
<file path=[Content_Types].xml><?xml version="1.0" encoding="utf-8"?>
<Types xmlns="http://schemas.openxmlformats.org/package/2006/content-types">
  <Default Extension="bin" ContentType="application/vnd.ms-office.activeX"/>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2.xml" ContentType="application/vnd.openxmlformats-officedocument.drawing+xml"/>
  <Override PartName="/xl/activeX/activeX2.xml" ContentType="application/vnd.ms-office.activeX+xml"/>
  <Override PartName="/xl/activeX/activeX3.xml" ContentType="application/vnd.ms-office.activeX+xml"/>
  <Override PartName="/xl/activeX/activeX4.xml" ContentType="application/vnd.ms-office.activeX+xml"/>
  <Override PartName="/xl/activeX/activeX5.xml" ContentType="application/vnd.ms-office.activeX+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3.xml" ContentType="application/vnd.openxmlformats-officedocument.drawing+xml"/>
  <Override PartName="/xl/activeX/activeX6.xml" ContentType="application/vnd.ms-office.activeX+xml"/>
  <Override PartName="/xl/activeX/activeX7.xml" ContentType="application/vnd.ms-office.activeX+xml"/>
  <Override PartName="/xl/drawings/drawing4.xml" ContentType="application/vnd.openxmlformats-officedocument.drawing+xml"/>
  <Override PartName="/xl/activeX/activeX8.xml" ContentType="application/vnd.ms-office.activeX+xml"/>
  <Override PartName="/xl/comments1.xml" ContentType="application/vnd.openxmlformats-officedocument.spreadsheetml.comments+xml"/>
  <Override PartName="/xl/printerSettings/printerSettings6.bin" ContentType="application/vnd.openxmlformats-officedocument.spreadsheetml.printerSettings"/>
  <Override PartName="/xl/printerSettings/printerSettings7.bin" ContentType="application/vnd.openxmlformats-officedocument.spreadsheetml.printerSettings"/>
  <Override PartName="/xl/printerSettings/printerSettings8.bin" ContentType="application/vnd.openxmlformats-officedocument.spreadsheetml.printerSettings"/>
  <Override PartName="/xl/drawings/drawing5.xml" ContentType="application/vnd.openxmlformats-officedocument.drawing+xml"/>
  <Override PartName="/xl/printerSettings/printerSettings9.bin" ContentType="application/vnd.openxmlformats-officedocument.spreadsheetml.printerSettings"/>
  <Override PartName="/xl/drawings/drawing6.xml" ContentType="application/vnd.openxmlformats-officedocument.drawing+xml"/>
  <Override PartName="/xl/activeX/activeX9.xml" ContentType="application/vnd.ms-office.activeX+xml"/>
  <Override PartName="/xl/printerSettings/printerSettings10.bin" ContentType="application/vnd.openxmlformats-officedocument.spreadsheetml.printerSettings"/>
  <Override PartName="/xl/drawings/drawing7.xml" ContentType="application/vnd.openxmlformats-officedocument.drawing+xml"/>
  <Override PartName="/xl/activeX/activeX10.xml" ContentType="application/vnd.ms-office.activeX+xml"/>
  <Override PartName="/xl/activeX/activeX11.xml" ContentType="application/vnd.ms-office.activeX+xml"/>
  <Override PartName="/xl/comments2.xml" ContentType="application/vnd.openxmlformats-officedocument.spreadsheetml.comments+xml"/>
  <Override PartName="/xl/printerSettings/printerSettings11.bin" ContentType="application/vnd.openxmlformats-officedocument.spreadsheetml.printerSettings"/>
  <Override PartName="/xl/drawings/drawing8.xml" ContentType="application/vnd.openxmlformats-officedocument.drawing+xml"/>
  <Override PartName="/xl/activeX/activeX12.xml" ContentType="application/vnd.ms-office.activeX+xml"/>
  <Override PartName="/xl/printerSettings/printerSettings12.bin" ContentType="application/vnd.openxmlformats-officedocument.spreadsheetml.printerSettings"/>
  <Override PartName="/xl/drawings/drawing9.xml" ContentType="application/vnd.openxmlformats-officedocument.drawing+xml"/>
  <Override PartName="/xl/activeX/activeX13.xml" ContentType="application/vnd.ms-office.activeX+xml"/>
  <Override PartName="/xl/printerSettings/printerSettings13.bin" ContentType="application/vnd.openxmlformats-officedocument.spreadsheetml.printerSettings"/>
  <Override PartName="/xl/drawings/drawing10.xml" ContentType="application/vnd.openxmlformats-officedocument.drawing+xml"/>
  <Override PartName="/xl/activeX/activeX14.xml" ContentType="application/vnd.ms-office.activeX+xml"/>
  <Override PartName="/xl/printerSettings/printerSettings14.bin" ContentType="application/vnd.openxmlformats-officedocument.spreadsheetml.printerSettings"/>
  <Override PartName="/xl/drawings/drawing11.xml" ContentType="application/vnd.openxmlformats-officedocument.drawing+xml"/>
  <Override PartName="/xl/activeX/activeX15.xml" ContentType="application/vnd.ms-office.activeX+xml"/>
  <Override PartName="/xl/printerSettings/printerSettings15.bin" ContentType="application/vnd.openxmlformats-officedocument.spreadsheetml.printerSettings"/>
  <Override PartName="/xl/drawings/drawing12.xml" ContentType="application/vnd.openxmlformats-officedocument.drawing+xml"/>
  <Override PartName="/xl/comments3.xml" ContentType="application/vnd.openxmlformats-officedocument.spreadsheetml.comments+xml"/>
  <Override PartName="/xl/printerSettings/printerSettings16.bin" ContentType="application/vnd.openxmlformats-officedocument.spreadsheetml.printerSettings"/>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08" codeName="{E757BCB4-07E6-AE0B-56E0-F0EEF7A6E26C}"/>
  <workbookPr updateLinks="never" codeName="ThisWorkbook"/>
  <mc:AlternateContent xmlns:mc="http://schemas.openxmlformats.org/markup-compatibility/2006">
    <mc:Choice Requires="x15">
      <x15ac:absPath xmlns:x15ac="http://schemas.microsoft.com/office/spreadsheetml/2010/11/ac" url="C:\Users\agmontesb\Documents\GitHub\excel\tests\files\"/>
    </mc:Choice>
  </mc:AlternateContent>
  <xr:revisionPtr revIDLastSave="0" documentId="8_{62CDE516-88BA-4194-8071-B377A92C6290}" xr6:coauthVersionLast="47" xr6:coauthVersionMax="47" xr10:uidLastSave="{00000000-0000-0000-0000-000000000000}"/>
  <bookViews>
    <workbookView xWindow="-120" yWindow="-120" windowWidth="20730" windowHeight="11040" tabRatio="736" xr2:uid="{00000000-000D-0000-FFFF-FFFF00000000}"/>
  </bookViews>
  <sheets>
    <sheet name="Prevalidador" sheetId="32" r:id="rId1"/>
    <sheet name="DescripcionAyuda" sheetId="33" state="hidden" r:id="rId2"/>
    <sheet name="DefinicionMenu" sheetId="34" state="hidden" r:id="rId3"/>
    <sheet name="Presentacion" sheetId="41" state="hidden" r:id="rId4"/>
    <sheet name="LimpiarHojas" sheetId="40" state="hidden" r:id="rId5"/>
    <sheet name="paramVentana" sheetId="39" state="hidden" r:id="rId6"/>
    <sheet name="GeneraXML" sheetId="38" state="hidden" r:id="rId7"/>
    <sheet name="ErroresXSD" sheetId="37" state="hidden" r:id="rId8"/>
    <sheet name="HErrores" sheetId="36" state="hidden" r:id="rId9"/>
    <sheet name="DefinicionXml" sheetId="35" state="hidden" r:id="rId10"/>
    <sheet name="H1 (Caratula)" sheetId="16" state="hidden" r:id="rId11"/>
    <sheet name="H2 (ESF - Patrimonio)" sheetId="21" state="hidden" r:id="rId12"/>
    <sheet name="H3 (ERI - Renta Liquida)" sheetId="29" state="hidden" r:id="rId13"/>
    <sheet name="H4 (Impuesto Diferido)" sheetId="17" state="hidden" r:id="rId14"/>
    <sheet name="H5 (Ingresos y Facturacion)" sheetId="18" state="hidden" r:id="rId15"/>
    <sheet name="H6 (Activos fijos)" sheetId="22" state="hidden" r:id="rId16"/>
    <sheet name="H7 (Resumen ESF-ERI)" sheetId="23" state="hidden" r:id="rId17"/>
    <sheet name="Formulario F210" sheetId="30" state="hidden" r:id="rId18"/>
    <sheet name="ejemplos" sheetId="9" state="hidden" r:id="rId19"/>
  </sheets>
  <functionGroups builtInGroupCount="19"/>
  <externalReferences>
    <externalReference r:id="rId20"/>
    <externalReference r:id="rId21"/>
    <externalReference r:id="rId22"/>
  </externalReferences>
  <definedNames>
    <definedName name="AÑO_GRAVABLE_DE_2003">"'file:///A:/Documents and Settings/cportellar/Configuración local/Archivos temporales de Internet/OLK29/SF RENTA NATURALES CON SOPORTES.xls'#$Patrimonio.$#REF!$#REF!"</definedName>
    <definedName name="AÑO_GRAVABLE_DE_2003___0">"'file://BCCNSIST005/Publico/gESTION mASIVA/otros subsistemas/Descripcion funcional y formularios/GUIA RENTA PN/declaracion renta PN y anexos/SF RENTA NATURALES CON SOPORTES.xls'#$Patrimonio.$#REF!$#REF!"</definedName>
    <definedName name="AÑO_GRAVABLE_DE_2003___11">"$Patrimonio.$#REF!$#REF!"</definedName>
    <definedName name="AÑO_GRAVABLE_DE_2003___19">"'file:///D:/gESTION mASIVA/otros subsistemas/Descripcion funcional y formularios/GUIA RENTA PN/declaracion renta PN y anexos/SF RENTA NATURALES CON SOPORTES.xls'#$Patrimonio.$#REF!$#REF!"</definedName>
    <definedName name="AÑO_GRAVABLE_DE_2003___2">"'file://BCCNSIST005/Publico/WINDOWS/Escritorio/MUISCA/SF RENTA NATURALES CON SOPORTES.xls'#$Patrimonio.$#REF!$#REF!"</definedName>
    <definedName name="AÑO_GRAVABLE_DE_2003___21">"'file:///D:/gESTION mASIVA/otros subsistemas/Descripcion funcional y formularios/GUIA RENTA PN/declaracion renta PN y anexos/SF RENTA NATURALES CON SOPORTES.xls'#$Patrimonio.$#REF!$#REF!"</definedName>
    <definedName name="AÑO_GRAVABLE_DE_2003___22">"'file:///D:/gESTION mASIVA/otros subsistemas/Descripcion funcional y formularios/GUIA RENTA PN/declaracion renta PN y anexos/SF RENTA NATURALES CON SOPORTES.xls'#$Patrimonio.$#REF!$#REF!"</definedName>
    <definedName name="AÑO_GRAVABLE_DE_2003___23">"'file:///D:/gESTION mASIVA/otros subsistemas/Descripcion funcional y formularios/GUIA RENTA PN/declaracion renta PN y anexos/SF RENTA NATURALES CON SOPORTES.xls'#$Patrimonio.$#REF!$#REF!"</definedName>
    <definedName name="AÑO_GRAVABLE_DE_2003___26">"'file://BCCNSIST005/Publico/gESTION mASIVA/otros subsistemas/Descripcion funcional y formularios/GUIA RENTA PN/declaracion renta PN y anexos/SF RENTA NATURALES CON SOPORTES.xls'#$Patrimonio.$#REF!$#REF!"</definedName>
    <definedName name="AÑO_GRAVABLE_DE_2003___3">"'file:///A:/Documents and Settings/cportellar/Configuración local/Archivos temporales de Internet/OLK29/SF RENTA NATURALES CON SOPORTES.xls'#$Patrimonio.$#REF!$#REF!"</definedName>
    <definedName name="AÑO_GRAVABLE_DE_2003___4">"'file:///A:/Documents and Settings/cportellar/Configuración local/Archivos temporales de Internet/OLK29/SF RENTA NATURALES CON SOPORTES.xls'#$Patrimonio.$#REF!$#REF!"</definedName>
    <definedName name="AÑO_GRAVABLE_DE_2003___5">"'file:///A:/Documents and Settings/cportellar/Configuración local/Archivos temporales de Internet/OLK29/SF RENTA NATURALES CON SOPORTES.xls'#$Patrimonio.$#REF!$#REF!"</definedName>
    <definedName name="AÑO_GRAVABLE_DE_2003___7">"'file://BCCNSIST005/Publico/gESTION mASIVA/otros subsistemas/Descripcion funcional y formularios/GUIA RENTA PN/declaracion renta PN y anexos/SF RENTA NATURALES CON SOPORTES.xls'#$Patrimonio.$#REF!$#REF!"</definedName>
    <definedName name="AÑO_GRAVABLE_DE_2003___8">"'file:///A:/Documents and Settings/cportellar/Configuración local/Archivos temporales de Internet/OLK29/SF RENTA NATURALES CON SOPORTES.xls'#$Patrimonio.$#REF!$#REF!"</definedName>
    <definedName name="AÑO_GRAVABLE_DE_2003___9">"'file:///A:/Documents and Settings/cportellar/Configuración local/Archivos temporales de Internet/OLK29/SF RENTA NATURALES CON SOPORTES.xls'#$Patrimonio.$#REF!$#REF!"</definedName>
    <definedName name="AÑOGRAVABLE2003">"'file://BCCNSIST005/Publico/gESTION mASIVA/otros subsistemas/Descripcion funcional y formularios/GUIA RENTA PN/declaracion renta PN y anexos/SF RENTA NATURALES CON SOPORTES.xls'#$Patrimonio.$#REF!$#REF!"</definedName>
    <definedName name="L4l3828289" localSheetId="17">'H3 (ERI - Renta Liquida)'!$L$48296</definedName>
    <definedName name="L4l3828289" localSheetId="12">'H3 (ERI - Renta Liquida)'!$L$48296</definedName>
    <definedName name="L4l3828289">#REF!</definedName>
    <definedName name="_xlnm.Print_Area" localSheetId="11">'H2 (ESF - Patrimonio)'!$A$1:$K$228</definedName>
    <definedName name="_xlnm.Print_Area" localSheetId="13">'H4 (Impuesto Diferido)'!$D$1:$Q$110</definedName>
    <definedName name="_xlnm.Print_Area" localSheetId="14">'H5 (Ingresos y Facturacion)'!$B$1:$N$15</definedName>
    <definedName name="_xlnm.Print_Titles" localSheetId="13">'H4 (Impuesto Diferido)'!$1:$6</definedName>
    <definedName name="Reglon_renta">[1]Lists!$AQ$3:$AQ$58</definedName>
    <definedName name="renglon_renta1" localSheetId="9">[2]Lists!$AQ$3:$AQ$58</definedName>
    <definedName name="renglon_renta1" localSheetId="7">[2]Lists!$AQ$3:$AQ$58</definedName>
    <definedName name="renglon_renta1" localSheetId="6">[2]Lists!$AQ$3:$AQ$58</definedName>
    <definedName name="renglon_renta1" localSheetId="4">[2]Lists!$AQ$3:$AQ$58</definedName>
    <definedName name="renglon_renta1" localSheetId="3">[2]Lists!$AQ$3:$AQ$58</definedName>
    <definedName name="renglon_renta1" localSheetId="0">[2]Lists!$AQ$3:$AQ$58</definedName>
    <definedName name="renglon_renta1">[3]Lists!$AQ$3:$AQ$58</definedName>
    <definedName name="RG">"'file:///A:/Documents and Settings/cportellar/Configuración local/Archivos temporales de Internet/OLK29/SF RENTA NATURALES CON SOPORTES.xls'#$Patrimonio.$#REF!$#REF!"</definedName>
    <definedName name="RG___0">"'file://BCCNSIST005/Publico/gESTION mASIVA/otros subsistemas/Descripcion funcional y formularios/GUIA RENTA PN/declaracion renta PN y anexos/SF RENTA NATURALES CON SOPORTES.xls'#$Patrimonio.$#REF!$#REF!"</definedName>
    <definedName name="RG___11">"$Patrimonio.$#REF!$#REF!"</definedName>
    <definedName name="RG___19">"'file:///D:/gESTION mASIVA/otros subsistemas/Descripcion funcional y formularios/GUIA RENTA PN/declaracion renta PN y anexos/SF RENTA NATURALES CON SOPORTES.xls'#$Patrimonio.$#REF!$#REF!"</definedName>
    <definedName name="RG___2">"'file://BCCNSIST005/Publico/WINDOWS/Escritorio/MUISCA/SF RENTA NATURALES CON SOPORTES.xls'#$Patrimonio.$#REF!$#REF!"</definedName>
    <definedName name="RG___21">"'file:///D:/gESTION mASIVA/otros subsistemas/Descripcion funcional y formularios/GUIA RENTA PN/declaracion renta PN y anexos/SF RENTA NATURALES CON SOPORTES.xls'#$Patrimonio.$#REF!$#REF!"</definedName>
    <definedName name="RG___22">"'file:///D:/gESTION mASIVA/otros subsistemas/Descripcion funcional y formularios/GUIA RENTA PN/declaracion renta PN y anexos/SF RENTA NATURALES CON SOPORTES.xls'#$Patrimonio.$#REF!$#REF!"</definedName>
    <definedName name="RG___23">"'file:///D:/gESTION mASIVA/otros subsistemas/Descripcion funcional y formularios/GUIA RENTA PN/declaracion renta PN y anexos/SF RENTA NATURALES CON SOPORTES.xls'#$Patrimonio.$#REF!$#REF!"</definedName>
    <definedName name="RG___26">"'file://BCCNSIST005/Publico/gESTION mASIVA/otros subsistemas/Descripcion funcional y formularios/GUIA RENTA PN/declaracion renta PN y anexos/SF RENTA NATURALES CON SOPORTES.xls'#$Patrimonio.$#REF!$#REF!"</definedName>
    <definedName name="RG___3">"'file:///A:/Documents and Settings/cportellar/Configuración local/Archivos temporales de Internet/OLK29/SF RENTA NATURALES CON SOPORTES.xls'#$Patrimonio.$#REF!$#REF!"</definedName>
    <definedName name="RG___4">"'file:///A:/Documents and Settings/cportellar/Configuración local/Archivos temporales de Internet/OLK29/SF RENTA NATURALES CON SOPORTES.xls'#$Patrimonio.$#REF!$#REF!"</definedName>
    <definedName name="RG___5">"'file:///A:/Documents and Settings/cportellar/Configuración local/Archivos temporales de Internet/OLK29/SF RENTA NATURALES CON SOPORTES.xls'#$Patrimonio.$#REF!$#REF!"</definedName>
    <definedName name="RG___7">"'file://BCCNSIST005/Publico/gESTION mASIVA/otros subsistemas/Descripcion funcional y formularios/GUIA RENTA PN/declaracion renta PN y anexos/SF RENTA NATURALES CON SOPORTES.xls'#$Patrimonio.$#REF!$#REF!"</definedName>
    <definedName name="RG___8">"'file:///A:/Documents and Settings/cportellar/Configuración local/Archivos temporales de Internet/OLK29/SF RENTA NATURALES CON SOPORTES.xls'#$Patrimonio.$#REF!$#REF!"</definedName>
    <definedName name="RG___9">"'file:///A:/Documents and Settings/cportellar/Configuración local/Archivos temporales de Internet/OLK29/SF RENTA NATURALES CON SOPORTES.xls'#$Patrimonio.$#REF!$#REF!"</definedName>
  </definedNames>
  <calcPr calcId="191029"/>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K491" i="29" l="1"/>
  <c r="K476" i="29"/>
  <c r="L491" i="29"/>
  <c r="AH602" i="29"/>
  <c r="H410" i="29"/>
  <c r="I410" i="29" l="1"/>
  <c r="L135" i="29"/>
  <c r="Q57" i="30"/>
  <c r="L412" i="29" l="1"/>
  <c r="Q58" i="30" s="1"/>
  <c r="I58" i="30"/>
  <c r="AH674" i="29"/>
  <c r="AH673" i="29"/>
  <c r="AH672" i="29"/>
  <c r="AH645" i="29"/>
  <c r="AH604" i="29"/>
  <c r="AH601" i="29"/>
  <c r="AH598" i="29"/>
  <c r="AH421" i="29"/>
  <c r="AH420" i="29"/>
  <c r="AH419" i="29"/>
  <c r="AC47" i="30"/>
  <c r="AF17" i="30" l="1"/>
  <c r="AC440" i="29" l="1"/>
  <c r="AA418" i="29"/>
  <c r="AH418" i="29" s="1"/>
  <c r="AO1" i="30" l="1"/>
  <c r="N55" i="30"/>
  <c r="AA412" i="29" l="1"/>
  <c r="AH412" i="29" s="1"/>
  <c r="F18" i="30"/>
  <c r="C18" i="30"/>
  <c r="AB112" i="17"/>
  <c r="N49" i="30"/>
  <c r="AM46" i="30" s="1"/>
  <c r="K33" i="17"/>
  <c r="K34" i="17"/>
  <c r="K36" i="17"/>
  <c r="K37" i="17"/>
  <c r="K38" i="17"/>
  <c r="K39" i="17"/>
  <c r="K40" i="17"/>
  <c r="K41" i="17"/>
  <c r="K42" i="17"/>
  <c r="K43" i="17"/>
  <c r="K44" i="17"/>
  <c r="K45" i="17"/>
  <c r="K46" i="17"/>
  <c r="K47" i="17"/>
  <c r="K48" i="17"/>
  <c r="K49" i="17"/>
  <c r="K50" i="17"/>
  <c r="K35" i="17"/>
  <c r="K14" i="17"/>
  <c r="K15" i="17"/>
  <c r="K16" i="17"/>
  <c r="K17" i="17"/>
  <c r="K18" i="17"/>
  <c r="K19" i="17"/>
  <c r="K20" i="17"/>
  <c r="K21" i="17"/>
  <c r="K22" i="17"/>
  <c r="K23" i="17"/>
  <c r="K24" i="17"/>
  <c r="K25" i="17"/>
  <c r="K26" i="17"/>
  <c r="K27" i="17"/>
  <c r="K28" i="17"/>
  <c r="K29" i="17"/>
  <c r="K30" i="17"/>
  <c r="K13" i="17"/>
  <c r="S24" i="30"/>
  <c r="O280" i="29"/>
  <c r="O270" i="29"/>
  <c r="L385" i="29"/>
  <c r="L425" i="29"/>
  <c r="A71" i="17" l="1"/>
  <c r="A60" i="17"/>
  <c r="D7" i="38"/>
  <c r="D6" i="38"/>
  <c r="L353" i="29" l="1"/>
  <c r="L352" i="29"/>
  <c r="L351" i="29"/>
  <c r="L350" i="29"/>
  <c r="L349" i="29"/>
  <c r="L348" i="29"/>
  <c r="L347" i="29"/>
  <c r="L345" i="29"/>
  <c r="L344" i="29"/>
  <c r="L343" i="29"/>
  <c r="L342" i="29"/>
  <c r="L341" i="29"/>
  <c r="L340" i="29"/>
  <c r="L339" i="29"/>
  <c r="L338" i="29"/>
  <c r="L337" i="29"/>
  <c r="L335" i="29"/>
  <c r="L334" i="29"/>
  <c r="L333" i="29"/>
  <c r="L332" i="29"/>
  <c r="L331" i="29"/>
  <c r="L326" i="29"/>
  <c r="L325" i="29"/>
  <c r="L324" i="29"/>
  <c r="L323" i="29"/>
  <c r="L322" i="29"/>
  <c r="L321" i="29"/>
  <c r="L320" i="29"/>
  <c r="L319" i="29"/>
  <c r="L318" i="29"/>
  <c r="L316" i="29"/>
  <c r="L315" i="29"/>
  <c r="L314" i="29"/>
  <c r="L313" i="29"/>
  <c r="L312" i="29"/>
  <c r="L311" i="29"/>
  <c r="L310" i="29"/>
  <c r="L309" i="29"/>
  <c r="L308" i="29"/>
  <c r="L307" i="29"/>
  <c r="L306" i="29"/>
  <c r="L305" i="29"/>
  <c r="L304" i="29"/>
  <c r="L303" i="29"/>
  <c r="L302" i="29"/>
  <c r="L301" i="29"/>
  <c r="L300" i="29"/>
  <c r="L299" i="29"/>
  <c r="L298" i="29"/>
  <c r="L297" i="29"/>
  <c r="L296" i="29"/>
  <c r="L295" i="29"/>
  <c r="L294" i="29"/>
  <c r="L293" i="29"/>
  <c r="L291" i="29"/>
  <c r="L290" i="29"/>
  <c r="L289" i="29"/>
  <c r="L288" i="29"/>
  <c r="L287" i="29"/>
  <c r="L286" i="29"/>
  <c r="L285" i="29"/>
  <c r="L284" i="29"/>
  <c r="L283" i="29"/>
  <c r="L282" i="29"/>
  <c r="L281" i="29"/>
  <c r="L280" i="29"/>
  <c r="L279" i="29"/>
  <c r="L278" i="29"/>
  <c r="L277" i="29"/>
  <c r="L276" i="29"/>
  <c r="L275" i="29"/>
  <c r="L274" i="29"/>
  <c r="L273" i="29"/>
  <c r="L272" i="29"/>
  <c r="L270" i="29"/>
  <c r="L269" i="29"/>
  <c r="L268" i="29"/>
  <c r="L267" i="29"/>
  <c r="L264" i="29"/>
  <c r="L263" i="29"/>
  <c r="L262" i="29"/>
  <c r="L261" i="29"/>
  <c r="L260" i="29"/>
  <c r="L259" i="29"/>
  <c r="L258" i="29"/>
  <c r="L257" i="29"/>
  <c r="L256" i="29"/>
  <c r="L255" i="29"/>
  <c r="L254" i="29"/>
  <c r="L253" i="29"/>
  <c r="L252" i="29"/>
  <c r="L251" i="29"/>
  <c r="L250" i="29"/>
  <c r="L249" i="29"/>
  <c r="L248" i="29"/>
  <c r="L247" i="29"/>
  <c r="L246" i="29"/>
  <c r="L245" i="29"/>
  <c r="L244" i="29"/>
  <c r="L243" i="29"/>
  <c r="L242" i="29"/>
  <c r="L241" i="29"/>
  <c r="L239" i="29"/>
  <c r="L238" i="29"/>
  <c r="L237" i="29"/>
  <c r="L236" i="29"/>
  <c r="L235" i="29"/>
  <c r="L234" i="29"/>
  <c r="L233" i="29"/>
  <c r="L232" i="29"/>
  <c r="L231" i="29"/>
  <c r="L230" i="29"/>
  <c r="L229" i="29"/>
  <c r="L228" i="29"/>
  <c r="L227" i="29"/>
  <c r="L226" i="29"/>
  <c r="L225" i="29"/>
  <c r="L224" i="29"/>
  <c r="L223" i="29"/>
  <c r="L222" i="29"/>
  <c r="L221" i="29"/>
  <c r="L220" i="29"/>
  <c r="L218" i="29"/>
  <c r="L217" i="29"/>
  <c r="L216" i="29"/>
  <c r="L215" i="29"/>
  <c r="L212" i="29"/>
  <c r="AA212" i="29" s="1"/>
  <c r="AH212" i="29" s="1"/>
  <c r="L211" i="29"/>
  <c r="L210" i="29"/>
  <c r="AA210" i="29" s="1"/>
  <c r="AH210" i="29" s="1"/>
  <c r="L209" i="29"/>
  <c r="AA209" i="29" s="1"/>
  <c r="AH209" i="29" s="1"/>
  <c r="L208" i="29"/>
  <c r="AA208" i="29" s="1"/>
  <c r="AH208" i="29" s="1"/>
  <c r="L204" i="29" l="1"/>
  <c r="L203" i="29"/>
  <c r="L202" i="29"/>
  <c r="L201" i="29"/>
  <c r="L200" i="29"/>
  <c r="L199" i="29"/>
  <c r="L198" i="29"/>
  <c r="L197" i="29"/>
  <c r="L196" i="29"/>
  <c r="L195" i="29"/>
  <c r="L194" i="29"/>
  <c r="L193" i="29"/>
  <c r="L192" i="29"/>
  <c r="K191" i="29"/>
  <c r="J191" i="29"/>
  <c r="I191" i="29"/>
  <c r="H191" i="29"/>
  <c r="L190" i="29"/>
  <c r="L189" i="29"/>
  <c r="L188" i="29"/>
  <c r="L187" i="29"/>
  <c r="L186" i="29"/>
  <c r="L185" i="29"/>
  <c r="L184" i="29"/>
  <c r="L183" i="29"/>
  <c r="L182" i="29"/>
  <c r="L181" i="29"/>
  <c r="L180" i="29"/>
  <c r="L179" i="29"/>
  <c r="L178" i="29"/>
  <c r="L177" i="29"/>
  <c r="L176" i="29"/>
  <c r="L175" i="29"/>
  <c r="L174" i="29"/>
  <c r="L173" i="29"/>
  <c r="L172" i="29"/>
  <c r="L171" i="29"/>
  <c r="L170" i="29"/>
  <c r="L169" i="29"/>
  <c r="L168" i="29"/>
  <c r="L167" i="29"/>
  <c r="K166" i="29"/>
  <c r="J166" i="29"/>
  <c r="I166" i="29"/>
  <c r="H166" i="29"/>
  <c r="L165" i="29"/>
  <c r="L164" i="29"/>
  <c r="L163" i="29"/>
  <c r="L162" i="29"/>
  <c r="K161" i="29"/>
  <c r="J161" i="29"/>
  <c r="I161" i="29"/>
  <c r="H161" i="29"/>
  <c r="L160" i="29"/>
  <c r="L159" i="29"/>
  <c r="L158" i="29"/>
  <c r="L157" i="29"/>
  <c r="L156" i="29"/>
  <c r="L155" i="29"/>
  <c r="L154" i="29"/>
  <c r="L153" i="29"/>
  <c r="L152" i="29"/>
  <c r="L151" i="29"/>
  <c r="L150" i="29"/>
  <c r="L149" i="29"/>
  <c r="L148" i="29"/>
  <c r="L147" i="29"/>
  <c r="L146" i="29"/>
  <c r="L145" i="29"/>
  <c r="K144" i="29"/>
  <c r="J144" i="29"/>
  <c r="I144" i="29"/>
  <c r="H144" i="29"/>
  <c r="L141" i="29"/>
  <c r="L140" i="29"/>
  <c r="L139" i="29"/>
  <c r="L138" i="29"/>
  <c r="L137" i="29"/>
  <c r="L136" i="29"/>
  <c r="L134" i="29"/>
  <c r="AA603" i="29" s="1"/>
  <c r="AH603" i="29" s="1"/>
  <c r="L133" i="29"/>
  <c r="L132" i="29"/>
  <c r="L131" i="29"/>
  <c r="J130" i="29"/>
  <c r="J129" i="29"/>
  <c r="L129" i="29" s="1"/>
  <c r="K128" i="29"/>
  <c r="I128" i="29"/>
  <c r="H128" i="29"/>
  <c r="L127" i="29"/>
  <c r="L126" i="29"/>
  <c r="K125" i="29"/>
  <c r="J125" i="29"/>
  <c r="I125" i="29"/>
  <c r="H125" i="29"/>
  <c r="J124" i="29"/>
  <c r="L124" i="29" s="1"/>
  <c r="L123" i="29"/>
  <c r="L122" i="29"/>
  <c r="L121" i="29"/>
  <c r="L120" i="29"/>
  <c r="L119" i="29"/>
  <c r="L118" i="29"/>
  <c r="L451" i="29" s="1"/>
  <c r="L117" i="29"/>
  <c r="L116" i="29"/>
  <c r="L115" i="29"/>
  <c r="L114" i="29"/>
  <c r="K113" i="29"/>
  <c r="J113" i="29"/>
  <c r="I113" i="29"/>
  <c r="H113" i="29"/>
  <c r="L112" i="29"/>
  <c r="L111" i="29"/>
  <c r="L110" i="29"/>
  <c r="L109" i="29"/>
  <c r="K108" i="29"/>
  <c r="J108" i="29"/>
  <c r="I108" i="29"/>
  <c r="H108" i="29"/>
  <c r="L107" i="29"/>
  <c r="L106" i="29"/>
  <c r="L105" i="29"/>
  <c r="L104" i="29"/>
  <c r="L103" i="29"/>
  <c r="L102" i="29"/>
  <c r="K101" i="29"/>
  <c r="J101" i="29"/>
  <c r="I101" i="29"/>
  <c r="H101" i="29"/>
  <c r="L100" i="29"/>
  <c r="L99" i="29"/>
  <c r="L98" i="29"/>
  <c r="L97" i="29"/>
  <c r="L96" i="29"/>
  <c r="L95" i="29"/>
  <c r="L94" i="29"/>
  <c r="L93" i="29"/>
  <c r="L92" i="29"/>
  <c r="L91" i="29"/>
  <c r="L90" i="29"/>
  <c r="L89" i="29"/>
  <c r="K88" i="29"/>
  <c r="J88" i="29"/>
  <c r="I88" i="29"/>
  <c r="H88" i="29"/>
  <c r="L87" i="29"/>
  <c r="L86" i="29"/>
  <c r="L85" i="29"/>
  <c r="L84" i="29"/>
  <c r="L83" i="29"/>
  <c r="L82" i="29"/>
  <c r="L81" i="29"/>
  <c r="L80" i="29"/>
  <c r="L79" i="29"/>
  <c r="K78" i="29"/>
  <c r="J78" i="29"/>
  <c r="I78" i="29"/>
  <c r="H78" i="29"/>
  <c r="L77" i="29"/>
  <c r="L76" i="29"/>
  <c r="L75" i="29"/>
  <c r="L74" i="29"/>
  <c r="L73" i="29"/>
  <c r="L72" i="29"/>
  <c r="L71" i="29"/>
  <c r="L70" i="29"/>
  <c r="L69" i="29"/>
  <c r="K68" i="29"/>
  <c r="J68" i="29"/>
  <c r="I68" i="29"/>
  <c r="H68" i="29"/>
  <c r="L67" i="29"/>
  <c r="L66" i="29"/>
  <c r="L65" i="29"/>
  <c r="L64" i="29"/>
  <c r="L63" i="29"/>
  <c r="K62" i="29"/>
  <c r="J62" i="29"/>
  <c r="I62" i="29"/>
  <c r="H62" i="29"/>
  <c r="L61" i="29"/>
  <c r="L60" i="29"/>
  <c r="K59" i="29"/>
  <c r="J59" i="29"/>
  <c r="I59" i="29"/>
  <c r="H59" i="29"/>
  <c r="L58" i="29"/>
  <c r="L57" i="29"/>
  <c r="L56" i="29"/>
  <c r="K55" i="29"/>
  <c r="J55" i="29"/>
  <c r="I55" i="29"/>
  <c r="H55" i="29"/>
  <c r="L54" i="29"/>
  <c r="L53" i="29"/>
  <c r="L52" i="29"/>
  <c r="L51" i="29"/>
  <c r="L50" i="29"/>
  <c r="L49" i="29"/>
  <c r="L48" i="29"/>
  <c r="L47" i="29"/>
  <c r="L46" i="29"/>
  <c r="L45" i="29"/>
  <c r="L44" i="29"/>
  <c r="L43" i="29"/>
  <c r="L42" i="29"/>
  <c r="L41" i="29"/>
  <c r="L40" i="29"/>
  <c r="K39" i="29"/>
  <c r="J39" i="29"/>
  <c r="I39" i="29"/>
  <c r="H39" i="29"/>
  <c r="L36" i="29"/>
  <c r="L35" i="29"/>
  <c r="L34" i="29"/>
  <c r="L33" i="29"/>
  <c r="L32" i="29"/>
  <c r="L31" i="29"/>
  <c r="L30" i="29"/>
  <c r="L29" i="29"/>
  <c r="L28" i="29"/>
  <c r="L27" i="29"/>
  <c r="L26" i="29"/>
  <c r="K25" i="29"/>
  <c r="J25" i="29"/>
  <c r="I25" i="29"/>
  <c r="H25" i="29"/>
  <c r="L24" i="29"/>
  <c r="L23" i="29"/>
  <c r="L22" i="29"/>
  <c r="L21" i="29"/>
  <c r="K20" i="29"/>
  <c r="J20" i="29"/>
  <c r="I20" i="29"/>
  <c r="H20" i="29"/>
  <c r="L19" i="29"/>
  <c r="L18" i="29"/>
  <c r="L17" i="29"/>
  <c r="L16" i="29"/>
  <c r="L15" i="29"/>
  <c r="L14" i="29"/>
  <c r="L13" i="29"/>
  <c r="L12" i="29"/>
  <c r="L11" i="29"/>
  <c r="K10" i="29"/>
  <c r="J10" i="29"/>
  <c r="I10" i="29"/>
  <c r="H10" i="29"/>
  <c r="O278" i="29" l="1"/>
  <c r="J128" i="29"/>
  <c r="K38" i="29"/>
  <c r="K37" i="29" s="1"/>
  <c r="K142" i="29" s="1"/>
  <c r="J38" i="29"/>
  <c r="J37" i="29" s="1"/>
  <c r="L20" i="29"/>
  <c r="J205" i="29"/>
  <c r="L166" i="29"/>
  <c r="L161" i="29"/>
  <c r="H205" i="29"/>
  <c r="L144" i="29"/>
  <c r="L130" i="29"/>
  <c r="L128" i="29" s="1"/>
  <c r="L125" i="29"/>
  <c r="L113" i="29"/>
  <c r="L108" i="29"/>
  <c r="L101" i="29"/>
  <c r="L88" i="29"/>
  <c r="L78" i="29"/>
  <c r="L68" i="29"/>
  <c r="L62" i="29"/>
  <c r="L59" i="29"/>
  <c r="L55" i="29"/>
  <c r="I38" i="29"/>
  <c r="I37" i="29" s="1"/>
  <c r="I142" i="29" s="1"/>
  <c r="H38" i="29"/>
  <c r="H37" i="29" s="1"/>
  <c r="H142" i="29" s="1"/>
  <c r="L39" i="29"/>
  <c r="L25" i="29"/>
  <c r="L10" i="29"/>
  <c r="I205" i="29"/>
  <c r="L191" i="29"/>
  <c r="K205" i="29"/>
  <c r="J142" i="29" l="1"/>
  <c r="L38" i="29"/>
  <c r="L37" i="29" s="1"/>
  <c r="L142" i="29" s="1"/>
  <c r="L205" i="29"/>
  <c r="AA606" i="29"/>
  <c r="AH606" i="29" s="1"/>
  <c r="AA425" i="29"/>
  <c r="AH425" i="29" s="1"/>
  <c r="AA424" i="29"/>
  <c r="AH424" i="29" s="1"/>
  <c r="AA671" i="29" l="1"/>
  <c r="AH671" i="29" s="1"/>
  <c r="AA647" i="29"/>
  <c r="AH647" i="29" s="1"/>
  <c r="AA648" i="29"/>
  <c r="AH648" i="29" s="1"/>
  <c r="AA649" i="29"/>
  <c r="AH649" i="29" s="1"/>
  <c r="AA650" i="29"/>
  <c r="AH650" i="29" s="1"/>
  <c r="AA651" i="29"/>
  <c r="AH651" i="29" s="1"/>
  <c r="AA652" i="29"/>
  <c r="AH652" i="29" s="1"/>
  <c r="AA653" i="29"/>
  <c r="AH653" i="29" s="1"/>
  <c r="AA654" i="29"/>
  <c r="AH654" i="29" s="1"/>
  <c r="AA655" i="29"/>
  <c r="AH655" i="29" s="1"/>
  <c r="AA656" i="29"/>
  <c r="AH656" i="29" s="1"/>
  <c r="AA657" i="29"/>
  <c r="AH657" i="29" s="1"/>
  <c r="AA658" i="29"/>
  <c r="AH658" i="29" s="1"/>
  <c r="AA659" i="29"/>
  <c r="AH659" i="29" s="1"/>
  <c r="AA660" i="29"/>
  <c r="AH660" i="29" s="1"/>
  <c r="AA661" i="29"/>
  <c r="AH661" i="29" s="1"/>
  <c r="AA662" i="29"/>
  <c r="AH662" i="29" s="1"/>
  <c r="AA663" i="29"/>
  <c r="AH663" i="29" s="1"/>
  <c r="AA664" i="29"/>
  <c r="AH664" i="29" s="1"/>
  <c r="AA665" i="29"/>
  <c r="AH665" i="29" s="1"/>
  <c r="AA666" i="29"/>
  <c r="AH666" i="29" s="1"/>
  <c r="AA667" i="29"/>
  <c r="AH667" i="29" s="1"/>
  <c r="AA668" i="29"/>
  <c r="AH668" i="29" s="1"/>
  <c r="AA669" i="29"/>
  <c r="AH669" i="29" s="1"/>
  <c r="AA670" i="29"/>
  <c r="AH670" i="29" s="1"/>
  <c r="AA646" i="29"/>
  <c r="AH646" i="29" l="1"/>
  <c r="AH410" i="29"/>
  <c r="AH384" i="29"/>
  <c r="AH383" i="29"/>
  <c r="AH381" i="29"/>
  <c r="AH380" i="29"/>
  <c r="AH379" i="29"/>
  <c r="AH378" i="29"/>
  <c r="AH377" i="29"/>
  <c r="AH376" i="29"/>
  <c r="AH363" i="29"/>
  <c r="AH362" i="29"/>
  <c r="AH361" i="29"/>
  <c r="AH211" i="29"/>
  <c r="AH206" i="29"/>
  <c r="AH143" i="29"/>
  <c r="AH51" i="29"/>
  <c r="AH38" i="29"/>
  <c r="A10" i="29" l="1"/>
  <c r="G91" i="23"/>
  <c r="G90" i="23"/>
  <c r="G70" i="23"/>
  <c r="G63" i="23"/>
  <c r="G60" i="23"/>
  <c r="U19" i="30" l="1"/>
  <c r="AE19" i="30" s="1"/>
  <c r="J21" i="30" s="1"/>
  <c r="J23" i="30" s="1"/>
  <c r="J25" i="30" s="1"/>
  <c r="J27" i="30" s="1"/>
  <c r="J28" i="30" s="1"/>
  <c r="J29" i="30" s="1"/>
  <c r="J30" i="30" s="1"/>
  <c r="J31" i="30" s="1"/>
  <c r="J32" i="30" s="1"/>
  <c r="J33" i="30" s="1"/>
  <c r="J37" i="30" s="1"/>
  <c r="R21" i="30" s="1"/>
  <c r="R23" i="30" s="1"/>
  <c r="R24" i="30" s="1"/>
  <c r="R25" i="30" s="1"/>
  <c r="R27" i="30" s="1"/>
  <c r="R28" i="30" s="1"/>
  <c r="R29" i="30" s="1"/>
  <c r="R30" i="30" s="1"/>
  <c r="R31" i="30" s="1"/>
  <c r="R32" i="30" s="1"/>
  <c r="R33" i="30" s="1"/>
  <c r="R34" i="30" s="1"/>
  <c r="R35" i="30" s="1"/>
  <c r="R36" i="30" s="1"/>
  <c r="R37" i="30" s="1"/>
  <c r="AB21" i="30" s="1"/>
  <c r="AB23" i="30" s="1"/>
  <c r="AB24" i="30" s="1"/>
  <c r="AB25" i="30" s="1"/>
  <c r="AB26" i="30" s="1"/>
  <c r="AB27" i="30" s="1"/>
  <c r="AB28" i="30" s="1"/>
  <c r="AB29" i="30" s="1"/>
  <c r="AB30" i="30" s="1"/>
  <c r="AB31" i="30" s="1"/>
  <c r="AB32" i="30" s="1"/>
  <c r="AB33" i="30" s="1"/>
  <c r="AB34" i="30" s="1"/>
  <c r="AB35" i="30" s="1"/>
  <c r="AB36" i="30" s="1"/>
  <c r="AB37" i="30" s="1"/>
  <c r="AE21" i="30" s="1"/>
  <c r="AE22" i="30" s="1"/>
  <c r="AE23" i="30" s="1"/>
  <c r="AE24" i="30" s="1"/>
  <c r="AE25" i="30" s="1"/>
  <c r="AE26" i="30" s="1"/>
  <c r="AE27" i="30" s="1"/>
  <c r="AE28" i="30" s="1"/>
  <c r="AE29" i="30" s="1"/>
  <c r="AE30" i="30" s="1"/>
  <c r="AE31" i="30" s="1"/>
  <c r="AE32" i="30" s="1"/>
  <c r="AE33" i="30" s="1"/>
  <c r="AE34" i="30" s="1"/>
  <c r="AE35" i="30" s="1"/>
  <c r="AE36" i="30" s="1"/>
  <c r="AE37" i="30" s="1"/>
  <c r="H38" i="30" s="1"/>
  <c r="R38" i="30" s="1"/>
  <c r="Z38" i="30" s="1"/>
  <c r="AG38" i="30" s="1"/>
  <c r="H39" i="30" s="1"/>
  <c r="R39" i="30" s="1"/>
  <c r="Z39" i="30" s="1"/>
  <c r="AG39" i="30" s="1"/>
  <c r="M40" i="30" s="1"/>
  <c r="M41" i="30" s="1"/>
  <c r="M42" i="30" s="1"/>
  <c r="M43" i="30" s="1"/>
  <c r="M44" i="30" s="1"/>
  <c r="M45" i="30" s="1"/>
  <c r="M46" i="30" s="1"/>
  <c r="M47" i="30" s="1"/>
  <c r="M48" i="30" s="1"/>
  <c r="M49" i="30" s="1"/>
  <c r="M50" i="30" s="1"/>
  <c r="M51" i="30" s="1"/>
  <c r="M54" i="30" s="1"/>
  <c r="M55" i="30" s="1"/>
  <c r="M56" i="30" s="1"/>
  <c r="AE41" i="30" s="1"/>
  <c r="AE42" i="30" s="1"/>
  <c r="AE43" i="30" s="1"/>
  <c r="AE44" i="30" s="1"/>
  <c r="AE45" i="30" s="1"/>
  <c r="AB46" i="30" s="1"/>
  <c r="AF46" i="30" s="1"/>
  <c r="AB47" i="30" s="1"/>
  <c r="AF47" i="30" s="1"/>
  <c r="AE48" i="30" s="1"/>
  <c r="AE49" i="30" s="1"/>
  <c r="AE50" i="30" s="1"/>
  <c r="AE53" i="30" s="1"/>
  <c r="AE54" i="30" s="1"/>
  <c r="AE55" i="30" s="1"/>
  <c r="AC24" i="30"/>
  <c r="AF24" i="30"/>
  <c r="K27" i="30"/>
  <c r="S27" i="30"/>
  <c r="AC27" i="30"/>
  <c r="AF27" i="30"/>
  <c r="K30" i="30"/>
  <c r="S30" i="30"/>
  <c r="AC30" i="30"/>
  <c r="AF30" i="30"/>
  <c r="L32" i="30"/>
  <c r="S36" i="30"/>
  <c r="AC36" i="30"/>
  <c r="AF36" i="30"/>
  <c r="AH38" i="30"/>
  <c r="I39" i="30"/>
  <c r="AE39" i="30"/>
  <c r="AC46" i="30"/>
  <c r="AG46" i="30"/>
  <c r="AF49" i="30"/>
  <c r="AF50" i="30"/>
  <c r="AF52" i="30"/>
  <c r="AF53" i="30"/>
  <c r="AF55" i="30"/>
  <c r="A11" i="29"/>
  <c r="A12" i="29" s="1"/>
  <c r="A13" i="29" s="1"/>
  <c r="A14" i="29" s="1"/>
  <c r="A15" i="29" s="1"/>
  <c r="A16" i="29" s="1"/>
  <c r="A17" i="29" s="1"/>
  <c r="A18" i="29" s="1"/>
  <c r="A19" i="29" s="1"/>
  <c r="A20" i="29" s="1"/>
  <c r="A21" i="29" s="1"/>
  <c r="A22" i="29" s="1"/>
  <c r="A23" i="29" s="1"/>
  <c r="A24" i="29" s="1"/>
  <c r="A25" i="29" s="1"/>
  <c r="A26" i="29" s="1"/>
  <c r="A27" i="29" s="1"/>
  <c r="A28" i="29" s="1"/>
  <c r="A29" i="29" s="1"/>
  <c r="A30" i="29" s="1"/>
  <c r="A31" i="29" s="1"/>
  <c r="A32" i="29" s="1"/>
  <c r="A33" i="29" s="1"/>
  <c r="A34" i="29" s="1"/>
  <c r="A35" i="29" s="1"/>
  <c r="A36" i="29" s="1"/>
  <c r="A37" i="29" s="1"/>
  <c r="A38" i="29" s="1"/>
  <c r="A39" i="29" s="1"/>
  <c r="A40" i="29" s="1"/>
  <c r="A41" i="29" s="1"/>
  <c r="A42" i="29" s="1"/>
  <c r="A43" i="29" s="1"/>
  <c r="A44" i="29" s="1"/>
  <c r="A45" i="29" s="1"/>
  <c r="A46" i="29" s="1"/>
  <c r="A47" i="29" s="1"/>
  <c r="A48" i="29" s="1"/>
  <c r="A49" i="29" s="1"/>
  <c r="A50" i="29" s="1"/>
  <c r="A51" i="29" s="1"/>
  <c r="A52" i="29" s="1"/>
  <c r="A53" i="29" s="1"/>
  <c r="A54" i="29" s="1"/>
  <c r="A55" i="29" s="1"/>
  <c r="A56" i="29" s="1"/>
  <c r="A57" i="29" s="1"/>
  <c r="A58" i="29" s="1"/>
  <c r="A59" i="29" s="1"/>
  <c r="A60" i="29" s="1"/>
  <c r="A61" i="29" s="1"/>
  <c r="A62" i="29" s="1"/>
  <c r="A63" i="29" s="1"/>
  <c r="A64" i="29" s="1"/>
  <c r="A65" i="29" s="1"/>
  <c r="A66" i="29" s="1"/>
  <c r="A67" i="29" s="1"/>
  <c r="A68" i="29" s="1"/>
  <c r="A69" i="29" s="1"/>
  <c r="A70" i="29" s="1"/>
  <c r="A71" i="29" s="1"/>
  <c r="A72" i="29" s="1"/>
  <c r="A73" i="29" s="1"/>
  <c r="A74" i="29" s="1"/>
  <c r="A75" i="29" s="1"/>
  <c r="A76" i="29" s="1"/>
  <c r="A77" i="29" s="1"/>
  <c r="A78" i="29" s="1"/>
  <c r="A79" i="29" s="1"/>
  <c r="A80" i="29" s="1"/>
  <c r="A81" i="29" s="1"/>
  <c r="A82" i="29" s="1"/>
  <c r="A83" i="29" s="1"/>
  <c r="A84" i="29" s="1"/>
  <c r="A85" i="29" s="1"/>
  <c r="A86" i="29" s="1"/>
  <c r="A87" i="29" s="1"/>
  <c r="A88" i="29" s="1"/>
  <c r="A89" i="29" s="1"/>
  <c r="A90" i="29" s="1"/>
  <c r="A91" i="29" s="1"/>
  <c r="A92" i="29" s="1"/>
  <c r="A93" i="29" s="1"/>
  <c r="A94" i="29" s="1"/>
  <c r="A95" i="29" s="1"/>
  <c r="A96" i="29" s="1"/>
  <c r="A97" i="29" s="1"/>
  <c r="A98" i="29" s="1"/>
  <c r="A99" i="29" s="1"/>
  <c r="A100" i="29" s="1"/>
  <c r="A101" i="29" s="1"/>
  <c r="A102" i="29" s="1"/>
  <c r="A103" i="29" s="1"/>
  <c r="A104" i="29" s="1"/>
  <c r="A105" i="29" s="1"/>
  <c r="A106" i="29" s="1"/>
  <c r="A107" i="29" s="1"/>
  <c r="A108" i="29" s="1"/>
  <c r="A109" i="29" s="1"/>
  <c r="A110" i="29" s="1"/>
  <c r="A111" i="29" s="1"/>
  <c r="A112" i="29" s="1"/>
  <c r="A113" i="29" s="1"/>
  <c r="A114" i="29" s="1"/>
  <c r="A115" i="29" s="1"/>
  <c r="A116" i="29" s="1"/>
  <c r="A117" i="29" s="1"/>
  <c r="A118" i="29" s="1"/>
  <c r="A119" i="29" s="1"/>
  <c r="A120" i="29" s="1"/>
  <c r="A121" i="29" s="1"/>
  <c r="A122" i="29" s="1"/>
  <c r="A123" i="29" s="1"/>
  <c r="A124" i="29" s="1"/>
  <c r="A125" i="29" s="1"/>
  <c r="A126" i="29" s="1"/>
  <c r="A127" i="29" s="1"/>
  <c r="A128" i="29" s="1"/>
  <c r="A129" i="29" s="1"/>
  <c r="A130" i="29" s="1"/>
  <c r="A131" i="29" s="1"/>
  <c r="A132" i="29" s="1"/>
  <c r="A133" i="29" s="1"/>
  <c r="A134" i="29" s="1"/>
  <c r="A135" i="29" s="1"/>
  <c r="A136" i="29" s="1"/>
  <c r="A137" i="29" s="1"/>
  <c r="A138" i="29" s="1"/>
  <c r="A139" i="29" s="1"/>
  <c r="A140" i="29" s="1"/>
  <c r="A141" i="29" s="1"/>
  <c r="A142" i="29" s="1"/>
  <c r="A143" i="29" s="1"/>
  <c r="A144" i="29" s="1"/>
  <c r="A145" i="29" s="1"/>
  <c r="A146" i="29" s="1"/>
  <c r="A147" i="29" s="1"/>
  <c r="A148" i="29" s="1"/>
  <c r="A149" i="29" s="1"/>
  <c r="A150" i="29" s="1"/>
  <c r="A151" i="29" s="1"/>
  <c r="A152" i="29" s="1"/>
  <c r="A153" i="29" s="1"/>
  <c r="A154" i="29" s="1"/>
  <c r="A155" i="29" s="1"/>
  <c r="A156" i="29" s="1"/>
  <c r="A157" i="29" s="1"/>
  <c r="A158" i="29" s="1"/>
  <c r="A159" i="29" s="1"/>
  <c r="A160" i="29" s="1"/>
  <c r="A161" i="29" s="1"/>
  <c r="A162" i="29" s="1"/>
  <c r="A163" i="29" s="1"/>
  <c r="A164" i="29" s="1"/>
  <c r="A165" i="29" s="1"/>
  <c r="A166" i="29" s="1"/>
  <c r="A167" i="29" s="1"/>
  <c r="A168" i="29" s="1"/>
  <c r="A169" i="29" s="1"/>
  <c r="A170" i="29" s="1"/>
  <c r="A171" i="29" s="1"/>
  <c r="A172" i="29" s="1"/>
  <c r="A173" i="29" s="1"/>
  <c r="A174" i="29" s="1"/>
  <c r="A175" i="29" s="1"/>
  <c r="A176" i="29" s="1"/>
  <c r="A177" i="29" s="1"/>
  <c r="A178" i="29" s="1"/>
  <c r="A179" i="29" s="1"/>
  <c r="A180" i="29" s="1"/>
  <c r="A181" i="29" s="1"/>
  <c r="A182" i="29" s="1"/>
  <c r="A183" i="29" s="1"/>
  <c r="A184" i="29" s="1"/>
  <c r="A185" i="29" s="1"/>
  <c r="A186" i="29" s="1"/>
  <c r="A187" i="29" s="1"/>
  <c r="A188" i="29" s="1"/>
  <c r="A189" i="29" s="1"/>
  <c r="A190" i="29" s="1"/>
  <c r="A191" i="29" s="1"/>
  <c r="A192" i="29" s="1"/>
  <c r="A193" i="29" s="1"/>
  <c r="A194" i="29" s="1"/>
  <c r="A195" i="29" s="1"/>
  <c r="A196" i="29" s="1"/>
  <c r="A197" i="29" s="1"/>
  <c r="A198" i="29" s="1"/>
  <c r="A199" i="29" s="1"/>
  <c r="A200" i="29" s="1"/>
  <c r="A201" i="29" s="1"/>
  <c r="A202" i="29" s="1"/>
  <c r="A203" i="29" s="1"/>
  <c r="A204" i="29" s="1"/>
  <c r="A205" i="29" s="1"/>
  <c r="A206" i="29" s="1"/>
  <c r="A207" i="29" s="1"/>
  <c r="A208" i="29" s="1"/>
  <c r="A209" i="29" s="1"/>
  <c r="A210" i="29" s="1"/>
  <c r="A211" i="29" s="1"/>
  <c r="A212" i="29" s="1"/>
  <c r="A213" i="29" s="1"/>
  <c r="A214" i="29" s="1"/>
  <c r="A215" i="29" s="1"/>
  <c r="A216" i="29" s="1"/>
  <c r="A217" i="29" s="1"/>
  <c r="A218" i="29" s="1"/>
  <c r="A219" i="29" s="1"/>
  <c r="A220" i="29" s="1"/>
  <c r="A221" i="29" s="1"/>
  <c r="A222" i="29" s="1"/>
  <c r="A223" i="29" s="1"/>
  <c r="A224" i="29" s="1"/>
  <c r="A225" i="29" s="1"/>
  <c r="A226" i="29" s="1"/>
  <c r="A227" i="29" s="1"/>
  <c r="A228" i="29" s="1"/>
  <c r="A229" i="29" s="1"/>
  <c r="A230" i="29" s="1"/>
  <c r="A231" i="29" s="1"/>
  <c r="A232" i="29" s="1"/>
  <c r="A233" i="29" s="1"/>
  <c r="A234" i="29" s="1"/>
  <c r="A235" i="29" s="1"/>
  <c r="A236" i="29" s="1"/>
  <c r="A237" i="29" s="1"/>
  <c r="A238" i="29" s="1"/>
  <c r="A239" i="29" s="1"/>
  <c r="A240" i="29" s="1"/>
  <c r="A241" i="29" s="1"/>
  <c r="A242" i="29" s="1"/>
  <c r="A243" i="29" s="1"/>
  <c r="A244" i="29" s="1"/>
  <c r="A245" i="29" s="1"/>
  <c r="A246" i="29" s="1"/>
  <c r="A247" i="29" s="1"/>
  <c r="A248" i="29" s="1"/>
  <c r="A249" i="29" s="1"/>
  <c r="A250" i="29" s="1"/>
  <c r="A251" i="29" s="1"/>
  <c r="A252" i="29" s="1"/>
  <c r="A253" i="29" s="1"/>
  <c r="A254" i="29" s="1"/>
  <c r="A255" i="29" s="1"/>
  <c r="A256" i="29" s="1"/>
  <c r="A257" i="29" s="1"/>
  <c r="A258" i="29" s="1"/>
  <c r="A259" i="29" s="1"/>
  <c r="A260" i="29" s="1"/>
  <c r="A261" i="29" s="1"/>
  <c r="A262" i="29" s="1"/>
  <c r="A263" i="29" s="1"/>
  <c r="A264" i="29" s="1"/>
  <c r="A265" i="29" s="1"/>
  <c r="A266" i="29" s="1"/>
  <c r="A267" i="29" s="1"/>
  <c r="A268" i="29" s="1"/>
  <c r="A269" i="29" s="1"/>
  <c r="A270" i="29" s="1"/>
  <c r="A271" i="29" s="1"/>
  <c r="A272" i="29" s="1"/>
  <c r="A273" i="29" s="1"/>
  <c r="A274" i="29" s="1"/>
  <c r="A275" i="29" s="1"/>
  <c r="A276" i="29" s="1"/>
  <c r="A277" i="29" s="1"/>
  <c r="A278" i="29" s="1"/>
  <c r="A279" i="29" s="1"/>
  <c r="A280" i="29" s="1"/>
  <c r="A281" i="29" s="1"/>
  <c r="A282" i="29" s="1"/>
  <c r="A283" i="29" s="1"/>
  <c r="A284" i="29" s="1"/>
  <c r="A285" i="29" s="1"/>
  <c r="A286" i="29" s="1"/>
  <c r="A287" i="29" s="1"/>
  <c r="A288" i="29" s="1"/>
  <c r="A289" i="29" s="1"/>
  <c r="A290" i="29" s="1"/>
  <c r="A291" i="29" s="1"/>
  <c r="A292" i="29" s="1"/>
  <c r="A293" i="29" s="1"/>
  <c r="A294" i="29" s="1"/>
  <c r="A295" i="29" s="1"/>
  <c r="A296" i="29" s="1"/>
  <c r="A297" i="29" s="1"/>
  <c r="A298" i="29" s="1"/>
  <c r="A299" i="29" s="1"/>
  <c r="A300" i="29" s="1"/>
  <c r="A301" i="29" s="1"/>
  <c r="A302" i="29" s="1"/>
  <c r="A303" i="29" s="1"/>
  <c r="A304" i="29" s="1"/>
  <c r="A305" i="29" s="1"/>
  <c r="A306" i="29" s="1"/>
  <c r="A307" i="29" s="1"/>
  <c r="A308" i="29" s="1"/>
  <c r="A309" i="29" s="1"/>
  <c r="A310" i="29" s="1"/>
  <c r="A311" i="29" s="1"/>
  <c r="A312" i="29" s="1"/>
  <c r="A313" i="29" s="1"/>
  <c r="A314" i="29" s="1"/>
  <c r="A315" i="29" s="1"/>
  <c r="A316" i="29" s="1"/>
  <c r="A317" i="29" s="1"/>
  <c r="A318" i="29" s="1"/>
  <c r="A319" i="29" s="1"/>
  <c r="A320" i="29" s="1"/>
  <c r="A321" i="29" s="1"/>
  <c r="A322" i="29" s="1"/>
  <c r="A323" i="29" s="1"/>
  <c r="A324" i="29" s="1"/>
  <c r="A325" i="29" s="1"/>
  <c r="A326" i="29" s="1"/>
  <c r="A327" i="29" s="1"/>
  <c r="A328" i="29" s="1"/>
  <c r="A329" i="29" s="1"/>
  <c r="A330" i="29" s="1"/>
  <c r="A331" i="29" s="1"/>
  <c r="A332" i="29" s="1"/>
  <c r="A333" i="29" s="1"/>
  <c r="A334" i="29" s="1"/>
  <c r="A335" i="29" s="1"/>
  <c r="A336" i="29" s="1"/>
  <c r="A337" i="29" s="1"/>
  <c r="A338" i="29" s="1"/>
  <c r="A339" i="29" s="1"/>
  <c r="A340" i="29" s="1"/>
  <c r="A341" i="29" s="1"/>
  <c r="A342" i="29" s="1"/>
  <c r="A343" i="29" s="1"/>
  <c r="A344" i="29" s="1"/>
  <c r="A345" i="29" s="1"/>
  <c r="A346" i="29" s="1"/>
  <c r="A347" i="29" s="1"/>
  <c r="A348" i="29" s="1"/>
  <c r="A349" i="29" s="1"/>
  <c r="A350" i="29" s="1"/>
  <c r="A351" i="29" s="1"/>
  <c r="A352" i="29" s="1"/>
  <c r="A353" i="29" s="1"/>
  <c r="A354" i="29" s="1"/>
  <c r="A355" i="29" s="1"/>
  <c r="A356" i="29" s="1"/>
  <c r="A357" i="29" s="1"/>
  <c r="A358" i="29" s="1"/>
  <c r="A359" i="29" s="1"/>
  <c r="A360" i="29" s="1"/>
  <c r="A361" i="29" s="1"/>
  <c r="A362" i="29" s="1"/>
  <c r="A363" i="29" s="1"/>
  <c r="A364" i="29" s="1"/>
  <c r="A365" i="29" s="1"/>
  <c r="A366" i="29" s="1"/>
  <c r="A367" i="29" s="1"/>
  <c r="A368" i="29" s="1"/>
  <c r="A369" i="29" s="1"/>
  <c r="A370" i="29" s="1"/>
  <c r="A371" i="29" s="1"/>
  <c r="A372" i="29" s="1"/>
  <c r="A373" i="29" s="1"/>
  <c r="A374" i="29" s="1"/>
  <c r="A375" i="29" s="1"/>
  <c r="A376" i="29" s="1"/>
  <c r="A377" i="29" s="1"/>
  <c r="A378" i="29" s="1"/>
  <c r="A379" i="29" s="1"/>
  <c r="A380" i="29" s="1"/>
  <c r="A381" i="29" s="1"/>
  <c r="A382" i="29" s="1"/>
  <c r="A383" i="29" s="1"/>
  <c r="A384" i="29" s="1"/>
  <c r="A385" i="29" s="1"/>
  <c r="A386" i="29" s="1"/>
  <c r="A387" i="29" s="1"/>
  <c r="A388" i="29" s="1"/>
  <c r="A389" i="29" s="1"/>
  <c r="A390" i="29" s="1"/>
  <c r="A391" i="29" s="1"/>
  <c r="A392" i="29" s="1"/>
  <c r="A393" i="29" s="1"/>
  <c r="A394" i="29" s="1"/>
  <c r="A395" i="29" s="1"/>
  <c r="A396" i="29" s="1"/>
  <c r="A397" i="29" s="1"/>
  <c r="A398" i="29" s="1"/>
  <c r="A399" i="29" s="1"/>
  <c r="A400" i="29" s="1"/>
  <c r="A401" i="29" s="1"/>
  <c r="A402" i="29" s="1"/>
  <c r="A403" i="29" s="1"/>
  <c r="A404" i="29" s="1"/>
  <c r="A405" i="29" s="1"/>
  <c r="A406" i="29" s="1"/>
  <c r="A407" i="29" s="1"/>
  <c r="A408" i="29" s="1"/>
  <c r="A409" i="29" s="1"/>
  <c r="A410" i="29" s="1"/>
  <c r="A411" i="29" s="1"/>
  <c r="A412" i="29" s="1"/>
  <c r="A413" i="29" s="1"/>
  <c r="A414" i="29" s="1"/>
  <c r="A415" i="29" s="1"/>
  <c r="A416" i="29" s="1"/>
  <c r="A417" i="29" s="1"/>
  <c r="A418" i="29" s="1"/>
  <c r="A419" i="29" s="1"/>
  <c r="A420" i="29" s="1"/>
  <c r="A421" i="29" s="1"/>
  <c r="A422" i="29" s="1"/>
  <c r="A423" i="29" s="1"/>
  <c r="A424" i="29" s="1"/>
  <c r="A425" i="29" s="1"/>
  <c r="A426" i="29" s="1"/>
  <c r="A427" i="29" s="1"/>
  <c r="A428" i="29" s="1"/>
  <c r="A429" i="29" s="1"/>
  <c r="A430" i="29" s="1"/>
  <c r="A431" i="29" s="1"/>
  <c r="A432" i="29" s="1"/>
  <c r="A433" i="29" s="1"/>
  <c r="A434" i="29" s="1"/>
  <c r="A435" i="29" s="1"/>
  <c r="A436" i="29" s="1"/>
  <c r="A437" i="29" s="1"/>
  <c r="A438" i="29" s="1"/>
  <c r="A439" i="29" s="1"/>
  <c r="A440" i="29" s="1"/>
  <c r="A441" i="29" s="1"/>
  <c r="A442" i="29" s="1"/>
  <c r="A443" i="29" s="1"/>
  <c r="A444" i="29" s="1"/>
  <c r="A445" i="29" s="1"/>
  <c r="A446" i="29" s="1"/>
  <c r="A447" i="29" s="1"/>
  <c r="A448" i="29" s="1"/>
  <c r="A449" i="29" s="1"/>
  <c r="A450" i="29" s="1"/>
  <c r="A451" i="29" s="1"/>
  <c r="A452" i="29" s="1"/>
  <c r="A453" i="29" s="1"/>
  <c r="A454" i="29" s="1"/>
  <c r="A455" i="29" s="1"/>
  <c r="A456" i="29" s="1"/>
  <c r="A457" i="29" s="1"/>
  <c r="A458" i="29" s="1"/>
  <c r="A459" i="29" s="1"/>
  <c r="A460" i="29" s="1"/>
  <c r="A461" i="29" s="1"/>
  <c r="A462" i="29" s="1"/>
  <c r="A463" i="29" s="1"/>
  <c r="A464" i="29" s="1"/>
  <c r="A465" i="29" s="1"/>
  <c r="A466" i="29" s="1"/>
  <c r="A467" i="29" s="1"/>
  <c r="A468" i="29" s="1"/>
  <c r="A469" i="29" s="1"/>
  <c r="A470" i="29" s="1"/>
  <c r="A471" i="29" s="1"/>
  <c r="A472" i="29" s="1"/>
  <c r="A473" i="29" s="1"/>
  <c r="A474" i="29" s="1"/>
  <c r="A475" i="29" s="1"/>
  <c r="A476" i="29" s="1"/>
  <c r="A477" i="29" s="1"/>
  <c r="A478" i="29" s="1"/>
  <c r="A479" i="29" s="1"/>
  <c r="A480" i="29" s="1"/>
  <c r="A481" i="29" s="1"/>
  <c r="A482" i="29" s="1"/>
  <c r="A483" i="29" s="1"/>
  <c r="A484" i="29" s="1"/>
  <c r="A485" i="29" s="1"/>
  <c r="A486" i="29" s="1"/>
  <c r="A487" i="29" s="1"/>
  <c r="A488" i="29" s="1"/>
  <c r="A489" i="29" s="1"/>
  <c r="A490" i="29" s="1"/>
  <c r="A491" i="29" s="1"/>
  <c r="A492" i="29" s="1"/>
  <c r="A493" i="29" s="1"/>
  <c r="A494" i="29" s="1"/>
  <c r="A495" i="29" s="1"/>
  <c r="A496" i="29" s="1"/>
  <c r="A497" i="29" s="1"/>
  <c r="A498" i="29" s="1"/>
  <c r="A499" i="29" s="1"/>
  <c r="A500" i="29" s="1"/>
  <c r="A501" i="29" s="1"/>
  <c r="A502" i="29" s="1"/>
  <c r="A503" i="29" s="1"/>
  <c r="A504" i="29" s="1"/>
  <c r="A505" i="29" s="1"/>
  <c r="A506" i="29" s="1"/>
  <c r="A507" i="29" s="1"/>
  <c r="A508" i="29" s="1"/>
  <c r="A509" i="29" s="1"/>
  <c r="A510" i="29" s="1"/>
  <c r="A511" i="29" s="1"/>
  <c r="A512" i="29" s="1"/>
  <c r="A513" i="29" s="1"/>
  <c r="A514" i="29" s="1"/>
  <c r="A515" i="29" s="1"/>
  <c r="A516" i="29" s="1"/>
  <c r="A517" i="29" s="1"/>
  <c r="A518" i="29" s="1"/>
  <c r="A519" i="29" s="1"/>
  <c r="A520" i="29" s="1"/>
  <c r="A521" i="29" s="1"/>
  <c r="A522" i="29" s="1"/>
  <c r="A523" i="29" s="1"/>
  <c r="A524" i="29" s="1"/>
  <c r="A525" i="29" s="1"/>
  <c r="A526" i="29" s="1"/>
  <c r="A527" i="29" s="1"/>
  <c r="A528" i="29" s="1"/>
  <c r="A529" i="29" s="1"/>
  <c r="A530" i="29" s="1"/>
  <c r="A531" i="29" s="1"/>
  <c r="A532" i="29" s="1"/>
  <c r="A533" i="29" s="1"/>
  <c r="A534" i="29" s="1"/>
  <c r="A535" i="29" s="1"/>
  <c r="A536" i="29" s="1"/>
  <c r="A537" i="29" s="1"/>
  <c r="A538" i="29" s="1"/>
  <c r="A539" i="29" s="1"/>
  <c r="A540" i="29" s="1"/>
  <c r="A541" i="29" s="1"/>
  <c r="A542" i="29" s="1"/>
  <c r="A543" i="29" s="1"/>
  <c r="A544" i="29" s="1"/>
  <c r="A545" i="29" s="1"/>
  <c r="A546" i="29" s="1"/>
  <c r="A547" i="29" s="1"/>
  <c r="A548" i="29" s="1"/>
  <c r="A549" i="29" s="1"/>
  <c r="A550" i="29" s="1"/>
  <c r="A551" i="29" s="1"/>
  <c r="A552" i="29" s="1"/>
  <c r="A553" i="29" s="1"/>
  <c r="A554" i="29" s="1"/>
  <c r="A555" i="29" s="1"/>
  <c r="A556" i="29" s="1"/>
  <c r="A557" i="29" s="1"/>
  <c r="A558" i="29" s="1"/>
  <c r="A559" i="29" s="1"/>
  <c r="A560" i="29" s="1"/>
  <c r="A561" i="29" s="1"/>
  <c r="A562" i="29" s="1"/>
  <c r="A563" i="29" s="1"/>
  <c r="A564" i="29" s="1"/>
  <c r="A565" i="29" s="1"/>
  <c r="A566" i="29" s="1"/>
  <c r="A567" i="29" s="1"/>
  <c r="A568" i="29" s="1"/>
  <c r="A569" i="29" s="1"/>
  <c r="A570" i="29" s="1"/>
  <c r="A571" i="29" s="1"/>
  <c r="A572" i="29" s="1"/>
  <c r="A573" i="29" s="1"/>
  <c r="A574" i="29" s="1"/>
  <c r="A575" i="29" s="1"/>
  <c r="A576" i="29" s="1"/>
  <c r="A577" i="29" s="1"/>
  <c r="A578" i="29" s="1"/>
  <c r="A579" i="29" s="1"/>
  <c r="A580" i="29" s="1"/>
  <c r="A581" i="29" s="1"/>
  <c r="A582" i="29" s="1"/>
  <c r="A583" i="29" s="1"/>
  <c r="A584" i="29" s="1"/>
  <c r="A585" i="29" s="1"/>
  <c r="A586" i="29" s="1"/>
  <c r="A587" i="29" s="1"/>
  <c r="A588" i="29" s="1"/>
  <c r="A589" i="29" s="1"/>
  <c r="A590" i="29" s="1"/>
  <c r="A591" i="29" s="1"/>
  <c r="A592" i="29" s="1"/>
  <c r="A593" i="29" s="1"/>
  <c r="A594" i="29" s="1"/>
  <c r="A595" i="29" s="1"/>
  <c r="A596" i="29" s="1"/>
  <c r="A597" i="29" s="1"/>
  <c r="A598" i="29" s="1"/>
  <c r="A599" i="29" s="1"/>
  <c r="A600" i="29" s="1"/>
  <c r="A601" i="29" s="1"/>
  <c r="A602" i="29" s="1"/>
  <c r="A603" i="29" s="1"/>
  <c r="A604" i="29" s="1"/>
  <c r="A605" i="29" s="1"/>
  <c r="A606" i="29" s="1"/>
  <c r="A607" i="29" s="1"/>
  <c r="A608" i="29" s="1"/>
  <c r="A609" i="29" s="1"/>
  <c r="A610" i="29" s="1"/>
  <c r="A611" i="29" s="1"/>
  <c r="A612" i="29" s="1"/>
  <c r="A613" i="29" s="1"/>
  <c r="A614" i="29" s="1"/>
  <c r="A615" i="29" s="1"/>
  <c r="A616" i="29" s="1"/>
  <c r="A617" i="29" s="1"/>
  <c r="A618" i="29" s="1"/>
  <c r="A619" i="29" s="1"/>
  <c r="A620" i="29" s="1"/>
  <c r="A621" i="29" s="1"/>
  <c r="A622" i="29" s="1"/>
  <c r="A623" i="29" s="1"/>
  <c r="A624" i="29" s="1"/>
  <c r="A625" i="29" s="1"/>
  <c r="A626" i="29" s="1"/>
  <c r="A627" i="29" s="1"/>
  <c r="A628" i="29" s="1"/>
  <c r="A629" i="29" s="1"/>
  <c r="A630" i="29" s="1"/>
  <c r="A631" i="29" s="1"/>
  <c r="A632" i="29" s="1"/>
  <c r="A633" i="29" s="1"/>
  <c r="A634" i="29" s="1"/>
  <c r="A635" i="29" s="1"/>
  <c r="A636" i="29" s="1"/>
  <c r="A637" i="29" s="1"/>
  <c r="A638" i="29" s="1"/>
  <c r="A639" i="29" s="1"/>
  <c r="A640" i="29" s="1"/>
  <c r="A641" i="29" s="1"/>
  <c r="A642" i="29" s="1"/>
  <c r="A643" i="29" s="1"/>
  <c r="A644" i="29" s="1"/>
  <c r="A645" i="29" s="1"/>
  <c r="A646" i="29" s="1"/>
  <c r="A647" i="29" s="1"/>
  <c r="A648" i="29" s="1"/>
  <c r="A649" i="29" s="1"/>
  <c r="A650" i="29" s="1"/>
  <c r="A651" i="29" s="1"/>
  <c r="A652" i="29" s="1"/>
  <c r="A653" i="29" s="1"/>
  <c r="A654" i="29" s="1"/>
  <c r="A655" i="29" s="1"/>
  <c r="A656" i="29" s="1"/>
  <c r="A657" i="29" s="1"/>
  <c r="A658" i="29" s="1"/>
  <c r="A659" i="29" s="1"/>
  <c r="A660" i="29" s="1"/>
  <c r="A661" i="29" s="1"/>
  <c r="A662" i="29" s="1"/>
  <c r="A663" i="29" s="1"/>
  <c r="A664" i="29" s="1"/>
  <c r="A665" i="29" s="1"/>
  <c r="A666" i="29" s="1"/>
  <c r="A667" i="29" s="1"/>
  <c r="A668" i="29" s="1"/>
  <c r="A669" i="29" s="1"/>
  <c r="A670" i="29" s="1"/>
  <c r="A671" i="29" s="1"/>
  <c r="N10" i="29"/>
  <c r="AA11" i="29"/>
  <c r="AH11" i="29" s="1"/>
  <c r="AA13" i="29"/>
  <c r="AH13" i="29" s="1"/>
  <c r="AA14" i="29"/>
  <c r="AH14" i="29" s="1"/>
  <c r="AA15" i="29"/>
  <c r="AH15" i="29" s="1"/>
  <c r="AA16" i="29"/>
  <c r="AH16" i="29" s="1"/>
  <c r="AA17" i="29"/>
  <c r="AH17" i="29" s="1"/>
  <c r="AA18" i="29"/>
  <c r="AH18" i="29" s="1"/>
  <c r="AA19" i="29"/>
  <c r="AH19" i="29" s="1"/>
  <c r="N20" i="29"/>
  <c r="AA22" i="29"/>
  <c r="AH22" i="29" s="1"/>
  <c r="AA23" i="29"/>
  <c r="AH23" i="29" s="1"/>
  <c r="AA24" i="29"/>
  <c r="AH24" i="29" s="1"/>
  <c r="N25" i="29"/>
  <c r="AA26" i="29"/>
  <c r="AH26" i="29" s="1"/>
  <c r="AA28" i="29"/>
  <c r="AH28" i="29" s="1"/>
  <c r="AA29" i="29"/>
  <c r="AH29" i="29" s="1"/>
  <c r="AA30" i="29"/>
  <c r="AH30" i="29" s="1"/>
  <c r="AA31" i="29"/>
  <c r="AH31" i="29" s="1"/>
  <c r="AA32" i="29"/>
  <c r="AH32" i="29" s="1"/>
  <c r="AA33" i="29"/>
  <c r="AH33" i="29" s="1"/>
  <c r="AA34" i="29"/>
  <c r="AH34" i="29" s="1"/>
  <c r="AA35" i="29"/>
  <c r="AH35" i="29" s="1"/>
  <c r="AA36" i="29"/>
  <c r="AH36" i="29" s="1"/>
  <c r="N39" i="29"/>
  <c r="AA41" i="29"/>
  <c r="AH41" i="29" s="1"/>
  <c r="AA42" i="29"/>
  <c r="AH42" i="29" s="1"/>
  <c r="AA43" i="29"/>
  <c r="AH43" i="29" s="1"/>
  <c r="AA44" i="29"/>
  <c r="AH44" i="29" s="1"/>
  <c r="AA45" i="29"/>
  <c r="AH45" i="29" s="1"/>
  <c r="AA46" i="29"/>
  <c r="AH46" i="29" s="1"/>
  <c r="AA47" i="29"/>
  <c r="AH47" i="29" s="1"/>
  <c r="AA48" i="29"/>
  <c r="AH48" i="29" s="1"/>
  <c r="AA49" i="29"/>
  <c r="AH49" i="29" s="1"/>
  <c r="AA50" i="29"/>
  <c r="AH50" i="29" s="1"/>
  <c r="AA52" i="29"/>
  <c r="AH52" i="29" s="1"/>
  <c r="AA53" i="29"/>
  <c r="AH53" i="29" s="1"/>
  <c r="AA54" i="29"/>
  <c r="AH54" i="29" s="1"/>
  <c r="N55" i="29"/>
  <c r="AA56" i="29"/>
  <c r="AH56" i="29" s="1"/>
  <c r="AA58" i="29"/>
  <c r="AH58" i="29" s="1"/>
  <c r="N59" i="29"/>
  <c r="AA61" i="29"/>
  <c r="AH61" i="29" s="1"/>
  <c r="N62" i="29"/>
  <c r="AA63" i="29"/>
  <c r="AH63" i="29" s="1"/>
  <c r="AA65" i="29"/>
  <c r="AH65" i="29" s="1"/>
  <c r="AA66" i="29"/>
  <c r="AH66" i="29" s="1"/>
  <c r="AA67" i="29"/>
  <c r="AH67" i="29" s="1"/>
  <c r="N68" i="29"/>
  <c r="AA69" i="29"/>
  <c r="AH69" i="29" s="1"/>
  <c r="AA70" i="29"/>
  <c r="AH70" i="29" s="1"/>
  <c r="AA71" i="29"/>
  <c r="AH71" i="29" s="1"/>
  <c r="AA72" i="29"/>
  <c r="AH72" i="29" s="1"/>
  <c r="AA73" i="29"/>
  <c r="AH73" i="29" s="1"/>
  <c r="AA74" i="29"/>
  <c r="AH74" i="29" s="1"/>
  <c r="AA75" i="29"/>
  <c r="AH75" i="29" s="1"/>
  <c r="AA76" i="29"/>
  <c r="AH76" i="29" s="1"/>
  <c r="AA77" i="29"/>
  <c r="AH77" i="29" s="1"/>
  <c r="L463" i="29"/>
  <c r="N78" i="29"/>
  <c r="AA80" i="29"/>
  <c r="AH80" i="29" s="1"/>
  <c r="AA81" i="29"/>
  <c r="AH81" i="29" s="1"/>
  <c r="AA82" i="29"/>
  <c r="AH82" i="29" s="1"/>
  <c r="AA83" i="29"/>
  <c r="AH83" i="29" s="1"/>
  <c r="AA84" i="29"/>
  <c r="AH84" i="29" s="1"/>
  <c r="AA85" i="29"/>
  <c r="AH85" i="29" s="1"/>
  <c r="AA86" i="29"/>
  <c r="AH86" i="29" s="1"/>
  <c r="AA87" i="29"/>
  <c r="AH87" i="29" s="1"/>
  <c r="N88" i="29"/>
  <c r="AA90" i="29"/>
  <c r="AH90" i="29" s="1"/>
  <c r="AA91" i="29"/>
  <c r="AH91" i="29" s="1"/>
  <c r="AA92" i="29"/>
  <c r="AH92" i="29" s="1"/>
  <c r="AA93" i="29"/>
  <c r="AH93" i="29" s="1"/>
  <c r="AA94" i="29"/>
  <c r="AH94" i="29" s="1"/>
  <c r="AA95" i="29"/>
  <c r="AH95" i="29" s="1"/>
  <c r="AA96" i="29"/>
  <c r="AH96" i="29" s="1"/>
  <c r="AA97" i="29"/>
  <c r="AH97" i="29" s="1"/>
  <c r="AA98" i="29"/>
  <c r="AH98" i="29" s="1"/>
  <c r="AA99" i="29"/>
  <c r="AH99" i="29" s="1"/>
  <c r="AA100" i="29"/>
  <c r="AH100" i="29" s="1"/>
  <c r="N101" i="29"/>
  <c r="AA103" i="29"/>
  <c r="AH103" i="29" s="1"/>
  <c r="AA104" i="29"/>
  <c r="AH104" i="29" s="1"/>
  <c r="AA105" i="29"/>
  <c r="AH105" i="29" s="1"/>
  <c r="AA106" i="29"/>
  <c r="AH106" i="29" s="1"/>
  <c r="AA107" i="29"/>
  <c r="AH107" i="29" s="1"/>
  <c r="N108" i="29"/>
  <c r="AA110" i="29"/>
  <c r="AH110" i="29" s="1"/>
  <c r="AA111" i="29"/>
  <c r="AH111" i="29" s="1"/>
  <c r="AA112" i="29"/>
  <c r="AH112" i="29" s="1"/>
  <c r="N113" i="29"/>
  <c r="AA114" i="29"/>
  <c r="AH114" i="29" s="1"/>
  <c r="AA116" i="29"/>
  <c r="AH116" i="29" s="1"/>
  <c r="AA117" i="29"/>
  <c r="AH117" i="29" s="1"/>
  <c r="AA118" i="29"/>
  <c r="AH118" i="29" s="1"/>
  <c r="AA119" i="29"/>
  <c r="AH119" i="29" s="1"/>
  <c r="AA120" i="29"/>
  <c r="AH120" i="29" s="1"/>
  <c r="AA121" i="29"/>
  <c r="AH121" i="29" s="1"/>
  <c r="AA122" i="29"/>
  <c r="AH122" i="29" s="1"/>
  <c r="AA123" i="29"/>
  <c r="AH123" i="29" s="1"/>
  <c r="H60" i="23"/>
  <c r="N125" i="29"/>
  <c r="AA127" i="29"/>
  <c r="AH127" i="29" s="1"/>
  <c r="N128" i="29"/>
  <c r="H62" i="23"/>
  <c r="AA131" i="29"/>
  <c r="AH131" i="29" s="1"/>
  <c r="AA132" i="29"/>
  <c r="AH132" i="29" s="1"/>
  <c r="AA133" i="29"/>
  <c r="AH133" i="29" s="1"/>
  <c r="AA134" i="29"/>
  <c r="AH134" i="29" s="1"/>
  <c r="AA135" i="29"/>
  <c r="AH135" i="29" s="1"/>
  <c r="AA136" i="29"/>
  <c r="AH136" i="29" s="1"/>
  <c r="AA137" i="29"/>
  <c r="AH137" i="29" s="1"/>
  <c r="AA138" i="29"/>
  <c r="AH138" i="29" s="1"/>
  <c r="AA139" i="29"/>
  <c r="AH139" i="29" s="1"/>
  <c r="AA140" i="29"/>
  <c r="AH140" i="29" s="1"/>
  <c r="N144" i="29"/>
  <c r="AA145" i="29"/>
  <c r="AH145" i="29" s="1"/>
  <c r="AA146" i="29"/>
  <c r="AH146" i="29" s="1"/>
  <c r="AA147" i="29"/>
  <c r="AH147" i="29" s="1"/>
  <c r="AA148" i="29"/>
  <c r="AH148" i="29" s="1"/>
  <c r="AA149" i="29"/>
  <c r="AH149" i="29" s="1"/>
  <c r="AA150" i="29"/>
  <c r="AH150" i="29" s="1"/>
  <c r="AA152" i="29"/>
  <c r="AH152" i="29" s="1"/>
  <c r="AA153" i="29"/>
  <c r="AH153" i="29" s="1"/>
  <c r="AA154" i="29"/>
  <c r="AH154" i="29" s="1"/>
  <c r="AA155" i="29"/>
  <c r="AH155" i="29" s="1"/>
  <c r="AA156" i="29"/>
  <c r="AH156" i="29" s="1"/>
  <c r="AA157" i="29"/>
  <c r="AH157" i="29" s="1"/>
  <c r="AA158" i="29"/>
  <c r="AH158" i="29" s="1"/>
  <c r="AA159" i="29"/>
  <c r="AH159" i="29" s="1"/>
  <c r="AA160" i="29"/>
  <c r="AH160" i="29" s="1"/>
  <c r="N161" i="29"/>
  <c r="AA162" i="29"/>
  <c r="AH162" i="29" s="1"/>
  <c r="AA164" i="29"/>
  <c r="AH164" i="29" s="1"/>
  <c r="AA165" i="29"/>
  <c r="AH165" i="29" s="1"/>
  <c r="N166" i="29"/>
  <c r="AA168" i="29"/>
  <c r="AH168" i="29" s="1"/>
  <c r="AA169" i="29"/>
  <c r="AH169" i="29" s="1"/>
  <c r="AA170" i="29"/>
  <c r="AH170" i="29" s="1"/>
  <c r="AA171" i="29"/>
  <c r="AH171" i="29" s="1"/>
  <c r="AA172" i="29"/>
  <c r="AH172" i="29" s="1"/>
  <c r="AA173" i="29"/>
  <c r="AH173" i="29" s="1"/>
  <c r="AA174" i="29"/>
  <c r="AH174" i="29" s="1"/>
  <c r="AA175" i="29"/>
  <c r="AH175" i="29" s="1"/>
  <c r="AA176" i="29"/>
  <c r="AH176" i="29" s="1"/>
  <c r="AA177" i="29"/>
  <c r="AH177" i="29" s="1"/>
  <c r="AA178" i="29"/>
  <c r="AH178" i="29" s="1"/>
  <c r="AA179" i="29"/>
  <c r="AH179" i="29" s="1"/>
  <c r="AA180" i="29"/>
  <c r="AH180" i="29" s="1"/>
  <c r="AA181" i="29"/>
  <c r="AH181" i="29" s="1"/>
  <c r="AA182" i="29"/>
  <c r="AH182" i="29" s="1"/>
  <c r="AA183" i="29"/>
  <c r="AH183" i="29" s="1"/>
  <c r="AA184" i="29"/>
  <c r="AH184" i="29" s="1"/>
  <c r="AA185" i="29"/>
  <c r="AH185" i="29" s="1"/>
  <c r="AA186" i="29"/>
  <c r="AH186" i="29" s="1"/>
  <c r="AA187" i="29"/>
  <c r="AH187" i="29" s="1"/>
  <c r="AA188" i="29"/>
  <c r="AH188" i="29" s="1"/>
  <c r="AA189" i="29"/>
  <c r="AH189" i="29" s="1"/>
  <c r="AA190" i="29"/>
  <c r="AH190" i="29" s="1"/>
  <c r="N191" i="29"/>
  <c r="AA192" i="29"/>
  <c r="AH192" i="29" s="1"/>
  <c r="AA193" i="29"/>
  <c r="AH193" i="29" s="1"/>
  <c r="AA195" i="29"/>
  <c r="AH195" i="29" s="1"/>
  <c r="AA196" i="29"/>
  <c r="AH196" i="29" s="1"/>
  <c r="AA197" i="29"/>
  <c r="AH197" i="29" s="1"/>
  <c r="AA198" i="29"/>
  <c r="AH198" i="29" s="1"/>
  <c r="AA199" i="29"/>
  <c r="AH199" i="29" s="1"/>
  <c r="AA200" i="29"/>
  <c r="AH200" i="29" s="1"/>
  <c r="AA201" i="29"/>
  <c r="AH201" i="29" s="1"/>
  <c r="AA202" i="29"/>
  <c r="AH202" i="29" s="1"/>
  <c r="AA203" i="29"/>
  <c r="AH203" i="29" s="1"/>
  <c r="H207" i="29"/>
  <c r="I207" i="29"/>
  <c r="J207" i="29"/>
  <c r="K207" i="29"/>
  <c r="N207" i="29"/>
  <c r="H214" i="29"/>
  <c r="I214" i="29"/>
  <c r="J214" i="29"/>
  <c r="K214" i="29"/>
  <c r="N214" i="29"/>
  <c r="AA215" i="29"/>
  <c r="AH215" i="29" s="1"/>
  <c r="AA216" i="29"/>
  <c r="AH216" i="29" s="1"/>
  <c r="AA217" i="29"/>
  <c r="AH217" i="29" s="1"/>
  <c r="H219" i="29"/>
  <c r="I219" i="29"/>
  <c r="J219" i="29"/>
  <c r="K219" i="29"/>
  <c r="N219" i="29"/>
  <c r="AA221" i="29"/>
  <c r="AH221" i="29" s="1"/>
  <c r="AA222" i="29"/>
  <c r="AH222" i="29" s="1"/>
  <c r="AA223" i="29"/>
  <c r="AH223" i="29" s="1"/>
  <c r="AA224" i="29"/>
  <c r="AH224" i="29" s="1"/>
  <c r="AA225" i="29"/>
  <c r="AH225" i="29" s="1"/>
  <c r="AA226" i="29"/>
  <c r="AH226" i="29" s="1"/>
  <c r="AA227" i="29"/>
  <c r="AH227" i="29" s="1"/>
  <c r="AA228" i="29"/>
  <c r="AH228" i="29" s="1"/>
  <c r="AA229" i="29"/>
  <c r="AH229" i="29" s="1"/>
  <c r="AA230" i="29"/>
  <c r="AH230" i="29" s="1"/>
  <c r="AA231" i="29"/>
  <c r="AH231" i="29" s="1"/>
  <c r="AA232" i="29"/>
  <c r="AH232" i="29" s="1"/>
  <c r="AA233" i="29"/>
  <c r="AH233" i="29" s="1"/>
  <c r="AA234" i="29"/>
  <c r="AH234" i="29" s="1"/>
  <c r="AA235" i="29"/>
  <c r="AH235" i="29" s="1"/>
  <c r="AA236" i="29"/>
  <c r="AH236" i="29" s="1"/>
  <c r="AA237" i="29"/>
  <c r="AH237" i="29" s="1"/>
  <c r="AA238" i="29"/>
  <c r="AH238" i="29" s="1"/>
  <c r="AA239" i="29"/>
  <c r="AH239" i="29" s="1"/>
  <c r="H240" i="29"/>
  <c r="I240" i="29"/>
  <c r="J240" i="29"/>
  <c r="K240" i="29"/>
  <c r="N240" i="29"/>
  <c r="AA241" i="29"/>
  <c r="AH241" i="29" s="1"/>
  <c r="AA242" i="29"/>
  <c r="AH242" i="29" s="1"/>
  <c r="AA243" i="29"/>
  <c r="AH243" i="29" s="1"/>
  <c r="AA244" i="29"/>
  <c r="AH244" i="29" s="1"/>
  <c r="AA245" i="29"/>
  <c r="AH245" i="29" s="1"/>
  <c r="AA246" i="29"/>
  <c r="AH246" i="29" s="1"/>
  <c r="AA247" i="29"/>
  <c r="AH247" i="29" s="1"/>
  <c r="AA248" i="29"/>
  <c r="AH248" i="29" s="1"/>
  <c r="AA249" i="29"/>
  <c r="AH249" i="29" s="1"/>
  <c r="AA250" i="29"/>
  <c r="AH250" i="29" s="1"/>
  <c r="AA251" i="29"/>
  <c r="AH251" i="29" s="1"/>
  <c r="AA252" i="29"/>
  <c r="AH252" i="29" s="1"/>
  <c r="AA253" i="29"/>
  <c r="AH253" i="29" s="1"/>
  <c r="AA254" i="29"/>
  <c r="AH254" i="29" s="1"/>
  <c r="AA255" i="29"/>
  <c r="AH255" i="29" s="1"/>
  <c r="AA256" i="29"/>
  <c r="AH256" i="29" s="1"/>
  <c r="AA257" i="29"/>
  <c r="AH257" i="29" s="1"/>
  <c r="AA258" i="29"/>
  <c r="AH258" i="29" s="1"/>
  <c r="AA259" i="29"/>
  <c r="AH259" i="29" s="1"/>
  <c r="AA260" i="29"/>
  <c r="AH260" i="29" s="1"/>
  <c r="AA261" i="29"/>
  <c r="AH261" i="29" s="1"/>
  <c r="AA262" i="29"/>
  <c r="AH262" i="29" s="1"/>
  <c r="AA263" i="29"/>
  <c r="AH263" i="29" s="1"/>
  <c r="AA264" i="29"/>
  <c r="AH264" i="29" s="1"/>
  <c r="H266" i="29"/>
  <c r="I266" i="29"/>
  <c r="J266" i="29"/>
  <c r="K266" i="29"/>
  <c r="N266" i="29"/>
  <c r="AA267" i="29"/>
  <c r="AH267" i="29" s="1"/>
  <c r="AA269" i="29"/>
  <c r="AH269" i="29" s="1"/>
  <c r="AA270" i="29"/>
  <c r="AH270" i="29" s="1"/>
  <c r="H271" i="29"/>
  <c r="I271" i="29"/>
  <c r="J271" i="29"/>
  <c r="K271" i="29"/>
  <c r="N271" i="29"/>
  <c r="AA273" i="29"/>
  <c r="AH273" i="29" s="1"/>
  <c r="AA274" i="29"/>
  <c r="AH274" i="29" s="1"/>
  <c r="AA275" i="29"/>
  <c r="AH275" i="29" s="1"/>
  <c r="AA276" i="29"/>
  <c r="AH276" i="29" s="1"/>
  <c r="AA277" i="29"/>
  <c r="AH277" i="29" s="1"/>
  <c r="AA278" i="29"/>
  <c r="AH278" i="29" s="1"/>
  <c r="AA279" i="29"/>
  <c r="AH279" i="29" s="1"/>
  <c r="AA280" i="29"/>
  <c r="AH280" i="29" s="1"/>
  <c r="AA281" i="29"/>
  <c r="AH281" i="29" s="1"/>
  <c r="AA282" i="29"/>
  <c r="AH282" i="29" s="1"/>
  <c r="AA283" i="29"/>
  <c r="AH283" i="29" s="1"/>
  <c r="AA284" i="29"/>
  <c r="AH284" i="29" s="1"/>
  <c r="AA285" i="29"/>
  <c r="AH285" i="29" s="1"/>
  <c r="AA286" i="29"/>
  <c r="AH286" i="29" s="1"/>
  <c r="AA287" i="29"/>
  <c r="AH287" i="29" s="1"/>
  <c r="AA288" i="29"/>
  <c r="AH288" i="29" s="1"/>
  <c r="AA289" i="29"/>
  <c r="AH289" i="29" s="1"/>
  <c r="AA290" i="29"/>
  <c r="AH290" i="29" s="1"/>
  <c r="AA291" i="29"/>
  <c r="AH291" i="29" s="1"/>
  <c r="H292" i="29"/>
  <c r="I292" i="29"/>
  <c r="J292" i="29"/>
  <c r="K292" i="29"/>
  <c r="N292" i="29"/>
  <c r="AA293" i="29"/>
  <c r="AH293" i="29" s="1"/>
  <c r="AA294" i="29"/>
  <c r="AH294" i="29" s="1"/>
  <c r="AA295" i="29"/>
  <c r="AH295" i="29" s="1"/>
  <c r="AA296" i="29"/>
  <c r="AH296" i="29" s="1"/>
  <c r="AA297" i="29"/>
  <c r="AH297" i="29" s="1"/>
  <c r="AA298" i="29"/>
  <c r="AH298" i="29" s="1"/>
  <c r="AA299" i="29"/>
  <c r="AH299" i="29" s="1"/>
  <c r="AA300" i="29"/>
  <c r="AH300" i="29" s="1"/>
  <c r="AA301" i="29"/>
  <c r="AH301" i="29" s="1"/>
  <c r="AA302" i="29"/>
  <c r="AH302" i="29" s="1"/>
  <c r="AA303" i="29"/>
  <c r="AH303" i="29" s="1"/>
  <c r="AA304" i="29"/>
  <c r="AH304" i="29" s="1"/>
  <c r="AA305" i="29"/>
  <c r="AH305" i="29" s="1"/>
  <c r="AA306" i="29"/>
  <c r="AH306" i="29" s="1"/>
  <c r="AA307" i="29"/>
  <c r="AH307" i="29" s="1"/>
  <c r="AA308" i="29"/>
  <c r="AH308" i="29" s="1"/>
  <c r="AA309" i="29"/>
  <c r="AH309" i="29" s="1"/>
  <c r="AA310" i="29"/>
  <c r="AH310" i="29" s="1"/>
  <c r="AA311" i="29"/>
  <c r="AH311" i="29" s="1"/>
  <c r="AA312" i="29"/>
  <c r="AH312" i="29" s="1"/>
  <c r="AA313" i="29"/>
  <c r="AH313" i="29" s="1"/>
  <c r="AA314" i="29"/>
  <c r="AH314" i="29" s="1"/>
  <c r="AA315" i="29"/>
  <c r="AH315" i="29" s="1"/>
  <c r="AA316" i="29"/>
  <c r="AH316" i="29" s="1"/>
  <c r="H317" i="29"/>
  <c r="I317" i="29"/>
  <c r="J317" i="29"/>
  <c r="K317" i="29"/>
  <c r="N317" i="29"/>
  <c r="AA318" i="29"/>
  <c r="AH318" i="29" s="1"/>
  <c r="AA320" i="29"/>
  <c r="AH320" i="29" s="1"/>
  <c r="AA321" i="29"/>
  <c r="AH321" i="29" s="1"/>
  <c r="AA322" i="29"/>
  <c r="AH322" i="29" s="1"/>
  <c r="AA323" i="29"/>
  <c r="AH323" i="29" s="1"/>
  <c r="AA324" i="29"/>
  <c r="AH324" i="29" s="1"/>
  <c r="AA325" i="29"/>
  <c r="AH325" i="29" s="1"/>
  <c r="AA326" i="29"/>
  <c r="AH326" i="29" s="1"/>
  <c r="H327" i="29"/>
  <c r="I327" i="29"/>
  <c r="K327" i="29"/>
  <c r="N327" i="29"/>
  <c r="J328" i="29"/>
  <c r="L328" i="29" s="1"/>
  <c r="J329" i="29"/>
  <c r="L329" i="29" s="1"/>
  <c r="H330" i="29"/>
  <c r="I330" i="29"/>
  <c r="J330" i="29"/>
  <c r="K330" i="29"/>
  <c r="N330" i="29"/>
  <c r="AA332" i="29"/>
  <c r="AH332" i="29" s="1"/>
  <c r="AA333" i="29"/>
  <c r="AH333" i="29" s="1"/>
  <c r="AA334" i="29"/>
  <c r="AH334" i="29" s="1"/>
  <c r="AA335" i="29"/>
  <c r="AH335" i="29" s="1"/>
  <c r="H336" i="29"/>
  <c r="I336" i="29"/>
  <c r="J336" i="29"/>
  <c r="K336" i="29"/>
  <c r="N336" i="29"/>
  <c r="AA338" i="29"/>
  <c r="AH338" i="29" s="1"/>
  <c r="AA339" i="29"/>
  <c r="AH339" i="29" s="1"/>
  <c r="AA340" i="29"/>
  <c r="AH340" i="29" s="1"/>
  <c r="AA341" i="29"/>
  <c r="AH341" i="29" s="1"/>
  <c r="AA342" i="29"/>
  <c r="AH342" i="29" s="1"/>
  <c r="AA343" i="29"/>
  <c r="AH343" i="29" s="1"/>
  <c r="AA344" i="29"/>
  <c r="AH344" i="29" s="1"/>
  <c r="AA345" i="29"/>
  <c r="AH345" i="29" s="1"/>
  <c r="H346" i="29"/>
  <c r="I346" i="29"/>
  <c r="J346" i="29"/>
  <c r="K346" i="29"/>
  <c r="N346" i="29"/>
  <c r="AA347" i="29"/>
  <c r="AH347" i="29" s="1"/>
  <c r="AA348" i="29"/>
  <c r="AH348" i="29" s="1"/>
  <c r="AA349" i="29"/>
  <c r="AH349" i="29" s="1"/>
  <c r="AA350" i="29"/>
  <c r="AH350" i="29" s="1"/>
  <c r="AA351" i="29"/>
  <c r="AH351" i="29" s="1"/>
  <c r="AA352" i="29"/>
  <c r="AH352" i="29" s="1"/>
  <c r="AA353" i="29"/>
  <c r="AH353" i="29" s="1"/>
  <c r="H354" i="29"/>
  <c r="I354" i="29"/>
  <c r="J354" i="29"/>
  <c r="K354" i="29"/>
  <c r="N354" i="29"/>
  <c r="L355" i="29"/>
  <c r="L356" i="29"/>
  <c r="AA356" i="29" s="1"/>
  <c r="AH356" i="29" s="1"/>
  <c r="L357" i="29"/>
  <c r="AA357" i="29" s="1"/>
  <c r="AH357" i="29" s="1"/>
  <c r="L358" i="29"/>
  <c r="AA358" i="29" s="1"/>
  <c r="AH358" i="29" s="1"/>
  <c r="J359" i="29"/>
  <c r="L359" i="29" s="1"/>
  <c r="H90" i="23" s="1"/>
  <c r="L360" i="29"/>
  <c r="L501" i="29" s="1"/>
  <c r="L364" i="29"/>
  <c r="AA364" i="29" s="1"/>
  <c r="AH364" i="29" s="1"/>
  <c r="L365" i="29"/>
  <c r="AA365" i="29" s="1"/>
  <c r="AH365" i="29" s="1"/>
  <c r="L366" i="29"/>
  <c r="L367" i="29"/>
  <c r="L368" i="29"/>
  <c r="L369" i="29"/>
  <c r="L370" i="29"/>
  <c r="L371" i="29"/>
  <c r="H372" i="29"/>
  <c r="H375" i="29" s="1"/>
  <c r="I372" i="29"/>
  <c r="I375" i="29" s="1"/>
  <c r="J372" i="29"/>
  <c r="J375" i="29" s="1"/>
  <c r="K372" i="29"/>
  <c r="K375" i="29" s="1"/>
  <c r="N372" i="29"/>
  <c r="N375" i="29" s="1"/>
  <c r="L373" i="29"/>
  <c r="L374" i="29"/>
  <c r="L379" i="29"/>
  <c r="L380" i="29"/>
  <c r="L381" i="29"/>
  <c r="H382" i="29"/>
  <c r="K23" i="30" s="1"/>
  <c r="I382" i="29"/>
  <c r="S23" i="30" s="1"/>
  <c r="J382" i="29"/>
  <c r="AC23" i="30" s="1"/>
  <c r="K382" i="29"/>
  <c r="AF23" i="30" s="1"/>
  <c r="M382" i="29"/>
  <c r="N41" i="30" s="1"/>
  <c r="N382" i="29"/>
  <c r="L383" i="29"/>
  <c r="L384" i="29"/>
  <c r="L386" i="29"/>
  <c r="L387" i="29"/>
  <c r="L388" i="29"/>
  <c r="L389" i="29"/>
  <c r="AA389" i="29" s="1"/>
  <c r="AH389" i="29" s="1"/>
  <c r="L390" i="29"/>
  <c r="AA390" i="29" s="1"/>
  <c r="AH390" i="29" s="1"/>
  <c r="L391" i="29"/>
  <c r="L392" i="29"/>
  <c r="L393" i="29"/>
  <c r="L394" i="29"/>
  <c r="L396" i="29"/>
  <c r="AA396" i="29" s="1"/>
  <c r="AH396" i="29" s="1"/>
  <c r="L397" i="29"/>
  <c r="L400" i="29"/>
  <c r="L401" i="29"/>
  <c r="L402" i="29"/>
  <c r="L403" i="29"/>
  <c r="L404" i="29"/>
  <c r="L405" i="29"/>
  <c r="L406" i="29"/>
  <c r="H407" i="29"/>
  <c r="H399" i="29" s="1"/>
  <c r="I407" i="29"/>
  <c r="I399" i="29" s="1"/>
  <c r="J407" i="29"/>
  <c r="J399" i="29" s="1"/>
  <c r="AC26" i="30" s="1"/>
  <c r="K407" i="29"/>
  <c r="K399" i="29" s="1"/>
  <c r="AF26" i="30" s="1"/>
  <c r="M407" i="29"/>
  <c r="M399" i="29" s="1"/>
  <c r="N407" i="29"/>
  <c r="N399" i="29" s="1"/>
  <c r="L408" i="29"/>
  <c r="L409" i="29"/>
  <c r="S31" i="30"/>
  <c r="J410" i="29"/>
  <c r="AC31" i="30" s="1"/>
  <c r="K410" i="29"/>
  <c r="M410" i="29"/>
  <c r="N410" i="29"/>
  <c r="L411" i="29"/>
  <c r="AA411" i="29" s="1"/>
  <c r="L413" i="29"/>
  <c r="L414" i="29"/>
  <c r="AA414" i="29" s="1"/>
  <c r="AH414" i="29" s="1"/>
  <c r="L415" i="29"/>
  <c r="AA415" i="29" s="1"/>
  <c r="AH415" i="29" s="1"/>
  <c r="L416" i="29"/>
  <c r="L417" i="29"/>
  <c r="AA417" i="29" s="1"/>
  <c r="AH417" i="29" s="1"/>
  <c r="L419" i="29"/>
  <c r="H420" i="29"/>
  <c r="I420" i="29"/>
  <c r="S28" i="30" s="1"/>
  <c r="J420" i="29"/>
  <c r="AC28" i="30" s="1"/>
  <c r="K420" i="29"/>
  <c r="AF28" i="30" s="1"/>
  <c r="M420" i="29"/>
  <c r="N43" i="30" s="1"/>
  <c r="N420" i="29"/>
  <c r="L421" i="29"/>
  <c r="L422" i="29"/>
  <c r="AA422" i="29" s="1"/>
  <c r="L423" i="29"/>
  <c r="AA423" i="29" s="1"/>
  <c r="L424" i="29"/>
  <c r="L426" i="29"/>
  <c r="L427" i="29"/>
  <c r="L428" i="29"/>
  <c r="L429" i="29"/>
  <c r="L430" i="29"/>
  <c r="L431" i="29"/>
  <c r="L432" i="29"/>
  <c r="L433" i="29"/>
  <c r="L434" i="29"/>
  <c r="L435" i="29"/>
  <c r="L436" i="29"/>
  <c r="L437" i="29"/>
  <c r="L438" i="29"/>
  <c r="L439" i="29"/>
  <c r="L440" i="29"/>
  <c r="H441" i="29"/>
  <c r="I441" i="29"/>
  <c r="J441" i="29"/>
  <c r="K441" i="29"/>
  <c r="M441" i="29"/>
  <c r="N441" i="29"/>
  <c r="H442" i="29"/>
  <c r="I442" i="29"/>
  <c r="J442" i="29"/>
  <c r="K442" i="29"/>
  <c r="M442" i="29"/>
  <c r="N442" i="29"/>
  <c r="H450" i="29"/>
  <c r="I450" i="29"/>
  <c r="J450" i="29"/>
  <c r="K450" i="29"/>
  <c r="L450" i="29"/>
  <c r="S39" i="30" s="1"/>
  <c r="M450" i="29"/>
  <c r="N450" i="29"/>
  <c r="L465" i="29"/>
  <c r="L476" i="29"/>
  <c r="J542" i="29"/>
  <c r="K542" i="29"/>
  <c r="J560" i="29"/>
  <c r="K560" i="29"/>
  <c r="H571" i="29"/>
  <c r="J571" i="29"/>
  <c r="K571" i="29"/>
  <c r="L571" i="29"/>
  <c r="L585" i="29"/>
  <c r="L586" i="29" s="1"/>
  <c r="K592" i="29"/>
  <c r="L592" i="29"/>
  <c r="N53" i="30" s="1"/>
  <c r="L595" i="29"/>
  <c r="N54" i="30" s="1"/>
  <c r="L605" i="29"/>
  <c r="L617" i="29"/>
  <c r="AF54" i="30" s="1"/>
  <c r="H635" i="29"/>
  <c r="I635" i="29"/>
  <c r="J635" i="29"/>
  <c r="H644" i="29"/>
  <c r="AH423" i="29" l="1"/>
  <c r="AH422" i="29"/>
  <c r="L410" i="29"/>
  <c r="N56" i="30"/>
  <c r="N38" i="29"/>
  <c r="N37" i="29" s="1"/>
  <c r="N142" i="29" s="1"/>
  <c r="H443" i="29"/>
  <c r="N205" i="29"/>
  <c r="K590" i="29"/>
  <c r="AA403" i="29"/>
  <c r="AH403" i="29" s="1"/>
  <c r="K265" i="29"/>
  <c r="AA596" i="29"/>
  <c r="AH596" i="29" s="1"/>
  <c r="AA597" i="29"/>
  <c r="AH597" i="29" s="1"/>
  <c r="I265" i="29"/>
  <c r="AA416" i="29"/>
  <c r="AH416" i="29" s="1"/>
  <c r="N443" i="29"/>
  <c r="K28" i="30"/>
  <c r="K29" i="30" s="1"/>
  <c r="L441" i="29"/>
  <c r="K443" i="29"/>
  <c r="AA374" i="29"/>
  <c r="AH374" i="29" s="1"/>
  <c r="AA409" i="29"/>
  <c r="AH409" i="29" s="1"/>
  <c r="AA373" i="29"/>
  <c r="AH373" i="29" s="1"/>
  <c r="AA408" i="29"/>
  <c r="AH408" i="29" s="1"/>
  <c r="AA370" i="29"/>
  <c r="AH370" i="29" s="1"/>
  <c r="AA405" i="29"/>
  <c r="AH405" i="29" s="1"/>
  <c r="AA371" i="29"/>
  <c r="AH371" i="29" s="1"/>
  <c r="AA406" i="29"/>
  <c r="AH406" i="29" s="1"/>
  <c r="AA369" i="29"/>
  <c r="AH369" i="29" s="1"/>
  <c r="AA404" i="29"/>
  <c r="AH404" i="29" s="1"/>
  <c r="AA367" i="29"/>
  <c r="AH367" i="29" s="1"/>
  <c r="AA402" i="29"/>
  <c r="AH402" i="29" s="1"/>
  <c r="AA366" i="29"/>
  <c r="AH366" i="29" s="1"/>
  <c r="AA401" i="29"/>
  <c r="AH401" i="29" s="1"/>
  <c r="N51" i="30"/>
  <c r="L354" i="29"/>
  <c r="H89" i="23" s="1"/>
  <c r="AA355" i="29"/>
  <c r="AH355" i="29" s="1"/>
  <c r="G75" i="23"/>
  <c r="H69" i="23"/>
  <c r="AA194" i="29"/>
  <c r="AH194" i="29" s="1"/>
  <c r="G68" i="23"/>
  <c r="H55" i="23"/>
  <c r="AA79" i="29"/>
  <c r="AH79" i="29" s="1"/>
  <c r="H53" i="23"/>
  <c r="AA64" i="29"/>
  <c r="AH64" i="29" s="1"/>
  <c r="AA40" i="29"/>
  <c r="AH40" i="29" s="1"/>
  <c r="G47" i="23"/>
  <c r="L407" i="29"/>
  <c r="AA368" i="29"/>
  <c r="AH368" i="29" s="1"/>
  <c r="L330" i="29"/>
  <c r="H86" i="23" s="1"/>
  <c r="AA331" i="29"/>
  <c r="AH331" i="29" s="1"/>
  <c r="J327" i="29"/>
  <c r="J213" i="29"/>
  <c r="H213" i="29"/>
  <c r="AA59" i="29"/>
  <c r="AH59" i="29" s="1"/>
  <c r="G52" i="23"/>
  <c r="L346" i="29"/>
  <c r="H88" i="23" s="1"/>
  <c r="L266" i="29"/>
  <c r="H80" i="23" s="1"/>
  <c r="AA268" i="29"/>
  <c r="AH268" i="29" s="1"/>
  <c r="G77" i="23"/>
  <c r="H70" i="23"/>
  <c r="AA128" i="29"/>
  <c r="AH128" i="29" s="1"/>
  <c r="G62" i="23"/>
  <c r="G59" i="23"/>
  <c r="N50" i="30"/>
  <c r="AA57" i="29"/>
  <c r="AH57" i="29" s="1"/>
  <c r="H54" i="23"/>
  <c r="AA20" i="29"/>
  <c r="AH20" i="29" s="1"/>
  <c r="AA21" i="29"/>
  <c r="AH21" i="29" s="1"/>
  <c r="AF31" i="30"/>
  <c r="AF32" i="30" s="1"/>
  <c r="AF29" i="30"/>
  <c r="H57" i="23"/>
  <c r="AA102" i="29"/>
  <c r="AH102" i="29" s="1"/>
  <c r="G55" i="23"/>
  <c r="G49" i="23"/>
  <c r="I378" i="29"/>
  <c r="AA12" i="29"/>
  <c r="AH12" i="29" s="1"/>
  <c r="N48" i="30"/>
  <c r="AC29" i="30"/>
  <c r="L442" i="29"/>
  <c r="L214" i="29"/>
  <c r="H75" i="23" s="1"/>
  <c r="AA218" i="29"/>
  <c r="AH218" i="29" s="1"/>
  <c r="H91" i="23"/>
  <c r="G88" i="23"/>
  <c r="G86" i="23"/>
  <c r="L271" i="29"/>
  <c r="H81" i="23" s="1"/>
  <c r="AA272" i="29"/>
  <c r="AH272" i="29" s="1"/>
  <c r="J265" i="29"/>
  <c r="G66" i="23"/>
  <c r="H58" i="23"/>
  <c r="AA109" i="29"/>
  <c r="AH109" i="29" s="1"/>
  <c r="G53" i="23"/>
  <c r="AA27" i="29"/>
  <c r="AH27" i="29" s="1"/>
  <c r="S29" i="30"/>
  <c r="L336" i="29"/>
  <c r="H87" i="23" s="1"/>
  <c r="AA337" i="29"/>
  <c r="AH337" i="29" s="1"/>
  <c r="G76" i="23"/>
  <c r="G56" i="23"/>
  <c r="L420" i="29"/>
  <c r="H61" i="23"/>
  <c r="AA126" i="29"/>
  <c r="AH126" i="29" s="1"/>
  <c r="G89" i="23"/>
  <c r="G84" i="23"/>
  <c r="L500" i="29"/>
  <c r="L474" i="29" s="1"/>
  <c r="N265" i="29"/>
  <c r="AA191" i="29"/>
  <c r="AH191" i="29" s="1"/>
  <c r="G69" i="23"/>
  <c r="H68" i="23"/>
  <c r="AA167" i="29"/>
  <c r="AH167" i="29" s="1"/>
  <c r="AA144" i="29"/>
  <c r="AH144" i="29" s="1"/>
  <c r="AA151" i="29"/>
  <c r="AH151" i="29" s="1"/>
  <c r="H63" i="23"/>
  <c r="AA130" i="29"/>
  <c r="AH130" i="29" s="1"/>
  <c r="K31" i="30"/>
  <c r="K32" i="30" s="1"/>
  <c r="J443" i="29"/>
  <c r="L372" i="29"/>
  <c r="L375" i="29" s="1"/>
  <c r="AA375" i="29" s="1"/>
  <c r="AH375" i="29" s="1"/>
  <c r="AA359" i="29"/>
  <c r="AH359" i="29" s="1"/>
  <c r="G87" i="23"/>
  <c r="AA329" i="29"/>
  <c r="AH329" i="29" s="1"/>
  <c r="H265" i="29"/>
  <c r="G80" i="23"/>
  <c r="H59" i="23"/>
  <c r="AA115" i="29"/>
  <c r="AH115" i="29" s="1"/>
  <c r="AA68" i="29"/>
  <c r="AH68" i="29" s="1"/>
  <c r="G54" i="23"/>
  <c r="H52" i="23"/>
  <c r="AA60" i="29"/>
  <c r="AH60" i="29" s="1"/>
  <c r="N46" i="30"/>
  <c r="G85" i="23"/>
  <c r="I443" i="29"/>
  <c r="G67" i="23"/>
  <c r="AA129" i="29"/>
  <c r="AH129" i="29" s="1"/>
  <c r="G61" i="23"/>
  <c r="AA55" i="29"/>
  <c r="AH55" i="29" s="1"/>
  <c r="G50" i="23"/>
  <c r="G46" i="23"/>
  <c r="N45" i="30"/>
  <c r="AA328" i="29"/>
  <c r="AH328" i="29" s="1"/>
  <c r="G82" i="23"/>
  <c r="L219" i="29"/>
  <c r="H76" i="23" s="1"/>
  <c r="AA220" i="29"/>
  <c r="AH220" i="29" s="1"/>
  <c r="G57" i="23"/>
  <c r="H56" i="23"/>
  <c r="AA89" i="29"/>
  <c r="AH89" i="29" s="1"/>
  <c r="S32" i="30"/>
  <c r="H67" i="23"/>
  <c r="AA163" i="29"/>
  <c r="AH163" i="29" s="1"/>
  <c r="L317" i="29"/>
  <c r="H84" i="23" s="1"/>
  <c r="AA319" i="29"/>
  <c r="AH319" i="29" s="1"/>
  <c r="G81" i="23"/>
  <c r="K213" i="29"/>
  <c r="N213" i="29"/>
  <c r="I213" i="29"/>
  <c r="G73" i="23"/>
  <c r="AA124" i="29"/>
  <c r="AH124" i="29" s="1"/>
  <c r="AA108" i="29"/>
  <c r="AH108" i="29" s="1"/>
  <c r="G58" i="23"/>
  <c r="G45" i="23"/>
  <c r="AC32" i="30"/>
  <c r="L240" i="29"/>
  <c r="H77" i="23" s="1"/>
  <c r="L292" i="29"/>
  <c r="AA292" i="29" s="1"/>
  <c r="AH292" i="29" s="1"/>
  <c r="L462" i="29"/>
  <c r="L327" i="29"/>
  <c r="H85" i="23" s="1"/>
  <c r="K597" i="29"/>
  <c r="L399" i="29"/>
  <c r="M443" i="29"/>
  <c r="M444" i="29" s="1"/>
  <c r="L207" i="29"/>
  <c r="H73" i="23" s="1"/>
  <c r="L382" i="29"/>
  <c r="L443" i="29" l="1"/>
  <c r="I395" i="29"/>
  <c r="AC443" i="29" s="1"/>
  <c r="AB440" i="29"/>
  <c r="N361" i="29"/>
  <c r="AF44" i="30"/>
  <c r="K361" i="29"/>
  <c r="K362" i="29" s="1"/>
  <c r="N378" i="29"/>
  <c r="AG382" i="29" s="1"/>
  <c r="AA330" i="29"/>
  <c r="AH330" i="29" s="1"/>
  <c r="N47" i="30"/>
  <c r="AF43" i="30" s="1"/>
  <c r="AA266" i="29"/>
  <c r="AH266" i="29" s="1"/>
  <c r="I361" i="29"/>
  <c r="I362" i="29" s="1"/>
  <c r="J361" i="29"/>
  <c r="J362" i="29" s="1"/>
  <c r="AA354" i="29"/>
  <c r="AH354" i="29" s="1"/>
  <c r="AA336" i="29"/>
  <c r="AH336" i="29" s="1"/>
  <c r="AA317" i="29"/>
  <c r="AH317" i="29" s="1"/>
  <c r="AA271" i="29"/>
  <c r="AH271" i="29" s="1"/>
  <c r="AA346" i="29"/>
  <c r="AH346" i="29" s="1"/>
  <c r="AA382" i="29"/>
  <c r="AA372" i="29"/>
  <c r="AH372" i="29" s="1"/>
  <c r="S21" i="30"/>
  <c r="Y58" i="30" s="1"/>
  <c r="AC382" i="29"/>
  <c r="H49" i="23"/>
  <c r="H78" i="23"/>
  <c r="AA207" i="29"/>
  <c r="AH207" i="29" s="1"/>
  <c r="AA161" i="29"/>
  <c r="AH161" i="29" s="1"/>
  <c r="J378" i="29"/>
  <c r="AC21" i="30" s="1"/>
  <c r="H47" i="23"/>
  <c r="AA62" i="29"/>
  <c r="AH62" i="29" s="1"/>
  <c r="AH411" i="29"/>
  <c r="H45" i="23"/>
  <c r="M378" i="29"/>
  <c r="H46" i="23"/>
  <c r="AA88" i="29"/>
  <c r="AH88" i="29" s="1"/>
  <c r="G48" i="23"/>
  <c r="AA240" i="29"/>
  <c r="AH240" i="29" s="1"/>
  <c r="AA166" i="29"/>
  <c r="AH166" i="29" s="1"/>
  <c r="L213" i="29"/>
  <c r="H361" i="29"/>
  <c r="H362" i="29" s="1"/>
  <c r="H636" i="29" s="1"/>
  <c r="AA39" i="29"/>
  <c r="AH39" i="29" s="1"/>
  <c r="H50" i="23"/>
  <c r="AF22" i="30"/>
  <c r="AA10" i="29"/>
  <c r="AH10" i="29" s="1"/>
  <c r="AA219" i="29"/>
  <c r="AH219" i="29" s="1"/>
  <c r="AA205" i="29"/>
  <c r="AH205" i="29" s="1"/>
  <c r="L265" i="29"/>
  <c r="AA265" i="29" s="1"/>
  <c r="AH265" i="29" s="1"/>
  <c r="H82" i="23"/>
  <c r="AA101" i="29"/>
  <c r="AH101" i="29" s="1"/>
  <c r="AA125" i="29"/>
  <c r="AH125" i="29" s="1"/>
  <c r="AA327" i="29"/>
  <c r="AH327" i="29" s="1"/>
  <c r="AA78" i="29"/>
  <c r="AH78" i="29" s="1"/>
  <c r="G78" i="23"/>
  <c r="H66" i="23"/>
  <c r="AA113" i="29"/>
  <c r="AH113" i="29" s="1"/>
  <c r="AA25" i="29"/>
  <c r="AH25" i="29" s="1"/>
  <c r="AA214" i="29"/>
  <c r="AH214" i="29" s="1"/>
  <c r="K591" i="29"/>
  <c r="K593" i="29"/>
  <c r="I590" i="29"/>
  <c r="H378" i="29"/>
  <c r="AA440" i="29" s="1"/>
  <c r="AH440" i="29" s="1"/>
  <c r="AA141" i="29"/>
  <c r="AH141" i="29" s="1"/>
  <c r="N362" i="29"/>
  <c r="I398" i="29" l="1"/>
  <c r="I447" i="29"/>
  <c r="N395" i="29"/>
  <c r="N398" i="29" s="1"/>
  <c r="H48" i="23"/>
  <c r="L361" i="29"/>
  <c r="AA397" i="29" s="1"/>
  <c r="AH397" i="29" s="1"/>
  <c r="L589" i="29"/>
  <c r="AF382" i="29"/>
  <c r="AD382" i="29"/>
  <c r="AB382" i="29"/>
  <c r="S25" i="30"/>
  <c r="S35" i="30"/>
  <c r="I636" i="29"/>
  <c r="J395" i="29"/>
  <c r="AD443" i="29" s="1"/>
  <c r="AA142" i="29"/>
  <c r="AH142" i="29" s="1"/>
  <c r="K21" i="30"/>
  <c r="K25" i="30" s="1"/>
  <c r="AA204" i="29"/>
  <c r="AH204" i="29" s="1"/>
  <c r="K378" i="29"/>
  <c r="AA37" i="29"/>
  <c r="AH37" i="29" s="1"/>
  <c r="N40" i="30"/>
  <c r="N42" i="30" s="1"/>
  <c r="N44" i="30" s="1"/>
  <c r="M395" i="29"/>
  <c r="AA213" i="29"/>
  <c r="AH213" i="29" s="1"/>
  <c r="H395" i="29"/>
  <c r="AB443" i="29" s="1"/>
  <c r="AA600" i="29" l="1"/>
  <c r="AH600" i="29" s="1"/>
  <c r="N447" i="29"/>
  <c r="L362" i="29"/>
  <c r="AA360" i="29"/>
  <c r="AH360" i="29" s="1"/>
  <c r="AE382" i="29"/>
  <c r="AH382" i="29" s="1"/>
  <c r="L378" i="29"/>
  <c r="AA413" i="29" s="1"/>
  <c r="AH413" i="29" s="1"/>
  <c r="AG443" i="29"/>
  <c r="AF443" i="29"/>
  <c r="AS33" i="30"/>
  <c r="M398" i="29"/>
  <c r="M446" i="29"/>
  <c r="J398" i="29"/>
  <c r="J447" i="29"/>
  <c r="AC25" i="30"/>
  <c r="AC35" i="30"/>
  <c r="AF21" i="30"/>
  <c r="K395" i="29"/>
  <c r="AE443" i="29" s="1"/>
  <c r="H398" i="29"/>
  <c r="AH443" i="29" l="1"/>
  <c r="AA428" i="29"/>
  <c r="AH428" i="29" s="1"/>
  <c r="AA426" i="29"/>
  <c r="AH426" i="29" s="1"/>
  <c r="AA385" i="29"/>
  <c r="AH385" i="29" s="1"/>
  <c r="L395" i="29"/>
  <c r="M457" i="29"/>
  <c r="K447" i="29"/>
  <c r="L447" i="29" s="1"/>
  <c r="K398" i="29"/>
  <c r="AF25" i="30"/>
  <c r="AF35" i="30"/>
  <c r="AA443" i="29" l="1"/>
  <c r="M445" i="29"/>
  <c r="H444" i="29" s="1"/>
  <c r="L398" i="29"/>
  <c r="K444" i="29"/>
  <c r="I444" i="29" l="1"/>
  <c r="I446" i="29" s="1"/>
  <c r="AC448" i="29" s="1"/>
  <c r="W436" i="29"/>
  <c r="K33" i="30"/>
  <c r="K37" i="30" s="1"/>
  <c r="J444" i="29"/>
  <c r="N444" i="29" s="1"/>
  <c r="K446" i="29"/>
  <c r="AE448" i="29" s="1"/>
  <c r="AF33" i="30"/>
  <c r="AF34" i="30" s="1"/>
  <c r="AF37" i="30" s="1"/>
  <c r="H446" i="29"/>
  <c r="AB448" i="29" s="1"/>
  <c r="AB446" i="29" l="1"/>
  <c r="S33" i="30"/>
  <c r="S34" i="30" s="1"/>
  <c r="S37" i="30" s="1"/>
  <c r="L444" i="29"/>
  <c r="J446" i="29"/>
  <c r="AD448" i="29" s="1"/>
  <c r="AC33" i="30"/>
  <c r="AC34" i="30" s="1"/>
  <c r="AC37" i="30" s="1"/>
  <c r="N446" i="29"/>
  <c r="AF448" i="29" s="1"/>
  <c r="L464" i="29"/>
  <c r="L461" i="29" s="1"/>
  <c r="L504" i="29" s="1"/>
  <c r="L573" i="29" s="1"/>
  <c r="K457" i="29"/>
  <c r="I457" i="29"/>
  <c r="H457" i="29"/>
  <c r="I38" i="30" l="1"/>
  <c r="S38" i="30" s="1"/>
  <c r="AA444" i="29"/>
  <c r="AH444" i="29" s="1"/>
  <c r="L445" i="29"/>
  <c r="J457" i="29"/>
  <c r="L446" i="29"/>
  <c r="L574" i="29"/>
  <c r="N457" i="29"/>
  <c r="AA448" i="29" l="1"/>
  <c r="AH448" i="29" s="1"/>
  <c r="L457" i="29"/>
  <c r="AA449" i="29"/>
  <c r="AA38" i="30"/>
  <c r="AA39" i="30" s="1"/>
  <c r="AA447" i="29"/>
  <c r="AH447" i="29" s="1"/>
  <c r="L588" i="29"/>
  <c r="L576" i="29" s="1"/>
  <c r="AH39" i="30" s="1"/>
  <c r="AA446" i="29"/>
  <c r="AH446" i="29" s="1"/>
  <c r="N52" i="30" l="1"/>
  <c r="AF40" i="30" s="1"/>
  <c r="AF41" i="30"/>
  <c r="AF45" i="30" l="1"/>
  <c r="M17" i="18"/>
  <c r="L17" i="18"/>
  <c r="J17" i="18"/>
  <c r="I17" i="18"/>
  <c r="H17" i="18"/>
  <c r="G17" i="18"/>
  <c r="E17" i="18"/>
  <c r="D17" i="18"/>
  <c r="C17" i="18"/>
  <c r="N16" i="18"/>
  <c r="K16" i="18"/>
  <c r="F16" i="18"/>
  <c r="N15" i="18"/>
  <c r="K15" i="18"/>
  <c r="F15" i="18"/>
  <c r="N14" i="18"/>
  <c r="K14" i="18"/>
  <c r="F14" i="18"/>
  <c r="N13" i="18"/>
  <c r="K13" i="18"/>
  <c r="F13" i="18"/>
  <c r="N12" i="18"/>
  <c r="K12" i="18"/>
  <c r="F12" i="18"/>
  <c r="AH54" i="22"/>
  <c r="AF54" i="22"/>
  <c r="AE54" i="22"/>
  <c r="AD54" i="22"/>
  <c r="AB54" i="22"/>
  <c r="Z54" i="22"/>
  <c r="Y54" i="22"/>
  <c r="X54" i="22"/>
  <c r="W54" i="22"/>
  <c r="V54" i="22"/>
  <c r="U54" i="22"/>
  <c r="T54" i="22"/>
  <c r="S54" i="22"/>
  <c r="R54" i="22"/>
  <c r="Q54" i="22"/>
  <c r="N54" i="22"/>
  <c r="M54" i="22"/>
  <c r="L54" i="22"/>
  <c r="K54" i="22"/>
  <c r="J54" i="22"/>
  <c r="I54" i="22"/>
  <c r="H54" i="22"/>
  <c r="G54" i="22"/>
  <c r="F54" i="22"/>
  <c r="E54" i="22"/>
  <c r="D54" i="22"/>
  <c r="AG53" i="22"/>
  <c r="AO53" i="22" s="1"/>
  <c r="AA53" i="22"/>
  <c r="AC53" i="22" s="1"/>
  <c r="AN53" i="22" s="1"/>
  <c r="P53" i="22"/>
  <c r="O53" i="22"/>
  <c r="AK53" i="22" s="1"/>
  <c r="AG52" i="22"/>
  <c r="AO52" i="22" s="1"/>
  <c r="AA52" i="22"/>
  <c r="AM52" i="22" s="1"/>
  <c r="P52" i="22"/>
  <c r="O52" i="22"/>
  <c r="AG51" i="22"/>
  <c r="AO51" i="22" s="1"/>
  <c r="AA51" i="22"/>
  <c r="AC51" i="22" s="1"/>
  <c r="AN51" i="22" s="1"/>
  <c r="P51" i="22"/>
  <c r="O51" i="22"/>
  <c r="AG50" i="22"/>
  <c r="AO50" i="22" s="1"/>
  <c r="AA50" i="22"/>
  <c r="AC50" i="22" s="1"/>
  <c r="AN50" i="22" s="1"/>
  <c r="P50" i="22"/>
  <c r="O50" i="22"/>
  <c r="AG49" i="22"/>
  <c r="AO49" i="22" s="1"/>
  <c r="AA49" i="22"/>
  <c r="AM49" i="22" s="1"/>
  <c r="P49" i="22"/>
  <c r="O49" i="22"/>
  <c r="AK49" i="22" s="1"/>
  <c r="AG48" i="22"/>
  <c r="AO48" i="22" s="1"/>
  <c r="AA48" i="22"/>
  <c r="AC48" i="22" s="1"/>
  <c r="AN48" i="22" s="1"/>
  <c r="P48" i="22"/>
  <c r="O48" i="22"/>
  <c r="AG47" i="22"/>
  <c r="AO47" i="22" s="1"/>
  <c r="AA47" i="22"/>
  <c r="AC47" i="22" s="1"/>
  <c r="AN47" i="22" s="1"/>
  <c r="P47" i="22"/>
  <c r="O47" i="22"/>
  <c r="AG46" i="22"/>
  <c r="AO46" i="22" s="1"/>
  <c r="AA46" i="22"/>
  <c r="AC46" i="22" s="1"/>
  <c r="AN46" i="22" s="1"/>
  <c r="P46" i="22"/>
  <c r="O46" i="22"/>
  <c r="AK46" i="22" s="1"/>
  <c r="AG45" i="22"/>
  <c r="AO45" i="22" s="1"/>
  <c r="AA45" i="22"/>
  <c r="AC45" i="22" s="1"/>
  <c r="AN45" i="22" s="1"/>
  <c r="P45" i="22"/>
  <c r="O45" i="22"/>
  <c r="AK45" i="22" s="1"/>
  <c r="AG44" i="22"/>
  <c r="AO44" i="22" s="1"/>
  <c r="AA44" i="22"/>
  <c r="AC44" i="22" s="1"/>
  <c r="AN44" i="22" s="1"/>
  <c r="P44" i="22"/>
  <c r="O44" i="22"/>
  <c r="AG43" i="22"/>
  <c r="AO43" i="22" s="1"/>
  <c r="AA43" i="22"/>
  <c r="AM43" i="22" s="1"/>
  <c r="P43" i="22"/>
  <c r="O43" i="22"/>
  <c r="AK43" i="22" s="1"/>
  <c r="AG42" i="22"/>
  <c r="AO42" i="22" s="1"/>
  <c r="AA42" i="22"/>
  <c r="AM42" i="22" s="1"/>
  <c r="P42" i="22"/>
  <c r="O42" i="22"/>
  <c r="AK42" i="22" s="1"/>
  <c r="AG41" i="22"/>
  <c r="AO41" i="22" s="1"/>
  <c r="AA41" i="22"/>
  <c r="AM41" i="22" s="1"/>
  <c r="P41" i="22"/>
  <c r="O41" i="22"/>
  <c r="AK41" i="22" s="1"/>
  <c r="AG40" i="22"/>
  <c r="AO40" i="22" s="1"/>
  <c r="AA40" i="22"/>
  <c r="AM40" i="22" s="1"/>
  <c r="P40" i="22"/>
  <c r="O40" i="22"/>
  <c r="AG35" i="22"/>
  <c r="AO35" i="22" s="1"/>
  <c r="AA35" i="22"/>
  <c r="AM35" i="22" s="1"/>
  <c r="P35" i="22"/>
  <c r="O35" i="22"/>
  <c r="AK35" i="22" s="1"/>
  <c r="AG34" i="22"/>
  <c r="AO34" i="22" s="1"/>
  <c r="AA34" i="22"/>
  <c r="AC34" i="22" s="1"/>
  <c r="AN34" i="22" s="1"/>
  <c r="P34" i="22"/>
  <c r="O34" i="22"/>
  <c r="AK34" i="22" s="1"/>
  <c r="AH32" i="22"/>
  <c r="AF32" i="22"/>
  <c r="AE32" i="22"/>
  <c r="AD32" i="22"/>
  <c r="AB32" i="22"/>
  <c r="Z32" i="22"/>
  <c r="Y32" i="22"/>
  <c r="X32" i="22"/>
  <c r="W32" i="22"/>
  <c r="V32" i="22"/>
  <c r="U32" i="22"/>
  <c r="T32" i="22"/>
  <c r="S32" i="22"/>
  <c r="R32" i="22"/>
  <c r="Q32" i="22"/>
  <c r="N32" i="22"/>
  <c r="M32" i="22"/>
  <c r="L32" i="22"/>
  <c r="K32" i="22"/>
  <c r="J32" i="22"/>
  <c r="I32" i="22"/>
  <c r="H32" i="22"/>
  <c r="G32" i="22"/>
  <c r="F32" i="22"/>
  <c r="E32" i="22"/>
  <c r="D32" i="22"/>
  <c r="AG31" i="22"/>
  <c r="AO31" i="22" s="1"/>
  <c r="AA31" i="22"/>
  <c r="AC31" i="22" s="1"/>
  <c r="AN31" i="22" s="1"/>
  <c r="P31" i="22"/>
  <c r="O31" i="22"/>
  <c r="AG30" i="22"/>
  <c r="AO30" i="22" s="1"/>
  <c r="AA30" i="22"/>
  <c r="AC30" i="22" s="1"/>
  <c r="AN30" i="22" s="1"/>
  <c r="P30" i="22"/>
  <c r="O30" i="22"/>
  <c r="AG29" i="22"/>
  <c r="AO29" i="22" s="1"/>
  <c r="AA29" i="22"/>
  <c r="AM29" i="22" s="1"/>
  <c r="P29" i="22"/>
  <c r="O29" i="22"/>
  <c r="AK29" i="22" s="1"/>
  <c r="AG28" i="22"/>
  <c r="AO28" i="22" s="1"/>
  <c r="AA28" i="22"/>
  <c r="AM28" i="22" s="1"/>
  <c r="P28" i="22"/>
  <c r="O28" i="22"/>
  <c r="AG27" i="22"/>
  <c r="AO27" i="22" s="1"/>
  <c r="AA27" i="22"/>
  <c r="AC27" i="22" s="1"/>
  <c r="AN27" i="22" s="1"/>
  <c r="P27" i="22"/>
  <c r="O27" i="22"/>
  <c r="AG26" i="22"/>
  <c r="AO26" i="22" s="1"/>
  <c r="AA26" i="22"/>
  <c r="AC26" i="22" s="1"/>
  <c r="AN26" i="22" s="1"/>
  <c r="P26" i="22"/>
  <c r="O26" i="22"/>
  <c r="AG25" i="22"/>
  <c r="AO25" i="22" s="1"/>
  <c r="AA25" i="22"/>
  <c r="AC25" i="22" s="1"/>
  <c r="AN25" i="22" s="1"/>
  <c r="P25" i="22"/>
  <c r="O25" i="22"/>
  <c r="AK25" i="22" s="1"/>
  <c r="AG24" i="22"/>
  <c r="AO24" i="22" s="1"/>
  <c r="AA24" i="22"/>
  <c r="AC24" i="22" s="1"/>
  <c r="AN24" i="22" s="1"/>
  <c r="P24" i="22"/>
  <c r="O24" i="22"/>
  <c r="AG23" i="22"/>
  <c r="AO23" i="22" s="1"/>
  <c r="AA23" i="22"/>
  <c r="AC23" i="22" s="1"/>
  <c r="AN23" i="22" s="1"/>
  <c r="P23" i="22"/>
  <c r="O23" i="22"/>
  <c r="AG22" i="22"/>
  <c r="AO22" i="22" s="1"/>
  <c r="AA22" i="22"/>
  <c r="AC22" i="22" s="1"/>
  <c r="AN22" i="22" s="1"/>
  <c r="P22" i="22"/>
  <c r="O22" i="22"/>
  <c r="AK22" i="22" s="1"/>
  <c r="AG21" i="22"/>
  <c r="AO21" i="22" s="1"/>
  <c r="AA21" i="22"/>
  <c r="AM21" i="22" s="1"/>
  <c r="P21" i="22"/>
  <c r="O21" i="22"/>
  <c r="AG20" i="22"/>
  <c r="AO20" i="22" s="1"/>
  <c r="AA20" i="22"/>
  <c r="AC20" i="22" s="1"/>
  <c r="AN20" i="22" s="1"/>
  <c r="P20" i="22"/>
  <c r="O20" i="22"/>
  <c r="AG19" i="22"/>
  <c r="AO19" i="22" s="1"/>
  <c r="AA19" i="22"/>
  <c r="AC19" i="22" s="1"/>
  <c r="AN19" i="22" s="1"/>
  <c r="P19" i="22"/>
  <c r="O19" i="22"/>
  <c r="AK19" i="22" s="1"/>
  <c r="AG18" i="22"/>
  <c r="AO18" i="22" s="1"/>
  <c r="AA18" i="22"/>
  <c r="AC18" i="22" s="1"/>
  <c r="AN18" i="22" s="1"/>
  <c r="P18" i="22"/>
  <c r="O18" i="22"/>
  <c r="AG17" i="22"/>
  <c r="AO17" i="22" s="1"/>
  <c r="AA17" i="22"/>
  <c r="AM17" i="22" s="1"/>
  <c r="P17" i="22"/>
  <c r="O17" i="22"/>
  <c r="AG16" i="22"/>
  <c r="AO16" i="22" s="1"/>
  <c r="AA16" i="22"/>
  <c r="AM16" i="22" s="1"/>
  <c r="P16" i="22"/>
  <c r="O16" i="22"/>
  <c r="AK16" i="22" s="1"/>
  <c r="AG15" i="22"/>
  <c r="AO15" i="22" s="1"/>
  <c r="AA15" i="22"/>
  <c r="AC15" i="22" s="1"/>
  <c r="AN15" i="22" s="1"/>
  <c r="P15" i="22"/>
  <c r="O15" i="22"/>
  <c r="AG14" i="22"/>
  <c r="AO14" i="22" s="1"/>
  <c r="AA14" i="22"/>
  <c r="AC14" i="22" s="1"/>
  <c r="AN14" i="22" s="1"/>
  <c r="P14" i="22"/>
  <c r="O14" i="22"/>
  <c r="AG13" i="22"/>
  <c r="AA13" i="22"/>
  <c r="AC13" i="22" s="1"/>
  <c r="AN13" i="22" s="1"/>
  <c r="P13" i="22"/>
  <c r="O13" i="22"/>
  <c r="AA14" i="18"/>
  <c r="AB14" i="18" s="1"/>
  <c r="AA13" i="18"/>
  <c r="AB13" i="18" s="1"/>
  <c r="AA12" i="18"/>
  <c r="AB12" i="18" s="1"/>
  <c r="AB111" i="17"/>
  <c r="AA50" i="17"/>
  <c r="AB50" i="17" s="1"/>
  <c r="AA49" i="17"/>
  <c r="AB49" i="17" s="1"/>
  <c r="AA48" i="17"/>
  <c r="AB48" i="17" s="1"/>
  <c r="AA47" i="17"/>
  <c r="AB47" i="17" s="1"/>
  <c r="AA46" i="17"/>
  <c r="AB46" i="17" s="1"/>
  <c r="AA45" i="17"/>
  <c r="AB45" i="17" s="1"/>
  <c r="AA44" i="17"/>
  <c r="AB44" i="17" s="1"/>
  <c r="AA43" i="17"/>
  <c r="AB43" i="17" s="1"/>
  <c r="AA42" i="17"/>
  <c r="AB42" i="17" s="1"/>
  <c r="AA41" i="17"/>
  <c r="AB41" i="17" s="1"/>
  <c r="AA40" i="17"/>
  <c r="AB40" i="17" s="1"/>
  <c r="AA39" i="17"/>
  <c r="AB39" i="17" s="1"/>
  <c r="AA38" i="17"/>
  <c r="AB38" i="17" s="1"/>
  <c r="AA37" i="17"/>
  <c r="AB37" i="17" s="1"/>
  <c r="AA36" i="17"/>
  <c r="AB36" i="17" s="1"/>
  <c r="AA35" i="17"/>
  <c r="AB35" i="17" s="1"/>
  <c r="AA34" i="17"/>
  <c r="AB34" i="17" s="1"/>
  <c r="AA33" i="17"/>
  <c r="AB33" i="17" s="1"/>
  <c r="AB32" i="17"/>
  <c r="AA30" i="17"/>
  <c r="AB30" i="17" s="1"/>
  <c r="AA29" i="17"/>
  <c r="AB29" i="17" s="1"/>
  <c r="AA28" i="17"/>
  <c r="AB28" i="17" s="1"/>
  <c r="AA27" i="17"/>
  <c r="AB27" i="17" s="1"/>
  <c r="AA26" i="17"/>
  <c r="AB26" i="17" s="1"/>
  <c r="AA25" i="17"/>
  <c r="AB25" i="17" s="1"/>
  <c r="AA24" i="17"/>
  <c r="AB24" i="17" s="1"/>
  <c r="AA23" i="17"/>
  <c r="AB23" i="17" s="1"/>
  <c r="AA22" i="17"/>
  <c r="AB22" i="17" s="1"/>
  <c r="AA21" i="17"/>
  <c r="AB21" i="17" s="1"/>
  <c r="AA20" i="17"/>
  <c r="AB20" i="17" s="1"/>
  <c r="AA19" i="17"/>
  <c r="AB19" i="17" s="1"/>
  <c r="AA18" i="17"/>
  <c r="AB18" i="17" s="1"/>
  <c r="AA17" i="17"/>
  <c r="AB17" i="17" s="1"/>
  <c r="AA16" i="17"/>
  <c r="AB16" i="17" s="1"/>
  <c r="AA15" i="17"/>
  <c r="AB15" i="17" s="1"/>
  <c r="AA14" i="17"/>
  <c r="AB14" i="17" s="1"/>
  <c r="AA13" i="17"/>
  <c r="AB13" i="17" s="1"/>
  <c r="K190" i="21"/>
  <c r="AA190" i="21" s="1"/>
  <c r="AD190" i="21" s="1"/>
  <c r="K189" i="21"/>
  <c r="AA189" i="21" s="1"/>
  <c r="AD189" i="21" s="1"/>
  <c r="K188" i="21"/>
  <c r="AA188" i="21" s="1"/>
  <c r="AD188" i="21" s="1"/>
  <c r="K187" i="21"/>
  <c r="AA187" i="21" s="1"/>
  <c r="AD187" i="21" s="1"/>
  <c r="K186" i="21"/>
  <c r="AA186" i="21" s="1"/>
  <c r="AD186" i="21" s="1"/>
  <c r="K184" i="21"/>
  <c r="AA184" i="21" s="1"/>
  <c r="AD184" i="21" s="1"/>
  <c r="K183" i="21"/>
  <c r="AA183" i="21" s="1"/>
  <c r="AD183" i="21" s="1"/>
  <c r="K182" i="21"/>
  <c r="AA182" i="21" s="1"/>
  <c r="AD182" i="21" s="1"/>
  <c r="K181" i="21"/>
  <c r="AA181" i="21" s="1"/>
  <c r="AD181" i="21" s="1"/>
  <c r="K169" i="21"/>
  <c r="AA169" i="21" s="1"/>
  <c r="AD169" i="21" s="1"/>
  <c r="K168" i="21"/>
  <c r="AA168" i="21" s="1"/>
  <c r="AD168" i="21" s="1"/>
  <c r="K167" i="21"/>
  <c r="K166" i="21"/>
  <c r="AA166" i="21" s="1"/>
  <c r="AD166" i="21" s="1"/>
  <c r="K163" i="21"/>
  <c r="AA163" i="21" s="1"/>
  <c r="AD163" i="21" s="1"/>
  <c r="K162" i="21"/>
  <c r="AA162" i="21" s="1"/>
  <c r="AD162" i="21" s="1"/>
  <c r="K161" i="21"/>
  <c r="AA161" i="21" s="1"/>
  <c r="AD161" i="21" s="1"/>
  <c r="K159" i="21"/>
  <c r="AA159" i="21" s="1"/>
  <c r="AD159" i="21" s="1"/>
  <c r="K158" i="21"/>
  <c r="AA158" i="21" s="1"/>
  <c r="AD158" i="21" s="1"/>
  <c r="K157" i="21"/>
  <c r="AA157" i="21" s="1"/>
  <c r="AD157" i="21" s="1"/>
  <c r="K155" i="21"/>
  <c r="AA155" i="21" s="1"/>
  <c r="AD155" i="21" s="1"/>
  <c r="K154" i="21"/>
  <c r="AA154" i="21" s="1"/>
  <c r="AD154" i="21" s="1"/>
  <c r="K153" i="21"/>
  <c r="AA153" i="21" s="1"/>
  <c r="AD153" i="21" s="1"/>
  <c r="K151" i="21"/>
  <c r="AA151" i="21" s="1"/>
  <c r="AD151" i="21" s="1"/>
  <c r="K150" i="21"/>
  <c r="AA150" i="21" s="1"/>
  <c r="AD150" i="21" s="1"/>
  <c r="K149" i="21"/>
  <c r="AA149" i="21" s="1"/>
  <c r="AD149" i="21" s="1"/>
  <c r="K148" i="21"/>
  <c r="AA148" i="21" s="1"/>
  <c r="AD148" i="21" s="1"/>
  <c r="K147" i="21"/>
  <c r="AA147" i="21" s="1"/>
  <c r="AD147" i="21" s="1"/>
  <c r="K146" i="21"/>
  <c r="AA146" i="21" s="1"/>
  <c r="AD146" i="21" s="1"/>
  <c r="K145" i="21"/>
  <c r="AA145" i="21" s="1"/>
  <c r="AD145" i="21" s="1"/>
  <c r="K144" i="21"/>
  <c r="AA144" i="21" s="1"/>
  <c r="AD144" i="21" s="1"/>
  <c r="K143" i="21"/>
  <c r="AA143" i="21" s="1"/>
  <c r="AD143" i="21" s="1"/>
  <c r="K142" i="21"/>
  <c r="AA142" i="21" s="1"/>
  <c r="AD142" i="21" s="1"/>
  <c r="K137" i="21"/>
  <c r="AA137" i="21" s="1"/>
  <c r="AD137" i="21" s="1"/>
  <c r="K136" i="21"/>
  <c r="AA136" i="21" s="1"/>
  <c r="AD136" i="21" s="1"/>
  <c r="K134" i="21"/>
  <c r="AA134" i="21" s="1"/>
  <c r="AD134" i="21" s="1"/>
  <c r="K133" i="21"/>
  <c r="AA133" i="21" s="1"/>
  <c r="AD133" i="21" s="1"/>
  <c r="K132" i="21"/>
  <c r="K131" i="21"/>
  <c r="AA131" i="21" s="1"/>
  <c r="AD131" i="21" s="1"/>
  <c r="K130" i="21"/>
  <c r="AA130" i="21" s="1"/>
  <c r="AD130" i="21" s="1"/>
  <c r="K129" i="21"/>
  <c r="AA129" i="21" s="1"/>
  <c r="AD129" i="21" s="1"/>
  <c r="K128" i="21"/>
  <c r="K126" i="21"/>
  <c r="AA126" i="21" s="1"/>
  <c r="AD126" i="21" s="1"/>
  <c r="K125" i="21"/>
  <c r="AA125" i="21" s="1"/>
  <c r="AD125" i="21" s="1"/>
  <c r="K124" i="21"/>
  <c r="K123" i="21"/>
  <c r="AA123" i="21" s="1"/>
  <c r="AD123" i="21" s="1"/>
  <c r="K122" i="21"/>
  <c r="AA122" i="21" s="1"/>
  <c r="AD122" i="21" s="1"/>
  <c r="K121" i="21"/>
  <c r="AA121" i="21" s="1"/>
  <c r="AD121" i="21" s="1"/>
  <c r="K120" i="21"/>
  <c r="K117" i="21"/>
  <c r="AA117" i="21" s="1"/>
  <c r="AD117" i="21" s="1"/>
  <c r="K116" i="21"/>
  <c r="AA116" i="21" s="1"/>
  <c r="AD116" i="21" s="1"/>
  <c r="K114" i="21"/>
  <c r="AA114" i="21" s="1"/>
  <c r="AD114" i="21" s="1"/>
  <c r="K113" i="21"/>
  <c r="AA113" i="21" s="1"/>
  <c r="AD113" i="21" s="1"/>
  <c r="K112" i="21"/>
  <c r="AA112" i="21" s="1"/>
  <c r="AD112" i="21" s="1"/>
  <c r="K111" i="21"/>
  <c r="AA111" i="21" s="1"/>
  <c r="AD111" i="21" s="1"/>
  <c r="K109" i="21"/>
  <c r="K108" i="21"/>
  <c r="K107" i="21"/>
  <c r="K106" i="21"/>
  <c r="K104" i="21"/>
  <c r="K103" i="21"/>
  <c r="K102" i="21"/>
  <c r="K101" i="21"/>
  <c r="K100" i="21"/>
  <c r="K99" i="21"/>
  <c r="K98" i="21"/>
  <c r="K97" i="21"/>
  <c r="K96" i="21"/>
  <c r="K95" i="21"/>
  <c r="K92" i="21"/>
  <c r="K91" i="21"/>
  <c r="K90" i="21"/>
  <c r="K89" i="21"/>
  <c r="K88" i="21"/>
  <c r="K87" i="21"/>
  <c r="K86" i="21"/>
  <c r="K85" i="21"/>
  <c r="K84" i="21"/>
  <c r="K81" i="21"/>
  <c r="K80" i="21"/>
  <c r="K79" i="21"/>
  <c r="K78" i="21"/>
  <c r="K76" i="21"/>
  <c r="K75" i="21"/>
  <c r="K74" i="21"/>
  <c r="K73" i="21"/>
  <c r="K71" i="21"/>
  <c r="K70" i="21"/>
  <c r="K69" i="21"/>
  <c r="K68" i="21"/>
  <c r="K67" i="21"/>
  <c r="K66" i="21"/>
  <c r="K65" i="21"/>
  <c r="K64" i="21"/>
  <c r="K63" i="21"/>
  <c r="K62" i="21"/>
  <c r="K61" i="21"/>
  <c r="K55" i="21"/>
  <c r="K54" i="21"/>
  <c r="K53" i="21"/>
  <c r="K51" i="21"/>
  <c r="K50" i="21"/>
  <c r="K49" i="21"/>
  <c r="K48" i="21"/>
  <c r="K47" i="21"/>
  <c r="K46" i="21"/>
  <c r="K45" i="21"/>
  <c r="K44" i="21"/>
  <c r="K43" i="21"/>
  <c r="K42" i="21"/>
  <c r="K39" i="21"/>
  <c r="K38" i="21"/>
  <c r="K37" i="21"/>
  <c r="K36" i="21"/>
  <c r="K35" i="21"/>
  <c r="K34" i="21"/>
  <c r="K33" i="21"/>
  <c r="K31" i="21"/>
  <c r="K30" i="21"/>
  <c r="K29" i="21"/>
  <c r="K28" i="21"/>
  <c r="K27" i="21"/>
  <c r="K26" i="21"/>
  <c r="K25" i="21"/>
  <c r="K24" i="21"/>
  <c r="K23" i="21"/>
  <c r="K22" i="21"/>
  <c r="K21" i="21"/>
  <c r="K20" i="21"/>
  <c r="K19" i="21"/>
  <c r="AA227" i="21"/>
  <c r="AD227" i="21" s="1"/>
  <c r="AA226" i="21"/>
  <c r="AD226" i="21" s="1"/>
  <c r="AA225" i="21"/>
  <c r="AD225" i="21" s="1"/>
  <c r="AA224" i="21"/>
  <c r="AD224" i="21" s="1"/>
  <c r="AA223" i="21"/>
  <c r="AD223" i="21" s="1"/>
  <c r="AA222" i="21"/>
  <c r="AD222" i="21" s="1"/>
  <c r="AD221" i="21"/>
  <c r="AA219" i="21"/>
  <c r="AD219" i="21" s="1"/>
  <c r="AA218" i="21"/>
  <c r="AD218" i="21" s="1"/>
  <c r="AA217" i="21"/>
  <c r="AD217" i="21" s="1"/>
  <c r="AA216" i="21"/>
  <c r="AD216" i="21" s="1"/>
  <c r="AD215" i="21"/>
  <c r="AA214" i="21"/>
  <c r="AD214" i="21" s="1"/>
  <c r="AA213" i="21"/>
  <c r="AD213" i="21" s="1"/>
  <c r="AD212" i="21"/>
  <c r="AA211" i="21"/>
  <c r="AD211" i="21" s="1"/>
  <c r="AA210" i="21"/>
  <c r="AD210" i="21" s="1"/>
  <c r="AA209" i="21"/>
  <c r="AD209" i="21" s="1"/>
  <c r="AA208" i="21"/>
  <c r="AD208" i="21" s="1"/>
  <c r="AA207" i="21"/>
  <c r="AD207" i="21" s="1"/>
  <c r="AA206" i="21"/>
  <c r="AD206" i="21" s="1"/>
  <c r="AD205" i="21"/>
  <c r="AA204" i="21"/>
  <c r="AD204" i="21" s="1"/>
  <c r="AA203" i="21"/>
  <c r="AD203" i="21" s="1"/>
  <c r="AA202" i="21"/>
  <c r="AD202" i="21" s="1"/>
  <c r="AA201" i="21"/>
  <c r="AD201" i="21" s="1"/>
  <c r="AD200" i="21"/>
  <c r="AA199" i="21"/>
  <c r="AD199" i="21" s="1"/>
  <c r="AA198" i="21"/>
  <c r="AD198" i="21" s="1"/>
  <c r="AA197" i="21"/>
  <c r="AD197" i="21" s="1"/>
  <c r="AD196" i="21"/>
  <c r="AD140" i="21"/>
  <c r="AG47" i="30" l="1"/>
  <c r="AF48" i="30" s="1"/>
  <c r="AF51" i="30" s="1"/>
  <c r="AA605" i="29"/>
  <c r="AH605" i="29" s="1"/>
  <c r="AM30" i="22"/>
  <c r="AL18" i="22"/>
  <c r="AA17" i="18"/>
  <c r="AB17" i="18" s="1"/>
  <c r="AA128" i="21"/>
  <c r="AD128" i="21" s="1"/>
  <c r="AL28" i="22"/>
  <c r="AL15" i="22"/>
  <c r="AM45" i="22"/>
  <c r="AK28" i="22"/>
  <c r="AM48" i="22"/>
  <c r="AL44" i="22"/>
  <c r="AL53" i="22"/>
  <c r="AL49" i="22"/>
  <c r="AM25" i="22"/>
  <c r="AM22" i="22"/>
  <c r="AL23" i="22"/>
  <c r="AK15" i="22"/>
  <c r="AG54" i="22"/>
  <c r="AO54" i="22" s="1"/>
  <c r="AM53" i="22"/>
  <c r="AC52" i="22"/>
  <c r="AN52" i="22" s="1"/>
  <c r="AM51" i="22"/>
  <c r="AM50" i="22"/>
  <c r="AC49" i="22"/>
  <c r="AN49" i="22" s="1"/>
  <c r="AM47" i="22"/>
  <c r="AM46" i="22"/>
  <c r="AM44" i="22"/>
  <c r="AC43" i="22"/>
  <c r="AN43" i="22" s="1"/>
  <c r="AC42" i="22"/>
  <c r="AN42" i="22" s="1"/>
  <c r="AC40" i="22"/>
  <c r="AN40" i="22" s="1"/>
  <c r="AA54" i="22"/>
  <c r="AM54" i="22" s="1"/>
  <c r="AL52" i="22"/>
  <c r="AL51" i="22"/>
  <c r="AL50" i="22"/>
  <c r="AL48" i="22"/>
  <c r="AL47" i="22"/>
  <c r="AL46" i="22"/>
  <c r="AL45" i="22"/>
  <c r="AL43" i="22"/>
  <c r="AL42" i="22"/>
  <c r="AL41" i="22"/>
  <c r="AK52" i="22"/>
  <c r="AK51" i="22"/>
  <c r="AK50" i="22"/>
  <c r="AK48" i="22"/>
  <c r="AK47" i="22"/>
  <c r="AK44" i="22"/>
  <c r="O54" i="22"/>
  <c r="AK40" i="22"/>
  <c r="AL40" i="22"/>
  <c r="AC35" i="22"/>
  <c r="AN35" i="22" s="1"/>
  <c r="AM34" i="22"/>
  <c r="AL35" i="22"/>
  <c r="AL34" i="22"/>
  <c r="AG32" i="22"/>
  <c r="AO32" i="22" s="1"/>
  <c r="AO13" i="22"/>
  <c r="AM31" i="22"/>
  <c r="AC29" i="22"/>
  <c r="AN29" i="22" s="1"/>
  <c r="AC28" i="22"/>
  <c r="AN28" i="22" s="1"/>
  <c r="AM27" i="22"/>
  <c r="AM26" i="22"/>
  <c r="AM24" i="22"/>
  <c r="AM23" i="22"/>
  <c r="AC21" i="22"/>
  <c r="AN21" i="22" s="1"/>
  <c r="AM20" i="22"/>
  <c r="AM19" i="22"/>
  <c r="AM18" i="22"/>
  <c r="AC17" i="22"/>
  <c r="AN17" i="22" s="1"/>
  <c r="AC16" i="22"/>
  <c r="AN16" i="22" s="1"/>
  <c r="AM15" i="22"/>
  <c r="AM14" i="22"/>
  <c r="AM13" i="22"/>
  <c r="AL31" i="22"/>
  <c r="AL30" i="22"/>
  <c r="AL29" i="22"/>
  <c r="AL27" i="22"/>
  <c r="AL26" i="22"/>
  <c r="AL25" i="22"/>
  <c r="AL24" i="22"/>
  <c r="AL22" i="22"/>
  <c r="AL21" i="22"/>
  <c r="AL20" i="22"/>
  <c r="AL19" i="22"/>
  <c r="AL17" i="22"/>
  <c r="AL14" i="22"/>
  <c r="P32" i="22"/>
  <c r="AK31" i="22"/>
  <c r="AK30" i="22"/>
  <c r="AK27" i="22"/>
  <c r="AK26" i="22"/>
  <c r="AK24" i="22"/>
  <c r="AK23" i="22"/>
  <c r="AK21" i="22"/>
  <c r="AK20" i="22"/>
  <c r="AK18" i="22"/>
  <c r="AK17" i="22"/>
  <c r="AL16" i="22"/>
  <c r="O32" i="22"/>
  <c r="AK14" i="22"/>
  <c r="AL13" i="22"/>
  <c r="AK13" i="22"/>
  <c r="N17" i="18"/>
  <c r="K17" i="18"/>
  <c r="AA132" i="21"/>
  <c r="AD132" i="21" s="1"/>
  <c r="AA124" i="21"/>
  <c r="AD124" i="21" s="1"/>
  <c r="AA120" i="21"/>
  <c r="AD120" i="21" s="1"/>
  <c r="F17" i="18"/>
  <c r="P54" i="22"/>
  <c r="AC41" i="22"/>
  <c r="AN41" i="22" s="1"/>
  <c r="AA32" i="22"/>
  <c r="AM32" i="22" s="1"/>
  <c r="G57" i="30" l="1"/>
  <c r="AA57" i="30"/>
  <c r="AF59" i="30" s="1"/>
  <c r="AF57" i="30"/>
  <c r="AR34" i="22"/>
  <c r="AR45" i="22"/>
  <c r="AR25" i="22"/>
  <c r="AR46" i="22"/>
  <c r="AR53" i="22"/>
  <c r="AR35" i="22"/>
  <c r="AR22" i="22"/>
  <c r="AR42" i="22"/>
  <c r="AR19" i="22"/>
  <c r="AR18" i="22"/>
  <c r="AR23" i="22"/>
  <c r="AR28" i="22"/>
  <c r="AR15" i="22"/>
  <c r="AR43" i="22"/>
  <c r="AR44" i="22"/>
  <c r="AR49" i="22"/>
  <c r="AR52" i="22"/>
  <c r="AR51" i="22"/>
  <c r="AR50" i="22"/>
  <c r="AR48" i="22"/>
  <c r="AR29" i="22"/>
  <c r="AR13" i="22"/>
  <c r="AR20" i="22"/>
  <c r="AR31" i="22"/>
  <c r="AR30" i="22"/>
  <c r="AC54" i="22"/>
  <c r="AN54" i="22" s="1"/>
  <c r="AR41" i="22"/>
  <c r="AR47" i="22"/>
  <c r="AL54" i="22"/>
  <c r="AK54" i="22"/>
  <c r="AR40" i="22"/>
  <c r="AR21" i="22"/>
  <c r="AC32" i="22"/>
  <c r="AN32" i="22" s="1"/>
  <c r="AR16" i="22"/>
  <c r="AR27" i="22"/>
  <c r="AR26" i="22"/>
  <c r="AR24" i="22"/>
  <c r="AR17" i="22"/>
  <c r="AR14" i="22"/>
  <c r="AL32" i="22"/>
  <c r="AK32" i="22"/>
  <c r="I179" i="21"/>
  <c r="I178" i="21"/>
  <c r="I177" i="21"/>
  <c r="I176" i="21"/>
  <c r="I175" i="21"/>
  <c r="I174" i="21"/>
  <c r="I173" i="21"/>
  <c r="I172" i="21"/>
  <c r="I171" i="21"/>
  <c r="I164" i="21"/>
  <c r="I82" i="21"/>
  <c r="I57" i="21"/>
  <c r="I56" i="21"/>
  <c r="AR54" i="22" l="1"/>
  <c r="AR32" i="22"/>
  <c r="H215" i="21"/>
  <c r="G215" i="21"/>
  <c r="A13" i="18" l="1"/>
  <c r="A14" i="18" s="1"/>
  <c r="A15" i="18" s="1"/>
  <c r="A16" i="18" s="1"/>
  <c r="A17" i="18" s="1"/>
  <c r="AA65" i="21" l="1"/>
  <c r="AD65" i="21" s="1"/>
  <c r="L36" i="22" l="1"/>
  <c r="E36" i="22"/>
  <c r="E38" i="22" l="1"/>
  <c r="E55" i="22" s="1"/>
  <c r="L38" i="22"/>
  <c r="L55" i="22" s="1"/>
  <c r="K15" i="21" l="1"/>
  <c r="AA15" i="21" s="1"/>
  <c r="AD15" i="21" s="1"/>
  <c r="K14" i="21"/>
  <c r="AA14" i="21" s="1"/>
  <c r="AD14" i="21" s="1"/>
  <c r="K13" i="21"/>
  <c r="AA13" i="21" s="1"/>
  <c r="AD13" i="21" s="1"/>
  <c r="G11" i="21"/>
  <c r="F61" i="17" l="1"/>
  <c r="F60" i="17"/>
  <c r="J71" i="17" l="1"/>
  <c r="D73" i="17" l="1"/>
  <c r="J73" i="17" s="1"/>
  <c r="AA71" i="17"/>
  <c r="H212" i="21"/>
  <c r="H205" i="21"/>
  <c r="H200" i="21"/>
  <c r="H196" i="21"/>
  <c r="D75" i="17" l="1"/>
  <c r="AA73" i="17"/>
  <c r="H220" i="21"/>
  <c r="K191" i="21"/>
  <c r="AA191" i="21" s="1"/>
  <c r="AD191" i="21" s="1"/>
  <c r="J185" i="21"/>
  <c r="I185" i="21"/>
  <c r="H185" i="21"/>
  <c r="J180" i="21"/>
  <c r="I180" i="21"/>
  <c r="H180" i="21"/>
  <c r="K179" i="21"/>
  <c r="AA179" i="21" s="1"/>
  <c r="AD179" i="21" s="1"/>
  <c r="K178" i="21"/>
  <c r="AA178" i="21" s="1"/>
  <c r="AD178" i="21" s="1"/>
  <c r="K177" i="21"/>
  <c r="AA177" i="21" s="1"/>
  <c r="AD177" i="21" s="1"/>
  <c r="K176" i="21"/>
  <c r="AA176" i="21" s="1"/>
  <c r="AD176" i="21" s="1"/>
  <c r="K175" i="21"/>
  <c r="AA175" i="21" s="1"/>
  <c r="AD175" i="21" s="1"/>
  <c r="K174" i="21"/>
  <c r="AA174" i="21" s="1"/>
  <c r="AD174" i="21" s="1"/>
  <c r="K173" i="21"/>
  <c r="AA173" i="21" s="1"/>
  <c r="AD173" i="21" s="1"/>
  <c r="K172" i="21"/>
  <c r="AA172" i="21" s="1"/>
  <c r="AD172" i="21" s="1"/>
  <c r="K171" i="21"/>
  <c r="AA171" i="21" s="1"/>
  <c r="AD171" i="21" s="1"/>
  <c r="J170" i="21"/>
  <c r="I170" i="21"/>
  <c r="H170" i="21"/>
  <c r="AA167" i="21"/>
  <c r="AD167" i="21" s="1"/>
  <c r="J165" i="21"/>
  <c r="I165" i="21"/>
  <c r="H165" i="21"/>
  <c r="K164" i="21"/>
  <c r="AA164" i="21" s="1"/>
  <c r="AD164" i="21" s="1"/>
  <c r="J160" i="21"/>
  <c r="I160" i="21"/>
  <c r="H160" i="21"/>
  <c r="J156" i="21"/>
  <c r="I156" i="21"/>
  <c r="H156" i="21"/>
  <c r="J152" i="21"/>
  <c r="I152" i="21"/>
  <c r="H152" i="21"/>
  <c r="J141" i="21"/>
  <c r="I141" i="21"/>
  <c r="H141" i="21"/>
  <c r="K138" i="21"/>
  <c r="AA138" i="21" s="1"/>
  <c r="AD138" i="21" s="1"/>
  <c r="J135" i="21"/>
  <c r="I135" i="21"/>
  <c r="H135" i="21"/>
  <c r="J127" i="21"/>
  <c r="I127" i="21"/>
  <c r="H127" i="21"/>
  <c r="J119" i="21"/>
  <c r="I119" i="21"/>
  <c r="H119" i="21"/>
  <c r="J115" i="21"/>
  <c r="I115" i="21"/>
  <c r="H115" i="21"/>
  <c r="J110" i="21"/>
  <c r="I110" i="21"/>
  <c r="H110" i="21"/>
  <c r="AA109" i="21"/>
  <c r="AD109" i="21" s="1"/>
  <c r="AA108" i="21"/>
  <c r="AD108" i="21" s="1"/>
  <c r="AA107" i="21"/>
  <c r="AD107" i="21" s="1"/>
  <c r="AA106" i="21"/>
  <c r="AD106" i="21" s="1"/>
  <c r="J105" i="21"/>
  <c r="I105" i="21"/>
  <c r="H105" i="21"/>
  <c r="AA104" i="21"/>
  <c r="AD104" i="21" s="1"/>
  <c r="AA103" i="21"/>
  <c r="AD103" i="21" s="1"/>
  <c r="AA102" i="21"/>
  <c r="AD102" i="21" s="1"/>
  <c r="AA101" i="21"/>
  <c r="AD101" i="21" s="1"/>
  <c r="AA100" i="21"/>
  <c r="AD100" i="21" s="1"/>
  <c r="AA99" i="21"/>
  <c r="AD99" i="21" s="1"/>
  <c r="AA98" i="21"/>
  <c r="AD98" i="21" s="1"/>
  <c r="AA97" i="21"/>
  <c r="AD97" i="21" s="1"/>
  <c r="AA96" i="21"/>
  <c r="AD96" i="21" s="1"/>
  <c r="AA95" i="21"/>
  <c r="AD95" i="21" s="1"/>
  <c r="J94" i="21"/>
  <c r="I94" i="21"/>
  <c r="H94" i="21"/>
  <c r="AA92" i="21"/>
  <c r="AD92" i="21" s="1"/>
  <c r="AA91" i="21"/>
  <c r="AD91" i="21" s="1"/>
  <c r="AA90" i="21"/>
  <c r="AD90" i="21" s="1"/>
  <c r="AA89" i="21"/>
  <c r="AD89" i="21" s="1"/>
  <c r="AA88" i="21"/>
  <c r="AD88" i="21" s="1"/>
  <c r="AA87" i="21"/>
  <c r="AD87" i="21" s="1"/>
  <c r="AA86" i="21"/>
  <c r="AD86" i="21" s="1"/>
  <c r="AA85" i="21"/>
  <c r="AD85" i="21" s="1"/>
  <c r="AA84" i="21"/>
  <c r="AD84" i="21" s="1"/>
  <c r="J83" i="21"/>
  <c r="I83" i="21"/>
  <c r="H83" i="21"/>
  <c r="K82" i="21"/>
  <c r="AA82" i="21" s="1"/>
  <c r="AD82" i="21" s="1"/>
  <c r="AA81" i="21"/>
  <c r="AD81" i="21" s="1"/>
  <c r="AA80" i="21"/>
  <c r="AD80" i="21" s="1"/>
  <c r="AA79" i="21"/>
  <c r="AD79" i="21" s="1"/>
  <c r="AA78" i="21"/>
  <c r="AD78" i="21" s="1"/>
  <c r="J77" i="21"/>
  <c r="I77" i="21"/>
  <c r="H77" i="21"/>
  <c r="G77" i="21"/>
  <c r="AA76" i="21"/>
  <c r="AD76" i="21" s="1"/>
  <c r="AA75" i="21"/>
  <c r="AD75" i="21" s="1"/>
  <c r="AA74" i="21"/>
  <c r="AD74" i="21" s="1"/>
  <c r="AA73" i="21"/>
  <c r="AD73" i="21" s="1"/>
  <c r="J72" i="21"/>
  <c r="I72" i="21"/>
  <c r="H72" i="21"/>
  <c r="AA71" i="21"/>
  <c r="AD71" i="21" s="1"/>
  <c r="AA70" i="21"/>
  <c r="AD70" i="21" s="1"/>
  <c r="AA69" i="21"/>
  <c r="AD69" i="21" s="1"/>
  <c r="AA68" i="21"/>
  <c r="AD68" i="21" s="1"/>
  <c r="AA67" i="21"/>
  <c r="AD67" i="21" s="1"/>
  <c r="AA66" i="21"/>
  <c r="AD66" i="21" s="1"/>
  <c r="AA64" i="21"/>
  <c r="AD64" i="21" s="1"/>
  <c r="AA63" i="21"/>
  <c r="AD63" i="21" s="1"/>
  <c r="AA62" i="21"/>
  <c r="AD62" i="21" s="1"/>
  <c r="AA61" i="21"/>
  <c r="AD61" i="21" s="1"/>
  <c r="J60" i="21"/>
  <c r="I60" i="21"/>
  <c r="H60" i="21"/>
  <c r="K59" i="21"/>
  <c r="AA59" i="21" s="1"/>
  <c r="AD59" i="21" s="1"/>
  <c r="K58" i="21"/>
  <c r="AA58" i="21" s="1"/>
  <c r="AD58" i="21" s="1"/>
  <c r="K57" i="21"/>
  <c r="AA57" i="21" s="1"/>
  <c r="AD57" i="21" s="1"/>
  <c r="K56" i="21"/>
  <c r="AA56" i="21" s="1"/>
  <c r="AD56" i="21" s="1"/>
  <c r="AA55" i="21"/>
  <c r="AD55" i="21" s="1"/>
  <c r="AA54" i="21"/>
  <c r="AD54" i="21" s="1"/>
  <c r="AA53" i="21"/>
  <c r="AD53" i="21" s="1"/>
  <c r="J52" i="21"/>
  <c r="I52" i="21"/>
  <c r="H52" i="21"/>
  <c r="AA51" i="21"/>
  <c r="AA50" i="21"/>
  <c r="AD50" i="21" s="1"/>
  <c r="AA49" i="21"/>
  <c r="AD49" i="21" s="1"/>
  <c r="J41" i="21"/>
  <c r="I41" i="21"/>
  <c r="H41" i="21"/>
  <c r="AA39" i="21"/>
  <c r="AD39" i="21" s="1"/>
  <c r="AA38" i="21"/>
  <c r="AD38" i="21" s="1"/>
  <c r="AA37" i="21"/>
  <c r="AD37" i="21" s="1"/>
  <c r="AA36" i="21"/>
  <c r="AD36" i="21" s="1"/>
  <c r="AA35" i="21"/>
  <c r="AD35" i="21" s="1"/>
  <c r="AA34" i="21"/>
  <c r="AD34" i="21" s="1"/>
  <c r="AA33" i="21"/>
  <c r="AD33" i="21" s="1"/>
  <c r="J32" i="21"/>
  <c r="I32" i="21"/>
  <c r="H32" i="21"/>
  <c r="AA29" i="21"/>
  <c r="AD29" i="21" s="1"/>
  <c r="AA28" i="21"/>
  <c r="AD28" i="21" s="1"/>
  <c r="AA27" i="21"/>
  <c r="AD27" i="21" s="1"/>
  <c r="AA26" i="21"/>
  <c r="AD26" i="21" s="1"/>
  <c r="AA21" i="21"/>
  <c r="AD21" i="21" s="1"/>
  <c r="AA20" i="21"/>
  <c r="AD20" i="21" s="1"/>
  <c r="J18" i="21"/>
  <c r="I18" i="21"/>
  <c r="H18" i="21"/>
  <c r="K16" i="21"/>
  <c r="AA16" i="21" s="1"/>
  <c r="AD16" i="21" s="1"/>
  <c r="K12" i="21"/>
  <c r="AA12" i="21" s="1"/>
  <c r="AD12" i="21" s="1"/>
  <c r="J11" i="21"/>
  <c r="I11" i="21"/>
  <c r="H11" i="21"/>
  <c r="I40" i="21" l="1"/>
  <c r="AA48" i="21"/>
  <c r="AD48" i="21" s="1"/>
  <c r="AB51" i="21"/>
  <c r="AD51" i="21" s="1"/>
  <c r="AB43" i="21"/>
  <c r="AA43" i="21"/>
  <c r="AA45" i="21"/>
  <c r="AB45" i="21"/>
  <c r="AB44" i="21"/>
  <c r="AA44" i="21"/>
  <c r="AB46" i="21"/>
  <c r="AA46" i="21"/>
  <c r="AB42" i="21"/>
  <c r="AA42" i="21"/>
  <c r="AB47" i="21"/>
  <c r="AA47" i="21"/>
  <c r="AA19" i="21"/>
  <c r="AB19" i="21"/>
  <c r="AB31" i="21"/>
  <c r="AA31" i="21"/>
  <c r="AB24" i="21"/>
  <c r="AA24" i="21"/>
  <c r="AB30" i="21"/>
  <c r="AA30" i="21"/>
  <c r="AB22" i="21"/>
  <c r="AA22" i="21"/>
  <c r="AB23" i="21"/>
  <c r="AA23" i="21"/>
  <c r="AB25" i="21"/>
  <c r="AA25" i="21"/>
  <c r="K156" i="21"/>
  <c r="J17" i="21"/>
  <c r="I17" i="21"/>
  <c r="H17" i="21"/>
  <c r="I118" i="21"/>
  <c r="I93" i="21"/>
  <c r="J40" i="21"/>
  <c r="J93" i="21"/>
  <c r="H40" i="21"/>
  <c r="J118" i="21"/>
  <c r="H192" i="21"/>
  <c r="K135" i="21"/>
  <c r="K115" i="21"/>
  <c r="K11" i="21"/>
  <c r="AA11" i="21" s="1"/>
  <c r="AD11" i="21" s="1"/>
  <c r="H118" i="21"/>
  <c r="K60" i="21"/>
  <c r="K77" i="21"/>
  <c r="AA77" i="21" s="1"/>
  <c r="AD77" i="21" s="1"/>
  <c r="K83" i="21"/>
  <c r="I192" i="21"/>
  <c r="K165" i="21"/>
  <c r="K105" i="21"/>
  <c r="K119" i="21"/>
  <c r="J192" i="21"/>
  <c r="K170" i="21"/>
  <c r="K180" i="21"/>
  <c r="K32" i="21"/>
  <c r="K41" i="21"/>
  <c r="K52" i="21"/>
  <c r="K185" i="21"/>
  <c r="K110" i="21"/>
  <c r="K127" i="21"/>
  <c r="K72" i="21"/>
  <c r="K94" i="21"/>
  <c r="K141" i="21"/>
  <c r="K152" i="21"/>
  <c r="K160" i="21"/>
  <c r="K18" i="21"/>
  <c r="H93" i="21"/>
  <c r="AD30" i="21" l="1"/>
  <c r="AD31" i="21"/>
  <c r="AD44" i="21"/>
  <c r="AD47" i="21"/>
  <c r="AD43" i="21"/>
  <c r="AD46" i="21"/>
  <c r="AD45" i="21"/>
  <c r="AD42" i="21"/>
  <c r="AD22" i="21"/>
  <c r="AD23" i="21"/>
  <c r="AD24" i="21"/>
  <c r="AD25" i="21"/>
  <c r="AD19" i="21"/>
  <c r="H139" i="21"/>
  <c r="H193" i="21" s="1"/>
  <c r="I139" i="21"/>
  <c r="I193" i="21" s="1"/>
  <c r="K17" i="21"/>
  <c r="K118" i="21"/>
  <c r="J139" i="21"/>
  <c r="J193" i="21" s="1"/>
  <c r="K93" i="21"/>
  <c r="K40" i="21"/>
  <c r="K192" i="21"/>
  <c r="V19" i="30" s="1"/>
  <c r="I90" i="23"/>
  <c r="K139" i="21" l="1"/>
  <c r="I70" i="23"/>
  <c r="K19" i="30" l="1"/>
  <c r="AF19" i="30" s="1"/>
  <c r="K193" i="21"/>
  <c r="I63" i="23"/>
  <c r="O37" i="22" l="1"/>
  <c r="AK37" i="22" s="1"/>
  <c r="G41" i="23" l="1"/>
  <c r="H34" i="23"/>
  <c r="H33" i="23"/>
  <c r="H32" i="23"/>
  <c r="H31" i="23"/>
  <c r="H30" i="23"/>
  <c r="G30" i="23"/>
  <c r="H29" i="23"/>
  <c r="H28" i="23"/>
  <c r="H27" i="23"/>
  <c r="H26" i="23"/>
  <c r="H23" i="23"/>
  <c r="H22" i="23"/>
  <c r="H21" i="23"/>
  <c r="H20" i="23"/>
  <c r="H19" i="23"/>
  <c r="H18" i="23"/>
  <c r="H17" i="23"/>
  <c r="G17" i="23"/>
  <c r="H16" i="23"/>
  <c r="G16" i="23"/>
  <c r="H15" i="23"/>
  <c r="H14" i="23"/>
  <c r="H13" i="23"/>
  <c r="H12" i="23"/>
  <c r="H11" i="23"/>
  <c r="G11" i="23"/>
  <c r="H24" i="23" l="1"/>
  <c r="H35" i="23"/>
  <c r="A10" i="23" l="1"/>
  <c r="A11" i="23" s="1"/>
  <c r="A12" i="23" s="1"/>
  <c r="A13" i="23" s="1"/>
  <c r="A14" i="23" s="1"/>
  <c r="A15" i="23" s="1"/>
  <c r="A16" i="23" s="1"/>
  <c r="A17" i="23" s="1"/>
  <c r="A18" i="23" s="1"/>
  <c r="A19" i="23" s="1"/>
  <c r="A20" i="23" s="1"/>
  <c r="A21" i="23" s="1"/>
  <c r="A22" i="23" s="1"/>
  <c r="A23" i="23" s="1"/>
  <c r="A24" i="23" s="1"/>
  <c r="A25" i="23" s="1"/>
  <c r="A26" i="23" s="1"/>
  <c r="A27" i="23" s="1"/>
  <c r="A28" i="23" s="1"/>
  <c r="A29" i="23" s="1"/>
  <c r="A30" i="23" s="1"/>
  <c r="A31" i="23" s="1"/>
  <c r="A32" i="23" s="1"/>
  <c r="A33" i="23" s="1"/>
  <c r="A34" i="23" s="1"/>
  <c r="A35" i="23" s="1"/>
  <c r="A36" i="23" s="1"/>
  <c r="A37" i="23" s="1"/>
  <c r="A38" i="23" s="1"/>
  <c r="A39" i="23" s="1"/>
  <c r="A40" i="23" s="1"/>
  <c r="A41" i="23" s="1"/>
  <c r="A42" i="23" s="1"/>
  <c r="A43" i="23" s="1"/>
  <c r="A44" i="23" s="1"/>
  <c r="A45" i="23" s="1"/>
  <c r="A46" i="23" s="1"/>
  <c r="A47" i="23" s="1"/>
  <c r="A48" i="23" s="1"/>
  <c r="A49" i="23" s="1"/>
  <c r="A50" i="23" s="1"/>
  <c r="A51" i="23" s="1"/>
  <c r="A52" i="23" s="1"/>
  <c r="A53" i="23" s="1"/>
  <c r="A54" i="23" s="1"/>
  <c r="A55" i="23" s="1"/>
  <c r="A56" i="23" s="1"/>
  <c r="A57" i="23" s="1"/>
  <c r="A58" i="23" s="1"/>
  <c r="A59" i="23" s="1"/>
  <c r="A60" i="23" s="1"/>
  <c r="A61" i="23" s="1"/>
  <c r="A62" i="23" s="1"/>
  <c r="A63" i="23" s="1"/>
  <c r="A64" i="23" s="1"/>
  <c r="A65" i="23" s="1"/>
  <c r="A66" i="23" s="1"/>
  <c r="A67" i="23" s="1"/>
  <c r="A68" i="23" s="1"/>
  <c r="A69" i="23" s="1"/>
  <c r="A70" i="23" s="1"/>
  <c r="A71" i="23" s="1"/>
  <c r="A72" i="23" s="1"/>
  <c r="A73" i="23" s="1"/>
  <c r="A74" i="23" s="1"/>
  <c r="A75" i="23" s="1"/>
  <c r="A76" i="23" s="1"/>
  <c r="A77" i="23" s="1"/>
  <c r="A78" i="23" s="1"/>
  <c r="A79" i="23" s="1"/>
  <c r="A80" i="23" s="1"/>
  <c r="A81" i="23" s="1"/>
  <c r="A82" i="23" s="1"/>
  <c r="A83" i="23" s="1"/>
  <c r="A84" i="23" s="1"/>
  <c r="A85" i="23" s="1"/>
  <c r="A86" i="23" s="1"/>
  <c r="A87" i="23" s="1"/>
  <c r="A88" i="23" s="1"/>
  <c r="A89" i="23" s="1"/>
  <c r="A90" i="23" s="1"/>
  <c r="A91" i="23" s="1"/>
  <c r="A92" i="23" s="1"/>
  <c r="A93" i="23" s="1"/>
  <c r="I11" i="23"/>
  <c r="I17" i="23"/>
  <c r="I30" i="23"/>
  <c r="I16" i="23" l="1"/>
  <c r="J50" i="17" l="1"/>
  <c r="J49" i="17"/>
  <c r="J48" i="17"/>
  <c r="J47" i="17"/>
  <c r="J46" i="17"/>
  <c r="J45" i="17"/>
  <c r="J44" i="17"/>
  <c r="J43" i="17"/>
  <c r="J42" i="17"/>
  <c r="J41" i="17"/>
  <c r="J40" i="17"/>
  <c r="J39" i="17"/>
  <c r="J38" i="17"/>
  <c r="J37" i="17"/>
  <c r="J36" i="17"/>
  <c r="J35" i="17"/>
  <c r="J34" i="17"/>
  <c r="J33" i="17"/>
  <c r="I51" i="17"/>
  <c r="H51" i="17"/>
  <c r="AA51" i="17" s="1"/>
  <c r="AB51" i="17" s="1"/>
  <c r="J30" i="17"/>
  <c r="J29" i="17"/>
  <c r="J28" i="17"/>
  <c r="J27" i="17"/>
  <c r="J26" i="17"/>
  <c r="J25" i="17"/>
  <c r="J24" i="17"/>
  <c r="J23" i="17"/>
  <c r="J22" i="17"/>
  <c r="J21" i="17"/>
  <c r="J20" i="17"/>
  <c r="J19" i="17"/>
  <c r="J18" i="17"/>
  <c r="J17" i="17"/>
  <c r="J16" i="17"/>
  <c r="J15" i="17"/>
  <c r="J14" i="17"/>
  <c r="J13" i="17"/>
  <c r="H31" i="17"/>
  <c r="AA31" i="17" s="1"/>
  <c r="AB31" i="17" s="1"/>
  <c r="J51" i="17" l="1"/>
  <c r="G165" i="21"/>
  <c r="G141" i="21"/>
  <c r="G31" i="23" l="1"/>
  <c r="I31" i="23" s="1"/>
  <c r="AA165" i="21"/>
  <c r="AD165" i="21" s="1"/>
  <c r="G26" i="23"/>
  <c r="I26" i="23" s="1"/>
  <c r="AA141" i="21"/>
  <c r="AD141" i="21" s="1"/>
  <c r="G105" i="21"/>
  <c r="AA105" i="21" s="1"/>
  <c r="AD105" i="21" s="1"/>
  <c r="J75" i="17" l="1"/>
  <c r="J72" i="17"/>
  <c r="D74" i="17" l="1"/>
  <c r="J74" i="17" s="1"/>
  <c r="AA72" i="17"/>
  <c r="D77" i="17"/>
  <c r="J77" i="17" s="1"/>
  <c r="AA75" i="17"/>
  <c r="D76" i="17" l="1"/>
  <c r="J76" i="17" s="1"/>
  <c r="AA74" i="17"/>
  <c r="D79" i="17"/>
  <c r="AA77" i="17"/>
  <c r="A13" i="22"/>
  <c r="A14" i="22" s="1"/>
  <c r="O33" i="22"/>
  <c r="P33" i="22"/>
  <c r="AA33" i="22"/>
  <c r="AG33" i="22"/>
  <c r="AO33" i="22" s="1"/>
  <c r="P36" i="22"/>
  <c r="D36" i="22"/>
  <c r="F36" i="22"/>
  <c r="G36" i="22"/>
  <c r="H36" i="22"/>
  <c r="I36" i="22"/>
  <c r="J36" i="22"/>
  <c r="K36" i="22"/>
  <c r="M36" i="22"/>
  <c r="N36" i="22"/>
  <c r="Q36" i="22"/>
  <c r="Q38" i="22" s="1"/>
  <c r="R36" i="22"/>
  <c r="S36" i="22"/>
  <c r="T36" i="22"/>
  <c r="U36" i="22"/>
  <c r="V36" i="22"/>
  <c r="W36" i="22"/>
  <c r="X36" i="22"/>
  <c r="Y36" i="22"/>
  <c r="Y38" i="22" s="1"/>
  <c r="Z36" i="22"/>
  <c r="AB36" i="22"/>
  <c r="AD36" i="22"/>
  <c r="AE36" i="22"/>
  <c r="AE38" i="22" s="1"/>
  <c r="AF36" i="22"/>
  <c r="AH36" i="22"/>
  <c r="P37" i="22"/>
  <c r="AL37" i="22" s="1"/>
  <c r="AA37" i="22"/>
  <c r="AG37" i="22"/>
  <c r="AO37" i="22" s="1"/>
  <c r="O39" i="22"/>
  <c r="P39" i="22"/>
  <c r="AA39" i="22"/>
  <c r="AG39" i="22"/>
  <c r="AO39" i="22" s="1"/>
  <c r="AL33" i="22" l="1"/>
  <c r="AK33" i="22"/>
  <c r="AC39" i="22"/>
  <c r="AN39" i="22" s="1"/>
  <c r="AM39" i="22"/>
  <c r="AL39" i="22"/>
  <c r="AK39" i="22"/>
  <c r="AR39" i="22" s="1"/>
  <c r="AC33" i="22"/>
  <c r="AN33" i="22" s="1"/>
  <c r="AM33" i="22"/>
  <c r="J79" i="17"/>
  <c r="D81" i="17" s="1"/>
  <c r="AC37" i="22"/>
  <c r="AN37" i="22" s="1"/>
  <c r="AM37" i="22"/>
  <c r="D78" i="17"/>
  <c r="AA76" i="17"/>
  <c r="U38" i="22"/>
  <c r="U55" i="22" s="1"/>
  <c r="F38" i="22"/>
  <c r="F55" i="22" s="1"/>
  <c r="X38" i="22"/>
  <c r="X55" i="22" s="1"/>
  <c r="AE55" i="22"/>
  <c r="Y55" i="22"/>
  <c r="Q55" i="22"/>
  <c r="AF38" i="22"/>
  <c r="AF55" i="22" s="1"/>
  <c r="Z38" i="22"/>
  <c r="Z55" i="22" s="1"/>
  <c r="V38" i="22"/>
  <c r="V55" i="22" s="1"/>
  <c r="R38" i="22"/>
  <c r="R55" i="22" s="1"/>
  <c r="G38" i="22"/>
  <c r="G55" i="22" s="1"/>
  <c r="A15" i="22"/>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D38" i="22"/>
  <c r="AD55" i="22" s="1"/>
  <c r="AK59" i="22" s="1"/>
  <c r="AR59" i="22" s="1"/>
  <c r="T38" i="22"/>
  <c r="T55" i="22" s="1"/>
  <c r="J38" i="22"/>
  <c r="J55" i="22" s="1"/>
  <c r="K38" i="22"/>
  <c r="K55" i="22" s="1"/>
  <c r="AH38" i="22"/>
  <c r="AH55" i="22" s="1"/>
  <c r="AB38" i="22"/>
  <c r="AB55" i="22" s="1"/>
  <c r="W38" i="22"/>
  <c r="W55" i="22" s="1"/>
  <c r="S38" i="22"/>
  <c r="S55" i="22" s="1"/>
  <c r="AK58" i="22" s="1"/>
  <c r="AR58" i="22" s="1"/>
  <c r="N38" i="22"/>
  <c r="N55" i="22" s="1"/>
  <c r="AK56" i="22" s="1"/>
  <c r="AR56" i="22" s="1"/>
  <c r="I38" i="22"/>
  <c r="I55" i="22" s="1"/>
  <c r="D38" i="22"/>
  <c r="D55" i="22" s="1"/>
  <c r="AG36" i="22"/>
  <c r="AO36" i="22" s="1"/>
  <c r="M38" i="22"/>
  <c r="M55" i="22" s="1"/>
  <c r="H38" i="22"/>
  <c r="H55" i="22" s="1"/>
  <c r="P38" i="22"/>
  <c r="P55" i="22" s="1"/>
  <c r="O36" i="22"/>
  <c r="AC36" i="22"/>
  <c r="AN36" i="22" s="1"/>
  <c r="AA36" i="22"/>
  <c r="AM36" i="22" s="1"/>
  <c r="J81" i="17" l="1"/>
  <c r="D83" i="17" s="1"/>
  <c r="AR33" i="22"/>
  <c r="AA79" i="17"/>
  <c r="AR37" i="22"/>
  <c r="AK57" i="22"/>
  <c r="AR57" i="22" s="1"/>
  <c r="AL36" i="22"/>
  <c r="AK36" i="22"/>
  <c r="J78" i="17"/>
  <c r="AG38" i="22"/>
  <c r="O38" i="22"/>
  <c r="AA38" i="22"/>
  <c r="AC38" i="22"/>
  <c r="J83" i="17" l="1"/>
  <c r="AA83" i="17" s="1"/>
  <c r="AA81" i="17"/>
  <c r="AR36" i="22"/>
  <c r="AG55" i="22"/>
  <c r="AO55" i="22" s="1"/>
  <c r="AO38" i="22"/>
  <c r="AC55" i="22"/>
  <c r="AN55" i="22" s="1"/>
  <c r="AN38" i="22"/>
  <c r="AA55" i="22"/>
  <c r="AM55" i="22" s="1"/>
  <c r="AM38" i="22"/>
  <c r="O55" i="22"/>
  <c r="AL38" i="22"/>
  <c r="AK38" i="22"/>
  <c r="D80" i="17"/>
  <c r="AA78" i="17"/>
  <c r="A11" i="2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53" i="21" s="1"/>
  <c r="A54" i="21" s="1"/>
  <c r="A55" i="21" s="1"/>
  <c r="A56" i="21" s="1"/>
  <c r="A57" i="21" s="1"/>
  <c r="A58" i="21" s="1"/>
  <c r="A59" i="21" s="1"/>
  <c r="A60" i="21" s="1"/>
  <c r="A61" i="21" s="1"/>
  <c r="A62" i="21" s="1"/>
  <c r="A63" i="21" s="1"/>
  <c r="A64" i="21" s="1"/>
  <c r="G18" i="21"/>
  <c r="AA18" i="21" s="1"/>
  <c r="AD18" i="21" s="1"/>
  <c r="G32" i="21"/>
  <c r="AA32" i="21" s="1"/>
  <c r="AD32" i="21" s="1"/>
  <c r="G41" i="21"/>
  <c r="AA41" i="21" s="1"/>
  <c r="AD41" i="21" s="1"/>
  <c r="G52" i="21"/>
  <c r="AA52" i="21" s="1"/>
  <c r="AD52" i="21" s="1"/>
  <c r="G60" i="21"/>
  <c r="G72" i="21"/>
  <c r="G83" i="21"/>
  <c r="G94" i="21"/>
  <c r="AA94" i="21" s="1"/>
  <c r="AD94" i="21" s="1"/>
  <c r="G110" i="21"/>
  <c r="G115" i="21"/>
  <c r="G119" i="21"/>
  <c r="AA119" i="21" s="1"/>
  <c r="AD119" i="21" s="1"/>
  <c r="G127" i="21"/>
  <c r="AA127" i="21" s="1"/>
  <c r="AD127" i="21" s="1"/>
  <c r="G135" i="21"/>
  <c r="G152" i="21"/>
  <c r="G156" i="21"/>
  <c r="G160" i="21"/>
  <c r="G170" i="21"/>
  <c r="G180" i="21"/>
  <c r="G185" i="21"/>
  <c r="G196" i="21"/>
  <c r="G37" i="23" s="1"/>
  <c r="G200" i="21"/>
  <c r="G38" i="23" s="1"/>
  <c r="G205" i="21"/>
  <c r="G39" i="23" s="1"/>
  <c r="G212" i="21"/>
  <c r="G40" i="23" s="1"/>
  <c r="D85" i="17" l="1"/>
  <c r="J85" i="17" s="1"/>
  <c r="AA85" i="17" s="1"/>
  <c r="J80" i="17"/>
  <c r="D82" i="17" s="1"/>
  <c r="AR38" i="22"/>
  <c r="AL55" i="22"/>
  <c r="AK55" i="22"/>
  <c r="G34" i="23"/>
  <c r="I34" i="23" s="1"/>
  <c r="AA185" i="21"/>
  <c r="AD185" i="21" s="1"/>
  <c r="G33" i="23"/>
  <c r="I33" i="23" s="1"/>
  <c r="AA180" i="21"/>
  <c r="AD180" i="21" s="1"/>
  <c r="G32" i="23"/>
  <c r="I32" i="23" s="1"/>
  <c r="AA170" i="21"/>
  <c r="AD170" i="21" s="1"/>
  <c r="G29" i="23"/>
  <c r="I29" i="23" s="1"/>
  <c r="AA160" i="21"/>
  <c r="AD160" i="21" s="1"/>
  <c r="G28" i="23"/>
  <c r="I28" i="23" s="1"/>
  <c r="AA156" i="21"/>
  <c r="AD156" i="21" s="1"/>
  <c r="G27" i="23"/>
  <c r="I27" i="23" s="1"/>
  <c r="AA152" i="21"/>
  <c r="AD152" i="21" s="1"/>
  <c r="G23" i="23"/>
  <c r="I23" i="23" s="1"/>
  <c r="AA135" i="21"/>
  <c r="AD135" i="21" s="1"/>
  <c r="G21" i="23"/>
  <c r="I21" i="23" s="1"/>
  <c r="AA115" i="21"/>
  <c r="AD115" i="21" s="1"/>
  <c r="G20" i="23"/>
  <c r="I20" i="23" s="1"/>
  <c r="AA110" i="21"/>
  <c r="AD110" i="21" s="1"/>
  <c r="G18" i="23"/>
  <c r="I18" i="23" s="1"/>
  <c r="AA83" i="21"/>
  <c r="AD83" i="21" s="1"/>
  <c r="G15" i="23"/>
  <c r="I15" i="23" s="1"/>
  <c r="AA72" i="21"/>
  <c r="AD72" i="21" s="1"/>
  <c r="G14" i="23"/>
  <c r="I14" i="23" s="1"/>
  <c r="AA60" i="21"/>
  <c r="AD60" i="21" s="1"/>
  <c r="A65" i="21"/>
  <c r="A66" i="21" s="1"/>
  <c r="A67" i="21" s="1"/>
  <c r="A68" i="21" s="1"/>
  <c r="A69" i="21" s="1"/>
  <c r="A70" i="21" s="1"/>
  <c r="A71" i="21" s="1"/>
  <c r="A72" i="21" s="1"/>
  <c r="A73" i="21" s="1"/>
  <c r="A74" i="21" s="1"/>
  <c r="A75" i="21" s="1"/>
  <c r="A76" i="21" s="1"/>
  <c r="A77" i="21" s="1"/>
  <c r="A78" i="21" s="1"/>
  <c r="A79" i="21" s="1"/>
  <c r="A80" i="21" s="1"/>
  <c r="A81" i="21" s="1"/>
  <c r="A82" i="21" s="1"/>
  <c r="A83" i="21" s="1"/>
  <c r="A84" i="21" s="1"/>
  <c r="A85" i="21" s="1"/>
  <c r="A86" i="21" s="1"/>
  <c r="A87" i="21" s="1"/>
  <c r="A88" i="21" s="1"/>
  <c r="A89" i="21" s="1"/>
  <c r="A90" i="21" s="1"/>
  <c r="A91" i="21" s="1"/>
  <c r="A92" i="21" s="1"/>
  <c r="A93" i="21" s="1"/>
  <c r="A94" i="21" s="1"/>
  <c r="A95" i="21" s="1"/>
  <c r="A96" i="21" s="1"/>
  <c r="A97" i="21" s="1"/>
  <c r="A98" i="21" s="1"/>
  <c r="A99" i="21" s="1"/>
  <c r="A100" i="21" s="1"/>
  <c r="A101" i="21" s="1"/>
  <c r="A102" i="21" s="1"/>
  <c r="A103" i="21" s="1"/>
  <c r="A104" i="21" s="1"/>
  <c r="A105" i="21" s="1"/>
  <c r="A106" i="21" s="1"/>
  <c r="A107" i="21" s="1"/>
  <c r="A108" i="21" s="1"/>
  <c r="A109" i="21" s="1"/>
  <c r="A110" i="21" s="1"/>
  <c r="A111" i="21" s="1"/>
  <c r="A112" i="21" s="1"/>
  <c r="A113" i="21" s="1"/>
  <c r="A114" i="21" s="1"/>
  <c r="A115" i="21" s="1"/>
  <c r="A116" i="21" s="1"/>
  <c r="A117" i="21" s="1"/>
  <c r="A118" i="21" s="1"/>
  <c r="A119" i="21" s="1"/>
  <c r="A120" i="21" s="1"/>
  <c r="A121" i="21" s="1"/>
  <c r="A122" i="21" s="1"/>
  <c r="A123" i="21" s="1"/>
  <c r="A124" i="21" s="1"/>
  <c r="A125" i="21" s="1"/>
  <c r="A126" i="21" s="1"/>
  <c r="A127" i="21" s="1"/>
  <c r="A128" i="21" s="1"/>
  <c r="A129" i="21" s="1"/>
  <c r="A130" i="21" s="1"/>
  <c r="A131" i="21" s="1"/>
  <c r="A132" i="21" s="1"/>
  <c r="A133" i="21" s="1"/>
  <c r="A134" i="21" s="1"/>
  <c r="A135" i="21" s="1"/>
  <c r="A136" i="21" s="1"/>
  <c r="A137" i="21" s="1"/>
  <c r="A138" i="21" s="1"/>
  <c r="A139" i="21" s="1"/>
  <c r="A140" i="21" s="1"/>
  <c r="A141" i="21" s="1"/>
  <c r="A142" i="21" s="1"/>
  <c r="A143" i="21" s="1"/>
  <c r="A144" i="21" s="1"/>
  <c r="A145" i="21" s="1"/>
  <c r="A146" i="21" s="1"/>
  <c r="A147" i="21" s="1"/>
  <c r="A148" i="21" s="1"/>
  <c r="A149" i="21" s="1"/>
  <c r="A150" i="21" s="1"/>
  <c r="A151" i="21" s="1"/>
  <c r="A152" i="21" s="1"/>
  <c r="A153" i="21" s="1"/>
  <c r="A154" i="21" s="1"/>
  <c r="A155" i="21" s="1"/>
  <c r="A156" i="21" s="1"/>
  <c r="A157" i="21" s="1"/>
  <c r="A158" i="21" s="1"/>
  <c r="A159" i="21" s="1"/>
  <c r="A160" i="21" s="1"/>
  <c r="A161" i="21" s="1"/>
  <c r="A162" i="21" s="1"/>
  <c r="A163" i="21" s="1"/>
  <c r="A164" i="21" s="1"/>
  <c r="A165" i="21" s="1"/>
  <c r="A166" i="21" s="1"/>
  <c r="A167" i="21" s="1"/>
  <c r="A168" i="21" s="1"/>
  <c r="A169" i="21" s="1"/>
  <c r="A170" i="21" s="1"/>
  <c r="A171" i="21" s="1"/>
  <c r="A172" i="21" s="1"/>
  <c r="A173" i="21" s="1"/>
  <c r="A174" i="21" s="1"/>
  <c r="A175" i="21" s="1"/>
  <c r="A176" i="21" s="1"/>
  <c r="A177" i="21" s="1"/>
  <c r="A178" i="21" s="1"/>
  <c r="A179" i="21" s="1"/>
  <c r="A180" i="21" s="1"/>
  <c r="A181" i="21" s="1"/>
  <c r="A182" i="21" s="1"/>
  <c r="A183" i="21" s="1"/>
  <c r="A184" i="21" s="1"/>
  <c r="A185" i="21" s="1"/>
  <c r="A186" i="21" s="1"/>
  <c r="A187" i="21" s="1"/>
  <c r="A188" i="21" s="1"/>
  <c r="A189" i="21" s="1"/>
  <c r="A190" i="21" s="1"/>
  <c r="A191" i="21" s="1"/>
  <c r="A192" i="21" s="1"/>
  <c r="A193" i="21" s="1"/>
  <c r="A194" i="21" s="1"/>
  <c r="A195" i="21" s="1"/>
  <c r="A196" i="21" s="1"/>
  <c r="A197" i="21" s="1"/>
  <c r="A198" i="21" s="1"/>
  <c r="A199" i="21" s="1"/>
  <c r="A200" i="21" s="1"/>
  <c r="A201" i="21" s="1"/>
  <c r="A202" i="21" s="1"/>
  <c r="A203" i="21" s="1"/>
  <c r="A204" i="21" s="1"/>
  <c r="A205" i="21" s="1"/>
  <c r="A206" i="21" s="1"/>
  <c r="A207" i="21" s="1"/>
  <c r="A208" i="21" s="1"/>
  <c r="A209" i="21" s="1"/>
  <c r="A210" i="21" s="1"/>
  <c r="A211" i="21" s="1"/>
  <c r="A212" i="21" s="1"/>
  <c r="A213" i="21" s="1"/>
  <c r="A214" i="21" s="1"/>
  <c r="A215" i="21" s="1"/>
  <c r="A216" i="21" s="1"/>
  <c r="A217" i="21" s="1"/>
  <c r="A218" i="21" s="1"/>
  <c r="A219" i="21" s="1"/>
  <c r="A220" i="21" s="1"/>
  <c r="A221" i="21" s="1"/>
  <c r="A222" i="21" s="1"/>
  <c r="A223" i="21" s="1"/>
  <c r="A224" i="21" s="1"/>
  <c r="A225" i="21" s="1"/>
  <c r="A226" i="21" s="1"/>
  <c r="A227" i="21" s="1"/>
  <c r="G42" i="23"/>
  <c r="G192" i="21"/>
  <c r="G118" i="21"/>
  <c r="G93" i="21"/>
  <c r="G40" i="21"/>
  <c r="G220" i="21"/>
  <c r="G17" i="21"/>
  <c r="A13" i="17"/>
  <c r="I31" i="17"/>
  <c r="J31" i="17"/>
  <c r="J104" i="17"/>
  <c r="D87" i="17" l="1"/>
  <c r="J87" i="17" s="1"/>
  <c r="D89" i="17" s="1"/>
  <c r="J89" i="17" s="1"/>
  <c r="J82" i="17"/>
  <c r="D84" i="17" s="1"/>
  <c r="K595" i="29"/>
  <c r="AA80" i="17"/>
  <c r="AR55" i="22"/>
  <c r="D105" i="17"/>
  <c r="J105" i="17" s="1"/>
  <c r="AA104" i="17"/>
  <c r="AB104" i="17" s="1"/>
  <c r="G35" i="23"/>
  <c r="I35" i="23" s="1"/>
  <c r="G22" i="23"/>
  <c r="I22" i="23" s="1"/>
  <c r="AA118" i="21"/>
  <c r="AD118" i="21" s="1"/>
  <c r="G19" i="23"/>
  <c r="I19" i="23" s="1"/>
  <c r="AA93" i="21"/>
  <c r="AD93" i="21" s="1"/>
  <c r="G13" i="23"/>
  <c r="I13" i="23" s="1"/>
  <c r="AA40" i="21"/>
  <c r="AD40" i="21" s="1"/>
  <c r="G12" i="23"/>
  <c r="I12" i="23" s="1"/>
  <c r="AA17" i="21"/>
  <c r="AD17" i="21" s="1"/>
  <c r="A14" i="17"/>
  <c r="A15" i="17" s="1"/>
  <c r="A16" i="17" s="1"/>
  <c r="A17" i="17" s="1"/>
  <c r="A18" i="17" s="1"/>
  <c r="A19" i="17" s="1"/>
  <c r="A20" i="17" s="1"/>
  <c r="A21" i="17" s="1"/>
  <c r="G139" i="21"/>
  <c r="AA87" i="17" l="1"/>
  <c r="D106" i="17"/>
  <c r="J106" i="17" s="1"/>
  <c r="J84" i="17"/>
  <c r="AA84" i="17" s="1"/>
  <c r="AA82" i="17"/>
  <c r="AA105" i="17"/>
  <c r="AB105" i="17" s="1"/>
  <c r="D91" i="17"/>
  <c r="J91" i="17" s="1"/>
  <c r="AA89" i="17"/>
  <c r="G24" i="23"/>
  <c r="I24" i="23" s="1"/>
  <c r="G193" i="21"/>
  <c r="AA220" i="21" s="1"/>
  <c r="AD220" i="21" s="1"/>
  <c r="AA139" i="21"/>
  <c r="AD139" i="21" s="1"/>
  <c r="A22" i="17"/>
  <c r="A23" i="17" s="1"/>
  <c r="A24" i="17" s="1"/>
  <c r="A25" i="17" s="1"/>
  <c r="A26" i="17" s="1"/>
  <c r="D86" i="17" l="1"/>
  <c r="J86" i="17" s="1"/>
  <c r="AA86" i="17" s="1"/>
  <c r="D107" i="17"/>
  <c r="J107" i="17" s="1"/>
  <c r="AA106" i="17"/>
  <c r="AB106" i="17" s="1"/>
  <c r="AH478" i="29"/>
  <c r="D93" i="17"/>
  <c r="J93" i="17" s="1"/>
  <c r="AA91" i="17"/>
  <c r="A27" i="17"/>
  <c r="A28" i="17" s="1"/>
  <c r="A29" i="17" s="1"/>
  <c r="A30" i="17" s="1"/>
  <c r="A31" i="17" s="1"/>
  <c r="A32" i="17" s="1"/>
  <c r="A33" i="17" s="1"/>
  <c r="A34" i="17" s="1"/>
  <c r="A35" i="17" s="1"/>
  <c r="A36" i="17" s="1"/>
  <c r="A37" i="17" s="1"/>
  <c r="A38" i="17" s="1"/>
  <c r="A39" i="17" s="1"/>
  <c r="A40" i="17" s="1"/>
  <c r="A41" i="17" s="1"/>
  <c r="D88" i="17" l="1"/>
  <c r="J88" i="17" s="1"/>
  <c r="D90" i="17" s="1"/>
  <c r="J90" i="17" s="1"/>
  <c r="AA107" i="17"/>
  <c r="AB107" i="17" s="1"/>
  <c r="D108" i="17"/>
  <c r="D95" i="17"/>
  <c r="J95" i="17" s="1"/>
  <c r="AA95" i="17" s="1"/>
  <c r="AA93" i="17"/>
  <c r="A42" i="17"/>
  <c r="A43" i="17" s="1"/>
  <c r="A44" i="17" s="1"/>
  <c r="A45" i="17" s="1"/>
  <c r="A46" i="17" s="1"/>
  <c r="A47" i="17" s="1"/>
  <c r="AA88" i="17" l="1"/>
  <c r="J108" i="17"/>
  <c r="D109" i="17" s="1"/>
  <c r="D92" i="17"/>
  <c r="J92" i="17" s="1"/>
  <c r="AA90" i="17"/>
  <c r="I49" i="23"/>
  <c r="A48" i="17"/>
  <c r="A49" i="17" s="1"/>
  <c r="A50" i="17" s="1"/>
  <c r="A51" i="17" s="1"/>
  <c r="A61" i="17" s="1"/>
  <c r="J109" i="17" l="1"/>
  <c r="D110" i="17" s="1"/>
  <c r="AB449" i="29" s="1"/>
  <c r="AH449" i="29" s="1"/>
  <c r="AA108" i="17"/>
  <c r="AB108" i="17" s="1"/>
  <c r="D94" i="17"/>
  <c r="J94" i="17" s="1"/>
  <c r="AA92" i="17"/>
  <c r="A72" i="17"/>
  <c r="AB71" i="17"/>
  <c r="I66" i="23"/>
  <c r="J110" i="17" l="1"/>
  <c r="AA109" i="17"/>
  <c r="AB109" i="17" s="1"/>
  <c r="D96" i="17"/>
  <c r="J96" i="17" s="1"/>
  <c r="AA96" i="17" s="1"/>
  <c r="AA94" i="17"/>
  <c r="A73" i="17"/>
  <c r="AB72" i="17"/>
  <c r="I55" i="23"/>
  <c r="AA110" i="17" l="1"/>
  <c r="AB110" i="17" s="1"/>
  <c r="D111" i="17"/>
  <c r="J111" i="17" s="1"/>
  <c r="D112" i="17" s="1"/>
  <c r="J112" i="17" s="1"/>
  <c r="D113" i="17" s="1"/>
  <c r="J113" i="17" s="1"/>
  <c r="D114" i="17" s="1"/>
  <c r="J114" i="17" s="1"/>
  <c r="D115" i="17" s="1"/>
  <c r="J115" i="17" s="1"/>
  <c r="D116" i="17" s="1"/>
  <c r="J116" i="17" s="1"/>
  <c r="A74" i="17"/>
  <c r="AB73" i="17"/>
  <c r="I51" i="23"/>
  <c r="A75" i="17" l="1"/>
  <c r="AB74" i="17"/>
  <c r="I73" i="23"/>
  <c r="I54" i="23"/>
  <c r="A76" i="17" l="1"/>
  <c r="AB75" i="17"/>
  <c r="I45" i="23"/>
  <c r="I47" i="23"/>
  <c r="I46" i="23"/>
  <c r="I89" i="23"/>
  <c r="I91" i="23"/>
  <c r="I60" i="23"/>
  <c r="G20" i="9"/>
  <c r="A77" i="17" l="1"/>
  <c r="AB76" i="17"/>
  <c r="I52" i="23"/>
  <c r="G71" i="23"/>
  <c r="G83" i="23"/>
  <c r="I81" i="23"/>
  <c r="I76" i="23"/>
  <c r="I56" i="23"/>
  <c r="I85" i="23"/>
  <c r="I86" i="23"/>
  <c r="I58" i="23"/>
  <c r="I61" i="23"/>
  <c r="I59" i="23"/>
  <c r="I53" i="23"/>
  <c r="I88" i="23"/>
  <c r="I87" i="23"/>
  <c r="I57" i="23"/>
  <c r="I84" i="23"/>
  <c r="A78" i="17" l="1"/>
  <c r="AB77" i="17"/>
  <c r="I50" i="23"/>
  <c r="G64" i="23"/>
  <c r="G92" i="23"/>
  <c r="I67" i="23"/>
  <c r="I82" i="23"/>
  <c r="I77" i="23"/>
  <c r="I62" i="23"/>
  <c r="I75" i="23"/>
  <c r="I68" i="23"/>
  <c r="H83" i="23"/>
  <c r="I83" i="23" s="1"/>
  <c r="I80" i="23"/>
  <c r="A79" i="17" l="1"/>
  <c r="AB78" i="17"/>
  <c r="G93" i="23"/>
  <c r="H64" i="23"/>
  <c r="I64" i="23" s="1"/>
  <c r="H92" i="23"/>
  <c r="I69" i="23"/>
  <c r="H71" i="23"/>
  <c r="I71" i="23" s="1"/>
  <c r="I48" i="23"/>
  <c r="I78" i="23"/>
  <c r="I92" i="23" s="1"/>
  <c r="A80" i="17" l="1"/>
  <c r="AB79" i="17"/>
  <c r="I93" i="23"/>
  <c r="H93" i="23"/>
  <c r="A81" i="17" l="1"/>
  <c r="AB80" i="17"/>
  <c r="A82" i="17" l="1"/>
  <c r="AB81" i="17"/>
  <c r="A83" i="17" l="1"/>
  <c r="AB82" i="17"/>
  <c r="A84" i="17" l="1"/>
  <c r="AB83" i="17"/>
  <c r="A85" i="17" l="1"/>
  <c r="AB84" i="17"/>
  <c r="A86" i="17" l="1"/>
  <c r="AB85" i="17"/>
  <c r="A87" i="17" l="1"/>
  <c r="AB86" i="17"/>
  <c r="A88" i="17" l="1"/>
  <c r="AB87" i="17"/>
  <c r="A89" i="17" l="1"/>
  <c r="AB88" i="17"/>
  <c r="A90" i="17" l="1"/>
  <c r="AB89" i="17"/>
  <c r="A91" i="17" l="1"/>
  <c r="AB90" i="17"/>
  <c r="A92" i="17" l="1"/>
  <c r="AB91" i="17"/>
  <c r="A93" i="17" l="1"/>
  <c r="AB92" i="17"/>
  <c r="A94" i="17" l="1"/>
  <c r="AB93" i="17"/>
  <c r="A95" i="17" l="1"/>
  <c r="AB94" i="17"/>
  <c r="A96" i="17" l="1"/>
  <c r="AB95" i="17"/>
  <c r="A105" i="17" l="1"/>
  <c r="A106" i="17" s="1"/>
  <c r="A107" i="17" s="1"/>
  <c r="A108" i="17" s="1"/>
  <c r="A109" i="17" s="1"/>
  <c r="A110" i="17" s="1"/>
  <c r="AB96"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JPEREZP</author>
  </authors>
  <commentList>
    <comment ref="A1" authorId="0" shapeId="0" xr:uid="{00000000-0006-0000-0700-000001000000}">
      <text>
        <r>
          <rPr>
            <b/>
            <sz val="8"/>
            <color indexed="81"/>
            <rFont val="Tahoma"/>
            <family val="2"/>
          </rPr>
          <t>JPEREZP:</t>
        </r>
        <r>
          <rPr>
            <sz val="8"/>
            <color indexed="81"/>
            <rFont val="Tahoma"/>
            <family val="2"/>
          </rPr>
          <t xml:space="preserve">
Hoja validada</t>
        </r>
      </text>
    </comment>
    <comment ref="C1" authorId="0" shapeId="0" xr:uid="{00000000-0006-0000-0700-000002000000}">
      <text>
        <r>
          <rPr>
            <b/>
            <sz val="8"/>
            <color indexed="81"/>
            <rFont val="Tahoma"/>
            <family val="2"/>
          </rPr>
          <t>JPEREZP:</t>
        </r>
        <r>
          <rPr>
            <sz val="8"/>
            <color indexed="81"/>
            <rFont val="Tahoma"/>
            <family val="2"/>
          </rPr>
          <t xml:space="preserve">
Cantidad de errores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Willson Heli Villamizar Valencia</author>
  </authors>
  <commentList>
    <comment ref="M437" authorId="0" shapeId="0" xr:uid="{00000000-0006-0000-0C00-000001000000}">
      <text>
        <r>
          <rPr>
            <sz val="10"/>
            <color indexed="81"/>
            <rFont val="Tahoma"/>
            <family val="2"/>
          </rPr>
          <t>“Digite aquí únicamente el valor exento de pensiones recibidas del exterior, por efecto de un convenio para evitar la doble tributación”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F59" authorId="0" shapeId="0" xr:uid="{00000000-0006-0000-1100-000001000000}">
      <text>
        <r>
          <rPr>
            <sz val="6"/>
            <color indexed="81"/>
            <rFont val="Geneva"/>
            <family val="2"/>
          </rPr>
          <t xml:space="preserve">01. Declarante                        05. Agente oficioso       09. Curador          13. Liquidador
02. Representante legal          06. Padres                    10. Donatario        14. Mandatario
03. Administrador privado      07. Tutor                     11. Heredero         15. Funcionario autorizado
04. Apoderado                        08. Albacea                   12. Asignatario </t>
        </r>
      </text>
    </comment>
  </commentList>
</comments>
</file>

<file path=xl/sharedStrings.xml><?xml version="1.0" encoding="utf-8"?>
<sst xmlns="http://schemas.openxmlformats.org/spreadsheetml/2006/main" count="2447" uniqueCount="1815">
  <si>
    <t>ACTIVOS</t>
  </si>
  <si>
    <t>Efectivo y equivalentes al efectivo</t>
  </si>
  <si>
    <t>Efectivo</t>
  </si>
  <si>
    <t>Equivalentes al efectivo</t>
  </si>
  <si>
    <t>Derechos de recompra de inversiones</t>
  </si>
  <si>
    <t>Cuentas por cobrar</t>
  </si>
  <si>
    <t>Inventarios</t>
  </si>
  <si>
    <t>Inventario que surge de la actividad de extracción</t>
  </si>
  <si>
    <t xml:space="preserve">Activos intangibles   </t>
  </si>
  <si>
    <t>Otros activos</t>
  </si>
  <si>
    <t>Gastos pagados por anticipado</t>
  </si>
  <si>
    <t>Activos no corrientes mantenidos para la venta</t>
  </si>
  <si>
    <t>Propiedades, planta y equipo</t>
  </si>
  <si>
    <t>Provisiones</t>
  </si>
  <si>
    <t>PASIVOS</t>
  </si>
  <si>
    <t>Obligaciones financieras y cuentas por pagar</t>
  </si>
  <si>
    <t>Relacionadas con el medio ambiente</t>
  </si>
  <si>
    <t>Retenciones a terceros sobre contratos</t>
  </si>
  <si>
    <t>Embargos judiciales</t>
  </si>
  <si>
    <t>Donaciones</t>
  </si>
  <si>
    <t>Resultados del ejercicio</t>
  </si>
  <si>
    <t>Resultados acumulados</t>
  </si>
  <si>
    <t>Utilidades o excedentes acumulados</t>
  </si>
  <si>
    <t>INGRESOS</t>
  </si>
  <si>
    <t>Venta de bienes</t>
  </si>
  <si>
    <t>Arrendamientos operativos</t>
  </si>
  <si>
    <t>Ganancias por el método de participación</t>
  </si>
  <si>
    <t>GASTOS</t>
  </si>
  <si>
    <t>Contribuciones y afiliaciones</t>
  </si>
  <si>
    <t>Seguros</t>
  </si>
  <si>
    <t>Gastos legales</t>
  </si>
  <si>
    <t>Otros gastos</t>
  </si>
  <si>
    <t>Depreciaciones, amortizaciones y deterioros</t>
  </si>
  <si>
    <t xml:space="preserve">Otros gastos  </t>
  </si>
  <si>
    <t>Pagos al exterior sin la prueba de la retención en la fuente</t>
  </si>
  <si>
    <t>Salarios sin el pago de los aportes parafiscales</t>
  </si>
  <si>
    <t>Gastos de vigencias anteriores</t>
  </si>
  <si>
    <t>Salarios con deducciones especiales</t>
  </si>
  <si>
    <t>Mayor valor del costo de los activos fijos por reajustes fiscales o saneamientos año 1995</t>
  </si>
  <si>
    <t>Deterioro de inversiones para cubrir una pérdida en enajenación de acciones</t>
  </si>
  <si>
    <t>Otros gastos no deducibles de naturaleza permanente</t>
  </si>
  <si>
    <t>Pérdidas no deducibles por faltantes de inventarios</t>
  </si>
  <si>
    <t>Ingresos provenientes por contraprestación variable</t>
  </si>
  <si>
    <t>Ajustes por contratos de concesión que incorporan las etapas de construcción, administración, operación y mantenimiento</t>
  </si>
  <si>
    <t>Ajuste por rendimientos financieros calculados de manera lineal para efectos fiscales</t>
  </si>
  <si>
    <t>Otros</t>
  </si>
  <si>
    <t>Gastos de establecimiento</t>
  </si>
  <si>
    <t>Gastos de investigación, desarrollo e innovación</t>
  </si>
  <si>
    <t>Limitación de costos por compras a proveedores ficticios o insolventes</t>
  </si>
  <si>
    <t>Mediciones de activos biologicos al valor razonable menos costos de venta</t>
  </si>
  <si>
    <t>Impuestos, multas, sanciones, penalidades, intereses moratorios y las condenas no deducibles</t>
  </si>
  <si>
    <t>Gasto financiero no deducible por regla de subcapitalización</t>
  </si>
  <si>
    <t>Otros gastos financieros no deducibles</t>
  </si>
  <si>
    <t>Por pagos de regalías por concepto de intangibles a vinculados del exterior y zonas francas</t>
  </si>
  <si>
    <t>En la explotación de minas, petróleo y gas</t>
  </si>
  <si>
    <t>Gasto no deducible por donaciones</t>
  </si>
  <si>
    <t>Pasivos por ingresos diferidos producto de programas de fidelización de clientes que no han sido reversados contablemente pero que deben ser gravados fiscalmente</t>
  </si>
  <si>
    <t>(+) Generaciones</t>
  </si>
  <si>
    <t>(-) Reversiones</t>
  </si>
  <si>
    <t>Gastos por depreciaciones de activos fijos no aceptadas fiscalmente de naturaleza temporaria</t>
  </si>
  <si>
    <t>Gastos por amortizaciones de activos intangibles no aceptadas fiscalmente de naturaleza temporaria</t>
  </si>
  <si>
    <t>Depreciación fiscal de animales productores</t>
  </si>
  <si>
    <t>Cambios en el valor razonable menos costos de venta del activo biológico</t>
  </si>
  <si>
    <t>Costos por préstamos atribuibles a activos aptos para entidades que aplican la NIIF para las PYMES</t>
  </si>
  <si>
    <t>(-) Generaciones</t>
  </si>
  <si>
    <t>(+) Reversiones</t>
  </si>
  <si>
    <t>Otras diferencias temporarias</t>
  </si>
  <si>
    <t>(+/-) Generaciones</t>
  </si>
  <si>
    <t>(+/-) Reversiones</t>
  </si>
  <si>
    <t>Ganancia por diferencia en cambio</t>
  </si>
  <si>
    <t>Pérdida por diferencia en cambio</t>
  </si>
  <si>
    <t>Valor en Libros</t>
  </si>
  <si>
    <t>Base Fiscal</t>
  </si>
  <si>
    <t>Diferencia Temporaria</t>
  </si>
  <si>
    <t>Pasivo por impuesto diferido
a 31/12/20XX</t>
  </si>
  <si>
    <t>Pasivo por impuesto diferido
a 31/12/20XX-1</t>
  </si>
  <si>
    <t>Variación</t>
  </si>
  <si>
    <t xml:space="preserve">Variación </t>
  </si>
  <si>
    <t>Tasa fiscal aplicada</t>
  </si>
  <si>
    <t>Correcciones en declaraciones anteriores</t>
  </si>
  <si>
    <t>Por arrendamientos operativos</t>
  </si>
  <si>
    <t>Ingresos por mediciones a valor razonable</t>
  </si>
  <si>
    <t>Inversiones en acciones y otras participaciones</t>
  </si>
  <si>
    <t>Ingresos por reversión de deterioros del valor</t>
  </si>
  <si>
    <t>Ingresos por reversión de provisiones (pasivos de monto o fecha inciertos)</t>
  </si>
  <si>
    <t>Ingresos por reversión de pasivos por beneficios a los empleados</t>
  </si>
  <si>
    <t>Transferencias, subvenciones y ayudas gubernamentales</t>
  </si>
  <si>
    <t>Otras indemnizaciones</t>
  </si>
  <si>
    <t xml:space="preserve">Ingresos financieros </t>
  </si>
  <si>
    <t>Arrendamiento financiero o mercantil (leasing)</t>
  </si>
  <si>
    <t>TOTAL INGRESOS</t>
  </si>
  <si>
    <t>Costos de los bienes vendidos (para comerciantes por reventa de bienes terminados)</t>
  </si>
  <si>
    <t>Otras depreciaciones</t>
  </si>
  <si>
    <t>Otras amortizaciones</t>
  </si>
  <si>
    <t>Deterioro del valor de los activos</t>
  </si>
  <si>
    <t>Otros costos</t>
  </si>
  <si>
    <t>TOTAL COSTOS</t>
  </si>
  <si>
    <t>Otros conceptos reconocidos como costo en el estado de resultados</t>
  </si>
  <si>
    <t>Pérdidas por mediciones a valor razonable</t>
  </si>
  <si>
    <t xml:space="preserve">Gastos financieros </t>
  </si>
  <si>
    <t>Intereses devengados por préstamos de terceros</t>
  </si>
  <si>
    <t>Gastos por provisiones (pasivos de monto o fecha inciertos)</t>
  </si>
  <si>
    <t>TOTAL GASTOS</t>
  </si>
  <si>
    <t>Pagos al exterior que exceden el 15% de la renta líquida</t>
  </si>
  <si>
    <t>Rentas líquidas por recuperación de deducciones de naturaleza permanente</t>
  </si>
  <si>
    <t>Pérdidas por deterioro del valor de los activos</t>
  </si>
  <si>
    <t>Rentas con derecho a cobro (causadas) que no cumplieron todos los criterios para ser contabilizadas como ingresos en el período gravable</t>
  </si>
  <si>
    <t>AJUSTES AL RESULTADO CONTABLE POR DIFERENCIAS PERMANENTES</t>
  </si>
  <si>
    <t>COSTOS</t>
  </si>
  <si>
    <t>Ajustes por títulos de renta fija (activos financieros) medidos al modelo del valor razonable</t>
  </si>
  <si>
    <t>Ajustes por valor razonable</t>
  </si>
  <si>
    <t>Ajustes por operaciones de reporto o repo, simultáneas y de transferencia temporal de valores</t>
  </si>
  <si>
    <t>9C</t>
  </si>
  <si>
    <t>OTRO RESULTADO INTEGRAL (ORI)</t>
  </si>
  <si>
    <t>Cambios en el superávit de revaluación</t>
  </si>
  <si>
    <t>Nuevas mediciones de los planes de beneficios definidos</t>
  </si>
  <si>
    <t>RESULTADO INTEGRAL TOTAL DEL AÑO</t>
  </si>
  <si>
    <t>Instrumentos financieros derivados con fines de cobertura</t>
  </si>
  <si>
    <t>Cuentas y documentos por cobrar a otras partes relacionadas y asociadas</t>
  </si>
  <si>
    <t>Otras cuentas y documentos por cobrar</t>
  </si>
  <si>
    <t>Cuentas y documentos por cobrar</t>
  </si>
  <si>
    <t>Inversiones e instrumentos financieros derivados</t>
  </si>
  <si>
    <t>Ganancias netas en operaciones discontinuadas</t>
  </si>
  <si>
    <t>Pérdidas netas en operaciones discontinuadas</t>
  </si>
  <si>
    <t>Activos por impuestos corrientes</t>
  </si>
  <si>
    <t>Obras o inmuebles terminados para la venta</t>
  </si>
  <si>
    <t>Animales vivos</t>
  </si>
  <si>
    <t>Terrenos</t>
  </si>
  <si>
    <t>Edificios</t>
  </si>
  <si>
    <t>Otras propiedades, planta y equipo</t>
  </si>
  <si>
    <t>Marcas, patentes, licencias y otros derechos</t>
  </si>
  <si>
    <t>Otros activos intangibles</t>
  </si>
  <si>
    <t>Terrenos y edificios</t>
  </si>
  <si>
    <t>Al costo</t>
  </si>
  <si>
    <t>Al valor razonable</t>
  </si>
  <si>
    <t>Activos por impuestos diferidos</t>
  </si>
  <si>
    <t>115B</t>
  </si>
  <si>
    <t>Total activos (fideicomitidos y generados) en el periodo gravable por fideicomisos o encargos fiduciarios en donde el contribuyente es fideicomitente o fiduciante</t>
  </si>
  <si>
    <t>Otros pasivos financieros</t>
  </si>
  <si>
    <t xml:space="preserve">Instrumentos financieros derivados </t>
  </si>
  <si>
    <t>Otras provisiones</t>
  </si>
  <si>
    <t>Pasivos por ingresos diferidos</t>
  </si>
  <si>
    <t>Anticipos y avances recibidos de clientes</t>
  </si>
  <si>
    <t>Subvenciones del gobierno y otras ayudas</t>
  </si>
  <si>
    <t>Otros pasivos por ingresos diferidos</t>
  </si>
  <si>
    <t>Otros pasivos</t>
  </si>
  <si>
    <t>Cuentas en participación</t>
  </si>
  <si>
    <t>TOTAL ACTIVOS</t>
  </si>
  <si>
    <t>Otros impuestos, gravámenes y tasas por pagar</t>
  </si>
  <si>
    <t>Impuestos, gravámenes y tasas por pagar</t>
  </si>
  <si>
    <t>Depósitos recibidos</t>
  </si>
  <si>
    <t>TOTAL PASIVOS</t>
  </si>
  <si>
    <t>Total de intereses implícitos no devengados (futuros gastos financieros en el estado de resultados) por acuerdos que constituyen efectivamente una transacción financiera o pago diferido</t>
  </si>
  <si>
    <t>Total pasivos (fideicomitidos y generados) en el periodo gravable por fideicomisos o encargos fiduciarios en donde el contribuyente es fideicomitente o fiduciante</t>
  </si>
  <si>
    <t>Utilidad o excedente del ejercicio en operaciones discontinuadas</t>
  </si>
  <si>
    <t>Utilidades acumuladas por ajustes por correcciones de errores</t>
  </si>
  <si>
    <t>Otro resultado integral acumulado</t>
  </si>
  <si>
    <t>TOTAL PATRIMONIO CONTABLE</t>
  </si>
  <si>
    <t>Código de la cuenta contable</t>
  </si>
  <si>
    <t>Nombre de la cuenta contable</t>
  </si>
  <si>
    <t>Año de origen de la diferencia temporaria</t>
  </si>
  <si>
    <t>Año que se prevé reversar toda la diferencia temporaria</t>
  </si>
  <si>
    <t>Tipo de crédito tributario</t>
  </si>
  <si>
    <t>Privada</t>
  </si>
  <si>
    <t>1. Año</t>
  </si>
  <si>
    <t>Total costos y gastos de nómina</t>
  </si>
  <si>
    <t>Aportes al sistema de seguridad social</t>
  </si>
  <si>
    <t>Aportes al SENA, ICBF, cajas de compensación</t>
  </si>
  <si>
    <t>Patrimonio</t>
  </si>
  <si>
    <t>Activos biológicos</t>
  </si>
  <si>
    <t>Descuentos tributarios</t>
  </si>
  <si>
    <t>Propiedades de inversión</t>
  </si>
  <si>
    <t>Otros ingresos fiscales y no incluidos contablemente</t>
  </si>
  <si>
    <t>Diferencia en cambio</t>
  </si>
  <si>
    <t>Reintegro o recuperación de provisiones que constituyan diferencias permanentes, en períodos anteriores – provisiones para gastos no deducibles</t>
  </si>
  <si>
    <t>Ingresos no constitutivos de renta ni ganancia ocasional</t>
  </si>
  <si>
    <t>Otros ajustes</t>
  </si>
  <si>
    <t>Pérdidas y Gastos no deducibles</t>
  </si>
  <si>
    <t>Gastos no deducibles, atribuibles a ingresos exentos o no constitutivos de renta ni ganancia ocasional</t>
  </si>
  <si>
    <t>Otros Ajustes</t>
  </si>
  <si>
    <t>Otros deterioros</t>
  </si>
  <si>
    <t>Descuento en operaciones de factoring</t>
  </si>
  <si>
    <t>Otros gastos financieros reconocidos como gasto en el estado de resultados</t>
  </si>
  <si>
    <t>Prestación de servicios (diferentes de honorarios profesionales)</t>
  </si>
  <si>
    <t>Otras reversiones o recuperaciones</t>
  </si>
  <si>
    <t>Reembolsos de compañías de seguros (indemnizaciones)</t>
  </si>
  <si>
    <t>Otras depreciaciones y amortizaciones</t>
  </si>
  <si>
    <t>Bienes de arte y cultura</t>
  </si>
  <si>
    <t>Ganancias por la medición a valor razonable</t>
  </si>
  <si>
    <t>Por beneficios a empleados</t>
  </si>
  <si>
    <t>Gastos por amortización que han excedido el límite máximo fiscal</t>
  </si>
  <si>
    <t>Publicidad</t>
  </si>
  <si>
    <t>Primas de seguros</t>
  </si>
  <si>
    <t>Ingresos diferidos por programas de fidelización</t>
  </si>
  <si>
    <t>Inventarios de terceros</t>
  </si>
  <si>
    <t>activos biologicas - plantas vivas</t>
  </si>
  <si>
    <t>año 2016</t>
  </si>
  <si>
    <t>año 2017</t>
  </si>
  <si>
    <t>año 2018</t>
  </si>
  <si>
    <t>año 2019 venta</t>
  </si>
  <si>
    <t>1. pasivo por impuesto diferido</t>
  </si>
  <si>
    <t>el ejemplo se trata de un activo biologico el cual va cambiando de valor contable por la medicion a valor razonable así como de costo fiscal, por efectos de la capitalización de los costos y gastos</t>
  </si>
  <si>
    <t>OTROS DATOS INFORMATIVOS</t>
  </si>
  <si>
    <t>Explicación de la variación</t>
  </si>
  <si>
    <t>Ajustes contables por correcciones valorativas</t>
  </si>
  <si>
    <t>De pérdidas fiscales</t>
  </si>
  <si>
    <t>Del exceso de renta presuntiva sobre renta ordinaria</t>
  </si>
  <si>
    <t>Patrimonio líquido del año o período gravable anterior</t>
  </si>
  <si>
    <t>Otras exclusiones</t>
  </si>
  <si>
    <t>Valor patrimonial neto</t>
  </si>
  <si>
    <t>Base de cálculo de la renta presuntiva</t>
  </si>
  <si>
    <t>Renta gravable generada por los activos excluidos</t>
  </si>
  <si>
    <t>Ingresos por ganancia ocasional en venta de activos fijos</t>
  </si>
  <si>
    <t>Otros ingresos por ganancia ocasional</t>
  </si>
  <si>
    <t>Costos por ganancia ocasional en venta de activos fijos</t>
  </si>
  <si>
    <t>Otros costos por ganancias ocasionales</t>
  </si>
  <si>
    <t>Deducción especial del impuesto sobre las ventas</t>
  </si>
  <si>
    <t>Piezas de repuesto y equipo auxiliar clasificados como inventarios</t>
  </si>
  <si>
    <t>Deterioro acumulado del valor de inventarios</t>
  </si>
  <si>
    <t>Depreciación acumulada de propiedades, planta y equipo</t>
  </si>
  <si>
    <t>Deterioro acumulado de propiedades, planta y equipo</t>
  </si>
  <si>
    <t>Amortización acumulada de activos intangibles distintos de la plusvalía</t>
  </si>
  <si>
    <t>Deterioro acumulado de activos intangibles distintos de la plusvalía</t>
  </si>
  <si>
    <t>Deterioro acumulado de propiedades de inversión</t>
  </si>
  <si>
    <t>Inversiones en investigación, desarrollo tecnológico e innovación</t>
  </si>
  <si>
    <t>Devoluciones, rebajas y descuentos</t>
  </si>
  <si>
    <t>En prestación de servicios</t>
  </si>
  <si>
    <t>En venta de bienes</t>
  </si>
  <si>
    <t>Intereses presuntos</t>
  </si>
  <si>
    <t>Otras pérdidas por deterioro</t>
  </si>
  <si>
    <t>Deterioro acumulado de inversiones</t>
  </si>
  <si>
    <t>Deterioro acumulado del valor cuentas y documentos por cobrar</t>
  </si>
  <si>
    <t>Pérdida o déficit del ejercicio en operaciones continuadas</t>
  </si>
  <si>
    <t>Pérdida o déficit del ejercicio en operaciones discontinuadas</t>
  </si>
  <si>
    <t>Pérdidas o déficit acumulados</t>
  </si>
  <si>
    <t>Pérdidas acumuladas por ajustes por correcciones de errores</t>
  </si>
  <si>
    <t>Deducciones fiscales no reconocidos contablemente</t>
  </si>
  <si>
    <t>Otros ingresos financieros</t>
  </si>
  <si>
    <t>Activos plan de beneficios a empleados</t>
  </si>
  <si>
    <t>Costos y deducciones</t>
  </si>
  <si>
    <t>Ingresos por pensiones del exterior</t>
  </si>
  <si>
    <t>Subcédula Parágrafo 2° art. 49 del Estatuto Tributario</t>
  </si>
  <si>
    <t>Subcédula Numeral 3° art. 49 del Estatuto Tributario</t>
  </si>
  <si>
    <t>Rentas no laborales</t>
  </si>
  <si>
    <t>Deducción por dependientes económicos</t>
  </si>
  <si>
    <t>Apoyo económico para financiar programas educativos</t>
  </si>
  <si>
    <t>Ingresos del exterior por rentas de capital</t>
  </si>
  <si>
    <t>Arrendamientos</t>
  </si>
  <si>
    <t>Salarios y demás ingresos laborales</t>
  </si>
  <si>
    <t>Rentas de trabajo</t>
  </si>
  <si>
    <t>Intereses y rendimientos financieros</t>
  </si>
  <si>
    <t>Rentas de capital</t>
  </si>
  <si>
    <t>Ingresos por pensiones</t>
  </si>
  <si>
    <t>Regalías y propiedad intelectual</t>
  </si>
  <si>
    <t>Honorarios distintos a las rentas de trabajo</t>
  </si>
  <si>
    <t>Casa o apartamento de habitación</t>
  </si>
  <si>
    <t>Ajustes fiscales - adición de ingresos</t>
  </si>
  <si>
    <t>Otros ingresos</t>
  </si>
  <si>
    <t>Recompensas</t>
  </si>
  <si>
    <t>Gananciales</t>
  </si>
  <si>
    <t>Otros beneficios fiscales</t>
  </si>
  <si>
    <t>Ingresos por dividendos y participaciones, año 2017 y posteriores</t>
  </si>
  <si>
    <t>No constitutivos de renta ni ganancia ocasional</t>
  </si>
  <si>
    <t>Gravados</t>
  </si>
  <si>
    <t>Dividendos y participaciones, año 2016 y anteriores</t>
  </si>
  <si>
    <t>TOTAL</t>
  </si>
  <si>
    <t>Total Neto al final del período</t>
  </si>
  <si>
    <t>Depreciación y/o amortización acumulada al final del período</t>
  </si>
  <si>
    <t>Disminuciones  por transferencias y otros cambios</t>
  </si>
  <si>
    <t>Incrementos por transferencias, adquisiciones  y otros cambios</t>
  </si>
  <si>
    <t>Saldo al comienzo del período</t>
  </si>
  <si>
    <t>DATOS FISCALES</t>
  </si>
  <si>
    <t>Ingresos del período por recuperación del deterioro</t>
  </si>
  <si>
    <t>Gasto del período por deterioro</t>
  </si>
  <si>
    <t>Gasto del período por depreciación o amortización</t>
  </si>
  <si>
    <t>Datos informativos</t>
  </si>
  <si>
    <t>DATOS CONTABLES</t>
  </si>
  <si>
    <t>Total activos intangibles</t>
  </si>
  <si>
    <t>Plusvalía</t>
  </si>
  <si>
    <t>Activos intangibles en desarrollo</t>
  </si>
  <si>
    <t>Concesiones</t>
  </si>
  <si>
    <t>Recetas, fórmulas, modelos, diseños y prototipos</t>
  </si>
  <si>
    <t>Licencias y Franquicias</t>
  </si>
  <si>
    <t>Programas y aplicaciones informáticos</t>
  </si>
  <si>
    <t>Marcas Comerciales</t>
  </si>
  <si>
    <t>Total propiedades de inversión</t>
  </si>
  <si>
    <t xml:space="preserve">Edificios </t>
  </si>
  <si>
    <t>Total propiedades, planta y equipo</t>
  </si>
  <si>
    <t>Otras propiedades, plantas y equipo</t>
  </si>
  <si>
    <t xml:space="preserve">Construcciones en proceso </t>
  </si>
  <si>
    <t>Plantas productoras</t>
  </si>
  <si>
    <t>Mejoras de derechos de arrendamiento</t>
  </si>
  <si>
    <t>Activos de petróleo y gas</t>
  </si>
  <si>
    <t>Activos de minería</t>
  </si>
  <si>
    <t xml:space="preserve">Activos tangibles de exploración y evaluación </t>
  </si>
  <si>
    <t xml:space="preserve">Infraestructura de red  </t>
  </si>
  <si>
    <t xml:space="preserve">Equipos de redes y comunicación </t>
  </si>
  <si>
    <t xml:space="preserve">Equipos informáticos </t>
  </si>
  <si>
    <t>Enseres y accesorios</t>
  </si>
  <si>
    <t xml:space="preserve">Equipos de Transporte </t>
  </si>
  <si>
    <t xml:space="preserve">Aeronave  </t>
  </si>
  <si>
    <t xml:space="preserve">Buques </t>
  </si>
  <si>
    <t xml:space="preserve">Maquinaria </t>
  </si>
  <si>
    <t>TOTAL PPE, PI, ANCMV y INTANGIBLES</t>
  </si>
  <si>
    <t>Activos Intangibles</t>
  </si>
  <si>
    <t>Valor fiscal al que tiene derecho</t>
  </si>
  <si>
    <t>Valor fiscal solicitado</t>
  </si>
  <si>
    <t>Al territorio nacional</t>
  </si>
  <si>
    <t>Zona franca</t>
  </si>
  <si>
    <t>Comercializadoras Internacionales</t>
  </si>
  <si>
    <t>Casa de habitación</t>
  </si>
  <si>
    <t>Animales productores</t>
  </si>
  <si>
    <t>Servicios administrativos</t>
  </si>
  <si>
    <t>Vinculados económicos</t>
  </si>
  <si>
    <t>No vinculados</t>
  </si>
  <si>
    <t>Asistencia técnica</t>
  </si>
  <si>
    <t>Otros servicios</t>
  </si>
  <si>
    <t>Gastos comunes a varias cédulas</t>
  </si>
  <si>
    <t>Ingresos</t>
  </si>
  <si>
    <t>Compra de inventarios</t>
  </si>
  <si>
    <t>Pasivo</t>
  </si>
  <si>
    <t>Cuentas por cobrar a entidades de las cuales es socio, accionista o partícipe</t>
  </si>
  <si>
    <t>Animales productores medidos al costo</t>
  </si>
  <si>
    <t xml:space="preserve">Depreciación acumulada de animales productores medidos al costo </t>
  </si>
  <si>
    <t xml:space="preserve">Deterioro acumulado de animales productores medidos al costo </t>
  </si>
  <si>
    <t>Animales productores medidos al valor razonable menos costos de venta</t>
  </si>
  <si>
    <t>Plantas productoras medidas al costo</t>
  </si>
  <si>
    <t>Depreciación acumulada de plantas productoras</t>
  </si>
  <si>
    <t>Deterioro acumulado de plantas productoras</t>
  </si>
  <si>
    <t>Plantas productoras medidas al valor razonable</t>
  </si>
  <si>
    <t>Activos tangibles para exploración y evaluación de recursos minerales</t>
  </si>
  <si>
    <t>Derechos fiduciarios</t>
  </si>
  <si>
    <t>Obligaciones financieras en moneda local</t>
  </si>
  <si>
    <t>Obligaciones financieras en moneda extranjera</t>
  </si>
  <si>
    <t>Cuentas comerciales por pagar en moneda local</t>
  </si>
  <si>
    <t>Cuentas comerciales por pagar en moneda extranjera</t>
  </si>
  <si>
    <t>Otras cuentas y documentos por pagar en moneda local</t>
  </si>
  <si>
    <t>Otras cuentas y documentos por pagar en moneda extranjera</t>
  </si>
  <si>
    <t>Arrendamientos por pagar</t>
  </si>
  <si>
    <t>Cuentas por pagar a entidades de las cuales es socio, accionista o partícipe</t>
  </si>
  <si>
    <t>Pagarés, letras y documentos equivalentes</t>
  </si>
  <si>
    <t>Impuesto de renta</t>
  </si>
  <si>
    <t>Impuesto al valor agregado - IVA</t>
  </si>
  <si>
    <t>Pasivos por impuestos diferidos</t>
  </si>
  <si>
    <t>Capital Personas Naturales</t>
  </si>
  <si>
    <t>Inventarios en poder de terceros</t>
  </si>
  <si>
    <t>Costo de ventas calculado por el sistema permanente</t>
  </si>
  <si>
    <t>Materias primas (para procesos de producción)</t>
  </si>
  <si>
    <t>Inventario inicial</t>
  </si>
  <si>
    <t>compras locales</t>
  </si>
  <si>
    <t>Importaciones</t>
  </si>
  <si>
    <t>Inventario final</t>
  </si>
  <si>
    <t>Productos en proceso</t>
  </si>
  <si>
    <t>Producto terminado</t>
  </si>
  <si>
    <t>Costos en la prestación de servicios (para prestadores de servicios)</t>
  </si>
  <si>
    <t>Ajustes (+/-)</t>
  </si>
  <si>
    <t>Ingresos netos Actividad Industrial, comercial y servicios</t>
  </si>
  <si>
    <t>Ingresos brutos Actividad Industrial, comercial y servicios</t>
  </si>
  <si>
    <t>VALOR CONTABLE</t>
  </si>
  <si>
    <t>VALOR FISCAL</t>
  </si>
  <si>
    <t>CONCEPTO</t>
  </si>
  <si>
    <t>Materias primas, reventa de bienes terminados y servicios</t>
  </si>
  <si>
    <t>Beneficios a empleados</t>
  </si>
  <si>
    <t>De corto plazo</t>
  </si>
  <si>
    <t>De largo plazo</t>
  </si>
  <si>
    <t>Por terminación del vínculo laboral</t>
  </si>
  <si>
    <t>Post-empleo</t>
  </si>
  <si>
    <t>Honorarios</t>
  </si>
  <si>
    <t>Depreciación propiedades, planta y equipo</t>
  </si>
  <si>
    <t>Depreciación propiedades de inversión</t>
  </si>
  <si>
    <t>Depreciación activos biológicos</t>
  </si>
  <si>
    <t>Amortización activos intangibles</t>
  </si>
  <si>
    <t>Depreciación derechos de uso en arrendamientos operativos (NIIF 16)</t>
  </si>
  <si>
    <t>Mano de obra</t>
  </si>
  <si>
    <t>Activos intangibles</t>
  </si>
  <si>
    <t>Activos de exploración y evaluación de recursos minerales</t>
  </si>
  <si>
    <t>Propiedades de inversión medidas al modelo de costo</t>
  </si>
  <si>
    <t>Activos biológicos medidos al modelo de costo</t>
  </si>
  <si>
    <t>Bienes de arte y cultura medidos al modelo de costo</t>
  </si>
  <si>
    <t>Activos financieros (diferentes a cartera de crédito y operaciones de leasing)</t>
  </si>
  <si>
    <t>Cartera de crédito y operaciones de leasing</t>
  </si>
  <si>
    <t>Otras inversiones medidas al costo o por el método de la participación</t>
  </si>
  <si>
    <t>Derechos de uso en arrendamientos operativos (NIIF 16)</t>
  </si>
  <si>
    <t>Servicios</t>
  </si>
  <si>
    <t>Servicios técnicos</t>
  </si>
  <si>
    <t>Jurisdicciones no cooperantes, de baja o nula imposición y regímenes tributarios preferenciales</t>
  </si>
  <si>
    <t>Otros costos fiscales no reconocidos contablemente</t>
  </si>
  <si>
    <t>Otros gastos de administración</t>
  </si>
  <si>
    <t>Regalías</t>
  </si>
  <si>
    <t>Investigación y desarrollo</t>
  </si>
  <si>
    <t>Reparación, mantenimiento, adecuación e instalaciones</t>
  </si>
  <si>
    <t>Transporte</t>
  </si>
  <si>
    <t>Otros gastos de distribución y ventas</t>
  </si>
  <si>
    <t>Activos no corrientes mantenidos para la venta o para distribuir a los propietarios</t>
  </si>
  <si>
    <t>Otras inversiones medidas al costo o el método de la participación</t>
  </si>
  <si>
    <t>Arrendamiento</t>
  </si>
  <si>
    <t>Operativo (NIIF 16)</t>
  </si>
  <si>
    <t>Intereses implícitos (transacciones de financiación)</t>
  </si>
  <si>
    <t>Actualización de provisiones reconocidas a valor presente</t>
  </si>
  <si>
    <t>Pérdidas por el método de participación</t>
  </si>
  <si>
    <t>Instrumentos financieros</t>
  </si>
  <si>
    <t>Instrumentos derivados</t>
  </si>
  <si>
    <t>Otras</t>
  </si>
  <si>
    <t>Pérdida en la venta o enajenación de activos fijos</t>
  </si>
  <si>
    <t>Valoración y venta de inversiones fondo de liquidez y títulos participativos, entre otros</t>
  </si>
  <si>
    <t>Garantías</t>
  </si>
  <si>
    <t>Contratos onerosos</t>
  </si>
  <si>
    <t>Litigios</t>
  </si>
  <si>
    <t>Reembolsos a clientes</t>
  </si>
  <si>
    <t>Reestructuraciones de negocios</t>
  </si>
  <si>
    <t>Donaciones, aportaciones y similares</t>
  </si>
  <si>
    <t>Gastos que no guardan relación de causalidad y necesidad con la actividad productora de renta</t>
  </si>
  <si>
    <t>Importación de tecnología, patentes y marcas</t>
  </si>
  <si>
    <t>GANANCIA O PÉRDIDA CONTABLE  CON DIFERENCIAS PERMANENTES</t>
  </si>
  <si>
    <t>Otros instrumentos financieros, diferentes a títulos de renta fija, medidos al modelo del valor razonable</t>
  </si>
  <si>
    <t>Intereses implícitos (ventas o préstamos concedidos a terceros)</t>
  </si>
  <si>
    <t>Gastos por actualización de provisiones reconocidas a valor presente</t>
  </si>
  <si>
    <t>Costos atribuidos en la fecha de transición a los nuevos marcos técnicos normativos contables</t>
  </si>
  <si>
    <t>Aplicación del modelo de revaluación</t>
  </si>
  <si>
    <t>Costos estimados de desmantelamiento</t>
  </si>
  <si>
    <t>Plusvalía (Good Will, fondo de comercio y crédito mercantil)</t>
  </si>
  <si>
    <t>Propiedades de Inversión</t>
  </si>
  <si>
    <t>Otros instrumentos financieros, diferentes a títulos de renta fija medidos al valor razonable</t>
  </si>
  <si>
    <t>Intereses implícitos (compras o préstamos obtenidos)</t>
  </si>
  <si>
    <t xml:space="preserve"> Generaciones</t>
  </si>
  <si>
    <t>Reversiones</t>
  </si>
  <si>
    <t>Deducible (+)</t>
  </si>
  <si>
    <t>Imponible (-)</t>
  </si>
  <si>
    <t>Imponible (+)</t>
  </si>
  <si>
    <t>Deducible (-)</t>
  </si>
  <si>
    <t>Mediciones de activos biológicos al valor razonable menos costos de venta</t>
  </si>
  <si>
    <t>Cambios en el valor razonable menos costos de venta</t>
  </si>
  <si>
    <t>Costos de producción atribuibles a la transformación biológica ó pérdidas causadas en caso de destrucción, daños, muerte y otros eventos</t>
  </si>
  <si>
    <t xml:space="preserve">Contratos de arrendamientos </t>
  </si>
  <si>
    <t>o, PÉRDIDA LÍQUIDA DEL EJERCICIO</t>
  </si>
  <si>
    <t>Total Ingresos por ganancias ocasionales</t>
  </si>
  <si>
    <t>Total costos por ganancias ocasionales</t>
  </si>
  <si>
    <t>Ganancias ocasionales no gravadas por la venta de acciones ECE</t>
  </si>
  <si>
    <t>Otras ganancias ocasionales no gravadas y exentas</t>
  </si>
  <si>
    <t>Ganancia</t>
  </si>
  <si>
    <t>No se reclasifican al resultado</t>
  </si>
  <si>
    <t>Inversiones en instrumentos de patrimonio</t>
  </si>
  <si>
    <t>Participación otro resultado integral de asociadas y negocios conjuntos contabilizados utilizando el método de la participación</t>
  </si>
  <si>
    <t>Instrumentos de cobertura que cubren inversiones en instrumentos de patrimonio</t>
  </si>
  <si>
    <t>Cambio valor razonable de pasivos financieros atribuible a cambios en el riesgo de crédito del pasivo</t>
  </si>
  <si>
    <t>Se reclasifican al resultado</t>
  </si>
  <si>
    <t>Diferencias de cambio por conversión</t>
  </si>
  <si>
    <t>Activos financieros disponibles para la venta</t>
  </si>
  <si>
    <t>Activos financieros medidos al valor razonable con cambios en el ORI</t>
  </si>
  <si>
    <t>Cobertura de flujos de efectivo</t>
  </si>
  <si>
    <t>Coberturas de inversiones netas en negocios en el extranjero</t>
  </si>
  <si>
    <t>Otras partidas que deban ser reconocidas en el ORI</t>
  </si>
  <si>
    <t>OTRO RESULTADO INTEGRAL ANTES DE IMPUESTOS</t>
  </si>
  <si>
    <t>Gasto / ingreso impuesto de renta y complementario del período</t>
  </si>
  <si>
    <t>Gasto por impuesto corriente</t>
  </si>
  <si>
    <t>Gasto por impuesto diferido</t>
  </si>
  <si>
    <t>Valor neto gasto por impuesto</t>
  </si>
  <si>
    <t>Ingresos devengados (contables) por fidelización de clientes</t>
  </si>
  <si>
    <t>Monto descuentos obtenidos en el período en la compra de inventarios</t>
  </si>
  <si>
    <t>Ingresos devengados de fideicomisos o encargos fiduciarios, calidad de fideicomitente o fiduciante</t>
  </si>
  <si>
    <t>Ingresos devengados de fideicomisos o encargos fiduciarios, calidad de beneficiario</t>
  </si>
  <si>
    <t>COSTOS Y GASTOS</t>
  </si>
  <si>
    <t>Costos y gastos devengados, asociados a ingresos por fidelización de clientes</t>
  </si>
  <si>
    <t>Costos indirectos de producción no distribuidos como costo del inventario, reconocidos como costo o gasto en el estado de resultados del ejercicio</t>
  </si>
  <si>
    <t>Bajas de inventarios (faltantes, caso fortuito o fuerza mayor), reconocidos como costo o gasto en el estado de resultados del ejercicio</t>
  </si>
  <si>
    <t>Costos y gastos devengados de fideicomisos o encargos fiduciarios, calidad de fideicomitente o fiduciante</t>
  </si>
  <si>
    <t>Costos y gastos devengados de fideicomisos o encargos fiduciarios, calidad de beneficiario</t>
  </si>
  <si>
    <t>Operaciones con vinculados económicos</t>
  </si>
  <si>
    <t>Estado de resultados - Impuesto de Renta y complementarios</t>
  </si>
  <si>
    <t>}</t>
  </si>
  <si>
    <t xml:space="preserve"> 10. Otros nombres</t>
  </si>
  <si>
    <t xml:space="preserve"> 9. Primer nombre</t>
  </si>
  <si>
    <t xml:space="preserve"> 8. Segundo apellido</t>
  </si>
  <si>
    <t xml:space="preserve"> 7. Primer apellido</t>
  </si>
  <si>
    <t xml:space="preserve"> 6.DV.</t>
  </si>
  <si>
    <t xml:space="preserve"> 5. Número de Identificación Tributaria (NIT)</t>
  </si>
  <si>
    <t>Datos del
declarante</t>
  </si>
  <si>
    <t xml:space="preserve">       4. Número de formulario</t>
  </si>
  <si>
    <t>Menor valor</t>
  </si>
  <si>
    <t>Mayor valor</t>
  </si>
  <si>
    <t>Saldo activo por impuesto diferido al final del período</t>
  </si>
  <si>
    <t>Ajustes por corrección de la declaración</t>
  </si>
  <si>
    <t>Valores no compensados por caducidad                                 (-)</t>
  </si>
  <si>
    <t>Valor compensado en el período              (-)</t>
  </si>
  <si>
    <t>AÑO/CONCEPTO</t>
  </si>
  <si>
    <t>Pérdida fiscal compensada en el período              (-)</t>
  </si>
  <si>
    <t>Saldos a favor</t>
  </si>
  <si>
    <t>Generado en el período</t>
  </si>
  <si>
    <t xml:space="preserve">Reducción (compensación / aplicación) </t>
  </si>
  <si>
    <t>Saldo al 31-DIC vigencia anterior</t>
  </si>
  <si>
    <t>Valor total</t>
  </si>
  <si>
    <t>Activos reconocidos solamente para fines fiscales</t>
  </si>
  <si>
    <t>Operaciones con títulos y derivados</t>
  </si>
  <si>
    <t>Impuestos, gravámenes y tasas</t>
  </si>
  <si>
    <t>Pasivos financieros y cuentas por pagar</t>
  </si>
  <si>
    <t>Inversiones e instrumentos derivados</t>
  </si>
  <si>
    <t>Pasivo (Diferencias temporarias imponibles)</t>
  </si>
  <si>
    <t>Activo (Diferencias temporarias deducibles)</t>
  </si>
  <si>
    <t>Concepto</t>
  </si>
  <si>
    <t>1. Impuestos diferidos provenientes de diferencias temporarias</t>
  </si>
  <si>
    <t>Activos y pasivos por impuestos diferidos</t>
  </si>
  <si>
    <t>Prestación de servicios</t>
  </si>
  <si>
    <t>9=5+6+7+8</t>
  </si>
  <si>
    <t>4=1-2+3</t>
  </si>
  <si>
    <t>Sin facturar</t>
  </si>
  <si>
    <t>Devengada como ingresos del periodo</t>
  </si>
  <si>
    <t>Devengada como ingreso en períodos anteriores</t>
  </si>
  <si>
    <t>Saldo al final del período</t>
  </si>
  <si>
    <t>Registrado como ingreso contable en el período</t>
  </si>
  <si>
    <t>Saldo al inicio del período</t>
  </si>
  <si>
    <t>Ingreso contable devengado en el período</t>
  </si>
  <si>
    <t>Facturación emitida en el período</t>
  </si>
  <si>
    <t>Pasivo por ingreso diferido</t>
  </si>
  <si>
    <t xml:space="preserve">Conciliación ingreso contable (devengado) y facturación emitida </t>
  </si>
  <si>
    <t>Gasto fiscal Depreciación y/o Amortización del período</t>
  </si>
  <si>
    <t>Depreciación y/o Amortización acumulada al final del período</t>
  </si>
  <si>
    <t>Gasto fiscal por Depreciación y/o amortización del período</t>
  </si>
  <si>
    <t>Subtotal al final del período</t>
  </si>
  <si>
    <t>Deterioro acumulado al final del período</t>
  </si>
  <si>
    <t>Mayor valor por revaluación acumulado al final del período</t>
  </si>
  <si>
    <t>Desmantelamiento, restauración y rehabilitación total acumulado al final del período</t>
  </si>
  <si>
    <t>Activos intangibles de exploración y evaluación</t>
  </si>
  <si>
    <t>ANCMV</t>
  </si>
  <si>
    <t>Valor Neto al final del período</t>
  </si>
  <si>
    <t>Valor total, incluyendo leasing</t>
  </si>
  <si>
    <t>Valor de activos adquiridos mediante Leasing</t>
  </si>
  <si>
    <t>Importe Neto al final del período</t>
  </si>
  <si>
    <t>Depreciación o amortización acumulada al final  del período</t>
  </si>
  <si>
    <t>Transferencias y/o eliminaciones</t>
  </si>
  <si>
    <t>Disminuciones</t>
  </si>
  <si>
    <t>Transferencias y/o adquisiciones</t>
  </si>
  <si>
    <t>Incrementos</t>
  </si>
  <si>
    <t>Desembolsos de desarrollo capitalizados</t>
  </si>
  <si>
    <t>Propiedad intelectual, patentes y otra propiedad industrial, servicios y derechos de operación</t>
  </si>
  <si>
    <t>Cabeceras de periódicos, revistas, títulos de publicaciones</t>
  </si>
  <si>
    <t>Total PPE, PI y ANCMV</t>
  </si>
  <si>
    <t>Pérdidas acumuladas - ORI</t>
  </si>
  <si>
    <t>Ganancias acumuladas - ORI</t>
  </si>
  <si>
    <t>Pérdidas acumuladas netas - adopción por primera vez</t>
  </si>
  <si>
    <t>Ganancias acumuladas netas en la adopción por primera vez</t>
  </si>
  <si>
    <t>Ganancias (pérdidas) acumuladas o retenidas por la adopción por primera</t>
  </si>
  <si>
    <t>Utilidades por ajustes por cambios en políticas contables</t>
  </si>
  <si>
    <t>Utilidad o excedente del ejercicio en operaciones continuadas</t>
  </si>
  <si>
    <t>Superávit método de participación</t>
  </si>
  <si>
    <t>Superávit por revaluaciones</t>
  </si>
  <si>
    <t xml:space="preserve">VALOR CONTABLE </t>
  </si>
  <si>
    <t>DETALLE PATRIMONIO CONTABLE</t>
  </si>
  <si>
    <t>PATRIMONIO (ACTIVOS - PASIVOS)</t>
  </si>
  <si>
    <t>Desmantelamientos, restauración y rehabilitación</t>
  </si>
  <si>
    <t>Obligaciones fiscales</t>
  </si>
  <si>
    <t>Mantenimiento y reparaciones</t>
  </si>
  <si>
    <t>Procesos legales (litigios y demandas)</t>
  </si>
  <si>
    <t>Por terminación del vínculo laboral o contractual</t>
  </si>
  <si>
    <t>Pasivos por beneficios a los empleados</t>
  </si>
  <si>
    <t>Operativo</t>
  </si>
  <si>
    <t>Financiero o leasing - partes relacionadas</t>
  </si>
  <si>
    <t>Financiero o leasing - partes no relacionadas</t>
  </si>
  <si>
    <t>Cuentas y documentos por pagar a otras partes relacionadas y asociadas</t>
  </si>
  <si>
    <t xml:space="preserve">Deterioro acumulado activos no corrientes mantenidos para la venta </t>
  </si>
  <si>
    <t>Mantenidos para la venta</t>
  </si>
  <si>
    <t>Activos no corrientes</t>
  </si>
  <si>
    <t>Depreciación acumulada de propiedades de inversión</t>
  </si>
  <si>
    <t xml:space="preserve">Deterioro acumulado de la plusvalía o Good Will  </t>
  </si>
  <si>
    <t>Amortización acumulada de la plusvalía o Good Will</t>
  </si>
  <si>
    <t>Plusvalía o Good Will</t>
  </si>
  <si>
    <t>Activos intangibles exploración y evaluación de recursos minerales</t>
  </si>
  <si>
    <t>Acuerdos de concesión (modelo del activo intangible)</t>
  </si>
  <si>
    <t>Activos intangibles distintos a la plusvalía</t>
  </si>
  <si>
    <t>Anticipos y otros</t>
  </si>
  <si>
    <t>Saldos a favor por el impuesto de renta</t>
  </si>
  <si>
    <t>Obras o inmuebles en construcción para la venta</t>
  </si>
  <si>
    <t>Producto terminado (diferentes de obras o inmuebles terminados para la venta)</t>
  </si>
  <si>
    <t>En proceso (diferentes de obras o inmuebles en construcción para la venta)</t>
  </si>
  <si>
    <t>En tránsito</t>
  </si>
  <si>
    <t>Para la venta, no producidos por la empresa</t>
  </si>
  <si>
    <t>Dividendos y participaciones</t>
  </si>
  <si>
    <t>Arrendamiento financiero o leasing financiero</t>
  </si>
  <si>
    <t>Cuentas por cobrar en acuerdos de concesión (modelo del activo financiero)</t>
  </si>
  <si>
    <t>Cartera de difícil cobro</t>
  </si>
  <si>
    <t>Instrumentos de deuda o patrimonio al costo</t>
  </si>
  <si>
    <t>Costo</t>
  </si>
  <si>
    <t>Método de la participación</t>
  </si>
  <si>
    <t>Inversiones en sociedades, asociadas y negocios conjuntos</t>
  </si>
  <si>
    <t>Instrumentos financieros derivados con fines de negociación</t>
  </si>
  <si>
    <t>Instrumentos de deuda o patrimonio al  valor razonable con cambios en el ORI</t>
  </si>
  <si>
    <t>Instrumentos de deuda o patrimonio al valor razonable con cambios en resultados</t>
  </si>
  <si>
    <t>Instrumentos de deuda a costo amortizado</t>
  </si>
  <si>
    <t>al costo</t>
  </si>
  <si>
    <t>Valor razonable con cambios en el ORI</t>
  </si>
  <si>
    <t>Valor razonable con cambios en resultados</t>
  </si>
  <si>
    <t>MAYOR VALOR FISCAL (por reconocimiento, exenciones, etc.)</t>
  </si>
  <si>
    <t>MENOR VALOR FISCAL (por reconocimiento, exenciones, etc.)</t>
  </si>
  <si>
    <t>Estado de Situación Financiera - Patrimonio</t>
  </si>
  <si>
    <t>31. Programa de reorganización empresarial durante el año gravable</t>
  </si>
  <si>
    <t>Rentas de pensiones</t>
  </si>
  <si>
    <t>De administración</t>
  </si>
  <si>
    <t>Pérdidas esperadas en contratos de construcción y otros servicios (provisiones por contratos onerosos)</t>
  </si>
  <si>
    <t>Gastos por amortización acelerados fiscalmente</t>
  </si>
  <si>
    <t>Otros ingresos laborales (Indemnizaciones, etc.)</t>
  </si>
  <si>
    <t>Exportación a otros países</t>
  </si>
  <si>
    <t>Utilidad por venta o enajenación de activos, bienes poseídos por menos de dos años</t>
  </si>
  <si>
    <t>Utilidad por venta o enajenación de activos, bienes poseídos por dos años o más (ganancia ocasional)</t>
  </si>
  <si>
    <t>Apoyos económicos para financiar programas educativos</t>
  </si>
  <si>
    <t>Gastos de distribución y ventas</t>
  </si>
  <si>
    <t>Ingresos para terceros</t>
  </si>
  <si>
    <t>PP&amp;E en arrendamiento operativo</t>
  </si>
  <si>
    <t>30. Sucesión ilíquida</t>
  </si>
  <si>
    <t>Materias primas, suministros y materiales</t>
  </si>
  <si>
    <t>Servicios de construcción</t>
  </si>
  <si>
    <t>Acuerdos de concesión de servicios</t>
  </si>
  <si>
    <t>Otras devoluciones, rebajas y descuentos</t>
  </si>
  <si>
    <t xml:space="preserve">Instrumentos financieros, diferente a inversiones en subsidiarias, asociadas y/o negocios conjuntos </t>
  </si>
  <si>
    <t>Beneficios de corto plazo</t>
  </si>
  <si>
    <t>Beneficios de largo plazo</t>
  </si>
  <si>
    <t>Beneficios a empleados por terminación del vínculo laboral</t>
  </si>
  <si>
    <t>Beneficios a empleados post-empleo</t>
  </si>
  <si>
    <t>Mayor ingreso - Precios de Transferencia</t>
  </si>
  <si>
    <t>Ganancias cambios en el valor razonable</t>
  </si>
  <si>
    <t>Ganancias por inversiones en sociedades, asociadas y/o negocios conjuntos (renta cedular Dividendos y participaciones)</t>
  </si>
  <si>
    <t>Pérdidas por inversiones en sociedades, asociadas y/o negocios conjuntos</t>
  </si>
  <si>
    <t>Pasivos contingentes asumidos en una combinación de negocios</t>
  </si>
  <si>
    <t>CLASIFICACIÓN DE DIFERENCIAS</t>
  </si>
  <si>
    <t>Pérdida en la enajenación de acciones y venta de bienes inmuebles</t>
  </si>
  <si>
    <t>Mayor ingreso, ajustes por precios de transferencia</t>
  </si>
  <si>
    <t>Menor costo o deducción, ajustes por precios de transferencia</t>
  </si>
  <si>
    <t>AJUSTES AL RESULTADO CONTABLE POR DIFERENCIAS TEMPORALES (que afectan el resultado)</t>
  </si>
  <si>
    <t>Diferencias temporales deducibles</t>
  </si>
  <si>
    <t>Otras diferencias temporales deducibles</t>
  </si>
  <si>
    <t>Total diferencias temporales deducibles</t>
  </si>
  <si>
    <t>Diferencias temporales imponibles (gravables)</t>
  </si>
  <si>
    <t>Otras diferencias temporales imponibles (gravables)</t>
  </si>
  <si>
    <t>Total diferencias temporales imponibles</t>
  </si>
  <si>
    <t>Otras diferencias temporales</t>
  </si>
  <si>
    <t>Total otras diferencias temporales</t>
  </si>
  <si>
    <t>Ingreso impuesto diferido</t>
  </si>
  <si>
    <t>Aportes del empleador a los seguros privados de pensiones
y a los fondos de pensiones voluntarias</t>
  </si>
  <si>
    <t>Dividendos, retiros y repartos</t>
  </si>
  <si>
    <t>Provenientes de activos intangibles</t>
  </si>
  <si>
    <t>Compra o venta de bienes corporales</t>
  </si>
  <si>
    <t>Por servicios</t>
  </si>
  <si>
    <t>Costos</t>
  </si>
  <si>
    <t>Deducciones</t>
  </si>
  <si>
    <t>Primeras 19.000 UVT de activos destinados al sector agropecuario</t>
  </si>
  <si>
    <t>Diferencia Permanente</t>
  </si>
  <si>
    <t>Recaudo a favor de terceros</t>
  </si>
  <si>
    <t xml:space="preserve">Otros ingresos </t>
  </si>
  <si>
    <t>Cuentas comerciales por cobrar y otras cuentas por cobrar</t>
  </si>
  <si>
    <t>Cuentas comerciales por cobrar</t>
  </si>
  <si>
    <t>Reclamaciones por cobrar</t>
  </si>
  <si>
    <t>Anticipos de pagos</t>
  </si>
  <si>
    <t>Cuentas por cobrar a otras partes relacionadas y asociadas</t>
  </si>
  <si>
    <t>Otras cuentas por cobrar</t>
  </si>
  <si>
    <t>Subvenciones del Estado</t>
  </si>
  <si>
    <t>Adquisición de establecimiento de comercio</t>
  </si>
  <si>
    <t>Compra de acciones</t>
  </si>
  <si>
    <t>Animales consumibles medidos al costo</t>
  </si>
  <si>
    <t>Deterioro acumulado animales consumibles medidos al costo</t>
  </si>
  <si>
    <t>Animales consumibles medidos al valor razonable menos costos de venta</t>
  </si>
  <si>
    <t>Plantas productoras y cultivos consumibles</t>
  </si>
  <si>
    <t>Cultivos consumibles medidos al costo</t>
  </si>
  <si>
    <t>Cultivos consumibles medidos al valor razonable menos costos de venta</t>
  </si>
  <si>
    <t>Deterioro acumulado cultivos consumibles medidos al costo</t>
  </si>
  <si>
    <t>Post empleo</t>
  </si>
  <si>
    <t>Pasivos reconocidos solamente para fines fiscales</t>
  </si>
  <si>
    <t>Por disposición de otros instrumentos financieros</t>
  </si>
  <si>
    <t>Activos biológicos (sin plantas productoras)</t>
  </si>
  <si>
    <t>Por instrumentos financieros medidos a costo amortizado distinto a préstamos</t>
  </si>
  <si>
    <t>Otros beneficios fiscales de naturaleza permanente</t>
  </si>
  <si>
    <t>12=6+10+11</t>
  </si>
  <si>
    <t>Facturado períodos anteriores</t>
  </si>
  <si>
    <t>Retiros para consumo y publicidad, propaganda y promoción</t>
  </si>
  <si>
    <t>DATOS INFORMATIVOS</t>
  </si>
  <si>
    <t>32. Costo de los inventarios establecidos por el sistema de juego de inventarios</t>
  </si>
  <si>
    <t>33. Costo de los inventarios establecido simultáneamente por el juego de inventarios y por el sistema de inventario permanente</t>
  </si>
  <si>
    <t xml:space="preserve">Costo  </t>
  </si>
  <si>
    <t xml:space="preserve">Del costo  </t>
  </si>
  <si>
    <t xml:space="preserve">Costo </t>
  </si>
  <si>
    <t>Base contable</t>
  </si>
  <si>
    <t>Intereses devengados</t>
  </si>
  <si>
    <t>Costos de transacción</t>
  </si>
  <si>
    <t>Gastos sin soporte</t>
  </si>
  <si>
    <t>997. Fecha efectiva de la transacción</t>
  </si>
  <si>
    <t>Acciones y aportes poseídos en sociedades nacionales</t>
  </si>
  <si>
    <t>Bienes afectados por hechos constitutivos de fuerza mayor o caso fortuito</t>
  </si>
  <si>
    <t>Bienes vinculados a empresas en período improductivo</t>
  </si>
  <si>
    <t>Bienes destinados exclusivamente a actividades deportivas</t>
  </si>
  <si>
    <t>Bienes vinculados a empresas exclusivamente mineras</t>
  </si>
  <si>
    <t>Ingresos fiscales por fidelización de clientes, sin devengo contable</t>
  </si>
  <si>
    <t>GANANCIA O PÉRDIDA ANTES DE IMPUESTO A LA RENTA (Ingresos - costos - gastos)</t>
  </si>
  <si>
    <t>RESULTADO DEL EJERCICIO</t>
  </si>
  <si>
    <t>Total gastos</t>
  </si>
  <si>
    <t>Total gastos de distribución y ventas</t>
  </si>
  <si>
    <t>De Distribución y ventas</t>
  </si>
  <si>
    <t>Total gastos de administración</t>
  </si>
  <si>
    <t>De Administración</t>
  </si>
  <si>
    <t>Gastos</t>
  </si>
  <si>
    <t>Total costos</t>
  </si>
  <si>
    <t>Materias primas, reventa de bienes terminados, y servicios</t>
  </si>
  <si>
    <t>Total ingresos</t>
  </si>
  <si>
    <t>Ajustes fiscales</t>
  </si>
  <si>
    <t>Ingresos por reversión de deterioro del valor</t>
  </si>
  <si>
    <t>ESTADO DE RESULTADO INTEGRAL - IMPUESTO DE RENTA</t>
  </si>
  <si>
    <t>Total patrimonio</t>
  </si>
  <si>
    <t>Total pasivos</t>
  </si>
  <si>
    <t>Pasivos</t>
  </si>
  <si>
    <t>Total activos</t>
  </si>
  <si>
    <t>Activos</t>
  </si>
  <si>
    <t>VARIACIÓN</t>
  </si>
  <si>
    <t>Efecto de conversión (Por moneda funcional diferente al peso colombiano)</t>
  </si>
  <si>
    <t>34. Moneda funcional diferente al peso colombiano</t>
  </si>
  <si>
    <t>Aportes obligatorios al fondo de pensión (4%)</t>
  </si>
  <si>
    <t>Aportes obligatorios a salud (4%, 12%)</t>
  </si>
  <si>
    <t xml:space="preserve">Aportes obligatorios al fondo de solidaridad pensional (1.2%) </t>
  </si>
  <si>
    <t>Pagos a terceros por alimentación</t>
  </si>
  <si>
    <t>Recompensas, gananciales, donaciones partidos políticos, utilidad venta casa/apartamento de habitación, enajenación de acciones en bolsa</t>
  </si>
  <si>
    <t>Indemnizaciones (laborales, de pensiones, daño emergente, entre otras)</t>
  </si>
  <si>
    <t>Otros ingresos no constitutivos de renta</t>
  </si>
  <si>
    <t>Total Ingresos netos</t>
  </si>
  <si>
    <t>Salud por medicina prepagada o seguros de salud para el trabajador, su cónyuge, sus hijos o dependientes</t>
  </si>
  <si>
    <t>o pérdida líquida del ejercicio</t>
  </si>
  <si>
    <t>Rentas exentas</t>
  </si>
  <si>
    <t xml:space="preserve">Gastos de representación y otras rentas de trabajo </t>
  </si>
  <si>
    <t>Aportes a cuentas AFC</t>
  </si>
  <si>
    <t>Indemnizaciones por accidente de trabajo o enfermedad, protección a la maternidad o gastos de entierro del trabajador</t>
  </si>
  <si>
    <t>Por pagos laborales (25%)</t>
  </si>
  <si>
    <t>Rentas gravables</t>
  </si>
  <si>
    <t>Renta líquida por comparación patrimonial</t>
  </si>
  <si>
    <t>Renta líquida cedular</t>
  </si>
  <si>
    <t>981. Cód. Representación</t>
  </si>
  <si>
    <t>Aportes voluntarios a los seguros privados de pensiones y a los fondos de pensiones voluntarias</t>
  </si>
  <si>
    <t>Rendimientos aportes voluntarios a los seguros privados de pensiones y a los fondos de pensiones voluntarias</t>
  </si>
  <si>
    <t>Retiros parciales o totales de los aportes voluntarios, que incumplen condiciones, a los fondos de pensiones de jubilación e invalidez y fondos de cesantías</t>
  </si>
  <si>
    <t>Rendimientos aportes a cuentas AFC</t>
  </si>
  <si>
    <t>Retiros parciales o totales de aportes a cuentas AFC, que no cumplan período de permanencia</t>
  </si>
  <si>
    <t>Cesantías e intereses sobre cesantías pagadas en el período</t>
  </si>
  <si>
    <t>Total rentas exentas y deducciones imputables</t>
  </si>
  <si>
    <t>Total rentas exentas y deducciones imputables (limitadas)</t>
  </si>
  <si>
    <t>Efecto de conversión</t>
  </si>
  <si>
    <t>89. No. Identificación Signatario</t>
  </si>
  <si>
    <t>90. DV</t>
  </si>
  <si>
    <t>Firma del Declarante o de quien lo representa</t>
  </si>
  <si>
    <t>982. Código contador o Revisor Fiscal</t>
  </si>
  <si>
    <t>Firma Contador o Revisor Fiscal     994. Con salvedades</t>
  </si>
  <si>
    <t>2. Activos por créditos tributarios (saldos a favor e Impuestos pagados en el exterior)</t>
  </si>
  <si>
    <t>Impuestos pagados en el exterior</t>
  </si>
  <si>
    <t>3. Detalle de compensación de pérdidas fiscales</t>
  </si>
  <si>
    <t>AÑO</t>
  </si>
  <si>
    <t>Registrada como pasivo por ingreso diferido</t>
  </si>
  <si>
    <t>Solo facturado      (No ha generado ingreso ni pasivo diferido)</t>
  </si>
  <si>
    <t>Rentas exentas Decisión 578 de la CAN</t>
  </si>
  <si>
    <t>Arrendamiento financiero</t>
  </si>
  <si>
    <t>Valor total, incluyendo arrendamiento financiero o leasing financiero</t>
  </si>
  <si>
    <t>NUM</t>
  </si>
  <si>
    <t>Num</t>
  </si>
  <si>
    <t>Saldos a favor - otros impuestos y gravámenes</t>
  </si>
  <si>
    <t>Rendimientos cotizaciones y aportes voluntarios, régimen de ahorro individual con solidaridad o fondos de pensiones obligatorias</t>
  </si>
  <si>
    <t>Cotizaciones y aportes voluntarios, régimen de ahorro individual con solidaridad o fondos de pensiones obligatorias</t>
  </si>
  <si>
    <t>Prima especial y de costo de vida (servidores públicos diplomáticos…)</t>
  </si>
  <si>
    <t>Enajenación o cesión de derechos</t>
  </si>
  <si>
    <t>Enajenación o arrendamiento de inmuebles</t>
  </si>
  <si>
    <t>Deducciones de impuestos (Patrimonio vehículos, entre otros), distintos a GMF</t>
  </si>
  <si>
    <t>Otros sistemas de determinación del costo de ventas</t>
  </si>
  <si>
    <t>Total ingreso cedular (valor fiscal)</t>
  </si>
  <si>
    <t>Ganancias (pérdidas) acumuladas o retenidas por la adopción por primera vez</t>
  </si>
  <si>
    <t>Retención en la fuente</t>
  </si>
  <si>
    <t>Total intereses implícitos no devengados (futuros ingresos financieros en el estado de resultados) por acuerdos que constituyen efectivamente una transacción financiera o cobro diferido</t>
  </si>
  <si>
    <t>Descuento por impuestos pagados en el exterior por ganancias ocasionales</t>
  </si>
  <si>
    <t>Anticipo renta liquidado año gravable anterior</t>
  </si>
  <si>
    <t>Saldo a favor del año gravable anterior sin solicitud de devolución y/o compensación</t>
  </si>
  <si>
    <t>Anticipo renta para el año gravable siguiente</t>
  </si>
  <si>
    <t>Sanciones</t>
  </si>
  <si>
    <t>Ajuste acumulado por revaluaciones o re-expresiones</t>
  </si>
  <si>
    <t>Del ajuste acumulado por revaluaciones o re-expresiones</t>
  </si>
  <si>
    <t>Ajuste por revaluaciones o re-expresiones</t>
  </si>
  <si>
    <t>Impuestos distintos al impuesto de renta y complementarios</t>
  </si>
  <si>
    <t>Deducción especial por inversiones o en adquisición de activos (contrato de estabilidad jurídica)</t>
  </si>
  <si>
    <t>Utilidad en la venta o enajenación de activos, bienes poseídos por menos de dos años</t>
  </si>
  <si>
    <t>Pérdidas por inversiones en subsidiarias, asociadas y/o negocios conjuntos</t>
  </si>
  <si>
    <t>Otras retenciones</t>
  </si>
  <si>
    <t>Por ventas</t>
  </si>
  <si>
    <t>Por honorarios y comisiones</t>
  </si>
  <si>
    <t>Por rendimientos financieros</t>
  </si>
  <si>
    <t>Por dividendos y participaciones</t>
  </si>
  <si>
    <t>Total retenciones año gravable que declara</t>
  </si>
  <si>
    <t>Retenciones</t>
  </si>
  <si>
    <t>Por pagos laborales</t>
  </si>
  <si>
    <t xml:space="preserve">Otras rentas exentas </t>
  </si>
  <si>
    <t>Renta Pasiva - ECE sin residencia fiscal en Colombia</t>
  </si>
  <si>
    <t>Total descuentos tributarios</t>
  </si>
  <si>
    <t>Renta exenta imputable a Renta presuntiva</t>
  </si>
  <si>
    <t>Rentas exentas imputables a renta presuntiva</t>
  </si>
  <si>
    <t>Otros equivalentes a efectivo</t>
  </si>
  <si>
    <t>Cuentas AFC</t>
  </si>
  <si>
    <t>Recuperación de deducciones</t>
  </si>
  <si>
    <t>Retiro cesantías acumuladas al 31 de diciembre de 2016</t>
  </si>
  <si>
    <t>Renta líquida pasiva - Entidades controladas del
exterior sin residencia fiscal en Colombia (ECE)</t>
  </si>
  <si>
    <t>Rentas líquidas pasivas - ECE</t>
  </si>
  <si>
    <t>Distintas a rentas líquidas pasivas - ECE</t>
  </si>
  <si>
    <t>Otros ingresos cedulares</t>
  </si>
  <si>
    <t>Recuperación por el empleador de aportes voluntarios y sus rendimientos (parágrafo 2, art. 126-1 E.T.)</t>
  </si>
  <si>
    <t>Número de meses a los cuales corresponde la pensión</t>
  </si>
  <si>
    <t>Indemnizaciones Sustitutivas de las Pensiones o devoluciones de saldos de ahorro pensional</t>
  </si>
  <si>
    <t>Capitalizaciones no gravadas (art. 36-3 E.T.)</t>
  </si>
  <si>
    <t>Menor costo - ajuste Precios de Transferencia</t>
  </si>
  <si>
    <t>Menor gasto o deducción -  ajuste Precios de Transferencia</t>
  </si>
  <si>
    <t>Gastos por ajustes respecto a períodos anteriores</t>
  </si>
  <si>
    <t>Ingreso por ajustes respecto a períodos anteriores</t>
  </si>
  <si>
    <t>Impuestos asumidos del exterior - convenios o tratados</t>
  </si>
  <si>
    <t>Ingreso mensual promedio, últimos seis (6) últimos meses al pago o consignación de las cesantias - realizadas a partir del año 2017</t>
  </si>
  <si>
    <t>Costos prestadores de servicios</t>
  </si>
  <si>
    <t>Ajustes al valor facturado (descuentos, notas)</t>
  </si>
  <si>
    <t>Aportes voluntarios fondos de pensión e invalidez</t>
  </si>
  <si>
    <t>Cesantías a cargo del fondo de cesantías</t>
  </si>
  <si>
    <t xml:space="preserve">Pérdidas por ajustes por cambios en políticas contables </t>
  </si>
  <si>
    <t xml:space="preserve">Aportes afiliación voluntaria del trabajador independiente al Sistema General de Riesgos Laborales </t>
  </si>
  <si>
    <t>Renta líquida ordinaria del ejercicio</t>
  </si>
  <si>
    <t>Renta líquida por pasivos inexistentes</t>
  </si>
  <si>
    <t>Renta presuntiva período gravable</t>
  </si>
  <si>
    <t>Pérdidas fiscales y/o excesos de renta presuntiva</t>
  </si>
  <si>
    <t>Ajuste positivo por efecto de conversión</t>
  </si>
  <si>
    <t>Ajuste negativo por efecto de conversión</t>
  </si>
  <si>
    <t xml:space="preserve">Rentas no laborales </t>
  </si>
  <si>
    <t>Por donaciones</t>
  </si>
  <si>
    <t>Mega - inversiones</t>
  </si>
  <si>
    <t>Salario del trabajador</t>
  </si>
  <si>
    <t>35. Mega - Inversiones</t>
  </si>
  <si>
    <t>Seguro por muerte, compensaciones por muerte y prestaciones sociales, miembros de las Fuerzas Militares y de la Policía Nacional.</t>
  </si>
  <si>
    <t>Exceso salario básico, oficiales, suboficiales y soldados profesionales de las Fuerzas Militares y oficiales, suboficiales, nivel ejecutivo, patrulleros y agentes de la Policía Nacional.</t>
  </si>
  <si>
    <t>Ingreso no gravado para las reservas de oficiales de primera y segunda clase de la Armada Nacional</t>
  </si>
  <si>
    <t>Contribuciones a educación de los empleados</t>
  </si>
  <si>
    <t>Pensiones de jubilación, invalidez, vejez, de sobrevivientes y sobre Riesgos Profesionales</t>
  </si>
  <si>
    <t>Recibidos del exterior</t>
  </si>
  <si>
    <t>No gravados</t>
  </si>
  <si>
    <t>Gravados (Parágrafo 2° art. 49 del Estatuto Tributario)</t>
  </si>
  <si>
    <t>Exentos</t>
  </si>
  <si>
    <t>Exentos (CAN)</t>
  </si>
  <si>
    <t>No constitutivos de renta ni ganancia ocasional (ECE)</t>
  </si>
  <si>
    <t>Cédula general</t>
  </si>
  <si>
    <t>Trasladada de conformidad con el art. 242-1 E.T.</t>
  </si>
  <si>
    <t>Gastos no deducibles por operaciones gravadas con IVA realizadas con personas no inscritas como Responsables del Impuesto Sobre las Ventas</t>
  </si>
  <si>
    <t>4. Detalle de compensación por exceso de renta presuntiva (cédula general)</t>
  </si>
  <si>
    <t>Donaciones deducibles</t>
  </si>
  <si>
    <t>Deducciones imputables registradas contablemente (GMF, intereses de vivienda, salud por medicina prepagada o seguros de salud para el trabajador, su cónyuge, sus hijos o dependientes)</t>
  </si>
  <si>
    <t>Servicios hoteleros prestados en nuevos hoteles o remodelados (numerales 3 y 4 art. 207-2 E.T.)</t>
  </si>
  <si>
    <t>Servicios de ecoturismo (numeral 5 art. 207-2 E.T.)</t>
  </si>
  <si>
    <t>Mega Inversiones
(art. 235-3 E.T.)</t>
  </si>
  <si>
    <t>Impuesto de ganancias ocasionales</t>
  </si>
  <si>
    <t>Rentas exentas limitables</t>
  </si>
  <si>
    <t>Rentas exentas no limitables</t>
  </si>
  <si>
    <t>Control general</t>
  </si>
  <si>
    <t>control rentas de trabajo</t>
  </si>
  <si>
    <t>control rentas de capital</t>
  </si>
  <si>
    <t>control rentas no laborales</t>
  </si>
  <si>
    <t>control Mega-inversiones</t>
  </si>
  <si>
    <t>Control Pensiones</t>
  </si>
  <si>
    <t>Rentas de trabajo por honorarios y compensación de servicios personales sujetos a costos y gastos</t>
  </si>
  <si>
    <t>CONCEPTO  / CÉDULA</t>
  </si>
  <si>
    <t>Renta líquida</t>
  </si>
  <si>
    <t>Renta líquida por recuperación especial de deducciones</t>
  </si>
  <si>
    <t>Renta líquida por recuperación de la deducción en la provisión de pensiones de jubilación</t>
  </si>
  <si>
    <t>Renta líquida por omisión de activos</t>
  </si>
  <si>
    <t>REPORTE DE CONCILIACIÓN FISCAL
ANEXO FORMULARIO 210</t>
  </si>
  <si>
    <t>Datos informativos (SÍ / NO)</t>
  </si>
  <si>
    <t>996. Espacio para el número interno de la DIAN</t>
  </si>
  <si>
    <t>983. No. Tarjeta profesional</t>
  </si>
  <si>
    <t>EFECTO DE CONVERSIÓN
(Moneda Funcional Diferente al Peso Colombiano)</t>
  </si>
  <si>
    <t xml:space="preserve">EFECTO DE CONVERSIÓN </t>
  </si>
  <si>
    <t>Renta presuntiva</t>
  </si>
  <si>
    <t>Rentas deudores régimen Ley 1116 de 2006, Decretos 560 y 772 de 2020</t>
  </si>
  <si>
    <t>Utilización pérdidas fiscales acumuladas (Inc. 2, Art 15 Decreto 772 de 2020)</t>
  </si>
  <si>
    <t>Ingresos obtenidos en el exterior</t>
  </si>
  <si>
    <t>Vinculado económicos zona franca y exterior</t>
  </si>
  <si>
    <t>Donaciones para partidos, movimientos y campañas políticas</t>
  </si>
  <si>
    <t>Compras locales</t>
  </si>
  <si>
    <t>Depreciación arrendamientos operativos (NIIF 16)</t>
  </si>
  <si>
    <t>Financiero o mercantil (leasing)</t>
  </si>
  <si>
    <t>RENTA LÍQUIDA PASIVA</t>
  </si>
  <si>
    <t>DETERMINACIÓN DE LAS RENTAS LÍQUIDAS CEDULARES</t>
  </si>
  <si>
    <t>Aportes a título de cesantía, partícipes independientes</t>
  </si>
  <si>
    <t>Deducción por impuesto GMF - 4x1000</t>
  </si>
  <si>
    <t>Gravamen a los movimientos financieros (GMF - 4x1000)</t>
  </si>
  <si>
    <t>Compensaciones</t>
  </si>
  <si>
    <t>Diferencias permanentes que disminuyen la Renta Líquida (-)</t>
  </si>
  <si>
    <t>Diferencias permanentes que aumentan la Renta Líquida (+)</t>
  </si>
  <si>
    <t>Monto que supera el límite permitido para atenciones a clientes, proveedores y empleados</t>
  </si>
  <si>
    <t>Gastos no deducibles en contratos de arrendamientos de naturaleza permanente</t>
  </si>
  <si>
    <t>Rentas líquidas por ventas de inversiones</t>
  </si>
  <si>
    <t>Gastos por depreciación que han excedido el límite máximo fiscal</t>
  </si>
  <si>
    <t>Pérdidas por medición a valor razonable</t>
  </si>
  <si>
    <t>Otras provisiones asociadas a pasivos de monto o fecha inciertos</t>
  </si>
  <si>
    <t>TOTAL RENTAS LÍQUIDAS CEDULARES</t>
  </si>
  <si>
    <t>LIQUIDACIÓN</t>
  </si>
  <si>
    <t>Ganancias ocasionales gravables</t>
  </si>
  <si>
    <t>Pérdida</t>
  </si>
  <si>
    <t>Sobre renta líquida / presuntiva del período</t>
  </si>
  <si>
    <t>EFECTO DE CONVERSIÓN</t>
  </si>
  <si>
    <t>Dividendos decretados en el período gravable</t>
  </si>
  <si>
    <t>Dividendos cobrados en el período gravable</t>
  </si>
  <si>
    <t>Ingreso mensual promedio, últimos seis (6) últimos meses al retiro de las cesantías - montos acumulados al 31-dic-2016</t>
  </si>
  <si>
    <t>Saldo impuesto diferido
a 31-DIC vigencia actual</t>
  </si>
  <si>
    <t>Saldo impuesto diferido
a 31-DIC vigencia  anterior</t>
  </si>
  <si>
    <t>Otros pasivos, anticipos y avances recibidos</t>
  </si>
  <si>
    <t>Saldo al 31-DIC vigencia actual</t>
  </si>
  <si>
    <t>Incremento
(generado en el período)</t>
  </si>
  <si>
    <t>Pérdida fiscal acumulada por compensar al inicio del período</t>
  </si>
  <si>
    <t>Pérdida fiscal generada en el período (+)</t>
  </si>
  <si>
    <t>Pérdida fiscal acumulada por compensar al final del período</t>
  </si>
  <si>
    <t>Valor acumulado por compensar al inicio del período</t>
  </si>
  <si>
    <t>Valor generado en el período (+)</t>
  </si>
  <si>
    <t>Valor acumulado por compensar al final del período</t>
  </si>
  <si>
    <t>Conciliación propiedades, planta y equipo (PPE), propiedades de inversión (PI), activos no corrientes mantenidos para la venta o para distribuir a los propietarios (ANCMV) y activos Intangibles</t>
  </si>
  <si>
    <t xml:space="preserve">Datos Informativos:
Valor activos adquiridos mediante arrendamiento financiero </t>
  </si>
  <si>
    <t>Importe al comienzo del periodo (No incluye depreciación, amortización o deterioro)</t>
  </si>
  <si>
    <t>Cambios en valor razonable</t>
  </si>
  <si>
    <t xml:space="preserve">Por costo </t>
  </si>
  <si>
    <t>Por ajuste por revaluaciones o re-expresiones</t>
  </si>
  <si>
    <t>Valor total al final del período</t>
  </si>
  <si>
    <t>RESUMEN ESF - PATRIMONIO y ERI - RENTA LíQUIDA</t>
  </si>
  <si>
    <t>ESTADO DE SITUACIÓN FINANCIERA - PATRIMONIO</t>
  </si>
  <si>
    <t>Capital personas naturales</t>
  </si>
  <si>
    <t>Ingresos brutos actividad industrial, comercial y servicios</t>
  </si>
  <si>
    <t>Menor costo - ajuste precios de transferencia</t>
  </si>
  <si>
    <t>Gastos financieros</t>
  </si>
  <si>
    <t>Menor gasto o deducción -  Ajuste precios de transferencia</t>
  </si>
  <si>
    <t>MEGA 
- 
INVERSIONES
(valor fiscal)</t>
  </si>
  <si>
    <t>Abono por inexequibilidad impuesto solidario por el COVID -19</t>
  </si>
  <si>
    <t>Rentas de trabajo ( incluye honorarios y compensación de servicios personales sujetos a costos y gastos)</t>
  </si>
  <si>
    <t>Honorarios,  y/o por compensación de servicios personales</t>
  </si>
  <si>
    <t xml:space="preserve">Intereses por préstamos de vivienda </t>
  </si>
  <si>
    <t xml:space="preserve">Deducción por pagos de intereses de vivienda </t>
  </si>
  <si>
    <t xml:space="preserve"> Otras deducciones ( Intereses sobre  créditos educativos del ICETEX, inversiones definidas en la ley, etc.)</t>
  </si>
  <si>
    <t>210</t>
  </si>
  <si>
    <t>4. Número de formulario</t>
  </si>
  <si>
    <t>Espacio reservado para la DIAN</t>
  </si>
  <si>
    <t>Datos Generales</t>
  </si>
  <si>
    <t>5. No. de Identificación Tributaria</t>
  </si>
  <si>
    <t>6. DV</t>
  </si>
  <si>
    <t>7. Primer apellido</t>
  </si>
  <si>
    <t>8. Segundo apellido</t>
  </si>
  <si>
    <t>9. Primer nombre</t>
  </si>
  <si>
    <t>10. Otros nombres</t>
  </si>
  <si>
    <t>12. Cód. Dir. Seccional</t>
  </si>
  <si>
    <t>24. Actividad económica principal</t>
  </si>
  <si>
    <t>Si es una corrección indique  
  25. Cod.</t>
  </si>
  <si>
    <t>26.  No. Formulario anterior</t>
  </si>
  <si>
    <t xml:space="preserve">27. Fracción año gravable siguiente </t>
  </si>
  <si>
    <t>Total patrimonio bruto</t>
  </si>
  <si>
    <t>Deudas</t>
  </si>
  <si>
    <t>Conceptos/rentas</t>
  </si>
  <si>
    <t xml:space="preserve">Ingresos brutos </t>
  </si>
  <si>
    <t xml:space="preserve">Ingresos no constitutivos de renta </t>
  </si>
  <si>
    <t xml:space="preserve">Costos y deducciones procedentes </t>
  </si>
  <si>
    <t>Otras rentas exentas</t>
  </si>
  <si>
    <t>Total rentas exentas</t>
  </si>
  <si>
    <t>Deducciones imputables</t>
  </si>
  <si>
    <t>Intereses de vivienda</t>
  </si>
  <si>
    <t>Otras deducciones imputables</t>
  </si>
  <si>
    <t>Total deducciones imputables</t>
  </si>
  <si>
    <t xml:space="preserve">Pérdida líquida del ejercicio </t>
  </si>
  <si>
    <t>Compensaciones por pérdidas</t>
  </si>
  <si>
    <t>Renta líquida ordinaria</t>
  </si>
  <si>
    <t xml:space="preserve">Compensaciones pérdidas año  2018 y anteriores </t>
  </si>
  <si>
    <t xml:space="preserve">Compensaciones por exceso de renta presuntiva </t>
  </si>
  <si>
    <t xml:space="preserve">Cédula de pensiones </t>
  </si>
  <si>
    <t>Ingresos brutos por rentas de pensiones del país y del exterior</t>
  </si>
  <si>
    <t>Ingresos no constitutivos de renta</t>
  </si>
  <si>
    <t>Liquidación privada</t>
  </si>
  <si>
    <t>Impuesto sobre las rentas líquidas gravables</t>
  </si>
  <si>
    <t>Rentas exentas de pensiones</t>
  </si>
  <si>
    <t>Cédula de dividendos y/o participaciones</t>
  </si>
  <si>
    <t>Impuestos pagados en el exterior .</t>
  </si>
  <si>
    <t>1a. Subcédula años 2017 y siguientes numeral 3 art. 49 del E.T.</t>
  </si>
  <si>
    <t xml:space="preserve">2a. Subcédula años 2017 y siguientes parágrafo 2 art. 49 del E.T.  </t>
  </si>
  <si>
    <t>Rentas exentas de la casilla 109</t>
  </si>
  <si>
    <t>Ganancias ocasionales</t>
  </si>
  <si>
    <t>Ingresos por ganancias ocasionales del país y del exterior</t>
  </si>
  <si>
    <t>Ganancias ocasionales no gravadas y exentas</t>
  </si>
  <si>
    <t>Anticipo renta para  el año gravable siguiente</t>
  </si>
  <si>
    <t>01</t>
  </si>
  <si>
    <t xml:space="preserve">997. Espacio exclusivo para el sello de la entidad recaudadora                                           </t>
  </si>
  <si>
    <t>Firme del declarante o de quien lo representa</t>
  </si>
  <si>
    <t xml:space="preserve">980. Pago total </t>
  </si>
  <si>
    <t>996. Espacio para el número interno de la DIAN / Adhesivo</t>
  </si>
  <si>
    <t>982. Cód. Contador o Revisor Fiscal:</t>
  </si>
  <si>
    <t>Firma Contador o Revisor fiscal</t>
  </si>
  <si>
    <t>994. Con salvedades</t>
  </si>
  <si>
    <t xml:space="preserve"> </t>
  </si>
  <si>
    <t>Compra de activos fijos</t>
  </si>
  <si>
    <t>VALOR CONTABLE + EFECTO CONVERSOR – MENOR VALOR FISCAL ≥ 0  VALOR CONTABLE ≥ 0 VALOR FISCAL ≥ 0</t>
  </si>
  <si>
    <t>ACTIVOS DEBE SER MAYOR QUE SU CORRESPONDIENTE AMORTIZACIÓN, DETERIORO O DEPRECIACIÓN</t>
  </si>
  <si>
    <t>MENSAJE</t>
  </si>
  <si>
    <t>Validaciones</t>
  </si>
  <si>
    <t>Mensajes</t>
  </si>
  <si>
    <r>
      <t xml:space="preserve">Saldo  a  favor  del año gravable anterior sin  solicitud  de  devolución </t>
    </r>
    <r>
      <rPr>
        <sz val="8"/>
        <rFont val="Calibri"/>
        <family val="2"/>
        <scheme val="minor"/>
      </rPr>
      <t xml:space="preserve">y/o  compensación  </t>
    </r>
  </si>
  <si>
    <t>Total patrimonio líquido (29 - 30)</t>
  </si>
  <si>
    <t>Simulación a partir del Reporte de Conciliación Fiscal Formato 2517</t>
  </si>
  <si>
    <r>
      <t xml:space="preserve">MENOR VALOR FISCAL
</t>
    </r>
    <r>
      <rPr>
        <sz val="9"/>
        <color theme="0"/>
        <rFont val="Calibri"/>
        <family val="2"/>
        <scheme val="minor"/>
      </rPr>
      <t>(por reconocimiento, exenciones, limitaciones, etc.)</t>
    </r>
  </si>
  <si>
    <r>
      <t xml:space="preserve">MAYOR VALOR FISCAL
</t>
    </r>
    <r>
      <rPr>
        <sz val="9"/>
        <color theme="0"/>
        <rFont val="Calibri"/>
        <family val="2"/>
        <scheme val="minor"/>
      </rPr>
      <t>(por reconocimiento, recuperaciones, deducciones, etc.)</t>
    </r>
  </si>
  <si>
    <r>
      <t xml:space="preserve">EFECTO DE CONVERSIÓN
</t>
    </r>
    <r>
      <rPr>
        <sz val="11"/>
        <color theme="0"/>
        <rFont val="Calibri"/>
        <family val="2"/>
        <scheme val="minor"/>
      </rPr>
      <t>(Por Moneda Funcional Diferente al Peso Colombiano)</t>
    </r>
  </si>
  <si>
    <t>Intereses sobre créditos educativos del ICETEX</t>
  </si>
  <si>
    <t>Hojas</t>
  </si>
  <si>
    <t>Hoja</t>
  </si>
  <si>
    <t>Mensaje de ayuda</t>
  </si>
  <si>
    <t>H1 (Caratula)</t>
  </si>
  <si>
    <t>Mensaje de ayuda para la H1 (Caratula)</t>
  </si>
  <si>
    <t>H2 (ESF - Patrimonio)</t>
  </si>
  <si>
    <t xml:space="preserve">Digite solamente números enteros positivos sin aproximaciones a mil (sin decimales y sin separadores de miles), excepto para la columna EFECTO CONVERSION donde se pueden incluir valores negativos.
Si su moneda funcional es distinta al peso colombiano, Selecciones S en H1 (Caratula), Casilla 34, para habilitar el ingreso de datos en la columna EFECTO CONVERSION.
El resultado de VALOR CONTABLE + EFECTO CONVERSION – MENOR VALOR FISCAL debe ser mayor o igual a cero.                                                                                                                                                                                                                             El valor acumulado de la Depreciación o amortización, mas el deterioro acumulado, no puede ser mayor al valor del activo al cual está asociado.
</t>
  </si>
  <si>
    <t>H3 (ERI - Renta Liquida)</t>
  </si>
  <si>
    <t>Digite solamente números enteros positivos sin aproximaciones a mil (sin decimales y sin separadores de miles), excepto para la columna EFECTO CONVERSION donde se pueden incluir valores negativos.
Si su moneda funcional es distinta al peso colombiano, Selecciones S en H1 (Caratula), Casilla 34, para habilitar el ingreso de datos en la columna EFECTO CONVERSION.
El resultado de VALOR CONTABLE + EFECTO CONVERSION – MENOR VALOR FISCAL debe ser mayor o igual a cero.</t>
  </si>
  <si>
    <t>H4 (Impuesto Diferido)</t>
  </si>
  <si>
    <t>Digite solamente números enteros positivos sin aproximaciones a mil (sin decimales y sin separadores de miles).</t>
  </si>
  <si>
    <t>H6 (Activos fijos)</t>
  </si>
  <si>
    <t xml:space="preserve">Digite solamente números enteros positivos sin aproximaciones a mil (sin decimales y sin separadores de miles), excepto para la columna AJUSTE POR REVALUACIONES O REEXPRESIONES, donde se pueden incluir valores negativos.
En esta sección la columna EFECTO CONVERSION está inhabilitada independientemente de que su moneda funcional sea diferente del peso colombiano.
El importe neto de los activos al final del período no puede ser menor a cero.
</t>
  </si>
  <si>
    <t>H7 (Resumen ESF-ERI)</t>
  </si>
  <si>
    <t>Digite solamente números enteros positivos sin aproximaciones a mil (sin decimales y sin separadores de miles), excepto para la columna EFECTO  CONVERSION donde se pueden incluir valores negativos.
Si su moneda funcional es distinta al peso colombiano, Selecciones S en H1 (Caratula), Casilla 43, para habilitar el ingreso de datos en la columna EFECTO CONVERSION.
El importe neto de los activos al final del período no puede ser menor a cero.</t>
  </si>
  <si>
    <t>Cantidad Hojas</t>
  </si>
  <si>
    <t>VerAyuda</t>
  </si>
  <si>
    <t>Botones de Mostrar</t>
  </si>
  <si>
    <t>Botones de Ocultar</t>
  </si>
  <si>
    <t>2|3|4|5|6|8|9</t>
  </si>
  <si>
    <t>6|7|9</t>
  </si>
  <si>
    <t>2|3|6</t>
  </si>
  <si>
    <t>4|5|7|8|9</t>
  </si>
  <si>
    <t>Formulario 210</t>
  </si>
  <si>
    <t>9|10</t>
  </si>
  <si>
    <t>2|3|4|5|6|7|8</t>
  </si>
  <si>
    <t>Formato</t>
  </si>
  <si>
    <t>Versión</t>
  </si>
  <si>
    <t>Hoja Generar XML</t>
  </si>
  <si>
    <t>GeneraXML</t>
  </si>
  <si>
    <t>Hoja principal</t>
  </si>
  <si>
    <t>Raiz Principal</t>
  </si>
  <si>
    <t>CELDA TARIFAS</t>
  </si>
  <si>
    <t>F2517</t>
  </si>
  <si>
    <t>AQ16, AQ17, AQ18, AQ19, AQ20, AQ21</t>
  </si>
  <si>
    <t>A23:D23</t>
  </si>
  <si>
    <t>Rango Hojas Hijas</t>
  </si>
  <si>
    <t>A13:F18</t>
  </si>
  <si>
    <t>INFORMACION DE RANGO CELDAS POR HOJA - GENERAR XML</t>
  </si>
  <si>
    <t>INFORMACION ERRORES</t>
  </si>
  <si>
    <t># Columnas</t>
  </si>
  <si>
    <t>Rango Casillas</t>
  </si>
  <si>
    <t>RAIZ HOJA PRINCIPAL</t>
  </si>
  <si>
    <t>RAIZ REGISTROS</t>
  </si>
  <si>
    <t>RANGO COLUMNAS DE ERROR</t>
  </si>
  <si>
    <t>G11:K139|G141:K193|G196:H220|G222:K227</t>
  </si>
  <si>
    <t>C12:N17</t>
  </si>
  <si>
    <t>D13:AH55</t>
  </si>
  <si>
    <t>G11:I24|G26:I35|G37:G42|G45:I64|G66:I71|G73:I73|G75:I78|G80:I93</t>
  </si>
  <si>
    <t>hoja8</t>
  </si>
  <si>
    <t>Formulario210</t>
  </si>
  <si>
    <t>HOJA</t>
  </si>
  <si>
    <t>COLUMNA ERRORES</t>
  </si>
  <si>
    <t>COLUMNA MSG ERROR</t>
  </si>
  <si>
    <t>FILA MAX</t>
  </si>
  <si>
    <t>FILA INI</t>
  </si>
  <si>
    <t>27|28|29</t>
  </si>
  <si>
    <t>37|38|39|40|41</t>
  </si>
  <si>
    <t>AQ16:AQ21</t>
  </si>
  <si>
    <t>AA11:AA227, AB11:AB227, AC11:AC227</t>
  </si>
  <si>
    <t>AA12:AA17</t>
  </si>
  <si>
    <t>AK13:AK55, AL13:AL55, AM13:AM55, AN13:AN55, AO13:AO55</t>
  </si>
  <si>
    <t>Errores de validacion XSD</t>
  </si>
  <si>
    <t>Formato:</t>
  </si>
  <si>
    <t>ID</t>
  </si>
  <si>
    <t>DESCRIPCION</t>
  </si>
  <si>
    <t>Datos del encabezado</t>
  </si>
  <si>
    <t>Archivos a generar</t>
  </si>
  <si>
    <t>Ano</t>
  </si>
  <si>
    <t>Año de envío</t>
  </si>
  <si>
    <t>#</t>
  </si>
  <si>
    <t>Nombre archivo</t>
  </si>
  <si>
    <t>Cantidad de registros</t>
  </si>
  <si>
    <t>Código del formato</t>
  </si>
  <si>
    <t>Versión del formato</t>
  </si>
  <si>
    <t>NumEnvio</t>
  </si>
  <si>
    <t>Número de envío</t>
  </si>
  <si>
    <t>FecEnvio</t>
  </si>
  <si>
    <t>Fecha de envío</t>
  </si>
  <si>
    <t>FecInicial</t>
  </si>
  <si>
    <t>Fecha Inicial</t>
  </si>
  <si>
    <t>FecFinal</t>
  </si>
  <si>
    <t>Fecha Final</t>
  </si>
  <si>
    <t>ValorTotal</t>
  </si>
  <si>
    <t>Valor Total</t>
  </si>
  <si>
    <t>CantReg</t>
  </si>
  <si>
    <t>Cantidad total de registros</t>
  </si>
  <si>
    <t>DefinicionXml</t>
  </si>
  <si>
    <t>Registros por archivo</t>
  </si>
  <si>
    <t>Número de Celdas</t>
  </si>
  <si>
    <t>Celda Valor UVT</t>
  </si>
  <si>
    <t>M6</t>
  </si>
  <si>
    <t>Tipo Ventana</t>
  </si>
  <si>
    <t>Nombre Celda</t>
  </si>
  <si>
    <t>Titulo</t>
  </si>
  <si>
    <t>Nombre Etiqueta 1</t>
  </si>
  <si>
    <t>Nombre Etiqueta 2</t>
  </si>
  <si>
    <t>Celda Valor campo 1</t>
  </si>
  <si>
    <t>Celda Valor campo 2</t>
  </si>
  <si>
    <r>
      <t xml:space="preserve">max-digitos campo 3
</t>
    </r>
    <r>
      <rPr>
        <sz val="11"/>
        <color rgb="FFFF0000"/>
        <rFont val="Calibri"/>
        <family val="2"/>
        <scheme val="minor"/>
      </rPr>
      <t>(con punto decimal)</t>
    </r>
  </si>
  <si>
    <r>
      <t xml:space="preserve">max-digitos campo 2
</t>
    </r>
    <r>
      <rPr>
        <sz val="11"/>
        <color rgb="FFFF0000"/>
        <rFont val="Calibri"/>
        <family val="2"/>
        <scheme val="minor"/>
      </rPr>
      <t>(con punto decimal)</t>
    </r>
  </si>
  <si>
    <t>Cursor celda siguiente</t>
  </si>
  <si>
    <t>Etiqueta Resultado</t>
  </si>
  <si>
    <t>max-valor campo 1</t>
  </si>
  <si>
    <t>max-valor campo 2</t>
  </si>
  <si>
    <t>Descripcion ventana (Opcional)</t>
  </si>
  <si>
    <t>v1</t>
  </si>
  <si>
    <t>H3-H390</t>
  </si>
  <si>
    <t>Pagos a terceros por alimentación del trabajador o su familia</t>
  </si>
  <si>
    <t>Valor pago*</t>
  </si>
  <si>
    <t>Salario Mensual</t>
  </si>
  <si>
    <t>H390</t>
  </si>
  <si>
    <t>J391</t>
  </si>
  <si>
    <t>--</t>
  </si>
  <si>
    <t xml:space="preserve"> Valor del Ingreso No Constitutivo de Renta ni Ganancia Ocasional para el trabajador, por concepto de pagos a terceros por concepto de alimentación del trabajador o su familia (art. 387-1 E.T.) </t>
  </si>
  <si>
    <t>Valor Indemnización o Devolución</t>
  </si>
  <si>
    <t>Número de meses</t>
  </si>
  <si>
    <t>H424</t>
  </si>
  <si>
    <t>Numero de meses al cual corresponde la indemnización o devolución</t>
  </si>
  <si>
    <t>v2</t>
  </si>
  <si>
    <t>Valor pagado</t>
  </si>
  <si>
    <t>Ingreso mensual promedio*</t>
  </si>
  <si>
    <t>Parte exenta o no gravada:</t>
  </si>
  <si>
    <t>Ingreso mensual promedio de los últimos seis meses de vinculación laboral, del año inmediatamente anterior del momento de consignación, consolidación o reconocimiento (ver CONCEPTO 028563 (No. Interno 1302) DE 2019 NOVIEMBRE 26)</t>
  </si>
  <si>
    <t>Cesantías retiradas en el periodo, de montos acumulados al 31 de diciembre de 2016</t>
  </si>
  <si>
    <t>Valor retirado</t>
  </si>
  <si>
    <t>Ingreso mensual promedio de los últimos seis meses a la fecha de retiro (ver CONCEPTO 028563 (No. Interno 1302) DE 2019 NOVIEMBRE 26)</t>
  </si>
  <si>
    <t>Numero Formatos</t>
  </si>
  <si>
    <t>Rango Casillas Limpiar</t>
  </si>
  <si>
    <t>C12:E14|G12:J16|L12:M14|L16:M16</t>
  </si>
  <si>
    <t>Rango Casillas Limpiar y bloquear - Efecto conversor</t>
  </si>
  <si>
    <t>H12:H16|H19:H31|H33:H39|H42:H51|H53:H59|H61:H71|H73:H76|H78:H82|H84:H92|H95:H104|H106:H109|H111:H114|H116:H117|H120:H126|H128:H134|H136:H137|H142:H151|H153:H155|H157:H159|H161:H164|H166:H169|H171:H179|H181:H184|H186:H190|H197:H199|H201:H204|H206:H211|H213:H214|H216:H219|H222:H227</t>
  </si>
  <si>
    <t>H5 (Ingresos y Facturacion)</t>
  </si>
  <si>
    <t>val1</t>
  </si>
  <si>
    <t>val2</t>
  </si>
  <si>
    <t>val3</t>
  </si>
  <si>
    <t>val4</t>
  </si>
  <si>
    <t>val5</t>
  </si>
  <si>
    <t>val6</t>
  </si>
  <si>
    <t>val7</t>
  </si>
  <si>
    <t>val8</t>
  </si>
  <si>
    <t>val9</t>
  </si>
  <si>
    <t>val10</t>
  </si>
  <si>
    <t>val11</t>
  </si>
  <si>
    <t>val12</t>
  </si>
  <si>
    <t>val13</t>
  </si>
  <si>
    <t>val14</t>
  </si>
  <si>
    <t>val15</t>
  </si>
  <si>
    <t>val16</t>
  </si>
  <si>
    <t>val17</t>
  </si>
  <si>
    <t>val18</t>
  </si>
  <si>
    <t>val19</t>
  </si>
  <si>
    <t>val20</t>
  </si>
  <si>
    <t>val21</t>
  </si>
  <si>
    <t>val22</t>
  </si>
  <si>
    <t>val23</t>
  </si>
  <si>
    <t>val24</t>
  </si>
  <si>
    <t>val25</t>
  </si>
  <si>
    <t>val26</t>
  </si>
  <si>
    <t>val27</t>
  </si>
  <si>
    <t>val28</t>
  </si>
  <si>
    <t>val29</t>
  </si>
  <si>
    <t>val30</t>
  </si>
  <si>
    <t>val31</t>
  </si>
  <si>
    <t>27|28|29|30|31|32|33</t>
  </si>
  <si>
    <t>AA10:AA668, AB10:AB668, AC10:AC668, AD10:AD668, AE10:AE668, AF10:AF668, AG10:AG668</t>
  </si>
  <si>
    <t>G12:J16|G19:J31|G33:J39|G42:J51|G53:J55|G56:H57|G58:J59|G61:J71|G73:J76|G78:J81|G82:H82|G84:J92|G95:J104|G106:J109|G111:J114|G116:J117|G120:J126|G128:J134|G136:J137|J138|G142:J151|G153:J155|G157:J159|G161:J163|G164:H164|G166:J169|G171:H179|G181:J184|G186:J190|J191|G197:H199|G201:H204|G206:H211|G213:H214|G216:H219|G222:H227|K223|G224:H227|K227</t>
  </si>
  <si>
    <t>D13:D31|F13:K31|M13:N31|Q13:Z31|AB13:AB31|AD13:AF31|AH13:AH31|D34:D35|F34:K35|M34:N35|Q34:Z35|AB34:AB35|AD34:AF35|AH34:AH35|D37|F37:K37|M37:N37|Q37:Z37|AB37|AD37:AF37|AH37|D40:D53|F40:K53|M40:N53|Q40:Z53|AB40:AB53|AD40:AF53|AH40:AH53</t>
  </si>
  <si>
    <t>L653</t>
  </si>
  <si>
    <t>AA13:AA110</t>
  </si>
  <si>
    <t>Formulario F210</t>
  </si>
  <si>
    <t>D13:K31|D33:K51|D60:L61|D71:K96|D104:K110</t>
  </si>
  <si>
    <t>hoja2</t>
  </si>
  <si>
    <t>registroH2</t>
  </si>
  <si>
    <t>hoja3</t>
  </si>
  <si>
    <t>registroH3</t>
  </si>
  <si>
    <t>hoja4</t>
  </si>
  <si>
    <t>registroH4</t>
  </si>
  <si>
    <t>hoja5</t>
  </si>
  <si>
    <t>registroH5</t>
  </si>
  <si>
    <t>hoja6</t>
  </si>
  <si>
    <t>registroH6</t>
  </si>
  <si>
    <t>hoja7</t>
  </si>
  <si>
    <t>registroH7</t>
  </si>
  <si>
    <t>INICIO ID HOJA PRINCIPAL</t>
  </si>
  <si>
    <t>H419</t>
  </si>
  <si>
    <t>H3 (Mensaje Informativo fijo )</t>
  </si>
  <si>
    <t>I446: El valor a compensar en esta casilla es el valor de las Pérdidas fiscales acumuladas a 31 de diciembre de 2019 por concepto de las Rentas por honorarios y compensaciones por servicios personales sujetas a costos y gastos. Ver instructivo formulario 210 casilla 56.
J446: El valor a compensar en esta casilla es el valor de las Pérdidas fiscales incurridas en las rentas de capital del año gravable 2019. Ver instructivo formulario 210 casilla 72.
K446: El valor a compensar en esta casilla es el valor de las Pérdidas fiscales incurridas en las rentas no laborales del año gravable 2019. Ver instructivo formulario 210 casilla 89.
L446: El valor a compensar en esta casilla es el valor de las Pérdidas fiscales declaradas en los períodos gravables 2018 y anteriores y que no se hayan compensado. Ver instructivo formulario 210 casilla 94.</t>
  </si>
  <si>
    <t>INFORME ERRORES INFORMATIVOS</t>
  </si>
  <si>
    <t>RANGO COLUMNA ERROR</t>
  </si>
  <si>
    <t>AK56:AK59</t>
  </si>
  <si>
    <t>Tasa fiscal aplicada %</t>
  </si>
  <si>
    <t>11. No. Declaración de renta asociada:</t>
  </si>
  <si>
    <t>12. Actividad Económica</t>
  </si>
  <si>
    <t>13. Cód. Dirección seccional</t>
  </si>
  <si>
    <t>Código y descripción de actividades económicas CIIU Rev. 4.0 AC</t>
  </si>
  <si>
    <t>0010 Asalariados</t>
  </si>
  <si>
    <t>0020 Pensionados</t>
  </si>
  <si>
    <t>0081 Personas Naturales sin Actividad Económica</t>
  </si>
  <si>
    <t>0082 Personas Naturales Subsidiadas por Terceros</t>
  </si>
  <si>
    <t>0090 Rentistas de Capital, solo para personas naturales</t>
  </si>
  <si>
    <t>0111 Cultivo de cereales (excepto arroz), legumbres y semillas oleaginosas</t>
  </si>
  <si>
    <t>0112 Cultivo de arroz</t>
  </si>
  <si>
    <t>0113 Cultivo de hortalizas, raíces y tubérculos</t>
  </si>
  <si>
    <t>0114 Cultivo de tabaco</t>
  </si>
  <si>
    <t>0115 Cultivo de plantas textiles</t>
  </si>
  <si>
    <t>0119 Otros cultivos transitorios n.c.p.</t>
  </si>
  <si>
    <t>0121 Cultivo de frutas tropicales y subtropicales</t>
  </si>
  <si>
    <t>0122 Cultivo de plátano y banano</t>
  </si>
  <si>
    <t>0123 Cultivo de café</t>
  </si>
  <si>
    <t>0124 Cultivo de caña de azúcar</t>
  </si>
  <si>
    <t>0125 Cultivo de flor de corte</t>
  </si>
  <si>
    <t>0126 Cultivo de palma para aceite (palma africana) y otros frutos oleaginosos</t>
  </si>
  <si>
    <t>0127 Cultivo de plantas con las que se preparan bebidas</t>
  </si>
  <si>
    <t>0128 Cultivo de especias y de plantas aromáticas y medicinales</t>
  </si>
  <si>
    <t>0129 Otros cultivos permanentes n.c.p.</t>
  </si>
  <si>
    <t>0130 Propagación de plantas (actividades de los viveros, excepto viveros forestales)</t>
  </si>
  <si>
    <t>0141 Cría de ganado bovino y bufalino</t>
  </si>
  <si>
    <t>0142 Cría de caballos y otros equinos</t>
  </si>
  <si>
    <t>0143 Cría de ovejas y cabras</t>
  </si>
  <si>
    <t>0144 Cría de ganado porcino</t>
  </si>
  <si>
    <t>0145 Cría de aves de corral</t>
  </si>
  <si>
    <t>0149 Cría de otros animales n.c.p.</t>
  </si>
  <si>
    <t>0150 Explotación mixta (agrícola y pecuaria)</t>
  </si>
  <si>
    <t>0161 Actividades de apoyo a la agricultura</t>
  </si>
  <si>
    <t>0162 Actividades de apoyo a la ganadería</t>
  </si>
  <si>
    <t>0163 Actividades posteriores a la cosecha</t>
  </si>
  <si>
    <t>0164 Tratamiento de semillas para propagación</t>
  </si>
  <si>
    <t>0170 Caza ordinaria y mediante trampas y actividades de servicios conexas</t>
  </si>
  <si>
    <t>0210 Silvicultura y otras actividades forestales</t>
  </si>
  <si>
    <t>0220 Extracción de madera</t>
  </si>
  <si>
    <t>0230 Recolección de productos forestales diferentes a la madera</t>
  </si>
  <si>
    <t>0240 Servicios de apoyo a la silvicultura</t>
  </si>
  <si>
    <t>0311 Pesca marítima</t>
  </si>
  <si>
    <t>0312 Pesca de agua dulce</t>
  </si>
  <si>
    <t>0321 Acuicultura marítima</t>
  </si>
  <si>
    <t>0322 Acuicultura de agua dulce</t>
  </si>
  <si>
    <t>0510 Extracción de hulla (carbón de piedra)</t>
  </si>
  <si>
    <t>0520 Extracción de carbón lignito</t>
  </si>
  <si>
    <t>0610 Extracción de petróleo crudo</t>
  </si>
  <si>
    <t>0620 Extracción de gas natural</t>
  </si>
  <si>
    <t>0710 Extracción de minerales de hierro</t>
  </si>
  <si>
    <t>0721 Extracción de minerales de uranio y de torio</t>
  </si>
  <si>
    <t>0722 Extracción de oro y otros metales preciosos</t>
  </si>
  <si>
    <t>0723 Extracción de minerales de níquel</t>
  </si>
  <si>
    <t>0729 Extracción de otros minerales metalíferos no ferrosos n.c.p.</t>
  </si>
  <si>
    <t>0811 Extracción de piedra, arena, arcillas comunes, yeso y anhidrita</t>
  </si>
  <si>
    <t>0812 Extracción de arcillas de uso industrial, caliza, caolín y bentonitas</t>
  </si>
  <si>
    <t>0820 Extracción de esmeraldas, piedras preciosas y semipreciosas</t>
  </si>
  <si>
    <t>0891 Extracción de minerales para la fabricación de abonos y productos químicos</t>
  </si>
  <si>
    <t>0892 Extracción de halita (sal)</t>
  </si>
  <si>
    <t>0899 Extracción de otros minerales no metálicos n.c.p.</t>
  </si>
  <si>
    <t>0910 Actividades de apoyo para la extracción de petróleo y de gas natural</t>
  </si>
  <si>
    <t>0990 Actividades de apoyo para otras actividades de explotación de minas y canteras</t>
  </si>
  <si>
    <t>1011 Procesamiento y conservación de carne y productos cárnicos</t>
  </si>
  <si>
    <t>1012 Procesamiento y conservación de pescados, crustáceos y moluscos</t>
  </si>
  <si>
    <t>1020 Procesamiento y conservación de frutas, legumbres, hortalizas y tubérculos</t>
  </si>
  <si>
    <t>1031 Extracción de aceites de origen vegetal crudos</t>
  </si>
  <si>
    <t>1032 Elaboración de aceites y grasas de origen vegetal refinados</t>
  </si>
  <si>
    <t>1033 Elaboración de aceites y grasas de origen animal</t>
  </si>
  <si>
    <t>1040 Elaboración de productos lácteos</t>
  </si>
  <si>
    <t>1051 Elaboración de productos de molinería</t>
  </si>
  <si>
    <t>1052 Elaboración de almidones y productos derivados del almidón</t>
  </si>
  <si>
    <t>1061 Trilla de café</t>
  </si>
  <si>
    <t>1062 Descafeinado, tostión y molienda del café</t>
  </si>
  <si>
    <t>1063 Otros derivados del café</t>
  </si>
  <si>
    <t>1071 Elaboración y refinación de azúcar</t>
  </si>
  <si>
    <t>1072 Elaboración de panela</t>
  </si>
  <si>
    <t>1081 Elaboración de productos de panadería</t>
  </si>
  <si>
    <t>1082 Elaboración de cacao, chocolate y productos de confitería</t>
  </si>
  <si>
    <t>1083 Elaboración de macarrones, fideos, alcuzcuz y productos farináceos similares</t>
  </si>
  <si>
    <t>1084 Elaboración de comidas y platos preparados</t>
  </si>
  <si>
    <t>1089 Elaboración de otros productos alimenticios n.c.p.</t>
  </si>
  <si>
    <t>1090 Elaboración de alimentos preparados para animales</t>
  </si>
  <si>
    <t>1101 Destilación, rectificación y mezcla de bebidas alcohólicas</t>
  </si>
  <si>
    <t>1102 Elaboración de bebidas fermentadas no destiladas</t>
  </si>
  <si>
    <t>1103 Producción de malta, elaboración de cervezas y otras bebidas malteadas</t>
  </si>
  <si>
    <t>1104 Elaboración de bebidas no alcohólicas, producción de aguas minerales y de otras aguas embotelladas</t>
  </si>
  <si>
    <t>1200 Elaboración de productos de tabaco</t>
  </si>
  <si>
    <t>1311 Preparación e hilatura de fibras textiles</t>
  </si>
  <si>
    <t>1312 Tejeduría de productos textiles</t>
  </si>
  <si>
    <t>1313 Acabado de productos textiles</t>
  </si>
  <si>
    <t>1391 Fabricación de tejidos de punto y ganchillo</t>
  </si>
  <si>
    <t>1392 Confección de artículos con materiales textiles, excepto prendas de vestir</t>
  </si>
  <si>
    <t>1393 Fabricación de tapetes y alfombras para pisos</t>
  </si>
  <si>
    <t>1394 Fabricación de cuerdas, cordeles, cables, bramantes y redes</t>
  </si>
  <si>
    <t>1399 Fabricación de otros artículos textiles n.c.p.</t>
  </si>
  <si>
    <t>1410 Confección de prendas de vestir, excepto prendas de piel</t>
  </si>
  <si>
    <t>1420 Fabricación de artículos de piel</t>
  </si>
  <si>
    <t>1430 Fabricación de artículos de punto y ganchillo</t>
  </si>
  <si>
    <t>1511 Curtido y recurtido de cueros; recurtido y teñido de pieles</t>
  </si>
  <si>
    <t>1512 Fabricación de artículos de viaje, bolsos de mano y artículos similares elaborados en cuero, y fabricación de artículos de talabartería y guarnicionería</t>
  </si>
  <si>
    <t>1513 Fabricación de artículos de viaje, bolsos de mano y artículos similares; artículos de talabartería y guarnicionería elaborados en otros materiales</t>
  </si>
  <si>
    <t>1521 Fabricación de calzado de cuero y piel, con cualquier tipo de suela</t>
  </si>
  <si>
    <t>1522 Fabricación de otros tipos de calzado, excepto calzado de cuero y piel</t>
  </si>
  <si>
    <t>1523 Fabricación de partes del calzado</t>
  </si>
  <si>
    <t>1610 Aserrado, acepillado e impregnación de la madera</t>
  </si>
  <si>
    <t>1620 Fabricación de hojas de madera para enchapado; fabricación de tableros contrachapados, tableros laminados, tableros de partículas y otros tableros y paneles</t>
  </si>
  <si>
    <t>1630 Fabricación de partes y piezas de madera, de carpintería y ebanistería para la construcción</t>
  </si>
  <si>
    <t>1640 Fabricación de recipientes de madera</t>
  </si>
  <si>
    <t>1690 Fabricación de otros productos de madera; fabricación de artículos de corcho, cestería y espartería</t>
  </si>
  <si>
    <t>1701 Fabricación de pulpas (pastas) celulósicas; papel y cartón</t>
  </si>
  <si>
    <t>1702 Fabricación de papel y cartón ondulado (corrugado); fabricación de envases, empaques y de embalajes de papel y cartón</t>
  </si>
  <si>
    <t>1709 Fabricación de otros artículos de papel y cartón</t>
  </si>
  <si>
    <t>1811 Actividades de impresión</t>
  </si>
  <si>
    <t>1812 Actividades de servicios relacionados con la impresión</t>
  </si>
  <si>
    <t>1820 Producción de copias a partir de grabaciones originales</t>
  </si>
  <si>
    <t>1910 Fabricación de productos de hornos de coque</t>
  </si>
  <si>
    <t>1921 Fabricación de productos de la refinación del petróleo</t>
  </si>
  <si>
    <t>1922 Actividad de mezcla de combustibles</t>
  </si>
  <si>
    <t>2011 Fabricación de sustancias y productos químicos básicos</t>
  </si>
  <si>
    <t>2012 Fabricación de abonos y compuestos inorgánicos nitrogenados</t>
  </si>
  <si>
    <t>2013 Fabricación de plásticos en formas primarias</t>
  </si>
  <si>
    <t>2014 Fabricación de caucho sintético en formas primarias</t>
  </si>
  <si>
    <t>2021 Fabricación de plaguicidas y otros productos químicos de uso agropecuario</t>
  </si>
  <si>
    <t>2022 Fabricación de pinturas, barnices y revestimientos similares, tintas para impresión y masillas</t>
  </si>
  <si>
    <t>2023 Fabricación de jabones y detergentes, preparados para limpiar y pulir; perfumes y preparados de tocador</t>
  </si>
  <si>
    <t>2029 Fabricación de otros productos químicos n.c.p.</t>
  </si>
  <si>
    <t>2030 Fabricación de fibras sintéticas y artificiales</t>
  </si>
  <si>
    <t>2100 Fabricación de productos farmacéuticos, sustancias químicas medicinales y productos botánicos de uso farmacéutico</t>
  </si>
  <si>
    <t>2211 Fabricación de llantas y neumáticos de caucho</t>
  </si>
  <si>
    <t>2212 Reencauche de llantas usadas</t>
  </si>
  <si>
    <t>2219 Fabricación de formas básicas de caucho y otros productos de caucho n.c.p.</t>
  </si>
  <si>
    <t>2221 Fabricación de formas básicas de plástico</t>
  </si>
  <si>
    <t>2229 Fabricación de artículos de plástico n.c.p.</t>
  </si>
  <si>
    <t>2310 Fabricación de vidrio y productos de vidrio</t>
  </si>
  <si>
    <t>2391 Fabricación de productos refractarios</t>
  </si>
  <si>
    <t>2392 Fabricación de materiales de arcilla para la construcción</t>
  </si>
  <si>
    <t>2393 Fabricación de otros productos de cerámica y porcelana</t>
  </si>
  <si>
    <t>2394 Fabricación de cemento, cal y yeso</t>
  </si>
  <si>
    <t>2395 Fabricación de artículos de hormigón, cemento y yeso</t>
  </si>
  <si>
    <t>2396 Corte, tallado y acabado de la piedra</t>
  </si>
  <si>
    <t>2399 Fabricación de otros productos minerales no metálicos n.c.p.</t>
  </si>
  <si>
    <t>2410 Industrias básicas de hierro y de acero</t>
  </si>
  <si>
    <t>2421 Industrias básicas de metales preciosos</t>
  </si>
  <si>
    <t>2429 Industrias básicas de otros metales no ferrosos</t>
  </si>
  <si>
    <t>2431 Fundición de hierro y de acero</t>
  </si>
  <si>
    <t>2432 Fundición de metales no ferrosos</t>
  </si>
  <si>
    <t>2511 Fabricación de productos metálicos para uso estructural</t>
  </si>
  <si>
    <t>2512 Fabricación de tanques, depósitos y recipientes de metal, excepto los utilizados para el envase o transporte de mercancías</t>
  </si>
  <si>
    <t>2513 Fabricación de generadores de vapor, excepto calderas de agua caliente para calefacción central</t>
  </si>
  <si>
    <t>2520 Fabricación de armas y municiones</t>
  </si>
  <si>
    <t>2591 Forja, prensado, estampado y laminado de metal; pulvimetalurgia</t>
  </si>
  <si>
    <t>2592 Tratamiento y revestimiento de metales; mecanizado</t>
  </si>
  <si>
    <t>2593 Fabricación de artículos de cuchillería, herramientas de mano y artículos de ferretería</t>
  </si>
  <si>
    <t>2599 Fabricación de otros productos elaborados de metal n.c.p.</t>
  </si>
  <si>
    <t>2610 Fabricación de componentes y tableros electrónicos</t>
  </si>
  <si>
    <t>2620 Fabricación de computadoras y de equipo periférico</t>
  </si>
  <si>
    <t>2630 Fabricación de equipos de comunicación</t>
  </si>
  <si>
    <t>2640 Fabricación de aparatos electrónicos de consumo</t>
  </si>
  <si>
    <t>2651 Fabricación de equipo de medición, prueba, navegación y control</t>
  </si>
  <si>
    <t>2652 Fabricación de relojes</t>
  </si>
  <si>
    <t>2660 Fabricación de equipo de irradiación y equipo electrónico de uso médico y terapéutico</t>
  </si>
  <si>
    <t>2670 Fabricación de instrumentos ópticos y equipo fotográfico</t>
  </si>
  <si>
    <t>2680 Fabricación de medios magnéticos y ópticos para almacenamiento de datos</t>
  </si>
  <si>
    <t>2711 Fabricación de motores, generadores y transformadores eléctricos</t>
  </si>
  <si>
    <t>2712 Fabricación de aparatos de distribución y control de la energía eléctrica</t>
  </si>
  <si>
    <t>2720 Fabricación de pilas, baterías y acumuladores eléctricos</t>
  </si>
  <si>
    <t>2731 Fabricación de hilos y cables eléctricos y de fibra óptica</t>
  </si>
  <si>
    <t>2732 Fabricación de dispositivos de cableado</t>
  </si>
  <si>
    <t>2740 Fabricación de equipos eléctricos de iluminación</t>
  </si>
  <si>
    <t>2750 Fabricación de aparatos de uso doméstico</t>
  </si>
  <si>
    <t>2790 Fabricación de otros tipos de equipo eléctrico n.c.p.</t>
  </si>
  <si>
    <t>2811 Fabricación de motores, turbinas, y partes para motores de combustión interna</t>
  </si>
  <si>
    <t>2812 Fabricación de equipos de potencia hidráulica y neumática</t>
  </si>
  <si>
    <t>2813 Fabricación de otras bombas, compresores, grifos y válvulas</t>
  </si>
  <si>
    <t>2814 Fabricación de cojinetes, engranajes, trenes de engranajes y piezas de transmisión</t>
  </si>
  <si>
    <t>2815 Fabricación de hornos, hogares y quemadores industriales</t>
  </si>
  <si>
    <t>2816 Fabricación de equipo de elevación y manipulación</t>
  </si>
  <si>
    <t>2817 Fabricación de maquinaria y equipo de oficina (excepto computadoras y equipo periférico)</t>
  </si>
  <si>
    <t>2818 Fabricación de herramientas manuales con motor</t>
  </si>
  <si>
    <t>2819 Fabricación de otros tipos de maquinaria y equipo de uso general n.c.p.</t>
  </si>
  <si>
    <t>2821 Fabricación de maquinaria agropecuaria y forestal</t>
  </si>
  <si>
    <t>2822 Fabricación de máquinas formadoras de metal y de máquinas herramienta</t>
  </si>
  <si>
    <t>2823 Fabricación de maquinaria para la metalurgia</t>
  </si>
  <si>
    <t>2824 Fabricación de maquinaria para explotación de minas y canteras y para obras de construcción</t>
  </si>
  <si>
    <t>2825 Fabricación de maquinaria para la elaboración de alimentos, bebidas y tabaco</t>
  </si>
  <si>
    <t>2826 Fabricación de maquinaria para la elaboración de productos textiles, prendas de vestir y cueros</t>
  </si>
  <si>
    <t>2829 Fabricación de otros tipos de maquinaria y equipo de uso especial n.c.p.</t>
  </si>
  <si>
    <t>2910 Fabricación de vehículos automotores y sus motores</t>
  </si>
  <si>
    <t>2920 Fabricación de carrocerías para vehículos automotores; fabricación de remolques y semirremolques</t>
  </si>
  <si>
    <t>2930 Fabricación de partes, piezas (autopartes) y accesorios (lujos) para vehículos automotores</t>
  </si>
  <si>
    <t>3011 Construcción de barcos y de estructuras flotantes</t>
  </si>
  <si>
    <t>3012 Construcción de embarcaciones de recreo y deporte</t>
  </si>
  <si>
    <t>3020 Fabricación de locomotoras y de material rodante para ferrocarriles</t>
  </si>
  <si>
    <t>3030 Fabricación de aeronaves, naves espaciales y de maquinaria conexa</t>
  </si>
  <si>
    <t>3040 Fabricación de vehículos militares de combate</t>
  </si>
  <si>
    <t>3091 Fabricación de motocicletas</t>
  </si>
  <si>
    <t>3092 Fabricación de bicicletas y de sillas de ruedas para personas con discapacidad</t>
  </si>
  <si>
    <t>3099 Fabricación de otros tipos de equipo de transporte n.c.p.</t>
  </si>
  <si>
    <t>3110 Fabricación de muebles</t>
  </si>
  <si>
    <t>3120 Fabricación de colchones y somieres</t>
  </si>
  <si>
    <t>3211 Fabricación de joyas y artículos conexos</t>
  </si>
  <si>
    <t>3212 Fabricación de bisutería y artículos conexos</t>
  </si>
  <si>
    <t>3220 Fabricación de instrumentos musicales</t>
  </si>
  <si>
    <t>3230 Fabricación de artículos y equipo para la práctica del deporte</t>
  </si>
  <si>
    <t>3240 Fabricación de juegos, juguetes y rompecabezas</t>
  </si>
  <si>
    <t>3250 Fabricación de instrumentos, aparatos y materiales médicos y odontológicos (incluido mobiliario)</t>
  </si>
  <si>
    <t>3290 Otras industrias manufactureras n.c.p.</t>
  </si>
  <si>
    <t>3311 Mantenimiento y reparación especializado de productos elaborados en metal</t>
  </si>
  <si>
    <t>3312 Mantenimiento y reparación especializado de maquinaria y equipo</t>
  </si>
  <si>
    <t>3313 Mantenimiento y reparación especializado de equipo electrónico y óptico</t>
  </si>
  <si>
    <t>3314 Mantenimiento y reparación especializado de equipo eléctrico</t>
  </si>
  <si>
    <t>3315 Mantenimiento y reparación especializado de equipo de transporte, excepto los vehículos automotores, motocicletas y bicicletas</t>
  </si>
  <si>
    <t>3319 Mantenimiento y reparación de otros tipos de equipos y sus componentes n.c.p.</t>
  </si>
  <si>
    <t>3320 Instalación especializada de maquinaria y equipo industrial</t>
  </si>
  <si>
    <t>3511 Generación de energía eléctrica</t>
  </si>
  <si>
    <t>3512 Transmisión de energía eléctrica</t>
  </si>
  <si>
    <t>3513 Distribución de energía eléctrica</t>
  </si>
  <si>
    <t>3514 Comercialización de energía eléctrica</t>
  </si>
  <si>
    <t>3520 Producción de gas; distribución de combustibles gaseosos por tuberías</t>
  </si>
  <si>
    <t>3530 Suministro de vapor y aire acondicionado</t>
  </si>
  <si>
    <t>3600 Captación, tratamiento y distribución de agua</t>
  </si>
  <si>
    <t>3700 Evacuación y tratamiento de aguas residuales</t>
  </si>
  <si>
    <t>3811 Recolección de desechos no peligrosos</t>
  </si>
  <si>
    <t>3812 Recolección de desechos peligrosos</t>
  </si>
  <si>
    <t>3821 Tratamiento y disposición de desechos no peligrosos</t>
  </si>
  <si>
    <t>3822 Tratamiento y disposición de desechos peligrosos</t>
  </si>
  <si>
    <t>3830 Recuperación de materiales</t>
  </si>
  <si>
    <t>3900 Actividades de saneamiento ambiental y otros servicios de gestión de desechos</t>
  </si>
  <si>
    <t>4111 Construcción de edificios residenciales</t>
  </si>
  <si>
    <t>4112 Construcción de edificios no residenciales</t>
  </si>
  <si>
    <t>4210 Construcción de carreteras y vías de ferrocarril</t>
  </si>
  <si>
    <t>4220 Construcción de proyectos de servicio público</t>
  </si>
  <si>
    <t>4290 Construcción de otras obras de ingeniería civil</t>
  </si>
  <si>
    <t>4311 Demolición</t>
  </si>
  <si>
    <t>4312 Preparación del terreno</t>
  </si>
  <si>
    <t>4321 Instalaciones eléctricas</t>
  </si>
  <si>
    <t>4322 Instalaciones de fontanería, calefacción y aire acondicionado</t>
  </si>
  <si>
    <t>4329 Otras instalaciones especializadas</t>
  </si>
  <si>
    <t>4330 Terminación y acabado de edificios y obras de ingeniería civil</t>
  </si>
  <si>
    <t>4390 Otras actividades especializadas para la construcción de edificios y obras de ingeniería civil</t>
  </si>
  <si>
    <t>4511 Comercio de vehículos automotores nuevos</t>
  </si>
  <si>
    <t>4512 Comercio de vehículos automotores usados</t>
  </si>
  <si>
    <t>4520 Mantenimiento y reparación de vehículos automotores</t>
  </si>
  <si>
    <t>4530 Comercio de partes, piezas (autopartes) y accesorios (lujos) para vehículos automotores</t>
  </si>
  <si>
    <t>4541 Comercio de motocicletas y de sus partes, piezas y accesorios</t>
  </si>
  <si>
    <t>4542 Mantenimiento y reparación de motocicletas y de sus partes y piezas</t>
  </si>
  <si>
    <t>4610 Comercio al por mayor a cambio de una retribución o por contrata</t>
  </si>
  <si>
    <t>4620 Comercio al por mayor de materias primas agropecuarias; animales vivos</t>
  </si>
  <si>
    <t>4631 Comercio al por mayor de productos alimenticios</t>
  </si>
  <si>
    <t>4632 Comercio al por mayor de bebidas y tabaco</t>
  </si>
  <si>
    <t>4641 Comercio al por mayor de productos textiles, productos confeccionados para uso doméstico</t>
  </si>
  <si>
    <t>4642 Comercio al por mayor de prendas de vestir</t>
  </si>
  <si>
    <t>4643 Comercio al por mayor de calzado</t>
  </si>
  <si>
    <t>4644 Comercio al por mayor de aparatos y equipo de uso doméstico</t>
  </si>
  <si>
    <t>4645 Comercio al por mayor de productos farmacéuticos, medicinales, cosméticos y de tocador</t>
  </si>
  <si>
    <t>4649 Comercio al por mayor de otros utensilios domésticos n.c.p.</t>
  </si>
  <si>
    <t>4651 Comercio al por mayor de computadores, equipo periférico y programas de informática</t>
  </si>
  <si>
    <t>4652 Comercio al por mayor de equipo, partes y piezas electrónicos y de telecomunicaciones</t>
  </si>
  <si>
    <t>4653 Comercio al por mayor de maquinaria y equipo agropecuarios</t>
  </si>
  <si>
    <t>4659 Comercio al por mayor de otros tipos de maquinaria y equipo n.c.p.</t>
  </si>
  <si>
    <t>4661 Comercio al por mayor de combustibles sólidos, líquidos, gaseosos y productos conexos</t>
  </si>
  <si>
    <t>4662 Comercio al por mayor de metales y productos metalíferos</t>
  </si>
  <si>
    <t>4663 Comercio al por mayor de materiales de construcción, artículos de ferretería, pinturas, productos de vidrio, equipo y materiales de fontanería y calefacción</t>
  </si>
  <si>
    <t>4664 Comercio al por mayor de productos químicos básicos, cauchos y plásticos en formas primarias y productos químicos de uso agropecuario</t>
  </si>
  <si>
    <t>4665 Comercio al por mayor de desperdicios, desechos y chatarra</t>
  </si>
  <si>
    <t>4669 Comercio al por mayor de otros productos n.c.p.</t>
  </si>
  <si>
    <t>4690 Comercio al por mayor no especializado</t>
  </si>
  <si>
    <t>4711 Comercio al por menor en establecimientos no especializados con surtido compuesto principalmente por alimentos, bebidas o tabaco</t>
  </si>
  <si>
    <t>4719 Comercio al por menor en establecimientos no especializados, con surtido compuesto principalmente por productos diferentes de alimentos (víveres en general), bebidas y tabaco</t>
  </si>
  <si>
    <t>4721 Comercio al por menor de productos agrícolas para el consumo en establecimientos especializados</t>
  </si>
  <si>
    <t>4722 Comercio al por menor de leche, productos lácteos y huevos, en establecimientos especializados</t>
  </si>
  <si>
    <t>4723 Comercio al por menor de carnes (incluye aves de corral), productos cárnicos, pescados y productos de mar, en establecimientos especializados</t>
  </si>
  <si>
    <t>4724 Comercio al por menor de bebidas y productos del tabaco, en establecimientos especializados</t>
  </si>
  <si>
    <t>4729 Comercio al por menor de otros productos alimenticios n.c.p., en establecimientos especializados</t>
  </si>
  <si>
    <t>4731 Comercio al por menor de combustible para automotores</t>
  </si>
  <si>
    <t>4732 Comercio al por menor de lubricantes (aceites, grasas), aditivos y productos de limpieza para vehículos automotores</t>
  </si>
  <si>
    <t>4741 Comercio al por menor de computadores, equipos periféricos, programas de informática y equipos de telecomunicaciones en establecimientos especializados</t>
  </si>
  <si>
    <t>4742 Comercio al por menor de equipos y aparatos de sonido y de video, en establecimientos especializados</t>
  </si>
  <si>
    <t>4751 Comercio al por menor de productos textiles en establecimientos especializados</t>
  </si>
  <si>
    <t>4752 Comercio al por menor de artículos de ferretería, pinturas y productos de vidrio en establecimientos especializados</t>
  </si>
  <si>
    <t>4753 Comercio al por menor de tapices, alfombras y cubrimientos para paredes y pisos en establecimientos especializados</t>
  </si>
  <si>
    <t>4754 Comercio al por menor de electrodomésticos y gasodomésticos de uso doméstico, muebles y equipos de iluminación</t>
  </si>
  <si>
    <t>4755 Comercio al por menor de artículos y utensilios de uso doméstico</t>
  </si>
  <si>
    <t>4759 Comercio al por menor de otros artículos domésticos en establecimientos especializados</t>
  </si>
  <si>
    <t>4761 Comercio al por menor de libros, periódicos, materiales y artículos de papelería y escritorio, en establecimientos especializados</t>
  </si>
  <si>
    <t>4762 Comercio al por menor de artículos deportivos, en establecimientos especializados</t>
  </si>
  <si>
    <t>4769 Comercio al por menor de otros artículos culturales y de entretenimiento n.c.p. en establecimientos especializados</t>
  </si>
  <si>
    <t>4771 Comercio al por menor de prendas de vestir y sus accesorios (incluye artículos de piel) en establecimientos especializados</t>
  </si>
  <si>
    <t>4772 Comercio al por menor de todo tipo de calzado y artículos de cuero y sucedáneos del cuero en establecimientos especializados</t>
  </si>
  <si>
    <t>4773 Comercio al por menor de productos farmacéuticos y medicinales, cosméticos y artículos de tocador en establecimientos especializados</t>
  </si>
  <si>
    <t>4774 Comercio al por menor de otros productos nuevos en establecimientos especializados</t>
  </si>
  <si>
    <t>4775 Comercio al por menor de artículos de segunda mano</t>
  </si>
  <si>
    <t>4781 Comercio al por menor de alimentos, bebidas y tabaco, en puestos de venta móviles</t>
  </si>
  <si>
    <t>4782 Comercio al por menor de productos textiles, prendas de vestir y calzado, en puestos de venta móviles</t>
  </si>
  <si>
    <t>4789 Comercio al por menor de otros productos en puestos de venta móviles</t>
  </si>
  <si>
    <t>4791 Comercio al por menor realizado a través de internet</t>
  </si>
  <si>
    <t>4792 Comercio al por menor realizado a través de casas de venta o por correo</t>
  </si>
  <si>
    <t>4799 Otros tipos de comercio al por menor no realizado en establecimientos, puestos de venta o mercados</t>
  </si>
  <si>
    <t>4911 Transporte férreo de pasajeros</t>
  </si>
  <si>
    <t>4912 Transporte férreo de carga</t>
  </si>
  <si>
    <t>4921 Transporte de pasajeros</t>
  </si>
  <si>
    <t>4922 Transporte mixto</t>
  </si>
  <si>
    <t>4923 Transporte de carga por carretera</t>
  </si>
  <si>
    <t>4930 Transporte por tuberías</t>
  </si>
  <si>
    <t>5011 Transporte de pasajeros marítimo y de cabotaje</t>
  </si>
  <si>
    <t>5012 Transporte de carga marítimo y de cabotaje</t>
  </si>
  <si>
    <t>5021 Transporte fluvial de pasajeros</t>
  </si>
  <si>
    <t>5022 Transporte fluvial de carga</t>
  </si>
  <si>
    <t>5111 Transporte aéreo nacional de pasajeros</t>
  </si>
  <si>
    <t>5112 Transporte aéreo internacional de pasajeros</t>
  </si>
  <si>
    <t>5121 Transporte aéreo nacional de carga</t>
  </si>
  <si>
    <t>5122 Transporte aéreo internacional de carga</t>
  </si>
  <si>
    <t>5210 Almacenamiento y depósito</t>
  </si>
  <si>
    <t>5221 Actividades de estaciones, vías y servicios complementarios para el transporte terrestre</t>
  </si>
  <si>
    <t>5222 Actividades de puertos y servicios complementarios para el transporte acuático</t>
  </si>
  <si>
    <t>5223 Actividades de aeropuertos, servicios de navegación aérea y demás actividades conexas al transporte aéreo</t>
  </si>
  <si>
    <t>5224 Manipulación de carga</t>
  </si>
  <si>
    <t>5229 Otras actividades complementarias al transporte</t>
  </si>
  <si>
    <t>5310 Actividades postales nacionales</t>
  </si>
  <si>
    <t>5320 Actividades de mensajería</t>
  </si>
  <si>
    <t>5511 Alojamiento en hoteles</t>
  </si>
  <si>
    <t>5512 Alojamiento en apartahoteles</t>
  </si>
  <si>
    <t>5513 Alojamiento en centros vacacionales</t>
  </si>
  <si>
    <t>5514 Alojamiento rural</t>
  </si>
  <si>
    <t>5519 Otros tipos de alojamientos para visitantes</t>
  </si>
  <si>
    <t>5520 Actividades de zonas de camping y parques para vehículos recreacionales</t>
  </si>
  <si>
    <t>5530 Servicio por horas</t>
  </si>
  <si>
    <t>5590 Otros tipos de alojamiento n.c.p.</t>
  </si>
  <si>
    <t>5611 Expendio a la mesa de comidas preparadas</t>
  </si>
  <si>
    <t>5612 Expendio por autoservicio de comidas preparadas</t>
  </si>
  <si>
    <t>5613 Expendio de comidas preparadas en cafeterías</t>
  </si>
  <si>
    <t>5619 Otros tipos de expendio de comidas preparadas n.c.p.</t>
  </si>
  <si>
    <t>5621 Catering para eventos</t>
  </si>
  <si>
    <t>5629 Actividades de otros servicios de comidas</t>
  </si>
  <si>
    <t>5630 Expendio de bebidas alcohólicas para el consumo dentro del establecimiento</t>
  </si>
  <si>
    <t>5811 Edición de libros</t>
  </si>
  <si>
    <t>5812 Edición de directorios y listas de correo</t>
  </si>
  <si>
    <t>5813 Edición de periódicos, revistas y otras publicaciones periódicas</t>
  </si>
  <si>
    <t>5819 Otros trabajos de edición</t>
  </si>
  <si>
    <t>5820 Edición de programas de informática (software)</t>
  </si>
  <si>
    <t>5911 Actividades de producción de películas cinematográficas, videos, programas, anuncios y comerciales de televisión</t>
  </si>
  <si>
    <t>5912 Actividades de posproducción de películas cinematográficas, videos, programas, anuncios y comerciales de televisión</t>
  </si>
  <si>
    <t>5913 Actividades de distribución de películas cinematográficas, videos, programas, anuncios y comerciales comerciales de televisión</t>
  </si>
  <si>
    <t>5914 Actividades de exhibición de películas cinematográficas y videos</t>
  </si>
  <si>
    <t>5920 Actividades de grabación de sonido y edición de música</t>
  </si>
  <si>
    <t>6010 Actividades de programación y transmisión en el servicio de radiodifusión sonora</t>
  </si>
  <si>
    <t>6020 Actividades de programación y transmisión de televisión</t>
  </si>
  <si>
    <t>6110 Actividades de telecomunicaciones alámbricas</t>
  </si>
  <si>
    <t>6120 Actividades de telecomunicaciones inalámbricas</t>
  </si>
  <si>
    <t>6130 Actividades de telecomunicación satelital</t>
  </si>
  <si>
    <t>6190 Otras actividades de telecomunicaciones</t>
  </si>
  <si>
    <t>6201 Actividades de desarrollo de sistemas informáticos (planificación, análisis, diseño, programación, pruebas)</t>
  </si>
  <si>
    <t>6202 Actividades de consultoría informática y actividades de administración de instalaciones informáticas</t>
  </si>
  <si>
    <t>6209 Otras actividades de tecnologías de información y actividades de servicios informáticos</t>
  </si>
  <si>
    <t>6311 Procesamiento de datos, alojamiento (hosting) y actividades relacionadas</t>
  </si>
  <si>
    <t>6312 Portales web</t>
  </si>
  <si>
    <t>6391 Actividades de agencias de noticias</t>
  </si>
  <si>
    <t>6399 Otras actividades de servicio de información n.c.p.</t>
  </si>
  <si>
    <t>6411 Banco Central</t>
  </si>
  <si>
    <t>6412 Bancos comerciales</t>
  </si>
  <si>
    <t>6421 Actividades de las corporaciones financieras</t>
  </si>
  <si>
    <t>6422 Actividades de las compañías de financiamiento</t>
  </si>
  <si>
    <t>6423 Banca de segundo piso</t>
  </si>
  <si>
    <t>6424 Actividades de las cooperativas financieras</t>
  </si>
  <si>
    <t>6431 Fideicomisos, fondos y entidades financieras similares</t>
  </si>
  <si>
    <t>6432 Fondos de cesantías</t>
  </si>
  <si>
    <t>6491 Leasing financiero (arrendamiento financiero)</t>
  </si>
  <si>
    <t>6492 Actividades financieras de fondos de empleados y otras formas asociativas del sector solidario</t>
  </si>
  <si>
    <t>6493 Actividades de compra de cartera o factoring</t>
  </si>
  <si>
    <t>6494 Otras actividades de distribución de fondos</t>
  </si>
  <si>
    <t>6495 Instituciones especiales oficiales</t>
  </si>
  <si>
    <t>6496 Capitalización</t>
  </si>
  <si>
    <t>6499 Otras actividades de servicio financiero, excepto las de seguros y pensiones n.c.p.</t>
  </si>
  <si>
    <t>6511 Seguros generales</t>
  </si>
  <si>
    <t>6512 Seguros de vida</t>
  </si>
  <si>
    <t>6513 Reaseguros</t>
  </si>
  <si>
    <t>6515 Seguros de salud</t>
  </si>
  <si>
    <t>6521 Servicios de seguros sociales de salud</t>
  </si>
  <si>
    <t>6522 Servicios de seguros sociales de riesgos profesionales</t>
  </si>
  <si>
    <t>6523 Servicios de seguros sociales en riesgos familia</t>
  </si>
  <si>
    <t>6531 Régimen de prima media con prestación definida (RPM)</t>
  </si>
  <si>
    <t>6532 Régimen de ahorro individual (RAI)</t>
  </si>
  <si>
    <t>6611 Administración de mercados financieros</t>
  </si>
  <si>
    <t>6612 Corretaje de valores y de contratos de productos básicos</t>
  </si>
  <si>
    <t>6613 Otras actividades relacionadas con el mercado de valores</t>
  </si>
  <si>
    <t>6614 Actividades de las casas de cambio</t>
  </si>
  <si>
    <t>6615 Actividades de los profesionales de compra y venta de divisas</t>
  </si>
  <si>
    <t>6619 Otras actividades auxiliares de las actividades de servicios financieros n.c.p.</t>
  </si>
  <si>
    <t>6621 Actividades de agentes y corredores de seguros</t>
  </si>
  <si>
    <t>6629 Evaluación de riesgos y daños, y otras actividades de servicios auxiliares</t>
  </si>
  <si>
    <t>6630 Actividades de administración de fondos</t>
  </si>
  <si>
    <t>6810 Actividades inmobiliarias realizadas con bienes propios o arrendados</t>
  </si>
  <si>
    <t>6820 Actividades inmobiliarias realizadas a cambio de una retribución o por contrata</t>
  </si>
  <si>
    <t>6910 Actividades jurídicas</t>
  </si>
  <si>
    <t>6920 Actividades de contabilidad, teneduría de libros, auditoría financiera y asesoría tributaria</t>
  </si>
  <si>
    <t>7010 Actividades de administración empresarial</t>
  </si>
  <si>
    <t>7020 Actividades de consultaría de gestión</t>
  </si>
  <si>
    <t>7111 Actividades de arquitectura</t>
  </si>
  <si>
    <t>7112 Actividades deingeniería y otras actividades conexas de consultoría técnica</t>
  </si>
  <si>
    <t>7120 Ensayos y análisis técnicos</t>
  </si>
  <si>
    <t>7210 Investigaciones y desarrollo experimental en el campo de las ciencias naturales y la ingeniería</t>
  </si>
  <si>
    <t>7220 Investigaciones y desarrollo experimental en el campo de las ciencias sociales y las humanidades</t>
  </si>
  <si>
    <t>7310 Publicidad</t>
  </si>
  <si>
    <t>7320 Estudios de mercado y realización de encuestas de opinión pública</t>
  </si>
  <si>
    <t>7410 Actividades especializadas de diseño</t>
  </si>
  <si>
    <t>7420 Actividades de fotografía</t>
  </si>
  <si>
    <t>7490 Otras actividades profesionales, científicas y técnicas n.c.p.</t>
  </si>
  <si>
    <t>7500 Actividades veterinarias</t>
  </si>
  <si>
    <t>7710 Alquiler y arrendamiento de vehículos automotores</t>
  </si>
  <si>
    <t>7721 Alquiler y arrendamiento de equipo recreativo y deportivo</t>
  </si>
  <si>
    <t>7722 Alquiler de videos y discos</t>
  </si>
  <si>
    <t>7729 Alquiler y arrendamiento de otros efectos personales y enseres domésticos n.c.p.</t>
  </si>
  <si>
    <t>7730 Alquiler y arrendamiento de otros tipos de maquinaria, equipo y bienes tangibles n.c.p.</t>
  </si>
  <si>
    <t>7740 Arrendamiento de propiedad intelectual y productos similares, excepto obras protegidas por derechos de autor</t>
  </si>
  <si>
    <t>7810 Actividades de agencias de empleo</t>
  </si>
  <si>
    <t>7820 Actividades de agencias de empleo temporal</t>
  </si>
  <si>
    <t>7830 Otras actividades de suministro de recurso humano</t>
  </si>
  <si>
    <t>7911 Actividades de las agencias de viaje</t>
  </si>
  <si>
    <t>7912 Actividades de operadores turísticos</t>
  </si>
  <si>
    <t>7990 Otros servicios de reserva y actividades relacionadas</t>
  </si>
  <si>
    <t>8010 Actividades de seguridad privada</t>
  </si>
  <si>
    <t>8020 Actividades de servicios de sistemas de seguridad</t>
  </si>
  <si>
    <t>8030 Actividades de detectives e investigadores privados</t>
  </si>
  <si>
    <t>8110 Actividades combinadas de apoyo a instalaciones</t>
  </si>
  <si>
    <t>8121 Limpieza general interior de edificios</t>
  </si>
  <si>
    <t>8129 Otras actividades de limpieza de edificios e instalaciones industriales</t>
  </si>
  <si>
    <t>8130 Actividades de paisajismo y servicios de mantenimiento conexos</t>
  </si>
  <si>
    <t>8211 Actividades combinadas de servicios administrativos de oficina</t>
  </si>
  <si>
    <t>8219 Fotocopiado, preparación de documentos y otras actividades especializadas de apoyo a oficina</t>
  </si>
  <si>
    <t>8220 Actividades de centros de llamadas (Call center)</t>
  </si>
  <si>
    <t>8230 Organización de convenciones y eventos comerciales</t>
  </si>
  <si>
    <t>8291 Actividades de agencias de cobranza y oficinas de calificación crediticia</t>
  </si>
  <si>
    <t>8292 Actividades de envase y empaque</t>
  </si>
  <si>
    <t>8299 Otras actividades de servicio de apoyo a las empresas n.c.p.</t>
  </si>
  <si>
    <t>8411 Actividades legislativas de la administración pública</t>
  </si>
  <si>
    <t>8412 Actividades ejecutivas de la administración pública</t>
  </si>
  <si>
    <t>8413 Regulación de las actividades de organismos que prestan servicios de salud, educativos, culturales y otros servicios sociales, excepto servicios de seguridad social</t>
  </si>
  <si>
    <t>8414 Actividades reguladoras y facilitadoras de la actividad económica</t>
  </si>
  <si>
    <t>8415 Actividades de los otros órganos de control</t>
  </si>
  <si>
    <t>8421 Relaciones exteriores</t>
  </si>
  <si>
    <t>8422 Actividades de defensa</t>
  </si>
  <si>
    <t>8423 Orden público y actividades de seguridad</t>
  </si>
  <si>
    <t>8424 Administración de justicia</t>
  </si>
  <si>
    <t>8430 Actividades de planes de seguridad social de afiliación obligatoria</t>
  </si>
  <si>
    <t>8511 Educación de la primera infancia</t>
  </si>
  <si>
    <t>8512 Educación preescolar</t>
  </si>
  <si>
    <t>8513 Educación básica primaria</t>
  </si>
  <si>
    <t>8521 Educación básica secundaria</t>
  </si>
  <si>
    <t>8522 Educación media académica</t>
  </si>
  <si>
    <t>8523 Educación media técnica y de formación laboral</t>
  </si>
  <si>
    <t>8530 Establecimientos que combinan diferentes niveles de educación</t>
  </si>
  <si>
    <t>8541 Educación técnica profesional</t>
  </si>
  <si>
    <t>8542 Educación tecnológica</t>
  </si>
  <si>
    <t>8543 Educación de instituciones universitarias o de escuelas tecnológicas</t>
  </si>
  <si>
    <t>8544 Educación de universidades</t>
  </si>
  <si>
    <t>8551 Formación académica no formal</t>
  </si>
  <si>
    <t>8552 Enseñanza deportiva y recreativa</t>
  </si>
  <si>
    <t>8553 Enseñanza cultural</t>
  </si>
  <si>
    <t>8559 Otros tipos de educación n.c.p.</t>
  </si>
  <si>
    <t>8560 Actividades de apoyo a la educación</t>
  </si>
  <si>
    <t>8610 Actividades de hospitales y clínicas, con internación</t>
  </si>
  <si>
    <t>8621 Actividades de la práctica médica, sin internación</t>
  </si>
  <si>
    <t>8622 Actividades de la práctica odontológica</t>
  </si>
  <si>
    <t>8691 Actividades de apoyo diagnóstico</t>
  </si>
  <si>
    <t>8692 Actividades de apoyo terapéutico</t>
  </si>
  <si>
    <t>8699 Otras actividades de atención de la salud humana</t>
  </si>
  <si>
    <t>8710 Actividades de atención residencial medicalizada de tipo general</t>
  </si>
  <si>
    <t>8720 Actividades de atención residencial, para el cuidado de pacientes con retardo mental, enfermedad mental y consumo de sustancias psicoactivas</t>
  </si>
  <si>
    <t>8730 Actividades de atención en instituciones para el cuidado de personas mayores y/o discapacitadas</t>
  </si>
  <si>
    <t>8790 Otras actividades de atención en instituciones con alojamiento</t>
  </si>
  <si>
    <t>8810 Actividades de asistencia social sin alojamiento para personas mayores y discapacitadas</t>
  </si>
  <si>
    <t>8891 Actividades de guardería para niños y niñas</t>
  </si>
  <si>
    <t>8899 Otras actividades de asistencia social sin alojamiento n.c.p.</t>
  </si>
  <si>
    <t>9001 Creación literaria</t>
  </si>
  <si>
    <t>9002 Creación musical</t>
  </si>
  <si>
    <t>9003 Creación teatral</t>
  </si>
  <si>
    <t>9004 Creación audiovisual</t>
  </si>
  <si>
    <t>9005 Artes plásticas y visuales</t>
  </si>
  <si>
    <t>9006 Actividades teatrales</t>
  </si>
  <si>
    <t>9007 Actividades de espectáculos musicales en vivo</t>
  </si>
  <si>
    <t>9008 Otras actividades de espectáculos en vivo</t>
  </si>
  <si>
    <t>9101 Actividades de bibliotecas y archivos</t>
  </si>
  <si>
    <t>9102 Actividades y funcionamiento de museos, conservación de edificios y sitios históricos</t>
  </si>
  <si>
    <t>9103 Actividades de jardines botánicos, zoológicos y reservas naturales</t>
  </si>
  <si>
    <t>9200 Actividades de juegos de azar y apuestas</t>
  </si>
  <si>
    <t>9311 Gestión de instalaciones deportivas</t>
  </si>
  <si>
    <t>9312 Actividades de clubes deportivos</t>
  </si>
  <si>
    <t>9319 Otras actividades deportivas</t>
  </si>
  <si>
    <t>9321 Actividades de parques de atracciones y parques temáticos</t>
  </si>
  <si>
    <t>9329 Otras actividades recreativas y de esparcimiento n.c.p.</t>
  </si>
  <si>
    <t>9411 Actividades de asociaciones empresariales y de empleadores</t>
  </si>
  <si>
    <t>9412 Actividades de asociaciones profesionales</t>
  </si>
  <si>
    <t>9420 Actividades de sindicatos de empleados</t>
  </si>
  <si>
    <t>9491 Actividades de asociaciones religiosas</t>
  </si>
  <si>
    <t>9492 Actividades de asociaciones políticas</t>
  </si>
  <si>
    <t>9499 Actividades de otras asociaciones n.c.p.</t>
  </si>
  <si>
    <t>9511 Mantenimiento y reparación de computadores y de equipo periférico</t>
  </si>
  <si>
    <t>9512 Mantenimiento y reparación de equipos de comunicación</t>
  </si>
  <si>
    <t>9521 Mantenimiento y reparación de aparatos electrónicos de consumo</t>
  </si>
  <si>
    <t>9522 Mantenimiento y reparación de aparatos y equipos domésticos y de jardinería</t>
  </si>
  <si>
    <t>9523 Reparación de calzado y artículos de cuero</t>
  </si>
  <si>
    <t>9524 Reparación de muebles y accesorios para el hogar</t>
  </si>
  <si>
    <t>9529 Mantenimiento y reparación de otros efectos personales y enseres domésticos</t>
  </si>
  <si>
    <t>9601 Lavado y limpieza, incluso la limpieza en seco, de productos textiles y de piel</t>
  </si>
  <si>
    <t>9602 Peluquería y otros tratamientos de belleza</t>
  </si>
  <si>
    <t>9603 Pompas fúnebres y actividades relacionadas</t>
  </si>
  <si>
    <t>9609 Otras actividades de servicios personales n.c.p.</t>
  </si>
  <si>
    <t>9700 Actividades de los hogares individuales como empleadores de personal doméstico</t>
  </si>
  <si>
    <t>9810 Actividades no diferenciadas de los hogares individuales como productores de bienes para uso propio</t>
  </si>
  <si>
    <t>9820 Actividades no diferenciadas de los hogares individuales como productores de servicios para uso propio</t>
  </si>
  <si>
    <t>9900 Actividades de organizaciones y entidades extraterritoriales</t>
  </si>
  <si>
    <t>Dirección Seccional</t>
  </si>
  <si>
    <t>01 Dirección Seccional de Impuestos y Aduanas de Armenia</t>
  </si>
  <si>
    <t>02 Dirección Seccional de Impuestos de Barranquilla</t>
  </si>
  <si>
    <t>04 Dirección Seccional de Impuestos y Aduanas de Bucaramanga</t>
  </si>
  <si>
    <t>05 Dirección Seccional de Impuestos de Cali</t>
  </si>
  <si>
    <t>06 Dirección Seccional de Impuestos de Cartagena</t>
  </si>
  <si>
    <t>07 Dirección Seccional de Impuestos de Cúcuta</t>
  </si>
  <si>
    <t>08 Dirección Seccional de Impuestos y Aduanas de Girardot</t>
  </si>
  <si>
    <t>09 Dirección Seccional de Impuestos y Aduanas de Ibagué</t>
  </si>
  <si>
    <t>10 Dirección Seccional de Impuestos y Aduanas de Manizales</t>
  </si>
  <si>
    <t>11 Dirección Seccional de Impuestos de Medellín</t>
  </si>
  <si>
    <t>12 Dirección Seccional de Impuestos y Aduanas de Montería</t>
  </si>
  <si>
    <t>13 Dirección Seccional de Impuestos y Aduanas de Neiva</t>
  </si>
  <si>
    <t>14 Dirección Seccional de Impuestos y Aduanas de Pasto</t>
  </si>
  <si>
    <t>15 Dirección Seccional de Impuestos y Aduanas de Palmira</t>
  </si>
  <si>
    <t>16 Dirección Seccional de Impuestos y Aduanas de Pereira</t>
  </si>
  <si>
    <t>17 Dirección Seccional de Impuestos y Aduanas de Popayán</t>
  </si>
  <si>
    <t>18 Dirección Seccional de Impuestos y Aduanas de Quibdó</t>
  </si>
  <si>
    <t>19 Dirección Seccional de Impuestos y Aduanas de Santa Marta</t>
  </si>
  <si>
    <t>20 Dirección Seccional de Impuestos y Aduanas de Tunja</t>
  </si>
  <si>
    <t>21 Dirección Seccional de Impuestos y Aduanas de Tuluá</t>
  </si>
  <si>
    <t>22 Dirección Seccional de Impuestos y Aduanas de Villavicencio</t>
  </si>
  <si>
    <t>23 Dirección Seccional de Impuestos y Aduanas de Sincelejo</t>
  </si>
  <si>
    <t>24 Dirección Seccional de Impuestos y Aduanas de Valledupar</t>
  </si>
  <si>
    <t>25 Dirección Seccional de Impuestos y Aduanas de Riohacha</t>
  </si>
  <si>
    <t>26 Dirección Seccional de Impuestos y Aduanas de Sogamoso</t>
  </si>
  <si>
    <t>27 Dirección Seccional de Impuestos y Aduanas de San Andrés</t>
  </si>
  <si>
    <t>28 Dirección Seccional de Impuestos y Aduanas de Florencia</t>
  </si>
  <si>
    <t>29 Dirección Seccional de Impuestos y Aduanas de Barrancabermeja</t>
  </si>
  <si>
    <t>31 Dirección Operativa de Grandes Contribuyentes</t>
  </si>
  <si>
    <t>32 Dirección Seccional de Impuestos de Bogotá</t>
  </si>
  <si>
    <t>34 Dirección Seccional de Impuestos y Aduanas de Arauca</t>
  </si>
  <si>
    <t>35 Dirección Seccional de Impuestos y Aduanas de Buenaventura</t>
  </si>
  <si>
    <t>38 Dirección Seccional de Impuestos y Aduanas de Leticia</t>
  </si>
  <si>
    <t>42 Dirección Seccional Delegada de Impuestos y Aduanas de Puerto Carreño</t>
  </si>
  <si>
    <t>43 Dirección Seccional Delegada de Impuestos y Aduanas de Inírida</t>
  </si>
  <si>
    <t>44 Dirección Seccional de Impuestos y Aduanas de Yopal</t>
  </si>
  <si>
    <t>45 Dirección Seccional Delegada de Impuestos y Aduanas Mitú</t>
  </si>
  <si>
    <t>46 Dirección Seccional de Impuestos y Aduanas de Puerto Asís</t>
  </si>
  <si>
    <t>78 Dirección Seccional Delegada de Impuestos y Aduanas de San José de Guaviare</t>
  </si>
  <si>
    <t>Otros dependientes</t>
  </si>
  <si>
    <t>Deducción  del 1% por  adquisiciones con Factura Electrónica</t>
  </si>
  <si>
    <t>Otras rentas gravables</t>
  </si>
  <si>
    <t xml:space="preserve">Descuentos   por dividendos Art. 254-1 E.T. </t>
  </si>
  <si>
    <t>Renta líquida gravable ( Cédula general o Renta presuntiva, de pensiones y de dividendos y participaciones art. 241 E.T.) (base casillas 97 o 98 + 103 + 107 + 108 - 118</t>
  </si>
  <si>
    <t>Costos por ganancias ocasionales</t>
  </si>
  <si>
    <t>Cédula general, de pensiones y de dividendos y participaciones</t>
  </si>
  <si>
    <t>Presuntiva, cédula de pensiones y de dividendos y participaciones</t>
  </si>
  <si>
    <t>Por dividendos y participaciones año 2017 y siguientes, 2a Subcédula (Art 240 E.T)</t>
  </si>
  <si>
    <t>Por dividendos y participaciones año 2016 (base casilla 106)</t>
  </si>
  <si>
    <t>Por dividendos y participaciones recibidas del exterior (base casillas  109 - 110)</t>
  </si>
  <si>
    <t>Dividendos, participaciones y otros</t>
  </si>
  <si>
    <r>
      <t>Impuesto de ganancias ocasionales</t>
    </r>
    <r>
      <rPr>
        <sz val="8"/>
        <rFont val="Arial"/>
        <family val="2"/>
      </rPr>
      <t xml:space="preserve"> (casilla 115 por tarifa )</t>
    </r>
  </si>
  <si>
    <r>
      <t xml:space="preserve">Total impuesto a cargo </t>
    </r>
    <r>
      <rPr>
        <sz val="8"/>
        <rFont val="Arial"/>
        <family val="2"/>
      </rPr>
      <t>(126 + 127 - 128)</t>
    </r>
  </si>
  <si>
    <t>Retenciones año gravable a declarar</t>
  </si>
  <si>
    <r>
      <t xml:space="preserve">Total saldo a pagar </t>
    </r>
    <r>
      <rPr>
        <sz val="8"/>
        <rFont val="Arial"/>
        <family val="2"/>
      </rPr>
      <t>(129 + 133 + 135 - 130 - 131 - 132)</t>
    </r>
  </si>
  <si>
    <r>
      <t>Total saldo a favor</t>
    </r>
    <r>
      <rPr>
        <sz val="7"/>
        <color theme="1"/>
        <rFont val="Calibri"/>
        <family val="2"/>
        <scheme val="minor"/>
      </rPr>
      <t xml:space="preserve">   (130 + 131 + 132 - 129 - 133 - 135)</t>
    </r>
  </si>
  <si>
    <t>Número de dependientes economícos</t>
  </si>
  <si>
    <t xml:space="preserve"> Adición por dependientes a la casilla 92</t>
  </si>
  <si>
    <t>Tope indicativo informado</t>
  </si>
  <si>
    <t>Aporte voluntario</t>
  </si>
  <si>
    <t>Diligencie  según corresponda el valor de esta deducción en la casilla L418.</t>
  </si>
  <si>
    <t xml:space="preserve">
PRESENTACION  
De conformidad con el artículo 772-1 del Estatuto Tributario, la Parte 7 del Libro 1 del Decreto 1625 de 2016, Único Reglamentario en Materia Tributaria, sustituida por el Decreto 1998 del 30 de noviembre de 2017, y la Resolución 071 del 28 de octubre de 2019, modificada por la resolución 000027 del  24 marzo de 2021 y la resolución 011147 de diciembre 22 de 2023, los contribuyentes del impuesto sobre la renta y complementario, obligados a llevar contabilidad o quienes de manera voluntaria decidan llevar contabilidad, deberán llevar un sistema de control o conciliaciones de las diferencias que surjan entre la aplicación de los nuevos marcos técnicos normativos contables y las disposiciones del estatuto tributario.
Dicha conciliación está conformada por “El control de detalle” que corresponde a la herramienta de control que de manera autónoma implemente el contribuyente y por el Reporte de conciliación fiscal.
El presente Formato 2517 corresponde al Reporte de Conciliación fiscal que deberá ser diligenciado por todos los contribuyentes que declaran mediante el formulario 210 y conservado por el término de firmeza de la declaración de renta y complementario a la cual corresponde, para colocarlo a disposición de la Unidad Administrativa Especial Dirección de Impuestos y Aduanas Nacionales – DIAN- cuando ésta lo requiera.
Adicionalmente, los contribuyentes que en el año gravable 2023 hayan obtenido ingresos brutos ordinarios y extraordinarios (incluyendo ingresos por ganancias ocasionales, renta por recuperación de deducciones, rentas pasivas por Entidades Controladas del Exterior sin Residencia Fiscal en Colombia - ECE) iguales o superiores a 45.000 UVT ($1.908.540.000) deben presentar este reporte a través de los Servicios Informáticos SI.
Este formato está conformado por las siguientes secciones, las cuales no requieren un orden específico de diligenciamiento, pero deben ser llenadas con los datos que de acuerdo a cada caso específico deban ser reportados, a fin de que no se presenten inconsistencias al momento de generar el archivo xml (por ejemplo, si en la sección H2 (ESF - Patrimonio) tiene algún valor por activo o pasivo por impuesto diferido, se debe diligenciar la sección H4 (Impuesto Diferido), debido a que en la validación se verifica que los saldos totales por estos conceptos en las dos secciones sean coincidentes,  igualmente si en H3 (ERI- Renta Líquida), va a compensar pérdidas fiscales y/o excesos de renta presuntiva , el sistema válida con los valores registrados por estos conceptos en H4 (Impuesto Diferido),  impidiendo la generación del archivo xml cuando encuentra diferencias.
Carátula: esta sección registra los datos básicos del contribuyente y se responde con SI o NO las preguntas concretas, las cuales ayudan a interpretar las cifras de la conciliación.  
ESF – Patrimonio: registra los datos de los saldos contables del Estado de Situación Financiera, así como las diferencias resultantes por reconocimiento, medición, beneficios o limitaciones fiscales, entre la base contable y la base fiscal que se reportan como menor valor fiscal y/o mayor valor fiscal, obteniendo como resultado el valor fiscal, que debe corresponder al declarado en la declaración de renta y complementario.
ERI - Renta Líquida: registra los datos de los saldos contables del Estado de Resultados y el Otro Resultado Integral junto con las diferencias resultantes por reconocimiento, medición, beneficios o limitaciones fiscales, entre la base contable y la base fiscal (menor valor fiscal y/o mayor valor fiscal), para obtener el valor fiscal de los ingresos, costos y gastos y la renta o pérdida líquida. Esta versión incluye la sección DETERMINACION DE LAS RENTAS LIQUIDAS CEDULARES donde se debe desagregar el valor fiscal de los INGRESOS, COSTOS, GASTOS, INGRESOS NO CONSTITUTIVOS DE RENTA NI GANANCIA OCASIONAL, RENTAS EXENTAS Y DEDUCCIONES de acuerdo con la cedula o renta que corresponda.
Impuesto Diferido: información esencialmente contable, que se diligencia por una parte con los valores de las bases contables y fiscales de los activos y pasivos que dan lugar al impuesto diferido, y por otra, con los saldos contables del activo y pasivo por impuesto diferido registrados al 31 de diciembre del año 2023 y la misma fecha del año anterior.  Esta sección incluye además el reporte de los activos por créditos tributarios (saldos a favor e impuestos pagados en el exterior) y el movimiento de las pérdidas fiscales y los excesos de renta presuntiva. 
Ingresos y Facturación: información netamente financiera donde se pueden conciliar las diferencias -si las hay- que se puedan presentar entre la facturación emitida en el período y el registro del devengo contable del ingreso.
Activos Fijos: reporte contable y fiscal de la información de los activos del contribuyente, de acuerdo con los conceptos detallados.
Resumen ESF – ERI: sección que se diligencia de forma automática con los datos de las secciones ESF – Patrimonio y ERI - Renta Líquida y que permite verificar con los estados financieros y la declaración de renta y complementario, si éstas secciones han sido diligenciadas correctamente.
Para el diligenciamiento tenga en cuenta que los valores se reportan en pesos colombianos, sin aproximaciones ni decimales y que solo se requiere diligenciar las celdas en las que es necesario reportar algún valor; las demás se pueden dejar en blanco.  Para mayor detalle, remítase al Anexo 4 de la Resolución 011147 del 22 de diciembre de 2023 “Guía diligenciamiento Reporte de Conciliación fiscal Anexo Formulario 210 Formato 2517 – Versión 4”.</t>
  </si>
  <si>
    <t>Simulación formulario 210 generado a partir del Prevalidador Reporte Conciliación Fiscal</t>
  </si>
  <si>
    <r>
      <t>Versión 18    27/02/2024</t>
    </r>
    <r>
      <rPr>
        <sz val="12"/>
        <color rgb="FFFF0000"/>
        <rFont val="Calibri"/>
        <family val="2"/>
        <scheme val="minor"/>
      </rPr>
      <t xml:space="preserve">
</t>
    </r>
  </si>
  <si>
    <t>28. Uno por ciento (1%) de compras con factura electrónica</t>
  </si>
  <si>
    <t>Rentas de trabajo que no provengan
 de una relación laboral o legal y reglamentaria</t>
  </si>
  <si>
    <r>
      <t>Renta líquida</t>
    </r>
    <r>
      <rPr>
        <sz val="8"/>
        <color theme="1"/>
        <rFont val="Arial"/>
        <family val="2"/>
      </rPr>
      <t xml:space="preserve"> </t>
    </r>
  </si>
  <si>
    <t>Aportes voluntarios AFC, FVP y AVC</t>
  </si>
  <si>
    <r>
      <rPr>
        <b/>
        <sz val="8"/>
        <color theme="1"/>
        <rFont val="Arial"/>
        <family val="2"/>
      </rPr>
      <t>Rentas exentas y/o deducciones imputables</t>
    </r>
    <r>
      <rPr>
        <sz val="8"/>
        <color theme="1"/>
        <rFont val="Arial"/>
        <family val="2"/>
      </rPr>
      <t xml:space="preserve"> (Limitadas)</t>
    </r>
  </si>
  <si>
    <r>
      <rPr>
        <b/>
        <sz val="8"/>
        <color theme="1"/>
        <rFont val="Arial"/>
        <family val="2"/>
      </rPr>
      <t xml:space="preserve">Renta líquida cédula general </t>
    </r>
    <r>
      <rPr>
        <sz val="8"/>
        <color theme="1"/>
        <rFont val="Arial"/>
        <family val="2"/>
      </rPr>
      <t xml:space="preserve">(41+42+53+57+69+73+86+90) </t>
    </r>
  </si>
  <si>
    <r>
      <rPr>
        <b/>
        <sz val="8"/>
        <color theme="1"/>
        <rFont val="Arial"/>
        <family val="2"/>
      </rPr>
      <t>Rentas exentas y deducciones imputables limitadas</t>
    </r>
    <r>
      <rPr>
        <sz val="8"/>
        <color theme="1"/>
        <rFont val="Arial"/>
        <family val="2"/>
      </rPr>
      <t xml:space="preserve"> (41+53+69+86)</t>
    </r>
  </si>
  <si>
    <r>
      <rPr>
        <b/>
        <sz val="8"/>
        <color theme="1"/>
        <rFont val="Arial"/>
        <family val="2"/>
      </rPr>
      <t>Renta líquida ordinaria cédula general</t>
    </r>
    <r>
      <rPr>
        <sz val="8"/>
        <color theme="1"/>
        <rFont val="Arial"/>
        <family val="2"/>
      </rPr>
      <t xml:space="preserve"> (91-92 )</t>
    </r>
  </si>
  <si>
    <r>
      <t>Renta líquida gravable cédula general</t>
    </r>
    <r>
      <rPr>
        <sz val="8"/>
        <color theme="1"/>
        <rFont val="Arial"/>
        <family val="2"/>
      </rPr>
      <t xml:space="preserve"> (93+96-94-95)</t>
    </r>
  </si>
  <si>
    <r>
      <rPr>
        <b/>
        <sz val="8"/>
        <color theme="1"/>
        <rFont val="Arial"/>
        <family val="2"/>
      </rPr>
      <t>Renta líquida</t>
    </r>
    <r>
      <rPr>
        <sz val="8"/>
        <color theme="1"/>
        <rFont val="Arial"/>
        <family val="2"/>
      </rPr>
      <t xml:space="preserve"> (99 - 100)</t>
    </r>
  </si>
  <si>
    <r>
      <rPr>
        <b/>
        <sz val="8"/>
        <color theme="1"/>
        <rFont val="Arial"/>
        <family val="2"/>
      </rPr>
      <t>Renta líquida gravable cédula de pensiones</t>
    </r>
    <r>
      <rPr>
        <sz val="8"/>
        <color theme="1"/>
        <rFont val="Arial"/>
        <family val="2"/>
      </rPr>
      <t xml:space="preserve"> (101 - 102)</t>
    </r>
  </si>
  <si>
    <r>
      <rPr>
        <b/>
        <sz val="8"/>
        <color theme="1"/>
        <rFont val="Arial"/>
        <family val="2"/>
      </rPr>
      <t>Renta líquida ordinaria año 2016 y anteriores</t>
    </r>
    <r>
      <rPr>
        <sz val="8"/>
        <color theme="1"/>
        <rFont val="Arial"/>
        <family val="2"/>
      </rPr>
      <t xml:space="preserve"> (104 - 105)</t>
    </r>
  </si>
  <si>
    <t>Dividendos y participaciones  2016 y anteriores, y otros</t>
  </si>
  <si>
    <t>Dividendos y participaciones recibidas del exterior</t>
  </si>
  <si>
    <r>
      <rPr>
        <b/>
        <sz val="8"/>
        <rFont val="Arial"/>
        <family val="2"/>
      </rPr>
      <t>Ganancias ocasionales gravables</t>
    </r>
    <r>
      <rPr>
        <sz val="8"/>
        <rFont val="Arial"/>
        <family val="2"/>
      </rPr>
      <t xml:space="preserve"> (112 - 113 - 114)</t>
    </r>
  </si>
  <si>
    <r>
      <t xml:space="preserve">Total impuesto sobre las rentas líquidas gravables </t>
    </r>
    <r>
      <rPr>
        <sz val="8"/>
        <color theme="1"/>
        <rFont val="Arial"/>
        <family val="2"/>
      </rPr>
      <t>(116 + 117 + 118 + 119 + 120)</t>
    </r>
  </si>
  <si>
    <r>
      <t xml:space="preserve">Total descuentos tributarios </t>
    </r>
    <r>
      <rPr>
        <sz val="8"/>
        <color theme="1"/>
        <rFont val="Calibri"/>
        <family val="2"/>
        <scheme val="minor"/>
      </rPr>
      <t>(122 + 123 + 124)</t>
    </r>
  </si>
  <si>
    <r>
      <t xml:space="preserve">Impuesto neto de renta </t>
    </r>
    <r>
      <rPr>
        <sz val="8"/>
        <rFont val="Arial"/>
        <family val="2"/>
      </rPr>
      <t>(121 - 125)</t>
    </r>
  </si>
  <si>
    <r>
      <t xml:space="preserve">Saldo a pagar por impuesto </t>
    </r>
    <r>
      <rPr>
        <sz val="7"/>
        <rFont val="Arial"/>
        <family val="2"/>
      </rPr>
      <t>(129 + 133 - 130 - 131 - 132)</t>
    </r>
  </si>
  <si>
    <t>El aporte voluntario se liquidará al momento de presentación de la declaración del impuesto sobre la renta y complementario y se recaudará al momento del respectivo pago.</t>
  </si>
  <si>
    <r>
      <t xml:space="preserve">El valor de la </t>
    </r>
    <r>
      <rPr>
        <b/>
        <sz val="11"/>
        <color theme="1"/>
        <rFont val="Calibri"/>
        <family val="2"/>
        <scheme val="minor"/>
      </rPr>
      <t xml:space="preserve">casilla 118 </t>
    </r>
    <r>
      <rPr>
        <sz val="11"/>
        <color theme="1"/>
        <rFont val="Calibri"/>
        <family val="2"/>
        <scheme val="minor"/>
      </rPr>
      <t>ha sido modificado por el contribuyente. Si efectúa cambios en los ingresos por dividendos informados en la Hoja 3, revise que el valor de la casilla 118 corresponda con su realidad antes de presentar el formato 2517v6.</t>
    </r>
  </si>
  <si>
    <r>
      <t xml:space="preserve"> Los dividendos declarados en la </t>
    </r>
    <r>
      <rPr>
        <b/>
        <sz val="11"/>
        <color theme="1"/>
        <rFont val="Calibri"/>
        <family val="2"/>
        <scheme val="minor"/>
      </rPr>
      <t>casilla 108</t>
    </r>
    <r>
      <rPr>
        <sz val="11"/>
        <color theme="1"/>
        <rFont val="Calibri"/>
        <family val="2"/>
        <scheme val="minor"/>
      </rPr>
      <t xml:space="preserve"> “2a. Subcédula años 2017 y siguiente parágrafo 2 art. 49 del E.T.”, están liquidados a la tarifa del 35%.  Si le corresponde otra tarifa, determine el valor correspondiente y escriba en la casilla 118 el impuesto por los dividendos y/o participaciones año 2017 y siguientes, 2a. Subcédula Art. 240 E.T.</t>
    </r>
  </si>
  <si>
    <t>Valor UVT AÑO 2023</t>
  </si>
  <si>
    <t>I11:I17|I21:I23|I26:I34|I40:I54|I56:I58|I60:I61|I63:I67|I69:I77|I79:I87|I89:I100|I102:I107|I109:I112|I114:I124|I129:I135|I138:I140|I145:I160|I162:I165|I167:I190|I192:I202|I208:I212|I215:I218|I220:I239|I241:I264|I267:I270|I272:I291|I293:I316|I318:I326|I328:I329|I331:I335|I337:I345|I347:I353|I355:I357|I359|I364:I371|I373:I374|J623:J634|I646|I648:I652|I657:I671</t>
  </si>
  <si>
    <t>L655</t>
  </si>
  <si>
    <t>H3-H423</t>
  </si>
  <si>
    <t>K653</t>
  </si>
  <si>
    <t>H3-H422</t>
  </si>
  <si>
    <t>M425</t>
  </si>
  <si>
    <t>H3-M425</t>
  </si>
  <si>
    <t>K654</t>
  </si>
  <si>
    <t>L654</t>
  </si>
  <si>
    <t>L656</t>
  </si>
  <si>
    <t>D13:I30|D33:I50|D60:E61|G60:L61|D71:I72|E73:I96|K71:K96|D104:I104|E105:I110|K104:K110|D111:D116</t>
  </si>
  <si>
    <t>H11:K17|K18:K19|H21:K23|K24|H26:K34|K35:K36|H40:K54|H56:K58|H60:K61|H63:K67|H69:K77|H79:K87|H89:K100|H102:K107|H109:K112|H114:K123|H124:I124|K126:K127|H129:I130|H131:K135|H138:K140|K141|H145:K160|H162:K165|H167:K190|H192:K202|K203:K204|H208:K212|H215:K218|H220:K239|H241:K264|H267:K270|H272:K291|H293:K316|H318:K326|H328:I329|H331:K335|H337:K345|H347:K353|H355:K357|K358|H359:I359|K360|H364:K371|H373:K374|H379:K381|H383:K386|M384|M386|H387:J387|K388|H389:I389|K389|H390|K391|H392:J392|M392|H394:K394|M394|I396:K397|J401:K406|J408:K409|H411:I411|H413:K414|H415:I415|H416:K417|L418|H419:K419|H421:I421|H422:H423|M424:M425|H426:K426|J427|H428:K428|M428|J429|H430|H431:I431|K432:K433|H434:H436|H437:K437|M437|J438:K439|H440:I440|I448:L448|L452:L456|K466:L473|K475:L475|K476|K477:L499|K500:K501|K502:L503|J507:K541|J544:K559|H563:H570|J563:L570|L577:L584|L587|L590:L591|L593:L594|L596:L597|L600:L604|L606:L616|L618:L620|H623:J634|H638:H643|H646:I646|L646:L648|H648:I652|H657:I671|L657:L658|L663:L671</t>
  </si>
  <si>
    <r>
      <rPr>
        <b/>
        <sz val="14"/>
        <rFont val="Arial"/>
        <family val="2"/>
      </rPr>
      <t>I448:</t>
    </r>
    <r>
      <rPr>
        <sz val="14"/>
        <rFont val="Arial"/>
        <family val="2"/>
      </rPr>
      <t xml:space="preserve"> El valor a compensar en esta casilla es el valor de las Pérdidas fiscales acumuladas a 31 de diciembre  del año gravable anterior al que se declara por concepto de las Rentas por honorarios y compensaciones por servicios personales sujetas a costos y gastos. Ver instructivo formulario 210 casilla 56.
</t>
    </r>
    <r>
      <rPr>
        <b/>
        <sz val="14"/>
        <rFont val="Arial"/>
        <family val="2"/>
      </rPr>
      <t xml:space="preserve">J448: </t>
    </r>
    <r>
      <rPr>
        <sz val="14"/>
        <rFont val="Arial"/>
        <family val="2"/>
      </rPr>
      <t xml:space="preserve">El valor a compensar en esta casilla es el valor de las Pérdidas fiscales incurridas en las rentas de capital  del año gravable anterior al que se declara. Ver instructivo formulario 210 casilla 72.
</t>
    </r>
    <r>
      <rPr>
        <b/>
        <sz val="14"/>
        <rFont val="Arial"/>
        <family val="2"/>
      </rPr>
      <t>K448:</t>
    </r>
    <r>
      <rPr>
        <sz val="14"/>
        <rFont val="Arial"/>
        <family val="2"/>
      </rPr>
      <t xml:space="preserve"> El valor a compensar en esta casilla es el valor de las Pérdidas fiscales incurridas en las rentas no laborales del año gravable anterior al que se declara. Ver instructivo formulario 210 casilla 89.
</t>
    </r>
    <r>
      <rPr>
        <b/>
        <sz val="14"/>
        <rFont val="Arial"/>
        <family val="2"/>
      </rPr>
      <t>L448:</t>
    </r>
    <r>
      <rPr>
        <sz val="14"/>
        <rFont val="Arial"/>
        <family val="2"/>
      </rPr>
      <t xml:space="preserve"> El valor a compensar en esta casilla es el valor de las Pérdidas fiscales declaradas en los períodos gravables 2018 y anteriores y que no se hayan compensado. Ver instructivo formulario 210 casilla 94.</t>
    </r>
  </si>
  <si>
    <t>2023-01-01</t>
  </si>
  <si>
    <t>2023-12-31</t>
  </si>
  <si>
    <t>H10:N141|H144:N205|H207:N362|H364:N375|H378:N457|K461:L503|J507:K541|J544:K560|H563:L571|L573:L574|L576:L620|H623:J636|H638:H644|H646:L671</t>
  </si>
  <si>
    <t>Dmuisca_010251706202400000001.xml</t>
  </si>
  <si>
    <t>J19|U19|AE19|J21|J23|J25|J27:J33|J37|R21|R23:R25|R27:R37|AB21|AB23:AB37|AE21:AE37|H38|R38|Z38|AG38|H39|R39|Z39|AG39|M40:M44|M45:M51|M52:M56|AE40:AE45|AB46|AF46|AB47|AF47|AE48:AE55|F57|P57|Z57|AE57|H58|P58</t>
  </si>
  <si>
    <t>Montes</t>
  </si>
  <si>
    <t>Barrios</t>
  </si>
  <si>
    <t>Alex</t>
  </si>
  <si>
    <t>Gregorio</t>
  </si>
  <si>
    <t>N</t>
  </si>
  <si>
    <t>2024-08-23T15:27:15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</si>
</sst>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5" formatCode="&quot;$&quot;\ #,##0;\-&quot;$&quot;\ #,##0"/>
    <numFmt numFmtId="41" formatCode="_-* #,##0_-;\-* #,##0_-;_-* &quot;-&quot;_-;_-@_-"/>
    <numFmt numFmtId="43" formatCode="_-* #,##0.00_-;\-* #,##0.00_-;_-* &quot;-&quot;??_-;_-@_-"/>
    <numFmt numFmtId="164" formatCode="_ * #,##0.00_ ;_ * \-#,##0.00_ ;_ * &quot;-&quot;??_ ;_ @_ "/>
    <numFmt numFmtId="165" formatCode="_(* #,##0_);_(* \(#,##0\);_(* &quot;-&quot;??_);_(@_)"/>
    <numFmt numFmtId="166" formatCode="_(* #,##0.00_);_(* \(#,##0.00\);_(* &quot;-&quot;??_);_(@_)"/>
    <numFmt numFmtId="167" formatCode="_(* #,##0_);_(* \(#,##0\);_(* &quot;-&quot;_);_(@_)"/>
    <numFmt numFmtId="168" formatCode="#,##0_ ;\-#,##0\ "/>
    <numFmt numFmtId="169" formatCode="0_ ;\-0\ "/>
    <numFmt numFmtId="170" formatCode="_-* #,##0_-;\-* #,##0_-;_-* &quot;-&quot;??_-;_-@_-"/>
    <numFmt numFmtId="171" formatCode="#,##0_ ;[Red]\-#,##0\ "/>
    <numFmt numFmtId="172" formatCode=";;;"/>
    <numFmt numFmtId="173" formatCode="#\ &quot;%&quot;"/>
  </numFmts>
  <fonts count="121">
    <font>
      <sz val="11"/>
      <color theme="1"/>
      <name val="Calibri"/>
      <family val="2"/>
      <scheme val="minor"/>
    </font>
    <font>
      <sz val="11"/>
      <color theme="1"/>
      <name val="Calibri"/>
      <family val="2"/>
      <scheme val="minor"/>
    </font>
    <font>
      <sz val="8"/>
      <name val="ＭＳ Ｐゴシック"/>
      <family val="3"/>
      <charset val="128"/>
    </font>
    <font>
      <b/>
      <sz val="12"/>
      <color theme="1"/>
      <name val="Arial"/>
      <family val="2"/>
    </font>
    <font>
      <sz val="12"/>
      <color theme="1"/>
      <name val="Arial"/>
      <family val="2"/>
    </font>
    <font>
      <b/>
      <sz val="12"/>
      <color rgb="FFFF0000"/>
      <name val="Arial"/>
      <family val="2"/>
    </font>
    <font>
      <b/>
      <sz val="12"/>
      <name val="Arial"/>
      <family val="2"/>
    </font>
    <font>
      <sz val="11"/>
      <color theme="1"/>
      <name val="Arial"/>
      <family val="2"/>
    </font>
    <font>
      <b/>
      <sz val="11"/>
      <color theme="1"/>
      <name val="Arial"/>
      <family val="2"/>
    </font>
    <font>
      <sz val="14"/>
      <color theme="1"/>
      <name val="Arial"/>
      <family val="2"/>
    </font>
    <font>
      <sz val="10"/>
      <name val="Arial"/>
      <family val="2"/>
    </font>
    <font>
      <sz val="11"/>
      <color rgb="FF000000"/>
      <name val="Calibri"/>
      <family val="2"/>
    </font>
    <font>
      <b/>
      <sz val="22"/>
      <color theme="1"/>
      <name val="Arial"/>
      <family val="2"/>
    </font>
    <font>
      <b/>
      <sz val="11"/>
      <color theme="1"/>
      <name val="Calibri"/>
      <family val="2"/>
      <scheme val="minor"/>
    </font>
    <font>
      <sz val="10"/>
      <name val="Arial"/>
      <family val="2"/>
    </font>
    <font>
      <sz val="6"/>
      <color theme="1"/>
      <name val="Arial"/>
      <family val="2"/>
    </font>
    <font>
      <b/>
      <sz val="11"/>
      <color rgb="FF000000"/>
      <name val="Calibri"/>
      <family val="2"/>
    </font>
    <font>
      <sz val="6"/>
      <color rgb="FF000000"/>
      <name val="Arial"/>
      <family val="2"/>
    </font>
    <font>
      <b/>
      <sz val="6"/>
      <color rgb="FF000000"/>
      <name val="Arial"/>
      <family val="2"/>
    </font>
    <font>
      <sz val="10"/>
      <color theme="1"/>
      <name val="Arial"/>
      <family val="2"/>
    </font>
    <font>
      <sz val="10"/>
      <color rgb="FF000000"/>
      <name val="Arial"/>
      <family val="2"/>
    </font>
    <font>
      <sz val="7"/>
      <color rgb="FF000000"/>
      <name val="Arial"/>
      <family val="2"/>
    </font>
    <font>
      <sz val="12"/>
      <color theme="0" tint="-0.249977111117893"/>
      <name val="Arial"/>
      <family val="2"/>
    </font>
    <font>
      <b/>
      <sz val="28"/>
      <color rgb="FFFFFFFF"/>
      <name val="Arial Narrow"/>
      <family val="2"/>
    </font>
    <font>
      <u/>
      <sz val="11"/>
      <color theme="10"/>
      <name val="Calibri"/>
      <family val="2"/>
    </font>
    <font>
      <sz val="10"/>
      <name val="Arial"/>
      <family val="2"/>
    </font>
    <font>
      <sz val="12"/>
      <color theme="1"/>
      <name val="Arial"/>
      <family val="2"/>
    </font>
    <font>
      <b/>
      <sz val="22"/>
      <color theme="1"/>
      <name val="Arial"/>
      <family val="2"/>
    </font>
    <font>
      <sz val="14"/>
      <color theme="1"/>
      <name val="Arial"/>
      <family val="2"/>
    </font>
    <font>
      <b/>
      <sz val="12"/>
      <color theme="1"/>
      <name val="Arial"/>
      <family val="2"/>
    </font>
    <font>
      <sz val="11"/>
      <color theme="1"/>
      <name val="Arial"/>
      <family val="2"/>
    </font>
    <font>
      <b/>
      <sz val="11"/>
      <color theme="0"/>
      <name val="Arial"/>
      <family val="2"/>
    </font>
    <font>
      <sz val="11"/>
      <color theme="1"/>
      <name val="Calibri"/>
      <family val="2"/>
      <scheme val="minor"/>
    </font>
    <font>
      <b/>
      <sz val="11"/>
      <color theme="1"/>
      <name val="Arial"/>
      <family val="2"/>
    </font>
    <font>
      <b/>
      <sz val="11"/>
      <color theme="1"/>
      <name val="Calibri"/>
      <family val="2"/>
      <scheme val="minor"/>
    </font>
    <font>
      <sz val="11"/>
      <color rgb="FFFF0000"/>
      <name val="Arial"/>
      <family val="2"/>
    </font>
    <font>
      <sz val="11"/>
      <name val="Arial"/>
      <family val="2"/>
    </font>
    <font>
      <b/>
      <sz val="12"/>
      <name val="Arial"/>
      <family val="2"/>
    </font>
    <font>
      <sz val="12"/>
      <name val="Arial"/>
      <family val="2"/>
    </font>
    <font>
      <sz val="12"/>
      <color rgb="FF000000"/>
      <name val="Arial"/>
      <family val="2"/>
    </font>
    <font>
      <sz val="11"/>
      <color theme="1"/>
      <name val="Calibri"/>
      <family val="2"/>
      <scheme val="minor"/>
    </font>
    <font>
      <b/>
      <sz val="14"/>
      <color theme="1"/>
      <name val="Calibri"/>
      <family val="2"/>
      <scheme val="minor"/>
    </font>
    <font>
      <b/>
      <sz val="11"/>
      <color theme="1"/>
      <name val="Calibri"/>
      <family val="2"/>
      <scheme val="minor"/>
    </font>
    <font>
      <b/>
      <sz val="9"/>
      <color theme="1"/>
      <name val="Arial"/>
      <family val="2"/>
    </font>
    <font>
      <sz val="10"/>
      <name val="Arial"/>
      <family val="2"/>
    </font>
    <font>
      <sz val="12"/>
      <color theme="1"/>
      <name val="Arial"/>
      <family val="2"/>
    </font>
    <font>
      <sz val="11"/>
      <color theme="1"/>
      <name val="Calibri"/>
      <family val="2"/>
      <scheme val="minor"/>
    </font>
    <font>
      <sz val="14"/>
      <color theme="1"/>
      <name val="Arial"/>
      <family val="2"/>
    </font>
    <font>
      <b/>
      <sz val="12"/>
      <color theme="1"/>
      <name val="Arial"/>
      <family val="2"/>
    </font>
    <font>
      <sz val="11"/>
      <color theme="1"/>
      <name val="Arial"/>
      <family val="2"/>
    </font>
    <font>
      <b/>
      <sz val="11"/>
      <color theme="1"/>
      <name val="Arial"/>
      <family val="2"/>
    </font>
    <font>
      <b/>
      <sz val="16"/>
      <color theme="1"/>
      <name val="Arial"/>
      <family val="2"/>
    </font>
    <font>
      <b/>
      <sz val="11"/>
      <color theme="1"/>
      <name val="Calibri"/>
      <family val="2"/>
      <scheme val="minor"/>
    </font>
    <font>
      <b/>
      <sz val="12"/>
      <color theme="0"/>
      <name val="Arial"/>
      <family val="2"/>
    </font>
    <font>
      <b/>
      <sz val="11"/>
      <color theme="0"/>
      <name val="Calibri"/>
      <family val="2"/>
      <scheme val="minor"/>
    </font>
    <font>
      <sz val="11"/>
      <color theme="0"/>
      <name val="Calibri"/>
      <family val="2"/>
      <scheme val="minor"/>
    </font>
    <font>
      <sz val="11"/>
      <color rgb="FF386492"/>
      <name val="Calibri"/>
      <family val="2"/>
    </font>
    <font>
      <b/>
      <sz val="24"/>
      <color rgb="FF2B2D45"/>
      <name val="Arial"/>
      <family val="2"/>
    </font>
    <font>
      <sz val="11"/>
      <color rgb="FF2B2D45"/>
      <name val="Calibri"/>
      <family val="2"/>
      <scheme val="minor"/>
    </font>
    <font>
      <b/>
      <sz val="18"/>
      <color rgb="FF2B2D45"/>
      <name val="Arial"/>
      <family val="2"/>
    </font>
    <font>
      <sz val="18"/>
      <color rgb="FF2B2D45"/>
      <name val="Calibri"/>
      <family val="2"/>
      <scheme val="minor"/>
    </font>
    <font>
      <sz val="6"/>
      <color indexed="81"/>
      <name val="Geneva"/>
      <family val="2"/>
    </font>
    <font>
      <b/>
      <sz val="10"/>
      <color theme="1"/>
      <name val="Arial"/>
      <family val="2"/>
    </font>
    <font>
      <sz val="12"/>
      <color rgb="FFFF0000"/>
      <name val="Arial"/>
      <family val="2"/>
    </font>
    <font>
      <sz val="18"/>
      <color theme="1"/>
      <name val="Arial"/>
      <family val="2"/>
    </font>
    <font>
      <sz val="18"/>
      <color theme="1"/>
      <name val="Calibri"/>
      <family val="2"/>
      <scheme val="minor"/>
    </font>
    <font>
      <sz val="16"/>
      <color theme="1"/>
      <name val="Arial"/>
      <family val="2"/>
    </font>
    <font>
      <b/>
      <sz val="16"/>
      <color theme="0"/>
      <name val="Arial"/>
      <family val="2"/>
    </font>
    <font>
      <sz val="12"/>
      <color theme="0"/>
      <name val="Arial"/>
      <family val="2"/>
    </font>
    <font>
      <sz val="12"/>
      <color rgb="FF7030A0"/>
      <name val="Arial"/>
      <family val="2"/>
    </font>
    <font>
      <sz val="12"/>
      <color theme="2" tint="-0.499984740745262"/>
      <name val="Arial"/>
      <family val="2"/>
    </font>
    <font>
      <b/>
      <sz val="14"/>
      <color theme="1"/>
      <name val="Arial"/>
      <family val="2"/>
    </font>
    <font>
      <sz val="16"/>
      <color theme="1"/>
      <name val="Calibri"/>
      <family val="2"/>
      <scheme val="minor"/>
    </font>
    <font>
      <b/>
      <sz val="12"/>
      <color theme="1" tint="0.14999847407452621"/>
      <name val="Arial"/>
      <family val="2"/>
    </font>
    <font>
      <sz val="11"/>
      <color rgb="FFFF0000"/>
      <name val="Calibri"/>
      <family val="2"/>
      <scheme val="minor"/>
    </font>
    <font>
      <b/>
      <sz val="10"/>
      <color theme="8" tint="-0.249977111117893"/>
      <name val="Arial"/>
      <family val="2"/>
    </font>
    <font>
      <sz val="10"/>
      <color theme="8" tint="-0.249977111117893"/>
      <name val="Arial"/>
      <family val="2"/>
    </font>
    <font>
      <b/>
      <sz val="40"/>
      <color indexed="9"/>
      <name val="Arial Narrow"/>
      <family val="2"/>
    </font>
    <font>
      <sz val="6"/>
      <name val="Arial"/>
      <family val="2"/>
    </font>
    <font>
      <b/>
      <sz val="10"/>
      <name val="Arial"/>
      <family val="2"/>
    </font>
    <font>
      <b/>
      <sz val="7"/>
      <name val="Arial"/>
      <family val="2"/>
    </font>
    <font>
      <sz val="7"/>
      <name val="Arial"/>
      <family val="2"/>
    </font>
    <font>
      <sz val="7"/>
      <name val="Calibri"/>
      <family val="2"/>
      <scheme val="minor"/>
    </font>
    <font>
      <b/>
      <sz val="10"/>
      <color theme="1"/>
      <name val="Calibri"/>
      <family val="2"/>
      <scheme val="minor"/>
    </font>
    <font>
      <sz val="7"/>
      <color theme="1"/>
      <name val="Calibri"/>
      <family val="2"/>
      <scheme val="minor"/>
    </font>
    <font>
      <b/>
      <sz val="9"/>
      <color theme="1"/>
      <name val="Calibri"/>
      <family val="2"/>
      <scheme val="minor"/>
    </font>
    <font>
      <b/>
      <sz val="7"/>
      <color theme="1"/>
      <name val="Calibri"/>
      <family val="2"/>
      <scheme val="minor"/>
    </font>
    <font>
      <sz val="7"/>
      <color theme="1"/>
      <name val="Arial"/>
      <family val="2"/>
    </font>
    <font>
      <b/>
      <sz val="7"/>
      <color theme="1"/>
      <name val="Arial"/>
      <family val="2"/>
    </font>
    <font>
      <sz val="7"/>
      <color rgb="FFFF0000"/>
      <name val="Arial"/>
      <family val="2"/>
    </font>
    <font>
      <b/>
      <sz val="8"/>
      <color theme="1"/>
      <name val="Calibri"/>
      <family val="2"/>
      <scheme val="minor"/>
    </font>
    <font>
      <b/>
      <sz val="6"/>
      <name val="Arial"/>
      <family val="2"/>
    </font>
    <font>
      <sz val="8"/>
      <color theme="1"/>
      <name val="Calibri"/>
      <family val="2"/>
      <scheme val="minor"/>
    </font>
    <font>
      <b/>
      <sz val="8"/>
      <color theme="4" tint="-0.499984740745262"/>
      <name val="Arial"/>
      <family val="2"/>
    </font>
    <font>
      <sz val="12"/>
      <color theme="0"/>
      <name val="Calibri"/>
      <family val="2"/>
      <scheme val="minor"/>
    </font>
    <font>
      <b/>
      <sz val="12"/>
      <color theme="0"/>
      <name val="Calibri"/>
      <family val="2"/>
      <scheme val="minor"/>
    </font>
    <font>
      <sz val="8"/>
      <name val="Arial"/>
      <family val="2"/>
    </font>
    <font>
      <sz val="8"/>
      <name val="Calibri"/>
      <family val="2"/>
      <scheme val="minor"/>
    </font>
    <font>
      <b/>
      <sz val="8"/>
      <name val="Arial"/>
      <family val="2"/>
    </font>
    <font>
      <sz val="9"/>
      <color theme="0"/>
      <name val="Calibri"/>
      <family val="2"/>
      <scheme val="minor"/>
    </font>
    <font>
      <sz val="10"/>
      <color indexed="9"/>
      <name val="Arial"/>
      <family val="2"/>
    </font>
    <font>
      <u/>
      <sz val="11"/>
      <color theme="1"/>
      <name val="Calibri"/>
      <family val="2"/>
      <scheme val="minor"/>
    </font>
    <font>
      <b/>
      <sz val="11"/>
      <color indexed="10"/>
      <name val="Arial"/>
      <family val="2"/>
    </font>
    <font>
      <b/>
      <sz val="10"/>
      <color indexed="9"/>
      <name val="Arial"/>
      <family val="2"/>
    </font>
    <font>
      <b/>
      <sz val="8"/>
      <color indexed="81"/>
      <name val="Tahoma"/>
      <family val="2"/>
    </font>
    <font>
      <sz val="8"/>
      <color indexed="81"/>
      <name val="Tahoma"/>
      <family val="2"/>
    </font>
    <font>
      <sz val="8"/>
      <name val="Verdana"/>
      <family val="2"/>
    </font>
    <font>
      <b/>
      <sz val="8"/>
      <color indexed="9"/>
      <name val="Verdana"/>
      <family val="2"/>
    </font>
    <font>
      <b/>
      <sz val="8"/>
      <color indexed="23"/>
      <name val="Verdana"/>
      <family val="2"/>
    </font>
    <font>
      <sz val="8"/>
      <color indexed="9"/>
      <name val="Verdana"/>
      <family val="2"/>
    </font>
    <font>
      <sz val="10"/>
      <color indexed="81"/>
      <name val="Tahoma"/>
      <family val="2"/>
    </font>
    <font>
      <sz val="12"/>
      <color theme="2" tint="-0.249977111117893"/>
      <name val="Arial"/>
      <family val="2"/>
    </font>
    <font>
      <b/>
      <sz val="8"/>
      <color theme="1"/>
      <name val="Arial"/>
      <family val="2"/>
    </font>
    <font>
      <sz val="8"/>
      <color rgb="FFFF0000"/>
      <name val="Arial"/>
      <family val="2"/>
    </font>
    <font>
      <sz val="8"/>
      <color theme="1"/>
      <name val="Arial"/>
      <family val="2"/>
    </font>
    <font>
      <b/>
      <sz val="11"/>
      <name val="Arial"/>
      <family val="2"/>
    </font>
    <font>
      <sz val="12"/>
      <color rgb="FFFF0000"/>
      <name val="Calibri"/>
      <family val="2"/>
      <scheme val="minor"/>
    </font>
    <font>
      <sz val="14"/>
      <color theme="1" tint="0.499984740745262"/>
      <name val="Arial"/>
      <family val="2"/>
    </font>
    <font>
      <sz val="14"/>
      <name val="Arial"/>
      <family val="2"/>
    </font>
    <font>
      <b/>
      <sz val="8"/>
      <color rgb="FFFF0000"/>
      <name val="Arial"/>
      <family val="2"/>
    </font>
    <font>
      <b/>
      <sz val="14"/>
      <name val="Arial"/>
      <family val="2"/>
    </font>
  </fonts>
  <fills count="35">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bgColor indexed="64"/>
      </patternFill>
    </fill>
    <fill>
      <patternFill patternType="solid">
        <fgColor theme="9" tint="0.79998168889431442"/>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theme="7" tint="0.79998168889431442"/>
        <bgColor indexed="64"/>
      </patternFill>
    </fill>
    <fill>
      <patternFill patternType="solid">
        <fgColor rgb="FF00B050"/>
        <bgColor indexed="64"/>
      </patternFill>
    </fill>
    <fill>
      <patternFill patternType="solid">
        <fgColor theme="9" tint="0.39997558519241921"/>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4"/>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4" tint="0.39997558519241921"/>
        <bgColor indexed="64"/>
      </patternFill>
    </fill>
    <fill>
      <patternFill patternType="solid">
        <fgColor rgb="FFFFFF00"/>
        <bgColor indexed="64"/>
      </patternFill>
    </fill>
    <fill>
      <patternFill patternType="solid">
        <fgColor rgb="FF386492"/>
        <bgColor indexed="64"/>
      </patternFill>
    </fill>
    <fill>
      <patternFill patternType="solid">
        <fgColor theme="2" tint="-0.499984740745262"/>
        <bgColor indexed="64"/>
      </patternFill>
    </fill>
    <fill>
      <patternFill patternType="solid">
        <fgColor rgb="FFFF0000"/>
        <bgColor indexed="64"/>
      </patternFill>
    </fill>
    <fill>
      <patternFill patternType="solid">
        <fgColor indexed="9"/>
        <bgColor indexed="64"/>
      </patternFill>
    </fill>
    <fill>
      <patternFill patternType="solid">
        <fgColor theme="4" tint="-0.249977111117893"/>
        <bgColor indexed="64"/>
      </patternFill>
    </fill>
    <fill>
      <patternFill patternType="solid">
        <fgColor theme="7" tint="0.39997558519241921"/>
        <bgColor indexed="64"/>
      </patternFill>
    </fill>
    <fill>
      <patternFill patternType="solid">
        <fgColor indexed="21"/>
        <bgColor indexed="64"/>
      </patternFill>
    </fill>
    <fill>
      <patternFill patternType="solid">
        <fgColor indexed="22"/>
        <bgColor indexed="64"/>
      </patternFill>
    </fill>
    <fill>
      <patternFill patternType="solid">
        <fgColor theme="0" tint="-0.14996795556505021"/>
        <bgColor indexed="64"/>
      </patternFill>
    </fill>
    <fill>
      <patternFill patternType="solid">
        <fgColor theme="0" tint="-0.24994659260841701"/>
        <bgColor indexed="64"/>
      </patternFill>
    </fill>
    <fill>
      <patternFill patternType="solid">
        <fgColor theme="0" tint="-4.9989318521683403E-2"/>
        <bgColor indexed="64"/>
      </patternFill>
    </fill>
  </fills>
  <borders count="263">
    <border>
      <left/>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bottom style="medium">
        <color indexed="64"/>
      </bottom>
      <diagonal/>
    </border>
    <border>
      <left/>
      <right/>
      <top/>
      <bottom style="thin">
        <color indexed="64"/>
      </bottom>
      <diagonal/>
    </border>
    <border>
      <left style="thin">
        <color indexed="64"/>
      </left>
      <right/>
      <top/>
      <bottom/>
      <diagonal/>
    </border>
    <border>
      <left style="thin">
        <color rgb="FF008B28"/>
      </left>
      <right style="thin">
        <color rgb="FF008B28"/>
      </right>
      <top style="thin">
        <color rgb="FF008B28"/>
      </top>
      <bottom style="thin">
        <color rgb="FF008B28"/>
      </bottom>
      <diagonal/>
    </border>
    <border>
      <left style="thin">
        <color rgb="FF008B28"/>
      </left>
      <right/>
      <top/>
      <bottom/>
      <diagonal/>
    </border>
    <border>
      <left/>
      <right style="thin">
        <color rgb="FF008B28"/>
      </right>
      <top/>
      <bottom/>
      <diagonal/>
    </border>
    <border>
      <left/>
      <right/>
      <top style="thin">
        <color rgb="FF008B28"/>
      </top>
      <bottom/>
      <diagonal/>
    </border>
    <border>
      <left style="thin">
        <color auto="1"/>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style="thin">
        <color auto="1"/>
      </right>
      <top style="thin">
        <color auto="1"/>
      </top>
      <bottom style="medium">
        <color auto="1"/>
      </bottom>
      <diagonal/>
    </border>
    <border>
      <left style="thin">
        <color auto="1"/>
      </left>
      <right/>
      <top style="thin">
        <color auto="1"/>
      </top>
      <bottom style="medium">
        <color auto="1"/>
      </bottom>
      <diagonal/>
    </border>
    <border>
      <left/>
      <right style="thin">
        <color auto="1"/>
      </right>
      <top style="thin">
        <color auto="1"/>
      </top>
      <bottom style="medium">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right/>
      <top style="medium">
        <color indexed="64"/>
      </top>
      <bottom style="thin">
        <color indexed="64"/>
      </bottom>
      <diagonal/>
    </border>
    <border>
      <left/>
      <right style="medium">
        <color auto="1"/>
      </right>
      <top style="medium">
        <color indexed="64"/>
      </top>
      <bottom style="thin">
        <color auto="1"/>
      </bottom>
      <diagonal/>
    </border>
    <border>
      <left style="medium">
        <color indexed="64"/>
      </left>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right/>
      <top style="thin">
        <color indexed="64"/>
      </top>
      <bottom style="thin">
        <color indexed="64"/>
      </bottom>
      <diagonal/>
    </border>
    <border>
      <left style="thin">
        <color auto="1"/>
      </left>
      <right style="medium">
        <color auto="1"/>
      </right>
      <top style="medium">
        <color auto="1"/>
      </top>
      <bottom/>
      <diagonal/>
    </border>
    <border>
      <left style="thin">
        <color indexed="64"/>
      </left>
      <right/>
      <top style="medium">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style="thin">
        <color auto="1"/>
      </right>
      <top style="thin">
        <color auto="1"/>
      </top>
      <bottom/>
      <diagonal/>
    </border>
    <border>
      <left style="thin">
        <color indexed="64"/>
      </left>
      <right style="medium">
        <color auto="1"/>
      </right>
      <top/>
      <bottom/>
      <diagonal/>
    </border>
    <border>
      <left style="thin">
        <color indexed="64"/>
      </left>
      <right style="medium">
        <color auto="1"/>
      </right>
      <top/>
      <bottom style="medium">
        <color indexed="64"/>
      </bottom>
      <diagonal/>
    </border>
    <border>
      <left style="thin">
        <color indexed="64"/>
      </left>
      <right style="medium">
        <color auto="1"/>
      </right>
      <top style="medium">
        <color indexed="64"/>
      </top>
      <bottom style="thin">
        <color indexed="64"/>
      </bottom>
      <diagonal/>
    </border>
    <border>
      <left style="thin">
        <color indexed="64"/>
      </left>
      <right style="medium">
        <color auto="1"/>
      </right>
      <top style="thin">
        <color indexed="64"/>
      </top>
      <bottom/>
      <diagonal/>
    </border>
    <border>
      <left/>
      <right/>
      <top/>
      <bottom style="thin">
        <color theme="8" tint="-0.24994659260841701"/>
      </bottom>
      <diagonal/>
    </border>
    <border>
      <left style="thin">
        <color theme="8" tint="-0.24994659260841701"/>
      </left>
      <right style="thin">
        <color theme="8" tint="-0.24994659260841701"/>
      </right>
      <top style="thin">
        <color theme="8" tint="-0.24994659260841701"/>
      </top>
      <bottom style="thin">
        <color theme="8" tint="-0.24994659260841701"/>
      </bottom>
      <diagonal/>
    </border>
    <border>
      <left style="thin">
        <color rgb="FF008B28"/>
      </left>
      <right style="thin">
        <color rgb="FF008B28"/>
      </right>
      <top/>
      <bottom/>
      <diagonal/>
    </border>
    <border>
      <left/>
      <right style="thin">
        <color theme="8" tint="-0.24994659260841701"/>
      </right>
      <top style="thin">
        <color theme="8" tint="-0.24994659260841701"/>
      </top>
      <bottom/>
      <diagonal/>
    </border>
    <border>
      <left style="thin">
        <color theme="8" tint="-0.24994659260841701"/>
      </left>
      <right/>
      <top/>
      <bottom/>
      <diagonal/>
    </border>
    <border>
      <left/>
      <right style="thin">
        <color theme="8" tint="-0.24994659260841701"/>
      </right>
      <top/>
      <bottom/>
      <diagonal/>
    </border>
    <border>
      <left/>
      <right style="thin">
        <color theme="8" tint="-0.24994659260841701"/>
      </right>
      <top/>
      <bottom style="thin">
        <color theme="8" tint="-0.24994659260841701"/>
      </bottom>
      <diagonal/>
    </border>
    <border>
      <left style="thin">
        <color theme="8" tint="-0.24994659260841701"/>
      </left>
      <right/>
      <top style="thin">
        <color theme="8" tint="-0.24994659260841701"/>
      </top>
      <bottom/>
      <diagonal/>
    </border>
    <border>
      <left style="thin">
        <color theme="8" tint="-0.24994659260841701"/>
      </left>
      <right/>
      <top style="thin">
        <color theme="8" tint="-0.24994659260841701"/>
      </top>
      <bottom style="thin">
        <color theme="8" tint="-0.24994659260841701"/>
      </bottom>
      <diagonal/>
    </border>
    <border>
      <left/>
      <right style="thin">
        <color theme="8" tint="-0.24994659260841701"/>
      </right>
      <top style="thin">
        <color theme="8" tint="-0.24994659260841701"/>
      </top>
      <bottom style="thin">
        <color theme="8" tint="-0.24994659260841701"/>
      </bottom>
      <diagonal/>
    </border>
    <border>
      <left style="thin">
        <color theme="8" tint="-0.24994659260841701"/>
      </left>
      <right style="thin">
        <color rgb="FF008B28"/>
      </right>
      <top/>
      <bottom style="thin">
        <color theme="8" tint="-0.24994659260841701"/>
      </bottom>
      <diagonal/>
    </border>
    <border>
      <left style="thin">
        <color rgb="FF2B2D45"/>
      </left>
      <right/>
      <top style="thin">
        <color rgb="FF2B2D45"/>
      </top>
      <bottom/>
      <diagonal/>
    </border>
    <border>
      <left/>
      <right/>
      <top style="thin">
        <color rgb="FF2B2D45"/>
      </top>
      <bottom/>
      <diagonal/>
    </border>
    <border>
      <left/>
      <right style="thin">
        <color rgb="FF2B2D45"/>
      </right>
      <top style="thin">
        <color rgb="FF2B2D45"/>
      </top>
      <bottom/>
      <diagonal/>
    </border>
    <border>
      <left style="thin">
        <color rgb="FF2B2D45"/>
      </left>
      <right/>
      <top/>
      <bottom/>
      <diagonal/>
    </border>
    <border>
      <left/>
      <right style="thin">
        <color rgb="FF2B2D45"/>
      </right>
      <top/>
      <bottom/>
      <diagonal/>
    </border>
    <border>
      <left style="thin">
        <color rgb="FF2B2D45"/>
      </left>
      <right/>
      <top/>
      <bottom style="thin">
        <color indexed="64"/>
      </bottom>
      <diagonal/>
    </border>
    <border>
      <left/>
      <right style="thin">
        <color rgb="FF2B2D45"/>
      </right>
      <top/>
      <bottom style="thin">
        <color indexed="64"/>
      </bottom>
      <diagonal/>
    </border>
    <border>
      <left style="thin">
        <color indexed="17"/>
      </left>
      <right/>
      <top style="thin">
        <color indexed="17"/>
      </top>
      <bottom/>
      <diagonal/>
    </border>
    <border>
      <left/>
      <right/>
      <top style="thin">
        <color indexed="17"/>
      </top>
      <bottom/>
      <diagonal/>
    </border>
    <border>
      <left/>
      <right style="thin">
        <color theme="8" tint="-0.249977111117893"/>
      </right>
      <top style="thin">
        <color indexed="17"/>
      </top>
      <bottom/>
      <diagonal/>
    </border>
    <border>
      <left style="thin">
        <color theme="8" tint="-0.249977111117893"/>
      </left>
      <right/>
      <top style="thin">
        <color indexed="17"/>
      </top>
      <bottom/>
      <diagonal/>
    </border>
    <border>
      <left style="thin">
        <color theme="8" tint="-0.249977111117893"/>
      </left>
      <right/>
      <top style="thin">
        <color theme="8" tint="-0.249977111117893"/>
      </top>
      <bottom/>
      <diagonal/>
    </border>
    <border>
      <left/>
      <right/>
      <top style="thin">
        <color theme="8" tint="-0.249977111117893"/>
      </top>
      <bottom/>
      <diagonal/>
    </border>
    <border>
      <left/>
      <right style="thin">
        <color theme="8" tint="-0.249977111117893"/>
      </right>
      <top style="thin">
        <color theme="8" tint="-0.249977111117893"/>
      </top>
      <bottom/>
      <diagonal/>
    </border>
    <border>
      <left style="thin">
        <color theme="8" tint="-0.249977111117893"/>
      </left>
      <right/>
      <top style="thin">
        <color indexed="64"/>
      </top>
      <bottom/>
      <diagonal/>
    </border>
    <border>
      <left style="thin">
        <color indexed="17"/>
      </left>
      <right/>
      <top/>
      <bottom/>
      <diagonal/>
    </border>
    <border>
      <left/>
      <right style="thin">
        <color theme="8" tint="-0.249977111117893"/>
      </right>
      <top/>
      <bottom/>
      <diagonal/>
    </border>
    <border>
      <left style="thin">
        <color theme="8" tint="-0.249977111117893"/>
      </left>
      <right/>
      <top/>
      <bottom/>
      <diagonal/>
    </border>
    <border>
      <left style="thin">
        <color indexed="17"/>
      </left>
      <right/>
      <top/>
      <bottom style="thin">
        <color theme="8" tint="-0.249977111117893"/>
      </bottom>
      <diagonal/>
    </border>
    <border>
      <left/>
      <right/>
      <top/>
      <bottom style="thin">
        <color theme="8" tint="-0.249977111117893"/>
      </bottom>
      <diagonal/>
    </border>
    <border>
      <left/>
      <right style="thin">
        <color theme="8" tint="-0.249977111117893"/>
      </right>
      <top/>
      <bottom style="thin">
        <color theme="8" tint="-0.249977111117893"/>
      </bottom>
      <diagonal/>
    </border>
    <border>
      <left style="thin">
        <color theme="8" tint="-0.249977111117893"/>
      </left>
      <right/>
      <top/>
      <bottom style="thin">
        <color theme="8" tint="-0.249977111117893"/>
      </bottom>
      <diagonal/>
    </border>
    <border>
      <left/>
      <right style="thin">
        <color indexed="17"/>
      </right>
      <top/>
      <bottom/>
      <diagonal/>
    </border>
    <border>
      <left/>
      <right/>
      <top style="thin">
        <color rgb="FF00B050"/>
      </top>
      <bottom/>
      <diagonal/>
    </border>
    <border>
      <left style="thin">
        <color rgb="FF00B050"/>
      </left>
      <right/>
      <top style="thin">
        <color rgb="FF00B050"/>
      </top>
      <bottom style="thin">
        <color rgb="FF00B050"/>
      </bottom>
      <diagonal/>
    </border>
    <border>
      <left/>
      <right/>
      <top style="thin">
        <color rgb="FF00B050"/>
      </top>
      <bottom style="thin">
        <color rgb="FF00B050"/>
      </bottom>
      <diagonal/>
    </border>
    <border>
      <left/>
      <right style="thin">
        <color rgb="FF00B050"/>
      </right>
      <top style="thin">
        <color rgb="FF00B050"/>
      </top>
      <bottom style="thin">
        <color rgb="FF00B050"/>
      </bottom>
      <diagonal/>
    </border>
    <border>
      <left style="thin">
        <color rgb="FF00B050"/>
      </left>
      <right/>
      <top/>
      <bottom/>
      <diagonal/>
    </border>
    <border>
      <left/>
      <right style="thin">
        <color rgb="FF00B050"/>
      </right>
      <top/>
      <bottom/>
      <diagonal/>
    </border>
    <border>
      <left style="thin">
        <color indexed="17"/>
      </left>
      <right/>
      <top style="thin">
        <color theme="8" tint="-0.249977111117893"/>
      </top>
      <bottom/>
      <diagonal/>
    </border>
    <border>
      <left/>
      <right style="thin">
        <color indexed="17"/>
      </right>
      <top style="thin">
        <color theme="8" tint="-0.249977111117893"/>
      </top>
      <bottom/>
      <diagonal/>
    </border>
    <border>
      <left style="thin">
        <color theme="8" tint="-0.249977111117893"/>
      </left>
      <right style="thin">
        <color theme="8" tint="-0.249977111117893"/>
      </right>
      <top style="thin">
        <color theme="8" tint="-0.249977111117893"/>
      </top>
      <bottom style="thin">
        <color theme="8" tint="-0.249977111117893"/>
      </bottom>
      <diagonal/>
    </border>
    <border>
      <left/>
      <right/>
      <top style="thin">
        <color theme="8" tint="-0.249977111117893"/>
      </top>
      <bottom style="thin">
        <color theme="8" tint="-0.249977111117893"/>
      </bottom>
      <diagonal/>
    </border>
    <border>
      <left/>
      <right style="thin">
        <color theme="8" tint="-0.249977111117893"/>
      </right>
      <top style="thin">
        <color theme="8" tint="-0.249977111117893"/>
      </top>
      <bottom style="thin">
        <color theme="8" tint="-0.249977111117893"/>
      </bottom>
      <diagonal/>
    </border>
    <border>
      <left style="thin">
        <color theme="8" tint="-0.249977111117893"/>
      </left>
      <right/>
      <top style="thin">
        <color theme="8" tint="-0.249977111117893"/>
      </top>
      <bottom style="thin">
        <color theme="8" tint="-0.249977111117893"/>
      </bottom>
      <diagonal/>
    </border>
    <border>
      <left style="thin">
        <color theme="8" tint="-0.249977111117893"/>
      </left>
      <right style="thin">
        <color rgb="FF008000"/>
      </right>
      <top style="thin">
        <color theme="8" tint="-0.249977111117893"/>
      </top>
      <bottom style="thin">
        <color theme="8" tint="-0.249977111117893"/>
      </bottom>
      <diagonal/>
    </border>
    <border>
      <left/>
      <right style="thin">
        <color rgb="FF008000"/>
      </right>
      <top style="thin">
        <color theme="8" tint="-0.249977111117893"/>
      </top>
      <bottom style="thin">
        <color theme="8" tint="-0.249977111117893"/>
      </bottom>
      <diagonal/>
    </border>
    <border>
      <left style="thin">
        <color rgb="FF008000"/>
      </left>
      <right style="thin">
        <color rgb="FF008000"/>
      </right>
      <top style="thin">
        <color theme="8" tint="-0.249977111117893"/>
      </top>
      <bottom style="thin">
        <color theme="8" tint="-0.249977111117893"/>
      </bottom>
      <diagonal/>
    </border>
    <border>
      <left style="thin">
        <color rgb="FF008000"/>
      </left>
      <right/>
      <top style="thin">
        <color theme="8" tint="-0.249977111117893"/>
      </top>
      <bottom style="thin">
        <color theme="8" tint="-0.249977111117893"/>
      </bottom>
      <diagonal/>
    </border>
    <border>
      <left style="thin">
        <color rgb="FF008000"/>
      </left>
      <right style="thin">
        <color theme="8" tint="-0.249977111117893"/>
      </right>
      <top style="thin">
        <color theme="8" tint="-0.249977111117893"/>
      </top>
      <bottom style="thin">
        <color theme="8" tint="-0.249977111117893"/>
      </bottom>
      <diagonal/>
    </border>
    <border>
      <left style="thin">
        <color theme="8" tint="-0.249977111117893"/>
      </left>
      <right style="thin">
        <color rgb="FF00B050"/>
      </right>
      <top style="thin">
        <color theme="8" tint="-0.249977111117893"/>
      </top>
      <bottom style="thin">
        <color theme="8" tint="-0.249977111117893"/>
      </bottom>
      <diagonal/>
    </border>
    <border>
      <left style="thin">
        <color rgb="FF00B050"/>
      </left>
      <right style="thin">
        <color rgb="FF00B050"/>
      </right>
      <top style="thin">
        <color theme="8" tint="-0.249977111117893"/>
      </top>
      <bottom style="thin">
        <color theme="8" tint="-0.249977111117893"/>
      </bottom>
      <diagonal/>
    </border>
    <border>
      <left style="thin">
        <color rgb="FF00B050"/>
      </left>
      <right style="thin">
        <color theme="8" tint="-0.249977111117893"/>
      </right>
      <top style="thin">
        <color theme="8" tint="-0.249977111117893"/>
      </top>
      <bottom style="thin">
        <color theme="8" tint="-0.249977111117893"/>
      </bottom>
      <diagonal/>
    </border>
    <border>
      <left style="thin">
        <color theme="8" tint="-0.249977111117893"/>
      </left>
      <right style="thin">
        <color theme="8" tint="-0.249977111117893"/>
      </right>
      <top style="thin">
        <color theme="8" tint="-0.249977111117893"/>
      </top>
      <bottom style="medium">
        <color theme="8" tint="-0.249977111117893"/>
      </bottom>
      <diagonal/>
    </border>
    <border>
      <left/>
      <right/>
      <top/>
      <bottom style="medium">
        <color theme="8" tint="-0.249977111117893"/>
      </bottom>
      <diagonal/>
    </border>
    <border>
      <left/>
      <right style="thin">
        <color theme="8" tint="-0.249977111117893"/>
      </right>
      <top/>
      <bottom style="medium">
        <color theme="8" tint="-0.249977111117893"/>
      </bottom>
      <diagonal/>
    </border>
    <border>
      <left style="thin">
        <color theme="8" tint="-0.249977111117893"/>
      </left>
      <right style="thin">
        <color indexed="64"/>
      </right>
      <top/>
      <bottom style="medium">
        <color theme="8" tint="-0.249977111117893"/>
      </bottom>
      <diagonal/>
    </border>
    <border>
      <left style="thin">
        <color indexed="64"/>
      </left>
      <right style="thin">
        <color indexed="64"/>
      </right>
      <top/>
      <bottom style="medium">
        <color theme="8" tint="-0.249977111117893"/>
      </bottom>
      <diagonal/>
    </border>
    <border>
      <left style="thin">
        <color indexed="64"/>
      </left>
      <right style="thin">
        <color theme="8" tint="-0.249977111117893"/>
      </right>
      <top/>
      <bottom style="medium">
        <color theme="8" tint="-0.249977111117893"/>
      </bottom>
      <diagonal/>
    </border>
    <border>
      <left style="thin">
        <color theme="8" tint="-0.249977111117893"/>
      </left>
      <right/>
      <top/>
      <bottom style="medium">
        <color theme="8" tint="-0.249977111117893"/>
      </bottom>
      <diagonal/>
    </border>
    <border>
      <left style="thin">
        <color indexed="64"/>
      </left>
      <right/>
      <top style="medium">
        <color theme="8" tint="-0.249977111117893"/>
      </top>
      <bottom style="thin">
        <color theme="8" tint="-0.249977111117893"/>
      </bottom>
      <diagonal/>
    </border>
    <border>
      <left/>
      <right/>
      <top style="medium">
        <color theme="8" tint="-0.249977111117893"/>
      </top>
      <bottom style="thin">
        <color theme="8" tint="-0.249977111117893"/>
      </bottom>
      <diagonal/>
    </border>
    <border>
      <left/>
      <right style="thin">
        <color theme="8" tint="-0.249977111117893"/>
      </right>
      <top style="medium">
        <color theme="8" tint="-0.249977111117893"/>
      </top>
      <bottom style="thin">
        <color theme="8" tint="-0.249977111117893"/>
      </bottom>
      <diagonal/>
    </border>
    <border>
      <left style="thin">
        <color theme="8" tint="-0.249977111117893"/>
      </left>
      <right/>
      <top style="medium">
        <color theme="8" tint="-0.249977111117893"/>
      </top>
      <bottom style="thin">
        <color theme="8" tint="-0.249977111117893"/>
      </bottom>
      <diagonal/>
    </border>
    <border>
      <left style="thin">
        <color theme="8" tint="-0.249977111117893"/>
      </left>
      <right style="thin">
        <color theme="8" tint="-0.249977111117893"/>
      </right>
      <top/>
      <bottom/>
      <diagonal/>
    </border>
    <border>
      <left style="thin">
        <color theme="8" tint="-0.249977111117893"/>
      </left>
      <right style="thin">
        <color theme="8" tint="-0.249977111117893"/>
      </right>
      <top style="medium">
        <color theme="8" tint="-0.249977111117893"/>
      </top>
      <bottom style="thin">
        <color theme="8" tint="-0.249977111117893"/>
      </bottom>
      <diagonal/>
    </border>
    <border>
      <left style="thin">
        <color theme="8" tint="-0.249977111117893"/>
      </left>
      <right style="thin">
        <color theme="8" tint="-0.249977111117893"/>
      </right>
      <top style="thin">
        <color theme="8" tint="-0.249977111117893"/>
      </top>
      <bottom/>
      <diagonal/>
    </border>
    <border>
      <left/>
      <right style="medium">
        <color theme="8" tint="-0.249977111117893"/>
      </right>
      <top style="thin">
        <color theme="8" tint="-0.249977111117893"/>
      </top>
      <bottom style="thin">
        <color theme="8" tint="-0.249977111117893"/>
      </bottom>
      <diagonal/>
    </border>
    <border>
      <left style="medium">
        <color theme="8" tint="-0.249977111117893"/>
      </left>
      <right style="medium">
        <color theme="8" tint="-0.249977111117893"/>
      </right>
      <top style="thin">
        <color theme="8" tint="-0.249977111117893"/>
      </top>
      <bottom style="thin">
        <color theme="8" tint="-0.249977111117893"/>
      </bottom>
      <diagonal/>
    </border>
    <border>
      <left style="medium">
        <color theme="8" tint="-0.249977111117893"/>
      </left>
      <right/>
      <top style="thin">
        <color theme="8" tint="-0.249977111117893"/>
      </top>
      <bottom style="thin">
        <color theme="8" tint="-0.249977111117893"/>
      </bottom>
      <diagonal/>
    </border>
    <border>
      <left style="thin">
        <color theme="8" tint="-0.249977111117893"/>
      </left>
      <right style="medium">
        <color theme="8" tint="-0.249977111117893"/>
      </right>
      <top style="thin">
        <color theme="8" tint="-0.249977111117893"/>
      </top>
      <bottom style="thin">
        <color theme="8" tint="-0.249977111117893"/>
      </bottom>
      <diagonal/>
    </border>
    <border>
      <left style="medium">
        <color theme="8" tint="-0.249977111117893"/>
      </left>
      <right style="thin">
        <color theme="8" tint="-0.249977111117893"/>
      </right>
      <top style="thin">
        <color theme="8" tint="-0.249977111117893"/>
      </top>
      <bottom style="thin">
        <color theme="8" tint="-0.249977111117893"/>
      </bottom>
      <diagonal/>
    </border>
    <border>
      <left style="thin">
        <color theme="8" tint="-0.249977111117893"/>
      </left>
      <right style="thin">
        <color theme="8" tint="-0.249977111117893"/>
      </right>
      <top/>
      <bottom style="thin">
        <color theme="8" tint="-0.249977111117893"/>
      </bottom>
      <diagonal/>
    </border>
    <border>
      <left style="thin">
        <color theme="8" tint="-0.249977111117893"/>
      </left>
      <right style="thin">
        <color theme="8" tint="-0.249977111117893"/>
      </right>
      <top/>
      <bottom style="medium">
        <color theme="8" tint="-0.249977111117893"/>
      </bottom>
      <diagonal/>
    </border>
    <border>
      <left style="thin">
        <color theme="8" tint="-0.249977111117893"/>
      </left>
      <right/>
      <top style="thin">
        <color theme="8" tint="-0.249977111117893"/>
      </top>
      <bottom style="medium">
        <color theme="8" tint="-0.249977111117893"/>
      </bottom>
      <diagonal/>
    </border>
    <border>
      <left/>
      <right/>
      <top style="thin">
        <color theme="8" tint="-0.249977111117893"/>
      </top>
      <bottom style="medium">
        <color theme="8" tint="-0.249977111117893"/>
      </bottom>
      <diagonal/>
    </border>
    <border>
      <left/>
      <right style="thin">
        <color theme="8" tint="-0.249977111117893"/>
      </right>
      <top style="thin">
        <color theme="8" tint="-0.249977111117893"/>
      </top>
      <bottom style="medium">
        <color theme="8" tint="-0.249977111117893"/>
      </bottom>
      <diagonal/>
    </border>
    <border>
      <left style="thin">
        <color theme="8" tint="-0.249977111117893"/>
      </left>
      <right style="thin">
        <color theme="8" tint="-0.249977111117893"/>
      </right>
      <top style="medium">
        <color theme="8" tint="-0.249977111117893"/>
      </top>
      <bottom/>
      <diagonal/>
    </border>
    <border>
      <left/>
      <right/>
      <top style="medium">
        <color theme="8" tint="-0.249977111117893"/>
      </top>
      <bottom/>
      <diagonal/>
    </border>
    <border>
      <left/>
      <right style="thin">
        <color theme="8" tint="-0.249977111117893"/>
      </right>
      <top style="medium">
        <color theme="8" tint="-0.249977111117893"/>
      </top>
      <bottom/>
      <diagonal/>
    </border>
    <border>
      <left style="thin">
        <color theme="8" tint="-0.249977111117893"/>
      </left>
      <right/>
      <top style="medium">
        <color theme="8" tint="-0.249977111117893"/>
      </top>
      <bottom/>
      <diagonal/>
    </border>
    <border>
      <left/>
      <right style="thin">
        <color indexed="17"/>
      </right>
      <top/>
      <bottom style="thin">
        <color theme="8" tint="-0.249977111117893"/>
      </bottom>
      <diagonal/>
    </border>
    <border>
      <left style="double">
        <color rgb="FF006495"/>
      </left>
      <right style="double">
        <color rgb="FF006495"/>
      </right>
      <top style="double">
        <color rgb="FF006495"/>
      </top>
      <bottom style="double">
        <color rgb="FF006495"/>
      </bottom>
      <diagonal/>
    </border>
    <border>
      <left style="thin">
        <color theme="8" tint="-0.24994659260841701"/>
      </left>
      <right style="thin">
        <color theme="8" tint="-0.24994659260841701"/>
      </right>
      <top style="thin">
        <color theme="8" tint="-0.24994659260841701"/>
      </top>
      <bottom/>
      <diagonal/>
    </border>
    <border>
      <left style="thin">
        <color theme="8" tint="-0.24994659260841701"/>
      </left>
      <right style="thin">
        <color theme="8" tint="-0.24994659260841701"/>
      </right>
      <top/>
      <bottom style="thin">
        <color theme="8" tint="-0.24994659260841701"/>
      </bottom>
      <diagonal/>
    </border>
    <border>
      <left/>
      <right/>
      <top style="thick">
        <color theme="8" tint="-0.24994659260841701"/>
      </top>
      <bottom/>
      <diagonal/>
    </border>
    <border>
      <left/>
      <right style="thick">
        <color theme="8" tint="-0.24994659260841701"/>
      </right>
      <top style="thick">
        <color theme="8" tint="-0.24994659260841701"/>
      </top>
      <bottom/>
      <diagonal/>
    </border>
    <border>
      <left/>
      <right style="thick">
        <color theme="8" tint="-0.24994659260841701"/>
      </right>
      <top/>
      <bottom/>
      <diagonal/>
    </border>
    <border>
      <left style="thick">
        <color theme="8" tint="-0.24994659260841701"/>
      </left>
      <right/>
      <top/>
      <bottom/>
      <diagonal/>
    </border>
    <border>
      <left style="thick">
        <color theme="8" tint="-0.24994659260841701"/>
      </left>
      <right/>
      <top/>
      <bottom style="thin">
        <color theme="8" tint="-0.24994659260841701"/>
      </bottom>
      <diagonal/>
    </border>
    <border>
      <left style="thick">
        <color theme="8" tint="-0.24994659260841701"/>
      </left>
      <right style="thin">
        <color theme="8" tint="-0.24994659260841701"/>
      </right>
      <top style="thin">
        <color theme="8" tint="-0.24994659260841701"/>
      </top>
      <bottom style="thin">
        <color theme="8" tint="-0.24994659260841701"/>
      </bottom>
      <diagonal/>
    </border>
    <border>
      <left style="thin">
        <color theme="8" tint="-0.24994659260841701"/>
      </left>
      <right style="thick">
        <color theme="8" tint="-0.24994659260841701"/>
      </right>
      <top style="thin">
        <color theme="8" tint="-0.24994659260841701"/>
      </top>
      <bottom style="thin">
        <color theme="8" tint="-0.24994659260841701"/>
      </bottom>
      <diagonal/>
    </border>
    <border>
      <left style="thick">
        <color theme="8" tint="-0.24994659260841701"/>
      </left>
      <right/>
      <top/>
      <bottom style="thick">
        <color theme="8" tint="-0.24994659260841701"/>
      </bottom>
      <diagonal/>
    </border>
    <border>
      <left style="thin">
        <color theme="8" tint="-0.24994659260841701"/>
      </left>
      <right/>
      <top/>
      <bottom style="thick">
        <color theme="8" tint="-0.24994659260841701"/>
      </bottom>
      <diagonal/>
    </border>
    <border>
      <left/>
      <right/>
      <top/>
      <bottom style="thick">
        <color theme="8" tint="-0.24994659260841701"/>
      </bottom>
      <diagonal/>
    </border>
    <border>
      <left/>
      <right style="thin">
        <color theme="8" tint="-0.24994659260841701"/>
      </right>
      <top/>
      <bottom style="thick">
        <color theme="8" tint="-0.24994659260841701"/>
      </bottom>
      <diagonal/>
    </border>
    <border>
      <left/>
      <right style="thick">
        <color theme="8" tint="-0.24994659260841701"/>
      </right>
      <top/>
      <bottom style="thick">
        <color theme="8" tint="-0.24994659260841701"/>
      </bottom>
      <diagonal/>
    </border>
    <border>
      <left style="thick">
        <color theme="8" tint="-0.24994659260841701"/>
      </left>
      <right/>
      <top/>
      <bottom style="thin">
        <color rgb="FF006495"/>
      </bottom>
      <diagonal/>
    </border>
    <border>
      <left/>
      <right/>
      <top/>
      <bottom style="thin">
        <color rgb="FF006495"/>
      </bottom>
      <diagonal/>
    </border>
    <border>
      <left style="thick">
        <color rgb="FF006495"/>
      </left>
      <right/>
      <top/>
      <bottom style="thin">
        <color rgb="FF006495"/>
      </bottom>
      <diagonal/>
    </border>
    <border>
      <left style="thick">
        <color theme="8" tint="-0.24994659260841701"/>
      </left>
      <right style="thick">
        <color theme="8" tint="-0.24994659260841701"/>
      </right>
      <top style="thick">
        <color theme="8" tint="-0.24994659260841701"/>
      </top>
      <bottom style="thin">
        <color rgb="FF008B28"/>
      </bottom>
      <diagonal/>
    </border>
    <border>
      <left style="thick">
        <color theme="8" tint="-0.24994659260841701"/>
      </left>
      <right style="thick">
        <color theme="8" tint="-0.24994659260841701"/>
      </right>
      <top style="thick">
        <color theme="8" tint="-0.24994659260841701"/>
      </top>
      <bottom/>
      <diagonal/>
    </border>
    <border>
      <left style="thick">
        <color theme="8" tint="-0.24994659260841701"/>
      </left>
      <right style="thick">
        <color theme="8" tint="-0.24994659260841701"/>
      </right>
      <top style="thin">
        <color rgb="FF008B28"/>
      </top>
      <bottom style="thin">
        <color rgb="FF008B28"/>
      </bottom>
      <diagonal/>
    </border>
    <border>
      <left style="thick">
        <color theme="8" tint="-0.24994659260841701"/>
      </left>
      <right style="thick">
        <color theme="8" tint="-0.24994659260841701"/>
      </right>
      <top/>
      <bottom/>
      <diagonal/>
    </border>
    <border>
      <left style="thick">
        <color theme="8" tint="-0.24994659260841701"/>
      </left>
      <right style="thick">
        <color theme="8" tint="-0.24994659260841701"/>
      </right>
      <top style="thin">
        <color rgb="FF008B28"/>
      </top>
      <bottom style="thick">
        <color theme="8" tint="-0.24994659260841701"/>
      </bottom>
      <diagonal/>
    </border>
    <border>
      <left style="thick">
        <color theme="8" tint="-0.24994659260841701"/>
      </left>
      <right style="thick">
        <color theme="8" tint="-0.24994659260841701"/>
      </right>
      <top/>
      <bottom style="thick">
        <color theme="8" tint="-0.24994659260841701"/>
      </bottom>
      <diagonal/>
    </border>
    <border>
      <left/>
      <right style="thin">
        <color theme="8" tint="-0.24994659260841701"/>
      </right>
      <top style="thick">
        <color theme="8" tint="-0.24994659260841701"/>
      </top>
      <bottom/>
      <diagonal/>
    </border>
    <border>
      <left/>
      <right style="double">
        <color rgb="FF006495"/>
      </right>
      <top/>
      <bottom style="thin">
        <color rgb="FF006495"/>
      </bottom>
      <diagonal/>
    </border>
    <border>
      <left style="double">
        <color rgb="FF006495"/>
      </left>
      <right style="double">
        <color rgb="FF006495"/>
      </right>
      <top/>
      <bottom style="double">
        <color rgb="FF006495"/>
      </bottom>
      <diagonal/>
    </border>
    <border>
      <left/>
      <right style="thick">
        <color theme="8" tint="-0.24994659260841701"/>
      </right>
      <top/>
      <bottom style="thin">
        <color rgb="FF006495"/>
      </bottom>
      <diagonal/>
    </border>
    <border>
      <left style="thick">
        <color theme="8" tint="-0.24994659260841701"/>
      </left>
      <right style="thin">
        <color theme="8" tint="-0.24994659260841701"/>
      </right>
      <top style="thick">
        <color theme="8" tint="-0.24994659260841701"/>
      </top>
      <bottom style="thick">
        <color theme="8" tint="-0.24994659260841701"/>
      </bottom>
      <diagonal/>
    </border>
    <border>
      <left style="thin">
        <color theme="8" tint="-0.24994659260841701"/>
      </left>
      <right style="thin">
        <color theme="8" tint="-0.24994659260841701"/>
      </right>
      <top style="thick">
        <color theme="8" tint="-0.24994659260841701"/>
      </top>
      <bottom style="thick">
        <color theme="8" tint="-0.24994659260841701"/>
      </bottom>
      <diagonal/>
    </border>
    <border>
      <left style="thick">
        <color theme="8" tint="-0.24994659260841701"/>
      </left>
      <right style="thin">
        <color theme="8" tint="-0.24994659260841701"/>
      </right>
      <top style="thin">
        <color theme="8" tint="-0.24994659260841701"/>
      </top>
      <bottom/>
      <diagonal/>
    </border>
    <border>
      <left style="double">
        <color rgb="FF006495"/>
      </left>
      <right style="double">
        <color rgb="FF006495"/>
      </right>
      <top style="double">
        <color rgb="FF006495"/>
      </top>
      <bottom/>
      <diagonal/>
    </border>
    <border>
      <left style="thin">
        <color theme="8" tint="-0.24994659260841701"/>
      </left>
      <right style="thick">
        <color theme="8" tint="-0.24994659260841701"/>
      </right>
      <top style="thin">
        <color theme="8" tint="-0.24994659260841701"/>
      </top>
      <bottom/>
      <diagonal/>
    </border>
    <border>
      <left style="thin">
        <color theme="8" tint="-0.24994659260841701"/>
      </left>
      <right/>
      <top style="thick">
        <color theme="8" tint="-0.24994659260841701"/>
      </top>
      <bottom style="thick">
        <color theme="8" tint="-0.24994659260841701"/>
      </bottom>
      <diagonal/>
    </border>
    <border>
      <left/>
      <right/>
      <top style="thick">
        <color theme="8" tint="-0.24994659260841701"/>
      </top>
      <bottom style="thick">
        <color theme="8" tint="-0.24994659260841701"/>
      </bottom>
      <diagonal/>
    </border>
    <border>
      <left/>
      <right style="thin">
        <color theme="8" tint="-0.24994659260841701"/>
      </right>
      <top style="thick">
        <color theme="8" tint="-0.24994659260841701"/>
      </top>
      <bottom style="thick">
        <color theme="8" tint="-0.24994659260841701"/>
      </bottom>
      <diagonal/>
    </border>
    <border>
      <left/>
      <right style="thick">
        <color theme="8" tint="-0.24994659260841701"/>
      </right>
      <top style="thick">
        <color theme="8" tint="-0.24994659260841701"/>
      </top>
      <bottom style="thick">
        <color theme="8" tint="-0.24994659260841701"/>
      </bottom>
      <diagonal/>
    </border>
    <border>
      <left style="hair">
        <color auto="1"/>
      </left>
      <right style="hair">
        <color auto="1"/>
      </right>
      <top style="hair">
        <color auto="1"/>
      </top>
      <bottom style="hair">
        <color auto="1"/>
      </bottom>
      <diagonal/>
    </border>
    <border>
      <left style="thin">
        <color indexed="64"/>
      </left>
      <right/>
      <top/>
      <bottom style="medium">
        <color indexed="64"/>
      </bottom>
      <diagonal/>
    </border>
    <border>
      <left style="medium">
        <color indexed="64"/>
      </left>
      <right/>
      <top/>
      <bottom style="thin">
        <color indexed="64"/>
      </bottom>
      <diagonal/>
    </border>
    <border>
      <left style="dashDotDot">
        <color auto="1"/>
      </left>
      <right style="dashDotDot">
        <color auto="1"/>
      </right>
      <top style="dashDotDot">
        <color auto="1"/>
      </top>
      <bottom style="dashDotDot">
        <color auto="1"/>
      </bottom>
      <diagonal/>
    </border>
    <border>
      <left style="dotted">
        <color auto="1"/>
      </left>
      <right style="dotted">
        <color auto="1"/>
      </right>
      <top style="dotted">
        <color auto="1"/>
      </top>
      <bottom style="dotted">
        <color auto="1"/>
      </bottom>
      <diagonal/>
    </border>
    <border>
      <left style="dotted">
        <color auto="1"/>
      </left>
      <right style="dotted">
        <color auto="1"/>
      </right>
      <top style="dotted">
        <color auto="1"/>
      </top>
      <bottom/>
      <diagonal/>
    </border>
    <border>
      <left style="dotted">
        <color auto="1"/>
      </left>
      <right style="dotted">
        <color auto="1"/>
      </right>
      <top/>
      <bottom style="dotted">
        <color auto="1"/>
      </bottom>
      <diagonal/>
    </border>
    <border>
      <left/>
      <right style="dotted">
        <color auto="1"/>
      </right>
      <top style="dotted">
        <color auto="1"/>
      </top>
      <bottom style="dotted">
        <color auto="1"/>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style="thin">
        <color auto="1"/>
      </top>
      <bottom/>
      <diagonal/>
    </border>
    <border>
      <left style="thin">
        <color indexed="64"/>
      </left>
      <right style="thin">
        <color indexed="64"/>
      </right>
      <top style="thin">
        <color indexed="64"/>
      </top>
      <bottom/>
      <diagonal/>
    </border>
    <border>
      <left style="thin">
        <color indexed="64"/>
      </left>
      <right style="medium">
        <color auto="1"/>
      </right>
      <top style="thin">
        <color indexed="64"/>
      </top>
      <bottom/>
      <diagonal/>
    </border>
    <border>
      <left/>
      <right/>
      <top style="hair">
        <color auto="1"/>
      </top>
      <bottom/>
      <diagonal/>
    </border>
    <border>
      <left style="thin">
        <color theme="8" tint="-0.24994659260841701"/>
      </left>
      <right style="thin">
        <color rgb="FF008B28"/>
      </right>
      <top/>
      <bottom/>
      <diagonal/>
    </border>
    <border>
      <left style="thin">
        <color rgb="FF008B28"/>
      </left>
      <right style="thin">
        <color theme="8" tint="-0.24994659260841701"/>
      </right>
      <top/>
      <bottom/>
      <diagonal/>
    </border>
    <border>
      <left style="thin">
        <color theme="8" tint="-0.24994659260841701"/>
      </left>
      <right style="thin">
        <color theme="8" tint="-0.24994659260841701"/>
      </right>
      <top/>
      <bottom style="thick">
        <color theme="8" tint="-0.24994659260841701"/>
      </bottom>
      <diagonal/>
    </border>
    <border>
      <left style="thin">
        <color theme="8" tint="-0.24994659260841701"/>
      </left>
      <right style="thick">
        <color theme="8" tint="-0.24994659260841701"/>
      </right>
      <top/>
      <bottom style="thick">
        <color theme="8" tint="-0.24994659260841701"/>
      </bottom>
      <diagonal/>
    </border>
    <border>
      <left/>
      <right/>
      <top style="thin">
        <color theme="8" tint="-0.24994659260841701"/>
      </top>
      <bottom style="medium">
        <color rgb="FF0070C0"/>
      </bottom>
      <diagonal/>
    </border>
    <border>
      <left style="thin">
        <color theme="8" tint="-0.24994659260841701"/>
      </left>
      <right/>
      <top style="thin">
        <color theme="8" tint="-0.24994659260841701"/>
      </top>
      <bottom style="medium">
        <color rgb="FF0070C0"/>
      </bottom>
      <diagonal/>
    </border>
    <border>
      <left/>
      <right style="thin">
        <color theme="8" tint="-0.24994659260841701"/>
      </right>
      <top/>
      <bottom style="medium">
        <color rgb="FF0070C0"/>
      </bottom>
      <diagonal/>
    </border>
    <border>
      <left/>
      <right style="medium">
        <color rgb="FF386492"/>
      </right>
      <top/>
      <bottom/>
      <diagonal/>
    </border>
    <border>
      <left/>
      <right/>
      <top style="medium">
        <color rgb="FF386492"/>
      </top>
      <bottom/>
      <diagonal/>
    </border>
    <border>
      <left style="thin">
        <color rgb="FF008B28"/>
      </left>
      <right style="thick">
        <color theme="8" tint="-0.24994659260841701"/>
      </right>
      <top/>
      <bottom/>
      <diagonal/>
    </border>
    <border>
      <left/>
      <right/>
      <top style="medium">
        <color rgb="FF386492"/>
      </top>
      <bottom style="medium">
        <color rgb="FF0070C0"/>
      </bottom>
      <diagonal/>
    </border>
    <border>
      <left style="thin">
        <color auto="1"/>
      </left>
      <right style="thin">
        <color auto="1"/>
      </right>
      <top style="medium">
        <color rgb="FF386492"/>
      </top>
      <bottom style="medium">
        <color rgb="FF0070C0"/>
      </bottom>
      <diagonal/>
    </border>
    <border>
      <left style="thin">
        <color auto="1"/>
      </left>
      <right style="medium">
        <color rgb="FF386492"/>
      </right>
      <top style="medium">
        <color rgb="FF386492"/>
      </top>
      <bottom style="medium">
        <color rgb="FF0070C0"/>
      </bottom>
      <diagonal/>
    </border>
    <border>
      <left/>
      <right style="thin">
        <color auto="1"/>
      </right>
      <top style="medium">
        <color rgb="FF386492"/>
      </top>
      <bottom style="medium">
        <color rgb="FF0070C0"/>
      </bottom>
      <diagonal/>
    </border>
    <border>
      <left style="medium">
        <color rgb="FF386492"/>
      </left>
      <right style="thin">
        <color auto="1"/>
      </right>
      <top style="medium">
        <color rgb="FF386492"/>
      </top>
      <bottom style="medium">
        <color rgb="FF0070C0"/>
      </bottom>
      <diagonal/>
    </border>
    <border>
      <left/>
      <right style="medium">
        <color rgb="FF386492"/>
      </right>
      <top style="thin">
        <color theme="8" tint="-0.24994659260841701"/>
      </top>
      <bottom style="medium">
        <color rgb="FF0070C0"/>
      </bottom>
      <diagonal/>
    </border>
    <border>
      <left style="medium">
        <color rgb="FF386492"/>
      </left>
      <right/>
      <top style="medium">
        <color rgb="FF386492"/>
      </top>
      <bottom/>
      <diagonal/>
    </border>
    <border>
      <left style="medium">
        <color rgb="FF386492"/>
      </left>
      <right style="medium">
        <color rgb="FF386492"/>
      </right>
      <top style="medium">
        <color rgb="FF386492"/>
      </top>
      <bottom style="thin">
        <color indexed="64"/>
      </bottom>
      <diagonal/>
    </border>
    <border>
      <left style="medium">
        <color rgb="FF386492"/>
      </left>
      <right style="medium">
        <color rgb="FF386492"/>
      </right>
      <top style="thin">
        <color indexed="64"/>
      </top>
      <bottom style="thin">
        <color indexed="64"/>
      </bottom>
      <diagonal/>
    </border>
    <border>
      <left style="medium">
        <color rgb="FF386492"/>
      </left>
      <right style="medium">
        <color rgb="FF386492"/>
      </right>
      <top style="thin">
        <color indexed="64"/>
      </top>
      <bottom style="medium">
        <color rgb="FF0070C0"/>
      </bottom>
      <diagonal/>
    </border>
    <border>
      <left style="medium">
        <color rgb="FF386492"/>
      </left>
      <right style="medium">
        <color rgb="FF386492"/>
      </right>
      <top style="medium">
        <color rgb="FF386492"/>
      </top>
      <bottom style="medium">
        <color rgb="FF386492"/>
      </bottom>
      <diagonal/>
    </border>
    <border>
      <left style="thin">
        <color theme="8" tint="-0.249977111117893"/>
      </left>
      <right style="thin">
        <color theme="8" tint="-0.249977111117893"/>
      </right>
      <top style="thin">
        <color indexed="64"/>
      </top>
      <bottom/>
      <diagonal/>
    </border>
    <border>
      <left/>
      <right style="thin">
        <color rgb="FF0070C0"/>
      </right>
      <top/>
      <bottom/>
      <diagonal/>
    </border>
    <border>
      <left/>
      <right/>
      <top style="thin">
        <color rgb="FF0070C0"/>
      </top>
      <bottom/>
      <diagonal/>
    </border>
    <border>
      <left style="thin">
        <color indexed="64"/>
      </left>
      <right style="thin">
        <color indexed="64"/>
      </right>
      <top style="thin">
        <color rgb="FF0070C0"/>
      </top>
      <bottom style="thin">
        <color rgb="FF0070C0"/>
      </bottom>
      <diagonal/>
    </border>
    <border>
      <left style="thin">
        <color rgb="FF0070C0"/>
      </left>
      <right style="thin">
        <color rgb="FF0070C0"/>
      </right>
      <top style="thin">
        <color rgb="FF0070C0"/>
      </top>
      <bottom style="thin">
        <color rgb="FF0070C0"/>
      </bottom>
      <diagonal/>
    </border>
    <border>
      <left style="thin">
        <color indexed="64"/>
      </left>
      <right style="thin">
        <color rgb="FF0070C0"/>
      </right>
      <top style="thin">
        <color rgb="FF0070C0"/>
      </top>
      <bottom style="thin">
        <color rgb="FF0070C0"/>
      </bottom>
      <diagonal/>
    </border>
    <border>
      <left style="thin">
        <color theme="8" tint="-0.249977111117893"/>
      </left>
      <right style="thin">
        <color theme="8" tint="-0.249977111117893"/>
      </right>
      <top/>
      <bottom style="thin">
        <color rgb="FF0070C0"/>
      </bottom>
      <diagonal/>
    </border>
    <border>
      <left style="thin">
        <color theme="8" tint="-0.249977111117893"/>
      </left>
      <right/>
      <top/>
      <bottom style="thin">
        <color rgb="FF0070C0"/>
      </bottom>
      <diagonal/>
    </border>
    <border>
      <left/>
      <right/>
      <top/>
      <bottom style="thin">
        <color rgb="FF0070C0"/>
      </bottom>
      <diagonal/>
    </border>
    <border>
      <left/>
      <right style="thin">
        <color theme="8" tint="-0.249977111117893"/>
      </right>
      <top/>
      <bottom style="thin">
        <color rgb="FF0070C0"/>
      </bottom>
      <diagonal/>
    </border>
    <border>
      <left style="thin">
        <color rgb="FF0070C0"/>
      </left>
      <right/>
      <top style="thin">
        <color rgb="FF0070C0"/>
      </top>
      <bottom style="thin">
        <color rgb="FF0070C0"/>
      </bottom>
      <diagonal/>
    </border>
    <border>
      <left/>
      <right/>
      <top style="thin">
        <color rgb="FF0070C0"/>
      </top>
      <bottom style="thin">
        <color rgb="FF0070C0"/>
      </bottom>
      <diagonal/>
    </border>
    <border>
      <left/>
      <right style="thin">
        <color rgb="FF0070C0"/>
      </right>
      <top style="thin">
        <color rgb="FF0070C0"/>
      </top>
      <bottom style="thin">
        <color rgb="FF0070C0"/>
      </bottom>
      <diagonal/>
    </border>
    <border>
      <left/>
      <right style="thin">
        <color indexed="17"/>
      </right>
      <top/>
      <bottom style="thin">
        <color rgb="FF0070C0"/>
      </bottom>
      <diagonal/>
    </border>
    <border>
      <left style="thin">
        <color rgb="FF0070C0"/>
      </left>
      <right/>
      <top/>
      <bottom/>
      <diagonal/>
    </border>
    <border>
      <left style="thin">
        <color indexed="64"/>
      </left>
      <right style="thin">
        <color rgb="FF0070C0"/>
      </right>
      <top style="thin">
        <color rgb="FF0070C0"/>
      </top>
      <bottom/>
      <diagonal/>
    </border>
    <border>
      <left style="thin">
        <color indexed="64"/>
      </left>
      <right style="thin">
        <color indexed="64"/>
      </right>
      <top style="thin">
        <color rgb="FF0070C0"/>
      </top>
      <bottom/>
      <diagonal/>
    </border>
    <border>
      <left style="thin">
        <color indexed="64"/>
      </left>
      <right style="thin">
        <color indexed="64"/>
      </right>
      <top style="thin">
        <color rgb="FF0070C0"/>
      </top>
      <bottom style="thin">
        <color indexed="64"/>
      </bottom>
      <diagonal/>
    </border>
    <border>
      <left style="thin">
        <color indexed="64"/>
      </left>
      <right style="thin">
        <color rgb="FF0070C0"/>
      </right>
      <top style="thin">
        <color rgb="FF0070C0"/>
      </top>
      <bottom style="thin">
        <color indexed="64"/>
      </bottom>
      <diagonal/>
    </border>
    <border>
      <left style="thin">
        <color indexed="64"/>
      </left>
      <right style="thin">
        <color rgb="FF0070C0"/>
      </right>
      <top style="thin">
        <color indexed="64"/>
      </top>
      <bottom style="thin">
        <color indexed="64"/>
      </bottom>
      <diagonal/>
    </border>
    <border>
      <left/>
      <right style="thin">
        <color indexed="64"/>
      </right>
      <top style="thin">
        <color rgb="FF0070C0"/>
      </top>
      <bottom style="thin">
        <color rgb="FF0070C0"/>
      </bottom>
      <diagonal/>
    </border>
    <border>
      <left style="thin">
        <color indexed="64"/>
      </left>
      <right style="thin">
        <color rgb="FF0070C0"/>
      </right>
      <top/>
      <bottom/>
      <diagonal/>
    </border>
    <border>
      <left style="thin">
        <color rgb="FF0070C0"/>
      </left>
      <right/>
      <top/>
      <bottom style="thin">
        <color rgb="FF0070C0"/>
      </bottom>
      <diagonal/>
    </border>
    <border>
      <left style="thin">
        <color theme="8" tint="-0.249977111117893"/>
      </left>
      <right style="thin">
        <color rgb="FF0070C0"/>
      </right>
      <top style="thin">
        <color rgb="FF0070C0"/>
      </top>
      <bottom style="thin">
        <color rgb="FF0070C0"/>
      </bottom>
      <diagonal/>
    </border>
    <border>
      <left style="thin">
        <color rgb="FF0070C0"/>
      </left>
      <right style="thin">
        <color indexed="64"/>
      </right>
      <top style="thin">
        <color rgb="FF0070C0"/>
      </top>
      <bottom style="thin">
        <color indexed="64"/>
      </bottom>
      <diagonal/>
    </border>
    <border>
      <left style="thin">
        <color rgb="FF0070C0"/>
      </left>
      <right style="thin">
        <color indexed="64"/>
      </right>
      <top style="thin">
        <color indexed="64"/>
      </top>
      <bottom style="thin">
        <color indexed="64"/>
      </bottom>
      <diagonal/>
    </border>
    <border>
      <left style="thin">
        <color rgb="FF0070C0"/>
      </left>
      <right style="thin">
        <color indexed="64"/>
      </right>
      <top style="thin">
        <color indexed="64"/>
      </top>
      <bottom style="thin">
        <color rgb="FF0070C0"/>
      </bottom>
      <diagonal/>
    </border>
    <border>
      <left style="thin">
        <color indexed="64"/>
      </left>
      <right style="thin">
        <color indexed="64"/>
      </right>
      <top style="thin">
        <color indexed="64"/>
      </top>
      <bottom style="thin">
        <color rgb="FF0070C0"/>
      </bottom>
      <diagonal/>
    </border>
    <border>
      <left style="thin">
        <color indexed="64"/>
      </left>
      <right style="thin">
        <color rgb="FF0070C0"/>
      </right>
      <top style="thin">
        <color indexed="64"/>
      </top>
      <bottom style="thin">
        <color rgb="FF0070C0"/>
      </bottom>
      <diagonal/>
    </border>
    <border>
      <left/>
      <right style="thin">
        <color rgb="FF0070C0"/>
      </right>
      <top style="thin">
        <color rgb="FF0070C0"/>
      </top>
      <bottom/>
      <diagonal/>
    </border>
    <border>
      <left style="thin">
        <color rgb="FF0070C0"/>
      </left>
      <right style="thin">
        <color indexed="64"/>
      </right>
      <top/>
      <bottom style="thin">
        <color indexed="64"/>
      </bottom>
      <diagonal/>
    </border>
    <border>
      <left style="thin">
        <color theme="8" tint="-0.249977111117893"/>
      </left>
      <right style="thin">
        <color rgb="FF0070C0"/>
      </right>
      <top/>
      <bottom style="thin">
        <color theme="8" tint="-0.249977111117893"/>
      </bottom>
      <diagonal/>
    </border>
    <border>
      <left style="thin">
        <color rgb="FF0070C0"/>
      </left>
      <right style="thin">
        <color indexed="64"/>
      </right>
      <top style="thin">
        <color rgb="FF0070C0"/>
      </top>
      <bottom/>
      <diagonal/>
    </border>
    <border>
      <left/>
      <right style="thin">
        <color rgb="FF0070C0"/>
      </right>
      <top/>
      <bottom style="thin">
        <color rgb="FF0070C0"/>
      </bottom>
      <diagonal/>
    </border>
    <border>
      <left style="thin">
        <color rgb="FF0070C0"/>
      </left>
      <right style="thin">
        <color rgb="FF0070C0"/>
      </right>
      <top/>
      <bottom style="thin">
        <color rgb="FF0070C0"/>
      </bottom>
      <diagonal/>
    </border>
    <border>
      <left style="thin">
        <color indexed="64"/>
      </left>
      <right/>
      <top style="thin">
        <color rgb="FF0070C0"/>
      </top>
      <bottom style="thin">
        <color rgb="FF0070C0"/>
      </bottom>
      <diagonal/>
    </border>
    <border>
      <left style="thin">
        <color rgb="FF0070C0"/>
      </left>
      <right style="thin">
        <color indexed="64"/>
      </right>
      <top style="thin">
        <color rgb="FF0070C0"/>
      </top>
      <bottom style="thin">
        <color rgb="FF0070C0"/>
      </bottom>
      <diagonal/>
    </border>
    <border>
      <left style="thin">
        <color indexed="64"/>
      </left>
      <right style="thin">
        <color rgb="FF0070C0"/>
      </right>
      <top/>
      <bottom style="thin">
        <color indexed="64"/>
      </bottom>
      <diagonal/>
    </border>
  </borders>
  <cellStyleXfs count="20">
    <xf numFmtId="0" fontId="0" fillId="0" borderId="0"/>
    <xf numFmtId="43" fontId="1" fillId="0" borderId="0" applyFont="0" applyFill="0" applyBorder="0" applyAlignment="0" applyProtection="0"/>
    <xf numFmtId="0" fontId="2" fillId="0" borderId="0" applyNumberFormat="0" applyFill="0" applyBorder="0">
      <alignment vertical="center"/>
    </xf>
    <xf numFmtId="0" fontId="10" fillId="0" borderId="0"/>
    <xf numFmtId="164"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0" fontId="11" fillId="0" borderId="0"/>
    <xf numFmtId="166" fontId="11" fillId="0" borderId="0" applyFont="0" applyFill="0" applyBorder="0" applyAlignment="0" applyProtection="0"/>
    <xf numFmtId="167" fontId="11" fillId="0" borderId="0" applyFont="0" applyFill="0" applyBorder="0" applyAlignment="0" applyProtection="0"/>
    <xf numFmtId="0" fontId="11" fillId="0" borderId="0"/>
    <xf numFmtId="41" fontId="1" fillId="0" borderId="0" applyFont="0" applyFill="0" applyBorder="0" applyAlignment="0" applyProtection="0"/>
    <xf numFmtId="0" fontId="14" fillId="0" borderId="0"/>
    <xf numFmtId="9" fontId="1" fillId="0" borderId="0" applyFont="0" applyFill="0" applyBorder="0" applyAlignment="0" applyProtection="0"/>
    <xf numFmtId="0" fontId="24" fillId="0" borderId="0" applyNumberFormat="0" applyFill="0" applyBorder="0" applyAlignment="0" applyProtection="0"/>
    <xf numFmtId="0" fontId="25" fillId="0" borderId="0"/>
    <xf numFmtId="0" fontId="44" fillId="0" borderId="0"/>
    <xf numFmtId="0" fontId="10" fillId="0" borderId="0"/>
    <xf numFmtId="0" fontId="10" fillId="0" borderId="0"/>
    <xf numFmtId="0" fontId="10" fillId="0" borderId="0"/>
  </cellStyleXfs>
  <cellXfs count="1984">
    <xf numFmtId="0" fontId="0" fillId="0" borderId="0" xfId="0"/>
    <xf numFmtId="0" fontId="4" fillId="0" borderId="0" xfId="0" applyFont="1"/>
    <xf numFmtId="3" fontId="3" fillId="2" borderId="2" xfId="1" applyNumberFormat="1" applyFont="1" applyFill="1" applyBorder="1" applyAlignment="1" applyProtection="1">
      <alignment horizontal="center" vertical="center"/>
    </xf>
    <xf numFmtId="0" fontId="7" fillId="6" borderId="0" xfId="0" applyFont="1" applyFill="1"/>
    <xf numFmtId="0" fontId="4" fillId="6" borderId="10" xfId="0" applyFont="1" applyFill="1" applyBorder="1" applyAlignment="1">
      <alignment wrapText="1"/>
    </xf>
    <xf numFmtId="0" fontId="4" fillId="6" borderId="12" xfId="0" applyFont="1" applyFill="1" applyBorder="1" applyAlignment="1">
      <alignment wrapText="1"/>
    </xf>
    <xf numFmtId="0" fontId="9" fillId="6" borderId="12" xfId="0" applyFont="1" applyFill="1" applyBorder="1" applyAlignment="1">
      <alignment wrapText="1"/>
    </xf>
    <xf numFmtId="0" fontId="4" fillId="6" borderId="14" xfId="0" applyFont="1" applyFill="1" applyBorder="1" applyAlignment="1">
      <alignment wrapText="1"/>
    </xf>
    <xf numFmtId="0" fontId="3" fillId="4" borderId="2" xfId="0" applyFont="1" applyFill="1" applyBorder="1" applyAlignment="1">
      <alignment horizontal="center" vertical="center" wrapText="1"/>
    </xf>
    <xf numFmtId="0" fontId="4" fillId="0" borderId="2" xfId="0" applyFont="1" applyBorder="1"/>
    <xf numFmtId="0" fontId="3" fillId="0" borderId="2" xfId="0" applyFont="1" applyBorder="1" applyAlignment="1">
      <alignment horizontal="center"/>
    </xf>
    <xf numFmtId="0" fontId="0" fillId="0" borderId="0" xfId="0" applyAlignment="1">
      <alignment wrapText="1"/>
    </xf>
    <xf numFmtId="0" fontId="6" fillId="2" borderId="2" xfId="0" applyFont="1" applyFill="1" applyBorder="1" applyAlignment="1">
      <alignment horizontal="left" vertical="center" wrapText="1"/>
    </xf>
    <xf numFmtId="41" fontId="3" fillId="0" borderId="2" xfId="0" applyNumberFormat="1" applyFont="1" applyBorder="1" applyAlignment="1">
      <alignment horizontal="center"/>
    </xf>
    <xf numFmtId="9" fontId="3" fillId="0" borderId="2" xfId="0" applyNumberFormat="1" applyFont="1" applyBorder="1" applyAlignment="1">
      <alignment horizontal="center"/>
    </xf>
    <xf numFmtId="0" fontId="5" fillId="0" borderId="0" xfId="0" applyFont="1"/>
    <xf numFmtId="0" fontId="5" fillId="0" borderId="2" xfId="0" applyFont="1" applyBorder="1"/>
    <xf numFmtId="0" fontId="13" fillId="0" borderId="0" xfId="0" applyFont="1"/>
    <xf numFmtId="0" fontId="0" fillId="6" borderId="0" xfId="0" applyFill="1"/>
    <xf numFmtId="0" fontId="4" fillId="6" borderId="15" xfId="0" applyFont="1" applyFill="1" applyBorder="1" applyAlignment="1">
      <alignment horizontal="left"/>
    </xf>
    <xf numFmtId="0" fontId="4" fillId="6" borderId="0" xfId="0" applyFont="1" applyFill="1" applyAlignment="1">
      <alignment horizontal="left"/>
    </xf>
    <xf numFmtId="0" fontId="9" fillId="6" borderId="0" xfId="0" applyFont="1" applyFill="1"/>
    <xf numFmtId="0" fontId="3" fillId="6" borderId="16" xfId="0" applyFont="1" applyFill="1" applyBorder="1" applyAlignment="1">
      <alignment horizontal="left"/>
    </xf>
    <xf numFmtId="0" fontId="11" fillId="0" borderId="0" xfId="7"/>
    <xf numFmtId="0" fontId="11" fillId="0" borderId="0" xfId="7" applyAlignment="1">
      <alignment horizontal="center" vertical="center"/>
    </xf>
    <xf numFmtId="0" fontId="11" fillId="0" borderId="0" xfId="7" applyAlignment="1">
      <alignment horizontal="center"/>
    </xf>
    <xf numFmtId="0" fontId="11" fillId="6" borderId="0" xfId="7" applyFill="1"/>
    <xf numFmtId="0" fontId="11" fillId="6" borderId="0" xfId="7" applyFill="1" applyAlignment="1">
      <alignment horizontal="center" vertical="center"/>
    </xf>
    <xf numFmtId="0" fontId="17" fillId="0" borderId="0" xfId="7" applyFont="1" applyAlignment="1">
      <alignment horizontal="center" vertical="center"/>
    </xf>
    <xf numFmtId="0" fontId="17" fillId="0" borderId="22" xfId="7" applyFont="1" applyBorder="1"/>
    <xf numFmtId="0" fontId="17" fillId="0" borderId="0" xfId="7" applyFont="1"/>
    <xf numFmtId="0" fontId="11" fillId="0" borderId="19" xfId="7" applyBorder="1"/>
    <xf numFmtId="0" fontId="22" fillId="6" borderId="0" xfId="7" applyFont="1" applyFill="1" applyAlignment="1">
      <alignment vertical="top"/>
    </xf>
    <xf numFmtId="0" fontId="22" fillId="6" borderId="0" xfId="7" applyFont="1" applyFill="1" applyAlignment="1">
      <alignment horizontal="center" vertical="top"/>
    </xf>
    <xf numFmtId="0" fontId="11" fillId="6" borderId="0" xfId="7" applyFill="1" applyAlignment="1">
      <alignment horizontal="center"/>
    </xf>
    <xf numFmtId="0" fontId="24" fillId="6" borderId="0" xfId="14" applyFill="1"/>
    <xf numFmtId="0" fontId="0" fillId="6" borderId="29" xfId="0" applyFill="1" applyBorder="1" applyAlignment="1">
      <alignment horizontal="center"/>
    </xf>
    <xf numFmtId="0" fontId="0" fillId="6" borderId="0" xfId="0" applyFill="1" applyAlignment="1">
      <alignment wrapText="1"/>
    </xf>
    <xf numFmtId="0" fontId="0" fillId="6" borderId="11" xfId="0" applyFill="1" applyBorder="1" applyAlignment="1">
      <alignment wrapText="1"/>
    </xf>
    <xf numFmtId="0" fontId="0" fillId="0" borderId="13" xfId="0" applyBorder="1"/>
    <xf numFmtId="0" fontId="0" fillId="0" borderId="11" xfId="0" applyBorder="1"/>
    <xf numFmtId="0" fontId="0" fillId="0" borderId="9" xfId="0" applyBorder="1"/>
    <xf numFmtId="0" fontId="17" fillId="0" borderId="0" xfId="7" applyFont="1" applyAlignment="1">
      <alignment horizontal="left" vertical="center"/>
    </xf>
    <xf numFmtId="0" fontId="1" fillId="0" borderId="0" xfId="0" applyFont="1" applyAlignment="1">
      <alignment horizontal="left" vertical="center"/>
    </xf>
    <xf numFmtId="0" fontId="26" fillId="6" borderId="9" xfId="0" applyFont="1" applyFill="1" applyBorder="1" applyAlignment="1">
      <alignment horizontal="left"/>
    </xf>
    <xf numFmtId="0" fontId="26" fillId="6" borderId="15" xfId="0" applyFont="1" applyFill="1" applyBorder="1" applyAlignment="1">
      <alignment horizontal="left"/>
    </xf>
    <xf numFmtId="0" fontId="26" fillId="6" borderId="10" xfId="0" applyFont="1" applyFill="1" applyBorder="1" applyAlignment="1">
      <alignment wrapText="1"/>
    </xf>
    <xf numFmtId="0" fontId="26" fillId="6" borderId="0" xfId="0" applyFont="1" applyFill="1"/>
    <xf numFmtId="0" fontId="26" fillId="6" borderId="11" xfId="0" applyFont="1" applyFill="1" applyBorder="1" applyAlignment="1">
      <alignment horizontal="left"/>
    </xf>
    <xf numFmtId="0" fontId="26" fillId="6" borderId="0" xfId="0" applyFont="1" applyFill="1" applyAlignment="1">
      <alignment horizontal="left"/>
    </xf>
    <xf numFmtId="0" fontId="26" fillId="6" borderId="12" xfId="0" applyFont="1" applyFill="1" applyBorder="1" applyAlignment="1">
      <alignment wrapText="1"/>
    </xf>
    <xf numFmtId="0" fontId="28" fillId="6" borderId="11" xfId="0" applyFont="1" applyFill="1" applyBorder="1"/>
    <xf numFmtId="0" fontId="28" fillId="6" borderId="0" xfId="0" applyFont="1" applyFill="1"/>
    <xf numFmtId="0" fontId="28" fillId="6" borderId="12" xfId="0" applyFont="1" applyFill="1" applyBorder="1" applyAlignment="1">
      <alignment wrapText="1"/>
    </xf>
    <xf numFmtId="0" fontId="29" fillId="6" borderId="13" xfId="0" applyFont="1" applyFill="1" applyBorder="1" applyAlignment="1">
      <alignment horizontal="left"/>
    </xf>
    <xf numFmtId="0" fontId="29" fillId="6" borderId="16" xfId="0" applyFont="1" applyFill="1" applyBorder="1" applyAlignment="1">
      <alignment horizontal="left"/>
    </xf>
    <xf numFmtId="0" fontId="26" fillId="6" borderId="14" xfId="0" applyFont="1" applyFill="1" applyBorder="1" applyAlignment="1">
      <alignment wrapText="1"/>
    </xf>
    <xf numFmtId="0" fontId="30" fillId="6" borderId="0" xfId="0" applyFont="1" applyFill="1"/>
    <xf numFmtId="0" fontId="30" fillId="0" borderId="0" xfId="0" applyFont="1"/>
    <xf numFmtId="0" fontId="30" fillId="0" borderId="41" xfId="0" applyFont="1" applyBorder="1" applyAlignment="1">
      <alignment horizontal="center" vertical="center" wrapText="1"/>
    </xf>
    <xf numFmtId="0" fontId="30" fillId="0" borderId="3" xfId="0" applyFont="1" applyBorder="1" applyAlignment="1">
      <alignment horizontal="center" vertical="center" wrapText="1"/>
    </xf>
    <xf numFmtId="0" fontId="33" fillId="12" borderId="18" xfId="0" applyFont="1" applyFill="1" applyBorder="1" applyAlignment="1">
      <alignment vertical="center" wrapText="1"/>
    </xf>
    <xf numFmtId="0" fontId="30" fillId="0" borderId="37" xfId="0" applyFont="1" applyBorder="1" applyAlignment="1">
      <alignment horizontal="left" vertical="center" wrapText="1"/>
    </xf>
    <xf numFmtId="3" fontId="30" fillId="6" borderId="0" xfId="0" applyNumberFormat="1" applyFont="1" applyFill="1"/>
    <xf numFmtId="0" fontId="33" fillId="0" borderId="0" xfId="0" applyFont="1" applyAlignment="1">
      <alignment horizontal="left" vertical="center"/>
    </xf>
    <xf numFmtId="3" fontId="30" fillId="0" borderId="0" xfId="1" applyNumberFormat="1" applyFont="1" applyBorder="1" applyAlignment="1" applyProtection="1">
      <alignment horizontal="right"/>
      <protection locked="0"/>
    </xf>
    <xf numFmtId="3" fontId="30" fillId="0" borderId="0" xfId="1" applyNumberFormat="1" applyFont="1" applyBorder="1" applyAlignment="1">
      <alignment horizontal="right"/>
    </xf>
    <xf numFmtId="0" fontId="30" fillId="0" borderId="0" xfId="0" applyFont="1" applyAlignment="1">
      <alignment vertical="center" wrapText="1"/>
    </xf>
    <xf numFmtId="3" fontId="30" fillId="0" borderId="0" xfId="1" applyNumberFormat="1" applyFont="1" applyFill="1" applyBorder="1" applyAlignment="1" applyProtection="1">
      <alignment horizontal="right"/>
      <protection locked="0"/>
    </xf>
    <xf numFmtId="3" fontId="30" fillId="0" borderId="0" xfId="1" applyNumberFormat="1" applyFont="1" applyFill="1" applyBorder="1" applyAlignment="1">
      <alignment horizontal="right"/>
    </xf>
    <xf numFmtId="0" fontId="30" fillId="0" borderId="37" xfId="0" applyFont="1" applyBorder="1" applyAlignment="1">
      <alignment vertical="center" wrapText="1"/>
    </xf>
    <xf numFmtId="0" fontId="30" fillId="0" borderId="36" xfId="0" applyFont="1" applyBorder="1" applyAlignment="1">
      <alignment vertical="center" wrapText="1"/>
    </xf>
    <xf numFmtId="0" fontId="30" fillId="0" borderId="36" xfId="0" applyFont="1" applyBorder="1" applyAlignment="1">
      <alignment horizontal="left" vertical="center" wrapText="1"/>
    </xf>
    <xf numFmtId="0" fontId="26" fillId="0" borderId="0" xfId="0" applyFont="1"/>
    <xf numFmtId="0" fontId="35" fillId="6" borderId="0" xfId="0" applyFont="1" applyFill="1"/>
    <xf numFmtId="3" fontId="30" fillId="9" borderId="0" xfId="1" applyNumberFormat="1" applyFont="1" applyFill="1" applyBorder="1" applyAlignment="1">
      <alignment horizontal="right"/>
    </xf>
    <xf numFmtId="3" fontId="30" fillId="9" borderId="0" xfId="1" applyNumberFormat="1" applyFont="1" applyFill="1" applyBorder="1" applyAlignment="1" applyProtection="1">
      <alignment horizontal="right"/>
    </xf>
    <xf numFmtId="3" fontId="36" fillId="9" borderId="0" xfId="1" applyNumberFormat="1" applyFont="1" applyFill="1" applyBorder="1" applyAlignment="1">
      <alignment horizontal="right"/>
    </xf>
    <xf numFmtId="0" fontId="29" fillId="14" borderId="50" xfId="0" applyFont="1" applyFill="1" applyBorder="1" applyAlignment="1">
      <alignment horizontal="center" vertical="center" wrapText="1"/>
    </xf>
    <xf numFmtId="0" fontId="32" fillId="14" borderId="53" xfId="0" applyFont="1" applyFill="1" applyBorder="1" applyAlignment="1">
      <alignment horizontal="center" vertical="center" wrapText="1"/>
    </xf>
    <xf numFmtId="0" fontId="32" fillId="14" borderId="52" xfId="0" applyFont="1" applyFill="1" applyBorder="1" applyAlignment="1">
      <alignment horizontal="center" vertical="center" wrapText="1"/>
    </xf>
    <xf numFmtId="2" fontId="37" fillId="14" borderId="54" xfId="1" applyNumberFormat="1" applyFont="1" applyFill="1" applyBorder="1" applyAlignment="1">
      <alignment horizontal="center" vertical="center" wrapText="1"/>
    </xf>
    <xf numFmtId="0" fontId="30" fillId="0" borderId="0" xfId="0" applyFont="1" applyAlignment="1">
      <alignment horizontal="center"/>
    </xf>
    <xf numFmtId="0" fontId="30" fillId="0" borderId="0" xfId="0" applyFont="1" applyAlignment="1">
      <alignment horizontal="left"/>
    </xf>
    <xf numFmtId="0" fontId="30" fillId="0" borderId="0" xfId="0" applyFont="1" applyAlignment="1">
      <alignment wrapText="1"/>
    </xf>
    <xf numFmtId="165" fontId="30" fillId="0" borderId="0" xfId="1" applyNumberFormat="1" applyFont="1" applyAlignment="1">
      <alignment horizontal="center"/>
    </xf>
    <xf numFmtId="0" fontId="39" fillId="0" borderId="9" xfId="7" applyFont="1" applyBorder="1"/>
    <xf numFmtId="0" fontId="39" fillId="0" borderId="15" xfId="7" applyFont="1" applyBorder="1" applyAlignment="1">
      <alignment horizontal="right"/>
    </xf>
    <xf numFmtId="0" fontId="39" fillId="0" borderId="15" xfId="7" applyFont="1" applyBorder="1"/>
    <xf numFmtId="0" fontId="40" fillId="0" borderId="0" xfId="0" applyFont="1"/>
    <xf numFmtId="0" fontId="39" fillId="0" borderId="11" xfId="7" applyFont="1" applyBorder="1"/>
    <xf numFmtId="0" fontId="39" fillId="0" borderId="0" xfId="7" applyFont="1" applyAlignment="1">
      <alignment horizontal="right"/>
    </xf>
    <xf numFmtId="0" fontId="39" fillId="0" borderId="0" xfId="7" applyFont="1"/>
    <xf numFmtId="0" fontId="40" fillId="13" borderId="36" xfId="0" applyFont="1" applyFill="1" applyBorder="1" applyAlignment="1">
      <alignment horizontal="center" vertical="center" wrapText="1"/>
    </xf>
    <xf numFmtId="0" fontId="40" fillId="0" borderId="41" xfId="0" applyFont="1" applyBorder="1" applyAlignment="1">
      <alignment horizontal="center" vertical="center"/>
    </xf>
    <xf numFmtId="0" fontId="40" fillId="20" borderId="36" xfId="0" applyFont="1" applyFill="1" applyBorder="1"/>
    <xf numFmtId="0" fontId="40" fillId="0" borderId="3" xfId="0" applyFont="1" applyBorder="1" applyAlignment="1">
      <alignment horizontal="center" vertical="center"/>
    </xf>
    <xf numFmtId="0" fontId="40" fillId="0" borderId="36" xfId="0" applyFont="1" applyBorder="1" applyAlignment="1">
      <alignment vertical="center" wrapText="1"/>
    </xf>
    <xf numFmtId="0" fontId="40" fillId="20" borderId="37" xfId="0" applyFont="1" applyFill="1" applyBorder="1" applyAlignment="1">
      <alignment vertical="center" wrapText="1"/>
    </xf>
    <xf numFmtId="0" fontId="40" fillId="3" borderId="36" xfId="0" applyFont="1" applyFill="1" applyBorder="1"/>
    <xf numFmtId="0" fontId="40" fillId="3" borderId="37" xfId="0" applyFont="1" applyFill="1" applyBorder="1" applyAlignment="1">
      <alignment vertical="center" wrapText="1"/>
    </xf>
    <xf numFmtId="0" fontId="40" fillId="15" borderId="37" xfId="0" applyFont="1" applyFill="1" applyBorder="1" applyAlignment="1">
      <alignment vertical="center" wrapText="1"/>
    </xf>
    <xf numFmtId="0" fontId="40" fillId="0" borderId="48" xfId="0" applyFont="1" applyBorder="1" applyAlignment="1">
      <alignment horizontal="center" vertical="center"/>
    </xf>
    <xf numFmtId="0" fontId="0" fillId="0" borderId="37" xfId="0" applyBorder="1" applyAlignment="1">
      <alignment vertical="center" wrapText="1"/>
    </xf>
    <xf numFmtId="0" fontId="0" fillId="0" borderId="51" xfId="0" applyBorder="1" applyAlignment="1">
      <alignment vertical="center" wrapText="1"/>
    </xf>
    <xf numFmtId="3" fontId="4" fillId="8" borderId="36" xfId="1" applyNumberFormat="1" applyFont="1" applyFill="1" applyBorder="1" applyAlignment="1">
      <alignment horizontal="right" vertical="center"/>
    </xf>
    <xf numFmtId="3" fontId="4" fillId="0" borderId="50" xfId="1" applyNumberFormat="1" applyFont="1" applyBorder="1" applyAlignment="1" applyProtection="1">
      <alignment horizontal="right" vertical="center"/>
      <protection locked="0"/>
    </xf>
    <xf numFmtId="3" fontId="4" fillId="2" borderId="36" xfId="1" applyNumberFormat="1" applyFont="1" applyFill="1" applyBorder="1" applyAlignment="1">
      <alignment horizontal="right" vertical="center"/>
    </xf>
    <xf numFmtId="3" fontId="4" fillId="8" borderId="36" xfId="1" applyNumberFormat="1" applyFont="1" applyFill="1" applyBorder="1" applyAlignment="1" applyProtection="1">
      <alignment horizontal="right" vertical="center"/>
    </xf>
    <xf numFmtId="3" fontId="4" fillId="9" borderId="36" xfId="0" applyNumberFormat="1" applyFont="1" applyFill="1" applyBorder="1" applyAlignment="1">
      <alignment horizontal="right" vertical="center" wrapText="1"/>
    </xf>
    <xf numFmtId="3" fontId="38" fillId="9" borderId="36" xfId="1" applyNumberFormat="1" applyFont="1" applyFill="1" applyBorder="1" applyAlignment="1" applyProtection="1">
      <alignment horizontal="right" vertical="center"/>
    </xf>
    <xf numFmtId="3" fontId="4" fillId="8" borderId="36" xfId="0" applyNumberFormat="1" applyFont="1" applyFill="1" applyBorder="1" applyAlignment="1">
      <alignment horizontal="right" vertical="center"/>
    </xf>
    <xf numFmtId="3" fontId="4" fillId="3" borderId="36" xfId="0" applyNumberFormat="1" applyFont="1" applyFill="1" applyBorder="1" applyAlignment="1">
      <alignment horizontal="right" vertical="center"/>
    </xf>
    <xf numFmtId="3" fontId="4" fillId="15" borderId="36" xfId="0" applyNumberFormat="1" applyFont="1" applyFill="1" applyBorder="1" applyAlignment="1">
      <alignment horizontal="right" vertical="center"/>
    </xf>
    <xf numFmtId="0" fontId="11" fillId="0" borderId="21" xfId="7" applyBorder="1"/>
    <xf numFmtId="0" fontId="13" fillId="0" borderId="23" xfId="0" applyFont="1" applyBorder="1" applyAlignment="1">
      <alignment horizontal="center" vertical="center"/>
    </xf>
    <xf numFmtId="0" fontId="7" fillId="0" borderId="37" xfId="0" applyFont="1" applyBorder="1" applyAlignment="1">
      <alignment horizontal="left" vertical="center" wrapText="1"/>
    </xf>
    <xf numFmtId="0" fontId="33" fillId="8" borderId="18" xfId="0" applyFont="1" applyFill="1" applyBorder="1" applyAlignment="1">
      <alignment vertical="center" wrapText="1"/>
    </xf>
    <xf numFmtId="0" fontId="0" fillId="6" borderId="62" xfId="0" applyFill="1" applyBorder="1" applyAlignment="1">
      <alignment vertical="center" wrapText="1"/>
    </xf>
    <xf numFmtId="0" fontId="32" fillId="16" borderId="53" xfId="0" applyFont="1" applyFill="1" applyBorder="1" applyAlignment="1">
      <alignment vertical="center" wrapText="1"/>
    </xf>
    <xf numFmtId="0" fontId="32" fillId="16" borderId="52" xfId="0" applyFont="1" applyFill="1" applyBorder="1" applyAlignment="1">
      <alignment vertical="center" wrapText="1"/>
    </xf>
    <xf numFmtId="0" fontId="45" fillId="6" borderId="9" xfId="0" applyFont="1" applyFill="1" applyBorder="1"/>
    <xf numFmtId="0" fontId="45" fillId="6" borderId="15" xfId="0" applyFont="1" applyFill="1" applyBorder="1"/>
    <xf numFmtId="0" fontId="45" fillId="6" borderId="15" xfId="0" applyFont="1" applyFill="1" applyBorder="1" applyAlignment="1">
      <alignment horizontal="left"/>
    </xf>
    <xf numFmtId="0" fontId="45" fillId="6" borderId="10" xfId="0" applyFont="1" applyFill="1" applyBorder="1" applyAlignment="1">
      <alignment wrapText="1"/>
    </xf>
    <xf numFmtId="0" fontId="46" fillId="0" borderId="0" xfId="0" applyFont="1" applyAlignment="1">
      <alignment wrapText="1"/>
    </xf>
    <xf numFmtId="0" fontId="45" fillId="6" borderId="0" xfId="0" applyFont="1" applyFill="1"/>
    <xf numFmtId="0" fontId="45" fillId="6" borderId="11" xfId="0" applyFont="1" applyFill="1" applyBorder="1"/>
    <xf numFmtId="0" fontId="45" fillId="6" borderId="0" xfId="0" applyFont="1" applyFill="1" applyAlignment="1">
      <alignment horizontal="left"/>
    </xf>
    <xf numFmtId="0" fontId="45" fillId="6" borderId="12" xfId="0" applyFont="1" applyFill="1" applyBorder="1" applyAlignment="1">
      <alignment wrapText="1"/>
    </xf>
    <xf numFmtId="0" fontId="47" fillId="6" borderId="11" xfId="0" applyFont="1" applyFill="1" applyBorder="1"/>
    <xf numFmtId="0" fontId="47" fillId="6" borderId="0" xfId="0" applyFont="1" applyFill="1"/>
    <xf numFmtId="0" fontId="47" fillId="6" borderId="12" xfId="0" applyFont="1" applyFill="1" applyBorder="1" applyAlignment="1">
      <alignment wrapText="1"/>
    </xf>
    <xf numFmtId="0" fontId="45" fillId="6" borderId="13" xfId="0" applyFont="1" applyFill="1" applyBorder="1"/>
    <xf numFmtId="0" fontId="45" fillId="6" borderId="16" xfId="0" applyFont="1" applyFill="1" applyBorder="1"/>
    <xf numFmtId="0" fontId="48" fillId="6" borderId="16" xfId="0" applyFont="1" applyFill="1" applyBorder="1" applyAlignment="1">
      <alignment horizontal="left"/>
    </xf>
    <xf numFmtId="0" fontId="45" fillId="6" borderId="14" xfId="0" applyFont="1" applyFill="1" applyBorder="1" applyAlignment="1">
      <alignment wrapText="1"/>
    </xf>
    <xf numFmtId="0" fontId="51" fillId="6" borderId="0" xfId="0" applyFont="1" applyFill="1"/>
    <xf numFmtId="0" fontId="48" fillId="6" borderId="0" xfId="0" applyFont="1" applyFill="1" applyAlignment="1">
      <alignment horizontal="center"/>
    </xf>
    <xf numFmtId="0" fontId="48" fillId="6" borderId="0" xfId="0" applyFont="1" applyFill="1"/>
    <xf numFmtId="0" fontId="52" fillId="0" borderId="0" xfId="0" applyFont="1" applyAlignment="1">
      <alignment horizontal="center" vertical="center" wrapText="1"/>
    </xf>
    <xf numFmtId="0" fontId="46" fillId="0" borderId="0" xfId="0" applyFont="1"/>
    <xf numFmtId="0" fontId="45" fillId="0" borderId="0" xfId="0" applyFont="1"/>
    <xf numFmtId="0" fontId="45" fillId="0" borderId="3" xfId="0" applyFont="1" applyBorder="1" applyAlignment="1">
      <alignment horizontal="center" vertical="center" wrapText="1"/>
    </xf>
    <xf numFmtId="0" fontId="46" fillId="0" borderId="0" xfId="0" applyFont="1" applyAlignment="1">
      <alignment vertical="center" wrapText="1"/>
    </xf>
    <xf numFmtId="0" fontId="45" fillId="12" borderId="3" xfId="0" applyFont="1" applyFill="1" applyBorder="1"/>
    <xf numFmtId="0" fontId="45" fillId="0" borderId="38" xfId="0" applyFont="1" applyBorder="1" applyAlignment="1">
      <alignment vertical="center" wrapText="1"/>
    </xf>
    <xf numFmtId="3" fontId="45" fillId="8" borderId="2" xfId="0" applyNumberFormat="1" applyFont="1" applyFill="1" applyBorder="1" applyAlignment="1">
      <alignment horizontal="right" vertical="center"/>
    </xf>
    <xf numFmtId="0" fontId="48" fillId="0" borderId="0" xfId="0" applyFont="1" applyAlignment="1">
      <alignment horizontal="center"/>
    </xf>
    <xf numFmtId="0" fontId="45" fillId="12" borderId="6" xfId="0" applyFont="1" applyFill="1" applyBorder="1"/>
    <xf numFmtId="0" fontId="48" fillId="12" borderId="17" xfId="0" applyFont="1" applyFill="1" applyBorder="1" applyAlignment="1">
      <alignment vertical="center" wrapText="1"/>
    </xf>
    <xf numFmtId="3" fontId="45" fillId="8" borderId="36" xfId="0" applyNumberFormat="1" applyFont="1" applyFill="1" applyBorder="1" applyAlignment="1">
      <alignment horizontal="right" vertical="center"/>
    </xf>
    <xf numFmtId="0" fontId="45" fillId="19" borderId="3" xfId="0" applyFont="1" applyFill="1" applyBorder="1"/>
    <xf numFmtId="0" fontId="45" fillId="0" borderId="48" xfId="0" applyFont="1" applyBorder="1" applyAlignment="1">
      <alignment horizontal="center" vertical="center" wrapText="1"/>
    </xf>
    <xf numFmtId="0" fontId="45" fillId="19" borderId="6" xfId="0" applyFont="1" applyFill="1" applyBorder="1"/>
    <xf numFmtId="0" fontId="48" fillId="19" borderId="43" xfId="0" applyFont="1" applyFill="1" applyBorder="1" applyAlignment="1">
      <alignment vertical="center" wrapText="1"/>
    </xf>
    <xf numFmtId="0" fontId="45" fillId="6" borderId="0" xfId="0" applyFont="1" applyFill="1" applyAlignment="1">
      <alignment horizontal="center" vertical="center" wrapText="1"/>
    </xf>
    <xf numFmtId="41" fontId="48" fillId="6" borderId="0" xfId="0" applyNumberFormat="1" applyFont="1" applyFill="1" applyAlignment="1">
      <alignment horizontal="center"/>
    </xf>
    <xf numFmtId="0" fontId="45" fillId="0" borderId="54" xfId="0" applyFont="1" applyBorder="1" applyAlignment="1">
      <alignment horizontal="center" vertical="center" wrapText="1"/>
    </xf>
    <xf numFmtId="3" fontId="45" fillId="8" borderId="50" xfId="1" applyNumberFormat="1" applyFont="1" applyFill="1" applyBorder="1" applyAlignment="1">
      <alignment horizontal="right" vertical="center"/>
    </xf>
    <xf numFmtId="0" fontId="51" fillId="6" borderId="0" xfId="0" applyFont="1" applyFill="1" applyAlignment="1">
      <alignment horizontal="left"/>
    </xf>
    <xf numFmtId="0" fontId="46" fillId="0" borderId="54" xfId="0" applyFont="1" applyBorder="1" applyAlignment="1">
      <alignment horizontal="center" vertical="center" wrapText="1"/>
    </xf>
    <xf numFmtId="0" fontId="45" fillId="0" borderId="2" xfId="0" applyFont="1" applyBorder="1" applyAlignment="1">
      <alignment horizontal="left" vertical="center" wrapText="1"/>
    </xf>
    <xf numFmtId="0" fontId="46" fillId="0" borderId="3" xfId="0" applyFont="1" applyBorder="1" applyAlignment="1">
      <alignment horizontal="center" vertical="center" wrapText="1"/>
    </xf>
    <xf numFmtId="0" fontId="45" fillId="0" borderId="36" xfId="0" applyFont="1" applyBorder="1" applyAlignment="1">
      <alignment horizontal="left" vertical="center" wrapText="1"/>
    </xf>
    <xf numFmtId="0" fontId="49" fillId="0" borderId="0" xfId="0" applyFont="1"/>
    <xf numFmtId="0" fontId="46" fillId="0" borderId="48" xfId="0" applyFont="1" applyBorder="1" applyAlignment="1">
      <alignment horizontal="center" vertical="center" wrapText="1"/>
    </xf>
    <xf numFmtId="0" fontId="50" fillId="0" borderId="0" xfId="0" applyFont="1" applyAlignment="1">
      <alignment horizontal="center"/>
    </xf>
    <xf numFmtId="0" fontId="45" fillId="6" borderId="3" xfId="0" applyFont="1" applyFill="1" applyBorder="1" applyAlignment="1">
      <alignment horizontal="center" vertical="center" wrapText="1"/>
    </xf>
    <xf numFmtId="0" fontId="32" fillId="12" borderId="42" xfId="0" applyFont="1" applyFill="1" applyBorder="1" applyAlignment="1">
      <alignment wrapText="1"/>
    </xf>
    <xf numFmtId="0" fontId="32" fillId="12" borderId="39" xfId="0" applyFont="1" applyFill="1" applyBorder="1" applyAlignment="1">
      <alignment wrapText="1"/>
    </xf>
    <xf numFmtId="0" fontId="22" fillId="6" borderId="68" xfId="7" applyFont="1" applyFill="1" applyBorder="1" applyAlignment="1">
      <alignment vertical="top"/>
    </xf>
    <xf numFmtId="0" fontId="18" fillId="0" borderId="68" xfId="7" applyFont="1" applyBorder="1" applyAlignment="1">
      <alignment horizontal="center" vertical="center" textRotation="90"/>
    </xf>
    <xf numFmtId="0" fontId="17" fillId="0" borderId="67" xfId="7" applyFont="1" applyBorder="1" applyAlignment="1">
      <alignment horizontal="left" vertical="center"/>
    </xf>
    <xf numFmtId="0" fontId="17" fillId="0" borderId="68" xfId="7" applyFont="1" applyBorder="1" applyAlignment="1">
      <alignment horizontal="left" vertical="center"/>
    </xf>
    <xf numFmtId="0" fontId="0" fillId="6" borderId="61" xfId="0" applyFill="1" applyBorder="1" applyAlignment="1">
      <alignment vertical="center"/>
    </xf>
    <xf numFmtId="0" fontId="0" fillId="6" borderId="28" xfId="0" applyFill="1" applyBorder="1" applyAlignment="1">
      <alignment vertical="center"/>
    </xf>
    <xf numFmtId="0" fontId="39" fillId="0" borderId="49" xfId="7" applyFont="1" applyBorder="1" applyAlignment="1">
      <alignment horizontal="right"/>
    </xf>
    <xf numFmtId="0" fontId="39" fillId="0" borderId="49" xfId="7" applyFont="1" applyBorder="1"/>
    <xf numFmtId="3" fontId="4" fillId="25" borderId="36" xfId="0" applyNumberFormat="1" applyFont="1" applyFill="1" applyBorder="1" applyAlignment="1">
      <alignment horizontal="right" vertical="center"/>
    </xf>
    <xf numFmtId="0" fontId="4" fillId="0" borderId="38" xfId="0" applyFont="1" applyBorder="1" applyAlignment="1">
      <alignment vertical="center" wrapText="1"/>
    </xf>
    <xf numFmtId="0" fontId="3" fillId="14" borderId="50" xfId="0" applyFont="1" applyFill="1" applyBorder="1" applyAlignment="1">
      <alignment horizontal="center" vertical="center" wrapText="1"/>
    </xf>
    <xf numFmtId="0" fontId="0" fillId="13" borderId="36" xfId="0" applyFill="1" applyBorder="1" applyAlignment="1">
      <alignment horizontal="center" vertical="center" wrapText="1"/>
    </xf>
    <xf numFmtId="0" fontId="7" fillId="6" borderId="9" xfId="0" applyFont="1" applyFill="1" applyBorder="1" applyAlignment="1">
      <alignment horizontal="left"/>
    </xf>
    <xf numFmtId="0" fontId="7" fillId="6" borderId="15" xfId="0" applyFont="1" applyFill="1" applyBorder="1" applyAlignment="1">
      <alignment horizontal="left"/>
    </xf>
    <xf numFmtId="0" fontId="8" fillId="0" borderId="0" xfId="0" applyFont="1" applyAlignment="1">
      <alignment horizontal="center" vertical="center" wrapText="1"/>
    </xf>
    <xf numFmtId="0" fontId="7" fillId="0" borderId="0" xfId="0" applyFont="1"/>
    <xf numFmtId="0" fontId="7" fillId="6" borderId="11" xfId="0" applyFont="1" applyFill="1" applyBorder="1" applyAlignment="1">
      <alignment horizontal="left"/>
    </xf>
    <xf numFmtId="0" fontId="7" fillId="6" borderId="0" xfId="0" applyFont="1" applyFill="1" applyAlignment="1">
      <alignment horizontal="left"/>
    </xf>
    <xf numFmtId="0" fontId="7" fillId="6" borderId="11" xfId="0" applyFont="1" applyFill="1" applyBorder="1"/>
    <xf numFmtId="0" fontId="8" fillId="6" borderId="13" xfId="0" applyFont="1" applyFill="1" applyBorder="1" applyAlignment="1">
      <alignment horizontal="left"/>
    </xf>
    <xf numFmtId="0" fontId="8" fillId="6" borderId="49" xfId="0" applyFont="1" applyFill="1" applyBorder="1" applyAlignment="1">
      <alignment horizontal="left"/>
    </xf>
    <xf numFmtId="0" fontId="8" fillId="11" borderId="36" xfId="0" applyFont="1" applyFill="1" applyBorder="1" applyAlignment="1">
      <alignment horizontal="center" vertical="center" wrapText="1"/>
    </xf>
    <xf numFmtId="0" fontId="7" fillId="0" borderId="41" xfId="0" applyFont="1" applyBorder="1" applyAlignment="1">
      <alignment horizontal="center" vertical="center"/>
    </xf>
    <xf numFmtId="0" fontId="7" fillId="0" borderId="3" xfId="0" applyFont="1" applyBorder="1" applyAlignment="1">
      <alignment horizontal="center" vertical="center"/>
    </xf>
    <xf numFmtId="168" fontId="7" fillId="0" borderId="36" xfId="11" applyNumberFormat="1" applyFont="1" applyFill="1" applyBorder="1" applyAlignment="1">
      <alignment horizontal="right" vertical="center" wrapText="1"/>
    </xf>
    <xf numFmtId="168" fontId="7" fillId="0" borderId="36" xfId="11" applyNumberFormat="1" applyFont="1" applyBorder="1" applyAlignment="1">
      <alignment horizontal="right" vertical="center"/>
    </xf>
    <xf numFmtId="168" fontId="7" fillId="0" borderId="36" xfId="0" applyNumberFormat="1" applyFont="1" applyBorder="1" applyAlignment="1">
      <alignment horizontal="right" vertical="center"/>
    </xf>
    <xf numFmtId="168" fontId="36" fillId="8" borderId="36" xfId="11" applyNumberFormat="1" applyFont="1" applyFill="1" applyBorder="1" applyAlignment="1">
      <alignment horizontal="right" vertical="center" wrapText="1"/>
    </xf>
    <xf numFmtId="168" fontId="7" fillId="8" borderId="36" xfId="0" applyNumberFormat="1" applyFont="1" applyFill="1" applyBorder="1" applyAlignment="1">
      <alignment horizontal="right" vertical="center"/>
    </xf>
    <xf numFmtId="168" fontId="36" fillId="0" borderId="36" xfId="11" applyNumberFormat="1" applyFont="1" applyFill="1" applyBorder="1" applyAlignment="1">
      <alignment horizontal="right" vertical="center" wrapText="1"/>
    </xf>
    <xf numFmtId="168" fontId="36" fillId="9" borderId="36" xfId="11" applyNumberFormat="1" applyFont="1" applyFill="1" applyBorder="1" applyAlignment="1">
      <alignment horizontal="right" vertical="center" wrapText="1"/>
    </xf>
    <xf numFmtId="168" fontId="7" fillId="9" borderId="36" xfId="0" applyNumberFormat="1" applyFont="1" applyFill="1" applyBorder="1" applyAlignment="1">
      <alignment horizontal="right" vertical="center"/>
    </xf>
    <xf numFmtId="0" fontId="8" fillId="8" borderId="3" xfId="0" applyFont="1" applyFill="1" applyBorder="1" applyAlignment="1">
      <alignment vertical="center" wrapText="1"/>
    </xf>
    <xf numFmtId="168" fontId="36" fillId="0" borderId="50" xfId="11" applyNumberFormat="1" applyFont="1" applyFill="1" applyBorder="1" applyAlignment="1">
      <alignment horizontal="right" vertical="center" wrapText="1"/>
    </xf>
    <xf numFmtId="0" fontId="7" fillId="0" borderId="0" xfId="0" applyFont="1" applyAlignment="1">
      <alignment horizontal="left" vertical="center" wrapText="1"/>
    </xf>
    <xf numFmtId="168" fontId="36" fillId="22" borderId="36" xfId="11" applyNumberFormat="1" applyFont="1" applyFill="1" applyBorder="1" applyAlignment="1">
      <alignment horizontal="right" vertical="center" wrapText="1"/>
    </xf>
    <xf numFmtId="0" fontId="43" fillId="0" borderId="146" xfId="0" applyFont="1" applyBorder="1" applyAlignment="1" applyProtection="1">
      <alignment horizontal="center" vertical="center" wrapText="1"/>
      <protection locked="0"/>
    </xf>
    <xf numFmtId="0" fontId="17" fillId="3" borderId="0" xfId="7" applyFont="1" applyFill="1" applyAlignment="1">
      <alignment horizontal="left" vertical="center"/>
    </xf>
    <xf numFmtId="0" fontId="17" fillId="3" borderId="63" xfId="7" applyFont="1" applyFill="1" applyBorder="1" applyAlignment="1">
      <alignment horizontal="left" vertical="center"/>
    </xf>
    <xf numFmtId="0" fontId="17" fillId="3" borderId="69" xfId="7" applyFont="1" applyFill="1" applyBorder="1" applyAlignment="1">
      <alignment horizontal="left" vertical="center"/>
    </xf>
    <xf numFmtId="0" fontId="22" fillId="6" borderId="152" xfId="7" applyFont="1" applyFill="1" applyBorder="1" applyAlignment="1">
      <alignment vertical="top" wrapText="1"/>
    </xf>
    <xf numFmtId="0" fontId="22" fillId="6" borderId="152" xfId="7" applyFont="1" applyFill="1" applyBorder="1" applyAlignment="1">
      <alignment vertical="top"/>
    </xf>
    <xf numFmtId="0" fontId="17" fillId="3" borderId="152" xfId="7" applyFont="1" applyFill="1" applyBorder="1" applyAlignment="1">
      <alignment horizontal="left" vertical="center"/>
    </xf>
    <xf numFmtId="0" fontId="1" fillId="0" borderId="151" xfId="0" applyFont="1" applyBorder="1" applyAlignment="1">
      <alignment horizontal="left" vertical="center"/>
    </xf>
    <xf numFmtId="0" fontId="17" fillId="3" borderId="153" xfId="7" applyFont="1" applyFill="1" applyBorder="1" applyAlignment="1">
      <alignment horizontal="left" vertical="center"/>
    </xf>
    <xf numFmtId="0" fontId="17" fillId="3" borderId="156" xfId="7" applyFont="1" applyFill="1" applyBorder="1" applyAlignment="1">
      <alignment horizontal="left" vertical="center"/>
    </xf>
    <xf numFmtId="0" fontId="17" fillId="3" borderId="157" xfId="7" applyFont="1" applyFill="1" applyBorder="1" applyAlignment="1">
      <alignment horizontal="left" vertical="center"/>
    </xf>
    <xf numFmtId="0" fontId="17" fillId="3" borderId="158" xfId="7" applyFont="1" applyFill="1" applyBorder="1" applyAlignment="1">
      <alignment horizontal="left" vertical="center"/>
    </xf>
    <xf numFmtId="0" fontId="17" fillId="3" borderId="159" xfId="7" applyFont="1" applyFill="1" applyBorder="1" applyAlignment="1">
      <alignment horizontal="left" vertical="center"/>
    </xf>
    <xf numFmtId="0" fontId="17" fillId="0" borderId="157" xfId="7" applyFont="1" applyBorder="1" applyAlignment="1">
      <alignment horizontal="left" vertical="center"/>
    </xf>
    <xf numFmtId="0" fontId="17" fillId="0" borderId="158" xfId="7" applyFont="1" applyBorder="1" applyAlignment="1">
      <alignment horizontal="left" vertical="center"/>
    </xf>
    <xf numFmtId="0" fontId="17" fillId="0" borderId="159" xfId="7" applyFont="1" applyBorder="1" applyAlignment="1">
      <alignment horizontal="left" vertical="center"/>
    </xf>
    <xf numFmtId="0" fontId="1" fillId="0" borderId="158" xfId="0" applyFont="1" applyBorder="1" applyAlignment="1">
      <alignment horizontal="left" vertical="center"/>
    </xf>
    <xf numFmtId="0" fontId="1" fillId="0" borderId="160" xfId="0" applyFont="1" applyBorder="1" applyAlignment="1">
      <alignment horizontal="left" vertical="center"/>
    </xf>
    <xf numFmtId="0" fontId="43" fillId="0" borderId="177" xfId="0" applyFont="1" applyBorder="1" applyAlignment="1" applyProtection="1">
      <alignment horizontal="center" vertical="center" wrapText="1"/>
      <protection locked="0"/>
    </xf>
    <xf numFmtId="0" fontId="17" fillId="0" borderId="174" xfId="7" applyFont="1" applyBorder="1" applyAlignment="1">
      <alignment horizontal="left" vertical="center"/>
    </xf>
    <xf numFmtId="0" fontId="17" fillId="0" borderId="175" xfId="7" applyFont="1" applyBorder="1" applyAlignment="1">
      <alignment horizontal="left" vertical="center"/>
    </xf>
    <xf numFmtId="0" fontId="17" fillId="0" borderId="179" xfId="7" applyFont="1" applyBorder="1" applyAlignment="1">
      <alignment horizontal="left" vertical="center"/>
    </xf>
    <xf numFmtId="0" fontId="17" fillId="0" borderId="180" xfId="7" applyFont="1" applyBorder="1" applyAlignment="1">
      <alignment horizontal="left" vertical="center"/>
    </xf>
    <xf numFmtId="0" fontId="17" fillId="0" borderId="181" xfId="7" applyFont="1" applyBorder="1" applyAlignment="1">
      <alignment horizontal="left" vertical="center"/>
    </xf>
    <xf numFmtId="0" fontId="1" fillId="0" borderId="180" xfId="0" applyFont="1" applyBorder="1" applyAlignment="1">
      <alignment horizontal="left" vertical="center"/>
    </xf>
    <xf numFmtId="0" fontId="1" fillId="0" borderId="182" xfId="0" applyFont="1" applyBorder="1" applyAlignment="1">
      <alignment horizontal="left" vertical="center"/>
    </xf>
    <xf numFmtId="0" fontId="43" fillId="3" borderId="172" xfId="0" applyFont="1" applyFill="1" applyBorder="1" applyAlignment="1" applyProtection="1">
      <alignment horizontal="center" vertical="center" wrapText="1"/>
      <protection locked="0"/>
    </xf>
    <xf numFmtId="0" fontId="43" fillId="3" borderId="146" xfId="0" applyFont="1" applyFill="1" applyBorder="1" applyAlignment="1" applyProtection="1">
      <alignment horizontal="center" vertical="center" wrapText="1"/>
      <protection locked="0"/>
    </xf>
    <xf numFmtId="0" fontId="93" fillId="0" borderId="148" xfId="7" applyFont="1" applyBorder="1" applyAlignment="1">
      <alignment horizontal="center"/>
    </xf>
    <xf numFmtId="0" fontId="7" fillId="0" borderId="183" xfId="0" applyFont="1" applyBorder="1"/>
    <xf numFmtId="0" fontId="35" fillId="0" borderId="183" xfId="0" applyFont="1" applyBorder="1"/>
    <xf numFmtId="0" fontId="8" fillId="0" borderId="183" xfId="0" applyFont="1" applyBorder="1" applyAlignment="1">
      <alignment horizontal="left" vertical="center"/>
    </xf>
    <xf numFmtId="0" fontId="7" fillId="0" borderId="183" xfId="0" applyFont="1" applyBorder="1" applyAlignment="1">
      <alignment vertical="center" wrapText="1"/>
    </xf>
    <xf numFmtId="0" fontId="4" fillId="0" borderId="183" xfId="0" applyFont="1" applyBorder="1"/>
    <xf numFmtId="0" fontId="36" fillId="0" borderId="183" xfId="0" applyFont="1" applyBorder="1"/>
    <xf numFmtId="3" fontId="7" fillId="0" borderId="183" xfId="1" applyNumberFormat="1" applyFont="1" applyBorder="1" applyAlignment="1" applyProtection="1">
      <alignment horizontal="right"/>
    </xf>
    <xf numFmtId="171" fontId="4" fillId="0" borderId="50" xfId="1" applyNumberFormat="1" applyFont="1" applyBorder="1" applyAlignment="1" applyProtection="1">
      <alignment horizontal="right" vertical="center"/>
      <protection locked="0"/>
    </xf>
    <xf numFmtId="171" fontId="4" fillId="0" borderId="50" xfId="1" applyNumberFormat="1" applyFont="1" applyFill="1" applyBorder="1" applyAlignment="1" applyProtection="1">
      <alignment horizontal="right" vertical="center"/>
      <protection locked="0"/>
    </xf>
    <xf numFmtId="171" fontId="4" fillId="8" borderId="50" xfId="1" applyNumberFormat="1" applyFont="1" applyFill="1" applyBorder="1" applyAlignment="1" applyProtection="1">
      <alignment horizontal="right" vertical="center"/>
    </xf>
    <xf numFmtId="171" fontId="4" fillId="0" borderId="54" xfId="1" applyNumberFormat="1" applyFont="1" applyBorder="1" applyAlignment="1" applyProtection="1">
      <alignment horizontal="right" vertical="center"/>
      <protection locked="0"/>
    </xf>
    <xf numFmtId="171" fontId="4" fillId="0" borderId="54" xfId="1" applyNumberFormat="1" applyFont="1" applyFill="1" applyBorder="1" applyAlignment="1" applyProtection="1">
      <alignment horizontal="right" vertical="center"/>
      <protection locked="0"/>
    </xf>
    <xf numFmtId="171" fontId="4" fillId="0" borderId="50" xfId="0" applyNumberFormat="1" applyFont="1" applyBorder="1" applyAlignment="1" applyProtection="1">
      <alignment horizontal="right" vertical="center" wrapText="1"/>
      <protection locked="0"/>
    </xf>
    <xf numFmtId="171" fontId="38" fillId="0" borderId="50" xfId="1" applyNumberFormat="1" applyFont="1" applyFill="1" applyBorder="1" applyAlignment="1" applyProtection="1">
      <alignment horizontal="right" vertical="center"/>
      <protection locked="0"/>
    </xf>
    <xf numFmtId="3" fontId="4" fillId="0" borderId="50" xfId="11" applyNumberFormat="1" applyFont="1" applyBorder="1" applyAlignment="1" applyProtection="1">
      <alignment horizontal="right" vertical="center"/>
      <protection locked="0"/>
    </xf>
    <xf numFmtId="3" fontId="4" fillId="0" borderId="50" xfId="0" applyNumberFormat="1" applyFont="1" applyBorder="1" applyAlignment="1" applyProtection="1">
      <alignment horizontal="right" vertical="center"/>
      <protection locked="0"/>
    </xf>
    <xf numFmtId="0" fontId="53" fillId="24" borderId="50" xfId="0" applyFont="1" applyFill="1" applyBorder="1" applyAlignment="1">
      <alignment horizontal="center" vertical="center" wrapText="1"/>
    </xf>
    <xf numFmtId="0" fontId="95" fillId="24" borderId="50" xfId="0" applyFont="1" applyFill="1" applyBorder="1" applyAlignment="1">
      <alignment horizontal="center" vertical="center" wrapText="1"/>
    </xf>
    <xf numFmtId="0" fontId="53" fillId="24" borderId="2" xfId="0" applyFont="1" applyFill="1" applyBorder="1" applyAlignment="1">
      <alignment horizontal="center" vertical="center" wrapText="1"/>
    </xf>
    <xf numFmtId="3" fontId="4" fillId="6" borderId="50" xfId="0" applyNumberFormat="1" applyFont="1" applyFill="1" applyBorder="1" applyAlignment="1" applyProtection="1">
      <alignment horizontal="right" vertical="center"/>
      <protection locked="0"/>
    </xf>
    <xf numFmtId="0" fontId="54" fillId="24" borderId="29" xfId="0" applyFont="1" applyFill="1" applyBorder="1" applyAlignment="1">
      <alignment horizontal="center" vertical="center" wrapText="1"/>
    </xf>
    <xf numFmtId="0" fontId="54" fillId="24" borderId="2" xfId="0" applyFont="1" applyFill="1" applyBorder="1" applyAlignment="1">
      <alignment horizontal="center" vertical="center" wrapText="1"/>
    </xf>
    <xf numFmtId="0" fontId="54" fillId="24" borderId="28" xfId="0" applyFont="1" applyFill="1" applyBorder="1" applyAlignment="1">
      <alignment horizontal="center" vertical="center" wrapText="1"/>
    </xf>
    <xf numFmtId="0" fontId="54" fillId="24" borderId="1" xfId="0" applyFont="1" applyFill="1" applyBorder="1" applyAlignment="1">
      <alignment horizontal="center" vertical="center" wrapText="1"/>
    </xf>
    <xf numFmtId="0" fontId="54" fillId="24" borderId="4" xfId="0" applyFont="1" applyFill="1" applyBorder="1" applyAlignment="1">
      <alignment horizontal="center" vertical="center" wrapText="1"/>
    </xf>
    <xf numFmtId="0" fontId="54" fillId="24" borderId="25" xfId="0" applyFont="1" applyFill="1" applyBorder="1" applyAlignment="1">
      <alignment horizontal="center" vertical="center" wrapText="1"/>
    </xf>
    <xf numFmtId="0" fontId="54" fillId="24" borderId="24" xfId="0" applyFont="1" applyFill="1" applyBorder="1" applyAlignment="1">
      <alignment horizontal="center" vertical="center" wrapText="1"/>
    </xf>
    <xf numFmtId="0" fontId="54" fillId="24" borderId="23" xfId="0" applyFont="1" applyFill="1" applyBorder="1" applyAlignment="1">
      <alignment horizontal="center" vertical="center" wrapText="1"/>
    </xf>
    <xf numFmtId="0" fontId="54" fillId="24" borderId="27" xfId="0" applyFont="1" applyFill="1" applyBorder="1" applyAlignment="1">
      <alignment horizontal="center" vertical="center" wrapText="1"/>
    </xf>
    <xf numFmtId="0" fontId="54" fillId="24" borderId="26" xfId="0" applyFont="1" applyFill="1" applyBorder="1" applyAlignment="1">
      <alignment horizontal="center" vertical="center" wrapText="1"/>
    </xf>
    <xf numFmtId="171" fontId="4" fillId="6" borderId="29" xfId="0" applyNumberFormat="1" applyFont="1" applyFill="1" applyBorder="1" applyAlignment="1" applyProtection="1">
      <alignment horizontal="right" vertical="center"/>
      <protection locked="0"/>
    </xf>
    <xf numFmtId="171" fontId="4" fillId="0" borderId="50" xfId="0" applyNumberFormat="1" applyFont="1" applyBorder="1" applyAlignment="1" applyProtection="1">
      <alignment horizontal="right" vertical="center"/>
      <protection locked="0"/>
    </xf>
    <xf numFmtId="171" fontId="4" fillId="0" borderId="32" xfId="0" applyNumberFormat="1" applyFont="1" applyBorder="1" applyAlignment="1" applyProtection="1">
      <alignment horizontal="right" vertical="center" wrapText="1"/>
      <protection locked="0"/>
    </xf>
    <xf numFmtId="171" fontId="4" fillId="0" borderId="30" xfId="0" applyNumberFormat="1" applyFont="1" applyBorder="1" applyAlignment="1" applyProtection="1">
      <alignment horizontal="right" vertical="center" wrapText="1"/>
      <protection locked="0"/>
    </xf>
    <xf numFmtId="171" fontId="4" fillId="0" borderId="51" xfId="0" applyNumberFormat="1" applyFont="1" applyBorder="1" applyAlignment="1" applyProtection="1">
      <alignment horizontal="right" vertical="center"/>
      <protection locked="0"/>
    </xf>
    <xf numFmtId="171" fontId="4" fillId="0" borderId="52" xfId="0" applyNumberFormat="1" applyFont="1" applyBorder="1" applyAlignment="1" applyProtection="1">
      <alignment horizontal="right" vertical="center"/>
      <protection locked="0"/>
    </xf>
    <xf numFmtId="171" fontId="4" fillId="0" borderId="54" xfId="0" applyNumberFormat="1" applyFont="1" applyBorder="1" applyAlignment="1" applyProtection="1">
      <alignment horizontal="right" vertical="center"/>
      <protection locked="0"/>
    </xf>
    <xf numFmtId="171" fontId="4" fillId="0" borderId="31" xfId="0" applyNumberFormat="1" applyFont="1" applyBorder="1" applyAlignment="1" applyProtection="1">
      <alignment horizontal="right" vertical="center" wrapText="1"/>
      <protection locked="0"/>
    </xf>
    <xf numFmtId="171" fontId="4" fillId="0" borderId="29" xfId="0" applyNumberFormat="1" applyFont="1" applyBorder="1" applyAlignment="1" applyProtection="1">
      <alignment horizontal="right" vertical="center"/>
      <protection locked="0"/>
    </xf>
    <xf numFmtId="171" fontId="4" fillId="0" borderId="58" xfId="0" applyNumberFormat="1" applyFont="1" applyBorder="1" applyAlignment="1" applyProtection="1">
      <alignment horizontal="right" vertical="center"/>
      <protection locked="0"/>
    </xf>
    <xf numFmtId="0" fontId="4" fillId="0" borderId="183" xfId="0" applyFont="1" applyBorder="1" applyAlignment="1">
      <alignment wrapText="1"/>
    </xf>
    <xf numFmtId="0" fontId="4" fillId="6" borderId="183" xfId="0" applyFont="1" applyFill="1" applyBorder="1"/>
    <xf numFmtId="0" fontId="0" fillId="6" borderId="183" xfId="0" applyFill="1" applyBorder="1"/>
    <xf numFmtId="0" fontId="0" fillId="6" borderId="183" xfId="0" applyFill="1" applyBorder="1" applyAlignment="1">
      <alignment wrapText="1"/>
    </xf>
    <xf numFmtId="171" fontId="7" fillId="0" borderId="50" xfId="0" applyNumberFormat="1" applyFont="1" applyBorder="1" applyAlignment="1" applyProtection="1">
      <alignment horizontal="right" vertical="center"/>
      <protection locked="0"/>
    </xf>
    <xf numFmtId="3" fontId="4" fillId="25" borderId="50" xfId="0" applyNumberFormat="1" applyFont="1" applyFill="1" applyBorder="1" applyAlignment="1">
      <alignment horizontal="right" vertical="center"/>
    </xf>
    <xf numFmtId="3" fontId="7" fillId="0" borderId="50" xfId="0" applyNumberFormat="1" applyFont="1" applyBorder="1" applyAlignment="1" applyProtection="1">
      <alignment horizontal="right" vertical="center"/>
      <protection locked="0"/>
    </xf>
    <xf numFmtId="3" fontId="4" fillId="8" borderId="50" xfId="0" applyNumberFormat="1" applyFont="1" applyFill="1" applyBorder="1" applyAlignment="1">
      <alignment horizontal="right" vertical="center"/>
    </xf>
    <xf numFmtId="3" fontId="4" fillId="20" borderId="50" xfId="0" applyNumberFormat="1" applyFont="1" applyFill="1" applyBorder="1" applyAlignment="1">
      <alignment horizontal="right" vertical="center"/>
    </xf>
    <xf numFmtId="3" fontId="4" fillId="15" borderId="50" xfId="0" applyNumberFormat="1" applyFont="1" applyFill="1" applyBorder="1" applyAlignment="1">
      <alignment horizontal="right" vertical="center"/>
    </xf>
    <xf numFmtId="0" fontId="39" fillId="0" borderId="185" xfId="7" applyFont="1" applyBorder="1"/>
    <xf numFmtId="0" fontId="1" fillId="0" borderId="183" xfId="0" applyFont="1" applyBorder="1"/>
    <xf numFmtId="0" fontId="1" fillId="0" borderId="0" xfId="0" applyFont="1"/>
    <xf numFmtId="0" fontId="0" fillId="0" borderId="183" xfId="0" applyBorder="1" applyAlignment="1">
      <alignment horizontal="center" wrapText="1"/>
    </xf>
    <xf numFmtId="0" fontId="1" fillId="0" borderId="183" xfId="0" applyFont="1" applyBorder="1" applyAlignment="1">
      <alignment horizontal="center"/>
    </xf>
    <xf numFmtId="0" fontId="1" fillId="0" borderId="0" xfId="0" applyFont="1" applyAlignment="1">
      <alignment horizontal="center"/>
    </xf>
    <xf numFmtId="171" fontId="4" fillId="8" borderId="44" xfId="0" applyNumberFormat="1" applyFont="1" applyFill="1" applyBorder="1" applyAlignment="1">
      <alignment horizontal="right" vertical="center" wrapText="1"/>
    </xf>
    <xf numFmtId="171" fontId="4" fillId="8" borderId="45" xfId="0" applyNumberFormat="1" applyFont="1" applyFill="1" applyBorder="1" applyAlignment="1">
      <alignment horizontal="right" vertical="center" wrapText="1"/>
    </xf>
    <xf numFmtId="171" fontId="4" fillId="8" borderId="28" xfId="0" applyNumberFormat="1" applyFont="1" applyFill="1" applyBorder="1" applyAlignment="1">
      <alignment horizontal="right" vertical="center" wrapText="1"/>
    </xf>
    <xf numFmtId="171" fontId="4" fillId="9" borderId="29" xfId="0" applyNumberFormat="1" applyFont="1" applyFill="1" applyBorder="1" applyAlignment="1">
      <alignment horizontal="right" vertical="center"/>
    </xf>
    <xf numFmtId="171" fontId="4" fillId="9" borderId="50" xfId="0" applyNumberFormat="1" applyFont="1" applyFill="1" applyBorder="1" applyAlignment="1">
      <alignment horizontal="right" vertical="center"/>
    </xf>
    <xf numFmtId="171" fontId="4" fillId="8" borderId="46" xfId="0" applyNumberFormat="1" applyFont="1" applyFill="1" applyBorder="1" applyAlignment="1">
      <alignment horizontal="right" vertical="center" wrapText="1"/>
    </xf>
    <xf numFmtId="171" fontId="4" fillId="9" borderId="58" xfId="0" applyNumberFormat="1" applyFont="1" applyFill="1" applyBorder="1" applyAlignment="1">
      <alignment horizontal="right" vertical="center"/>
    </xf>
    <xf numFmtId="171" fontId="4" fillId="9" borderId="54" xfId="0" applyNumberFormat="1" applyFont="1" applyFill="1" applyBorder="1" applyAlignment="1">
      <alignment horizontal="right" vertical="center"/>
    </xf>
    <xf numFmtId="171" fontId="13" fillId="8" borderId="27" xfId="0" applyNumberFormat="1" applyFont="1" applyFill="1" applyBorder="1" applyAlignment="1">
      <alignment horizontal="right" vertical="center"/>
    </xf>
    <xf numFmtId="171" fontId="3" fillId="8" borderId="24" xfId="0" applyNumberFormat="1" applyFont="1" applyFill="1" applyBorder="1" applyAlignment="1">
      <alignment horizontal="right" vertical="center"/>
    </xf>
    <xf numFmtId="171" fontId="3" fillId="8" borderId="23" xfId="0" applyNumberFormat="1" applyFont="1" applyFill="1" applyBorder="1" applyAlignment="1">
      <alignment horizontal="right" vertical="center"/>
    </xf>
    <xf numFmtId="171" fontId="3" fillId="8" borderId="27" xfId="0" applyNumberFormat="1" applyFont="1" applyFill="1" applyBorder="1" applyAlignment="1">
      <alignment horizontal="right" vertical="center"/>
    </xf>
    <xf numFmtId="171" fontId="3" fillId="8" borderId="26" xfId="0" applyNumberFormat="1" applyFont="1" applyFill="1" applyBorder="1" applyAlignment="1">
      <alignment horizontal="right" vertical="center"/>
    </xf>
    <xf numFmtId="171" fontId="3" fillId="8" borderId="25" xfId="0" applyNumberFormat="1" applyFont="1" applyFill="1" applyBorder="1" applyAlignment="1">
      <alignment horizontal="right" vertical="center"/>
    </xf>
    <xf numFmtId="0" fontId="31" fillId="24" borderId="36" xfId="0" applyFont="1" applyFill="1" applyBorder="1" applyAlignment="1">
      <alignment horizontal="center" vertical="center" wrapText="1"/>
    </xf>
    <xf numFmtId="168" fontId="36" fillId="6" borderId="36" xfId="11" applyNumberFormat="1" applyFont="1" applyFill="1" applyBorder="1" applyAlignment="1">
      <alignment horizontal="right" vertical="center" wrapText="1"/>
    </xf>
    <xf numFmtId="168" fontId="36" fillId="6" borderId="50" xfId="11" applyNumberFormat="1" applyFont="1" applyFill="1" applyBorder="1" applyAlignment="1">
      <alignment horizontal="right" vertical="center" wrapText="1"/>
    </xf>
    <xf numFmtId="3" fontId="4" fillId="9" borderId="50" xfId="1" applyNumberFormat="1" applyFont="1" applyFill="1" applyBorder="1" applyAlignment="1" applyProtection="1">
      <alignment horizontal="right" vertical="center"/>
    </xf>
    <xf numFmtId="3" fontId="4" fillId="8" borderId="50" xfId="1" applyNumberFormat="1" applyFont="1" applyFill="1" applyBorder="1" applyAlignment="1" applyProtection="1">
      <alignment horizontal="right" vertical="center"/>
    </xf>
    <xf numFmtId="3" fontId="4" fillId="0" borderId="0" xfId="1" applyNumberFormat="1" applyFont="1" applyFill="1" applyBorder="1" applyAlignment="1" applyProtection="1">
      <alignment horizontal="right" vertical="center"/>
    </xf>
    <xf numFmtId="3" fontId="3" fillId="11" borderId="50" xfId="1" applyNumberFormat="1" applyFont="1" applyFill="1" applyBorder="1" applyAlignment="1" applyProtection="1">
      <alignment horizontal="right" vertical="center"/>
    </xf>
    <xf numFmtId="3" fontId="3" fillId="11" borderId="51" xfId="1" applyNumberFormat="1" applyFont="1" applyFill="1" applyBorder="1" applyAlignment="1" applyProtection="1">
      <alignment horizontal="right" vertical="center"/>
    </xf>
    <xf numFmtId="3" fontId="3" fillId="11" borderId="56" xfId="1" applyNumberFormat="1" applyFont="1" applyFill="1" applyBorder="1" applyAlignment="1" applyProtection="1">
      <alignment horizontal="right" vertical="center"/>
    </xf>
    <xf numFmtId="3" fontId="3" fillId="8" borderId="50" xfId="1" applyNumberFormat="1" applyFont="1" applyFill="1" applyBorder="1" applyAlignment="1" applyProtection="1">
      <alignment horizontal="center" vertical="center" wrapText="1"/>
    </xf>
    <xf numFmtId="3" fontId="3" fillId="8" borderId="50" xfId="1" applyNumberFormat="1" applyFont="1" applyFill="1" applyBorder="1" applyAlignment="1" applyProtection="1">
      <alignment horizontal="center" vertical="center"/>
    </xf>
    <xf numFmtId="3" fontId="4" fillId="9" borderId="50" xfId="1" applyNumberFormat="1" applyFont="1" applyFill="1" applyBorder="1" applyAlignment="1" applyProtection="1">
      <alignment horizontal="right"/>
    </xf>
    <xf numFmtId="3" fontId="4" fillId="4" borderId="50" xfId="1" applyNumberFormat="1" applyFont="1" applyFill="1" applyBorder="1" applyAlignment="1" applyProtection="1">
      <alignment horizontal="right" vertical="center"/>
    </xf>
    <xf numFmtId="3" fontId="3" fillId="2" borderId="50" xfId="1" applyNumberFormat="1" applyFont="1" applyFill="1" applyBorder="1" applyAlignment="1" applyProtection="1">
      <alignment horizontal="center" vertical="center"/>
    </xf>
    <xf numFmtId="3" fontId="3" fillId="8" borderId="54" xfId="1" applyNumberFormat="1" applyFont="1" applyFill="1" applyBorder="1" applyAlignment="1" applyProtection="1">
      <alignment horizontal="center" vertical="center"/>
    </xf>
    <xf numFmtId="3" fontId="4" fillId="6" borderId="0" xfId="1" applyNumberFormat="1" applyFont="1" applyFill="1" applyBorder="1" applyAlignment="1" applyProtection="1">
      <alignment horizontal="right"/>
    </xf>
    <xf numFmtId="3" fontId="4" fillId="6" borderId="0" xfId="1" applyNumberFormat="1" applyFont="1" applyFill="1" applyBorder="1" applyAlignment="1" applyProtection="1">
      <alignment horizontal="right" vertical="center"/>
    </xf>
    <xf numFmtId="3" fontId="4" fillId="8" borderId="54" xfId="1" applyNumberFormat="1" applyFont="1" applyFill="1" applyBorder="1" applyAlignment="1" applyProtection="1">
      <alignment horizontal="right" vertical="center"/>
    </xf>
    <xf numFmtId="3" fontId="3" fillId="6" borderId="0" xfId="1" applyNumberFormat="1" applyFont="1" applyFill="1" applyBorder="1" applyAlignment="1" applyProtection="1">
      <alignment horizontal="right" vertical="center"/>
    </xf>
    <xf numFmtId="3" fontId="4" fillId="0" borderId="53" xfId="1" applyNumberFormat="1" applyFont="1" applyBorder="1" applyAlignment="1" applyProtection="1">
      <alignment horizontal="right" vertical="center"/>
      <protection locked="0"/>
    </xf>
    <xf numFmtId="3" fontId="4" fillId="0" borderId="53" xfId="1" applyNumberFormat="1" applyFont="1" applyFill="1" applyBorder="1" applyAlignment="1" applyProtection="1">
      <alignment horizontal="right" vertical="center"/>
      <protection locked="0"/>
    </xf>
    <xf numFmtId="170" fontId="4" fillId="6" borderId="0" xfId="1" applyNumberFormat="1" applyFont="1" applyFill="1" applyProtection="1"/>
    <xf numFmtId="3" fontId="4" fillId="0" borderId="0" xfId="1" applyNumberFormat="1" applyFont="1" applyFill="1" applyBorder="1" applyAlignment="1" applyProtection="1">
      <alignment horizontal="right"/>
    </xf>
    <xf numFmtId="41" fontId="63" fillId="11" borderId="0" xfId="11" applyFont="1" applyFill="1" applyProtection="1"/>
    <xf numFmtId="3" fontId="3" fillId="6" borderId="183" xfId="1" applyNumberFormat="1" applyFont="1" applyFill="1" applyBorder="1" applyAlignment="1" applyProtection="1">
      <alignment horizontal="right"/>
    </xf>
    <xf numFmtId="3" fontId="4" fillId="6" borderId="183" xfId="1" applyNumberFormat="1" applyFont="1" applyFill="1" applyBorder="1" applyAlignment="1" applyProtection="1">
      <alignment horizontal="right"/>
    </xf>
    <xf numFmtId="3" fontId="4" fillId="0" borderId="183" xfId="1" applyNumberFormat="1" applyFont="1" applyFill="1" applyBorder="1" applyAlignment="1" applyProtection="1">
      <alignment horizontal="right"/>
    </xf>
    <xf numFmtId="0" fontId="4" fillId="6" borderId="9" xfId="0" applyFont="1" applyFill="1" applyBorder="1" applyAlignment="1">
      <alignment horizontal="center" vertical="center"/>
    </xf>
    <xf numFmtId="0" fontId="4" fillId="6" borderId="0" xfId="0" applyFont="1" applyFill="1"/>
    <xf numFmtId="0" fontId="4" fillId="6" borderId="11" xfId="0" applyFont="1" applyFill="1" applyBorder="1" applyAlignment="1">
      <alignment horizontal="center" vertical="center"/>
    </xf>
    <xf numFmtId="169" fontId="4" fillId="6" borderId="0" xfId="11" applyNumberFormat="1" applyFont="1" applyFill="1" applyProtection="1"/>
    <xf numFmtId="0" fontId="9" fillId="6" borderId="11" xfId="0" applyFont="1" applyFill="1" applyBorder="1" applyAlignment="1">
      <alignment horizontal="center" vertical="center"/>
    </xf>
    <xf numFmtId="0" fontId="3" fillId="6" borderId="13" xfId="0" applyFont="1" applyFill="1" applyBorder="1" applyAlignment="1">
      <alignment horizontal="center" vertical="center"/>
    </xf>
    <xf numFmtId="0" fontId="12" fillId="0" borderId="13" xfId="0" applyFont="1" applyBorder="1" applyAlignment="1">
      <alignment horizontal="center" vertical="center" wrapText="1"/>
    </xf>
    <xf numFmtId="0" fontId="12" fillId="0" borderId="16" xfId="0" applyFont="1" applyBorder="1" applyAlignment="1">
      <alignment horizontal="center" vertical="center" wrapText="1"/>
    </xf>
    <xf numFmtId="0" fontId="3" fillId="0" borderId="16" xfId="0" applyFont="1" applyBorder="1" applyAlignment="1">
      <alignment horizontal="center" vertical="center" wrapText="1"/>
    </xf>
    <xf numFmtId="0" fontId="3" fillId="6" borderId="9" xfId="0" applyFont="1" applyFill="1" applyBorder="1" applyAlignment="1">
      <alignment horizontal="center" vertical="center"/>
    </xf>
    <xf numFmtId="0" fontId="31" fillId="24" borderId="55" xfId="0" applyFont="1" applyFill="1" applyBorder="1" applyAlignment="1">
      <alignment horizontal="center" vertical="center" wrapText="1"/>
    </xf>
    <xf numFmtId="2" fontId="53" fillId="24" borderId="50" xfId="1" applyNumberFormat="1" applyFont="1" applyFill="1" applyBorder="1" applyAlignment="1" applyProtection="1">
      <alignment horizontal="center" vertical="center" wrapText="1"/>
    </xf>
    <xf numFmtId="2" fontId="53" fillId="24" borderId="50" xfId="0" applyNumberFormat="1" applyFont="1" applyFill="1" applyBorder="1" applyAlignment="1">
      <alignment horizontal="center" vertical="center" wrapText="1"/>
    </xf>
    <xf numFmtId="2" fontId="53" fillId="24" borderId="56" xfId="0" applyNumberFormat="1" applyFont="1" applyFill="1" applyBorder="1" applyAlignment="1">
      <alignment horizontal="center" vertical="center" wrapText="1"/>
    </xf>
    <xf numFmtId="3" fontId="53" fillId="24" borderId="50" xfId="0" applyNumberFormat="1" applyFont="1" applyFill="1" applyBorder="1" applyAlignment="1">
      <alignment horizontal="center" vertical="center" wrapText="1"/>
    </xf>
    <xf numFmtId="0" fontId="4" fillId="6" borderId="0" xfId="0" applyFont="1" applyFill="1" applyAlignment="1">
      <alignment wrapText="1"/>
    </xf>
    <xf numFmtId="0" fontId="3" fillId="6" borderId="0" xfId="0" applyFont="1" applyFill="1" applyAlignment="1">
      <alignment horizontal="center" vertical="center" wrapText="1"/>
    </xf>
    <xf numFmtId="0" fontId="3" fillId="6" borderId="0" xfId="0" applyFont="1" applyFill="1"/>
    <xf numFmtId="3" fontId="4" fillId="12" borderId="50" xfId="0" applyNumberFormat="1" applyFont="1" applyFill="1" applyBorder="1"/>
    <xf numFmtId="41" fontId="4" fillId="0" borderId="3" xfId="0" applyNumberFormat="1" applyFont="1" applyBorder="1" applyAlignment="1">
      <alignment horizontal="center" vertical="center" wrapText="1"/>
    </xf>
    <xf numFmtId="3" fontId="3" fillId="14" borderId="50" xfId="0" applyNumberFormat="1" applyFont="1" applyFill="1" applyBorder="1" applyAlignment="1">
      <alignment horizontal="right" vertical="center"/>
    </xf>
    <xf numFmtId="0" fontId="4" fillId="6" borderId="187" xfId="0" applyFont="1" applyFill="1" applyBorder="1"/>
    <xf numFmtId="3" fontId="4" fillId="8" borderId="48" xfId="1" applyNumberFormat="1" applyFont="1" applyFill="1" applyBorder="1" applyAlignment="1" applyProtection="1">
      <alignment horizontal="right" vertical="center"/>
    </xf>
    <xf numFmtId="3" fontId="4" fillId="9" borderId="50" xfId="0" applyNumberFormat="1" applyFont="1" applyFill="1" applyBorder="1"/>
    <xf numFmtId="3" fontId="3" fillId="15" borderId="50" xfId="0" applyNumberFormat="1" applyFont="1" applyFill="1" applyBorder="1" applyAlignment="1">
      <alignment horizontal="right" vertical="center"/>
    </xf>
    <xf numFmtId="0" fontId="63" fillId="6" borderId="0" xfId="0" applyFont="1" applyFill="1"/>
    <xf numFmtId="3" fontId="63" fillId="9" borderId="50" xfId="0" applyNumberFormat="1" applyFont="1" applyFill="1" applyBorder="1"/>
    <xf numFmtId="3" fontId="3" fillId="13" borderId="50" xfId="0" applyNumberFormat="1" applyFont="1" applyFill="1" applyBorder="1" applyAlignment="1">
      <alignment horizontal="right" vertical="center"/>
    </xf>
    <xf numFmtId="3" fontId="4" fillId="0" borderId="50" xfId="0" applyNumberFormat="1" applyFont="1" applyBorder="1"/>
    <xf numFmtId="3" fontId="3" fillId="3" borderId="50" xfId="1" applyNumberFormat="1" applyFont="1" applyFill="1" applyBorder="1" applyAlignment="1" applyProtection="1">
      <alignment horizontal="right" vertical="center"/>
    </xf>
    <xf numFmtId="3" fontId="3" fillId="8" borderId="50" xfId="1" applyNumberFormat="1" applyFont="1" applyFill="1" applyBorder="1" applyAlignment="1" applyProtection="1">
      <alignment horizontal="right" vertical="center"/>
    </xf>
    <xf numFmtId="3" fontId="4" fillId="0" borderId="50" xfId="11" applyNumberFormat="1" applyFont="1" applyFill="1" applyBorder="1" applyProtection="1"/>
    <xf numFmtId="3" fontId="3" fillId="8" borderId="50" xfId="0" applyNumberFormat="1" applyFont="1" applyFill="1" applyBorder="1" applyAlignment="1">
      <alignment horizontal="right" vertical="center"/>
    </xf>
    <xf numFmtId="3" fontId="3" fillId="2" borderId="50" xfId="0" applyNumberFormat="1" applyFont="1" applyFill="1" applyBorder="1" applyAlignment="1">
      <alignment horizontal="right" vertical="center"/>
    </xf>
    <xf numFmtId="3" fontId="4" fillId="5" borderId="50" xfId="0" applyNumberFormat="1" applyFont="1" applyFill="1" applyBorder="1"/>
    <xf numFmtId="3" fontId="3" fillId="10" borderId="50" xfId="1" applyNumberFormat="1" applyFont="1" applyFill="1" applyBorder="1" applyAlignment="1" applyProtection="1">
      <alignment horizontal="right" vertical="center"/>
    </xf>
    <xf numFmtId="0" fontId="63" fillId="11" borderId="183" xfId="0" applyFont="1" applyFill="1" applyBorder="1"/>
    <xf numFmtId="3" fontId="3" fillId="12" borderId="50" xfId="1" applyNumberFormat="1" applyFont="1" applyFill="1" applyBorder="1" applyAlignment="1" applyProtection="1">
      <alignment horizontal="right" vertical="center"/>
    </xf>
    <xf numFmtId="3" fontId="4" fillId="6" borderId="0" xfId="0" applyNumberFormat="1" applyFont="1" applyFill="1"/>
    <xf numFmtId="3" fontId="4" fillId="16" borderId="50" xfId="0" applyNumberFormat="1" applyFont="1" applyFill="1" applyBorder="1"/>
    <xf numFmtId="3" fontId="4" fillId="0" borderId="50" xfId="1" applyNumberFormat="1" applyFont="1" applyFill="1" applyBorder="1" applyProtection="1"/>
    <xf numFmtId="0" fontId="3" fillId="0" borderId="0" xfId="0" applyFont="1"/>
    <xf numFmtId="0" fontId="3" fillId="5" borderId="0" xfId="0" applyFont="1" applyFill="1"/>
    <xf numFmtId="3" fontId="3" fillId="0" borderId="50" xfId="0" applyNumberFormat="1" applyFont="1" applyBorder="1"/>
    <xf numFmtId="3" fontId="4" fillId="9" borderId="53" xfId="1" applyNumberFormat="1" applyFont="1" applyFill="1" applyBorder="1" applyAlignment="1" applyProtection="1">
      <alignment horizontal="right" vertical="center"/>
    </xf>
    <xf numFmtId="0" fontId="63" fillId="11" borderId="0" xfId="0" applyFont="1" applyFill="1"/>
    <xf numFmtId="3" fontId="3" fillId="16" borderId="50" xfId="1" applyNumberFormat="1" applyFont="1" applyFill="1" applyBorder="1" applyAlignment="1" applyProtection="1">
      <alignment horizontal="right" vertical="center"/>
    </xf>
    <xf numFmtId="3" fontId="4" fillId="14" borderId="50" xfId="0" applyNumberFormat="1" applyFont="1" applyFill="1" applyBorder="1"/>
    <xf numFmtId="3" fontId="3" fillId="8" borderId="50" xfId="11" applyNumberFormat="1" applyFont="1" applyFill="1" applyBorder="1" applyAlignment="1" applyProtection="1">
      <alignment horizontal="right" vertical="center" wrapText="1"/>
    </xf>
    <xf numFmtId="0" fontId="35" fillId="11" borderId="183" xfId="0" applyFont="1" applyFill="1" applyBorder="1"/>
    <xf numFmtId="3" fontId="3" fillId="2" borderId="50" xfId="1" applyNumberFormat="1" applyFont="1" applyFill="1" applyBorder="1" applyAlignment="1" applyProtection="1">
      <alignment horizontal="right" vertical="center"/>
    </xf>
    <xf numFmtId="3" fontId="4" fillId="5" borderId="50" xfId="11" applyNumberFormat="1" applyFont="1" applyFill="1" applyBorder="1" applyProtection="1"/>
    <xf numFmtId="3" fontId="3" fillId="14" borderId="50" xfId="1" applyNumberFormat="1" applyFont="1" applyFill="1" applyBorder="1" applyAlignment="1" applyProtection="1">
      <alignment horizontal="right" vertical="center"/>
    </xf>
    <xf numFmtId="3" fontId="4" fillId="19" borderId="56" xfId="1" applyNumberFormat="1" applyFont="1" applyFill="1" applyBorder="1" applyAlignment="1" applyProtection="1">
      <alignment horizontal="right" vertical="center"/>
    </xf>
    <xf numFmtId="3" fontId="4" fillId="19" borderId="51" xfId="1" applyNumberFormat="1" applyFont="1" applyFill="1" applyBorder="1" applyAlignment="1" applyProtection="1">
      <alignment horizontal="right" vertical="center"/>
    </xf>
    <xf numFmtId="3" fontId="4" fillId="19" borderId="50" xfId="0" applyNumberFormat="1" applyFont="1" applyFill="1" applyBorder="1"/>
    <xf numFmtId="0" fontId="4" fillId="6" borderId="50" xfId="0" applyFont="1" applyFill="1" applyBorder="1" applyAlignment="1">
      <alignment vertical="center" wrapText="1"/>
    </xf>
    <xf numFmtId="3" fontId="4" fillId="6" borderId="50" xfId="0" applyNumberFormat="1" applyFont="1" applyFill="1" applyBorder="1"/>
    <xf numFmtId="0" fontId="7" fillId="29" borderId="183" xfId="0" applyFont="1" applyFill="1" applyBorder="1"/>
    <xf numFmtId="3" fontId="1" fillId="11" borderId="50" xfId="0" applyNumberFormat="1" applyFont="1" applyFill="1" applyBorder="1" applyAlignment="1">
      <alignment horizontal="center" vertical="center" wrapText="1"/>
    </xf>
    <xf numFmtId="3" fontId="3" fillId="8" borderId="50" xfId="0" applyNumberFormat="1" applyFont="1" applyFill="1" applyBorder="1" applyAlignment="1">
      <alignment horizontal="center" vertical="center" wrapText="1"/>
    </xf>
    <xf numFmtId="0" fontId="3" fillId="8" borderId="50" xfId="0" applyFont="1" applyFill="1" applyBorder="1" applyAlignment="1">
      <alignment horizontal="center" vertical="center" wrapText="1"/>
    </xf>
    <xf numFmtId="3" fontId="3" fillId="2" borderId="50" xfId="11" applyNumberFormat="1" applyFont="1" applyFill="1" applyBorder="1" applyAlignment="1" applyProtection="1">
      <alignment horizontal="right" vertical="center" wrapText="1"/>
    </xf>
    <xf numFmtId="3" fontId="4" fillId="9" borderId="50" xfId="11" applyNumberFormat="1" applyFont="1" applyFill="1" applyBorder="1" applyAlignment="1" applyProtection="1">
      <alignment horizontal="right" vertical="center" wrapText="1"/>
    </xf>
    <xf numFmtId="0" fontId="38" fillId="0" borderId="0" xfId="0" applyFont="1"/>
    <xf numFmtId="3" fontId="4" fillId="9" borderId="50" xfId="0" applyNumberFormat="1" applyFont="1" applyFill="1" applyBorder="1" applyAlignment="1">
      <alignment wrapText="1"/>
    </xf>
    <xf numFmtId="3" fontId="68" fillId="9" borderId="50" xfId="1" applyNumberFormat="1" applyFont="1" applyFill="1" applyBorder="1" applyAlignment="1" applyProtection="1">
      <alignment horizontal="right" vertical="center"/>
    </xf>
    <xf numFmtId="0" fontId="4" fillId="23" borderId="0" xfId="0" applyFont="1" applyFill="1"/>
    <xf numFmtId="0" fontId="4" fillId="5" borderId="50" xfId="0" applyFont="1" applyFill="1" applyBorder="1"/>
    <xf numFmtId="3" fontId="4" fillId="5" borderId="50" xfId="1" applyNumberFormat="1" applyFont="1" applyFill="1" applyBorder="1" applyAlignment="1" applyProtection="1">
      <alignment horizontal="right" vertical="center"/>
    </xf>
    <xf numFmtId="3" fontId="3" fillId="17" borderId="50" xfId="11" applyNumberFormat="1" applyFont="1" applyFill="1" applyBorder="1" applyAlignment="1" applyProtection="1">
      <alignment horizontal="right" vertical="center" wrapText="1"/>
    </xf>
    <xf numFmtId="3" fontId="4" fillId="8" borderId="50" xfId="11" applyNumberFormat="1" applyFont="1" applyFill="1" applyBorder="1" applyAlignment="1" applyProtection="1">
      <alignment horizontal="right" vertical="center" wrapText="1"/>
    </xf>
    <xf numFmtId="41" fontId="69" fillId="5" borderId="50" xfId="11" applyFont="1" applyFill="1" applyBorder="1" applyProtection="1"/>
    <xf numFmtId="3" fontId="69" fillId="9" borderId="50" xfId="11" applyNumberFormat="1" applyFont="1" applyFill="1" applyBorder="1" applyProtection="1"/>
    <xf numFmtId="0" fontId="4" fillId="6" borderId="188" xfId="0" applyFont="1" applyFill="1" applyBorder="1"/>
    <xf numFmtId="0" fontId="4" fillId="6" borderId="186" xfId="0" applyFont="1" applyFill="1" applyBorder="1"/>
    <xf numFmtId="41" fontId="4" fillId="5" borderId="50" xfId="11" applyFont="1" applyFill="1" applyBorder="1" applyProtection="1"/>
    <xf numFmtId="41" fontId="4" fillId="6" borderId="0" xfId="0" applyNumberFormat="1" applyFont="1" applyFill="1"/>
    <xf numFmtId="0" fontId="4" fillId="6" borderId="189" xfId="0" applyFont="1" applyFill="1" applyBorder="1"/>
    <xf numFmtId="3" fontId="4" fillId="9" borderId="50" xfId="11" applyNumberFormat="1" applyFont="1" applyFill="1" applyBorder="1" applyProtection="1"/>
    <xf numFmtId="0" fontId="63" fillId="11" borderId="0" xfId="0" applyFont="1" applyFill="1" applyAlignment="1">
      <alignment wrapText="1"/>
    </xf>
    <xf numFmtId="3" fontId="3" fillId="17" borderId="50" xfId="0" applyNumberFormat="1" applyFont="1" applyFill="1" applyBorder="1" applyAlignment="1">
      <alignment horizontal="right" vertical="center" wrapText="1"/>
    </xf>
    <xf numFmtId="3" fontId="4" fillId="4" borderId="50" xfId="11" applyNumberFormat="1" applyFont="1" applyFill="1" applyBorder="1" applyAlignment="1" applyProtection="1">
      <alignment horizontal="right" vertical="center" wrapText="1"/>
    </xf>
    <xf numFmtId="3" fontId="4" fillId="5" borderId="50" xfId="11" applyNumberFormat="1" applyFont="1" applyFill="1" applyBorder="1" applyAlignment="1" applyProtection="1">
      <alignment horizontal="right" vertical="center" wrapText="1"/>
    </xf>
    <xf numFmtId="3" fontId="69" fillId="9" borderId="50" xfId="0" applyNumberFormat="1" applyFont="1" applyFill="1" applyBorder="1"/>
    <xf numFmtId="3" fontId="63" fillId="11" borderId="0" xfId="0" applyNumberFormat="1" applyFont="1" applyFill="1"/>
    <xf numFmtId="3" fontId="4" fillId="0" borderId="0" xfId="0" applyNumberFormat="1" applyFont="1"/>
    <xf numFmtId="0" fontId="4" fillId="6" borderId="190" xfId="0" applyFont="1" applyFill="1" applyBorder="1"/>
    <xf numFmtId="170" fontId="4" fillId="6" borderId="0" xfId="0" applyNumberFormat="1" applyFont="1" applyFill="1"/>
    <xf numFmtId="3" fontId="69" fillId="6" borderId="0" xfId="0" applyNumberFormat="1" applyFont="1" applyFill="1"/>
    <xf numFmtId="170" fontId="63" fillId="6" borderId="0" xfId="1" applyNumberFormat="1" applyFont="1" applyFill="1" applyProtection="1"/>
    <xf numFmtId="170" fontId="69" fillId="6" borderId="0" xfId="1" applyNumberFormat="1" applyFont="1" applyFill="1" applyProtection="1"/>
    <xf numFmtId="41" fontId="63" fillId="11" borderId="0" xfId="0" applyNumberFormat="1" applyFont="1" applyFill="1"/>
    <xf numFmtId="3" fontId="4" fillId="23" borderId="50" xfId="1" applyNumberFormat="1" applyFont="1" applyFill="1" applyBorder="1" applyAlignment="1" applyProtection="1">
      <alignment horizontal="right" vertical="center"/>
    </xf>
    <xf numFmtId="3" fontId="4" fillId="23" borderId="50" xfId="11" applyNumberFormat="1" applyFont="1" applyFill="1" applyBorder="1" applyAlignment="1" applyProtection="1">
      <alignment horizontal="right" vertical="center" wrapText="1"/>
    </xf>
    <xf numFmtId="3" fontId="69" fillId="23" borderId="50" xfId="0" applyNumberFormat="1" applyFont="1" applyFill="1" applyBorder="1"/>
    <xf numFmtId="41" fontId="69" fillId="6" borderId="0" xfId="0" applyNumberFormat="1" applyFont="1" applyFill="1"/>
    <xf numFmtId="3" fontId="4" fillId="17" borderId="50" xfId="1" applyNumberFormat="1" applyFont="1" applyFill="1" applyBorder="1" applyAlignment="1" applyProtection="1">
      <alignment horizontal="right" vertical="center"/>
    </xf>
    <xf numFmtId="3" fontId="4" fillId="17" borderId="50" xfId="11" applyNumberFormat="1" applyFont="1" applyFill="1" applyBorder="1" applyAlignment="1" applyProtection="1">
      <alignment horizontal="right" vertical="center" wrapText="1"/>
    </xf>
    <xf numFmtId="170" fontId="4" fillId="0" borderId="0" xfId="1" applyNumberFormat="1" applyFont="1" applyFill="1" applyProtection="1"/>
    <xf numFmtId="3" fontId="70" fillId="9" borderId="50" xfId="1" applyNumberFormat="1" applyFont="1" applyFill="1" applyBorder="1" applyAlignment="1" applyProtection="1">
      <alignment horizontal="right" vertical="center"/>
    </xf>
    <xf numFmtId="3" fontId="3" fillId="9" borderId="50" xfId="1" applyNumberFormat="1" applyFont="1" applyFill="1" applyBorder="1" applyAlignment="1" applyProtection="1">
      <alignment horizontal="right" vertical="center"/>
    </xf>
    <xf numFmtId="41" fontId="4" fillId="0" borderId="0" xfId="0" applyNumberFormat="1" applyFont="1"/>
    <xf numFmtId="3" fontId="5" fillId="6" borderId="0" xfId="0" applyNumberFormat="1" applyFont="1" applyFill="1" applyAlignment="1">
      <alignment vertical="center" wrapText="1"/>
    </xf>
    <xf numFmtId="0" fontId="5" fillId="6" borderId="0" xfId="0" applyFont="1" applyFill="1" applyAlignment="1">
      <alignment wrapText="1"/>
    </xf>
    <xf numFmtId="0" fontId="6" fillId="8" borderId="50" xfId="0" applyFont="1" applyFill="1" applyBorder="1" applyAlignment="1">
      <alignment horizontal="center" vertical="center" wrapText="1"/>
    </xf>
    <xf numFmtId="3" fontId="6" fillId="8" borderId="50" xfId="0" applyNumberFormat="1" applyFont="1" applyFill="1" applyBorder="1" applyAlignment="1">
      <alignment horizontal="center" vertical="center" wrapText="1"/>
    </xf>
    <xf numFmtId="0" fontId="5" fillId="6" borderId="0" xfId="0" applyFont="1" applyFill="1" applyAlignment="1">
      <alignment vertical="center" wrapText="1"/>
    </xf>
    <xf numFmtId="0" fontId="4" fillId="9" borderId="51" xfId="0" applyFont="1" applyFill="1" applyBorder="1" applyAlignment="1">
      <alignment vertical="center"/>
    </xf>
    <xf numFmtId="0" fontId="4" fillId="9" borderId="56" xfId="0" applyFont="1" applyFill="1" applyBorder="1" applyAlignment="1">
      <alignment vertical="center"/>
    </xf>
    <xf numFmtId="0" fontId="4" fillId="9" borderId="57" xfId="0" applyFont="1" applyFill="1" applyBorder="1" applyAlignment="1">
      <alignment vertical="center"/>
    </xf>
    <xf numFmtId="3" fontId="38" fillId="8" borderId="50" xfId="0" applyNumberFormat="1" applyFont="1" applyFill="1" applyBorder="1" applyAlignment="1">
      <alignment horizontal="right" vertical="center" wrapText="1"/>
    </xf>
    <xf numFmtId="3" fontId="63" fillId="6" borderId="0" xfId="0" applyNumberFormat="1" applyFont="1" applyFill="1" applyAlignment="1">
      <alignment horizontal="center" vertical="center" wrapText="1"/>
    </xf>
    <xf numFmtId="0" fontId="63" fillId="6" borderId="0" xfId="0" applyFont="1" applyFill="1" applyAlignment="1">
      <alignment horizontal="center" wrapText="1"/>
    </xf>
    <xf numFmtId="3" fontId="4" fillId="8" borderId="50" xfId="0" applyNumberFormat="1" applyFont="1" applyFill="1" applyBorder="1" applyAlignment="1">
      <alignment horizontal="right" vertical="center" wrapText="1"/>
    </xf>
    <xf numFmtId="4" fontId="63" fillId="6" borderId="0" xfId="0" applyNumberFormat="1" applyFont="1" applyFill="1" applyAlignment="1">
      <alignment horizontal="center" vertical="center" wrapText="1"/>
    </xf>
    <xf numFmtId="3" fontId="38" fillId="2" borderId="50" xfId="0" applyNumberFormat="1" applyFont="1" applyFill="1" applyBorder="1" applyAlignment="1">
      <alignment horizontal="right" vertical="center" wrapText="1"/>
    </xf>
    <xf numFmtId="0" fontId="4" fillId="18" borderId="56" xfId="0" applyFont="1" applyFill="1" applyBorder="1" applyAlignment="1">
      <alignment vertical="center"/>
    </xf>
    <xf numFmtId="3" fontId="4" fillId="18" borderId="49" xfId="0" applyNumberFormat="1" applyFont="1" applyFill="1" applyBorder="1" applyAlignment="1">
      <alignment horizontal="right" vertical="center" wrapText="1"/>
    </xf>
    <xf numFmtId="3" fontId="4" fillId="18" borderId="46" xfId="11" applyNumberFormat="1" applyFont="1" applyFill="1" applyBorder="1" applyAlignment="1" applyProtection="1">
      <alignment horizontal="right" vertical="center" wrapText="1"/>
    </xf>
    <xf numFmtId="3" fontId="73" fillId="0" borderId="0" xfId="11" applyNumberFormat="1" applyFont="1" applyFill="1" applyBorder="1" applyAlignment="1" applyProtection="1">
      <alignment horizontal="left" vertical="center" wrapText="1"/>
    </xf>
    <xf numFmtId="41" fontId="53" fillId="0" borderId="0" xfId="11" applyFont="1" applyFill="1" applyBorder="1" applyAlignment="1" applyProtection="1">
      <alignment horizontal="left" vertical="center" wrapText="1"/>
    </xf>
    <xf numFmtId="0" fontId="5" fillId="8" borderId="50" xfId="0" applyFont="1" applyFill="1" applyBorder="1" applyAlignment="1">
      <alignment horizontal="center" wrapText="1"/>
    </xf>
    <xf numFmtId="0" fontId="4" fillId="9" borderId="50" xfId="0" applyFont="1" applyFill="1" applyBorder="1" applyAlignment="1">
      <alignment horizontal="left" vertical="center" wrapText="1"/>
    </xf>
    <xf numFmtId="3" fontId="63" fillId="6" borderId="0" xfId="0" applyNumberFormat="1" applyFont="1" applyFill="1"/>
    <xf numFmtId="0" fontId="4" fillId="9" borderId="46" xfId="0" applyFont="1" applyFill="1" applyBorder="1" applyAlignment="1">
      <alignment horizontal="left" vertical="center" wrapText="1"/>
    </xf>
    <xf numFmtId="0" fontId="4" fillId="9" borderId="57" xfId="0" applyFont="1" applyFill="1" applyBorder="1" applyAlignment="1">
      <alignment horizontal="left" vertical="center" wrapText="1"/>
    </xf>
    <xf numFmtId="0" fontId="4" fillId="9" borderId="56" xfId="0" applyFont="1" applyFill="1" applyBorder="1" applyAlignment="1">
      <alignment horizontal="left" vertical="center" wrapText="1"/>
    </xf>
    <xf numFmtId="0" fontId="1" fillId="9" borderId="50" xfId="0" applyFont="1" applyFill="1" applyBorder="1" applyAlignment="1">
      <alignment horizontal="left" vertical="center" wrapText="1"/>
    </xf>
    <xf numFmtId="0" fontId="1" fillId="9" borderId="56" xfId="0" applyFont="1" applyFill="1" applyBorder="1" applyAlignment="1">
      <alignment horizontal="left" vertical="center" wrapText="1"/>
    </xf>
    <xf numFmtId="0" fontId="4" fillId="9" borderId="51" xfId="0" applyFont="1" applyFill="1" applyBorder="1" applyAlignment="1">
      <alignment vertical="center" wrapText="1"/>
    </xf>
    <xf numFmtId="0" fontId="4" fillId="9" borderId="50" xfId="0" applyFont="1" applyFill="1" applyBorder="1" applyAlignment="1">
      <alignment vertical="center" wrapText="1"/>
    </xf>
    <xf numFmtId="0" fontId="1" fillId="9" borderId="51" xfId="0" applyFont="1" applyFill="1" applyBorder="1" applyAlignment="1">
      <alignment horizontal="left" vertical="center" wrapText="1"/>
    </xf>
    <xf numFmtId="0" fontId="4" fillId="9" borderId="51" xfId="0" applyFont="1" applyFill="1" applyBorder="1" applyAlignment="1">
      <alignment horizontal="left" vertical="center" wrapText="1"/>
    </xf>
    <xf numFmtId="0" fontId="13" fillId="9" borderId="51" xfId="0" applyFont="1" applyFill="1" applyBorder="1" applyAlignment="1">
      <alignment horizontal="left" vertical="center" wrapText="1"/>
    </xf>
    <xf numFmtId="0" fontId="6" fillId="9" borderId="50" xfId="0" applyFont="1" applyFill="1" applyBorder="1" applyAlignment="1">
      <alignment horizontal="left" vertical="center" wrapText="1"/>
    </xf>
    <xf numFmtId="0" fontId="1" fillId="9" borderId="50" xfId="0" applyFont="1" applyFill="1" applyBorder="1" applyAlignment="1">
      <alignment vertical="center" wrapText="1"/>
    </xf>
    <xf numFmtId="0" fontId="7" fillId="9" borderId="51" xfId="0" applyFont="1" applyFill="1" applyBorder="1" applyAlignment="1">
      <alignment vertical="center" wrapText="1"/>
    </xf>
    <xf numFmtId="3" fontId="4" fillId="9" borderId="50" xfId="0" applyNumberFormat="1" applyFont="1" applyFill="1" applyBorder="1" applyAlignment="1">
      <alignment horizontal="right" vertical="center" wrapText="1"/>
    </xf>
    <xf numFmtId="0" fontId="53" fillId="12" borderId="56" xfId="0" applyFont="1" applyFill="1" applyBorder="1" applyAlignment="1">
      <alignment horizontal="left" vertical="center" wrapText="1"/>
    </xf>
    <xf numFmtId="0" fontId="53" fillId="12" borderId="51" xfId="0" applyFont="1" applyFill="1" applyBorder="1" applyAlignment="1">
      <alignment horizontal="left" vertical="center" wrapText="1"/>
    </xf>
    <xf numFmtId="3" fontId="4" fillId="12" borderId="50" xfId="1" applyNumberFormat="1" applyFont="1" applyFill="1" applyBorder="1" applyAlignment="1" applyProtection="1">
      <alignment horizontal="right" vertical="center"/>
    </xf>
    <xf numFmtId="0" fontId="3" fillId="11" borderId="56" xfId="0" applyFont="1" applyFill="1" applyBorder="1" applyAlignment="1">
      <alignment horizontal="left" vertical="center" wrapText="1"/>
    </xf>
    <xf numFmtId="0" fontId="3" fillId="11" borderId="51" xfId="0" applyFont="1" applyFill="1" applyBorder="1" applyAlignment="1">
      <alignment horizontal="left" vertical="center" wrapText="1"/>
    </xf>
    <xf numFmtId="3" fontId="4" fillId="11" borderId="50" xfId="1" applyNumberFormat="1" applyFont="1" applyFill="1" applyBorder="1" applyAlignment="1" applyProtection="1">
      <alignment horizontal="right" vertical="center"/>
    </xf>
    <xf numFmtId="0" fontId="13" fillId="9" borderId="50" xfId="0" applyFont="1" applyFill="1" applyBorder="1" applyAlignment="1">
      <alignment horizontal="left" vertical="center" wrapText="1"/>
    </xf>
    <xf numFmtId="0" fontId="1" fillId="8" borderId="54" xfId="0" applyFont="1" applyFill="1" applyBorder="1" applyAlignment="1">
      <alignment vertical="center"/>
    </xf>
    <xf numFmtId="0" fontId="1" fillId="8" borderId="55" xfId="0" applyFont="1" applyFill="1" applyBorder="1" applyAlignment="1">
      <alignment vertical="center"/>
    </xf>
    <xf numFmtId="0" fontId="53" fillId="11" borderId="50" xfId="0" applyFont="1" applyFill="1" applyBorder="1" applyAlignment="1">
      <alignment horizontal="left" vertical="center" wrapText="1"/>
    </xf>
    <xf numFmtId="0" fontId="68" fillId="11" borderId="50" xfId="0" applyFont="1" applyFill="1" applyBorder="1"/>
    <xf numFmtId="0" fontId="3" fillId="6" borderId="0" xfId="0" applyFont="1" applyFill="1" applyAlignment="1">
      <alignment vertical="center"/>
    </xf>
    <xf numFmtId="0" fontId="4" fillId="9" borderId="50" xfId="0" applyFont="1" applyFill="1" applyBorder="1"/>
    <xf numFmtId="0" fontId="4" fillId="9" borderId="50" xfId="0" applyFont="1" applyFill="1" applyBorder="1" applyAlignment="1">
      <alignment horizontal="left" vertical="center"/>
    </xf>
    <xf numFmtId="168" fontId="4" fillId="11" borderId="50" xfId="11" applyNumberFormat="1" applyFont="1" applyFill="1" applyBorder="1" applyAlignment="1" applyProtection="1">
      <alignment horizontal="right" vertical="center"/>
    </xf>
    <xf numFmtId="168" fontId="4" fillId="11" borderId="50" xfId="11" applyNumberFormat="1" applyFont="1" applyFill="1" applyBorder="1" applyAlignment="1" applyProtection="1">
      <alignment horizontal="right" vertical="center" wrapText="1"/>
    </xf>
    <xf numFmtId="168" fontId="4" fillId="12" borderId="50" xfId="11" applyNumberFormat="1" applyFont="1" applyFill="1" applyBorder="1" applyAlignment="1" applyProtection="1">
      <alignment horizontal="right" vertical="center"/>
    </xf>
    <xf numFmtId="168" fontId="4" fillId="12" borderId="50" xfId="11" applyNumberFormat="1" applyFont="1" applyFill="1" applyBorder="1" applyAlignment="1" applyProtection="1">
      <alignment horizontal="right" vertical="center" wrapText="1"/>
    </xf>
    <xf numFmtId="0" fontId="4" fillId="12" borderId="50" xfId="0" applyFont="1" applyFill="1" applyBorder="1"/>
    <xf numFmtId="2" fontId="3" fillId="8" borderId="50" xfId="0" applyNumberFormat="1" applyFont="1" applyFill="1" applyBorder="1" applyAlignment="1">
      <alignment horizontal="center" vertical="center" wrapText="1"/>
    </xf>
    <xf numFmtId="41" fontId="3" fillId="8" borderId="56" xfId="11" applyFont="1" applyFill="1" applyBorder="1" applyAlignment="1" applyProtection="1">
      <alignment horizontal="center" vertical="center"/>
    </xf>
    <xf numFmtId="41" fontId="3" fillId="8" borderId="56" xfId="11" applyFont="1" applyFill="1" applyBorder="1" applyAlignment="1" applyProtection="1">
      <alignment horizontal="center" vertical="center" wrapText="1"/>
    </xf>
    <xf numFmtId="0" fontId="3" fillId="8" borderId="51" xfId="0" applyFont="1" applyFill="1" applyBorder="1" applyAlignment="1">
      <alignment horizontal="left" vertical="center" wrapText="1"/>
    </xf>
    <xf numFmtId="0" fontId="4" fillId="8" borderId="50" xfId="0" applyFont="1" applyFill="1" applyBorder="1"/>
    <xf numFmtId="0" fontId="3" fillId="8" borderId="18" xfId="0" applyFont="1" applyFill="1" applyBorder="1" applyAlignment="1">
      <alignment horizontal="center" vertical="center" wrapText="1"/>
    </xf>
    <xf numFmtId="41" fontId="3" fillId="9" borderId="50" xfId="11" applyFont="1" applyFill="1" applyBorder="1" applyAlignment="1" applyProtection="1">
      <alignment horizontal="center" vertical="center"/>
    </xf>
    <xf numFmtId="41" fontId="3" fillId="9" borderId="50" xfId="11" applyFont="1" applyFill="1" applyBorder="1" applyAlignment="1" applyProtection="1">
      <alignment horizontal="center" vertical="center" wrapText="1"/>
    </xf>
    <xf numFmtId="0" fontId="3" fillId="9" borderId="50" xfId="0" applyFont="1" applyFill="1" applyBorder="1" applyAlignment="1">
      <alignment horizontal="left" vertical="center" wrapText="1"/>
    </xf>
    <xf numFmtId="0" fontId="4" fillId="8" borderId="18" xfId="0" applyFont="1" applyFill="1" applyBorder="1"/>
    <xf numFmtId="0" fontId="3" fillId="8" borderId="46" xfId="0" applyFont="1" applyFill="1" applyBorder="1" applyAlignment="1">
      <alignment horizontal="center" vertical="center" wrapText="1"/>
    </xf>
    <xf numFmtId="41" fontId="3" fillId="8" borderId="50" xfId="11" applyFont="1" applyFill="1" applyBorder="1" applyAlignment="1" applyProtection="1">
      <alignment horizontal="center" vertical="center"/>
    </xf>
    <xf numFmtId="41" fontId="3" fillId="8" borderId="50" xfId="11" applyFont="1" applyFill="1" applyBorder="1" applyAlignment="1" applyProtection="1">
      <alignment horizontal="center" vertical="center" wrapText="1"/>
    </xf>
    <xf numFmtId="0" fontId="3" fillId="8" borderId="50" xfId="0" applyFont="1" applyFill="1" applyBorder="1" applyAlignment="1">
      <alignment horizontal="left" vertical="center" wrapText="1"/>
    </xf>
    <xf numFmtId="0" fontId="3" fillId="8" borderId="50" xfId="0" applyFont="1" applyFill="1" applyBorder="1"/>
    <xf numFmtId="2" fontId="3" fillId="14" borderId="50" xfId="0" applyNumberFormat="1" applyFont="1" applyFill="1" applyBorder="1" applyAlignment="1">
      <alignment horizontal="center" vertical="center" wrapText="1"/>
    </xf>
    <xf numFmtId="2" fontId="3" fillId="14" borderId="56" xfId="0" applyNumberFormat="1" applyFont="1" applyFill="1" applyBorder="1" applyAlignment="1">
      <alignment horizontal="center" vertical="center" wrapText="1"/>
    </xf>
    <xf numFmtId="2" fontId="3" fillId="14" borderId="51" xfId="0" applyNumberFormat="1" applyFont="1" applyFill="1" applyBorder="1" applyAlignment="1">
      <alignment horizontal="center" vertical="center" wrapText="1"/>
    </xf>
    <xf numFmtId="2" fontId="3" fillId="14" borderId="50" xfId="1" applyNumberFormat="1" applyFont="1" applyFill="1" applyBorder="1" applyAlignment="1" applyProtection="1">
      <alignment horizontal="center" vertical="center" wrapText="1"/>
    </xf>
    <xf numFmtId="3" fontId="4" fillId="9" borderId="53" xfId="0" applyNumberFormat="1" applyFont="1" applyFill="1" applyBorder="1" applyAlignment="1">
      <alignment horizontal="right" vertical="center" wrapText="1"/>
    </xf>
    <xf numFmtId="3" fontId="4" fillId="9" borderId="52" xfId="0" applyNumberFormat="1" applyFont="1" applyFill="1" applyBorder="1" applyAlignment="1">
      <alignment horizontal="right" vertical="center" wrapText="1"/>
    </xf>
    <xf numFmtId="3" fontId="4" fillId="9" borderId="0" xfId="0" applyNumberFormat="1" applyFont="1" applyFill="1" applyAlignment="1">
      <alignment horizontal="right" vertical="center" wrapText="1"/>
    </xf>
    <xf numFmtId="3" fontId="4" fillId="9" borderId="8" xfId="0" applyNumberFormat="1" applyFont="1" applyFill="1" applyBorder="1" applyAlignment="1">
      <alignment horizontal="right" vertical="center" wrapText="1"/>
    </xf>
    <xf numFmtId="3" fontId="4" fillId="9" borderId="49" xfId="0" applyNumberFormat="1" applyFont="1" applyFill="1" applyBorder="1" applyAlignment="1">
      <alignment horizontal="right" vertical="center" wrapText="1"/>
    </xf>
    <xf numFmtId="3" fontId="4" fillId="9" borderId="47" xfId="0" applyNumberFormat="1" applyFont="1" applyFill="1" applyBorder="1" applyAlignment="1">
      <alignment horizontal="right" vertical="center" wrapText="1"/>
    </xf>
    <xf numFmtId="0" fontId="4" fillId="0" borderId="0" xfId="0" applyFont="1" applyAlignment="1">
      <alignment horizontal="center" vertical="center"/>
    </xf>
    <xf numFmtId="0" fontId="4" fillId="0" borderId="0" xfId="0" applyFont="1" applyAlignment="1">
      <alignment horizontal="left"/>
    </xf>
    <xf numFmtId="0" fontId="4" fillId="0" borderId="0" xfId="0" applyFont="1" applyAlignment="1">
      <alignment wrapText="1"/>
    </xf>
    <xf numFmtId="165" fontId="4" fillId="0" borderId="0" xfId="1" applyNumberFormat="1" applyFont="1" applyAlignment="1" applyProtection="1">
      <alignment horizontal="center"/>
    </xf>
    <xf numFmtId="0" fontId="4" fillId="0" borderId="0" xfId="0" applyFont="1" applyAlignment="1">
      <alignment horizontal="center"/>
    </xf>
    <xf numFmtId="171" fontId="4" fillId="0" borderId="191" xfId="1" applyNumberFormat="1" applyFont="1" applyBorder="1" applyAlignment="1" applyProtection="1">
      <alignment horizontal="right" vertical="center"/>
      <protection locked="0"/>
    </xf>
    <xf numFmtId="3" fontId="4" fillId="0" borderId="191" xfId="1" applyNumberFormat="1" applyFont="1" applyBorder="1" applyAlignment="1" applyProtection="1">
      <alignment horizontal="right" vertical="center"/>
      <protection locked="0"/>
    </xf>
    <xf numFmtId="171" fontId="4" fillId="8" borderId="48" xfId="1" applyNumberFormat="1" applyFont="1" applyFill="1" applyBorder="1" applyAlignment="1" applyProtection="1">
      <alignment horizontal="right" vertical="center"/>
    </xf>
    <xf numFmtId="171" fontId="4" fillId="0" borderId="191" xfId="0" applyNumberFormat="1" applyFont="1" applyBorder="1" applyAlignment="1" applyProtection="1">
      <alignment horizontal="right" vertical="center"/>
      <protection locked="0"/>
    </xf>
    <xf numFmtId="171" fontId="3" fillId="3" borderId="191" xfId="1" applyNumberFormat="1" applyFont="1" applyFill="1" applyBorder="1" applyAlignment="1" applyProtection="1">
      <alignment horizontal="right" vertical="center"/>
    </xf>
    <xf numFmtId="172" fontId="3" fillId="3" borderId="191" xfId="1" applyNumberFormat="1" applyFont="1" applyFill="1" applyBorder="1" applyAlignment="1" applyProtection="1">
      <alignment horizontal="right" vertical="center"/>
    </xf>
    <xf numFmtId="171" fontId="3" fillId="8" borderId="191" xfId="1" applyNumberFormat="1" applyFont="1" applyFill="1" applyBorder="1" applyAlignment="1" applyProtection="1">
      <alignment horizontal="right" vertical="center"/>
    </xf>
    <xf numFmtId="172" fontId="3" fillId="8" borderId="191" xfId="1" applyNumberFormat="1" applyFont="1" applyFill="1" applyBorder="1" applyAlignment="1" applyProtection="1">
      <alignment horizontal="right" vertical="center"/>
    </xf>
    <xf numFmtId="171" fontId="4" fillId="0" borderId="191" xfId="1" applyNumberFormat="1" applyFont="1" applyFill="1" applyBorder="1" applyAlignment="1" applyProtection="1">
      <alignment horizontal="right" vertical="center"/>
      <protection locked="0"/>
    </xf>
    <xf numFmtId="171" fontId="38" fillId="0" borderId="191" xfId="1" applyNumberFormat="1" applyFont="1" applyFill="1" applyBorder="1" applyAlignment="1" applyProtection="1">
      <alignment horizontal="right" vertical="center"/>
      <protection locked="0"/>
    </xf>
    <xf numFmtId="3" fontId="4" fillId="0" borderId="191" xfId="1" applyNumberFormat="1" applyFont="1" applyFill="1" applyBorder="1" applyAlignment="1" applyProtection="1">
      <alignment horizontal="right" vertical="center"/>
      <protection locked="0"/>
    </xf>
    <xf numFmtId="171" fontId="4" fillId="8" borderId="191" xfId="1" applyNumberFormat="1" applyFont="1" applyFill="1" applyBorder="1" applyAlignment="1" applyProtection="1">
      <alignment horizontal="right" vertical="center"/>
    </xf>
    <xf numFmtId="172" fontId="4" fillId="8" borderId="191" xfId="1" applyNumberFormat="1" applyFont="1" applyFill="1" applyBorder="1" applyAlignment="1" applyProtection="1">
      <alignment horizontal="right" vertical="center"/>
    </xf>
    <xf numFmtId="171" fontId="4" fillId="9" borderId="191" xfId="1" applyNumberFormat="1" applyFont="1" applyFill="1" applyBorder="1" applyAlignment="1" applyProtection="1">
      <alignment horizontal="right" vertical="center"/>
    </xf>
    <xf numFmtId="3" fontId="4" fillId="9" borderId="191" xfId="1" applyNumberFormat="1" applyFont="1" applyFill="1" applyBorder="1" applyAlignment="1" applyProtection="1">
      <alignment horizontal="right" vertical="center"/>
    </xf>
    <xf numFmtId="171" fontId="3" fillId="10" borderId="191" xfId="1" applyNumberFormat="1" applyFont="1" applyFill="1" applyBorder="1" applyAlignment="1" applyProtection="1">
      <alignment horizontal="right" vertical="center"/>
    </xf>
    <xf numFmtId="172" fontId="3" fillId="10" borderId="191" xfId="1" applyNumberFormat="1" applyFont="1" applyFill="1" applyBorder="1" applyAlignment="1" applyProtection="1">
      <alignment horizontal="right" vertical="center"/>
    </xf>
    <xf numFmtId="171" fontId="3" fillId="12" borderId="191" xfId="1" applyNumberFormat="1" applyFont="1" applyFill="1" applyBorder="1" applyAlignment="1" applyProtection="1">
      <alignment horizontal="right" vertical="center"/>
    </xf>
    <xf numFmtId="3" fontId="3" fillId="12" borderId="191" xfId="1" applyNumberFormat="1" applyFont="1" applyFill="1" applyBorder="1" applyAlignment="1" applyProtection="1">
      <alignment horizontal="right" vertical="center"/>
    </xf>
    <xf numFmtId="3" fontId="3" fillId="8" borderId="191" xfId="1" applyNumberFormat="1" applyFont="1" applyFill="1" applyBorder="1" applyAlignment="1" applyProtection="1">
      <alignment horizontal="right" vertical="center"/>
    </xf>
    <xf numFmtId="3" fontId="38" fillId="0" borderId="191" xfId="1" applyNumberFormat="1" applyFont="1" applyFill="1" applyBorder="1" applyAlignment="1" applyProtection="1">
      <alignment horizontal="right" vertical="center"/>
      <protection locked="0"/>
    </xf>
    <xf numFmtId="3" fontId="3" fillId="16" borderId="191" xfId="1" applyNumberFormat="1" applyFont="1" applyFill="1" applyBorder="1" applyAlignment="1" applyProtection="1">
      <alignment horizontal="right" vertical="center"/>
    </xf>
    <xf numFmtId="3" fontId="4" fillId="0" borderId="191" xfId="11" applyNumberFormat="1" applyFont="1" applyBorder="1" applyAlignment="1" applyProtection="1">
      <alignment horizontal="right" vertical="center" wrapText="1"/>
      <protection locked="0"/>
    </xf>
    <xf numFmtId="3" fontId="4" fillId="0" borderId="191" xfId="11" applyNumberFormat="1" applyFont="1" applyFill="1" applyBorder="1" applyAlignment="1" applyProtection="1">
      <alignment horizontal="right" vertical="center" wrapText="1"/>
      <protection locked="0"/>
    </xf>
    <xf numFmtId="3" fontId="4" fillId="0" borderId="192" xfId="11" applyNumberFormat="1" applyFont="1" applyFill="1" applyBorder="1" applyAlignment="1" applyProtection="1">
      <alignment horizontal="right" vertical="center" wrapText="1"/>
      <protection locked="0"/>
    </xf>
    <xf numFmtId="3" fontId="4" fillId="6" borderId="191" xfId="1" applyNumberFormat="1" applyFont="1" applyFill="1" applyBorder="1" applyAlignment="1" applyProtection="1">
      <alignment horizontal="right" vertical="center"/>
      <protection locked="0"/>
    </xf>
    <xf numFmtId="0" fontId="10" fillId="0" borderId="0" xfId="17"/>
    <xf numFmtId="0" fontId="10" fillId="0" borderId="0" xfId="19"/>
    <xf numFmtId="0" fontId="0" fillId="0" borderId="0" xfId="0" applyAlignment="1">
      <alignment horizontal="center" vertical="center"/>
    </xf>
    <xf numFmtId="0" fontId="10" fillId="0" borderId="0" xfId="19" applyAlignment="1">
      <alignment horizontal="center"/>
    </xf>
    <xf numFmtId="0" fontId="0" fillId="0" borderId="0" xfId="0" applyAlignment="1">
      <alignment horizontal="center"/>
    </xf>
    <xf numFmtId="0" fontId="10" fillId="0" borderId="0" xfId="19" applyAlignment="1">
      <alignment horizontal="center" vertical="center"/>
    </xf>
    <xf numFmtId="0" fontId="10" fillId="0" borderId="0" xfId="19" applyAlignment="1">
      <alignment horizontal="left" vertical="top" wrapText="1"/>
    </xf>
    <xf numFmtId="0" fontId="10" fillId="0" borderId="0" xfId="19" applyAlignment="1">
      <alignment wrapText="1"/>
    </xf>
    <xf numFmtId="0" fontId="13" fillId="2" borderId="191" xfId="0" applyFont="1" applyFill="1" applyBorder="1" applyAlignment="1">
      <alignment horizontal="center" vertical="center"/>
    </xf>
    <xf numFmtId="0" fontId="0" fillId="0" borderId="191" xfId="0" applyBorder="1" applyAlignment="1">
      <alignment horizontal="left" vertical="top"/>
    </xf>
    <xf numFmtId="0" fontId="0" fillId="0" borderId="191" xfId="0" applyBorder="1" applyAlignment="1">
      <alignment horizontal="center" vertical="center"/>
    </xf>
    <xf numFmtId="0" fontId="0" fillId="0" borderId="191" xfId="0" applyBorder="1" applyAlignment="1">
      <alignment horizontal="left" vertical="top" wrapText="1"/>
    </xf>
    <xf numFmtId="0" fontId="13" fillId="2" borderId="191" xfId="0" applyFont="1" applyFill="1" applyBorder="1"/>
    <xf numFmtId="0" fontId="0" fillId="0" borderId="191" xfId="0" applyBorder="1" applyAlignment="1">
      <alignment horizontal="left" vertical="center"/>
    </xf>
    <xf numFmtId="0" fontId="0" fillId="0" borderId="191" xfId="0" applyBorder="1" applyAlignment="1">
      <alignment horizontal="left" vertical="center" wrapText="1"/>
    </xf>
    <xf numFmtId="0" fontId="13" fillId="0" borderId="0" xfId="0" applyFont="1" applyAlignment="1">
      <alignment horizontal="center" vertical="center"/>
    </xf>
    <xf numFmtId="0" fontId="0" fillId="0" borderId="0" xfId="0" applyAlignment="1">
      <alignment horizontal="left"/>
    </xf>
    <xf numFmtId="0" fontId="101" fillId="0" borderId="191" xfId="0" applyFont="1" applyBorder="1" applyAlignment="1">
      <alignment horizontal="left" vertical="center"/>
    </xf>
    <xf numFmtId="0" fontId="10" fillId="0" borderId="0" xfId="19" applyAlignment="1">
      <alignment horizontal="justify" wrapText="1"/>
    </xf>
    <xf numFmtId="0" fontId="102" fillId="0" borderId="0" xfId="19" applyFont="1" applyAlignment="1">
      <alignment horizontal="center"/>
    </xf>
    <xf numFmtId="0" fontId="79" fillId="0" borderId="0" xfId="19" applyFont="1"/>
    <xf numFmtId="0" fontId="103" fillId="30" borderId="191" xfId="19" applyFont="1" applyFill="1" applyBorder="1" applyAlignment="1">
      <alignment horizontal="center" wrapText="1"/>
    </xf>
    <xf numFmtId="0" fontId="10" fillId="0" borderId="191" xfId="19" applyBorder="1" applyAlignment="1">
      <alignment horizontal="center" vertical="center" wrapText="1"/>
    </xf>
    <xf numFmtId="0" fontId="10" fillId="0" borderId="191" xfId="19" applyBorder="1" applyAlignment="1">
      <alignment horizontal="left" vertical="center" wrapText="1"/>
    </xf>
    <xf numFmtId="0" fontId="10" fillId="0" borderId="191" xfId="19" applyBorder="1" applyAlignment="1">
      <alignment horizontal="left" wrapText="1"/>
    </xf>
    <xf numFmtId="0" fontId="10" fillId="0" borderId="191" xfId="19" applyBorder="1" applyAlignment="1">
      <alignment horizontal="justify" wrapText="1"/>
    </xf>
    <xf numFmtId="0" fontId="10" fillId="27" borderId="0" xfId="19" applyFill="1" applyProtection="1">
      <protection locked="0"/>
    </xf>
    <xf numFmtId="0" fontId="10" fillId="27" borderId="0" xfId="19" applyFill="1"/>
    <xf numFmtId="0" fontId="106" fillId="27" borderId="0" xfId="19" applyFont="1" applyFill="1" applyAlignment="1" applyProtection="1">
      <alignment horizontal="justify" vertical="top" wrapText="1"/>
      <protection locked="0"/>
    </xf>
    <xf numFmtId="0" fontId="106" fillId="27" borderId="0" xfId="19" applyFont="1" applyFill="1" applyAlignment="1">
      <alignment horizontal="justify" vertical="top" wrapText="1"/>
    </xf>
    <xf numFmtId="0" fontId="107" fillId="30" borderId="195" xfId="19" applyFont="1" applyFill="1" applyBorder="1" applyAlignment="1">
      <alignment horizontal="left" vertical="top" wrapText="1"/>
    </xf>
    <xf numFmtId="1" fontId="106" fillId="27" borderId="196" xfId="19" applyNumberFormat="1" applyFont="1" applyFill="1" applyBorder="1" applyAlignment="1" applyProtection="1">
      <alignment horizontal="left" vertical="top" wrapText="1"/>
      <protection locked="0"/>
    </xf>
    <xf numFmtId="0" fontId="103" fillId="30" borderId="197" xfId="19" applyFont="1" applyFill="1" applyBorder="1" applyAlignment="1">
      <alignment horizontal="center"/>
    </xf>
    <xf numFmtId="0" fontId="103" fillId="30" borderId="198" xfId="19" applyFont="1" applyFill="1" applyBorder="1" applyAlignment="1">
      <alignment horizontal="center"/>
    </xf>
    <xf numFmtId="0" fontId="103" fillId="30" borderId="199" xfId="19" applyFont="1" applyFill="1" applyBorder="1" applyAlignment="1">
      <alignment horizontal="center"/>
    </xf>
    <xf numFmtId="0" fontId="108" fillId="31" borderId="196" xfId="19" applyFont="1" applyFill="1" applyBorder="1" applyAlignment="1">
      <alignment horizontal="left" vertical="top" wrapText="1"/>
    </xf>
    <xf numFmtId="49" fontId="106" fillId="27" borderId="31" xfId="19" applyNumberFormat="1" applyFont="1" applyFill="1" applyBorder="1" applyAlignment="1">
      <alignment horizontal="left" vertical="top" wrapText="1"/>
    </xf>
    <xf numFmtId="49" fontId="106" fillId="27" borderId="30" xfId="19" applyNumberFormat="1" applyFont="1" applyFill="1" applyBorder="1" applyAlignment="1">
      <alignment horizontal="left"/>
    </xf>
    <xf numFmtId="49" fontId="106" fillId="27" borderId="61" xfId="19" applyNumberFormat="1" applyFont="1" applyFill="1" applyBorder="1" applyAlignment="1">
      <alignment horizontal="left"/>
    </xf>
    <xf numFmtId="49" fontId="106" fillId="27" borderId="195" xfId="19" applyNumberFormat="1" applyFont="1" applyFill="1" applyBorder="1" applyAlignment="1">
      <alignment horizontal="left" vertical="top" wrapText="1"/>
    </xf>
    <xf numFmtId="49" fontId="106" fillId="27" borderId="191" xfId="19" applyNumberFormat="1" applyFont="1" applyFill="1" applyBorder="1" applyAlignment="1">
      <alignment horizontal="left"/>
    </xf>
    <xf numFmtId="49" fontId="106" fillId="27" borderId="196" xfId="19" applyNumberFormat="1" applyFont="1" applyFill="1" applyBorder="1" applyAlignment="1">
      <alignment horizontal="left"/>
    </xf>
    <xf numFmtId="49" fontId="106" fillId="27" borderId="196" xfId="19" applyNumberFormat="1" applyFont="1" applyFill="1" applyBorder="1" applyAlignment="1" applyProtection="1">
      <alignment horizontal="left" vertical="top" wrapText="1"/>
      <protection locked="0"/>
    </xf>
    <xf numFmtId="0" fontId="107" fillId="30" borderId="197" xfId="19" applyFont="1" applyFill="1" applyBorder="1" applyAlignment="1">
      <alignment horizontal="left" vertical="top" wrapText="1"/>
    </xf>
    <xf numFmtId="49" fontId="106" fillId="27" borderId="199" xfId="19" applyNumberFormat="1" applyFont="1" applyFill="1" applyBorder="1" applyAlignment="1" applyProtection="1">
      <alignment horizontal="left" vertical="top" wrapText="1"/>
      <protection locked="0"/>
    </xf>
    <xf numFmtId="0" fontId="107" fillId="0" borderId="15" xfId="19" applyFont="1" applyBorder="1" applyAlignment="1">
      <alignment horizontal="left" vertical="top" wrapText="1"/>
    </xf>
    <xf numFmtId="49" fontId="109" fillId="0" borderId="15" xfId="19" applyNumberFormat="1" applyFont="1" applyBorder="1" applyAlignment="1">
      <alignment horizontal="left" vertical="top" wrapText="1"/>
    </xf>
    <xf numFmtId="0" fontId="107" fillId="0" borderId="0" xfId="19" applyFont="1" applyAlignment="1">
      <alignment horizontal="left" vertical="top" wrapText="1"/>
    </xf>
    <xf numFmtId="0" fontId="107" fillId="0" borderId="0" xfId="19" applyFont="1" applyAlignment="1">
      <alignment horizontal="left"/>
    </xf>
    <xf numFmtId="1" fontId="109" fillId="0" borderId="0" xfId="19" applyNumberFormat="1" applyFont="1" applyAlignment="1">
      <alignment horizontal="left"/>
    </xf>
    <xf numFmtId="49" fontId="106" fillId="27" borderId="195" xfId="19" applyNumberFormat="1" applyFont="1" applyFill="1" applyBorder="1" applyAlignment="1">
      <alignment horizontal="left"/>
    </xf>
    <xf numFmtId="49" fontId="106" fillId="27" borderId="200" xfId="19" applyNumberFormat="1" applyFont="1" applyFill="1" applyBorder="1" applyAlignment="1">
      <alignment horizontal="left"/>
    </xf>
    <xf numFmtId="49" fontId="106" fillId="27" borderId="201" xfId="19" applyNumberFormat="1" applyFont="1" applyFill="1" applyBorder="1" applyAlignment="1">
      <alignment horizontal="left"/>
    </xf>
    <xf numFmtId="49" fontId="106" fillId="27" borderId="202" xfId="19" applyNumberFormat="1" applyFont="1" applyFill="1" applyBorder="1" applyAlignment="1">
      <alignment horizontal="left"/>
    </xf>
    <xf numFmtId="49" fontId="106" fillId="27" borderId="197" xfId="19" applyNumberFormat="1" applyFont="1" applyFill="1" applyBorder="1" applyAlignment="1">
      <alignment horizontal="left"/>
    </xf>
    <xf numFmtId="49" fontId="106" fillId="27" borderId="198" xfId="19" applyNumberFormat="1" applyFont="1" applyFill="1" applyBorder="1" applyAlignment="1">
      <alignment horizontal="left"/>
    </xf>
    <xf numFmtId="49" fontId="106" fillId="27" borderId="199" xfId="19" applyNumberFormat="1" applyFont="1" applyFill="1" applyBorder="1" applyAlignment="1">
      <alignment horizontal="left"/>
    </xf>
    <xf numFmtId="0" fontId="100" fillId="27" borderId="0" xfId="19" applyFont="1" applyFill="1"/>
    <xf numFmtId="0" fontId="0" fillId="0" borderId="0" xfId="0" applyAlignment="1">
      <alignment horizontal="left" vertical="center"/>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horizontal="left" vertical="top" wrapText="1"/>
    </xf>
    <xf numFmtId="0" fontId="0" fillId="0" borderId="0" xfId="0" quotePrefix="1" applyAlignment="1">
      <alignment horizontal="center" vertical="center"/>
    </xf>
    <xf numFmtId="0" fontId="0" fillId="0" borderId="0" xfId="0" quotePrefix="1" applyAlignment="1">
      <alignment horizontal="center" vertical="center" wrapText="1"/>
    </xf>
    <xf numFmtId="0" fontId="13" fillId="0" borderId="0" xfId="0" applyFont="1" applyAlignment="1">
      <alignment horizontal="center"/>
    </xf>
    <xf numFmtId="0" fontId="0" fillId="0" borderId="0" xfId="0" applyAlignment="1">
      <alignment vertical="top" wrapText="1"/>
    </xf>
    <xf numFmtId="0" fontId="40" fillId="0" borderId="0" xfId="0" applyFont="1" applyAlignment="1">
      <alignment horizontal="center" vertical="center"/>
    </xf>
    <xf numFmtId="0" fontId="7" fillId="0" borderId="0" xfId="0" applyFont="1" applyAlignment="1">
      <alignment horizontal="center" vertical="center"/>
    </xf>
    <xf numFmtId="165" fontId="7" fillId="6" borderId="0" xfId="1" applyNumberFormat="1" applyFont="1" applyFill="1" applyAlignment="1">
      <alignment horizontal="center" vertical="center"/>
    </xf>
    <xf numFmtId="0" fontId="7" fillId="6" borderId="0" xfId="0" applyFont="1" applyFill="1" applyAlignment="1">
      <alignment horizontal="center" vertical="center"/>
    </xf>
    <xf numFmtId="0" fontId="29" fillId="6" borderId="0" xfId="0" applyFont="1" applyFill="1" applyAlignment="1">
      <alignment horizontal="center" vertical="center"/>
    </xf>
    <xf numFmtId="0" fontId="30" fillId="6" borderId="0" xfId="0" applyFont="1" applyFill="1" applyAlignment="1">
      <alignment horizontal="center" vertical="center" wrapText="1"/>
    </xf>
    <xf numFmtId="0" fontId="30" fillId="6" borderId="0" xfId="0" applyFont="1" applyFill="1" applyAlignment="1">
      <alignment horizontal="center" vertical="center"/>
    </xf>
    <xf numFmtId="0" fontId="3" fillId="6" borderId="15" xfId="0" applyFont="1" applyFill="1" applyBorder="1" applyAlignment="1">
      <alignment horizontal="center" vertical="center"/>
    </xf>
    <xf numFmtId="0" fontId="4" fillId="6" borderId="15" xfId="0" applyFont="1" applyFill="1" applyBorder="1" applyAlignment="1">
      <alignment horizontal="center" vertical="center" wrapText="1"/>
    </xf>
    <xf numFmtId="165" fontId="4" fillId="6" borderId="15" xfId="1" applyNumberFormat="1" applyFont="1" applyFill="1" applyBorder="1" applyAlignment="1" applyProtection="1">
      <alignment horizontal="center" vertical="center"/>
    </xf>
    <xf numFmtId="0" fontId="4" fillId="6" borderId="15" xfId="0" applyFont="1" applyFill="1" applyBorder="1" applyAlignment="1">
      <alignment horizontal="center" vertical="center"/>
    </xf>
    <xf numFmtId="3" fontId="4" fillId="6" borderId="10" xfId="0" applyNumberFormat="1" applyFont="1" applyFill="1" applyBorder="1" applyAlignment="1">
      <alignment horizontal="center" vertical="center"/>
    </xf>
    <xf numFmtId="0" fontId="4" fillId="6" borderId="0" xfId="0" applyFont="1" applyFill="1" applyAlignment="1">
      <alignment horizontal="center" vertical="center"/>
    </xf>
    <xf numFmtId="0" fontId="8" fillId="6" borderId="0" xfId="0" applyFont="1" applyFill="1" applyAlignment="1">
      <alignment horizontal="center" vertical="center"/>
    </xf>
    <xf numFmtId="0" fontId="49" fillId="6" borderId="0" xfId="0" applyFont="1" applyFill="1" applyAlignment="1">
      <alignment horizontal="center" vertical="center"/>
    </xf>
    <xf numFmtId="0" fontId="0" fillId="0" borderId="15" xfId="0" applyBorder="1" applyAlignment="1">
      <alignment horizontal="center" vertical="center"/>
    </xf>
    <xf numFmtId="41" fontId="5" fillId="23" borderId="186" xfId="11" applyFont="1" applyFill="1" applyBorder="1" applyProtection="1"/>
    <xf numFmtId="0" fontId="4" fillId="0" borderId="51" xfId="0" applyFont="1" applyBorder="1" applyAlignment="1">
      <alignment horizontal="left" vertical="center" wrapText="1"/>
    </xf>
    <xf numFmtId="0" fontId="4" fillId="0" borderId="51" xfId="0" applyFont="1" applyBorder="1" applyAlignment="1">
      <alignment vertical="center" wrapText="1"/>
    </xf>
    <xf numFmtId="0" fontId="4" fillId="0" borderId="50" xfId="0" applyFont="1" applyBorder="1" applyAlignment="1">
      <alignment vertical="center" wrapText="1"/>
    </xf>
    <xf numFmtId="0" fontId="4" fillId="0" borderId="50" xfId="0" applyFont="1" applyBorder="1" applyAlignment="1">
      <alignment horizontal="left" vertical="center" wrapText="1"/>
    </xf>
    <xf numFmtId="0" fontId="53" fillId="11" borderId="50" xfId="0" applyFont="1" applyFill="1" applyBorder="1" applyAlignment="1">
      <alignment horizontal="center" vertical="center" wrapText="1"/>
    </xf>
    <xf numFmtId="0" fontId="1" fillId="11" borderId="50" xfId="0" applyFont="1" applyFill="1" applyBorder="1" applyAlignment="1">
      <alignment horizontal="center" vertical="center" wrapText="1"/>
    </xf>
    <xf numFmtId="0" fontId="6" fillId="8" borderId="54" xfId="0" applyFont="1" applyFill="1" applyBorder="1" applyAlignment="1">
      <alignment horizontal="left" vertical="center" wrapText="1"/>
    </xf>
    <xf numFmtId="0" fontId="3" fillId="12" borderId="50" xfId="0" applyFont="1" applyFill="1" applyBorder="1" applyAlignment="1">
      <alignment horizontal="left" vertical="center" wrapText="1"/>
    </xf>
    <xf numFmtId="171" fontId="3" fillId="14" borderId="191" xfId="0" applyNumberFormat="1" applyFont="1" applyFill="1" applyBorder="1" applyAlignment="1">
      <alignment horizontal="right" vertical="center"/>
    </xf>
    <xf numFmtId="172" fontId="3" fillId="14" borderId="191" xfId="0" applyNumberFormat="1" applyFont="1" applyFill="1" applyBorder="1" applyAlignment="1">
      <alignment horizontal="right" vertical="center"/>
    </xf>
    <xf numFmtId="171" fontId="4" fillId="9" borderId="191" xfId="0" applyNumberFormat="1" applyFont="1" applyFill="1" applyBorder="1" applyAlignment="1">
      <alignment horizontal="right" vertical="center"/>
    </xf>
    <xf numFmtId="3" fontId="4" fillId="9" borderId="191" xfId="0" applyNumberFormat="1" applyFont="1" applyFill="1" applyBorder="1" applyAlignment="1">
      <alignment horizontal="right" vertical="center"/>
    </xf>
    <xf numFmtId="171" fontId="3" fillId="15" borderId="191" xfId="0" applyNumberFormat="1" applyFont="1" applyFill="1" applyBorder="1" applyAlignment="1">
      <alignment horizontal="right" vertical="center"/>
    </xf>
    <xf numFmtId="172" fontId="3" fillId="15" borderId="191" xfId="0" applyNumberFormat="1" applyFont="1" applyFill="1" applyBorder="1" applyAlignment="1">
      <alignment horizontal="right" vertical="center"/>
    </xf>
    <xf numFmtId="171" fontId="3" fillId="13" borderId="191" xfId="0" applyNumberFormat="1" applyFont="1" applyFill="1" applyBorder="1" applyAlignment="1">
      <alignment horizontal="right" vertical="center"/>
    </xf>
    <xf numFmtId="172" fontId="3" fillId="13" borderId="191" xfId="0" applyNumberFormat="1" applyFont="1" applyFill="1" applyBorder="1" applyAlignment="1">
      <alignment horizontal="right" vertical="center"/>
    </xf>
    <xf numFmtId="171" fontId="3" fillId="8" borderId="191" xfId="0" applyNumberFormat="1" applyFont="1" applyFill="1" applyBorder="1" applyAlignment="1">
      <alignment horizontal="right" vertical="center"/>
    </xf>
    <xf numFmtId="172" fontId="3" fillId="8" borderId="191" xfId="0" applyNumberFormat="1" applyFont="1" applyFill="1" applyBorder="1" applyAlignment="1">
      <alignment horizontal="right" vertical="center"/>
    </xf>
    <xf numFmtId="171" fontId="3" fillId="2" borderId="191" xfId="0" applyNumberFormat="1" applyFont="1" applyFill="1" applyBorder="1" applyAlignment="1">
      <alignment horizontal="right" vertical="center"/>
    </xf>
    <xf numFmtId="172" fontId="3" fillId="2" borderId="191" xfId="0" applyNumberFormat="1" applyFont="1" applyFill="1" applyBorder="1" applyAlignment="1">
      <alignment horizontal="right" vertical="center"/>
    </xf>
    <xf numFmtId="3" fontId="4" fillId="0" borderId="50" xfId="1" applyNumberFormat="1" applyFont="1" applyFill="1" applyBorder="1" applyAlignment="1" applyProtection="1">
      <alignment horizontal="right" vertical="center"/>
      <protection locked="0"/>
    </xf>
    <xf numFmtId="3" fontId="38" fillId="0" borderId="50" xfId="1" applyNumberFormat="1" applyFont="1" applyFill="1" applyBorder="1" applyAlignment="1" applyProtection="1">
      <alignment horizontal="right" vertical="center"/>
      <protection locked="0"/>
    </xf>
    <xf numFmtId="3" fontId="4" fillId="6" borderId="50" xfId="1" applyNumberFormat="1" applyFont="1" applyFill="1" applyBorder="1" applyAlignment="1" applyProtection="1">
      <alignment horizontal="right" vertical="center"/>
      <protection locked="0"/>
    </xf>
    <xf numFmtId="3" fontId="4" fillId="0" borderId="50" xfId="11" applyNumberFormat="1" applyFont="1" applyFill="1" applyBorder="1" applyAlignment="1" applyProtection="1">
      <alignment horizontal="right" vertical="center" wrapText="1"/>
      <protection locked="0"/>
    </xf>
    <xf numFmtId="3" fontId="4" fillId="0" borderId="50" xfId="0" applyNumberFormat="1" applyFont="1" applyBorder="1" applyAlignment="1" applyProtection="1">
      <alignment horizontal="right" vertical="center" wrapText="1"/>
      <protection locked="0"/>
    </xf>
    <xf numFmtId="3" fontId="7" fillId="0" borderId="50" xfId="0" applyNumberFormat="1" applyFont="1" applyBorder="1" applyAlignment="1" applyProtection="1">
      <alignment horizontal="right" vertical="center" wrapText="1"/>
      <protection locked="0"/>
    </xf>
    <xf numFmtId="3" fontId="39" fillId="0" borderId="50" xfId="0" applyNumberFormat="1" applyFont="1" applyBorder="1" applyAlignment="1" applyProtection="1">
      <alignment horizontal="right" vertical="center" wrapText="1"/>
      <protection locked="0"/>
    </xf>
    <xf numFmtId="3" fontId="4" fillId="0" borderId="55" xfId="0" applyNumberFormat="1" applyFont="1" applyBorder="1" applyAlignment="1" applyProtection="1">
      <alignment horizontal="right" vertical="center" wrapText="1"/>
      <protection locked="0"/>
    </xf>
    <xf numFmtId="3" fontId="4" fillId="0" borderId="48" xfId="1" applyNumberFormat="1" applyFont="1" applyBorder="1" applyAlignment="1" applyProtection="1">
      <alignment horizontal="right" vertical="center"/>
      <protection locked="0"/>
    </xf>
    <xf numFmtId="3" fontId="4" fillId="0" borderId="50" xfId="1" quotePrefix="1" applyNumberFormat="1" applyFont="1" applyFill="1" applyBorder="1" applyAlignment="1" applyProtection="1">
      <alignment horizontal="right" vertical="center"/>
      <protection locked="0"/>
    </xf>
    <xf numFmtId="168" fontId="4" fillId="0" borderId="50" xfId="11" applyNumberFormat="1" applyFont="1" applyBorder="1" applyAlignment="1" applyProtection="1">
      <alignment horizontal="right" vertical="center"/>
      <protection locked="0"/>
    </xf>
    <xf numFmtId="3" fontId="4" fillId="0" borderId="50" xfId="11" applyNumberFormat="1" applyFont="1" applyFill="1" applyBorder="1" applyAlignment="1" applyProtection="1">
      <alignment horizontal="right" vertical="center"/>
      <protection locked="0"/>
    </xf>
    <xf numFmtId="0" fontId="0" fillId="0" borderId="191" xfId="0" applyBorder="1" applyAlignment="1">
      <alignment vertical="center"/>
    </xf>
    <xf numFmtId="0" fontId="0" fillId="0" borderId="18" xfId="0" applyBorder="1"/>
    <xf numFmtId="172" fontId="4" fillId="8" borderId="36" xfId="1" applyNumberFormat="1" applyFont="1" applyFill="1" applyBorder="1" applyAlignment="1">
      <alignment horizontal="right" vertical="center"/>
    </xf>
    <xf numFmtId="172" fontId="4" fillId="2" borderId="36" xfId="1" applyNumberFormat="1" applyFont="1" applyFill="1" applyBorder="1" applyAlignment="1">
      <alignment horizontal="right" vertical="center"/>
    </xf>
    <xf numFmtId="3" fontId="4" fillId="9" borderId="36" xfId="1" applyNumberFormat="1" applyFont="1" applyFill="1" applyBorder="1" applyAlignment="1" applyProtection="1">
      <alignment horizontal="right" vertical="center"/>
    </xf>
    <xf numFmtId="3" fontId="45" fillId="6" borderId="2" xfId="0" applyNumberFormat="1" applyFont="1" applyFill="1" applyBorder="1" applyAlignment="1" applyProtection="1">
      <alignment horizontal="right" vertical="center"/>
      <protection locked="0"/>
    </xf>
    <xf numFmtId="3" fontId="45" fillId="6" borderId="36" xfId="0" applyNumberFormat="1" applyFont="1" applyFill="1" applyBorder="1" applyAlignment="1" applyProtection="1">
      <alignment horizontal="right" vertical="center"/>
      <protection locked="0"/>
    </xf>
    <xf numFmtId="0" fontId="0" fillId="0" borderId="191" xfId="0" applyBorder="1" applyAlignment="1">
      <alignment horizontal="center" vertical="center" wrapText="1"/>
    </xf>
    <xf numFmtId="3" fontId="38" fillId="0" borderId="50" xfId="0" applyNumberFormat="1" applyFont="1" applyBorder="1"/>
    <xf numFmtId="3" fontId="4" fillId="0" borderId="50" xfId="11" applyNumberFormat="1" applyFont="1" applyFill="1" applyBorder="1" applyAlignment="1" applyProtection="1">
      <alignment vertical="center"/>
    </xf>
    <xf numFmtId="3" fontId="4" fillId="0" borderId="50" xfId="1" applyNumberFormat="1" applyFont="1" applyFill="1" applyBorder="1" applyAlignment="1" applyProtection="1">
      <alignment horizontal="right" vertical="center"/>
    </xf>
    <xf numFmtId="3" fontId="38" fillId="0" borderId="50" xfId="1" applyNumberFormat="1" applyFont="1" applyFill="1" applyBorder="1" applyAlignment="1" applyProtection="1">
      <alignment horizontal="right" vertical="center"/>
    </xf>
    <xf numFmtId="3" fontId="38" fillId="0" borderId="50" xfId="11" applyNumberFormat="1" applyFont="1" applyFill="1" applyBorder="1" applyProtection="1"/>
    <xf numFmtId="172" fontId="3" fillId="8" borderId="51" xfId="11" applyNumberFormat="1" applyFont="1" applyFill="1" applyBorder="1" applyAlignment="1" applyProtection="1">
      <alignment horizontal="right" vertical="center" wrapText="1"/>
    </xf>
    <xf numFmtId="172" fontId="3" fillId="8" borderId="50" xfId="11" applyNumberFormat="1" applyFont="1" applyFill="1" applyBorder="1" applyAlignment="1" applyProtection="1">
      <alignment horizontal="right" vertical="center" wrapText="1"/>
    </xf>
    <xf numFmtId="172" fontId="3" fillId="8" borderId="50" xfId="1" applyNumberFormat="1" applyFont="1" applyFill="1" applyBorder="1" applyAlignment="1" applyProtection="1">
      <alignment horizontal="right" vertical="center"/>
    </xf>
    <xf numFmtId="172" fontId="3" fillId="2" borderId="50" xfId="1" applyNumberFormat="1" applyFont="1" applyFill="1" applyBorder="1" applyAlignment="1" applyProtection="1">
      <alignment horizontal="right" vertical="center"/>
    </xf>
    <xf numFmtId="172" fontId="3" fillId="2" borderId="50" xfId="0" applyNumberFormat="1" applyFont="1" applyFill="1" applyBorder="1" applyAlignment="1">
      <alignment horizontal="right" vertical="center"/>
    </xf>
    <xf numFmtId="3" fontId="4" fillId="12" borderId="36" xfId="1" applyNumberFormat="1" applyFont="1" applyFill="1" applyBorder="1" applyAlignment="1" applyProtection="1">
      <alignment horizontal="right" vertical="center"/>
    </xf>
    <xf numFmtId="3" fontId="4" fillId="16" borderId="36" xfId="1" applyNumberFormat="1" applyFont="1" applyFill="1" applyBorder="1" applyAlignment="1" applyProtection="1">
      <alignment horizontal="right" vertical="center"/>
    </xf>
    <xf numFmtId="3" fontId="4" fillId="11" borderId="36" xfId="1" applyNumberFormat="1" applyFont="1" applyFill="1" applyBorder="1" applyAlignment="1" applyProtection="1">
      <alignment horizontal="right" vertical="center"/>
    </xf>
    <xf numFmtId="172" fontId="4" fillId="8" borderId="36" xfId="1" applyNumberFormat="1" applyFont="1" applyFill="1" applyBorder="1" applyAlignment="1" applyProtection="1">
      <alignment horizontal="right" vertical="center"/>
    </xf>
    <xf numFmtId="0" fontId="10" fillId="27" borderId="81" xfId="18" applyFill="1" applyBorder="1"/>
    <xf numFmtId="0" fontId="10" fillId="27" borderId="82" xfId="18" applyFill="1" applyBorder="1"/>
    <xf numFmtId="0" fontId="10" fillId="27" borderId="83" xfId="18" applyFill="1" applyBorder="1"/>
    <xf numFmtId="0" fontId="10" fillId="27" borderId="89" xfId="18" applyFill="1" applyBorder="1"/>
    <xf numFmtId="0" fontId="10" fillId="27" borderId="0" xfId="18" applyFill="1"/>
    <xf numFmtId="0" fontId="10" fillId="27" borderId="90" xfId="18" applyFill="1" applyBorder="1"/>
    <xf numFmtId="0" fontId="10" fillId="27" borderId="92" xfId="18" applyFill="1" applyBorder="1"/>
    <xf numFmtId="0" fontId="10" fillId="27" borderId="93" xfId="18" applyFill="1" applyBorder="1"/>
    <xf numFmtId="0" fontId="10" fillId="27" borderId="94" xfId="18" applyFill="1" applyBorder="1"/>
    <xf numFmtId="0" fontId="10" fillId="27" borderId="97" xfId="18" applyFill="1" applyBorder="1"/>
    <xf numFmtId="0" fontId="10" fillId="3" borderId="89" xfId="18" applyFill="1" applyBorder="1"/>
    <xf numFmtId="0" fontId="10" fillId="3" borderId="0" xfId="18" applyFill="1"/>
    <xf numFmtId="0" fontId="10" fillId="3" borderId="96" xfId="18" applyFill="1" applyBorder="1"/>
    <xf numFmtId="0" fontId="10" fillId="27" borderId="97" xfId="18" applyFill="1" applyBorder="1" applyAlignment="1">
      <alignment vertical="center"/>
    </xf>
    <xf numFmtId="0" fontId="10" fillId="27" borderId="0" xfId="18" applyFill="1" applyAlignment="1">
      <alignment vertical="center"/>
    </xf>
    <xf numFmtId="0" fontId="10" fillId="27" borderId="90" xfId="18" applyFill="1" applyBorder="1" applyAlignment="1">
      <alignment vertical="center"/>
    </xf>
    <xf numFmtId="0" fontId="81" fillId="3" borderId="105" xfId="18" applyFont="1" applyFill="1" applyBorder="1" applyAlignment="1">
      <alignment horizontal="left" vertical="top"/>
    </xf>
    <xf numFmtId="49" fontId="80" fillId="27" borderId="105" xfId="18" applyNumberFormat="1" applyFont="1" applyFill="1" applyBorder="1" applyAlignment="1">
      <alignment horizontal="center"/>
    </xf>
    <xf numFmtId="0" fontId="81" fillId="3" borderId="128" xfId="18" applyFont="1" applyFill="1" applyBorder="1" applyAlignment="1">
      <alignment horizontal="center" vertical="center"/>
    </xf>
    <xf numFmtId="0" fontId="81" fillId="3" borderId="129" xfId="18" applyFont="1" applyFill="1" applyBorder="1" applyAlignment="1">
      <alignment horizontal="center" vertical="center"/>
    </xf>
    <xf numFmtId="0" fontId="80" fillId="3" borderId="129" xfId="18" applyFont="1" applyFill="1" applyBorder="1" applyAlignment="1">
      <alignment horizontal="center" vertical="center"/>
    </xf>
    <xf numFmtId="0" fontId="1" fillId="0" borderId="91" xfId="0" applyFont="1" applyBorder="1"/>
    <xf numFmtId="0" fontId="81" fillId="0" borderId="128" xfId="18" applyFont="1" applyBorder="1" applyAlignment="1">
      <alignment horizontal="center" vertical="center"/>
    </xf>
    <xf numFmtId="0" fontId="81" fillId="6" borderId="128" xfId="18" applyFont="1" applyFill="1" applyBorder="1" applyAlignment="1">
      <alignment horizontal="center" vertical="center"/>
    </xf>
    <xf numFmtId="0" fontId="80" fillId="3" borderId="128" xfId="18" applyFont="1" applyFill="1" applyBorder="1" applyAlignment="1">
      <alignment horizontal="center" vertical="center"/>
    </xf>
    <xf numFmtId="0" fontId="81" fillId="0" borderId="136" xfId="18" applyFont="1" applyBorder="1" applyAlignment="1">
      <alignment horizontal="center" vertical="center"/>
    </xf>
    <xf numFmtId="0" fontId="81" fillId="3" borderId="91" xfId="18" applyFont="1" applyFill="1" applyBorder="1" applyAlignment="1">
      <alignment horizontal="center" vertical="center"/>
    </xf>
    <xf numFmtId="0" fontId="81" fillId="3" borderId="130" xfId="18" applyFont="1" applyFill="1" applyBorder="1" applyAlignment="1">
      <alignment horizontal="center" vertical="center"/>
    </xf>
    <xf numFmtId="0" fontId="80" fillId="3" borderId="136" xfId="18" applyFont="1" applyFill="1" applyBorder="1" applyAlignment="1">
      <alignment horizontal="center" vertical="center"/>
    </xf>
    <xf numFmtId="0" fontId="80" fillId="0" borderId="136" xfId="18" applyFont="1" applyBorder="1" applyAlignment="1">
      <alignment horizontal="center" vertical="center"/>
    </xf>
    <xf numFmtId="0" fontId="80" fillId="6" borderId="136" xfId="18" applyFont="1" applyFill="1" applyBorder="1" applyAlignment="1">
      <alignment horizontal="center" vertical="center"/>
    </xf>
    <xf numFmtId="0" fontId="80" fillId="0" borderId="128" xfId="18" applyFont="1" applyBorder="1" applyAlignment="1">
      <alignment horizontal="center" vertical="center"/>
    </xf>
    <xf numFmtId="0" fontId="80" fillId="3" borderId="137" xfId="18" applyFont="1" applyFill="1" applyBorder="1" applyAlignment="1">
      <alignment horizontal="center" vertical="center"/>
    </xf>
    <xf numFmtId="0" fontId="80" fillId="0" borderId="128" xfId="18" applyFont="1" applyBorder="1" applyAlignment="1">
      <alignment horizontal="center" vertical="center" wrapText="1"/>
    </xf>
    <xf numFmtId="3" fontId="80" fillId="0" borderId="128" xfId="18" applyNumberFormat="1" applyFont="1" applyBorder="1" applyAlignment="1">
      <alignment horizontal="center" vertical="center" wrapText="1"/>
    </xf>
    <xf numFmtId="3" fontId="81" fillId="0" borderId="128" xfId="18" applyNumberFormat="1" applyFont="1" applyBorder="1" applyAlignment="1">
      <alignment horizontal="center" vertical="center" wrapText="1"/>
    </xf>
    <xf numFmtId="3" fontId="81" fillId="3" borderId="117" xfId="18" applyNumberFormat="1" applyFont="1" applyFill="1" applyBorder="1" applyAlignment="1">
      <alignment horizontal="center" vertical="center" wrapText="1"/>
    </xf>
    <xf numFmtId="3" fontId="80" fillId="3" borderId="117" xfId="18" applyNumberFormat="1" applyFont="1" applyFill="1" applyBorder="1" applyAlignment="1">
      <alignment horizontal="center" vertical="center" wrapText="1"/>
    </xf>
    <xf numFmtId="3" fontId="81" fillId="0" borderId="128" xfId="18" applyNumberFormat="1" applyFont="1" applyBorder="1" applyAlignment="1">
      <alignment horizontal="center" vertical="center"/>
    </xf>
    <xf numFmtId="3" fontId="80" fillId="6" borderId="91" xfId="18" applyNumberFormat="1" applyFont="1" applyFill="1" applyBorder="1" applyAlignment="1">
      <alignment vertical="center"/>
    </xf>
    <xf numFmtId="3" fontId="80" fillId="0" borderId="0" xfId="18" applyNumberFormat="1" applyFont="1" applyAlignment="1">
      <alignment vertical="center"/>
    </xf>
    <xf numFmtId="0" fontId="80" fillId="0" borderId="137" xfId="18" applyFont="1" applyBorder="1" applyAlignment="1">
      <alignment horizontal="center" vertical="center"/>
    </xf>
    <xf numFmtId="0" fontId="81" fillId="3" borderId="141" xfId="18" applyFont="1" applyFill="1" applyBorder="1" applyAlignment="1">
      <alignment horizontal="center" vertical="center"/>
    </xf>
    <xf numFmtId="0" fontId="81" fillId="0" borderId="90" xfId="18" applyFont="1" applyBorder="1" applyAlignment="1">
      <alignment horizontal="center" vertical="center"/>
    </xf>
    <xf numFmtId="0" fontId="81" fillId="3" borderId="136" xfId="18" applyFont="1" applyFill="1" applyBorder="1" applyAlignment="1">
      <alignment horizontal="center" vertical="center"/>
    </xf>
    <xf numFmtId="0" fontId="78" fillId="3" borderId="90" xfId="18" applyFont="1" applyFill="1" applyBorder="1" applyAlignment="1">
      <alignment horizontal="left" vertical="center"/>
    </xf>
    <xf numFmtId="0" fontId="91" fillId="0" borderId="105" xfId="18" applyFont="1" applyBorder="1" applyAlignment="1">
      <alignment horizontal="center" vertical="center"/>
    </xf>
    <xf numFmtId="43" fontId="69" fillId="0" borderId="0" xfId="1" applyFont="1" applyFill="1" applyProtection="1"/>
    <xf numFmtId="170" fontId="69" fillId="0" borderId="0" xfId="0" applyNumberFormat="1" applyFont="1"/>
    <xf numFmtId="0" fontId="4" fillId="23" borderId="187" xfId="0" applyFont="1" applyFill="1" applyBorder="1"/>
    <xf numFmtId="3" fontId="4" fillId="0" borderId="36" xfId="0" applyNumberFormat="1" applyFont="1" applyBorder="1" applyAlignment="1" applyProtection="1">
      <alignment horizontal="right" vertical="center"/>
      <protection locked="0"/>
    </xf>
    <xf numFmtId="0" fontId="63" fillId="0" borderId="0" xfId="0" applyFont="1"/>
    <xf numFmtId="41" fontId="4" fillId="0" borderId="0" xfId="11" applyFont="1" applyFill="1" applyProtection="1"/>
    <xf numFmtId="3" fontId="38" fillId="0" borderId="0" xfId="0" applyNumberFormat="1" applyFont="1"/>
    <xf numFmtId="3" fontId="3" fillId="0" borderId="0" xfId="1" applyNumberFormat="1" applyFont="1" applyFill="1" applyBorder="1" applyAlignment="1" applyProtection="1">
      <alignment horizontal="right" vertical="center"/>
    </xf>
    <xf numFmtId="3" fontId="3" fillId="0" borderId="0" xfId="1" applyNumberFormat="1" applyFont="1" applyFill="1" applyBorder="1" applyAlignment="1" applyProtection="1">
      <alignment horizontal="right"/>
    </xf>
    <xf numFmtId="3" fontId="3" fillId="0" borderId="0" xfId="0" applyNumberFormat="1" applyFont="1"/>
    <xf numFmtId="3" fontId="1" fillId="0" borderId="0" xfId="0" applyNumberFormat="1" applyFont="1" applyAlignment="1">
      <alignment vertical="center" wrapText="1"/>
    </xf>
    <xf numFmtId="3" fontId="3" fillId="0" borderId="0" xfId="0" applyNumberFormat="1" applyFont="1" applyAlignment="1">
      <alignment vertical="center" wrapText="1"/>
    </xf>
    <xf numFmtId="3" fontId="4" fillId="0" borderId="0" xfId="0" applyNumberFormat="1" applyFont="1" applyAlignment="1">
      <alignment vertical="center" wrapText="1"/>
    </xf>
    <xf numFmtId="3" fontId="1" fillId="0" borderId="0" xfId="0" applyNumberFormat="1" applyFont="1" applyAlignment="1">
      <alignment horizontal="left" vertical="center" wrapText="1"/>
    </xf>
    <xf numFmtId="172" fontId="3" fillId="9" borderId="50" xfId="0" applyNumberFormat="1" applyFont="1" applyFill="1" applyBorder="1" applyAlignment="1">
      <alignment vertical="center" wrapText="1"/>
    </xf>
    <xf numFmtId="172" fontId="1" fillId="9" borderId="50" xfId="0" applyNumberFormat="1" applyFont="1" applyFill="1" applyBorder="1" applyAlignment="1">
      <alignment vertical="center" wrapText="1"/>
    </xf>
    <xf numFmtId="172" fontId="0" fillId="9" borderId="50" xfId="0" applyNumberFormat="1" applyFill="1" applyBorder="1" applyAlignment="1">
      <alignment vertical="center" wrapText="1"/>
    </xf>
    <xf numFmtId="172" fontId="4" fillId="9" borderId="50" xfId="0" applyNumberFormat="1" applyFont="1" applyFill="1" applyBorder="1" applyAlignment="1">
      <alignment vertical="center" wrapText="1"/>
    </xf>
    <xf numFmtId="172" fontId="4" fillId="9" borderId="0" xfId="0" applyNumberFormat="1" applyFont="1" applyFill="1" applyAlignment="1">
      <alignment horizontal="right" vertical="center" wrapText="1"/>
    </xf>
    <xf numFmtId="172" fontId="4" fillId="9" borderId="8" xfId="0" applyNumberFormat="1" applyFont="1" applyFill="1" applyBorder="1" applyAlignment="1">
      <alignment horizontal="right" vertical="center" wrapText="1"/>
    </xf>
    <xf numFmtId="172" fontId="4" fillId="6" borderId="0" xfId="0" applyNumberFormat="1" applyFont="1" applyFill="1"/>
    <xf numFmtId="0" fontId="0" fillId="0" borderId="191" xfId="0" applyBorder="1"/>
    <xf numFmtId="0" fontId="1" fillId="0" borderId="203" xfId="0" applyFont="1" applyBorder="1"/>
    <xf numFmtId="0" fontId="89" fillId="3" borderId="93" xfId="0" applyFont="1" applyFill="1" applyBorder="1" applyAlignment="1">
      <alignment vertical="center" wrapText="1"/>
    </xf>
    <xf numFmtId="3" fontId="4" fillId="32" borderId="36" xfId="1" applyNumberFormat="1" applyFont="1" applyFill="1" applyBorder="1" applyAlignment="1" applyProtection="1">
      <alignment horizontal="right" vertical="center"/>
    </xf>
    <xf numFmtId="171" fontId="4" fillId="33" borderId="191" xfId="1" applyNumberFormat="1" applyFont="1" applyFill="1" applyBorder="1" applyAlignment="1" applyProtection="1">
      <alignment horizontal="right" vertical="center"/>
    </xf>
    <xf numFmtId="171" fontId="4" fillId="33" borderId="48" xfId="1" applyNumberFormat="1" applyFont="1" applyFill="1" applyBorder="1" applyAlignment="1" applyProtection="1">
      <alignment horizontal="right" vertical="center"/>
    </xf>
    <xf numFmtId="3" fontId="4" fillId="33" borderId="50" xfId="1" applyNumberFormat="1" applyFont="1" applyFill="1" applyBorder="1" applyAlignment="1" applyProtection="1">
      <alignment horizontal="right" vertical="center"/>
    </xf>
    <xf numFmtId="3" fontId="4" fillId="33" borderId="48" xfId="1" applyNumberFormat="1" applyFont="1" applyFill="1" applyBorder="1" applyAlignment="1" applyProtection="1">
      <alignment horizontal="right" vertical="center"/>
    </xf>
    <xf numFmtId="172" fontId="1" fillId="0" borderId="0" xfId="0" applyNumberFormat="1" applyFont="1"/>
    <xf numFmtId="3" fontId="4" fillId="4" borderId="36" xfId="1" applyNumberFormat="1" applyFont="1" applyFill="1" applyBorder="1" applyAlignment="1" applyProtection="1">
      <alignment horizontal="right" vertical="center"/>
    </xf>
    <xf numFmtId="3" fontId="4" fillId="4" borderId="50" xfId="0" applyNumberFormat="1" applyFont="1" applyFill="1" applyBorder="1"/>
    <xf numFmtId="172" fontId="3" fillId="4" borderId="50" xfId="1" applyNumberFormat="1" applyFont="1" applyFill="1" applyBorder="1" applyAlignment="1" applyProtection="1">
      <alignment horizontal="right" vertical="center"/>
    </xf>
    <xf numFmtId="0" fontId="1" fillId="0" borderId="0" xfId="0" applyFont="1" applyProtection="1">
      <protection locked="0"/>
    </xf>
    <xf numFmtId="172" fontId="4" fillId="9" borderId="50" xfId="0" applyNumberFormat="1" applyFont="1" applyFill="1" applyBorder="1" applyAlignment="1" applyProtection="1">
      <alignment vertical="center" wrapText="1"/>
      <protection hidden="1"/>
    </xf>
    <xf numFmtId="0" fontId="100" fillId="0" borderId="0" xfId="17" applyFont="1" applyAlignment="1" applyProtection="1">
      <alignment horizontal="left" vertical="top" wrapText="1"/>
      <protection hidden="1"/>
    </xf>
    <xf numFmtId="0" fontId="19" fillId="6" borderId="0" xfId="0" applyFont="1" applyFill="1"/>
    <xf numFmtId="0" fontId="18" fillId="3" borderId="208" xfId="7" applyFont="1" applyFill="1" applyBorder="1" applyAlignment="1">
      <alignment horizontal="left" vertical="top"/>
    </xf>
    <xf numFmtId="0" fontId="18" fillId="0" borderId="210" xfId="7" applyFont="1" applyBorder="1" applyAlignment="1">
      <alignment horizontal="center" vertical="center" textRotation="90"/>
    </xf>
    <xf numFmtId="0" fontId="17" fillId="6" borderId="211" xfId="7" applyFont="1" applyFill="1" applyBorder="1"/>
    <xf numFmtId="0" fontId="11" fillId="6" borderId="211" xfId="7" applyFill="1" applyBorder="1"/>
    <xf numFmtId="0" fontId="18" fillId="3" borderId="219" xfId="7" applyFont="1" applyFill="1" applyBorder="1" applyAlignment="1">
      <alignment horizontal="left" vertical="top"/>
    </xf>
    <xf numFmtId="0" fontId="18" fillId="0" borderId="212" xfId="7" applyFont="1" applyBorder="1" applyAlignment="1">
      <alignment horizontal="center" vertical="center" textRotation="90"/>
    </xf>
    <xf numFmtId="41" fontId="69" fillId="5" borderId="191" xfId="11" applyFont="1" applyFill="1" applyBorder="1" applyProtection="1"/>
    <xf numFmtId="3" fontId="69" fillId="9" borderId="191" xfId="11" applyNumberFormat="1" applyFont="1" applyFill="1" applyBorder="1" applyProtection="1"/>
    <xf numFmtId="3" fontId="111" fillId="9" borderId="191" xfId="1" applyNumberFormat="1" applyFont="1" applyFill="1" applyBorder="1" applyAlignment="1" applyProtection="1">
      <alignment horizontal="right" vertical="center"/>
    </xf>
    <xf numFmtId="0" fontId="4" fillId="5" borderId="191" xfId="0" applyFont="1" applyFill="1" applyBorder="1"/>
    <xf numFmtId="3" fontId="4" fillId="0" borderId="191" xfId="0" applyNumberFormat="1" applyFont="1" applyBorder="1"/>
    <xf numFmtId="0" fontId="1" fillId="9" borderId="191" xfId="0" applyFont="1" applyFill="1" applyBorder="1" applyAlignment="1">
      <alignment horizontal="left" vertical="center" wrapText="1"/>
    </xf>
    <xf numFmtId="0" fontId="45" fillId="6" borderId="18" xfId="0" applyFont="1" applyFill="1" applyBorder="1" applyAlignment="1">
      <alignment horizontal="center" vertical="center" wrapText="1"/>
    </xf>
    <xf numFmtId="0" fontId="45" fillId="6" borderId="46" xfId="0" applyFont="1" applyFill="1" applyBorder="1" applyAlignment="1">
      <alignment horizontal="center" vertical="center" wrapText="1"/>
    </xf>
    <xf numFmtId="0" fontId="81" fillId="0" borderId="191" xfId="18" applyFont="1" applyBorder="1" applyAlignment="1">
      <alignment horizontal="center" vertical="center"/>
    </xf>
    <xf numFmtId="0" fontId="80" fillId="3" borderId="94" xfId="18" applyFont="1" applyFill="1" applyBorder="1" applyAlignment="1">
      <alignment horizontal="center" vertical="center"/>
    </xf>
    <xf numFmtId="0" fontId="63" fillId="23" borderId="0" xfId="0" applyFont="1" applyFill="1" applyAlignment="1">
      <alignment vertical="center"/>
    </xf>
    <xf numFmtId="0" fontId="38" fillId="0" borderId="0" xfId="0" applyFont="1" applyAlignment="1">
      <alignment vertical="center"/>
    </xf>
    <xf numFmtId="41" fontId="63" fillId="23" borderId="0" xfId="0" applyNumberFormat="1" applyFont="1" applyFill="1"/>
    <xf numFmtId="0" fontId="1" fillId="0" borderId="226" xfId="0" applyFont="1" applyBorder="1"/>
    <xf numFmtId="0" fontId="81" fillId="3" borderId="231" xfId="18" applyFont="1" applyFill="1" applyBorder="1" applyAlignment="1">
      <alignment horizontal="center" vertical="center"/>
    </xf>
    <xf numFmtId="0" fontId="89" fillId="0" borderId="0" xfId="0" applyFont="1" applyAlignment="1">
      <alignment vertical="center" wrapText="1"/>
    </xf>
    <xf numFmtId="3" fontId="81" fillId="0" borderId="0" xfId="0" applyNumberFormat="1" applyFont="1" applyAlignment="1">
      <alignment horizontal="right" vertical="center" wrapText="1"/>
    </xf>
    <xf numFmtId="3" fontId="81" fillId="3" borderId="0" xfId="0" applyNumberFormat="1" applyFont="1" applyFill="1" applyAlignment="1">
      <alignment horizontal="right" vertical="center" wrapText="1"/>
    </xf>
    <xf numFmtId="0" fontId="1" fillId="0" borderId="239" xfId="0" applyFont="1" applyBorder="1"/>
    <xf numFmtId="3" fontId="81" fillId="0" borderId="230" xfId="18" applyNumberFormat="1" applyFont="1" applyBorder="1" applyAlignment="1">
      <alignment horizontal="center" vertical="center" wrapText="1"/>
    </xf>
    <xf numFmtId="3" fontId="81" fillId="0" borderId="235" xfId="0" applyNumberFormat="1" applyFont="1" applyBorder="1" applyAlignment="1">
      <alignment horizontal="center" vertical="center" wrapText="1"/>
    </xf>
    <xf numFmtId="0" fontId="78" fillId="0" borderId="227" xfId="18" applyFont="1" applyBorder="1" applyAlignment="1">
      <alignment horizontal="center" vertical="center" wrapText="1"/>
    </xf>
    <xf numFmtId="0" fontId="78" fillId="0" borderId="227" xfId="18" applyFont="1" applyBorder="1" applyAlignment="1">
      <alignment horizontal="center" vertical="top" wrapText="1"/>
    </xf>
    <xf numFmtId="0" fontId="78" fillId="0" borderId="254" xfId="18" applyFont="1" applyBorder="1" applyAlignment="1">
      <alignment horizontal="center" vertical="top" wrapText="1"/>
    </xf>
    <xf numFmtId="0" fontId="78" fillId="3" borderId="86" xfId="18" applyFont="1" applyFill="1" applyBorder="1" applyAlignment="1">
      <alignment horizontal="left" vertical="center"/>
    </xf>
    <xf numFmtId="49" fontId="91" fillId="0" borderId="256" xfId="18" applyNumberFormat="1" applyFont="1" applyBorder="1" applyAlignment="1">
      <alignment horizontal="center" vertical="center"/>
    </xf>
    <xf numFmtId="3" fontId="98" fillId="3" borderId="254" xfId="18" applyNumberFormat="1" applyFont="1" applyFill="1" applyBorder="1" applyAlignment="1">
      <alignment horizontal="center" vertical="center" wrapText="1"/>
    </xf>
    <xf numFmtId="0" fontId="78" fillId="3" borderId="239" xfId="18" applyFont="1" applyFill="1" applyBorder="1" applyAlignment="1">
      <alignment horizontal="left" vertical="center"/>
    </xf>
    <xf numFmtId="0" fontId="78" fillId="3" borderId="239" xfId="18" applyFont="1" applyFill="1" applyBorder="1" applyAlignment="1">
      <alignment horizontal="left"/>
    </xf>
    <xf numFmtId="0" fontId="78" fillId="3" borderId="247" xfId="18" applyFont="1" applyFill="1" applyBorder="1" applyAlignment="1">
      <alignment horizontal="left" vertical="center"/>
    </xf>
    <xf numFmtId="0" fontId="78" fillId="3" borderId="233" xfId="18" applyFont="1" applyFill="1" applyBorder="1" applyAlignment="1">
      <alignment horizontal="left" vertical="center"/>
    </xf>
    <xf numFmtId="3" fontId="81" fillId="3" borderId="229" xfId="18" applyNumberFormat="1" applyFont="1" applyFill="1" applyBorder="1" applyAlignment="1">
      <alignment horizontal="center" vertical="center"/>
    </xf>
    <xf numFmtId="0" fontId="78" fillId="0" borderId="226" xfId="18" applyFont="1" applyBorder="1" applyAlignment="1">
      <alignment horizontal="center" vertical="top" wrapText="1"/>
    </xf>
    <xf numFmtId="0" fontId="80" fillId="0" borderId="248" xfId="0" applyFont="1" applyBorder="1" applyAlignment="1">
      <alignment horizontal="right" vertical="center" wrapText="1"/>
    </xf>
    <xf numFmtId="172" fontId="4" fillId="0" borderId="0" xfId="0" applyNumberFormat="1" applyFont="1"/>
    <xf numFmtId="5" fontId="3" fillId="26" borderId="15" xfId="1" applyNumberFormat="1" applyFont="1" applyFill="1" applyBorder="1" applyAlignment="1" applyProtection="1">
      <alignment horizontal="right" vertical="center" wrapText="1"/>
    </xf>
    <xf numFmtId="3" fontId="81" fillId="0" borderId="258" xfId="0" applyNumberFormat="1" applyFont="1" applyBorder="1" applyAlignment="1">
      <alignment horizontal="center" vertical="center" wrapText="1"/>
    </xf>
    <xf numFmtId="3" fontId="81" fillId="0" borderId="259" xfId="0" applyNumberFormat="1" applyFont="1" applyBorder="1" applyAlignment="1">
      <alignment horizontal="center" vertical="center" wrapText="1"/>
    </xf>
    <xf numFmtId="0" fontId="80" fillId="0" borderId="229" xfId="0" applyFont="1" applyBorder="1" applyAlignment="1">
      <alignment horizontal="center" vertical="center" wrapText="1"/>
    </xf>
    <xf numFmtId="0" fontId="78" fillId="3" borderId="0" xfId="18" applyFont="1" applyFill="1" applyAlignment="1">
      <alignment horizontal="center"/>
    </xf>
    <xf numFmtId="0" fontId="78" fillId="0" borderId="0" xfId="18" applyFont="1" applyAlignment="1">
      <alignment horizontal="center" vertical="top" wrapText="1"/>
    </xf>
    <xf numFmtId="0" fontId="78" fillId="3" borderId="0" xfId="18" applyFont="1" applyFill="1" applyAlignment="1">
      <alignment horizontal="left" vertical="center"/>
    </xf>
    <xf numFmtId="0" fontId="78" fillId="3" borderId="0" xfId="18" applyFont="1" applyFill="1"/>
    <xf numFmtId="0" fontId="81" fillId="0" borderId="227" xfId="0" applyFont="1" applyBorder="1" applyAlignment="1">
      <alignment horizontal="center" vertical="center" wrapText="1"/>
    </xf>
    <xf numFmtId="3" fontId="81" fillId="0" borderId="236" xfId="0" applyNumberFormat="1" applyFont="1" applyBorder="1" applyAlignment="1">
      <alignment horizontal="center" vertical="center" wrapText="1"/>
    </xf>
    <xf numFmtId="3" fontId="80" fillId="3" borderId="254" xfId="18" applyNumberFormat="1" applyFont="1" applyFill="1" applyBorder="1" applyAlignment="1">
      <alignment vertical="center" wrapText="1"/>
    </xf>
    <xf numFmtId="0" fontId="81" fillId="0" borderId="245" xfId="18" applyFont="1" applyBorder="1" applyAlignment="1">
      <alignment vertical="center" wrapText="1"/>
    </xf>
    <xf numFmtId="0" fontId="4" fillId="6" borderId="0" xfId="0" applyFont="1" applyFill="1" applyAlignment="1">
      <alignment vertical="top" wrapText="1" shrinkToFit="1"/>
    </xf>
    <xf numFmtId="0" fontId="118" fillId="0" borderId="0" xfId="0" applyFont="1" applyAlignment="1">
      <alignment vertical="top" wrapText="1" shrinkToFit="1"/>
    </xf>
    <xf numFmtId="0" fontId="4" fillId="0" borderId="0" xfId="0" applyFont="1" applyAlignment="1">
      <alignment vertical="top" wrapText="1" shrinkToFit="1"/>
    </xf>
    <xf numFmtId="0" fontId="118" fillId="0" borderId="49" xfId="0" applyFont="1" applyBorder="1" applyAlignment="1">
      <alignment vertical="top" wrapText="1" shrinkToFit="1"/>
    </xf>
    <xf numFmtId="3" fontId="4" fillId="0" borderId="50" xfId="1" applyNumberFormat="1" applyFont="1" applyBorder="1" applyAlignment="1" applyProtection="1">
      <alignment horizontal="right" vertical="center"/>
    </xf>
    <xf numFmtId="171" fontId="4" fillId="0" borderId="191" xfId="1" applyNumberFormat="1" applyFont="1" applyBorder="1" applyAlignment="1" applyProtection="1">
      <alignment horizontal="right" vertical="center"/>
    </xf>
    <xf numFmtId="3" fontId="4" fillId="0" borderId="191" xfId="1" applyNumberFormat="1" applyFont="1" applyBorder="1" applyAlignment="1" applyProtection="1">
      <alignment horizontal="right" vertical="center"/>
    </xf>
    <xf numFmtId="3" fontId="4" fillId="0" borderId="191" xfId="1" applyNumberFormat="1" applyFont="1" applyFill="1" applyBorder="1" applyAlignment="1" applyProtection="1">
      <alignment horizontal="right" vertical="center"/>
    </xf>
    <xf numFmtId="3" fontId="4" fillId="6" borderId="191" xfId="1" applyNumberFormat="1" applyFont="1" applyFill="1" applyBorder="1" applyAlignment="1" applyProtection="1">
      <alignment horizontal="right" vertical="center"/>
    </xf>
    <xf numFmtId="168" fontId="4" fillId="0" borderId="50" xfId="11" applyNumberFormat="1" applyFont="1" applyFill="1" applyBorder="1" applyAlignment="1" applyProtection="1">
      <alignment horizontal="right" vertical="center" wrapText="1"/>
    </xf>
    <xf numFmtId="168" fontId="4" fillId="0" borderId="50" xfId="11" applyNumberFormat="1" applyFont="1" applyFill="1" applyBorder="1" applyAlignment="1" applyProtection="1">
      <alignment horizontal="right" vertical="center"/>
    </xf>
    <xf numFmtId="168" fontId="4" fillId="0" borderId="50" xfId="11" applyNumberFormat="1" applyFont="1" applyBorder="1" applyAlignment="1" applyProtection="1">
      <alignment horizontal="right" vertical="center"/>
    </xf>
    <xf numFmtId="3" fontId="4" fillId="0" borderId="53" xfId="0" applyNumberFormat="1" applyFont="1" applyBorder="1" applyAlignment="1">
      <alignment horizontal="right" vertical="center" wrapText="1"/>
    </xf>
    <xf numFmtId="3" fontId="4" fillId="0" borderId="50" xfId="0" applyNumberFormat="1" applyFont="1" applyBorder="1" applyAlignment="1">
      <alignment horizontal="right" vertical="center" wrapText="1"/>
    </xf>
    <xf numFmtId="0" fontId="103" fillId="30" borderId="31" xfId="19" applyFont="1" applyFill="1" applyBorder="1" applyAlignment="1">
      <alignment horizontal="center"/>
    </xf>
    <xf numFmtId="0" fontId="103" fillId="30" borderId="61" xfId="19" applyFont="1" applyFill="1" applyBorder="1" applyAlignment="1">
      <alignment horizontal="center"/>
    </xf>
    <xf numFmtId="0" fontId="103" fillId="30" borderId="30" xfId="19" applyFont="1" applyFill="1" applyBorder="1" applyAlignment="1">
      <alignment horizontal="center"/>
    </xf>
    <xf numFmtId="0" fontId="102" fillId="0" borderId="0" xfId="19" applyFont="1" applyAlignment="1">
      <alignment horizontal="center"/>
    </xf>
    <xf numFmtId="0" fontId="79" fillId="0" borderId="49" xfId="19" applyFont="1" applyBorder="1" applyAlignment="1">
      <alignment horizontal="center" vertical="center"/>
    </xf>
    <xf numFmtId="0" fontId="13" fillId="2" borderId="193" xfId="0" applyFont="1" applyFill="1" applyBorder="1" applyAlignment="1">
      <alignment horizontal="center" vertical="center"/>
    </xf>
    <xf numFmtId="0" fontId="13" fillId="2" borderId="194" xfId="0" applyFont="1" applyFill="1" applyBorder="1" applyAlignment="1">
      <alignment horizontal="center" vertical="center"/>
    </xf>
    <xf numFmtId="0" fontId="13" fillId="2" borderId="46" xfId="0" applyFont="1" applyFill="1" applyBorder="1" applyAlignment="1">
      <alignment horizontal="center" vertical="center"/>
    </xf>
    <xf numFmtId="0" fontId="13" fillId="2" borderId="49" xfId="0" applyFont="1" applyFill="1" applyBorder="1" applyAlignment="1">
      <alignment horizontal="center" vertical="center"/>
    </xf>
    <xf numFmtId="0" fontId="18" fillId="0" borderId="0" xfId="7" applyFont="1" applyAlignment="1">
      <alignment horizontal="left" vertical="center" wrapText="1"/>
    </xf>
    <xf numFmtId="165" fontId="20" fillId="0" borderId="0" xfId="8" applyNumberFormat="1" applyFont="1" applyFill="1" applyBorder="1" applyAlignment="1">
      <alignment horizontal="center"/>
    </xf>
    <xf numFmtId="0" fontId="15" fillId="3" borderId="154" xfId="7" applyFont="1" applyFill="1" applyBorder="1" applyAlignment="1">
      <alignment horizontal="left" vertical="center"/>
    </xf>
    <xf numFmtId="0" fontId="1" fillId="3" borderId="64" xfId="0" applyFont="1" applyFill="1" applyBorder="1" applyAlignment="1">
      <alignment horizontal="left" vertical="center"/>
    </xf>
    <xf numFmtId="0" fontId="1" fillId="3" borderId="71" xfId="0" applyFont="1" applyFill="1" applyBorder="1" applyAlignment="1">
      <alignment horizontal="left" vertical="center"/>
    </xf>
    <xf numFmtId="0" fontId="17" fillId="3" borderId="72" xfId="7" applyFont="1" applyFill="1" applyBorder="1" applyAlignment="1">
      <alignment horizontal="left" vertical="center"/>
    </xf>
    <xf numFmtId="0" fontId="1" fillId="3" borderId="155" xfId="0" applyFont="1" applyFill="1" applyBorder="1" applyAlignment="1">
      <alignment horizontal="left" vertical="center"/>
    </xf>
    <xf numFmtId="0" fontId="15" fillId="0" borderId="154" xfId="0" applyFont="1" applyBorder="1" applyAlignment="1">
      <alignment vertical="center" wrapText="1"/>
    </xf>
    <xf numFmtId="0" fontId="1" fillId="0" borderId="64" xfId="0" applyFont="1" applyBorder="1" applyAlignment="1">
      <alignment vertical="center" wrapText="1"/>
    </xf>
    <xf numFmtId="0" fontId="1" fillId="0" borderId="71" xfId="0" applyFont="1" applyBorder="1" applyAlignment="1">
      <alignment vertical="center" wrapText="1"/>
    </xf>
    <xf numFmtId="0" fontId="1" fillId="0" borderId="72" xfId="0" applyFont="1" applyBorder="1" applyAlignment="1">
      <alignment vertical="center" wrapText="1"/>
    </xf>
    <xf numFmtId="0" fontId="1" fillId="0" borderId="155" xfId="0" applyFont="1" applyBorder="1" applyAlignment="1">
      <alignment vertical="center" wrapText="1"/>
    </xf>
    <xf numFmtId="0" fontId="17" fillId="3" borderId="154" xfId="7" applyFont="1" applyFill="1" applyBorder="1" applyAlignment="1">
      <alignment horizontal="left" vertical="center"/>
    </xf>
    <xf numFmtId="0" fontId="1" fillId="0" borderId="72" xfId="0" applyFont="1" applyBorder="1" applyAlignment="1">
      <alignment horizontal="left" vertical="center"/>
    </xf>
    <xf numFmtId="0" fontId="1" fillId="0" borderId="155" xfId="0" applyFont="1" applyBorder="1" applyAlignment="1">
      <alignment horizontal="left" vertical="center"/>
    </xf>
    <xf numFmtId="0" fontId="15" fillId="0" borderId="176" xfId="0" applyFont="1" applyBorder="1" applyAlignment="1">
      <alignment vertical="center" wrapText="1"/>
    </xf>
    <xf numFmtId="0" fontId="0" fillId="0" borderId="147" xfId="0" applyBorder="1" applyAlignment="1">
      <alignment vertical="center" wrapText="1"/>
    </xf>
    <xf numFmtId="0" fontId="0" fillId="0" borderId="70" xfId="0" applyBorder="1" applyAlignment="1">
      <alignment vertical="center" wrapText="1"/>
    </xf>
    <xf numFmtId="0" fontId="1" fillId="0" borderId="66" xfId="0" applyFont="1" applyBorder="1" applyAlignment="1">
      <alignment horizontal="left" vertical="center"/>
    </xf>
    <xf numFmtId="0" fontId="1" fillId="0" borderId="178" xfId="0" applyFont="1" applyBorder="1" applyAlignment="1">
      <alignment horizontal="left" vertical="center"/>
    </xf>
    <xf numFmtId="0" fontId="20" fillId="0" borderId="204" xfId="7" applyFont="1" applyBorder="1" applyAlignment="1" applyProtection="1">
      <alignment horizontal="left"/>
      <protection locked="0"/>
    </xf>
    <xf numFmtId="0" fontId="20" fillId="0" borderId="65" xfId="7" applyFont="1" applyBorder="1" applyAlignment="1" applyProtection="1">
      <alignment horizontal="left"/>
      <protection locked="0"/>
    </xf>
    <xf numFmtId="0" fontId="20" fillId="0" borderId="213" xfId="7" applyFont="1" applyBorder="1" applyAlignment="1" applyProtection="1">
      <alignment horizontal="left"/>
      <protection locked="0"/>
    </xf>
    <xf numFmtId="0" fontId="18" fillId="0" borderId="159" xfId="7" applyFont="1" applyBorder="1" applyAlignment="1">
      <alignment horizontal="center" vertical="center" wrapText="1"/>
    </xf>
    <xf numFmtId="0" fontId="0" fillId="0" borderId="206" xfId="0" applyBorder="1" applyAlignment="1">
      <alignment wrapText="1"/>
    </xf>
    <xf numFmtId="0" fontId="0" fillId="0" borderId="207" xfId="0" applyBorder="1" applyAlignment="1">
      <alignment wrapText="1"/>
    </xf>
    <xf numFmtId="0" fontId="17" fillId="3" borderId="161" xfId="7" applyFont="1" applyFill="1" applyBorder="1" applyAlignment="1">
      <alignment horizontal="left" vertical="center"/>
    </xf>
    <xf numFmtId="0" fontId="17" fillId="3" borderId="162" xfId="7" applyFont="1" applyFill="1" applyBorder="1" applyAlignment="1">
      <alignment horizontal="left" vertical="center"/>
    </xf>
    <xf numFmtId="0" fontId="17" fillId="3" borderId="171" xfId="7" applyFont="1" applyFill="1" applyBorder="1" applyAlignment="1">
      <alignment horizontal="left" vertical="center"/>
    </xf>
    <xf numFmtId="0" fontId="17" fillId="3" borderId="163" xfId="7" applyFont="1" applyFill="1" applyBorder="1" applyAlignment="1">
      <alignment horizontal="left" vertical="center"/>
    </xf>
    <xf numFmtId="0" fontId="17" fillId="3" borderId="173" xfId="7" applyFont="1" applyFill="1" applyBorder="1" applyAlignment="1">
      <alignment horizontal="left" vertical="center"/>
    </xf>
    <xf numFmtId="0" fontId="18" fillId="3" borderId="209" xfId="7" applyFont="1" applyFill="1" applyBorder="1" applyAlignment="1">
      <alignment horizontal="left" vertical="top"/>
    </xf>
    <xf numFmtId="0" fontId="18" fillId="3" borderId="208" xfId="7" applyFont="1" applyFill="1" applyBorder="1" applyAlignment="1">
      <alignment horizontal="left" vertical="top"/>
    </xf>
    <xf numFmtId="0" fontId="18" fillId="3" borderId="217" xfId="7" applyFont="1" applyFill="1" applyBorder="1" applyAlignment="1">
      <alignment horizontal="left" vertical="center" wrapText="1" shrinkToFit="1"/>
    </xf>
    <xf numFmtId="0" fontId="18" fillId="3" borderId="215" xfId="7" applyFont="1" applyFill="1" applyBorder="1" applyAlignment="1">
      <alignment horizontal="left" vertical="center" wrapText="1" shrinkToFit="1"/>
    </xf>
    <xf numFmtId="0" fontId="18" fillId="3" borderId="216" xfId="7" applyFont="1" applyFill="1" applyBorder="1" applyAlignment="1">
      <alignment horizontal="left" vertical="center" wrapText="1" shrinkToFit="1"/>
    </xf>
    <xf numFmtId="0" fontId="18" fillId="3" borderId="218" xfId="7" applyFont="1" applyFill="1" applyBorder="1" applyAlignment="1" applyProtection="1">
      <alignment horizontal="center" vertical="center" wrapText="1" shrinkToFit="1"/>
      <protection locked="0"/>
    </xf>
    <xf numFmtId="0" fontId="18" fillId="3" borderId="215" xfId="7" applyFont="1" applyFill="1" applyBorder="1" applyAlignment="1" applyProtection="1">
      <alignment horizontal="center" vertical="center" wrapText="1" shrinkToFit="1"/>
      <protection locked="0"/>
    </xf>
    <xf numFmtId="0" fontId="18" fillId="3" borderId="216" xfId="7" applyFont="1" applyFill="1" applyBorder="1" applyAlignment="1" applyProtection="1">
      <alignment horizontal="center" vertical="center" wrapText="1" shrinkToFit="1"/>
      <protection locked="0"/>
    </xf>
    <xf numFmtId="0" fontId="18" fillId="3" borderId="214" xfId="7" applyFont="1" applyFill="1" applyBorder="1" applyAlignment="1">
      <alignment horizontal="left" vertical="center" wrapText="1" shrinkToFit="1"/>
    </xf>
    <xf numFmtId="0" fontId="18" fillId="3" borderId="224" xfId="7" applyFont="1" applyFill="1" applyBorder="1" applyAlignment="1" applyProtection="1">
      <alignment horizontal="center" vertical="center" wrapText="1" shrinkToFit="1"/>
      <protection locked="0"/>
    </xf>
    <xf numFmtId="0" fontId="11" fillId="0" borderId="164" xfId="7" applyBorder="1" applyAlignment="1">
      <alignment horizontal="center"/>
    </xf>
    <xf numFmtId="0" fontId="11" fillId="0" borderId="164" xfId="7" applyBorder="1"/>
    <xf numFmtId="0" fontId="11" fillId="0" borderId="166" xfId="7" applyBorder="1"/>
    <xf numFmtId="0" fontId="11" fillId="0" borderId="168" xfId="7" applyBorder="1"/>
    <xf numFmtId="0" fontId="16" fillId="0" borderId="164" xfId="7" applyFont="1" applyBorder="1" applyAlignment="1">
      <alignment horizontal="center" vertical="center" wrapText="1"/>
    </xf>
    <xf numFmtId="0" fontId="16" fillId="0" borderId="166" xfId="7" applyFont="1" applyBorder="1" applyAlignment="1">
      <alignment horizontal="center" vertical="center" wrapText="1"/>
    </xf>
    <xf numFmtId="0" fontId="16" fillId="0" borderId="168" xfId="7" applyFont="1" applyBorder="1" applyAlignment="1">
      <alignment horizontal="center" vertical="center" wrapText="1"/>
    </xf>
    <xf numFmtId="0" fontId="56" fillId="0" borderId="165" xfId="7" applyFont="1" applyBorder="1" applyAlignment="1">
      <alignment horizontal="center" vertical="center"/>
    </xf>
    <xf numFmtId="0" fontId="56" fillId="0" borderId="167" xfId="7" applyFont="1" applyBorder="1" applyAlignment="1">
      <alignment horizontal="center" vertical="center"/>
    </xf>
    <xf numFmtId="0" fontId="56" fillId="0" borderId="169" xfId="7" applyFont="1" applyBorder="1" applyAlignment="1">
      <alignment horizontal="center" vertical="center"/>
    </xf>
    <xf numFmtId="0" fontId="23" fillId="24" borderId="165" xfId="7" applyFont="1" applyFill="1" applyBorder="1" applyAlignment="1">
      <alignment horizontal="center" vertical="center"/>
    </xf>
    <xf numFmtId="0" fontId="23" fillId="24" borderId="167" xfId="7" applyFont="1" applyFill="1" applyBorder="1" applyAlignment="1">
      <alignment horizontal="center" vertical="center"/>
    </xf>
    <xf numFmtId="0" fontId="23" fillId="24" borderId="169" xfId="7" applyFont="1" applyFill="1" applyBorder="1" applyAlignment="1">
      <alignment horizontal="center" vertical="center"/>
    </xf>
    <xf numFmtId="0" fontId="18" fillId="3" borderId="161" xfId="7" applyFont="1" applyFill="1" applyBorder="1" applyAlignment="1">
      <alignment horizontal="left" vertical="center"/>
    </xf>
    <xf numFmtId="0" fontId="18" fillId="3" borderId="162" xfId="7" applyFont="1" applyFill="1" applyBorder="1" applyAlignment="1">
      <alignment horizontal="left" vertical="center"/>
    </xf>
    <xf numFmtId="0" fontId="18" fillId="6" borderId="67" xfId="7" applyFont="1" applyFill="1" applyBorder="1" applyAlignment="1">
      <alignment horizontal="right" vertical="top"/>
    </xf>
    <xf numFmtId="0" fontId="18" fillId="6" borderId="0" xfId="7" applyFont="1" applyFill="1" applyAlignment="1">
      <alignment horizontal="right" vertical="top"/>
    </xf>
    <xf numFmtId="0" fontId="18" fillId="6" borderId="151" xfId="7" applyFont="1" applyFill="1" applyBorder="1" applyAlignment="1">
      <alignment horizontal="right" vertical="top"/>
    </xf>
    <xf numFmtId="0" fontId="21" fillId="6" borderId="67" xfId="7" applyFont="1" applyFill="1" applyBorder="1" applyAlignment="1">
      <alignment horizontal="left" vertical="top"/>
    </xf>
    <xf numFmtId="0" fontId="21" fillId="6" borderId="0" xfId="7" applyFont="1" applyFill="1" applyAlignment="1">
      <alignment horizontal="left" vertical="top"/>
    </xf>
    <xf numFmtId="0" fontId="21" fillId="6" borderId="151" xfId="7" applyFont="1" applyFill="1" applyBorder="1" applyAlignment="1">
      <alignment horizontal="left" vertical="top"/>
    </xf>
    <xf numFmtId="0" fontId="22" fillId="6" borderId="0" xfId="7" applyFont="1" applyFill="1" applyAlignment="1">
      <alignment horizontal="right" vertical="top"/>
    </xf>
    <xf numFmtId="0" fontId="19" fillId="6" borderId="152" xfId="7" applyFont="1" applyFill="1" applyBorder="1" applyAlignment="1">
      <alignment horizontal="center" vertical="center"/>
    </xf>
    <xf numFmtId="0" fontId="19" fillId="6" borderId="0" xfId="7" applyFont="1" applyFill="1" applyAlignment="1">
      <alignment horizontal="center" vertical="center"/>
    </xf>
    <xf numFmtId="0" fontId="19" fillId="6" borderId="68" xfId="7" applyFont="1" applyFill="1" applyBorder="1" applyAlignment="1">
      <alignment horizontal="center" vertical="center"/>
    </xf>
    <xf numFmtId="0" fontId="18" fillId="3" borderId="220" xfId="7" applyFont="1" applyFill="1" applyBorder="1" applyAlignment="1">
      <alignment horizontal="left"/>
    </xf>
    <xf numFmtId="0" fontId="18" fillId="3" borderId="212" xfId="7" applyFont="1" applyFill="1" applyBorder="1" applyAlignment="1">
      <alignment horizontal="left"/>
    </xf>
    <xf numFmtId="0" fontId="18" fillId="0" borderId="221" xfId="7" applyFont="1" applyBorder="1" applyAlignment="1">
      <alignment horizontal="center" vertical="center" textRotation="90" wrapText="1"/>
    </xf>
    <xf numFmtId="0" fontId="0" fillId="0" borderId="222" xfId="0" applyBorder="1" applyAlignment="1">
      <alignment horizontal="center" vertical="center" textRotation="90"/>
    </xf>
    <xf numFmtId="0" fontId="0" fillId="0" borderId="223" xfId="0" applyBorder="1" applyAlignment="1">
      <alignment horizontal="center" vertical="center" textRotation="90"/>
    </xf>
    <xf numFmtId="0" fontId="18" fillId="3" borderId="149" xfId="7" applyFont="1" applyFill="1" applyBorder="1" applyAlignment="1">
      <alignment horizontal="left"/>
    </xf>
    <xf numFmtId="0" fontId="18" fillId="3" borderId="170" xfId="7" applyFont="1" applyFill="1" applyBorder="1" applyAlignment="1">
      <alignment horizontal="left"/>
    </xf>
    <xf numFmtId="0" fontId="18" fillId="3" borderId="150" xfId="7" applyFont="1" applyFill="1" applyBorder="1" applyAlignment="1">
      <alignment horizontal="left"/>
    </xf>
    <xf numFmtId="0" fontId="20" fillId="0" borderId="73" xfId="7" applyFont="1" applyBorder="1" applyAlignment="1" applyProtection="1">
      <alignment horizontal="center"/>
      <protection locked="0"/>
    </xf>
    <xf numFmtId="0" fontId="20" fillId="0" borderId="65" xfId="7" applyFont="1" applyBorder="1" applyAlignment="1" applyProtection="1">
      <alignment horizontal="center"/>
      <protection locked="0"/>
    </xf>
    <xf numFmtId="0" fontId="20" fillId="0" borderId="205" xfId="7" applyFont="1" applyBorder="1" applyAlignment="1" applyProtection="1">
      <alignment horizontal="center"/>
      <protection locked="0"/>
    </xf>
    <xf numFmtId="0" fontId="20" fillId="0" borderId="21" xfId="7" applyFont="1" applyBorder="1" applyAlignment="1" applyProtection="1">
      <alignment horizontal="left"/>
      <protection locked="0"/>
    </xf>
    <xf numFmtId="0" fontId="20" fillId="0" borderId="20" xfId="7" applyFont="1" applyBorder="1" applyAlignment="1" applyProtection="1">
      <alignment horizontal="left"/>
      <protection locked="0"/>
    </xf>
    <xf numFmtId="0" fontId="20" fillId="0" borderId="205" xfId="7" applyFont="1" applyBorder="1" applyAlignment="1" applyProtection="1">
      <alignment horizontal="left"/>
      <protection locked="0"/>
    </xf>
    <xf numFmtId="165" fontId="20" fillId="0" borderId="21" xfId="8" applyNumberFormat="1" applyFont="1" applyFill="1" applyBorder="1" applyAlignment="1" applyProtection="1">
      <alignment horizontal="right"/>
      <protection locked="0"/>
    </xf>
    <xf numFmtId="165" fontId="20" fillId="0" borderId="65" xfId="8" applyNumberFormat="1" applyFont="1" applyFill="1" applyBorder="1" applyAlignment="1" applyProtection="1">
      <alignment horizontal="right"/>
      <protection locked="0"/>
    </xf>
    <xf numFmtId="165" fontId="20" fillId="0" borderId="20" xfId="8" applyNumberFormat="1" applyFont="1" applyFill="1" applyBorder="1" applyAlignment="1" applyProtection="1">
      <alignment horizontal="right"/>
      <protection locked="0"/>
    </xf>
    <xf numFmtId="0" fontId="33" fillId="8" borderId="41" xfId="0" applyFont="1" applyFill="1" applyBorder="1" applyAlignment="1">
      <alignment horizontal="left" vertical="center"/>
    </xf>
    <xf numFmtId="0" fontId="32" fillId="8" borderId="3" xfId="0" applyFont="1" applyFill="1" applyBorder="1" applyAlignment="1">
      <alignment horizontal="left" vertical="center"/>
    </xf>
    <xf numFmtId="0" fontId="32" fillId="8" borderId="5" xfId="0" applyFont="1" applyFill="1" applyBorder="1" applyAlignment="1">
      <alignment horizontal="left" vertical="center"/>
    </xf>
    <xf numFmtId="0" fontId="30" fillId="0" borderId="38" xfId="0" applyFont="1" applyBorder="1" applyAlignment="1">
      <alignment vertical="center" wrapText="1"/>
    </xf>
    <xf numFmtId="0" fontId="32" fillId="0" borderId="43" xfId="0" applyFont="1" applyBorder="1" applyAlignment="1">
      <alignment vertical="center" wrapText="1"/>
    </xf>
    <xf numFmtId="0" fontId="32" fillId="0" borderId="37" xfId="0" applyFont="1" applyBorder="1" applyAlignment="1">
      <alignment vertical="center" wrapText="1"/>
    </xf>
    <xf numFmtId="0" fontId="4" fillId="0" borderId="36" xfId="0" applyFont="1" applyBorder="1" applyAlignment="1">
      <alignment horizontal="left" vertical="center" wrapText="1"/>
    </xf>
    <xf numFmtId="0" fontId="26" fillId="0" borderId="36" xfId="0" applyFont="1" applyBorder="1" applyAlignment="1">
      <alignment horizontal="left" vertical="center" wrapText="1"/>
    </xf>
    <xf numFmtId="0" fontId="33" fillId="8" borderId="38" xfId="0" applyFont="1" applyFill="1" applyBorder="1" applyAlignment="1">
      <alignment vertical="center" wrapText="1"/>
    </xf>
    <xf numFmtId="0" fontId="33" fillId="0" borderId="38" xfId="0" applyFont="1" applyBorder="1" applyAlignment="1">
      <alignment vertical="center" wrapText="1"/>
    </xf>
    <xf numFmtId="0" fontId="34" fillId="0" borderId="43" xfId="0" applyFont="1" applyBorder="1" applyAlignment="1">
      <alignment vertical="center" wrapText="1"/>
    </xf>
    <xf numFmtId="0" fontId="34" fillId="0" borderId="37" xfId="0" applyFont="1" applyBorder="1" applyAlignment="1">
      <alignment vertical="center" wrapText="1"/>
    </xf>
    <xf numFmtId="0" fontId="29" fillId="16" borderId="43" xfId="0" applyFont="1" applyFill="1" applyBorder="1" applyAlignment="1">
      <alignment horizontal="center" vertical="center" wrapText="1"/>
    </xf>
    <xf numFmtId="0" fontId="32" fillId="16" borderId="43" xfId="0" applyFont="1" applyFill="1" applyBorder="1" applyAlignment="1">
      <alignment horizontal="center" vertical="center" wrapText="1"/>
    </xf>
    <xf numFmtId="0" fontId="32" fillId="16" borderId="37" xfId="0" applyFont="1" applyFill="1" applyBorder="1" applyAlignment="1">
      <alignment horizontal="center" vertical="center" wrapText="1"/>
    </xf>
    <xf numFmtId="0" fontId="31" fillId="24" borderId="55" xfId="0" applyFont="1" applyFill="1" applyBorder="1" applyAlignment="1">
      <alignment horizontal="center" vertical="center" wrapText="1"/>
    </xf>
    <xf numFmtId="0" fontId="1" fillId="24" borderId="46" xfId="0" applyFont="1" applyFill="1" applyBorder="1" applyAlignment="1">
      <alignment horizontal="center" vertical="center" wrapText="1"/>
    </xf>
    <xf numFmtId="0" fontId="33" fillId="8" borderId="40" xfId="0" applyFont="1" applyFill="1" applyBorder="1" applyAlignment="1">
      <alignment vertical="center" wrapText="1"/>
    </xf>
    <xf numFmtId="0" fontId="32" fillId="0" borderId="42" xfId="0" applyFont="1" applyBorder="1" applyAlignment="1">
      <alignment vertical="center" wrapText="1"/>
    </xf>
    <xf numFmtId="0" fontId="32" fillId="0" borderId="39" xfId="0" applyFont="1" applyBorder="1" applyAlignment="1">
      <alignment vertical="center" wrapText="1"/>
    </xf>
    <xf numFmtId="0" fontId="33" fillId="8" borderId="3" xfId="0" applyFont="1" applyFill="1" applyBorder="1" applyAlignment="1">
      <alignment horizontal="left" vertical="center"/>
    </xf>
    <xf numFmtId="0" fontId="30" fillId="8" borderId="3" xfId="0" applyFont="1" applyFill="1" applyBorder="1" applyAlignment="1">
      <alignment horizontal="left"/>
    </xf>
    <xf numFmtId="0" fontId="32" fillId="8" borderId="3" xfId="0" applyFont="1" applyFill="1" applyBorder="1" applyAlignment="1">
      <alignment horizontal="left"/>
    </xf>
    <xf numFmtId="0" fontId="32" fillId="8" borderId="5" xfId="0" applyFont="1" applyFill="1" applyBorder="1" applyAlignment="1">
      <alignment horizontal="left"/>
    </xf>
    <xf numFmtId="1" fontId="37" fillId="14" borderId="55" xfId="0" applyNumberFormat="1" applyFont="1" applyFill="1" applyBorder="1" applyAlignment="1">
      <alignment horizontal="center" vertical="center" wrapText="1"/>
    </xf>
    <xf numFmtId="0" fontId="32" fillId="0" borderId="53" xfId="0" applyFont="1" applyBorder="1" applyAlignment="1">
      <alignment horizontal="center" vertical="center" wrapText="1"/>
    </xf>
    <xf numFmtId="0" fontId="30" fillId="0" borderId="38" xfId="0" applyFont="1" applyBorder="1" applyAlignment="1">
      <alignment horizontal="left" vertical="center" wrapText="1"/>
    </xf>
    <xf numFmtId="0" fontId="32" fillId="0" borderId="37" xfId="0" applyFont="1" applyBorder="1" applyAlignment="1">
      <alignment horizontal="left" vertical="center" wrapText="1"/>
    </xf>
    <xf numFmtId="0" fontId="30" fillId="0" borderId="41" xfId="0" applyFont="1" applyBorder="1" applyAlignment="1">
      <alignment horizontal="left" vertical="center" wrapText="1"/>
    </xf>
    <xf numFmtId="0" fontId="32" fillId="0" borderId="48" xfId="0" applyFont="1" applyBorder="1" applyAlignment="1">
      <alignment horizontal="left" vertical="center" wrapText="1"/>
    </xf>
    <xf numFmtId="0" fontId="32" fillId="14" borderId="3" xfId="0" applyFont="1" applyFill="1" applyBorder="1" applyAlignment="1">
      <alignment horizontal="left"/>
    </xf>
    <xf numFmtId="0" fontId="32" fillId="14" borderId="48" xfId="0" applyFont="1" applyFill="1" applyBorder="1" applyAlignment="1">
      <alignment horizontal="left"/>
    </xf>
    <xf numFmtId="0" fontId="32" fillId="20" borderId="40" xfId="0" applyFont="1" applyFill="1" applyBorder="1" applyAlignment="1">
      <alignment horizontal="center" vertical="center" textRotation="90" wrapText="1"/>
    </xf>
    <xf numFmtId="0" fontId="32" fillId="20" borderId="39" xfId="0" applyFont="1" applyFill="1" applyBorder="1" applyAlignment="1">
      <alignment horizontal="center" vertical="center" textRotation="90" wrapText="1"/>
    </xf>
    <xf numFmtId="0" fontId="32" fillId="20" borderId="18" xfId="0" applyFont="1" applyFill="1" applyBorder="1" applyAlignment="1">
      <alignment horizontal="center" vertical="center" textRotation="90" wrapText="1"/>
    </xf>
    <xf numFmtId="0" fontId="32" fillId="20" borderId="8" xfId="0" applyFont="1" applyFill="1" applyBorder="1" applyAlignment="1">
      <alignment horizontal="center" vertical="center" textRotation="90" wrapText="1"/>
    </xf>
    <xf numFmtId="0" fontId="26" fillId="21" borderId="40" xfId="0" applyFont="1" applyFill="1" applyBorder="1" applyAlignment="1">
      <alignment horizontal="center" vertical="center" textRotation="90" wrapText="1"/>
    </xf>
    <xf numFmtId="0" fontId="32" fillId="21" borderId="39" xfId="0" applyFont="1" applyFill="1" applyBorder="1" applyAlignment="1">
      <alignment horizontal="center" vertical="center" textRotation="90" wrapText="1"/>
    </xf>
    <xf numFmtId="0" fontId="32" fillId="21" borderId="46" xfId="0" applyFont="1" applyFill="1" applyBorder="1" applyAlignment="1">
      <alignment horizontal="center" vertical="center" textRotation="90" wrapText="1"/>
    </xf>
    <xf numFmtId="0" fontId="32" fillId="21" borderId="47" xfId="0" applyFont="1" applyFill="1" applyBorder="1" applyAlignment="1">
      <alignment horizontal="center" vertical="center" textRotation="90" wrapText="1"/>
    </xf>
    <xf numFmtId="0" fontId="8" fillId="0" borderId="38" xfId="0" applyFont="1" applyBorder="1" applyAlignment="1">
      <alignment vertical="center" wrapText="1"/>
    </xf>
    <xf numFmtId="0" fontId="26" fillId="0" borderId="38" xfId="0" applyFont="1" applyBorder="1" applyAlignment="1">
      <alignment horizontal="left" vertical="center" wrapText="1"/>
    </xf>
    <xf numFmtId="0" fontId="32" fillId="0" borderId="43" xfId="0" applyFont="1" applyBorder="1" applyAlignment="1">
      <alignment horizontal="left" vertical="center" wrapText="1"/>
    </xf>
    <xf numFmtId="0" fontId="33" fillId="8" borderId="3" xfId="0" applyFont="1" applyFill="1" applyBorder="1" applyAlignment="1">
      <alignment horizontal="left"/>
    </xf>
    <xf numFmtId="0" fontId="29" fillId="12" borderId="36" xfId="0" applyFont="1" applyFill="1" applyBorder="1" applyAlignment="1">
      <alignment horizontal="center" vertical="center" wrapText="1"/>
    </xf>
    <xf numFmtId="0" fontId="32" fillId="12" borderId="36" xfId="0" applyFont="1" applyFill="1" applyBorder="1" applyAlignment="1">
      <alignment horizontal="center" vertical="center" wrapText="1"/>
    </xf>
    <xf numFmtId="0" fontId="31" fillId="11" borderId="55" xfId="0" applyFont="1" applyFill="1" applyBorder="1" applyAlignment="1">
      <alignment horizontal="center" vertical="center" wrapText="1"/>
    </xf>
    <xf numFmtId="0" fontId="32" fillId="11" borderId="53" xfId="0" applyFont="1" applyFill="1" applyBorder="1" applyAlignment="1">
      <alignment horizontal="center" vertical="center" wrapText="1"/>
    </xf>
    <xf numFmtId="0" fontId="32" fillId="11" borderId="52" xfId="0" applyFont="1" applyFill="1" applyBorder="1" applyAlignment="1">
      <alignment horizontal="center" vertical="center" wrapText="1"/>
    </xf>
    <xf numFmtId="0" fontId="32" fillId="11" borderId="18" xfId="0" applyFont="1" applyFill="1" applyBorder="1" applyAlignment="1">
      <alignment horizontal="center" vertical="center" wrapText="1"/>
    </xf>
    <xf numFmtId="0" fontId="32" fillId="11" borderId="0" xfId="0" applyFont="1" applyFill="1" applyAlignment="1">
      <alignment horizontal="center" vertical="center" wrapText="1"/>
    </xf>
    <xf numFmtId="0" fontId="32" fillId="11" borderId="8" xfId="0" applyFont="1" applyFill="1" applyBorder="1" applyAlignment="1">
      <alignment horizontal="center" vertical="center" wrapText="1"/>
    </xf>
    <xf numFmtId="0" fontId="33" fillId="11" borderId="3" xfId="0" applyFont="1" applyFill="1" applyBorder="1" applyAlignment="1">
      <alignment horizontal="left" vertical="center"/>
    </xf>
    <xf numFmtId="0" fontId="32" fillId="11" borderId="3" xfId="0" applyFont="1" applyFill="1" applyBorder="1" applyAlignment="1">
      <alignment horizontal="left"/>
    </xf>
    <xf numFmtId="0" fontId="32" fillId="11" borderId="6" xfId="0" applyFont="1" applyFill="1" applyBorder="1" applyAlignment="1">
      <alignment horizontal="left"/>
    </xf>
    <xf numFmtId="0" fontId="29" fillId="11" borderId="43" xfId="0" applyFont="1" applyFill="1" applyBorder="1" applyAlignment="1">
      <alignment horizontal="center" vertical="center" wrapText="1"/>
    </xf>
    <xf numFmtId="0" fontId="32" fillId="0" borderId="43" xfId="0" applyFont="1" applyBorder="1" applyAlignment="1">
      <alignment horizontal="center" vertical="center" wrapText="1"/>
    </xf>
    <xf numFmtId="0" fontId="32" fillId="0" borderId="37" xfId="0" applyFont="1" applyBorder="1" applyAlignment="1">
      <alignment horizontal="center" vertical="center" wrapText="1"/>
    </xf>
    <xf numFmtId="0" fontId="30" fillId="8" borderId="3" xfId="0" applyFont="1" applyFill="1" applyBorder="1"/>
    <xf numFmtId="0" fontId="32" fillId="8" borderId="3" xfId="0" applyFont="1" applyFill="1" applyBorder="1"/>
    <xf numFmtId="0" fontId="33" fillId="8" borderId="42" xfId="0" applyFont="1" applyFill="1" applyBorder="1" applyAlignment="1">
      <alignment vertical="center" wrapText="1"/>
    </xf>
    <xf numFmtId="0" fontId="33" fillId="8" borderId="39" xfId="0" applyFont="1" applyFill="1" applyBorder="1" applyAlignment="1">
      <alignment vertical="center" wrapText="1"/>
    </xf>
    <xf numFmtId="0" fontId="33" fillId="16" borderId="3" xfId="0" applyFont="1" applyFill="1" applyBorder="1" applyAlignment="1">
      <alignment horizontal="left" vertical="center"/>
    </xf>
    <xf numFmtId="0" fontId="32" fillId="16" borderId="3" xfId="0" applyFont="1" applyFill="1" applyBorder="1" applyAlignment="1">
      <alignment horizontal="left"/>
    </xf>
    <xf numFmtId="0" fontId="32" fillId="16" borderId="6" xfId="0" applyFont="1" applyFill="1" applyBorder="1" applyAlignment="1">
      <alignment horizontal="left"/>
    </xf>
    <xf numFmtId="0" fontId="33" fillId="8" borderId="41" xfId="0" applyFont="1" applyFill="1" applyBorder="1" applyAlignment="1">
      <alignment vertical="center" wrapText="1"/>
    </xf>
    <xf numFmtId="0" fontId="32" fillId="0" borderId="41" xfId="0" applyFont="1" applyBorder="1" applyAlignment="1">
      <alignment vertical="center" wrapText="1"/>
    </xf>
    <xf numFmtId="0" fontId="33" fillId="2" borderId="3" xfId="0" applyFont="1" applyFill="1" applyBorder="1" applyAlignment="1">
      <alignment horizontal="left" vertical="center"/>
    </xf>
    <xf numFmtId="0" fontId="32" fillId="0" borderId="3" xfId="0" applyFont="1" applyBorder="1" applyAlignment="1">
      <alignment horizontal="left" vertical="center"/>
    </xf>
    <xf numFmtId="0" fontId="32" fillId="0" borderId="5" xfId="0" applyFont="1" applyBorder="1" applyAlignment="1">
      <alignment horizontal="left" vertical="center"/>
    </xf>
    <xf numFmtId="0" fontId="33" fillId="2" borderId="41" xfId="0" applyFont="1" applyFill="1" applyBorder="1" applyAlignment="1">
      <alignment vertical="center" wrapText="1"/>
    </xf>
    <xf numFmtId="0" fontId="30" fillId="0" borderId="37" xfId="0" applyFont="1" applyBorder="1" applyAlignment="1">
      <alignment horizontal="left" vertical="center" wrapText="1"/>
    </xf>
    <xf numFmtId="0" fontId="33" fillId="0" borderId="37" xfId="0" applyFont="1" applyBorder="1" applyAlignment="1">
      <alignment vertical="center" wrapText="1"/>
    </xf>
    <xf numFmtId="0" fontId="33" fillId="0" borderId="38" xfId="0" applyFont="1" applyBorder="1" applyAlignment="1">
      <alignment horizontal="left" vertical="center" wrapText="1"/>
    </xf>
    <xf numFmtId="0" fontId="34" fillId="0" borderId="37" xfId="0" applyFont="1" applyBorder="1" applyAlignment="1">
      <alignment horizontal="left" vertical="center" wrapText="1"/>
    </xf>
    <xf numFmtId="0" fontId="33" fillId="0" borderId="37" xfId="0" applyFont="1" applyBorder="1" applyAlignment="1">
      <alignment horizontal="left" vertical="center" wrapText="1"/>
    </xf>
    <xf numFmtId="0" fontId="33" fillId="0" borderId="41" xfId="0" applyFont="1" applyBorder="1" applyAlignment="1">
      <alignment horizontal="left" vertical="center"/>
    </xf>
    <xf numFmtId="0" fontId="29" fillId="12" borderId="43" xfId="0" applyFont="1" applyFill="1" applyBorder="1" applyAlignment="1">
      <alignment horizontal="center" vertical="center" wrapText="1"/>
    </xf>
    <xf numFmtId="0" fontId="32" fillId="12" borderId="43" xfId="0" applyFont="1" applyFill="1" applyBorder="1" applyAlignment="1">
      <alignment horizontal="center" vertical="center" wrapText="1"/>
    </xf>
    <xf numFmtId="0" fontId="32" fillId="12" borderId="37" xfId="0" applyFont="1" applyFill="1" applyBorder="1" applyAlignment="1">
      <alignment horizontal="center" vertical="center" wrapText="1"/>
    </xf>
    <xf numFmtId="0" fontId="30" fillId="8" borderId="3" xfId="0" applyFont="1" applyFill="1" applyBorder="1" applyAlignment="1">
      <alignment horizontal="left" vertical="center"/>
    </xf>
    <xf numFmtId="0" fontId="33" fillId="2" borderId="40" xfId="0" applyFont="1" applyFill="1" applyBorder="1" applyAlignment="1">
      <alignment vertical="center" wrapText="1"/>
    </xf>
    <xf numFmtId="0" fontId="30" fillId="0" borderId="36" xfId="0" applyFont="1" applyBorder="1" applyAlignment="1">
      <alignment vertical="center" wrapText="1"/>
    </xf>
    <xf numFmtId="0" fontId="32" fillId="0" borderId="36" xfId="0" applyFont="1" applyBorder="1" applyAlignment="1">
      <alignment vertical="center" wrapText="1"/>
    </xf>
    <xf numFmtId="0" fontId="30" fillId="0" borderId="40" xfId="0" applyFont="1" applyBorder="1" applyAlignment="1">
      <alignment horizontal="left" vertical="center" wrapText="1"/>
    </xf>
    <xf numFmtId="0" fontId="30" fillId="0" borderId="39" xfId="0" applyFont="1" applyBorder="1" applyAlignment="1">
      <alignment horizontal="left" vertical="center" wrapText="1"/>
    </xf>
    <xf numFmtId="0" fontId="33" fillId="16" borderId="55" xfId="0" applyFont="1" applyFill="1" applyBorder="1" applyAlignment="1">
      <alignment vertical="center" wrapText="1"/>
    </xf>
    <xf numFmtId="0" fontId="0" fillId="0" borderId="53" xfId="0" applyBorder="1" applyAlignment="1">
      <alignment vertical="center" wrapText="1"/>
    </xf>
    <xf numFmtId="0" fontId="30" fillId="0" borderId="37" xfId="0" applyFont="1" applyBorder="1" applyAlignment="1">
      <alignment vertical="center" wrapText="1"/>
    </xf>
    <xf numFmtId="0" fontId="7" fillId="0" borderId="38" xfId="0" applyFont="1" applyBorder="1" applyAlignment="1">
      <alignment horizontal="left" vertical="center" wrapText="1"/>
    </xf>
    <xf numFmtId="0" fontId="31" fillId="24" borderId="53" xfId="0" applyFont="1" applyFill="1" applyBorder="1" applyAlignment="1">
      <alignment horizontal="center" vertical="center" wrapText="1"/>
    </xf>
    <xf numFmtId="0" fontId="31" fillId="24" borderId="52" xfId="0" applyFont="1" applyFill="1" applyBorder="1" applyAlignment="1">
      <alignment horizontal="center" vertical="center" wrapText="1"/>
    </xf>
    <xf numFmtId="0" fontId="31" fillId="24" borderId="46" xfId="0" applyFont="1" applyFill="1" applyBorder="1" applyAlignment="1">
      <alignment horizontal="center" vertical="center" wrapText="1"/>
    </xf>
    <xf numFmtId="0" fontId="31" fillId="24" borderId="49" xfId="0" applyFont="1" applyFill="1" applyBorder="1" applyAlignment="1">
      <alignment horizontal="center" vertical="center" wrapText="1"/>
    </xf>
    <xf numFmtId="0" fontId="31" fillId="24" borderId="47" xfId="0" applyFont="1" applyFill="1" applyBorder="1" applyAlignment="1">
      <alignment horizontal="center" vertical="center" wrapText="1"/>
    </xf>
    <xf numFmtId="0" fontId="30" fillId="12" borderId="3" xfId="0" applyFont="1" applyFill="1" applyBorder="1" applyAlignment="1">
      <alignment horizontal="left" vertical="center"/>
    </xf>
    <xf numFmtId="0" fontId="32" fillId="12" borderId="3" xfId="0" applyFont="1" applyFill="1" applyBorder="1" applyAlignment="1">
      <alignment horizontal="left"/>
    </xf>
    <xf numFmtId="0" fontId="32" fillId="12" borderId="6" xfId="0" applyFont="1" applyFill="1" applyBorder="1" applyAlignment="1">
      <alignment horizontal="left"/>
    </xf>
    <xf numFmtId="0" fontId="33" fillId="8" borderId="3" xfId="0" applyFont="1" applyFill="1" applyBorder="1" applyAlignment="1">
      <alignment vertical="center" wrapText="1"/>
    </xf>
    <xf numFmtId="0" fontId="32" fillId="0" borderId="3" xfId="0" applyFont="1" applyBorder="1" applyAlignment="1">
      <alignment vertical="center" wrapText="1"/>
    </xf>
    <xf numFmtId="0" fontId="32" fillId="0" borderId="5" xfId="0" applyFont="1" applyBorder="1" applyAlignment="1">
      <alignment vertical="center" wrapText="1"/>
    </xf>
    <xf numFmtId="0" fontId="30" fillId="0" borderId="5" xfId="0" applyFont="1" applyBorder="1" applyAlignment="1">
      <alignment horizontal="left" vertical="center" wrapText="1"/>
    </xf>
    <xf numFmtId="165" fontId="31" fillId="11" borderId="57" xfId="1" applyNumberFormat="1" applyFont="1" applyFill="1" applyBorder="1" applyAlignment="1">
      <alignment horizontal="center" vertical="center" wrapText="1"/>
    </xf>
    <xf numFmtId="0" fontId="33" fillId="0" borderId="40" xfId="0" applyFont="1" applyBorder="1" applyAlignment="1">
      <alignment vertical="center" wrapText="1"/>
    </xf>
    <xf numFmtId="0" fontId="30" fillId="0" borderId="40" xfId="0" applyFont="1" applyBorder="1" applyAlignment="1">
      <alignment vertical="center" wrapText="1"/>
    </xf>
    <xf numFmtId="0" fontId="32" fillId="0" borderId="6" xfId="0" applyFont="1" applyBorder="1" applyAlignment="1">
      <alignment vertical="center" wrapText="1"/>
    </xf>
    <xf numFmtId="0" fontId="32" fillId="0" borderId="7" xfId="0" applyFont="1" applyBorder="1" applyAlignment="1">
      <alignment vertical="center" wrapText="1"/>
    </xf>
    <xf numFmtId="0" fontId="32" fillId="0" borderId="3" xfId="0" applyFont="1" applyBorder="1" applyAlignment="1">
      <alignment horizontal="left"/>
    </xf>
    <xf numFmtId="0" fontId="32" fillId="0" borderId="5" xfId="0" applyFont="1" applyBorder="1" applyAlignment="1">
      <alignment horizontal="left"/>
    </xf>
    <xf numFmtId="0" fontId="30" fillId="0" borderId="0" xfId="0" applyFont="1" applyAlignment="1">
      <alignment vertical="center" wrapText="1"/>
    </xf>
    <xf numFmtId="0" fontId="27" fillId="0" borderId="9" xfId="0" applyFont="1" applyBorder="1" applyAlignment="1">
      <alignment horizontal="center" vertical="center" wrapText="1"/>
    </xf>
    <xf numFmtId="0" fontId="27" fillId="0" borderId="15" xfId="0" applyFont="1" applyBorder="1" applyAlignment="1">
      <alignment horizontal="center" vertical="center" wrapText="1"/>
    </xf>
    <xf numFmtId="0" fontId="27" fillId="0" borderId="10" xfId="0" applyFont="1" applyBorder="1" applyAlignment="1">
      <alignment horizontal="center" vertical="center" wrapText="1"/>
    </xf>
    <xf numFmtId="0" fontId="27" fillId="0" borderId="11" xfId="0" applyFont="1" applyBorder="1" applyAlignment="1">
      <alignment horizontal="center" vertical="center" wrapText="1"/>
    </xf>
    <xf numFmtId="0" fontId="27" fillId="0" borderId="0" xfId="0" applyFont="1" applyAlignment="1">
      <alignment horizontal="center" vertical="center" wrapText="1"/>
    </xf>
    <xf numFmtId="0" fontId="27" fillId="0" borderId="12" xfId="0" applyFont="1" applyBorder="1" applyAlignment="1">
      <alignment horizontal="center" vertical="center" wrapText="1"/>
    </xf>
    <xf numFmtId="0" fontId="27" fillId="0" borderId="13" xfId="0" applyFont="1" applyBorder="1" applyAlignment="1">
      <alignment horizontal="center" vertical="center" wrapText="1"/>
    </xf>
    <xf numFmtId="0" fontId="27" fillId="0" borderId="16" xfId="0" applyFont="1" applyBorder="1" applyAlignment="1">
      <alignment horizontal="center" vertical="center" wrapText="1"/>
    </xf>
    <xf numFmtId="0" fontId="27" fillId="0" borderId="14" xfId="0" applyFont="1" applyBorder="1" applyAlignment="1">
      <alignment horizontal="center" vertical="center" wrapText="1"/>
    </xf>
    <xf numFmtId="0" fontId="7" fillId="0" borderId="57" xfId="0" applyFont="1" applyBorder="1" applyAlignment="1">
      <alignment vertical="center" wrapText="1"/>
    </xf>
    <xf numFmtId="0" fontId="1" fillId="0" borderId="56" xfId="0" applyFont="1" applyBorder="1" applyAlignment="1">
      <alignment vertical="center" wrapText="1"/>
    </xf>
    <xf numFmtId="0" fontId="1" fillId="0" borderId="51" xfId="0" applyFont="1" applyBorder="1" applyAlignment="1">
      <alignment vertical="center" wrapText="1"/>
    </xf>
    <xf numFmtId="0" fontId="30" fillId="0" borderId="55" xfId="0" applyFont="1" applyBorder="1" applyAlignment="1">
      <alignment horizontal="center" vertical="center" wrapText="1"/>
    </xf>
    <xf numFmtId="0" fontId="0" fillId="0" borderId="52" xfId="0" applyBorder="1" applyAlignment="1">
      <alignment horizontal="center" vertical="center" wrapText="1"/>
    </xf>
    <xf numFmtId="0" fontId="0" fillId="0" borderId="18" xfId="0" applyBorder="1" applyAlignment="1">
      <alignment horizontal="center" vertical="center" wrapText="1"/>
    </xf>
    <xf numFmtId="0" fontId="0" fillId="0" borderId="8" xfId="0" applyBorder="1" applyAlignment="1">
      <alignment horizontal="center" vertical="center" wrapText="1"/>
    </xf>
    <xf numFmtId="0" fontId="0" fillId="0" borderId="46" xfId="0" applyBorder="1" applyAlignment="1">
      <alignment horizontal="center" vertical="center" wrapText="1"/>
    </xf>
    <xf numFmtId="0" fontId="0" fillId="0" borderId="47" xfId="0" applyBorder="1" applyAlignment="1">
      <alignment horizontal="center" vertical="center" wrapText="1"/>
    </xf>
    <xf numFmtId="0" fontId="33" fillId="2" borderId="40" xfId="0" applyFont="1" applyFill="1" applyBorder="1" applyAlignment="1">
      <alignment horizontal="left" vertical="center" wrapText="1"/>
    </xf>
    <xf numFmtId="0" fontId="32" fillId="0" borderId="42" xfId="0" applyFont="1" applyBorder="1" applyAlignment="1">
      <alignment horizontal="left" vertical="center" wrapText="1"/>
    </xf>
    <xf numFmtId="0" fontId="32" fillId="0" borderId="39" xfId="0" applyFont="1" applyBorder="1" applyAlignment="1">
      <alignment horizontal="left" vertical="center" wrapText="1"/>
    </xf>
    <xf numFmtId="0" fontId="62" fillId="0" borderId="54" xfId="0" applyFont="1" applyBorder="1" applyAlignment="1">
      <alignment horizontal="center" vertical="justify"/>
    </xf>
    <xf numFmtId="0" fontId="83" fillId="0" borderId="48" xfId="0" applyFont="1" applyBorder="1" applyAlignment="1">
      <alignment horizontal="center" vertical="justify"/>
    </xf>
    <xf numFmtId="0" fontId="8" fillId="0" borderId="54" xfId="0" applyFont="1" applyBorder="1" applyAlignment="1">
      <alignment horizontal="center" vertical="justify"/>
    </xf>
    <xf numFmtId="0" fontId="13" fillId="0" borderId="48" xfId="0" applyFont="1" applyBorder="1" applyAlignment="1">
      <alignment horizontal="center" vertical="justify"/>
    </xf>
    <xf numFmtId="0" fontId="33" fillId="12" borderId="55" xfId="0" applyFont="1" applyFill="1" applyBorder="1" applyAlignment="1">
      <alignment vertical="center" wrapText="1"/>
    </xf>
    <xf numFmtId="0" fontId="7" fillId="0" borderId="38" xfId="0" applyFont="1" applyBorder="1" applyAlignment="1">
      <alignment vertical="center" wrapText="1"/>
    </xf>
    <xf numFmtId="0" fontId="13" fillId="0" borderId="43" xfId="0" applyFont="1" applyBorder="1" applyAlignment="1">
      <alignment vertical="center" wrapText="1"/>
    </xf>
    <xf numFmtId="0" fontId="13" fillId="0" borderId="37" xfId="0" applyFont="1" applyBorder="1" applyAlignment="1">
      <alignment vertical="center" wrapText="1"/>
    </xf>
    <xf numFmtId="0" fontId="7" fillId="0" borderId="57" xfId="0" applyFont="1" applyBorder="1" applyAlignment="1">
      <alignment horizontal="left" vertical="center" wrapText="1"/>
    </xf>
    <xf numFmtId="0" fontId="0" fillId="0" borderId="56" xfId="0" applyBorder="1" applyAlignment="1">
      <alignment horizontal="left" vertical="center" wrapText="1"/>
    </xf>
    <xf numFmtId="0" fontId="0" fillId="0" borderId="51" xfId="0" applyBorder="1" applyAlignment="1">
      <alignment horizontal="left" vertical="center" wrapText="1"/>
    </xf>
    <xf numFmtId="165" fontId="31" fillId="11" borderId="54" xfId="1" applyNumberFormat="1" applyFont="1" applyFill="1" applyBorder="1" applyAlignment="1">
      <alignment horizontal="center" vertical="center" wrapText="1"/>
    </xf>
    <xf numFmtId="0" fontId="32" fillId="0" borderId="48" xfId="0" applyFont="1" applyBorder="1" applyAlignment="1">
      <alignment horizontal="center" vertical="center" wrapText="1"/>
    </xf>
    <xf numFmtId="0" fontId="30" fillId="0" borderId="41" xfId="0" applyFont="1" applyBorder="1" applyAlignment="1">
      <alignment horizontal="center" vertical="center" wrapText="1"/>
    </xf>
    <xf numFmtId="0" fontId="32" fillId="0" borderId="3" xfId="0" applyFont="1" applyBorder="1" applyAlignment="1">
      <alignment horizontal="center" vertical="center" wrapText="1"/>
    </xf>
    <xf numFmtId="0" fontId="32" fillId="0" borderId="5" xfId="0" applyFont="1" applyBorder="1" applyAlignment="1">
      <alignment horizontal="center" vertical="center" wrapText="1"/>
    </xf>
    <xf numFmtId="0" fontId="32" fillId="0" borderId="5" xfId="0" applyFont="1" applyBorder="1" applyAlignment="1">
      <alignment horizontal="left" vertical="center" wrapText="1"/>
    </xf>
    <xf numFmtId="0" fontId="4" fillId="0" borderId="55" xfId="0" applyFont="1" applyBorder="1" applyAlignment="1">
      <alignment horizontal="left" vertical="center" wrapText="1"/>
    </xf>
    <xf numFmtId="0" fontId="4" fillId="0" borderId="52" xfId="0" applyFont="1" applyBorder="1" applyAlignment="1">
      <alignment horizontal="left" vertical="center" wrapText="1"/>
    </xf>
    <xf numFmtId="0" fontId="4" fillId="0" borderId="18" xfId="0" applyFont="1" applyBorder="1" applyAlignment="1">
      <alignment horizontal="left" vertical="center" wrapText="1"/>
    </xf>
    <xf numFmtId="0" fontId="4" fillId="0" borderId="8" xfId="0" applyFont="1" applyBorder="1" applyAlignment="1">
      <alignment horizontal="left" vertical="center" wrapText="1"/>
    </xf>
    <xf numFmtId="0" fontId="4" fillId="0" borderId="46" xfId="0" applyFont="1" applyBorder="1" applyAlignment="1">
      <alignment horizontal="left" vertical="center" wrapText="1"/>
    </xf>
    <xf numFmtId="0" fontId="4" fillId="0" borderId="47" xfId="0" applyFont="1" applyBorder="1" applyAlignment="1">
      <alignment horizontal="left" vertical="center" wrapText="1"/>
    </xf>
    <xf numFmtId="0" fontId="4" fillId="0" borderId="57" xfId="0" applyFont="1" applyBorder="1" applyAlignment="1">
      <alignment horizontal="left" vertical="center" wrapText="1"/>
    </xf>
    <xf numFmtId="0" fontId="4" fillId="0" borderId="51" xfId="0" applyFont="1" applyBorder="1" applyAlignment="1">
      <alignment horizontal="left" vertical="center" wrapText="1"/>
    </xf>
    <xf numFmtId="0" fontId="3" fillId="8" borderId="3" xfId="0" applyFont="1" applyFill="1" applyBorder="1" applyAlignment="1">
      <alignment horizontal="left" vertical="center"/>
    </xf>
    <xf numFmtId="0" fontId="1" fillId="8" borderId="3" xfId="0" applyFont="1" applyFill="1" applyBorder="1" applyAlignment="1">
      <alignment horizontal="left" vertical="center"/>
    </xf>
    <xf numFmtId="0" fontId="1" fillId="8" borderId="48" xfId="0" applyFont="1" applyFill="1" applyBorder="1" applyAlignment="1">
      <alignment horizontal="left" vertical="center"/>
    </xf>
    <xf numFmtId="0" fontId="6" fillId="8" borderId="54" xfId="0" applyFont="1" applyFill="1" applyBorder="1" applyAlignment="1">
      <alignment horizontal="left" vertical="center" wrapText="1"/>
    </xf>
    <xf numFmtId="0" fontId="1" fillId="8" borderId="54" xfId="0" applyFont="1" applyFill="1" applyBorder="1" applyAlignment="1">
      <alignment horizontal="left" vertical="center" wrapText="1"/>
    </xf>
    <xf numFmtId="0" fontId="66" fillId="0" borderId="55" xfId="0" applyFont="1" applyBorder="1" applyAlignment="1">
      <alignment horizontal="center" vertical="center" textRotation="90" wrapText="1"/>
    </xf>
    <xf numFmtId="0" fontId="1" fillId="0" borderId="52" xfId="0" applyFont="1" applyBorder="1" applyAlignment="1">
      <alignment horizontal="center" vertical="center" textRotation="90" wrapText="1"/>
    </xf>
    <xf numFmtId="0" fontId="1" fillId="0" borderId="18"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46" xfId="0" applyFont="1" applyBorder="1" applyAlignment="1">
      <alignment horizontal="center" vertical="center" textRotation="90" wrapText="1"/>
    </xf>
    <xf numFmtId="0" fontId="1" fillId="0" borderId="47" xfId="0" applyFont="1" applyBorder="1" applyAlignment="1">
      <alignment horizontal="center" vertical="center" textRotation="90" wrapText="1"/>
    </xf>
    <xf numFmtId="0" fontId="4" fillId="0" borderId="57" xfId="0" applyFont="1" applyBorder="1" applyAlignment="1">
      <alignment vertical="center" wrapText="1"/>
    </xf>
    <xf numFmtId="0" fontId="4" fillId="0" borderId="51" xfId="0" applyFont="1" applyBorder="1" applyAlignment="1">
      <alignment vertical="center" wrapText="1"/>
    </xf>
    <xf numFmtId="0" fontId="6" fillId="18" borderId="55" xfId="0" applyFont="1" applyFill="1" applyBorder="1" applyAlignment="1">
      <alignment vertical="center" wrapText="1"/>
    </xf>
    <xf numFmtId="0" fontId="6" fillId="18" borderId="53" xfId="0" applyFont="1" applyFill="1" applyBorder="1" applyAlignment="1">
      <alignment vertical="center" wrapText="1"/>
    </xf>
    <xf numFmtId="0" fontId="1" fillId="18" borderId="53" xfId="0" applyFont="1" applyFill="1" applyBorder="1" applyAlignment="1">
      <alignment vertical="center" wrapText="1"/>
    </xf>
    <xf numFmtId="0" fontId="1" fillId="0" borderId="53" xfId="0" applyFont="1" applyBorder="1" applyAlignment="1">
      <alignment vertical="center"/>
    </xf>
    <xf numFmtId="0" fontId="1" fillId="0" borderId="52" xfId="0" applyFont="1" applyBorder="1" applyAlignment="1">
      <alignment vertical="center"/>
    </xf>
    <xf numFmtId="0" fontId="3" fillId="17" borderId="3" xfId="0" applyFont="1" applyFill="1" applyBorder="1" applyAlignment="1">
      <alignment vertical="center" wrapText="1"/>
    </xf>
    <xf numFmtId="0" fontId="3" fillId="17" borderId="48" xfId="0" applyFont="1" applyFill="1" applyBorder="1" applyAlignment="1">
      <alignment vertical="center" wrapText="1"/>
    </xf>
    <xf numFmtId="0" fontId="39" fillId="0" borderId="57" xfId="0" applyFont="1" applyBorder="1" applyAlignment="1">
      <alignment vertical="center" wrapText="1"/>
    </xf>
    <xf numFmtId="0" fontId="1" fillId="0" borderId="56" xfId="0" applyFont="1" applyBorder="1" applyAlignment="1">
      <alignment horizontal="left" vertical="center" wrapText="1"/>
    </xf>
    <xf numFmtId="0" fontId="1" fillId="0" borderId="51" xfId="0" applyFont="1" applyBorder="1" applyAlignment="1">
      <alignment horizontal="left" vertical="center" wrapText="1"/>
    </xf>
    <xf numFmtId="0" fontId="66" fillId="0" borderId="50" xfId="0" applyFont="1" applyBorder="1" applyAlignment="1">
      <alignment horizontal="center" vertical="center" textRotation="90" wrapText="1"/>
    </xf>
    <xf numFmtId="0" fontId="12" fillId="0" borderId="9" xfId="0" applyFont="1" applyBorder="1" applyAlignment="1">
      <alignment horizontal="center" vertical="center" wrapText="1"/>
    </xf>
    <xf numFmtId="0" fontId="12" fillId="0" borderId="15" xfId="0" applyFont="1" applyBorder="1" applyAlignment="1">
      <alignment horizontal="center" vertical="center" wrapText="1"/>
    </xf>
    <xf numFmtId="0" fontId="12" fillId="0" borderId="11" xfId="0" applyFont="1" applyBorder="1" applyAlignment="1">
      <alignment horizontal="center" vertical="center" wrapText="1"/>
    </xf>
    <xf numFmtId="0" fontId="12" fillId="0" borderId="0" xfId="0" applyFont="1" applyAlignment="1">
      <alignment horizontal="center" vertical="center" wrapText="1"/>
    </xf>
    <xf numFmtId="0" fontId="4" fillId="0" borderId="55" xfId="0" applyFont="1" applyBorder="1" applyAlignment="1">
      <alignment horizontal="center" vertical="center" wrapText="1"/>
    </xf>
    <xf numFmtId="0" fontId="1" fillId="0" borderId="53" xfId="0" applyFont="1" applyBorder="1" applyAlignment="1">
      <alignment horizontal="center" vertical="center" wrapText="1"/>
    </xf>
    <xf numFmtId="0" fontId="1" fillId="0" borderId="52" xfId="0" applyFont="1" applyBorder="1" applyAlignment="1">
      <alignment horizontal="center" vertical="center" wrapText="1"/>
    </xf>
    <xf numFmtId="0" fontId="1" fillId="0" borderId="18" xfId="0" applyFont="1" applyBorder="1" applyAlignment="1">
      <alignment horizontal="center" vertical="center" wrapText="1"/>
    </xf>
    <xf numFmtId="0" fontId="1" fillId="0" borderId="0" xfId="0" applyFont="1" applyAlignment="1">
      <alignment horizontal="center" vertical="center" wrapText="1"/>
    </xf>
    <xf numFmtId="0" fontId="1" fillId="0" borderId="8" xfId="0" applyFont="1" applyBorder="1" applyAlignment="1">
      <alignment horizontal="center" vertical="center" wrapText="1"/>
    </xf>
    <xf numFmtId="0" fontId="4" fillId="0" borderId="53" xfId="0" applyFont="1" applyBorder="1" applyAlignment="1">
      <alignment horizontal="center" vertical="center" wrapText="1"/>
    </xf>
    <xf numFmtId="0" fontId="4" fillId="0" borderId="52" xfId="0" applyFont="1" applyBorder="1" applyAlignment="1">
      <alignment horizontal="center" vertical="center" wrapText="1"/>
    </xf>
    <xf numFmtId="0" fontId="4" fillId="0" borderId="46" xfId="0" applyFont="1" applyBorder="1" applyAlignment="1">
      <alignment horizontal="center" vertical="center" wrapText="1"/>
    </xf>
    <xf numFmtId="0" fontId="4" fillId="0" borderId="49" xfId="0" applyFont="1" applyBorder="1" applyAlignment="1">
      <alignment horizontal="center" vertical="center" wrapText="1"/>
    </xf>
    <xf numFmtId="0" fontId="4" fillId="0" borderId="47" xfId="0" applyFont="1" applyBorder="1" applyAlignment="1">
      <alignment horizontal="center" vertical="center" wrapText="1"/>
    </xf>
    <xf numFmtId="0" fontId="4" fillId="6" borderId="55" xfId="0" applyFont="1" applyFill="1" applyBorder="1" applyAlignment="1">
      <alignment vertical="center" wrapText="1"/>
    </xf>
    <xf numFmtId="0" fontId="0" fillId="6" borderId="52" xfId="0" applyFill="1" applyBorder="1" applyAlignment="1">
      <alignment vertical="center" wrapText="1"/>
    </xf>
    <xf numFmtId="0" fontId="0" fillId="6" borderId="46" xfId="0" applyFill="1" applyBorder="1" applyAlignment="1">
      <alignment vertical="center" wrapText="1"/>
    </xf>
    <xf numFmtId="0" fontId="0" fillId="6" borderId="47" xfId="0" applyFill="1" applyBorder="1" applyAlignment="1">
      <alignment vertical="center" wrapText="1"/>
    </xf>
    <xf numFmtId="0" fontId="3" fillId="2" borderId="55" xfId="0" applyFont="1" applyFill="1" applyBorder="1" applyAlignment="1">
      <alignment vertical="center" wrapText="1"/>
    </xf>
    <xf numFmtId="0" fontId="1" fillId="0" borderId="53" xfId="0" applyFont="1" applyBorder="1" applyAlignment="1">
      <alignment vertical="center" wrapText="1"/>
    </xf>
    <xf numFmtId="0" fontId="1" fillId="0" borderId="52" xfId="0" applyFont="1" applyBorder="1" applyAlignment="1">
      <alignment vertical="center" wrapText="1"/>
    </xf>
    <xf numFmtId="0" fontId="3" fillId="8" borderId="55" xfId="0" applyFont="1" applyFill="1" applyBorder="1" applyAlignment="1">
      <alignment horizontal="left" vertical="center" wrapText="1"/>
    </xf>
    <xf numFmtId="0" fontId="3" fillId="8" borderId="53" xfId="0" applyFont="1" applyFill="1" applyBorder="1" applyAlignment="1">
      <alignment horizontal="left" vertical="center" wrapText="1"/>
    </xf>
    <xf numFmtId="0" fontId="1" fillId="8" borderId="53" xfId="0" applyFont="1" applyFill="1" applyBorder="1" applyAlignment="1">
      <alignment horizontal="left" vertical="center" wrapText="1"/>
    </xf>
    <xf numFmtId="0" fontId="1" fillId="8" borderId="52" xfId="0" applyFont="1" applyFill="1" applyBorder="1" applyAlignment="1">
      <alignment horizontal="left" vertical="center" wrapText="1"/>
    </xf>
    <xf numFmtId="0" fontId="4" fillId="0" borderId="50" xfId="0" applyFont="1" applyBorder="1" applyAlignment="1">
      <alignment vertical="center" wrapText="1"/>
    </xf>
    <xf numFmtId="0" fontId="1" fillId="0" borderId="3" xfId="0" applyFont="1" applyBorder="1" applyAlignment="1">
      <alignment horizontal="left" vertical="center"/>
    </xf>
    <xf numFmtId="0" fontId="1" fillId="0" borderId="48" xfId="0" applyFont="1" applyBorder="1" applyAlignment="1">
      <alignment horizontal="left" vertical="center"/>
    </xf>
    <xf numFmtId="0" fontId="3" fillId="0" borderId="46" xfId="0" applyFont="1" applyBorder="1" applyAlignment="1">
      <alignment vertical="center" wrapText="1"/>
    </xf>
    <xf numFmtId="0" fontId="3" fillId="0" borderId="49" xfId="0" applyFont="1" applyBorder="1" applyAlignment="1">
      <alignment vertical="center" wrapText="1"/>
    </xf>
    <xf numFmtId="0" fontId="3" fillId="0" borderId="47" xfId="0" applyFont="1" applyBorder="1" applyAlignment="1">
      <alignment vertical="center" wrapText="1"/>
    </xf>
    <xf numFmtId="0" fontId="3" fillId="8" borderId="50" xfId="0" applyFont="1" applyFill="1" applyBorder="1" applyAlignment="1">
      <alignment vertical="center" wrapText="1"/>
    </xf>
    <xf numFmtId="0" fontId="3" fillId="8" borderId="18" xfId="0" applyFont="1" applyFill="1" applyBorder="1" applyAlignment="1">
      <alignment vertical="center" wrapText="1"/>
    </xf>
    <xf numFmtId="0" fontId="1" fillId="0" borderId="18" xfId="0" applyFont="1" applyBorder="1" applyAlignment="1">
      <alignment vertical="center"/>
    </xf>
    <xf numFmtId="0" fontId="1" fillId="0" borderId="46" xfId="0" applyFont="1" applyBorder="1" applyAlignment="1">
      <alignment vertical="center"/>
    </xf>
    <xf numFmtId="0" fontId="4" fillId="0" borderId="56" xfId="0" applyFont="1" applyBorder="1" applyAlignment="1">
      <alignment horizontal="left" vertical="center" wrapText="1"/>
    </xf>
    <xf numFmtId="0" fontId="3" fillId="14" borderId="56" xfId="0" applyFont="1" applyFill="1" applyBorder="1" applyAlignment="1">
      <alignment horizontal="center" vertical="center" wrapText="1"/>
    </xf>
    <xf numFmtId="0" fontId="1" fillId="14" borderId="56" xfId="0" applyFont="1" applyFill="1" applyBorder="1" applyAlignment="1">
      <alignment horizontal="center" vertical="center" wrapText="1"/>
    </xf>
    <xf numFmtId="0" fontId="1" fillId="14" borderId="51" xfId="0" applyFont="1" applyFill="1" applyBorder="1" applyAlignment="1">
      <alignment horizontal="center" vertical="center" wrapText="1"/>
    </xf>
    <xf numFmtId="0" fontId="4" fillId="0" borderId="50" xfId="0" applyFont="1" applyBorder="1" applyAlignment="1">
      <alignment horizontal="left" vertical="center" wrapText="1"/>
    </xf>
    <xf numFmtId="0" fontId="3" fillId="18" borderId="56" xfId="0" applyFont="1" applyFill="1" applyBorder="1" applyAlignment="1">
      <alignment horizontal="center" vertical="center" wrapText="1"/>
    </xf>
    <xf numFmtId="0" fontId="1" fillId="18" borderId="56" xfId="0" applyFont="1" applyFill="1" applyBorder="1" applyAlignment="1">
      <alignment horizontal="center" vertical="center" wrapText="1"/>
    </xf>
    <xf numFmtId="0" fontId="3" fillId="12" borderId="57" xfId="0" applyFont="1" applyFill="1" applyBorder="1" applyAlignment="1">
      <alignment horizontal="center" vertical="center" wrapText="1"/>
    </xf>
    <xf numFmtId="0" fontId="13" fillId="12" borderId="56" xfId="0" applyFont="1" applyFill="1" applyBorder="1" applyAlignment="1">
      <alignment horizontal="center" vertical="center" wrapText="1"/>
    </xf>
    <xf numFmtId="0" fontId="4" fillId="0" borderId="56" xfId="0" applyFont="1" applyBorder="1" applyAlignment="1">
      <alignment vertical="center" wrapText="1"/>
    </xf>
    <xf numFmtId="0" fontId="1" fillId="0" borderId="46" xfId="0" applyFont="1" applyBorder="1" applyAlignment="1">
      <alignment horizontal="center" vertical="center" wrapText="1"/>
    </xf>
    <xf numFmtId="0" fontId="1" fillId="0" borderId="49" xfId="0" applyFont="1" applyBorder="1" applyAlignment="1">
      <alignment horizontal="center" vertical="center" wrapText="1"/>
    </xf>
    <xf numFmtId="0" fontId="1" fillId="0" borderId="47" xfId="0" applyFont="1" applyBorder="1" applyAlignment="1">
      <alignment horizontal="center" vertical="center" wrapText="1"/>
    </xf>
    <xf numFmtId="0" fontId="6" fillId="8" borderId="55" xfId="0" applyFont="1" applyFill="1" applyBorder="1" applyAlignment="1">
      <alignment vertical="center" wrapText="1"/>
    </xf>
    <xf numFmtId="0" fontId="6" fillId="8" borderId="53" xfId="0" applyFont="1" applyFill="1" applyBorder="1" applyAlignment="1">
      <alignment vertical="center" wrapText="1"/>
    </xf>
    <xf numFmtId="0" fontId="1" fillId="8" borderId="53" xfId="0" applyFont="1" applyFill="1" applyBorder="1" applyAlignment="1">
      <alignment vertical="center" wrapText="1"/>
    </xf>
    <xf numFmtId="0" fontId="1" fillId="8" borderId="52" xfId="0" applyFont="1" applyFill="1" applyBorder="1" applyAlignment="1">
      <alignment vertical="center" wrapText="1"/>
    </xf>
    <xf numFmtId="0" fontId="1" fillId="8" borderId="18" xfId="0" applyFont="1" applyFill="1" applyBorder="1" applyAlignment="1">
      <alignment vertical="center" wrapText="1"/>
    </xf>
    <xf numFmtId="0" fontId="1" fillId="8" borderId="0" xfId="0" applyFont="1" applyFill="1" applyAlignment="1">
      <alignment vertical="center" wrapText="1"/>
    </xf>
    <xf numFmtId="0" fontId="1" fillId="8" borderId="8" xfId="0" applyFont="1" applyFill="1" applyBorder="1" applyAlignment="1">
      <alignment vertical="center" wrapText="1"/>
    </xf>
    <xf numFmtId="0" fontId="3" fillId="0" borderId="55" xfId="0" applyFont="1" applyBorder="1" applyAlignment="1">
      <alignment horizontal="center" vertical="center" wrapText="1"/>
    </xf>
    <xf numFmtId="0" fontId="3" fillId="0" borderId="57" xfId="0" applyFont="1" applyBorder="1" applyAlignment="1">
      <alignment horizontal="left" vertical="center" wrapText="1"/>
    </xf>
    <xf numFmtId="0" fontId="3" fillId="0" borderId="56" xfId="0" applyFont="1" applyBorder="1" applyAlignment="1">
      <alignment vertical="center" wrapText="1"/>
    </xf>
    <xf numFmtId="0" fontId="3" fillId="0" borderId="51" xfId="0" applyFont="1" applyBorder="1" applyAlignment="1">
      <alignment vertical="center" wrapText="1"/>
    </xf>
    <xf numFmtId="0" fontId="6" fillId="8" borderId="57" xfId="0" applyFont="1" applyFill="1" applyBorder="1" applyAlignment="1">
      <alignment horizontal="center" vertical="center" wrapText="1"/>
    </xf>
    <xf numFmtId="0" fontId="1" fillId="0" borderId="56" xfId="0" applyFont="1" applyBorder="1" applyAlignment="1">
      <alignment horizontal="center" vertical="center" wrapText="1"/>
    </xf>
    <xf numFmtId="0" fontId="1" fillId="0" borderId="51" xfId="0" applyFont="1" applyBorder="1" applyAlignment="1">
      <alignment horizontal="center" vertical="center" wrapText="1"/>
    </xf>
    <xf numFmtId="0" fontId="6" fillId="2" borderId="54" xfId="0" applyFont="1" applyFill="1" applyBorder="1" applyAlignment="1">
      <alignment horizontal="left" vertical="center" wrapText="1"/>
    </xf>
    <xf numFmtId="0" fontId="1" fillId="0" borderId="54" xfId="0" applyFont="1" applyBorder="1" applyAlignment="1">
      <alignment horizontal="left" vertical="center" wrapText="1"/>
    </xf>
    <xf numFmtId="0" fontId="4" fillId="0" borderId="53" xfId="0" applyFont="1" applyBorder="1" applyAlignment="1">
      <alignment horizontal="left" vertical="center" wrapText="1"/>
    </xf>
    <xf numFmtId="0" fontId="4" fillId="0" borderId="0" xfId="0" applyFont="1" applyAlignment="1">
      <alignment horizontal="left" vertical="center" wrapText="1"/>
    </xf>
    <xf numFmtId="0" fontId="4" fillId="0" borderId="49" xfId="0" applyFont="1" applyBorder="1" applyAlignment="1">
      <alignment horizontal="left" vertical="center" wrapText="1"/>
    </xf>
    <xf numFmtId="0" fontId="4" fillId="8" borderId="3" xfId="0" applyFont="1" applyFill="1" applyBorder="1" applyAlignment="1">
      <alignment horizontal="left" vertical="center"/>
    </xf>
    <xf numFmtId="0" fontId="1" fillId="8" borderId="46" xfId="0" applyFont="1" applyFill="1" applyBorder="1" applyAlignment="1">
      <alignment horizontal="left" vertical="center"/>
    </xf>
    <xf numFmtId="0" fontId="4" fillId="0" borderId="50" xfId="0" applyFont="1" applyBorder="1" applyAlignment="1">
      <alignment horizontal="center" vertical="center" wrapText="1"/>
    </xf>
    <xf numFmtId="0" fontId="1" fillId="0" borderId="50" xfId="0" applyFont="1" applyBorder="1" applyAlignment="1">
      <alignment horizontal="center" vertical="center" wrapText="1"/>
    </xf>
    <xf numFmtId="0" fontId="3" fillId="8" borderId="56" xfId="0" applyFont="1" applyFill="1" applyBorder="1" applyAlignment="1">
      <alignment horizontal="center" vertical="center" wrapText="1"/>
    </xf>
    <xf numFmtId="0" fontId="3" fillId="8" borderId="51" xfId="0" applyFont="1" applyFill="1" applyBorder="1" applyAlignment="1">
      <alignment horizontal="center" vertical="center" wrapText="1"/>
    </xf>
    <xf numFmtId="0" fontId="8" fillId="8" borderId="55" xfId="0" applyFont="1" applyFill="1" applyBorder="1" applyAlignment="1">
      <alignment vertical="center" wrapText="1"/>
    </xf>
    <xf numFmtId="0" fontId="53" fillId="8" borderId="18" xfId="0" applyFont="1" applyFill="1" applyBorder="1" applyAlignment="1">
      <alignment horizontal="left" vertical="center" wrapText="1"/>
    </xf>
    <xf numFmtId="0" fontId="53" fillId="8" borderId="46" xfId="0" applyFont="1" applyFill="1" applyBorder="1" applyAlignment="1">
      <alignment horizontal="left" vertical="center" wrapText="1"/>
    </xf>
    <xf numFmtId="0" fontId="3" fillId="0" borderId="57" xfId="0" applyFont="1" applyBorder="1" applyAlignment="1">
      <alignment vertical="center" wrapText="1"/>
    </xf>
    <xf numFmtId="0" fontId="13" fillId="0" borderId="56" xfId="0" applyFont="1" applyBorder="1" applyAlignment="1">
      <alignment vertical="center" wrapText="1"/>
    </xf>
    <xf numFmtId="0" fontId="13" fillId="0" borderId="51" xfId="0" applyFont="1" applyBorder="1" applyAlignment="1">
      <alignment vertical="center" wrapText="1"/>
    </xf>
    <xf numFmtId="0" fontId="3" fillId="0" borderId="55" xfId="0" applyFont="1" applyBorder="1" applyAlignment="1">
      <alignment vertical="center" wrapText="1"/>
    </xf>
    <xf numFmtId="0" fontId="4" fillId="0" borderId="50" xfId="0" applyFont="1" applyBorder="1" applyAlignment="1">
      <alignment horizontal="center" vertical="center" textRotation="90" wrapText="1"/>
    </xf>
    <xf numFmtId="0" fontId="1" fillId="0" borderId="50" xfId="0" applyFont="1" applyBorder="1" applyAlignment="1">
      <alignment horizontal="center" vertical="center" textRotation="90" wrapText="1"/>
    </xf>
    <xf numFmtId="0" fontId="3" fillId="2" borderId="55" xfId="0" applyFont="1" applyFill="1" applyBorder="1" applyAlignment="1">
      <alignment horizontal="left" vertical="center" wrapText="1"/>
    </xf>
    <xf numFmtId="0" fontId="3" fillId="2" borderId="53" xfId="0" applyFont="1" applyFill="1" applyBorder="1" applyAlignment="1">
      <alignment horizontal="left" vertical="center" wrapText="1"/>
    </xf>
    <xf numFmtId="0" fontId="1" fillId="0" borderId="53" xfId="0" applyFont="1" applyBorder="1" applyAlignment="1">
      <alignment horizontal="left" vertical="center" wrapText="1"/>
    </xf>
    <xf numFmtId="0" fontId="1" fillId="0" borderId="52" xfId="0" applyFont="1" applyBorder="1" applyAlignment="1">
      <alignment horizontal="left" vertical="center" wrapText="1"/>
    </xf>
    <xf numFmtId="0" fontId="4" fillId="6" borderId="57" xfId="0" applyFont="1" applyFill="1" applyBorder="1" applyAlignment="1">
      <alignment horizontal="left" vertical="center" wrapText="1"/>
    </xf>
    <xf numFmtId="0" fontId="1" fillId="6" borderId="56" xfId="0" applyFont="1" applyFill="1" applyBorder="1" applyAlignment="1">
      <alignment horizontal="left" vertical="center" wrapText="1"/>
    </xf>
    <xf numFmtId="0" fontId="1" fillId="6" borderId="51" xfId="0" applyFont="1" applyFill="1" applyBorder="1" applyAlignment="1">
      <alignment horizontal="left" vertical="center" wrapText="1"/>
    </xf>
    <xf numFmtId="0" fontId="3" fillId="0" borderId="50" xfId="0" applyFont="1" applyBorder="1" applyAlignment="1">
      <alignment horizontal="center" vertical="center" textRotation="90" wrapText="1"/>
    </xf>
    <xf numFmtId="0" fontId="4" fillId="17" borderId="57" xfId="0" applyFont="1" applyFill="1" applyBorder="1" applyAlignment="1">
      <alignment horizontal="left" vertical="center" wrapText="1"/>
    </xf>
    <xf numFmtId="0" fontId="4" fillId="17" borderId="56" xfId="0" applyFont="1" applyFill="1" applyBorder="1" applyAlignment="1">
      <alignment vertical="center" wrapText="1"/>
    </xf>
    <xf numFmtId="0" fontId="4" fillId="17" borderId="51" xfId="0" applyFont="1" applyFill="1" applyBorder="1" applyAlignment="1">
      <alignment vertical="center" wrapText="1"/>
    </xf>
    <xf numFmtId="0" fontId="3" fillId="8" borderId="57" xfId="0" applyFont="1" applyFill="1" applyBorder="1" applyAlignment="1">
      <alignment horizontal="center" vertical="center" wrapText="1"/>
    </xf>
    <xf numFmtId="0" fontId="4" fillId="0" borderId="193" xfId="0" applyFont="1" applyBorder="1" applyAlignment="1">
      <alignment horizontal="left" vertical="center" wrapText="1"/>
    </xf>
    <xf numFmtId="0" fontId="4" fillId="0" borderId="192" xfId="0" applyFont="1" applyBorder="1" applyAlignment="1">
      <alignment horizontal="left" vertical="center" wrapText="1"/>
    </xf>
    <xf numFmtId="0" fontId="4" fillId="0" borderId="194" xfId="0" applyFont="1" applyBorder="1" applyAlignment="1">
      <alignment horizontal="left" vertical="center" wrapText="1"/>
    </xf>
    <xf numFmtId="0" fontId="39" fillId="0" borderId="193" xfId="0" applyFont="1" applyBorder="1" applyAlignment="1">
      <alignment horizontal="left" vertical="center" wrapText="1"/>
    </xf>
    <xf numFmtId="0" fontId="39" fillId="0" borderId="192" xfId="0" applyFont="1" applyBorder="1" applyAlignment="1">
      <alignment horizontal="left" vertical="center" wrapText="1"/>
    </xf>
    <xf numFmtId="0" fontId="39" fillId="0" borderId="194" xfId="0" applyFont="1" applyBorder="1" applyAlignment="1">
      <alignment horizontal="left" vertical="center" wrapText="1"/>
    </xf>
    <xf numFmtId="0" fontId="3" fillId="17" borderId="55" xfId="0" applyFont="1" applyFill="1" applyBorder="1" applyAlignment="1">
      <alignment vertical="center" wrapText="1"/>
    </xf>
    <xf numFmtId="0" fontId="1" fillId="17" borderId="53" xfId="0" applyFont="1" applyFill="1" applyBorder="1" applyAlignment="1">
      <alignment vertical="center" wrapText="1"/>
    </xf>
    <xf numFmtId="0" fontId="1" fillId="17" borderId="52" xfId="0" applyFont="1" applyFill="1" applyBorder="1" applyAlignment="1">
      <alignment vertical="center" wrapText="1"/>
    </xf>
    <xf numFmtId="0" fontId="3" fillId="8" borderId="57" xfId="0" applyFont="1" applyFill="1" applyBorder="1" applyAlignment="1">
      <alignment vertical="center" wrapText="1"/>
    </xf>
    <xf numFmtId="0" fontId="1" fillId="8" borderId="56" xfId="0" applyFont="1" applyFill="1" applyBorder="1" applyAlignment="1">
      <alignment vertical="center" wrapText="1"/>
    </xf>
    <xf numFmtId="0" fontId="1" fillId="8" borderId="51" xfId="0" applyFont="1" applyFill="1" applyBorder="1" applyAlignment="1">
      <alignment vertical="center" wrapText="1"/>
    </xf>
    <xf numFmtId="0" fontId="72" fillId="0" borderId="52" xfId="0" applyFont="1" applyBorder="1" applyAlignment="1">
      <alignment horizontal="center" vertical="center" textRotation="90"/>
    </xf>
    <xf numFmtId="0" fontId="72" fillId="0" borderId="18" xfId="0" applyFont="1" applyBorder="1" applyAlignment="1">
      <alignment horizontal="center" vertical="center" textRotation="90" wrapText="1"/>
    </xf>
    <xf numFmtId="0" fontId="72" fillId="0" borderId="8" xfId="0" applyFont="1" applyBorder="1" applyAlignment="1">
      <alignment horizontal="center" vertical="center" textRotation="90"/>
    </xf>
    <xf numFmtId="0" fontId="72" fillId="0" borderId="46" xfId="0" applyFont="1" applyBorder="1" applyAlignment="1">
      <alignment horizontal="center" vertical="center" textRotation="90" wrapText="1"/>
    </xf>
    <xf numFmtId="0" fontId="72" fillId="0" borderId="47" xfId="0" applyFont="1" applyBorder="1" applyAlignment="1">
      <alignment horizontal="center" vertical="center" textRotation="90"/>
    </xf>
    <xf numFmtId="0" fontId="4" fillId="0" borderId="55" xfId="0" applyFont="1" applyBorder="1" applyAlignment="1">
      <alignment vertical="center" wrapText="1"/>
    </xf>
    <xf numFmtId="0" fontId="1" fillId="0" borderId="18" xfId="0" applyFont="1" applyBorder="1" applyAlignment="1">
      <alignment vertical="center" wrapText="1"/>
    </xf>
    <xf numFmtId="0" fontId="1" fillId="0" borderId="8" xfId="0" applyFont="1" applyBorder="1" applyAlignment="1">
      <alignment vertical="center" wrapText="1"/>
    </xf>
    <xf numFmtId="0" fontId="72" fillId="0" borderId="52" xfId="0" applyFont="1" applyBorder="1" applyAlignment="1">
      <alignment horizontal="center" vertical="center" textRotation="90" wrapText="1"/>
    </xf>
    <xf numFmtId="0" fontId="66" fillId="0" borderId="18" xfId="0" applyFont="1" applyBorder="1" applyAlignment="1">
      <alignment horizontal="center" vertical="center" textRotation="90" wrapText="1"/>
    </xf>
    <xf numFmtId="0" fontId="72" fillId="0" borderId="8" xfId="0" applyFont="1" applyBorder="1" applyAlignment="1">
      <alignment horizontal="center" vertical="center" textRotation="90" wrapText="1"/>
    </xf>
    <xf numFmtId="0" fontId="66" fillId="0" borderId="46" xfId="0" applyFont="1" applyBorder="1" applyAlignment="1">
      <alignment horizontal="center" vertical="center" textRotation="90" wrapText="1"/>
    </xf>
    <xf numFmtId="0" fontId="72" fillId="0" borderId="47" xfId="0" applyFont="1" applyBorder="1" applyAlignment="1">
      <alignment horizontal="center" vertical="center" textRotation="90" wrapText="1"/>
    </xf>
    <xf numFmtId="0" fontId="4" fillId="8" borderId="3" xfId="0" applyFont="1" applyFill="1" applyBorder="1"/>
    <xf numFmtId="0" fontId="1" fillId="8" borderId="48" xfId="0" applyFont="1" applyFill="1" applyBorder="1"/>
    <xf numFmtId="0" fontId="3" fillId="8" borderId="55" xfId="0" applyFont="1" applyFill="1" applyBorder="1" applyAlignment="1">
      <alignment vertical="center" wrapText="1"/>
    </xf>
    <xf numFmtId="0" fontId="3" fillId="8" borderId="53" xfId="0" applyFont="1" applyFill="1" applyBorder="1" applyAlignment="1">
      <alignment vertical="center" wrapText="1"/>
    </xf>
    <xf numFmtId="0" fontId="13" fillId="8" borderId="53" xfId="0" applyFont="1" applyFill="1" applyBorder="1" applyAlignment="1">
      <alignment vertical="center" wrapText="1"/>
    </xf>
    <xf numFmtId="0" fontId="13" fillId="8" borderId="52" xfId="0" applyFont="1" applyFill="1" applyBorder="1" applyAlignment="1">
      <alignment vertical="center" wrapText="1"/>
    </xf>
    <xf numFmtId="0" fontId="3" fillId="10" borderId="55" xfId="0" applyFont="1" applyFill="1" applyBorder="1" applyAlignment="1">
      <alignment vertical="center" wrapText="1"/>
    </xf>
    <xf numFmtId="0" fontId="1" fillId="10" borderId="53" xfId="0" applyFont="1" applyFill="1" applyBorder="1" applyAlignment="1">
      <alignment vertical="center" wrapText="1"/>
    </xf>
    <xf numFmtId="0" fontId="1" fillId="10" borderId="52" xfId="0" applyFont="1" applyFill="1" applyBorder="1" applyAlignment="1">
      <alignment vertical="center" wrapText="1"/>
    </xf>
    <xf numFmtId="1" fontId="3" fillId="14" borderId="55" xfId="0" applyNumberFormat="1" applyFont="1" applyFill="1" applyBorder="1" applyAlignment="1">
      <alignment vertical="center" wrapText="1"/>
    </xf>
    <xf numFmtId="0" fontId="1" fillId="14" borderId="53" xfId="0" applyFont="1" applyFill="1" applyBorder="1" applyAlignment="1">
      <alignment vertical="center" wrapText="1"/>
    </xf>
    <xf numFmtId="0" fontId="1" fillId="14" borderId="52" xfId="0" applyFont="1" applyFill="1" applyBorder="1" applyAlignment="1">
      <alignment vertical="center" wrapText="1"/>
    </xf>
    <xf numFmtId="0" fontId="1" fillId="8" borderId="3" xfId="0" applyFont="1" applyFill="1" applyBorder="1" applyAlignment="1">
      <alignment horizontal="left"/>
    </xf>
    <xf numFmtId="0" fontId="1" fillId="8" borderId="48" xfId="0" applyFont="1" applyFill="1" applyBorder="1" applyAlignment="1">
      <alignment horizontal="left"/>
    </xf>
    <xf numFmtId="0" fontId="13" fillId="8" borderId="53" xfId="0" applyFont="1" applyFill="1" applyBorder="1" applyAlignment="1">
      <alignment horizontal="left" vertical="center" wrapText="1"/>
    </xf>
    <xf numFmtId="0" fontId="13" fillId="8" borderId="52" xfId="0" applyFont="1" applyFill="1" applyBorder="1" applyAlignment="1">
      <alignment horizontal="left" vertical="center" wrapText="1"/>
    </xf>
    <xf numFmtId="2" fontId="53" fillId="24" borderId="57" xfId="0" applyNumberFormat="1" applyFont="1" applyFill="1" applyBorder="1" applyAlignment="1">
      <alignment horizontal="center" vertical="center" wrapText="1"/>
    </xf>
    <xf numFmtId="0" fontId="55" fillId="24" borderId="56" xfId="0" applyFont="1" applyFill="1" applyBorder="1" applyAlignment="1">
      <alignment vertical="center" wrapText="1"/>
    </xf>
    <xf numFmtId="0" fontId="55" fillId="24" borderId="51" xfId="0" applyFont="1" applyFill="1" applyBorder="1" applyAlignment="1">
      <alignment vertical="center" wrapText="1"/>
    </xf>
    <xf numFmtId="0" fontId="3" fillId="15" borderId="3" xfId="0" applyFont="1" applyFill="1" applyBorder="1" applyAlignment="1">
      <alignment horizontal="left" vertical="center"/>
    </xf>
    <xf numFmtId="0" fontId="1" fillId="15" borderId="3" xfId="0" applyFont="1" applyFill="1" applyBorder="1" applyAlignment="1">
      <alignment horizontal="left" vertical="center"/>
    </xf>
    <xf numFmtId="0" fontId="1" fillId="15" borderId="48" xfId="0" applyFont="1" applyFill="1" applyBorder="1" applyAlignment="1">
      <alignment horizontal="left" vertical="center"/>
    </xf>
    <xf numFmtId="0" fontId="4" fillId="13" borderId="57" xfId="0" applyFont="1" applyFill="1" applyBorder="1" applyAlignment="1">
      <alignment vertical="center" wrapText="1"/>
    </xf>
    <xf numFmtId="0" fontId="1" fillId="13" borderId="56" xfId="0" applyFont="1" applyFill="1" applyBorder="1" applyAlignment="1">
      <alignment vertical="center" wrapText="1"/>
    </xf>
    <xf numFmtId="0" fontId="1" fillId="13" borderId="51" xfId="0" applyFont="1" applyFill="1" applyBorder="1" applyAlignment="1">
      <alignment vertical="center" wrapText="1"/>
    </xf>
    <xf numFmtId="0" fontId="3" fillId="14" borderId="3" xfId="0" applyFont="1" applyFill="1" applyBorder="1" applyAlignment="1">
      <alignment horizontal="left" vertical="center"/>
    </xf>
    <xf numFmtId="0" fontId="1" fillId="14" borderId="3" xfId="0" applyFont="1" applyFill="1" applyBorder="1" applyAlignment="1">
      <alignment horizontal="left" vertical="center"/>
    </xf>
    <xf numFmtId="0" fontId="1" fillId="14" borderId="48" xfId="0" applyFont="1" applyFill="1" applyBorder="1" applyAlignment="1">
      <alignment horizontal="left" vertical="center"/>
    </xf>
    <xf numFmtId="0" fontId="3" fillId="12" borderId="3" xfId="0" applyFont="1" applyFill="1" applyBorder="1" applyAlignment="1">
      <alignment horizontal="left" vertical="center"/>
    </xf>
    <xf numFmtId="0" fontId="1" fillId="12" borderId="3" xfId="0" applyFont="1" applyFill="1" applyBorder="1" applyAlignment="1">
      <alignment horizontal="left"/>
    </xf>
    <xf numFmtId="0" fontId="1" fillId="12" borderId="18" xfId="0" applyFont="1" applyFill="1" applyBorder="1" applyAlignment="1">
      <alignment horizontal="left"/>
    </xf>
    <xf numFmtId="0" fontId="1" fillId="12" borderId="46" xfId="0" applyFont="1" applyFill="1" applyBorder="1" applyAlignment="1">
      <alignment horizontal="left"/>
    </xf>
    <xf numFmtId="1" fontId="3" fillId="12" borderId="55" xfId="0" applyNumberFormat="1" applyFont="1" applyFill="1" applyBorder="1" applyAlignment="1">
      <alignment vertical="center" wrapText="1"/>
    </xf>
    <xf numFmtId="1" fontId="3" fillId="12" borderId="53" xfId="0" applyNumberFormat="1" applyFont="1" applyFill="1" applyBorder="1" applyAlignment="1">
      <alignment vertical="center" wrapText="1"/>
    </xf>
    <xf numFmtId="1" fontId="3" fillId="12" borderId="52" xfId="0" applyNumberFormat="1" applyFont="1" applyFill="1" applyBorder="1" applyAlignment="1">
      <alignment vertical="center" wrapText="1"/>
    </xf>
    <xf numFmtId="0" fontId="3" fillId="14" borderId="54" xfId="0" applyFont="1" applyFill="1" applyBorder="1" applyAlignment="1">
      <alignment vertical="center" wrapText="1"/>
    </xf>
    <xf numFmtId="0" fontId="1" fillId="14" borderId="54" xfId="0" applyFont="1" applyFill="1" applyBorder="1" applyAlignment="1">
      <alignment vertical="center" wrapText="1"/>
    </xf>
    <xf numFmtId="0" fontId="3" fillId="15" borderId="55" xfId="0" applyFont="1" applyFill="1" applyBorder="1" applyAlignment="1">
      <alignment vertical="center" wrapText="1"/>
    </xf>
    <xf numFmtId="0" fontId="1" fillId="15" borderId="53" xfId="0" applyFont="1" applyFill="1" applyBorder="1" applyAlignment="1">
      <alignment vertical="center" wrapText="1"/>
    </xf>
    <xf numFmtId="0" fontId="1" fillId="15" borderId="52" xfId="0" applyFont="1" applyFill="1" applyBorder="1" applyAlignment="1">
      <alignment vertical="center" wrapText="1"/>
    </xf>
    <xf numFmtId="0" fontId="3" fillId="13" borderId="3" xfId="0" applyFont="1" applyFill="1" applyBorder="1" applyAlignment="1">
      <alignment horizontal="left" vertical="center"/>
    </xf>
    <xf numFmtId="0" fontId="1" fillId="13" borderId="3" xfId="0" applyFont="1" applyFill="1" applyBorder="1" applyAlignment="1">
      <alignment horizontal="left" vertical="center"/>
    </xf>
    <xf numFmtId="0" fontId="1" fillId="13" borderId="48" xfId="0" applyFont="1" applyFill="1" applyBorder="1" applyAlignment="1">
      <alignment horizontal="left" vertical="center"/>
    </xf>
    <xf numFmtId="0" fontId="3" fillId="13" borderId="55" xfId="0" applyFont="1" applyFill="1" applyBorder="1" applyAlignment="1">
      <alignment vertical="center" wrapText="1"/>
    </xf>
    <xf numFmtId="0" fontId="1" fillId="13" borderId="53" xfId="0" applyFont="1" applyFill="1" applyBorder="1" applyAlignment="1">
      <alignment vertical="center" wrapText="1"/>
    </xf>
    <xf numFmtId="0" fontId="1" fillId="13" borderId="52" xfId="0" applyFont="1" applyFill="1" applyBorder="1" applyAlignment="1">
      <alignment vertical="center" wrapText="1"/>
    </xf>
    <xf numFmtId="0" fontId="3" fillId="8" borderId="55" xfId="0" applyFont="1" applyFill="1" applyBorder="1" applyAlignment="1">
      <alignment horizontal="left" vertical="center"/>
    </xf>
    <xf numFmtId="0" fontId="1" fillId="0" borderId="53" xfId="0" applyFont="1" applyBorder="1" applyAlignment="1">
      <alignment horizontal="left" vertical="center"/>
    </xf>
    <xf numFmtId="0" fontId="1" fillId="0" borderId="52" xfId="0" applyFont="1" applyBorder="1" applyAlignment="1">
      <alignment horizontal="left" vertical="center"/>
    </xf>
    <xf numFmtId="0" fontId="3" fillId="3" borderId="55" xfId="0" applyFont="1" applyFill="1" applyBorder="1" applyAlignment="1">
      <alignment vertical="center" wrapText="1"/>
    </xf>
    <xf numFmtId="0" fontId="1" fillId="3" borderId="53" xfId="0" applyFont="1" applyFill="1" applyBorder="1" applyAlignment="1">
      <alignment vertical="center" wrapText="1"/>
    </xf>
    <xf numFmtId="0" fontId="1" fillId="3" borderId="52" xfId="0" applyFont="1" applyFill="1" applyBorder="1" applyAlignment="1">
      <alignment vertical="center" wrapText="1"/>
    </xf>
    <xf numFmtId="0" fontId="3" fillId="16" borderId="3" xfId="0" applyFont="1" applyFill="1" applyBorder="1" applyAlignment="1">
      <alignment horizontal="left" vertical="center"/>
    </xf>
    <xf numFmtId="0" fontId="1" fillId="16" borderId="3" xfId="0" applyFont="1" applyFill="1" applyBorder="1" applyAlignment="1">
      <alignment horizontal="left" vertical="center"/>
    </xf>
    <xf numFmtId="0" fontId="1" fillId="16" borderId="46" xfId="0" applyFont="1" applyFill="1" applyBorder="1" applyAlignment="1">
      <alignment horizontal="left" vertical="center"/>
    </xf>
    <xf numFmtId="0" fontId="64" fillId="0" borderId="55" xfId="0" applyFont="1" applyBorder="1" applyAlignment="1">
      <alignment horizontal="center" vertical="center" textRotation="90" wrapText="1"/>
    </xf>
    <xf numFmtId="0" fontId="65" fillId="0" borderId="52" xfId="0" applyFont="1" applyBorder="1" applyAlignment="1">
      <alignment horizontal="center" vertical="center" textRotation="90" wrapText="1"/>
    </xf>
    <xf numFmtId="0" fontId="65" fillId="0" borderId="18" xfId="0" applyFont="1" applyBorder="1" applyAlignment="1">
      <alignment horizontal="center" vertical="center" textRotation="90" wrapText="1"/>
    </xf>
    <xf numFmtId="0" fontId="65" fillId="0" borderId="8" xfId="0" applyFont="1" applyBorder="1" applyAlignment="1">
      <alignment horizontal="center" vertical="center" textRotation="90" wrapText="1"/>
    </xf>
    <xf numFmtId="0" fontId="65" fillId="0" borderId="46" xfId="0" applyFont="1" applyBorder="1" applyAlignment="1">
      <alignment horizontal="center" vertical="center" textRotation="90" wrapText="1"/>
    </xf>
    <xf numFmtId="0" fontId="65" fillId="0" borderId="47" xfId="0" applyFont="1" applyBorder="1" applyAlignment="1">
      <alignment horizontal="center" vertical="center" textRotation="90" wrapText="1"/>
    </xf>
    <xf numFmtId="0" fontId="13" fillId="0" borderId="49" xfId="0" applyFont="1" applyBorder="1" applyAlignment="1">
      <alignment vertical="center" wrapText="1"/>
    </xf>
    <xf numFmtId="0" fontId="13" fillId="0" borderId="47" xfId="0" applyFont="1" applyBorder="1" applyAlignment="1">
      <alignment vertical="center" wrapText="1"/>
    </xf>
    <xf numFmtId="0" fontId="3" fillId="8" borderId="54" xfId="0" applyFont="1" applyFill="1" applyBorder="1" applyAlignment="1">
      <alignment vertical="center" wrapText="1"/>
    </xf>
    <xf numFmtId="0" fontId="1" fillId="8" borderId="54" xfId="0" applyFont="1" applyFill="1" applyBorder="1" applyAlignment="1">
      <alignment vertical="center" wrapText="1"/>
    </xf>
    <xf numFmtId="0" fontId="4" fillId="0" borderId="53" xfId="0" applyFont="1" applyBorder="1" applyAlignment="1">
      <alignment vertical="center" wrapText="1"/>
    </xf>
    <xf numFmtId="0" fontId="4" fillId="0" borderId="52" xfId="0" applyFont="1" applyBorder="1" applyAlignment="1">
      <alignment vertical="center" wrapText="1"/>
    </xf>
    <xf numFmtId="0" fontId="4" fillId="0" borderId="18" xfId="0" applyFont="1" applyBorder="1" applyAlignment="1">
      <alignment vertical="center" wrapText="1"/>
    </xf>
    <xf numFmtId="0" fontId="4" fillId="0" borderId="0" xfId="0" applyFont="1" applyAlignment="1">
      <alignment vertical="center" wrapText="1"/>
    </xf>
    <xf numFmtId="0" fontId="4" fillId="0" borderId="8" xfId="0" applyFont="1" applyBorder="1" applyAlignment="1">
      <alignment vertical="center" wrapText="1"/>
    </xf>
    <xf numFmtId="0" fontId="4" fillId="0" borderId="46" xfId="0" applyFont="1" applyBorder="1" applyAlignment="1">
      <alignment vertical="center" wrapText="1"/>
    </xf>
    <xf numFmtId="0" fontId="4" fillId="0" borderId="49" xfId="0" applyFont="1" applyBorder="1" applyAlignment="1">
      <alignment vertical="center" wrapText="1"/>
    </xf>
    <xf numFmtId="0" fontId="4" fillId="0" borderId="47" xfId="0" applyFont="1" applyBorder="1" applyAlignment="1">
      <alignment vertical="center" wrapText="1"/>
    </xf>
    <xf numFmtId="0" fontId="1" fillId="0" borderId="49" xfId="0" applyFont="1" applyBorder="1" applyAlignment="1">
      <alignment vertical="center" wrapText="1"/>
    </xf>
    <xf numFmtId="0" fontId="1" fillId="0" borderId="47" xfId="0" applyFont="1" applyBorder="1" applyAlignment="1">
      <alignment vertical="center" wrapText="1"/>
    </xf>
    <xf numFmtId="0" fontId="1" fillId="0" borderId="46" xfId="0" applyFont="1" applyBorder="1" applyAlignment="1">
      <alignment vertical="center" wrapText="1"/>
    </xf>
    <xf numFmtId="0" fontId="3" fillId="3" borderId="3" xfId="0" applyFont="1" applyFill="1" applyBorder="1" applyAlignment="1">
      <alignment horizontal="left" vertical="center"/>
    </xf>
    <xf numFmtId="0" fontId="1" fillId="3" borderId="3" xfId="0" applyFont="1" applyFill="1" applyBorder="1" applyAlignment="1">
      <alignment horizontal="left"/>
    </xf>
    <xf numFmtId="0" fontId="1" fillId="3" borderId="48" xfId="0" applyFont="1" applyFill="1" applyBorder="1" applyAlignment="1">
      <alignment horizontal="left"/>
    </xf>
    <xf numFmtId="0" fontId="4" fillId="8" borderId="3" xfId="0" applyFont="1" applyFill="1" applyBorder="1" applyAlignment="1">
      <alignment horizontal="left"/>
    </xf>
    <xf numFmtId="0" fontId="1" fillId="8" borderId="3" xfId="0" applyFont="1" applyFill="1" applyBorder="1"/>
    <xf numFmtId="1" fontId="4" fillId="0" borderId="57" xfId="0" applyNumberFormat="1" applyFont="1" applyBorder="1" applyAlignment="1">
      <alignment vertical="center" wrapText="1"/>
    </xf>
    <xf numFmtId="1" fontId="3" fillId="16" borderId="55" xfId="0" applyNumberFormat="1" applyFont="1" applyFill="1" applyBorder="1" applyAlignment="1">
      <alignment vertical="center" wrapText="1"/>
    </xf>
    <xf numFmtId="0" fontId="1" fillId="16" borderId="53" xfId="0" applyFont="1" applyFill="1" applyBorder="1" applyAlignment="1">
      <alignment vertical="center" wrapText="1"/>
    </xf>
    <xf numFmtId="0" fontId="3" fillId="12" borderId="56" xfId="0" applyFont="1" applyFill="1" applyBorder="1" applyAlignment="1">
      <alignment horizontal="center" vertical="center" wrapText="1"/>
    </xf>
    <xf numFmtId="0" fontId="1" fillId="12" borderId="56" xfId="0" applyFont="1" applyFill="1" applyBorder="1" applyAlignment="1">
      <alignment horizontal="center" vertical="center" wrapText="1"/>
    </xf>
    <xf numFmtId="0" fontId="1" fillId="12" borderId="51" xfId="0" applyFont="1" applyFill="1" applyBorder="1" applyAlignment="1">
      <alignment horizontal="center" vertical="center" wrapText="1"/>
    </xf>
    <xf numFmtId="0" fontId="3" fillId="10" borderId="3" xfId="0" applyFont="1" applyFill="1" applyBorder="1" applyAlignment="1">
      <alignment horizontal="left" vertical="center"/>
    </xf>
    <xf numFmtId="0" fontId="1" fillId="10" borderId="3" xfId="0" applyFont="1" applyFill="1" applyBorder="1" applyAlignment="1">
      <alignment horizontal="left" vertical="center"/>
    </xf>
    <xf numFmtId="0" fontId="1" fillId="10" borderId="48" xfId="0" applyFont="1" applyFill="1" applyBorder="1" applyAlignment="1">
      <alignment horizontal="left" vertical="center"/>
    </xf>
    <xf numFmtId="0" fontId="3" fillId="11" borderId="57" xfId="0" applyFont="1" applyFill="1" applyBorder="1" applyAlignment="1">
      <alignment horizontal="center" vertical="center" wrapText="1"/>
    </xf>
    <xf numFmtId="0" fontId="3" fillId="11" borderId="56" xfId="0" applyFont="1" applyFill="1" applyBorder="1" applyAlignment="1">
      <alignment horizontal="center" vertical="center" wrapText="1"/>
    </xf>
    <xf numFmtId="0" fontId="6" fillId="2" borderId="55" xfId="0" applyFont="1" applyFill="1" applyBorder="1" applyAlignment="1">
      <alignment horizontal="left" vertical="center" wrapText="1"/>
    </xf>
    <xf numFmtId="0" fontId="6" fillId="2" borderId="53" xfId="0" applyFont="1" applyFill="1" applyBorder="1" applyAlignment="1">
      <alignment horizontal="left" vertical="center" wrapText="1"/>
    </xf>
    <xf numFmtId="1" fontId="3" fillId="14" borderId="3" xfId="0" applyNumberFormat="1" applyFont="1" applyFill="1" applyBorder="1" applyAlignment="1">
      <alignment horizontal="left" vertical="center" wrapText="1"/>
    </xf>
    <xf numFmtId="0" fontId="1" fillId="14" borderId="3" xfId="0" applyFont="1" applyFill="1" applyBorder="1" applyAlignment="1">
      <alignment vertical="center"/>
    </xf>
    <xf numFmtId="0" fontId="1" fillId="14" borderId="46" xfId="0" applyFont="1" applyFill="1" applyBorder="1" applyAlignment="1">
      <alignment vertical="center"/>
    </xf>
    <xf numFmtId="0" fontId="3" fillId="16" borderId="56" xfId="0" applyFont="1" applyFill="1" applyBorder="1" applyAlignment="1">
      <alignment horizontal="center" vertical="center" wrapText="1"/>
    </xf>
    <xf numFmtId="0" fontId="1" fillId="16" borderId="56" xfId="0" applyFont="1" applyFill="1" applyBorder="1" applyAlignment="1">
      <alignment horizontal="center" vertical="center" wrapText="1"/>
    </xf>
    <xf numFmtId="0" fontId="1" fillId="16" borderId="51" xfId="0" applyFont="1" applyFill="1" applyBorder="1" applyAlignment="1">
      <alignment horizontal="center" vertical="center" wrapText="1"/>
    </xf>
    <xf numFmtId="0" fontId="3" fillId="11" borderId="3" xfId="0" applyFont="1" applyFill="1" applyBorder="1" applyAlignment="1">
      <alignment horizontal="left" vertical="center" wrapText="1"/>
    </xf>
    <xf numFmtId="0" fontId="3" fillId="11" borderId="48" xfId="0" applyFont="1" applyFill="1" applyBorder="1" applyAlignment="1">
      <alignment horizontal="left" vertical="center" wrapText="1"/>
    </xf>
    <xf numFmtId="0" fontId="3" fillId="13" borderId="55" xfId="0" applyFont="1" applyFill="1" applyBorder="1" applyAlignment="1">
      <alignment horizontal="left" vertical="center" wrapText="1"/>
    </xf>
    <xf numFmtId="0" fontId="3" fillId="13" borderId="53" xfId="0" applyFont="1" applyFill="1" applyBorder="1" applyAlignment="1">
      <alignment vertical="center" wrapText="1"/>
    </xf>
    <xf numFmtId="0" fontId="3" fillId="13" borderId="52" xfId="0" applyFont="1" applyFill="1" applyBorder="1" applyAlignment="1">
      <alignment vertical="center" wrapText="1"/>
    </xf>
    <xf numFmtId="0" fontId="6" fillId="18" borderId="3" xfId="0" applyFont="1" applyFill="1" applyBorder="1" applyAlignment="1">
      <alignment horizontal="left" vertical="center" wrapText="1"/>
    </xf>
    <xf numFmtId="0" fontId="1" fillId="18" borderId="3" xfId="0" applyFont="1" applyFill="1" applyBorder="1" applyAlignment="1">
      <alignment horizontal="left" vertical="center"/>
    </xf>
    <xf numFmtId="0" fontId="1" fillId="18" borderId="46" xfId="0" applyFont="1" applyFill="1" applyBorder="1" applyAlignment="1">
      <alignment horizontal="left" vertical="center"/>
    </xf>
    <xf numFmtId="0" fontId="53" fillId="8" borderId="3" xfId="0" applyFont="1" applyFill="1" applyBorder="1" applyAlignment="1">
      <alignment horizontal="left" vertical="center" wrapText="1"/>
    </xf>
    <xf numFmtId="0" fontId="1" fillId="8" borderId="3" xfId="0" applyFont="1" applyFill="1" applyBorder="1" applyAlignment="1">
      <alignment horizontal="left" vertical="center" wrapText="1"/>
    </xf>
    <xf numFmtId="0" fontId="1" fillId="8" borderId="48" xfId="0" applyFont="1" applyFill="1" applyBorder="1" applyAlignment="1">
      <alignment horizontal="left" vertical="center" wrapText="1"/>
    </xf>
    <xf numFmtId="0" fontId="53" fillId="17" borderId="18" xfId="0" applyFont="1" applyFill="1" applyBorder="1" applyAlignment="1">
      <alignment horizontal="left" vertical="center" wrapText="1"/>
    </xf>
    <xf numFmtId="0" fontId="1" fillId="17" borderId="18" xfId="0" applyFont="1" applyFill="1" applyBorder="1" applyAlignment="1">
      <alignment horizontal="left" vertical="center" wrapText="1"/>
    </xf>
    <xf numFmtId="0" fontId="1" fillId="0" borderId="18" xfId="0" applyFont="1" applyBorder="1" applyAlignment="1">
      <alignment horizontal="left" vertical="center" wrapText="1"/>
    </xf>
    <xf numFmtId="0" fontId="1" fillId="0" borderId="46" xfId="0" applyFont="1" applyBorder="1" applyAlignment="1">
      <alignment horizontal="left" vertical="center" wrapText="1"/>
    </xf>
    <xf numFmtId="0" fontId="72" fillId="0" borderId="50" xfId="0" applyFont="1" applyBorder="1" applyAlignment="1">
      <alignment horizontal="center" vertical="center" textRotation="90" wrapText="1"/>
    </xf>
    <xf numFmtId="0" fontId="13" fillId="8" borderId="54" xfId="0" applyFont="1" applyFill="1" applyBorder="1" applyAlignment="1">
      <alignment vertical="center" wrapText="1"/>
    </xf>
    <xf numFmtId="0" fontId="1" fillId="0" borderId="54" xfId="0" applyFont="1" applyBorder="1" applyAlignment="1">
      <alignment vertical="center" wrapText="1"/>
    </xf>
    <xf numFmtId="0" fontId="71" fillId="20" borderId="57" xfId="0" applyFont="1" applyFill="1" applyBorder="1" applyAlignment="1">
      <alignment horizontal="center" vertical="center" wrapText="1"/>
    </xf>
    <xf numFmtId="0" fontId="41" fillId="20" borderId="56" xfId="0" applyFont="1" applyFill="1" applyBorder="1" applyAlignment="1">
      <alignment horizontal="center" vertical="center" wrapText="1"/>
    </xf>
    <xf numFmtId="0" fontId="41" fillId="20" borderId="51" xfId="0" applyFont="1" applyFill="1" applyBorder="1" applyAlignment="1">
      <alignment horizontal="center" vertical="center" wrapText="1"/>
    </xf>
    <xf numFmtId="3" fontId="3" fillId="8" borderId="57" xfId="1" applyNumberFormat="1" applyFont="1" applyFill="1" applyBorder="1" applyAlignment="1" applyProtection="1">
      <alignment horizontal="center" vertical="center" wrapText="1"/>
    </xf>
    <xf numFmtId="0" fontId="1" fillId="8" borderId="51" xfId="0" applyFont="1" applyFill="1" applyBorder="1" applyAlignment="1">
      <alignment horizontal="center" vertical="center" wrapText="1"/>
    </xf>
    <xf numFmtId="0" fontId="6" fillId="8" borderId="56" xfId="0" applyFont="1" applyFill="1" applyBorder="1" applyAlignment="1">
      <alignment horizontal="center" vertical="center" wrapText="1"/>
    </xf>
    <xf numFmtId="0" fontId="6" fillId="17" borderId="3" xfId="0" applyFont="1" applyFill="1" applyBorder="1" applyAlignment="1">
      <alignment horizontal="left" vertical="center" wrapText="1"/>
    </xf>
    <xf numFmtId="0" fontId="1" fillId="17" borderId="3" xfId="0" applyFont="1" applyFill="1" applyBorder="1" applyAlignment="1">
      <alignment horizontal="left" vertical="center"/>
    </xf>
    <xf numFmtId="0" fontId="1" fillId="17" borderId="48" xfId="0" applyFont="1" applyFill="1" applyBorder="1" applyAlignment="1">
      <alignment horizontal="left" vertical="center"/>
    </xf>
    <xf numFmtId="0" fontId="4" fillId="8" borderId="48" xfId="0" applyFont="1" applyFill="1" applyBorder="1" applyAlignment="1">
      <alignment vertical="center"/>
    </xf>
    <xf numFmtId="0" fontId="1" fillId="8" borderId="50" xfId="0" applyFont="1" applyFill="1" applyBorder="1" applyAlignment="1">
      <alignment vertical="center"/>
    </xf>
    <xf numFmtId="0" fontId="3" fillId="9" borderId="54" xfId="0" applyFont="1" applyFill="1" applyBorder="1" applyAlignment="1">
      <alignment vertical="center" wrapText="1"/>
    </xf>
    <xf numFmtId="0" fontId="1" fillId="9" borderId="54" xfId="0" applyFont="1" applyFill="1" applyBorder="1" applyAlignment="1">
      <alignment vertical="center" wrapText="1"/>
    </xf>
    <xf numFmtId="0" fontId="38" fillId="0" borderId="57" xfId="0" applyFont="1" applyBorder="1" applyAlignment="1">
      <alignment horizontal="left" vertical="center" wrapText="1"/>
    </xf>
    <xf numFmtId="0" fontId="38" fillId="0" borderId="56" xfId="0" applyFont="1" applyBorder="1" applyAlignment="1">
      <alignment horizontal="left" vertical="center" wrapText="1"/>
    </xf>
    <xf numFmtId="0" fontId="38" fillId="0" borderId="51" xfId="0" applyFont="1" applyBorder="1" applyAlignment="1">
      <alignment horizontal="left" vertical="center" wrapText="1"/>
    </xf>
    <xf numFmtId="0" fontId="3" fillId="8" borderId="48" xfId="0" applyFont="1" applyFill="1" applyBorder="1" applyAlignment="1">
      <alignment vertical="center"/>
    </xf>
    <xf numFmtId="0" fontId="3" fillId="11" borderId="51" xfId="0" applyFont="1" applyFill="1" applyBorder="1" applyAlignment="1">
      <alignment horizontal="center" vertical="center" wrapText="1"/>
    </xf>
    <xf numFmtId="0" fontId="13" fillId="11" borderId="50" xfId="0" applyFont="1" applyFill="1" applyBorder="1" applyAlignment="1">
      <alignment horizontal="center" vertical="center" wrapText="1"/>
    </xf>
    <xf numFmtId="0" fontId="3" fillId="12" borderId="50" xfId="0" applyFont="1" applyFill="1" applyBorder="1" applyAlignment="1">
      <alignment horizontal="center" vertical="center" wrapText="1"/>
    </xf>
    <xf numFmtId="0" fontId="13" fillId="12" borderId="50" xfId="0" applyFont="1" applyFill="1" applyBorder="1" applyAlignment="1">
      <alignment horizontal="center" vertical="center" wrapText="1"/>
    </xf>
    <xf numFmtId="0" fontId="1" fillId="0" borderId="0" xfId="0" applyFont="1" applyAlignment="1">
      <alignment vertical="center" wrapText="1"/>
    </xf>
    <xf numFmtId="0" fontId="53" fillId="11" borderId="50" xfId="0" applyFont="1" applyFill="1" applyBorder="1" applyAlignment="1">
      <alignment horizontal="center" vertical="center" wrapText="1"/>
    </xf>
    <xf numFmtId="0" fontId="1" fillId="11" borderId="50" xfId="0" applyFont="1" applyFill="1" applyBorder="1" applyAlignment="1">
      <alignment horizontal="center" vertical="center" wrapText="1"/>
    </xf>
    <xf numFmtId="0" fontId="3" fillId="11" borderId="57" xfId="0" applyFont="1" applyFill="1" applyBorder="1" applyAlignment="1">
      <alignment vertical="center"/>
    </xf>
    <xf numFmtId="0" fontId="3" fillId="11" borderId="56" xfId="0" applyFont="1" applyFill="1" applyBorder="1" applyAlignment="1">
      <alignment vertical="center"/>
    </xf>
    <xf numFmtId="0" fontId="1" fillId="11" borderId="54" xfId="0" applyFont="1" applyFill="1" applyBorder="1" applyAlignment="1">
      <alignment horizontal="center" vertical="center" wrapText="1"/>
    </xf>
    <xf numFmtId="0" fontId="3" fillId="14" borderId="55" xfId="0" applyFont="1" applyFill="1" applyBorder="1" applyAlignment="1">
      <alignment horizontal="center" vertical="center" wrapText="1"/>
    </xf>
    <xf numFmtId="0" fontId="13" fillId="14" borderId="53" xfId="0" applyFont="1" applyFill="1" applyBorder="1" applyAlignment="1">
      <alignment horizontal="center" vertical="center" wrapText="1"/>
    </xf>
    <xf numFmtId="0" fontId="4" fillId="11" borderId="48" xfId="0" applyFont="1" applyFill="1" applyBorder="1"/>
    <xf numFmtId="0" fontId="1" fillId="11" borderId="50" xfId="0" applyFont="1" applyFill="1" applyBorder="1"/>
    <xf numFmtId="0" fontId="1" fillId="11" borderId="57" xfId="0" applyFont="1" applyFill="1" applyBorder="1"/>
    <xf numFmtId="0" fontId="1" fillId="14" borderId="48" xfId="0" applyFont="1" applyFill="1" applyBorder="1"/>
    <xf numFmtId="0" fontId="1" fillId="14" borderId="50" xfId="0" applyFont="1" applyFill="1" applyBorder="1"/>
    <xf numFmtId="0" fontId="4" fillId="7" borderId="50" xfId="0" applyFont="1" applyFill="1" applyBorder="1" applyAlignment="1">
      <alignment horizontal="center" vertical="center" textRotation="90" wrapText="1"/>
    </xf>
    <xf numFmtId="0" fontId="1" fillId="7" borderId="50" xfId="0" applyFont="1" applyFill="1" applyBorder="1" applyAlignment="1">
      <alignment horizontal="center" vertical="center" textRotation="90" wrapText="1"/>
    </xf>
    <xf numFmtId="0" fontId="4" fillId="10" borderId="50" xfId="0" applyFont="1" applyFill="1" applyBorder="1" applyAlignment="1">
      <alignment horizontal="center" vertical="center" textRotation="90" wrapText="1"/>
    </xf>
    <xf numFmtId="0" fontId="1" fillId="10" borderId="50" xfId="0" applyFont="1" applyFill="1" applyBorder="1" applyAlignment="1">
      <alignment horizontal="center" vertical="center" textRotation="90" wrapText="1"/>
    </xf>
    <xf numFmtId="0" fontId="4" fillId="18" borderId="55" xfId="0" applyFont="1" applyFill="1" applyBorder="1" applyAlignment="1">
      <alignment horizontal="center" vertical="center" textRotation="90" wrapText="1"/>
    </xf>
    <xf numFmtId="0" fontId="1" fillId="18" borderId="52" xfId="0" applyFont="1" applyFill="1" applyBorder="1" applyAlignment="1">
      <alignment horizontal="center" vertical="center" textRotation="90" wrapText="1"/>
    </xf>
    <xf numFmtId="0" fontId="1" fillId="18" borderId="18" xfId="0" applyFont="1" applyFill="1" applyBorder="1" applyAlignment="1">
      <alignment horizontal="center" vertical="center" textRotation="90" wrapText="1"/>
    </xf>
    <xf numFmtId="0" fontId="1" fillId="18" borderId="8" xfId="0" applyFont="1" applyFill="1" applyBorder="1" applyAlignment="1">
      <alignment horizontal="center" vertical="center" textRotation="90" wrapText="1"/>
    </xf>
    <xf numFmtId="0" fontId="1" fillId="18" borderId="18" xfId="0" applyFont="1" applyFill="1" applyBorder="1"/>
    <xf numFmtId="0" fontId="1" fillId="18" borderId="8" xfId="0" applyFont="1" applyFill="1" applyBorder="1"/>
    <xf numFmtId="0" fontId="1" fillId="18" borderId="46" xfId="0" applyFont="1" applyFill="1" applyBorder="1"/>
    <xf numFmtId="0" fontId="1" fillId="18" borderId="47" xfId="0" applyFont="1" applyFill="1" applyBorder="1"/>
    <xf numFmtId="0" fontId="4" fillId="6" borderId="55" xfId="0" applyFont="1" applyFill="1" applyBorder="1" applyAlignment="1">
      <alignment horizontal="center" vertical="center" wrapText="1"/>
    </xf>
    <xf numFmtId="0" fontId="118" fillId="13" borderId="191" xfId="0" applyFont="1" applyFill="1" applyBorder="1" applyAlignment="1">
      <alignment horizontal="left" vertical="top" wrapText="1" shrinkToFit="1"/>
    </xf>
    <xf numFmtId="0" fontId="38" fillId="2" borderId="191" xfId="0" applyFont="1" applyFill="1" applyBorder="1" applyAlignment="1">
      <alignment horizontal="left" vertical="center"/>
    </xf>
    <xf numFmtId="0" fontId="3" fillId="12" borderId="50" xfId="0" applyFont="1" applyFill="1" applyBorder="1" applyAlignment="1">
      <alignment horizontal="left" vertical="center" wrapText="1"/>
    </xf>
    <xf numFmtId="0" fontId="1" fillId="12" borderId="50" xfId="0" applyFont="1" applyFill="1" applyBorder="1" applyAlignment="1">
      <alignment wrapText="1"/>
    </xf>
    <xf numFmtId="0" fontId="3" fillId="8" borderId="55" xfId="0" applyFont="1" applyFill="1" applyBorder="1" applyAlignment="1">
      <alignment horizontal="center" vertical="center" wrapText="1"/>
    </xf>
    <xf numFmtId="0" fontId="3" fillId="0" borderId="18" xfId="0" applyFont="1" applyBorder="1" applyAlignment="1">
      <alignment vertical="center" wrapText="1"/>
    </xf>
    <xf numFmtId="0" fontId="4" fillId="23" borderId="57" xfId="0" applyFont="1" applyFill="1" applyBorder="1" applyAlignment="1">
      <alignment vertical="center" wrapText="1"/>
    </xf>
    <xf numFmtId="0" fontId="1" fillId="23" borderId="56" xfId="0" applyFont="1" applyFill="1" applyBorder="1" applyAlignment="1">
      <alignment vertical="center" wrapText="1"/>
    </xf>
    <xf numFmtId="0" fontId="1" fillId="23" borderId="51" xfId="0" applyFont="1" applyFill="1" applyBorder="1" applyAlignment="1">
      <alignment vertical="center" wrapText="1"/>
    </xf>
    <xf numFmtId="0" fontId="3" fillId="19" borderId="55" xfId="0" applyFont="1" applyFill="1" applyBorder="1" applyAlignment="1">
      <alignment vertical="center" wrapText="1"/>
    </xf>
    <xf numFmtId="0" fontId="7" fillId="19" borderId="53" xfId="0" applyFont="1" applyFill="1" applyBorder="1" applyAlignment="1">
      <alignment vertical="center" wrapText="1"/>
    </xf>
    <xf numFmtId="0" fontId="3" fillId="19" borderId="48" xfId="0" applyFont="1" applyFill="1" applyBorder="1" applyAlignment="1">
      <alignment horizontal="left" vertical="center" wrapText="1"/>
    </xf>
    <xf numFmtId="0" fontId="7" fillId="19" borderId="50" xfId="0" applyFont="1" applyFill="1" applyBorder="1" applyAlignment="1">
      <alignment horizontal="left" vertical="center" wrapText="1"/>
    </xf>
    <xf numFmtId="0" fontId="4" fillId="13" borderId="3" xfId="0" applyFont="1" applyFill="1" applyBorder="1" applyAlignment="1">
      <alignment horizontal="center" vertical="center" textRotation="90" wrapText="1"/>
    </xf>
    <xf numFmtId="0" fontId="1" fillId="13" borderId="3" xfId="0" applyFont="1" applyFill="1" applyBorder="1" applyAlignment="1">
      <alignment horizontal="center" vertical="center" textRotation="90" wrapText="1"/>
    </xf>
    <xf numFmtId="0" fontId="1" fillId="13" borderId="3" xfId="0" applyFont="1" applyFill="1" applyBorder="1" applyAlignment="1">
      <alignment vertical="center" wrapText="1"/>
    </xf>
    <xf numFmtId="0" fontId="1" fillId="13" borderId="48" xfId="0" applyFont="1" applyFill="1" applyBorder="1" applyAlignment="1">
      <alignment vertical="center" wrapText="1"/>
    </xf>
    <xf numFmtId="0" fontId="67" fillId="11" borderId="55" xfId="0" applyFont="1" applyFill="1" applyBorder="1" applyAlignment="1">
      <alignment horizontal="left" vertical="center" wrapText="1"/>
    </xf>
    <xf numFmtId="1" fontId="3" fillId="8" borderId="55" xfId="0" applyNumberFormat="1" applyFont="1" applyFill="1" applyBorder="1" applyAlignment="1">
      <alignment vertical="center" wrapText="1"/>
    </xf>
    <xf numFmtId="1" fontId="53" fillId="8" borderId="3" xfId="0" applyNumberFormat="1" applyFont="1" applyFill="1" applyBorder="1" applyAlignment="1">
      <alignment horizontal="left" vertical="center" wrapText="1"/>
    </xf>
    <xf numFmtId="0" fontId="3" fillId="0" borderId="53" xfId="0" applyFont="1" applyBorder="1" applyAlignment="1">
      <alignment vertical="center" wrapText="1"/>
    </xf>
    <xf numFmtId="0" fontId="3" fillId="0" borderId="52" xfId="0" applyFont="1" applyBorder="1" applyAlignment="1">
      <alignment vertical="center" wrapText="1"/>
    </xf>
    <xf numFmtId="0" fontId="48" fillId="0" borderId="191" xfId="0" applyFont="1" applyBorder="1" applyAlignment="1">
      <alignment horizontal="center" vertical="center" wrapText="1"/>
    </xf>
    <xf numFmtId="0" fontId="46" fillId="0" borderId="191" xfId="0" applyFont="1" applyBorder="1" applyAlignment="1">
      <alignment horizontal="center" vertical="center" wrapText="1"/>
    </xf>
    <xf numFmtId="171" fontId="4" fillId="0" borderId="57" xfId="0" applyNumberFormat="1" applyFont="1" applyBorder="1" applyAlignment="1" applyProtection="1">
      <alignment horizontal="right" vertical="center" wrapText="1"/>
      <protection locked="0"/>
    </xf>
    <xf numFmtId="171" fontId="1" fillId="0" borderId="51" xfId="0" applyNumberFormat="1" applyFont="1" applyBorder="1" applyAlignment="1" applyProtection="1">
      <alignment horizontal="right" vertical="center" wrapText="1"/>
      <protection locked="0"/>
    </xf>
    <xf numFmtId="0" fontId="48" fillId="6" borderId="191" xfId="0" applyFont="1" applyFill="1" applyBorder="1" applyAlignment="1">
      <alignment horizontal="center" vertical="center" wrapText="1"/>
    </xf>
    <xf numFmtId="171" fontId="4" fillId="6" borderId="57" xfId="0" applyNumberFormat="1" applyFont="1" applyFill="1" applyBorder="1" applyAlignment="1" applyProtection="1">
      <alignment horizontal="right" vertical="center" wrapText="1"/>
      <protection locked="0"/>
    </xf>
    <xf numFmtId="0" fontId="52" fillId="0" borderId="0" xfId="0" applyFont="1" applyAlignment="1">
      <alignment horizontal="center" vertical="center" wrapText="1"/>
    </xf>
    <xf numFmtId="0" fontId="53" fillId="24" borderId="54" xfId="0" applyFont="1" applyFill="1" applyBorder="1" applyAlignment="1">
      <alignment horizontal="center" vertical="center" wrapText="1"/>
    </xf>
    <xf numFmtId="0" fontId="53" fillId="24" borderId="48" xfId="0" applyFont="1" applyFill="1" applyBorder="1" applyAlignment="1">
      <alignment horizontal="center" vertical="center" wrapText="1"/>
    </xf>
    <xf numFmtId="0" fontId="48" fillId="0" borderId="0" xfId="0" applyFont="1" applyAlignment="1">
      <alignment horizontal="center" vertical="center" wrapText="1"/>
    </xf>
    <xf numFmtId="0" fontId="53" fillId="24" borderId="55" xfId="0" applyFont="1" applyFill="1" applyBorder="1" applyAlignment="1">
      <alignment horizontal="center" vertical="center" wrapText="1"/>
    </xf>
    <xf numFmtId="0" fontId="53" fillId="24" borderId="52" xfId="0" applyFont="1" applyFill="1" applyBorder="1" applyAlignment="1">
      <alignment horizontal="center" vertical="center" wrapText="1"/>
    </xf>
    <xf numFmtId="0" fontId="53" fillId="24" borderId="46" xfId="0" applyFont="1" applyFill="1" applyBorder="1" applyAlignment="1">
      <alignment horizontal="center" vertical="center" wrapText="1"/>
    </xf>
    <xf numFmtId="0" fontId="53" fillId="24" borderId="47" xfId="0" applyFont="1" applyFill="1" applyBorder="1" applyAlignment="1">
      <alignment horizontal="center" vertical="center" wrapText="1"/>
    </xf>
    <xf numFmtId="0" fontId="53" fillId="24" borderId="2" xfId="0" applyFont="1" applyFill="1" applyBorder="1" applyAlignment="1">
      <alignment horizontal="center" vertical="center" wrapText="1"/>
    </xf>
    <xf numFmtId="0" fontId="55" fillId="24" borderId="2" xfId="0" applyFont="1" applyFill="1" applyBorder="1" applyAlignment="1">
      <alignment horizontal="center" vertical="center" wrapText="1"/>
    </xf>
    <xf numFmtId="0" fontId="48" fillId="0" borderId="54" xfId="0" applyFont="1" applyBorder="1" applyAlignment="1">
      <alignment horizontal="center" vertical="center" wrapText="1"/>
    </xf>
    <xf numFmtId="0" fontId="46" fillId="0" borderId="48" xfId="0" applyFont="1" applyBorder="1" applyAlignment="1">
      <alignment horizontal="center" vertical="center" wrapText="1"/>
    </xf>
    <xf numFmtId="0" fontId="48" fillId="6" borderId="54" xfId="0" applyFont="1" applyFill="1" applyBorder="1" applyAlignment="1">
      <alignment horizontal="center" vertical="center" wrapText="1"/>
    </xf>
    <xf numFmtId="0" fontId="55" fillId="24" borderId="52" xfId="0" applyFont="1" applyFill="1" applyBorder="1" applyAlignment="1">
      <alignment horizontal="center" vertical="center" wrapText="1"/>
    </xf>
    <xf numFmtId="0" fontId="55" fillId="24" borderId="46" xfId="0" applyFont="1" applyFill="1" applyBorder="1" applyAlignment="1">
      <alignment horizontal="center" vertical="center" wrapText="1"/>
    </xf>
    <xf numFmtId="0" fontId="55" fillId="24" borderId="47" xfId="0" applyFont="1" applyFill="1" applyBorder="1" applyAlignment="1">
      <alignment horizontal="center" vertical="center" wrapText="1"/>
    </xf>
    <xf numFmtId="173" fontId="45" fillId="8" borderId="57" xfId="13" applyNumberFormat="1" applyFont="1" applyFill="1" applyBorder="1" applyAlignment="1">
      <alignment horizontal="center" vertical="center" wrapText="1"/>
    </xf>
    <xf numFmtId="173" fontId="46" fillId="8" borderId="51" xfId="0" applyNumberFormat="1" applyFont="1" applyFill="1" applyBorder="1" applyAlignment="1">
      <alignment horizontal="center" vertical="center" wrapText="1"/>
    </xf>
    <xf numFmtId="0" fontId="53" fillId="24" borderId="3" xfId="0" applyFont="1" applyFill="1" applyBorder="1" applyAlignment="1">
      <alignment horizontal="center" vertical="center" wrapText="1"/>
    </xf>
    <xf numFmtId="0" fontId="53" fillId="24" borderId="18" xfId="0" applyFont="1" applyFill="1" applyBorder="1" applyAlignment="1">
      <alignment horizontal="center" vertical="center" wrapText="1"/>
    </xf>
    <xf numFmtId="0" fontId="53" fillId="24" borderId="8" xfId="0" applyFont="1" applyFill="1" applyBorder="1" applyAlignment="1">
      <alignment horizontal="center" vertical="center" wrapText="1"/>
    </xf>
    <xf numFmtId="0" fontId="45" fillId="0" borderId="50" xfId="0" applyFont="1" applyBorder="1" applyAlignment="1">
      <alignment horizontal="left" vertical="center" wrapText="1"/>
    </xf>
    <xf numFmtId="0" fontId="46" fillId="0" borderId="50" xfId="0" applyFont="1" applyBorder="1" applyAlignment="1">
      <alignment horizontal="left" vertical="center" wrapText="1"/>
    </xf>
    <xf numFmtId="0" fontId="45" fillId="0" borderId="57" xfId="0" applyFont="1" applyBorder="1" applyAlignment="1">
      <alignment horizontal="left" vertical="center" wrapText="1"/>
    </xf>
    <xf numFmtId="0" fontId="46" fillId="0" borderId="51" xfId="0" applyFont="1" applyBorder="1" applyAlignment="1">
      <alignment horizontal="left" vertical="center" wrapText="1"/>
    </xf>
    <xf numFmtId="0" fontId="95" fillId="24" borderId="3" xfId="0" applyFont="1" applyFill="1" applyBorder="1" applyAlignment="1">
      <alignment horizontal="center" vertical="center" wrapText="1"/>
    </xf>
    <xf numFmtId="0" fontId="95" fillId="24" borderId="48" xfId="0" applyFont="1" applyFill="1" applyBorder="1" applyAlignment="1">
      <alignment horizontal="center" vertical="center" wrapText="1"/>
    </xf>
    <xf numFmtId="0" fontId="53" fillId="24" borderId="50" xfId="0" applyFont="1" applyFill="1" applyBorder="1" applyAlignment="1">
      <alignment horizontal="center" vertical="center" wrapText="1"/>
    </xf>
    <xf numFmtId="0" fontId="95" fillId="24" borderId="50" xfId="0" applyFont="1" applyFill="1" applyBorder="1" applyAlignment="1">
      <alignment horizontal="center" vertical="center" wrapText="1"/>
    </xf>
    <xf numFmtId="0" fontId="94" fillId="24" borderId="50" xfId="0" applyFont="1" applyFill="1" applyBorder="1" applyAlignment="1">
      <alignment horizontal="center" vertical="center" wrapText="1"/>
    </xf>
    <xf numFmtId="0" fontId="48" fillId="6" borderId="57" xfId="0" applyFont="1" applyFill="1" applyBorder="1" applyAlignment="1">
      <alignment horizontal="center" vertical="center" wrapText="1"/>
    </xf>
    <xf numFmtId="0" fontId="46" fillId="0" borderId="51" xfId="0" applyFont="1" applyBorder="1" applyAlignment="1">
      <alignment horizontal="center" vertical="center" wrapText="1"/>
    </xf>
    <xf numFmtId="0" fontId="48" fillId="0" borderId="192" xfId="0" applyFont="1" applyBorder="1" applyAlignment="1">
      <alignment horizontal="center" vertical="center" wrapText="1"/>
    </xf>
    <xf numFmtId="0" fontId="46" fillId="0" borderId="194" xfId="0" applyFont="1" applyBorder="1" applyAlignment="1">
      <alignment horizontal="center" vertical="center" wrapText="1"/>
    </xf>
    <xf numFmtId="41" fontId="48" fillId="8" borderId="57" xfId="0" applyNumberFormat="1" applyFont="1" applyFill="1" applyBorder="1" applyAlignment="1">
      <alignment horizontal="center" vertical="center" wrapText="1"/>
    </xf>
    <xf numFmtId="0" fontId="46" fillId="8" borderId="51" xfId="0" applyFont="1" applyFill="1" applyBorder="1" applyAlignment="1">
      <alignment horizontal="center" vertical="center" wrapText="1"/>
    </xf>
    <xf numFmtId="0" fontId="53" fillId="24" borderId="57" xfId="0" applyFont="1" applyFill="1" applyBorder="1" applyAlignment="1">
      <alignment horizontal="center" vertical="center" wrapText="1"/>
    </xf>
    <xf numFmtId="0" fontId="94" fillId="24" borderId="56" xfId="0" applyFont="1" applyFill="1" applyBorder="1" applyAlignment="1">
      <alignment horizontal="center" vertical="center" wrapText="1"/>
    </xf>
    <xf numFmtId="0" fontId="94" fillId="24" borderId="51" xfId="0" applyFont="1" applyFill="1" applyBorder="1" applyAlignment="1">
      <alignment wrapText="1"/>
    </xf>
    <xf numFmtId="171" fontId="36" fillId="0" borderId="57" xfId="0" applyNumberFormat="1" applyFont="1" applyBorder="1" applyAlignment="1" applyProtection="1">
      <alignment horizontal="right" vertical="center"/>
      <protection locked="0"/>
    </xf>
    <xf numFmtId="171" fontId="36" fillId="0" borderId="51" xfId="0" applyNumberFormat="1" applyFont="1" applyBorder="1" applyAlignment="1" applyProtection="1">
      <alignment horizontal="right" vertical="center"/>
      <protection locked="0"/>
    </xf>
    <xf numFmtId="0" fontId="45" fillId="12" borderId="55" xfId="0" applyFont="1" applyFill="1" applyBorder="1" applyAlignment="1">
      <alignment vertical="center" wrapText="1"/>
    </xf>
    <xf numFmtId="0" fontId="46" fillId="0" borderId="53" xfId="0" applyFont="1" applyBorder="1" applyAlignment="1">
      <alignment vertical="center" wrapText="1"/>
    </xf>
    <xf numFmtId="0" fontId="46" fillId="0" borderId="52" xfId="0" applyFont="1" applyBorder="1" applyAlignment="1">
      <alignment wrapText="1"/>
    </xf>
    <xf numFmtId="0" fontId="45" fillId="19" borderId="55" xfId="0" applyFont="1" applyFill="1" applyBorder="1" applyAlignment="1">
      <alignment vertical="center" wrapText="1"/>
    </xf>
    <xf numFmtId="0" fontId="57" fillId="0" borderId="9" xfId="0" applyFont="1" applyBorder="1" applyAlignment="1">
      <alignment horizontal="center" vertical="center" wrapText="1"/>
    </xf>
    <xf numFmtId="0" fontId="58" fillId="0" borderId="15" xfId="0" applyFont="1" applyBorder="1" applyAlignment="1">
      <alignment wrapText="1"/>
    </xf>
    <xf numFmtId="0" fontId="58" fillId="0" borderId="10" xfId="0" applyFont="1" applyBorder="1" applyAlignment="1">
      <alignment wrapText="1"/>
    </xf>
    <xf numFmtId="0" fontId="58" fillId="0" borderId="11" xfId="0" applyFont="1" applyBorder="1" applyAlignment="1">
      <alignment wrapText="1"/>
    </xf>
    <xf numFmtId="0" fontId="58" fillId="0" borderId="0" xfId="0" applyFont="1" applyAlignment="1">
      <alignment wrapText="1"/>
    </xf>
    <xf numFmtId="0" fontId="58" fillId="0" borderId="12" xfId="0" applyFont="1" applyBorder="1" applyAlignment="1">
      <alignment wrapText="1"/>
    </xf>
    <xf numFmtId="0" fontId="58" fillId="0" borderId="13" xfId="0" applyFont="1" applyBorder="1" applyAlignment="1">
      <alignment wrapText="1"/>
    </xf>
    <xf numFmtId="0" fontId="58" fillId="0" borderId="16" xfId="0" applyFont="1" applyBorder="1" applyAlignment="1">
      <alignment wrapText="1"/>
    </xf>
    <xf numFmtId="0" fontId="58" fillId="0" borderId="14" xfId="0" applyFont="1" applyBorder="1" applyAlignment="1">
      <alignment wrapText="1"/>
    </xf>
    <xf numFmtId="0" fontId="55" fillId="24" borderId="51" xfId="0" applyFont="1" applyFill="1" applyBorder="1" applyAlignment="1">
      <alignment wrapText="1"/>
    </xf>
    <xf numFmtId="0" fontId="55" fillId="24" borderId="57" xfId="0" applyFont="1" applyFill="1" applyBorder="1" applyAlignment="1">
      <alignment horizontal="center" vertical="center" wrapText="1"/>
    </xf>
    <xf numFmtId="0" fontId="0" fillId="0" borderId="15" xfId="0" applyBorder="1" applyAlignment="1">
      <alignment horizontal="center" vertical="center" wrapText="1"/>
    </xf>
    <xf numFmtId="0" fontId="0" fillId="0" borderId="15" xfId="0" applyBorder="1" applyAlignment="1">
      <alignment wrapText="1"/>
    </xf>
    <xf numFmtId="0" fontId="0" fillId="0" borderId="10" xfId="0" applyBorder="1" applyAlignment="1">
      <alignment wrapText="1"/>
    </xf>
    <xf numFmtId="0" fontId="0" fillId="0" borderId="11" xfId="0" applyBorder="1" applyAlignment="1">
      <alignment horizontal="center" vertical="center" wrapText="1"/>
    </xf>
    <xf numFmtId="0" fontId="0" fillId="0" borderId="0" xfId="0" applyAlignment="1">
      <alignment horizontal="center" vertical="center" wrapText="1"/>
    </xf>
    <xf numFmtId="0" fontId="0" fillId="0" borderId="0" xfId="0" applyAlignment="1">
      <alignment wrapText="1"/>
    </xf>
    <xf numFmtId="0" fontId="0" fillId="0" borderId="12" xfId="0" applyBorder="1" applyAlignment="1">
      <alignment wrapText="1"/>
    </xf>
    <xf numFmtId="0" fontId="0" fillId="0" borderId="13" xfId="0" applyBorder="1" applyAlignment="1">
      <alignment horizontal="center" vertical="center" wrapText="1"/>
    </xf>
    <xf numFmtId="0" fontId="0" fillId="0" borderId="16" xfId="0" applyBorder="1" applyAlignment="1">
      <alignment horizontal="center" vertical="center" wrapText="1"/>
    </xf>
    <xf numFmtId="0" fontId="0" fillId="0" borderId="16" xfId="0" applyBorder="1" applyAlignment="1">
      <alignment wrapText="1"/>
    </xf>
    <xf numFmtId="0" fontId="0" fillId="0" borderId="14" xfId="0" applyBorder="1" applyAlignment="1">
      <alignment wrapText="1"/>
    </xf>
    <xf numFmtId="0" fontId="31" fillId="24" borderId="18" xfId="0" applyFont="1" applyFill="1" applyBorder="1" applyAlignment="1">
      <alignment horizontal="center" vertical="center" wrapText="1"/>
    </xf>
    <xf numFmtId="0" fontId="31" fillId="24" borderId="184" xfId="0" applyFont="1" applyFill="1" applyBorder="1" applyAlignment="1">
      <alignment horizontal="center" vertical="center" wrapText="1"/>
    </xf>
    <xf numFmtId="0" fontId="54" fillId="24" borderId="44" xfId="0" applyFont="1" applyFill="1" applyBorder="1" applyAlignment="1">
      <alignment horizontal="center" vertical="center" wrapText="1"/>
    </xf>
    <xf numFmtId="0" fontId="54" fillId="24" borderId="59" xfId="0" applyFont="1" applyFill="1" applyBorder="1" applyAlignment="1">
      <alignment horizontal="center" vertical="center" wrapText="1"/>
    </xf>
    <xf numFmtId="0" fontId="54" fillId="24" borderId="60" xfId="0" applyFont="1" applyFill="1" applyBorder="1" applyAlignment="1">
      <alignment horizontal="center" vertical="center" wrapText="1"/>
    </xf>
    <xf numFmtId="0" fontId="54" fillId="24" borderId="35" xfId="0" applyFont="1" applyFill="1" applyBorder="1" applyAlignment="1">
      <alignment horizontal="center" vertical="center" wrapText="1"/>
    </xf>
    <xf numFmtId="0" fontId="54" fillId="24" borderId="33" xfId="0" applyFont="1" applyFill="1" applyBorder="1" applyAlignment="1">
      <alignment horizontal="center" vertical="center" wrapText="1"/>
    </xf>
    <xf numFmtId="0" fontId="54" fillId="24" borderId="34" xfId="0" applyFont="1" applyFill="1" applyBorder="1" applyAlignment="1">
      <alignment horizontal="center" vertical="center" wrapText="1"/>
    </xf>
    <xf numFmtId="0" fontId="0" fillId="19" borderId="36" xfId="0" applyFill="1" applyBorder="1" applyAlignment="1">
      <alignment horizontal="center" vertical="center" wrapText="1"/>
    </xf>
    <xf numFmtId="0" fontId="40" fillId="19" borderId="36" xfId="0" applyFont="1" applyFill="1" applyBorder="1" applyAlignment="1">
      <alignment horizontal="center" vertical="center" wrapText="1"/>
    </xf>
    <xf numFmtId="0" fontId="59" fillId="0" borderId="55" xfId="0" applyFont="1" applyBorder="1" applyAlignment="1">
      <alignment horizontal="center" vertical="center" wrapText="1"/>
    </xf>
    <xf numFmtId="0" fontId="60" fillId="0" borderId="53" xfId="0" applyFont="1" applyBorder="1"/>
    <xf numFmtId="0" fontId="60" fillId="0" borderId="52" xfId="0" applyFont="1" applyBorder="1"/>
    <xf numFmtId="0" fontId="60" fillId="0" borderId="18" xfId="0" applyFont="1" applyBorder="1"/>
    <xf numFmtId="0" fontId="60" fillId="0" borderId="0" xfId="0" applyFont="1"/>
    <xf numFmtId="0" fontId="60" fillId="0" borderId="8" xfId="0" applyFont="1" applyBorder="1"/>
    <xf numFmtId="0" fontId="60" fillId="0" borderId="46" xfId="0" applyFont="1" applyBorder="1"/>
    <xf numFmtId="0" fontId="60" fillId="0" borderId="49" xfId="0" applyFont="1" applyBorder="1"/>
    <xf numFmtId="0" fontId="60" fillId="0" borderId="47" xfId="0" applyFont="1" applyBorder="1"/>
    <xf numFmtId="0" fontId="40" fillId="13" borderId="36" xfId="0" applyFont="1" applyFill="1" applyBorder="1" applyAlignment="1">
      <alignment horizontal="center" vertical="center" wrapText="1"/>
    </xf>
    <xf numFmtId="0" fontId="41" fillId="15" borderId="41" xfId="0" applyFont="1" applyFill="1" applyBorder="1" applyAlignment="1">
      <alignment vertical="center" wrapText="1"/>
    </xf>
    <xf numFmtId="0" fontId="41" fillId="15" borderId="3" xfId="0" applyFont="1" applyFill="1" applyBorder="1" applyAlignment="1">
      <alignment vertical="center" wrapText="1"/>
    </xf>
    <xf numFmtId="0" fontId="41" fillId="15" borderId="48" xfId="0" applyFont="1" applyFill="1" applyBorder="1" applyAlignment="1">
      <alignment vertical="center" wrapText="1"/>
    </xf>
    <xf numFmtId="0" fontId="41" fillId="15" borderId="40" xfId="0" applyFont="1" applyFill="1" applyBorder="1" applyAlignment="1">
      <alignment horizontal="center" vertical="center" wrapText="1"/>
    </xf>
    <xf numFmtId="0" fontId="41" fillId="15" borderId="39" xfId="0" applyFont="1" applyFill="1" applyBorder="1" applyAlignment="1">
      <alignment horizontal="center" vertical="center" wrapText="1"/>
    </xf>
    <xf numFmtId="0" fontId="41" fillId="15" borderId="18" xfId="0" applyFont="1" applyFill="1" applyBorder="1" applyAlignment="1">
      <alignment horizontal="center" vertical="center" wrapText="1"/>
    </xf>
    <xf numFmtId="0" fontId="41" fillId="15" borderId="8" xfId="0" applyFont="1" applyFill="1" applyBorder="1" applyAlignment="1">
      <alignment horizontal="center" vertical="center" wrapText="1"/>
    </xf>
    <xf numFmtId="0" fontId="41" fillId="15" borderId="46" xfId="0" applyFont="1" applyFill="1" applyBorder="1" applyAlignment="1">
      <alignment horizontal="center" vertical="center" wrapText="1"/>
    </xf>
    <xf numFmtId="0" fontId="41" fillId="15" borderId="47" xfId="0" applyFont="1" applyFill="1" applyBorder="1" applyAlignment="1">
      <alignment horizontal="center" vertical="center" wrapText="1"/>
    </xf>
    <xf numFmtId="0" fontId="40" fillId="20" borderId="3" xfId="0" applyFont="1" applyFill="1" applyBorder="1"/>
    <xf numFmtId="0" fontId="40" fillId="20" borderId="46" xfId="0" applyFont="1" applyFill="1" applyBorder="1"/>
    <xf numFmtId="0" fontId="40" fillId="3" borderId="3" xfId="0" applyFont="1" applyFill="1" applyBorder="1"/>
    <xf numFmtId="0" fontId="40" fillId="3" borderId="46" xfId="0" applyFont="1" applyFill="1" applyBorder="1"/>
    <xf numFmtId="0" fontId="40" fillId="15" borderId="3" xfId="0" applyFont="1" applyFill="1" applyBorder="1"/>
    <xf numFmtId="0" fontId="40" fillId="15" borderId="46" xfId="0" applyFont="1" applyFill="1" applyBorder="1"/>
    <xf numFmtId="0" fontId="42" fillId="20" borderId="40" xfId="0" applyFont="1" applyFill="1" applyBorder="1" applyAlignment="1">
      <alignment vertical="center"/>
    </xf>
    <xf numFmtId="0" fontId="42" fillId="20" borderId="39" xfId="0" applyFont="1" applyFill="1" applyBorder="1" applyAlignment="1">
      <alignment vertical="center"/>
    </xf>
    <xf numFmtId="0" fontId="42" fillId="0" borderId="38" xfId="0" applyFont="1" applyBorder="1" applyAlignment="1">
      <alignment vertical="center" wrapText="1"/>
    </xf>
    <xf numFmtId="0" fontId="42" fillId="0" borderId="37" xfId="0" applyFont="1" applyBorder="1" applyAlignment="1">
      <alignment vertical="center" wrapText="1"/>
    </xf>
    <xf numFmtId="0" fontId="42" fillId="3" borderId="40" xfId="0" applyFont="1" applyFill="1" applyBorder="1" applyAlignment="1">
      <alignment vertical="center"/>
    </xf>
    <xf numFmtId="0" fontId="42" fillId="0" borderId="39" xfId="0" applyFont="1" applyBorder="1" applyAlignment="1">
      <alignment vertical="center"/>
    </xf>
    <xf numFmtId="0" fontId="42" fillId="15" borderId="40" xfId="0" applyFont="1" applyFill="1" applyBorder="1" applyAlignment="1">
      <alignment vertical="center"/>
    </xf>
    <xf numFmtId="0" fontId="42" fillId="8" borderId="38" xfId="0" applyFont="1" applyFill="1" applyBorder="1" applyAlignment="1">
      <alignment vertical="center" wrapText="1"/>
    </xf>
    <xf numFmtId="0" fontId="42" fillId="8" borderId="37" xfId="0" applyFont="1" applyFill="1" applyBorder="1" applyAlignment="1">
      <alignment vertical="center" wrapText="1"/>
    </xf>
    <xf numFmtId="0" fontId="0" fillId="13" borderId="36" xfId="0" applyFill="1" applyBorder="1" applyAlignment="1">
      <alignment horizontal="center" vertical="center" wrapText="1"/>
    </xf>
    <xf numFmtId="0" fontId="7" fillId="0" borderId="36" xfId="0" applyFont="1" applyBorder="1" applyAlignment="1">
      <alignment vertical="center" wrapText="1"/>
    </xf>
    <xf numFmtId="0" fontId="0" fillId="0" borderId="36" xfId="0" applyBorder="1" applyAlignment="1">
      <alignment vertical="center" wrapText="1"/>
    </xf>
    <xf numFmtId="0" fontId="8" fillId="8" borderId="41" xfId="0" applyFont="1" applyFill="1" applyBorder="1" applyAlignment="1">
      <alignment vertical="center" wrapText="1"/>
    </xf>
    <xf numFmtId="0" fontId="13" fillId="8" borderId="41" xfId="0" applyFont="1" applyFill="1" applyBorder="1" applyAlignment="1">
      <alignment vertical="center" wrapText="1"/>
    </xf>
    <xf numFmtId="0" fontId="31" fillId="24" borderId="57" xfId="0" applyFont="1" applyFill="1" applyBorder="1" applyAlignment="1">
      <alignment horizontal="center" vertical="center" wrapText="1"/>
    </xf>
    <xf numFmtId="0" fontId="31" fillId="24" borderId="56" xfId="0" applyFont="1" applyFill="1" applyBorder="1" applyAlignment="1">
      <alignment horizontal="center" vertical="center" wrapText="1"/>
    </xf>
    <xf numFmtId="0" fontId="31" fillId="24" borderId="51" xfId="0" applyFont="1" applyFill="1" applyBorder="1" applyAlignment="1">
      <alignment horizontal="center" vertical="center" wrapText="1"/>
    </xf>
    <xf numFmtId="0" fontId="8" fillId="12" borderId="41" xfId="0" applyFont="1" applyFill="1" applyBorder="1"/>
    <xf numFmtId="0" fontId="13" fillId="12" borderId="41" xfId="0" applyFont="1" applyFill="1" applyBorder="1"/>
    <xf numFmtId="0" fontId="8" fillId="8" borderId="41" xfId="0" applyFont="1" applyFill="1" applyBorder="1"/>
    <xf numFmtId="0" fontId="7" fillId="8" borderId="48" xfId="0" applyFont="1" applyFill="1" applyBorder="1"/>
    <xf numFmtId="0" fontId="7" fillId="8" borderId="36" xfId="0" applyFont="1" applyFill="1" applyBorder="1"/>
    <xf numFmtId="0" fontId="7" fillId="8" borderId="38" xfId="0" applyFont="1" applyFill="1" applyBorder="1"/>
    <xf numFmtId="0" fontId="8" fillId="8" borderId="37" xfId="0" applyFont="1" applyFill="1" applyBorder="1" applyAlignment="1">
      <alignment horizontal="center" vertical="center" wrapText="1"/>
    </xf>
    <xf numFmtId="0" fontId="8" fillId="8" borderId="36" xfId="0" applyFont="1" applyFill="1" applyBorder="1" applyAlignment="1">
      <alignment horizontal="center" vertical="center" wrapText="1"/>
    </xf>
    <xf numFmtId="0" fontId="7" fillId="12" borderId="48" xfId="0" applyFont="1" applyFill="1" applyBorder="1"/>
    <xf numFmtId="0" fontId="7" fillId="12" borderId="36" xfId="0" applyFont="1" applyFill="1" applyBorder="1"/>
    <xf numFmtId="0" fontId="0" fillId="8" borderId="36" xfId="0" applyFill="1" applyBorder="1"/>
    <xf numFmtId="0" fontId="0" fillId="8" borderId="38" xfId="0" applyFill="1" applyBorder="1"/>
    <xf numFmtId="0" fontId="7" fillId="0" borderId="43" xfId="0" applyFont="1" applyBorder="1" applyAlignment="1">
      <alignment vertical="center" wrapText="1"/>
    </xf>
    <xf numFmtId="0" fontId="7" fillId="0" borderId="37" xfId="0" applyFont="1" applyBorder="1" applyAlignment="1">
      <alignment vertical="center" wrapText="1"/>
    </xf>
    <xf numFmtId="0" fontId="59" fillId="0" borderId="74" xfId="0" applyFont="1" applyBorder="1" applyAlignment="1">
      <alignment horizontal="center" vertical="center" wrapText="1"/>
    </xf>
    <xf numFmtId="0" fontId="60" fillId="0" borderId="75" xfId="0" applyFont="1" applyBorder="1" applyAlignment="1">
      <alignment wrapText="1"/>
    </xf>
    <xf numFmtId="0" fontId="60" fillId="0" borderId="76" xfId="0" applyFont="1" applyBorder="1" applyAlignment="1">
      <alignment wrapText="1"/>
    </xf>
    <xf numFmtId="0" fontId="60" fillId="0" borderId="77" xfId="0" applyFont="1" applyBorder="1" applyAlignment="1">
      <alignment wrapText="1"/>
    </xf>
    <xf numFmtId="0" fontId="60" fillId="0" borderId="0" xfId="0" applyFont="1" applyAlignment="1">
      <alignment wrapText="1"/>
    </xf>
    <xf numFmtId="0" fontId="60" fillId="0" borderId="78" xfId="0" applyFont="1" applyBorder="1" applyAlignment="1">
      <alignment wrapText="1"/>
    </xf>
    <xf numFmtId="0" fontId="60" fillId="0" borderId="79" xfId="0" applyFont="1" applyBorder="1" applyAlignment="1">
      <alignment wrapText="1"/>
    </xf>
    <xf numFmtId="0" fontId="60" fillId="0" borderId="49" xfId="0" applyFont="1" applyBorder="1" applyAlignment="1">
      <alignment wrapText="1"/>
    </xf>
    <xf numFmtId="0" fontId="60" fillId="0" borderId="80" xfId="0" applyFont="1" applyBorder="1" applyAlignment="1">
      <alignment wrapText="1"/>
    </xf>
    <xf numFmtId="0" fontId="13" fillId="8" borderId="36" xfId="0" applyFont="1" applyFill="1" applyBorder="1" applyAlignment="1">
      <alignment horizontal="center" vertical="center" wrapText="1"/>
    </xf>
    <xf numFmtId="0" fontId="7" fillId="8" borderId="48" xfId="0" applyFont="1" applyFill="1" applyBorder="1" applyAlignment="1">
      <alignment horizontal="left" vertical="center" wrapText="1"/>
    </xf>
    <xf numFmtId="0" fontId="0" fillId="8" borderId="36" xfId="0" applyFill="1" applyBorder="1" applyAlignment="1">
      <alignment horizontal="left" vertical="center" wrapText="1"/>
    </xf>
    <xf numFmtId="0" fontId="0" fillId="8" borderId="38" xfId="0" applyFill="1" applyBorder="1" applyAlignment="1">
      <alignment horizontal="left" vertical="center" wrapText="1"/>
    </xf>
    <xf numFmtId="0" fontId="7" fillId="22" borderId="41" xfId="0" applyFont="1" applyFill="1" applyBorder="1" applyAlignment="1">
      <alignment vertical="center" wrapText="1"/>
    </xf>
    <xf numFmtId="0" fontId="0" fillId="22" borderId="41" xfId="0" applyFill="1" applyBorder="1" applyAlignment="1">
      <alignment vertical="center" wrapText="1"/>
    </xf>
    <xf numFmtId="0" fontId="7" fillId="22" borderId="48" xfId="0" applyFont="1" applyFill="1" applyBorder="1"/>
    <xf numFmtId="0" fontId="0" fillId="22" borderId="36" xfId="0" applyFill="1" applyBorder="1"/>
    <xf numFmtId="0" fontId="0" fillId="22" borderId="50" xfId="0" applyFill="1" applyBorder="1"/>
    <xf numFmtId="0" fontId="0" fillId="22" borderId="38" xfId="0" applyFill="1" applyBorder="1"/>
    <xf numFmtId="0" fontId="0" fillId="8" borderId="50" xfId="0" applyFill="1" applyBorder="1" applyAlignment="1">
      <alignment horizontal="left" vertical="center" wrapText="1"/>
    </xf>
    <xf numFmtId="0" fontId="8" fillId="22" borderId="37" xfId="0" applyFont="1" applyFill="1" applyBorder="1" applyAlignment="1">
      <alignment horizontal="center" vertical="center" wrapText="1"/>
    </xf>
    <xf numFmtId="0" fontId="13" fillId="22" borderId="36" xfId="0" applyFont="1" applyFill="1" applyBorder="1" applyAlignment="1">
      <alignment horizontal="center" vertical="center" wrapText="1"/>
    </xf>
    <xf numFmtId="0" fontId="7" fillId="0" borderId="50" xfId="0" applyFont="1" applyBorder="1" applyAlignment="1">
      <alignment vertical="center" wrapText="1"/>
    </xf>
    <xf numFmtId="0" fontId="0" fillId="0" borderId="50" xfId="0" applyBorder="1" applyAlignment="1">
      <alignment vertical="center" wrapText="1"/>
    </xf>
    <xf numFmtId="0" fontId="8" fillId="0" borderId="36" xfId="0" applyFont="1" applyBorder="1" applyAlignment="1">
      <alignment horizontal="center" vertical="center" wrapText="1"/>
    </xf>
    <xf numFmtId="0" fontId="13" fillId="0" borderId="36" xfId="0" applyFont="1" applyBorder="1" applyAlignment="1">
      <alignment horizontal="center" vertical="center" wrapText="1"/>
    </xf>
    <xf numFmtId="0" fontId="7" fillId="8" borderId="41" xfId="0" applyFont="1" applyFill="1" applyBorder="1" applyAlignment="1">
      <alignment vertical="center" wrapText="1"/>
    </xf>
    <xf numFmtId="0" fontId="0" fillId="8" borderId="41" xfId="0" applyFill="1" applyBorder="1" applyAlignment="1">
      <alignment vertical="center" wrapText="1"/>
    </xf>
    <xf numFmtId="0" fontId="0" fillId="8" borderId="57" xfId="0" applyFill="1" applyBorder="1" applyAlignment="1">
      <alignment horizontal="left" vertical="center" wrapText="1"/>
    </xf>
    <xf numFmtId="0" fontId="0" fillId="0" borderId="38" xfId="0" applyBorder="1" applyAlignment="1">
      <alignment horizontal="left" vertical="center" wrapText="1"/>
    </xf>
    <xf numFmtId="0" fontId="0" fillId="0" borderId="51" xfId="0" applyBorder="1" applyAlignment="1">
      <alignment vertical="center" wrapText="1"/>
    </xf>
    <xf numFmtId="0" fontId="0" fillId="0" borderId="56" xfId="0" applyBorder="1" applyAlignment="1">
      <alignment vertical="center" wrapText="1"/>
    </xf>
    <xf numFmtId="0" fontId="7" fillId="0" borderId="56" xfId="0" applyFont="1" applyBorder="1" applyAlignment="1">
      <alignment vertical="center" wrapText="1"/>
    </xf>
    <xf numFmtId="0" fontId="7" fillId="8" borderId="3" xfId="0" applyFont="1" applyFill="1" applyBorder="1" applyAlignment="1">
      <alignment horizontal="left" vertical="center" wrapText="1"/>
    </xf>
    <xf numFmtId="0" fontId="0" fillId="8" borderId="3" xfId="0" applyFill="1" applyBorder="1" applyAlignment="1">
      <alignment horizontal="left" vertical="center" wrapText="1"/>
    </xf>
    <xf numFmtId="0" fontId="0" fillId="8" borderId="48" xfId="0" applyFill="1" applyBorder="1" applyAlignment="1">
      <alignment horizontal="left" vertical="center" wrapText="1"/>
    </xf>
    <xf numFmtId="0" fontId="7" fillId="0" borderId="46" xfId="0" applyFont="1" applyBorder="1" applyAlignment="1">
      <alignment vertical="center" wrapText="1"/>
    </xf>
    <xf numFmtId="0" fontId="0" fillId="0" borderId="47" xfId="0" applyBorder="1" applyAlignment="1">
      <alignment vertical="center" wrapText="1"/>
    </xf>
    <xf numFmtId="0" fontId="0" fillId="34" borderId="191" xfId="0" applyFill="1" applyBorder="1" applyAlignment="1">
      <alignment horizontal="left" wrapText="1" shrinkToFit="1"/>
    </xf>
    <xf numFmtId="0" fontId="1" fillId="34" borderId="191" xfId="0" applyFont="1" applyFill="1" applyBorder="1" applyAlignment="1">
      <alignment horizontal="left" wrapText="1" shrinkToFit="1"/>
    </xf>
    <xf numFmtId="0" fontId="115" fillId="27" borderId="84" xfId="18" applyFont="1" applyFill="1" applyBorder="1" applyAlignment="1">
      <alignment horizontal="center" vertical="center" wrapText="1"/>
    </xf>
    <xf numFmtId="0" fontId="36" fillId="0" borderId="82" xfId="18" applyFont="1" applyBorder="1"/>
    <xf numFmtId="0" fontId="36" fillId="0" borderId="91" xfId="18" applyFont="1" applyBorder="1"/>
    <xf numFmtId="0" fontId="36" fillId="0" borderId="0" xfId="18" applyFont="1"/>
    <xf numFmtId="0" fontId="36" fillId="0" borderId="95" xfId="18" applyFont="1" applyBorder="1"/>
    <xf numFmtId="0" fontId="36" fillId="0" borderId="93" xfId="18" applyFont="1" applyBorder="1"/>
    <xf numFmtId="0" fontId="75" fillId="3" borderId="85" xfId="18" applyFont="1" applyFill="1" applyBorder="1" applyAlignment="1">
      <alignment horizontal="center" vertical="center" wrapText="1"/>
    </xf>
    <xf numFmtId="0" fontId="76" fillId="3" borderId="86" xfId="18" applyFont="1" applyFill="1" applyBorder="1" applyAlignment="1">
      <alignment horizontal="center" vertical="center" wrapText="1"/>
    </xf>
    <xf numFmtId="0" fontId="76" fillId="3" borderId="87" xfId="18" applyFont="1" applyFill="1" applyBorder="1" applyAlignment="1">
      <alignment horizontal="center" vertical="center" wrapText="1"/>
    </xf>
    <xf numFmtId="0" fontId="76" fillId="3" borderId="91" xfId="18" applyFont="1" applyFill="1" applyBorder="1" applyAlignment="1">
      <alignment horizontal="center" vertical="center" wrapText="1"/>
    </xf>
    <xf numFmtId="0" fontId="76" fillId="3" borderId="0" xfId="18" applyFont="1" applyFill="1" applyAlignment="1">
      <alignment horizontal="center" vertical="center" wrapText="1"/>
    </xf>
    <xf numFmtId="0" fontId="76" fillId="3" borderId="90" xfId="18" applyFont="1" applyFill="1" applyBorder="1" applyAlignment="1">
      <alignment horizontal="center" vertical="center" wrapText="1"/>
    </xf>
    <xf numFmtId="0" fontId="76" fillId="3" borderId="95" xfId="18" applyFont="1" applyFill="1" applyBorder="1" applyAlignment="1">
      <alignment horizontal="center" vertical="center" wrapText="1"/>
    </xf>
    <xf numFmtId="0" fontId="76" fillId="3" borderId="93" xfId="18" applyFont="1" applyFill="1" applyBorder="1" applyAlignment="1">
      <alignment horizontal="center" vertical="center" wrapText="1"/>
    </xf>
    <xf numFmtId="0" fontId="76" fillId="3" borderId="94" xfId="18" applyFont="1" applyFill="1" applyBorder="1" applyAlignment="1">
      <alignment horizontal="center" vertical="center" wrapText="1"/>
    </xf>
    <xf numFmtId="49" fontId="77" fillId="28" borderId="88" xfId="18" applyNumberFormat="1" applyFont="1" applyFill="1" applyBorder="1" applyAlignment="1">
      <alignment horizontal="center" vertical="center"/>
    </xf>
    <xf numFmtId="49" fontId="77" fillId="28" borderId="53" xfId="18" applyNumberFormat="1" applyFont="1" applyFill="1" applyBorder="1" applyAlignment="1">
      <alignment horizontal="center" vertical="center"/>
    </xf>
    <xf numFmtId="49" fontId="77" fillId="28" borderId="91" xfId="18" applyNumberFormat="1" applyFont="1" applyFill="1" applyBorder="1" applyAlignment="1">
      <alignment horizontal="center" vertical="center"/>
    </xf>
    <xf numFmtId="49" fontId="77" fillId="28" borderId="0" xfId="18" applyNumberFormat="1" applyFont="1" applyFill="1" applyAlignment="1">
      <alignment horizontal="center" vertical="center"/>
    </xf>
    <xf numFmtId="0" fontId="10" fillId="3" borderId="89" xfId="18" applyFill="1" applyBorder="1" applyAlignment="1">
      <alignment horizontal="center"/>
    </xf>
    <xf numFmtId="0" fontId="10" fillId="3" borderId="0" xfId="18" applyFill="1" applyAlignment="1">
      <alignment horizontal="center"/>
    </xf>
    <xf numFmtId="0" fontId="10" fillId="3" borderId="96" xfId="18" applyFill="1" applyBorder="1" applyAlignment="1">
      <alignment horizontal="center"/>
    </xf>
    <xf numFmtId="0" fontId="78" fillId="3" borderId="0" xfId="18" applyFont="1" applyFill="1" applyAlignment="1">
      <alignment horizontal="left"/>
    </xf>
    <xf numFmtId="0" fontId="79" fillId="27" borderId="98" xfId="18" applyFont="1" applyFill="1" applyBorder="1" applyAlignment="1">
      <alignment horizontal="center" vertical="center"/>
    </xf>
    <xf numFmtId="0" fontId="79" fillId="27" borderId="99" xfId="18" applyFont="1" applyFill="1" applyBorder="1" applyAlignment="1">
      <alignment horizontal="center" vertical="center"/>
    </xf>
    <xf numFmtId="0" fontId="79" fillId="27" borderId="100" xfId="18" applyFont="1" applyFill="1" applyBorder="1" applyAlignment="1">
      <alignment horizontal="center" vertical="center"/>
    </xf>
    <xf numFmtId="0" fontId="10" fillId="3" borderId="101" xfId="18" applyFill="1" applyBorder="1" applyAlignment="1">
      <alignment horizontal="center"/>
    </xf>
    <xf numFmtId="0" fontId="10" fillId="3" borderId="102" xfId="18" applyFill="1" applyBorder="1" applyAlignment="1">
      <alignment horizontal="center"/>
    </xf>
    <xf numFmtId="0" fontId="78" fillId="27" borderId="101" xfId="18" applyFont="1" applyFill="1" applyBorder="1" applyAlignment="1">
      <alignment horizontal="left"/>
    </xf>
    <xf numFmtId="0" fontId="10" fillId="0" borderId="0" xfId="18"/>
    <xf numFmtId="1" fontId="6" fillId="27" borderId="0" xfId="18" applyNumberFormat="1" applyFont="1" applyFill="1" applyAlignment="1">
      <alignment horizontal="left" vertical="center"/>
    </xf>
    <xf numFmtId="1" fontId="38" fillId="0" borderId="0" xfId="18" applyNumberFormat="1" applyFont="1" applyAlignment="1">
      <alignment horizontal="left"/>
    </xf>
    <xf numFmtId="0" fontId="98" fillId="0" borderId="105" xfId="18" applyFont="1" applyBorder="1" applyAlignment="1">
      <alignment horizontal="center" vertical="center" textRotation="90" wrapText="1"/>
    </xf>
    <xf numFmtId="0" fontId="98" fillId="0" borderId="117" xfId="18" applyFont="1" applyBorder="1" applyAlignment="1">
      <alignment horizontal="center" vertical="center" textRotation="90" wrapText="1"/>
    </xf>
    <xf numFmtId="0" fontId="78" fillId="27" borderId="0" xfId="18" applyFont="1" applyFill="1" applyAlignment="1">
      <alignment horizontal="center"/>
    </xf>
    <xf numFmtId="0" fontId="78" fillId="27" borderId="90" xfId="18" applyFont="1" applyFill="1" applyBorder="1" applyAlignment="1">
      <alignment horizontal="center"/>
    </xf>
    <xf numFmtId="3" fontId="96" fillId="0" borderId="85" xfId="18" applyNumberFormat="1" applyFont="1" applyBorder="1" applyAlignment="1">
      <alignment horizontal="right" vertical="center" wrapText="1"/>
    </xf>
    <xf numFmtId="0" fontId="96" fillId="0" borderId="86" xfId="18" applyFont="1" applyBorder="1" applyAlignment="1">
      <alignment horizontal="right" vertical="center" wrapText="1"/>
    </xf>
    <xf numFmtId="0" fontId="96" fillId="0" borderId="87" xfId="18" applyFont="1" applyBorder="1" applyAlignment="1">
      <alignment horizontal="right" vertical="center" wrapText="1"/>
    </xf>
    <xf numFmtId="0" fontId="96" fillId="0" borderId="123" xfId="18" applyFont="1" applyBorder="1" applyAlignment="1">
      <alignment horizontal="right" vertical="center" wrapText="1"/>
    </xf>
    <xf numFmtId="0" fontId="96" fillId="0" borderId="118" xfId="18" applyFont="1" applyBorder="1" applyAlignment="1">
      <alignment horizontal="right" vertical="center" wrapText="1"/>
    </xf>
    <xf numFmtId="0" fontId="96" fillId="0" borderId="119" xfId="18" applyFont="1" applyBorder="1" applyAlignment="1">
      <alignment horizontal="right" vertical="center" wrapText="1"/>
    </xf>
    <xf numFmtId="0" fontId="80" fillId="0" borderId="118" xfId="18" applyFont="1" applyBorder="1" applyAlignment="1">
      <alignment horizontal="center" vertical="center"/>
    </xf>
    <xf numFmtId="0" fontId="80" fillId="0" borderId="119" xfId="18" applyFont="1" applyBorder="1" applyAlignment="1">
      <alignment horizontal="center" vertical="center"/>
    </xf>
    <xf numFmtId="0" fontId="80" fillId="0" borderId="120" xfId="18" applyFont="1" applyBorder="1" applyAlignment="1">
      <alignment horizontal="center" vertical="center"/>
    </xf>
    <xf numFmtId="0" fontId="80" fillId="0" borderId="121" xfId="18" applyFont="1" applyBorder="1" applyAlignment="1">
      <alignment horizontal="center" vertical="center"/>
    </xf>
    <xf numFmtId="0" fontId="80" fillId="0" borderId="122" xfId="18" applyFont="1" applyBorder="1" applyAlignment="1">
      <alignment horizontal="center" vertical="center"/>
    </xf>
    <xf numFmtId="0" fontId="81" fillId="0" borderId="123" xfId="18" applyFont="1" applyBorder="1" applyAlignment="1">
      <alignment horizontal="center" vertical="center" wrapText="1"/>
    </xf>
    <xf numFmtId="0" fontId="81" fillId="0" borderId="118" xfId="18" applyFont="1" applyBorder="1" applyAlignment="1">
      <alignment horizontal="center" vertical="center" wrapText="1"/>
    </xf>
    <xf numFmtId="0" fontId="81" fillId="0" borderId="119" xfId="18" applyFont="1" applyBorder="1" applyAlignment="1">
      <alignment horizontal="center" vertical="center" wrapText="1"/>
    </xf>
    <xf numFmtId="1" fontId="81" fillId="0" borderId="123" xfId="18" applyNumberFormat="1" applyFont="1" applyBorder="1" applyAlignment="1">
      <alignment horizontal="center" vertical="center" wrapText="1"/>
    </xf>
    <xf numFmtId="1" fontId="81" fillId="0" borderId="118" xfId="18" applyNumberFormat="1" applyFont="1" applyBorder="1" applyAlignment="1">
      <alignment horizontal="center" vertical="center" wrapText="1"/>
    </xf>
    <xf numFmtId="1" fontId="81" fillId="0" borderId="119" xfId="18" applyNumberFormat="1" applyFont="1" applyBorder="1" applyAlignment="1">
      <alignment horizontal="center" vertical="center" wrapText="1"/>
    </xf>
    <xf numFmtId="0" fontId="81" fillId="3" borderId="108" xfId="18" applyFont="1" applyFill="1" applyBorder="1" applyAlignment="1">
      <alignment horizontal="left" vertical="top"/>
    </xf>
    <xf numFmtId="0" fontId="81" fillId="3" borderId="106" xfId="18" applyFont="1" applyFill="1" applyBorder="1" applyAlignment="1">
      <alignment horizontal="left" vertical="top"/>
    </xf>
    <xf numFmtId="0" fontId="81" fillId="3" borderId="107" xfId="18" applyFont="1" applyFill="1" applyBorder="1" applyAlignment="1">
      <alignment horizontal="left" vertical="top"/>
    </xf>
    <xf numFmtId="3" fontId="80" fillId="27" borderId="106" xfId="18" applyNumberFormat="1" applyFont="1" applyFill="1" applyBorder="1" applyAlignment="1">
      <alignment horizontal="left"/>
    </xf>
    <xf numFmtId="3" fontId="80" fillId="27" borderId="107" xfId="18" applyNumberFormat="1" applyFont="1" applyFill="1" applyBorder="1" applyAlignment="1">
      <alignment horizontal="left"/>
    </xf>
    <xf numFmtId="0" fontId="80" fillId="27" borderId="114" xfId="18" applyFont="1" applyFill="1" applyBorder="1" applyAlignment="1">
      <alignment horizontal="left" vertical="center"/>
    </xf>
    <xf numFmtId="0" fontId="81" fillId="0" borderId="115" xfId="18" applyFont="1" applyBorder="1" applyAlignment="1">
      <alignment horizontal="left" vertical="center"/>
    </xf>
    <xf numFmtId="0" fontId="81" fillId="0" borderId="116" xfId="18" applyFont="1" applyBorder="1" applyAlignment="1">
      <alignment horizontal="left" vertical="center"/>
    </xf>
    <xf numFmtId="0" fontId="10" fillId="3" borderId="97" xfId="18" applyFill="1" applyBorder="1" applyAlignment="1">
      <alignment horizontal="center"/>
    </xf>
    <xf numFmtId="0" fontId="10" fillId="27" borderId="93" xfId="18" applyFill="1" applyBorder="1" applyAlignment="1">
      <alignment horizontal="center"/>
    </xf>
    <xf numFmtId="0" fontId="96" fillId="27" borderId="103" xfId="18" applyFont="1" applyFill="1" applyBorder="1" applyAlignment="1">
      <alignment horizontal="left" vertical="center"/>
    </xf>
    <xf numFmtId="0" fontId="96" fillId="27" borderId="86" xfId="18" applyFont="1" applyFill="1" applyBorder="1" applyAlignment="1">
      <alignment horizontal="left" vertical="center"/>
    </xf>
    <xf numFmtId="0" fontId="96" fillId="27" borderId="104" xfId="18" applyFont="1" applyFill="1" applyBorder="1" applyAlignment="1">
      <alignment horizontal="left" vertical="center"/>
    </xf>
    <xf numFmtId="0" fontId="96" fillId="27" borderId="89" xfId="18" applyFont="1" applyFill="1" applyBorder="1" applyAlignment="1">
      <alignment horizontal="left" vertical="center"/>
    </xf>
    <xf numFmtId="0" fontId="96" fillId="27" borderId="0" xfId="18" applyFont="1" applyFill="1" applyAlignment="1">
      <alignment horizontal="left" vertical="center"/>
    </xf>
    <xf numFmtId="0" fontId="10" fillId="27" borderId="0" xfId="18" applyFill="1" applyAlignment="1">
      <alignment horizontal="center" vertical="center"/>
    </xf>
    <xf numFmtId="0" fontId="117" fillId="0" borderId="91" xfId="18" applyFont="1" applyBorder="1" applyAlignment="1">
      <alignment horizontal="center" vertical="center" wrapText="1"/>
    </xf>
    <xf numFmtId="0" fontId="118" fillId="0" borderId="0" xfId="18" applyFont="1" applyAlignment="1">
      <alignment horizontal="center" vertical="center" wrapText="1"/>
    </xf>
    <xf numFmtId="0" fontId="118" fillId="0" borderId="90" xfId="18" applyFont="1" applyBorder="1" applyAlignment="1">
      <alignment horizontal="center" vertical="center" wrapText="1"/>
    </xf>
    <xf numFmtId="0" fontId="118" fillId="0" borderId="91" xfId="18" applyFont="1" applyBorder="1" applyAlignment="1">
      <alignment horizontal="center" vertical="center" wrapText="1"/>
    </xf>
    <xf numFmtId="0" fontId="5" fillId="0" borderId="89" xfId="18" applyFont="1" applyBorder="1" applyAlignment="1">
      <alignment horizontal="right" wrapText="1"/>
    </xf>
    <xf numFmtId="0" fontId="5" fillId="0" borderId="0" xfId="18" applyFont="1" applyAlignment="1">
      <alignment horizontal="right"/>
    </xf>
    <xf numFmtId="0" fontId="5" fillId="0" borderId="90" xfId="18" applyFont="1" applyBorder="1" applyAlignment="1">
      <alignment horizontal="right"/>
    </xf>
    <xf numFmtId="0" fontId="5" fillId="0" borderId="89" xfId="18" applyFont="1" applyBorder="1" applyAlignment="1">
      <alignment horizontal="right"/>
    </xf>
    <xf numFmtId="0" fontId="82" fillId="3" borderId="86" xfId="18" applyFont="1" applyFill="1" applyBorder="1" applyAlignment="1">
      <alignment vertical="center" wrapText="1"/>
    </xf>
    <xf numFmtId="0" fontId="82" fillId="3" borderId="87" xfId="18" applyFont="1" applyFill="1" applyBorder="1" applyAlignment="1">
      <alignment vertical="center" wrapText="1"/>
    </xf>
    <xf numFmtId="0" fontId="82" fillId="3" borderId="0" xfId="18" applyFont="1" applyFill="1" applyAlignment="1">
      <alignment horizontal="center" vertical="center" wrapText="1"/>
    </xf>
    <xf numFmtId="0" fontId="82" fillId="3" borderId="90" xfId="18" applyFont="1" applyFill="1" applyBorder="1" applyAlignment="1">
      <alignment horizontal="center" vertical="center" wrapText="1"/>
    </xf>
    <xf numFmtId="0" fontId="82" fillId="3" borderId="85" xfId="18" applyFont="1" applyFill="1" applyBorder="1" applyAlignment="1">
      <alignment horizontal="center" vertical="center" wrapText="1"/>
    </xf>
    <xf numFmtId="0" fontId="82" fillId="3" borderId="86" xfId="18" applyFont="1" applyFill="1" applyBorder="1" applyAlignment="1">
      <alignment horizontal="center" vertical="center" wrapText="1"/>
    </xf>
    <xf numFmtId="0" fontId="82" fillId="3" borderId="87" xfId="18" applyFont="1" applyFill="1" applyBorder="1" applyAlignment="1">
      <alignment horizontal="center" vertical="center" wrapText="1"/>
    </xf>
    <xf numFmtId="0" fontId="80" fillId="27" borderId="109" xfId="18" applyFont="1" applyFill="1" applyBorder="1" applyAlignment="1">
      <alignment horizontal="left" vertical="center"/>
    </xf>
    <xf numFmtId="0" fontId="80" fillId="27" borderId="110" xfId="18" applyFont="1" applyFill="1" applyBorder="1" applyAlignment="1">
      <alignment horizontal="left" vertical="center"/>
    </xf>
    <xf numFmtId="0" fontId="81" fillId="0" borderId="111" xfId="18" applyFont="1" applyBorder="1" applyAlignment="1">
      <alignment horizontal="left" vertical="center"/>
    </xf>
    <xf numFmtId="0" fontId="81" fillId="0" borderId="112" xfId="18" applyFont="1" applyBorder="1" applyAlignment="1">
      <alignment horizontal="left" vertical="center"/>
    </xf>
    <xf numFmtId="0" fontId="80" fillId="27" borderId="111" xfId="18" applyFont="1" applyFill="1" applyBorder="1" applyAlignment="1">
      <alignment horizontal="left" vertical="center"/>
    </xf>
    <xf numFmtId="0" fontId="80" fillId="27" borderId="112" xfId="18" applyFont="1" applyFill="1" applyBorder="1" applyAlignment="1">
      <alignment horizontal="left" vertical="center"/>
    </xf>
    <xf numFmtId="0" fontId="80" fillId="27" borderId="113" xfId="18" applyFont="1" applyFill="1" applyBorder="1" applyAlignment="1">
      <alignment horizontal="left" vertical="center"/>
    </xf>
    <xf numFmtId="0" fontId="82" fillId="3" borderId="123" xfId="18" applyFont="1" applyFill="1" applyBorder="1" applyAlignment="1">
      <alignment horizontal="center" vertical="center" wrapText="1"/>
    </xf>
    <xf numFmtId="0" fontId="82" fillId="3" borderId="119" xfId="18" applyFont="1" applyFill="1" applyBorder="1" applyAlignment="1">
      <alignment horizontal="center" vertical="center" wrapText="1"/>
    </xf>
    <xf numFmtId="0" fontId="82" fillId="0" borderId="85" xfId="18" applyFont="1" applyBorder="1" applyAlignment="1">
      <alignment horizontal="center" vertical="center"/>
    </xf>
    <xf numFmtId="0" fontId="82" fillId="0" borderId="86" xfId="18" applyFont="1" applyBorder="1" applyAlignment="1">
      <alignment horizontal="center" vertical="center"/>
    </xf>
    <xf numFmtId="0" fontId="82" fillId="0" borderId="87" xfId="18" applyFont="1" applyBorder="1" applyAlignment="1">
      <alignment horizontal="center" vertical="center"/>
    </xf>
    <xf numFmtId="0" fontId="82" fillId="0" borderId="123" xfId="18" applyFont="1" applyBorder="1" applyAlignment="1">
      <alignment horizontal="center" vertical="center"/>
    </xf>
    <xf numFmtId="0" fontId="82" fillId="0" borderId="118" xfId="18" applyFont="1" applyBorder="1" applyAlignment="1">
      <alignment horizontal="center" vertical="center"/>
    </xf>
    <xf numFmtId="0" fontId="82" fillId="0" borderId="119" xfId="18" applyFont="1" applyBorder="1" applyAlignment="1">
      <alignment horizontal="center" vertical="center"/>
    </xf>
    <xf numFmtId="3" fontId="80" fillId="6" borderId="127" xfId="18" applyNumberFormat="1" applyFont="1" applyFill="1" applyBorder="1" applyAlignment="1">
      <alignment horizontal="right" vertical="center"/>
    </xf>
    <xf numFmtId="3" fontId="80" fillId="6" borderId="125" xfId="18" applyNumberFormat="1" applyFont="1" applyFill="1" applyBorder="1" applyAlignment="1">
      <alignment horizontal="right" vertical="center"/>
    </xf>
    <xf numFmtId="3" fontId="80" fillId="6" borderId="126" xfId="18" applyNumberFormat="1" applyFont="1" applyFill="1" applyBorder="1" applyAlignment="1">
      <alignment horizontal="right" vertical="center"/>
    </xf>
    <xf numFmtId="3" fontId="87" fillId="3" borderId="91" xfId="0" applyNumberFormat="1" applyFont="1" applyFill="1" applyBorder="1" applyAlignment="1">
      <alignment horizontal="right"/>
    </xf>
    <xf numFmtId="3" fontId="87" fillId="3" borderId="0" xfId="0" applyNumberFormat="1" applyFont="1" applyFill="1" applyAlignment="1">
      <alignment horizontal="right"/>
    </xf>
    <xf numFmtId="3" fontId="87" fillId="3" borderId="90" xfId="0" applyNumberFormat="1" applyFont="1" applyFill="1" applyBorder="1" applyAlignment="1">
      <alignment horizontal="right"/>
    </xf>
    <xf numFmtId="0" fontId="96" fillId="0" borderId="0" xfId="18" applyFont="1" applyAlignment="1">
      <alignment horizontal="left" vertical="center" wrapText="1"/>
    </xf>
    <xf numFmtId="0" fontId="96" fillId="0" borderId="90" xfId="18" applyFont="1" applyBorder="1" applyAlignment="1">
      <alignment horizontal="left" vertical="center" wrapText="1"/>
    </xf>
    <xf numFmtId="0" fontId="81" fillId="28" borderId="91" xfId="18" applyFont="1" applyFill="1" applyBorder="1" applyAlignment="1">
      <alignment horizontal="center" vertical="center"/>
    </xf>
    <xf numFmtId="0" fontId="81" fillId="28" borderId="0" xfId="18" applyFont="1" applyFill="1" applyAlignment="1">
      <alignment horizontal="center" vertical="center"/>
    </xf>
    <xf numFmtId="0" fontId="81" fillId="28" borderId="90" xfId="18" applyFont="1" applyFill="1" applyBorder="1" applyAlignment="1">
      <alignment horizontal="center" vertical="center"/>
    </xf>
    <xf numFmtId="3" fontId="81" fillId="0" borderId="0" xfId="18" applyNumberFormat="1" applyFont="1" applyAlignment="1">
      <alignment horizontal="right" vertical="center"/>
    </xf>
    <xf numFmtId="3" fontId="87" fillId="0" borderId="91" xfId="0" applyNumberFormat="1" applyFont="1" applyBorder="1" applyAlignment="1">
      <alignment horizontal="right"/>
    </xf>
    <xf numFmtId="3" fontId="87" fillId="0" borderId="0" xfId="0" applyNumberFormat="1" applyFont="1" applyAlignment="1">
      <alignment horizontal="right"/>
    </xf>
    <xf numFmtId="3" fontId="87" fillId="0" borderId="90" xfId="0" applyNumberFormat="1" applyFont="1" applyBorder="1" applyAlignment="1">
      <alignment horizontal="right"/>
    </xf>
    <xf numFmtId="0" fontId="98" fillId="3" borderId="0" xfId="18" applyFont="1" applyFill="1" applyAlignment="1">
      <alignment horizontal="left" vertical="center" wrapText="1"/>
    </xf>
    <xf numFmtId="0" fontId="98" fillId="3" borderId="90" xfId="18" applyFont="1" applyFill="1" applyBorder="1" applyAlignment="1">
      <alignment horizontal="left" vertical="center" wrapText="1"/>
    </xf>
    <xf numFmtId="3" fontId="80" fillId="3" borderId="91" xfId="18" applyNumberFormat="1" applyFont="1" applyFill="1" applyBorder="1" applyAlignment="1">
      <alignment horizontal="right" vertical="center"/>
    </xf>
    <xf numFmtId="3" fontId="80" fillId="3" borderId="0" xfId="18" applyNumberFormat="1" applyFont="1" applyFill="1" applyAlignment="1">
      <alignment horizontal="right" vertical="center"/>
    </xf>
    <xf numFmtId="3" fontId="80" fillId="3" borderId="90" xfId="18" applyNumberFormat="1" applyFont="1" applyFill="1" applyBorder="1" applyAlignment="1">
      <alignment horizontal="right" vertical="center"/>
    </xf>
    <xf numFmtId="0" fontId="83" fillId="0" borderId="124" xfId="0" applyFont="1" applyBorder="1" applyAlignment="1">
      <alignment horizontal="center" vertical="center"/>
    </xf>
    <xf numFmtId="0" fontId="83" fillId="0" borderId="125" xfId="0" applyFont="1" applyBorder="1" applyAlignment="1">
      <alignment horizontal="center" vertical="center"/>
    </xf>
    <xf numFmtId="0" fontId="83" fillId="0" borderId="126" xfId="0" applyFont="1" applyBorder="1" applyAlignment="1">
      <alignment horizontal="center" vertical="center"/>
    </xf>
    <xf numFmtId="0" fontId="84" fillId="3" borderId="127" xfId="0" applyFont="1" applyFill="1" applyBorder="1" applyAlignment="1">
      <alignment horizontal="center" vertical="center"/>
    </xf>
    <xf numFmtId="0" fontId="84" fillId="3" borderId="125" xfId="0" applyFont="1" applyFill="1" applyBorder="1" applyAlignment="1">
      <alignment horizontal="center" vertical="center"/>
    </xf>
    <xf numFmtId="0" fontId="84" fillId="3" borderId="126" xfId="0" applyFont="1" applyFill="1" applyBorder="1" applyAlignment="1">
      <alignment horizontal="center" vertical="center"/>
    </xf>
    <xf numFmtId="3" fontId="81" fillId="0" borderId="127" xfId="18" applyNumberFormat="1" applyFont="1" applyBorder="1" applyAlignment="1">
      <alignment horizontal="right" vertical="center"/>
    </xf>
    <xf numFmtId="3" fontId="81" fillId="0" borderId="125" xfId="18" applyNumberFormat="1" applyFont="1" applyBorder="1" applyAlignment="1">
      <alignment horizontal="right" vertical="center"/>
    </xf>
    <xf numFmtId="3" fontId="81" fillId="0" borderId="126" xfId="18" applyNumberFormat="1" applyFont="1" applyBorder="1" applyAlignment="1">
      <alignment horizontal="right" vertical="center"/>
    </xf>
    <xf numFmtId="0" fontId="90" fillId="3" borderId="127" xfId="18" applyFont="1" applyFill="1" applyBorder="1" applyAlignment="1">
      <alignment horizontal="center" vertical="center" wrapText="1"/>
    </xf>
    <xf numFmtId="0" fontId="97" fillId="3" borderId="125" xfId="18" applyFont="1" applyFill="1" applyBorder="1" applyAlignment="1">
      <alignment horizontal="center" vertical="center" wrapText="1"/>
    </xf>
    <xf numFmtId="0" fontId="97" fillId="3" borderId="126" xfId="18" applyFont="1" applyFill="1" applyBorder="1" applyAlignment="1">
      <alignment horizontal="center" vertical="center" wrapText="1"/>
    </xf>
    <xf numFmtId="3" fontId="81" fillId="3" borderId="0" xfId="18" applyNumberFormat="1" applyFont="1" applyFill="1" applyAlignment="1">
      <alignment horizontal="right" vertical="center"/>
    </xf>
    <xf numFmtId="3" fontId="81" fillId="3" borderId="85" xfId="18" applyNumberFormat="1" applyFont="1" applyFill="1" applyBorder="1" applyAlignment="1">
      <alignment horizontal="right" vertical="center"/>
    </xf>
    <xf numFmtId="3" fontId="81" fillId="3" borderId="86" xfId="18" applyNumberFormat="1" applyFont="1" applyFill="1" applyBorder="1" applyAlignment="1">
      <alignment horizontal="right" vertical="center"/>
    </xf>
    <xf numFmtId="3" fontId="81" fillId="3" borderId="87" xfId="18" applyNumberFormat="1" applyFont="1" applyFill="1" applyBorder="1" applyAlignment="1">
      <alignment horizontal="right" vertical="center"/>
    </xf>
    <xf numFmtId="0" fontId="85" fillId="0" borderId="130" xfId="0" applyFont="1" applyBorder="1" applyAlignment="1">
      <alignment horizontal="center" vertical="center" textRotation="90" wrapText="1"/>
    </xf>
    <xf numFmtId="0" fontId="85" fillId="0" borderId="128" xfId="0" applyFont="1" applyBorder="1" applyAlignment="1">
      <alignment horizontal="center" vertical="center" textRotation="90" wrapText="1"/>
    </xf>
    <xf numFmtId="0" fontId="85" fillId="0" borderId="137" xfId="0" applyFont="1" applyBorder="1" applyAlignment="1">
      <alignment horizontal="center" vertical="center" textRotation="90" wrapText="1"/>
    </xf>
    <xf numFmtId="0" fontId="86" fillId="0" borderId="131" xfId="0" applyFont="1" applyBorder="1" applyAlignment="1">
      <alignment horizontal="center" vertical="center"/>
    </xf>
    <xf numFmtId="0" fontId="86" fillId="0" borderId="132" xfId="0" applyFont="1" applyBorder="1" applyAlignment="1">
      <alignment horizontal="center" vertical="center"/>
    </xf>
    <xf numFmtId="0" fontId="86" fillId="0" borderId="133" xfId="0" applyFont="1" applyBorder="1" applyAlignment="1">
      <alignment horizontal="center" vertical="center"/>
    </xf>
    <xf numFmtId="0" fontId="86" fillId="0" borderId="134" xfId="0" applyFont="1" applyBorder="1" applyAlignment="1">
      <alignment horizontal="center" vertical="center"/>
    </xf>
    <xf numFmtId="0" fontId="86" fillId="0" borderId="135" xfId="0" applyFont="1" applyBorder="1" applyAlignment="1">
      <alignment horizontal="center" vertical="center"/>
    </xf>
    <xf numFmtId="0" fontId="88" fillId="0" borderId="134" xfId="0" applyFont="1" applyBorder="1" applyAlignment="1">
      <alignment horizontal="center" vertical="center" wrapText="1"/>
    </xf>
    <xf numFmtId="0" fontId="88" fillId="0" borderId="132" xfId="0" applyFont="1" applyBorder="1" applyAlignment="1">
      <alignment horizontal="center" vertical="center" wrapText="1"/>
    </xf>
    <xf numFmtId="0" fontId="88" fillId="0" borderId="135" xfId="0" applyFont="1" applyBorder="1" applyAlignment="1">
      <alignment horizontal="center" vertical="center" wrapText="1"/>
    </xf>
    <xf numFmtId="0" fontId="96" fillId="3" borderId="0" xfId="18" applyFont="1" applyFill="1" applyAlignment="1">
      <alignment horizontal="left" vertical="center" wrapText="1"/>
    </xf>
    <xf numFmtId="0" fontId="96" fillId="3" borderId="90" xfId="18" applyFont="1" applyFill="1" applyBorder="1" applyAlignment="1">
      <alignment horizontal="left" vertical="center" wrapText="1"/>
    </xf>
    <xf numFmtId="3" fontId="81" fillId="3" borderId="91" xfId="18" applyNumberFormat="1" applyFont="1" applyFill="1" applyBorder="1" applyAlignment="1">
      <alignment horizontal="right" vertical="center"/>
    </xf>
    <xf numFmtId="3" fontId="81" fillId="3" borderId="90" xfId="18" applyNumberFormat="1" applyFont="1" applyFill="1" applyBorder="1" applyAlignment="1">
      <alignment horizontal="right" vertical="center"/>
    </xf>
    <xf numFmtId="0" fontId="80" fillId="28" borderId="95" xfId="18" applyFont="1" applyFill="1" applyBorder="1" applyAlignment="1">
      <alignment horizontal="center" vertical="center"/>
    </xf>
    <xf numFmtId="0" fontId="80" fillId="28" borderId="93" xfId="18" applyFont="1" applyFill="1" applyBorder="1" applyAlignment="1">
      <alignment horizontal="center" vertical="center"/>
    </xf>
    <xf numFmtId="0" fontId="80" fillId="28" borderId="94" xfId="18" applyFont="1" applyFill="1" applyBorder="1" applyAlignment="1">
      <alignment horizontal="center" vertical="center"/>
    </xf>
    <xf numFmtId="0" fontId="96" fillId="3" borderId="85" xfId="18" applyFont="1" applyFill="1" applyBorder="1" applyAlignment="1">
      <alignment horizontal="left" vertical="center" wrapText="1"/>
    </xf>
    <xf numFmtId="0" fontId="96" fillId="3" borderId="86" xfId="18" applyFont="1" applyFill="1" applyBorder="1" applyAlignment="1">
      <alignment horizontal="left" vertical="center" wrapText="1"/>
    </xf>
    <xf numFmtId="0" fontId="96" fillId="3" borderId="87" xfId="18" applyFont="1" applyFill="1" applyBorder="1" applyAlignment="1">
      <alignment horizontal="left" vertical="center" wrapText="1"/>
    </xf>
    <xf numFmtId="3" fontId="87" fillId="3" borderId="85" xfId="0" applyNumberFormat="1" applyFont="1" applyFill="1" applyBorder="1" applyAlignment="1">
      <alignment horizontal="right"/>
    </xf>
    <xf numFmtId="3" fontId="87" fillId="3" borderId="86" xfId="0" applyNumberFormat="1" applyFont="1" applyFill="1" applyBorder="1" applyAlignment="1">
      <alignment horizontal="right"/>
    </xf>
    <xf numFmtId="3" fontId="87" fillId="3" borderId="87" xfId="0" applyNumberFormat="1" applyFont="1" applyFill="1" applyBorder="1" applyAlignment="1">
      <alignment horizontal="right"/>
    </xf>
    <xf numFmtId="0" fontId="96" fillId="0" borderId="91" xfId="18" applyFont="1" applyBorder="1" applyAlignment="1">
      <alignment horizontal="left" vertical="center" wrapText="1"/>
    </xf>
    <xf numFmtId="3" fontId="81" fillId="0" borderId="91" xfId="18" applyNumberFormat="1" applyFont="1" applyBorder="1" applyAlignment="1">
      <alignment horizontal="right" vertical="center"/>
    </xf>
    <xf numFmtId="3" fontId="81" fillId="0" borderId="90" xfId="18" applyNumberFormat="1" applyFont="1" applyBorder="1" applyAlignment="1">
      <alignment horizontal="right" vertical="center"/>
    </xf>
    <xf numFmtId="0" fontId="98" fillId="3" borderId="95" xfId="18" applyFont="1" applyFill="1" applyBorder="1" applyAlignment="1">
      <alignment horizontal="left" vertical="center" wrapText="1"/>
    </xf>
    <xf numFmtId="0" fontId="98" fillId="3" borderId="93" xfId="18" applyFont="1" applyFill="1" applyBorder="1" applyAlignment="1">
      <alignment horizontal="left" vertical="center" wrapText="1"/>
    </xf>
    <xf numFmtId="0" fontId="98" fillId="3" borderId="94" xfId="18" applyFont="1" applyFill="1" applyBorder="1" applyAlignment="1">
      <alignment horizontal="left" vertical="center" wrapText="1"/>
    </xf>
    <xf numFmtId="3" fontId="80" fillId="3" borderId="95" xfId="18" applyNumberFormat="1" applyFont="1" applyFill="1" applyBorder="1" applyAlignment="1">
      <alignment horizontal="right" vertical="center"/>
    </xf>
    <xf numFmtId="3" fontId="80" fillId="3" borderId="93" xfId="18" applyNumberFormat="1" applyFont="1" applyFill="1" applyBorder="1" applyAlignment="1">
      <alignment horizontal="right" vertical="center"/>
    </xf>
    <xf numFmtId="3" fontId="80" fillId="3" borderId="94" xfId="18" applyNumberFormat="1" applyFont="1" applyFill="1" applyBorder="1" applyAlignment="1">
      <alignment horizontal="right" vertical="center"/>
    </xf>
    <xf numFmtId="3" fontId="88" fillId="3" borderId="95" xfId="0" applyNumberFormat="1" applyFont="1" applyFill="1" applyBorder="1" applyAlignment="1">
      <alignment horizontal="right"/>
    </xf>
    <xf numFmtId="3" fontId="88" fillId="3" borderId="93" xfId="0" applyNumberFormat="1" applyFont="1" applyFill="1" applyBorder="1" applyAlignment="1">
      <alignment horizontal="right"/>
    </xf>
    <xf numFmtId="3" fontId="88" fillId="3" borderId="94" xfId="0" applyNumberFormat="1" applyFont="1" applyFill="1" applyBorder="1" applyAlignment="1">
      <alignment horizontal="right"/>
    </xf>
    <xf numFmtId="0" fontId="98" fillId="0" borderId="130" xfId="18" applyFont="1" applyBorder="1" applyAlignment="1">
      <alignment horizontal="center" vertical="center" textRotation="90" wrapText="1"/>
    </xf>
    <xf numFmtId="0" fontId="98" fillId="0" borderId="128" xfId="18" applyFont="1" applyBorder="1" applyAlignment="1">
      <alignment horizontal="center" vertical="center" textRotation="90" wrapText="1"/>
    </xf>
    <xf numFmtId="0" fontId="98" fillId="0" borderId="136" xfId="18" applyFont="1" applyBorder="1" applyAlignment="1">
      <alignment horizontal="center" vertical="center" textRotation="90" wrapText="1"/>
    </xf>
    <xf numFmtId="0" fontId="98" fillId="0" borderId="95" xfId="18" applyFont="1" applyBorder="1" applyAlignment="1">
      <alignment horizontal="left" vertical="center" wrapText="1"/>
    </xf>
    <xf numFmtId="0" fontId="98" fillId="0" borderId="93" xfId="18" applyFont="1" applyBorder="1" applyAlignment="1">
      <alignment horizontal="left" vertical="center" wrapText="1"/>
    </xf>
    <xf numFmtId="0" fontId="98" fillId="0" borderId="94" xfId="18" applyFont="1" applyBorder="1" applyAlignment="1">
      <alignment horizontal="left" vertical="center" wrapText="1"/>
    </xf>
    <xf numFmtId="3" fontId="80" fillId="0" borderId="95" xfId="18" applyNumberFormat="1" applyFont="1" applyBorder="1" applyAlignment="1">
      <alignment horizontal="right" vertical="center"/>
    </xf>
    <xf numFmtId="3" fontId="80" fillId="0" borderId="93" xfId="18" applyNumberFormat="1" applyFont="1" applyBorder="1" applyAlignment="1">
      <alignment horizontal="right" vertical="center"/>
    </xf>
    <xf numFmtId="3" fontId="80" fillId="0" borderId="94" xfId="18" applyNumberFormat="1" applyFont="1" applyBorder="1" applyAlignment="1">
      <alignment horizontal="right" vertical="center"/>
    </xf>
    <xf numFmtId="3" fontId="88" fillId="0" borderId="95" xfId="0" applyNumberFormat="1" applyFont="1" applyBorder="1" applyAlignment="1">
      <alignment horizontal="right"/>
    </xf>
    <xf numFmtId="3" fontId="88" fillId="0" borderId="93" xfId="0" applyNumberFormat="1" applyFont="1" applyBorder="1" applyAlignment="1">
      <alignment horizontal="right"/>
    </xf>
    <xf numFmtId="3" fontId="88" fillId="0" borderId="94" xfId="0" applyNumberFormat="1" applyFont="1" applyBorder="1" applyAlignment="1">
      <alignment horizontal="right"/>
    </xf>
    <xf numFmtId="0" fontId="114" fillId="3" borderId="0" xfId="18" applyFont="1" applyFill="1" applyAlignment="1">
      <alignment horizontal="left" vertical="center" wrapText="1"/>
    </xf>
    <xf numFmtId="0" fontId="113" fillId="3" borderId="0" xfId="18" applyFont="1" applyFill="1" applyAlignment="1">
      <alignment horizontal="left" vertical="center" wrapText="1"/>
    </xf>
    <xf numFmtId="0" fontId="113" fillId="3" borderId="90" xfId="18" applyFont="1" applyFill="1" applyBorder="1" applyAlignment="1">
      <alignment horizontal="left" vertical="center" wrapText="1"/>
    </xf>
    <xf numFmtId="3" fontId="80" fillId="3" borderId="85" xfId="18" applyNumberFormat="1" applyFont="1" applyFill="1" applyBorder="1" applyAlignment="1">
      <alignment horizontal="right" vertical="center"/>
    </xf>
    <xf numFmtId="3" fontId="80" fillId="3" borderId="86" xfId="18" applyNumberFormat="1" applyFont="1" applyFill="1" applyBorder="1" applyAlignment="1">
      <alignment horizontal="right" vertical="center"/>
    </xf>
    <xf numFmtId="3" fontId="80" fillId="3" borderId="87" xfId="18" applyNumberFormat="1" applyFont="1" applyFill="1" applyBorder="1" applyAlignment="1">
      <alignment horizontal="right" vertical="center"/>
    </xf>
    <xf numFmtId="3" fontId="88" fillId="3" borderId="91" xfId="0" applyNumberFormat="1" applyFont="1" applyFill="1" applyBorder="1" applyAlignment="1">
      <alignment horizontal="right"/>
    </xf>
    <xf numFmtId="3" fontId="88" fillId="3" borderId="0" xfId="0" applyNumberFormat="1" applyFont="1" applyFill="1" applyAlignment="1">
      <alignment horizontal="right"/>
    </xf>
    <xf numFmtId="3" fontId="88" fillId="3" borderId="90" xfId="0" applyNumberFormat="1" applyFont="1" applyFill="1" applyBorder="1" applyAlignment="1">
      <alignment horizontal="right"/>
    </xf>
    <xf numFmtId="0" fontId="98" fillId="0" borderId="0" xfId="18" applyFont="1" applyAlignment="1">
      <alignment horizontal="left" vertical="center" wrapText="1"/>
    </xf>
    <xf numFmtId="0" fontId="98" fillId="0" borderId="90" xfId="18" applyFont="1" applyBorder="1" applyAlignment="1">
      <alignment horizontal="left" vertical="center" wrapText="1"/>
    </xf>
    <xf numFmtId="3" fontId="80" fillId="0" borderId="0" xfId="18" applyNumberFormat="1" applyFont="1" applyAlignment="1">
      <alignment horizontal="right" vertical="center"/>
    </xf>
    <xf numFmtId="3" fontId="80" fillId="0" borderId="91" xfId="18" applyNumberFormat="1" applyFont="1" applyBorder="1" applyAlignment="1">
      <alignment horizontal="right" vertical="center"/>
    </xf>
    <xf numFmtId="3" fontId="80" fillId="0" borderId="90" xfId="18" applyNumberFormat="1" applyFont="1" applyBorder="1" applyAlignment="1">
      <alignment horizontal="right" vertical="center"/>
    </xf>
    <xf numFmtId="3" fontId="80" fillId="3" borderId="0" xfId="18" quotePrefix="1" applyNumberFormat="1" applyFont="1" applyFill="1" applyAlignment="1">
      <alignment horizontal="right" vertical="center"/>
    </xf>
    <xf numFmtId="0" fontId="98" fillId="3" borderId="91" xfId="0" applyFont="1" applyFill="1" applyBorder="1" applyAlignment="1">
      <alignment horizontal="left" vertical="center" wrapText="1"/>
    </xf>
    <xf numFmtId="0" fontId="98" fillId="3" borderId="0" xfId="0" applyFont="1" applyFill="1" applyAlignment="1">
      <alignment horizontal="left" vertical="center" wrapText="1"/>
    </xf>
    <xf numFmtId="0" fontId="98" fillId="3" borderId="90" xfId="0" applyFont="1" applyFill="1" applyBorder="1" applyAlignment="1">
      <alignment horizontal="left" vertical="center" wrapText="1"/>
    </xf>
    <xf numFmtId="0" fontId="98" fillId="3" borderId="123" xfId="18" applyFont="1" applyFill="1" applyBorder="1" applyAlignment="1">
      <alignment horizontal="left" vertical="center" wrapText="1"/>
    </xf>
    <xf numFmtId="0" fontId="98" fillId="3" borderId="118" xfId="18" applyFont="1" applyFill="1" applyBorder="1" applyAlignment="1">
      <alignment horizontal="left" vertical="center" wrapText="1"/>
    </xf>
    <xf numFmtId="0" fontId="98" fillId="3" borderId="119" xfId="18" applyFont="1" applyFill="1" applyBorder="1" applyAlignment="1">
      <alignment horizontal="left" vertical="center" wrapText="1"/>
    </xf>
    <xf numFmtId="3" fontId="80" fillId="3" borderId="123" xfId="18" applyNumberFormat="1" applyFont="1" applyFill="1" applyBorder="1" applyAlignment="1">
      <alignment horizontal="right" vertical="center"/>
    </xf>
    <xf numFmtId="3" fontId="80" fillId="3" borderId="118" xfId="18" applyNumberFormat="1" applyFont="1" applyFill="1" applyBorder="1" applyAlignment="1">
      <alignment horizontal="right" vertical="center"/>
    </xf>
    <xf numFmtId="3" fontId="80" fillId="3" borderId="119" xfId="18" applyNumberFormat="1" applyFont="1" applyFill="1" applyBorder="1" applyAlignment="1">
      <alignment horizontal="right" vertical="center"/>
    </xf>
    <xf numFmtId="0" fontId="114" fillId="0" borderId="91" xfId="18" applyFont="1" applyBorder="1" applyAlignment="1">
      <alignment horizontal="left" vertical="center" wrapText="1"/>
    </xf>
    <xf numFmtId="0" fontId="113" fillId="0" borderId="0" xfId="18" applyFont="1" applyAlignment="1">
      <alignment horizontal="left" vertical="center" wrapText="1"/>
    </xf>
    <xf numFmtId="3" fontId="80" fillId="0" borderId="91" xfId="18" applyNumberFormat="1" applyFont="1" applyBorder="1" applyAlignment="1">
      <alignment horizontal="right" vertical="center" wrapText="1"/>
    </xf>
    <xf numFmtId="3" fontId="80" fillId="0" borderId="0" xfId="18" applyNumberFormat="1" applyFont="1" applyAlignment="1">
      <alignment horizontal="right" vertical="center" wrapText="1"/>
    </xf>
    <xf numFmtId="3" fontId="80" fillId="0" borderId="90" xfId="18" applyNumberFormat="1" applyFont="1" applyBorder="1" applyAlignment="1">
      <alignment horizontal="right" vertical="center" wrapText="1"/>
    </xf>
    <xf numFmtId="3" fontId="114" fillId="0" borderId="91" xfId="18" applyNumberFormat="1" applyFont="1" applyBorder="1" applyAlignment="1">
      <alignment horizontal="left" vertical="center" wrapText="1"/>
    </xf>
    <xf numFmtId="3" fontId="96" fillId="0" borderId="0" xfId="18" applyNumberFormat="1" applyFont="1" applyAlignment="1">
      <alignment horizontal="left" vertical="center" wrapText="1"/>
    </xf>
    <xf numFmtId="3" fontId="96" fillId="0" borderId="90" xfId="18" applyNumberFormat="1" applyFont="1" applyBorder="1" applyAlignment="1">
      <alignment horizontal="left" vertical="center" wrapText="1"/>
    </xf>
    <xf numFmtId="3" fontId="98" fillId="0" borderId="0" xfId="18" applyNumberFormat="1" applyFont="1" applyAlignment="1">
      <alignment horizontal="left" vertical="center" wrapText="1"/>
    </xf>
    <xf numFmtId="3" fontId="98" fillId="0" borderId="90" xfId="18" applyNumberFormat="1" applyFont="1" applyBorder="1" applyAlignment="1">
      <alignment horizontal="left" vertical="center" wrapText="1"/>
    </xf>
    <xf numFmtId="0" fontId="80" fillId="0" borderId="0" xfId="18" applyFont="1" applyAlignment="1">
      <alignment horizontal="right" vertical="center" wrapText="1"/>
    </xf>
    <xf numFmtId="0" fontId="80" fillId="0" borderId="90" xfId="18" applyFont="1" applyBorder="1" applyAlignment="1">
      <alignment horizontal="right" vertical="center" wrapText="1"/>
    </xf>
    <xf numFmtId="3" fontId="81" fillId="0" borderId="91" xfId="18" applyNumberFormat="1" applyFont="1" applyBorder="1" applyAlignment="1">
      <alignment horizontal="right" vertical="center" wrapText="1"/>
    </xf>
    <xf numFmtId="3" fontId="81" fillId="0" borderId="0" xfId="18" applyNumberFormat="1" applyFont="1" applyAlignment="1">
      <alignment horizontal="right" vertical="center" wrapText="1"/>
    </xf>
    <xf numFmtId="3" fontId="81" fillId="0" borderId="90" xfId="18" applyNumberFormat="1" applyFont="1" applyBorder="1" applyAlignment="1">
      <alignment horizontal="right" vertical="center" wrapText="1"/>
    </xf>
    <xf numFmtId="0" fontId="96" fillId="3" borderId="138" xfId="18" applyFont="1" applyFill="1" applyBorder="1" applyAlignment="1">
      <alignment horizontal="left" vertical="center" wrapText="1"/>
    </xf>
    <xf numFmtId="0" fontId="96" fillId="3" borderId="139" xfId="18" applyFont="1" applyFill="1" applyBorder="1" applyAlignment="1">
      <alignment horizontal="left" vertical="center" wrapText="1"/>
    </xf>
    <xf numFmtId="0" fontId="96" fillId="3" borderId="140" xfId="18" applyFont="1" applyFill="1" applyBorder="1" applyAlignment="1">
      <alignment horizontal="left" vertical="center" wrapText="1"/>
    </xf>
    <xf numFmtId="3" fontId="81" fillId="3" borderId="138" xfId="18" applyNumberFormat="1" applyFont="1" applyFill="1" applyBorder="1" applyAlignment="1">
      <alignment horizontal="right" vertical="center" wrapText="1"/>
    </xf>
    <xf numFmtId="3" fontId="81" fillId="3" borderId="139" xfId="18" applyNumberFormat="1" applyFont="1" applyFill="1" applyBorder="1" applyAlignment="1">
      <alignment horizontal="right" vertical="center" wrapText="1"/>
    </xf>
    <xf numFmtId="3" fontId="81" fillId="3" borderId="140" xfId="18" applyNumberFormat="1" applyFont="1" applyFill="1" applyBorder="1" applyAlignment="1">
      <alignment horizontal="right" vertical="center" wrapText="1"/>
    </xf>
    <xf numFmtId="3" fontId="96" fillId="3" borderId="138" xfId="18" applyNumberFormat="1" applyFont="1" applyFill="1" applyBorder="1" applyAlignment="1">
      <alignment horizontal="left" vertical="center" wrapText="1"/>
    </xf>
    <xf numFmtId="3" fontId="96" fillId="3" borderId="139" xfId="18" applyNumberFormat="1" applyFont="1" applyFill="1" applyBorder="1" applyAlignment="1">
      <alignment horizontal="left" vertical="center" wrapText="1"/>
    </xf>
    <xf numFmtId="3" fontId="96" fillId="3" borderId="140" xfId="18" applyNumberFormat="1" applyFont="1" applyFill="1" applyBorder="1" applyAlignment="1">
      <alignment horizontal="left" vertical="center" wrapText="1"/>
    </xf>
    <xf numFmtId="3" fontId="112" fillId="3" borderId="138" xfId="18" applyNumberFormat="1" applyFont="1" applyFill="1" applyBorder="1" applyAlignment="1">
      <alignment horizontal="left" vertical="center" wrapText="1"/>
    </xf>
    <xf numFmtId="3" fontId="98" fillId="3" borderId="139" xfId="18" applyNumberFormat="1" applyFont="1" applyFill="1" applyBorder="1" applyAlignment="1">
      <alignment horizontal="left" vertical="center" wrapText="1"/>
    </xf>
    <xf numFmtId="3" fontId="98" fillId="3" borderId="140" xfId="18" applyNumberFormat="1" applyFont="1" applyFill="1" applyBorder="1" applyAlignment="1">
      <alignment horizontal="left" vertical="center" wrapText="1"/>
    </xf>
    <xf numFmtId="3" fontId="80" fillId="3" borderId="138" xfId="18" applyNumberFormat="1" applyFont="1" applyFill="1" applyBorder="1" applyAlignment="1">
      <alignment horizontal="right" vertical="center" wrapText="1"/>
    </xf>
    <xf numFmtId="0" fontId="80" fillId="3" borderId="139" xfId="18" applyFont="1" applyFill="1" applyBorder="1" applyAlignment="1">
      <alignment horizontal="right" vertical="center" wrapText="1"/>
    </xf>
    <xf numFmtId="0" fontId="80" fillId="3" borderId="140" xfId="18" applyFont="1" applyFill="1" applyBorder="1" applyAlignment="1">
      <alignment horizontal="right" vertical="center" wrapText="1"/>
    </xf>
    <xf numFmtId="0" fontId="114" fillId="0" borderId="123" xfId="18" applyFont="1" applyBorder="1" applyAlignment="1">
      <alignment horizontal="left" vertical="center" wrapText="1"/>
    </xf>
    <xf numFmtId="0" fontId="96" fillId="0" borderId="118" xfId="18" applyFont="1" applyBorder="1" applyAlignment="1">
      <alignment horizontal="left" vertical="center" wrapText="1"/>
    </xf>
    <xf numFmtId="0" fontId="96" fillId="0" borderId="119" xfId="18" applyFont="1" applyBorder="1" applyAlignment="1">
      <alignment horizontal="left" vertical="center" wrapText="1"/>
    </xf>
    <xf numFmtId="3" fontId="80" fillId="0" borderId="123" xfId="18" applyNumberFormat="1" applyFont="1" applyBorder="1" applyAlignment="1">
      <alignment horizontal="right" vertical="center"/>
    </xf>
    <xf numFmtId="3" fontId="80" fillId="0" borderId="118" xfId="18" applyNumberFormat="1" applyFont="1" applyBorder="1" applyAlignment="1">
      <alignment horizontal="right" vertical="center"/>
    </xf>
    <xf numFmtId="3" fontId="80" fillId="0" borderId="119" xfId="18" applyNumberFormat="1" applyFont="1" applyBorder="1" applyAlignment="1">
      <alignment horizontal="right" vertical="center"/>
    </xf>
    <xf numFmtId="0" fontId="96" fillId="3" borderId="91" xfId="0" applyFont="1" applyFill="1" applyBorder="1" applyAlignment="1">
      <alignment vertical="center" wrapText="1"/>
    </xf>
    <xf numFmtId="0" fontId="96" fillId="3" borderId="0" xfId="0" applyFont="1" applyFill="1" applyAlignment="1">
      <alignment vertical="center" wrapText="1"/>
    </xf>
    <xf numFmtId="0" fontId="96" fillId="3" borderId="90" xfId="0" applyFont="1" applyFill="1" applyBorder="1" applyAlignment="1">
      <alignment vertical="center" wrapText="1"/>
    </xf>
    <xf numFmtId="3" fontId="81" fillId="3" borderId="96" xfId="18" applyNumberFormat="1" applyFont="1" applyFill="1" applyBorder="1" applyAlignment="1">
      <alignment horizontal="right" vertical="center"/>
    </xf>
    <xf numFmtId="0" fontId="62" fillId="0" borderId="130" xfId="0" applyFont="1" applyBorder="1" applyAlignment="1">
      <alignment horizontal="center" vertical="center" textRotation="90" wrapText="1"/>
    </xf>
    <xf numFmtId="0" fontId="62" fillId="0" borderId="128" xfId="0" applyFont="1" applyBorder="1" applyAlignment="1">
      <alignment horizontal="center" vertical="center" textRotation="90" wrapText="1"/>
    </xf>
    <xf numFmtId="0" fontId="62" fillId="0" borderId="90" xfId="0" applyFont="1" applyBorder="1" applyAlignment="1">
      <alignment horizontal="center" vertical="center" textRotation="90" wrapText="1"/>
    </xf>
    <xf numFmtId="0" fontId="62" fillId="0" borderId="231" xfId="0" applyFont="1" applyBorder="1" applyAlignment="1">
      <alignment horizontal="center" vertical="center" textRotation="90" wrapText="1"/>
    </xf>
    <xf numFmtId="0" fontId="98" fillId="27" borderId="128" xfId="0" applyFont="1" applyFill="1" applyBorder="1" applyAlignment="1">
      <alignment horizontal="center" vertical="center" textRotation="90" wrapText="1"/>
    </xf>
    <xf numFmtId="0" fontId="98" fillId="27" borderId="136" xfId="0" applyFont="1" applyFill="1" applyBorder="1" applyAlignment="1">
      <alignment horizontal="center" vertical="center" textRotation="90" wrapText="1"/>
    </xf>
    <xf numFmtId="0" fontId="96" fillId="0" borderId="91" xfId="0" applyFont="1" applyBorder="1" applyAlignment="1">
      <alignment vertical="center" wrapText="1"/>
    </xf>
    <xf numFmtId="0" fontId="96" fillId="0" borderId="0" xfId="0" applyFont="1" applyAlignment="1">
      <alignment vertical="center" wrapText="1"/>
    </xf>
    <xf numFmtId="0" fontId="96" fillId="0" borderId="90" xfId="0" applyFont="1" applyBorder="1" applyAlignment="1">
      <alignment vertical="center" wrapText="1"/>
    </xf>
    <xf numFmtId="3" fontId="81" fillId="0" borderId="96" xfId="18" applyNumberFormat="1" applyFont="1" applyBorder="1" applyAlignment="1">
      <alignment horizontal="right" vertical="center"/>
    </xf>
    <xf numFmtId="0" fontId="114" fillId="0" borderId="0" xfId="18" applyFont="1" applyAlignment="1">
      <alignment horizontal="left" vertical="center" wrapText="1"/>
    </xf>
    <xf numFmtId="0" fontId="98" fillId="0" borderId="85" xfId="0" applyFont="1" applyBorder="1" applyAlignment="1">
      <alignment horizontal="left" vertical="center" wrapText="1"/>
    </xf>
    <xf numFmtId="0" fontId="98" fillId="0" borderId="86" xfId="0" applyFont="1" applyBorder="1" applyAlignment="1">
      <alignment horizontal="left" vertical="center" wrapText="1"/>
    </xf>
    <xf numFmtId="0" fontId="98" fillId="0" borderId="87" xfId="0" applyFont="1" applyBorder="1" applyAlignment="1">
      <alignment horizontal="left" vertical="center" wrapText="1"/>
    </xf>
    <xf numFmtId="3" fontId="80" fillId="0" borderId="96" xfId="18" applyNumberFormat="1" applyFont="1" applyBorder="1" applyAlignment="1">
      <alignment horizontal="right" vertical="center"/>
    </xf>
    <xf numFmtId="3" fontId="81" fillId="0" borderId="0" xfId="18" applyNumberFormat="1" applyFont="1" applyAlignment="1" applyProtection="1">
      <alignment horizontal="right" vertical="center"/>
      <protection locked="0"/>
    </xf>
    <xf numFmtId="3" fontId="81" fillId="0" borderId="96" xfId="18" applyNumberFormat="1" applyFont="1" applyBorder="1" applyAlignment="1" applyProtection="1">
      <alignment horizontal="right" vertical="center"/>
      <protection locked="0"/>
    </xf>
    <xf numFmtId="0" fontId="96" fillId="0" borderId="85" xfId="0" applyFont="1" applyBorder="1" applyAlignment="1">
      <alignment horizontal="left" vertical="center" wrapText="1"/>
    </xf>
    <xf numFmtId="0" fontId="96" fillId="0" borderId="87" xfId="0" applyFont="1" applyBorder="1" applyAlignment="1">
      <alignment horizontal="left" vertical="center" wrapText="1"/>
    </xf>
    <xf numFmtId="3" fontId="81" fillId="0" borderId="85" xfId="18" applyNumberFormat="1" applyFont="1" applyBorder="1" applyAlignment="1">
      <alignment horizontal="right" vertical="center"/>
    </xf>
    <xf numFmtId="3" fontId="81" fillId="0" borderId="86" xfId="18" applyNumberFormat="1" applyFont="1" applyBorder="1" applyAlignment="1">
      <alignment horizontal="right" vertical="center"/>
    </xf>
    <xf numFmtId="3" fontId="81" fillId="0" borderId="104" xfId="18" applyNumberFormat="1" applyFont="1" applyBorder="1" applyAlignment="1">
      <alignment horizontal="right" vertical="center"/>
    </xf>
    <xf numFmtId="0" fontId="96" fillId="3" borderId="95" xfId="0" applyFont="1" applyFill="1" applyBorder="1" applyAlignment="1">
      <alignment horizontal="left" vertical="center" wrapText="1"/>
    </xf>
    <xf numFmtId="0" fontId="96" fillId="3" borderId="93" xfId="0" applyFont="1" applyFill="1" applyBorder="1" applyAlignment="1">
      <alignment horizontal="left" vertical="center" wrapText="1"/>
    </xf>
    <xf numFmtId="0" fontId="43" fillId="0" borderId="225" xfId="0" applyFont="1" applyBorder="1" applyAlignment="1">
      <alignment horizontal="center" vertical="center" textRotation="90" wrapText="1" shrinkToFit="1"/>
    </xf>
    <xf numFmtId="0" fontId="43" fillId="0" borderId="128" xfId="0" applyFont="1" applyBorder="1" applyAlignment="1">
      <alignment horizontal="center" vertical="center" textRotation="90" wrapText="1" shrinkToFit="1"/>
    </xf>
    <xf numFmtId="0" fontId="43" fillId="0" borderId="90" xfId="0" applyFont="1" applyBorder="1" applyAlignment="1">
      <alignment horizontal="center" vertical="center" textRotation="90" wrapText="1" shrinkToFit="1"/>
    </xf>
    <xf numFmtId="3" fontId="80" fillId="3" borderId="96" xfId="18" applyNumberFormat="1" applyFont="1" applyFill="1" applyBorder="1" applyAlignment="1">
      <alignment horizontal="right" vertical="center"/>
    </xf>
    <xf numFmtId="0" fontId="112" fillId="0" borderId="141" xfId="0" applyFont="1" applyBorder="1" applyAlignment="1">
      <alignment horizontal="center" vertical="center" textRotation="90" wrapText="1"/>
    </xf>
    <xf numFmtId="0" fontId="112" fillId="0" borderId="128" xfId="0" applyFont="1" applyBorder="1" applyAlignment="1">
      <alignment horizontal="center" vertical="center" textRotation="90" wrapText="1"/>
    </xf>
    <xf numFmtId="0" fontId="96" fillId="3" borderId="142" xfId="18" applyFont="1" applyFill="1" applyBorder="1" applyAlignment="1">
      <alignment horizontal="left" vertical="center" wrapText="1"/>
    </xf>
    <xf numFmtId="0" fontId="96" fillId="3" borderId="143" xfId="18" applyFont="1" applyFill="1" applyBorder="1" applyAlignment="1">
      <alignment horizontal="left" vertical="center" wrapText="1"/>
    </xf>
    <xf numFmtId="3" fontId="80" fillId="3" borderId="144" xfId="18" applyNumberFormat="1" applyFont="1" applyFill="1" applyBorder="1" applyAlignment="1">
      <alignment horizontal="right" vertical="center"/>
    </xf>
    <xf numFmtId="3" fontId="80" fillId="3" borderId="142" xfId="18" applyNumberFormat="1" applyFont="1" applyFill="1" applyBorder="1" applyAlignment="1">
      <alignment horizontal="right" vertical="center"/>
    </xf>
    <xf numFmtId="3" fontId="80" fillId="3" borderId="143" xfId="18" applyNumberFormat="1" applyFont="1" applyFill="1" applyBorder="1" applyAlignment="1">
      <alignment horizontal="right" vertical="center"/>
    </xf>
    <xf numFmtId="3" fontId="81" fillId="0" borderId="91" xfId="0" applyNumberFormat="1" applyFont="1" applyBorder="1" applyAlignment="1">
      <alignment horizontal="right" vertical="center" wrapText="1"/>
    </xf>
    <xf numFmtId="3" fontId="81" fillId="0" borderId="0" xfId="0" applyNumberFormat="1" applyFont="1" applyAlignment="1">
      <alignment horizontal="right" vertical="center" wrapText="1"/>
    </xf>
    <xf numFmtId="3" fontId="81" fillId="0" borderId="8" xfId="0" applyNumberFormat="1" applyFont="1" applyBorder="1" applyAlignment="1">
      <alignment horizontal="right" vertical="center" wrapText="1"/>
    </xf>
    <xf numFmtId="0" fontId="112" fillId="3" borderId="95" xfId="0" applyFont="1" applyFill="1" applyBorder="1" applyAlignment="1">
      <alignment vertical="center" wrapText="1"/>
    </xf>
    <xf numFmtId="0" fontId="113" fillId="3" borderId="93" xfId="0" applyFont="1" applyFill="1" applyBorder="1" applyAlignment="1">
      <alignment vertical="center" wrapText="1"/>
    </xf>
    <xf numFmtId="0" fontId="113" fillId="3" borderId="94" xfId="0" applyFont="1" applyFill="1" applyBorder="1" applyAlignment="1">
      <alignment vertical="center" wrapText="1"/>
    </xf>
    <xf numFmtId="0" fontId="80" fillId="3" borderId="93" xfId="18" applyFont="1" applyFill="1" applyBorder="1" applyAlignment="1">
      <alignment horizontal="right" vertical="center"/>
    </xf>
    <xf numFmtId="0" fontId="80" fillId="3" borderId="145" xfId="18" applyFont="1" applyFill="1" applyBorder="1" applyAlignment="1">
      <alignment horizontal="right" vertical="center"/>
    </xf>
    <xf numFmtId="0" fontId="96" fillId="0" borderId="91" xfId="0" applyFont="1" applyBorder="1" applyAlignment="1">
      <alignment horizontal="left" vertical="center" wrapText="1"/>
    </xf>
    <xf numFmtId="0" fontId="96" fillId="0" borderId="0" xfId="0" applyFont="1" applyAlignment="1">
      <alignment horizontal="left" vertical="center" wrapText="1"/>
    </xf>
    <xf numFmtId="0" fontId="96" fillId="0" borderId="90" xfId="0" applyFont="1" applyBorder="1" applyAlignment="1">
      <alignment horizontal="left" vertical="center" wrapText="1"/>
    </xf>
    <xf numFmtId="0" fontId="98" fillId="0" borderId="130" xfId="0" applyFont="1" applyBorder="1" applyAlignment="1">
      <alignment horizontal="center" vertical="center" textRotation="90" wrapText="1"/>
    </xf>
    <xf numFmtId="0" fontId="98" fillId="0" borderId="128" xfId="0" applyFont="1" applyBorder="1" applyAlignment="1">
      <alignment horizontal="center" vertical="center" textRotation="90" wrapText="1"/>
    </xf>
    <xf numFmtId="0" fontId="96" fillId="0" borderId="86" xfId="0" applyFont="1" applyBorder="1" applyAlignment="1">
      <alignment horizontal="left" vertical="center" wrapText="1"/>
    </xf>
    <xf numFmtId="0" fontId="90" fillId="3" borderId="95" xfId="0" applyFont="1" applyFill="1" applyBorder="1" applyAlignment="1">
      <alignment horizontal="left" vertical="center" wrapText="1"/>
    </xf>
    <xf numFmtId="0" fontId="119" fillId="3" borderId="94" xfId="0" applyFont="1" applyFill="1" applyBorder="1" applyAlignment="1">
      <alignment horizontal="left" vertical="center" wrapText="1"/>
    </xf>
    <xf numFmtId="3" fontId="80" fillId="3" borderId="145" xfId="18" applyNumberFormat="1" applyFont="1" applyFill="1" applyBorder="1" applyAlignment="1">
      <alignment horizontal="right" vertical="center"/>
    </xf>
    <xf numFmtId="0" fontId="43" fillId="0" borderId="136" xfId="0" applyFont="1" applyBorder="1" applyAlignment="1">
      <alignment horizontal="center" vertical="center" textRotation="90"/>
    </xf>
    <xf numFmtId="0" fontId="43" fillId="0" borderId="105" xfId="0" applyFont="1" applyBorder="1" applyAlignment="1">
      <alignment horizontal="center" vertical="center" textRotation="90"/>
    </xf>
    <xf numFmtId="0" fontId="43" fillId="0" borderId="117" xfId="0" applyFont="1" applyBorder="1" applyAlignment="1">
      <alignment horizontal="center" vertical="center" textRotation="90"/>
    </xf>
    <xf numFmtId="0" fontId="78" fillId="3" borderId="91" xfId="18" applyFont="1" applyFill="1" applyBorder="1" applyAlignment="1">
      <alignment horizontal="center"/>
    </xf>
    <xf numFmtId="0" fontId="78" fillId="3" borderId="0" xfId="18" applyFont="1" applyFill="1" applyAlignment="1">
      <alignment horizontal="center"/>
    </xf>
    <xf numFmtId="0" fontId="78" fillId="3" borderId="233" xfId="18" applyFont="1" applyFill="1" applyBorder="1" applyAlignment="1">
      <alignment horizontal="left" vertical="center"/>
    </xf>
    <xf numFmtId="0" fontId="78" fillId="3" borderId="258" xfId="18" applyFont="1" applyFill="1" applyBorder="1" applyAlignment="1">
      <alignment horizontal="left" vertical="center"/>
    </xf>
    <xf numFmtId="0" fontId="91" fillId="0" borderId="235" xfId="18" applyFont="1" applyBorder="1" applyAlignment="1">
      <alignment horizontal="center" vertical="center"/>
    </xf>
    <xf numFmtId="0" fontId="91" fillId="0" borderId="237" xfId="18" applyFont="1" applyBorder="1" applyAlignment="1">
      <alignment horizontal="center" vertical="center"/>
    </xf>
    <xf numFmtId="0" fontId="96" fillId="0" borderId="0" xfId="18" applyFont="1" applyAlignment="1">
      <alignment vertical="center" wrapText="1"/>
    </xf>
    <xf numFmtId="0" fontId="96" fillId="0" borderId="90" xfId="18" applyFont="1" applyBorder="1" applyAlignment="1">
      <alignment vertical="center" wrapText="1"/>
    </xf>
    <xf numFmtId="3" fontId="81" fillId="6" borderId="91" xfId="18" applyNumberFormat="1" applyFont="1" applyFill="1" applyBorder="1" applyAlignment="1">
      <alignment horizontal="right" vertical="center"/>
    </xf>
    <xf numFmtId="3" fontId="81" fillId="6" borderId="0" xfId="18" applyNumberFormat="1" applyFont="1" applyFill="1" applyAlignment="1">
      <alignment horizontal="right" vertical="center"/>
    </xf>
    <xf numFmtId="3" fontId="81" fillId="6" borderId="90" xfId="18" applyNumberFormat="1" applyFont="1" applyFill="1" applyBorder="1" applyAlignment="1">
      <alignment horizontal="right" vertical="center"/>
    </xf>
    <xf numFmtId="0" fontId="96" fillId="3" borderId="91" xfId="0" applyFont="1" applyFill="1" applyBorder="1" applyAlignment="1">
      <alignment horizontal="left" vertical="center" wrapText="1"/>
    </xf>
    <xf numFmtId="0" fontId="96" fillId="3" borderId="0" xfId="0" applyFont="1" applyFill="1" applyAlignment="1">
      <alignment horizontal="left" vertical="center" wrapText="1"/>
    </xf>
    <xf numFmtId="0" fontId="96" fillId="3" borderId="90" xfId="0" applyFont="1" applyFill="1" applyBorder="1" applyAlignment="1">
      <alignment horizontal="left" vertical="center" wrapText="1"/>
    </xf>
    <xf numFmtId="0" fontId="96" fillId="3" borderId="0" xfId="18" applyFont="1" applyFill="1" applyAlignment="1">
      <alignment vertical="center" wrapText="1"/>
    </xf>
    <xf numFmtId="0" fontId="96" fillId="3" borderId="90" xfId="18" applyFont="1" applyFill="1" applyBorder="1" applyAlignment="1">
      <alignment vertical="center" wrapText="1"/>
    </xf>
    <xf numFmtId="0" fontId="96" fillId="0" borderId="91" xfId="18" applyFont="1" applyBorder="1" applyAlignment="1">
      <alignment vertical="center" wrapText="1"/>
    </xf>
    <xf numFmtId="3" fontId="81" fillId="6" borderId="233" xfId="18" applyNumberFormat="1" applyFont="1" applyFill="1" applyBorder="1" applyAlignment="1">
      <alignment horizontal="right" vertical="center"/>
    </xf>
    <xf numFmtId="0" fontId="96" fillId="3" borderId="232" xfId="0" applyFont="1" applyFill="1" applyBorder="1" applyAlignment="1">
      <alignment horizontal="left" vertical="center" wrapText="1"/>
    </xf>
    <xf numFmtId="0" fontId="96" fillId="3" borderId="233" xfId="0" applyFont="1" applyFill="1" applyBorder="1" applyAlignment="1">
      <alignment horizontal="left" vertical="center" wrapText="1"/>
    </xf>
    <xf numFmtId="0" fontId="96" fillId="3" borderId="234" xfId="0" applyFont="1" applyFill="1" applyBorder="1" applyAlignment="1">
      <alignment horizontal="left" vertical="center" wrapText="1"/>
    </xf>
    <xf numFmtId="3" fontId="81" fillId="3" borderId="232" xfId="18" applyNumberFormat="1" applyFont="1" applyFill="1" applyBorder="1" applyAlignment="1">
      <alignment horizontal="right" vertical="center"/>
    </xf>
    <xf numFmtId="3" fontId="81" fillId="3" borderId="233" xfId="18" applyNumberFormat="1" applyFont="1" applyFill="1" applyBorder="1" applyAlignment="1">
      <alignment horizontal="right" vertical="center"/>
    </xf>
    <xf numFmtId="3" fontId="81" fillId="3" borderId="238" xfId="18" applyNumberFormat="1" applyFont="1" applyFill="1" applyBorder="1" applyAlignment="1">
      <alignment horizontal="right" vertical="center"/>
    </xf>
    <xf numFmtId="0" fontId="78" fillId="3" borderId="249" xfId="18" applyFont="1" applyFill="1" applyBorder="1" applyAlignment="1">
      <alignment horizontal="center" vertical="top"/>
    </xf>
    <xf numFmtId="0" fontId="78" fillId="3" borderId="242" xfId="18" applyFont="1" applyFill="1" applyBorder="1" applyAlignment="1">
      <alignment horizontal="center" vertical="top"/>
    </xf>
    <xf numFmtId="0" fontId="78" fillId="3" borderId="243" xfId="18" applyFont="1" applyFill="1" applyBorder="1" applyAlignment="1">
      <alignment horizontal="center" vertical="top"/>
    </xf>
    <xf numFmtId="0" fontId="78" fillId="3" borderId="250" xfId="18" applyFont="1" applyFill="1" applyBorder="1" applyAlignment="1">
      <alignment horizontal="center" vertical="top"/>
    </xf>
    <xf numFmtId="0" fontId="78" fillId="3" borderId="191" xfId="18" applyFont="1" applyFill="1" applyBorder="1" applyAlignment="1">
      <alignment horizontal="center" vertical="top"/>
    </xf>
    <xf numFmtId="0" fontId="78" fillId="3" borderId="244" xfId="18" applyFont="1" applyFill="1" applyBorder="1" applyAlignment="1">
      <alignment horizontal="center" vertical="top"/>
    </xf>
    <xf numFmtId="0" fontId="78" fillId="3" borderId="251" xfId="18" applyFont="1" applyFill="1" applyBorder="1" applyAlignment="1">
      <alignment horizontal="center" vertical="top"/>
    </xf>
    <xf numFmtId="0" fontId="78" fillId="3" borderId="252" xfId="18" applyFont="1" applyFill="1" applyBorder="1" applyAlignment="1">
      <alignment horizontal="center" vertical="top"/>
    </xf>
    <xf numFmtId="0" fontId="78" fillId="3" borderId="253" xfId="18" applyFont="1" applyFill="1" applyBorder="1" applyAlignment="1">
      <alignment horizontal="center" vertical="top"/>
    </xf>
    <xf numFmtId="0" fontId="78" fillId="0" borderId="255" xfId="18" applyFont="1" applyBorder="1" applyAlignment="1">
      <alignment horizontal="center" vertical="top" wrapText="1"/>
    </xf>
    <xf numFmtId="0" fontId="78" fillId="0" borderId="48" xfId="18" applyFont="1" applyBorder="1" applyAlignment="1">
      <alignment horizontal="center" vertical="top" wrapText="1"/>
    </xf>
    <xf numFmtId="0" fontId="78" fillId="0" borderId="242" xfId="18" applyFont="1" applyBorder="1" applyAlignment="1">
      <alignment horizontal="center" vertical="top" wrapText="1"/>
    </xf>
    <xf numFmtId="0" fontId="78" fillId="0" borderId="262" xfId="18" applyFont="1" applyBorder="1" applyAlignment="1">
      <alignment horizontal="center" vertical="top" wrapText="1"/>
    </xf>
    <xf numFmtId="0" fontId="78" fillId="0" borderId="250" xfId="18" applyFont="1" applyBorder="1" applyAlignment="1">
      <alignment horizontal="center" vertical="top" wrapText="1"/>
    </xf>
    <xf numFmtId="0" fontId="78" fillId="0" borderId="191" xfId="18" applyFont="1" applyBorder="1" applyAlignment="1">
      <alignment horizontal="center" vertical="top" wrapText="1"/>
    </xf>
    <xf numFmtId="0" fontId="78" fillId="0" borderId="244" xfId="18" applyFont="1" applyBorder="1" applyAlignment="1">
      <alignment horizontal="center" vertical="top" wrapText="1"/>
    </xf>
    <xf numFmtId="0" fontId="78" fillId="0" borderId="251" xfId="18" applyFont="1" applyBorder="1" applyAlignment="1">
      <alignment horizontal="center" vertical="top" wrapText="1"/>
    </xf>
    <xf numFmtId="0" fontId="78" fillId="0" borderId="252" xfId="18" applyFont="1" applyBorder="1" applyAlignment="1">
      <alignment horizontal="center" vertical="top" wrapText="1"/>
    </xf>
    <xf numFmtId="0" fontId="78" fillId="0" borderId="253" xfId="18" applyFont="1" applyBorder="1" applyAlignment="1">
      <alignment horizontal="center" vertical="top" wrapText="1"/>
    </xf>
    <xf numFmtId="0" fontId="114" fillId="0" borderId="191" xfId="0" applyFont="1" applyBorder="1" applyAlignment="1">
      <alignment horizontal="left" vertical="top" wrapText="1" shrinkToFit="1"/>
    </xf>
    <xf numFmtId="3" fontId="81" fillId="0" borderId="191" xfId="18" applyNumberFormat="1" applyFont="1" applyBorder="1" applyAlignment="1">
      <alignment horizontal="right" vertical="center"/>
    </xf>
    <xf numFmtId="3" fontId="98" fillId="3" borderId="241" xfId="18" applyNumberFormat="1" applyFont="1" applyFill="1" applyBorder="1" applyAlignment="1">
      <alignment horizontal="left" vertical="center" wrapText="1"/>
    </xf>
    <xf numFmtId="3" fontId="98" fillId="3" borderId="240" xfId="18" applyNumberFormat="1" applyFont="1" applyFill="1" applyBorder="1" applyAlignment="1">
      <alignment horizontal="left" vertical="center" wrapText="1"/>
    </xf>
    <xf numFmtId="3" fontId="98" fillId="3" borderId="257" xfId="18" applyNumberFormat="1" applyFont="1" applyFill="1" applyBorder="1" applyAlignment="1">
      <alignment horizontal="right" vertical="center" wrapText="1"/>
    </xf>
    <xf numFmtId="3" fontId="98" fillId="3" borderId="241" xfId="18" applyNumberFormat="1" applyFont="1" applyFill="1" applyBorder="1" applyAlignment="1">
      <alignment horizontal="right" vertical="center" wrapText="1"/>
    </xf>
    <xf numFmtId="3" fontId="98" fillId="3" borderId="240" xfId="18" applyNumberFormat="1" applyFont="1" applyFill="1" applyBorder="1" applyAlignment="1">
      <alignment horizontal="right" vertical="center" wrapText="1"/>
    </xf>
    <xf numFmtId="3" fontId="98" fillId="0" borderId="228" xfId="18" applyNumberFormat="1" applyFont="1" applyBorder="1" applyAlignment="1">
      <alignment horizontal="center" vertical="center" wrapText="1"/>
    </xf>
    <xf numFmtId="0" fontId="80" fillId="0" borderId="235" xfId="0" applyFont="1" applyBorder="1" applyAlignment="1">
      <alignment horizontal="left" vertical="center" wrapText="1"/>
    </xf>
    <xf numFmtId="0" fontId="80" fillId="0" borderId="236" xfId="0" applyFont="1" applyBorder="1" applyAlignment="1">
      <alignment horizontal="left" vertical="center" wrapText="1"/>
    </xf>
    <xf numFmtId="0" fontId="80" fillId="0" borderId="237" xfId="0" applyFont="1" applyBorder="1" applyAlignment="1">
      <alignment horizontal="left" vertical="center" wrapText="1"/>
    </xf>
    <xf numFmtId="3" fontId="80" fillId="0" borderId="261" xfId="0" applyNumberFormat="1" applyFont="1" applyBorder="1" applyAlignment="1">
      <alignment horizontal="right" vertical="center" wrapText="1"/>
    </xf>
    <xf numFmtId="3" fontId="80" fillId="0" borderId="228" xfId="0" applyNumberFormat="1" applyFont="1" applyBorder="1" applyAlignment="1">
      <alignment horizontal="right" vertical="center" wrapText="1"/>
    </xf>
    <xf numFmtId="3" fontId="80" fillId="0" borderId="260" xfId="0" applyNumberFormat="1" applyFont="1" applyBorder="1" applyAlignment="1">
      <alignment horizontal="right" vertical="center" wrapText="1"/>
    </xf>
    <xf numFmtId="0" fontId="80" fillId="0" borderId="235" xfId="0" applyFont="1" applyBorder="1" applyAlignment="1">
      <alignment horizontal="center" vertical="center" wrapText="1"/>
    </xf>
    <xf numFmtId="0" fontId="80" fillId="0" borderId="236" xfId="0" applyFont="1" applyBorder="1" applyAlignment="1">
      <alignment horizontal="center" vertical="center" wrapText="1"/>
    </xf>
    <xf numFmtId="0" fontId="80" fillId="0" borderId="237" xfId="0" applyFont="1" applyBorder="1" applyAlignment="1">
      <alignment horizontal="center" vertical="center" wrapText="1"/>
    </xf>
    <xf numFmtId="3" fontId="80" fillId="0" borderId="235" xfId="0" applyNumberFormat="1" applyFont="1" applyBorder="1" applyAlignment="1">
      <alignment horizontal="right" vertical="center" wrapText="1"/>
    </xf>
    <xf numFmtId="3" fontId="80" fillId="0" borderId="236" xfId="0" applyNumberFormat="1" applyFont="1" applyBorder="1" applyAlignment="1">
      <alignment horizontal="right" vertical="center" wrapText="1"/>
    </xf>
    <xf numFmtId="3" fontId="80" fillId="0" borderId="245" xfId="0" applyNumberFormat="1" applyFont="1" applyBorder="1" applyAlignment="1">
      <alignment horizontal="right" vertical="center" wrapText="1"/>
    </xf>
    <xf numFmtId="3" fontId="91" fillId="3" borderId="235" xfId="18" applyNumberFormat="1" applyFont="1" applyFill="1" applyBorder="1" applyAlignment="1">
      <alignment horizontal="right" vertical="center" wrapText="1"/>
    </xf>
    <xf numFmtId="3" fontId="91" fillId="3" borderId="236" xfId="18" applyNumberFormat="1" applyFont="1" applyFill="1" applyBorder="1" applyAlignment="1">
      <alignment horizontal="right" vertical="center" wrapText="1"/>
    </xf>
    <xf numFmtId="3" fontId="91" fillId="3" borderId="237" xfId="18" applyNumberFormat="1" applyFont="1" applyFill="1" applyBorder="1" applyAlignment="1">
      <alignment horizontal="right" vertical="center" wrapText="1"/>
    </xf>
    <xf numFmtId="0" fontId="78" fillId="3" borderId="239" xfId="18" applyFont="1" applyFill="1" applyBorder="1" applyAlignment="1">
      <alignment horizontal="center"/>
    </xf>
    <xf numFmtId="0" fontId="96" fillId="0" borderId="247" xfId="0" applyFont="1" applyBorder="1" applyAlignment="1">
      <alignment horizontal="left" vertical="center" wrapText="1"/>
    </xf>
    <xf numFmtId="0" fontId="96" fillId="0" borderId="233" xfId="0" applyFont="1" applyBorder="1" applyAlignment="1">
      <alignment horizontal="left" vertical="center" wrapText="1"/>
    </xf>
    <xf numFmtId="0" fontId="96" fillId="0" borderId="258" xfId="0" applyFont="1" applyBorder="1" applyAlignment="1">
      <alignment horizontal="left" vertical="center" wrapText="1"/>
    </xf>
    <xf numFmtId="0" fontId="81" fillId="0" borderId="233" xfId="0" applyFont="1" applyBorder="1" applyAlignment="1">
      <alignment horizontal="left" vertical="center" wrapText="1"/>
    </xf>
    <xf numFmtId="0" fontId="81" fillId="0" borderId="258" xfId="0" applyFont="1" applyBorder="1" applyAlignment="1">
      <alignment horizontal="left" vertical="center" wrapText="1"/>
    </xf>
    <xf numFmtId="168" fontId="81" fillId="0" borderId="235" xfId="1" applyNumberFormat="1" applyFont="1" applyBorder="1" applyAlignment="1">
      <alignment horizontal="right" vertical="center" wrapText="1"/>
    </xf>
    <xf numFmtId="168" fontId="81" fillId="0" borderId="236" xfId="1" applyNumberFormat="1" applyFont="1" applyBorder="1" applyAlignment="1">
      <alignment horizontal="right" vertical="center" wrapText="1"/>
    </xf>
    <xf numFmtId="0" fontId="81" fillId="0" borderId="235" xfId="0" applyFont="1" applyBorder="1" applyAlignment="1">
      <alignment horizontal="left" vertical="center" wrapText="1"/>
    </xf>
    <xf numFmtId="0" fontId="81" fillId="0" borderId="236" xfId="0" applyFont="1" applyBorder="1" applyAlignment="1">
      <alignment horizontal="left" vertical="center" wrapText="1"/>
    </xf>
    <xf numFmtId="0" fontId="81" fillId="0" borderId="237" xfId="0" applyFont="1" applyBorder="1" applyAlignment="1">
      <alignment horizontal="left" vertical="center" wrapText="1"/>
    </xf>
    <xf numFmtId="0" fontId="80" fillId="28" borderId="235" xfId="0" applyFont="1" applyFill="1" applyBorder="1" applyAlignment="1">
      <alignment horizontal="center" vertical="center" wrapText="1"/>
    </xf>
    <xf numFmtId="0" fontId="80" fillId="28" borderId="236" xfId="0" applyFont="1" applyFill="1" applyBorder="1" applyAlignment="1">
      <alignment horizontal="center" vertical="center" wrapText="1"/>
    </xf>
    <xf numFmtId="0" fontId="80" fillId="28" borderId="237" xfId="0" applyFont="1" applyFill="1" applyBorder="1" applyAlignment="1">
      <alignment horizontal="center" vertical="center" wrapText="1"/>
    </xf>
    <xf numFmtId="3" fontId="81" fillId="0" borderId="245" xfId="18" applyNumberFormat="1" applyFont="1" applyBorder="1" applyAlignment="1" applyProtection="1">
      <alignment horizontal="right" vertical="center"/>
      <protection locked="0"/>
    </xf>
    <xf numFmtId="3" fontId="81" fillId="0" borderId="228" xfId="18" applyNumberFormat="1" applyFont="1" applyBorder="1" applyAlignment="1" applyProtection="1">
      <alignment horizontal="right" vertical="center"/>
      <protection locked="0"/>
    </xf>
    <xf numFmtId="3" fontId="81" fillId="0" borderId="230" xfId="18" applyNumberFormat="1" applyFont="1" applyBorder="1" applyAlignment="1" applyProtection="1">
      <alignment horizontal="right" vertical="center"/>
      <protection locked="0"/>
    </xf>
    <xf numFmtId="0" fontId="78" fillId="3" borderId="8" xfId="18" applyFont="1" applyFill="1" applyBorder="1" applyAlignment="1">
      <alignment horizontal="center" vertical="center" wrapText="1"/>
    </xf>
    <xf numFmtId="0" fontId="78" fillId="3" borderId="246" xfId="18" applyFont="1" applyFill="1" applyBorder="1" applyAlignment="1">
      <alignment horizontal="center" vertical="center" wrapText="1"/>
    </xf>
    <xf numFmtId="3" fontId="91" fillId="0" borderId="8" xfId="18" applyNumberFormat="1" applyFont="1" applyBorder="1" applyAlignment="1">
      <alignment horizontal="right" vertical="center" wrapText="1"/>
    </xf>
    <xf numFmtId="3" fontId="91" fillId="0" borderId="3" xfId="18" applyNumberFormat="1" applyFont="1" applyBorder="1" applyAlignment="1">
      <alignment horizontal="right" vertical="center" wrapText="1"/>
    </xf>
    <xf numFmtId="3" fontId="91" fillId="0" borderId="246" xfId="18" applyNumberFormat="1" applyFont="1" applyBorder="1" applyAlignment="1">
      <alignment horizontal="right" vertical="center" wrapText="1"/>
    </xf>
    <xf numFmtId="0" fontId="6" fillId="2" borderId="2" xfId="0" applyFont="1" applyFill="1" applyBorder="1" applyAlignment="1">
      <alignment horizontal="left" vertical="center" wrapText="1"/>
    </xf>
  </cellXfs>
  <cellStyles count="20">
    <cellStyle name="Comma" xfId="1" builtinId="3"/>
    <cellStyle name="Comma [0]" xfId="11" builtinId="6"/>
    <cellStyle name="Hyperlink" xfId="14" builtinId="8"/>
    <cellStyle name="Millares [0] 2" xfId="9" xr:uid="{00000000-0005-0000-0000-000003000000}"/>
    <cellStyle name="Millares 2" xfId="4" xr:uid="{00000000-0005-0000-0000-000004000000}"/>
    <cellStyle name="Millares 3" xfId="8" xr:uid="{00000000-0005-0000-0000-000005000000}"/>
    <cellStyle name="Normal" xfId="0" builtinId="0"/>
    <cellStyle name="Normal 2" xfId="2" xr:uid="{00000000-0005-0000-0000-000007000000}"/>
    <cellStyle name="Normal 2 2" xfId="3" xr:uid="{00000000-0005-0000-0000-000008000000}"/>
    <cellStyle name="Normal 3" xfId="7" xr:uid="{00000000-0005-0000-0000-000009000000}"/>
    <cellStyle name="Normal 4" xfId="12" xr:uid="{00000000-0005-0000-0000-00000A000000}"/>
    <cellStyle name="Normal 4 2" xfId="18" xr:uid="{00000000-0005-0000-0000-00000B000000}"/>
    <cellStyle name="Normal 5" xfId="15" xr:uid="{00000000-0005-0000-0000-00000C000000}"/>
    <cellStyle name="Normal 5 2" xfId="19" xr:uid="{00000000-0005-0000-0000-00000D000000}"/>
    <cellStyle name="Normal 6" xfId="16" xr:uid="{00000000-0005-0000-0000-00000E000000}"/>
    <cellStyle name="Normal 6 2" xfId="17" xr:uid="{00000000-0005-0000-0000-00000F000000}"/>
    <cellStyle name="Normal 7" xfId="10" xr:uid="{00000000-0005-0000-0000-000010000000}"/>
    <cellStyle name="Percent" xfId="13" builtinId="5"/>
    <cellStyle name="Porcentual 2" xfId="6" xr:uid="{00000000-0005-0000-0000-000012000000}"/>
    <cellStyle name="Porcentual 3" xfId="5" xr:uid="{00000000-0005-0000-0000-000013000000}"/>
  </cellStyles>
  <dxfs count="225">
    <dxf>
      <font>
        <color rgb="FFC00000"/>
      </font>
      <fill>
        <patternFill>
          <bgColor rgb="FFFFCCCC"/>
        </patternFill>
      </fill>
    </dxf>
    <dxf>
      <font>
        <color rgb="FFC00000"/>
      </font>
      <fill>
        <patternFill>
          <bgColor rgb="FFFFCCCC"/>
        </patternFill>
      </fill>
    </dxf>
    <dxf>
      <fill>
        <patternFill>
          <bgColor theme="8" tint="0.79998168889431442"/>
        </patternFill>
      </fill>
    </dxf>
    <dxf>
      <font>
        <color rgb="FFC00000"/>
      </font>
      <fill>
        <patternFill>
          <bgColor rgb="FFFFCCCC"/>
        </patternFill>
      </fill>
    </dxf>
    <dxf>
      <font>
        <color rgb="FFC00000"/>
      </font>
      <fill>
        <patternFill>
          <bgColor rgb="FFFFCCCC"/>
        </patternFill>
      </fill>
    </dxf>
    <dxf>
      <fill>
        <patternFill>
          <bgColor theme="8" tint="0.79998168889431442"/>
        </patternFill>
      </fill>
    </dxf>
    <dxf>
      <font>
        <color rgb="FFC00000"/>
      </font>
      <fill>
        <patternFill>
          <bgColor rgb="FFFFCCCC"/>
        </patternFill>
      </fill>
    </dxf>
    <dxf>
      <font>
        <color rgb="FFC00000"/>
      </font>
      <fill>
        <patternFill>
          <bgColor rgb="FFFFCCCC"/>
        </patternFill>
      </fill>
    </dxf>
    <dxf>
      <font>
        <color rgb="FFC00000"/>
      </font>
      <fill>
        <patternFill>
          <bgColor rgb="FFFFCCCC"/>
        </patternFill>
      </fill>
    </dxf>
    <dxf>
      <fill>
        <patternFill>
          <bgColor theme="8" tint="0.79998168889431442"/>
        </patternFill>
      </fill>
    </dxf>
    <dxf>
      <font>
        <color rgb="FFC00000"/>
      </font>
      <fill>
        <patternFill>
          <bgColor rgb="FFFFCCCC"/>
        </patternFill>
      </fill>
    </dxf>
    <dxf>
      <font>
        <color rgb="FFC00000"/>
      </font>
      <fill>
        <patternFill>
          <bgColor rgb="FFFFCCCC"/>
        </patternFill>
      </fill>
    </dxf>
    <dxf>
      <fill>
        <patternFill>
          <bgColor theme="8" tint="0.79998168889431442"/>
        </patternFill>
      </fill>
    </dxf>
    <dxf>
      <font>
        <color rgb="FFC00000"/>
      </font>
      <fill>
        <patternFill>
          <bgColor rgb="FFFFCCCC"/>
        </patternFill>
      </fill>
    </dxf>
    <dxf>
      <font>
        <color rgb="FFC00000"/>
      </font>
      <fill>
        <patternFill>
          <bgColor rgb="FFFFCCCC"/>
        </patternFill>
      </fill>
    </dxf>
    <dxf>
      <font>
        <color rgb="FFC00000"/>
      </font>
      <fill>
        <patternFill>
          <bgColor rgb="FFFFCCCC"/>
        </patternFill>
      </fill>
    </dxf>
    <dxf>
      <font>
        <color rgb="FFC00000"/>
      </font>
      <fill>
        <patternFill>
          <bgColor rgb="FFFFCCCC"/>
        </patternFill>
      </fill>
    </dxf>
    <dxf>
      <font>
        <color rgb="FFC00000"/>
      </font>
      <fill>
        <patternFill>
          <bgColor rgb="FFFFCCCC"/>
        </patternFill>
      </fill>
    </dxf>
    <dxf>
      <font>
        <color rgb="FFC00000"/>
      </font>
      <fill>
        <patternFill>
          <bgColor rgb="FFFFCCCC"/>
        </patternFill>
      </fill>
    </dxf>
    <dxf>
      <font>
        <color rgb="FFC00000"/>
      </font>
      <fill>
        <patternFill>
          <bgColor rgb="FFFFCCCC"/>
        </patternFill>
      </fill>
    </dxf>
    <dxf>
      <fill>
        <patternFill>
          <bgColor theme="8" tint="0.79998168889431442"/>
        </patternFill>
      </fill>
    </dxf>
    <dxf>
      <font>
        <color rgb="FFC00000"/>
      </font>
      <fill>
        <patternFill>
          <bgColor rgb="FFFFCCCC"/>
        </patternFill>
      </fill>
    </dxf>
    <dxf>
      <font>
        <color rgb="FFC00000"/>
      </font>
      <fill>
        <patternFill>
          <bgColor rgb="FFFFCCCC"/>
        </patternFill>
      </fill>
    </dxf>
    <dxf>
      <fill>
        <patternFill>
          <bgColor theme="8" tint="0.79998168889431442"/>
        </patternFill>
      </fill>
    </dxf>
    <dxf>
      <font>
        <color rgb="FFC00000"/>
      </font>
      <fill>
        <patternFill>
          <bgColor rgb="FFFFCCCC"/>
        </patternFill>
      </fill>
    </dxf>
    <dxf>
      <fill>
        <patternFill>
          <bgColor theme="8" tint="0.79998168889431442"/>
        </patternFill>
      </fill>
    </dxf>
    <dxf>
      <font>
        <color rgb="FFC00000"/>
      </font>
      <fill>
        <patternFill>
          <bgColor rgb="FFFFCCCC"/>
        </patternFill>
      </fill>
    </dxf>
    <dxf>
      <font>
        <color rgb="FFC00000"/>
      </font>
      <fill>
        <patternFill>
          <bgColor rgb="FFFFCCCC"/>
        </patternFill>
      </fill>
    </dxf>
    <dxf>
      <fill>
        <patternFill>
          <bgColor theme="8" tint="0.79998168889431442"/>
        </patternFill>
      </fill>
    </dxf>
    <dxf>
      <font>
        <color rgb="FFC00000"/>
      </font>
      <fill>
        <patternFill>
          <bgColor rgb="FFFFCCCC"/>
        </patternFill>
      </fill>
    </dxf>
    <dxf>
      <font>
        <color rgb="FFC00000"/>
      </font>
      <fill>
        <patternFill patternType="solid">
          <bgColor rgb="FFFFCCCC"/>
        </patternFill>
      </fill>
    </dxf>
    <dxf>
      <font>
        <color rgb="FFC00000"/>
      </font>
      <fill>
        <patternFill>
          <bgColor rgb="FFFFCCCC"/>
        </patternFill>
      </fill>
    </dxf>
    <dxf>
      <font>
        <color rgb="FFC00000"/>
      </font>
      <fill>
        <patternFill>
          <bgColor rgb="FFFFCCCC"/>
        </patternFill>
      </fill>
    </dxf>
    <dxf>
      <font>
        <color rgb="FFC00000"/>
      </font>
      <fill>
        <patternFill>
          <bgColor rgb="FFFFCCCC"/>
        </patternFill>
      </fill>
    </dxf>
    <dxf>
      <font>
        <color rgb="FFC00000"/>
      </font>
      <fill>
        <patternFill>
          <bgColor rgb="FFFFCCCC"/>
        </patternFill>
      </fill>
    </dxf>
    <dxf>
      <font>
        <color rgb="FFC00000"/>
      </font>
      <fill>
        <patternFill>
          <bgColor rgb="FFFFCCCC"/>
        </patternFill>
      </fill>
    </dxf>
    <dxf>
      <font>
        <color rgb="FFC00000"/>
      </font>
      <fill>
        <patternFill>
          <bgColor rgb="FFFFCCCC"/>
        </patternFill>
      </fill>
    </dxf>
    <dxf>
      <font>
        <color rgb="FFC00000"/>
      </font>
      <fill>
        <patternFill>
          <bgColor rgb="FFFFCCCC"/>
        </patternFill>
      </fill>
    </dxf>
    <dxf>
      <font>
        <color rgb="FFC00000"/>
      </font>
      <fill>
        <patternFill>
          <bgColor rgb="FFFFCCCC"/>
        </patternFill>
      </fill>
    </dxf>
    <dxf>
      <font>
        <color rgb="FFC00000"/>
      </font>
      <fill>
        <patternFill>
          <bgColor rgb="FFFFCCCC"/>
        </patternFill>
      </fill>
    </dxf>
    <dxf>
      <font>
        <color rgb="FFC00000"/>
      </font>
      <fill>
        <patternFill>
          <bgColor rgb="FFFFCCCC"/>
        </patternFill>
      </fill>
    </dxf>
    <dxf>
      <font>
        <color rgb="FFC00000"/>
      </font>
      <fill>
        <patternFill>
          <bgColor rgb="FFFFCCCC"/>
        </patternFill>
      </fill>
    </dxf>
    <dxf>
      <font>
        <color rgb="FFC00000"/>
      </font>
      <fill>
        <patternFill>
          <bgColor rgb="FFFFCCCC"/>
        </patternFill>
      </fill>
    </dxf>
    <dxf>
      <font>
        <color rgb="FFC00000"/>
      </font>
      <fill>
        <patternFill>
          <bgColor rgb="FFFFCCCC"/>
        </patternFill>
      </fill>
    </dxf>
    <dxf>
      <font>
        <color rgb="FFC00000"/>
      </font>
      <fill>
        <patternFill>
          <bgColor rgb="FFFFCCCC"/>
        </patternFill>
      </fill>
    </dxf>
    <dxf>
      <font>
        <color rgb="FFC00000"/>
      </font>
      <fill>
        <patternFill>
          <bgColor rgb="FFFFCCCC"/>
        </patternFill>
      </fill>
    </dxf>
    <dxf>
      <font>
        <color rgb="FFC00000"/>
      </font>
      <fill>
        <patternFill>
          <bgColor rgb="FFFFCCCC"/>
        </patternFill>
      </fill>
    </dxf>
    <dxf>
      <font>
        <color rgb="FFC00000"/>
      </font>
      <fill>
        <patternFill>
          <bgColor rgb="FFFFCCCC"/>
        </patternFill>
      </fill>
    </dxf>
    <dxf>
      <font>
        <color rgb="FFC00000"/>
      </font>
      <fill>
        <patternFill>
          <bgColor rgb="FFFFCCCC"/>
        </patternFill>
      </fill>
    </dxf>
    <dxf>
      <font>
        <color rgb="FFC00000"/>
      </font>
      <fill>
        <patternFill>
          <bgColor rgb="FFFFCCCC"/>
        </patternFill>
      </fill>
    </dxf>
    <dxf>
      <font>
        <color rgb="FFC00000"/>
      </font>
      <fill>
        <patternFill>
          <bgColor rgb="FFFFCCCC"/>
        </patternFill>
      </fill>
    </dxf>
    <dxf>
      <font>
        <color rgb="FFC00000"/>
      </font>
      <fill>
        <patternFill>
          <bgColor rgb="FFFFCCCC"/>
        </patternFill>
      </fill>
    </dxf>
    <dxf>
      <font>
        <color rgb="FFC00000"/>
      </font>
      <fill>
        <patternFill>
          <bgColor rgb="FFFFCCCC"/>
        </patternFill>
      </fill>
    </dxf>
    <dxf>
      <font>
        <color rgb="FFC00000"/>
      </font>
      <fill>
        <patternFill>
          <bgColor rgb="FFFFCCCC"/>
        </patternFill>
      </fill>
    </dxf>
    <dxf>
      <font>
        <color rgb="FFC00000"/>
      </font>
      <fill>
        <patternFill>
          <bgColor rgb="FFFFCCCC"/>
        </patternFill>
      </fill>
    </dxf>
    <dxf>
      <font>
        <color rgb="FFC00000"/>
      </font>
      <fill>
        <patternFill>
          <bgColor rgb="FFFFCCCC"/>
        </patternFill>
      </fill>
    </dxf>
    <dxf>
      <font>
        <color rgb="FFC00000"/>
      </font>
      <fill>
        <patternFill>
          <bgColor rgb="FFFFCCCC"/>
        </patternFill>
      </fill>
    </dxf>
    <dxf>
      <font>
        <color rgb="FFC00000"/>
      </font>
      <fill>
        <patternFill>
          <bgColor rgb="FFFFCCCC"/>
        </patternFill>
      </fill>
    </dxf>
    <dxf>
      <font>
        <color rgb="FFC00000"/>
      </font>
      <fill>
        <patternFill>
          <bgColor rgb="FFFFCCCC"/>
        </patternFill>
      </fill>
    </dxf>
    <dxf>
      <font>
        <color rgb="FFC00000"/>
      </font>
      <fill>
        <patternFill>
          <bgColor rgb="FFFFCCCC"/>
        </patternFill>
      </fill>
    </dxf>
    <dxf>
      <font>
        <color rgb="FFC00000"/>
      </font>
      <fill>
        <patternFill>
          <bgColor rgb="FFFFCCCC"/>
        </patternFill>
      </fill>
    </dxf>
    <dxf>
      <font>
        <color rgb="FFC00000"/>
      </font>
      <fill>
        <patternFill>
          <bgColor rgb="FFFFCCCC"/>
        </patternFill>
      </fill>
    </dxf>
    <dxf>
      <font>
        <color rgb="FFC00000"/>
      </font>
      <fill>
        <patternFill>
          <bgColor rgb="FFFFCCCC"/>
        </patternFill>
      </fill>
    </dxf>
    <dxf>
      <font>
        <color rgb="FFC00000"/>
      </font>
      <fill>
        <patternFill>
          <bgColor rgb="FFFFCCCC"/>
        </patternFill>
      </fill>
    </dxf>
    <dxf>
      <font>
        <color rgb="FFC00000"/>
      </font>
      <fill>
        <patternFill>
          <bgColor rgb="FFFFCCCC"/>
        </patternFill>
      </fill>
    </dxf>
    <dxf>
      <font>
        <color rgb="FFC00000"/>
      </font>
      <fill>
        <patternFill>
          <bgColor rgb="FFFFCCCC"/>
        </patternFill>
      </fill>
    </dxf>
    <dxf>
      <font>
        <color rgb="FFC00000"/>
      </font>
      <fill>
        <patternFill>
          <bgColor rgb="FFFFCCCC"/>
        </patternFill>
      </fill>
    </dxf>
    <dxf>
      <font>
        <color rgb="FFC00000"/>
      </font>
      <fill>
        <patternFill>
          <bgColor rgb="FFFFCCCC"/>
        </patternFill>
      </fill>
    </dxf>
    <dxf>
      <font>
        <color rgb="FFC00000"/>
      </font>
      <fill>
        <patternFill>
          <bgColor rgb="FFFFCCCC"/>
        </patternFill>
      </fill>
    </dxf>
    <dxf>
      <font>
        <color rgb="FFC00000"/>
      </font>
      <fill>
        <patternFill>
          <bgColor rgb="FFFFCCCC"/>
        </patternFill>
      </fill>
    </dxf>
    <dxf>
      <font>
        <color rgb="FFC00000"/>
      </font>
      <fill>
        <patternFill>
          <bgColor rgb="FFFFCCCC"/>
        </patternFill>
      </fill>
    </dxf>
    <dxf>
      <font>
        <color rgb="FFC00000"/>
      </font>
      <fill>
        <patternFill>
          <bgColor rgb="FFFFCCCC"/>
        </patternFill>
      </fill>
    </dxf>
    <dxf>
      <font>
        <color rgb="FFC00000"/>
      </font>
      <fill>
        <patternFill>
          <bgColor rgb="FFFFCCCC"/>
        </patternFill>
      </fill>
    </dxf>
    <dxf>
      <font>
        <color rgb="FFC00000"/>
      </font>
      <fill>
        <patternFill>
          <bgColor rgb="FFFFCCCC"/>
        </patternFill>
      </fill>
    </dxf>
    <dxf>
      <font>
        <color rgb="FFC00000"/>
      </font>
      <fill>
        <patternFill>
          <bgColor rgb="FFFFCCCC"/>
        </patternFill>
      </fill>
    </dxf>
    <dxf>
      <font>
        <color rgb="FFC00000"/>
      </font>
      <fill>
        <patternFill>
          <bgColor rgb="FFFFCCCC"/>
        </patternFill>
      </fill>
    </dxf>
    <dxf>
      <font>
        <color rgb="FFFF0000"/>
      </font>
      <fill>
        <patternFill>
          <bgColor rgb="FFFFCCCC"/>
        </patternFill>
      </fill>
    </dxf>
    <dxf>
      <font>
        <color rgb="FFFF0000"/>
      </font>
      <fill>
        <patternFill>
          <bgColor rgb="FFFFCCCC"/>
        </patternFill>
      </fill>
    </dxf>
    <dxf>
      <font>
        <color rgb="FFFF0000"/>
      </font>
      <fill>
        <patternFill>
          <bgColor rgb="FFFFCCCC"/>
        </patternFill>
      </fill>
    </dxf>
    <dxf>
      <font>
        <color rgb="FFFF0000"/>
      </font>
      <fill>
        <patternFill>
          <bgColor rgb="FFFFCCCC"/>
        </patternFill>
      </fill>
    </dxf>
    <dxf>
      <font>
        <color rgb="FFC00000"/>
      </font>
      <fill>
        <patternFill>
          <bgColor rgb="FFFFCCCC"/>
        </patternFill>
      </fill>
    </dxf>
    <dxf>
      <font>
        <color rgb="FFC00000"/>
      </font>
      <fill>
        <patternFill>
          <bgColor rgb="FFFFCCCC"/>
        </patternFill>
      </fill>
    </dxf>
    <dxf>
      <font>
        <color rgb="FFFF0000"/>
      </font>
      <fill>
        <patternFill>
          <bgColor rgb="FFFFCCCC"/>
        </patternFill>
      </fill>
    </dxf>
    <dxf>
      <font>
        <color rgb="FFFF0000"/>
      </font>
      <fill>
        <patternFill>
          <bgColor rgb="FFFFCCCC"/>
        </patternFill>
      </fill>
    </dxf>
    <dxf>
      <font>
        <color rgb="FFFF0000"/>
      </font>
      <fill>
        <patternFill>
          <bgColor rgb="FFFFCCCC"/>
        </patternFill>
      </fill>
    </dxf>
    <dxf>
      <font>
        <color rgb="FFFF0000"/>
      </font>
      <fill>
        <patternFill>
          <bgColor rgb="FFFFCCCC"/>
        </patternFill>
      </fill>
    </dxf>
    <dxf>
      <font>
        <color rgb="FFFF0000"/>
      </font>
      <fill>
        <patternFill>
          <bgColor rgb="FFFFCCCC"/>
        </patternFill>
      </fill>
    </dxf>
    <dxf>
      <font>
        <color rgb="FFFF0000"/>
      </font>
      <fill>
        <patternFill>
          <bgColor rgb="FFFFCCCC"/>
        </patternFill>
      </fill>
    </dxf>
    <dxf>
      <font>
        <color rgb="FFFF0000"/>
      </font>
      <fill>
        <patternFill>
          <bgColor rgb="FFFFCCCC"/>
        </patternFill>
      </fill>
    </dxf>
    <dxf>
      <font>
        <color rgb="FFFF0000"/>
      </font>
      <fill>
        <patternFill>
          <bgColor rgb="FFFFCCCC"/>
        </patternFill>
      </fill>
    </dxf>
    <dxf>
      <font>
        <color rgb="FFFF0000"/>
      </font>
      <fill>
        <patternFill>
          <bgColor rgb="FFFFCCCC"/>
        </patternFill>
      </fill>
    </dxf>
    <dxf>
      <font>
        <color rgb="FFFF0000"/>
      </font>
      <fill>
        <patternFill>
          <bgColor rgb="FFFFCCCC"/>
        </patternFill>
      </fill>
    </dxf>
    <dxf>
      <font>
        <color rgb="FFFF0000"/>
      </font>
      <fill>
        <patternFill>
          <bgColor rgb="FFFFCCCC"/>
        </patternFill>
      </fill>
    </dxf>
    <dxf>
      <font>
        <color rgb="FFFF0000"/>
      </font>
      <fill>
        <patternFill>
          <bgColor rgb="FFFFCCCC"/>
        </patternFill>
      </fill>
    </dxf>
    <dxf>
      <font>
        <color rgb="FFFF0000"/>
      </font>
      <fill>
        <patternFill>
          <bgColor rgb="FFFFCCCC"/>
        </patternFill>
      </fill>
    </dxf>
    <dxf>
      <font>
        <color rgb="FFFF0000"/>
      </font>
      <fill>
        <patternFill>
          <bgColor rgb="FFFFCCCC"/>
        </patternFill>
      </fill>
    </dxf>
    <dxf>
      <font>
        <color rgb="FFC00000"/>
      </font>
      <fill>
        <patternFill>
          <bgColor rgb="FFFFCCCC"/>
        </patternFill>
      </fill>
    </dxf>
    <dxf>
      <font>
        <color rgb="FFC00000"/>
      </font>
      <fill>
        <patternFill>
          <bgColor rgb="FFFFCCCC"/>
        </patternFill>
      </fill>
    </dxf>
    <dxf>
      <font>
        <color rgb="FFFF0000"/>
      </font>
      <fill>
        <patternFill>
          <bgColor rgb="FFFFCCCC"/>
        </patternFill>
      </fill>
    </dxf>
    <dxf>
      <font>
        <color rgb="FFFF0000"/>
      </font>
      <fill>
        <patternFill>
          <bgColor rgb="FFFFCCCC"/>
        </patternFill>
      </fill>
    </dxf>
    <dxf>
      <font>
        <color rgb="FFFF0000"/>
      </font>
      <fill>
        <patternFill>
          <bgColor rgb="FFFFCCCC"/>
        </patternFill>
      </fill>
    </dxf>
    <dxf>
      <font>
        <color rgb="FFFF0000"/>
      </font>
      <fill>
        <patternFill>
          <bgColor rgb="FFFFCCCC"/>
        </patternFill>
      </fill>
    </dxf>
    <dxf>
      <font>
        <color rgb="FFFF0000"/>
      </font>
      <fill>
        <patternFill>
          <bgColor rgb="FFFFCCCC"/>
        </patternFill>
      </fill>
    </dxf>
    <dxf>
      <font>
        <color rgb="FFFF0000"/>
      </font>
      <fill>
        <patternFill>
          <bgColor rgb="FFFFCCCC"/>
        </patternFill>
      </fill>
    </dxf>
    <dxf>
      <font>
        <color rgb="FFFF0000"/>
      </font>
      <fill>
        <patternFill>
          <bgColor rgb="FFFFCCCC"/>
        </patternFill>
      </fill>
    </dxf>
    <dxf>
      <font>
        <color rgb="FFFF0000"/>
      </font>
      <fill>
        <patternFill>
          <bgColor rgb="FFFFCCCC"/>
        </patternFill>
      </fill>
    </dxf>
    <dxf>
      <font>
        <color rgb="FFFF0000"/>
      </font>
      <fill>
        <patternFill>
          <bgColor rgb="FFFFCCCC"/>
        </patternFill>
      </fill>
    </dxf>
    <dxf>
      <font>
        <color rgb="FFFF0000"/>
      </font>
      <fill>
        <patternFill>
          <bgColor rgb="FFFFCCCC"/>
        </patternFill>
      </fill>
    </dxf>
    <dxf>
      <font>
        <color rgb="FFFF0000"/>
      </font>
      <fill>
        <patternFill>
          <bgColor rgb="FFFFCCCC"/>
        </patternFill>
      </fill>
    </dxf>
    <dxf>
      <font>
        <color rgb="FFFF0000"/>
      </font>
      <fill>
        <patternFill>
          <bgColor rgb="FFFFCCCC"/>
        </patternFill>
      </fill>
    </dxf>
    <dxf>
      <font>
        <color rgb="FFFF0000"/>
      </font>
      <fill>
        <patternFill>
          <bgColor rgb="FFFFCCCC"/>
        </patternFill>
      </fill>
    </dxf>
    <dxf>
      <font>
        <color rgb="FFFF0000"/>
      </font>
      <fill>
        <patternFill>
          <bgColor rgb="FFFFCCCC"/>
        </patternFill>
      </fill>
    </dxf>
    <dxf>
      <font>
        <color rgb="FFFF0000"/>
      </font>
      <fill>
        <patternFill>
          <bgColor rgb="FFFFCCCC"/>
        </patternFill>
      </fill>
    </dxf>
    <dxf>
      <font>
        <color rgb="FFFF0000"/>
      </font>
      <fill>
        <patternFill>
          <bgColor rgb="FFFFCCCC"/>
        </patternFill>
      </fill>
    </dxf>
    <dxf>
      <font>
        <color rgb="FFFF0000"/>
      </font>
      <fill>
        <patternFill>
          <bgColor rgb="FFFFCCCC"/>
        </patternFill>
      </fill>
    </dxf>
    <dxf>
      <font>
        <color rgb="FFFF0000"/>
      </font>
      <fill>
        <patternFill>
          <bgColor rgb="FFFFCCCC"/>
        </patternFill>
      </fill>
    </dxf>
    <dxf>
      <font>
        <color rgb="FFFF0000"/>
      </font>
      <fill>
        <patternFill>
          <bgColor rgb="FFFFCCCC"/>
        </patternFill>
      </fill>
    </dxf>
    <dxf>
      <font>
        <color rgb="FFFF0000"/>
      </font>
      <fill>
        <patternFill>
          <bgColor rgb="FFFFCCCC"/>
        </patternFill>
      </fill>
    </dxf>
    <dxf>
      <font>
        <color rgb="FFFF0000"/>
      </font>
      <fill>
        <patternFill>
          <bgColor rgb="FFFFCCCC"/>
        </patternFill>
      </fill>
    </dxf>
    <dxf>
      <font>
        <color rgb="FFFF0000"/>
      </font>
      <fill>
        <patternFill>
          <bgColor rgb="FFFFCCCC"/>
        </patternFill>
      </fill>
    </dxf>
    <dxf>
      <font>
        <color rgb="FFFF0000"/>
      </font>
      <fill>
        <patternFill>
          <bgColor rgb="FFFFCCCC"/>
        </patternFill>
      </fill>
    </dxf>
    <dxf>
      <font>
        <color rgb="FFFF0000"/>
      </font>
      <fill>
        <patternFill>
          <bgColor rgb="FFFFCCCC"/>
        </patternFill>
      </fill>
    </dxf>
    <dxf>
      <font>
        <color rgb="FFFF0000"/>
      </font>
      <fill>
        <patternFill>
          <bgColor rgb="FFFFCCCC"/>
        </patternFill>
      </fill>
    </dxf>
    <dxf>
      <font>
        <color theme="5" tint="-0.499984740745262"/>
      </font>
      <fill>
        <patternFill>
          <bgColor theme="5" tint="0.79998168889431442"/>
        </patternFill>
      </fill>
    </dxf>
    <dxf>
      <font>
        <color theme="5" tint="-0.499984740745262"/>
      </font>
      <fill>
        <patternFill>
          <bgColor theme="5" tint="0.79998168889431442"/>
        </patternFill>
      </fill>
    </dxf>
    <dxf>
      <font>
        <color rgb="FFC00000"/>
      </font>
      <fill>
        <patternFill>
          <bgColor rgb="FFFFCCCC"/>
        </patternFill>
      </fill>
    </dxf>
    <dxf>
      <font>
        <color rgb="FFC00000"/>
      </font>
      <fill>
        <patternFill>
          <bgColor rgb="FFFFCCCC"/>
        </patternFill>
      </fill>
    </dxf>
    <dxf>
      <font>
        <color theme="5" tint="-0.499984740745262"/>
      </font>
      <fill>
        <patternFill>
          <bgColor theme="5" tint="0.79998168889431442"/>
        </patternFill>
      </fill>
    </dxf>
    <dxf>
      <font>
        <color theme="5" tint="-0.499984740745262"/>
      </font>
      <fill>
        <patternFill>
          <bgColor theme="5" tint="0.79998168889431442"/>
        </patternFill>
      </fill>
    </dxf>
    <dxf>
      <font>
        <color rgb="FFFF0000"/>
      </font>
      <fill>
        <patternFill>
          <bgColor rgb="FFFFCCCC"/>
        </patternFill>
      </fill>
    </dxf>
    <dxf>
      <font>
        <color rgb="FFFF0000"/>
      </font>
      <fill>
        <patternFill>
          <bgColor rgb="FFFFCCCC"/>
        </patternFill>
      </fill>
    </dxf>
    <dxf>
      <font>
        <color rgb="FFFF0000"/>
      </font>
      <fill>
        <patternFill>
          <bgColor rgb="FFFFCCCC"/>
        </patternFill>
      </fill>
    </dxf>
    <dxf>
      <font>
        <color rgb="FFFF0000"/>
      </font>
      <fill>
        <patternFill>
          <bgColor rgb="FFFFCCCC"/>
        </patternFill>
      </fill>
    </dxf>
    <dxf>
      <font>
        <color rgb="FFC00000"/>
      </font>
      <fill>
        <patternFill>
          <bgColor rgb="FFFFCCCC"/>
        </patternFill>
      </fill>
    </dxf>
    <dxf>
      <font>
        <color rgb="FFFF0000"/>
      </font>
      <fill>
        <patternFill>
          <bgColor rgb="FFFFCCCC"/>
        </patternFill>
      </fill>
    </dxf>
    <dxf>
      <font>
        <color rgb="FFC00000"/>
      </font>
      <fill>
        <patternFill>
          <bgColor rgb="FFFFCCCC"/>
        </patternFill>
      </fill>
    </dxf>
    <dxf>
      <font>
        <color rgb="FFFF0000"/>
      </font>
      <fill>
        <patternFill>
          <bgColor rgb="FFFFCCCC"/>
        </patternFill>
      </fill>
    </dxf>
    <dxf>
      <font>
        <color rgb="FFFF0000"/>
      </font>
      <fill>
        <patternFill>
          <bgColor rgb="FFFFCCCC"/>
        </patternFill>
      </fill>
    </dxf>
    <dxf>
      <font>
        <color rgb="FFFF0000"/>
      </font>
      <fill>
        <patternFill>
          <bgColor rgb="FFFFCCCC"/>
        </patternFill>
      </fill>
    </dxf>
    <dxf>
      <font>
        <color rgb="FFFF0000"/>
      </font>
      <fill>
        <patternFill>
          <bgColor rgb="FFFFCCCC"/>
        </patternFill>
      </fill>
    </dxf>
    <dxf>
      <font>
        <color rgb="FFFF0000"/>
      </font>
      <fill>
        <patternFill>
          <bgColor rgb="FFFFCCCC"/>
        </patternFill>
      </fill>
    </dxf>
    <dxf>
      <font>
        <color theme="5" tint="-0.499984740745262"/>
      </font>
      <fill>
        <patternFill>
          <bgColor theme="5" tint="0.79998168889431442"/>
        </patternFill>
      </fill>
    </dxf>
    <dxf>
      <font>
        <color theme="5" tint="-0.499984740745262"/>
      </font>
      <fill>
        <patternFill>
          <bgColor theme="5" tint="0.79998168889431442"/>
        </patternFill>
      </fill>
    </dxf>
    <dxf>
      <font>
        <color theme="5" tint="-0.499984740745262"/>
      </font>
      <fill>
        <patternFill>
          <bgColor theme="5" tint="0.79998168889431442"/>
        </patternFill>
      </fill>
    </dxf>
    <dxf>
      <font>
        <color theme="5" tint="-0.499984740745262"/>
      </font>
      <fill>
        <patternFill>
          <bgColor theme="5" tint="0.79998168889431442"/>
        </patternFill>
      </fill>
    </dxf>
    <dxf>
      <font>
        <color rgb="FFFF0000"/>
      </font>
      <fill>
        <patternFill>
          <bgColor rgb="FFFFCCCC"/>
        </patternFill>
      </fill>
    </dxf>
    <dxf>
      <font>
        <color theme="5" tint="-0.499984740745262"/>
      </font>
      <fill>
        <patternFill>
          <bgColor theme="5" tint="0.79998168889431442"/>
        </patternFill>
      </fill>
    </dxf>
    <dxf>
      <font>
        <color theme="5" tint="-0.499984740745262"/>
      </font>
      <fill>
        <patternFill>
          <bgColor theme="5" tint="0.79998168889431442"/>
        </patternFill>
      </fill>
    </dxf>
    <dxf>
      <font>
        <color theme="5" tint="-0.499984740745262"/>
      </font>
      <fill>
        <patternFill>
          <bgColor theme="5" tint="0.79998168889431442"/>
        </patternFill>
      </fill>
    </dxf>
    <dxf>
      <font>
        <color theme="5" tint="-0.499984740745262"/>
      </font>
      <fill>
        <patternFill>
          <bgColor theme="5" tint="0.79998168889431442"/>
        </patternFill>
      </fill>
    </dxf>
    <dxf>
      <font>
        <color rgb="FFFF0000"/>
      </font>
      <fill>
        <patternFill>
          <bgColor rgb="FFFFCCCC"/>
        </patternFill>
      </fill>
    </dxf>
    <dxf>
      <font>
        <color theme="5" tint="-0.499984740745262"/>
      </font>
      <fill>
        <patternFill>
          <bgColor theme="5" tint="0.79998168889431442"/>
        </patternFill>
      </fill>
    </dxf>
    <dxf>
      <font>
        <color theme="5" tint="-0.499984740745262"/>
      </font>
      <fill>
        <patternFill>
          <bgColor theme="5" tint="0.79998168889431442"/>
        </patternFill>
      </fill>
    </dxf>
    <dxf>
      <font>
        <color rgb="FFFF0000"/>
      </font>
      <fill>
        <patternFill>
          <bgColor rgb="FFFFCCCC"/>
        </patternFill>
      </fill>
    </dxf>
    <dxf>
      <font>
        <color theme="5" tint="-0.499984740745262"/>
      </font>
      <fill>
        <patternFill>
          <bgColor theme="5" tint="0.79998168889431442"/>
        </patternFill>
      </fill>
    </dxf>
    <dxf>
      <font>
        <color theme="5" tint="-0.499984740745262"/>
      </font>
      <fill>
        <patternFill>
          <bgColor theme="5" tint="0.79998168889431442"/>
        </patternFill>
      </fill>
    </dxf>
    <dxf>
      <font>
        <color rgb="FFFF0000"/>
      </font>
      <fill>
        <patternFill>
          <bgColor rgb="FFFFCCCC"/>
        </patternFill>
      </fill>
    </dxf>
    <dxf>
      <font>
        <color theme="5" tint="-0.499984740745262"/>
      </font>
      <fill>
        <patternFill>
          <bgColor theme="5" tint="0.79998168889431442"/>
        </patternFill>
      </fill>
    </dxf>
    <dxf>
      <font>
        <color theme="5" tint="-0.499984740745262"/>
      </font>
      <fill>
        <patternFill>
          <bgColor theme="5" tint="0.79998168889431442"/>
        </patternFill>
      </fill>
    </dxf>
    <dxf>
      <font>
        <color rgb="FFFF0000"/>
      </font>
      <fill>
        <patternFill>
          <bgColor rgb="FFFFCCCC"/>
        </patternFill>
      </fill>
    </dxf>
    <dxf>
      <font>
        <color theme="5" tint="-0.499984740745262"/>
      </font>
      <fill>
        <patternFill>
          <bgColor theme="5" tint="0.79998168889431442"/>
        </patternFill>
      </fill>
    </dxf>
    <dxf>
      <font>
        <color theme="5" tint="-0.499984740745262"/>
      </font>
      <fill>
        <patternFill>
          <bgColor theme="5" tint="0.79998168889431442"/>
        </patternFill>
      </fill>
    </dxf>
    <dxf>
      <font>
        <color rgb="FFFF0000"/>
      </font>
      <fill>
        <patternFill>
          <bgColor rgb="FFFFCCCC"/>
        </patternFill>
      </fill>
    </dxf>
    <dxf>
      <font>
        <color theme="5" tint="-0.499984740745262"/>
      </font>
      <fill>
        <patternFill>
          <bgColor theme="5" tint="0.79998168889431442"/>
        </patternFill>
      </fill>
    </dxf>
    <dxf>
      <font>
        <color theme="5" tint="-0.499984740745262"/>
      </font>
      <fill>
        <patternFill>
          <bgColor theme="5" tint="0.79998168889431442"/>
        </patternFill>
      </fill>
    </dxf>
    <dxf>
      <font>
        <color rgb="FFFF0000"/>
      </font>
      <fill>
        <patternFill>
          <bgColor rgb="FFFFCCCC"/>
        </patternFill>
      </fill>
    </dxf>
    <dxf>
      <font>
        <color rgb="FFC00000"/>
      </font>
      <fill>
        <patternFill>
          <bgColor rgb="FFFFCCCC"/>
        </patternFill>
      </fill>
    </dxf>
    <dxf>
      <font>
        <color rgb="FFFF0000"/>
      </font>
      <fill>
        <patternFill>
          <bgColor rgb="FFFFCCCC"/>
        </patternFill>
      </fill>
    </dxf>
    <dxf>
      <font>
        <color rgb="FFFF0000"/>
      </font>
      <fill>
        <patternFill>
          <bgColor rgb="FFFFCCCC"/>
        </patternFill>
      </fill>
    </dxf>
    <dxf>
      <font>
        <color theme="5" tint="-0.499984740745262"/>
      </font>
      <fill>
        <patternFill>
          <bgColor theme="5" tint="0.79998168889431442"/>
        </patternFill>
      </fill>
    </dxf>
    <dxf>
      <font>
        <color theme="5" tint="-0.499984740745262"/>
      </font>
      <fill>
        <patternFill>
          <bgColor theme="5" tint="0.79998168889431442"/>
        </patternFill>
      </fill>
    </dxf>
    <dxf>
      <font>
        <color rgb="FFFF0000"/>
      </font>
      <fill>
        <patternFill>
          <bgColor rgb="FFFFCCCC"/>
        </patternFill>
      </fill>
    </dxf>
    <dxf>
      <font>
        <color theme="5" tint="-0.499984740745262"/>
      </font>
      <fill>
        <patternFill>
          <bgColor theme="5" tint="0.79998168889431442"/>
        </patternFill>
      </fill>
    </dxf>
    <dxf>
      <font>
        <color theme="5" tint="-0.499984740745262"/>
      </font>
      <fill>
        <patternFill>
          <bgColor theme="5" tint="0.79998168889431442"/>
        </patternFill>
      </fill>
    </dxf>
    <dxf>
      <font>
        <color theme="5" tint="-0.499984740745262"/>
      </font>
      <fill>
        <patternFill>
          <bgColor theme="5" tint="0.79998168889431442"/>
        </patternFill>
      </fill>
    </dxf>
    <dxf>
      <font>
        <color theme="5" tint="-0.499984740745262"/>
      </font>
      <fill>
        <patternFill>
          <bgColor theme="5" tint="0.79998168889431442"/>
        </patternFill>
      </fill>
    </dxf>
    <dxf>
      <font>
        <color theme="5" tint="-0.499984740745262"/>
      </font>
      <fill>
        <patternFill>
          <bgColor theme="5" tint="0.79998168889431442"/>
        </patternFill>
      </fill>
    </dxf>
    <dxf>
      <font>
        <color theme="5" tint="-0.499984740745262"/>
      </font>
      <fill>
        <patternFill>
          <bgColor theme="5" tint="0.79998168889431442"/>
        </patternFill>
      </fill>
    </dxf>
    <dxf>
      <font>
        <color rgb="FFFF0000"/>
      </font>
      <fill>
        <patternFill>
          <bgColor rgb="FFFFCCCC"/>
        </patternFill>
      </fill>
    </dxf>
    <dxf>
      <font>
        <color rgb="FFFF0000"/>
      </font>
      <fill>
        <patternFill>
          <bgColor rgb="FFFFCCCC"/>
        </patternFill>
      </fill>
    </dxf>
    <dxf>
      <font>
        <color theme="5" tint="-0.499984740745262"/>
      </font>
      <fill>
        <patternFill>
          <bgColor theme="5" tint="0.79998168889431442"/>
        </patternFill>
      </fill>
    </dxf>
    <dxf>
      <font>
        <color theme="5" tint="-0.499984740745262"/>
      </font>
      <fill>
        <patternFill>
          <bgColor theme="5" tint="0.79998168889431442"/>
        </patternFill>
      </fill>
    </dxf>
    <dxf>
      <font>
        <color theme="5" tint="-0.499984740745262"/>
      </font>
      <fill>
        <patternFill>
          <bgColor theme="5" tint="0.79998168889431442"/>
        </patternFill>
      </fill>
    </dxf>
    <dxf>
      <font>
        <color theme="5" tint="-0.499984740745262"/>
      </font>
      <fill>
        <patternFill>
          <bgColor theme="5" tint="0.79998168889431442"/>
        </patternFill>
      </fill>
    </dxf>
    <dxf>
      <font>
        <color theme="5" tint="-0.499984740745262"/>
      </font>
      <fill>
        <patternFill>
          <bgColor theme="5" tint="0.79998168889431442"/>
        </patternFill>
      </fill>
    </dxf>
    <dxf>
      <font>
        <color theme="5" tint="-0.499984740745262"/>
      </font>
      <fill>
        <patternFill>
          <bgColor theme="5" tint="0.79998168889431442"/>
        </patternFill>
      </fill>
    </dxf>
    <dxf>
      <font>
        <color theme="5" tint="-0.499984740745262"/>
      </font>
      <fill>
        <patternFill>
          <bgColor theme="5" tint="0.79998168889431442"/>
        </patternFill>
      </fill>
    </dxf>
    <dxf>
      <font>
        <color theme="5" tint="-0.499984740745262"/>
      </font>
      <fill>
        <patternFill>
          <bgColor theme="5" tint="0.79998168889431442"/>
        </patternFill>
      </fill>
    </dxf>
    <dxf>
      <font>
        <color theme="5" tint="-0.499984740745262"/>
      </font>
      <fill>
        <patternFill>
          <bgColor theme="5" tint="0.79998168889431442"/>
        </patternFill>
      </fill>
    </dxf>
    <dxf>
      <font>
        <color theme="5" tint="-0.499984740745262"/>
      </font>
      <fill>
        <patternFill>
          <bgColor theme="5" tint="0.79998168889431442"/>
        </patternFill>
      </fill>
    </dxf>
    <dxf>
      <font>
        <color theme="5" tint="-0.499984740745262"/>
      </font>
      <fill>
        <patternFill>
          <bgColor theme="5" tint="0.79998168889431442"/>
        </patternFill>
      </fill>
    </dxf>
    <dxf>
      <font>
        <color theme="5" tint="-0.499984740745262"/>
      </font>
      <fill>
        <patternFill>
          <bgColor theme="5" tint="0.79998168889431442"/>
        </patternFill>
      </fill>
    </dxf>
    <dxf>
      <font>
        <color rgb="FFFF0000"/>
      </font>
      <fill>
        <patternFill>
          <bgColor rgb="FFFFCCCC"/>
        </patternFill>
      </fill>
    </dxf>
    <dxf>
      <font>
        <color theme="5" tint="-0.499984740745262"/>
      </font>
      <fill>
        <patternFill>
          <bgColor theme="5" tint="0.79998168889431442"/>
        </patternFill>
      </fill>
    </dxf>
    <dxf>
      <font>
        <color theme="5" tint="-0.499984740745262"/>
      </font>
      <fill>
        <patternFill>
          <bgColor theme="5" tint="0.79998168889431442"/>
        </patternFill>
      </fill>
    </dxf>
    <dxf>
      <font>
        <color theme="5" tint="-0.499984740745262"/>
      </font>
      <fill>
        <patternFill>
          <bgColor theme="5" tint="0.79998168889431442"/>
        </patternFill>
      </fill>
    </dxf>
    <dxf>
      <font>
        <color theme="5" tint="-0.499984740745262"/>
      </font>
      <fill>
        <patternFill>
          <bgColor theme="5" tint="0.79998168889431442"/>
        </patternFill>
      </fill>
    </dxf>
    <dxf>
      <font>
        <color theme="5" tint="-0.499984740745262"/>
      </font>
      <fill>
        <patternFill>
          <bgColor theme="5" tint="0.79998168889431442"/>
        </patternFill>
      </fill>
    </dxf>
    <dxf>
      <font>
        <color theme="5" tint="-0.499984740745262"/>
      </font>
      <fill>
        <patternFill>
          <bgColor theme="5" tint="0.79998168889431442"/>
        </patternFill>
      </fill>
    </dxf>
    <dxf>
      <font>
        <color theme="5" tint="-0.499984740745262"/>
      </font>
      <fill>
        <patternFill>
          <bgColor theme="5" tint="0.79998168889431442"/>
        </patternFill>
      </fill>
    </dxf>
    <dxf>
      <font>
        <color theme="5" tint="-0.499984740745262"/>
      </font>
      <fill>
        <patternFill>
          <bgColor theme="5" tint="0.79998168889431442"/>
        </patternFill>
      </fill>
    </dxf>
    <dxf>
      <font>
        <color theme="5" tint="-0.499984740745262"/>
      </font>
      <fill>
        <patternFill>
          <bgColor theme="5" tint="0.79998168889431442"/>
        </patternFill>
      </fill>
    </dxf>
    <dxf>
      <font>
        <color theme="5" tint="-0.499984740745262"/>
      </font>
      <fill>
        <patternFill>
          <bgColor theme="5" tint="0.79998168889431442"/>
        </patternFill>
      </fill>
    </dxf>
    <dxf>
      <font>
        <color theme="5" tint="-0.499984740745262"/>
      </font>
      <fill>
        <patternFill>
          <bgColor theme="5" tint="0.79998168889431442"/>
        </patternFill>
      </fill>
    </dxf>
    <dxf>
      <font>
        <color theme="5" tint="-0.499984740745262"/>
      </font>
      <fill>
        <patternFill>
          <bgColor theme="5" tint="0.79998168889431442"/>
        </patternFill>
      </fill>
    </dxf>
    <dxf>
      <font>
        <color theme="5" tint="-0.499984740745262"/>
      </font>
      <fill>
        <patternFill>
          <bgColor theme="5" tint="0.79998168889431442"/>
        </patternFill>
      </fill>
    </dxf>
    <dxf>
      <font>
        <color theme="5" tint="-0.499984740745262"/>
      </font>
      <fill>
        <patternFill>
          <bgColor theme="5" tint="0.79998168889431442"/>
        </patternFill>
      </fill>
    </dxf>
    <dxf>
      <font>
        <color rgb="FFFF0000"/>
      </font>
      <fill>
        <patternFill>
          <bgColor rgb="FFFFCCCC"/>
        </patternFill>
      </fill>
    </dxf>
    <dxf>
      <font>
        <color theme="5" tint="-0.499984740745262"/>
      </font>
      <fill>
        <patternFill>
          <bgColor theme="5" tint="0.79998168889431442"/>
        </patternFill>
      </fill>
    </dxf>
    <dxf>
      <font>
        <color theme="5" tint="-0.499984740745262"/>
      </font>
      <fill>
        <patternFill>
          <bgColor theme="5" tint="0.79998168889431442"/>
        </patternFill>
      </fill>
    </dxf>
    <dxf>
      <font>
        <color theme="5" tint="-0.499984740745262"/>
      </font>
      <fill>
        <patternFill>
          <bgColor theme="5" tint="0.79998168889431442"/>
        </patternFill>
      </fill>
    </dxf>
    <dxf>
      <font>
        <color theme="5" tint="-0.499984740745262"/>
      </font>
      <fill>
        <patternFill>
          <bgColor theme="5" tint="0.79998168889431442"/>
        </patternFill>
      </fill>
    </dxf>
    <dxf>
      <font>
        <color theme="5" tint="-0.499984740745262"/>
      </font>
      <fill>
        <patternFill>
          <bgColor theme="5" tint="0.79998168889431442"/>
        </patternFill>
      </fill>
    </dxf>
    <dxf>
      <font>
        <color theme="5" tint="-0.499984740745262"/>
      </font>
      <fill>
        <patternFill>
          <bgColor theme="5" tint="0.79998168889431442"/>
        </patternFill>
      </fill>
    </dxf>
    <dxf>
      <font>
        <color theme="5" tint="-0.499984740745262"/>
      </font>
      <fill>
        <patternFill>
          <bgColor theme="5" tint="0.79998168889431442"/>
        </patternFill>
      </fill>
    </dxf>
    <dxf>
      <font>
        <color theme="5" tint="-0.499984740745262"/>
      </font>
      <fill>
        <patternFill>
          <bgColor theme="5" tint="0.79998168889431442"/>
        </patternFill>
      </fill>
    </dxf>
    <dxf>
      <font>
        <color theme="5" tint="-0.499984740745262"/>
      </font>
      <fill>
        <patternFill>
          <bgColor theme="5" tint="0.79998168889431442"/>
        </patternFill>
      </fill>
    </dxf>
    <dxf>
      <font>
        <color theme="5" tint="-0.499984740745262"/>
      </font>
      <fill>
        <patternFill>
          <bgColor theme="5" tint="0.79998168889431442"/>
        </patternFill>
      </fill>
    </dxf>
    <dxf>
      <font>
        <color theme="5" tint="-0.499984740745262"/>
      </font>
      <fill>
        <patternFill>
          <bgColor theme="5" tint="0.79998168889431442"/>
        </patternFill>
      </fill>
    </dxf>
    <dxf>
      <font>
        <color theme="5" tint="-0.499984740745262"/>
      </font>
      <fill>
        <patternFill>
          <bgColor theme="5" tint="0.79998168889431442"/>
        </patternFill>
      </fill>
    </dxf>
    <dxf>
      <font>
        <color theme="5" tint="-0.499984740745262"/>
      </font>
      <fill>
        <patternFill>
          <bgColor theme="5" tint="0.79998168889431442"/>
        </patternFill>
      </fill>
    </dxf>
    <dxf>
      <font>
        <color theme="5" tint="-0.499984740745262"/>
      </font>
      <fill>
        <patternFill>
          <bgColor theme="5" tint="0.79998168889431442"/>
        </patternFill>
      </fill>
    </dxf>
    <dxf>
      <font>
        <color rgb="FFFF0000"/>
      </font>
      <fill>
        <patternFill>
          <bgColor rgb="FFFFCCCC"/>
        </patternFill>
      </fill>
    </dxf>
    <dxf>
      <font>
        <color rgb="FFFF0000"/>
      </font>
      <fill>
        <patternFill>
          <bgColor rgb="FFFFCCCC"/>
        </patternFill>
      </fill>
    </dxf>
    <dxf>
      <font>
        <color rgb="FFFF0000"/>
      </font>
      <fill>
        <patternFill>
          <bgColor rgb="FFFFCCCC"/>
        </patternFill>
      </fill>
    </dxf>
  </dxfs>
  <tableStyles count="0" defaultTableStyle="TableStyleMedium2" defaultPivotStyle="PivotStyleLight16"/>
  <colors>
    <mruColors>
      <color rgb="FF88ABD6"/>
      <color rgb="FF38FFFF"/>
      <color rgb="FF8D93B1"/>
      <color rgb="FF99FF99"/>
      <color rgb="FF386492"/>
      <color rgb="FFFFCCCC"/>
      <color rgb="FF006495"/>
      <color rgb="FFFB79DF"/>
      <color rgb="FF03FB97"/>
      <color rgb="FFEA06B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3.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8BD21D10-EC42-11CE-9E0D-00AA006002F3}" ax:persistence="persistStreamInit" r:id="rId1"/>
</file>

<file path=xl/activeX/activeX14.xml><?xml version="1.0" encoding="utf-8"?>
<ax:ocx xmlns:ax="http://schemas.microsoft.com/office/2006/activeX" xmlns:r="http://schemas.openxmlformats.org/officeDocument/2006/relationships" ax:classid="{8BD21D10-EC42-11CE-9E0D-00AA006002F3}"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jpg"/></Relationships>
</file>

<file path=xl/drawings/_rels/drawing2.xml.rels><?xml version="1.0" encoding="UTF-8" standalone="yes"?>
<Relationships xmlns="http://schemas.openxmlformats.org/package/2006/relationships"><Relationship Id="rId1" Type="http://schemas.openxmlformats.org/officeDocument/2006/relationships/image" Target="../media/image7.jpg"/></Relationships>
</file>

<file path=xl/drawings/_rels/drawing5.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2.PNG"/></Relationships>
</file>

<file path=xl/drawings/_rels/drawing7.xml.rels><?xml version="1.0" encoding="UTF-8" standalone="yes"?>
<Relationships xmlns="http://schemas.openxmlformats.org/package/2006/relationships"><Relationship Id="rId1" Type="http://schemas.openxmlformats.org/officeDocument/2006/relationships/image" Target="../media/image12.PNG"/></Relationships>
</file>

<file path=xl/drawings/_rels/drawing8.xml.rels><?xml version="1.0" encoding="UTF-8" standalone="yes"?>
<Relationships xmlns="http://schemas.openxmlformats.org/package/2006/relationships"><Relationship Id="rId1" Type="http://schemas.openxmlformats.org/officeDocument/2006/relationships/image" Target="../media/image12.PNG"/></Relationships>
</file>

<file path=xl/drawings/_rels/drawing9.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2.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20.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4"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15.emf"/><Relationship Id="rId1" Type="http://schemas.openxmlformats.org/officeDocument/2006/relationships/image" Target="../media/image14.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7.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8.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9.emf"/></Relationships>
</file>

<file path=xl/drawings/drawing1.xml><?xml version="1.0" encoding="utf-8"?>
<xdr:wsDr xmlns:xdr="http://schemas.openxmlformats.org/drawingml/2006/spreadsheetDrawing" xmlns:a="http://schemas.openxmlformats.org/drawingml/2006/main">
  <xdr:twoCellAnchor editAs="oneCell">
    <xdr:from>
      <xdr:col>0</xdr:col>
      <xdr:colOff>8660</xdr:colOff>
      <xdr:row>0</xdr:row>
      <xdr:rowOff>40595</xdr:rowOff>
    </xdr:from>
    <xdr:to>
      <xdr:col>9</xdr:col>
      <xdr:colOff>448685</xdr:colOff>
      <xdr:row>32</xdr:row>
      <xdr:rowOff>44409</xdr:rowOff>
    </xdr:to>
    <xdr:pic>
      <xdr:nvPicPr>
        <xdr:cNvPr id="3" name="Imagen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660" y="40595"/>
          <a:ext cx="7375957" cy="526854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7</xdr:col>
          <xdr:colOff>533400</xdr:colOff>
          <xdr:row>28</xdr:row>
          <xdr:rowOff>47625</xdr:rowOff>
        </xdr:from>
        <xdr:to>
          <xdr:col>9</xdr:col>
          <xdr:colOff>133350</xdr:colOff>
          <xdr:row>30</xdr:row>
          <xdr:rowOff>38100</xdr:rowOff>
        </xdr:to>
        <xdr:sp macro="" textlink="">
          <xdr:nvSpPr>
            <xdr:cNvPr id="16385" name="cmbSiguiente" hidden="1">
              <a:extLst>
                <a:ext uri="{63B3BB69-23CF-44E3-9099-C40C66FF867C}">
                  <a14:compatExt spid="_x0000_s16385"/>
                </a:ext>
                <a:ext uri="{FF2B5EF4-FFF2-40B4-BE49-F238E27FC236}">
                  <a16:creationId xmlns:a16="http://schemas.microsoft.com/office/drawing/2014/main" id="{00000000-0008-0000-00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8659</xdr:rowOff>
    </xdr:from>
    <xdr:to>
      <xdr:col>9</xdr:col>
      <xdr:colOff>471388</xdr:colOff>
      <xdr:row>32</xdr:row>
      <xdr:rowOff>50354</xdr:rowOff>
    </xdr:to>
    <xdr:pic>
      <xdr:nvPicPr>
        <xdr:cNvPr id="2" name="Picture 143">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bwMode="auto">
        <a:xfrm>
          <a:off x="0" y="8659"/>
          <a:ext cx="7329388" cy="53064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638175</xdr:colOff>
          <xdr:row>8</xdr:row>
          <xdr:rowOff>38100</xdr:rowOff>
        </xdr:from>
        <xdr:to>
          <xdr:col>8</xdr:col>
          <xdr:colOff>714375</xdr:colOff>
          <xdr:row>27</xdr:row>
          <xdr:rowOff>19050</xdr:rowOff>
        </xdr:to>
        <xdr:sp macro="" textlink="">
          <xdr:nvSpPr>
            <xdr:cNvPr id="37889" name="txtTexto" hidden="1">
              <a:extLst>
                <a:ext uri="{63B3BB69-23CF-44E3-9099-C40C66FF867C}">
                  <a14:compatExt spid="_x0000_s37889"/>
                </a:ext>
                <a:ext uri="{FF2B5EF4-FFF2-40B4-BE49-F238E27FC236}">
                  <a16:creationId xmlns:a16="http://schemas.microsoft.com/office/drawing/2014/main" id="{00000000-0008-0000-0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676275</xdr:colOff>
          <xdr:row>2</xdr:row>
          <xdr:rowOff>123825</xdr:rowOff>
        </xdr:from>
        <xdr:to>
          <xdr:col>8</xdr:col>
          <xdr:colOff>457200</xdr:colOff>
          <xdr:row>4</xdr:row>
          <xdr:rowOff>66675</xdr:rowOff>
        </xdr:to>
        <xdr:sp macro="" textlink="">
          <xdr:nvSpPr>
            <xdr:cNvPr id="37890" name="lblTitulo" hidden="1">
              <a:extLst>
                <a:ext uri="{63B3BB69-23CF-44E3-9099-C40C66FF867C}">
                  <a14:compatExt spid="_x0000_s37890"/>
                </a:ext>
                <a:ext uri="{FF2B5EF4-FFF2-40B4-BE49-F238E27FC236}">
                  <a16:creationId xmlns:a16="http://schemas.microsoft.com/office/drawing/2014/main" id="{00000000-0008-0000-0300-000002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514350</xdr:colOff>
          <xdr:row>28</xdr:row>
          <xdr:rowOff>47625</xdr:rowOff>
        </xdr:from>
        <xdr:to>
          <xdr:col>9</xdr:col>
          <xdr:colOff>76200</xdr:colOff>
          <xdr:row>30</xdr:row>
          <xdr:rowOff>38100</xdr:rowOff>
        </xdr:to>
        <xdr:sp macro="" textlink="">
          <xdr:nvSpPr>
            <xdr:cNvPr id="37891" name="CommandButton1" hidden="1">
              <a:extLst>
                <a:ext uri="{63B3BB69-23CF-44E3-9099-C40C66FF867C}">
                  <a14:compatExt spid="_x0000_s37891"/>
                </a:ext>
                <a:ext uri="{FF2B5EF4-FFF2-40B4-BE49-F238E27FC236}">
                  <a16:creationId xmlns:a16="http://schemas.microsoft.com/office/drawing/2014/main" id="{00000000-0008-0000-0300-0000039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209550</xdr:colOff>
          <xdr:row>28</xdr:row>
          <xdr:rowOff>47625</xdr:rowOff>
        </xdr:from>
        <xdr:to>
          <xdr:col>7</xdr:col>
          <xdr:colOff>523875</xdr:colOff>
          <xdr:row>30</xdr:row>
          <xdr:rowOff>38100</xdr:rowOff>
        </xdr:to>
        <xdr:sp macro="" textlink="">
          <xdr:nvSpPr>
            <xdr:cNvPr id="37892" name="CommandButton2" hidden="1">
              <a:extLst>
                <a:ext uri="{63B3BB69-23CF-44E3-9099-C40C66FF867C}">
                  <a14:compatExt spid="_x0000_s37892"/>
                </a:ext>
                <a:ext uri="{FF2B5EF4-FFF2-40B4-BE49-F238E27FC236}">
                  <a16:creationId xmlns:a16="http://schemas.microsoft.com/office/drawing/2014/main" id="{00000000-0008-0000-0300-0000049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942975</xdr:colOff>
          <xdr:row>13</xdr:row>
          <xdr:rowOff>104775</xdr:rowOff>
        </xdr:from>
        <xdr:to>
          <xdr:col>4</xdr:col>
          <xdr:colOff>57150</xdr:colOff>
          <xdr:row>15</xdr:row>
          <xdr:rowOff>66675</xdr:rowOff>
        </xdr:to>
        <xdr:sp macro="" textlink="">
          <xdr:nvSpPr>
            <xdr:cNvPr id="27649" name="cmbGenerar" hidden="1">
              <a:extLst>
                <a:ext uri="{63B3BB69-23CF-44E3-9099-C40C66FF867C}">
                  <a14:compatExt spid="_x0000_s27649"/>
                </a:ext>
                <a:ext uri="{FF2B5EF4-FFF2-40B4-BE49-F238E27FC236}">
                  <a16:creationId xmlns:a16="http://schemas.microsoft.com/office/drawing/2014/main" id="{00000000-0008-0000-0600-000001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1609725</xdr:colOff>
          <xdr:row>13</xdr:row>
          <xdr:rowOff>114300</xdr:rowOff>
        </xdr:from>
        <xdr:to>
          <xdr:col>3</xdr:col>
          <xdr:colOff>904875</xdr:colOff>
          <xdr:row>15</xdr:row>
          <xdr:rowOff>76200</xdr:rowOff>
        </xdr:to>
        <xdr:sp macro="" textlink="">
          <xdr:nvSpPr>
            <xdr:cNvPr id="27650" name="cmbCancelar" hidden="1">
              <a:extLst>
                <a:ext uri="{63B3BB69-23CF-44E3-9099-C40C66FF867C}">
                  <a14:compatExt spid="_x0000_s27650"/>
                </a:ext>
                <a:ext uri="{FF2B5EF4-FFF2-40B4-BE49-F238E27FC236}">
                  <a16:creationId xmlns:a16="http://schemas.microsoft.com/office/drawing/2014/main" id="{00000000-0008-0000-06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295275</xdr:colOff>
          <xdr:row>0</xdr:row>
          <xdr:rowOff>85725</xdr:rowOff>
        </xdr:from>
        <xdr:to>
          <xdr:col>1</xdr:col>
          <xdr:colOff>123825</xdr:colOff>
          <xdr:row>2</xdr:row>
          <xdr:rowOff>47625</xdr:rowOff>
        </xdr:to>
        <xdr:sp macro="" textlink="">
          <xdr:nvSpPr>
            <xdr:cNvPr id="26625" name="cmbRegresar" hidden="1">
              <a:extLst>
                <a:ext uri="{63B3BB69-23CF-44E3-9099-C40C66FF867C}">
                  <a14:compatExt spid="_x0000_s26625"/>
                </a:ext>
                <a:ext uri="{FF2B5EF4-FFF2-40B4-BE49-F238E27FC236}">
                  <a16:creationId xmlns:a16="http://schemas.microsoft.com/office/drawing/2014/main" id="{00000000-0008-0000-0700-000001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9</xdr:col>
      <xdr:colOff>76200</xdr:colOff>
      <xdr:row>1</xdr:row>
      <xdr:rowOff>38100</xdr:rowOff>
    </xdr:from>
    <xdr:ext cx="0" cy="498308"/>
    <xdr:pic>
      <xdr:nvPicPr>
        <xdr:cNvPr id="3" name="Picture 2">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57300" y="228600"/>
          <a:ext cx="0" cy="49830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9</xdr:col>
      <xdr:colOff>76200</xdr:colOff>
      <xdr:row>1</xdr:row>
      <xdr:rowOff>38100</xdr:rowOff>
    </xdr:from>
    <xdr:to>
      <xdr:col>9</xdr:col>
      <xdr:colOff>76200</xdr:colOff>
      <xdr:row>4</xdr:row>
      <xdr:rowOff>0</xdr:rowOff>
    </xdr:to>
    <xdr:pic>
      <xdr:nvPicPr>
        <xdr:cNvPr id="17" name="Picture 2">
          <a:extLst>
            <a:ext uri="{FF2B5EF4-FFF2-40B4-BE49-F238E27FC236}">
              <a16:creationId xmlns:a16="http://schemas.microsoft.com/office/drawing/2014/main" id="{00000000-0008-0000-0A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57300" y="161925"/>
          <a:ext cx="0" cy="495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16377</xdr:colOff>
      <xdr:row>22</xdr:row>
      <xdr:rowOff>38099</xdr:rowOff>
    </xdr:from>
    <xdr:to>
      <xdr:col>11</xdr:col>
      <xdr:colOff>6350</xdr:colOff>
      <xdr:row>22</xdr:row>
      <xdr:rowOff>146050</xdr:rowOff>
    </xdr:to>
    <xdr:sp macro="" textlink="">
      <xdr:nvSpPr>
        <xdr:cNvPr id="10" name="Rectángulo 9">
          <a:extLst>
            <a:ext uri="{FF2B5EF4-FFF2-40B4-BE49-F238E27FC236}">
              <a16:creationId xmlns:a16="http://schemas.microsoft.com/office/drawing/2014/main" id="{00000000-0008-0000-0A00-00000A000000}"/>
            </a:ext>
          </a:extLst>
        </xdr:cNvPr>
        <xdr:cNvSpPr/>
      </xdr:nvSpPr>
      <xdr:spPr>
        <a:xfrm>
          <a:off x="1045077" y="6162674"/>
          <a:ext cx="390023" cy="107951"/>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solidFill>
              <a:sysClr val="windowText" lastClr="000000"/>
            </a:solidFill>
          </a:endParaRPr>
        </a:p>
      </xdr:txBody>
    </xdr:sp>
    <xdr:clientData/>
  </xdr:twoCellAnchor>
  <xdr:twoCellAnchor>
    <xdr:from>
      <xdr:col>9</xdr:col>
      <xdr:colOff>58989</xdr:colOff>
      <xdr:row>22</xdr:row>
      <xdr:rowOff>38099</xdr:rowOff>
    </xdr:from>
    <xdr:to>
      <xdr:col>9</xdr:col>
      <xdr:colOff>58989</xdr:colOff>
      <xdr:row>22</xdr:row>
      <xdr:rowOff>146050</xdr:rowOff>
    </xdr:to>
    <xdr:cxnSp macro="">
      <xdr:nvCxnSpPr>
        <xdr:cNvPr id="11" name="Conector recto 10">
          <a:extLst>
            <a:ext uri="{FF2B5EF4-FFF2-40B4-BE49-F238E27FC236}">
              <a16:creationId xmlns:a16="http://schemas.microsoft.com/office/drawing/2014/main" id="{00000000-0008-0000-0A00-00000B000000}"/>
            </a:ext>
          </a:extLst>
        </xdr:cNvPr>
        <xdr:cNvCxnSpPr>
          <a:stCxn id="10" idx="0"/>
          <a:endCxn id="10" idx="2"/>
        </xdr:cNvCxnSpPr>
      </xdr:nvCxnSpPr>
      <xdr:spPr>
        <a:xfrm>
          <a:off x="1240089" y="6162674"/>
          <a:ext cx="0" cy="107951"/>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56344</xdr:colOff>
      <xdr:row>26</xdr:row>
      <xdr:rowOff>44450</xdr:rowOff>
    </xdr:from>
    <xdr:to>
      <xdr:col>14</xdr:col>
      <xdr:colOff>5975</xdr:colOff>
      <xdr:row>26</xdr:row>
      <xdr:rowOff>152400</xdr:rowOff>
    </xdr:to>
    <xdr:sp macro="" textlink="">
      <xdr:nvSpPr>
        <xdr:cNvPr id="12" name="Rectángulo 11">
          <a:extLst>
            <a:ext uri="{FF2B5EF4-FFF2-40B4-BE49-F238E27FC236}">
              <a16:creationId xmlns:a16="http://schemas.microsoft.com/office/drawing/2014/main" id="{00000000-0008-0000-0A00-00000C000000}"/>
            </a:ext>
          </a:extLst>
        </xdr:cNvPr>
        <xdr:cNvSpPr/>
      </xdr:nvSpPr>
      <xdr:spPr>
        <a:xfrm>
          <a:off x="1490697" y="4902200"/>
          <a:ext cx="263396" cy="107950"/>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14</xdr:col>
      <xdr:colOff>383557</xdr:colOff>
      <xdr:row>27</xdr:row>
      <xdr:rowOff>59765</xdr:rowOff>
    </xdr:from>
    <xdr:to>
      <xdr:col>20</xdr:col>
      <xdr:colOff>62380</xdr:colOff>
      <xdr:row>27</xdr:row>
      <xdr:rowOff>167715</xdr:rowOff>
    </xdr:to>
    <xdr:sp macro="" textlink="">
      <xdr:nvSpPr>
        <xdr:cNvPr id="13" name="Rectángulo 12">
          <a:extLst>
            <a:ext uri="{FF2B5EF4-FFF2-40B4-BE49-F238E27FC236}">
              <a16:creationId xmlns:a16="http://schemas.microsoft.com/office/drawing/2014/main" id="{00000000-0008-0000-0A00-00000D000000}"/>
            </a:ext>
          </a:extLst>
        </xdr:cNvPr>
        <xdr:cNvSpPr/>
      </xdr:nvSpPr>
      <xdr:spPr>
        <a:xfrm>
          <a:off x="2131675" y="5091206"/>
          <a:ext cx="255926" cy="107950"/>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editAs="oneCell">
    <xdr:from>
      <xdr:col>1</xdr:col>
      <xdr:colOff>35747</xdr:colOff>
      <xdr:row>2</xdr:row>
      <xdr:rowOff>44823</xdr:rowOff>
    </xdr:from>
    <xdr:to>
      <xdr:col>6</xdr:col>
      <xdr:colOff>73307</xdr:colOff>
      <xdr:row>2</xdr:row>
      <xdr:rowOff>368000</xdr:rowOff>
    </xdr:to>
    <xdr:pic>
      <xdr:nvPicPr>
        <xdr:cNvPr id="14" name="Imagen 13">
          <a:extLst>
            <a:ext uri="{FF2B5EF4-FFF2-40B4-BE49-F238E27FC236}">
              <a16:creationId xmlns:a16="http://schemas.microsoft.com/office/drawing/2014/main" id="{00000000-0008-0000-0A00-00000E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xdr:blipFill>
      <xdr:spPr>
        <a:xfrm>
          <a:off x="361185" y="227386"/>
          <a:ext cx="1021810" cy="32317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61200</xdr:colOff>
      <xdr:row>1</xdr:row>
      <xdr:rowOff>52917</xdr:rowOff>
    </xdr:from>
    <xdr:to>
      <xdr:col>4</xdr:col>
      <xdr:colOff>949046</xdr:colOff>
      <xdr:row>4</xdr:row>
      <xdr:rowOff>152034</xdr:rowOff>
    </xdr:to>
    <xdr:pic>
      <xdr:nvPicPr>
        <xdr:cNvPr id="3" name="Imagen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61200" y="211667"/>
          <a:ext cx="1819179" cy="57536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9525</xdr:colOff>
          <xdr:row>0</xdr:row>
          <xdr:rowOff>38100</xdr:rowOff>
        </xdr:from>
        <xdr:to>
          <xdr:col>15</xdr:col>
          <xdr:colOff>409575</xdr:colOff>
          <xdr:row>10</xdr:row>
          <xdr:rowOff>152400</xdr:rowOff>
        </xdr:to>
        <xdr:sp macro="" textlink="">
          <xdr:nvSpPr>
            <xdr:cNvPr id="30721" name="TBoxAyuda" hidden="1">
              <a:extLst>
                <a:ext uri="{63B3BB69-23CF-44E3-9099-C40C66FF867C}">
                  <a14:compatExt spid="_x0000_s30721"/>
                </a:ext>
                <a:ext uri="{FF2B5EF4-FFF2-40B4-BE49-F238E27FC236}">
                  <a16:creationId xmlns:a16="http://schemas.microsoft.com/office/drawing/2014/main" id="{00000000-0008-0000-0B00-0000017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oneCellAnchor>
    <xdr:from>
      <xdr:col>0</xdr:col>
      <xdr:colOff>333376</xdr:colOff>
      <xdr:row>1</xdr:row>
      <xdr:rowOff>37860</xdr:rowOff>
    </xdr:from>
    <xdr:ext cx="2486602" cy="882889"/>
    <xdr:pic>
      <xdr:nvPicPr>
        <xdr:cNvPr id="2" name="Imagen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333376" y="228360"/>
          <a:ext cx="2486602" cy="88288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14</xdr:col>
          <xdr:colOff>47625</xdr:colOff>
          <xdr:row>0</xdr:row>
          <xdr:rowOff>9525</xdr:rowOff>
        </xdr:from>
        <xdr:to>
          <xdr:col>21</xdr:col>
          <xdr:colOff>0</xdr:colOff>
          <xdr:row>10</xdr:row>
          <xdr:rowOff>19050</xdr:rowOff>
        </xdr:to>
        <xdr:sp macro="" textlink="">
          <xdr:nvSpPr>
            <xdr:cNvPr id="31745" name="TBoxAyuda" hidden="1">
              <a:extLst>
                <a:ext uri="{63B3BB69-23CF-44E3-9099-C40C66FF867C}">
                  <a14:compatExt spid="_x0000_s31745"/>
                </a:ext>
                <a:ext uri="{FF2B5EF4-FFF2-40B4-BE49-F238E27FC236}">
                  <a16:creationId xmlns:a16="http://schemas.microsoft.com/office/drawing/2014/main" id="{00000000-0008-0000-0C00-0000017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443</xdr:row>
          <xdr:rowOff>38100</xdr:rowOff>
        </xdr:from>
        <xdr:to>
          <xdr:col>48</xdr:col>
          <xdr:colOff>57150</xdr:colOff>
          <xdr:row>445</xdr:row>
          <xdr:rowOff>409575</xdr:rowOff>
        </xdr:to>
        <xdr:sp macro="" textlink="">
          <xdr:nvSpPr>
            <xdr:cNvPr id="31747" name="TBoxTopMax" hidden="1">
              <a:extLst>
                <a:ext uri="{63B3BB69-23CF-44E3-9099-C40C66FF867C}">
                  <a14:compatExt spid="_x0000_s31747"/>
                </a:ext>
                <a:ext uri="{FF2B5EF4-FFF2-40B4-BE49-F238E27FC236}">
                  <a16:creationId xmlns:a16="http://schemas.microsoft.com/office/drawing/2014/main" id="{00000000-0008-0000-0C00-00000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2</xdr:col>
      <xdr:colOff>204107</xdr:colOff>
      <xdr:row>0</xdr:row>
      <xdr:rowOff>161017</xdr:rowOff>
    </xdr:from>
    <xdr:to>
      <xdr:col>2</xdr:col>
      <xdr:colOff>3314561</xdr:colOff>
      <xdr:row>5</xdr:row>
      <xdr:rowOff>137859</xdr:rowOff>
    </xdr:to>
    <xdr:pic>
      <xdr:nvPicPr>
        <xdr:cNvPr id="3" name="Imagen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1333500" y="161017"/>
          <a:ext cx="3110454" cy="98377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1333500</xdr:colOff>
          <xdr:row>0</xdr:row>
          <xdr:rowOff>28575</xdr:rowOff>
        </xdr:from>
        <xdr:to>
          <xdr:col>14</xdr:col>
          <xdr:colOff>742950</xdr:colOff>
          <xdr:row>10</xdr:row>
          <xdr:rowOff>76200</xdr:rowOff>
        </xdr:to>
        <xdr:sp macro="" textlink="">
          <xdr:nvSpPr>
            <xdr:cNvPr id="32769" name="TBoxAyuda" hidden="1">
              <a:extLst>
                <a:ext uri="{63B3BB69-23CF-44E3-9099-C40C66FF867C}">
                  <a14:compatExt spid="_x0000_s32769"/>
                </a:ext>
                <a:ext uri="{FF2B5EF4-FFF2-40B4-BE49-F238E27FC236}">
                  <a16:creationId xmlns:a16="http://schemas.microsoft.com/office/drawing/2014/main" id="{00000000-0008-0000-0D00-000001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1</xdr:col>
      <xdr:colOff>605948</xdr:colOff>
      <xdr:row>0</xdr:row>
      <xdr:rowOff>190498</xdr:rowOff>
    </xdr:from>
    <xdr:to>
      <xdr:col>2</xdr:col>
      <xdr:colOff>628366</xdr:colOff>
      <xdr:row>5</xdr:row>
      <xdr:rowOff>122464</xdr:rowOff>
    </xdr:to>
    <xdr:pic>
      <xdr:nvPicPr>
        <xdr:cNvPr id="3" name="Imagen 2">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1027769" y="190498"/>
          <a:ext cx="3097633" cy="97971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14</xdr:col>
          <xdr:colOff>28575</xdr:colOff>
          <xdr:row>0</xdr:row>
          <xdr:rowOff>38100</xdr:rowOff>
        </xdr:from>
        <xdr:to>
          <xdr:col>15</xdr:col>
          <xdr:colOff>666750</xdr:colOff>
          <xdr:row>9</xdr:row>
          <xdr:rowOff>657225</xdr:rowOff>
        </xdr:to>
        <xdr:sp macro="" textlink="">
          <xdr:nvSpPr>
            <xdr:cNvPr id="33793" name="TBoxAyuda" hidden="1">
              <a:extLst>
                <a:ext uri="{63B3BB69-23CF-44E3-9099-C40C66FF867C}">
                  <a14:compatExt spid="_x0000_s33793"/>
                </a:ext>
                <a:ext uri="{FF2B5EF4-FFF2-40B4-BE49-F238E27FC236}">
                  <a16:creationId xmlns:a16="http://schemas.microsoft.com/office/drawing/2014/main" id="{00000000-0008-0000-0E00-000001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2</xdr:col>
      <xdr:colOff>337809</xdr:colOff>
      <xdr:row>0</xdr:row>
      <xdr:rowOff>47625</xdr:rowOff>
    </xdr:from>
    <xdr:to>
      <xdr:col>3</xdr:col>
      <xdr:colOff>1460037</xdr:colOff>
      <xdr:row>5</xdr:row>
      <xdr:rowOff>73617</xdr:rowOff>
    </xdr:to>
    <xdr:pic>
      <xdr:nvPicPr>
        <xdr:cNvPr id="3" name="Imagen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1083934" y="47625"/>
          <a:ext cx="3344728" cy="105786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34</xdr:col>
          <xdr:colOff>19050</xdr:colOff>
          <xdr:row>0</xdr:row>
          <xdr:rowOff>9525</xdr:rowOff>
        </xdr:from>
        <xdr:to>
          <xdr:col>48</xdr:col>
          <xdr:colOff>600075</xdr:colOff>
          <xdr:row>9</xdr:row>
          <xdr:rowOff>381000</xdr:rowOff>
        </xdr:to>
        <xdr:sp macro="" textlink="">
          <xdr:nvSpPr>
            <xdr:cNvPr id="34817" name="TBoxAyuda" hidden="1">
              <a:extLst>
                <a:ext uri="{63B3BB69-23CF-44E3-9099-C40C66FF867C}">
                  <a14:compatExt spid="_x0000_s34817"/>
                </a:ext>
                <a:ext uri="{FF2B5EF4-FFF2-40B4-BE49-F238E27FC236}">
                  <a16:creationId xmlns:a16="http://schemas.microsoft.com/office/drawing/2014/main" id="{00000000-0008-0000-0F00-00000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1</xdr:col>
      <xdr:colOff>85725</xdr:colOff>
      <xdr:row>1</xdr:row>
      <xdr:rowOff>85667</xdr:rowOff>
    </xdr:from>
    <xdr:to>
      <xdr:col>4</xdr:col>
      <xdr:colOff>702832</xdr:colOff>
      <xdr:row>3</xdr:row>
      <xdr:rowOff>52200</xdr:rowOff>
    </xdr:to>
    <xdr:pic>
      <xdr:nvPicPr>
        <xdr:cNvPr id="4" name="Imagen 3">
          <a:extLst>
            <a:ext uri="{FF2B5EF4-FFF2-40B4-BE49-F238E27FC236}">
              <a16:creationId xmlns:a16="http://schemas.microsoft.com/office/drawing/2014/main" id="{00000000-0008-0000-1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5725" y="438092"/>
          <a:ext cx="1550557" cy="49040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9</xdr:col>
          <xdr:colOff>9525</xdr:colOff>
          <xdr:row>0</xdr:row>
          <xdr:rowOff>19050</xdr:rowOff>
        </xdr:from>
        <xdr:to>
          <xdr:col>12</xdr:col>
          <xdr:colOff>238125</xdr:colOff>
          <xdr:row>14</xdr:row>
          <xdr:rowOff>66675</xdr:rowOff>
        </xdr:to>
        <xdr:sp macro="" textlink="">
          <xdr:nvSpPr>
            <xdr:cNvPr id="35841" name="TBoxAyuda" hidden="1">
              <a:extLst>
                <a:ext uri="{63B3BB69-23CF-44E3-9099-C40C66FF867C}">
                  <a14:compatExt spid="_x0000_s35841"/>
                </a:ext>
                <a:ext uri="{FF2B5EF4-FFF2-40B4-BE49-F238E27FC236}">
                  <a16:creationId xmlns:a16="http://schemas.microsoft.com/office/drawing/2014/main" id="{00000000-0008-0000-1000-000001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1</xdr:col>
      <xdr:colOff>190500</xdr:colOff>
      <xdr:row>0</xdr:row>
      <xdr:rowOff>89648</xdr:rowOff>
    </xdr:from>
    <xdr:to>
      <xdr:col>29</xdr:col>
      <xdr:colOff>717177</xdr:colOff>
      <xdr:row>58</xdr:row>
      <xdr:rowOff>0</xdr:rowOff>
    </xdr:to>
    <xdr:pic>
      <xdr:nvPicPr>
        <xdr:cNvPr id="13314" name="Picture 2">
          <a:extLst>
            <a:ext uri="{FF2B5EF4-FFF2-40B4-BE49-F238E27FC236}">
              <a16:creationId xmlns:a16="http://schemas.microsoft.com/office/drawing/2014/main" id="{00000000-0008-0000-1100-00000234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91353" y="89648"/>
          <a:ext cx="10432677" cy="146460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167547</xdr:colOff>
      <xdr:row>1</xdr:row>
      <xdr:rowOff>76199</xdr:rowOff>
    </xdr:from>
    <xdr:to>
      <xdr:col>5</xdr:col>
      <xdr:colOff>28684</xdr:colOff>
      <xdr:row>3</xdr:row>
      <xdr:rowOff>142874</xdr:rowOff>
    </xdr:to>
    <xdr:pic>
      <xdr:nvPicPr>
        <xdr:cNvPr id="4" name="Imagen 3">
          <a:extLst>
            <a:ext uri="{FF2B5EF4-FFF2-40B4-BE49-F238E27FC236}">
              <a16:creationId xmlns:a16="http://schemas.microsoft.com/office/drawing/2014/main" id="{00000000-0008-0000-11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xdr:blipFill>
      <xdr:spPr>
        <a:xfrm>
          <a:off x="262797" y="266699"/>
          <a:ext cx="1415443" cy="4476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plan_piloto_AIPP_modificado_junio.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Users\ggonzalezv\AppData\Local\Temp\Temp3_100066173967142.zip\100066173967142\100066173967142-AIPP-860005224-201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ggonzalezv/AppData/Local/Temp/Temp3_100066173967142.zip/100066173967142/100066173967142-AIPP-860005224-2015.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ists"/>
      <sheetName val="Anexo 1 carátula"/>
      <sheetName val="Anexo 2 conc. contab-fiscal"/>
      <sheetName val="Anexo 3 ESF"/>
      <sheetName val="Anexo 4 ERP"/>
      <sheetName val="Anexo 5 ORI"/>
      <sheetName val="Anexo 6 PPE, PI,, ANCMV"/>
      <sheetName val="ANEXO 7 Diferencias perm y temp"/>
      <sheetName val="Anexo 8 Cuentas por cobrar"/>
      <sheetName val="Anexo 9 Activos Intangibles"/>
      <sheetName val="Anexo 10 Pasivo"/>
      <sheetName val="H1 (Caratula)"/>
      <sheetName val="Hoja1"/>
    </sheetNames>
    <sheetDataSet>
      <sheetData sheetId="0">
        <row r="3">
          <cell r="AQ3" t="str">
            <v>Reglones formulario Renta 110</v>
          </cell>
        </row>
        <row r="4">
          <cell r="AQ4" t="str">
            <v>30-Total costos y gastos de nómina</v>
          </cell>
        </row>
        <row r="5">
          <cell r="AQ5" t="str">
            <v>31-Aportes al sistema de seguridad social</v>
          </cell>
        </row>
        <row r="6">
          <cell r="AQ6" t="str">
            <v>32-Aportes al SENA, ICBF, cajas de compensación</v>
          </cell>
        </row>
        <row r="7">
          <cell r="AQ7" t="str">
            <v>33-Efectivo, bancos, otras inversiones</v>
          </cell>
        </row>
        <row r="8">
          <cell r="AQ8" t="str">
            <v>34-Acciones y aportes (Sociedades anónimas, limitadas y asimiladas)</v>
          </cell>
        </row>
        <row r="9">
          <cell r="AQ9" t="str">
            <v>35-Cuentas por cobrar</v>
          </cell>
        </row>
        <row r="10">
          <cell r="AQ10" t="str">
            <v>36-Inventarios</v>
          </cell>
        </row>
        <row r="11">
          <cell r="AQ11" t="str">
            <v>37-Activos fijos</v>
          </cell>
        </row>
        <row r="12">
          <cell r="AQ12" t="str">
            <v>38-Otros activos</v>
          </cell>
        </row>
        <row r="13">
          <cell r="AQ13" t="str">
            <v>39-Total patrimonio bruto. (Sume 33 a 38)</v>
          </cell>
        </row>
        <row r="14">
          <cell r="AQ14" t="str">
            <v>40-Pasivos</v>
          </cell>
        </row>
        <row r="15">
          <cell r="AQ15" t="str">
            <v>41-Total patrimonio líquido (39-40, si el resultado es negativo escriba 0)</v>
          </cell>
        </row>
        <row r="16">
          <cell r="AQ16" t="str">
            <v>42-Ingresos brutos operacionales</v>
          </cell>
        </row>
        <row r="17">
          <cell r="AQ17" t="str">
            <v>43-Ingresos brutos no operacionales</v>
          </cell>
        </row>
        <row r="18">
          <cell r="AQ18" t="str">
            <v>44-Intereses y rendimientos financieros</v>
          </cell>
        </row>
        <row r="19">
          <cell r="AQ19" t="str">
            <v>45-Total ingresos brutos (Sume 42 a 44)</v>
          </cell>
        </row>
        <row r="20">
          <cell r="AQ20" t="str">
            <v>46-Devoluciones, rebajas y descuentos en ventas</v>
          </cell>
        </row>
        <row r="21">
          <cell r="AQ21" t="str">
            <v>47-Ingresos no constitutivos de renta ni ganancia 
ocasional</v>
          </cell>
        </row>
        <row r="22">
          <cell r="AQ22" t="str">
            <v>48-Total ingresos netos (45 - 46 - 47)</v>
          </cell>
        </row>
        <row r="23">
          <cell r="AQ23" t="str">
            <v>49-Costo de ventas y de prestación de servicios</v>
          </cell>
        </row>
        <row r="24">
          <cell r="AQ24" t="str">
            <v>50-Otros costos</v>
          </cell>
        </row>
        <row r="25">
          <cell r="AQ25" t="str">
            <v>51-Total costos (49 + 50)</v>
          </cell>
        </row>
        <row r="26">
          <cell r="AQ26" t="str">
            <v>52-Gastos operacionales de administración</v>
          </cell>
        </row>
        <row r="27">
          <cell r="AQ27" t="str">
            <v>53-Gastos operacionales de ventas</v>
          </cell>
        </row>
        <row r="28">
          <cell r="AQ28" t="str">
            <v>54-Deducción inversiones en activos fijos</v>
          </cell>
        </row>
        <row r="29">
          <cell r="AQ29" t="str">
            <v>55-Otras deducciones</v>
          </cell>
        </row>
        <row r="30">
          <cell r="AQ30" t="str">
            <v>56-Total deducciones (Sume 52 a 55)</v>
          </cell>
        </row>
        <row r="31">
          <cell r="AQ31" t="str">
            <v>57-Renta líquida ordinaria del ejercicio (48 - 51 - 56, si el resultado es negativo escriba 0)</v>
          </cell>
        </row>
        <row r="32">
          <cell r="AQ32" t="str">
            <v>58-o Pérdida líquida del ejercicio (51 + 56 - 48, si el resultado es negativo escriba 0)</v>
          </cell>
        </row>
        <row r="33">
          <cell r="AQ33" t="str">
            <v>59-Compensaciones</v>
          </cell>
        </row>
        <row r="34">
          <cell r="AQ34" t="str">
            <v>60-Renta líquida (57 - 59)</v>
          </cell>
        </row>
        <row r="35">
          <cell r="AQ35" t="str">
            <v>61-Renta presuntiva</v>
          </cell>
        </row>
        <row r="36">
          <cell r="AQ36" t="str">
            <v>62-Renta exenta</v>
          </cell>
        </row>
        <row r="37">
          <cell r="AQ37" t="str">
            <v>63-Rentas gravables</v>
          </cell>
        </row>
        <row r="38">
          <cell r="AQ38" t="str">
            <v>64-Renta líquida gravable (Al mayor valor entre 60 y 61, reste 62 y sume 63)</v>
          </cell>
        </row>
        <row r="39">
          <cell r="AQ39" t="str">
            <v>65-Ingresos por ganancias ocasionales</v>
          </cell>
        </row>
        <row r="40">
          <cell r="AQ40" t="str">
            <v>66-Costos por ganancias ocasionales</v>
          </cell>
        </row>
        <row r="41">
          <cell r="AQ41" t="str">
            <v>67-Ganancias ocasionales no gravadas y exentas</v>
          </cell>
        </row>
        <row r="42">
          <cell r="AQ42" t="str">
            <v>68-Ganancias ocasionales gravables (65 - 66 - 67)</v>
          </cell>
        </row>
        <row r="43">
          <cell r="AQ43" t="str">
            <v>69-Impuesto sobre la renta líquida gravable</v>
          </cell>
        </row>
        <row r="44">
          <cell r="AQ44" t="str">
            <v>70-Descuentos tributarios</v>
          </cell>
        </row>
        <row r="45">
          <cell r="AQ45" t="str">
            <v>71-Impuesto neto de renta (69 - 70)</v>
          </cell>
        </row>
        <row r="46">
          <cell r="AQ46" t="str">
            <v>72-Impuesto de ganancias ocasionales</v>
          </cell>
        </row>
        <row r="47">
          <cell r="AQ47" t="str">
            <v>73-Descuentos por impuestos pagados en el exterior por ganancias ocasionales</v>
          </cell>
        </row>
        <row r="48">
          <cell r="AQ48" t="str">
            <v>74-Total impuesto a cargo (71 + 72 - 73)</v>
          </cell>
        </row>
        <row r="49">
          <cell r="AQ49" t="str">
            <v>75-Anticipo renta por el año gravable 2015 (Casilla 80 declaración 2014)</v>
          </cell>
        </row>
        <row r="50">
          <cell r="AQ50" t="str">
            <v>76-Saldo a favor año 2014 sin solicitud de devolución o
compensación (Casilla 84 declaración 2014)</v>
          </cell>
        </row>
        <row r="51">
          <cell r="AQ51" t="str">
            <v>77-Autorretenciones</v>
          </cell>
        </row>
        <row r="52">
          <cell r="AQ52" t="str">
            <v>78-Otras retenciones</v>
          </cell>
        </row>
        <row r="53">
          <cell r="AQ53" t="str">
            <v>79-Total retenciones año gravable 2015 (77 + 78)</v>
          </cell>
        </row>
        <row r="54">
          <cell r="AQ54" t="str">
            <v>80-Anticipo renta por el año gravable 2016</v>
          </cell>
        </row>
        <row r="55">
          <cell r="AQ55" t="str">
            <v>81-Saldo a pagar por impuesto (74 + 80 - 75 - 76 - 79, si el resultado es negativo escriba 0)</v>
          </cell>
        </row>
        <row r="56">
          <cell r="AQ56" t="str">
            <v>82-Sanciones</v>
          </cell>
        </row>
        <row r="57">
          <cell r="AQ57" t="str">
            <v>83-Total saldo a pagar (74 + 80 + 82 - 75 -76 - 79 si el resultado es negativo escriba 0)</v>
          </cell>
        </row>
        <row r="58">
          <cell r="AQ58" t="str">
            <v>84-o Total saldo a favor (75 + 76 + 79 - 74 - 80 - 82 si el resultado es negativo escriba 0)</v>
          </cell>
        </row>
      </sheetData>
      <sheetData sheetId="1"/>
      <sheetData sheetId="2"/>
      <sheetData sheetId="3"/>
      <sheetData sheetId="4"/>
      <sheetData sheetId="5"/>
      <sheetData sheetId="6"/>
      <sheetData sheetId="7"/>
      <sheetData sheetId="8"/>
      <sheetData sheetId="9"/>
      <sheetData sheetId="10"/>
      <sheetData sheetId="11" refreshError="1"/>
      <sheetData sheetId="12"/>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ists"/>
      <sheetName val="Anexo 1 carátula"/>
      <sheetName val="Anexo 2 conc. contab-fiscal"/>
      <sheetName val="Anexo 3 ESF"/>
      <sheetName val="Anexo 4 ERP"/>
      <sheetName val="Anexo 5 ORI"/>
      <sheetName val="Anexo 6 PPE, PI,, ANCMV"/>
      <sheetName val="ANEXO 7 Diferencias perm y temp"/>
      <sheetName val="Anexo 8 Cuentas por cobrar"/>
      <sheetName val="Anexo 9 Activos Intangibles"/>
      <sheetName val="Anexo 10 Pasivo"/>
    </sheetNames>
    <sheetDataSet>
      <sheetData sheetId="0">
        <row r="3">
          <cell r="AQ3" t="str">
            <v>Reglones formulario Renta 110</v>
          </cell>
        </row>
        <row r="4">
          <cell r="AQ4" t="str">
            <v>30-Total costos y gastos de nómina</v>
          </cell>
        </row>
        <row r="5">
          <cell r="AQ5" t="str">
            <v>31-Aportes al sistema de seguridad social</v>
          </cell>
        </row>
        <row r="6">
          <cell r="AQ6" t="str">
            <v>32-Aportes al SENA, ICBF, cajas de compensación</v>
          </cell>
        </row>
        <row r="7">
          <cell r="AQ7" t="str">
            <v>33-Efectivo, bancos, otras inversiones</v>
          </cell>
        </row>
        <row r="8">
          <cell r="AQ8" t="str">
            <v>34-Acciones y aportes (Sociedades anónimas, limitadas y asimiladas)</v>
          </cell>
        </row>
        <row r="9">
          <cell r="AQ9" t="str">
            <v>35-Cuentas por cobrar</v>
          </cell>
        </row>
        <row r="10">
          <cell r="AQ10" t="str">
            <v>36-Inventarios</v>
          </cell>
        </row>
        <row r="11">
          <cell r="AQ11" t="str">
            <v>37-Activos fijos</v>
          </cell>
        </row>
        <row r="12">
          <cell r="AQ12" t="str">
            <v>38-Otros activos</v>
          </cell>
        </row>
        <row r="13">
          <cell r="AQ13" t="str">
            <v>39-Total patrimonio bruto. (Sume 33 a 38)</v>
          </cell>
        </row>
        <row r="14">
          <cell r="AQ14" t="str">
            <v>40-Pasivos</v>
          </cell>
        </row>
        <row r="15">
          <cell r="AQ15" t="str">
            <v>41-Total patrimonio líquido (39-40, si el resultado es negativo escriba 0)</v>
          </cell>
        </row>
        <row r="16">
          <cell r="AQ16" t="str">
            <v>42-Ingresos brutos operacionales</v>
          </cell>
        </row>
        <row r="17">
          <cell r="AQ17" t="str">
            <v>43-Ingresos brutos no operacionales</v>
          </cell>
        </row>
        <row r="18">
          <cell r="AQ18" t="str">
            <v>44-Intereses y rendimientos financieros</v>
          </cell>
        </row>
        <row r="19">
          <cell r="AQ19" t="str">
            <v>45-Total ingresos brutos (Sume 42 a 44)</v>
          </cell>
        </row>
        <row r="20">
          <cell r="AQ20" t="str">
            <v>46-Devoluciones, rebajas y descuentos en ventas</v>
          </cell>
        </row>
        <row r="21">
          <cell r="AQ21" t="str">
            <v>47-Ingresos no constitutivos de renta ni ganancia 
ocasional</v>
          </cell>
        </row>
        <row r="22">
          <cell r="AQ22" t="str">
            <v>48-Total ingresos netos (45 - 46 - 47)</v>
          </cell>
        </row>
        <row r="23">
          <cell r="AQ23" t="str">
            <v>49-Costo de ventas y de prestación de servicios</v>
          </cell>
        </row>
        <row r="24">
          <cell r="AQ24" t="str">
            <v>50-Otros costos</v>
          </cell>
        </row>
        <row r="25">
          <cell r="AQ25" t="str">
            <v>51-Total costos (49 + 50)</v>
          </cell>
        </row>
        <row r="26">
          <cell r="AQ26" t="str">
            <v>52-Gastos operacionales de administración</v>
          </cell>
        </row>
        <row r="27">
          <cell r="AQ27" t="str">
            <v>53-Gastos operacionales de ventas</v>
          </cell>
        </row>
        <row r="28">
          <cell r="AQ28" t="str">
            <v>54-Deducción inversiones en activos fijos</v>
          </cell>
        </row>
        <row r="29">
          <cell r="AQ29" t="str">
            <v>55-Otras deducciones</v>
          </cell>
        </row>
        <row r="30">
          <cell r="AQ30" t="str">
            <v>56-Total deducciones (Sume 52 a 55)</v>
          </cell>
        </row>
        <row r="31">
          <cell r="AQ31" t="str">
            <v>57-Renta líquida ordinaria del ejercicio (48 - 51 - 56, si el resultado es negativo escriba 0)</v>
          </cell>
        </row>
        <row r="32">
          <cell r="AQ32" t="str">
            <v>58-o Pérdida líquida del ejercicio (51 + 56 - 48, si el resultado es negativo escriba 0)</v>
          </cell>
        </row>
        <row r="33">
          <cell r="AQ33" t="str">
            <v>59-Compensaciones</v>
          </cell>
        </row>
        <row r="34">
          <cell r="AQ34" t="str">
            <v>60-Renta líquida (57 - 59)</v>
          </cell>
        </row>
        <row r="35">
          <cell r="AQ35" t="str">
            <v>61-Renta presuntiva</v>
          </cell>
        </row>
        <row r="36">
          <cell r="AQ36" t="str">
            <v>62-Renta exenta</v>
          </cell>
        </row>
        <row r="37">
          <cell r="AQ37" t="str">
            <v>63-Rentas gravables</v>
          </cell>
        </row>
        <row r="38">
          <cell r="AQ38" t="str">
            <v>64-Renta líquida gravable (Al mayor valor entre 60 y 61, reste 62 y sume 63)</v>
          </cell>
        </row>
        <row r="39">
          <cell r="AQ39" t="str">
            <v>65-Ingresos por ganancias ocasionales</v>
          </cell>
        </row>
        <row r="40">
          <cell r="AQ40" t="str">
            <v>66-Costos por ganancias ocasionales</v>
          </cell>
        </row>
        <row r="41">
          <cell r="AQ41" t="str">
            <v>67-Ganancias ocasionales no gravadas y exentas</v>
          </cell>
        </row>
        <row r="42">
          <cell r="AQ42" t="str">
            <v>68-Ganancias ocasionales gravables (65 - 66 - 67)</v>
          </cell>
        </row>
        <row r="43">
          <cell r="AQ43" t="str">
            <v>69-Impuesto sobre la renta líquida gravable</v>
          </cell>
        </row>
        <row r="44">
          <cell r="AQ44" t="str">
            <v>70-Descuentos tributarios</v>
          </cell>
        </row>
        <row r="45">
          <cell r="AQ45" t="str">
            <v>71-Impuesto neto de renta (69 - 70)</v>
          </cell>
        </row>
        <row r="46">
          <cell r="AQ46" t="str">
            <v>72-Impuesto de ganancias ocasionales</v>
          </cell>
        </row>
        <row r="47">
          <cell r="AQ47" t="str">
            <v>73-Descuentos por impuestos pagados en el exterior por ganancias ocasionales</v>
          </cell>
        </row>
        <row r="48">
          <cell r="AQ48" t="str">
            <v>74-Total impuesto a cargo (71 + 72 - 73)</v>
          </cell>
        </row>
        <row r="49">
          <cell r="AQ49" t="str">
            <v>75-Anticipo renta por el año gravable 2015 (Casilla 80 declaración 2014)</v>
          </cell>
        </row>
        <row r="50">
          <cell r="AQ50" t="str">
            <v>76-Saldo a favor año 2014 sin solicitud de devolución o
compensación (Casilla 84 declaración 2014)</v>
          </cell>
        </row>
        <row r="51">
          <cell r="AQ51" t="str">
            <v>77-Autorretenciones</v>
          </cell>
        </row>
        <row r="52">
          <cell r="AQ52" t="str">
            <v>78-Otras retenciones</v>
          </cell>
        </row>
        <row r="53">
          <cell r="AQ53" t="str">
            <v>79-Total retenciones año gravable 2015 (77 + 78)</v>
          </cell>
        </row>
        <row r="54">
          <cell r="AQ54" t="str">
            <v>80-Anticipo renta por el año gravable 2016</v>
          </cell>
        </row>
        <row r="55">
          <cell r="AQ55" t="str">
            <v>81-Saldo a pagar por impuesto (74 + 80 - 75 - 76 - 79, si el resultado es negativo escriba 0)</v>
          </cell>
        </row>
        <row r="56">
          <cell r="AQ56" t="str">
            <v>82-Sanciones</v>
          </cell>
        </row>
        <row r="57">
          <cell r="AQ57" t="str">
            <v>83-Total saldo a pagar (74 + 80 + 82 - 75 -76 - 79 si el resultado es negativo escriba 0)</v>
          </cell>
        </row>
        <row r="58">
          <cell r="AQ58" t="str">
            <v>84-o Total saldo a favor (75 + 76 + 79 - 74 - 80 - 82 si el resultado es negativo escriba 0)</v>
          </cell>
        </row>
      </sheetData>
      <sheetData sheetId="1">
        <row r="6">
          <cell r="E6">
            <v>860005224</v>
          </cell>
        </row>
      </sheetData>
      <sheetData sheetId="2">
        <row r="460">
          <cell r="C460">
            <v>2564654443930</v>
          </cell>
        </row>
      </sheetData>
      <sheetData sheetId="3">
        <row r="34">
          <cell r="C34">
            <v>-0.4814453125</v>
          </cell>
        </row>
      </sheetData>
      <sheetData sheetId="4">
        <row r="22">
          <cell r="C22">
            <v>1983503750948</v>
          </cell>
        </row>
      </sheetData>
      <sheetData sheetId="5"/>
      <sheetData sheetId="6"/>
      <sheetData sheetId="7"/>
      <sheetData sheetId="8"/>
      <sheetData sheetId="9"/>
      <sheetData sheetId="10"/>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ists"/>
      <sheetName val="Anexo 1 carátula"/>
      <sheetName val="Anexo 2 conc. contab-fiscal"/>
      <sheetName val="Anexo 3 ESF"/>
      <sheetName val="Anexo 4 ERP"/>
      <sheetName val="Anexo 5 ORI"/>
      <sheetName val="Anexo 6 PPE, PI,, ANCMV"/>
      <sheetName val="ANEXO 7 Diferencias perm y temp"/>
      <sheetName val="Anexo 8 Cuentas por cobrar"/>
      <sheetName val="Anexo 9 Activos Intangibles"/>
      <sheetName val="Anexo 10 Pasivo"/>
    </sheetNames>
    <sheetDataSet>
      <sheetData sheetId="0">
        <row r="3">
          <cell r="AQ3" t="str">
            <v>Reglones formulario Renta 110</v>
          </cell>
        </row>
        <row r="4">
          <cell r="AQ4" t="str">
            <v>30-Total costos y gastos de nómina</v>
          </cell>
        </row>
        <row r="5">
          <cell r="AQ5" t="str">
            <v>31-Aportes al sistema de seguridad social</v>
          </cell>
        </row>
        <row r="6">
          <cell r="AQ6" t="str">
            <v>32-Aportes al SENA, ICBF, cajas de compensación</v>
          </cell>
        </row>
        <row r="7">
          <cell r="AQ7" t="str">
            <v>33-Efectivo, bancos, otras inversiones</v>
          </cell>
        </row>
        <row r="8">
          <cell r="AQ8" t="str">
            <v>34-Acciones y aportes (Sociedades anónimas, limitadas y asimiladas)</v>
          </cell>
        </row>
        <row r="9">
          <cell r="AQ9" t="str">
            <v>35-Cuentas por cobrar</v>
          </cell>
        </row>
        <row r="10">
          <cell r="AQ10" t="str">
            <v>36-Inventarios</v>
          </cell>
        </row>
        <row r="11">
          <cell r="AQ11" t="str">
            <v>37-Activos fijos</v>
          </cell>
        </row>
        <row r="12">
          <cell r="AQ12" t="str">
            <v>38-Otros activos</v>
          </cell>
        </row>
        <row r="13">
          <cell r="AQ13" t="str">
            <v>39-Total patrimonio bruto. (Sume 33 a 38)</v>
          </cell>
        </row>
        <row r="14">
          <cell r="AQ14" t="str">
            <v>40-Pasivos</v>
          </cell>
        </row>
        <row r="15">
          <cell r="AQ15" t="str">
            <v>41-Total patrimonio líquido (39-40, si el resultado es negativo escriba 0)</v>
          </cell>
        </row>
        <row r="16">
          <cell r="AQ16" t="str">
            <v>42-Ingresos brutos operacionales</v>
          </cell>
        </row>
        <row r="17">
          <cell r="AQ17" t="str">
            <v>43-Ingresos brutos no operacionales</v>
          </cell>
        </row>
        <row r="18">
          <cell r="AQ18" t="str">
            <v>44-Intereses y rendimientos financieros</v>
          </cell>
        </row>
        <row r="19">
          <cell r="AQ19" t="str">
            <v>45-Total ingresos brutos (Sume 42 a 44)</v>
          </cell>
        </row>
        <row r="20">
          <cell r="AQ20" t="str">
            <v>46-Devoluciones, rebajas y descuentos en ventas</v>
          </cell>
        </row>
        <row r="21">
          <cell r="AQ21" t="str">
            <v>47-Ingresos no constitutivos de renta ni ganancia 
ocasional</v>
          </cell>
        </row>
        <row r="22">
          <cell r="AQ22" t="str">
            <v>48-Total ingresos netos (45 - 46 - 47)</v>
          </cell>
        </row>
        <row r="23">
          <cell r="AQ23" t="str">
            <v>49-Costo de ventas y de prestación de servicios</v>
          </cell>
        </row>
        <row r="24">
          <cell r="AQ24" t="str">
            <v>50-Otros costos</v>
          </cell>
        </row>
        <row r="25">
          <cell r="AQ25" t="str">
            <v>51-Total costos (49 + 50)</v>
          </cell>
        </row>
        <row r="26">
          <cell r="AQ26" t="str">
            <v>52-Gastos operacionales de administración</v>
          </cell>
        </row>
        <row r="27">
          <cell r="AQ27" t="str">
            <v>53-Gastos operacionales de ventas</v>
          </cell>
        </row>
        <row r="28">
          <cell r="AQ28" t="str">
            <v>54-Deducción inversiones en activos fijos</v>
          </cell>
        </row>
        <row r="29">
          <cell r="AQ29" t="str">
            <v>55-Otras deducciones</v>
          </cell>
        </row>
        <row r="30">
          <cell r="AQ30" t="str">
            <v>56-Total deducciones (Sume 52 a 55)</v>
          </cell>
        </row>
        <row r="31">
          <cell r="AQ31" t="str">
            <v>57-Renta líquida ordinaria del ejercicio (48 - 51 - 56, si el resultado es negativo escriba 0)</v>
          </cell>
        </row>
        <row r="32">
          <cell r="AQ32" t="str">
            <v>58-o Pérdida líquida del ejercicio (51 + 56 - 48, si el resultado es negativo escriba 0)</v>
          </cell>
        </row>
        <row r="33">
          <cell r="AQ33" t="str">
            <v>59-Compensaciones</v>
          </cell>
        </row>
        <row r="34">
          <cell r="AQ34" t="str">
            <v>60-Renta líquida (57 - 59)</v>
          </cell>
        </row>
        <row r="35">
          <cell r="AQ35" t="str">
            <v>61-Renta presuntiva</v>
          </cell>
        </row>
        <row r="36">
          <cell r="AQ36" t="str">
            <v>62-Renta exenta</v>
          </cell>
        </row>
        <row r="37">
          <cell r="AQ37" t="str">
            <v>63-Rentas gravables</v>
          </cell>
        </row>
        <row r="38">
          <cell r="AQ38" t="str">
            <v>64-Renta líquida gravable (Al mayor valor entre 60 y 61, reste 62 y sume 63)</v>
          </cell>
        </row>
        <row r="39">
          <cell r="AQ39" t="str">
            <v>65-Ingresos por ganancias ocasionales</v>
          </cell>
        </row>
        <row r="40">
          <cell r="AQ40" t="str">
            <v>66-Costos por ganancias ocasionales</v>
          </cell>
        </row>
        <row r="41">
          <cell r="AQ41" t="str">
            <v>67-Ganancias ocasionales no gravadas y exentas</v>
          </cell>
        </row>
        <row r="42">
          <cell r="AQ42" t="str">
            <v>68-Ganancias ocasionales gravables (65 - 66 - 67)</v>
          </cell>
        </row>
        <row r="43">
          <cell r="AQ43" t="str">
            <v>69-Impuesto sobre la renta líquida gravable</v>
          </cell>
        </row>
        <row r="44">
          <cell r="AQ44" t="str">
            <v>70-Descuentos tributarios</v>
          </cell>
        </row>
        <row r="45">
          <cell r="AQ45" t="str">
            <v>71-Impuesto neto de renta (69 - 70)</v>
          </cell>
        </row>
        <row r="46">
          <cell r="AQ46" t="str">
            <v>72-Impuesto de ganancias ocasionales</v>
          </cell>
        </row>
        <row r="47">
          <cell r="AQ47" t="str">
            <v>73-Descuentos por impuestos pagados en el exterior por ganancias ocasionales</v>
          </cell>
        </row>
        <row r="48">
          <cell r="AQ48" t="str">
            <v>74-Total impuesto a cargo (71 + 72 - 73)</v>
          </cell>
        </row>
        <row r="49">
          <cell r="AQ49" t="str">
            <v>75-Anticipo renta por el año gravable 2015 (Casilla 80 declaración 2014)</v>
          </cell>
        </row>
        <row r="50">
          <cell r="AQ50" t="str">
            <v>76-Saldo a favor año 2014 sin solicitud de devolución o
compensación (Casilla 84 declaración 2014)</v>
          </cell>
        </row>
        <row r="51">
          <cell r="AQ51" t="str">
            <v>77-Autorretenciones</v>
          </cell>
        </row>
        <row r="52">
          <cell r="AQ52" t="str">
            <v>78-Otras retenciones</v>
          </cell>
        </row>
        <row r="53">
          <cell r="AQ53" t="str">
            <v>79-Total retenciones año gravable 2015 (77 + 78)</v>
          </cell>
        </row>
        <row r="54">
          <cell r="AQ54" t="str">
            <v>80-Anticipo renta por el año gravable 2016</v>
          </cell>
        </row>
        <row r="55">
          <cell r="AQ55" t="str">
            <v>81-Saldo a pagar por impuesto (74 + 80 - 75 - 76 - 79, si el resultado es negativo escriba 0)</v>
          </cell>
        </row>
        <row r="56">
          <cell r="AQ56" t="str">
            <v>82-Sanciones</v>
          </cell>
        </row>
        <row r="57">
          <cell r="AQ57" t="str">
            <v>83-Total saldo a pagar (74 + 80 + 82 - 75 -76 - 79 si el resultado es negativo escriba 0)</v>
          </cell>
        </row>
        <row r="58">
          <cell r="AQ58" t="str">
            <v>84-o Total saldo a favor (75 + 76 + 79 - 74 - 80 - 82 si el resultado es negativo escriba 0)</v>
          </cell>
        </row>
      </sheetData>
      <sheetData sheetId="1">
        <row r="6">
          <cell r="E6">
            <v>860005224</v>
          </cell>
        </row>
      </sheetData>
      <sheetData sheetId="2">
        <row r="460">
          <cell r="C460">
            <v>2564654443930</v>
          </cell>
        </row>
      </sheetData>
      <sheetData sheetId="3">
        <row r="34">
          <cell r="C34">
            <v>-0.4814453125</v>
          </cell>
        </row>
      </sheetData>
      <sheetData sheetId="4">
        <row r="22">
          <cell r="C22">
            <v>1983503750948</v>
          </cell>
        </row>
      </sheetData>
      <sheetData sheetId="5"/>
      <sheetData sheetId="6"/>
      <sheetData sheetId="7"/>
      <sheetData sheetId="8"/>
      <sheetData sheetId="9"/>
      <sheetData sheetId="10"/>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5.xml"/><Relationship Id="rId4" Type="http://schemas.openxmlformats.org/officeDocument/2006/relationships/control" Target="../activeX/activeX2.xml"/><Relationship Id="rId9" Type="http://schemas.openxmlformats.org/officeDocument/2006/relationships/image" Target="../media/image5.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9.emf"/><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ntrol" Target="../activeX/activeX7.xml"/><Relationship Id="rId5" Type="http://schemas.openxmlformats.org/officeDocument/2006/relationships/image" Target="../media/image8.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8.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comments" Target="../comments1.xml"/><Relationship Id="rId4" Type="http://schemas.openxmlformats.org/officeDocument/2006/relationships/image" Target="../media/image10.emf"/></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9.bin"/><Relationship Id="rId5" Type="http://schemas.openxmlformats.org/officeDocument/2006/relationships/image" Target="../media/image13.emf"/><Relationship Id="rId4" Type="http://schemas.openxmlformats.org/officeDocument/2006/relationships/control" Target="../activeX/activeX9.xml"/></Relationships>
</file>

<file path=xl/worksheets/_rels/sheet1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6.vml"/><Relationship Id="rId7" Type="http://schemas.openxmlformats.org/officeDocument/2006/relationships/image" Target="../media/image15.emf"/><Relationship Id="rId2" Type="http://schemas.openxmlformats.org/officeDocument/2006/relationships/drawing" Target="../drawings/drawing7.xml"/><Relationship Id="rId1" Type="http://schemas.openxmlformats.org/officeDocument/2006/relationships/printerSettings" Target="../printerSettings/printerSettings10.bin"/><Relationship Id="rId6" Type="http://schemas.openxmlformats.org/officeDocument/2006/relationships/control" Target="../activeX/activeX11.xml"/><Relationship Id="rId5" Type="http://schemas.openxmlformats.org/officeDocument/2006/relationships/image" Target="../media/image14.emf"/><Relationship Id="rId4" Type="http://schemas.openxmlformats.org/officeDocument/2006/relationships/control" Target="../activeX/activeX1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1.bin"/><Relationship Id="rId5" Type="http://schemas.openxmlformats.org/officeDocument/2006/relationships/image" Target="../media/image16.emf"/><Relationship Id="rId4" Type="http://schemas.openxmlformats.org/officeDocument/2006/relationships/control" Target="../activeX/activeX1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2.bin"/><Relationship Id="rId5" Type="http://schemas.openxmlformats.org/officeDocument/2006/relationships/image" Target="../media/image17.emf"/><Relationship Id="rId4" Type="http://schemas.openxmlformats.org/officeDocument/2006/relationships/control" Target="../activeX/activeX13.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3.bin"/><Relationship Id="rId5" Type="http://schemas.openxmlformats.org/officeDocument/2006/relationships/image" Target="../media/image18.emf"/><Relationship Id="rId4" Type="http://schemas.openxmlformats.org/officeDocument/2006/relationships/control" Target="../activeX/activeX14.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4.bin"/><Relationship Id="rId5" Type="http://schemas.openxmlformats.org/officeDocument/2006/relationships/image" Target="../media/image19.emf"/><Relationship Id="rId4" Type="http://schemas.openxmlformats.org/officeDocument/2006/relationships/control" Target="../activeX/activeX15.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5.bin"/><Relationship Id="rId4" Type="http://schemas.openxmlformats.org/officeDocument/2006/relationships/comments" Target="../comments3.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revalidador"/>
  <dimension ref="A1"/>
  <sheetViews>
    <sheetView showGridLines="0" showRowColHeaders="0" tabSelected="1" topLeftCell="A13" zoomScale="110" zoomScaleNormal="110" workbookViewId="0">
      <selection activeCell="H40" sqref="H40"/>
    </sheetView>
  </sheetViews>
  <sheetFormatPr defaultColWidth="11.5703125" defaultRowHeight="12.75"/>
  <cols>
    <col min="1" max="16384" width="11.5703125" style="548"/>
  </cols>
  <sheetData/>
  <sheetProtection algorithmName="SHA-512" hashValue="/0rSn4X4uLSBNQxbiYqw/nxcbAQjrs3a8qivHp9cywzIJeDfmCvEeTBalzzXb6HCEfsPjzFJD8jKwU56hoVMGA==" saltValue="Fb6H51gYkjx2FeaaO3IIuw==" spinCount="100000" sheet="1" objects="1" scenarios="1" selectLockedCells="1" selectUnlockedCells="1"/>
  <pageMargins left="0.75" right="0.75" top="1" bottom="1" header="0" footer="0"/>
  <headerFooter alignWithMargins="0"/>
  <drawing r:id="rId1"/>
  <legacyDrawing r:id="rId2"/>
  <controls>
    <mc:AlternateContent xmlns:mc="http://schemas.openxmlformats.org/markup-compatibility/2006">
      <mc:Choice Requires="x14">
        <control shapeId="16385" r:id="rId3" name="cmbSiguiente">
          <controlPr defaultSize="0" autoLine="0" r:id="rId4">
            <anchor>
              <from>
                <xdr:col>7</xdr:col>
                <xdr:colOff>533400</xdr:colOff>
                <xdr:row>28</xdr:row>
                <xdr:rowOff>47625</xdr:rowOff>
              </from>
              <to>
                <xdr:col>9</xdr:col>
                <xdr:colOff>133350</xdr:colOff>
                <xdr:row>30</xdr:row>
                <xdr:rowOff>38100</xdr:rowOff>
              </to>
            </anchor>
          </controlPr>
        </control>
      </mc:Choice>
      <mc:Fallback>
        <control shapeId="16385" r:id="rId3" name="cmbSiguiente"/>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DescripcionAyuda"/>
  <dimension ref="A1:B11"/>
  <sheetViews>
    <sheetView workbookViewId="0">
      <selection activeCell="B11" sqref="B11"/>
    </sheetView>
  </sheetViews>
  <sheetFormatPr defaultColWidth="11.42578125" defaultRowHeight="15"/>
  <cols>
    <col min="1" max="1" width="24.140625" style="549" bestFit="1" customWidth="1"/>
    <col min="2" max="2" width="135.42578125" customWidth="1"/>
  </cols>
  <sheetData>
    <row r="1" spans="1:2">
      <c r="A1" s="549" t="s">
        <v>1000</v>
      </c>
      <c r="B1">
        <v>7</v>
      </c>
    </row>
    <row r="2" spans="1:2" s="551" customFormat="1">
      <c r="A2" s="550" t="s">
        <v>1001</v>
      </c>
      <c r="B2" s="550" t="s">
        <v>1002</v>
      </c>
    </row>
    <row r="3" spans="1:2" ht="24" customHeight="1">
      <c r="A3" s="552" t="s">
        <v>1003</v>
      </c>
      <c r="B3" s="553" t="s">
        <v>1004</v>
      </c>
    </row>
    <row r="4" spans="1:2" ht="102.75">
      <c r="A4" s="552" t="s">
        <v>1005</v>
      </c>
      <c r="B4" s="554" t="s">
        <v>1006</v>
      </c>
    </row>
    <row r="5" spans="1:2" ht="90">
      <c r="A5" s="552" t="s">
        <v>1007</v>
      </c>
      <c r="B5" s="554" t="s">
        <v>1008</v>
      </c>
    </row>
    <row r="6" spans="1:2">
      <c r="A6" s="552" t="s">
        <v>1009</v>
      </c>
      <c r="B6" s="554" t="s">
        <v>1010</v>
      </c>
    </row>
    <row r="7" spans="1:2">
      <c r="A7" s="552" t="s">
        <v>1132</v>
      </c>
      <c r="B7" s="554" t="s">
        <v>1010</v>
      </c>
    </row>
    <row r="8" spans="1:2" ht="90">
      <c r="A8" s="552" t="s">
        <v>1011</v>
      </c>
      <c r="B8" s="554" t="s">
        <v>1012</v>
      </c>
    </row>
    <row r="9" spans="1:2" ht="90">
      <c r="A9" s="552" t="s">
        <v>1013</v>
      </c>
      <c r="B9" s="554" t="s">
        <v>1014</v>
      </c>
    </row>
    <row r="10" spans="1:2">
      <c r="A10" s="552"/>
      <c r="B10" s="554"/>
    </row>
    <row r="11" spans="1:2" ht="141">
      <c r="A11" s="552" t="s">
        <v>1186</v>
      </c>
      <c r="B11" s="554" t="s">
        <v>1187</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DefinicionMenu"/>
  <dimension ref="A1:D10"/>
  <sheetViews>
    <sheetView workbookViewId="0">
      <selection activeCell="A11" sqref="A11"/>
    </sheetView>
  </sheetViews>
  <sheetFormatPr defaultColWidth="11.42578125" defaultRowHeight="15"/>
  <cols>
    <col min="1" max="1" width="24.85546875" bestFit="1" customWidth="1"/>
    <col min="2" max="2" width="18.42578125" bestFit="1" customWidth="1"/>
    <col min="3" max="3" width="18" bestFit="1" customWidth="1"/>
    <col min="4" max="4" width="13.28515625" bestFit="1" customWidth="1"/>
  </cols>
  <sheetData>
    <row r="1" spans="1:4">
      <c r="A1" t="s">
        <v>1015</v>
      </c>
      <c r="B1">
        <v>8</v>
      </c>
      <c r="D1" t="s">
        <v>1016</v>
      </c>
    </row>
    <row r="2" spans="1:4">
      <c r="A2" t="s">
        <v>1001</v>
      </c>
      <c r="B2" t="s">
        <v>1017</v>
      </c>
      <c r="C2" t="s">
        <v>1018</v>
      </c>
    </row>
    <row r="3" spans="1:4">
      <c r="A3" t="s">
        <v>1003</v>
      </c>
      <c r="B3" t="s">
        <v>1019</v>
      </c>
      <c r="C3" t="s">
        <v>1020</v>
      </c>
    </row>
    <row r="4" spans="1:4">
      <c r="A4" t="s">
        <v>1005</v>
      </c>
      <c r="B4" t="s">
        <v>1021</v>
      </c>
      <c r="C4" t="s">
        <v>1022</v>
      </c>
    </row>
    <row r="5" spans="1:4">
      <c r="A5" t="s">
        <v>1007</v>
      </c>
      <c r="B5" t="s">
        <v>1021</v>
      </c>
      <c r="C5" t="s">
        <v>1022</v>
      </c>
    </row>
    <row r="6" spans="1:4">
      <c r="A6" t="s">
        <v>1009</v>
      </c>
      <c r="B6" t="s">
        <v>1021</v>
      </c>
      <c r="C6" t="s">
        <v>1022</v>
      </c>
    </row>
    <row r="7" spans="1:4">
      <c r="A7" t="s">
        <v>1132</v>
      </c>
      <c r="B7" t="s">
        <v>1021</v>
      </c>
      <c r="C7" t="s">
        <v>1022</v>
      </c>
    </row>
    <row r="8" spans="1:4">
      <c r="A8" t="s">
        <v>1011</v>
      </c>
      <c r="B8" t="s">
        <v>1021</v>
      </c>
      <c r="C8" t="s">
        <v>1022</v>
      </c>
    </row>
    <row r="9" spans="1:4">
      <c r="A9" t="s">
        <v>1013</v>
      </c>
      <c r="B9" t="s">
        <v>1021</v>
      </c>
      <c r="C9" t="s">
        <v>1022</v>
      </c>
    </row>
    <row r="10" spans="1:4">
      <c r="A10" t="s">
        <v>1170</v>
      </c>
      <c r="B10" t="s">
        <v>1024</v>
      </c>
      <c r="C10" t="s">
        <v>1025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E81880-1190-4C08-B202-F6EB3108970C}">
  <sheetPr codeName="Presentacion1"/>
  <dimension ref="B36"/>
  <sheetViews>
    <sheetView showGridLines="0" showRowColHeaders="0" topLeftCell="A20" zoomScale="110" zoomScaleNormal="110" workbookViewId="0">
      <selection activeCell="G27" sqref="G27"/>
    </sheetView>
  </sheetViews>
  <sheetFormatPr defaultColWidth="11.42578125" defaultRowHeight="12.75"/>
  <cols>
    <col min="1" max="16384" width="11.42578125" style="547"/>
  </cols>
  <sheetData>
    <row r="36" spans="2:2" ht="409.5" hidden="1">
      <c r="B36" s="766" t="s">
        <v>1765</v>
      </c>
    </row>
  </sheetData>
  <sheetProtection sheet="1" objects="1" scenarios="1" selectLockedCells="1" selectUnlockedCells="1"/>
  <pageMargins left="0.75" right="0.75" top="1" bottom="1" header="0" footer="0"/>
  <pageSetup paperSize="9" orientation="portrait" horizontalDpi="1200" verticalDpi="1200" r:id="rId1"/>
  <headerFooter alignWithMargins="0"/>
  <drawing r:id="rId2"/>
  <legacyDrawing r:id="rId3"/>
  <controls>
    <mc:AlternateContent xmlns:mc="http://schemas.openxmlformats.org/markup-compatibility/2006">
      <mc:Choice Requires="x14">
        <control shapeId="37892" r:id="rId4" name="CommandButton2">
          <controlPr defaultSize="0" autoFill="0" autoLine="0" r:id="rId5">
            <anchor moveWithCells="1">
              <from>
                <xdr:col>6</xdr:col>
                <xdr:colOff>209550</xdr:colOff>
                <xdr:row>28</xdr:row>
                <xdr:rowOff>47625</xdr:rowOff>
              </from>
              <to>
                <xdr:col>7</xdr:col>
                <xdr:colOff>523875</xdr:colOff>
                <xdr:row>30</xdr:row>
                <xdr:rowOff>38100</xdr:rowOff>
              </to>
            </anchor>
          </controlPr>
        </control>
      </mc:Choice>
      <mc:Fallback>
        <control shapeId="37892" r:id="rId4" name="CommandButton2"/>
      </mc:Fallback>
    </mc:AlternateContent>
    <mc:AlternateContent xmlns:mc="http://schemas.openxmlformats.org/markup-compatibility/2006">
      <mc:Choice Requires="x14">
        <control shapeId="37891" r:id="rId6" name="CommandButton1">
          <controlPr defaultSize="0" autoFill="0" autoLine="0" r:id="rId7">
            <anchor moveWithCells="1">
              <from>
                <xdr:col>7</xdr:col>
                <xdr:colOff>514350</xdr:colOff>
                <xdr:row>28</xdr:row>
                <xdr:rowOff>47625</xdr:rowOff>
              </from>
              <to>
                <xdr:col>9</xdr:col>
                <xdr:colOff>76200</xdr:colOff>
                <xdr:row>30</xdr:row>
                <xdr:rowOff>38100</xdr:rowOff>
              </to>
            </anchor>
          </controlPr>
        </control>
      </mc:Choice>
      <mc:Fallback>
        <control shapeId="37891" r:id="rId6" name="CommandButton1"/>
      </mc:Fallback>
    </mc:AlternateContent>
    <mc:AlternateContent xmlns:mc="http://schemas.openxmlformats.org/markup-compatibility/2006">
      <mc:Choice Requires="x14">
        <control shapeId="37890" r:id="rId8" name="lblTitulo">
          <controlPr defaultSize="0" autoLine="0" r:id="rId9">
            <anchor moveWithCells="1">
              <from>
                <xdr:col>1</xdr:col>
                <xdr:colOff>676275</xdr:colOff>
                <xdr:row>2</xdr:row>
                <xdr:rowOff>123825</xdr:rowOff>
              </from>
              <to>
                <xdr:col>8</xdr:col>
                <xdr:colOff>457200</xdr:colOff>
                <xdr:row>4</xdr:row>
                <xdr:rowOff>66675</xdr:rowOff>
              </to>
            </anchor>
          </controlPr>
        </control>
      </mc:Choice>
      <mc:Fallback>
        <control shapeId="37890" r:id="rId8" name="lblTitulo"/>
      </mc:Fallback>
    </mc:AlternateContent>
    <mc:AlternateContent xmlns:mc="http://schemas.openxmlformats.org/markup-compatibility/2006">
      <mc:Choice Requires="x14">
        <control shapeId="37889" r:id="rId10" name="txtTexto">
          <controlPr locked="0" defaultSize="0" autoLine="0" r:id="rId11">
            <anchor moveWithCells="1">
              <from>
                <xdr:col>1</xdr:col>
                <xdr:colOff>638175</xdr:colOff>
                <xdr:row>8</xdr:row>
                <xdr:rowOff>38100</xdr:rowOff>
              </from>
              <to>
                <xdr:col>8</xdr:col>
                <xdr:colOff>714375</xdr:colOff>
                <xdr:row>27</xdr:row>
                <xdr:rowOff>19050</xdr:rowOff>
              </to>
            </anchor>
          </controlPr>
        </control>
      </mc:Choice>
      <mc:Fallback>
        <control shapeId="37889" r:id="rId10" name="txtTexto"/>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4"/>
  <dimension ref="A1:B18"/>
  <sheetViews>
    <sheetView topLeftCell="A3" zoomScale="120" zoomScaleNormal="120" workbookViewId="0">
      <selection activeCell="B5" sqref="B5"/>
    </sheetView>
  </sheetViews>
  <sheetFormatPr defaultColWidth="11.42578125" defaultRowHeight="15"/>
  <cols>
    <col min="1" max="1" width="24.85546875" style="605" bestFit="1" customWidth="1"/>
    <col min="2" max="2" width="107.28515625" customWidth="1"/>
    <col min="3" max="3" width="14" customWidth="1"/>
  </cols>
  <sheetData>
    <row r="1" spans="1:2">
      <c r="A1" s="605" t="s">
        <v>1127</v>
      </c>
      <c r="B1">
        <v>5</v>
      </c>
    </row>
    <row r="2" spans="1:2" s="611" customFormat="1">
      <c r="A2" s="562" t="s">
        <v>1001</v>
      </c>
      <c r="B2" s="611" t="s">
        <v>1128</v>
      </c>
    </row>
    <row r="3" spans="1:2" ht="60">
      <c r="A3" s="605" t="s">
        <v>1005</v>
      </c>
      <c r="B3" s="612" t="s">
        <v>1166</v>
      </c>
    </row>
    <row r="4" spans="1:2" ht="150">
      <c r="A4" s="605" t="s">
        <v>1007</v>
      </c>
      <c r="B4" s="612" t="s">
        <v>1802</v>
      </c>
    </row>
    <row r="5" spans="1:2">
      <c r="A5" s="605" t="s">
        <v>1009</v>
      </c>
      <c r="B5" s="612" t="s">
        <v>1801</v>
      </c>
    </row>
    <row r="6" spans="1:2">
      <c r="A6" s="605" t="s">
        <v>1132</v>
      </c>
      <c r="B6" s="612" t="s">
        <v>1129</v>
      </c>
    </row>
    <row r="7" spans="1:2" ht="45">
      <c r="A7" s="605" t="s">
        <v>1011</v>
      </c>
      <c r="B7" s="612" t="s">
        <v>1167</v>
      </c>
    </row>
    <row r="8" spans="1:2">
      <c r="B8" s="11"/>
    </row>
    <row r="15" spans="1:2" s="611" customFormat="1">
      <c r="A15" s="562" t="s">
        <v>1001</v>
      </c>
      <c r="B15" s="611" t="s">
        <v>1130</v>
      </c>
    </row>
    <row r="16" spans="1:2" ht="45">
      <c r="A16" s="605" t="s">
        <v>1005</v>
      </c>
      <c r="B16" s="11" t="s">
        <v>1131</v>
      </c>
    </row>
    <row r="17" spans="1:2" ht="48.75" customHeight="1">
      <c r="A17" s="605" t="s">
        <v>1007</v>
      </c>
      <c r="B17" s="612" t="s">
        <v>1791</v>
      </c>
    </row>
    <row r="18" spans="1:2">
      <c r="B18" s="11"/>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2"/>
  <dimension ref="A1:O13"/>
  <sheetViews>
    <sheetView zoomScale="90" zoomScaleNormal="90" workbookViewId="0">
      <selection activeCell="H5" sqref="H5"/>
    </sheetView>
  </sheetViews>
  <sheetFormatPr defaultColWidth="11.42578125" defaultRowHeight="15"/>
  <cols>
    <col min="1" max="1" width="21.7109375" style="605" bestFit="1" customWidth="1"/>
    <col min="2" max="2" width="12.7109375" style="605" bestFit="1" customWidth="1"/>
    <col min="3" max="3" width="13.7109375" style="549" bestFit="1" customWidth="1"/>
    <col min="4" max="4" width="29.5703125" style="549" bestFit="1" customWidth="1"/>
    <col min="5" max="5" width="17.7109375" style="549" bestFit="1" customWidth="1"/>
    <col min="6" max="6" width="18.140625" style="549" customWidth="1"/>
    <col min="7" max="8" width="11.140625" style="549" bestFit="1" customWidth="1"/>
    <col min="9" max="10" width="19.28515625" style="549" bestFit="1" customWidth="1"/>
    <col min="11" max="11" width="11.85546875" style="549" bestFit="1" customWidth="1"/>
    <col min="12" max="12" width="16.28515625" style="549" bestFit="1" customWidth="1"/>
    <col min="13" max="14" width="11.42578125" style="549"/>
    <col min="15" max="15" width="52" style="549" customWidth="1"/>
    <col min="16" max="16384" width="11.42578125" style="549"/>
  </cols>
  <sheetData>
    <row r="1" spans="1:15">
      <c r="A1" s="605" t="s">
        <v>1089</v>
      </c>
      <c r="B1" s="605">
        <v>4</v>
      </c>
      <c r="D1" s="549" t="s">
        <v>1090</v>
      </c>
      <c r="E1" s="549" t="s">
        <v>1091</v>
      </c>
    </row>
    <row r="2" spans="1:15" s="606" customFormat="1" ht="45">
      <c r="A2" s="606" t="s">
        <v>1001</v>
      </c>
      <c r="B2" s="607" t="s">
        <v>1092</v>
      </c>
      <c r="C2" s="606" t="s">
        <v>1093</v>
      </c>
      <c r="D2" s="606" t="s">
        <v>1094</v>
      </c>
      <c r="E2" s="606" t="s">
        <v>1095</v>
      </c>
      <c r="F2" s="606" t="s">
        <v>1096</v>
      </c>
      <c r="G2" s="606" t="s">
        <v>1097</v>
      </c>
      <c r="H2" s="606" t="s">
        <v>1098</v>
      </c>
      <c r="I2" s="606" t="s">
        <v>1099</v>
      </c>
      <c r="J2" s="606" t="s">
        <v>1100</v>
      </c>
      <c r="K2" s="606" t="s">
        <v>1101</v>
      </c>
      <c r="L2" s="606" t="s">
        <v>1102</v>
      </c>
      <c r="M2" s="606" t="s">
        <v>1103</v>
      </c>
      <c r="N2" s="606" t="s">
        <v>1104</v>
      </c>
      <c r="O2" s="606" t="s">
        <v>1105</v>
      </c>
    </row>
    <row r="3" spans="1:15" ht="60">
      <c r="A3" s="605" t="s">
        <v>1007</v>
      </c>
      <c r="B3" s="549" t="s">
        <v>1106</v>
      </c>
      <c r="C3" s="549" t="s">
        <v>1107</v>
      </c>
      <c r="D3" s="608" t="s">
        <v>1108</v>
      </c>
      <c r="E3" s="608" t="s">
        <v>1109</v>
      </c>
      <c r="F3" s="608" t="s">
        <v>1110</v>
      </c>
      <c r="G3" s="549" t="s">
        <v>1111</v>
      </c>
      <c r="H3" s="609" t="s">
        <v>1792</v>
      </c>
      <c r="I3" s="549">
        <v>19</v>
      </c>
      <c r="J3" s="609">
        <v>19</v>
      </c>
      <c r="K3" s="609" t="s">
        <v>1112</v>
      </c>
      <c r="L3" s="610" t="s">
        <v>1113</v>
      </c>
      <c r="M3" s="609" t="s">
        <v>1113</v>
      </c>
      <c r="N3" s="609" t="s">
        <v>1113</v>
      </c>
      <c r="O3" s="608" t="s">
        <v>1114</v>
      </c>
    </row>
    <row r="4" spans="1:15" ht="50.25" customHeight="1">
      <c r="A4" s="605" t="s">
        <v>1007</v>
      </c>
      <c r="B4" s="549" t="s">
        <v>1106</v>
      </c>
      <c r="C4" s="549" t="s">
        <v>1797</v>
      </c>
      <c r="D4" s="608" t="s">
        <v>801</v>
      </c>
      <c r="E4" s="608" t="s">
        <v>1115</v>
      </c>
      <c r="F4" s="608" t="s">
        <v>1116</v>
      </c>
      <c r="G4" s="549" t="s">
        <v>1796</v>
      </c>
      <c r="H4" s="609" t="s">
        <v>1800</v>
      </c>
      <c r="I4" s="549">
        <v>19</v>
      </c>
      <c r="J4" s="609">
        <v>4</v>
      </c>
      <c r="K4" s="609" t="s">
        <v>1117</v>
      </c>
      <c r="L4" s="610" t="s">
        <v>1113</v>
      </c>
      <c r="M4" s="609" t="s">
        <v>1113</v>
      </c>
      <c r="N4" s="609">
        <v>300</v>
      </c>
      <c r="O4" s="608" t="s">
        <v>1118</v>
      </c>
    </row>
    <row r="5" spans="1:15" ht="75">
      <c r="A5" s="605" t="s">
        <v>1007</v>
      </c>
      <c r="B5" s="549" t="s">
        <v>1119</v>
      </c>
      <c r="C5" s="549" t="s">
        <v>1795</v>
      </c>
      <c r="D5" s="608" t="s">
        <v>734</v>
      </c>
      <c r="E5" s="608" t="s">
        <v>1120</v>
      </c>
      <c r="F5" s="608" t="s">
        <v>1121</v>
      </c>
      <c r="G5" s="549" t="s">
        <v>1798</v>
      </c>
      <c r="H5" s="609" t="s">
        <v>1799</v>
      </c>
      <c r="I5" s="549">
        <v>19</v>
      </c>
      <c r="J5" s="609">
        <v>19</v>
      </c>
      <c r="K5" s="609" t="s">
        <v>1185</v>
      </c>
      <c r="L5" s="606" t="s">
        <v>1122</v>
      </c>
      <c r="M5" s="609" t="s">
        <v>1113</v>
      </c>
      <c r="N5" s="609" t="s">
        <v>1113</v>
      </c>
      <c r="O5" s="608" t="s">
        <v>1123</v>
      </c>
    </row>
    <row r="6" spans="1:15" ht="48" customHeight="1">
      <c r="A6" s="605" t="s">
        <v>1007</v>
      </c>
      <c r="B6" s="549" t="s">
        <v>1119</v>
      </c>
      <c r="C6" s="549" t="s">
        <v>1793</v>
      </c>
      <c r="D6" s="608" t="s">
        <v>1124</v>
      </c>
      <c r="E6" s="608" t="s">
        <v>1125</v>
      </c>
      <c r="F6" s="608" t="s">
        <v>1121</v>
      </c>
      <c r="G6" s="549" t="s">
        <v>1794</v>
      </c>
      <c r="H6" s="609" t="s">
        <v>1168</v>
      </c>
      <c r="I6" s="549">
        <v>19</v>
      </c>
      <c r="J6" s="609">
        <v>19</v>
      </c>
      <c r="K6" s="609" t="s">
        <v>1117</v>
      </c>
      <c r="L6" s="606" t="s">
        <v>1122</v>
      </c>
      <c r="M6" s="609" t="s">
        <v>1113</v>
      </c>
      <c r="N6" s="609" t="s">
        <v>1113</v>
      </c>
      <c r="O6" s="608" t="s">
        <v>1126</v>
      </c>
    </row>
    <row r="7" spans="1:15">
      <c r="D7" s="608"/>
      <c r="E7" s="608"/>
      <c r="L7" s="606"/>
    </row>
    <row r="8" spans="1:15">
      <c r="D8" s="608"/>
      <c r="E8" s="608"/>
      <c r="L8" s="606"/>
    </row>
    <row r="9" spans="1:15">
      <c r="D9" s="608"/>
      <c r="E9" s="608"/>
      <c r="L9" s="606"/>
    </row>
    <row r="10" spans="1:15">
      <c r="D10" s="608"/>
      <c r="E10" s="608"/>
      <c r="L10" s="606"/>
    </row>
    <row r="11" spans="1:15">
      <c r="D11" s="608"/>
      <c r="E11" s="608"/>
      <c r="L11" s="606"/>
    </row>
    <row r="12" spans="1:15">
      <c r="D12" s="608"/>
      <c r="E12" s="608"/>
      <c r="L12" s="606"/>
    </row>
    <row r="13" spans="1:15">
      <c r="D13" s="608"/>
      <c r="E13" s="608"/>
      <c r="L13" s="606"/>
    </row>
  </sheetData>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GeneraXML"/>
  <dimension ref="A1:M573"/>
  <sheetViews>
    <sheetView showGridLines="0" topLeftCell="C11" workbookViewId="0">
      <selection activeCell="D8" sqref="D8"/>
    </sheetView>
  </sheetViews>
  <sheetFormatPr defaultColWidth="11.42578125" defaultRowHeight="12.75"/>
  <cols>
    <col min="1" max="1" width="12.140625" style="574" hidden="1" customWidth="1"/>
    <col min="2" max="2" width="6.28515625" style="574" hidden="1" customWidth="1"/>
    <col min="3" max="3" width="27.140625" style="574" customWidth="1"/>
    <col min="4" max="4" width="31.7109375" style="574" customWidth="1"/>
    <col min="5" max="5" width="8.140625" style="574" customWidth="1"/>
    <col min="6" max="6" width="6.7109375" style="574" customWidth="1"/>
    <col min="7" max="7" width="41.140625" style="574" customWidth="1"/>
    <col min="8" max="8" width="20.42578125" style="574" customWidth="1"/>
    <col min="9" max="256" width="11.42578125" style="574"/>
    <col min="257" max="257" width="0" style="574" hidden="1" customWidth="1"/>
    <col min="258" max="258" width="6.28515625" style="574" customWidth="1"/>
    <col min="259" max="259" width="27.140625" style="574" customWidth="1"/>
    <col min="260" max="260" width="31.7109375" style="574" customWidth="1"/>
    <col min="261" max="261" width="8.140625" style="574" customWidth="1"/>
    <col min="262" max="262" width="6.7109375" style="574" customWidth="1"/>
    <col min="263" max="263" width="41.140625" style="574" customWidth="1"/>
    <col min="264" max="264" width="20.42578125" style="574" customWidth="1"/>
    <col min="265" max="512" width="11.42578125" style="574"/>
    <col min="513" max="513" width="0" style="574" hidden="1" customWidth="1"/>
    <col min="514" max="514" width="6.28515625" style="574" customWidth="1"/>
    <col min="515" max="515" width="27.140625" style="574" customWidth="1"/>
    <col min="516" max="516" width="31.7109375" style="574" customWidth="1"/>
    <col min="517" max="517" width="8.140625" style="574" customWidth="1"/>
    <col min="518" max="518" width="6.7109375" style="574" customWidth="1"/>
    <col min="519" max="519" width="41.140625" style="574" customWidth="1"/>
    <col min="520" max="520" width="20.42578125" style="574" customWidth="1"/>
    <col min="521" max="768" width="11.42578125" style="574"/>
    <col min="769" max="769" width="0" style="574" hidden="1" customWidth="1"/>
    <col min="770" max="770" width="6.28515625" style="574" customWidth="1"/>
    <col min="771" max="771" width="27.140625" style="574" customWidth="1"/>
    <col min="772" max="772" width="31.7109375" style="574" customWidth="1"/>
    <col min="773" max="773" width="8.140625" style="574" customWidth="1"/>
    <col min="774" max="774" width="6.7109375" style="574" customWidth="1"/>
    <col min="775" max="775" width="41.140625" style="574" customWidth="1"/>
    <col min="776" max="776" width="20.42578125" style="574" customWidth="1"/>
    <col min="777" max="1024" width="11.42578125" style="574"/>
    <col min="1025" max="1025" width="0" style="574" hidden="1" customWidth="1"/>
    <col min="1026" max="1026" width="6.28515625" style="574" customWidth="1"/>
    <col min="1027" max="1027" width="27.140625" style="574" customWidth="1"/>
    <col min="1028" max="1028" width="31.7109375" style="574" customWidth="1"/>
    <col min="1029" max="1029" width="8.140625" style="574" customWidth="1"/>
    <col min="1030" max="1030" width="6.7109375" style="574" customWidth="1"/>
    <col min="1031" max="1031" width="41.140625" style="574" customWidth="1"/>
    <col min="1032" max="1032" width="20.42578125" style="574" customWidth="1"/>
    <col min="1033" max="1280" width="11.42578125" style="574"/>
    <col min="1281" max="1281" width="0" style="574" hidden="1" customWidth="1"/>
    <col min="1282" max="1282" width="6.28515625" style="574" customWidth="1"/>
    <col min="1283" max="1283" width="27.140625" style="574" customWidth="1"/>
    <col min="1284" max="1284" width="31.7109375" style="574" customWidth="1"/>
    <col min="1285" max="1285" width="8.140625" style="574" customWidth="1"/>
    <col min="1286" max="1286" width="6.7109375" style="574" customWidth="1"/>
    <col min="1287" max="1287" width="41.140625" style="574" customWidth="1"/>
    <col min="1288" max="1288" width="20.42578125" style="574" customWidth="1"/>
    <col min="1289" max="1536" width="11.42578125" style="574"/>
    <col min="1537" max="1537" width="0" style="574" hidden="1" customWidth="1"/>
    <col min="1538" max="1538" width="6.28515625" style="574" customWidth="1"/>
    <col min="1539" max="1539" width="27.140625" style="574" customWidth="1"/>
    <col min="1540" max="1540" width="31.7109375" style="574" customWidth="1"/>
    <col min="1541" max="1541" width="8.140625" style="574" customWidth="1"/>
    <col min="1542" max="1542" width="6.7109375" style="574" customWidth="1"/>
    <col min="1543" max="1543" width="41.140625" style="574" customWidth="1"/>
    <col min="1544" max="1544" width="20.42578125" style="574" customWidth="1"/>
    <col min="1545" max="1792" width="11.42578125" style="574"/>
    <col min="1793" max="1793" width="0" style="574" hidden="1" customWidth="1"/>
    <col min="1794" max="1794" width="6.28515625" style="574" customWidth="1"/>
    <col min="1795" max="1795" width="27.140625" style="574" customWidth="1"/>
    <col min="1796" max="1796" width="31.7109375" style="574" customWidth="1"/>
    <col min="1797" max="1797" width="8.140625" style="574" customWidth="1"/>
    <col min="1798" max="1798" width="6.7109375" style="574" customWidth="1"/>
    <col min="1799" max="1799" width="41.140625" style="574" customWidth="1"/>
    <col min="1800" max="1800" width="20.42578125" style="574" customWidth="1"/>
    <col min="1801" max="2048" width="11.42578125" style="574"/>
    <col min="2049" max="2049" width="0" style="574" hidden="1" customWidth="1"/>
    <col min="2050" max="2050" width="6.28515625" style="574" customWidth="1"/>
    <col min="2051" max="2051" width="27.140625" style="574" customWidth="1"/>
    <col min="2052" max="2052" width="31.7109375" style="574" customWidth="1"/>
    <col min="2053" max="2053" width="8.140625" style="574" customWidth="1"/>
    <col min="2054" max="2054" width="6.7109375" style="574" customWidth="1"/>
    <col min="2055" max="2055" width="41.140625" style="574" customWidth="1"/>
    <col min="2056" max="2056" width="20.42578125" style="574" customWidth="1"/>
    <col min="2057" max="2304" width="11.42578125" style="574"/>
    <col min="2305" max="2305" width="0" style="574" hidden="1" customWidth="1"/>
    <col min="2306" max="2306" width="6.28515625" style="574" customWidth="1"/>
    <col min="2307" max="2307" width="27.140625" style="574" customWidth="1"/>
    <col min="2308" max="2308" width="31.7109375" style="574" customWidth="1"/>
    <col min="2309" max="2309" width="8.140625" style="574" customWidth="1"/>
    <col min="2310" max="2310" width="6.7109375" style="574" customWidth="1"/>
    <col min="2311" max="2311" width="41.140625" style="574" customWidth="1"/>
    <col min="2312" max="2312" width="20.42578125" style="574" customWidth="1"/>
    <col min="2313" max="2560" width="11.42578125" style="574"/>
    <col min="2561" max="2561" width="0" style="574" hidden="1" customWidth="1"/>
    <col min="2562" max="2562" width="6.28515625" style="574" customWidth="1"/>
    <col min="2563" max="2563" width="27.140625" style="574" customWidth="1"/>
    <col min="2564" max="2564" width="31.7109375" style="574" customWidth="1"/>
    <col min="2565" max="2565" width="8.140625" style="574" customWidth="1"/>
    <col min="2566" max="2566" width="6.7109375" style="574" customWidth="1"/>
    <col min="2567" max="2567" width="41.140625" style="574" customWidth="1"/>
    <col min="2568" max="2568" width="20.42578125" style="574" customWidth="1"/>
    <col min="2569" max="2816" width="11.42578125" style="574"/>
    <col min="2817" max="2817" width="0" style="574" hidden="1" customWidth="1"/>
    <col min="2818" max="2818" width="6.28515625" style="574" customWidth="1"/>
    <col min="2819" max="2819" width="27.140625" style="574" customWidth="1"/>
    <col min="2820" max="2820" width="31.7109375" style="574" customWidth="1"/>
    <col min="2821" max="2821" width="8.140625" style="574" customWidth="1"/>
    <col min="2822" max="2822" width="6.7109375" style="574" customWidth="1"/>
    <col min="2823" max="2823" width="41.140625" style="574" customWidth="1"/>
    <col min="2824" max="2824" width="20.42578125" style="574" customWidth="1"/>
    <col min="2825" max="3072" width="11.42578125" style="574"/>
    <col min="3073" max="3073" width="0" style="574" hidden="1" customWidth="1"/>
    <col min="3074" max="3074" width="6.28515625" style="574" customWidth="1"/>
    <col min="3075" max="3075" width="27.140625" style="574" customWidth="1"/>
    <col min="3076" max="3076" width="31.7109375" style="574" customWidth="1"/>
    <col min="3077" max="3077" width="8.140625" style="574" customWidth="1"/>
    <col min="3078" max="3078" width="6.7109375" style="574" customWidth="1"/>
    <col min="3079" max="3079" width="41.140625" style="574" customWidth="1"/>
    <col min="3080" max="3080" width="20.42578125" style="574" customWidth="1"/>
    <col min="3081" max="3328" width="11.42578125" style="574"/>
    <col min="3329" max="3329" width="0" style="574" hidden="1" customWidth="1"/>
    <col min="3330" max="3330" width="6.28515625" style="574" customWidth="1"/>
    <col min="3331" max="3331" width="27.140625" style="574" customWidth="1"/>
    <col min="3332" max="3332" width="31.7109375" style="574" customWidth="1"/>
    <col min="3333" max="3333" width="8.140625" style="574" customWidth="1"/>
    <col min="3334" max="3334" width="6.7109375" style="574" customWidth="1"/>
    <col min="3335" max="3335" width="41.140625" style="574" customWidth="1"/>
    <col min="3336" max="3336" width="20.42578125" style="574" customWidth="1"/>
    <col min="3337" max="3584" width="11.42578125" style="574"/>
    <col min="3585" max="3585" width="0" style="574" hidden="1" customWidth="1"/>
    <col min="3586" max="3586" width="6.28515625" style="574" customWidth="1"/>
    <col min="3587" max="3587" width="27.140625" style="574" customWidth="1"/>
    <col min="3588" max="3588" width="31.7109375" style="574" customWidth="1"/>
    <col min="3589" max="3589" width="8.140625" style="574" customWidth="1"/>
    <col min="3590" max="3590" width="6.7109375" style="574" customWidth="1"/>
    <col min="3591" max="3591" width="41.140625" style="574" customWidth="1"/>
    <col min="3592" max="3592" width="20.42578125" style="574" customWidth="1"/>
    <col min="3593" max="3840" width="11.42578125" style="574"/>
    <col min="3841" max="3841" width="0" style="574" hidden="1" customWidth="1"/>
    <col min="3842" max="3842" width="6.28515625" style="574" customWidth="1"/>
    <col min="3843" max="3843" width="27.140625" style="574" customWidth="1"/>
    <col min="3844" max="3844" width="31.7109375" style="574" customWidth="1"/>
    <col min="3845" max="3845" width="8.140625" style="574" customWidth="1"/>
    <col min="3846" max="3846" width="6.7109375" style="574" customWidth="1"/>
    <col min="3847" max="3847" width="41.140625" style="574" customWidth="1"/>
    <col min="3848" max="3848" width="20.42578125" style="574" customWidth="1"/>
    <col min="3849" max="4096" width="11.42578125" style="574"/>
    <col min="4097" max="4097" width="0" style="574" hidden="1" customWidth="1"/>
    <col min="4098" max="4098" width="6.28515625" style="574" customWidth="1"/>
    <col min="4099" max="4099" width="27.140625" style="574" customWidth="1"/>
    <col min="4100" max="4100" width="31.7109375" style="574" customWidth="1"/>
    <col min="4101" max="4101" width="8.140625" style="574" customWidth="1"/>
    <col min="4102" max="4102" width="6.7109375" style="574" customWidth="1"/>
    <col min="4103" max="4103" width="41.140625" style="574" customWidth="1"/>
    <col min="4104" max="4104" width="20.42578125" style="574" customWidth="1"/>
    <col min="4105" max="4352" width="11.42578125" style="574"/>
    <col min="4353" max="4353" width="0" style="574" hidden="1" customWidth="1"/>
    <col min="4354" max="4354" width="6.28515625" style="574" customWidth="1"/>
    <col min="4355" max="4355" width="27.140625" style="574" customWidth="1"/>
    <col min="4356" max="4356" width="31.7109375" style="574" customWidth="1"/>
    <col min="4357" max="4357" width="8.140625" style="574" customWidth="1"/>
    <col min="4358" max="4358" width="6.7109375" style="574" customWidth="1"/>
    <col min="4359" max="4359" width="41.140625" style="574" customWidth="1"/>
    <col min="4360" max="4360" width="20.42578125" style="574" customWidth="1"/>
    <col min="4361" max="4608" width="11.42578125" style="574"/>
    <col min="4609" max="4609" width="0" style="574" hidden="1" customWidth="1"/>
    <col min="4610" max="4610" width="6.28515625" style="574" customWidth="1"/>
    <col min="4611" max="4611" width="27.140625" style="574" customWidth="1"/>
    <col min="4612" max="4612" width="31.7109375" style="574" customWidth="1"/>
    <col min="4613" max="4613" width="8.140625" style="574" customWidth="1"/>
    <col min="4614" max="4614" width="6.7109375" style="574" customWidth="1"/>
    <col min="4615" max="4615" width="41.140625" style="574" customWidth="1"/>
    <col min="4616" max="4616" width="20.42578125" style="574" customWidth="1"/>
    <col min="4617" max="4864" width="11.42578125" style="574"/>
    <col min="4865" max="4865" width="0" style="574" hidden="1" customWidth="1"/>
    <col min="4866" max="4866" width="6.28515625" style="574" customWidth="1"/>
    <col min="4867" max="4867" width="27.140625" style="574" customWidth="1"/>
    <col min="4868" max="4868" width="31.7109375" style="574" customWidth="1"/>
    <col min="4869" max="4869" width="8.140625" style="574" customWidth="1"/>
    <col min="4870" max="4870" width="6.7109375" style="574" customWidth="1"/>
    <col min="4871" max="4871" width="41.140625" style="574" customWidth="1"/>
    <col min="4872" max="4872" width="20.42578125" style="574" customWidth="1"/>
    <col min="4873" max="5120" width="11.42578125" style="574"/>
    <col min="5121" max="5121" width="0" style="574" hidden="1" customWidth="1"/>
    <col min="5122" max="5122" width="6.28515625" style="574" customWidth="1"/>
    <col min="5123" max="5123" width="27.140625" style="574" customWidth="1"/>
    <col min="5124" max="5124" width="31.7109375" style="574" customWidth="1"/>
    <col min="5125" max="5125" width="8.140625" style="574" customWidth="1"/>
    <col min="5126" max="5126" width="6.7109375" style="574" customWidth="1"/>
    <col min="5127" max="5127" width="41.140625" style="574" customWidth="1"/>
    <col min="5128" max="5128" width="20.42578125" style="574" customWidth="1"/>
    <col min="5129" max="5376" width="11.42578125" style="574"/>
    <col min="5377" max="5377" width="0" style="574" hidden="1" customWidth="1"/>
    <col min="5378" max="5378" width="6.28515625" style="574" customWidth="1"/>
    <col min="5379" max="5379" width="27.140625" style="574" customWidth="1"/>
    <col min="5380" max="5380" width="31.7109375" style="574" customWidth="1"/>
    <col min="5381" max="5381" width="8.140625" style="574" customWidth="1"/>
    <col min="5382" max="5382" width="6.7109375" style="574" customWidth="1"/>
    <col min="5383" max="5383" width="41.140625" style="574" customWidth="1"/>
    <col min="5384" max="5384" width="20.42578125" style="574" customWidth="1"/>
    <col min="5385" max="5632" width="11.42578125" style="574"/>
    <col min="5633" max="5633" width="0" style="574" hidden="1" customWidth="1"/>
    <col min="5634" max="5634" width="6.28515625" style="574" customWidth="1"/>
    <col min="5635" max="5635" width="27.140625" style="574" customWidth="1"/>
    <col min="5636" max="5636" width="31.7109375" style="574" customWidth="1"/>
    <col min="5637" max="5637" width="8.140625" style="574" customWidth="1"/>
    <col min="5638" max="5638" width="6.7109375" style="574" customWidth="1"/>
    <col min="5639" max="5639" width="41.140625" style="574" customWidth="1"/>
    <col min="5640" max="5640" width="20.42578125" style="574" customWidth="1"/>
    <col min="5641" max="5888" width="11.42578125" style="574"/>
    <col min="5889" max="5889" width="0" style="574" hidden="1" customWidth="1"/>
    <col min="5890" max="5890" width="6.28515625" style="574" customWidth="1"/>
    <col min="5891" max="5891" width="27.140625" style="574" customWidth="1"/>
    <col min="5892" max="5892" width="31.7109375" style="574" customWidth="1"/>
    <col min="5893" max="5893" width="8.140625" style="574" customWidth="1"/>
    <col min="5894" max="5894" width="6.7109375" style="574" customWidth="1"/>
    <col min="5895" max="5895" width="41.140625" style="574" customWidth="1"/>
    <col min="5896" max="5896" width="20.42578125" style="574" customWidth="1"/>
    <col min="5897" max="6144" width="11.42578125" style="574"/>
    <col min="6145" max="6145" width="0" style="574" hidden="1" customWidth="1"/>
    <col min="6146" max="6146" width="6.28515625" style="574" customWidth="1"/>
    <col min="6147" max="6147" width="27.140625" style="574" customWidth="1"/>
    <col min="6148" max="6148" width="31.7109375" style="574" customWidth="1"/>
    <col min="6149" max="6149" width="8.140625" style="574" customWidth="1"/>
    <col min="6150" max="6150" width="6.7109375" style="574" customWidth="1"/>
    <col min="6151" max="6151" width="41.140625" style="574" customWidth="1"/>
    <col min="6152" max="6152" width="20.42578125" style="574" customWidth="1"/>
    <col min="6153" max="6400" width="11.42578125" style="574"/>
    <col min="6401" max="6401" width="0" style="574" hidden="1" customWidth="1"/>
    <col min="6402" max="6402" width="6.28515625" style="574" customWidth="1"/>
    <col min="6403" max="6403" width="27.140625" style="574" customWidth="1"/>
    <col min="6404" max="6404" width="31.7109375" style="574" customWidth="1"/>
    <col min="6405" max="6405" width="8.140625" style="574" customWidth="1"/>
    <col min="6406" max="6406" width="6.7109375" style="574" customWidth="1"/>
    <col min="6407" max="6407" width="41.140625" style="574" customWidth="1"/>
    <col min="6408" max="6408" width="20.42578125" style="574" customWidth="1"/>
    <col min="6409" max="6656" width="11.42578125" style="574"/>
    <col min="6657" max="6657" width="0" style="574" hidden="1" customWidth="1"/>
    <col min="6658" max="6658" width="6.28515625" style="574" customWidth="1"/>
    <col min="6659" max="6659" width="27.140625" style="574" customWidth="1"/>
    <col min="6660" max="6660" width="31.7109375" style="574" customWidth="1"/>
    <col min="6661" max="6661" width="8.140625" style="574" customWidth="1"/>
    <col min="6662" max="6662" width="6.7109375" style="574" customWidth="1"/>
    <col min="6663" max="6663" width="41.140625" style="574" customWidth="1"/>
    <col min="6664" max="6664" width="20.42578125" style="574" customWidth="1"/>
    <col min="6665" max="6912" width="11.42578125" style="574"/>
    <col min="6913" max="6913" width="0" style="574" hidden="1" customWidth="1"/>
    <col min="6914" max="6914" width="6.28515625" style="574" customWidth="1"/>
    <col min="6915" max="6915" width="27.140625" style="574" customWidth="1"/>
    <col min="6916" max="6916" width="31.7109375" style="574" customWidth="1"/>
    <col min="6917" max="6917" width="8.140625" style="574" customWidth="1"/>
    <col min="6918" max="6918" width="6.7109375" style="574" customWidth="1"/>
    <col min="6919" max="6919" width="41.140625" style="574" customWidth="1"/>
    <col min="6920" max="6920" width="20.42578125" style="574" customWidth="1"/>
    <col min="6921" max="7168" width="11.42578125" style="574"/>
    <col min="7169" max="7169" width="0" style="574" hidden="1" customWidth="1"/>
    <col min="7170" max="7170" width="6.28515625" style="574" customWidth="1"/>
    <col min="7171" max="7171" width="27.140625" style="574" customWidth="1"/>
    <col min="7172" max="7172" width="31.7109375" style="574" customWidth="1"/>
    <col min="7173" max="7173" width="8.140625" style="574" customWidth="1"/>
    <col min="7174" max="7174" width="6.7109375" style="574" customWidth="1"/>
    <col min="7175" max="7175" width="41.140625" style="574" customWidth="1"/>
    <col min="7176" max="7176" width="20.42578125" style="574" customWidth="1"/>
    <col min="7177" max="7424" width="11.42578125" style="574"/>
    <col min="7425" max="7425" width="0" style="574" hidden="1" customWidth="1"/>
    <col min="7426" max="7426" width="6.28515625" style="574" customWidth="1"/>
    <col min="7427" max="7427" width="27.140625" style="574" customWidth="1"/>
    <col min="7428" max="7428" width="31.7109375" style="574" customWidth="1"/>
    <col min="7429" max="7429" width="8.140625" style="574" customWidth="1"/>
    <col min="7430" max="7430" width="6.7109375" style="574" customWidth="1"/>
    <col min="7431" max="7431" width="41.140625" style="574" customWidth="1"/>
    <col min="7432" max="7432" width="20.42578125" style="574" customWidth="1"/>
    <col min="7433" max="7680" width="11.42578125" style="574"/>
    <col min="7681" max="7681" width="0" style="574" hidden="1" customWidth="1"/>
    <col min="7682" max="7682" width="6.28515625" style="574" customWidth="1"/>
    <col min="7683" max="7683" width="27.140625" style="574" customWidth="1"/>
    <col min="7684" max="7684" width="31.7109375" style="574" customWidth="1"/>
    <col min="7685" max="7685" width="8.140625" style="574" customWidth="1"/>
    <col min="7686" max="7686" width="6.7109375" style="574" customWidth="1"/>
    <col min="7687" max="7687" width="41.140625" style="574" customWidth="1"/>
    <col min="7688" max="7688" width="20.42578125" style="574" customWidth="1"/>
    <col min="7689" max="7936" width="11.42578125" style="574"/>
    <col min="7937" max="7937" width="0" style="574" hidden="1" customWidth="1"/>
    <col min="7938" max="7938" width="6.28515625" style="574" customWidth="1"/>
    <col min="7939" max="7939" width="27.140625" style="574" customWidth="1"/>
    <col min="7940" max="7940" width="31.7109375" style="574" customWidth="1"/>
    <col min="7941" max="7941" width="8.140625" style="574" customWidth="1"/>
    <col min="7942" max="7942" width="6.7109375" style="574" customWidth="1"/>
    <col min="7943" max="7943" width="41.140625" style="574" customWidth="1"/>
    <col min="7944" max="7944" width="20.42578125" style="574" customWidth="1"/>
    <col min="7945" max="8192" width="11.42578125" style="574"/>
    <col min="8193" max="8193" width="0" style="574" hidden="1" customWidth="1"/>
    <col min="8194" max="8194" width="6.28515625" style="574" customWidth="1"/>
    <col min="8195" max="8195" width="27.140625" style="574" customWidth="1"/>
    <col min="8196" max="8196" width="31.7109375" style="574" customWidth="1"/>
    <col min="8197" max="8197" width="8.140625" style="574" customWidth="1"/>
    <col min="8198" max="8198" width="6.7109375" style="574" customWidth="1"/>
    <col min="8199" max="8199" width="41.140625" style="574" customWidth="1"/>
    <col min="8200" max="8200" width="20.42578125" style="574" customWidth="1"/>
    <col min="8201" max="8448" width="11.42578125" style="574"/>
    <col min="8449" max="8449" width="0" style="574" hidden="1" customWidth="1"/>
    <col min="8450" max="8450" width="6.28515625" style="574" customWidth="1"/>
    <col min="8451" max="8451" width="27.140625" style="574" customWidth="1"/>
    <col min="8452" max="8452" width="31.7109375" style="574" customWidth="1"/>
    <col min="8453" max="8453" width="8.140625" style="574" customWidth="1"/>
    <col min="8454" max="8454" width="6.7109375" style="574" customWidth="1"/>
    <col min="8455" max="8455" width="41.140625" style="574" customWidth="1"/>
    <col min="8456" max="8456" width="20.42578125" style="574" customWidth="1"/>
    <col min="8457" max="8704" width="11.42578125" style="574"/>
    <col min="8705" max="8705" width="0" style="574" hidden="1" customWidth="1"/>
    <col min="8706" max="8706" width="6.28515625" style="574" customWidth="1"/>
    <col min="8707" max="8707" width="27.140625" style="574" customWidth="1"/>
    <col min="8708" max="8708" width="31.7109375" style="574" customWidth="1"/>
    <col min="8709" max="8709" width="8.140625" style="574" customWidth="1"/>
    <col min="8710" max="8710" width="6.7109375" style="574" customWidth="1"/>
    <col min="8711" max="8711" width="41.140625" style="574" customWidth="1"/>
    <col min="8712" max="8712" width="20.42578125" style="574" customWidth="1"/>
    <col min="8713" max="8960" width="11.42578125" style="574"/>
    <col min="8961" max="8961" width="0" style="574" hidden="1" customWidth="1"/>
    <col min="8962" max="8962" width="6.28515625" style="574" customWidth="1"/>
    <col min="8963" max="8963" width="27.140625" style="574" customWidth="1"/>
    <col min="8964" max="8964" width="31.7109375" style="574" customWidth="1"/>
    <col min="8965" max="8965" width="8.140625" style="574" customWidth="1"/>
    <col min="8966" max="8966" width="6.7109375" style="574" customWidth="1"/>
    <col min="8967" max="8967" width="41.140625" style="574" customWidth="1"/>
    <col min="8968" max="8968" width="20.42578125" style="574" customWidth="1"/>
    <col min="8969" max="9216" width="11.42578125" style="574"/>
    <col min="9217" max="9217" width="0" style="574" hidden="1" customWidth="1"/>
    <col min="9218" max="9218" width="6.28515625" style="574" customWidth="1"/>
    <col min="9219" max="9219" width="27.140625" style="574" customWidth="1"/>
    <col min="9220" max="9220" width="31.7109375" style="574" customWidth="1"/>
    <col min="9221" max="9221" width="8.140625" style="574" customWidth="1"/>
    <col min="9222" max="9222" width="6.7109375" style="574" customWidth="1"/>
    <col min="9223" max="9223" width="41.140625" style="574" customWidth="1"/>
    <col min="9224" max="9224" width="20.42578125" style="574" customWidth="1"/>
    <col min="9225" max="9472" width="11.42578125" style="574"/>
    <col min="9473" max="9473" width="0" style="574" hidden="1" customWidth="1"/>
    <col min="9474" max="9474" width="6.28515625" style="574" customWidth="1"/>
    <col min="9475" max="9475" width="27.140625" style="574" customWidth="1"/>
    <col min="9476" max="9476" width="31.7109375" style="574" customWidth="1"/>
    <col min="9477" max="9477" width="8.140625" style="574" customWidth="1"/>
    <col min="9478" max="9478" width="6.7109375" style="574" customWidth="1"/>
    <col min="9479" max="9479" width="41.140625" style="574" customWidth="1"/>
    <col min="9480" max="9480" width="20.42578125" style="574" customWidth="1"/>
    <col min="9481" max="9728" width="11.42578125" style="574"/>
    <col min="9729" max="9729" width="0" style="574" hidden="1" customWidth="1"/>
    <col min="9730" max="9730" width="6.28515625" style="574" customWidth="1"/>
    <col min="9731" max="9731" width="27.140625" style="574" customWidth="1"/>
    <col min="9732" max="9732" width="31.7109375" style="574" customWidth="1"/>
    <col min="9733" max="9733" width="8.140625" style="574" customWidth="1"/>
    <col min="9734" max="9734" width="6.7109375" style="574" customWidth="1"/>
    <col min="9735" max="9735" width="41.140625" style="574" customWidth="1"/>
    <col min="9736" max="9736" width="20.42578125" style="574" customWidth="1"/>
    <col min="9737" max="9984" width="11.42578125" style="574"/>
    <col min="9985" max="9985" width="0" style="574" hidden="1" customWidth="1"/>
    <col min="9986" max="9986" width="6.28515625" style="574" customWidth="1"/>
    <col min="9987" max="9987" width="27.140625" style="574" customWidth="1"/>
    <col min="9988" max="9988" width="31.7109375" style="574" customWidth="1"/>
    <col min="9989" max="9989" width="8.140625" style="574" customWidth="1"/>
    <col min="9990" max="9990" width="6.7109375" style="574" customWidth="1"/>
    <col min="9991" max="9991" width="41.140625" style="574" customWidth="1"/>
    <col min="9992" max="9992" width="20.42578125" style="574" customWidth="1"/>
    <col min="9993" max="10240" width="11.42578125" style="574"/>
    <col min="10241" max="10241" width="0" style="574" hidden="1" customWidth="1"/>
    <col min="10242" max="10242" width="6.28515625" style="574" customWidth="1"/>
    <col min="10243" max="10243" width="27.140625" style="574" customWidth="1"/>
    <col min="10244" max="10244" width="31.7109375" style="574" customWidth="1"/>
    <col min="10245" max="10245" width="8.140625" style="574" customWidth="1"/>
    <col min="10246" max="10246" width="6.7109375" style="574" customWidth="1"/>
    <col min="10247" max="10247" width="41.140625" style="574" customWidth="1"/>
    <col min="10248" max="10248" width="20.42578125" style="574" customWidth="1"/>
    <col min="10249" max="10496" width="11.42578125" style="574"/>
    <col min="10497" max="10497" width="0" style="574" hidden="1" customWidth="1"/>
    <col min="10498" max="10498" width="6.28515625" style="574" customWidth="1"/>
    <col min="10499" max="10499" width="27.140625" style="574" customWidth="1"/>
    <col min="10500" max="10500" width="31.7109375" style="574" customWidth="1"/>
    <col min="10501" max="10501" width="8.140625" style="574" customWidth="1"/>
    <col min="10502" max="10502" width="6.7109375" style="574" customWidth="1"/>
    <col min="10503" max="10503" width="41.140625" style="574" customWidth="1"/>
    <col min="10504" max="10504" width="20.42578125" style="574" customWidth="1"/>
    <col min="10505" max="10752" width="11.42578125" style="574"/>
    <col min="10753" max="10753" width="0" style="574" hidden="1" customWidth="1"/>
    <col min="10754" max="10754" width="6.28515625" style="574" customWidth="1"/>
    <col min="10755" max="10755" width="27.140625" style="574" customWidth="1"/>
    <col min="10756" max="10756" width="31.7109375" style="574" customWidth="1"/>
    <col min="10757" max="10757" width="8.140625" style="574" customWidth="1"/>
    <col min="10758" max="10758" width="6.7109375" style="574" customWidth="1"/>
    <col min="10759" max="10759" width="41.140625" style="574" customWidth="1"/>
    <col min="10760" max="10760" width="20.42578125" style="574" customWidth="1"/>
    <col min="10761" max="11008" width="11.42578125" style="574"/>
    <col min="11009" max="11009" width="0" style="574" hidden="1" customWidth="1"/>
    <col min="11010" max="11010" width="6.28515625" style="574" customWidth="1"/>
    <col min="11011" max="11011" width="27.140625" style="574" customWidth="1"/>
    <col min="11012" max="11012" width="31.7109375" style="574" customWidth="1"/>
    <col min="11013" max="11013" width="8.140625" style="574" customWidth="1"/>
    <col min="11014" max="11014" width="6.7109375" style="574" customWidth="1"/>
    <col min="11015" max="11015" width="41.140625" style="574" customWidth="1"/>
    <col min="11016" max="11016" width="20.42578125" style="574" customWidth="1"/>
    <col min="11017" max="11264" width="11.42578125" style="574"/>
    <col min="11265" max="11265" width="0" style="574" hidden="1" customWidth="1"/>
    <col min="11266" max="11266" width="6.28515625" style="574" customWidth="1"/>
    <col min="11267" max="11267" width="27.140625" style="574" customWidth="1"/>
    <col min="11268" max="11268" width="31.7109375" style="574" customWidth="1"/>
    <col min="11269" max="11269" width="8.140625" style="574" customWidth="1"/>
    <col min="11270" max="11270" width="6.7109375" style="574" customWidth="1"/>
    <col min="11271" max="11271" width="41.140625" style="574" customWidth="1"/>
    <col min="11272" max="11272" width="20.42578125" style="574" customWidth="1"/>
    <col min="11273" max="11520" width="11.42578125" style="574"/>
    <col min="11521" max="11521" width="0" style="574" hidden="1" customWidth="1"/>
    <col min="11522" max="11522" width="6.28515625" style="574" customWidth="1"/>
    <col min="11523" max="11523" width="27.140625" style="574" customWidth="1"/>
    <col min="11524" max="11524" width="31.7109375" style="574" customWidth="1"/>
    <col min="11525" max="11525" width="8.140625" style="574" customWidth="1"/>
    <col min="11526" max="11526" width="6.7109375" style="574" customWidth="1"/>
    <col min="11527" max="11527" width="41.140625" style="574" customWidth="1"/>
    <col min="11528" max="11528" width="20.42578125" style="574" customWidth="1"/>
    <col min="11529" max="11776" width="11.42578125" style="574"/>
    <col min="11777" max="11777" width="0" style="574" hidden="1" customWidth="1"/>
    <col min="11778" max="11778" width="6.28515625" style="574" customWidth="1"/>
    <col min="11779" max="11779" width="27.140625" style="574" customWidth="1"/>
    <col min="11780" max="11780" width="31.7109375" style="574" customWidth="1"/>
    <col min="11781" max="11781" width="8.140625" style="574" customWidth="1"/>
    <col min="11782" max="11782" width="6.7109375" style="574" customWidth="1"/>
    <col min="11783" max="11783" width="41.140625" style="574" customWidth="1"/>
    <col min="11784" max="11784" width="20.42578125" style="574" customWidth="1"/>
    <col min="11785" max="12032" width="11.42578125" style="574"/>
    <col min="12033" max="12033" width="0" style="574" hidden="1" customWidth="1"/>
    <col min="12034" max="12034" width="6.28515625" style="574" customWidth="1"/>
    <col min="12035" max="12035" width="27.140625" style="574" customWidth="1"/>
    <col min="12036" max="12036" width="31.7109375" style="574" customWidth="1"/>
    <col min="12037" max="12037" width="8.140625" style="574" customWidth="1"/>
    <col min="12038" max="12038" width="6.7109375" style="574" customWidth="1"/>
    <col min="12039" max="12039" width="41.140625" style="574" customWidth="1"/>
    <col min="12040" max="12040" width="20.42578125" style="574" customWidth="1"/>
    <col min="12041" max="12288" width="11.42578125" style="574"/>
    <col min="12289" max="12289" width="0" style="574" hidden="1" customWidth="1"/>
    <col min="12290" max="12290" width="6.28515625" style="574" customWidth="1"/>
    <col min="12291" max="12291" width="27.140625" style="574" customWidth="1"/>
    <col min="12292" max="12292" width="31.7109375" style="574" customWidth="1"/>
    <col min="12293" max="12293" width="8.140625" style="574" customWidth="1"/>
    <col min="12294" max="12294" width="6.7109375" style="574" customWidth="1"/>
    <col min="12295" max="12295" width="41.140625" style="574" customWidth="1"/>
    <col min="12296" max="12296" width="20.42578125" style="574" customWidth="1"/>
    <col min="12297" max="12544" width="11.42578125" style="574"/>
    <col min="12545" max="12545" width="0" style="574" hidden="1" customWidth="1"/>
    <col min="12546" max="12546" width="6.28515625" style="574" customWidth="1"/>
    <col min="12547" max="12547" width="27.140625" style="574" customWidth="1"/>
    <col min="12548" max="12548" width="31.7109375" style="574" customWidth="1"/>
    <col min="12549" max="12549" width="8.140625" style="574" customWidth="1"/>
    <col min="12550" max="12550" width="6.7109375" style="574" customWidth="1"/>
    <col min="12551" max="12551" width="41.140625" style="574" customWidth="1"/>
    <col min="12552" max="12552" width="20.42578125" style="574" customWidth="1"/>
    <col min="12553" max="12800" width="11.42578125" style="574"/>
    <col min="12801" max="12801" width="0" style="574" hidden="1" customWidth="1"/>
    <col min="12802" max="12802" width="6.28515625" style="574" customWidth="1"/>
    <col min="12803" max="12803" width="27.140625" style="574" customWidth="1"/>
    <col min="12804" max="12804" width="31.7109375" style="574" customWidth="1"/>
    <col min="12805" max="12805" width="8.140625" style="574" customWidth="1"/>
    <col min="12806" max="12806" width="6.7109375" style="574" customWidth="1"/>
    <col min="12807" max="12807" width="41.140625" style="574" customWidth="1"/>
    <col min="12808" max="12808" width="20.42578125" style="574" customWidth="1"/>
    <col min="12809" max="13056" width="11.42578125" style="574"/>
    <col min="13057" max="13057" width="0" style="574" hidden="1" customWidth="1"/>
    <col min="13058" max="13058" width="6.28515625" style="574" customWidth="1"/>
    <col min="13059" max="13059" width="27.140625" style="574" customWidth="1"/>
    <col min="13060" max="13060" width="31.7109375" style="574" customWidth="1"/>
    <col min="13061" max="13061" width="8.140625" style="574" customWidth="1"/>
    <col min="13062" max="13062" width="6.7109375" style="574" customWidth="1"/>
    <col min="13063" max="13063" width="41.140625" style="574" customWidth="1"/>
    <col min="13064" max="13064" width="20.42578125" style="574" customWidth="1"/>
    <col min="13065" max="13312" width="11.42578125" style="574"/>
    <col min="13313" max="13313" width="0" style="574" hidden="1" customWidth="1"/>
    <col min="13314" max="13314" width="6.28515625" style="574" customWidth="1"/>
    <col min="13315" max="13315" width="27.140625" style="574" customWidth="1"/>
    <col min="13316" max="13316" width="31.7109375" style="574" customWidth="1"/>
    <col min="13317" max="13317" width="8.140625" style="574" customWidth="1"/>
    <col min="13318" max="13318" width="6.7109375" style="574" customWidth="1"/>
    <col min="13319" max="13319" width="41.140625" style="574" customWidth="1"/>
    <col min="13320" max="13320" width="20.42578125" style="574" customWidth="1"/>
    <col min="13321" max="13568" width="11.42578125" style="574"/>
    <col min="13569" max="13569" width="0" style="574" hidden="1" customWidth="1"/>
    <col min="13570" max="13570" width="6.28515625" style="574" customWidth="1"/>
    <col min="13571" max="13571" width="27.140625" style="574" customWidth="1"/>
    <col min="13572" max="13572" width="31.7109375" style="574" customWidth="1"/>
    <col min="13573" max="13573" width="8.140625" style="574" customWidth="1"/>
    <col min="13574" max="13574" width="6.7109375" style="574" customWidth="1"/>
    <col min="13575" max="13575" width="41.140625" style="574" customWidth="1"/>
    <col min="13576" max="13576" width="20.42578125" style="574" customWidth="1"/>
    <col min="13577" max="13824" width="11.42578125" style="574"/>
    <col min="13825" max="13825" width="0" style="574" hidden="1" customWidth="1"/>
    <col min="13826" max="13826" width="6.28515625" style="574" customWidth="1"/>
    <col min="13827" max="13827" width="27.140625" style="574" customWidth="1"/>
    <col min="13828" max="13828" width="31.7109375" style="574" customWidth="1"/>
    <col min="13829" max="13829" width="8.140625" style="574" customWidth="1"/>
    <col min="13830" max="13830" width="6.7109375" style="574" customWidth="1"/>
    <col min="13831" max="13831" width="41.140625" style="574" customWidth="1"/>
    <col min="13832" max="13832" width="20.42578125" style="574" customWidth="1"/>
    <col min="13833" max="14080" width="11.42578125" style="574"/>
    <col min="14081" max="14081" width="0" style="574" hidden="1" customWidth="1"/>
    <col min="14082" max="14082" width="6.28515625" style="574" customWidth="1"/>
    <col min="14083" max="14083" width="27.140625" style="574" customWidth="1"/>
    <col min="14084" max="14084" width="31.7109375" style="574" customWidth="1"/>
    <col min="14085" max="14085" width="8.140625" style="574" customWidth="1"/>
    <col min="14086" max="14086" width="6.7109375" style="574" customWidth="1"/>
    <col min="14087" max="14087" width="41.140625" style="574" customWidth="1"/>
    <col min="14088" max="14088" width="20.42578125" style="574" customWidth="1"/>
    <col min="14089" max="14336" width="11.42578125" style="574"/>
    <col min="14337" max="14337" width="0" style="574" hidden="1" customWidth="1"/>
    <col min="14338" max="14338" width="6.28515625" style="574" customWidth="1"/>
    <col min="14339" max="14339" width="27.140625" style="574" customWidth="1"/>
    <col min="14340" max="14340" width="31.7109375" style="574" customWidth="1"/>
    <col min="14341" max="14341" width="8.140625" style="574" customWidth="1"/>
    <col min="14342" max="14342" width="6.7109375" style="574" customWidth="1"/>
    <col min="14343" max="14343" width="41.140625" style="574" customWidth="1"/>
    <col min="14344" max="14344" width="20.42578125" style="574" customWidth="1"/>
    <col min="14345" max="14592" width="11.42578125" style="574"/>
    <col min="14593" max="14593" width="0" style="574" hidden="1" customWidth="1"/>
    <col min="14594" max="14594" width="6.28515625" style="574" customWidth="1"/>
    <col min="14595" max="14595" width="27.140625" style="574" customWidth="1"/>
    <col min="14596" max="14596" width="31.7109375" style="574" customWidth="1"/>
    <col min="14597" max="14597" width="8.140625" style="574" customWidth="1"/>
    <col min="14598" max="14598" width="6.7109375" style="574" customWidth="1"/>
    <col min="14599" max="14599" width="41.140625" style="574" customWidth="1"/>
    <col min="14600" max="14600" width="20.42578125" style="574" customWidth="1"/>
    <col min="14601" max="14848" width="11.42578125" style="574"/>
    <col min="14849" max="14849" width="0" style="574" hidden="1" customWidth="1"/>
    <col min="14850" max="14850" width="6.28515625" style="574" customWidth="1"/>
    <col min="14851" max="14851" width="27.140625" style="574" customWidth="1"/>
    <col min="14852" max="14852" width="31.7109375" style="574" customWidth="1"/>
    <col min="14853" max="14853" width="8.140625" style="574" customWidth="1"/>
    <col min="14854" max="14854" width="6.7109375" style="574" customWidth="1"/>
    <col min="14855" max="14855" width="41.140625" style="574" customWidth="1"/>
    <col min="14856" max="14856" width="20.42578125" style="574" customWidth="1"/>
    <col min="14857" max="15104" width="11.42578125" style="574"/>
    <col min="15105" max="15105" width="0" style="574" hidden="1" customWidth="1"/>
    <col min="15106" max="15106" width="6.28515625" style="574" customWidth="1"/>
    <col min="15107" max="15107" width="27.140625" style="574" customWidth="1"/>
    <col min="15108" max="15108" width="31.7109375" style="574" customWidth="1"/>
    <col min="15109" max="15109" width="8.140625" style="574" customWidth="1"/>
    <col min="15110" max="15110" width="6.7109375" style="574" customWidth="1"/>
    <col min="15111" max="15111" width="41.140625" style="574" customWidth="1"/>
    <col min="15112" max="15112" width="20.42578125" style="574" customWidth="1"/>
    <col min="15113" max="15360" width="11.42578125" style="574"/>
    <col min="15361" max="15361" width="0" style="574" hidden="1" customWidth="1"/>
    <col min="15362" max="15362" width="6.28515625" style="574" customWidth="1"/>
    <col min="15363" max="15363" width="27.140625" style="574" customWidth="1"/>
    <col min="15364" max="15364" width="31.7109375" style="574" customWidth="1"/>
    <col min="15365" max="15365" width="8.140625" style="574" customWidth="1"/>
    <col min="15366" max="15366" width="6.7109375" style="574" customWidth="1"/>
    <col min="15367" max="15367" width="41.140625" style="574" customWidth="1"/>
    <col min="15368" max="15368" width="20.42578125" style="574" customWidth="1"/>
    <col min="15369" max="15616" width="11.42578125" style="574"/>
    <col min="15617" max="15617" width="0" style="574" hidden="1" customWidth="1"/>
    <col min="15618" max="15618" width="6.28515625" style="574" customWidth="1"/>
    <col min="15619" max="15619" width="27.140625" style="574" customWidth="1"/>
    <col min="15620" max="15620" width="31.7109375" style="574" customWidth="1"/>
    <col min="15621" max="15621" width="8.140625" style="574" customWidth="1"/>
    <col min="15622" max="15622" width="6.7109375" style="574" customWidth="1"/>
    <col min="15623" max="15623" width="41.140625" style="574" customWidth="1"/>
    <col min="15624" max="15624" width="20.42578125" style="574" customWidth="1"/>
    <col min="15625" max="15872" width="11.42578125" style="574"/>
    <col min="15873" max="15873" width="0" style="574" hidden="1" customWidth="1"/>
    <col min="15874" max="15874" width="6.28515625" style="574" customWidth="1"/>
    <col min="15875" max="15875" width="27.140625" style="574" customWidth="1"/>
    <col min="15876" max="15876" width="31.7109375" style="574" customWidth="1"/>
    <col min="15877" max="15877" width="8.140625" style="574" customWidth="1"/>
    <col min="15878" max="15878" width="6.7109375" style="574" customWidth="1"/>
    <col min="15879" max="15879" width="41.140625" style="574" customWidth="1"/>
    <col min="15880" max="15880" width="20.42578125" style="574" customWidth="1"/>
    <col min="15881" max="16128" width="11.42578125" style="574"/>
    <col min="16129" max="16129" width="0" style="574" hidden="1" customWidth="1"/>
    <col min="16130" max="16130" width="6.28515625" style="574" customWidth="1"/>
    <col min="16131" max="16131" width="27.140625" style="574" customWidth="1"/>
    <col min="16132" max="16132" width="31.7109375" style="574" customWidth="1"/>
    <col min="16133" max="16133" width="8.140625" style="574" customWidth="1"/>
    <col min="16134" max="16134" width="6.7109375" style="574" customWidth="1"/>
    <col min="16135" max="16135" width="41.140625" style="574" customWidth="1"/>
    <col min="16136" max="16136" width="20.42578125" style="574" customWidth="1"/>
    <col min="16137" max="16384" width="11.42578125" style="574"/>
  </cols>
  <sheetData>
    <row r="1" spans="1:13">
      <c r="A1" s="573">
        <v>6</v>
      </c>
    </row>
    <row r="2" spans="1:13" ht="13.5" thickBot="1">
      <c r="A2" s="573">
        <v>2517</v>
      </c>
    </row>
    <row r="3" spans="1:13">
      <c r="A3" s="573" t="s">
        <v>1003</v>
      </c>
      <c r="C3" s="835" t="s">
        <v>1066</v>
      </c>
      <c r="D3" s="836"/>
      <c r="F3" s="835" t="s">
        <v>1067</v>
      </c>
      <c r="G3" s="837"/>
      <c r="H3" s="836"/>
    </row>
    <row r="4" spans="1:13" ht="13.5" thickBot="1">
      <c r="A4" s="575" t="s">
        <v>1068</v>
      </c>
      <c r="B4" s="576"/>
      <c r="C4" s="577" t="s">
        <v>1069</v>
      </c>
      <c r="D4" s="578">
        <v>2024</v>
      </c>
      <c r="E4" s="576"/>
      <c r="F4" s="579" t="s">
        <v>1070</v>
      </c>
      <c r="G4" s="580" t="s">
        <v>1071</v>
      </c>
      <c r="H4" s="581" t="s">
        <v>1072</v>
      </c>
      <c r="M4" s="574">
        <v>1</v>
      </c>
    </row>
    <row r="5" spans="1:13">
      <c r="A5" s="575"/>
      <c r="B5" s="576"/>
      <c r="C5" s="577" t="s">
        <v>498</v>
      </c>
      <c r="D5" s="582">
        <v>1</v>
      </c>
      <c r="E5" s="576"/>
      <c r="F5" s="583">
        <v>1</v>
      </c>
      <c r="G5" s="584" t="s">
        <v>1807</v>
      </c>
      <c r="H5" s="585">
        <v>1</v>
      </c>
    </row>
    <row r="6" spans="1:13">
      <c r="A6" s="575" t="s">
        <v>1026</v>
      </c>
      <c r="B6" s="576"/>
      <c r="C6" s="577" t="s">
        <v>1073</v>
      </c>
      <c r="D6" s="582">
        <f>A2</f>
        <v>2517</v>
      </c>
      <c r="E6" s="576"/>
      <c r="F6" s="586"/>
      <c r="G6" s="587"/>
      <c r="H6" s="588"/>
    </row>
    <row r="7" spans="1:13" ht="12.75" customHeight="1">
      <c r="A7" s="575" t="s">
        <v>1027</v>
      </c>
      <c r="B7" s="576"/>
      <c r="C7" s="577" t="s">
        <v>1074</v>
      </c>
      <c r="D7" s="582">
        <f>A1</f>
        <v>6</v>
      </c>
      <c r="E7" s="576"/>
      <c r="F7" s="586"/>
      <c r="G7" s="587"/>
      <c r="H7" s="588"/>
    </row>
    <row r="8" spans="1:13" ht="12.75" customHeight="1">
      <c r="A8" s="575" t="s">
        <v>1075</v>
      </c>
      <c r="B8" s="576"/>
      <c r="C8" s="577" t="s">
        <v>1076</v>
      </c>
      <c r="D8" s="578">
        <v>1</v>
      </c>
      <c r="E8" s="576"/>
      <c r="F8" s="586"/>
      <c r="G8" s="587"/>
      <c r="H8" s="588"/>
    </row>
    <row r="9" spans="1:13" ht="12.75" customHeight="1">
      <c r="A9" s="575" t="s">
        <v>1077</v>
      </c>
      <c r="B9" s="576"/>
      <c r="C9" s="577" t="s">
        <v>1078</v>
      </c>
      <c r="D9" s="578" t="s">
        <v>1814</v>
      </c>
      <c r="E9" s="576"/>
      <c r="F9" s="586"/>
      <c r="G9" s="587"/>
      <c r="H9" s="588"/>
    </row>
    <row r="10" spans="1:13" ht="12.75" customHeight="1">
      <c r="A10" s="575" t="s">
        <v>1079</v>
      </c>
      <c r="B10" s="576"/>
      <c r="C10" s="577" t="s">
        <v>1080</v>
      </c>
      <c r="D10" s="589" t="s">
        <v>1804</v>
      </c>
      <c r="E10" s="576"/>
      <c r="F10" s="586"/>
      <c r="G10" s="587"/>
      <c r="H10" s="588"/>
    </row>
    <row r="11" spans="1:13" ht="12.75" customHeight="1" thickBot="1">
      <c r="A11" s="575" t="s">
        <v>1081</v>
      </c>
      <c r="B11" s="576"/>
      <c r="C11" s="590" t="s">
        <v>1082</v>
      </c>
      <c r="D11" s="591" t="s">
        <v>1805</v>
      </c>
      <c r="E11" s="576"/>
      <c r="F11" s="586"/>
      <c r="G11" s="587"/>
      <c r="H11" s="588"/>
    </row>
    <row r="12" spans="1:13" ht="12.75" customHeight="1">
      <c r="A12" s="575" t="s">
        <v>1083</v>
      </c>
      <c r="B12" s="576"/>
      <c r="C12" s="592" t="s">
        <v>1084</v>
      </c>
      <c r="D12" s="593">
        <v>231792684</v>
      </c>
      <c r="E12" s="576"/>
      <c r="F12" s="586"/>
      <c r="G12" s="587"/>
      <c r="H12" s="588"/>
    </row>
    <row r="13" spans="1:13" ht="12.75" customHeight="1">
      <c r="A13" s="575" t="s">
        <v>1085</v>
      </c>
      <c r="B13" s="576"/>
      <c r="C13" s="594" t="s">
        <v>1086</v>
      </c>
      <c r="D13" s="594">
        <v>500</v>
      </c>
      <c r="E13" s="576"/>
      <c r="F13" s="586"/>
      <c r="G13" s="587"/>
      <c r="H13" s="588"/>
    </row>
    <row r="14" spans="1:13" ht="12.75" customHeight="1">
      <c r="A14" s="575" t="s">
        <v>1087</v>
      </c>
      <c r="B14" s="576"/>
      <c r="C14" s="594" t="s">
        <v>1088</v>
      </c>
      <c r="D14" s="594">
        <v>1</v>
      </c>
      <c r="E14" s="576"/>
      <c r="F14" s="586"/>
      <c r="G14" s="587"/>
      <c r="H14" s="588"/>
    </row>
    <row r="15" spans="1:13" ht="12.75" customHeight="1">
      <c r="A15" s="573"/>
      <c r="C15" s="595"/>
      <c r="D15" s="596"/>
      <c r="F15" s="597"/>
      <c r="G15" s="587"/>
      <c r="H15" s="588"/>
    </row>
    <row r="16" spans="1:13" ht="12.75" customHeight="1">
      <c r="A16" s="573"/>
      <c r="F16" s="597"/>
      <c r="G16" s="587"/>
      <c r="H16" s="588"/>
    </row>
    <row r="17" spans="1:8" ht="12.75" customHeight="1">
      <c r="A17" s="573"/>
      <c r="F17" s="597"/>
      <c r="G17" s="587"/>
      <c r="H17" s="588"/>
    </row>
    <row r="18" spans="1:8">
      <c r="A18" s="573"/>
      <c r="F18" s="597"/>
      <c r="G18" s="587"/>
      <c r="H18" s="588"/>
    </row>
    <row r="19" spans="1:8">
      <c r="A19" s="573"/>
      <c r="F19" s="597"/>
      <c r="G19" s="587"/>
      <c r="H19" s="588"/>
    </row>
    <row r="20" spans="1:8">
      <c r="A20" s="573"/>
      <c r="F20" s="597"/>
      <c r="G20" s="587"/>
      <c r="H20" s="588"/>
    </row>
    <row r="21" spans="1:8">
      <c r="A21" s="573"/>
      <c r="F21" s="597"/>
      <c r="G21" s="587"/>
      <c r="H21" s="588"/>
    </row>
    <row r="22" spans="1:8">
      <c r="F22" s="597"/>
      <c r="G22" s="587"/>
      <c r="H22" s="588"/>
    </row>
    <row r="23" spans="1:8">
      <c r="F23" s="597"/>
      <c r="G23" s="587"/>
      <c r="H23" s="588"/>
    </row>
    <row r="24" spans="1:8">
      <c r="F24" s="597"/>
      <c r="G24" s="587"/>
      <c r="H24" s="588"/>
    </row>
    <row r="25" spans="1:8">
      <c r="F25" s="597"/>
      <c r="G25" s="587"/>
      <c r="H25" s="588"/>
    </row>
    <row r="26" spans="1:8">
      <c r="F26" s="597"/>
      <c r="G26" s="587"/>
      <c r="H26" s="588"/>
    </row>
    <row r="27" spans="1:8">
      <c r="F27" s="597"/>
      <c r="G27" s="587"/>
      <c r="H27" s="588"/>
    </row>
    <row r="28" spans="1:8">
      <c r="F28" s="597"/>
      <c r="G28" s="587"/>
      <c r="H28" s="588"/>
    </row>
    <row r="29" spans="1:8">
      <c r="F29" s="598"/>
      <c r="G29" s="599"/>
      <c r="H29" s="600"/>
    </row>
    <row r="30" spans="1:8">
      <c r="F30" s="597"/>
      <c r="G30" s="587"/>
      <c r="H30" s="588"/>
    </row>
    <row r="31" spans="1:8">
      <c r="F31" s="597"/>
      <c r="G31" s="587"/>
      <c r="H31" s="588"/>
    </row>
    <row r="32" spans="1:8">
      <c r="F32" s="597"/>
      <c r="G32" s="587"/>
      <c r="H32" s="588"/>
    </row>
    <row r="33" spans="6:8">
      <c r="F33" s="597"/>
      <c r="G33" s="587"/>
      <c r="H33" s="588"/>
    </row>
    <row r="34" spans="6:8">
      <c r="F34" s="597"/>
      <c r="G34" s="587"/>
      <c r="H34" s="588"/>
    </row>
    <row r="35" spans="6:8">
      <c r="F35" s="597"/>
      <c r="G35" s="587"/>
      <c r="H35" s="588"/>
    </row>
    <row r="36" spans="6:8">
      <c r="F36" s="597"/>
      <c r="G36" s="587"/>
      <c r="H36" s="588"/>
    </row>
    <row r="37" spans="6:8">
      <c r="F37" s="597"/>
      <c r="G37" s="587"/>
      <c r="H37" s="588"/>
    </row>
    <row r="38" spans="6:8">
      <c r="F38" s="597"/>
      <c r="G38" s="587"/>
      <c r="H38" s="588"/>
    </row>
    <row r="39" spans="6:8">
      <c r="F39" s="597"/>
      <c r="G39" s="587"/>
      <c r="H39" s="588"/>
    </row>
    <row r="40" spans="6:8">
      <c r="F40" s="597"/>
      <c r="G40" s="587"/>
      <c r="H40" s="588"/>
    </row>
    <row r="41" spans="6:8">
      <c r="F41" s="597"/>
      <c r="G41" s="587"/>
      <c r="H41" s="588"/>
    </row>
    <row r="42" spans="6:8">
      <c r="F42" s="597"/>
      <c r="G42" s="587"/>
      <c r="H42" s="588"/>
    </row>
    <row r="43" spans="6:8">
      <c r="F43" s="597"/>
      <c r="G43" s="587"/>
      <c r="H43" s="588"/>
    </row>
    <row r="44" spans="6:8">
      <c r="F44" s="597"/>
      <c r="G44" s="587"/>
      <c r="H44" s="588"/>
    </row>
    <row r="45" spans="6:8">
      <c r="F45" s="597"/>
      <c r="G45" s="587"/>
      <c r="H45" s="588"/>
    </row>
    <row r="46" spans="6:8">
      <c r="F46" s="597"/>
      <c r="G46" s="587"/>
      <c r="H46" s="588"/>
    </row>
    <row r="47" spans="6:8">
      <c r="F47" s="597"/>
      <c r="G47" s="587"/>
      <c r="H47" s="588"/>
    </row>
    <row r="48" spans="6:8">
      <c r="F48" s="597"/>
      <c r="G48" s="587"/>
      <c r="H48" s="588"/>
    </row>
    <row r="49" spans="6:8">
      <c r="F49" s="597"/>
      <c r="G49" s="587"/>
      <c r="H49" s="588"/>
    </row>
    <row r="50" spans="6:8" ht="13.5" thickBot="1">
      <c r="F50" s="601"/>
      <c r="G50" s="602"/>
      <c r="H50" s="603"/>
    </row>
    <row r="51" spans="6:8">
      <c r="H51" s="604"/>
    </row>
    <row r="52" spans="6:8">
      <c r="H52" s="604">
        <v>1</v>
      </c>
    </row>
    <row r="53" spans="6:8">
      <c r="H53" s="604">
        <v>1</v>
      </c>
    </row>
    <row r="54" spans="6:8">
      <c r="H54" s="604">
        <v>1</v>
      </c>
    </row>
    <row r="55" spans="6:8">
      <c r="H55" s="604">
        <v>1</v>
      </c>
    </row>
    <row r="56" spans="6:8">
      <c r="H56" s="604">
        <v>1</v>
      </c>
    </row>
    <row r="57" spans="6:8">
      <c r="H57" s="604">
        <v>1</v>
      </c>
    </row>
    <row r="58" spans="6:8">
      <c r="H58" s="604">
        <v>1</v>
      </c>
    </row>
    <row r="59" spans="6:8">
      <c r="H59" s="604">
        <v>1</v>
      </c>
    </row>
    <row r="60" spans="6:8">
      <c r="H60" s="604">
        <v>1</v>
      </c>
    </row>
    <row r="61" spans="6:8">
      <c r="H61" s="604">
        <v>1</v>
      </c>
    </row>
    <row r="62" spans="6:8">
      <c r="H62" s="604">
        <v>1</v>
      </c>
    </row>
    <row r="63" spans="6:8">
      <c r="H63" s="604">
        <v>1</v>
      </c>
    </row>
    <row r="64" spans="6:8">
      <c r="H64" s="604">
        <v>1</v>
      </c>
    </row>
    <row r="65" spans="8:8">
      <c r="H65" s="604">
        <v>1</v>
      </c>
    </row>
    <row r="66" spans="8:8">
      <c r="H66" s="604">
        <v>1</v>
      </c>
    </row>
    <row r="67" spans="8:8">
      <c r="H67" s="604">
        <v>1</v>
      </c>
    </row>
    <row r="68" spans="8:8">
      <c r="H68" s="604">
        <v>1</v>
      </c>
    </row>
    <row r="69" spans="8:8">
      <c r="H69" s="604">
        <v>1</v>
      </c>
    </row>
    <row r="70" spans="8:8">
      <c r="H70" s="604">
        <v>1</v>
      </c>
    </row>
    <row r="71" spans="8:8">
      <c r="H71" s="604">
        <v>1</v>
      </c>
    </row>
    <row r="72" spans="8:8">
      <c r="H72" s="604">
        <v>1</v>
      </c>
    </row>
    <row r="73" spans="8:8">
      <c r="H73" s="604">
        <v>1</v>
      </c>
    </row>
    <row r="74" spans="8:8">
      <c r="H74" s="604">
        <v>1</v>
      </c>
    </row>
    <row r="75" spans="8:8">
      <c r="H75" s="604">
        <v>1</v>
      </c>
    </row>
    <row r="76" spans="8:8">
      <c r="H76" s="604">
        <v>1</v>
      </c>
    </row>
    <row r="77" spans="8:8">
      <c r="H77" s="604">
        <v>1</v>
      </c>
    </row>
    <row r="78" spans="8:8">
      <c r="H78" s="604">
        <v>1</v>
      </c>
    </row>
    <row r="79" spans="8:8">
      <c r="H79" s="604">
        <v>1</v>
      </c>
    </row>
    <row r="80" spans="8:8">
      <c r="H80" s="604">
        <v>1</v>
      </c>
    </row>
    <row r="81" spans="8:8">
      <c r="H81" s="604">
        <v>1</v>
      </c>
    </row>
    <row r="82" spans="8:8">
      <c r="H82" s="604">
        <v>1</v>
      </c>
    </row>
    <row r="83" spans="8:8">
      <c r="H83" s="604">
        <v>1</v>
      </c>
    </row>
    <row r="84" spans="8:8">
      <c r="H84" s="604">
        <v>1</v>
      </c>
    </row>
    <row r="85" spans="8:8">
      <c r="H85" s="604">
        <v>1</v>
      </c>
    </row>
    <row r="86" spans="8:8">
      <c r="H86" s="604">
        <v>1</v>
      </c>
    </row>
    <row r="87" spans="8:8">
      <c r="H87" s="604">
        <v>1</v>
      </c>
    </row>
    <row r="88" spans="8:8">
      <c r="H88" s="604">
        <v>1</v>
      </c>
    </row>
    <row r="89" spans="8:8">
      <c r="H89" s="604">
        <v>1</v>
      </c>
    </row>
    <row r="90" spans="8:8">
      <c r="H90" s="604">
        <v>1</v>
      </c>
    </row>
    <row r="91" spans="8:8">
      <c r="H91" s="604">
        <v>1</v>
      </c>
    </row>
    <row r="92" spans="8:8">
      <c r="H92" s="604">
        <v>1</v>
      </c>
    </row>
    <row r="93" spans="8:8">
      <c r="H93" s="604">
        <v>1</v>
      </c>
    </row>
    <row r="94" spans="8:8">
      <c r="H94" s="604">
        <v>1</v>
      </c>
    </row>
    <row r="95" spans="8:8">
      <c r="H95" s="604">
        <v>1</v>
      </c>
    </row>
    <row r="96" spans="8:8">
      <c r="H96" s="604">
        <v>1</v>
      </c>
    </row>
    <row r="97" spans="8:8">
      <c r="H97" s="604">
        <v>1</v>
      </c>
    </row>
    <row r="98" spans="8:8">
      <c r="H98" s="604">
        <v>1</v>
      </c>
    </row>
    <row r="99" spans="8:8">
      <c r="H99" s="604">
        <v>1</v>
      </c>
    </row>
    <row r="100" spans="8:8">
      <c r="H100" s="604">
        <v>1</v>
      </c>
    </row>
    <row r="101" spans="8:8">
      <c r="H101" s="604">
        <v>1</v>
      </c>
    </row>
    <row r="102" spans="8:8">
      <c r="H102" s="604">
        <v>1</v>
      </c>
    </row>
    <row r="103" spans="8:8">
      <c r="H103" s="604">
        <v>1</v>
      </c>
    </row>
    <row r="104" spans="8:8">
      <c r="H104" s="604">
        <v>1</v>
      </c>
    </row>
    <row r="105" spans="8:8">
      <c r="H105" s="604">
        <v>1</v>
      </c>
    </row>
    <row r="106" spans="8:8">
      <c r="H106" s="604">
        <v>1</v>
      </c>
    </row>
    <row r="107" spans="8:8">
      <c r="H107" s="604">
        <v>1</v>
      </c>
    </row>
    <row r="108" spans="8:8">
      <c r="H108" s="604">
        <v>1</v>
      </c>
    </row>
    <row r="109" spans="8:8">
      <c r="H109" s="604">
        <v>1</v>
      </c>
    </row>
    <row r="110" spans="8:8">
      <c r="H110" s="604">
        <v>1</v>
      </c>
    </row>
    <row r="111" spans="8:8">
      <c r="H111" s="604">
        <v>1</v>
      </c>
    </row>
    <row r="112" spans="8:8">
      <c r="H112" s="604">
        <v>1</v>
      </c>
    </row>
    <row r="113" spans="8:8">
      <c r="H113" s="604">
        <v>1</v>
      </c>
    </row>
    <row r="114" spans="8:8">
      <c r="H114" s="604">
        <v>1</v>
      </c>
    </row>
    <row r="115" spans="8:8">
      <c r="H115" s="604">
        <v>1</v>
      </c>
    </row>
    <row r="116" spans="8:8">
      <c r="H116" s="604">
        <v>1</v>
      </c>
    </row>
    <row r="117" spans="8:8">
      <c r="H117" s="604">
        <v>1</v>
      </c>
    </row>
    <row r="118" spans="8:8">
      <c r="H118" s="604">
        <v>1</v>
      </c>
    </row>
    <row r="119" spans="8:8">
      <c r="H119" s="604">
        <v>1</v>
      </c>
    </row>
    <row r="120" spans="8:8">
      <c r="H120" s="604">
        <v>1</v>
      </c>
    </row>
    <row r="121" spans="8:8">
      <c r="H121" s="604">
        <v>1</v>
      </c>
    </row>
    <row r="122" spans="8:8">
      <c r="H122" s="604">
        <v>1</v>
      </c>
    </row>
    <row r="123" spans="8:8">
      <c r="H123" s="604">
        <v>1</v>
      </c>
    </row>
    <row r="124" spans="8:8">
      <c r="H124" s="604">
        <v>1</v>
      </c>
    </row>
    <row r="125" spans="8:8">
      <c r="H125" s="604">
        <v>1</v>
      </c>
    </row>
    <row r="126" spans="8:8">
      <c r="H126" s="604">
        <v>1</v>
      </c>
    </row>
    <row r="127" spans="8:8">
      <c r="H127" s="604">
        <v>1</v>
      </c>
    </row>
    <row r="128" spans="8:8">
      <c r="H128" s="604">
        <v>1</v>
      </c>
    </row>
    <row r="129" spans="8:8">
      <c r="H129" s="604">
        <v>1</v>
      </c>
    </row>
    <row r="130" spans="8:8">
      <c r="H130" s="604">
        <v>1</v>
      </c>
    </row>
    <row r="131" spans="8:8">
      <c r="H131" s="604">
        <v>1</v>
      </c>
    </row>
    <row r="132" spans="8:8">
      <c r="H132" s="604">
        <v>1</v>
      </c>
    </row>
    <row r="133" spans="8:8">
      <c r="H133" s="604">
        <v>1</v>
      </c>
    </row>
    <row r="134" spans="8:8">
      <c r="H134" s="604">
        <v>1</v>
      </c>
    </row>
    <row r="135" spans="8:8">
      <c r="H135" s="604">
        <v>1</v>
      </c>
    </row>
    <row r="136" spans="8:8">
      <c r="H136" s="604">
        <v>1</v>
      </c>
    </row>
    <row r="137" spans="8:8">
      <c r="H137" s="604">
        <v>1</v>
      </c>
    </row>
    <row r="138" spans="8:8">
      <c r="H138" s="604">
        <v>1</v>
      </c>
    </row>
    <row r="139" spans="8:8">
      <c r="H139" s="604">
        <v>1</v>
      </c>
    </row>
    <row r="140" spans="8:8">
      <c r="H140" s="604">
        <v>1</v>
      </c>
    </row>
    <row r="141" spans="8:8">
      <c r="H141" s="604">
        <v>1</v>
      </c>
    </row>
    <row r="142" spans="8:8">
      <c r="H142" s="604">
        <v>1</v>
      </c>
    </row>
    <row r="143" spans="8:8">
      <c r="H143" s="604">
        <v>1</v>
      </c>
    </row>
    <row r="144" spans="8:8">
      <c r="H144" s="604">
        <v>1</v>
      </c>
    </row>
    <row r="145" spans="8:8">
      <c r="H145" s="604">
        <v>1</v>
      </c>
    </row>
    <row r="146" spans="8:8">
      <c r="H146" s="604">
        <v>1</v>
      </c>
    </row>
    <row r="147" spans="8:8">
      <c r="H147" s="604">
        <v>1</v>
      </c>
    </row>
    <row r="148" spans="8:8">
      <c r="H148" s="604">
        <v>1</v>
      </c>
    </row>
    <row r="149" spans="8:8">
      <c r="H149" s="604">
        <v>1</v>
      </c>
    </row>
    <row r="150" spans="8:8">
      <c r="H150" s="604">
        <v>1</v>
      </c>
    </row>
    <row r="151" spans="8:8">
      <c r="H151" s="604">
        <v>1</v>
      </c>
    </row>
    <row r="152" spans="8:8">
      <c r="H152" s="604">
        <v>1</v>
      </c>
    </row>
    <row r="153" spans="8:8">
      <c r="H153" s="604">
        <v>1</v>
      </c>
    </row>
    <row r="154" spans="8:8">
      <c r="H154" s="604">
        <v>1</v>
      </c>
    </row>
    <row r="155" spans="8:8">
      <c r="H155" s="604">
        <v>1</v>
      </c>
    </row>
    <row r="156" spans="8:8">
      <c r="H156" s="604">
        <v>1</v>
      </c>
    </row>
    <row r="157" spans="8:8">
      <c r="H157" s="604">
        <v>1</v>
      </c>
    </row>
    <row r="158" spans="8:8">
      <c r="H158" s="604">
        <v>1</v>
      </c>
    </row>
    <row r="159" spans="8:8">
      <c r="H159" s="604">
        <v>1</v>
      </c>
    </row>
    <row r="160" spans="8:8">
      <c r="H160" s="604">
        <v>1</v>
      </c>
    </row>
    <row r="161" spans="8:8">
      <c r="H161" s="604">
        <v>1</v>
      </c>
    </row>
    <row r="162" spans="8:8">
      <c r="H162" s="604">
        <v>1</v>
      </c>
    </row>
    <row r="163" spans="8:8">
      <c r="H163" s="604">
        <v>1</v>
      </c>
    </row>
    <row r="164" spans="8:8">
      <c r="H164" s="604">
        <v>1</v>
      </c>
    </row>
    <row r="165" spans="8:8">
      <c r="H165" s="604">
        <v>1</v>
      </c>
    </row>
    <row r="166" spans="8:8">
      <c r="H166" s="604">
        <v>1</v>
      </c>
    </row>
    <row r="167" spans="8:8">
      <c r="H167" s="604">
        <v>1</v>
      </c>
    </row>
    <row r="168" spans="8:8">
      <c r="H168" s="604">
        <v>1</v>
      </c>
    </row>
    <row r="169" spans="8:8">
      <c r="H169" s="604">
        <v>1</v>
      </c>
    </row>
    <row r="170" spans="8:8">
      <c r="H170" s="604">
        <v>1</v>
      </c>
    </row>
    <row r="171" spans="8:8">
      <c r="H171" s="604">
        <v>1</v>
      </c>
    </row>
    <row r="172" spans="8:8">
      <c r="H172" s="604">
        <v>1</v>
      </c>
    </row>
    <row r="173" spans="8:8">
      <c r="H173" s="604">
        <v>1</v>
      </c>
    </row>
    <row r="174" spans="8:8">
      <c r="H174" s="604">
        <v>1</v>
      </c>
    </row>
    <row r="175" spans="8:8">
      <c r="H175" s="604">
        <v>1</v>
      </c>
    </row>
    <row r="176" spans="8:8">
      <c r="H176" s="604">
        <v>1</v>
      </c>
    </row>
    <row r="177" spans="8:8">
      <c r="H177" s="604">
        <v>1</v>
      </c>
    </row>
    <row r="178" spans="8:8">
      <c r="H178" s="604">
        <v>1</v>
      </c>
    </row>
    <row r="179" spans="8:8">
      <c r="H179" s="604">
        <v>1</v>
      </c>
    </row>
    <row r="180" spans="8:8">
      <c r="H180" s="604">
        <v>1</v>
      </c>
    </row>
    <row r="181" spans="8:8">
      <c r="H181" s="604">
        <v>1</v>
      </c>
    </row>
    <row r="182" spans="8:8">
      <c r="H182" s="604">
        <v>1</v>
      </c>
    </row>
    <row r="183" spans="8:8">
      <c r="H183" s="604">
        <v>1</v>
      </c>
    </row>
    <row r="184" spans="8:8">
      <c r="H184" s="604">
        <v>1</v>
      </c>
    </row>
    <row r="185" spans="8:8">
      <c r="H185" s="604">
        <v>1</v>
      </c>
    </row>
    <row r="186" spans="8:8">
      <c r="H186" s="604">
        <v>1</v>
      </c>
    </row>
    <row r="187" spans="8:8">
      <c r="H187" s="604">
        <v>1</v>
      </c>
    </row>
    <row r="188" spans="8:8">
      <c r="H188" s="604">
        <v>1</v>
      </c>
    </row>
    <row r="189" spans="8:8">
      <c r="H189" s="604">
        <v>1</v>
      </c>
    </row>
    <row r="190" spans="8:8">
      <c r="H190" s="604">
        <v>1</v>
      </c>
    </row>
    <row r="191" spans="8:8">
      <c r="H191" s="604">
        <v>1</v>
      </c>
    </row>
    <row r="192" spans="8:8">
      <c r="H192" s="604">
        <v>1</v>
      </c>
    </row>
    <row r="193" spans="8:8">
      <c r="H193" s="604">
        <v>1</v>
      </c>
    </row>
    <row r="194" spans="8:8">
      <c r="H194" s="604">
        <v>1</v>
      </c>
    </row>
    <row r="195" spans="8:8">
      <c r="H195" s="604">
        <v>1</v>
      </c>
    </row>
    <row r="196" spans="8:8">
      <c r="H196" s="604">
        <v>1</v>
      </c>
    </row>
    <row r="197" spans="8:8">
      <c r="H197" s="604">
        <v>1</v>
      </c>
    </row>
    <row r="198" spans="8:8">
      <c r="H198" s="604">
        <v>1</v>
      </c>
    </row>
    <row r="199" spans="8:8">
      <c r="H199" s="604">
        <v>1</v>
      </c>
    </row>
    <row r="200" spans="8:8">
      <c r="H200" s="604">
        <v>1</v>
      </c>
    </row>
    <row r="201" spans="8:8">
      <c r="H201" s="604">
        <v>1</v>
      </c>
    </row>
    <row r="202" spans="8:8">
      <c r="H202" s="604">
        <v>1</v>
      </c>
    </row>
    <row r="203" spans="8:8">
      <c r="H203" s="604">
        <v>1</v>
      </c>
    </row>
    <row r="204" spans="8:8">
      <c r="H204" s="604">
        <v>1</v>
      </c>
    </row>
    <row r="205" spans="8:8">
      <c r="H205" s="604">
        <v>1</v>
      </c>
    </row>
    <row r="206" spans="8:8">
      <c r="H206" s="604">
        <v>1</v>
      </c>
    </row>
    <row r="207" spans="8:8">
      <c r="H207" s="604">
        <v>1</v>
      </c>
    </row>
    <row r="208" spans="8:8">
      <c r="H208" s="604">
        <v>1</v>
      </c>
    </row>
    <row r="209" spans="8:8">
      <c r="H209" s="604">
        <v>1</v>
      </c>
    </row>
    <row r="210" spans="8:8">
      <c r="H210" s="604">
        <v>1</v>
      </c>
    </row>
    <row r="211" spans="8:8">
      <c r="H211" s="604">
        <v>1</v>
      </c>
    </row>
    <row r="212" spans="8:8">
      <c r="H212" s="604">
        <v>1</v>
      </c>
    </row>
    <row r="213" spans="8:8">
      <c r="H213" s="604">
        <v>1</v>
      </c>
    </row>
    <row r="214" spans="8:8">
      <c r="H214" s="604">
        <v>1</v>
      </c>
    </row>
    <row r="215" spans="8:8">
      <c r="H215" s="604">
        <v>1</v>
      </c>
    </row>
    <row r="216" spans="8:8">
      <c r="H216" s="604">
        <v>1</v>
      </c>
    </row>
    <row r="217" spans="8:8">
      <c r="H217" s="604">
        <v>1</v>
      </c>
    </row>
    <row r="218" spans="8:8">
      <c r="H218" s="604">
        <v>1</v>
      </c>
    </row>
    <row r="219" spans="8:8">
      <c r="H219" s="604">
        <v>1</v>
      </c>
    </row>
    <row r="220" spans="8:8">
      <c r="H220" s="604">
        <v>1</v>
      </c>
    </row>
    <row r="221" spans="8:8">
      <c r="H221" s="604">
        <v>1</v>
      </c>
    </row>
    <row r="222" spans="8:8">
      <c r="H222" s="604">
        <v>1</v>
      </c>
    </row>
    <row r="223" spans="8:8">
      <c r="H223" s="604">
        <v>1</v>
      </c>
    </row>
    <row r="224" spans="8:8">
      <c r="H224" s="604">
        <v>1</v>
      </c>
    </row>
    <row r="225" spans="8:8">
      <c r="H225" s="604">
        <v>1</v>
      </c>
    </row>
    <row r="226" spans="8:8">
      <c r="H226" s="604">
        <v>1</v>
      </c>
    </row>
    <row r="227" spans="8:8">
      <c r="H227" s="604">
        <v>1</v>
      </c>
    </row>
    <row r="228" spans="8:8">
      <c r="H228" s="604">
        <v>1</v>
      </c>
    </row>
    <row r="229" spans="8:8">
      <c r="H229" s="604">
        <v>1</v>
      </c>
    </row>
    <row r="230" spans="8:8">
      <c r="H230" s="604">
        <v>1</v>
      </c>
    </row>
    <row r="231" spans="8:8">
      <c r="H231" s="604">
        <v>1</v>
      </c>
    </row>
    <row r="232" spans="8:8">
      <c r="H232" s="604">
        <v>1</v>
      </c>
    </row>
    <row r="233" spans="8:8">
      <c r="H233" s="604">
        <v>1</v>
      </c>
    </row>
    <row r="234" spans="8:8">
      <c r="H234" s="604">
        <v>1</v>
      </c>
    </row>
    <row r="235" spans="8:8">
      <c r="H235" s="604">
        <v>1</v>
      </c>
    </row>
    <row r="236" spans="8:8">
      <c r="H236" s="604">
        <v>1</v>
      </c>
    </row>
    <row r="237" spans="8:8">
      <c r="H237" s="604">
        <v>1</v>
      </c>
    </row>
    <row r="238" spans="8:8">
      <c r="H238" s="604">
        <v>1</v>
      </c>
    </row>
    <row r="239" spans="8:8">
      <c r="H239" s="604">
        <v>1</v>
      </c>
    </row>
    <row r="240" spans="8:8">
      <c r="H240" s="604">
        <v>1</v>
      </c>
    </row>
    <row r="241" spans="8:8">
      <c r="H241" s="604">
        <v>1</v>
      </c>
    </row>
    <row r="242" spans="8:8">
      <c r="H242" s="604">
        <v>1</v>
      </c>
    </row>
    <row r="243" spans="8:8">
      <c r="H243" s="604">
        <v>1</v>
      </c>
    </row>
    <row r="244" spans="8:8">
      <c r="H244" s="604">
        <v>1</v>
      </c>
    </row>
    <row r="245" spans="8:8">
      <c r="H245" s="604">
        <v>1</v>
      </c>
    </row>
    <row r="246" spans="8:8">
      <c r="H246" s="604">
        <v>1</v>
      </c>
    </row>
    <row r="247" spans="8:8">
      <c r="H247" s="604">
        <v>1</v>
      </c>
    </row>
    <row r="248" spans="8:8">
      <c r="H248" s="604">
        <v>1</v>
      </c>
    </row>
    <row r="249" spans="8:8">
      <c r="H249" s="604">
        <v>1</v>
      </c>
    </row>
    <row r="250" spans="8:8">
      <c r="H250" s="604">
        <v>1</v>
      </c>
    </row>
    <row r="251" spans="8:8">
      <c r="H251" s="604">
        <v>1</v>
      </c>
    </row>
    <row r="252" spans="8:8">
      <c r="H252" s="604">
        <v>1</v>
      </c>
    </row>
    <row r="253" spans="8:8">
      <c r="H253" s="604">
        <v>1</v>
      </c>
    </row>
    <row r="254" spans="8:8">
      <c r="H254" s="604">
        <v>1</v>
      </c>
    </row>
    <row r="255" spans="8:8">
      <c r="H255" s="604">
        <v>1</v>
      </c>
    </row>
    <row r="256" spans="8:8">
      <c r="H256" s="604">
        <v>1</v>
      </c>
    </row>
    <row r="257" spans="8:8">
      <c r="H257" s="604">
        <v>1</v>
      </c>
    </row>
    <row r="258" spans="8:8">
      <c r="H258" s="604">
        <v>1</v>
      </c>
    </row>
    <row r="259" spans="8:8">
      <c r="H259" s="604">
        <v>1</v>
      </c>
    </row>
    <row r="260" spans="8:8">
      <c r="H260" s="604">
        <v>1</v>
      </c>
    </row>
    <row r="261" spans="8:8">
      <c r="H261" s="604">
        <v>1</v>
      </c>
    </row>
    <row r="262" spans="8:8">
      <c r="H262" s="604">
        <v>1</v>
      </c>
    </row>
    <row r="263" spans="8:8">
      <c r="H263" s="604">
        <v>1</v>
      </c>
    </row>
    <row r="264" spans="8:8">
      <c r="H264" s="604">
        <v>1</v>
      </c>
    </row>
    <row r="265" spans="8:8">
      <c r="H265" s="604">
        <v>1</v>
      </c>
    </row>
    <row r="266" spans="8:8">
      <c r="H266" s="604">
        <v>1</v>
      </c>
    </row>
    <row r="267" spans="8:8">
      <c r="H267" s="604">
        <v>1</v>
      </c>
    </row>
    <row r="268" spans="8:8">
      <c r="H268" s="604">
        <v>1</v>
      </c>
    </row>
    <row r="269" spans="8:8">
      <c r="H269" s="604">
        <v>1</v>
      </c>
    </row>
    <row r="270" spans="8:8">
      <c r="H270" s="604">
        <v>1</v>
      </c>
    </row>
    <row r="271" spans="8:8">
      <c r="H271" s="604">
        <v>1</v>
      </c>
    </row>
    <row r="272" spans="8:8">
      <c r="H272" s="604">
        <v>1</v>
      </c>
    </row>
    <row r="273" spans="8:8">
      <c r="H273" s="604">
        <v>1</v>
      </c>
    </row>
    <row r="274" spans="8:8">
      <c r="H274" s="604">
        <v>1</v>
      </c>
    </row>
    <row r="275" spans="8:8">
      <c r="H275" s="604">
        <v>1</v>
      </c>
    </row>
    <row r="276" spans="8:8">
      <c r="H276" s="604">
        <v>1</v>
      </c>
    </row>
    <row r="277" spans="8:8">
      <c r="H277" s="604">
        <v>1</v>
      </c>
    </row>
    <row r="278" spans="8:8">
      <c r="H278" s="604">
        <v>1</v>
      </c>
    </row>
    <row r="279" spans="8:8">
      <c r="H279" s="604">
        <v>1</v>
      </c>
    </row>
    <row r="280" spans="8:8">
      <c r="H280" s="604">
        <v>1</v>
      </c>
    </row>
    <row r="281" spans="8:8">
      <c r="H281" s="604">
        <v>1</v>
      </c>
    </row>
    <row r="282" spans="8:8">
      <c r="H282" s="604">
        <v>1</v>
      </c>
    </row>
    <row r="283" spans="8:8">
      <c r="H283" s="604">
        <v>1</v>
      </c>
    </row>
    <row r="284" spans="8:8">
      <c r="H284" s="604">
        <v>1</v>
      </c>
    </row>
    <row r="285" spans="8:8">
      <c r="H285" s="604">
        <v>1</v>
      </c>
    </row>
    <row r="286" spans="8:8">
      <c r="H286" s="604">
        <v>1</v>
      </c>
    </row>
    <row r="287" spans="8:8">
      <c r="H287" s="604">
        <v>1</v>
      </c>
    </row>
    <row r="288" spans="8:8">
      <c r="H288" s="604">
        <v>1</v>
      </c>
    </row>
    <row r="289" spans="8:8">
      <c r="H289" s="604">
        <v>1</v>
      </c>
    </row>
    <row r="290" spans="8:8">
      <c r="H290" s="604">
        <v>1</v>
      </c>
    </row>
    <row r="291" spans="8:8">
      <c r="H291" s="604">
        <v>1</v>
      </c>
    </row>
    <row r="292" spans="8:8">
      <c r="H292" s="604">
        <v>1</v>
      </c>
    </row>
    <row r="293" spans="8:8">
      <c r="H293" s="604">
        <v>1</v>
      </c>
    </row>
    <row r="294" spans="8:8">
      <c r="H294" s="604">
        <v>1</v>
      </c>
    </row>
    <row r="295" spans="8:8">
      <c r="H295" s="604">
        <v>1</v>
      </c>
    </row>
    <row r="296" spans="8:8">
      <c r="H296" s="604">
        <v>1</v>
      </c>
    </row>
    <row r="297" spans="8:8">
      <c r="H297" s="604">
        <v>1</v>
      </c>
    </row>
    <row r="298" spans="8:8">
      <c r="H298" s="604">
        <v>1</v>
      </c>
    </row>
    <row r="299" spans="8:8">
      <c r="H299" s="604">
        <v>1</v>
      </c>
    </row>
    <row r="300" spans="8:8">
      <c r="H300" s="604">
        <v>1</v>
      </c>
    </row>
    <row r="301" spans="8:8">
      <c r="H301" s="604">
        <v>1</v>
      </c>
    </row>
    <row r="302" spans="8:8">
      <c r="H302" s="604">
        <v>1</v>
      </c>
    </row>
    <row r="303" spans="8:8">
      <c r="H303" s="604">
        <v>1</v>
      </c>
    </row>
    <row r="304" spans="8:8">
      <c r="H304" s="604">
        <v>1</v>
      </c>
    </row>
    <row r="305" spans="8:8">
      <c r="H305" s="604">
        <v>1</v>
      </c>
    </row>
    <row r="306" spans="8:8">
      <c r="H306" s="604">
        <v>1</v>
      </c>
    </row>
    <row r="307" spans="8:8">
      <c r="H307" s="604">
        <v>1</v>
      </c>
    </row>
    <row r="308" spans="8:8">
      <c r="H308" s="604">
        <v>1</v>
      </c>
    </row>
    <row r="309" spans="8:8">
      <c r="H309" s="604">
        <v>1</v>
      </c>
    </row>
    <row r="310" spans="8:8">
      <c r="H310" s="604">
        <v>1</v>
      </c>
    </row>
    <row r="311" spans="8:8">
      <c r="H311" s="604">
        <v>1</v>
      </c>
    </row>
    <row r="312" spans="8:8">
      <c r="H312" s="604">
        <v>1</v>
      </c>
    </row>
    <row r="313" spans="8:8">
      <c r="H313" s="604">
        <v>1</v>
      </c>
    </row>
    <row r="314" spans="8:8">
      <c r="H314" s="604">
        <v>1</v>
      </c>
    </row>
    <row r="315" spans="8:8">
      <c r="H315" s="604">
        <v>1</v>
      </c>
    </row>
    <row r="316" spans="8:8">
      <c r="H316" s="604">
        <v>1</v>
      </c>
    </row>
    <row r="317" spans="8:8">
      <c r="H317" s="604">
        <v>1</v>
      </c>
    </row>
    <row r="318" spans="8:8">
      <c r="H318" s="604">
        <v>1</v>
      </c>
    </row>
    <row r="319" spans="8:8">
      <c r="H319" s="604">
        <v>1</v>
      </c>
    </row>
    <row r="320" spans="8:8">
      <c r="H320" s="604">
        <v>1</v>
      </c>
    </row>
    <row r="321" spans="8:8">
      <c r="H321" s="604">
        <v>1</v>
      </c>
    </row>
    <row r="322" spans="8:8">
      <c r="H322" s="604">
        <v>1</v>
      </c>
    </row>
    <row r="323" spans="8:8">
      <c r="H323" s="604">
        <v>1</v>
      </c>
    </row>
    <row r="324" spans="8:8">
      <c r="H324" s="604">
        <v>1</v>
      </c>
    </row>
    <row r="325" spans="8:8">
      <c r="H325" s="604">
        <v>1</v>
      </c>
    </row>
    <row r="326" spans="8:8">
      <c r="H326" s="604">
        <v>1</v>
      </c>
    </row>
    <row r="327" spans="8:8">
      <c r="H327" s="604">
        <v>1</v>
      </c>
    </row>
    <row r="328" spans="8:8">
      <c r="H328" s="604">
        <v>1</v>
      </c>
    </row>
    <row r="329" spans="8:8">
      <c r="H329" s="604">
        <v>1</v>
      </c>
    </row>
    <row r="330" spans="8:8">
      <c r="H330" s="604">
        <v>1</v>
      </c>
    </row>
    <row r="331" spans="8:8">
      <c r="H331" s="604">
        <v>1</v>
      </c>
    </row>
    <row r="332" spans="8:8">
      <c r="H332" s="604">
        <v>1</v>
      </c>
    </row>
    <row r="333" spans="8:8">
      <c r="H333" s="604">
        <v>1</v>
      </c>
    </row>
    <row r="334" spans="8:8">
      <c r="H334" s="604">
        <v>1</v>
      </c>
    </row>
    <row r="335" spans="8:8">
      <c r="H335" s="604">
        <v>1</v>
      </c>
    </row>
    <row r="336" spans="8:8">
      <c r="H336" s="604">
        <v>1</v>
      </c>
    </row>
    <row r="337" spans="8:8">
      <c r="H337" s="604">
        <v>1</v>
      </c>
    </row>
    <row r="338" spans="8:8">
      <c r="H338" s="604">
        <v>1</v>
      </c>
    </row>
    <row r="339" spans="8:8">
      <c r="H339" s="604">
        <v>1</v>
      </c>
    </row>
    <row r="340" spans="8:8">
      <c r="H340" s="604">
        <v>1</v>
      </c>
    </row>
    <row r="341" spans="8:8">
      <c r="H341" s="604">
        <v>1</v>
      </c>
    </row>
    <row r="342" spans="8:8">
      <c r="H342" s="604">
        <v>1</v>
      </c>
    </row>
    <row r="343" spans="8:8">
      <c r="H343" s="604">
        <v>1</v>
      </c>
    </row>
    <row r="344" spans="8:8">
      <c r="H344" s="604">
        <v>1</v>
      </c>
    </row>
    <row r="345" spans="8:8">
      <c r="H345" s="604">
        <v>1</v>
      </c>
    </row>
    <row r="346" spans="8:8">
      <c r="H346" s="604">
        <v>1</v>
      </c>
    </row>
    <row r="347" spans="8:8">
      <c r="H347" s="604">
        <v>1</v>
      </c>
    </row>
    <row r="348" spans="8:8">
      <c r="H348" s="604">
        <v>1</v>
      </c>
    </row>
    <row r="349" spans="8:8">
      <c r="H349" s="604">
        <v>1</v>
      </c>
    </row>
    <row r="350" spans="8:8">
      <c r="H350" s="604">
        <v>1</v>
      </c>
    </row>
    <row r="351" spans="8:8">
      <c r="H351" s="604">
        <v>1</v>
      </c>
    </row>
    <row r="352" spans="8:8">
      <c r="H352" s="604">
        <v>1</v>
      </c>
    </row>
    <row r="353" spans="8:8">
      <c r="H353" s="604">
        <v>1</v>
      </c>
    </row>
    <row r="354" spans="8:8">
      <c r="H354" s="604">
        <v>1</v>
      </c>
    </row>
    <row r="355" spans="8:8">
      <c r="H355" s="604">
        <v>1</v>
      </c>
    </row>
    <row r="356" spans="8:8">
      <c r="H356" s="604">
        <v>1</v>
      </c>
    </row>
    <row r="357" spans="8:8">
      <c r="H357" s="604">
        <v>1</v>
      </c>
    </row>
    <row r="358" spans="8:8">
      <c r="H358" s="604">
        <v>1</v>
      </c>
    </row>
    <row r="359" spans="8:8">
      <c r="H359" s="604">
        <v>1</v>
      </c>
    </row>
    <row r="360" spans="8:8">
      <c r="H360" s="604">
        <v>1</v>
      </c>
    </row>
    <row r="361" spans="8:8">
      <c r="H361" s="604">
        <v>1</v>
      </c>
    </row>
    <row r="362" spans="8:8">
      <c r="H362" s="604">
        <v>1</v>
      </c>
    </row>
    <row r="363" spans="8:8">
      <c r="H363" s="604">
        <v>1</v>
      </c>
    </row>
    <row r="364" spans="8:8">
      <c r="H364" s="604">
        <v>1</v>
      </c>
    </row>
    <row r="365" spans="8:8">
      <c r="H365" s="604">
        <v>1</v>
      </c>
    </row>
    <row r="366" spans="8:8">
      <c r="H366" s="604">
        <v>1</v>
      </c>
    </row>
    <row r="367" spans="8:8">
      <c r="H367" s="604">
        <v>1</v>
      </c>
    </row>
    <row r="368" spans="8:8">
      <c r="H368" s="604">
        <v>1</v>
      </c>
    </row>
    <row r="369" spans="8:8">
      <c r="H369" s="604">
        <v>1</v>
      </c>
    </row>
    <row r="370" spans="8:8">
      <c r="H370" s="604">
        <v>1</v>
      </c>
    </row>
    <row r="371" spans="8:8">
      <c r="H371" s="604">
        <v>1</v>
      </c>
    </row>
    <row r="372" spans="8:8">
      <c r="H372" s="604">
        <v>1</v>
      </c>
    </row>
    <row r="373" spans="8:8">
      <c r="H373" s="604">
        <v>1</v>
      </c>
    </row>
    <row r="374" spans="8:8">
      <c r="H374" s="604">
        <v>1</v>
      </c>
    </row>
    <row r="375" spans="8:8">
      <c r="H375" s="604">
        <v>1</v>
      </c>
    </row>
    <row r="376" spans="8:8">
      <c r="H376" s="604">
        <v>1</v>
      </c>
    </row>
    <row r="377" spans="8:8">
      <c r="H377" s="604">
        <v>1</v>
      </c>
    </row>
    <row r="378" spans="8:8">
      <c r="H378" s="604">
        <v>1</v>
      </c>
    </row>
    <row r="379" spans="8:8">
      <c r="H379" s="604">
        <v>1</v>
      </c>
    </row>
    <row r="380" spans="8:8">
      <c r="H380" s="604">
        <v>1</v>
      </c>
    </row>
    <row r="381" spans="8:8">
      <c r="H381" s="604">
        <v>1</v>
      </c>
    </row>
    <row r="382" spans="8:8">
      <c r="H382" s="604">
        <v>1</v>
      </c>
    </row>
    <row r="383" spans="8:8">
      <c r="H383" s="604">
        <v>1</v>
      </c>
    </row>
    <row r="384" spans="8:8">
      <c r="H384" s="604">
        <v>1</v>
      </c>
    </row>
    <row r="385" spans="8:8">
      <c r="H385" s="604">
        <v>1</v>
      </c>
    </row>
    <row r="386" spans="8:8">
      <c r="H386" s="604">
        <v>1</v>
      </c>
    </row>
    <row r="387" spans="8:8">
      <c r="H387" s="604">
        <v>1</v>
      </c>
    </row>
    <row r="388" spans="8:8">
      <c r="H388" s="604">
        <v>1</v>
      </c>
    </row>
    <row r="389" spans="8:8">
      <c r="H389" s="604">
        <v>1</v>
      </c>
    </row>
    <row r="390" spans="8:8">
      <c r="H390" s="604">
        <v>1</v>
      </c>
    </row>
    <row r="391" spans="8:8">
      <c r="H391" s="604">
        <v>1</v>
      </c>
    </row>
    <row r="392" spans="8:8">
      <c r="H392" s="604">
        <v>1</v>
      </c>
    </row>
    <row r="393" spans="8:8">
      <c r="H393" s="604">
        <v>1</v>
      </c>
    </row>
    <row r="394" spans="8:8">
      <c r="H394" s="604">
        <v>1</v>
      </c>
    </row>
    <row r="395" spans="8:8">
      <c r="H395" s="604">
        <v>1</v>
      </c>
    </row>
    <row r="396" spans="8:8">
      <c r="H396" s="604">
        <v>1</v>
      </c>
    </row>
    <row r="397" spans="8:8">
      <c r="H397" s="604">
        <v>1</v>
      </c>
    </row>
    <row r="398" spans="8:8">
      <c r="H398" s="604">
        <v>1</v>
      </c>
    </row>
    <row r="399" spans="8:8">
      <c r="H399" s="604">
        <v>1</v>
      </c>
    </row>
    <row r="400" spans="8:8">
      <c r="H400" s="604">
        <v>1</v>
      </c>
    </row>
    <row r="401" spans="8:8">
      <c r="H401" s="604">
        <v>1</v>
      </c>
    </row>
    <row r="402" spans="8:8">
      <c r="H402" s="604">
        <v>1</v>
      </c>
    </row>
    <row r="403" spans="8:8">
      <c r="H403" s="604">
        <v>1</v>
      </c>
    </row>
    <row r="404" spans="8:8">
      <c r="H404" s="604">
        <v>1</v>
      </c>
    </row>
    <row r="405" spans="8:8">
      <c r="H405" s="604">
        <v>1</v>
      </c>
    </row>
    <row r="406" spans="8:8">
      <c r="H406" s="604">
        <v>1</v>
      </c>
    </row>
    <row r="407" spans="8:8">
      <c r="H407" s="604">
        <v>1</v>
      </c>
    </row>
    <row r="408" spans="8:8">
      <c r="H408" s="604">
        <v>1</v>
      </c>
    </row>
    <row r="409" spans="8:8">
      <c r="H409" s="604">
        <v>1</v>
      </c>
    </row>
    <row r="410" spans="8:8">
      <c r="H410" s="604">
        <v>1</v>
      </c>
    </row>
    <row r="411" spans="8:8">
      <c r="H411" s="604">
        <v>1</v>
      </c>
    </row>
    <row r="412" spans="8:8">
      <c r="H412" s="604">
        <v>1</v>
      </c>
    </row>
    <row r="413" spans="8:8">
      <c r="H413" s="604">
        <v>1</v>
      </c>
    </row>
    <row r="414" spans="8:8">
      <c r="H414" s="604">
        <v>1</v>
      </c>
    </row>
    <row r="415" spans="8:8">
      <c r="H415" s="604">
        <v>1</v>
      </c>
    </row>
    <row r="416" spans="8:8">
      <c r="H416" s="604">
        <v>1</v>
      </c>
    </row>
    <row r="417" spans="8:8">
      <c r="H417" s="604">
        <v>1</v>
      </c>
    </row>
    <row r="418" spans="8:8">
      <c r="H418" s="604">
        <v>1</v>
      </c>
    </row>
    <row r="419" spans="8:8">
      <c r="H419" s="604">
        <v>1</v>
      </c>
    </row>
    <row r="420" spans="8:8">
      <c r="H420" s="604">
        <v>1</v>
      </c>
    </row>
    <row r="421" spans="8:8">
      <c r="H421" s="604">
        <v>1</v>
      </c>
    </row>
    <row r="422" spans="8:8">
      <c r="H422" s="604">
        <v>1</v>
      </c>
    </row>
    <row r="423" spans="8:8">
      <c r="H423" s="604">
        <v>1</v>
      </c>
    </row>
    <row r="424" spans="8:8">
      <c r="H424" s="604">
        <v>1</v>
      </c>
    </row>
    <row r="425" spans="8:8">
      <c r="H425" s="604">
        <v>1</v>
      </c>
    </row>
    <row r="426" spans="8:8">
      <c r="H426" s="604">
        <v>1</v>
      </c>
    </row>
    <row r="427" spans="8:8">
      <c r="H427" s="604">
        <v>1</v>
      </c>
    </row>
    <row r="428" spans="8:8">
      <c r="H428" s="604">
        <v>1</v>
      </c>
    </row>
    <row r="429" spans="8:8">
      <c r="H429" s="604">
        <v>1</v>
      </c>
    </row>
    <row r="430" spans="8:8">
      <c r="H430" s="604">
        <v>1</v>
      </c>
    </row>
    <row r="431" spans="8:8">
      <c r="H431" s="604">
        <v>1</v>
      </c>
    </row>
    <row r="432" spans="8:8">
      <c r="H432" s="604">
        <v>1</v>
      </c>
    </row>
    <row r="433" spans="8:8">
      <c r="H433" s="604">
        <v>1</v>
      </c>
    </row>
    <row r="434" spans="8:8">
      <c r="H434" s="604">
        <v>1</v>
      </c>
    </row>
    <row r="435" spans="8:8">
      <c r="H435" s="604">
        <v>1</v>
      </c>
    </row>
    <row r="436" spans="8:8">
      <c r="H436" s="604">
        <v>1</v>
      </c>
    </row>
    <row r="437" spans="8:8">
      <c r="H437" s="604">
        <v>1</v>
      </c>
    </row>
    <row r="438" spans="8:8">
      <c r="H438" s="604">
        <v>1</v>
      </c>
    </row>
    <row r="439" spans="8:8">
      <c r="H439" s="604">
        <v>1</v>
      </c>
    </row>
    <row r="440" spans="8:8">
      <c r="H440" s="604">
        <v>1</v>
      </c>
    </row>
    <row r="441" spans="8:8">
      <c r="H441" s="604">
        <v>1</v>
      </c>
    </row>
    <row r="442" spans="8:8">
      <c r="H442" s="604">
        <v>1</v>
      </c>
    </row>
    <row r="443" spans="8:8">
      <c r="H443" s="604">
        <v>1</v>
      </c>
    </row>
    <row r="444" spans="8:8">
      <c r="H444" s="604">
        <v>1</v>
      </c>
    </row>
    <row r="445" spans="8:8">
      <c r="H445" s="604">
        <v>1</v>
      </c>
    </row>
    <row r="446" spans="8:8">
      <c r="H446" s="604">
        <v>1</v>
      </c>
    </row>
    <row r="447" spans="8:8">
      <c r="H447" s="604">
        <v>1</v>
      </c>
    </row>
    <row r="448" spans="8:8">
      <c r="H448" s="604">
        <v>1</v>
      </c>
    </row>
    <row r="449" spans="8:8">
      <c r="H449" s="604">
        <v>1</v>
      </c>
    </row>
    <row r="450" spans="8:8">
      <c r="H450" s="604">
        <v>1</v>
      </c>
    </row>
    <row r="451" spans="8:8">
      <c r="H451" s="604">
        <v>1</v>
      </c>
    </row>
    <row r="452" spans="8:8">
      <c r="H452" s="604">
        <v>1</v>
      </c>
    </row>
    <row r="453" spans="8:8">
      <c r="H453" s="604">
        <v>1</v>
      </c>
    </row>
    <row r="454" spans="8:8">
      <c r="H454" s="604">
        <v>1</v>
      </c>
    </row>
    <row r="455" spans="8:8">
      <c r="H455" s="604">
        <v>1</v>
      </c>
    </row>
    <row r="456" spans="8:8">
      <c r="H456" s="604">
        <v>1</v>
      </c>
    </row>
    <row r="457" spans="8:8">
      <c r="H457" s="604">
        <v>1</v>
      </c>
    </row>
    <row r="458" spans="8:8">
      <c r="H458" s="604">
        <v>1</v>
      </c>
    </row>
    <row r="459" spans="8:8">
      <c r="H459" s="604">
        <v>1</v>
      </c>
    </row>
    <row r="460" spans="8:8">
      <c r="H460" s="604">
        <v>1</v>
      </c>
    </row>
    <row r="461" spans="8:8">
      <c r="H461" s="604">
        <v>1</v>
      </c>
    </row>
    <row r="462" spans="8:8">
      <c r="H462" s="604">
        <v>1</v>
      </c>
    </row>
    <row r="463" spans="8:8">
      <c r="H463" s="604">
        <v>1</v>
      </c>
    </row>
    <row r="464" spans="8:8">
      <c r="H464" s="604">
        <v>1</v>
      </c>
    </row>
    <row r="465" spans="8:8">
      <c r="H465" s="604">
        <v>1</v>
      </c>
    </row>
    <row r="466" spans="8:8">
      <c r="H466" s="604">
        <v>1</v>
      </c>
    </row>
    <row r="467" spans="8:8">
      <c r="H467" s="604">
        <v>1</v>
      </c>
    </row>
    <row r="468" spans="8:8">
      <c r="H468" s="604">
        <v>1</v>
      </c>
    </row>
    <row r="469" spans="8:8">
      <c r="H469" s="604">
        <v>1</v>
      </c>
    </row>
    <row r="470" spans="8:8">
      <c r="H470" s="604">
        <v>1</v>
      </c>
    </row>
    <row r="471" spans="8:8">
      <c r="H471" s="604">
        <v>1</v>
      </c>
    </row>
    <row r="472" spans="8:8">
      <c r="H472" s="604">
        <v>1</v>
      </c>
    </row>
    <row r="473" spans="8:8">
      <c r="H473" s="604">
        <v>1</v>
      </c>
    </row>
    <row r="474" spans="8:8">
      <c r="H474" s="604">
        <v>1</v>
      </c>
    </row>
    <row r="475" spans="8:8">
      <c r="H475" s="604">
        <v>1</v>
      </c>
    </row>
    <row r="476" spans="8:8">
      <c r="H476" s="604">
        <v>1</v>
      </c>
    </row>
    <row r="477" spans="8:8">
      <c r="H477" s="604">
        <v>1</v>
      </c>
    </row>
    <row r="478" spans="8:8">
      <c r="H478" s="604">
        <v>1</v>
      </c>
    </row>
    <row r="479" spans="8:8">
      <c r="H479" s="604">
        <v>1</v>
      </c>
    </row>
    <row r="480" spans="8:8">
      <c r="H480" s="604">
        <v>1</v>
      </c>
    </row>
    <row r="481" spans="8:8">
      <c r="H481" s="604">
        <v>1</v>
      </c>
    </row>
    <row r="482" spans="8:8">
      <c r="H482" s="604">
        <v>1</v>
      </c>
    </row>
    <row r="483" spans="8:8">
      <c r="H483" s="604">
        <v>1</v>
      </c>
    </row>
    <row r="484" spans="8:8">
      <c r="H484" s="604">
        <v>1</v>
      </c>
    </row>
    <row r="485" spans="8:8">
      <c r="H485" s="604">
        <v>1</v>
      </c>
    </row>
    <row r="486" spans="8:8">
      <c r="H486" s="604">
        <v>1</v>
      </c>
    </row>
    <row r="487" spans="8:8">
      <c r="H487" s="604">
        <v>1</v>
      </c>
    </row>
    <row r="488" spans="8:8">
      <c r="H488" s="604">
        <v>1</v>
      </c>
    </row>
    <row r="489" spans="8:8">
      <c r="H489" s="604">
        <v>1</v>
      </c>
    </row>
    <row r="490" spans="8:8">
      <c r="H490" s="604">
        <v>1</v>
      </c>
    </row>
    <row r="491" spans="8:8">
      <c r="H491" s="604">
        <v>1</v>
      </c>
    </row>
    <row r="492" spans="8:8">
      <c r="H492" s="604">
        <v>1</v>
      </c>
    </row>
    <row r="493" spans="8:8">
      <c r="H493" s="604">
        <v>1</v>
      </c>
    </row>
    <row r="494" spans="8:8">
      <c r="H494" s="604">
        <v>1</v>
      </c>
    </row>
    <row r="495" spans="8:8">
      <c r="H495" s="604">
        <v>1</v>
      </c>
    </row>
    <row r="496" spans="8:8">
      <c r="H496" s="604">
        <v>1</v>
      </c>
    </row>
    <row r="497" spans="8:8">
      <c r="H497" s="604">
        <v>1</v>
      </c>
    </row>
    <row r="498" spans="8:8">
      <c r="H498" s="604">
        <v>1</v>
      </c>
    </row>
    <row r="499" spans="8:8">
      <c r="H499" s="604">
        <v>1</v>
      </c>
    </row>
    <row r="500" spans="8:8">
      <c r="H500" s="604">
        <v>1</v>
      </c>
    </row>
    <row r="501" spans="8:8">
      <c r="H501" s="604">
        <v>1</v>
      </c>
    </row>
    <row r="502" spans="8:8">
      <c r="H502" s="604">
        <v>1</v>
      </c>
    </row>
    <row r="503" spans="8:8">
      <c r="H503" s="604">
        <v>1</v>
      </c>
    </row>
    <row r="504" spans="8:8">
      <c r="H504" s="604">
        <v>1</v>
      </c>
    </row>
    <row r="505" spans="8:8">
      <c r="H505" s="604">
        <v>1</v>
      </c>
    </row>
    <row r="506" spans="8:8">
      <c r="H506" s="604"/>
    </row>
    <row r="507" spans="8:8">
      <c r="H507" s="604"/>
    </row>
    <row r="508" spans="8:8">
      <c r="H508" s="604"/>
    </row>
    <row r="509" spans="8:8">
      <c r="H509" s="604"/>
    </row>
    <row r="510" spans="8:8">
      <c r="H510" s="604"/>
    </row>
    <row r="511" spans="8:8">
      <c r="H511" s="604"/>
    </row>
    <row r="512" spans="8:8">
      <c r="H512" s="604"/>
    </row>
    <row r="513" spans="8:8">
      <c r="H513" s="604"/>
    </row>
    <row r="514" spans="8:8">
      <c r="H514" s="604"/>
    </row>
    <row r="515" spans="8:8">
      <c r="H515" s="604"/>
    </row>
    <row r="516" spans="8:8">
      <c r="H516" s="604"/>
    </row>
    <row r="517" spans="8:8">
      <c r="H517" s="604"/>
    </row>
    <row r="518" spans="8:8">
      <c r="H518" s="604"/>
    </row>
    <row r="519" spans="8:8">
      <c r="H519" s="604"/>
    </row>
    <row r="520" spans="8:8">
      <c r="H520" s="604"/>
    </row>
    <row r="521" spans="8:8">
      <c r="H521" s="604"/>
    </row>
    <row r="522" spans="8:8">
      <c r="H522" s="604"/>
    </row>
    <row r="523" spans="8:8">
      <c r="H523" s="604"/>
    </row>
    <row r="524" spans="8:8">
      <c r="H524" s="604"/>
    </row>
    <row r="525" spans="8:8">
      <c r="H525" s="604"/>
    </row>
    <row r="526" spans="8:8">
      <c r="H526" s="604"/>
    </row>
    <row r="527" spans="8:8">
      <c r="H527" s="604"/>
    </row>
    <row r="528" spans="8:8">
      <c r="H528" s="604"/>
    </row>
    <row r="529" spans="8:8">
      <c r="H529" s="604"/>
    </row>
    <row r="530" spans="8:8">
      <c r="H530" s="604"/>
    </row>
    <row r="531" spans="8:8">
      <c r="H531" s="604"/>
    </row>
    <row r="532" spans="8:8">
      <c r="H532" s="604"/>
    </row>
    <row r="533" spans="8:8">
      <c r="H533" s="604"/>
    </row>
    <row r="534" spans="8:8">
      <c r="H534" s="604"/>
    </row>
    <row r="535" spans="8:8">
      <c r="H535" s="604"/>
    </row>
    <row r="536" spans="8:8">
      <c r="H536" s="604"/>
    </row>
    <row r="537" spans="8:8">
      <c r="H537" s="604"/>
    </row>
    <row r="538" spans="8:8">
      <c r="H538" s="604"/>
    </row>
    <row r="539" spans="8:8">
      <c r="H539" s="604"/>
    </row>
    <row r="540" spans="8:8">
      <c r="H540" s="604"/>
    </row>
    <row r="541" spans="8:8">
      <c r="H541" s="604"/>
    </row>
    <row r="542" spans="8:8">
      <c r="H542" s="604"/>
    </row>
    <row r="543" spans="8:8">
      <c r="H543" s="604"/>
    </row>
    <row r="544" spans="8:8">
      <c r="H544" s="604"/>
    </row>
    <row r="545" spans="8:8">
      <c r="H545" s="604"/>
    </row>
    <row r="546" spans="8:8">
      <c r="H546" s="604"/>
    </row>
    <row r="547" spans="8:8">
      <c r="H547" s="604"/>
    </row>
    <row r="548" spans="8:8">
      <c r="H548" s="604"/>
    </row>
    <row r="549" spans="8:8">
      <c r="H549" s="604"/>
    </row>
    <row r="550" spans="8:8">
      <c r="H550" s="604"/>
    </row>
    <row r="551" spans="8:8">
      <c r="H551" s="604"/>
    </row>
    <row r="552" spans="8:8">
      <c r="H552" s="604"/>
    </row>
    <row r="553" spans="8:8">
      <c r="H553" s="604"/>
    </row>
    <row r="554" spans="8:8">
      <c r="H554" s="604"/>
    </row>
    <row r="555" spans="8:8">
      <c r="H555" s="604"/>
    </row>
    <row r="556" spans="8:8">
      <c r="H556" s="604"/>
    </row>
    <row r="557" spans="8:8">
      <c r="H557" s="604"/>
    </row>
    <row r="558" spans="8:8">
      <c r="H558" s="604"/>
    </row>
    <row r="559" spans="8:8">
      <c r="H559" s="604"/>
    </row>
    <row r="560" spans="8:8">
      <c r="H560" s="604"/>
    </row>
    <row r="561" spans="8:8">
      <c r="H561" s="604"/>
    </row>
    <row r="562" spans="8:8">
      <c r="H562" s="604"/>
    </row>
    <row r="563" spans="8:8">
      <c r="H563" s="604"/>
    </row>
    <row r="564" spans="8:8">
      <c r="H564" s="604"/>
    </row>
    <row r="565" spans="8:8">
      <c r="H565" s="604"/>
    </row>
    <row r="566" spans="8:8">
      <c r="H566" s="604"/>
    </row>
    <row r="567" spans="8:8">
      <c r="H567" s="604"/>
    </row>
    <row r="568" spans="8:8">
      <c r="H568" s="604"/>
    </row>
    <row r="569" spans="8:8">
      <c r="H569" s="604"/>
    </row>
    <row r="570" spans="8:8">
      <c r="H570" s="604"/>
    </row>
    <row r="571" spans="8:8">
      <c r="H571" s="604"/>
    </row>
    <row r="572" spans="8:8">
      <c r="H572" s="604"/>
    </row>
    <row r="573" spans="8:8">
      <c r="H573" s="604"/>
    </row>
  </sheetData>
  <sheetProtection algorithmName="SHA-512" hashValue="DXDsFYztH7RODeVWC9bEPxv6zT1fN++8RvOyq5gAd29Mtv6I2wzVFwicBNT4CgDSLVSY96WM/qhFIN2xzfd2wA==" saltValue="oLZS0ik3sC4U2lc3ndke9g==" spinCount="100000" sheet="1" objects="1" scenarios="1" selectLockedCells="1"/>
  <mergeCells count="2">
    <mergeCell ref="C3:D3"/>
    <mergeCell ref="F3:H3"/>
  </mergeCells>
  <dataValidations xWindow="240" yWindow="626" count="7">
    <dataValidation allowBlank="1" showErrorMessage="1" promptTitle="Concepto" prompt="1. Nuevo_x000a_2. Reemplazo" sqref="D5" xr:uid="{00000000-0002-0000-0600-000000000000}"/>
    <dataValidation allowBlank="1" showInputMessage="1" showErrorMessage="1" promptTitle="Año de envío" prompt="Este año no puede ser inferior a 2007"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0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6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2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48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4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0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6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2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28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4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0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6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2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08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4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xr:uid="{00000000-0002-0000-0600-000001000000}"/>
    <dataValidation allowBlank="1" showInputMessage="1" showErrorMessage="1" promptTitle="Número de envío" prompt="Indique el siguiente número consecutivo a utilizar, teniendo en cuenta los envíos realizados a la DIAN, para el año de envío diligenciado" sqref="D8 IZ8 SV8 ACR8 AMN8 AWJ8 BGF8 BQB8 BZX8 CJT8 CTP8 DDL8 DNH8 DXD8 EGZ8 EQV8 FAR8 FKN8 FUJ8 GEF8 GOB8 GXX8 HHT8 HRP8 IBL8 ILH8 IVD8 JEZ8 JOV8 JYR8 KIN8 KSJ8 LCF8 LMB8 LVX8 MFT8 MPP8 MZL8 NJH8 NTD8 OCZ8 OMV8 OWR8 PGN8 PQJ8 QAF8 QKB8 QTX8 RDT8 RNP8 RXL8 SHH8 SRD8 TAZ8 TKV8 TUR8 UEN8 UOJ8 UYF8 VIB8 VRX8 WBT8 WLP8 WVL8 D65544 IZ65544 SV65544 ACR65544 AMN65544 AWJ65544 BGF65544 BQB65544 BZX65544 CJT65544 CTP65544 DDL65544 DNH65544 DXD65544 EGZ65544 EQV65544 FAR65544 FKN65544 FUJ65544 GEF65544 GOB65544 GXX65544 HHT65544 HRP65544 IBL65544 ILH65544 IVD65544 JEZ65544 JOV65544 JYR65544 KIN65544 KSJ65544 LCF65544 LMB65544 LVX65544 MFT65544 MPP65544 MZL65544 NJH65544 NTD65544 OCZ65544 OMV65544 OWR65544 PGN65544 PQJ65544 QAF65544 QKB65544 QTX65544 RDT65544 RNP65544 RXL65544 SHH65544 SRD65544 TAZ65544 TKV65544 TUR65544 UEN65544 UOJ65544 UYF65544 VIB65544 VRX65544 WBT65544 WLP65544 WVL65544 D131080 IZ131080 SV131080 ACR131080 AMN131080 AWJ131080 BGF131080 BQB131080 BZX131080 CJT131080 CTP131080 DDL131080 DNH131080 DXD131080 EGZ131080 EQV131080 FAR131080 FKN131080 FUJ131080 GEF131080 GOB131080 GXX131080 HHT131080 HRP131080 IBL131080 ILH131080 IVD131080 JEZ131080 JOV131080 JYR131080 KIN131080 KSJ131080 LCF131080 LMB131080 LVX131080 MFT131080 MPP131080 MZL131080 NJH131080 NTD131080 OCZ131080 OMV131080 OWR131080 PGN131080 PQJ131080 QAF131080 QKB131080 QTX131080 RDT131080 RNP131080 RXL131080 SHH131080 SRD131080 TAZ131080 TKV131080 TUR131080 UEN131080 UOJ131080 UYF131080 VIB131080 VRX131080 WBT131080 WLP131080 WVL131080 D196616 IZ196616 SV196616 ACR196616 AMN196616 AWJ196616 BGF196616 BQB196616 BZX196616 CJT196616 CTP196616 DDL196616 DNH196616 DXD196616 EGZ196616 EQV196616 FAR196616 FKN196616 FUJ196616 GEF196616 GOB196616 GXX196616 HHT196616 HRP196616 IBL196616 ILH196616 IVD196616 JEZ196616 JOV196616 JYR196616 KIN196616 KSJ196616 LCF196616 LMB196616 LVX196616 MFT196616 MPP196616 MZL196616 NJH196616 NTD196616 OCZ196616 OMV196616 OWR196616 PGN196616 PQJ196616 QAF196616 QKB196616 QTX196616 RDT196616 RNP196616 RXL196616 SHH196616 SRD196616 TAZ196616 TKV196616 TUR196616 UEN196616 UOJ196616 UYF196616 VIB196616 VRX196616 WBT196616 WLP196616 WVL196616 D262152 IZ262152 SV262152 ACR262152 AMN262152 AWJ262152 BGF262152 BQB262152 BZX262152 CJT262152 CTP262152 DDL262152 DNH262152 DXD262152 EGZ262152 EQV262152 FAR262152 FKN262152 FUJ262152 GEF262152 GOB262152 GXX262152 HHT262152 HRP262152 IBL262152 ILH262152 IVD262152 JEZ262152 JOV262152 JYR262152 KIN262152 KSJ262152 LCF262152 LMB262152 LVX262152 MFT262152 MPP262152 MZL262152 NJH262152 NTD262152 OCZ262152 OMV262152 OWR262152 PGN262152 PQJ262152 QAF262152 QKB262152 QTX262152 RDT262152 RNP262152 RXL262152 SHH262152 SRD262152 TAZ262152 TKV262152 TUR262152 UEN262152 UOJ262152 UYF262152 VIB262152 VRX262152 WBT262152 WLP262152 WVL262152 D327688 IZ327688 SV327688 ACR327688 AMN327688 AWJ327688 BGF327688 BQB327688 BZX327688 CJT327688 CTP327688 DDL327688 DNH327688 DXD327688 EGZ327688 EQV327688 FAR327688 FKN327688 FUJ327688 GEF327688 GOB327688 GXX327688 HHT327688 HRP327688 IBL327688 ILH327688 IVD327688 JEZ327688 JOV327688 JYR327688 KIN327688 KSJ327688 LCF327688 LMB327688 LVX327688 MFT327688 MPP327688 MZL327688 NJH327688 NTD327688 OCZ327688 OMV327688 OWR327688 PGN327688 PQJ327688 QAF327688 QKB327688 QTX327688 RDT327688 RNP327688 RXL327688 SHH327688 SRD327688 TAZ327688 TKV327688 TUR327688 UEN327688 UOJ327688 UYF327688 VIB327688 VRX327688 WBT327688 WLP327688 WVL327688 D393224 IZ393224 SV393224 ACR393224 AMN393224 AWJ393224 BGF393224 BQB393224 BZX393224 CJT393224 CTP393224 DDL393224 DNH393224 DXD393224 EGZ393224 EQV393224 FAR393224 FKN393224 FUJ393224 GEF393224 GOB393224 GXX393224 HHT393224 HRP393224 IBL393224 ILH393224 IVD393224 JEZ393224 JOV393224 JYR393224 KIN393224 KSJ393224 LCF393224 LMB393224 LVX393224 MFT393224 MPP393224 MZL393224 NJH393224 NTD393224 OCZ393224 OMV393224 OWR393224 PGN393224 PQJ393224 QAF393224 QKB393224 QTX393224 RDT393224 RNP393224 RXL393224 SHH393224 SRD393224 TAZ393224 TKV393224 TUR393224 UEN393224 UOJ393224 UYF393224 VIB393224 VRX393224 WBT393224 WLP393224 WVL393224 D458760 IZ458760 SV458760 ACR458760 AMN458760 AWJ458760 BGF458760 BQB458760 BZX458760 CJT458760 CTP458760 DDL458760 DNH458760 DXD458760 EGZ458760 EQV458760 FAR458760 FKN458760 FUJ458760 GEF458760 GOB458760 GXX458760 HHT458760 HRP458760 IBL458760 ILH458760 IVD458760 JEZ458760 JOV458760 JYR458760 KIN458760 KSJ458760 LCF458760 LMB458760 LVX458760 MFT458760 MPP458760 MZL458760 NJH458760 NTD458760 OCZ458760 OMV458760 OWR458760 PGN458760 PQJ458760 QAF458760 QKB458760 QTX458760 RDT458760 RNP458760 RXL458760 SHH458760 SRD458760 TAZ458760 TKV458760 TUR458760 UEN458760 UOJ458760 UYF458760 VIB458760 VRX458760 WBT458760 WLP458760 WVL458760 D524296 IZ524296 SV524296 ACR524296 AMN524296 AWJ524296 BGF524296 BQB524296 BZX524296 CJT524296 CTP524296 DDL524296 DNH524296 DXD524296 EGZ524296 EQV524296 FAR524296 FKN524296 FUJ524296 GEF524296 GOB524296 GXX524296 HHT524296 HRP524296 IBL524296 ILH524296 IVD524296 JEZ524296 JOV524296 JYR524296 KIN524296 KSJ524296 LCF524296 LMB524296 LVX524296 MFT524296 MPP524296 MZL524296 NJH524296 NTD524296 OCZ524296 OMV524296 OWR524296 PGN524296 PQJ524296 QAF524296 QKB524296 QTX524296 RDT524296 RNP524296 RXL524296 SHH524296 SRD524296 TAZ524296 TKV524296 TUR524296 UEN524296 UOJ524296 UYF524296 VIB524296 VRX524296 WBT524296 WLP524296 WVL524296 D589832 IZ589832 SV589832 ACR589832 AMN589832 AWJ589832 BGF589832 BQB589832 BZX589832 CJT589832 CTP589832 DDL589832 DNH589832 DXD589832 EGZ589832 EQV589832 FAR589832 FKN589832 FUJ589832 GEF589832 GOB589832 GXX589832 HHT589832 HRP589832 IBL589832 ILH589832 IVD589832 JEZ589832 JOV589832 JYR589832 KIN589832 KSJ589832 LCF589832 LMB589832 LVX589832 MFT589832 MPP589832 MZL589832 NJH589832 NTD589832 OCZ589832 OMV589832 OWR589832 PGN589832 PQJ589832 QAF589832 QKB589832 QTX589832 RDT589832 RNP589832 RXL589832 SHH589832 SRD589832 TAZ589832 TKV589832 TUR589832 UEN589832 UOJ589832 UYF589832 VIB589832 VRX589832 WBT589832 WLP589832 WVL589832 D655368 IZ655368 SV655368 ACR655368 AMN655368 AWJ655368 BGF655368 BQB655368 BZX655368 CJT655368 CTP655368 DDL655368 DNH655368 DXD655368 EGZ655368 EQV655368 FAR655368 FKN655368 FUJ655368 GEF655368 GOB655368 GXX655368 HHT655368 HRP655368 IBL655368 ILH655368 IVD655368 JEZ655368 JOV655368 JYR655368 KIN655368 KSJ655368 LCF655368 LMB655368 LVX655368 MFT655368 MPP655368 MZL655368 NJH655368 NTD655368 OCZ655368 OMV655368 OWR655368 PGN655368 PQJ655368 QAF655368 QKB655368 QTX655368 RDT655368 RNP655368 RXL655368 SHH655368 SRD655368 TAZ655368 TKV655368 TUR655368 UEN655368 UOJ655368 UYF655368 VIB655368 VRX655368 WBT655368 WLP655368 WVL655368 D720904 IZ720904 SV720904 ACR720904 AMN720904 AWJ720904 BGF720904 BQB720904 BZX720904 CJT720904 CTP720904 DDL720904 DNH720904 DXD720904 EGZ720904 EQV720904 FAR720904 FKN720904 FUJ720904 GEF720904 GOB720904 GXX720904 HHT720904 HRP720904 IBL720904 ILH720904 IVD720904 JEZ720904 JOV720904 JYR720904 KIN720904 KSJ720904 LCF720904 LMB720904 LVX720904 MFT720904 MPP720904 MZL720904 NJH720904 NTD720904 OCZ720904 OMV720904 OWR720904 PGN720904 PQJ720904 QAF720904 QKB720904 QTX720904 RDT720904 RNP720904 RXL720904 SHH720904 SRD720904 TAZ720904 TKV720904 TUR720904 UEN720904 UOJ720904 UYF720904 VIB720904 VRX720904 WBT720904 WLP720904 WVL720904 D786440 IZ786440 SV786440 ACR786440 AMN786440 AWJ786440 BGF786440 BQB786440 BZX786440 CJT786440 CTP786440 DDL786440 DNH786440 DXD786440 EGZ786440 EQV786440 FAR786440 FKN786440 FUJ786440 GEF786440 GOB786440 GXX786440 HHT786440 HRP786440 IBL786440 ILH786440 IVD786440 JEZ786440 JOV786440 JYR786440 KIN786440 KSJ786440 LCF786440 LMB786440 LVX786440 MFT786440 MPP786440 MZL786440 NJH786440 NTD786440 OCZ786440 OMV786440 OWR786440 PGN786440 PQJ786440 QAF786440 QKB786440 QTX786440 RDT786440 RNP786440 RXL786440 SHH786440 SRD786440 TAZ786440 TKV786440 TUR786440 UEN786440 UOJ786440 UYF786440 VIB786440 VRX786440 WBT786440 WLP786440 WVL786440 D851976 IZ851976 SV851976 ACR851976 AMN851976 AWJ851976 BGF851976 BQB851976 BZX851976 CJT851976 CTP851976 DDL851976 DNH851976 DXD851976 EGZ851976 EQV851976 FAR851976 FKN851976 FUJ851976 GEF851976 GOB851976 GXX851976 HHT851976 HRP851976 IBL851976 ILH851976 IVD851976 JEZ851976 JOV851976 JYR851976 KIN851976 KSJ851976 LCF851976 LMB851976 LVX851976 MFT851976 MPP851976 MZL851976 NJH851976 NTD851976 OCZ851976 OMV851976 OWR851976 PGN851976 PQJ851976 QAF851976 QKB851976 QTX851976 RDT851976 RNP851976 RXL851976 SHH851976 SRD851976 TAZ851976 TKV851976 TUR851976 UEN851976 UOJ851976 UYF851976 VIB851976 VRX851976 WBT851976 WLP851976 WVL851976 D917512 IZ917512 SV917512 ACR917512 AMN917512 AWJ917512 BGF917512 BQB917512 BZX917512 CJT917512 CTP917512 DDL917512 DNH917512 DXD917512 EGZ917512 EQV917512 FAR917512 FKN917512 FUJ917512 GEF917512 GOB917512 GXX917512 HHT917512 HRP917512 IBL917512 ILH917512 IVD917512 JEZ917512 JOV917512 JYR917512 KIN917512 KSJ917512 LCF917512 LMB917512 LVX917512 MFT917512 MPP917512 MZL917512 NJH917512 NTD917512 OCZ917512 OMV917512 OWR917512 PGN917512 PQJ917512 QAF917512 QKB917512 QTX917512 RDT917512 RNP917512 RXL917512 SHH917512 SRD917512 TAZ917512 TKV917512 TUR917512 UEN917512 UOJ917512 UYF917512 VIB917512 VRX917512 WBT917512 WLP917512 WVL917512 D983048 IZ983048 SV983048 ACR983048 AMN983048 AWJ983048 BGF983048 BQB983048 BZX983048 CJT983048 CTP983048 DDL983048 DNH983048 DXD983048 EGZ983048 EQV983048 FAR983048 FKN983048 FUJ983048 GEF983048 GOB983048 GXX983048 HHT983048 HRP983048 IBL983048 ILH983048 IVD983048 JEZ983048 JOV983048 JYR983048 KIN983048 KSJ983048 LCF983048 LMB983048 LVX983048 MFT983048 MPP983048 MZL983048 NJH983048 NTD983048 OCZ983048 OMV983048 OWR983048 PGN983048 PQJ983048 QAF983048 QKB983048 QTX983048 RDT983048 RNP983048 RXL983048 SHH983048 SRD983048 TAZ983048 TKV983048 TUR983048 UEN983048 UOJ983048 UYF983048 VIB983048 VRX983048 WBT983048 WLP983048 WVL983048" xr:uid="{00000000-0002-0000-0600-000002000000}"/>
    <dataValidation allowBlank="1" showInputMessage="1" showErrorMessage="1" promptTitle="Fecha de envío" prompt="Valor calculado por el sistema, puede modificarlo pero debe mantener el formato _x000a_AAAA-MM-DDTHH:MM:SS" sqref="D9 IZ9 SV9 ACR9 AMN9 AWJ9 BGF9 BQB9 BZX9 CJT9 CTP9 DDL9 DNH9 DXD9 EGZ9 EQV9 FAR9 FKN9 FUJ9 GEF9 GOB9 GXX9 HHT9 HRP9 IBL9 ILH9 IVD9 JEZ9 JOV9 JYR9 KIN9 KSJ9 LCF9 LMB9 LVX9 MFT9 MPP9 MZL9 NJH9 NTD9 OCZ9 OMV9 OWR9 PGN9 PQJ9 QAF9 QKB9 QTX9 RDT9 RNP9 RXL9 SHH9 SRD9 TAZ9 TKV9 TUR9 UEN9 UOJ9 UYF9 VIB9 VRX9 WBT9 WLP9 WVL9 D65545 IZ65545 SV65545 ACR65545 AMN65545 AWJ65545 BGF65545 BQB65545 BZX65545 CJT65545 CTP65545 DDL65545 DNH65545 DXD65545 EGZ65545 EQV65545 FAR65545 FKN65545 FUJ65545 GEF65545 GOB65545 GXX65545 HHT65545 HRP65545 IBL65545 ILH65545 IVD65545 JEZ65545 JOV65545 JYR65545 KIN65545 KSJ65545 LCF65545 LMB65545 LVX65545 MFT65545 MPP65545 MZL65545 NJH65545 NTD65545 OCZ65545 OMV65545 OWR65545 PGN65545 PQJ65545 QAF65545 QKB65545 QTX65545 RDT65545 RNP65545 RXL65545 SHH65545 SRD65545 TAZ65545 TKV65545 TUR65545 UEN65545 UOJ65545 UYF65545 VIB65545 VRX65545 WBT65545 WLP65545 WVL65545 D131081 IZ131081 SV131081 ACR131081 AMN131081 AWJ131081 BGF131081 BQB131081 BZX131081 CJT131081 CTP131081 DDL131081 DNH131081 DXD131081 EGZ131081 EQV131081 FAR131081 FKN131081 FUJ131081 GEF131081 GOB131081 GXX131081 HHT131081 HRP131081 IBL131081 ILH131081 IVD131081 JEZ131081 JOV131081 JYR131081 KIN131081 KSJ131081 LCF131081 LMB131081 LVX131081 MFT131081 MPP131081 MZL131081 NJH131081 NTD131081 OCZ131081 OMV131081 OWR131081 PGN131081 PQJ131081 QAF131081 QKB131081 QTX131081 RDT131081 RNP131081 RXL131081 SHH131081 SRD131081 TAZ131081 TKV131081 TUR131081 UEN131081 UOJ131081 UYF131081 VIB131081 VRX131081 WBT131081 WLP131081 WVL131081 D196617 IZ196617 SV196617 ACR196617 AMN196617 AWJ196617 BGF196617 BQB196617 BZX196617 CJT196617 CTP196617 DDL196617 DNH196617 DXD196617 EGZ196617 EQV196617 FAR196617 FKN196617 FUJ196617 GEF196617 GOB196617 GXX196617 HHT196617 HRP196617 IBL196617 ILH196617 IVD196617 JEZ196617 JOV196617 JYR196617 KIN196617 KSJ196617 LCF196617 LMB196617 LVX196617 MFT196617 MPP196617 MZL196617 NJH196617 NTD196617 OCZ196617 OMV196617 OWR196617 PGN196617 PQJ196617 QAF196617 QKB196617 QTX196617 RDT196617 RNP196617 RXL196617 SHH196617 SRD196617 TAZ196617 TKV196617 TUR196617 UEN196617 UOJ196617 UYF196617 VIB196617 VRX196617 WBT196617 WLP196617 WVL196617 D262153 IZ262153 SV262153 ACR262153 AMN262153 AWJ262153 BGF262153 BQB262153 BZX262153 CJT262153 CTP262153 DDL262153 DNH262153 DXD262153 EGZ262153 EQV262153 FAR262153 FKN262153 FUJ262153 GEF262153 GOB262153 GXX262153 HHT262153 HRP262153 IBL262153 ILH262153 IVD262153 JEZ262153 JOV262153 JYR262153 KIN262153 KSJ262153 LCF262153 LMB262153 LVX262153 MFT262153 MPP262153 MZL262153 NJH262153 NTD262153 OCZ262153 OMV262153 OWR262153 PGN262153 PQJ262153 QAF262153 QKB262153 QTX262153 RDT262153 RNP262153 RXL262153 SHH262153 SRD262153 TAZ262153 TKV262153 TUR262153 UEN262153 UOJ262153 UYF262153 VIB262153 VRX262153 WBT262153 WLP262153 WVL262153 D327689 IZ327689 SV327689 ACR327689 AMN327689 AWJ327689 BGF327689 BQB327689 BZX327689 CJT327689 CTP327689 DDL327689 DNH327689 DXD327689 EGZ327689 EQV327689 FAR327689 FKN327689 FUJ327689 GEF327689 GOB327689 GXX327689 HHT327689 HRP327689 IBL327689 ILH327689 IVD327689 JEZ327689 JOV327689 JYR327689 KIN327689 KSJ327689 LCF327689 LMB327689 LVX327689 MFT327689 MPP327689 MZL327689 NJH327689 NTD327689 OCZ327689 OMV327689 OWR327689 PGN327689 PQJ327689 QAF327689 QKB327689 QTX327689 RDT327689 RNP327689 RXL327689 SHH327689 SRD327689 TAZ327689 TKV327689 TUR327689 UEN327689 UOJ327689 UYF327689 VIB327689 VRX327689 WBT327689 WLP327689 WVL327689 D393225 IZ393225 SV393225 ACR393225 AMN393225 AWJ393225 BGF393225 BQB393225 BZX393225 CJT393225 CTP393225 DDL393225 DNH393225 DXD393225 EGZ393225 EQV393225 FAR393225 FKN393225 FUJ393225 GEF393225 GOB393225 GXX393225 HHT393225 HRP393225 IBL393225 ILH393225 IVD393225 JEZ393225 JOV393225 JYR393225 KIN393225 KSJ393225 LCF393225 LMB393225 LVX393225 MFT393225 MPP393225 MZL393225 NJH393225 NTD393225 OCZ393225 OMV393225 OWR393225 PGN393225 PQJ393225 QAF393225 QKB393225 QTX393225 RDT393225 RNP393225 RXL393225 SHH393225 SRD393225 TAZ393225 TKV393225 TUR393225 UEN393225 UOJ393225 UYF393225 VIB393225 VRX393225 WBT393225 WLP393225 WVL393225 D458761 IZ458761 SV458761 ACR458761 AMN458761 AWJ458761 BGF458761 BQB458761 BZX458761 CJT458761 CTP458761 DDL458761 DNH458761 DXD458761 EGZ458761 EQV458761 FAR458761 FKN458761 FUJ458761 GEF458761 GOB458761 GXX458761 HHT458761 HRP458761 IBL458761 ILH458761 IVD458761 JEZ458761 JOV458761 JYR458761 KIN458761 KSJ458761 LCF458761 LMB458761 LVX458761 MFT458761 MPP458761 MZL458761 NJH458761 NTD458761 OCZ458761 OMV458761 OWR458761 PGN458761 PQJ458761 QAF458761 QKB458761 QTX458761 RDT458761 RNP458761 RXL458761 SHH458761 SRD458761 TAZ458761 TKV458761 TUR458761 UEN458761 UOJ458761 UYF458761 VIB458761 VRX458761 WBT458761 WLP458761 WVL458761 D524297 IZ524297 SV524297 ACR524297 AMN524297 AWJ524297 BGF524297 BQB524297 BZX524297 CJT524297 CTP524297 DDL524297 DNH524297 DXD524297 EGZ524297 EQV524297 FAR524297 FKN524297 FUJ524297 GEF524297 GOB524297 GXX524297 HHT524297 HRP524297 IBL524297 ILH524297 IVD524297 JEZ524297 JOV524297 JYR524297 KIN524297 KSJ524297 LCF524297 LMB524297 LVX524297 MFT524297 MPP524297 MZL524297 NJH524297 NTD524297 OCZ524297 OMV524297 OWR524297 PGN524297 PQJ524297 QAF524297 QKB524297 QTX524297 RDT524297 RNP524297 RXL524297 SHH524297 SRD524297 TAZ524297 TKV524297 TUR524297 UEN524297 UOJ524297 UYF524297 VIB524297 VRX524297 WBT524297 WLP524297 WVL524297 D589833 IZ589833 SV589833 ACR589833 AMN589833 AWJ589833 BGF589833 BQB589833 BZX589833 CJT589833 CTP589833 DDL589833 DNH589833 DXD589833 EGZ589833 EQV589833 FAR589833 FKN589833 FUJ589833 GEF589833 GOB589833 GXX589833 HHT589833 HRP589833 IBL589833 ILH589833 IVD589833 JEZ589833 JOV589833 JYR589833 KIN589833 KSJ589833 LCF589833 LMB589833 LVX589833 MFT589833 MPP589833 MZL589833 NJH589833 NTD589833 OCZ589833 OMV589833 OWR589833 PGN589833 PQJ589833 QAF589833 QKB589833 QTX589833 RDT589833 RNP589833 RXL589833 SHH589833 SRD589833 TAZ589833 TKV589833 TUR589833 UEN589833 UOJ589833 UYF589833 VIB589833 VRX589833 WBT589833 WLP589833 WVL589833 D655369 IZ655369 SV655369 ACR655369 AMN655369 AWJ655369 BGF655369 BQB655369 BZX655369 CJT655369 CTP655369 DDL655369 DNH655369 DXD655369 EGZ655369 EQV655369 FAR655369 FKN655369 FUJ655369 GEF655369 GOB655369 GXX655369 HHT655369 HRP655369 IBL655369 ILH655369 IVD655369 JEZ655369 JOV655369 JYR655369 KIN655369 KSJ655369 LCF655369 LMB655369 LVX655369 MFT655369 MPP655369 MZL655369 NJH655369 NTD655369 OCZ655369 OMV655369 OWR655369 PGN655369 PQJ655369 QAF655369 QKB655369 QTX655369 RDT655369 RNP655369 RXL655369 SHH655369 SRD655369 TAZ655369 TKV655369 TUR655369 UEN655369 UOJ655369 UYF655369 VIB655369 VRX655369 WBT655369 WLP655369 WVL655369 D720905 IZ720905 SV720905 ACR720905 AMN720905 AWJ720905 BGF720905 BQB720905 BZX720905 CJT720905 CTP720905 DDL720905 DNH720905 DXD720905 EGZ720905 EQV720905 FAR720905 FKN720905 FUJ720905 GEF720905 GOB720905 GXX720905 HHT720905 HRP720905 IBL720905 ILH720905 IVD720905 JEZ720905 JOV720905 JYR720905 KIN720905 KSJ720905 LCF720905 LMB720905 LVX720905 MFT720905 MPP720905 MZL720905 NJH720905 NTD720905 OCZ720905 OMV720905 OWR720905 PGN720905 PQJ720905 QAF720905 QKB720905 QTX720905 RDT720905 RNP720905 RXL720905 SHH720905 SRD720905 TAZ720905 TKV720905 TUR720905 UEN720905 UOJ720905 UYF720905 VIB720905 VRX720905 WBT720905 WLP720905 WVL720905 D786441 IZ786441 SV786441 ACR786441 AMN786441 AWJ786441 BGF786441 BQB786441 BZX786441 CJT786441 CTP786441 DDL786441 DNH786441 DXD786441 EGZ786441 EQV786441 FAR786441 FKN786441 FUJ786441 GEF786441 GOB786441 GXX786441 HHT786441 HRP786441 IBL786441 ILH786441 IVD786441 JEZ786441 JOV786441 JYR786441 KIN786441 KSJ786441 LCF786441 LMB786441 LVX786441 MFT786441 MPP786441 MZL786441 NJH786441 NTD786441 OCZ786441 OMV786441 OWR786441 PGN786441 PQJ786441 QAF786441 QKB786441 QTX786441 RDT786441 RNP786441 RXL786441 SHH786441 SRD786441 TAZ786441 TKV786441 TUR786441 UEN786441 UOJ786441 UYF786441 VIB786441 VRX786441 WBT786441 WLP786441 WVL786441 D851977 IZ851977 SV851977 ACR851977 AMN851977 AWJ851977 BGF851977 BQB851977 BZX851977 CJT851977 CTP851977 DDL851977 DNH851977 DXD851977 EGZ851977 EQV851977 FAR851977 FKN851977 FUJ851977 GEF851977 GOB851977 GXX851977 HHT851977 HRP851977 IBL851977 ILH851977 IVD851977 JEZ851977 JOV851977 JYR851977 KIN851977 KSJ851977 LCF851977 LMB851977 LVX851977 MFT851977 MPP851977 MZL851977 NJH851977 NTD851977 OCZ851977 OMV851977 OWR851977 PGN851977 PQJ851977 QAF851977 QKB851977 QTX851977 RDT851977 RNP851977 RXL851977 SHH851977 SRD851977 TAZ851977 TKV851977 TUR851977 UEN851977 UOJ851977 UYF851977 VIB851977 VRX851977 WBT851977 WLP851977 WVL851977 D917513 IZ917513 SV917513 ACR917513 AMN917513 AWJ917513 BGF917513 BQB917513 BZX917513 CJT917513 CTP917513 DDL917513 DNH917513 DXD917513 EGZ917513 EQV917513 FAR917513 FKN917513 FUJ917513 GEF917513 GOB917513 GXX917513 HHT917513 HRP917513 IBL917513 ILH917513 IVD917513 JEZ917513 JOV917513 JYR917513 KIN917513 KSJ917513 LCF917513 LMB917513 LVX917513 MFT917513 MPP917513 MZL917513 NJH917513 NTD917513 OCZ917513 OMV917513 OWR917513 PGN917513 PQJ917513 QAF917513 QKB917513 QTX917513 RDT917513 RNP917513 RXL917513 SHH917513 SRD917513 TAZ917513 TKV917513 TUR917513 UEN917513 UOJ917513 UYF917513 VIB917513 VRX917513 WBT917513 WLP917513 WVL917513 D983049 IZ983049 SV983049 ACR983049 AMN983049 AWJ983049 BGF983049 BQB983049 BZX983049 CJT983049 CTP983049 DDL983049 DNH983049 DXD983049 EGZ983049 EQV983049 FAR983049 FKN983049 FUJ983049 GEF983049 GOB983049 GXX983049 HHT983049 HRP983049 IBL983049 ILH983049 IVD983049 JEZ983049 JOV983049 JYR983049 KIN983049 KSJ983049 LCF983049 LMB983049 LVX983049 MFT983049 MPP983049 MZL983049 NJH983049 NTD983049 OCZ983049 OMV983049 OWR983049 PGN983049 PQJ983049 QAF983049 QKB983049 QTX983049 RDT983049 RNP983049 RXL983049 SHH983049 SRD983049 TAZ983049 TKV983049 TUR983049 UEN983049 UOJ983049 UYF983049 VIB983049 VRX983049 WBT983049 WLP983049 WVL983049" xr:uid="{00000000-0002-0000-0600-000003000000}"/>
    <dataValidation allowBlank="1" showInputMessage="1" showErrorMessage="1" promptTitle="Fecha inicial" prompt="Corresponde a la fecha del sistema. No intente modificar el dato correspondiente a esta casilla._x000a_" sqref="D10 IZ10 SV10 ACR10 AMN10 AWJ10 BGF10 BQB10 BZX10 CJT10 CTP10 DDL10 DNH10 DXD10 EGZ10 EQV10 FAR10 FKN10 FUJ10 GEF10 GOB10 GXX10 HHT10 HRP10 IBL10 ILH10 IVD10 JEZ10 JOV10 JYR10 KIN10 KSJ10 LCF10 LMB10 LVX10 MFT10 MPP10 MZL10 NJH10 NTD10 OCZ10 OMV10 OWR10 PGN10 PQJ10 QAF10 QKB10 QTX10 RDT10 RNP10 RXL10 SHH10 SRD10 TAZ10 TKV10 TUR10 UEN10 UOJ10 UYF10 VIB10 VRX10 WBT10 WLP10 WVL10 D65546 IZ65546 SV65546 ACR65546 AMN65546 AWJ65546 BGF65546 BQB65546 BZX65546 CJT65546 CTP65546 DDL65546 DNH65546 DXD65546 EGZ65546 EQV65546 FAR65546 FKN65546 FUJ65546 GEF65546 GOB65546 GXX65546 HHT65546 HRP65546 IBL65546 ILH65546 IVD65546 JEZ65546 JOV65546 JYR65546 KIN65546 KSJ65546 LCF65546 LMB65546 LVX65546 MFT65546 MPP65546 MZL65546 NJH65546 NTD65546 OCZ65546 OMV65546 OWR65546 PGN65546 PQJ65546 QAF65546 QKB65546 QTX65546 RDT65546 RNP65546 RXL65546 SHH65546 SRD65546 TAZ65546 TKV65546 TUR65546 UEN65546 UOJ65546 UYF65546 VIB65546 VRX65546 WBT65546 WLP65546 WVL65546 D131082 IZ131082 SV131082 ACR131082 AMN131082 AWJ131082 BGF131082 BQB131082 BZX131082 CJT131082 CTP131082 DDL131082 DNH131082 DXD131082 EGZ131082 EQV131082 FAR131082 FKN131082 FUJ131082 GEF131082 GOB131082 GXX131082 HHT131082 HRP131082 IBL131082 ILH131082 IVD131082 JEZ131082 JOV131082 JYR131082 KIN131082 KSJ131082 LCF131082 LMB131082 LVX131082 MFT131082 MPP131082 MZL131082 NJH131082 NTD131082 OCZ131082 OMV131082 OWR131082 PGN131082 PQJ131082 QAF131082 QKB131082 QTX131082 RDT131082 RNP131082 RXL131082 SHH131082 SRD131082 TAZ131082 TKV131082 TUR131082 UEN131082 UOJ131082 UYF131082 VIB131082 VRX131082 WBT131082 WLP131082 WVL131082 D196618 IZ196618 SV196618 ACR196618 AMN196618 AWJ196618 BGF196618 BQB196618 BZX196618 CJT196618 CTP196618 DDL196618 DNH196618 DXD196618 EGZ196618 EQV196618 FAR196618 FKN196618 FUJ196618 GEF196618 GOB196618 GXX196618 HHT196618 HRP196618 IBL196618 ILH196618 IVD196618 JEZ196618 JOV196618 JYR196618 KIN196618 KSJ196618 LCF196618 LMB196618 LVX196618 MFT196618 MPP196618 MZL196618 NJH196618 NTD196618 OCZ196618 OMV196618 OWR196618 PGN196618 PQJ196618 QAF196618 QKB196618 QTX196618 RDT196618 RNP196618 RXL196618 SHH196618 SRD196618 TAZ196618 TKV196618 TUR196618 UEN196618 UOJ196618 UYF196618 VIB196618 VRX196618 WBT196618 WLP196618 WVL196618 D262154 IZ262154 SV262154 ACR262154 AMN262154 AWJ262154 BGF262154 BQB262154 BZX262154 CJT262154 CTP262154 DDL262154 DNH262154 DXD262154 EGZ262154 EQV262154 FAR262154 FKN262154 FUJ262154 GEF262154 GOB262154 GXX262154 HHT262154 HRP262154 IBL262154 ILH262154 IVD262154 JEZ262154 JOV262154 JYR262154 KIN262154 KSJ262154 LCF262154 LMB262154 LVX262154 MFT262154 MPP262154 MZL262154 NJH262154 NTD262154 OCZ262154 OMV262154 OWR262154 PGN262154 PQJ262154 QAF262154 QKB262154 QTX262154 RDT262154 RNP262154 RXL262154 SHH262154 SRD262154 TAZ262154 TKV262154 TUR262154 UEN262154 UOJ262154 UYF262154 VIB262154 VRX262154 WBT262154 WLP262154 WVL262154 D327690 IZ327690 SV327690 ACR327690 AMN327690 AWJ327690 BGF327690 BQB327690 BZX327690 CJT327690 CTP327690 DDL327690 DNH327690 DXD327690 EGZ327690 EQV327690 FAR327690 FKN327690 FUJ327690 GEF327690 GOB327690 GXX327690 HHT327690 HRP327690 IBL327690 ILH327690 IVD327690 JEZ327690 JOV327690 JYR327690 KIN327690 KSJ327690 LCF327690 LMB327690 LVX327690 MFT327690 MPP327690 MZL327690 NJH327690 NTD327690 OCZ327690 OMV327690 OWR327690 PGN327690 PQJ327690 QAF327690 QKB327690 QTX327690 RDT327690 RNP327690 RXL327690 SHH327690 SRD327690 TAZ327690 TKV327690 TUR327690 UEN327690 UOJ327690 UYF327690 VIB327690 VRX327690 WBT327690 WLP327690 WVL327690 D393226 IZ393226 SV393226 ACR393226 AMN393226 AWJ393226 BGF393226 BQB393226 BZX393226 CJT393226 CTP393226 DDL393226 DNH393226 DXD393226 EGZ393226 EQV393226 FAR393226 FKN393226 FUJ393226 GEF393226 GOB393226 GXX393226 HHT393226 HRP393226 IBL393226 ILH393226 IVD393226 JEZ393226 JOV393226 JYR393226 KIN393226 KSJ393226 LCF393226 LMB393226 LVX393226 MFT393226 MPP393226 MZL393226 NJH393226 NTD393226 OCZ393226 OMV393226 OWR393226 PGN393226 PQJ393226 QAF393226 QKB393226 QTX393226 RDT393226 RNP393226 RXL393226 SHH393226 SRD393226 TAZ393226 TKV393226 TUR393226 UEN393226 UOJ393226 UYF393226 VIB393226 VRX393226 WBT393226 WLP393226 WVL393226 D458762 IZ458762 SV458762 ACR458762 AMN458762 AWJ458762 BGF458762 BQB458762 BZX458762 CJT458762 CTP458762 DDL458762 DNH458762 DXD458762 EGZ458762 EQV458762 FAR458762 FKN458762 FUJ458762 GEF458762 GOB458762 GXX458762 HHT458762 HRP458762 IBL458762 ILH458762 IVD458762 JEZ458762 JOV458762 JYR458762 KIN458762 KSJ458762 LCF458762 LMB458762 LVX458762 MFT458762 MPP458762 MZL458762 NJH458762 NTD458762 OCZ458762 OMV458762 OWR458762 PGN458762 PQJ458762 QAF458762 QKB458762 QTX458762 RDT458762 RNP458762 RXL458762 SHH458762 SRD458762 TAZ458762 TKV458762 TUR458762 UEN458762 UOJ458762 UYF458762 VIB458762 VRX458762 WBT458762 WLP458762 WVL458762 D524298 IZ524298 SV524298 ACR524298 AMN524298 AWJ524298 BGF524298 BQB524298 BZX524298 CJT524298 CTP524298 DDL524298 DNH524298 DXD524298 EGZ524298 EQV524298 FAR524298 FKN524298 FUJ524298 GEF524298 GOB524298 GXX524298 HHT524298 HRP524298 IBL524298 ILH524298 IVD524298 JEZ524298 JOV524298 JYR524298 KIN524298 KSJ524298 LCF524298 LMB524298 LVX524298 MFT524298 MPP524298 MZL524298 NJH524298 NTD524298 OCZ524298 OMV524298 OWR524298 PGN524298 PQJ524298 QAF524298 QKB524298 QTX524298 RDT524298 RNP524298 RXL524298 SHH524298 SRD524298 TAZ524298 TKV524298 TUR524298 UEN524298 UOJ524298 UYF524298 VIB524298 VRX524298 WBT524298 WLP524298 WVL524298 D589834 IZ589834 SV589834 ACR589834 AMN589834 AWJ589834 BGF589834 BQB589834 BZX589834 CJT589834 CTP589834 DDL589834 DNH589834 DXD589834 EGZ589834 EQV589834 FAR589834 FKN589834 FUJ589834 GEF589834 GOB589834 GXX589834 HHT589834 HRP589834 IBL589834 ILH589834 IVD589834 JEZ589834 JOV589834 JYR589834 KIN589834 KSJ589834 LCF589834 LMB589834 LVX589834 MFT589834 MPP589834 MZL589834 NJH589834 NTD589834 OCZ589834 OMV589834 OWR589834 PGN589834 PQJ589834 QAF589834 QKB589834 QTX589834 RDT589834 RNP589834 RXL589834 SHH589834 SRD589834 TAZ589834 TKV589834 TUR589834 UEN589834 UOJ589834 UYF589834 VIB589834 VRX589834 WBT589834 WLP589834 WVL589834 D655370 IZ655370 SV655370 ACR655370 AMN655370 AWJ655370 BGF655370 BQB655370 BZX655370 CJT655370 CTP655370 DDL655370 DNH655370 DXD655370 EGZ655370 EQV655370 FAR655370 FKN655370 FUJ655370 GEF655370 GOB655370 GXX655370 HHT655370 HRP655370 IBL655370 ILH655370 IVD655370 JEZ655370 JOV655370 JYR655370 KIN655370 KSJ655370 LCF655370 LMB655370 LVX655370 MFT655370 MPP655370 MZL655370 NJH655370 NTD655370 OCZ655370 OMV655370 OWR655370 PGN655370 PQJ655370 QAF655370 QKB655370 QTX655370 RDT655370 RNP655370 RXL655370 SHH655370 SRD655370 TAZ655370 TKV655370 TUR655370 UEN655370 UOJ655370 UYF655370 VIB655370 VRX655370 WBT655370 WLP655370 WVL655370 D720906 IZ720906 SV720906 ACR720906 AMN720906 AWJ720906 BGF720906 BQB720906 BZX720906 CJT720906 CTP720906 DDL720906 DNH720906 DXD720906 EGZ720906 EQV720906 FAR720906 FKN720906 FUJ720906 GEF720906 GOB720906 GXX720906 HHT720906 HRP720906 IBL720906 ILH720906 IVD720906 JEZ720906 JOV720906 JYR720906 KIN720906 KSJ720906 LCF720906 LMB720906 LVX720906 MFT720906 MPP720906 MZL720906 NJH720906 NTD720906 OCZ720906 OMV720906 OWR720906 PGN720906 PQJ720906 QAF720906 QKB720906 QTX720906 RDT720906 RNP720906 RXL720906 SHH720906 SRD720906 TAZ720906 TKV720906 TUR720906 UEN720906 UOJ720906 UYF720906 VIB720906 VRX720906 WBT720906 WLP720906 WVL720906 D786442 IZ786442 SV786442 ACR786442 AMN786442 AWJ786442 BGF786442 BQB786442 BZX786442 CJT786442 CTP786442 DDL786442 DNH786442 DXD786442 EGZ786442 EQV786442 FAR786442 FKN786442 FUJ786442 GEF786442 GOB786442 GXX786442 HHT786442 HRP786442 IBL786442 ILH786442 IVD786442 JEZ786442 JOV786442 JYR786442 KIN786442 KSJ786442 LCF786442 LMB786442 LVX786442 MFT786442 MPP786442 MZL786442 NJH786442 NTD786442 OCZ786442 OMV786442 OWR786442 PGN786442 PQJ786442 QAF786442 QKB786442 QTX786442 RDT786442 RNP786442 RXL786442 SHH786442 SRD786442 TAZ786442 TKV786442 TUR786442 UEN786442 UOJ786442 UYF786442 VIB786442 VRX786442 WBT786442 WLP786442 WVL786442 D851978 IZ851978 SV851978 ACR851978 AMN851978 AWJ851978 BGF851978 BQB851978 BZX851978 CJT851978 CTP851978 DDL851978 DNH851978 DXD851978 EGZ851978 EQV851978 FAR851978 FKN851978 FUJ851978 GEF851978 GOB851978 GXX851978 HHT851978 HRP851978 IBL851978 ILH851978 IVD851978 JEZ851978 JOV851978 JYR851978 KIN851978 KSJ851978 LCF851978 LMB851978 LVX851978 MFT851978 MPP851978 MZL851978 NJH851978 NTD851978 OCZ851978 OMV851978 OWR851978 PGN851978 PQJ851978 QAF851978 QKB851978 QTX851978 RDT851978 RNP851978 RXL851978 SHH851978 SRD851978 TAZ851978 TKV851978 TUR851978 UEN851978 UOJ851978 UYF851978 VIB851978 VRX851978 WBT851978 WLP851978 WVL851978 D917514 IZ917514 SV917514 ACR917514 AMN917514 AWJ917514 BGF917514 BQB917514 BZX917514 CJT917514 CTP917514 DDL917514 DNH917514 DXD917514 EGZ917514 EQV917514 FAR917514 FKN917514 FUJ917514 GEF917514 GOB917514 GXX917514 HHT917514 HRP917514 IBL917514 ILH917514 IVD917514 JEZ917514 JOV917514 JYR917514 KIN917514 KSJ917514 LCF917514 LMB917514 LVX917514 MFT917514 MPP917514 MZL917514 NJH917514 NTD917514 OCZ917514 OMV917514 OWR917514 PGN917514 PQJ917514 QAF917514 QKB917514 QTX917514 RDT917514 RNP917514 RXL917514 SHH917514 SRD917514 TAZ917514 TKV917514 TUR917514 UEN917514 UOJ917514 UYF917514 VIB917514 VRX917514 WBT917514 WLP917514 WVL917514 D983050 IZ983050 SV983050 ACR983050 AMN983050 AWJ983050 BGF983050 BQB983050 BZX983050 CJT983050 CTP983050 DDL983050 DNH983050 DXD983050 EGZ983050 EQV983050 FAR983050 FKN983050 FUJ983050 GEF983050 GOB983050 GXX983050 HHT983050 HRP983050 IBL983050 ILH983050 IVD983050 JEZ983050 JOV983050 JYR983050 KIN983050 KSJ983050 LCF983050 LMB983050 LVX983050 MFT983050 MPP983050 MZL983050 NJH983050 NTD983050 OCZ983050 OMV983050 OWR983050 PGN983050 PQJ983050 QAF983050 QKB983050 QTX983050 RDT983050 RNP983050 RXL983050 SHH983050 SRD983050 TAZ983050 TKV983050 TUR983050 UEN983050 UOJ983050 UYF983050 VIB983050 VRX983050 WBT983050 WLP983050 WVL983050" xr:uid="{00000000-0002-0000-0600-000004000000}"/>
    <dataValidation allowBlank="1" showInputMessage="1" showErrorMessage="1" promptTitle="Fecha final" prompt="Corresponde a la fecha del sistema. No intente modificar el dato correspondiente a esta casilla._x000a_" sqref="D11 IZ11 SV11 ACR11 AMN11 AWJ11 BGF11 BQB11 BZX11 CJT11 CTP11 DDL11 DNH11 DXD11 EGZ11 EQV11 FAR11 FKN11 FUJ11 GEF11 GOB11 GXX11 HHT11 HRP11 IBL11 ILH11 IVD11 JEZ11 JOV11 JYR11 KIN11 KSJ11 LCF11 LMB11 LVX11 MFT11 MPP11 MZL11 NJH11 NTD11 OCZ11 OMV11 OWR11 PGN11 PQJ11 QAF11 QKB11 QTX11 RDT11 RNP11 RXL11 SHH11 SRD11 TAZ11 TKV11 TUR11 UEN11 UOJ11 UYF11 VIB11 VRX11 WBT11 WLP11 WVL11 D65547 IZ65547 SV65547 ACR65547 AMN65547 AWJ65547 BGF65547 BQB65547 BZX65547 CJT65547 CTP65547 DDL65547 DNH65547 DXD65547 EGZ65547 EQV65547 FAR65547 FKN65547 FUJ65547 GEF65547 GOB65547 GXX65547 HHT65547 HRP65547 IBL65547 ILH65547 IVD65547 JEZ65547 JOV65547 JYR65547 KIN65547 KSJ65547 LCF65547 LMB65547 LVX65547 MFT65547 MPP65547 MZL65547 NJH65547 NTD65547 OCZ65547 OMV65547 OWR65547 PGN65547 PQJ65547 QAF65547 QKB65547 QTX65547 RDT65547 RNP65547 RXL65547 SHH65547 SRD65547 TAZ65547 TKV65547 TUR65547 UEN65547 UOJ65547 UYF65547 VIB65547 VRX65547 WBT65547 WLP65547 WVL65547 D131083 IZ131083 SV131083 ACR131083 AMN131083 AWJ131083 BGF131083 BQB131083 BZX131083 CJT131083 CTP131083 DDL131083 DNH131083 DXD131083 EGZ131083 EQV131083 FAR131083 FKN131083 FUJ131083 GEF131083 GOB131083 GXX131083 HHT131083 HRP131083 IBL131083 ILH131083 IVD131083 JEZ131083 JOV131083 JYR131083 KIN131083 KSJ131083 LCF131083 LMB131083 LVX131083 MFT131083 MPP131083 MZL131083 NJH131083 NTD131083 OCZ131083 OMV131083 OWR131083 PGN131083 PQJ131083 QAF131083 QKB131083 QTX131083 RDT131083 RNP131083 RXL131083 SHH131083 SRD131083 TAZ131083 TKV131083 TUR131083 UEN131083 UOJ131083 UYF131083 VIB131083 VRX131083 WBT131083 WLP131083 WVL131083 D196619 IZ196619 SV196619 ACR196619 AMN196619 AWJ196619 BGF196619 BQB196619 BZX196619 CJT196619 CTP196619 DDL196619 DNH196619 DXD196619 EGZ196619 EQV196619 FAR196619 FKN196619 FUJ196619 GEF196619 GOB196619 GXX196619 HHT196619 HRP196619 IBL196619 ILH196619 IVD196619 JEZ196619 JOV196619 JYR196619 KIN196619 KSJ196619 LCF196619 LMB196619 LVX196619 MFT196619 MPP196619 MZL196619 NJH196619 NTD196619 OCZ196619 OMV196619 OWR196619 PGN196619 PQJ196619 QAF196619 QKB196619 QTX196619 RDT196619 RNP196619 RXL196619 SHH196619 SRD196619 TAZ196619 TKV196619 TUR196619 UEN196619 UOJ196619 UYF196619 VIB196619 VRX196619 WBT196619 WLP196619 WVL196619 D262155 IZ262155 SV262155 ACR262155 AMN262155 AWJ262155 BGF262155 BQB262155 BZX262155 CJT262155 CTP262155 DDL262155 DNH262155 DXD262155 EGZ262155 EQV262155 FAR262155 FKN262155 FUJ262155 GEF262155 GOB262155 GXX262155 HHT262155 HRP262155 IBL262155 ILH262155 IVD262155 JEZ262155 JOV262155 JYR262155 KIN262155 KSJ262155 LCF262155 LMB262155 LVX262155 MFT262155 MPP262155 MZL262155 NJH262155 NTD262155 OCZ262155 OMV262155 OWR262155 PGN262155 PQJ262155 QAF262155 QKB262155 QTX262155 RDT262155 RNP262155 RXL262155 SHH262155 SRD262155 TAZ262155 TKV262155 TUR262155 UEN262155 UOJ262155 UYF262155 VIB262155 VRX262155 WBT262155 WLP262155 WVL262155 D327691 IZ327691 SV327691 ACR327691 AMN327691 AWJ327691 BGF327691 BQB327691 BZX327691 CJT327691 CTP327691 DDL327691 DNH327691 DXD327691 EGZ327691 EQV327691 FAR327691 FKN327691 FUJ327691 GEF327691 GOB327691 GXX327691 HHT327691 HRP327691 IBL327691 ILH327691 IVD327691 JEZ327691 JOV327691 JYR327691 KIN327691 KSJ327691 LCF327691 LMB327691 LVX327691 MFT327691 MPP327691 MZL327691 NJH327691 NTD327691 OCZ327691 OMV327691 OWR327691 PGN327691 PQJ327691 QAF327691 QKB327691 QTX327691 RDT327691 RNP327691 RXL327691 SHH327691 SRD327691 TAZ327691 TKV327691 TUR327691 UEN327691 UOJ327691 UYF327691 VIB327691 VRX327691 WBT327691 WLP327691 WVL327691 D393227 IZ393227 SV393227 ACR393227 AMN393227 AWJ393227 BGF393227 BQB393227 BZX393227 CJT393227 CTP393227 DDL393227 DNH393227 DXD393227 EGZ393227 EQV393227 FAR393227 FKN393227 FUJ393227 GEF393227 GOB393227 GXX393227 HHT393227 HRP393227 IBL393227 ILH393227 IVD393227 JEZ393227 JOV393227 JYR393227 KIN393227 KSJ393227 LCF393227 LMB393227 LVX393227 MFT393227 MPP393227 MZL393227 NJH393227 NTD393227 OCZ393227 OMV393227 OWR393227 PGN393227 PQJ393227 QAF393227 QKB393227 QTX393227 RDT393227 RNP393227 RXL393227 SHH393227 SRD393227 TAZ393227 TKV393227 TUR393227 UEN393227 UOJ393227 UYF393227 VIB393227 VRX393227 WBT393227 WLP393227 WVL393227 D458763 IZ458763 SV458763 ACR458763 AMN458763 AWJ458763 BGF458763 BQB458763 BZX458763 CJT458763 CTP458763 DDL458763 DNH458763 DXD458763 EGZ458763 EQV458763 FAR458763 FKN458763 FUJ458763 GEF458763 GOB458763 GXX458763 HHT458763 HRP458763 IBL458763 ILH458763 IVD458763 JEZ458763 JOV458763 JYR458763 KIN458763 KSJ458763 LCF458763 LMB458763 LVX458763 MFT458763 MPP458763 MZL458763 NJH458763 NTD458763 OCZ458763 OMV458763 OWR458763 PGN458763 PQJ458763 QAF458763 QKB458763 QTX458763 RDT458763 RNP458763 RXL458763 SHH458763 SRD458763 TAZ458763 TKV458763 TUR458763 UEN458763 UOJ458763 UYF458763 VIB458763 VRX458763 WBT458763 WLP458763 WVL458763 D524299 IZ524299 SV524299 ACR524299 AMN524299 AWJ524299 BGF524299 BQB524299 BZX524299 CJT524299 CTP524299 DDL524299 DNH524299 DXD524299 EGZ524299 EQV524299 FAR524299 FKN524299 FUJ524299 GEF524299 GOB524299 GXX524299 HHT524299 HRP524299 IBL524299 ILH524299 IVD524299 JEZ524299 JOV524299 JYR524299 KIN524299 KSJ524299 LCF524299 LMB524299 LVX524299 MFT524299 MPP524299 MZL524299 NJH524299 NTD524299 OCZ524299 OMV524299 OWR524299 PGN524299 PQJ524299 QAF524299 QKB524299 QTX524299 RDT524299 RNP524299 RXL524299 SHH524299 SRD524299 TAZ524299 TKV524299 TUR524299 UEN524299 UOJ524299 UYF524299 VIB524299 VRX524299 WBT524299 WLP524299 WVL524299 D589835 IZ589835 SV589835 ACR589835 AMN589835 AWJ589835 BGF589835 BQB589835 BZX589835 CJT589835 CTP589835 DDL589835 DNH589835 DXD589835 EGZ589835 EQV589835 FAR589835 FKN589835 FUJ589835 GEF589835 GOB589835 GXX589835 HHT589835 HRP589835 IBL589835 ILH589835 IVD589835 JEZ589835 JOV589835 JYR589835 KIN589835 KSJ589835 LCF589835 LMB589835 LVX589835 MFT589835 MPP589835 MZL589835 NJH589835 NTD589835 OCZ589835 OMV589835 OWR589835 PGN589835 PQJ589835 QAF589835 QKB589835 QTX589835 RDT589835 RNP589835 RXL589835 SHH589835 SRD589835 TAZ589835 TKV589835 TUR589835 UEN589835 UOJ589835 UYF589835 VIB589835 VRX589835 WBT589835 WLP589835 WVL589835 D655371 IZ655371 SV655371 ACR655371 AMN655371 AWJ655371 BGF655371 BQB655371 BZX655371 CJT655371 CTP655371 DDL655371 DNH655371 DXD655371 EGZ655371 EQV655371 FAR655371 FKN655371 FUJ655371 GEF655371 GOB655371 GXX655371 HHT655371 HRP655371 IBL655371 ILH655371 IVD655371 JEZ655371 JOV655371 JYR655371 KIN655371 KSJ655371 LCF655371 LMB655371 LVX655371 MFT655371 MPP655371 MZL655371 NJH655371 NTD655371 OCZ655371 OMV655371 OWR655371 PGN655371 PQJ655371 QAF655371 QKB655371 QTX655371 RDT655371 RNP655371 RXL655371 SHH655371 SRD655371 TAZ655371 TKV655371 TUR655371 UEN655371 UOJ655371 UYF655371 VIB655371 VRX655371 WBT655371 WLP655371 WVL655371 D720907 IZ720907 SV720907 ACR720907 AMN720907 AWJ720907 BGF720907 BQB720907 BZX720907 CJT720907 CTP720907 DDL720907 DNH720907 DXD720907 EGZ720907 EQV720907 FAR720907 FKN720907 FUJ720907 GEF720907 GOB720907 GXX720907 HHT720907 HRP720907 IBL720907 ILH720907 IVD720907 JEZ720907 JOV720907 JYR720907 KIN720907 KSJ720907 LCF720907 LMB720907 LVX720907 MFT720907 MPP720907 MZL720907 NJH720907 NTD720907 OCZ720907 OMV720907 OWR720907 PGN720907 PQJ720907 QAF720907 QKB720907 QTX720907 RDT720907 RNP720907 RXL720907 SHH720907 SRD720907 TAZ720907 TKV720907 TUR720907 UEN720907 UOJ720907 UYF720907 VIB720907 VRX720907 WBT720907 WLP720907 WVL720907 D786443 IZ786443 SV786443 ACR786443 AMN786443 AWJ786443 BGF786443 BQB786443 BZX786443 CJT786443 CTP786443 DDL786443 DNH786443 DXD786443 EGZ786443 EQV786443 FAR786443 FKN786443 FUJ786443 GEF786443 GOB786443 GXX786443 HHT786443 HRP786443 IBL786443 ILH786443 IVD786443 JEZ786443 JOV786443 JYR786443 KIN786443 KSJ786443 LCF786443 LMB786443 LVX786443 MFT786443 MPP786443 MZL786443 NJH786443 NTD786443 OCZ786443 OMV786443 OWR786443 PGN786443 PQJ786443 QAF786443 QKB786443 QTX786443 RDT786443 RNP786443 RXL786443 SHH786443 SRD786443 TAZ786443 TKV786443 TUR786443 UEN786443 UOJ786443 UYF786443 VIB786443 VRX786443 WBT786443 WLP786443 WVL786443 D851979 IZ851979 SV851979 ACR851979 AMN851979 AWJ851979 BGF851979 BQB851979 BZX851979 CJT851979 CTP851979 DDL851979 DNH851979 DXD851979 EGZ851979 EQV851979 FAR851979 FKN851979 FUJ851979 GEF851979 GOB851979 GXX851979 HHT851979 HRP851979 IBL851979 ILH851979 IVD851979 JEZ851979 JOV851979 JYR851979 KIN851979 KSJ851979 LCF851979 LMB851979 LVX851979 MFT851979 MPP851979 MZL851979 NJH851979 NTD851979 OCZ851979 OMV851979 OWR851979 PGN851979 PQJ851979 QAF851979 QKB851979 QTX851979 RDT851979 RNP851979 RXL851979 SHH851979 SRD851979 TAZ851979 TKV851979 TUR851979 UEN851979 UOJ851979 UYF851979 VIB851979 VRX851979 WBT851979 WLP851979 WVL851979 D917515 IZ917515 SV917515 ACR917515 AMN917515 AWJ917515 BGF917515 BQB917515 BZX917515 CJT917515 CTP917515 DDL917515 DNH917515 DXD917515 EGZ917515 EQV917515 FAR917515 FKN917515 FUJ917515 GEF917515 GOB917515 GXX917515 HHT917515 HRP917515 IBL917515 ILH917515 IVD917515 JEZ917515 JOV917515 JYR917515 KIN917515 KSJ917515 LCF917515 LMB917515 LVX917515 MFT917515 MPP917515 MZL917515 NJH917515 NTD917515 OCZ917515 OMV917515 OWR917515 PGN917515 PQJ917515 QAF917515 QKB917515 QTX917515 RDT917515 RNP917515 RXL917515 SHH917515 SRD917515 TAZ917515 TKV917515 TUR917515 UEN917515 UOJ917515 UYF917515 VIB917515 VRX917515 WBT917515 WLP917515 WVL917515 D983051 IZ983051 SV983051 ACR983051 AMN983051 AWJ983051 BGF983051 BQB983051 BZX983051 CJT983051 CTP983051 DDL983051 DNH983051 DXD983051 EGZ983051 EQV983051 FAR983051 FKN983051 FUJ983051 GEF983051 GOB983051 GXX983051 HHT983051 HRP983051 IBL983051 ILH983051 IVD983051 JEZ983051 JOV983051 JYR983051 KIN983051 KSJ983051 LCF983051 LMB983051 LVX983051 MFT983051 MPP983051 MZL983051 NJH983051 NTD983051 OCZ983051 OMV983051 OWR983051 PGN983051 PQJ983051 QAF983051 QKB983051 QTX983051 RDT983051 RNP983051 RXL983051 SHH983051 SRD983051 TAZ983051 TKV983051 TUR983051 UEN983051 UOJ983051 UYF983051 VIB983051 VRX983051 WBT983051 WLP983051 WVL983051" xr:uid="{00000000-0002-0000-0600-000005000000}"/>
    <dataValidation allowBlank="1" showInputMessage="1" showErrorMessage="1" promptTitle="Concepto" prompt="1. Nuevo_x000a_2. Reemplazo" sqref="WVL983045 IZ5 SV5 ACR5 AMN5 AWJ5 BGF5 BQB5 BZX5 CJT5 CTP5 DDL5 DNH5 DXD5 EGZ5 EQV5 FAR5 FKN5 FUJ5 GEF5 GOB5 GXX5 HHT5 HRP5 IBL5 ILH5 IVD5 JEZ5 JOV5 JYR5 KIN5 KSJ5 LCF5 LMB5 LVX5 MFT5 MPP5 MZL5 NJH5 NTD5 OCZ5 OMV5 OWR5 PGN5 PQJ5 QAF5 QKB5 QTX5 RDT5 RNP5 RXL5 SHH5 SRD5 TAZ5 TKV5 TUR5 UEN5 UOJ5 UYF5 VIB5 VRX5 WBT5 WLP5 WVL5 D65541 IZ65541 SV65541 ACR65541 AMN65541 AWJ65541 BGF65541 BQB65541 BZX65541 CJT65541 CTP65541 DDL65541 DNH65541 DXD65541 EGZ65541 EQV65541 FAR65541 FKN65541 FUJ65541 GEF65541 GOB65541 GXX65541 HHT65541 HRP65541 IBL65541 ILH65541 IVD65541 JEZ65541 JOV65541 JYR65541 KIN65541 KSJ65541 LCF65541 LMB65541 LVX65541 MFT65541 MPP65541 MZL65541 NJH65541 NTD65541 OCZ65541 OMV65541 OWR65541 PGN65541 PQJ65541 QAF65541 QKB65541 QTX65541 RDT65541 RNP65541 RXL65541 SHH65541 SRD65541 TAZ65541 TKV65541 TUR65541 UEN65541 UOJ65541 UYF65541 VIB65541 VRX65541 WBT65541 WLP65541 WVL65541 D131077 IZ131077 SV131077 ACR131077 AMN131077 AWJ131077 BGF131077 BQB131077 BZX131077 CJT131077 CTP131077 DDL131077 DNH131077 DXD131077 EGZ131077 EQV131077 FAR131077 FKN131077 FUJ131077 GEF131077 GOB131077 GXX131077 HHT131077 HRP131077 IBL131077 ILH131077 IVD131077 JEZ131077 JOV131077 JYR131077 KIN131077 KSJ131077 LCF131077 LMB131077 LVX131077 MFT131077 MPP131077 MZL131077 NJH131077 NTD131077 OCZ131077 OMV131077 OWR131077 PGN131077 PQJ131077 QAF131077 QKB131077 QTX131077 RDT131077 RNP131077 RXL131077 SHH131077 SRD131077 TAZ131077 TKV131077 TUR131077 UEN131077 UOJ131077 UYF131077 VIB131077 VRX131077 WBT131077 WLP131077 WVL131077 D196613 IZ196613 SV196613 ACR196613 AMN196613 AWJ196613 BGF196613 BQB196613 BZX196613 CJT196613 CTP196613 DDL196613 DNH196613 DXD196613 EGZ196613 EQV196613 FAR196613 FKN196613 FUJ196613 GEF196613 GOB196613 GXX196613 HHT196613 HRP196613 IBL196613 ILH196613 IVD196613 JEZ196613 JOV196613 JYR196613 KIN196613 KSJ196613 LCF196613 LMB196613 LVX196613 MFT196613 MPP196613 MZL196613 NJH196613 NTD196613 OCZ196613 OMV196613 OWR196613 PGN196613 PQJ196613 QAF196613 QKB196613 QTX196613 RDT196613 RNP196613 RXL196613 SHH196613 SRD196613 TAZ196613 TKV196613 TUR196613 UEN196613 UOJ196613 UYF196613 VIB196613 VRX196613 WBT196613 WLP196613 WVL196613 D262149 IZ262149 SV262149 ACR262149 AMN262149 AWJ262149 BGF262149 BQB262149 BZX262149 CJT262149 CTP262149 DDL262149 DNH262149 DXD262149 EGZ262149 EQV262149 FAR262149 FKN262149 FUJ262149 GEF262149 GOB262149 GXX262149 HHT262149 HRP262149 IBL262149 ILH262149 IVD262149 JEZ262149 JOV262149 JYR262149 KIN262149 KSJ262149 LCF262149 LMB262149 LVX262149 MFT262149 MPP262149 MZL262149 NJH262149 NTD262149 OCZ262149 OMV262149 OWR262149 PGN262149 PQJ262149 QAF262149 QKB262149 QTX262149 RDT262149 RNP262149 RXL262149 SHH262149 SRD262149 TAZ262149 TKV262149 TUR262149 UEN262149 UOJ262149 UYF262149 VIB262149 VRX262149 WBT262149 WLP262149 WVL262149 D327685 IZ327685 SV327685 ACR327685 AMN327685 AWJ327685 BGF327685 BQB327685 BZX327685 CJT327685 CTP327685 DDL327685 DNH327685 DXD327685 EGZ327685 EQV327685 FAR327685 FKN327685 FUJ327685 GEF327685 GOB327685 GXX327685 HHT327685 HRP327685 IBL327685 ILH327685 IVD327685 JEZ327685 JOV327685 JYR327685 KIN327685 KSJ327685 LCF327685 LMB327685 LVX327685 MFT327685 MPP327685 MZL327685 NJH327685 NTD327685 OCZ327685 OMV327685 OWR327685 PGN327685 PQJ327685 QAF327685 QKB327685 QTX327685 RDT327685 RNP327685 RXL327685 SHH327685 SRD327685 TAZ327685 TKV327685 TUR327685 UEN327685 UOJ327685 UYF327685 VIB327685 VRX327685 WBT327685 WLP327685 WVL327685 D393221 IZ393221 SV393221 ACR393221 AMN393221 AWJ393221 BGF393221 BQB393221 BZX393221 CJT393221 CTP393221 DDL393221 DNH393221 DXD393221 EGZ393221 EQV393221 FAR393221 FKN393221 FUJ393221 GEF393221 GOB393221 GXX393221 HHT393221 HRP393221 IBL393221 ILH393221 IVD393221 JEZ393221 JOV393221 JYR393221 KIN393221 KSJ393221 LCF393221 LMB393221 LVX393221 MFT393221 MPP393221 MZL393221 NJH393221 NTD393221 OCZ393221 OMV393221 OWR393221 PGN393221 PQJ393221 QAF393221 QKB393221 QTX393221 RDT393221 RNP393221 RXL393221 SHH393221 SRD393221 TAZ393221 TKV393221 TUR393221 UEN393221 UOJ393221 UYF393221 VIB393221 VRX393221 WBT393221 WLP393221 WVL393221 D458757 IZ458757 SV458757 ACR458757 AMN458757 AWJ458757 BGF458757 BQB458757 BZX458757 CJT458757 CTP458757 DDL458757 DNH458757 DXD458757 EGZ458757 EQV458757 FAR458757 FKN458757 FUJ458757 GEF458757 GOB458757 GXX458757 HHT458757 HRP458757 IBL458757 ILH458757 IVD458757 JEZ458757 JOV458757 JYR458757 KIN458757 KSJ458757 LCF458757 LMB458757 LVX458757 MFT458757 MPP458757 MZL458757 NJH458757 NTD458757 OCZ458757 OMV458757 OWR458757 PGN458757 PQJ458757 QAF458757 QKB458757 QTX458757 RDT458757 RNP458757 RXL458757 SHH458757 SRD458757 TAZ458757 TKV458757 TUR458757 UEN458757 UOJ458757 UYF458757 VIB458757 VRX458757 WBT458757 WLP458757 WVL458757 D524293 IZ524293 SV524293 ACR524293 AMN524293 AWJ524293 BGF524293 BQB524293 BZX524293 CJT524293 CTP524293 DDL524293 DNH524293 DXD524293 EGZ524293 EQV524293 FAR524293 FKN524293 FUJ524293 GEF524293 GOB524293 GXX524293 HHT524293 HRP524293 IBL524293 ILH524293 IVD524293 JEZ524293 JOV524293 JYR524293 KIN524293 KSJ524293 LCF524293 LMB524293 LVX524293 MFT524293 MPP524293 MZL524293 NJH524293 NTD524293 OCZ524293 OMV524293 OWR524293 PGN524293 PQJ524293 QAF524293 QKB524293 QTX524293 RDT524293 RNP524293 RXL524293 SHH524293 SRD524293 TAZ524293 TKV524293 TUR524293 UEN524293 UOJ524293 UYF524293 VIB524293 VRX524293 WBT524293 WLP524293 WVL524293 D589829 IZ589829 SV589829 ACR589829 AMN589829 AWJ589829 BGF589829 BQB589829 BZX589829 CJT589829 CTP589829 DDL589829 DNH589829 DXD589829 EGZ589829 EQV589829 FAR589829 FKN589829 FUJ589829 GEF589829 GOB589829 GXX589829 HHT589829 HRP589829 IBL589829 ILH589829 IVD589829 JEZ589829 JOV589829 JYR589829 KIN589829 KSJ589829 LCF589829 LMB589829 LVX589829 MFT589829 MPP589829 MZL589829 NJH589829 NTD589829 OCZ589829 OMV589829 OWR589829 PGN589829 PQJ589829 QAF589829 QKB589829 QTX589829 RDT589829 RNP589829 RXL589829 SHH589829 SRD589829 TAZ589829 TKV589829 TUR589829 UEN589829 UOJ589829 UYF589829 VIB589829 VRX589829 WBT589829 WLP589829 WVL589829 D655365 IZ655365 SV655365 ACR655365 AMN655365 AWJ655365 BGF655365 BQB655365 BZX655365 CJT655365 CTP655365 DDL655365 DNH655365 DXD655365 EGZ655365 EQV655365 FAR655365 FKN655365 FUJ655365 GEF655365 GOB655365 GXX655365 HHT655365 HRP655365 IBL655365 ILH655365 IVD655365 JEZ655365 JOV655365 JYR655365 KIN655365 KSJ655365 LCF655365 LMB655365 LVX655365 MFT655365 MPP655365 MZL655365 NJH655365 NTD655365 OCZ655365 OMV655365 OWR655365 PGN655365 PQJ655365 QAF655365 QKB655365 QTX655365 RDT655365 RNP655365 RXL655365 SHH655365 SRD655365 TAZ655365 TKV655365 TUR655365 UEN655365 UOJ655365 UYF655365 VIB655365 VRX655365 WBT655365 WLP655365 WVL655365 D720901 IZ720901 SV720901 ACR720901 AMN720901 AWJ720901 BGF720901 BQB720901 BZX720901 CJT720901 CTP720901 DDL720901 DNH720901 DXD720901 EGZ720901 EQV720901 FAR720901 FKN720901 FUJ720901 GEF720901 GOB720901 GXX720901 HHT720901 HRP720901 IBL720901 ILH720901 IVD720901 JEZ720901 JOV720901 JYR720901 KIN720901 KSJ720901 LCF720901 LMB720901 LVX720901 MFT720901 MPP720901 MZL720901 NJH720901 NTD720901 OCZ720901 OMV720901 OWR720901 PGN720901 PQJ720901 QAF720901 QKB720901 QTX720901 RDT720901 RNP720901 RXL720901 SHH720901 SRD720901 TAZ720901 TKV720901 TUR720901 UEN720901 UOJ720901 UYF720901 VIB720901 VRX720901 WBT720901 WLP720901 WVL720901 D786437 IZ786437 SV786437 ACR786437 AMN786437 AWJ786437 BGF786437 BQB786437 BZX786437 CJT786437 CTP786437 DDL786437 DNH786437 DXD786437 EGZ786437 EQV786437 FAR786437 FKN786437 FUJ786437 GEF786437 GOB786437 GXX786437 HHT786437 HRP786437 IBL786437 ILH786437 IVD786437 JEZ786437 JOV786437 JYR786437 KIN786437 KSJ786437 LCF786437 LMB786437 LVX786437 MFT786437 MPP786437 MZL786437 NJH786437 NTD786437 OCZ786437 OMV786437 OWR786437 PGN786437 PQJ786437 QAF786437 QKB786437 QTX786437 RDT786437 RNP786437 RXL786437 SHH786437 SRD786437 TAZ786437 TKV786437 TUR786437 UEN786437 UOJ786437 UYF786437 VIB786437 VRX786437 WBT786437 WLP786437 WVL786437 D851973 IZ851973 SV851973 ACR851973 AMN851973 AWJ851973 BGF851973 BQB851973 BZX851973 CJT851973 CTP851973 DDL851973 DNH851973 DXD851973 EGZ851973 EQV851973 FAR851973 FKN851973 FUJ851973 GEF851973 GOB851973 GXX851973 HHT851973 HRP851973 IBL851973 ILH851973 IVD851973 JEZ851973 JOV851973 JYR851973 KIN851973 KSJ851973 LCF851973 LMB851973 LVX851973 MFT851973 MPP851973 MZL851973 NJH851973 NTD851973 OCZ851973 OMV851973 OWR851973 PGN851973 PQJ851973 QAF851973 QKB851973 QTX851973 RDT851973 RNP851973 RXL851973 SHH851973 SRD851973 TAZ851973 TKV851973 TUR851973 UEN851973 UOJ851973 UYF851973 VIB851973 VRX851973 WBT851973 WLP851973 WVL851973 D917509 IZ917509 SV917509 ACR917509 AMN917509 AWJ917509 BGF917509 BQB917509 BZX917509 CJT917509 CTP917509 DDL917509 DNH917509 DXD917509 EGZ917509 EQV917509 FAR917509 FKN917509 FUJ917509 GEF917509 GOB917509 GXX917509 HHT917509 HRP917509 IBL917509 ILH917509 IVD917509 JEZ917509 JOV917509 JYR917509 KIN917509 KSJ917509 LCF917509 LMB917509 LVX917509 MFT917509 MPP917509 MZL917509 NJH917509 NTD917509 OCZ917509 OMV917509 OWR917509 PGN917509 PQJ917509 QAF917509 QKB917509 QTX917509 RDT917509 RNP917509 RXL917509 SHH917509 SRD917509 TAZ917509 TKV917509 TUR917509 UEN917509 UOJ917509 UYF917509 VIB917509 VRX917509 WBT917509 WLP917509 WVL917509 D983045 IZ983045 SV983045 ACR983045 AMN983045 AWJ983045 BGF983045 BQB983045 BZX983045 CJT983045 CTP983045 DDL983045 DNH983045 DXD983045 EGZ983045 EQV983045 FAR983045 FKN983045 FUJ983045 GEF983045 GOB983045 GXX983045 HHT983045 HRP983045 IBL983045 ILH983045 IVD983045 JEZ983045 JOV983045 JYR983045 KIN983045 KSJ983045 LCF983045 LMB983045 LVX983045 MFT983045 MPP983045 MZL983045 NJH983045 NTD983045 OCZ983045 OMV983045 OWR983045 PGN983045 PQJ983045 QAF983045 QKB983045 QTX983045 RDT983045 RNP983045 RXL983045 SHH983045 SRD983045 TAZ983045 TKV983045 TUR983045 UEN983045 UOJ983045 UYF983045 VIB983045 VRX983045 WBT983045 WLP983045" xr:uid="{00000000-0002-0000-0600-000006000000}"/>
  </dataValidations>
  <pageMargins left="0.75" right="0.75" top="1" bottom="1" header="0" footer="0"/>
  <pageSetup paperSize="9" orientation="portrait" horizontalDpi="1200" verticalDpi="1200" r:id="rId1"/>
  <headerFooter alignWithMargins="0"/>
  <drawing r:id="rId2"/>
  <legacyDrawing r:id="rId3"/>
  <controls>
    <mc:AlternateContent xmlns:mc="http://schemas.openxmlformats.org/markup-compatibility/2006">
      <mc:Choice Requires="x14">
        <control shapeId="27650" r:id="rId4" name="cmbCancelar">
          <controlPr defaultSize="0" autoLine="0" r:id="rId5">
            <anchor moveWithCells="1">
              <from>
                <xdr:col>2</xdr:col>
                <xdr:colOff>1609725</xdr:colOff>
                <xdr:row>13</xdr:row>
                <xdr:rowOff>114300</xdr:rowOff>
              </from>
              <to>
                <xdr:col>3</xdr:col>
                <xdr:colOff>904875</xdr:colOff>
                <xdr:row>15</xdr:row>
                <xdr:rowOff>76200</xdr:rowOff>
              </to>
            </anchor>
          </controlPr>
        </control>
      </mc:Choice>
      <mc:Fallback>
        <control shapeId="27650" r:id="rId4" name="cmbCancelar"/>
      </mc:Fallback>
    </mc:AlternateContent>
    <mc:AlternateContent xmlns:mc="http://schemas.openxmlformats.org/markup-compatibility/2006">
      <mc:Choice Requires="x14">
        <control shapeId="27649" r:id="rId6" name="cmbGenerar">
          <controlPr defaultSize="0" autoLine="0" r:id="rId7">
            <anchor moveWithCells="1">
              <from>
                <xdr:col>3</xdr:col>
                <xdr:colOff>942975</xdr:colOff>
                <xdr:row>13</xdr:row>
                <xdr:rowOff>104775</xdr:rowOff>
              </from>
              <to>
                <xdr:col>4</xdr:col>
                <xdr:colOff>57150</xdr:colOff>
                <xdr:row>15</xdr:row>
                <xdr:rowOff>66675</xdr:rowOff>
              </to>
            </anchor>
          </controlPr>
        </control>
      </mc:Choice>
      <mc:Fallback>
        <control shapeId="27649" r:id="rId6" name="cmbGenerar"/>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ErroresXSD"/>
  <dimension ref="A1:C724"/>
  <sheetViews>
    <sheetView showGridLines="0" workbookViewId="0">
      <selection activeCell="B5" sqref="B5:C5"/>
    </sheetView>
  </sheetViews>
  <sheetFormatPr defaultColWidth="11.42578125" defaultRowHeight="12.75"/>
  <cols>
    <col min="1" max="1" width="21.85546875" style="572" customWidth="1"/>
    <col min="2" max="2" width="16" style="572" customWidth="1"/>
    <col min="3" max="3" width="81.42578125" style="572" customWidth="1"/>
    <col min="4" max="257" width="11.42578125" style="565"/>
    <col min="258" max="258" width="24.85546875" style="565" customWidth="1"/>
    <col min="259" max="259" width="106" style="565" customWidth="1"/>
    <col min="260" max="513" width="11.42578125" style="565"/>
    <col min="514" max="514" width="24.85546875" style="565" customWidth="1"/>
    <col min="515" max="515" width="106" style="565" customWidth="1"/>
    <col min="516" max="769" width="11.42578125" style="565"/>
    <col min="770" max="770" width="24.85546875" style="565" customWidth="1"/>
    <col min="771" max="771" width="106" style="565" customWidth="1"/>
    <col min="772" max="1025" width="11.42578125" style="565"/>
    <col min="1026" max="1026" width="24.85546875" style="565" customWidth="1"/>
    <col min="1027" max="1027" width="106" style="565" customWidth="1"/>
    <col min="1028" max="1281" width="11.42578125" style="565"/>
    <col min="1282" max="1282" width="24.85546875" style="565" customWidth="1"/>
    <col min="1283" max="1283" width="106" style="565" customWidth="1"/>
    <col min="1284" max="1537" width="11.42578125" style="565"/>
    <col min="1538" max="1538" width="24.85546875" style="565" customWidth="1"/>
    <col min="1539" max="1539" width="106" style="565" customWidth="1"/>
    <col min="1540" max="1793" width="11.42578125" style="565"/>
    <col min="1794" max="1794" width="24.85546875" style="565" customWidth="1"/>
    <col min="1795" max="1795" width="106" style="565" customWidth="1"/>
    <col min="1796" max="2049" width="11.42578125" style="565"/>
    <col min="2050" max="2050" width="24.85546875" style="565" customWidth="1"/>
    <col min="2051" max="2051" width="106" style="565" customWidth="1"/>
    <col min="2052" max="2305" width="11.42578125" style="565"/>
    <col min="2306" max="2306" width="24.85546875" style="565" customWidth="1"/>
    <col min="2307" max="2307" width="106" style="565" customWidth="1"/>
    <col min="2308" max="2561" width="11.42578125" style="565"/>
    <col min="2562" max="2562" width="24.85546875" style="565" customWidth="1"/>
    <col min="2563" max="2563" width="106" style="565" customWidth="1"/>
    <col min="2564" max="2817" width="11.42578125" style="565"/>
    <col min="2818" max="2818" width="24.85546875" style="565" customWidth="1"/>
    <col min="2819" max="2819" width="106" style="565" customWidth="1"/>
    <col min="2820" max="3073" width="11.42578125" style="565"/>
    <col min="3074" max="3074" width="24.85546875" style="565" customWidth="1"/>
    <col min="3075" max="3075" width="106" style="565" customWidth="1"/>
    <col min="3076" max="3329" width="11.42578125" style="565"/>
    <col min="3330" max="3330" width="24.85546875" style="565" customWidth="1"/>
    <col min="3331" max="3331" width="106" style="565" customWidth="1"/>
    <col min="3332" max="3585" width="11.42578125" style="565"/>
    <col min="3586" max="3586" width="24.85546875" style="565" customWidth="1"/>
    <col min="3587" max="3587" width="106" style="565" customWidth="1"/>
    <col min="3588" max="3841" width="11.42578125" style="565"/>
    <col min="3842" max="3842" width="24.85546875" style="565" customWidth="1"/>
    <col min="3843" max="3843" width="106" style="565" customWidth="1"/>
    <col min="3844" max="4097" width="11.42578125" style="565"/>
    <col min="4098" max="4098" width="24.85546875" style="565" customWidth="1"/>
    <col min="4099" max="4099" width="106" style="565" customWidth="1"/>
    <col min="4100" max="4353" width="11.42578125" style="565"/>
    <col min="4354" max="4354" width="24.85546875" style="565" customWidth="1"/>
    <col min="4355" max="4355" width="106" style="565" customWidth="1"/>
    <col min="4356" max="4609" width="11.42578125" style="565"/>
    <col min="4610" max="4610" width="24.85546875" style="565" customWidth="1"/>
    <col min="4611" max="4611" width="106" style="565" customWidth="1"/>
    <col min="4612" max="4865" width="11.42578125" style="565"/>
    <col min="4866" max="4866" width="24.85546875" style="565" customWidth="1"/>
    <col min="4867" max="4867" width="106" style="565" customWidth="1"/>
    <col min="4868" max="5121" width="11.42578125" style="565"/>
    <col min="5122" max="5122" width="24.85546875" style="565" customWidth="1"/>
    <col min="5123" max="5123" width="106" style="565" customWidth="1"/>
    <col min="5124" max="5377" width="11.42578125" style="565"/>
    <col min="5378" max="5378" width="24.85546875" style="565" customWidth="1"/>
    <col min="5379" max="5379" width="106" style="565" customWidth="1"/>
    <col min="5380" max="5633" width="11.42578125" style="565"/>
    <col min="5634" max="5634" width="24.85546875" style="565" customWidth="1"/>
    <col min="5635" max="5635" width="106" style="565" customWidth="1"/>
    <col min="5636" max="5889" width="11.42578125" style="565"/>
    <col min="5890" max="5890" width="24.85546875" style="565" customWidth="1"/>
    <col min="5891" max="5891" width="106" style="565" customWidth="1"/>
    <col min="5892" max="6145" width="11.42578125" style="565"/>
    <col min="6146" max="6146" width="24.85546875" style="565" customWidth="1"/>
    <col min="6147" max="6147" width="106" style="565" customWidth="1"/>
    <col min="6148" max="6401" width="11.42578125" style="565"/>
    <col min="6402" max="6402" width="24.85546875" style="565" customWidth="1"/>
    <col min="6403" max="6403" width="106" style="565" customWidth="1"/>
    <col min="6404" max="6657" width="11.42578125" style="565"/>
    <col min="6658" max="6658" width="24.85546875" style="565" customWidth="1"/>
    <col min="6659" max="6659" width="106" style="565" customWidth="1"/>
    <col min="6660" max="6913" width="11.42578125" style="565"/>
    <col min="6914" max="6914" width="24.85546875" style="565" customWidth="1"/>
    <col min="6915" max="6915" width="106" style="565" customWidth="1"/>
    <col min="6916" max="7169" width="11.42578125" style="565"/>
    <col min="7170" max="7170" width="24.85546875" style="565" customWidth="1"/>
    <col min="7171" max="7171" width="106" style="565" customWidth="1"/>
    <col min="7172" max="7425" width="11.42578125" style="565"/>
    <col min="7426" max="7426" width="24.85546875" style="565" customWidth="1"/>
    <col min="7427" max="7427" width="106" style="565" customWidth="1"/>
    <col min="7428" max="7681" width="11.42578125" style="565"/>
    <col min="7682" max="7682" width="24.85546875" style="565" customWidth="1"/>
    <col min="7683" max="7683" width="106" style="565" customWidth="1"/>
    <col min="7684" max="7937" width="11.42578125" style="565"/>
    <col min="7938" max="7938" width="24.85546875" style="565" customWidth="1"/>
    <col min="7939" max="7939" width="106" style="565" customWidth="1"/>
    <col min="7940" max="8193" width="11.42578125" style="565"/>
    <col min="8194" max="8194" width="24.85546875" style="565" customWidth="1"/>
    <col min="8195" max="8195" width="106" style="565" customWidth="1"/>
    <col min="8196" max="8449" width="11.42578125" style="565"/>
    <col min="8450" max="8450" width="24.85546875" style="565" customWidth="1"/>
    <col min="8451" max="8451" width="106" style="565" customWidth="1"/>
    <col min="8452" max="8705" width="11.42578125" style="565"/>
    <col min="8706" max="8706" width="24.85546875" style="565" customWidth="1"/>
    <col min="8707" max="8707" width="106" style="565" customWidth="1"/>
    <col min="8708" max="8961" width="11.42578125" style="565"/>
    <col min="8962" max="8962" width="24.85546875" style="565" customWidth="1"/>
    <col min="8963" max="8963" width="106" style="565" customWidth="1"/>
    <col min="8964" max="9217" width="11.42578125" style="565"/>
    <col min="9218" max="9218" width="24.85546875" style="565" customWidth="1"/>
    <col min="9219" max="9219" width="106" style="565" customWidth="1"/>
    <col min="9220" max="9473" width="11.42578125" style="565"/>
    <col min="9474" max="9474" width="24.85546875" style="565" customWidth="1"/>
    <col min="9475" max="9475" width="106" style="565" customWidth="1"/>
    <col min="9476" max="9729" width="11.42578125" style="565"/>
    <col min="9730" max="9730" width="24.85546875" style="565" customWidth="1"/>
    <col min="9731" max="9731" width="106" style="565" customWidth="1"/>
    <col min="9732" max="9985" width="11.42578125" style="565"/>
    <col min="9986" max="9986" width="24.85546875" style="565" customWidth="1"/>
    <col min="9987" max="9987" width="106" style="565" customWidth="1"/>
    <col min="9988" max="10241" width="11.42578125" style="565"/>
    <col min="10242" max="10242" width="24.85546875" style="565" customWidth="1"/>
    <col min="10243" max="10243" width="106" style="565" customWidth="1"/>
    <col min="10244" max="10497" width="11.42578125" style="565"/>
    <col min="10498" max="10498" width="24.85546875" style="565" customWidth="1"/>
    <col min="10499" max="10499" width="106" style="565" customWidth="1"/>
    <col min="10500" max="10753" width="11.42578125" style="565"/>
    <col min="10754" max="10754" width="24.85546875" style="565" customWidth="1"/>
    <col min="10755" max="10755" width="106" style="565" customWidth="1"/>
    <col min="10756" max="11009" width="11.42578125" style="565"/>
    <col min="11010" max="11010" width="24.85546875" style="565" customWidth="1"/>
    <col min="11011" max="11011" width="106" style="565" customWidth="1"/>
    <col min="11012" max="11265" width="11.42578125" style="565"/>
    <col min="11266" max="11266" width="24.85546875" style="565" customWidth="1"/>
    <col min="11267" max="11267" width="106" style="565" customWidth="1"/>
    <col min="11268" max="11521" width="11.42578125" style="565"/>
    <col min="11522" max="11522" width="24.85546875" style="565" customWidth="1"/>
    <col min="11523" max="11523" width="106" style="565" customWidth="1"/>
    <col min="11524" max="11777" width="11.42578125" style="565"/>
    <col min="11778" max="11778" width="24.85546875" style="565" customWidth="1"/>
    <col min="11779" max="11779" width="106" style="565" customWidth="1"/>
    <col min="11780" max="12033" width="11.42578125" style="565"/>
    <col min="12034" max="12034" width="24.85546875" style="565" customWidth="1"/>
    <col min="12035" max="12035" width="106" style="565" customWidth="1"/>
    <col min="12036" max="12289" width="11.42578125" style="565"/>
    <col min="12290" max="12290" width="24.85546875" style="565" customWidth="1"/>
    <col min="12291" max="12291" width="106" style="565" customWidth="1"/>
    <col min="12292" max="12545" width="11.42578125" style="565"/>
    <col min="12546" max="12546" width="24.85546875" style="565" customWidth="1"/>
    <col min="12547" max="12547" width="106" style="565" customWidth="1"/>
    <col min="12548" max="12801" width="11.42578125" style="565"/>
    <col min="12802" max="12802" width="24.85546875" style="565" customWidth="1"/>
    <col min="12803" max="12803" width="106" style="565" customWidth="1"/>
    <col min="12804" max="13057" width="11.42578125" style="565"/>
    <col min="13058" max="13058" width="24.85546875" style="565" customWidth="1"/>
    <col min="13059" max="13059" width="106" style="565" customWidth="1"/>
    <col min="13060" max="13313" width="11.42578125" style="565"/>
    <col min="13314" max="13314" width="24.85546875" style="565" customWidth="1"/>
    <col min="13315" max="13315" width="106" style="565" customWidth="1"/>
    <col min="13316" max="13569" width="11.42578125" style="565"/>
    <col min="13570" max="13570" width="24.85546875" style="565" customWidth="1"/>
    <col min="13571" max="13571" width="106" style="565" customWidth="1"/>
    <col min="13572" max="13825" width="11.42578125" style="565"/>
    <col min="13826" max="13826" width="24.85546875" style="565" customWidth="1"/>
    <col min="13827" max="13827" width="106" style="565" customWidth="1"/>
    <col min="13828" max="14081" width="11.42578125" style="565"/>
    <col min="14082" max="14082" width="24.85546875" style="565" customWidth="1"/>
    <col min="14083" max="14083" width="106" style="565" customWidth="1"/>
    <col min="14084" max="14337" width="11.42578125" style="565"/>
    <col min="14338" max="14338" width="24.85546875" style="565" customWidth="1"/>
    <col min="14339" max="14339" width="106" style="565" customWidth="1"/>
    <col min="14340" max="14593" width="11.42578125" style="565"/>
    <col min="14594" max="14594" width="24.85546875" style="565" customWidth="1"/>
    <col min="14595" max="14595" width="106" style="565" customWidth="1"/>
    <col min="14596" max="14849" width="11.42578125" style="565"/>
    <col min="14850" max="14850" width="24.85546875" style="565" customWidth="1"/>
    <col min="14851" max="14851" width="106" style="565" customWidth="1"/>
    <col min="14852" max="15105" width="11.42578125" style="565"/>
    <col min="15106" max="15106" width="24.85546875" style="565" customWidth="1"/>
    <col min="15107" max="15107" width="106" style="565" customWidth="1"/>
    <col min="15108" max="15361" width="11.42578125" style="565"/>
    <col min="15362" max="15362" width="24.85546875" style="565" customWidth="1"/>
    <col min="15363" max="15363" width="106" style="565" customWidth="1"/>
    <col min="15364" max="15617" width="11.42578125" style="565"/>
    <col min="15618" max="15618" width="24.85546875" style="565" customWidth="1"/>
    <col min="15619" max="15619" width="106" style="565" customWidth="1"/>
    <col min="15620" max="15873" width="11.42578125" style="565"/>
    <col min="15874" max="15874" width="24.85546875" style="565" customWidth="1"/>
    <col min="15875" max="15875" width="106" style="565" customWidth="1"/>
    <col min="15876" max="16129" width="11.42578125" style="565"/>
    <col min="16130" max="16130" width="24.85546875" style="565" customWidth="1"/>
    <col min="16131" max="16131" width="106" style="565" customWidth="1"/>
    <col min="16132" max="16384" width="11.42578125" style="565"/>
  </cols>
  <sheetData>
    <row r="1" spans="1:3">
      <c r="A1" s="565" t="s">
        <v>1029</v>
      </c>
      <c r="B1" s="565">
        <v>6</v>
      </c>
      <c r="C1" s="565"/>
    </row>
    <row r="2" spans="1:3" s="548" customFormat="1" ht="15">
      <c r="A2" s="838" t="s">
        <v>1062</v>
      </c>
      <c r="B2" s="838"/>
      <c r="C2" s="838"/>
    </row>
    <row r="3" spans="1:3" s="548" customFormat="1" ht="15">
      <c r="A3" s="566"/>
      <c r="B3" s="566"/>
      <c r="C3" s="566"/>
    </row>
    <row r="4" spans="1:3" s="548" customFormat="1"/>
    <row r="5" spans="1:3" s="548" customFormat="1" ht="15" customHeight="1">
      <c r="A5" s="567" t="s">
        <v>1063</v>
      </c>
      <c r="B5" s="839" t="s">
        <v>1807</v>
      </c>
      <c r="C5" s="839"/>
    </row>
    <row r="6" spans="1:3">
      <c r="A6" s="568" t="s">
        <v>1051</v>
      </c>
      <c r="B6" s="568" t="s">
        <v>1064</v>
      </c>
      <c r="C6" s="568" t="s">
        <v>1065</v>
      </c>
    </row>
    <row r="7" spans="1:3">
      <c r="A7" s="569"/>
      <c r="B7" s="569"/>
      <c r="C7" s="570"/>
    </row>
    <row r="8" spans="1:3">
      <c r="A8" s="569"/>
      <c r="B8" s="569"/>
      <c r="C8" s="570"/>
    </row>
    <row r="9" spans="1:3">
      <c r="A9" s="569"/>
      <c r="B9" s="569"/>
      <c r="C9" s="570"/>
    </row>
    <row r="10" spans="1:3">
      <c r="A10" s="569"/>
      <c r="B10" s="569"/>
      <c r="C10" s="570"/>
    </row>
    <row r="11" spans="1:3">
      <c r="A11" s="569"/>
      <c r="B11" s="569"/>
      <c r="C11" s="570"/>
    </row>
    <row r="12" spans="1:3">
      <c r="A12" s="569"/>
      <c r="B12" s="569"/>
      <c r="C12" s="570"/>
    </row>
    <row r="13" spans="1:3">
      <c r="A13" s="569"/>
      <c r="B13" s="569"/>
      <c r="C13" s="570"/>
    </row>
    <row r="14" spans="1:3">
      <c r="A14" s="569"/>
      <c r="B14" s="569"/>
      <c r="C14" s="570"/>
    </row>
    <row r="15" spans="1:3">
      <c r="A15" s="569"/>
      <c r="B15" s="569"/>
      <c r="C15" s="570"/>
    </row>
    <row r="16" spans="1:3">
      <c r="A16" s="569"/>
      <c r="B16" s="569"/>
      <c r="C16" s="570"/>
    </row>
    <row r="17" spans="1:3">
      <c r="A17" s="569"/>
      <c r="B17" s="569"/>
      <c r="C17" s="570"/>
    </row>
    <row r="18" spans="1:3">
      <c r="A18" s="569"/>
      <c r="B18" s="569"/>
      <c r="C18" s="571"/>
    </row>
    <row r="19" spans="1:3">
      <c r="A19" s="569"/>
      <c r="B19" s="569"/>
      <c r="C19" s="571"/>
    </row>
    <row r="20" spans="1:3">
      <c r="A20" s="569"/>
      <c r="B20" s="569"/>
      <c r="C20" s="571"/>
    </row>
    <row r="21" spans="1:3">
      <c r="A21" s="569"/>
      <c r="B21" s="569"/>
      <c r="C21" s="571"/>
    </row>
    <row r="22" spans="1:3">
      <c r="A22" s="569"/>
      <c r="B22" s="569"/>
      <c r="C22" s="571"/>
    </row>
    <row r="23" spans="1:3">
      <c r="A23" s="569"/>
      <c r="B23" s="569"/>
      <c r="C23" s="571"/>
    </row>
    <row r="24" spans="1:3">
      <c r="A24" s="569"/>
      <c r="B24" s="569"/>
      <c r="C24" s="571"/>
    </row>
    <row r="25" spans="1:3">
      <c r="A25" s="569"/>
      <c r="B25" s="569"/>
      <c r="C25" s="571"/>
    </row>
    <row r="26" spans="1:3">
      <c r="A26" s="569"/>
      <c r="B26" s="569"/>
      <c r="C26" s="571"/>
    </row>
    <row r="27" spans="1:3">
      <c r="A27" s="569"/>
      <c r="B27" s="569"/>
      <c r="C27" s="571"/>
    </row>
    <row r="28" spans="1:3">
      <c r="A28" s="569"/>
      <c r="B28" s="569"/>
      <c r="C28" s="571"/>
    </row>
    <row r="29" spans="1:3">
      <c r="A29" s="569"/>
      <c r="B29" s="569"/>
      <c r="C29" s="571"/>
    </row>
    <row r="30" spans="1:3">
      <c r="A30" s="569"/>
      <c r="B30" s="569"/>
      <c r="C30" s="571"/>
    </row>
    <row r="31" spans="1:3">
      <c r="A31" s="569"/>
      <c r="B31" s="569"/>
      <c r="C31" s="571"/>
    </row>
    <row r="32" spans="1:3">
      <c r="A32" s="569"/>
      <c r="B32" s="569"/>
      <c r="C32" s="571"/>
    </row>
    <row r="33" spans="1:3">
      <c r="A33" s="569"/>
      <c r="B33" s="569"/>
      <c r="C33" s="571"/>
    </row>
    <row r="34" spans="1:3">
      <c r="A34" s="569"/>
      <c r="B34" s="569"/>
      <c r="C34" s="571"/>
    </row>
    <row r="35" spans="1:3">
      <c r="A35" s="569"/>
      <c r="B35" s="569"/>
      <c r="C35" s="571"/>
    </row>
    <row r="36" spans="1:3">
      <c r="A36" s="569"/>
      <c r="B36" s="569"/>
      <c r="C36" s="571"/>
    </row>
    <row r="37" spans="1:3">
      <c r="A37" s="569"/>
      <c r="B37" s="569"/>
      <c r="C37" s="571"/>
    </row>
    <row r="38" spans="1:3">
      <c r="A38" s="569"/>
      <c r="B38" s="569"/>
      <c r="C38" s="571"/>
    </row>
    <row r="39" spans="1:3">
      <c r="A39" s="569"/>
      <c r="B39" s="569"/>
      <c r="C39" s="571"/>
    </row>
    <row r="40" spans="1:3">
      <c r="A40" s="569"/>
      <c r="B40" s="569"/>
      <c r="C40" s="571"/>
    </row>
    <row r="41" spans="1:3">
      <c r="A41" s="569"/>
      <c r="B41" s="569"/>
      <c r="C41" s="571"/>
    </row>
    <row r="42" spans="1:3">
      <c r="A42" s="569"/>
      <c r="B42" s="569"/>
      <c r="C42" s="571"/>
    </row>
    <row r="43" spans="1:3">
      <c r="A43" s="569"/>
      <c r="B43" s="569"/>
      <c r="C43" s="571"/>
    </row>
    <row r="44" spans="1:3">
      <c r="A44" s="569"/>
      <c r="B44" s="569"/>
      <c r="C44" s="571"/>
    </row>
    <row r="45" spans="1:3">
      <c r="A45" s="569"/>
      <c r="B45" s="569"/>
      <c r="C45" s="571"/>
    </row>
    <row r="46" spans="1:3">
      <c r="A46" s="569"/>
      <c r="B46" s="569"/>
      <c r="C46" s="571"/>
    </row>
    <row r="47" spans="1:3">
      <c r="A47" s="569"/>
      <c r="B47" s="569"/>
      <c r="C47" s="571"/>
    </row>
    <row r="48" spans="1:3">
      <c r="A48" s="569"/>
      <c r="B48" s="569"/>
      <c r="C48" s="571"/>
    </row>
    <row r="49" spans="1:3">
      <c r="A49" s="569"/>
      <c r="B49" s="569"/>
      <c r="C49" s="571"/>
    </row>
    <row r="50" spans="1:3">
      <c r="A50" s="569"/>
      <c r="B50" s="569"/>
      <c r="C50" s="571"/>
    </row>
    <row r="51" spans="1:3">
      <c r="A51" s="569"/>
      <c r="B51" s="569"/>
      <c r="C51" s="571"/>
    </row>
    <row r="52" spans="1:3">
      <c r="A52" s="569"/>
      <c r="B52" s="569"/>
      <c r="C52" s="571"/>
    </row>
    <row r="53" spans="1:3">
      <c r="A53" s="569"/>
      <c r="B53" s="569"/>
      <c r="C53" s="571"/>
    </row>
    <row r="54" spans="1:3">
      <c r="A54" s="569"/>
      <c r="B54" s="569"/>
      <c r="C54" s="571"/>
    </row>
    <row r="55" spans="1:3">
      <c r="A55" s="569"/>
      <c r="B55" s="569"/>
      <c r="C55" s="571"/>
    </row>
    <row r="56" spans="1:3">
      <c r="A56" s="569"/>
      <c r="B56" s="569"/>
      <c r="C56" s="571"/>
    </row>
    <row r="57" spans="1:3">
      <c r="A57" s="569"/>
      <c r="B57" s="569"/>
      <c r="C57" s="571"/>
    </row>
    <row r="58" spans="1:3">
      <c r="A58" s="569"/>
      <c r="B58" s="569"/>
      <c r="C58" s="571"/>
    </row>
    <row r="59" spans="1:3">
      <c r="A59" s="569"/>
      <c r="B59" s="569"/>
      <c r="C59" s="571"/>
    </row>
    <row r="60" spans="1:3">
      <c r="A60" s="569"/>
      <c r="B60" s="569"/>
      <c r="C60" s="571"/>
    </row>
    <row r="61" spans="1:3">
      <c r="A61" s="569"/>
      <c r="B61" s="569"/>
      <c r="C61" s="571"/>
    </row>
    <row r="62" spans="1:3">
      <c r="A62" s="569"/>
      <c r="B62" s="569"/>
      <c r="C62" s="571"/>
    </row>
    <row r="63" spans="1:3">
      <c r="A63" s="569"/>
      <c r="B63" s="569"/>
      <c r="C63" s="571"/>
    </row>
    <row r="64" spans="1:3">
      <c r="A64" s="569"/>
      <c r="B64" s="569"/>
      <c r="C64" s="571"/>
    </row>
    <row r="65" spans="1:3">
      <c r="A65" s="569"/>
      <c r="B65" s="569"/>
      <c r="C65" s="571"/>
    </row>
    <row r="66" spans="1:3">
      <c r="A66" s="569"/>
      <c r="B66" s="569"/>
      <c r="C66" s="571"/>
    </row>
    <row r="67" spans="1:3">
      <c r="A67" s="569"/>
      <c r="B67" s="569"/>
      <c r="C67" s="571"/>
    </row>
    <row r="68" spans="1:3">
      <c r="A68" s="569"/>
      <c r="B68" s="569"/>
      <c r="C68" s="571"/>
    </row>
    <row r="69" spans="1:3">
      <c r="A69" s="569"/>
      <c r="B69" s="569"/>
      <c r="C69" s="571"/>
    </row>
    <row r="70" spans="1:3">
      <c r="A70" s="569"/>
      <c r="B70" s="569"/>
      <c r="C70" s="571"/>
    </row>
    <row r="71" spans="1:3">
      <c r="A71" s="569"/>
      <c r="B71" s="569"/>
      <c r="C71" s="571"/>
    </row>
    <row r="72" spans="1:3">
      <c r="A72" s="569"/>
      <c r="B72" s="569"/>
      <c r="C72" s="571"/>
    </row>
    <row r="73" spans="1:3">
      <c r="A73" s="569"/>
      <c r="B73" s="569"/>
      <c r="C73" s="571"/>
    </row>
    <row r="74" spans="1:3">
      <c r="A74" s="569"/>
      <c r="B74" s="569"/>
      <c r="C74" s="571"/>
    </row>
    <row r="75" spans="1:3">
      <c r="A75" s="569"/>
      <c r="B75" s="569"/>
      <c r="C75" s="571"/>
    </row>
    <row r="76" spans="1:3">
      <c r="A76" s="569"/>
      <c r="B76" s="569"/>
      <c r="C76" s="571"/>
    </row>
    <row r="77" spans="1:3">
      <c r="A77" s="569"/>
      <c r="B77" s="569"/>
      <c r="C77" s="571"/>
    </row>
    <row r="78" spans="1:3">
      <c r="A78" s="569"/>
      <c r="B78" s="569"/>
      <c r="C78" s="571"/>
    </row>
    <row r="79" spans="1:3">
      <c r="A79" s="569"/>
      <c r="B79" s="569"/>
      <c r="C79" s="571"/>
    </row>
    <row r="80" spans="1:3">
      <c r="A80" s="569"/>
      <c r="B80" s="569"/>
      <c r="C80" s="571"/>
    </row>
    <row r="81" spans="1:3">
      <c r="A81" s="569"/>
      <c r="B81" s="569"/>
      <c r="C81" s="571"/>
    </row>
    <row r="82" spans="1:3">
      <c r="A82" s="569"/>
      <c r="B82" s="569"/>
      <c r="C82" s="571"/>
    </row>
    <row r="83" spans="1:3">
      <c r="A83" s="569"/>
      <c r="B83" s="569"/>
      <c r="C83" s="571"/>
    </row>
    <row r="84" spans="1:3">
      <c r="A84" s="569"/>
      <c r="B84" s="569"/>
      <c r="C84" s="571"/>
    </row>
    <row r="85" spans="1:3">
      <c r="A85" s="569"/>
      <c r="B85" s="569"/>
      <c r="C85" s="571"/>
    </row>
    <row r="86" spans="1:3">
      <c r="A86" s="569"/>
      <c r="B86" s="569"/>
      <c r="C86" s="571"/>
    </row>
    <row r="87" spans="1:3">
      <c r="A87" s="569"/>
      <c r="B87" s="569"/>
      <c r="C87" s="571"/>
    </row>
    <row r="88" spans="1:3">
      <c r="A88" s="569"/>
      <c r="B88" s="569"/>
      <c r="C88" s="571"/>
    </row>
    <row r="89" spans="1:3">
      <c r="A89" s="569"/>
      <c r="B89" s="569"/>
      <c r="C89" s="571"/>
    </row>
    <row r="90" spans="1:3">
      <c r="A90" s="569"/>
      <c r="B90" s="569"/>
      <c r="C90" s="571"/>
    </row>
    <row r="91" spans="1:3">
      <c r="A91" s="569"/>
      <c r="B91" s="569"/>
      <c r="C91" s="571"/>
    </row>
    <row r="92" spans="1:3">
      <c r="A92" s="569"/>
      <c r="B92" s="569"/>
      <c r="C92" s="571"/>
    </row>
    <row r="93" spans="1:3">
      <c r="A93" s="569"/>
      <c r="B93" s="569"/>
      <c r="C93" s="571"/>
    </row>
    <row r="94" spans="1:3">
      <c r="A94" s="569"/>
      <c r="B94" s="569"/>
      <c r="C94" s="571"/>
    </row>
    <row r="95" spans="1:3">
      <c r="A95" s="569"/>
      <c r="B95" s="569"/>
      <c r="C95" s="571"/>
    </row>
    <row r="96" spans="1:3">
      <c r="A96" s="569"/>
      <c r="B96" s="569"/>
      <c r="C96" s="571"/>
    </row>
    <row r="97" spans="1:3">
      <c r="A97" s="569"/>
      <c r="B97" s="569"/>
      <c r="C97" s="571"/>
    </row>
    <row r="98" spans="1:3">
      <c r="A98" s="569"/>
      <c r="B98" s="569"/>
      <c r="C98" s="571"/>
    </row>
    <row r="99" spans="1:3">
      <c r="A99" s="569"/>
      <c r="B99" s="569"/>
      <c r="C99" s="571"/>
    </row>
    <row r="100" spans="1:3">
      <c r="A100" s="569"/>
      <c r="B100" s="569"/>
      <c r="C100" s="571"/>
    </row>
    <row r="101" spans="1:3">
      <c r="A101" s="569"/>
      <c r="B101" s="569"/>
      <c r="C101" s="571"/>
    </row>
    <row r="102" spans="1:3">
      <c r="A102" s="569"/>
      <c r="B102" s="569"/>
      <c r="C102" s="571"/>
    </row>
    <row r="103" spans="1:3">
      <c r="A103" s="569"/>
      <c r="B103" s="569"/>
      <c r="C103" s="571"/>
    </row>
    <row r="104" spans="1:3">
      <c r="A104" s="569"/>
      <c r="B104" s="569"/>
      <c r="C104" s="571"/>
    </row>
    <row r="105" spans="1:3">
      <c r="A105" s="569"/>
      <c r="B105" s="569"/>
      <c r="C105" s="571"/>
    </row>
    <row r="106" spans="1:3">
      <c r="A106" s="569"/>
      <c r="B106" s="569"/>
      <c r="C106" s="571"/>
    </row>
    <row r="107" spans="1:3">
      <c r="A107" s="569"/>
      <c r="B107" s="569"/>
      <c r="C107" s="571"/>
    </row>
    <row r="108" spans="1:3">
      <c r="A108" s="569"/>
      <c r="B108" s="569"/>
      <c r="C108" s="571"/>
    </row>
    <row r="109" spans="1:3">
      <c r="A109" s="569"/>
      <c r="B109" s="569"/>
      <c r="C109" s="571"/>
    </row>
    <row r="110" spans="1:3">
      <c r="A110" s="569"/>
      <c r="B110" s="569"/>
      <c r="C110" s="571"/>
    </row>
    <row r="111" spans="1:3">
      <c r="A111" s="569"/>
      <c r="B111" s="569"/>
      <c r="C111" s="571"/>
    </row>
    <row r="112" spans="1:3">
      <c r="A112" s="569"/>
      <c r="B112" s="569"/>
      <c r="C112" s="571"/>
    </row>
    <row r="113" spans="1:3">
      <c r="A113" s="569"/>
      <c r="B113" s="569"/>
      <c r="C113" s="571"/>
    </row>
    <row r="114" spans="1:3">
      <c r="A114" s="569"/>
      <c r="B114" s="569"/>
      <c r="C114" s="571"/>
    </row>
    <row r="115" spans="1:3">
      <c r="A115" s="569"/>
      <c r="B115" s="569"/>
      <c r="C115" s="571"/>
    </row>
    <row r="116" spans="1:3">
      <c r="A116" s="569"/>
      <c r="B116" s="569"/>
      <c r="C116" s="571"/>
    </row>
    <row r="117" spans="1:3">
      <c r="A117" s="569"/>
      <c r="B117" s="569"/>
      <c r="C117" s="571"/>
    </row>
    <row r="118" spans="1:3">
      <c r="A118" s="569"/>
      <c r="B118" s="569"/>
      <c r="C118" s="571"/>
    </row>
    <row r="119" spans="1:3">
      <c r="A119" s="569"/>
      <c r="B119" s="569"/>
      <c r="C119" s="571"/>
    </row>
    <row r="120" spans="1:3">
      <c r="A120" s="569"/>
      <c r="B120" s="569"/>
      <c r="C120" s="571"/>
    </row>
    <row r="121" spans="1:3">
      <c r="A121" s="569"/>
      <c r="B121" s="569"/>
      <c r="C121" s="571"/>
    </row>
    <row r="122" spans="1:3">
      <c r="A122" s="569"/>
      <c r="B122" s="569"/>
      <c r="C122" s="571"/>
    </row>
    <row r="123" spans="1:3">
      <c r="A123" s="569"/>
      <c r="B123" s="569"/>
      <c r="C123" s="571"/>
    </row>
    <row r="124" spans="1:3">
      <c r="A124" s="569"/>
      <c r="B124" s="569"/>
      <c r="C124" s="571"/>
    </row>
    <row r="125" spans="1:3">
      <c r="A125" s="569"/>
      <c r="B125" s="569"/>
      <c r="C125" s="571"/>
    </row>
    <row r="126" spans="1:3">
      <c r="A126" s="569"/>
      <c r="B126" s="569"/>
      <c r="C126" s="571"/>
    </row>
    <row r="127" spans="1:3">
      <c r="A127" s="569"/>
      <c r="B127" s="569"/>
      <c r="C127" s="571"/>
    </row>
    <row r="128" spans="1:3">
      <c r="A128" s="569"/>
      <c r="B128" s="569"/>
      <c r="C128" s="571"/>
    </row>
    <row r="129" spans="1:3">
      <c r="A129" s="569"/>
      <c r="B129" s="569"/>
      <c r="C129" s="571"/>
    </row>
    <row r="130" spans="1:3">
      <c r="A130" s="569"/>
      <c r="B130" s="569"/>
      <c r="C130" s="571"/>
    </row>
    <row r="131" spans="1:3">
      <c r="A131" s="569"/>
      <c r="B131" s="569"/>
      <c r="C131" s="571"/>
    </row>
    <row r="132" spans="1:3">
      <c r="A132" s="569"/>
      <c r="B132" s="569"/>
      <c r="C132" s="571"/>
    </row>
    <row r="133" spans="1:3">
      <c r="A133" s="569"/>
      <c r="B133" s="569"/>
      <c r="C133" s="571"/>
    </row>
    <row r="134" spans="1:3">
      <c r="A134" s="569"/>
      <c r="B134" s="569"/>
      <c r="C134" s="571"/>
    </row>
    <row r="135" spans="1:3">
      <c r="A135" s="569"/>
      <c r="B135" s="569"/>
      <c r="C135" s="571"/>
    </row>
    <row r="136" spans="1:3">
      <c r="A136" s="569"/>
      <c r="B136" s="569"/>
      <c r="C136" s="571"/>
    </row>
    <row r="137" spans="1:3">
      <c r="A137" s="569"/>
      <c r="B137" s="569"/>
      <c r="C137" s="571"/>
    </row>
    <row r="138" spans="1:3">
      <c r="A138" s="569"/>
      <c r="B138" s="569"/>
      <c r="C138" s="571"/>
    </row>
    <row r="139" spans="1:3">
      <c r="A139" s="569"/>
      <c r="B139" s="569"/>
      <c r="C139" s="571"/>
    </row>
    <row r="140" spans="1:3">
      <c r="A140" s="569"/>
      <c r="B140" s="569"/>
      <c r="C140" s="571"/>
    </row>
    <row r="141" spans="1:3">
      <c r="A141" s="569"/>
      <c r="B141" s="569"/>
      <c r="C141" s="571"/>
    </row>
    <row r="142" spans="1:3">
      <c r="A142" s="569"/>
      <c r="B142" s="569"/>
      <c r="C142" s="571"/>
    </row>
    <row r="143" spans="1:3">
      <c r="A143" s="569"/>
      <c r="B143" s="569"/>
      <c r="C143" s="571"/>
    </row>
    <row r="144" spans="1:3">
      <c r="A144" s="569"/>
      <c r="B144" s="569"/>
      <c r="C144" s="571"/>
    </row>
    <row r="145" spans="1:3">
      <c r="A145" s="569"/>
      <c r="B145" s="569"/>
      <c r="C145" s="571"/>
    </row>
    <row r="146" spans="1:3">
      <c r="A146" s="569"/>
      <c r="B146" s="569"/>
      <c r="C146" s="571"/>
    </row>
    <row r="147" spans="1:3">
      <c r="A147" s="569"/>
      <c r="B147" s="569"/>
      <c r="C147" s="571"/>
    </row>
    <row r="148" spans="1:3">
      <c r="A148" s="569"/>
      <c r="B148" s="569"/>
      <c r="C148" s="571"/>
    </row>
    <row r="149" spans="1:3">
      <c r="A149" s="569"/>
      <c r="B149" s="569"/>
      <c r="C149" s="571"/>
    </row>
    <row r="150" spans="1:3">
      <c r="A150" s="569"/>
      <c r="B150" s="569"/>
      <c r="C150" s="571"/>
    </row>
    <row r="151" spans="1:3">
      <c r="A151" s="569"/>
      <c r="B151" s="569"/>
      <c r="C151" s="571"/>
    </row>
    <row r="152" spans="1:3">
      <c r="A152" s="569"/>
      <c r="B152" s="569"/>
      <c r="C152" s="571"/>
    </row>
    <row r="153" spans="1:3">
      <c r="A153" s="569"/>
      <c r="B153" s="569"/>
      <c r="C153" s="571"/>
    </row>
    <row r="154" spans="1:3">
      <c r="A154" s="569"/>
      <c r="B154" s="569"/>
      <c r="C154" s="571"/>
    </row>
    <row r="155" spans="1:3">
      <c r="A155" s="569"/>
      <c r="B155" s="569"/>
      <c r="C155" s="571"/>
    </row>
    <row r="156" spans="1:3">
      <c r="A156" s="569"/>
      <c r="B156" s="569"/>
      <c r="C156" s="571"/>
    </row>
    <row r="157" spans="1:3">
      <c r="A157" s="569"/>
      <c r="B157" s="569"/>
      <c r="C157" s="571"/>
    </row>
    <row r="158" spans="1:3">
      <c r="A158" s="569"/>
      <c r="B158" s="569"/>
      <c r="C158" s="571"/>
    </row>
    <row r="159" spans="1:3">
      <c r="A159" s="569"/>
      <c r="B159" s="569"/>
      <c r="C159" s="571"/>
    </row>
    <row r="160" spans="1:3">
      <c r="A160" s="569"/>
      <c r="B160" s="569"/>
      <c r="C160" s="571"/>
    </row>
    <row r="161" spans="1:3">
      <c r="A161" s="569"/>
      <c r="B161" s="569"/>
      <c r="C161" s="571"/>
    </row>
    <row r="162" spans="1:3">
      <c r="A162" s="569"/>
      <c r="B162" s="569"/>
      <c r="C162" s="571"/>
    </row>
    <row r="163" spans="1:3">
      <c r="A163" s="569"/>
      <c r="B163" s="569"/>
      <c r="C163" s="571"/>
    </row>
    <row r="164" spans="1:3">
      <c r="A164" s="569"/>
      <c r="B164" s="569"/>
      <c r="C164" s="571"/>
    </row>
    <row r="165" spans="1:3">
      <c r="A165" s="569"/>
      <c r="B165" s="569"/>
      <c r="C165" s="571"/>
    </row>
    <row r="166" spans="1:3">
      <c r="A166" s="569"/>
      <c r="B166" s="569"/>
      <c r="C166" s="571"/>
    </row>
    <row r="167" spans="1:3">
      <c r="A167" s="569"/>
      <c r="B167" s="569"/>
      <c r="C167" s="571"/>
    </row>
    <row r="168" spans="1:3">
      <c r="A168" s="569"/>
      <c r="B168" s="569"/>
      <c r="C168" s="571"/>
    </row>
    <row r="169" spans="1:3">
      <c r="A169" s="569"/>
      <c r="B169" s="569"/>
      <c r="C169" s="571"/>
    </row>
    <row r="170" spans="1:3">
      <c r="A170" s="569"/>
      <c r="B170" s="569"/>
      <c r="C170" s="571"/>
    </row>
    <row r="171" spans="1:3">
      <c r="A171" s="569"/>
      <c r="B171" s="569"/>
      <c r="C171" s="571"/>
    </row>
    <row r="172" spans="1:3">
      <c r="A172" s="569"/>
      <c r="B172" s="569"/>
      <c r="C172" s="571"/>
    </row>
    <row r="173" spans="1:3">
      <c r="A173" s="569"/>
      <c r="B173" s="569"/>
      <c r="C173" s="571"/>
    </row>
    <row r="174" spans="1:3">
      <c r="A174" s="569"/>
      <c r="B174" s="569"/>
      <c r="C174" s="571"/>
    </row>
    <row r="175" spans="1:3">
      <c r="A175" s="569"/>
      <c r="B175" s="569"/>
      <c r="C175" s="571"/>
    </row>
    <row r="176" spans="1:3">
      <c r="A176" s="569"/>
      <c r="B176" s="569"/>
      <c r="C176" s="571"/>
    </row>
    <row r="177" spans="1:3">
      <c r="A177" s="569"/>
      <c r="B177" s="569"/>
      <c r="C177" s="571"/>
    </row>
    <row r="178" spans="1:3">
      <c r="A178" s="569"/>
      <c r="B178" s="569"/>
      <c r="C178" s="571"/>
    </row>
    <row r="179" spans="1:3">
      <c r="A179" s="569"/>
      <c r="B179" s="569"/>
      <c r="C179" s="571"/>
    </row>
    <row r="180" spans="1:3">
      <c r="A180" s="569"/>
      <c r="B180" s="569"/>
      <c r="C180" s="571"/>
    </row>
    <row r="181" spans="1:3">
      <c r="A181" s="569"/>
      <c r="B181" s="569"/>
      <c r="C181" s="571"/>
    </row>
    <row r="182" spans="1:3">
      <c r="A182" s="569"/>
      <c r="B182" s="569"/>
      <c r="C182" s="571"/>
    </row>
    <row r="183" spans="1:3">
      <c r="A183" s="569"/>
      <c r="B183" s="569"/>
      <c r="C183" s="571"/>
    </row>
    <row r="184" spans="1:3">
      <c r="A184" s="569"/>
      <c r="B184" s="569"/>
      <c r="C184" s="571"/>
    </row>
    <row r="185" spans="1:3">
      <c r="A185" s="569"/>
      <c r="B185" s="569"/>
      <c r="C185" s="571"/>
    </row>
    <row r="186" spans="1:3">
      <c r="A186" s="569"/>
      <c r="B186" s="569"/>
      <c r="C186" s="571"/>
    </row>
    <row r="187" spans="1:3">
      <c r="A187" s="569"/>
      <c r="B187" s="569"/>
      <c r="C187" s="571"/>
    </row>
    <row r="188" spans="1:3">
      <c r="A188" s="569"/>
      <c r="B188" s="569"/>
      <c r="C188" s="571"/>
    </row>
    <row r="189" spans="1:3">
      <c r="A189" s="569"/>
      <c r="B189" s="569"/>
      <c r="C189" s="571"/>
    </row>
    <row r="190" spans="1:3">
      <c r="A190" s="569"/>
      <c r="B190" s="569"/>
      <c r="C190" s="571"/>
    </row>
    <row r="191" spans="1:3">
      <c r="A191" s="569"/>
      <c r="B191" s="569"/>
      <c r="C191" s="571"/>
    </row>
    <row r="192" spans="1:3">
      <c r="A192" s="569"/>
      <c r="B192" s="569"/>
      <c r="C192" s="571"/>
    </row>
    <row r="193" spans="1:3">
      <c r="A193" s="569"/>
      <c r="B193" s="569"/>
      <c r="C193" s="571"/>
    </row>
    <row r="194" spans="1:3">
      <c r="A194" s="569"/>
      <c r="B194" s="569"/>
      <c r="C194" s="571"/>
    </row>
    <row r="195" spans="1:3">
      <c r="A195" s="569"/>
      <c r="B195" s="569"/>
      <c r="C195" s="571"/>
    </row>
    <row r="196" spans="1:3">
      <c r="A196" s="569"/>
      <c r="B196" s="569"/>
      <c r="C196" s="571"/>
    </row>
    <row r="197" spans="1:3">
      <c r="A197" s="569"/>
      <c r="B197" s="569"/>
      <c r="C197" s="571"/>
    </row>
    <row r="198" spans="1:3">
      <c r="A198" s="569"/>
      <c r="B198" s="569"/>
      <c r="C198" s="571"/>
    </row>
    <row r="199" spans="1:3">
      <c r="A199" s="569"/>
      <c r="B199" s="569"/>
      <c r="C199" s="571"/>
    </row>
    <row r="200" spans="1:3">
      <c r="A200" s="569"/>
      <c r="B200" s="569"/>
      <c r="C200" s="571"/>
    </row>
    <row r="201" spans="1:3">
      <c r="A201" s="569"/>
      <c r="B201" s="569"/>
      <c r="C201" s="571"/>
    </row>
    <row r="202" spans="1:3">
      <c r="A202" s="569"/>
      <c r="B202" s="569"/>
      <c r="C202" s="571"/>
    </row>
    <row r="203" spans="1:3">
      <c r="A203" s="569"/>
      <c r="B203" s="569"/>
      <c r="C203" s="571"/>
    </row>
    <row r="204" spans="1:3">
      <c r="A204" s="569"/>
      <c r="B204" s="569"/>
      <c r="C204" s="571"/>
    </row>
    <row r="205" spans="1:3">
      <c r="A205" s="569"/>
      <c r="B205" s="569"/>
      <c r="C205" s="571"/>
    </row>
    <row r="206" spans="1:3">
      <c r="A206" s="569"/>
      <c r="B206" s="569"/>
      <c r="C206" s="571"/>
    </row>
    <row r="207" spans="1:3">
      <c r="A207" s="569"/>
      <c r="B207" s="569"/>
      <c r="C207" s="571"/>
    </row>
    <row r="208" spans="1:3">
      <c r="A208" s="569"/>
      <c r="B208" s="569"/>
      <c r="C208" s="571"/>
    </row>
    <row r="209" spans="1:3">
      <c r="A209" s="569"/>
      <c r="B209" s="569"/>
      <c r="C209" s="571"/>
    </row>
    <row r="210" spans="1:3">
      <c r="A210" s="569"/>
      <c r="B210" s="569"/>
      <c r="C210" s="571"/>
    </row>
    <row r="211" spans="1:3">
      <c r="A211" s="569"/>
      <c r="B211" s="569"/>
      <c r="C211" s="571"/>
    </row>
    <row r="212" spans="1:3">
      <c r="A212" s="569"/>
      <c r="B212" s="569"/>
      <c r="C212" s="571"/>
    </row>
    <row r="213" spans="1:3">
      <c r="A213" s="569"/>
      <c r="B213" s="569"/>
      <c r="C213" s="571"/>
    </row>
    <row r="214" spans="1:3">
      <c r="A214" s="569"/>
      <c r="B214" s="569"/>
      <c r="C214" s="571"/>
    </row>
    <row r="215" spans="1:3">
      <c r="A215" s="569"/>
      <c r="B215" s="569"/>
      <c r="C215" s="571"/>
    </row>
    <row r="216" spans="1:3">
      <c r="A216" s="569"/>
      <c r="B216" s="569"/>
      <c r="C216" s="571"/>
    </row>
    <row r="217" spans="1:3">
      <c r="A217" s="569"/>
      <c r="B217" s="569"/>
      <c r="C217" s="571"/>
    </row>
    <row r="218" spans="1:3">
      <c r="A218" s="569"/>
      <c r="B218" s="569"/>
      <c r="C218" s="571"/>
    </row>
    <row r="219" spans="1:3">
      <c r="A219" s="569"/>
      <c r="B219" s="569"/>
      <c r="C219" s="571"/>
    </row>
    <row r="220" spans="1:3">
      <c r="A220" s="569"/>
      <c r="B220" s="569"/>
      <c r="C220" s="571"/>
    </row>
    <row r="221" spans="1:3">
      <c r="A221" s="569"/>
      <c r="B221" s="569"/>
      <c r="C221" s="571"/>
    </row>
    <row r="222" spans="1:3">
      <c r="A222" s="569"/>
      <c r="B222" s="569"/>
      <c r="C222" s="571"/>
    </row>
    <row r="223" spans="1:3">
      <c r="A223" s="569"/>
      <c r="B223" s="569"/>
      <c r="C223" s="571"/>
    </row>
    <row r="224" spans="1:3">
      <c r="A224" s="569"/>
      <c r="B224" s="569"/>
      <c r="C224" s="571"/>
    </row>
    <row r="225" spans="1:3">
      <c r="A225" s="569"/>
      <c r="B225" s="569"/>
      <c r="C225" s="571"/>
    </row>
    <row r="226" spans="1:3">
      <c r="A226" s="569"/>
      <c r="B226" s="569"/>
      <c r="C226" s="571"/>
    </row>
    <row r="227" spans="1:3">
      <c r="A227" s="569"/>
      <c r="B227" s="569"/>
      <c r="C227" s="571"/>
    </row>
    <row r="228" spans="1:3">
      <c r="A228" s="569"/>
      <c r="B228" s="569"/>
      <c r="C228" s="571"/>
    </row>
    <row r="229" spans="1:3">
      <c r="A229" s="569"/>
      <c r="B229" s="569"/>
      <c r="C229" s="571"/>
    </row>
    <row r="230" spans="1:3">
      <c r="A230" s="569"/>
      <c r="B230" s="569"/>
      <c r="C230" s="571"/>
    </row>
    <row r="231" spans="1:3">
      <c r="A231" s="569"/>
      <c r="B231" s="569"/>
      <c r="C231" s="571"/>
    </row>
    <row r="232" spans="1:3">
      <c r="A232" s="569"/>
      <c r="B232" s="569"/>
      <c r="C232" s="571"/>
    </row>
    <row r="233" spans="1:3">
      <c r="A233" s="569"/>
      <c r="B233" s="569"/>
      <c r="C233" s="571"/>
    </row>
    <row r="234" spans="1:3">
      <c r="A234" s="569"/>
      <c r="B234" s="569"/>
      <c r="C234" s="571"/>
    </row>
    <row r="235" spans="1:3">
      <c r="A235" s="569"/>
      <c r="B235" s="569"/>
      <c r="C235" s="571"/>
    </row>
    <row r="236" spans="1:3">
      <c r="A236" s="569"/>
      <c r="B236" s="569"/>
      <c r="C236" s="571"/>
    </row>
    <row r="237" spans="1:3">
      <c r="A237" s="569"/>
      <c r="B237" s="569"/>
      <c r="C237" s="571"/>
    </row>
    <row r="238" spans="1:3">
      <c r="A238" s="569"/>
      <c r="B238" s="569"/>
      <c r="C238" s="571"/>
    </row>
    <row r="239" spans="1:3">
      <c r="A239" s="569"/>
      <c r="B239" s="569"/>
      <c r="C239" s="571"/>
    </row>
    <row r="240" spans="1:3">
      <c r="A240" s="569"/>
      <c r="B240" s="569"/>
      <c r="C240" s="571"/>
    </row>
    <row r="241" spans="1:3">
      <c r="A241" s="569"/>
      <c r="B241" s="569"/>
      <c r="C241" s="571"/>
    </row>
    <row r="242" spans="1:3">
      <c r="A242" s="569"/>
      <c r="B242" s="569"/>
      <c r="C242" s="571"/>
    </row>
    <row r="243" spans="1:3">
      <c r="A243" s="569"/>
      <c r="B243" s="569"/>
      <c r="C243" s="571"/>
    </row>
    <row r="244" spans="1:3">
      <c r="A244" s="569"/>
      <c r="B244" s="569"/>
      <c r="C244" s="571"/>
    </row>
    <row r="245" spans="1:3">
      <c r="A245" s="569"/>
      <c r="B245" s="569"/>
      <c r="C245" s="571"/>
    </row>
    <row r="246" spans="1:3">
      <c r="A246" s="569"/>
      <c r="B246" s="569"/>
      <c r="C246" s="571"/>
    </row>
    <row r="247" spans="1:3">
      <c r="A247" s="569"/>
      <c r="B247" s="569"/>
      <c r="C247" s="571"/>
    </row>
    <row r="248" spans="1:3">
      <c r="A248" s="569"/>
      <c r="B248" s="569"/>
      <c r="C248" s="571"/>
    </row>
    <row r="249" spans="1:3">
      <c r="A249" s="569"/>
      <c r="B249" s="569"/>
      <c r="C249" s="571"/>
    </row>
    <row r="250" spans="1:3">
      <c r="A250" s="569"/>
      <c r="B250" s="569"/>
      <c r="C250" s="571"/>
    </row>
    <row r="251" spans="1:3">
      <c r="A251" s="569"/>
      <c r="B251" s="569"/>
      <c r="C251" s="571"/>
    </row>
    <row r="252" spans="1:3">
      <c r="A252" s="569"/>
      <c r="B252" s="569"/>
      <c r="C252" s="571"/>
    </row>
    <row r="253" spans="1:3">
      <c r="A253" s="569"/>
      <c r="B253" s="569"/>
      <c r="C253" s="571"/>
    </row>
    <row r="254" spans="1:3">
      <c r="A254" s="569"/>
      <c r="B254" s="569"/>
      <c r="C254" s="571"/>
    </row>
    <row r="255" spans="1:3">
      <c r="A255" s="569"/>
      <c r="B255" s="569"/>
      <c r="C255" s="571"/>
    </row>
    <row r="256" spans="1:3">
      <c r="A256" s="569"/>
      <c r="B256" s="569"/>
      <c r="C256" s="571"/>
    </row>
    <row r="257" spans="1:3">
      <c r="A257" s="569"/>
      <c r="B257" s="569"/>
      <c r="C257" s="571"/>
    </row>
    <row r="258" spans="1:3">
      <c r="A258" s="569"/>
      <c r="B258" s="569"/>
      <c r="C258" s="571"/>
    </row>
    <row r="259" spans="1:3">
      <c r="A259" s="569"/>
      <c r="B259" s="569"/>
      <c r="C259" s="571"/>
    </row>
    <row r="260" spans="1:3">
      <c r="A260" s="569"/>
      <c r="B260" s="569"/>
      <c r="C260" s="571"/>
    </row>
    <row r="261" spans="1:3">
      <c r="A261" s="569"/>
      <c r="B261" s="569"/>
      <c r="C261" s="571"/>
    </row>
    <row r="262" spans="1:3">
      <c r="A262" s="569"/>
      <c r="B262" s="569"/>
      <c r="C262" s="571"/>
    </row>
    <row r="263" spans="1:3">
      <c r="A263" s="569"/>
      <c r="B263" s="569"/>
      <c r="C263" s="571"/>
    </row>
    <row r="264" spans="1:3">
      <c r="A264" s="569"/>
      <c r="B264" s="569"/>
      <c r="C264" s="571"/>
    </row>
    <row r="265" spans="1:3">
      <c r="A265" s="569"/>
      <c r="B265" s="569"/>
      <c r="C265" s="571"/>
    </row>
    <row r="266" spans="1:3">
      <c r="A266" s="569"/>
      <c r="B266" s="569"/>
      <c r="C266" s="571"/>
    </row>
    <row r="267" spans="1:3">
      <c r="A267" s="569"/>
      <c r="B267" s="569"/>
      <c r="C267" s="571"/>
    </row>
    <row r="268" spans="1:3">
      <c r="A268" s="569"/>
      <c r="B268" s="569"/>
      <c r="C268" s="571"/>
    </row>
    <row r="269" spans="1:3">
      <c r="A269" s="569"/>
      <c r="B269" s="569"/>
      <c r="C269" s="571"/>
    </row>
    <row r="270" spans="1:3">
      <c r="A270" s="569"/>
      <c r="B270" s="569"/>
      <c r="C270" s="571"/>
    </row>
    <row r="271" spans="1:3">
      <c r="A271" s="569"/>
      <c r="B271" s="569"/>
      <c r="C271" s="571"/>
    </row>
    <row r="272" spans="1:3">
      <c r="A272" s="569"/>
      <c r="B272" s="569"/>
      <c r="C272" s="571"/>
    </row>
    <row r="273" spans="1:3">
      <c r="A273" s="569"/>
      <c r="B273" s="569"/>
      <c r="C273" s="571"/>
    </row>
    <row r="274" spans="1:3">
      <c r="A274" s="569"/>
      <c r="B274" s="569"/>
      <c r="C274" s="571"/>
    </row>
    <row r="275" spans="1:3">
      <c r="A275" s="569"/>
      <c r="B275" s="569"/>
      <c r="C275" s="571"/>
    </row>
    <row r="276" spans="1:3">
      <c r="A276" s="569"/>
      <c r="B276" s="569"/>
      <c r="C276" s="571"/>
    </row>
    <row r="277" spans="1:3">
      <c r="A277" s="569"/>
      <c r="B277" s="569"/>
      <c r="C277" s="571"/>
    </row>
    <row r="278" spans="1:3">
      <c r="A278" s="569"/>
      <c r="B278" s="569"/>
      <c r="C278" s="571"/>
    </row>
    <row r="279" spans="1:3">
      <c r="A279" s="569"/>
      <c r="B279" s="569"/>
      <c r="C279" s="571"/>
    </row>
    <row r="280" spans="1:3">
      <c r="A280" s="569"/>
      <c r="B280" s="569"/>
      <c r="C280" s="571"/>
    </row>
    <row r="281" spans="1:3">
      <c r="A281" s="569"/>
      <c r="B281" s="569"/>
      <c r="C281" s="571"/>
    </row>
    <row r="282" spans="1:3">
      <c r="A282" s="569"/>
      <c r="B282" s="569"/>
      <c r="C282" s="571"/>
    </row>
    <row r="283" spans="1:3">
      <c r="A283" s="569"/>
      <c r="B283" s="569"/>
      <c r="C283" s="571"/>
    </row>
    <row r="284" spans="1:3">
      <c r="A284" s="569"/>
      <c r="B284" s="569"/>
      <c r="C284" s="571"/>
    </row>
    <row r="285" spans="1:3">
      <c r="A285" s="569"/>
      <c r="B285" s="569"/>
      <c r="C285" s="571"/>
    </row>
    <row r="286" spans="1:3">
      <c r="A286" s="569"/>
      <c r="B286" s="569"/>
      <c r="C286" s="571"/>
    </row>
    <row r="287" spans="1:3">
      <c r="A287" s="569"/>
      <c r="B287" s="569"/>
      <c r="C287" s="571"/>
    </row>
    <row r="288" spans="1:3">
      <c r="A288" s="569"/>
      <c r="B288" s="569"/>
      <c r="C288" s="571"/>
    </row>
    <row r="289" spans="1:3">
      <c r="A289" s="569"/>
      <c r="B289" s="569"/>
      <c r="C289" s="571"/>
    </row>
    <row r="290" spans="1:3">
      <c r="A290" s="569"/>
      <c r="B290" s="569"/>
      <c r="C290" s="571"/>
    </row>
    <row r="291" spans="1:3">
      <c r="A291" s="569"/>
      <c r="B291" s="569"/>
      <c r="C291" s="571"/>
    </row>
    <row r="292" spans="1:3">
      <c r="A292" s="569"/>
      <c r="B292" s="569"/>
      <c r="C292" s="571"/>
    </row>
    <row r="293" spans="1:3">
      <c r="A293" s="569"/>
      <c r="B293" s="569"/>
      <c r="C293" s="571"/>
    </row>
    <row r="294" spans="1:3">
      <c r="A294" s="569"/>
      <c r="B294" s="569"/>
      <c r="C294" s="571"/>
    </row>
    <row r="295" spans="1:3">
      <c r="A295" s="569"/>
      <c r="B295" s="569"/>
      <c r="C295" s="571"/>
    </row>
    <row r="296" spans="1:3">
      <c r="A296" s="569"/>
      <c r="B296" s="569"/>
      <c r="C296" s="571"/>
    </row>
    <row r="297" spans="1:3">
      <c r="A297" s="569"/>
      <c r="B297" s="569"/>
      <c r="C297" s="571"/>
    </row>
    <row r="298" spans="1:3">
      <c r="A298" s="569"/>
      <c r="B298" s="569"/>
      <c r="C298" s="571"/>
    </row>
    <row r="299" spans="1:3">
      <c r="A299" s="569"/>
      <c r="B299" s="569"/>
      <c r="C299" s="571"/>
    </row>
    <row r="300" spans="1:3">
      <c r="A300" s="569"/>
      <c r="B300" s="569"/>
      <c r="C300" s="571"/>
    </row>
    <row r="301" spans="1:3">
      <c r="A301" s="569"/>
      <c r="B301" s="569"/>
      <c r="C301" s="571"/>
    </row>
    <row r="302" spans="1:3">
      <c r="A302" s="569"/>
      <c r="B302" s="569"/>
      <c r="C302" s="571"/>
    </row>
    <row r="303" spans="1:3">
      <c r="A303" s="569"/>
      <c r="B303" s="569"/>
      <c r="C303" s="571"/>
    </row>
    <row r="304" spans="1:3">
      <c r="A304" s="569"/>
      <c r="B304" s="569"/>
      <c r="C304" s="571"/>
    </row>
    <row r="305" spans="1:3">
      <c r="A305" s="569"/>
      <c r="B305" s="569"/>
      <c r="C305" s="571"/>
    </row>
    <row r="306" spans="1:3">
      <c r="A306" s="569"/>
      <c r="B306" s="569"/>
      <c r="C306" s="571"/>
    </row>
    <row r="307" spans="1:3">
      <c r="A307" s="569"/>
      <c r="B307" s="569"/>
      <c r="C307" s="571"/>
    </row>
    <row r="308" spans="1:3">
      <c r="A308" s="569"/>
      <c r="B308" s="569"/>
      <c r="C308" s="571"/>
    </row>
    <row r="309" spans="1:3">
      <c r="A309" s="569"/>
      <c r="B309" s="569"/>
      <c r="C309" s="571"/>
    </row>
    <row r="310" spans="1:3">
      <c r="A310" s="569"/>
      <c r="B310" s="569"/>
      <c r="C310" s="571"/>
    </row>
    <row r="311" spans="1:3">
      <c r="A311" s="569"/>
      <c r="B311" s="569"/>
      <c r="C311" s="571"/>
    </row>
    <row r="312" spans="1:3">
      <c r="A312" s="569"/>
      <c r="B312" s="569"/>
      <c r="C312" s="571"/>
    </row>
    <row r="313" spans="1:3">
      <c r="A313" s="569"/>
      <c r="B313" s="569"/>
      <c r="C313" s="571"/>
    </row>
    <row r="314" spans="1:3">
      <c r="A314" s="569"/>
      <c r="B314" s="569"/>
      <c r="C314" s="571"/>
    </row>
    <row r="315" spans="1:3">
      <c r="A315" s="569"/>
      <c r="B315" s="569"/>
      <c r="C315" s="571"/>
    </row>
    <row r="316" spans="1:3">
      <c r="A316" s="569"/>
      <c r="B316" s="569"/>
      <c r="C316" s="571"/>
    </row>
    <row r="317" spans="1:3">
      <c r="A317" s="569"/>
      <c r="B317" s="569"/>
      <c r="C317" s="571"/>
    </row>
    <row r="318" spans="1:3">
      <c r="A318" s="569"/>
      <c r="B318" s="569"/>
      <c r="C318" s="571"/>
    </row>
    <row r="319" spans="1:3">
      <c r="A319" s="569"/>
      <c r="B319" s="569"/>
      <c r="C319" s="571"/>
    </row>
    <row r="320" spans="1:3">
      <c r="A320" s="569"/>
      <c r="B320" s="569"/>
      <c r="C320" s="571"/>
    </row>
    <row r="321" spans="1:3">
      <c r="A321" s="569"/>
      <c r="B321" s="569"/>
      <c r="C321" s="571"/>
    </row>
    <row r="322" spans="1:3">
      <c r="A322" s="569"/>
      <c r="B322" s="569"/>
      <c r="C322" s="571"/>
    </row>
    <row r="323" spans="1:3">
      <c r="A323" s="569"/>
      <c r="B323" s="569"/>
      <c r="C323" s="571"/>
    </row>
    <row r="324" spans="1:3">
      <c r="A324" s="569"/>
      <c r="B324" s="569"/>
      <c r="C324" s="571"/>
    </row>
    <row r="325" spans="1:3">
      <c r="A325" s="569"/>
      <c r="B325" s="569"/>
      <c r="C325" s="571"/>
    </row>
    <row r="326" spans="1:3">
      <c r="A326" s="569"/>
      <c r="B326" s="569"/>
      <c r="C326" s="571"/>
    </row>
    <row r="327" spans="1:3">
      <c r="A327" s="569"/>
      <c r="B327" s="569"/>
      <c r="C327" s="571"/>
    </row>
    <row r="328" spans="1:3">
      <c r="A328" s="569"/>
      <c r="B328" s="569"/>
      <c r="C328" s="571"/>
    </row>
    <row r="329" spans="1:3">
      <c r="A329" s="569"/>
      <c r="B329" s="569"/>
      <c r="C329" s="571"/>
    </row>
    <row r="330" spans="1:3">
      <c r="A330" s="569"/>
      <c r="B330" s="569"/>
      <c r="C330" s="571"/>
    </row>
    <row r="331" spans="1:3">
      <c r="A331" s="569"/>
      <c r="B331" s="569"/>
      <c r="C331" s="571"/>
    </row>
    <row r="332" spans="1:3">
      <c r="A332" s="569"/>
      <c r="B332" s="569"/>
      <c r="C332" s="571"/>
    </row>
    <row r="333" spans="1:3">
      <c r="A333" s="569"/>
      <c r="B333" s="569"/>
      <c r="C333" s="571"/>
    </row>
    <row r="334" spans="1:3">
      <c r="A334" s="569"/>
      <c r="B334" s="569"/>
      <c r="C334" s="571"/>
    </row>
    <row r="335" spans="1:3">
      <c r="A335" s="569"/>
      <c r="B335" s="569"/>
      <c r="C335" s="571"/>
    </row>
    <row r="336" spans="1:3">
      <c r="A336" s="569"/>
      <c r="B336" s="569"/>
      <c r="C336" s="571"/>
    </row>
    <row r="337" spans="1:3">
      <c r="A337" s="569"/>
      <c r="B337" s="569"/>
      <c r="C337" s="571"/>
    </row>
    <row r="338" spans="1:3">
      <c r="A338" s="569"/>
      <c r="B338" s="569"/>
      <c r="C338" s="571"/>
    </row>
    <row r="339" spans="1:3">
      <c r="A339" s="569"/>
      <c r="B339" s="569"/>
      <c r="C339" s="571"/>
    </row>
    <row r="340" spans="1:3">
      <c r="A340" s="569"/>
      <c r="B340" s="569"/>
      <c r="C340" s="571"/>
    </row>
    <row r="341" spans="1:3">
      <c r="A341" s="569"/>
      <c r="B341" s="569"/>
      <c r="C341" s="571"/>
    </row>
    <row r="342" spans="1:3">
      <c r="A342" s="569"/>
      <c r="B342" s="569"/>
      <c r="C342" s="571"/>
    </row>
    <row r="343" spans="1:3">
      <c r="A343" s="569"/>
      <c r="B343" s="569"/>
      <c r="C343" s="571"/>
    </row>
    <row r="344" spans="1:3">
      <c r="A344" s="569"/>
      <c r="B344" s="569"/>
      <c r="C344" s="571"/>
    </row>
    <row r="345" spans="1:3">
      <c r="A345" s="569"/>
      <c r="B345" s="569"/>
      <c r="C345" s="571"/>
    </row>
    <row r="346" spans="1:3">
      <c r="A346" s="569"/>
      <c r="B346" s="569"/>
      <c r="C346" s="571"/>
    </row>
    <row r="347" spans="1:3">
      <c r="A347" s="569"/>
      <c r="B347" s="569"/>
      <c r="C347" s="571"/>
    </row>
    <row r="348" spans="1:3">
      <c r="A348" s="569"/>
      <c r="B348" s="569"/>
      <c r="C348" s="571"/>
    </row>
    <row r="349" spans="1:3">
      <c r="A349" s="569"/>
      <c r="B349" s="569"/>
      <c r="C349" s="571"/>
    </row>
    <row r="350" spans="1:3">
      <c r="A350" s="569"/>
      <c r="B350" s="569"/>
      <c r="C350" s="571"/>
    </row>
    <row r="351" spans="1:3">
      <c r="A351" s="569"/>
      <c r="B351" s="569"/>
      <c r="C351" s="571"/>
    </row>
    <row r="352" spans="1:3">
      <c r="A352" s="569"/>
      <c r="B352" s="569"/>
      <c r="C352" s="571"/>
    </row>
    <row r="353" spans="1:3">
      <c r="A353" s="569"/>
      <c r="B353" s="569"/>
      <c r="C353" s="571"/>
    </row>
    <row r="354" spans="1:3">
      <c r="A354" s="569"/>
      <c r="B354" s="569"/>
      <c r="C354" s="571"/>
    </row>
    <row r="355" spans="1:3">
      <c r="A355" s="569"/>
      <c r="B355" s="569"/>
      <c r="C355" s="571"/>
    </row>
    <row r="356" spans="1:3">
      <c r="A356" s="569"/>
      <c r="B356" s="569"/>
      <c r="C356" s="571"/>
    </row>
    <row r="357" spans="1:3">
      <c r="A357" s="569"/>
      <c r="B357" s="569"/>
      <c r="C357" s="571"/>
    </row>
    <row r="358" spans="1:3">
      <c r="A358" s="569"/>
      <c r="B358" s="569"/>
      <c r="C358" s="571"/>
    </row>
    <row r="359" spans="1:3">
      <c r="A359" s="569"/>
      <c r="B359" s="569"/>
      <c r="C359" s="571"/>
    </row>
    <row r="360" spans="1:3">
      <c r="A360" s="569"/>
      <c r="B360" s="569"/>
      <c r="C360" s="571"/>
    </row>
    <row r="361" spans="1:3">
      <c r="A361" s="569"/>
      <c r="B361" s="569"/>
      <c r="C361" s="571"/>
    </row>
    <row r="362" spans="1:3">
      <c r="A362" s="569"/>
      <c r="B362" s="569"/>
      <c r="C362" s="571"/>
    </row>
    <row r="363" spans="1:3">
      <c r="A363" s="569"/>
      <c r="B363" s="569"/>
      <c r="C363" s="571"/>
    </row>
    <row r="364" spans="1:3">
      <c r="A364" s="569"/>
      <c r="B364" s="569"/>
      <c r="C364" s="571"/>
    </row>
    <row r="365" spans="1:3">
      <c r="A365" s="569"/>
      <c r="B365" s="569"/>
      <c r="C365" s="571"/>
    </row>
    <row r="366" spans="1:3">
      <c r="A366" s="569"/>
      <c r="B366" s="569"/>
      <c r="C366" s="571"/>
    </row>
    <row r="367" spans="1:3">
      <c r="A367" s="569"/>
      <c r="B367" s="569"/>
      <c r="C367" s="571"/>
    </row>
    <row r="368" spans="1:3">
      <c r="A368" s="569"/>
      <c r="B368" s="569"/>
      <c r="C368" s="571"/>
    </row>
    <row r="369" spans="1:3">
      <c r="A369" s="569"/>
      <c r="B369" s="569"/>
      <c r="C369" s="571"/>
    </row>
    <row r="370" spans="1:3">
      <c r="A370" s="569"/>
      <c r="B370" s="569"/>
      <c r="C370" s="571"/>
    </row>
    <row r="371" spans="1:3">
      <c r="A371" s="569"/>
      <c r="B371" s="569"/>
      <c r="C371" s="571"/>
    </row>
    <row r="372" spans="1:3">
      <c r="A372" s="569"/>
      <c r="B372" s="569"/>
      <c r="C372" s="571"/>
    </row>
    <row r="373" spans="1:3">
      <c r="A373" s="569"/>
      <c r="B373" s="569"/>
      <c r="C373" s="571"/>
    </row>
    <row r="374" spans="1:3">
      <c r="A374" s="569"/>
      <c r="B374" s="569"/>
      <c r="C374" s="571"/>
    </row>
    <row r="375" spans="1:3">
      <c r="A375" s="569"/>
      <c r="B375" s="569"/>
      <c r="C375" s="571"/>
    </row>
    <row r="376" spans="1:3">
      <c r="A376" s="569"/>
      <c r="B376" s="569"/>
      <c r="C376" s="571"/>
    </row>
    <row r="377" spans="1:3">
      <c r="A377" s="569"/>
      <c r="B377" s="569"/>
      <c r="C377" s="571"/>
    </row>
    <row r="378" spans="1:3">
      <c r="A378" s="569"/>
      <c r="B378" s="569"/>
      <c r="C378" s="571"/>
    </row>
    <row r="379" spans="1:3">
      <c r="A379" s="569"/>
      <c r="B379" s="569"/>
      <c r="C379" s="571"/>
    </row>
    <row r="380" spans="1:3">
      <c r="A380" s="569"/>
      <c r="B380" s="569"/>
      <c r="C380" s="571"/>
    </row>
    <row r="381" spans="1:3">
      <c r="A381" s="569"/>
      <c r="B381" s="569"/>
      <c r="C381" s="571"/>
    </row>
    <row r="382" spans="1:3">
      <c r="A382" s="569"/>
      <c r="B382" s="569"/>
      <c r="C382" s="571"/>
    </row>
    <row r="383" spans="1:3">
      <c r="A383" s="569"/>
      <c r="B383" s="569"/>
      <c r="C383" s="571"/>
    </row>
    <row r="384" spans="1:3">
      <c r="A384" s="569"/>
      <c r="B384" s="569"/>
      <c r="C384" s="571"/>
    </row>
    <row r="385" spans="1:3">
      <c r="A385" s="569"/>
      <c r="B385" s="569"/>
      <c r="C385" s="571"/>
    </row>
    <row r="386" spans="1:3">
      <c r="A386" s="569"/>
      <c r="B386" s="569"/>
      <c r="C386" s="571"/>
    </row>
    <row r="387" spans="1:3">
      <c r="A387" s="569"/>
      <c r="B387" s="569"/>
      <c r="C387" s="571"/>
    </row>
    <row r="388" spans="1:3">
      <c r="A388" s="569"/>
      <c r="B388" s="569"/>
      <c r="C388" s="571"/>
    </row>
    <row r="389" spans="1:3">
      <c r="A389" s="569"/>
      <c r="B389" s="569"/>
      <c r="C389" s="571"/>
    </row>
    <row r="390" spans="1:3">
      <c r="A390" s="569"/>
      <c r="B390" s="569"/>
      <c r="C390" s="571"/>
    </row>
    <row r="391" spans="1:3">
      <c r="A391" s="569"/>
      <c r="B391" s="569"/>
      <c r="C391" s="571"/>
    </row>
    <row r="392" spans="1:3">
      <c r="A392" s="569"/>
      <c r="B392" s="569"/>
      <c r="C392" s="571"/>
    </row>
    <row r="393" spans="1:3">
      <c r="A393" s="569"/>
      <c r="B393" s="569"/>
      <c r="C393" s="571"/>
    </row>
    <row r="394" spans="1:3">
      <c r="A394" s="569"/>
      <c r="B394" s="569"/>
      <c r="C394" s="571"/>
    </row>
    <row r="395" spans="1:3">
      <c r="A395" s="569"/>
      <c r="B395" s="569"/>
      <c r="C395" s="571"/>
    </row>
    <row r="396" spans="1:3">
      <c r="A396" s="569"/>
      <c r="B396" s="569"/>
      <c r="C396" s="571"/>
    </row>
    <row r="397" spans="1:3">
      <c r="A397" s="569"/>
      <c r="B397" s="569"/>
      <c r="C397" s="571"/>
    </row>
    <row r="398" spans="1:3">
      <c r="A398" s="569"/>
      <c r="B398" s="569"/>
      <c r="C398" s="571"/>
    </row>
    <row r="399" spans="1:3">
      <c r="A399" s="569"/>
      <c r="B399" s="569"/>
      <c r="C399" s="571"/>
    </row>
    <row r="400" spans="1:3">
      <c r="A400" s="569"/>
      <c r="B400" s="569"/>
      <c r="C400" s="571"/>
    </row>
    <row r="401" spans="1:3">
      <c r="A401" s="569"/>
      <c r="B401" s="569"/>
      <c r="C401" s="571"/>
    </row>
    <row r="402" spans="1:3">
      <c r="A402" s="569"/>
      <c r="B402" s="569"/>
      <c r="C402" s="571"/>
    </row>
    <row r="403" spans="1:3">
      <c r="A403" s="569"/>
      <c r="B403" s="569"/>
      <c r="C403" s="571"/>
    </row>
    <row r="404" spans="1:3">
      <c r="A404" s="569"/>
      <c r="B404" s="569"/>
      <c r="C404" s="571"/>
    </row>
    <row r="405" spans="1:3">
      <c r="A405" s="569"/>
      <c r="B405" s="569"/>
      <c r="C405" s="571"/>
    </row>
    <row r="406" spans="1:3">
      <c r="A406" s="569"/>
      <c r="B406" s="569"/>
      <c r="C406" s="571"/>
    </row>
    <row r="407" spans="1:3">
      <c r="A407" s="569"/>
      <c r="B407" s="569"/>
      <c r="C407" s="571"/>
    </row>
    <row r="408" spans="1:3">
      <c r="A408" s="569"/>
      <c r="B408" s="569"/>
      <c r="C408" s="571"/>
    </row>
    <row r="409" spans="1:3">
      <c r="A409" s="569"/>
      <c r="B409" s="569"/>
      <c r="C409" s="571"/>
    </row>
    <row r="410" spans="1:3">
      <c r="A410" s="569"/>
      <c r="B410" s="569"/>
      <c r="C410" s="571"/>
    </row>
    <row r="411" spans="1:3">
      <c r="A411" s="569"/>
      <c r="B411" s="569"/>
      <c r="C411" s="571"/>
    </row>
    <row r="412" spans="1:3">
      <c r="A412" s="569"/>
      <c r="B412" s="569"/>
      <c r="C412" s="571"/>
    </row>
    <row r="413" spans="1:3">
      <c r="A413" s="569"/>
      <c r="B413" s="569"/>
      <c r="C413" s="571"/>
    </row>
    <row r="414" spans="1:3">
      <c r="A414" s="569"/>
      <c r="B414" s="569"/>
      <c r="C414" s="571"/>
    </row>
    <row r="415" spans="1:3">
      <c r="A415" s="569"/>
      <c r="B415" s="569"/>
      <c r="C415" s="571"/>
    </row>
    <row r="416" spans="1:3">
      <c r="A416" s="569"/>
      <c r="B416" s="569"/>
      <c r="C416" s="571"/>
    </row>
    <row r="417" spans="1:3">
      <c r="A417" s="569"/>
      <c r="B417" s="569"/>
      <c r="C417" s="571"/>
    </row>
    <row r="418" spans="1:3">
      <c r="A418" s="569"/>
      <c r="B418" s="569"/>
      <c r="C418" s="571"/>
    </row>
    <row r="419" spans="1:3">
      <c r="A419" s="569"/>
      <c r="B419" s="569"/>
      <c r="C419" s="571"/>
    </row>
    <row r="420" spans="1:3">
      <c r="A420" s="569"/>
      <c r="B420" s="569"/>
      <c r="C420" s="571"/>
    </row>
    <row r="421" spans="1:3">
      <c r="A421" s="569"/>
      <c r="B421" s="569"/>
      <c r="C421" s="571"/>
    </row>
    <row r="422" spans="1:3">
      <c r="A422" s="569"/>
      <c r="B422" s="569"/>
      <c r="C422" s="571"/>
    </row>
    <row r="423" spans="1:3">
      <c r="A423" s="569"/>
      <c r="B423" s="569"/>
      <c r="C423" s="571"/>
    </row>
    <row r="424" spans="1:3">
      <c r="A424" s="569"/>
      <c r="B424" s="569"/>
      <c r="C424" s="571"/>
    </row>
    <row r="425" spans="1:3">
      <c r="A425" s="569"/>
      <c r="B425" s="569"/>
      <c r="C425" s="571"/>
    </row>
    <row r="426" spans="1:3">
      <c r="A426" s="569"/>
      <c r="B426" s="569"/>
      <c r="C426" s="571"/>
    </row>
    <row r="427" spans="1:3">
      <c r="A427" s="569"/>
      <c r="B427" s="569"/>
      <c r="C427" s="571"/>
    </row>
    <row r="428" spans="1:3">
      <c r="A428" s="569"/>
      <c r="B428" s="569"/>
      <c r="C428" s="571"/>
    </row>
    <row r="429" spans="1:3">
      <c r="A429" s="569"/>
      <c r="B429" s="569"/>
      <c r="C429" s="571"/>
    </row>
    <row r="430" spans="1:3">
      <c r="A430" s="569"/>
      <c r="B430" s="569"/>
      <c r="C430" s="571"/>
    </row>
    <row r="431" spans="1:3">
      <c r="A431" s="569"/>
      <c r="B431" s="569"/>
      <c r="C431" s="571"/>
    </row>
    <row r="432" spans="1:3">
      <c r="A432" s="569"/>
      <c r="B432" s="569"/>
      <c r="C432" s="571"/>
    </row>
    <row r="433" spans="1:3">
      <c r="A433" s="569"/>
      <c r="B433" s="569"/>
      <c r="C433" s="571"/>
    </row>
    <row r="434" spans="1:3">
      <c r="A434" s="569"/>
      <c r="B434" s="569"/>
      <c r="C434" s="571"/>
    </row>
    <row r="435" spans="1:3">
      <c r="A435" s="569"/>
      <c r="B435" s="569"/>
      <c r="C435" s="571"/>
    </row>
    <row r="436" spans="1:3">
      <c r="A436" s="569"/>
      <c r="B436" s="569"/>
      <c r="C436" s="571"/>
    </row>
    <row r="437" spans="1:3">
      <c r="A437" s="569"/>
      <c r="B437" s="569"/>
      <c r="C437" s="571"/>
    </row>
    <row r="438" spans="1:3">
      <c r="A438" s="569"/>
      <c r="B438" s="569"/>
      <c r="C438" s="571"/>
    </row>
    <row r="439" spans="1:3">
      <c r="A439" s="569"/>
      <c r="B439" s="569"/>
      <c r="C439" s="571"/>
    </row>
    <row r="440" spans="1:3">
      <c r="A440" s="569"/>
      <c r="B440" s="569"/>
      <c r="C440" s="571"/>
    </row>
    <row r="441" spans="1:3">
      <c r="A441" s="569"/>
      <c r="B441" s="569"/>
      <c r="C441" s="571"/>
    </row>
    <row r="442" spans="1:3">
      <c r="A442" s="569"/>
      <c r="B442" s="569"/>
      <c r="C442" s="571"/>
    </row>
    <row r="443" spans="1:3">
      <c r="A443" s="569"/>
      <c r="B443" s="569"/>
      <c r="C443" s="571"/>
    </row>
    <row r="444" spans="1:3">
      <c r="A444" s="569"/>
      <c r="B444" s="569"/>
      <c r="C444" s="571"/>
    </row>
    <row r="445" spans="1:3">
      <c r="A445" s="569"/>
      <c r="B445" s="569"/>
      <c r="C445" s="571"/>
    </row>
    <row r="446" spans="1:3">
      <c r="A446" s="569"/>
      <c r="B446" s="569"/>
      <c r="C446" s="571"/>
    </row>
    <row r="447" spans="1:3">
      <c r="A447" s="569"/>
      <c r="B447" s="569"/>
      <c r="C447" s="571"/>
    </row>
    <row r="448" spans="1:3">
      <c r="A448" s="569"/>
      <c r="B448" s="569"/>
      <c r="C448" s="571"/>
    </row>
    <row r="449" spans="1:3">
      <c r="A449" s="569"/>
      <c r="B449" s="569"/>
      <c r="C449" s="571"/>
    </row>
    <row r="450" spans="1:3">
      <c r="A450" s="569"/>
      <c r="B450" s="569"/>
      <c r="C450" s="571"/>
    </row>
    <row r="451" spans="1:3">
      <c r="A451" s="569"/>
      <c r="B451" s="569"/>
      <c r="C451" s="571"/>
    </row>
    <row r="452" spans="1:3">
      <c r="A452" s="569"/>
      <c r="B452" s="569"/>
      <c r="C452" s="571"/>
    </row>
    <row r="453" spans="1:3">
      <c r="A453" s="569"/>
      <c r="B453" s="569"/>
      <c r="C453" s="571"/>
    </row>
    <row r="454" spans="1:3">
      <c r="A454" s="569"/>
      <c r="B454" s="569"/>
      <c r="C454" s="571"/>
    </row>
    <row r="455" spans="1:3">
      <c r="A455" s="569"/>
      <c r="B455" s="569"/>
      <c r="C455" s="571"/>
    </row>
    <row r="456" spans="1:3">
      <c r="A456" s="569"/>
      <c r="B456" s="569"/>
      <c r="C456" s="571"/>
    </row>
    <row r="457" spans="1:3">
      <c r="A457" s="569"/>
      <c r="B457" s="569"/>
      <c r="C457" s="571"/>
    </row>
    <row r="458" spans="1:3">
      <c r="A458" s="569"/>
      <c r="B458" s="569"/>
      <c r="C458" s="571"/>
    </row>
    <row r="459" spans="1:3">
      <c r="A459" s="569"/>
      <c r="B459" s="569"/>
      <c r="C459" s="571"/>
    </row>
    <row r="460" spans="1:3">
      <c r="A460" s="569"/>
      <c r="B460" s="569"/>
      <c r="C460" s="571"/>
    </row>
    <row r="461" spans="1:3">
      <c r="A461" s="569"/>
      <c r="B461" s="569"/>
      <c r="C461" s="571"/>
    </row>
    <row r="462" spans="1:3">
      <c r="A462" s="569"/>
      <c r="B462" s="569"/>
      <c r="C462" s="571"/>
    </row>
    <row r="463" spans="1:3">
      <c r="A463" s="569"/>
      <c r="B463" s="569"/>
      <c r="C463" s="571"/>
    </row>
    <row r="464" spans="1:3">
      <c r="A464" s="569"/>
      <c r="B464" s="569"/>
      <c r="C464" s="571"/>
    </row>
    <row r="465" spans="1:3">
      <c r="A465" s="569"/>
      <c r="B465" s="569"/>
      <c r="C465" s="571"/>
    </row>
    <row r="466" spans="1:3">
      <c r="A466" s="569"/>
      <c r="B466" s="569"/>
      <c r="C466" s="571"/>
    </row>
    <row r="467" spans="1:3">
      <c r="A467" s="569"/>
      <c r="B467" s="569"/>
      <c r="C467" s="571"/>
    </row>
    <row r="468" spans="1:3">
      <c r="A468" s="569"/>
      <c r="B468" s="569"/>
      <c r="C468" s="571"/>
    </row>
    <row r="469" spans="1:3">
      <c r="A469" s="569"/>
      <c r="B469" s="569"/>
      <c r="C469" s="571"/>
    </row>
    <row r="470" spans="1:3">
      <c r="A470" s="569"/>
      <c r="B470" s="569"/>
      <c r="C470" s="571"/>
    </row>
    <row r="471" spans="1:3">
      <c r="A471" s="569"/>
      <c r="B471" s="569"/>
      <c r="C471" s="571"/>
    </row>
    <row r="472" spans="1:3">
      <c r="A472" s="569"/>
      <c r="B472" s="569"/>
      <c r="C472" s="571"/>
    </row>
    <row r="473" spans="1:3">
      <c r="A473" s="569"/>
      <c r="B473" s="569"/>
      <c r="C473" s="571"/>
    </row>
    <row r="474" spans="1:3">
      <c r="A474" s="569"/>
      <c r="B474" s="569"/>
      <c r="C474" s="571"/>
    </row>
    <row r="475" spans="1:3">
      <c r="A475" s="569"/>
      <c r="B475" s="569"/>
      <c r="C475" s="571"/>
    </row>
    <row r="476" spans="1:3">
      <c r="A476" s="569"/>
      <c r="B476" s="569"/>
      <c r="C476" s="571"/>
    </row>
    <row r="477" spans="1:3">
      <c r="A477" s="569"/>
      <c r="B477" s="569"/>
      <c r="C477" s="571"/>
    </row>
    <row r="478" spans="1:3">
      <c r="A478" s="569"/>
      <c r="B478" s="569"/>
      <c r="C478" s="571"/>
    </row>
    <row r="479" spans="1:3">
      <c r="A479" s="569"/>
      <c r="B479" s="569"/>
      <c r="C479" s="571"/>
    </row>
    <row r="480" spans="1:3">
      <c r="A480" s="569"/>
      <c r="B480" s="569"/>
      <c r="C480" s="571"/>
    </row>
    <row r="481" spans="1:3">
      <c r="A481" s="569"/>
      <c r="B481" s="569"/>
      <c r="C481" s="571"/>
    </row>
    <row r="482" spans="1:3">
      <c r="A482" s="569"/>
      <c r="B482" s="569"/>
      <c r="C482" s="571"/>
    </row>
    <row r="483" spans="1:3">
      <c r="A483" s="569"/>
      <c r="B483" s="569"/>
      <c r="C483" s="571"/>
    </row>
    <row r="484" spans="1:3">
      <c r="A484" s="569"/>
      <c r="B484" s="569"/>
      <c r="C484" s="571"/>
    </row>
    <row r="485" spans="1:3">
      <c r="A485" s="569"/>
      <c r="B485" s="569"/>
      <c r="C485" s="571"/>
    </row>
    <row r="486" spans="1:3">
      <c r="A486" s="569"/>
      <c r="B486" s="569"/>
      <c r="C486" s="571"/>
    </row>
    <row r="487" spans="1:3">
      <c r="A487" s="569"/>
      <c r="B487" s="569"/>
      <c r="C487" s="571"/>
    </row>
    <row r="488" spans="1:3">
      <c r="A488" s="569"/>
      <c r="B488" s="569"/>
      <c r="C488" s="571"/>
    </row>
    <row r="489" spans="1:3">
      <c r="A489" s="569"/>
      <c r="B489" s="569"/>
      <c r="C489" s="571"/>
    </row>
    <row r="490" spans="1:3">
      <c r="A490" s="569"/>
      <c r="B490" s="569"/>
      <c r="C490" s="571"/>
    </row>
    <row r="491" spans="1:3">
      <c r="A491" s="569"/>
      <c r="B491" s="569"/>
      <c r="C491" s="571"/>
    </row>
    <row r="492" spans="1:3">
      <c r="A492" s="569"/>
      <c r="B492" s="569"/>
      <c r="C492" s="571"/>
    </row>
    <row r="493" spans="1:3">
      <c r="A493" s="569"/>
      <c r="B493" s="569"/>
      <c r="C493" s="571"/>
    </row>
    <row r="494" spans="1:3">
      <c r="A494" s="569"/>
      <c r="B494" s="569"/>
      <c r="C494" s="571"/>
    </row>
    <row r="495" spans="1:3">
      <c r="A495" s="569"/>
      <c r="B495" s="569"/>
      <c r="C495" s="571"/>
    </row>
    <row r="496" spans="1:3">
      <c r="A496" s="569"/>
      <c r="B496" s="569"/>
      <c r="C496" s="571"/>
    </row>
    <row r="497" spans="1:3">
      <c r="A497" s="569"/>
      <c r="B497" s="569"/>
      <c r="C497" s="571"/>
    </row>
    <row r="498" spans="1:3">
      <c r="A498" s="569"/>
      <c r="B498" s="569"/>
      <c r="C498" s="571"/>
    </row>
    <row r="499" spans="1:3">
      <c r="A499" s="569"/>
      <c r="B499" s="569"/>
      <c r="C499" s="571"/>
    </row>
    <row r="500" spans="1:3">
      <c r="A500" s="569"/>
      <c r="B500" s="569"/>
      <c r="C500" s="571"/>
    </row>
    <row r="501" spans="1:3">
      <c r="A501" s="569"/>
      <c r="B501" s="569"/>
      <c r="C501" s="571"/>
    </row>
    <row r="502" spans="1:3">
      <c r="A502" s="569"/>
      <c r="B502" s="569"/>
      <c r="C502" s="571"/>
    </row>
    <row r="503" spans="1:3">
      <c r="A503" s="569"/>
      <c r="B503" s="569"/>
      <c r="C503" s="571"/>
    </row>
    <row r="504" spans="1:3">
      <c r="A504" s="569"/>
      <c r="B504" s="569"/>
      <c r="C504" s="571"/>
    </row>
    <row r="505" spans="1:3">
      <c r="A505" s="569"/>
      <c r="B505" s="569"/>
      <c r="C505" s="571"/>
    </row>
    <row r="506" spans="1:3">
      <c r="A506" s="569"/>
      <c r="B506" s="569"/>
      <c r="C506" s="571"/>
    </row>
    <row r="507" spans="1:3">
      <c r="A507" s="569"/>
      <c r="B507" s="569"/>
      <c r="C507" s="571"/>
    </row>
    <row r="508" spans="1:3">
      <c r="A508" s="569"/>
      <c r="B508" s="569"/>
      <c r="C508" s="571"/>
    </row>
    <row r="509" spans="1:3">
      <c r="A509" s="569"/>
      <c r="B509" s="569"/>
      <c r="C509" s="571"/>
    </row>
    <row r="510" spans="1:3">
      <c r="A510" s="569"/>
      <c r="B510" s="569"/>
      <c r="C510" s="571"/>
    </row>
    <row r="511" spans="1:3">
      <c r="A511" s="569"/>
      <c r="B511" s="569"/>
      <c r="C511" s="571"/>
    </row>
    <row r="512" spans="1:3">
      <c r="A512" s="569"/>
      <c r="B512" s="569"/>
      <c r="C512" s="571"/>
    </row>
    <row r="513" spans="1:3">
      <c r="A513" s="569"/>
      <c r="B513" s="569"/>
      <c r="C513" s="571"/>
    </row>
    <row r="514" spans="1:3">
      <c r="A514" s="569"/>
      <c r="B514" s="569"/>
      <c r="C514" s="571"/>
    </row>
    <row r="515" spans="1:3">
      <c r="A515" s="569"/>
      <c r="B515" s="569"/>
      <c r="C515" s="571"/>
    </row>
    <row r="516" spans="1:3">
      <c r="A516" s="569"/>
      <c r="B516" s="569"/>
      <c r="C516" s="571"/>
    </row>
    <row r="517" spans="1:3">
      <c r="A517" s="569"/>
      <c r="B517" s="569"/>
      <c r="C517" s="571"/>
    </row>
    <row r="518" spans="1:3">
      <c r="A518" s="569"/>
      <c r="B518" s="569"/>
      <c r="C518" s="571"/>
    </row>
    <row r="519" spans="1:3">
      <c r="A519" s="569"/>
      <c r="B519" s="569"/>
      <c r="C519" s="571"/>
    </row>
    <row r="520" spans="1:3">
      <c r="A520" s="569"/>
      <c r="B520" s="569"/>
      <c r="C520" s="571"/>
    </row>
    <row r="521" spans="1:3">
      <c r="A521" s="569"/>
      <c r="B521" s="569"/>
      <c r="C521" s="571"/>
    </row>
    <row r="522" spans="1:3">
      <c r="A522" s="569"/>
      <c r="B522" s="569"/>
      <c r="C522" s="571"/>
    </row>
    <row r="523" spans="1:3">
      <c r="A523" s="569"/>
      <c r="B523" s="569"/>
      <c r="C523" s="571"/>
    </row>
    <row r="524" spans="1:3">
      <c r="A524" s="569"/>
      <c r="B524" s="569"/>
      <c r="C524" s="571"/>
    </row>
    <row r="525" spans="1:3">
      <c r="A525" s="569"/>
      <c r="B525" s="569"/>
      <c r="C525" s="571"/>
    </row>
    <row r="526" spans="1:3">
      <c r="A526" s="569"/>
      <c r="B526" s="569"/>
      <c r="C526" s="571"/>
    </row>
    <row r="527" spans="1:3">
      <c r="A527" s="569"/>
      <c r="B527" s="569"/>
      <c r="C527" s="571"/>
    </row>
    <row r="528" spans="1:3">
      <c r="A528" s="569"/>
      <c r="B528" s="569"/>
      <c r="C528" s="571"/>
    </row>
    <row r="529" spans="1:3">
      <c r="A529" s="569"/>
      <c r="B529" s="569"/>
      <c r="C529" s="571"/>
    </row>
    <row r="530" spans="1:3">
      <c r="A530" s="569"/>
      <c r="B530" s="569"/>
      <c r="C530" s="571"/>
    </row>
    <row r="531" spans="1:3">
      <c r="A531" s="569"/>
      <c r="B531" s="569"/>
      <c r="C531" s="571"/>
    </row>
    <row r="532" spans="1:3">
      <c r="A532" s="569"/>
      <c r="B532" s="569"/>
      <c r="C532" s="571"/>
    </row>
    <row r="533" spans="1:3">
      <c r="A533" s="569"/>
      <c r="B533" s="569"/>
      <c r="C533" s="571"/>
    </row>
    <row r="534" spans="1:3">
      <c r="A534" s="569"/>
      <c r="B534" s="569"/>
      <c r="C534" s="571"/>
    </row>
    <row r="535" spans="1:3">
      <c r="A535" s="569"/>
      <c r="B535" s="569"/>
      <c r="C535" s="571"/>
    </row>
    <row r="536" spans="1:3">
      <c r="A536" s="569"/>
      <c r="B536" s="569"/>
      <c r="C536" s="571"/>
    </row>
    <row r="537" spans="1:3">
      <c r="A537" s="569"/>
      <c r="B537" s="569"/>
      <c r="C537" s="571"/>
    </row>
    <row r="538" spans="1:3">
      <c r="A538" s="569"/>
      <c r="B538" s="569"/>
      <c r="C538" s="571"/>
    </row>
    <row r="539" spans="1:3">
      <c r="A539" s="569"/>
      <c r="B539" s="569"/>
      <c r="C539" s="571"/>
    </row>
    <row r="540" spans="1:3">
      <c r="A540" s="569"/>
      <c r="B540" s="569"/>
      <c r="C540" s="571"/>
    </row>
    <row r="541" spans="1:3">
      <c r="A541" s="569"/>
      <c r="B541" s="569"/>
      <c r="C541" s="571"/>
    </row>
    <row r="542" spans="1:3">
      <c r="A542" s="569"/>
      <c r="B542" s="569"/>
      <c r="C542" s="571"/>
    </row>
    <row r="543" spans="1:3">
      <c r="A543" s="569"/>
      <c r="B543" s="569"/>
      <c r="C543" s="571"/>
    </row>
    <row r="544" spans="1:3">
      <c r="A544" s="569"/>
      <c r="B544" s="569"/>
      <c r="C544" s="571"/>
    </row>
    <row r="545" spans="1:3">
      <c r="A545" s="569"/>
      <c r="B545" s="569"/>
      <c r="C545" s="571"/>
    </row>
    <row r="546" spans="1:3">
      <c r="A546" s="569"/>
      <c r="B546" s="569"/>
      <c r="C546" s="571"/>
    </row>
    <row r="547" spans="1:3">
      <c r="A547" s="569"/>
      <c r="B547" s="569"/>
      <c r="C547" s="571"/>
    </row>
    <row r="548" spans="1:3">
      <c r="A548" s="569"/>
      <c r="B548" s="569"/>
      <c r="C548" s="571"/>
    </row>
    <row r="549" spans="1:3">
      <c r="A549" s="569"/>
      <c r="B549" s="569"/>
      <c r="C549" s="571"/>
    </row>
    <row r="550" spans="1:3">
      <c r="A550" s="569"/>
      <c r="B550" s="569"/>
      <c r="C550" s="571"/>
    </row>
    <row r="551" spans="1:3">
      <c r="A551" s="569"/>
      <c r="B551" s="569"/>
      <c r="C551" s="571"/>
    </row>
    <row r="552" spans="1:3">
      <c r="A552" s="569"/>
      <c r="B552" s="569"/>
      <c r="C552" s="571"/>
    </row>
    <row r="553" spans="1:3">
      <c r="A553" s="569"/>
      <c r="B553" s="569"/>
      <c r="C553" s="571"/>
    </row>
    <row r="554" spans="1:3">
      <c r="A554" s="569"/>
      <c r="B554" s="569"/>
      <c r="C554" s="571"/>
    </row>
    <row r="555" spans="1:3">
      <c r="A555" s="569"/>
      <c r="B555" s="569"/>
      <c r="C555" s="571"/>
    </row>
    <row r="556" spans="1:3">
      <c r="A556" s="569"/>
      <c r="B556" s="569"/>
      <c r="C556" s="571"/>
    </row>
    <row r="557" spans="1:3">
      <c r="A557" s="569"/>
      <c r="B557" s="569"/>
      <c r="C557" s="571"/>
    </row>
    <row r="558" spans="1:3">
      <c r="A558" s="569"/>
      <c r="B558" s="569"/>
      <c r="C558" s="571"/>
    </row>
    <row r="559" spans="1:3">
      <c r="A559" s="569"/>
      <c r="B559" s="569"/>
      <c r="C559" s="571"/>
    </row>
    <row r="560" spans="1:3">
      <c r="A560" s="569"/>
      <c r="B560" s="569"/>
      <c r="C560" s="571"/>
    </row>
    <row r="561" spans="1:3">
      <c r="A561" s="569"/>
      <c r="B561" s="569"/>
      <c r="C561" s="571"/>
    </row>
    <row r="562" spans="1:3">
      <c r="A562" s="569"/>
      <c r="B562" s="569"/>
      <c r="C562" s="571"/>
    </row>
    <row r="563" spans="1:3">
      <c r="A563" s="569"/>
      <c r="B563" s="569"/>
      <c r="C563" s="571"/>
    </row>
    <row r="564" spans="1:3">
      <c r="A564" s="569"/>
      <c r="B564" s="569"/>
      <c r="C564" s="571"/>
    </row>
    <row r="565" spans="1:3">
      <c r="A565" s="569"/>
      <c r="B565" s="569"/>
      <c r="C565" s="571"/>
    </row>
    <row r="566" spans="1:3">
      <c r="A566" s="569"/>
      <c r="B566" s="569"/>
      <c r="C566" s="571"/>
    </row>
    <row r="567" spans="1:3">
      <c r="A567" s="569"/>
      <c r="B567" s="569"/>
      <c r="C567" s="571"/>
    </row>
    <row r="568" spans="1:3">
      <c r="A568" s="569"/>
      <c r="B568" s="569"/>
      <c r="C568" s="571"/>
    </row>
    <row r="569" spans="1:3">
      <c r="A569" s="569"/>
      <c r="B569" s="569"/>
      <c r="C569" s="571"/>
    </row>
    <row r="570" spans="1:3">
      <c r="A570" s="569"/>
      <c r="B570" s="569"/>
      <c r="C570" s="571"/>
    </row>
    <row r="571" spans="1:3">
      <c r="A571" s="569"/>
      <c r="B571" s="569"/>
      <c r="C571" s="571"/>
    </row>
    <row r="572" spans="1:3">
      <c r="A572" s="569"/>
      <c r="B572" s="569"/>
      <c r="C572" s="571"/>
    </row>
    <row r="573" spans="1:3">
      <c r="A573" s="569"/>
      <c r="B573" s="569"/>
      <c r="C573" s="571"/>
    </row>
    <row r="574" spans="1:3">
      <c r="A574" s="569"/>
      <c r="B574" s="569"/>
      <c r="C574" s="571"/>
    </row>
    <row r="575" spans="1:3">
      <c r="A575" s="569"/>
      <c r="B575" s="569"/>
      <c r="C575" s="571"/>
    </row>
    <row r="576" spans="1:3">
      <c r="A576" s="569"/>
      <c r="B576" s="569"/>
      <c r="C576" s="571"/>
    </row>
    <row r="577" spans="1:3">
      <c r="A577" s="569"/>
      <c r="B577" s="569"/>
      <c r="C577" s="571"/>
    </row>
    <row r="578" spans="1:3">
      <c r="A578" s="569"/>
      <c r="B578" s="569"/>
      <c r="C578" s="571"/>
    </row>
    <row r="579" spans="1:3">
      <c r="A579" s="569"/>
      <c r="B579" s="569"/>
      <c r="C579" s="571"/>
    </row>
    <row r="580" spans="1:3">
      <c r="A580" s="569"/>
      <c r="B580" s="569"/>
      <c r="C580" s="571"/>
    </row>
    <row r="581" spans="1:3">
      <c r="A581" s="569"/>
      <c r="B581" s="569"/>
      <c r="C581" s="571"/>
    </row>
    <row r="582" spans="1:3">
      <c r="A582" s="569"/>
      <c r="B582" s="569"/>
      <c r="C582" s="571"/>
    </row>
    <row r="583" spans="1:3">
      <c r="A583" s="569"/>
      <c r="B583" s="569"/>
      <c r="C583" s="571"/>
    </row>
    <row r="584" spans="1:3">
      <c r="A584" s="569"/>
      <c r="B584" s="569"/>
      <c r="C584" s="571"/>
    </row>
    <row r="585" spans="1:3">
      <c r="A585" s="569"/>
      <c r="B585" s="569"/>
      <c r="C585" s="571"/>
    </row>
    <row r="586" spans="1:3">
      <c r="A586" s="569"/>
      <c r="B586" s="569"/>
      <c r="C586" s="571"/>
    </row>
    <row r="587" spans="1:3">
      <c r="A587" s="569"/>
      <c r="B587" s="569"/>
      <c r="C587" s="571"/>
    </row>
    <row r="588" spans="1:3">
      <c r="A588" s="569"/>
      <c r="B588" s="569"/>
      <c r="C588" s="571"/>
    </row>
    <row r="589" spans="1:3">
      <c r="A589" s="569"/>
      <c r="B589" s="569"/>
      <c r="C589" s="571"/>
    </row>
    <row r="590" spans="1:3">
      <c r="A590" s="569"/>
      <c r="B590" s="569"/>
      <c r="C590" s="571"/>
    </row>
    <row r="591" spans="1:3">
      <c r="A591" s="569"/>
      <c r="B591" s="569"/>
      <c r="C591" s="571"/>
    </row>
    <row r="592" spans="1:3">
      <c r="A592" s="569"/>
      <c r="B592" s="569"/>
      <c r="C592" s="571"/>
    </row>
    <row r="593" spans="1:3">
      <c r="A593" s="569"/>
      <c r="B593" s="569"/>
      <c r="C593" s="571"/>
    </row>
    <row r="594" spans="1:3">
      <c r="A594" s="569"/>
      <c r="B594" s="569"/>
      <c r="C594" s="571"/>
    </row>
    <row r="595" spans="1:3">
      <c r="A595" s="569"/>
      <c r="B595" s="569"/>
      <c r="C595" s="571"/>
    </row>
    <row r="596" spans="1:3">
      <c r="A596" s="569"/>
      <c r="B596" s="569"/>
      <c r="C596" s="571"/>
    </row>
    <row r="597" spans="1:3">
      <c r="A597" s="569"/>
      <c r="B597" s="569"/>
      <c r="C597" s="571"/>
    </row>
    <row r="598" spans="1:3">
      <c r="A598" s="569"/>
      <c r="B598" s="569"/>
      <c r="C598" s="571"/>
    </row>
    <row r="599" spans="1:3">
      <c r="A599" s="569"/>
      <c r="B599" s="569"/>
      <c r="C599" s="571"/>
    </row>
    <row r="600" spans="1:3">
      <c r="A600" s="569"/>
      <c r="B600" s="569"/>
      <c r="C600" s="571"/>
    </row>
    <row r="601" spans="1:3">
      <c r="A601" s="569"/>
      <c r="B601" s="569"/>
      <c r="C601" s="571"/>
    </row>
    <row r="602" spans="1:3">
      <c r="A602" s="569"/>
      <c r="B602" s="569"/>
      <c r="C602" s="571"/>
    </row>
    <row r="603" spans="1:3">
      <c r="A603" s="569"/>
      <c r="B603" s="569"/>
      <c r="C603" s="571"/>
    </row>
    <row r="604" spans="1:3">
      <c r="A604" s="569"/>
      <c r="B604" s="569"/>
      <c r="C604" s="571"/>
    </row>
    <row r="605" spans="1:3">
      <c r="A605" s="569"/>
      <c r="B605" s="569"/>
      <c r="C605" s="571"/>
    </row>
    <row r="606" spans="1:3">
      <c r="A606" s="569"/>
      <c r="B606" s="569"/>
      <c r="C606" s="571"/>
    </row>
    <row r="607" spans="1:3">
      <c r="A607" s="569"/>
      <c r="B607" s="569"/>
      <c r="C607" s="571"/>
    </row>
    <row r="608" spans="1:3">
      <c r="A608" s="569"/>
      <c r="B608" s="569"/>
      <c r="C608" s="571"/>
    </row>
    <row r="609" spans="1:3">
      <c r="A609" s="569"/>
      <c r="B609" s="569"/>
      <c r="C609" s="571"/>
    </row>
    <row r="610" spans="1:3">
      <c r="A610" s="569"/>
      <c r="B610" s="569"/>
      <c r="C610" s="571"/>
    </row>
    <row r="611" spans="1:3">
      <c r="A611" s="569"/>
      <c r="B611" s="569"/>
      <c r="C611" s="571"/>
    </row>
    <row r="612" spans="1:3">
      <c r="A612" s="569"/>
      <c r="B612" s="569"/>
      <c r="C612" s="571"/>
    </row>
    <row r="613" spans="1:3">
      <c r="A613" s="569"/>
      <c r="B613" s="569"/>
      <c r="C613" s="571"/>
    </row>
    <row r="614" spans="1:3">
      <c r="A614" s="569"/>
      <c r="B614" s="569"/>
      <c r="C614" s="571"/>
    </row>
    <row r="615" spans="1:3">
      <c r="A615" s="569"/>
      <c r="B615" s="569"/>
      <c r="C615" s="571"/>
    </row>
    <row r="616" spans="1:3">
      <c r="A616" s="569"/>
      <c r="B616" s="569"/>
      <c r="C616" s="571"/>
    </row>
    <row r="617" spans="1:3">
      <c r="A617" s="569"/>
      <c r="B617" s="569"/>
      <c r="C617" s="571"/>
    </row>
    <row r="618" spans="1:3">
      <c r="A618" s="569"/>
      <c r="B618" s="569"/>
      <c r="C618" s="571"/>
    </row>
    <row r="619" spans="1:3">
      <c r="A619" s="569"/>
      <c r="B619" s="569"/>
      <c r="C619" s="571"/>
    </row>
    <row r="620" spans="1:3">
      <c r="A620" s="569"/>
      <c r="B620" s="569"/>
      <c r="C620" s="571"/>
    </row>
    <row r="621" spans="1:3">
      <c r="A621" s="569"/>
      <c r="B621" s="569"/>
      <c r="C621" s="571"/>
    </row>
    <row r="622" spans="1:3">
      <c r="A622" s="569"/>
      <c r="B622" s="569"/>
      <c r="C622" s="571"/>
    </row>
    <row r="623" spans="1:3">
      <c r="A623" s="569"/>
      <c r="B623" s="569"/>
      <c r="C623" s="571"/>
    </row>
    <row r="624" spans="1:3">
      <c r="A624" s="569"/>
      <c r="B624" s="569"/>
      <c r="C624" s="571"/>
    </row>
    <row r="625" spans="1:3">
      <c r="A625" s="569"/>
      <c r="B625" s="569"/>
      <c r="C625" s="571"/>
    </row>
    <row r="626" spans="1:3">
      <c r="A626" s="569"/>
      <c r="B626" s="569"/>
      <c r="C626" s="571"/>
    </row>
    <row r="627" spans="1:3">
      <c r="A627" s="569"/>
      <c r="B627" s="569"/>
      <c r="C627" s="571"/>
    </row>
    <row r="628" spans="1:3">
      <c r="A628" s="569"/>
      <c r="B628" s="569"/>
      <c r="C628" s="571"/>
    </row>
    <row r="629" spans="1:3">
      <c r="A629" s="569"/>
      <c r="B629" s="569"/>
      <c r="C629" s="571"/>
    </row>
    <row r="630" spans="1:3">
      <c r="A630" s="569"/>
      <c r="B630" s="569"/>
      <c r="C630" s="571"/>
    </row>
    <row r="631" spans="1:3">
      <c r="A631" s="569"/>
      <c r="B631" s="569"/>
      <c r="C631" s="571"/>
    </row>
    <row r="632" spans="1:3">
      <c r="A632" s="569"/>
      <c r="B632" s="569"/>
      <c r="C632" s="571"/>
    </row>
    <row r="633" spans="1:3">
      <c r="A633" s="569"/>
      <c r="B633" s="569"/>
      <c r="C633" s="571"/>
    </row>
    <row r="634" spans="1:3">
      <c r="A634" s="569"/>
      <c r="B634" s="569"/>
      <c r="C634" s="571"/>
    </row>
    <row r="635" spans="1:3">
      <c r="A635" s="569"/>
      <c r="B635" s="569"/>
      <c r="C635" s="571"/>
    </row>
    <row r="636" spans="1:3">
      <c r="A636" s="569"/>
      <c r="B636" s="569"/>
      <c r="C636" s="571"/>
    </row>
    <row r="637" spans="1:3">
      <c r="A637" s="569"/>
      <c r="B637" s="569"/>
      <c r="C637" s="571"/>
    </row>
    <row r="638" spans="1:3">
      <c r="A638" s="569"/>
      <c r="B638" s="569"/>
      <c r="C638" s="571"/>
    </row>
    <row r="639" spans="1:3">
      <c r="A639" s="569"/>
      <c r="B639" s="569"/>
      <c r="C639" s="571"/>
    </row>
    <row r="640" spans="1:3">
      <c r="A640" s="569"/>
      <c r="B640" s="569"/>
      <c r="C640" s="571"/>
    </row>
    <row r="641" spans="1:3">
      <c r="A641" s="569"/>
      <c r="B641" s="569"/>
      <c r="C641" s="571"/>
    </row>
    <row r="642" spans="1:3">
      <c r="A642" s="569"/>
      <c r="B642" s="569"/>
      <c r="C642" s="571"/>
    </row>
    <row r="643" spans="1:3">
      <c r="A643" s="569"/>
      <c r="B643" s="569"/>
      <c r="C643" s="571"/>
    </row>
    <row r="644" spans="1:3">
      <c r="A644" s="569"/>
      <c r="B644" s="569"/>
      <c r="C644" s="571"/>
    </row>
    <row r="645" spans="1:3">
      <c r="A645" s="569"/>
      <c r="B645" s="569"/>
      <c r="C645" s="571"/>
    </row>
    <row r="646" spans="1:3">
      <c r="A646" s="569"/>
      <c r="B646" s="569"/>
      <c r="C646" s="571"/>
    </row>
    <row r="647" spans="1:3">
      <c r="A647" s="569"/>
      <c r="B647" s="569"/>
      <c r="C647" s="571"/>
    </row>
    <row r="648" spans="1:3">
      <c r="A648" s="569"/>
      <c r="B648" s="569"/>
      <c r="C648" s="571"/>
    </row>
    <row r="649" spans="1:3">
      <c r="A649" s="569"/>
      <c r="B649" s="569"/>
      <c r="C649" s="571"/>
    </row>
    <row r="650" spans="1:3">
      <c r="A650" s="569"/>
      <c r="B650" s="569"/>
      <c r="C650" s="571"/>
    </row>
    <row r="651" spans="1:3">
      <c r="A651" s="569"/>
      <c r="B651" s="569"/>
      <c r="C651" s="571"/>
    </row>
    <row r="652" spans="1:3">
      <c r="A652" s="569"/>
      <c r="B652" s="569"/>
      <c r="C652" s="571"/>
    </row>
    <row r="653" spans="1:3">
      <c r="A653" s="569"/>
      <c r="B653" s="569"/>
      <c r="C653" s="571"/>
    </row>
    <row r="654" spans="1:3">
      <c r="A654" s="569"/>
      <c r="B654" s="569"/>
      <c r="C654" s="571"/>
    </row>
    <row r="655" spans="1:3">
      <c r="A655" s="569"/>
      <c r="B655" s="569"/>
      <c r="C655" s="571"/>
    </row>
    <row r="656" spans="1:3">
      <c r="A656" s="569"/>
      <c r="B656" s="569"/>
      <c r="C656" s="571"/>
    </row>
    <row r="657" spans="1:3">
      <c r="A657" s="569"/>
      <c r="B657" s="569"/>
      <c r="C657" s="571"/>
    </row>
    <row r="658" spans="1:3">
      <c r="A658" s="569"/>
      <c r="B658" s="569"/>
      <c r="C658" s="571"/>
    </row>
    <row r="659" spans="1:3">
      <c r="A659" s="569"/>
      <c r="B659" s="569"/>
      <c r="C659" s="571"/>
    </row>
    <row r="660" spans="1:3">
      <c r="A660" s="569"/>
      <c r="B660" s="569"/>
      <c r="C660" s="571"/>
    </row>
    <row r="661" spans="1:3">
      <c r="A661" s="569"/>
      <c r="B661" s="569"/>
      <c r="C661" s="571"/>
    </row>
    <row r="662" spans="1:3">
      <c r="A662" s="569"/>
      <c r="B662" s="569"/>
      <c r="C662" s="571"/>
    </row>
    <row r="663" spans="1:3">
      <c r="A663" s="569"/>
      <c r="B663" s="569"/>
      <c r="C663" s="571"/>
    </row>
    <row r="664" spans="1:3">
      <c r="A664" s="569"/>
      <c r="B664" s="569"/>
      <c r="C664" s="571"/>
    </row>
    <row r="665" spans="1:3">
      <c r="A665" s="569"/>
      <c r="B665" s="569"/>
      <c r="C665" s="571"/>
    </row>
    <row r="666" spans="1:3">
      <c r="A666" s="569"/>
      <c r="B666" s="569"/>
      <c r="C666" s="571"/>
    </row>
    <row r="667" spans="1:3">
      <c r="A667" s="569"/>
      <c r="B667" s="569"/>
      <c r="C667" s="571"/>
    </row>
    <row r="668" spans="1:3">
      <c r="A668" s="569"/>
      <c r="B668" s="569"/>
      <c r="C668" s="571"/>
    </row>
    <row r="669" spans="1:3">
      <c r="A669" s="569"/>
      <c r="B669" s="569"/>
      <c r="C669" s="571"/>
    </row>
    <row r="670" spans="1:3">
      <c r="A670" s="569"/>
      <c r="B670" s="569"/>
      <c r="C670" s="571"/>
    </row>
    <row r="671" spans="1:3">
      <c r="A671" s="569"/>
      <c r="B671" s="569"/>
      <c r="C671" s="571"/>
    </row>
    <row r="672" spans="1:3">
      <c r="A672" s="569"/>
      <c r="B672" s="569"/>
      <c r="C672" s="571"/>
    </row>
    <row r="673" spans="1:3">
      <c r="A673" s="569"/>
      <c r="B673" s="569"/>
      <c r="C673" s="571"/>
    </row>
    <row r="674" spans="1:3">
      <c r="A674" s="569"/>
      <c r="B674" s="569"/>
      <c r="C674" s="571"/>
    </row>
    <row r="675" spans="1:3">
      <c r="A675" s="569"/>
      <c r="B675" s="569"/>
      <c r="C675" s="571"/>
    </row>
    <row r="676" spans="1:3">
      <c r="A676" s="569"/>
      <c r="B676" s="569"/>
      <c r="C676" s="571"/>
    </row>
    <row r="677" spans="1:3">
      <c r="A677" s="569"/>
      <c r="B677" s="569"/>
      <c r="C677" s="571"/>
    </row>
    <row r="678" spans="1:3">
      <c r="A678" s="569"/>
      <c r="B678" s="569"/>
      <c r="C678" s="571"/>
    </row>
    <row r="679" spans="1:3">
      <c r="A679" s="569"/>
      <c r="B679" s="569"/>
      <c r="C679" s="571"/>
    </row>
    <row r="680" spans="1:3">
      <c r="A680" s="569"/>
      <c r="B680" s="569"/>
      <c r="C680" s="571"/>
    </row>
    <row r="681" spans="1:3">
      <c r="A681" s="569"/>
      <c r="B681" s="569"/>
      <c r="C681" s="571"/>
    </row>
    <row r="682" spans="1:3">
      <c r="A682" s="569"/>
      <c r="B682" s="569"/>
      <c r="C682" s="571"/>
    </row>
    <row r="683" spans="1:3">
      <c r="A683" s="569"/>
      <c r="B683" s="569"/>
      <c r="C683" s="571"/>
    </row>
    <row r="684" spans="1:3">
      <c r="A684" s="569"/>
      <c r="B684" s="569"/>
      <c r="C684" s="571"/>
    </row>
    <row r="685" spans="1:3">
      <c r="A685" s="569"/>
      <c r="B685" s="569"/>
      <c r="C685" s="571"/>
    </row>
    <row r="686" spans="1:3">
      <c r="A686" s="569"/>
      <c r="B686" s="569"/>
      <c r="C686" s="571"/>
    </row>
    <row r="687" spans="1:3">
      <c r="A687" s="569"/>
      <c r="B687" s="569"/>
      <c r="C687" s="571"/>
    </row>
    <row r="688" spans="1:3">
      <c r="A688" s="569"/>
      <c r="B688" s="569"/>
      <c r="C688" s="571"/>
    </row>
    <row r="689" spans="1:3">
      <c r="A689" s="569"/>
      <c r="B689" s="569"/>
      <c r="C689" s="571"/>
    </row>
    <row r="690" spans="1:3">
      <c r="A690" s="569"/>
      <c r="B690" s="569"/>
      <c r="C690" s="571"/>
    </row>
    <row r="691" spans="1:3">
      <c r="A691" s="569"/>
      <c r="B691" s="569"/>
      <c r="C691" s="571"/>
    </row>
    <row r="692" spans="1:3">
      <c r="A692" s="569"/>
      <c r="B692" s="569"/>
      <c r="C692" s="571"/>
    </row>
    <row r="693" spans="1:3">
      <c r="A693" s="569"/>
      <c r="B693" s="569"/>
      <c r="C693" s="571"/>
    </row>
    <row r="694" spans="1:3">
      <c r="A694" s="569"/>
      <c r="B694" s="569"/>
      <c r="C694" s="571"/>
    </row>
    <row r="695" spans="1:3">
      <c r="A695" s="569"/>
      <c r="B695" s="569"/>
      <c r="C695" s="571"/>
    </row>
    <row r="696" spans="1:3">
      <c r="A696" s="569"/>
      <c r="B696" s="569"/>
      <c r="C696" s="571"/>
    </row>
    <row r="697" spans="1:3">
      <c r="A697" s="569"/>
      <c r="B697" s="569"/>
      <c r="C697" s="571"/>
    </row>
    <row r="698" spans="1:3">
      <c r="A698" s="569"/>
      <c r="B698" s="569"/>
      <c r="C698" s="571"/>
    </row>
    <row r="699" spans="1:3">
      <c r="A699" s="569"/>
      <c r="B699" s="569"/>
      <c r="C699" s="571"/>
    </row>
    <row r="700" spans="1:3">
      <c r="A700" s="569"/>
      <c r="B700" s="569"/>
      <c r="C700" s="571"/>
    </row>
    <row r="701" spans="1:3">
      <c r="A701" s="569"/>
      <c r="B701" s="569"/>
      <c r="C701" s="571"/>
    </row>
    <row r="702" spans="1:3">
      <c r="A702" s="569"/>
      <c r="B702" s="569"/>
      <c r="C702" s="571"/>
    </row>
    <row r="703" spans="1:3">
      <c r="A703" s="569"/>
      <c r="B703" s="569"/>
      <c r="C703" s="571"/>
    </row>
    <row r="704" spans="1:3">
      <c r="A704" s="569"/>
      <c r="B704" s="569"/>
      <c r="C704" s="571"/>
    </row>
    <row r="705" spans="1:3">
      <c r="A705" s="569"/>
      <c r="B705" s="569"/>
      <c r="C705" s="571"/>
    </row>
    <row r="706" spans="1:3">
      <c r="A706" s="569"/>
      <c r="B706" s="569"/>
      <c r="C706" s="571"/>
    </row>
    <row r="707" spans="1:3">
      <c r="A707" s="569"/>
      <c r="B707" s="569"/>
      <c r="C707" s="571"/>
    </row>
    <row r="708" spans="1:3">
      <c r="A708" s="569"/>
      <c r="B708" s="569"/>
      <c r="C708" s="571"/>
    </row>
    <row r="709" spans="1:3">
      <c r="A709" s="569"/>
      <c r="B709" s="569"/>
      <c r="C709" s="571"/>
    </row>
    <row r="710" spans="1:3">
      <c r="A710" s="569"/>
      <c r="B710" s="569"/>
      <c r="C710" s="571"/>
    </row>
    <row r="711" spans="1:3">
      <c r="A711" s="569"/>
      <c r="B711" s="569"/>
      <c r="C711" s="571"/>
    </row>
    <row r="712" spans="1:3">
      <c r="A712" s="569"/>
      <c r="B712" s="569"/>
      <c r="C712" s="571"/>
    </row>
    <row r="713" spans="1:3">
      <c r="A713" s="569"/>
      <c r="B713" s="569"/>
      <c r="C713" s="571"/>
    </row>
    <row r="714" spans="1:3">
      <c r="A714" s="569"/>
      <c r="B714" s="569"/>
      <c r="C714" s="571"/>
    </row>
    <row r="715" spans="1:3">
      <c r="A715" s="569"/>
      <c r="B715" s="569"/>
      <c r="C715" s="571"/>
    </row>
    <row r="716" spans="1:3">
      <c r="A716" s="569"/>
      <c r="B716" s="569"/>
      <c r="C716" s="571"/>
    </row>
    <row r="717" spans="1:3">
      <c r="A717" s="569"/>
      <c r="B717" s="569"/>
      <c r="C717" s="571"/>
    </row>
    <row r="718" spans="1:3">
      <c r="A718" s="569"/>
      <c r="B718" s="569"/>
      <c r="C718" s="571"/>
    </row>
    <row r="719" spans="1:3">
      <c r="A719" s="569"/>
      <c r="B719" s="569"/>
      <c r="C719" s="571"/>
    </row>
    <row r="720" spans="1:3">
      <c r="A720" s="569"/>
      <c r="B720" s="569"/>
      <c r="C720" s="571"/>
    </row>
    <row r="721" spans="1:3">
      <c r="A721" s="569"/>
      <c r="B721" s="569"/>
      <c r="C721" s="571"/>
    </row>
    <row r="722" spans="1:3">
      <c r="A722" s="569"/>
      <c r="B722" s="569"/>
      <c r="C722" s="571"/>
    </row>
    <row r="723" spans="1:3">
      <c r="A723" s="569"/>
      <c r="B723" s="569"/>
      <c r="C723" s="571"/>
    </row>
    <row r="724" spans="1:3">
      <c r="A724" s="569"/>
      <c r="B724" s="569"/>
      <c r="C724" s="571"/>
    </row>
  </sheetData>
  <sheetProtection selectLockedCells="1"/>
  <mergeCells count="2">
    <mergeCell ref="A2:C2"/>
    <mergeCell ref="B5:C5"/>
  </mergeCells>
  <pageMargins left="0.75" right="0.75" top="1" bottom="1" header="0" footer="0"/>
  <headerFooter alignWithMargins="0"/>
  <drawing r:id="rId1"/>
  <legacyDrawing r:id="rId2"/>
  <controls>
    <mc:AlternateContent xmlns:mc="http://schemas.openxmlformats.org/markup-compatibility/2006">
      <mc:Choice Requires="x14">
        <control shapeId="26625" r:id="rId3" name="cmbRegresar">
          <controlPr defaultSize="0" autoLine="0" r:id="rId4">
            <anchor>
              <from>
                <xdr:col>0</xdr:col>
                <xdr:colOff>295275</xdr:colOff>
                <xdr:row>0</xdr:row>
                <xdr:rowOff>85725</xdr:rowOff>
              </from>
              <to>
                <xdr:col>1</xdr:col>
                <xdr:colOff>123825</xdr:colOff>
                <xdr:row>2</xdr:row>
                <xdr:rowOff>47625</xdr:rowOff>
              </to>
            </anchor>
          </controlPr>
        </control>
      </mc:Choice>
      <mc:Fallback>
        <control shapeId="26625" r:id="rId3" name="cmbRegresar"/>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rrores"/>
  <dimension ref="A1:E19"/>
  <sheetViews>
    <sheetView topLeftCell="A7" workbookViewId="0">
      <selection activeCell="F14" sqref="F14"/>
    </sheetView>
  </sheetViews>
  <sheetFormatPr defaultColWidth="11.42578125" defaultRowHeight="15"/>
  <cols>
    <col min="1" max="1" width="24.85546875" bestFit="1" customWidth="1"/>
    <col min="2" max="2" width="27.85546875" customWidth="1"/>
    <col min="3" max="3" width="21" bestFit="1" customWidth="1"/>
    <col min="4" max="4" width="9.28515625" bestFit="1" customWidth="1"/>
    <col min="5" max="5" width="7.7109375" bestFit="1" customWidth="1"/>
  </cols>
  <sheetData>
    <row r="1" spans="1:5">
      <c r="B1">
        <v>6</v>
      </c>
    </row>
    <row r="2" spans="1:5">
      <c r="A2" s="562" t="s">
        <v>1051</v>
      </c>
      <c r="B2" s="562" t="s">
        <v>1052</v>
      </c>
      <c r="C2" s="562" t="s">
        <v>1053</v>
      </c>
      <c r="D2" s="562" t="s">
        <v>1054</v>
      </c>
      <c r="E2" s="562" t="s">
        <v>1055</v>
      </c>
    </row>
    <row r="3" spans="1:5">
      <c r="A3" t="s">
        <v>1003</v>
      </c>
      <c r="B3" s="563"/>
      <c r="C3">
        <v>47</v>
      </c>
      <c r="D3">
        <v>43</v>
      </c>
      <c r="E3">
        <v>17</v>
      </c>
    </row>
    <row r="4" spans="1:5">
      <c r="A4" t="s">
        <v>1005</v>
      </c>
      <c r="B4" s="563" t="s">
        <v>1056</v>
      </c>
      <c r="C4">
        <v>30</v>
      </c>
      <c r="D4">
        <v>227</v>
      </c>
      <c r="E4">
        <v>11</v>
      </c>
    </row>
    <row r="5" spans="1:5">
      <c r="A5" t="s">
        <v>1007</v>
      </c>
      <c r="B5" s="563" t="s">
        <v>1164</v>
      </c>
      <c r="C5">
        <v>34</v>
      </c>
      <c r="D5">
        <v>668</v>
      </c>
      <c r="E5">
        <v>10</v>
      </c>
    </row>
    <row r="6" spans="1:5">
      <c r="A6" t="s">
        <v>1009</v>
      </c>
      <c r="B6" s="563">
        <v>27</v>
      </c>
      <c r="C6">
        <v>28</v>
      </c>
      <c r="D6">
        <v>110</v>
      </c>
      <c r="E6">
        <v>13</v>
      </c>
    </row>
    <row r="7" spans="1:5">
      <c r="A7" t="s">
        <v>1132</v>
      </c>
      <c r="B7" s="563">
        <v>27</v>
      </c>
      <c r="C7">
        <v>28</v>
      </c>
      <c r="D7">
        <v>17</v>
      </c>
      <c r="E7">
        <v>12</v>
      </c>
    </row>
    <row r="8" spans="1:5">
      <c r="A8" t="s">
        <v>1011</v>
      </c>
      <c r="B8" s="563" t="s">
        <v>1057</v>
      </c>
      <c r="C8">
        <v>44</v>
      </c>
      <c r="D8">
        <v>55</v>
      </c>
      <c r="E8">
        <v>13</v>
      </c>
    </row>
    <row r="12" spans="1:5">
      <c r="A12" s="840" t="s">
        <v>1039</v>
      </c>
      <c r="B12" s="841"/>
    </row>
    <row r="13" spans="1:5">
      <c r="A13" s="559" t="s">
        <v>1051</v>
      </c>
      <c r="B13" s="559" t="s">
        <v>1044</v>
      </c>
    </row>
    <row r="14" spans="1:5">
      <c r="A14" s="564" t="s">
        <v>1003</v>
      </c>
      <c r="B14" s="558" t="s">
        <v>1058</v>
      </c>
    </row>
    <row r="15" spans="1:5" ht="30">
      <c r="A15" s="560" t="s">
        <v>1005</v>
      </c>
      <c r="B15" s="558" t="s">
        <v>1059</v>
      </c>
    </row>
    <row r="16" spans="1:5" ht="60">
      <c r="A16" s="560" t="s">
        <v>1007</v>
      </c>
      <c r="B16" s="558" t="s">
        <v>1165</v>
      </c>
    </row>
    <row r="17" spans="1:2">
      <c r="A17" s="560" t="s">
        <v>1009</v>
      </c>
      <c r="B17" s="558" t="s">
        <v>1169</v>
      </c>
    </row>
    <row r="18" spans="1:2">
      <c r="A18" s="560" t="s">
        <v>1132</v>
      </c>
      <c r="B18" s="558" t="s">
        <v>1060</v>
      </c>
    </row>
    <row r="19" spans="1:2" ht="45">
      <c r="A19" s="560" t="s">
        <v>1011</v>
      </c>
      <c r="B19" s="558" t="s">
        <v>1061</v>
      </c>
    </row>
  </sheetData>
  <mergeCells count="1">
    <mergeCell ref="A12:B12"/>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11"/>
  <dimension ref="A1:F28"/>
  <sheetViews>
    <sheetView zoomScaleNormal="100" workbookViewId="0">
      <selection activeCell="B24" sqref="B24"/>
    </sheetView>
  </sheetViews>
  <sheetFormatPr defaultColWidth="11.42578125" defaultRowHeight="15"/>
  <cols>
    <col min="1" max="1" width="24.85546875" bestFit="1" customWidth="1"/>
    <col min="2" max="2" width="76.5703125" style="549" customWidth="1"/>
    <col min="3" max="3" width="50.140625" style="549" customWidth="1"/>
    <col min="4" max="4" width="24.140625" bestFit="1" customWidth="1"/>
    <col min="5" max="5" width="19.140625" customWidth="1"/>
    <col min="6" max="6" width="56.7109375" bestFit="1" customWidth="1"/>
    <col min="7" max="7" width="55.7109375" bestFit="1" customWidth="1"/>
    <col min="8" max="8" width="27.42578125" bestFit="1" customWidth="1"/>
  </cols>
  <sheetData>
    <row r="1" spans="1:6">
      <c r="A1" s="555" t="s">
        <v>1026</v>
      </c>
      <c r="B1" s="556">
        <v>2517</v>
      </c>
    </row>
    <row r="2" spans="1:6">
      <c r="A2" s="555" t="s">
        <v>1027</v>
      </c>
      <c r="B2" s="556">
        <v>6</v>
      </c>
    </row>
    <row r="3" spans="1:6">
      <c r="A3" s="555" t="s">
        <v>1028</v>
      </c>
      <c r="B3" s="556" t="s">
        <v>1029</v>
      </c>
    </row>
    <row r="5" spans="1:6">
      <c r="A5" s="555" t="s">
        <v>1030</v>
      </c>
      <c r="B5" s="555" t="s">
        <v>1031</v>
      </c>
      <c r="C5" s="555" t="s">
        <v>1032</v>
      </c>
      <c r="D5" s="555" t="s">
        <v>1184</v>
      </c>
    </row>
    <row r="6" spans="1:6">
      <c r="A6" s="557" t="s">
        <v>1003</v>
      </c>
      <c r="B6" s="557" t="s">
        <v>1033</v>
      </c>
      <c r="C6" s="558" t="s">
        <v>1034</v>
      </c>
      <c r="D6" s="669">
        <v>30</v>
      </c>
    </row>
    <row r="7" spans="1:6">
      <c r="D7" s="663"/>
    </row>
    <row r="9" spans="1:6">
      <c r="A9" s="555" t="s">
        <v>1023</v>
      </c>
      <c r="B9" s="557" t="s">
        <v>1035</v>
      </c>
    </row>
    <row r="10" spans="1:6">
      <c r="A10" s="555" t="s">
        <v>1036</v>
      </c>
      <c r="B10" s="557" t="s">
        <v>1037</v>
      </c>
    </row>
    <row r="11" spans="1:6">
      <c r="A11" s="842" t="s">
        <v>1038</v>
      </c>
      <c r="B11" s="843"/>
      <c r="C11" s="843"/>
      <c r="D11" s="843"/>
      <c r="E11" s="843"/>
      <c r="F11" s="17"/>
    </row>
    <row r="12" spans="1:6">
      <c r="A12" s="555" t="s">
        <v>1001</v>
      </c>
      <c r="B12" s="555" t="s">
        <v>1040</v>
      </c>
      <c r="C12" s="555" t="s">
        <v>1041</v>
      </c>
      <c r="D12" s="555" t="s">
        <v>1042</v>
      </c>
      <c r="E12" s="555" t="s">
        <v>1043</v>
      </c>
      <c r="F12" s="17"/>
    </row>
    <row r="13" spans="1:6">
      <c r="A13" s="560" t="s">
        <v>1005</v>
      </c>
      <c r="B13" s="557">
        <v>5</v>
      </c>
      <c r="C13" s="561" t="s">
        <v>1045</v>
      </c>
      <c r="D13" s="557" t="s">
        <v>1172</v>
      </c>
      <c r="E13" s="557" t="s">
        <v>1173</v>
      </c>
      <c r="F13" s="11"/>
    </row>
    <row r="14" spans="1:6" ht="45">
      <c r="A14" s="560" t="s">
        <v>1007</v>
      </c>
      <c r="B14" s="557">
        <v>12</v>
      </c>
      <c r="C14" s="558" t="s">
        <v>1806</v>
      </c>
      <c r="D14" s="557" t="s">
        <v>1174</v>
      </c>
      <c r="E14" s="557" t="s">
        <v>1175</v>
      </c>
      <c r="F14" s="612"/>
    </row>
    <row r="15" spans="1:6">
      <c r="A15" s="560" t="s">
        <v>1009</v>
      </c>
      <c r="B15" s="557">
        <v>9</v>
      </c>
      <c r="C15" s="561" t="s">
        <v>1171</v>
      </c>
      <c r="D15" s="557" t="s">
        <v>1176</v>
      </c>
      <c r="E15" s="557" t="s">
        <v>1177</v>
      </c>
      <c r="F15" s="11"/>
    </row>
    <row r="16" spans="1:6">
      <c r="A16" s="560" t="s">
        <v>1132</v>
      </c>
      <c r="B16" s="557">
        <v>12</v>
      </c>
      <c r="C16" s="561" t="s">
        <v>1046</v>
      </c>
      <c r="D16" s="557" t="s">
        <v>1178</v>
      </c>
      <c r="E16" s="557" t="s">
        <v>1179</v>
      </c>
      <c r="F16" s="11"/>
    </row>
    <row r="17" spans="1:6">
      <c r="A17" s="560" t="s">
        <v>1011</v>
      </c>
      <c r="B17" s="557">
        <v>31</v>
      </c>
      <c r="C17" s="561" t="s">
        <v>1047</v>
      </c>
      <c r="D17" s="557" t="s">
        <v>1180</v>
      </c>
      <c r="E17" s="557" t="s">
        <v>1181</v>
      </c>
      <c r="F17" s="11"/>
    </row>
    <row r="18" spans="1:6" ht="30">
      <c r="A18" s="560" t="s">
        <v>1013</v>
      </c>
      <c r="B18" s="557">
        <v>3</v>
      </c>
      <c r="C18" s="561" t="s">
        <v>1048</v>
      </c>
      <c r="D18" s="557" t="s">
        <v>1182</v>
      </c>
      <c r="E18" s="557" t="s">
        <v>1183</v>
      </c>
      <c r="F18" s="11"/>
    </row>
    <row r="22" spans="1:6">
      <c r="A22" s="555" t="s">
        <v>1001</v>
      </c>
      <c r="B22" s="555" t="s">
        <v>1041</v>
      </c>
      <c r="C22" s="555" t="s">
        <v>1042</v>
      </c>
      <c r="D22" s="555" t="s">
        <v>1043</v>
      </c>
    </row>
    <row r="23" spans="1:6" ht="45">
      <c r="A23" s="662" t="s">
        <v>1170</v>
      </c>
      <c r="B23" s="558" t="s">
        <v>1808</v>
      </c>
      <c r="C23" s="557" t="s">
        <v>1049</v>
      </c>
      <c r="D23" s="662" t="s">
        <v>1050</v>
      </c>
    </row>
    <row r="26" spans="1:6">
      <c r="A26" s="840" t="s">
        <v>1188</v>
      </c>
      <c r="B26" s="841"/>
    </row>
    <row r="27" spans="1:6">
      <c r="A27" s="555" t="s">
        <v>1051</v>
      </c>
      <c r="B27" s="555" t="s">
        <v>1189</v>
      </c>
    </row>
    <row r="28" spans="1:6">
      <c r="A28" s="752" t="s">
        <v>1011</v>
      </c>
      <c r="B28" s="557" t="s">
        <v>1190</v>
      </c>
    </row>
  </sheetData>
  <mergeCells count="2">
    <mergeCell ref="A11:E11"/>
    <mergeCell ref="A26:B26"/>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
  <dimension ref="A1:WXB1013"/>
  <sheetViews>
    <sheetView showGridLines="0" showRowColHeaders="0" topLeftCell="A9" zoomScale="120" zoomScaleNormal="120" workbookViewId="0">
      <selection activeCell="AQ21" sqref="AQ21"/>
    </sheetView>
  </sheetViews>
  <sheetFormatPr defaultColWidth="0" defaultRowHeight="15" zeroHeight="1"/>
  <cols>
    <col min="1" max="1" width="4.85546875" style="23" customWidth="1"/>
    <col min="2" max="2" width="4.140625" style="23" customWidth="1"/>
    <col min="3" max="3" width="2.5703125" style="23" hidden="1" customWidth="1"/>
    <col min="4" max="4" width="2.140625" style="23" customWidth="1"/>
    <col min="5" max="5" width="7.140625" style="23" customWidth="1"/>
    <col min="6" max="6" width="1.28515625" style="23" customWidth="1"/>
    <col min="7" max="9" width="1.140625" style="23" customWidth="1"/>
    <col min="10" max="10" width="1.7109375" style="23" customWidth="1"/>
    <col min="11" max="11" width="2" style="23" customWidth="1"/>
    <col min="12" max="12" width="1.85546875" style="23" customWidth="1"/>
    <col min="13" max="13" width="0.28515625" style="23" customWidth="1"/>
    <col min="14" max="14" width="2.42578125" style="23" customWidth="1"/>
    <col min="15" max="15" width="6.28515625" style="23" customWidth="1"/>
    <col min="16" max="16" width="0.28515625" style="23" customWidth="1"/>
    <col min="17" max="17" width="1" style="25" customWidth="1"/>
    <col min="18" max="18" width="0.42578125" style="25" customWidth="1"/>
    <col min="19" max="19" width="0.28515625" style="25" customWidth="1"/>
    <col min="20" max="20" width="0.42578125" style="25" customWidth="1"/>
    <col min="21" max="21" width="2.42578125" style="23" customWidth="1"/>
    <col min="22" max="22" width="1.28515625" style="23" customWidth="1"/>
    <col min="23" max="23" width="6" style="23" customWidth="1"/>
    <col min="24" max="24" width="7.7109375" style="23" customWidth="1"/>
    <col min="25" max="25" width="1" style="23" customWidth="1"/>
    <col min="26" max="26" width="2.42578125" style="23" customWidth="1"/>
    <col min="27" max="27" width="8" style="23" customWidth="1"/>
    <col min="28" max="28" width="0.85546875" style="23" customWidth="1"/>
    <col min="29" max="29" width="1.140625" style="23" customWidth="1"/>
    <col min="30" max="30" width="0.7109375" style="23" customWidth="1"/>
    <col min="31" max="31" width="0.85546875" style="23" customWidth="1"/>
    <col min="32" max="32" width="0.42578125" style="23" customWidth="1"/>
    <col min="33" max="33" width="0.85546875" style="23" customWidth="1"/>
    <col min="34" max="34" width="1.7109375" style="23" customWidth="1"/>
    <col min="35" max="35" width="2.85546875" style="23" customWidth="1"/>
    <col min="36" max="36" width="4.7109375" style="23" customWidth="1"/>
    <col min="37" max="37" width="2.85546875" style="24" customWidth="1"/>
    <col min="38" max="38" width="0.85546875" style="23" customWidth="1"/>
    <col min="39" max="39" width="0.7109375" style="23" customWidth="1"/>
    <col min="40" max="40" width="1.140625" style="23" customWidth="1"/>
    <col min="41" max="41" width="0.42578125" style="23" customWidth="1"/>
    <col min="42" max="42" width="7.7109375" style="23" customWidth="1"/>
    <col min="43" max="43" width="5.42578125" style="23" customWidth="1"/>
    <col min="44" max="44" width="4.42578125" style="23" customWidth="1"/>
    <col min="45" max="45" width="1.28515625" style="23" customWidth="1"/>
    <col min="46" max="46" width="2.140625" style="23" customWidth="1"/>
    <col min="47" max="47" width="1.85546875" style="23" customWidth="1"/>
    <col min="48" max="49" width="2.140625" style="23" customWidth="1"/>
    <col min="50" max="50" width="2.42578125" style="23" customWidth="1"/>
    <col min="51" max="51" width="0.28515625" style="23" customWidth="1"/>
    <col min="52" max="52" width="1.42578125" style="23" customWidth="1"/>
    <col min="53" max="53" width="0.85546875" style="23" hidden="1" customWidth="1"/>
    <col min="54" max="54" width="0.28515625" style="23" hidden="1" customWidth="1"/>
    <col min="55" max="55" width="1" style="23" hidden="1" customWidth="1"/>
    <col min="56" max="56" width="0.42578125" style="23" hidden="1" customWidth="1"/>
    <col min="57" max="57" width="0.28515625" style="23" hidden="1" customWidth="1"/>
    <col min="58" max="58" width="0.42578125" style="23" hidden="1" customWidth="1"/>
    <col min="59" max="59" width="2.42578125" style="23" hidden="1" customWidth="1"/>
    <col min="60" max="60" width="1.28515625" style="23" hidden="1" customWidth="1"/>
    <col min="61" max="61" width="9.140625" style="23" hidden="1" customWidth="1"/>
    <col min="62" max="62" width="7.7109375" style="23" hidden="1" customWidth="1"/>
    <col min="63" max="63" width="1" style="23" hidden="1" customWidth="1"/>
    <col min="64" max="64" width="3.28515625" style="23" hidden="1" customWidth="1"/>
    <col min="65" max="65" width="9.28515625" style="23" hidden="1" customWidth="1"/>
    <col min="66" max="66" width="1.85546875" style="23" hidden="1" customWidth="1"/>
    <col min="67" max="67" width="1.140625" style="23" hidden="1" customWidth="1"/>
    <col min="68" max="68" width="0.7109375" style="23" hidden="1" customWidth="1"/>
    <col min="69" max="69" width="0.85546875" style="23" hidden="1" customWidth="1"/>
    <col min="70" max="70" width="0.42578125" style="23" hidden="1" customWidth="1"/>
    <col min="71" max="71" width="0.85546875" style="23" hidden="1" customWidth="1"/>
    <col min="72" max="73" width="4.7109375" style="23" hidden="1" customWidth="1"/>
    <col min="74" max="74" width="4" style="23" hidden="1" customWidth="1"/>
    <col min="75" max="75" width="2.85546875" style="23" hidden="1" customWidth="1"/>
    <col min="76" max="76" width="0.85546875" style="23" hidden="1" customWidth="1"/>
    <col min="77" max="77" width="0.7109375" style="23" hidden="1" customWidth="1"/>
    <col min="78" max="78" width="1.140625" style="23" hidden="1" customWidth="1"/>
    <col min="79" max="79" width="0.42578125" style="23" hidden="1" customWidth="1"/>
    <col min="80" max="80" width="5.42578125" style="23" hidden="1" customWidth="1"/>
    <col min="81" max="81" width="6.28515625" style="23" hidden="1" customWidth="1"/>
    <col min="82" max="82" width="6" style="23" hidden="1" customWidth="1"/>
    <col min="83" max="83" width="0.42578125" style="23" hidden="1" customWidth="1"/>
    <col min="84" max="84" width="1.140625" style="23" hidden="1" customWidth="1"/>
    <col min="85" max="294" width="9.140625" style="23" hidden="1"/>
    <col min="295" max="295" width="1.42578125" style="23" hidden="1" customWidth="1"/>
    <col min="296" max="296" width="3.42578125" style="23" hidden="1" customWidth="1"/>
    <col min="297" max="297" width="0.28515625" style="23" hidden="1" customWidth="1"/>
    <col min="298" max="298" width="2.140625" style="23" hidden="1" customWidth="1"/>
    <col min="299" max="299" width="8.140625" style="23" hidden="1" customWidth="1"/>
    <col min="300" max="300" width="1.28515625" style="23" hidden="1" customWidth="1"/>
    <col min="301" max="301" width="1.85546875" style="23" hidden="1" customWidth="1"/>
    <col min="302" max="302" width="2.140625" style="23" hidden="1" customWidth="1"/>
    <col min="303" max="303" width="1.85546875" style="23" hidden="1" customWidth="1"/>
    <col min="304" max="305" width="2.140625" style="23" hidden="1" customWidth="1"/>
    <col min="306" max="306" width="2.42578125" style="23" hidden="1" customWidth="1"/>
    <col min="307" max="307" width="0.28515625" style="23" hidden="1" customWidth="1"/>
    <col min="308" max="308" width="1.42578125" style="23" hidden="1" customWidth="1"/>
    <col min="309" max="309" width="0.85546875" style="23" hidden="1" customWidth="1"/>
    <col min="310" max="310" width="0.28515625" style="23" hidden="1" customWidth="1"/>
    <col min="311" max="311" width="1" style="23" hidden="1" customWidth="1"/>
    <col min="312" max="312" width="0.42578125" style="23" hidden="1" customWidth="1"/>
    <col min="313" max="313" width="0.28515625" style="23" hidden="1" customWidth="1"/>
    <col min="314" max="314" width="0.42578125" style="23" hidden="1" customWidth="1"/>
    <col min="315" max="315" width="2.42578125" style="23" hidden="1" customWidth="1"/>
    <col min="316" max="316" width="1.28515625" style="23" hidden="1" customWidth="1"/>
    <col min="317" max="317" width="9.140625" style="23" hidden="1" customWidth="1"/>
    <col min="318" max="318" width="7.7109375" style="23" hidden="1" customWidth="1"/>
    <col min="319" max="319" width="1" style="23" hidden="1" customWidth="1"/>
    <col min="320" max="320" width="3.28515625" style="23" hidden="1" customWidth="1"/>
    <col min="321" max="321" width="9.28515625" style="23" hidden="1" customWidth="1"/>
    <col min="322" max="322" width="1.85546875" style="23" hidden="1" customWidth="1"/>
    <col min="323" max="323" width="1.140625" style="23" hidden="1" customWidth="1"/>
    <col min="324" max="324" width="0.7109375" style="23" hidden="1" customWidth="1"/>
    <col min="325" max="325" width="0.85546875" style="23" hidden="1" customWidth="1"/>
    <col min="326" max="326" width="0.42578125" style="23" hidden="1" customWidth="1"/>
    <col min="327" max="327" width="0.85546875" style="23" hidden="1" customWidth="1"/>
    <col min="328" max="329" width="4.7109375" style="23" hidden="1" customWidth="1"/>
    <col min="330" max="330" width="4" style="23" hidden="1" customWidth="1"/>
    <col min="331" max="331" width="2.85546875" style="23" hidden="1" customWidth="1"/>
    <col min="332" max="332" width="0.85546875" style="23" hidden="1" customWidth="1"/>
    <col min="333" max="333" width="0.7109375" style="23" hidden="1" customWidth="1"/>
    <col min="334" max="334" width="1.140625" style="23" hidden="1" customWidth="1"/>
    <col min="335" max="335" width="0.42578125" style="23" hidden="1" customWidth="1"/>
    <col min="336" max="336" width="5.42578125" style="23" hidden="1" customWidth="1"/>
    <col min="337" max="337" width="6.28515625" style="23" hidden="1" customWidth="1"/>
    <col min="338" max="338" width="6" style="23" hidden="1" customWidth="1"/>
    <col min="339" max="339" width="0.42578125" style="23" hidden="1" customWidth="1"/>
    <col min="340" max="340" width="1.140625" style="23" hidden="1" customWidth="1"/>
    <col min="341" max="550" width="9.140625" style="23" hidden="1"/>
    <col min="551" max="551" width="1.42578125" style="23" hidden="1" customWidth="1"/>
    <col min="552" max="552" width="3.42578125" style="23" hidden="1" customWidth="1"/>
    <col min="553" max="553" width="0.28515625" style="23" hidden="1" customWidth="1"/>
    <col min="554" max="554" width="2.140625" style="23" hidden="1" customWidth="1"/>
    <col min="555" max="555" width="8.140625" style="23" hidden="1" customWidth="1"/>
    <col min="556" max="556" width="1.28515625" style="23" hidden="1" customWidth="1"/>
    <col min="557" max="557" width="1.85546875" style="23" hidden="1" customWidth="1"/>
    <col min="558" max="558" width="2.140625" style="23" hidden="1" customWidth="1"/>
    <col min="559" max="559" width="1.85546875" style="23" hidden="1" customWidth="1"/>
    <col min="560" max="561" width="2.140625" style="23" hidden="1" customWidth="1"/>
    <col min="562" max="562" width="2.42578125" style="23" hidden="1" customWidth="1"/>
    <col min="563" max="563" width="0.28515625" style="23" hidden="1" customWidth="1"/>
    <col min="564" max="564" width="1.42578125" style="23" hidden="1" customWidth="1"/>
    <col min="565" max="565" width="0.85546875" style="23" hidden="1" customWidth="1"/>
    <col min="566" max="566" width="0.28515625" style="23" hidden="1" customWidth="1"/>
    <col min="567" max="567" width="1" style="23" hidden="1" customWidth="1"/>
    <col min="568" max="568" width="0.42578125" style="23" hidden="1" customWidth="1"/>
    <col min="569" max="569" width="0.28515625" style="23" hidden="1" customWidth="1"/>
    <col min="570" max="570" width="0.42578125" style="23" hidden="1" customWidth="1"/>
    <col min="571" max="571" width="2.42578125" style="23" hidden="1" customWidth="1"/>
    <col min="572" max="572" width="1.28515625" style="23" hidden="1" customWidth="1"/>
    <col min="573" max="573" width="9.140625" style="23" hidden="1" customWidth="1"/>
    <col min="574" max="574" width="7.7109375" style="23" hidden="1" customWidth="1"/>
    <col min="575" max="575" width="1" style="23" hidden="1" customWidth="1"/>
    <col min="576" max="576" width="3.28515625" style="23" hidden="1" customWidth="1"/>
    <col min="577" max="577" width="9.28515625" style="23" hidden="1" customWidth="1"/>
    <col min="578" max="578" width="1.85546875" style="23" hidden="1" customWidth="1"/>
    <col min="579" max="579" width="1.140625" style="23" hidden="1" customWidth="1"/>
    <col min="580" max="580" width="0.7109375" style="23" hidden="1" customWidth="1"/>
    <col min="581" max="581" width="0.85546875" style="23" hidden="1" customWidth="1"/>
    <col min="582" max="582" width="0.42578125" style="23" hidden="1" customWidth="1"/>
    <col min="583" max="583" width="0.85546875" style="23" hidden="1" customWidth="1"/>
    <col min="584" max="585" width="4.7109375" style="23" hidden="1" customWidth="1"/>
    <col min="586" max="586" width="4" style="23" hidden="1" customWidth="1"/>
    <col min="587" max="587" width="2.85546875" style="23" hidden="1" customWidth="1"/>
    <col min="588" max="588" width="0.85546875" style="23" hidden="1" customWidth="1"/>
    <col min="589" max="589" width="0.7109375" style="23" hidden="1" customWidth="1"/>
    <col min="590" max="590" width="1.140625" style="23" hidden="1" customWidth="1"/>
    <col min="591" max="591" width="0.42578125" style="23" hidden="1" customWidth="1"/>
    <col min="592" max="592" width="5.42578125" style="23" hidden="1" customWidth="1"/>
    <col min="593" max="593" width="6.28515625" style="23" hidden="1" customWidth="1"/>
    <col min="594" max="594" width="6" style="23" hidden="1" customWidth="1"/>
    <col min="595" max="595" width="0.42578125" style="23" hidden="1" customWidth="1"/>
    <col min="596" max="596" width="1.140625" style="23" hidden="1" customWidth="1"/>
    <col min="597" max="806" width="9.140625" style="23" hidden="1"/>
    <col min="807" max="807" width="1.42578125" style="23" hidden="1" customWidth="1"/>
    <col min="808" max="808" width="3.42578125" style="23" hidden="1" customWidth="1"/>
    <col min="809" max="809" width="0.28515625" style="23" hidden="1" customWidth="1"/>
    <col min="810" max="810" width="2.140625" style="23" hidden="1" customWidth="1"/>
    <col min="811" max="811" width="8.140625" style="23" hidden="1" customWidth="1"/>
    <col min="812" max="812" width="1.28515625" style="23" hidden="1" customWidth="1"/>
    <col min="813" max="813" width="1.85546875" style="23" hidden="1" customWidth="1"/>
    <col min="814" max="814" width="2.140625" style="23" hidden="1" customWidth="1"/>
    <col min="815" max="815" width="1.85546875" style="23" hidden="1" customWidth="1"/>
    <col min="816" max="817" width="2.140625" style="23" hidden="1" customWidth="1"/>
    <col min="818" max="818" width="2.42578125" style="23" hidden="1" customWidth="1"/>
    <col min="819" max="819" width="0.28515625" style="23" hidden="1" customWidth="1"/>
    <col min="820" max="820" width="1.42578125" style="23" hidden="1" customWidth="1"/>
    <col min="821" max="821" width="0.85546875" style="23" hidden="1" customWidth="1"/>
    <col min="822" max="822" width="0.28515625" style="23" hidden="1" customWidth="1"/>
    <col min="823" max="823" width="1" style="23" hidden="1" customWidth="1"/>
    <col min="824" max="824" width="0.42578125" style="23" hidden="1" customWidth="1"/>
    <col min="825" max="825" width="0.28515625" style="23" hidden="1" customWidth="1"/>
    <col min="826" max="826" width="0.42578125" style="23" hidden="1" customWidth="1"/>
    <col min="827" max="827" width="2.42578125" style="23" hidden="1" customWidth="1"/>
    <col min="828" max="828" width="1.28515625" style="23" hidden="1" customWidth="1"/>
    <col min="829" max="829" width="9.140625" style="23" hidden="1" customWidth="1"/>
    <col min="830" max="830" width="7.7109375" style="23" hidden="1" customWidth="1"/>
    <col min="831" max="831" width="1" style="23" hidden="1" customWidth="1"/>
    <col min="832" max="832" width="3.28515625" style="23" hidden="1" customWidth="1"/>
    <col min="833" max="833" width="9.28515625" style="23" hidden="1" customWidth="1"/>
    <col min="834" max="834" width="1.85546875" style="23" hidden="1" customWidth="1"/>
    <col min="835" max="835" width="1.140625" style="23" hidden="1" customWidth="1"/>
    <col min="836" max="836" width="0.7109375" style="23" hidden="1" customWidth="1"/>
    <col min="837" max="837" width="0.85546875" style="23" hidden="1" customWidth="1"/>
    <col min="838" max="838" width="0.42578125" style="23" hidden="1" customWidth="1"/>
    <col min="839" max="839" width="0.85546875" style="23" hidden="1" customWidth="1"/>
    <col min="840" max="841" width="4.7109375" style="23" hidden="1" customWidth="1"/>
    <col min="842" max="842" width="4" style="23" hidden="1" customWidth="1"/>
    <col min="843" max="843" width="2.85546875" style="23" hidden="1" customWidth="1"/>
    <col min="844" max="844" width="0.85546875" style="23" hidden="1" customWidth="1"/>
    <col min="845" max="845" width="0.7109375" style="23" hidden="1" customWidth="1"/>
    <col min="846" max="846" width="1.140625" style="23" hidden="1" customWidth="1"/>
    <col min="847" max="847" width="0.42578125" style="23" hidden="1" customWidth="1"/>
    <col min="848" max="848" width="5.42578125" style="23" hidden="1" customWidth="1"/>
    <col min="849" max="849" width="6.28515625" style="23" hidden="1" customWidth="1"/>
    <col min="850" max="850" width="6" style="23" hidden="1" customWidth="1"/>
    <col min="851" max="851" width="0.42578125" style="23" hidden="1" customWidth="1"/>
    <col min="852" max="852" width="1.140625" style="23" hidden="1" customWidth="1"/>
    <col min="853" max="1062" width="9.140625" style="23" hidden="1"/>
    <col min="1063" max="1063" width="1.42578125" style="23" hidden="1" customWidth="1"/>
    <col min="1064" max="1064" width="3.42578125" style="23" hidden="1" customWidth="1"/>
    <col min="1065" max="1065" width="0.28515625" style="23" hidden="1" customWidth="1"/>
    <col min="1066" max="1066" width="2.140625" style="23" hidden="1" customWidth="1"/>
    <col min="1067" max="1067" width="8.140625" style="23" hidden="1" customWidth="1"/>
    <col min="1068" max="1068" width="1.28515625" style="23" hidden="1" customWidth="1"/>
    <col min="1069" max="1069" width="1.85546875" style="23" hidden="1" customWidth="1"/>
    <col min="1070" max="1070" width="2.140625" style="23" hidden="1" customWidth="1"/>
    <col min="1071" max="1071" width="1.85546875" style="23" hidden="1" customWidth="1"/>
    <col min="1072" max="1073" width="2.140625" style="23" hidden="1" customWidth="1"/>
    <col min="1074" max="1074" width="2.42578125" style="23" hidden="1" customWidth="1"/>
    <col min="1075" max="1075" width="0.28515625" style="23" hidden="1" customWidth="1"/>
    <col min="1076" max="1076" width="1.42578125" style="23" hidden="1" customWidth="1"/>
    <col min="1077" max="1077" width="0.85546875" style="23" hidden="1" customWidth="1"/>
    <col min="1078" max="1078" width="0.28515625" style="23" hidden="1" customWidth="1"/>
    <col min="1079" max="1079" width="1" style="23" hidden="1" customWidth="1"/>
    <col min="1080" max="1080" width="0.42578125" style="23" hidden="1" customWidth="1"/>
    <col min="1081" max="1081" width="0.28515625" style="23" hidden="1" customWidth="1"/>
    <col min="1082" max="1082" width="0.42578125" style="23" hidden="1" customWidth="1"/>
    <col min="1083" max="1083" width="2.42578125" style="23" hidden="1" customWidth="1"/>
    <col min="1084" max="1084" width="1.28515625" style="23" hidden="1" customWidth="1"/>
    <col min="1085" max="1085" width="9.140625" style="23" hidden="1" customWidth="1"/>
    <col min="1086" max="1086" width="7.7109375" style="23" hidden="1" customWidth="1"/>
    <col min="1087" max="1087" width="1" style="23" hidden="1" customWidth="1"/>
    <col min="1088" max="1088" width="3.28515625" style="23" hidden="1" customWidth="1"/>
    <col min="1089" max="1089" width="9.28515625" style="23" hidden="1" customWidth="1"/>
    <col min="1090" max="1090" width="1.85546875" style="23" hidden="1" customWidth="1"/>
    <col min="1091" max="1091" width="1.140625" style="23" hidden="1" customWidth="1"/>
    <col min="1092" max="1092" width="0.7109375" style="23" hidden="1" customWidth="1"/>
    <col min="1093" max="1093" width="0.85546875" style="23" hidden="1" customWidth="1"/>
    <col min="1094" max="1094" width="0.42578125" style="23" hidden="1" customWidth="1"/>
    <col min="1095" max="1095" width="0.85546875" style="23" hidden="1" customWidth="1"/>
    <col min="1096" max="1097" width="4.7109375" style="23" hidden="1" customWidth="1"/>
    <col min="1098" max="1098" width="4" style="23" hidden="1" customWidth="1"/>
    <col min="1099" max="1099" width="2.85546875" style="23" hidden="1" customWidth="1"/>
    <col min="1100" max="1100" width="0.85546875" style="23" hidden="1" customWidth="1"/>
    <col min="1101" max="1101" width="0.7109375" style="23" hidden="1" customWidth="1"/>
    <col min="1102" max="1102" width="1.140625" style="23" hidden="1" customWidth="1"/>
    <col min="1103" max="1103" width="0.42578125" style="23" hidden="1" customWidth="1"/>
    <col min="1104" max="1104" width="5.42578125" style="23" hidden="1" customWidth="1"/>
    <col min="1105" max="1105" width="6.28515625" style="23" hidden="1" customWidth="1"/>
    <col min="1106" max="1106" width="6" style="23" hidden="1" customWidth="1"/>
    <col min="1107" max="1107" width="0.42578125" style="23" hidden="1" customWidth="1"/>
    <col min="1108" max="1108" width="1.140625" style="23" hidden="1" customWidth="1"/>
    <col min="1109" max="1318" width="9.140625" style="23" hidden="1"/>
    <col min="1319" max="1319" width="1.42578125" style="23" hidden="1" customWidth="1"/>
    <col min="1320" max="1320" width="3.42578125" style="23" hidden="1" customWidth="1"/>
    <col min="1321" max="1321" width="0.28515625" style="23" hidden="1" customWidth="1"/>
    <col min="1322" max="1322" width="2.140625" style="23" hidden="1" customWidth="1"/>
    <col min="1323" max="1323" width="8.140625" style="23" hidden="1" customWidth="1"/>
    <col min="1324" max="1324" width="1.28515625" style="23" hidden="1" customWidth="1"/>
    <col min="1325" max="1325" width="1.85546875" style="23" hidden="1" customWidth="1"/>
    <col min="1326" max="1326" width="2.140625" style="23" hidden="1" customWidth="1"/>
    <col min="1327" max="1327" width="1.85546875" style="23" hidden="1" customWidth="1"/>
    <col min="1328" max="1329" width="2.140625" style="23" hidden="1" customWidth="1"/>
    <col min="1330" max="1330" width="2.42578125" style="23" hidden="1" customWidth="1"/>
    <col min="1331" max="1331" width="0.28515625" style="23" hidden="1" customWidth="1"/>
    <col min="1332" max="1332" width="1.42578125" style="23" hidden="1" customWidth="1"/>
    <col min="1333" max="1333" width="0.85546875" style="23" hidden="1" customWidth="1"/>
    <col min="1334" max="1334" width="0.28515625" style="23" hidden="1" customWidth="1"/>
    <col min="1335" max="1335" width="1" style="23" hidden="1" customWidth="1"/>
    <col min="1336" max="1336" width="0.42578125" style="23" hidden="1" customWidth="1"/>
    <col min="1337" max="1337" width="0.28515625" style="23" hidden="1" customWidth="1"/>
    <col min="1338" max="1338" width="0.42578125" style="23" hidden="1" customWidth="1"/>
    <col min="1339" max="1339" width="2.42578125" style="23" hidden="1" customWidth="1"/>
    <col min="1340" max="1340" width="1.28515625" style="23" hidden="1" customWidth="1"/>
    <col min="1341" max="1341" width="9.140625" style="23" hidden="1" customWidth="1"/>
    <col min="1342" max="1342" width="7.7109375" style="23" hidden="1" customWidth="1"/>
    <col min="1343" max="1343" width="1" style="23" hidden="1" customWidth="1"/>
    <col min="1344" max="1344" width="3.28515625" style="23" hidden="1" customWidth="1"/>
    <col min="1345" max="1345" width="9.28515625" style="23" hidden="1" customWidth="1"/>
    <col min="1346" max="1346" width="1.85546875" style="23" hidden="1" customWidth="1"/>
    <col min="1347" max="1347" width="1.140625" style="23" hidden="1" customWidth="1"/>
    <col min="1348" max="1348" width="0.7109375" style="23" hidden="1" customWidth="1"/>
    <col min="1349" max="1349" width="0.85546875" style="23" hidden="1" customWidth="1"/>
    <col min="1350" max="1350" width="0.42578125" style="23" hidden="1" customWidth="1"/>
    <col min="1351" max="1351" width="0.85546875" style="23" hidden="1" customWidth="1"/>
    <col min="1352" max="1353" width="4.7109375" style="23" hidden="1" customWidth="1"/>
    <col min="1354" max="1354" width="4" style="23" hidden="1" customWidth="1"/>
    <col min="1355" max="1355" width="2.85546875" style="23" hidden="1" customWidth="1"/>
    <col min="1356" max="1356" width="0.85546875" style="23" hidden="1" customWidth="1"/>
    <col min="1357" max="1357" width="0.7109375" style="23" hidden="1" customWidth="1"/>
    <col min="1358" max="1358" width="1.140625" style="23" hidden="1" customWidth="1"/>
    <col min="1359" max="1359" width="0.42578125" style="23" hidden="1" customWidth="1"/>
    <col min="1360" max="1360" width="5.42578125" style="23" hidden="1" customWidth="1"/>
    <col min="1361" max="1361" width="6.28515625" style="23" hidden="1" customWidth="1"/>
    <col min="1362" max="1362" width="6" style="23" hidden="1" customWidth="1"/>
    <col min="1363" max="1363" width="0.42578125" style="23" hidden="1" customWidth="1"/>
    <col min="1364" max="1364" width="1.140625" style="23" hidden="1" customWidth="1"/>
    <col min="1365" max="1574" width="9.140625" style="23" hidden="1"/>
    <col min="1575" max="1575" width="1.42578125" style="23" hidden="1" customWidth="1"/>
    <col min="1576" max="1576" width="3.42578125" style="23" hidden="1" customWidth="1"/>
    <col min="1577" max="1577" width="0.28515625" style="23" hidden="1" customWidth="1"/>
    <col min="1578" max="1578" width="2.140625" style="23" hidden="1" customWidth="1"/>
    <col min="1579" max="1579" width="8.140625" style="23" hidden="1" customWidth="1"/>
    <col min="1580" max="1580" width="1.28515625" style="23" hidden="1" customWidth="1"/>
    <col min="1581" max="1581" width="1.85546875" style="23" hidden="1" customWidth="1"/>
    <col min="1582" max="1582" width="2.140625" style="23" hidden="1" customWidth="1"/>
    <col min="1583" max="1583" width="1.85546875" style="23" hidden="1" customWidth="1"/>
    <col min="1584" max="1585" width="2.140625" style="23" hidden="1" customWidth="1"/>
    <col min="1586" max="1586" width="2.42578125" style="23" hidden="1" customWidth="1"/>
    <col min="1587" max="1587" width="0.28515625" style="23" hidden="1" customWidth="1"/>
    <col min="1588" max="1588" width="1.42578125" style="23" hidden="1" customWidth="1"/>
    <col min="1589" max="1589" width="0.85546875" style="23" hidden="1" customWidth="1"/>
    <col min="1590" max="1590" width="0.28515625" style="23" hidden="1" customWidth="1"/>
    <col min="1591" max="1591" width="1" style="23" hidden="1" customWidth="1"/>
    <col min="1592" max="1592" width="0.42578125" style="23" hidden="1" customWidth="1"/>
    <col min="1593" max="1593" width="0.28515625" style="23" hidden="1" customWidth="1"/>
    <col min="1594" max="1594" width="0.42578125" style="23" hidden="1" customWidth="1"/>
    <col min="1595" max="1595" width="2.42578125" style="23" hidden="1" customWidth="1"/>
    <col min="1596" max="1596" width="1.28515625" style="23" hidden="1" customWidth="1"/>
    <col min="1597" max="1597" width="9.140625" style="23" hidden="1" customWidth="1"/>
    <col min="1598" max="1598" width="7.7109375" style="23" hidden="1" customWidth="1"/>
    <col min="1599" max="1599" width="1" style="23" hidden="1" customWidth="1"/>
    <col min="1600" max="1600" width="3.28515625" style="23" hidden="1" customWidth="1"/>
    <col min="1601" max="1601" width="9.28515625" style="23" hidden="1" customWidth="1"/>
    <col min="1602" max="1602" width="1.85546875" style="23" hidden="1" customWidth="1"/>
    <col min="1603" max="1603" width="1.140625" style="23" hidden="1" customWidth="1"/>
    <col min="1604" max="1604" width="0.7109375" style="23" hidden="1" customWidth="1"/>
    <col min="1605" max="1605" width="0.85546875" style="23" hidden="1" customWidth="1"/>
    <col min="1606" max="1606" width="0.42578125" style="23" hidden="1" customWidth="1"/>
    <col min="1607" max="1607" width="0.85546875" style="23" hidden="1" customWidth="1"/>
    <col min="1608" max="1609" width="4.7109375" style="23" hidden="1" customWidth="1"/>
    <col min="1610" max="1610" width="4" style="23" hidden="1" customWidth="1"/>
    <col min="1611" max="1611" width="2.85546875" style="23" hidden="1" customWidth="1"/>
    <col min="1612" max="1612" width="0.85546875" style="23" hidden="1" customWidth="1"/>
    <col min="1613" max="1613" width="0.7109375" style="23" hidden="1" customWidth="1"/>
    <col min="1614" max="1614" width="1.140625" style="23" hidden="1" customWidth="1"/>
    <col min="1615" max="1615" width="0.42578125" style="23" hidden="1" customWidth="1"/>
    <col min="1616" max="1616" width="5.42578125" style="23" hidden="1" customWidth="1"/>
    <col min="1617" max="1617" width="6.28515625" style="23" hidden="1" customWidth="1"/>
    <col min="1618" max="1618" width="6" style="23" hidden="1" customWidth="1"/>
    <col min="1619" max="1619" width="0.42578125" style="23" hidden="1" customWidth="1"/>
    <col min="1620" max="1620" width="1.140625" style="23" hidden="1" customWidth="1"/>
    <col min="1621" max="1830" width="9.140625" style="23" hidden="1"/>
    <col min="1831" max="1831" width="1.42578125" style="23" hidden="1" customWidth="1"/>
    <col min="1832" max="1832" width="3.42578125" style="23" hidden="1" customWidth="1"/>
    <col min="1833" max="1833" width="0.28515625" style="23" hidden="1" customWidth="1"/>
    <col min="1834" max="1834" width="2.140625" style="23" hidden="1" customWidth="1"/>
    <col min="1835" max="1835" width="8.140625" style="23" hidden="1" customWidth="1"/>
    <col min="1836" max="1836" width="1.28515625" style="23" hidden="1" customWidth="1"/>
    <col min="1837" max="1837" width="1.85546875" style="23" hidden="1" customWidth="1"/>
    <col min="1838" max="1838" width="2.140625" style="23" hidden="1" customWidth="1"/>
    <col min="1839" max="1839" width="1.85546875" style="23" hidden="1" customWidth="1"/>
    <col min="1840" max="1841" width="2.140625" style="23" hidden="1" customWidth="1"/>
    <col min="1842" max="1842" width="2.42578125" style="23" hidden="1" customWidth="1"/>
    <col min="1843" max="1843" width="0.28515625" style="23" hidden="1" customWidth="1"/>
    <col min="1844" max="1844" width="1.42578125" style="23" hidden="1" customWidth="1"/>
    <col min="1845" max="1845" width="0.85546875" style="23" hidden="1" customWidth="1"/>
    <col min="1846" max="1846" width="0.28515625" style="23" hidden="1" customWidth="1"/>
    <col min="1847" max="1847" width="1" style="23" hidden="1" customWidth="1"/>
    <col min="1848" max="1848" width="0.42578125" style="23" hidden="1" customWidth="1"/>
    <col min="1849" max="1849" width="0.28515625" style="23" hidden="1" customWidth="1"/>
    <col min="1850" max="1850" width="0.42578125" style="23" hidden="1" customWidth="1"/>
    <col min="1851" max="1851" width="2.42578125" style="23" hidden="1" customWidth="1"/>
    <col min="1852" max="1852" width="1.28515625" style="23" hidden="1" customWidth="1"/>
    <col min="1853" max="1853" width="9.140625" style="23" hidden="1" customWidth="1"/>
    <col min="1854" max="1854" width="7.7109375" style="23" hidden="1" customWidth="1"/>
    <col min="1855" max="1855" width="1" style="23" hidden="1" customWidth="1"/>
    <col min="1856" max="1856" width="3.28515625" style="23" hidden="1" customWidth="1"/>
    <col min="1857" max="1857" width="9.28515625" style="23" hidden="1" customWidth="1"/>
    <col min="1858" max="1858" width="1.85546875" style="23" hidden="1" customWidth="1"/>
    <col min="1859" max="1859" width="1.140625" style="23" hidden="1" customWidth="1"/>
    <col min="1860" max="1860" width="0.7109375" style="23" hidden="1" customWidth="1"/>
    <col min="1861" max="1861" width="0.85546875" style="23" hidden="1" customWidth="1"/>
    <col min="1862" max="1862" width="0.42578125" style="23" hidden="1" customWidth="1"/>
    <col min="1863" max="1863" width="0.85546875" style="23" hidden="1" customWidth="1"/>
    <col min="1864" max="1865" width="4.7109375" style="23" hidden="1" customWidth="1"/>
    <col min="1866" max="1866" width="4" style="23" hidden="1" customWidth="1"/>
    <col min="1867" max="1867" width="2.85546875" style="23" hidden="1" customWidth="1"/>
    <col min="1868" max="1868" width="0.85546875" style="23" hidden="1" customWidth="1"/>
    <col min="1869" max="1869" width="0.7109375" style="23" hidden="1" customWidth="1"/>
    <col min="1870" max="1870" width="1.140625" style="23" hidden="1" customWidth="1"/>
    <col min="1871" max="1871" width="0.42578125" style="23" hidden="1" customWidth="1"/>
    <col min="1872" max="1872" width="5.42578125" style="23" hidden="1" customWidth="1"/>
    <col min="1873" max="1873" width="6.28515625" style="23" hidden="1" customWidth="1"/>
    <col min="1874" max="1874" width="6" style="23" hidden="1" customWidth="1"/>
    <col min="1875" max="1875" width="0.42578125" style="23" hidden="1" customWidth="1"/>
    <col min="1876" max="1876" width="1.140625" style="23" hidden="1" customWidth="1"/>
    <col min="1877" max="2086" width="9.140625" style="23" hidden="1"/>
    <col min="2087" max="2087" width="1.42578125" style="23" hidden="1" customWidth="1"/>
    <col min="2088" max="2088" width="3.42578125" style="23" hidden="1" customWidth="1"/>
    <col min="2089" max="2089" width="0.28515625" style="23" hidden="1" customWidth="1"/>
    <col min="2090" max="2090" width="2.140625" style="23" hidden="1" customWidth="1"/>
    <col min="2091" max="2091" width="8.140625" style="23" hidden="1" customWidth="1"/>
    <col min="2092" max="2092" width="1.28515625" style="23" hidden="1" customWidth="1"/>
    <col min="2093" max="2093" width="1.85546875" style="23" hidden="1" customWidth="1"/>
    <col min="2094" max="2094" width="2.140625" style="23" hidden="1" customWidth="1"/>
    <col min="2095" max="2095" width="1.85546875" style="23" hidden="1" customWidth="1"/>
    <col min="2096" max="2097" width="2.140625" style="23" hidden="1" customWidth="1"/>
    <col min="2098" max="2098" width="2.42578125" style="23" hidden="1" customWidth="1"/>
    <col min="2099" max="2099" width="0.28515625" style="23" hidden="1" customWidth="1"/>
    <col min="2100" max="2100" width="1.42578125" style="23" hidden="1" customWidth="1"/>
    <col min="2101" max="2101" width="0.85546875" style="23" hidden="1" customWidth="1"/>
    <col min="2102" max="2102" width="0.28515625" style="23" hidden="1" customWidth="1"/>
    <col min="2103" max="2103" width="1" style="23" hidden="1" customWidth="1"/>
    <col min="2104" max="2104" width="0.42578125" style="23" hidden="1" customWidth="1"/>
    <col min="2105" max="2105" width="0.28515625" style="23" hidden="1" customWidth="1"/>
    <col min="2106" max="2106" width="0.42578125" style="23" hidden="1" customWidth="1"/>
    <col min="2107" max="2107" width="2.42578125" style="23" hidden="1" customWidth="1"/>
    <col min="2108" max="2108" width="1.28515625" style="23" hidden="1" customWidth="1"/>
    <col min="2109" max="2109" width="9.140625" style="23" hidden="1" customWidth="1"/>
    <col min="2110" max="2110" width="7.7109375" style="23" hidden="1" customWidth="1"/>
    <col min="2111" max="2111" width="1" style="23" hidden="1" customWidth="1"/>
    <col min="2112" max="2112" width="3.28515625" style="23" hidden="1" customWidth="1"/>
    <col min="2113" max="2113" width="9.28515625" style="23" hidden="1" customWidth="1"/>
    <col min="2114" max="2114" width="1.85546875" style="23" hidden="1" customWidth="1"/>
    <col min="2115" max="2115" width="1.140625" style="23" hidden="1" customWidth="1"/>
    <col min="2116" max="2116" width="0.7109375" style="23" hidden="1" customWidth="1"/>
    <col min="2117" max="2117" width="0.85546875" style="23" hidden="1" customWidth="1"/>
    <col min="2118" max="2118" width="0.42578125" style="23" hidden="1" customWidth="1"/>
    <col min="2119" max="2119" width="0.85546875" style="23" hidden="1" customWidth="1"/>
    <col min="2120" max="2121" width="4.7109375" style="23" hidden="1" customWidth="1"/>
    <col min="2122" max="2122" width="4" style="23" hidden="1" customWidth="1"/>
    <col min="2123" max="2123" width="2.85546875" style="23" hidden="1" customWidth="1"/>
    <col min="2124" max="2124" width="0.85546875" style="23" hidden="1" customWidth="1"/>
    <col min="2125" max="2125" width="0.7109375" style="23" hidden="1" customWidth="1"/>
    <col min="2126" max="2126" width="1.140625" style="23" hidden="1" customWidth="1"/>
    <col min="2127" max="2127" width="0.42578125" style="23" hidden="1" customWidth="1"/>
    <col min="2128" max="2128" width="5.42578125" style="23" hidden="1" customWidth="1"/>
    <col min="2129" max="2129" width="6.28515625" style="23" hidden="1" customWidth="1"/>
    <col min="2130" max="2130" width="6" style="23" hidden="1" customWidth="1"/>
    <col min="2131" max="2131" width="0.42578125" style="23" hidden="1" customWidth="1"/>
    <col min="2132" max="2132" width="1.140625" style="23" hidden="1" customWidth="1"/>
    <col min="2133" max="2342" width="9.140625" style="23" hidden="1"/>
    <col min="2343" max="2343" width="1.42578125" style="23" hidden="1" customWidth="1"/>
    <col min="2344" max="2344" width="3.42578125" style="23" hidden="1" customWidth="1"/>
    <col min="2345" max="2345" width="0.28515625" style="23" hidden="1" customWidth="1"/>
    <col min="2346" max="2346" width="2.140625" style="23" hidden="1" customWidth="1"/>
    <col min="2347" max="2347" width="8.140625" style="23" hidden="1" customWidth="1"/>
    <col min="2348" max="2348" width="1.28515625" style="23" hidden="1" customWidth="1"/>
    <col min="2349" max="2349" width="1.85546875" style="23" hidden="1" customWidth="1"/>
    <col min="2350" max="2350" width="2.140625" style="23" hidden="1" customWidth="1"/>
    <col min="2351" max="2351" width="1.85546875" style="23" hidden="1" customWidth="1"/>
    <col min="2352" max="2353" width="2.140625" style="23" hidden="1" customWidth="1"/>
    <col min="2354" max="2354" width="2.42578125" style="23" hidden="1" customWidth="1"/>
    <col min="2355" max="2355" width="0.28515625" style="23" hidden="1" customWidth="1"/>
    <col min="2356" max="2356" width="1.42578125" style="23" hidden="1" customWidth="1"/>
    <col min="2357" max="2357" width="0.85546875" style="23" hidden="1" customWidth="1"/>
    <col min="2358" max="2358" width="0.28515625" style="23" hidden="1" customWidth="1"/>
    <col min="2359" max="2359" width="1" style="23" hidden="1" customWidth="1"/>
    <col min="2360" max="2360" width="0.42578125" style="23" hidden="1" customWidth="1"/>
    <col min="2361" max="2361" width="0.28515625" style="23" hidden="1" customWidth="1"/>
    <col min="2362" max="2362" width="0.42578125" style="23" hidden="1" customWidth="1"/>
    <col min="2363" max="2363" width="2.42578125" style="23" hidden="1" customWidth="1"/>
    <col min="2364" max="2364" width="1.28515625" style="23" hidden="1" customWidth="1"/>
    <col min="2365" max="2365" width="9.140625" style="23" hidden="1" customWidth="1"/>
    <col min="2366" max="2366" width="7.7109375" style="23" hidden="1" customWidth="1"/>
    <col min="2367" max="2367" width="1" style="23" hidden="1" customWidth="1"/>
    <col min="2368" max="2368" width="3.28515625" style="23" hidden="1" customWidth="1"/>
    <col min="2369" max="2369" width="9.28515625" style="23" hidden="1" customWidth="1"/>
    <col min="2370" max="2370" width="1.85546875" style="23" hidden="1" customWidth="1"/>
    <col min="2371" max="2371" width="1.140625" style="23" hidden="1" customWidth="1"/>
    <col min="2372" max="2372" width="0.7109375" style="23" hidden="1" customWidth="1"/>
    <col min="2373" max="2373" width="0.85546875" style="23" hidden="1" customWidth="1"/>
    <col min="2374" max="2374" width="0.42578125" style="23" hidden="1" customWidth="1"/>
    <col min="2375" max="2375" width="0.85546875" style="23" hidden="1" customWidth="1"/>
    <col min="2376" max="2377" width="4.7109375" style="23" hidden="1" customWidth="1"/>
    <col min="2378" max="2378" width="4" style="23" hidden="1" customWidth="1"/>
    <col min="2379" max="2379" width="2.85546875" style="23" hidden="1" customWidth="1"/>
    <col min="2380" max="2380" width="0.85546875" style="23" hidden="1" customWidth="1"/>
    <col min="2381" max="2381" width="0.7109375" style="23" hidden="1" customWidth="1"/>
    <col min="2382" max="2382" width="1.140625" style="23" hidden="1" customWidth="1"/>
    <col min="2383" max="2383" width="0.42578125" style="23" hidden="1" customWidth="1"/>
    <col min="2384" max="2384" width="5.42578125" style="23" hidden="1" customWidth="1"/>
    <col min="2385" max="2385" width="6.28515625" style="23" hidden="1" customWidth="1"/>
    <col min="2386" max="2386" width="6" style="23" hidden="1" customWidth="1"/>
    <col min="2387" max="2387" width="0.42578125" style="23" hidden="1" customWidth="1"/>
    <col min="2388" max="2388" width="1.140625" style="23" hidden="1" customWidth="1"/>
    <col min="2389" max="2598" width="9.140625" style="23" hidden="1"/>
    <col min="2599" max="2599" width="1.42578125" style="23" hidden="1" customWidth="1"/>
    <col min="2600" max="2600" width="3.42578125" style="23" hidden="1" customWidth="1"/>
    <col min="2601" max="2601" width="0.28515625" style="23" hidden="1" customWidth="1"/>
    <col min="2602" max="2602" width="2.140625" style="23" hidden="1" customWidth="1"/>
    <col min="2603" max="2603" width="8.140625" style="23" hidden="1" customWidth="1"/>
    <col min="2604" max="2604" width="1.28515625" style="23" hidden="1" customWidth="1"/>
    <col min="2605" max="2605" width="1.85546875" style="23" hidden="1" customWidth="1"/>
    <col min="2606" max="2606" width="2.140625" style="23" hidden="1" customWidth="1"/>
    <col min="2607" max="2607" width="1.85546875" style="23" hidden="1" customWidth="1"/>
    <col min="2608" max="2609" width="2.140625" style="23" hidden="1" customWidth="1"/>
    <col min="2610" max="2610" width="2.42578125" style="23" hidden="1" customWidth="1"/>
    <col min="2611" max="2611" width="0.28515625" style="23" hidden="1" customWidth="1"/>
    <col min="2612" max="2612" width="1.42578125" style="23" hidden="1" customWidth="1"/>
    <col min="2613" max="2613" width="0.85546875" style="23" hidden="1" customWidth="1"/>
    <col min="2614" max="2614" width="0.28515625" style="23" hidden="1" customWidth="1"/>
    <col min="2615" max="2615" width="1" style="23" hidden="1" customWidth="1"/>
    <col min="2616" max="2616" width="0.42578125" style="23" hidden="1" customWidth="1"/>
    <col min="2617" max="2617" width="0.28515625" style="23" hidden="1" customWidth="1"/>
    <col min="2618" max="2618" width="0.42578125" style="23" hidden="1" customWidth="1"/>
    <col min="2619" max="2619" width="2.42578125" style="23" hidden="1" customWidth="1"/>
    <col min="2620" max="2620" width="1.28515625" style="23" hidden="1" customWidth="1"/>
    <col min="2621" max="2621" width="9.140625" style="23" hidden="1" customWidth="1"/>
    <col min="2622" max="2622" width="7.7109375" style="23" hidden="1" customWidth="1"/>
    <col min="2623" max="2623" width="1" style="23" hidden="1" customWidth="1"/>
    <col min="2624" max="2624" width="3.28515625" style="23" hidden="1" customWidth="1"/>
    <col min="2625" max="2625" width="9.28515625" style="23" hidden="1" customWidth="1"/>
    <col min="2626" max="2626" width="1.85546875" style="23" hidden="1" customWidth="1"/>
    <col min="2627" max="2627" width="1.140625" style="23" hidden="1" customWidth="1"/>
    <col min="2628" max="2628" width="0.7109375" style="23" hidden="1" customWidth="1"/>
    <col min="2629" max="2629" width="0.85546875" style="23" hidden="1" customWidth="1"/>
    <col min="2630" max="2630" width="0.42578125" style="23" hidden="1" customWidth="1"/>
    <col min="2631" max="2631" width="0.85546875" style="23" hidden="1" customWidth="1"/>
    <col min="2632" max="2633" width="4.7109375" style="23" hidden="1" customWidth="1"/>
    <col min="2634" max="2634" width="4" style="23" hidden="1" customWidth="1"/>
    <col min="2635" max="2635" width="2.85546875" style="23" hidden="1" customWidth="1"/>
    <col min="2636" max="2636" width="0.85546875" style="23" hidden="1" customWidth="1"/>
    <col min="2637" max="2637" width="0.7109375" style="23" hidden="1" customWidth="1"/>
    <col min="2638" max="2638" width="1.140625" style="23" hidden="1" customWidth="1"/>
    <col min="2639" max="2639" width="0.42578125" style="23" hidden="1" customWidth="1"/>
    <col min="2640" max="2640" width="5.42578125" style="23" hidden="1" customWidth="1"/>
    <col min="2641" max="2641" width="6.28515625" style="23" hidden="1" customWidth="1"/>
    <col min="2642" max="2642" width="6" style="23" hidden="1" customWidth="1"/>
    <col min="2643" max="2643" width="0.42578125" style="23" hidden="1" customWidth="1"/>
    <col min="2644" max="2644" width="1.140625" style="23" hidden="1" customWidth="1"/>
    <col min="2645" max="2854" width="9.140625" style="23" hidden="1"/>
    <col min="2855" max="2855" width="1.42578125" style="23" hidden="1" customWidth="1"/>
    <col min="2856" max="2856" width="3.42578125" style="23" hidden="1" customWidth="1"/>
    <col min="2857" max="2857" width="0.28515625" style="23" hidden="1" customWidth="1"/>
    <col min="2858" max="2858" width="2.140625" style="23" hidden="1" customWidth="1"/>
    <col min="2859" max="2859" width="8.140625" style="23" hidden="1" customWidth="1"/>
    <col min="2860" max="2860" width="1.28515625" style="23" hidden="1" customWidth="1"/>
    <col min="2861" max="2861" width="1.85546875" style="23" hidden="1" customWidth="1"/>
    <col min="2862" max="2862" width="2.140625" style="23" hidden="1" customWidth="1"/>
    <col min="2863" max="2863" width="1.85546875" style="23" hidden="1" customWidth="1"/>
    <col min="2864" max="2865" width="2.140625" style="23" hidden="1" customWidth="1"/>
    <col min="2866" max="2866" width="2.42578125" style="23" hidden="1" customWidth="1"/>
    <col min="2867" max="2867" width="0.28515625" style="23" hidden="1" customWidth="1"/>
    <col min="2868" max="2868" width="1.42578125" style="23" hidden="1" customWidth="1"/>
    <col min="2869" max="2869" width="0.85546875" style="23" hidden="1" customWidth="1"/>
    <col min="2870" max="2870" width="0.28515625" style="23" hidden="1" customWidth="1"/>
    <col min="2871" max="2871" width="1" style="23" hidden="1" customWidth="1"/>
    <col min="2872" max="2872" width="0.42578125" style="23" hidden="1" customWidth="1"/>
    <col min="2873" max="2873" width="0.28515625" style="23" hidden="1" customWidth="1"/>
    <col min="2874" max="2874" width="0.42578125" style="23" hidden="1" customWidth="1"/>
    <col min="2875" max="2875" width="2.42578125" style="23" hidden="1" customWidth="1"/>
    <col min="2876" max="2876" width="1.28515625" style="23" hidden="1" customWidth="1"/>
    <col min="2877" max="2877" width="9.140625" style="23" hidden="1" customWidth="1"/>
    <col min="2878" max="2878" width="7.7109375" style="23" hidden="1" customWidth="1"/>
    <col min="2879" max="2879" width="1" style="23" hidden="1" customWidth="1"/>
    <col min="2880" max="2880" width="3.28515625" style="23" hidden="1" customWidth="1"/>
    <col min="2881" max="2881" width="9.28515625" style="23" hidden="1" customWidth="1"/>
    <col min="2882" max="2882" width="1.85546875" style="23" hidden="1" customWidth="1"/>
    <col min="2883" max="2883" width="1.140625" style="23" hidden="1" customWidth="1"/>
    <col min="2884" max="2884" width="0.7109375" style="23" hidden="1" customWidth="1"/>
    <col min="2885" max="2885" width="0.85546875" style="23" hidden="1" customWidth="1"/>
    <col min="2886" max="2886" width="0.42578125" style="23" hidden="1" customWidth="1"/>
    <col min="2887" max="2887" width="0.85546875" style="23" hidden="1" customWidth="1"/>
    <col min="2888" max="2889" width="4.7109375" style="23" hidden="1" customWidth="1"/>
    <col min="2890" max="2890" width="4" style="23" hidden="1" customWidth="1"/>
    <col min="2891" max="2891" width="2.85546875" style="23" hidden="1" customWidth="1"/>
    <col min="2892" max="2892" width="0.85546875" style="23" hidden="1" customWidth="1"/>
    <col min="2893" max="2893" width="0.7109375" style="23" hidden="1" customWidth="1"/>
    <col min="2894" max="2894" width="1.140625" style="23" hidden="1" customWidth="1"/>
    <col min="2895" max="2895" width="0.42578125" style="23" hidden="1" customWidth="1"/>
    <col min="2896" max="2896" width="5.42578125" style="23" hidden="1" customWidth="1"/>
    <col min="2897" max="2897" width="6.28515625" style="23" hidden="1" customWidth="1"/>
    <col min="2898" max="2898" width="6" style="23" hidden="1" customWidth="1"/>
    <col min="2899" max="2899" width="0.42578125" style="23" hidden="1" customWidth="1"/>
    <col min="2900" max="2900" width="1.140625" style="23" hidden="1" customWidth="1"/>
    <col min="2901" max="3110" width="9.140625" style="23" hidden="1"/>
    <col min="3111" max="3111" width="1.42578125" style="23" hidden="1" customWidth="1"/>
    <col min="3112" max="3112" width="3.42578125" style="23" hidden="1" customWidth="1"/>
    <col min="3113" max="3113" width="0.28515625" style="23" hidden="1" customWidth="1"/>
    <col min="3114" max="3114" width="2.140625" style="23" hidden="1" customWidth="1"/>
    <col min="3115" max="3115" width="8.140625" style="23" hidden="1" customWidth="1"/>
    <col min="3116" max="3116" width="1.28515625" style="23" hidden="1" customWidth="1"/>
    <col min="3117" max="3117" width="1.85546875" style="23" hidden="1" customWidth="1"/>
    <col min="3118" max="3118" width="2.140625" style="23" hidden="1" customWidth="1"/>
    <col min="3119" max="3119" width="1.85546875" style="23" hidden="1" customWidth="1"/>
    <col min="3120" max="3121" width="2.140625" style="23" hidden="1" customWidth="1"/>
    <col min="3122" max="3122" width="2.42578125" style="23" hidden="1" customWidth="1"/>
    <col min="3123" max="3123" width="0.28515625" style="23" hidden="1" customWidth="1"/>
    <col min="3124" max="3124" width="1.42578125" style="23" hidden="1" customWidth="1"/>
    <col min="3125" max="3125" width="0.85546875" style="23" hidden="1" customWidth="1"/>
    <col min="3126" max="3126" width="0.28515625" style="23" hidden="1" customWidth="1"/>
    <col min="3127" max="3127" width="1" style="23" hidden="1" customWidth="1"/>
    <col min="3128" max="3128" width="0.42578125" style="23" hidden="1" customWidth="1"/>
    <col min="3129" max="3129" width="0.28515625" style="23" hidden="1" customWidth="1"/>
    <col min="3130" max="3130" width="0.42578125" style="23" hidden="1" customWidth="1"/>
    <col min="3131" max="3131" width="2.42578125" style="23" hidden="1" customWidth="1"/>
    <col min="3132" max="3132" width="1.28515625" style="23" hidden="1" customWidth="1"/>
    <col min="3133" max="3133" width="9.140625" style="23" hidden="1" customWidth="1"/>
    <col min="3134" max="3134" width="7.7109375" style="23" hidden="1" customWidth="1"/>
    <col min="3135" max="3135" width="1" style="23" hidden="1" customWidth="1"/>
    <col min="3136" max="3136" width="3.28515625" style="23" hidden="1" customWidth="1"/>
    <col min="3137" max="3137" width="9.28515625" style="23" hidden="1" customWidth="1"/>
    <col min="3138" max="3138" width="1.85546875" style="23" hidden="1" customWidth="1"/>
    <col min="3139" max="3139" width="1.140625" style="23" hidden="1" customWidth="1"/>
    <col min="3140" max="3140" width="0.7109375" style="23" hidden="1" customWidth="1"/>
    <col min="3141" max="3141" width="0.85546875" style="23" hidden="1" customWidth="1"/>
    <col min="3142" max="3142" width="0.42578125" style="23" hidden="1" customWidth="1"/>
    <col min="3143" max="3143" width="0.85546875" style="23" hidden="1" customWidth="1"/>
    <col min="3144" max="3145" width="4.7109375" style="23" hidden="1" customWidth="1"/>
    <col min="3146" max="3146" width="4" style="23" hidden="1" customWidth="1"/>
    <col min="3147" max="3147" width="2.85546875" style="23" hidden="1" customWidth="1"/>
    <col min="3148" max="3148" width="0.85546875" style="23" hidden="1" customWidth="1"/>
    <col min="3149" max="3149" width="0.7109375" style="23" hidden="1" customWidth="1"/>
    <col min="3150" max="3150" width="1.140625" style="23" hidden="1" customWidth="1"/>
    <col min="3151" max="3151" width="0.42578125" style="23" hidden="1" customWidth="1"/>
    <col min="3152" max="3152" width="5.42578125" style="23" hidden="1" customWidth="1"/>
    <col min="3153" max="3153" width="6.28515625" style="23" hidden="1" customWidth="1"/>
    <col min="3154" max="3154" width="6" style="23" hidden="1" customWidth="1"/>
    <col min="3155" max="3155" width="0.42578125" style="23" hidden="1" customWidth="1"/>
    <col min="3156" max="3156" width="1.140625" style="23" hidden="1" customWidth="1"/>
    <col min="3157" max="3366" width="9.140625" style="23" hidden="1"/>
    <col min="3367" max="3367" width="1.42578125" style="23" hidden="1" customWidth="1"/>
    <col min="3368" max="3368" width="3.42578125" style="23" hidden="1" customWidth="1"/>
    <col min="3369" max="3369" width="0.28515625" style="23" hidden="1" customWidth="1"/>
    <col min="3370" max="3370" width="2.140625" style="23" hidden="1" customWidth="1"/>
    <col min="3371" max="3371" width="8.140625" style="23" hidden="1" customWidth="1"/>
    <col min="3372" max="3372" width="1.28515625" style="23" hidden="1" customWidth="1"/>
    <col min="3373" max="3373" width="1.85546875" style="23" hidden="1" customWidth="1"/>
    <col min="3374" max="3374" width="2.140625" style="23" hidden="1" customWidth="1"/>
    <col min="3375" max="3375" width="1.85546875" style="23" hidden="1" customWidth="1"/>
    <col min="3376" max="3377" width="2.140625" style="23" hidden="1" customWidth="1"/>
    <col min="3378" max="3378" width="2.42578125" style="23" hidden="1" customWidth="1"/>
    <col min="3379" max="3379" width="0.28515625" style="23" hidden="1" customWidth="1"/>
    <col min="3380" max="3380" width="1.42578125" style="23" hidden="1" customWidth="1"/>
    <col min="3381" max="3381" width="0.85546875" style="23" hidden="1" customWidth="1"/>
    <col min="3382" max="3382" width="0.28515625" style="23" hidden="1" customWidth="1"/>
    <col min="3383" max="3383" width="1" style="23" hidden="1" customWidth="1"/>
    <col min="3384" max="3384" width="0.42578125" style="23" hidden="1" customWidth="1"/>
    <col min="3385" max="3385" width="0.28515625" style="23" hidden="1" customWidth="1"/>
    <col min="3386" max="3386" width="0.42578125" style="23" hidden="1" customWidth="1"/>
    <col min="3387" max="3387" width="2.42578125" style="23" hidden="1" customWidth="1"/>
    <col min="3388" max="3388" width="1.28515625" style="23" hidden="1" customWidth="1"/>
    <col min="3389" max="3389" width="9.140625" style="23" hidden="1" customWidth="1"/>
    <col min="3390" max="3390" width="7.7109375" style="23" hidden="1" customWidth="1"/>
    <col min="3391" max="3391" width="1" style="23" hidden="1" customWidth="1"/>
    <col min="3392" max="3392" width="3.28515625" style="23" hidden="1" customWidth="1"/>
    <col min="3393" max="3393" width="9.28515625" style="23" hidden="1" customWidth="1"/>
    <col min="3394" max="3394" width="1.85546875" style="23" hidden="1" customWidth="1"/>
    <col min="3395" max="3395" width="1.140625" style="23" hidden="1" customWidth="1"/>
    <col min="3396" max="3396" width="0.7109375" style="23" hidden="1" customWidth="1"/>
    <col min="3397" max="3397" width="0.85546875" style="23" hidden="1" customWidth="1"/>
    <col min="3398" max="3398" width="0.42578125" style="23" hidden="1" customWidth="1"/>
    <col min="3399" max="3399" width="0.85546875" style="23" hidden="1" customWidth="1"/>
    <col min="3400" max="3401" width="4.7109375" style="23" hidden="1" customWidth="1"/>
    <col min="3402" max="3402" width="4" style="23" hidden="1" customWidth="1"/>
    <col min="3403" max="3403" width="2.85546875" style="23" hidden="1" customWidth="1"/>
    <col min="3404" max="3404" width="0.85546875" style="23" hidden="1" customWidth="1"/>
    <col min="3405" max="3405" width="0.7109375" style="23" hidden="1" customWidth="1"/>
    <col min="3406" max="3406" width="1.140625" style="23" hidden="1" customWidth="1"/>
    <col min="3407" max="3407" width="0.42578125" style="23" hidden="1" customWidth="1"/>
    <col min="3408" max="3408" width="5.42578125" style="23" hidden="1" customWidth="1"/>
    <col min="3409" max="3409" width="6.28515625" style="23" hidden="1" customWidth="1"/>
    <col min="3410" max="3410" width="6" style="23" hidden="1" customWidth="1"/>
    <col min="3411" max="3411" width="0.42578125" style="23" hidden="1" customWidth="1"/>
    <col min="3412" max="3412" width="1.140625" style="23" hidden="1" customWidth="1"/>
    <col min="3413" max="3622" width="9.140625" style="23" hidden="1"/>
    <col min="3623" max="3623" width="1.42578125" style="23" hidden="1" customWidth="1"/>
    <col min="3624" max="3624" width="3.42578125" style="23" hidden="1" customWidth="1"/>
    <col min="3625" max="3625" width="0.28515625" style="23" hidden="1" customWidth="1"/>
    <col min="3626" max="3626" width="2.140625" style="23" hidden="1" customWidth="1"/>
    <col min="3627" max="3627" width="8.140625" style="23" hidden="1" customWidth="1"/>
    <col min="3628" max="3628" width="1.28515625" style="23" hidden="1" customWidth="1"/>
    <col min="3629" max="3629" width="1.85546875" style="23" hidden="1" customWidth="1"/>
    <col min="3630" max="3630" width="2.140625" style="23" hidden="1" customWidth="1"/>
    <col min="3631" max="3631" width="1.85546875" style="23" hidden="1" customWidth="1"/>
    <col min="3632" max="3633" width="2.140625" style="23" hidden="1" customWidth="1"/>
    <col min="3634" max="3634" width="2.42578125" style="23" hidden="1" customWidth="1"/>
    <col min="3635" max="3635" width="0.28515625" style="23" hidden="1" customWidth="1"/>
    <col min="3636" max="3636" width="1.42578125" style="23" hidden="1" customWidth="1"/>
    <col min="3637" max="3637" width="0.85546875" style="23" hidden="1" customWidth="1"/>
    <col min="3638" max="3638" width="0.28515625" style="23" hidden="1" customWidth="1"/>
    <col min="3639" max="3639" width="1" style="23" hidden="1" customWidth="1"/>
    <col min="3640" max="3640" width="0.42578125" style="23" hidden="1" customWidth="1"/>
    <col min="3641" max="3641" width="0.28515625" style="23" hidden="1" customWidth="1"/>
    <col min="3642" max="3642" width="0.42578125" style="23" hidden="1" customWidth="1"/>
    <col min="3643" max="3643" width="2.42578125" style="23" hidden="1" customWidth="1"/>
    <col min="3644" max="3644" width="1.28515625" style="23" hidden="1" customWidth="1"/>
    <col min="3645" max="3645" width="9.140625" style="23" hidden="1" customWidth="1"/>
    <col min="3646" max="3646" width="7.7109375" style="23" hidden="1" customWidth="1"/>
    <col min="3647" max="3647" width="1" style="23" hidden="1" customWidth="1"/>
    <col min="3648" max="3648" width="3.28515625" style="23" hidden="1" customWidth="1"/>
    <col min="3649" max="3649" width="9.28515625" style="23" hidden="1" customWidth="1"/>
    <col min="3650" max="3650" width="1.85546875" style="23" hidden="1" customWidth="1"/>
    <col min="3651" max="3651" width="1.140625" style="23" hidden="1" customWidth="1"/>
    <col min="3652" max="3652" width="0.7109375" style="23" hidden="1" customWidth="1"/>
    <col min="3653" max="3653" width="0.85546875" style="23" hidden="1" customWidth="1"/>
    <col min="3654" max="3654" width="0.42578125" style="23" hidden="1" customWidth="1"/>
    <col min="3655" max="3655" width="0.85546875" style="23" hidden="1" customWidth="1"/>
    <col min="3656" max="3657" width="4.7109375" style="23" hidden="1" customWidth="1"/>
    <col min="3658" max="3658" width="4" style="23" hidden="1" customWidth="1"/>
    <col min="3659" max="3659" width="2.85546875" style="23" hidden="1" customWidth="1"/>
    <col min="3660" max="3660" width="0.85546875" style="23" hidden="1" customWidth="1"/>
    <col min="3661" max="3661" width="0.7109375" style="23" hidden="1" customWidth="1"/>
    <col min="3662" max="3662" width="1.140625" style="23" hidden="1" customWidth="1"/>
    <col min="3663" max="3663" width="0.42578125" style="23" hidden="1" customWidth="1"/>
    <col min="3664" max="3664" width="5.42578125" style="23" hidden="1" customWidth="1"/>
    <col min="3665" max="3665" width="6.28515625" style="23" hidden="1" customWidth="1"/>
    <col min="3666" max="3666" width="6" style="23" hidden="1" customWidth="1"/>
    <col min="3667" max="3667" width="0.42578125" style="23" hidden="1" customWidth="1"/>
    <col min="3668" max="3668" width="1.140625" style="23" hidden="1" customWidth="1"/>
    <col min="3669" max="3878" width="9.140625" style="23" hidden="1"/>
    <col min="3879" max="3879" width="1.42578125" style="23" hidden="1" customWidth="1"/>
    <col min="3880" max="3880" width="3.42578125" style="23" hidden="1" customWidth="1"/>
    <col min="3881" max="3881" width="0.28515625" style="23" hidden="1" customWidth="1"/>
    <col min="3882" max="3882" width="2.140625" style="23" hidden="1" customWidth="1"/>
    <col min="3883" max="3883" width="8.140625" style="23" hidden="1" customWidth="1"/>
    <col min="3884" max="3884" width="1.28515625" style="23" hidden="1" customWidth="1"/>
    <col min="3885" max="3885" width="1.85546875" style="23" hidden="1" customWidth="1"/>
    <col min="3886" max="3886" width="2.140625" style="23" hidden="1" customWidth="1"/>
    <col min="3887" max="3887" width="1.85546875" style="23" hidden="1" customWidth="1"/>
    <col min="3888" max="3889" width="2.140625" style="23" hidden="1" customWidth="1"/>
    <col min="3890" max="3890" width="2.42578125" style="23" hidden="1" customWidth="1"/>
    <col min="3891" max="3891" width="0.28515625" style="23" hidden="1" customWidth="1"/>
    <col min="3892" max="3892" width="1.42578125" style="23" hidden="1" customWidth="1"/>
    <col min="3893" max="3893" width="0.85546875" style="23" hidden="1" customWidth="1"/>
    <col min="3894" max="3894" width="0.28515625" style="23" hidden="1" customWidth="1"/>
    <col min="3895" max="3895" width="1" style="23" hidden="1" customWidth="1"/>
    <col min="3896" max="3896" width="0.42578125" style="23" hidden="1" customWidth="1"/>
    <col min="3897" max="3897" width="0.28515625" style="23" hidden="1" customWidth="1"/>
    <col min="3898" max="3898" width="0.42578125" style="23" hidden="1" customWidth="1"/>
    <col min="3899" max="3899" width="2.42578125" style="23" hidden="1" customWidth="1"/>
    <col min="3900" max="3900" width="1.28515625" style="23" hidden="1" customWidth="1"/>
    <col min="3901" max="3901" width="9.140625" style="23" hidden="1" customWidth="1"/>
    <col min="3902" max="3902" width="7.7109375" style="23" hidden="1" customWidth="1"/>
    <col min="3903" max="3903" width="1" style="23" hidden="1" customWidth="1"/>
    <col min="3904" max="3904" width="3.28515625" style="23" hidden="1" customWidth="1"/>
    <col min="3905" max="3905" width="9.28515625" style="23" hidden="1" customWidth="1"/>
    <col min="3906" max="3906" width="1.85546875" style="23" hidden="1" customWidth="1"/>
    <col min="3907" max="3907" width="1.140625" style="23" hidden="1" customWidth="1"/>
    <col min="3908" max="3908" width="0.7109375" style="23" hidden="1" customWidth="1"/>
    <col min="3909" max="3909" width="0.85546875" style="23" hidden="1" customWidth="1"/>
    <col min="3910" max="3910" width="0.42578125" style="23" hidden="1" customWidth="1"/>
    <col min="3911" max="3911" width="0.85546875" style="23" hidden="1" customWidth="1"/>
    <col min="3912" max="3913" width="4.7109375" style="23" hidden="1" customWidth="1"/>
    <col min="3914" max="3914" width="4" style="23" hidden="1" customWidth="1"/>
    <col min="3915" max="3915" width="2.85546875" style="23" hidden="1" customWidth="1"/>
    <col min="3916" max="3916" width="0.85546875" style="23" hidden="1" customWidth="1"/>
    <col min="3917" max="3917" width="0.7109375" style="23" hidden="1" customWidth="1"/>
    <col min="3918" max="3918" width="1.140625" style="23" hidden="1" customWidth="1"/>
    <col min="3919" max="3919" width="0.42578125" style="23" hidden="1" customWidth="1"/>
    <col min="3920" max="3920" width="5.42578125" style="23" hidden="1" customWidth="1"/>
    <col min="3921" max="3921" width="6.28515625" style="23" hidden="1" customWidth="1"/>
    <col min="3922" max="3922" width="6" style="23" hidden="1" customWidth="1"/>
    <col min="3923" max="3923" width="0.42578125" style="23" hidden="1" customWidth="1"/>
    <col min="3924" max="3924" width="1.140625" style="23" hidden="1" customWidth="1"/>
    <col min="3925" max="4134" width="9.140625" style="23" hidden="1"/>
    <col min="4135" max="4135" width="1.42578125" style="23" hidden="1" customWidth="1"/>
    <col min="4136" max="4136" width="3.42578125" style="23" hidden="1" customWidth="1"/>
    <col min="4137" max="4137" width="0.28515625" style="23" hidden="1" customWidth="1"/>
    <col min="4138" max="4138" width="2.140625" style="23" hidden="1" customWidth="1"/>
    <col min="4139" max="4139" width="8.140625" style="23" hidden="1" customWidth="1"/>
    <col min="4140" max="4140" width="1.28515625" style="23" hidden="1" customWidth="1"/>
    <col min="4141" max="4141" width="1.85546875" style="23" hidden="1" customWidth="1"/>
    <col min="4142" max="4142" width="2.140625" style="23" hidden="1" customWidth="1"/>
    <col min="4143" max="4143" width="1.85546875" style="23" hidden="1" customWidth="1"/>
    <col min="4144" max="4145" width="2.140625" style="23" hidden="1" customWidth="1"/>
    <col min="4146" max="4146" width="2.42578125" style="23" hidden="1" customWidth="1"/>
    <col min="4147" max="4147" width="0.28515625" style="23" hidden="1" customWidth="1"/>
    <col min="4148" max="4148" width="1.42578125" style="23" hidden="1" customWidth="1"/>
    <col min="4149" max="4149" width="0.85546875" style="23" hidden="1" customWidth="1"/>
    <col min="4150" max="4150" width="0.28515625" style="23" hidden="1" customWidth="1"/>
    <col min="4151" max="4151" width="1" style="23" hidden="1" customWidth="1"/>
    <col min="4152" max="4152" width="0.42578125" style="23" hidden="1" customWidth="1"/>
    <col min="4153" max="4153" width="0.28515625" style="23" hidden="1" customWidth="1"/>
    <col min="4154" max="4154" width="0.42578125" style="23" hidden="1" customWidth="1"/>
    <col min="4155" max="4155" width="2.42578125" style="23" hidden="1" customWidth="1"/>
    <col min="4156" max="4156" width="1.28515625" style="23" hidden="1" customWidth="1"/>
    <col min="4157" max="4157" width="9.140625" style="23" hidden="1" customWidth="1"/>
    <col min="4158" max="4158" width="7.7109375" style="23" hidden="1" customWidth="1"/>
    <col min="4159" max="4159" width="1" style="23" hidden="1" customWidth="1"/>
    <col min="4160" max="4160" width="3.28515625" style="23" hidden="1" customWidth="1"/>
    <col min="4161" max="4161" width="9.28515625" style="23" hidden="1" customWidth="1"/>
    <col min="4162" max="4162" width="1.85546875" style="23" hidden="1" customWidth="1"/>
    <col min="4163" max="4163" width="1.140625" style="23" hidden="1" customWidth="1"/>
    <col min="4164" max="4164" width="0.7109375" style="23" hidden="1" customWidth="1"/>
    <col min="4165" max="4165" width="0.85546875" style="23" hidden="1" customWidth="1"/>
    <col min="4166" max="4166" width="0.42578125" style="23" hidden="1" customWidth="1"/>
    <col min="4167" max="4167" width="0.85546875" style="23" hidden="1" customWidth="1"/>
    <col min="4168" max="4169" width="4.7109375" style="23" hidden="1" customWidth="1"/>
    <col min="4170" max="4170" width="4" style="23" hidden="1" customWidth="1"/>
    <col min="4171" max="4171" width="2.85546875" style="23" hidden="1" customWidth="1"/>
    <col min="4172" max="4172" width="0.85546875" style="23" hidden="1" customWidth="1"/>
    <col min="4173" max="4173" width="0.7109375" style="23" hidden="1" customWidth="1"/>
    <col min="4174" max="4174" width="1.140625" style="23" hidden="1" customWidth="1"/>
    <col min="4175" max="4175" width="0.42578125" style="23" hidden="1" customWidth="1"/>
    <col min="4176" max="4176" width="5.42578125" style="23" hidden="1" customWidth="1"/>
    <col min="4177" max="4177" width="6.28515625" style="23" hidden="1" customWidth="1"/>
    <col min="4178" max="4178" width="6" style="23" hidden="1" customWidth="1"/>
    <col min="4179" max="4179" width="0.42578125" style="23" hidden="1" customWidth="1"/>
    <col min="4180" max="4180" width="1.140625" style="23" hidden="1" customWidth="1"/>
    <col min="4181" max="4390" width="9.140625" style="23" hidden="1"/>
    <col min="4391" max="4391" width="1.42578125" style="23" hidden="1" customWidth="1"/>
    <col min="4392" max="4392" width="3.42578125" style="23" hidden="1" customWidth="1"/>
    <col min="4393" max="4393" width="0.28515625" style="23" hidden="1" customWidth="1"/>
    <col min="4394" max="4394" width="2.140625" style="23" hidden="1" customWidth="1"/>
    <col min="4395" max="4395" width="8.140625" style="23" hidden="1" customWidth="1"/>
    <col min="4396" max="4396" width="1.28515625" style="23" hidden="1" customWidth="1"/>
    <col min="4397" max="4397" width="1.85546875" style="23" hidden="1" customWidth="1"/>
    <col min="4398" max="4398" width="2.140625" style="23" hidden="1" customWidth="1"/>
    <col min="4399" max="4399" width="1.85546875" style="23" hidden="1" customWidth="1"/>
    <col min="4400" max="4401" width="2.140625" style="23" hidden="1" customWidth="1"/>
    <col min="4402" max="4402" width="2.42578125" style="23" hidden="1" customWidth="1"/>
    <col min="4403" max="4403" width="0.28515625" style="23" hidden="1" customWidth="1"/>
    <col min="4404" max="4404" width="1.42578125" style="23" hidden="1" customWidth="1"/>
    <col min="4405" max="4405" width="0.85546875" style="23" hidden="1" customWidth="1"/>
    <col min="4406" max="4406" width="0.28515625" style="23" hidden="1" customWidth="1"/>
    <col min="4407" max="4407" width="1" style="23" hidden="1" customWidth="1"/>
    <col min="4408" max="4408" width="0.42578125" style="23" hidden="1" customWidth="1"/>
    <col min="4409" max="4409" width="0.28515625" style="23" hidden="1" customWidth="1"/>
    <col min="4410" max="4410" width="0.42578125" style="23" hidden="1" customWidth="1"/>
    <col min="4411" max="4411" width="2.42578125" style="23" hidden="1" customWidth="1"/>
    <col min="4412" max="4412" width="1.28515625" style="23" hidden="1" customWidth="1"/>
    <col min="4413" max="4413" width="9.140625" style="23" hidden="1" customWidth="1"/>
    <col min="4414" max="4414" width="7.7109375" style="23" hidden="1" customWidth="1"/>
    <col min="4415" max="4415" width="1" style="23" hidden="1" customWidth="1"/>
    <col min="4416" max="4416" width="3.28515625" style="23" hidden="1" customWidth="1"/>
    <col min="4417" max="4417" width="9.28515625" style="23" hidden="1" customWidth="1"/>
    <col min="4418" max="4418" width="1.85546875" style="23" hidden="1" customWidth="1"/>
    <col min="4419" max="4419" width="1.140625" style="23" hidden="1" customWidth="1"/>
    <col min="4420" max="4420" width="0.7109375" style="23" hidden="1" customWidth="1"/>
    <col min="4421" max="4421" width="0.85546875" style="23" hidden="1" customWidth="1"/>
    <col min="4422" max="4422" width="0.42578125" style="23" hidden="1" customWidth="1"/>
    <col min="4423" max="4423" width="0.85546875" style="23" hidden="1" customWidth="1"/>
    <col min="4424" max="4425" width="4.7109375" style="23" hidden="1" customWidth="1"/>
    <col min="4426" max="4426" width="4" style="23" hidden="1" customWidth="1"/>
    <col min="4427" max="4427" width="2.85546875" style="23" hidden="1" customWidth="1"/>
    <col min="4428" max="4428" width="0.85546875" style="23" hidden="1" customWidth="1"/>
    <col min="4429" max="4429" width="0.7109375" style="23" hidden="1" customWidth="1"/>
    <col min="4430" max="4430" width="1.140625" style="23" hidden="1" customWidth="1"/>
    <col min="4431" max="4431" width="0.42578125" style="23" hidden="1" customWidth="1"/>
    <col min="4432" max="4432" width="5.42578125" style="23" hidden="1" customWidth="1"/>
    <col min="4433" max="4433" width="6.28515625" style="23" hidden="1" customWidth="1"/>
    <col min="4434" max="4434" width="6" style="23" hidden="1" customWidth="1"/>
    <col min="4435" max="4435" width="0.42578125" style="23" hidden="1" customWidth="1"/>
    <col min="4436" max="4436" width="1.140625" style="23" hidden="1" customWidth="1"/>
    <col min="4437" max="4646" width="9.140625" style="23" hidden="1"/>
    <col min="4647" max="4647" width="1.42578125" style="23" hidden="1" customWidth="1"/>
    <col min="4648" max="4648" width="3.42578125" style="23" hidden="1" customWidth="1"/>
    <col min="4649" max="4649" width="0.28515625" style="23" hidden="1" customWidth="1"/>
    <col min="4650" max="4650" width="2.140625" style="23" hidden="1" customWidth="1"/>
    <col min="4651" max="4651" width="8.140625" style="23" hidden="1" customWidth="1"/>
    <col min="4652" max="4652" width="1.28515625" style="23" hidden="1" customWidth="1"/>
    <col min="4653" max="4653" width="1.85546875" style="23" hidden="1" customWidth="1"/>
    <col min="4654" max="4654" width="2.140625" style="23" hidden="1" customWidth="1"/>
    <col min="4655" max="4655" width="1.85546875" style="23" hidden="1" customWidth="1"/>
    <col min="4656" max="4657" width="2.140625" style="23" hidden="1" customWidth="1"/>
    <col min="4658" max="4658" width="2.42578125" style="23" hidden="1" customWidth="1"/>
    <col min="4659" max="4659" width="0.28515625" style="23" hidden="1" customWidth="1"/>
    <col min="4660" max="4660" width="1.42578125" style="23" hidden="1" customWidth="1"/>
    <col min="4661" max="4661" width="0.85546875" style="23" hidden="1" customWidth="1"/>
    <col min="4662" max="4662" width="0.28515625" style="23" hidden="1" customWidth="1"/>
    <col min="4663" max="4663" width="1" style="23" hidden="1" customWidth="1"/>
    <col min="4664" max="4664" width="0.42578125" style="23" hidden="1" customWidth="1"/>
    <col min="4665" max="4665" width="0.28515625" style="23" hidden="1" customWidth="1"/>
    <col min="4666" max="4666" width="0.42578125" style="23" hidden="1" customWidth="1"/>
    <col min="4667" max="4667" width="2.42578125" style="23" hidden="1" customWidth="1"/>
    <col min="4668" max="4668" width="1.28515625" style="23" hidden="1" customWidth="1"/>
    <col min="4669" max="4669" width="9.140625" style="23" hidden="1" customWidth="1"/>
    <col min="4670" max="4670" width="7.7109375" style="23" hidden="1" customWidth="1"/>
    <col min="4671" max="4671" width="1" style="23" hidden="1" customWidth="1"/>
    <col min="4672" max="4672" width="3.28515625" style="23" hidden="1" customWidth="1"/>
    <col min="4673" max="4673" width="9.28515625" style="23" hidden="1" customWidth="1"/>
    <col min="4674" max="4674" width="1.85546875" style="23" hidden="1" customWidth="1"/>
    <col min="4675" max="4675" width="1.140625" style="23" hidden="1" customWidth="1"/>
    <col min="4676" max="4676" width="0.7109375" style="23" hidden="1" customWidth="1"/>
    <col min="4677" max="4677" width="0.85546875" style="23" hidden="1" customWidth="1"/>
    <col min="4678" max="4678" width="0.42578125" style="23" hidden="1" customWidth="1"/>
    <col min="4679" max="4679" width="0.85546875" style="23" hidden="1" customWidth="1"/>
    <col min="4680" max="4681" width="4.7109375" style="23" hidden="1" customWidth="1"/>
    <col min="4682" max="4682" width="4" style="23" hidden="1" customWidth="1"/>
    <col min="4683" max="4683" width="2.85546875" style="23" hidden="1" customWidth="1"/>
    <col min="4684" max="4684" width="0.85546875" style="23" hidden="1" customWidth="1"/>
    <col min="4685" max="4685" width="0.7109375" style="23" hidden="1" customWidth="1"/>
    <col min="4686" max="4686" width="1.140625" style="23" hidden="1" customWidth="1"/>
    <col min="4687" max="4687" width="0.42578125" style="23" hidden="1" customWidth="1"/>
    <col min="4688" max="4688" width="5.42578125" style="23" hidden="1" customWidth="1"/>
    <col min="4689" max="4689" width="6.28515625" style="23" hidden="1" customWidth="1"/>
    <col min="4690" max="4690" width="6" style="23" hidden="1" customWidth="1"/>
    <col min="4691" max="4691" width="0.42578125" style="23" hidden="1" customWidth="1"/>
    <col min="4692" max="4692" width="1.140625" style="23" hidden="1" customWidth="1"/>
    <col min="4693" max="4902" width="9.140625" style="23" hidden="1"/>
    <col min="4903" max="4903" width="1.42578125" style="23" hidden="1" customWidth="1"/>
    <col min="4904" max="4904" width="3.42578125" style="23" hidden="1" customWidth="1"/>
    <col min="4905" max="4905" width="0.28515625" style="23" hidden="1" customWidth="1"/>
    <col min="4906" max="4906" width="2.140625" style="23" hidden="1" customWidth="1"/>
    <col min="4907" max="4907" width="8.140625" style="23" hidden="1" customWidth="1"/>
    <col min="4908" max="4908" width="1.28515625" style="23" hidden="1" customWidth="1"/>
    <col min="4909" max="4909" width="1.85546875" style="23" hidden="1" customWidth="1"/>
    <col min="4910" max="4910" width="2.140625" style="23" hidden="1" customWidth="1"/>
    <col min="4911" max="4911" width="1.85546875" style="23" hidden="1" customWidth="1"/>
    <col min="4912" max="4913" width="2.140625" style="23" hidden="1" customWidth="1"/>
    <col min="4914" max="4914" width="2.42578125" style="23" hidden="1" customWidth="1"/>
    <col min="4915" max="4915" width="0.28515625" style="23" hidden="1" customWidth="1"/>
    <col min="4916" max="4916" width="1.42578125" style="23" hidden="1" customWidth="1"/>
    <col min="4917" max="4917" width="0.85546875" style="23" hidden="1" customWidth="1"/>
    <col min="4918" max="4918" width="0.28515625" style="23" hidden="1" customWidth="1"/>
    <col min="4919" max="4919" width="1" style="23" hidden="1" customWidth="1"/>
    <col min="4920" max="4920" width="0.42578125" style="23" hidden="1" customWidth="1"/>
    <col min="4921" max="4921" width="0.28515625" style="23" hidden="1" customWidth="1"/>
    <col min="4922" max="4922" width="0.42578125" style="23" hidden="1" customWidth="1"/>
    <col min="4923" max="4923" width="2.42578125" style="23" hidden="1" customWidth="1"/>
    <col min="4924" max="4924" width="1.28515625" style="23" hidden="1" customWidth="1"/>
    <col min="4925" max="4925" width="9.140625" style="23" hidden="1" customWidth="1"/>
    <col min="4926" max="4926" width="7.7109375" style="23" hidden="1" customWidth="1"/>
    <col min="4927" max="4927" width="1" style="23" hidden="1" customWidth="1"/>
    <col min="4928" max="4928" width="3.28515625" style="23" hidden="1" customWidth="1"/>
    <col min="4929" max="4929" width="9.28515625" style="23" hidden="1" customWidth="1"/>
    <col min="4930" max="4930" width="1.85546875" style="23" hidden="1" customWidth="1"/>
    <col min="4931" max="4931" width="1.140625" style="23" hidden="1" customWidth="1"/>
    <col min="4932" max="4932" width="0.7109375" style="23" hidden="1" customWidth="1"/>
    <col min="4933" max="4933" width="0.85546875" style="23" hidden="1" customWidth="1"/>
    <col min="4934" max="4934" width="0.42578125" style="23" hidden="1" customWidth="1"/>
    <col min="4935" max="4935" width="0.85546875" style="23" hidden="1" customWidth="1"/>
    <col min="4936" max="4937" width="4.7109375" style="23" hidden="1" customWidth="1"/>
    <col min="4938" max="4938" width="4" style="23" hidden="1" customWidth="1"/>
    <col min="4939" max="4939" width="2.85546875" style="23" hidden="1" customWidth="1"/>
    <col min="4940" max="4940" width="0.85546875" style="23" hidden="1" customWidth="1"/>
    <col min="4941" max="4941" width="0.7109375" style="23" hidden="1" customWidth="1"/>
    <col min="4942" max="4942" width="1.140625" style="23" hidden="1" customWidth="1"/>
    <col min="4943" max="4943" width="0.42578125" style="23" hidden="1" customWidth="1"/>
    <col min="4944" max="4944" width="5.42578125" style="23" hidden="1" customWidth="1"/>
    <col min="4945" max="4945" width="6.28515625" style="23" hidden="1" customWidth="1"/>
    <col min="4946" max="4946" width="6" style="23" hidden="1" customWidth="1"/>
    <col min="4947" max="4947" width="0.42578125" style="23" hidden="1" customWidth="1"/>
    <col min="4948" max="4948" width="1.140625" style="23" hidden="1" customWidth="1"/>
    <col min="4949" max="5158" width="9.140625" style="23" hidden="1"/>
    <col min="5159" max="5159" width="1.42578125" style="23" hidden="1" customWidth="1"/>
    <col min="5160" max="5160" width="3.42578125" style="23" hidden="1" customWidth="1"/>
    <col min="5161" max="5161" width="0.28515625" style="23" hidden="1" customWidth="1"/>
    <col min="5162" max="5162" width="2.140625" style="23" hidden="1" customWidth="1"/>
    <col min="5163" max="5163" width="8.140625" style="23" hidden="1" customWidth="1"/>
    <col min="5164" max="5164" width="1.28515625" style="23" hidden="1" customWidth="1"/>
    <col min="5165" max="5165" width="1.85546875" style="23" hidden="1" customWidth="1"/>
    <col min="5166" max="5166" width="2.140625" style="23" hidden="1" customWidth="1"/>
    <col min="5167" max="5167" width="1.85546875" style="23" hidden="1" customWidth="1"/>
    <col min="5168" max="5169" width="2.140625" style="23" hidden="1" customWidth="1"/>
    <col min="5170" max="5170" width="2.42578125" style="23" hidden="1" customWidth="1"/>
    <col min="5171" max="5171" width="0.28515625" style="23" hidden="1" customWidth="1"/>
    <col min="5172" max="5172" width="1.42578125" style="23" hidden="1" customWidth="1"/>
    <col min="5173" max="5173" width="0.85546875" style="23" hidden="1" customWidth="1"/>
    <col min="5174" max="5174" width="0.28515625" style="23" hidden="1" customWidth="1"/>
    <col min="5175" max="5175" width="1" style="23" hidden="1" customWidth="1"/>
    <col min="5176" max="5176" width="0.42578125" style="23" hidden="1" customWidth="1"/>
    <col min="5177" max="5177" width="0.28515625" style="23" hidden="1" customWidth="1"/>
    <col min="5178" max="5178" width="0.42578125" style="23" hidden="1" customWidth="1"/>
    <col min="5179" max="5179" width="2.42578125" style="23" hidden="1" customWidth="1"/>
    <col min="5180" max="5180" width="1.28515625" style="23" hidden="1" customWidth="1"/>
    <col min="5181" max="5181" width="9.140625" style="23" hidden="1" customWidth="1"/>
    <col min="5182" max="5182" width="7.7109375" style="23" hidden="1" customWidth="1"/>
    <col min="5183" max="5183" width="1" style="23" hidden="1" customWidth="1"/>
    <col min="5184" max="5184" width="3.28515625" style="23" hidden="1" customWidth="1"/>
    <col min="5185" max="5185" width="9.28515625" style="23" hidden="1" customWidth="1"/>
    <col min="5186" max="5186" width="1.85546875" style="23" hidden="1" customWidth="1"/>
    <col min="5187" max="5187" width="1.140625" style="23" hidden="1" customWidth="1"/>
    <col min="5188" max="5188" width="0.7109375" style="23" hidden="1" customWidth="1"/>
    <col min="5189" max="5189" width="0.85546875" style="23" hidden="1" customWidth="1"/>
    <col min="5190" max="5190" width="0.42578125" style="23" hidden="1" customWidth="1"/>
    <col min="5191" max="5191" width="0.85546875" style="23" hidden="1" customWidth="1"/>
    <col min="5192" max="5193" width="4.7109375" style="23" hidden="1" customWidth="1"/>
    <col min="5194" max="5194" width="4" style="23" hidden="1" customWidth="1"/>
    <col min="5195" max="5195" width="2.85546875" style="23" hidden="1" customWidth="1"/>
    <col min="5196" max="5196" width="0.85546875" style="23" hidden="1" customWidth="1"/>
    <col min="5197" max="5197" width="0.7109375" style="23" hidden="1" customWidth="1"/>
    <col min="5198" max="5198" width="1.140625" style="23" hidden="1" customWidth="1"/>
    <col min="5199" max="5199" width="0.42578125" style="23" hidden="1" customWidth="1"/>
    <col min="5200" max="5200" width="5.42578125" style="23" hidden="1" customWidth="1"/>
    <col min="5201" max="5201" width="6.28515625" style="23" hidden="1" customWidth="1"/>
    <col min="5202" max="5202" width="6" style="23" hidden="1" customWidth="1"/>
    <col min="5203" max="5203" width="0.42578125" style="23" hidden="1" customWidth="1"/>
    <col min="5204" max="5204" width="1.140625" style="23" hidden="1" customWidth="1"/>
    <col min="5205" max="5414" width="9.140625" style="23" hidden="1"/>
    <col min="5415" max="5415" width="1.42578125" style="23" hidden="1" customWidth="1"/>
    <col min="5416" max="5416" width="3.42578125" style="23" hidden="1" customWidth="1"/>
    <col min="5417" max="5417" width="0.28515625" style="23" hidden="1" customWidth="1"/>
    <col min="5418" max="5418" width="2.140625" style="23" hidden="1" customWidth="1"/>
    <col min="5419" max="5419" width="8.140625" style="23" hidden="1" customWidth="1"/>
    <col min="5420" max="5420" width="1.28515625" style="23" hidden="1" customWidth="1"/>
    <col min="5421" max="5421" width="1.85546875" style="23" hidden="1" customWidth="1"/>
    <col min="5422" max="5422" width="2.140625" style="23" hidden="1" customWidth="1"/>
    <col min="5423" max="5423" width="1.85546875" style="23" hidden="1" customWidth="1"/>
    <col min="5424" max="5425" width="2.140625" style="23" hidden="1" customWidth="1"/>
    <col min="5426" max="5426" width="2.42578125" style="23" hidden="1" customWidth="1"/>
    <col min="5427" max="5427" width="0.28515625" style="23" hidden="1" customWidth="1"/>
    <col min="5428" max="5428" width="1.42578125" style="23" hidden="1" customWidth="1"/>
    <col min="5429" max="5429" width="0.85546875" style="23" hidden="1" customWidth="1"/>
    <col min="5430" max="5430" width="0.28515625" style="23" hidden="1" customWidth="1"/>
    <col min="5431" max="5431" width="1" style="23" hidden="1" customWidth="1"/>
    <col min="5432" max="5432" width="0.42578125" style="23" hidden="1" customWidth="1"/>
    <col min="5433" max="5433" width="0.28515625" style="23" hidden="1" customWidth="1"/>
    <col min="5434" max="5434" width="0.42578125" style="23" hidden="1" customWidth="1"/>
    <col min="5435" max="5435" width="2.42578125" style="23" hidden="1" customWidth="1"/>
    <col min="5436" max="5436" width="1.28515625" style="23" hidden="1" customWidth="1"/>
    <col min="5437" max="5437" width="9.140625" style="23" hidden="1" customWidth="1"/>
    <col min="5438" max="5438" width="7.7109375" style="23" hidden="1" customWidth="1"/>
    <col min="5439" max="5439" width="1" style="23" hidden="1" customWidth="1"/>
    <col min="5440" max="5440" width="3.28515625" style="23" hidden="1" customWidth="1"/>
    <col min="5441" max="5441" width="9.28515625" style="23" hidden="1" customWidth="1"/>
    <col min="5442" max="5442" width="1.85546875" style="23" hidden="1" customWidth="1"/>
    <col min="5443" max="5443" width="1.140625" style="23" hidden="1" customWidth="1"/>
    <col min="5444" max="5444" width="0.7109375" style="23" hidden="1" customWidth="1"/>
    <col min="5445" max="5445" width="0.85546875" style="23" hidden="1" customWidth="1"/>
    <col min="5446" max="5446" width="0.42578125" style="23" hidden="1" customWidth="1"/>
    <col min="5447" max="5447" width="0.85546875" style="23" hidden="1" customWidth="1"/>
    <col min="5448" max="5449" width="4.7109375" style="23" hidden="1" customWidth="1"/>
    <col min="5450" max="5450" width="4" style="23" hidden="1" customWidth="1"/>
    <col min="5451" max="5451" width="2.85546875" style="23" hidden="1" customWidth="1"/>
    <col min="5452" max="5452" width="0.85546875" style="23" hidden="1" customWidth="1"/>
    <col min="5453" max="5453" width="0.7109375" style="23" hidden="1" customWidth="1"/>
    <col min="5454" max="5454" width="1.140625" style="23" hidden="1" customWidth="1"/>
    <col min="5455" max="5455" width="0.42578125" style="23" hidden="1" customWidth="1"/>
    <col min="5456" max="5456" width="5.42578125" style="23" hidden="1" customWidth="1"/>
    <col min="5457" max="5457" width="6.28515625" style="23" hidden="1" customWidth="1"/>
    <col min="5458" max="5458" width="6" style="23" hidden="1" customWidth="1"/>
    <col min="5459" max="5459" width="0.42578125" style="23" hidden="1" customWidth="1"/>
    <col min="5460" max="5460" width="1.140625" style="23" hidden="1" customWidth="1"/>
    <col min="5461" max="5670" width="9.140625" style="23" hidden="1"/>
    <col min="5671" max="5671" width="1.42578125" style="23" hidden="1" customWidth="1"/>
    <col min="5672" max="5672" width="3.42578125" style="23" hidden="1" customWidth="1"/>
    <col min="5673" max="5673" width="0.28515625" style="23" hidden="1" customWidth="1"/>
    <col min="5674" max="5674" width="2.140625" style="23" hidden="1" customWidth="1"/>
    <col min="5675" max="5675" width="8.140625" style="23" hidden="1" customWidth="1"/>
    <col min="5676" max="5676" width="1.28515625" style="23" hidden="1" customWidth="1"/>
    <col min="5677" max="5677" width="1.85546875" style="23" hidden="1" customWidth="1"/>
    <col min="5678" max="5678" width="2.140625" style="23" hidden="1" customWidth="1"/>
    <col min="5679" max="5679" width="1.85546875" style="23" hidden="1" customWidth="1"/>
    <col min="5680" max="5681" width="2.140625" style="23" hidden="1" customWidth="1"/>
    <col min="5682" max="5682" width="2.42578125" style="23" hidden="1" customWidth="1"/>
    <col min="5683" max="5683" width="0.28515625" style="23" hidden="1" customWidth="1"/>
    <col min="5684" max="5684" width="1.42578125" style="23" hidden="1" customWidth="1"/>
    <col min="5685" max="5685" width="0.85546875" style="23" hidden="1" customWidth="1"/>
    <col min="5686" max="5686" width="0.28515625" style="23" hidden="1" customWidth="1"/>
    <col min="5687" max="5687" width="1" style="23" hidden="1" customWidth="1"/>
    <col min="5688" max="5688" width="0.42578125" style="23" hidden="1" customWidth="1"/>
    <col min="5689" max="5689" width="0.28515625" style="23" hidden="1" customWidth="1"/>
    <col min="5690" max="5690" width="0.42578125" style="23" hidden="1" customWidth="1"/>
    <col min="5691" max="5691" width="2.42578125" style="23" hidden="1" customWidth="1"/>
    <col min="5692" max="5692" width="1.28515625" style="23" hidden="1" customWidth="1"/>
    <col min="5693" max="5693" width="9.140625" style="23" hidden="1" customWidth="1"/>
    <col min="5694" max="5694" width="7.7109375" style="23" hidden="1" customWidth="1"/>
    <col min="5695" max="5695" width="1" style="23" hidden="1" customWidth="1"/>
    <col min="5696" max="5696" width="3.28515625" style="23" hidden="1" customWidth="1"/>
    <col min="5697" max="5697" width="9.28515625" style="23" hidden="1" customWidth="1"/>
    <col min="5698" max="5698" width="1.85546875" style="23" hidden="1" customWidth="1"/>
    <col min="5699" max="5699" width="1.140625" style="23" hidden="1" customWidth="1"/>
    <col min="5700" max="5700" width="0.7109375" style="23" hidden="1" customWidth="1"/>
    <col min="5701" max="5701" width="0.85546875" style="23" hidden="1" customWidth="1"/>
    <col min="5702" max="5702" width="0.42578125" style="23" hidden="1" customWidth="1"/>
    <col min="5703" max="5703" width="0.85546875" style="23" hidden="1" customWidth="1"/>
    <col min="5704" max="5705" width="4.7109375" style="23" hidden="1" customWidth="1"/>
    <col min="5706" max="5706" width="4" style="23" hidden="1" customWidth="1"/>
    <col min="5707" max="5707" width="2.85546875" style="23" hidden="1" customWidth="1"/>
    <col min="5708" max="5708" width="0.85546875" style="23" hidden="1" customWidth="1"/>
    <col min="5709" max="5709" width="0.7109375" style="23" hidden="1" customWidth="1"/>
    <col min="5710" max="5710" width="1.140625" style="23" hidden="1" customWidth="1"/>
    <col min="5711" max="5711" width="0.42578125" style="23" hidden="1" customWidth="1"/>
    <col min="5712" max="5712" width="5.42578125" style="23" hidden="1" customWidth="1"/>
    <col min="5713" max="5713" width="6.28515625" style="23" hidden="1" customWidth="1"/>
    <col min="5714" max="5714" width="6" style="23" hidden="1" customWidth="1"/>
    <col min="5715" max="5715" width="0.42578125" style="23" hidden="1" customWidth="1"/>
    <col min="5716" max="5716" width="1.140625" style="23" hidden="1" customWidth="1"/>
    <col min="5717" max="5926" width="9.140625" style="23" hidden="1"/>
    <col min="5927" max="5927" width="1.42578125" style="23" hidden="1" customWidth="1"/>
    <col min="5928" max="5928" width="3.42578125" style="23" hidden="1" customWidth="1"/>
    <col min="5929" max="5929" width="0.28515625" style="23" hidden="1" customWidth="1"/>
    <col min="5930" max="5930" width="2.140625" style="23" hidden="1" customWidth="1"/>
    <col min="5931" max="5931" width="8.140625" style="23" hidden="1" customWidth="1"/>
    <col min="5932" max="5932" width="1.28515625" style="23" hidden="1" customWidth="1"/>
    <col min="5933" max="5933" width="1.85546875" style="23" hidden="1" customWidth="1"/>
    <col min="5934" max="5934" width="2.140625" style="23" hidden="1" customWidth="1"/>
    <col min="5935" max="5935" width="1.85546875" style="23" hidden="1" customWidth="1"/>
    <col min="5936" max="5937" width="2.140625" style="23" hidden="1" customWidth="1"/>
    <col min="5938" max="5938" width="2.42578125" style="23" hidden="1" customWidth="1"/>
    <col min="5939" max="5939" width="0.28515625" style="23" hidden="1" customWidth="1"/>
    <col min="5940" max="5940" width="1.42578125" style="23" hidden="1" customWidth="1"/>
    <col min="5941" max="5941" width="0.85546875" style="23" hidden="1" customWidth="1"/>
    <col min="5942" max="5942" width="0.28515625" style="23" hidden="1" customWidth="1"/>
    <col min="5943" max="5943" width="1" style="23" hidden="1" customWidth="1"/>
    <col min="5944" max="5944" width="0.42578125" style="23" hidden="1" customWidth="1"/>
    <col min="5945" max="5945" width="0.28515625" style="23" hidden="1" customWidth="1"/>
    <col min="5946" max="5946" width="0.42578125" style="23" hidden="1" customWidth="1"/>
    <col min="5947" max="5947" width="2.42578125" style="23" hidden="1" customWidth="1"/>
    <col min="5948" max="5948" width="1.28515625" style="23" hidden="1" customWidth="1"/>
    <col min="5949" max="5949" width="9.140625" style="23" hidden="1" customWidth="1"/>
    <col min="5950" max="5950" width="7.7109375" style="23" hidden="1" customWidth="1"/>
    <col min="5951" max="5951" width="1" style="23" hidden="1" customWidth="1"/>
    <col min="5952" max="5952" width="3.28515625" style="23" hidden="1" customWidth="1"/>
    <col min="5953" max="5953" width="9.28515625" style="23" hidden="1" customWidth="1"/>
    <col min="5954" max="5954" width="1.85546875" style="23" hidden="1" customWidth="1"/>
    <col min="5955" max="5955" width="1.140625" style="23" hidden="1" customWidth="1"/>
    <col min="5956" max="5956" width="0.7109375" style="23" hidden="1" customWidth="1"/>
    <col min="5957" max="5957" width="0.85546875" style="23" hidden="1" customWidth="1"/>
    <col min="5958" max="5958" width="0.42578125" style="23" hidden="1" customWidth="1"/>
    <col min="5959" max="5959" width="0.85546875" style="23" hidden="1" customWidth="1"/>
    <col min="5960" max="5961" width="4.7109375" style="23" hidden="1" customWidth="1"/>
    <col min="5962" max="5962" width="4" style="23" hidden="1" customWidth="1"/>
    <col min="5963" max="5963" width="2.85546875" style="23" hidden="1" customWidth="1"/>
    <col min="5964" max="5964" width="0.85546875" style="23" hidden="1" customWidth="1"/>
    <col min="5965" max="5965" width="0.7109375" style="23" hidden="1" customWidth="1"/>
    <col min="5966" max="5966" width="1.140625" style="23" hidden="1" customWidth="1"/>
    <col min="5967" max="5967" width="0.42578125" style="23" hidden="1" customWidth="1"/>
    <col min="5968" max="5968" width="5.42578125" style="23" hidden="1" customWidth="1"/>
    <col min="5969" max="5969" width="6.28515625" style="23" hidden="1" customWidth="1"/>
    <col min="5970" max="5970" width="6" style="23" hidden="1" customWidth="1"/>
    <col min="5971" max="5971" width="0.42578125" style="23" hidden="1" customWidth="1"/>
    <col min="5972" max="5972" width="1.140625" style="23" hidden="1" customWidth="1"/>
    <col min="5973" max="6182" width="9.140625" style="23" hidden="1"/>
    <col min="6183" max="6183" width="1.42578125" style="23" hidden="1" customWidth="1"/>
    <col min="6184" max="6184" width="3.42578125" style="23" hidden="1" customWidth="1"/>
    <col min="6185" max="6185" width="0.28515625" style="23" hidden="1" customWidth="1"/>
    <col min="6186" max="6186" width="2.140625" style="23" hidden="1" customWidth="1"/>
    <col min="6187" max="6187" width="8.140625" style="23" hidden="1" customWidth="1"/>
    <col min="6188" max="6188" width="1.28515625" style="23" hidden="1" customWidth="1"/>
    <col min="6189" max="6189" width="1.85546875" style="23" hidden="1" customWidth="1"/>
    <col min="6190" max="6190" width="2.140625" style="23" hidden="1" customWidth="1"/>
    <col min="6191" max="6191" width="1.85546875" style="23" hidden="1" customWidth="1"/>
    <col min="6192" max="6193" width="2.140625" style="23" hidden="1" customWidth="1"/>
    <col min="6194" max="6194" width="2.42578125" style="23" hidden="1" customWidth="1"/>
    <col min="6195" max="6195" width="0.28515625" style="23" hidden="1" customWidth="1"/>
    <col min="6196" max="6196" width="1.42578125" style="23" hidden="1" customWidth="1"/>
    <col min="6197" max="6197" width="0.85546875" style="23" hidden="1" customWidth="1"/>
    <col min="6198" max="6198" width="0.28515625" style="23" hidden="1" customWidth="1"/>
    <col min="6199" max="6199" width="1" style="23" hidden="1" customWidth="1"/>
    <col min="6200" max="6200" width="0.42578125" style="23" hidden="1" customWidth="1"/>
    <col min="6201" max="6201" width="0.28515625" style="23" hidden="1" customWidth="1"/>
    <col min="6202" max="6202" width="0.42578125" style="23" hidden="1" customWidth="1"/>
    <col min="6203" max="6203" width="2.42578125" style="23" hidden="1" customWidth="1"/>
    <col min="6204" max="6204" width="1.28515625" style="23" hidden="1" customWidth="1"/>
    <col min="6205" max="6205" width="9.140625" style="23" hidden="1" customWidth="1"/>
    <col min="6206" max="6206" width="7.7109375" style="23" hidden="1" customWidth="1"/>
    <col min="6207" max="6207" width="1" style="23" hidden="1" customWidth="1"/>
    <col min="6208" max="6208" width="3.28515625" style="23" hidden="1" customWidth="1"/>
    <col min="6209" max="6209" width="9.28515625" style="23" hidden="1" customWidth="1"/>
    <col min="6210" max="6210" width="1.85546875" style="23" hidden="1" customWidth="1"/>
    <col min="6211" max="6211" width="1.140625" style="23" hidden="1" customWidth="1"/>
    <col min="6212" max="6212" width="0.7109375" style="23" hidden="1" customWidth="1"/>
    <col min="6213" max="6213" width="0.85546875" style="23" hidden="1" customWidth="1"/>
    <col min="6214" max="6214" width="0.42578125" style="23" hidden="1" customWidth="1"/>
    <col min="6215" max="6215" width="0.85546875" style="23" hidden="1" customWidth="1"/>
    <col min="6216" max="6217" width="4.7109375" style="23" hidden="1" customWidth="1"/>
    <col min="6218" max="6218" width="4" style="23" hidden="1" customWidth="1"/>
    <col min="6219" max="6219" width="2.85546875" style="23" hidden="1" customWidth="1"/>
    <col min="6220" max="6220" width="0.85546875" style="23" hidden="1" customWidth="1"/>
    <col min="6221" max="6221" width="0.7109375" style="23" hidden="1" customWidth="1"/>
    <col min="6222" max="6222" width="1.140625" style="23" hidden="1" customWidth="1"/>
    <col min="6223" max="6223" width="0.42578125" style="23" hidden="1" customWidth="1"/>
    <col min="6224" max="6224" width="5.42578125" style="23" hidden="1" customWidth="1"/>
    <col min="6225" max="6225" width="6.28515625" style="23" hidden="1" customWidth="1"/>
    <col min="6226" max="6226" width="6" style="23" hidden="1" customWidth="1"/>
    <col min="6227" max="6227" width="0.42578125" style="23" hidden="1" customWidth="1"/>
    <col min="6228" max="6228" width="1.140625" style="23" hidden="1" customWidth="1"/>
    <col min="6229" max="6438" width="9.140625" style="23" hidden="1"/>
    <col min="6439" max="6439" width="1.42578125" style="23" hidden="1" customWidth="1"/>
    <col min="6440" max="6440" width="3.42578125" style="23" hidden="1" customWidth="1"/>
    <col min="6441" max="6441" width="0.28515625" style="23" hidden="1" customWidth="1"/>
    <col min="6442" max="6442" width="2.140625" style="23" hidden="1" customWidth="1"/>
    <col min="6443" max="6443" width="8.140625" style="23" hidden="1" customWidth="1"/>
    <col min="6444" max="6444" width="1.28515625" style="23" hidden="1" customWidth="1"/>
    <col min="6445" max="6445" width="1.85546875" style="23" hidden="1" customWidth="1"/>
    <col min="6446" max="6446" width="2.140625" style="23" hidden="1" customWidth="1"/>
    <col min="6447" max="6447" width="1.85546875" style="23" hidden="1" customWidth="1"/>
    <col min="6448" max="6449" width="2.140625" style="23" hidden="1" customWidth="1"/>
    <col min="6450" max="6450" width="2.42578125" style="23" hidden="1" customWidth="1"/>
    <col min="6451" max="6451" width="0.28515625" style="23" hidden="1" customWidth="1"/>
    <col min="6452" max="6452" width="1.42578125" style="23" hidden="1" customWidth="1"/>
    <col min="6453" max="6453" width="0.85546875" style="23" hidden="1" customWidth="1"/>
    <col min="6454" max="6454" width="0.28515625" style="23" hidden="1" customWidth="1"/>
    <col min="6455" max="6455" width="1" style="23" hidden="1" customWidth="1"/>
    <col min="6456" max="6456" width="0.42578125" style="23" hidden="1" customWidth="1"/>
    <col min="6457" max="6457" width="0.28515625" style="23" hidden="1" customWidth="1"/>
    <col min="6458" max="6458" width="0.42578125" style="23" hidden="1" customWidth="1"/>
    <col min="6459" max="6459" width="2.42578125" style="23" hidden="1" customWidth="1"/>
    <col min="6460" max="6460" width="1.28515625" style="23" hidden="1" customWidth="1"/>
    <col min="6461" max="6461" width="9.140625" style="23" hidden="1" customWidth="1"/>
    <col min="6462" max="6462" width="7.7109375" style="23" hidden="1" customWidth="1"/>
    <col min="6463" max="6463" width="1" style="23" hidden="1" customWidth="1"/>
    <col min="6464" max="6464" width="3.28515625" style="23" hidden="1" customWidth="1"/>
    <col min="6465" max="6465" width="9.28515625" style="23" hidden="1" customWidth="1"/>
    <col min="6466" max="6466" width="1.85546875" style="23" hidden="1" customWidth="1"/>
    <col min="6467" max="6467" width="1.140625" style="23" hidden="1" customWidth="1"/>
    <col min="6468" max="6468" width="0.7109375" style="23" hidden="1" customWidth="1"/>
    <col min="6469" max="6469" width="0.85546875" style="23" hidden="1" customWidth="1"/>
    <col min="6470" max="6470" width="0.42578125" style="23" hidden="1" customWidth="1"/>
    <col min="6471" max="6471" width="0.85546875" style="23" hidden="1" customWidth="1"/>
    <col min="6472" max="6473" width="4.7109375" style="23" hidden="1" customWidth="1"/>
    <col min="6474" max="6474" width="4" style="23" hidden="1" customWidth="1"/>
    <col min="6475" max="6475" width="2.85546875" style="23" hidden="1" customWidth="1"/>
    <col min="6476" max="6476" width="0.85546875" style="23" hidden="1" customWidth="1"/>
    <col min="6477" max="6477" width="0.7109375" style="23" hidden="1" customWidth="1"/>
    <col min="6478" max="6478" width="1.140625" style="23" hidden="1" customWidth="1"/>
    <col min="6479" max="6479" width="0.42578125" style="23" hidden="1" customWidth="1"/>
    <col min="6480" max="6480" width="5.42578125" style="23" hidden="1" customWidth="1"/>
    <col min="6481" max="6481" width="6.28515625" style="23" hidden="1" customWidth="1"/>
    <col min="6482" max="6482" width="6" style="23" hidden="1" customWidth="1"/>
    <col min="6483" max="6483" width="0.42578125" style="23" hidden="1" customWidth="1"/>
    <col min="6484" max="6484" width="1.140625" style="23" hidden="1" customWidth="1"/>
    <col min="6485" max="6694" width="9.140625" style="23" hidden="1"/>
    <col min="6695" max="6695" width="1.42578125" style="23" hidden="1" customWidth="1"/>
    <col min="6696" max="6696" width="3.42578125" style="23" hidden="1" customWidth="1"/>
    <col min="6697" max="6697" width="0.28515625" style="23" hidden="1" customWidth="1"/>
    <col min="6698" max="6698" width="2.140625" style="23" hidden="1" customWidth="1"/>
    <col min="6699" max="6699" width="8.140625" style="23" hidden="1" customWidth="1"/>
    <col min="6700" max="6700" width="1.28515625" style="23" hidden="1" customWidth="1"/>
    <col min="6701" max="6701" width="1.85546875" style="23" hidden="1" customWidth="1"/>
    <col min="6702" max="6702" width="2.140625" style="23" hidden="1" customWidth="1"/>
    <col min="6703" max="6703" width="1.85546875" style="23" hidden="1" customWidth="1"/>
    <col min="6704" max="6705" width="2.140625" style="23" hidden="1" customWidth="1"/>
    <col min="6706" max="6706" width="2.42578125" style="23" hidden="1" customWidth="1"/>
    <col min="6707" max="6707" width="0.28515625" style="23" hidden="1" customWidth="1"/>
    <col min="6708" max="6708" width="1.42578125" style="23" hidden="1" customWidth="1"/>
    <col min="6709" max="6709" width="0.85546875" style="23" hidden="1" customWidth="1"/>
    <col min="6710" max="6710" width="0.28515625" style="23" hidden="1" customWidth="1"/>
    <col min="6711" max="6711" width="1" style="23" hidden="1" customWidth="1"/>
    <col min="6712" max="6712" width="0.42578125" style="23" hidden="1" customWidth="1"/>
    <col min="6713" max="6713" width="0.28515625" style="23" hidden="1" customWidth="1"/>
    <col min="6714" max="6714" width="0.42578125" style="23" hidden="1" customWidth="1"/>
    <col min="6715" max="6715" width="2.42578125" style="23" hidden="1" customWidth="1"/>
    <col min="6716" max="6716" width="1.28515625" style="23" hidden="1" customWidth="1"/>
    <col min="6717" max="6717" width="9.140625" style="23" hidden="1" customWidth="1"/>
    <col min="6718" max="6718" width="7.7109375" style="23" hidden="1" customWidth="1"/>
    <col min="6719" max="6719" width="1" style="23" hidden="1" customWidth="1"/>
    <col min="6720" max="6720" width="3.28515625" style="23" hidden="1" customWidth="1"/>
    <col min="6721" max="6721" width="9.28515625" style="23" hidden="1" customWidth="1"/>
    <col min="6722" max="6722" width="1.85546875" style="23" hidden="1" customWidth="1"/>
    <col min="6723" max="6723" width="1.140625" style="23" hidden="1" customWidth="1"/>
    <col min="6724" max="6724" width="0.7109375" style="23" hidden="1" customWidth="1"/>
    <col min="6725" max="6725" width="0.85546875" style="23" hidden="1" customWidth="1"/>
    <col min="6726" max="6726" width="0.42578125" style="23" hidden="1" customWidth="1"/>
    <col min="6727" max="6727" width="0.85546875" style="23" hidden="1" customWidth="1"/>
    <col min="6728" max="6729" width="4.7109375" style="23" hidden="1" customWidth="1"/>
    <col min="6730" max="6730" width="4" style="23" hidden="1" customWidth="1"/>
    <col min="6731" max="6731" width="2.85546875" style="23" hidden="1" customWidth="1"/>
    <col min="6732" max="6732" width="0.85546875" style="23" hidden="1" customWidth="1"/>
    <col min="6733" max="6733" width="0.7109375" style="23" hidden="1" customWidth="1"/>
    <col min="6734" max="6734" width="1.140625" style="23" hidden="1" customWidth="1"/>
    <col min="6735" max="6735" width="0.42578125" style="23" hidden="1" customWidth="1"/>
    <col min="6736" max="6736" width="5.42578125" style="23" hidden="1" customWidth="1"/>
    <col min="6737" max="6737" width="6.28515625" style="23" hidden="1" customWidth="1"/>
    <col min="6738" max="6738" width="6" style="23" hidden="1" customWidth="1"/>
    <col min="6739" max="6739" width="0.42578125" style="23" hidden="1" customWidth="1"/>
    <col min="6740" max="6740" width="1.140625" style="23" hidden="1" customWidth="1"/>
    <col min="6741" max="6950" width="9.140625" style="23" hidden="1"/>
    <col min="6951" max="6951" width="1.42578125" style="23" hidden="1" customWidth="1"/>
    <col min="6952" max="6952" width="3.42578125" style="23" hidden="1" customWidth="1"/>
    <col min="6953" max="6953" width="0.28515625" style="23" hidden="1" customWidth="1"/>
    <col min="6954" max="6954" width="2.140625" style="23" hidden="1" customWidth="1"/>
    <col min="6955" max="6955" width="8.140625" style="23" hidden="1" customWidth="1"/>
    <col min="6956" max="6956" width="1.28515625" style="23" hidden="1" customWidth="1"/>
    <col min="6957" max="6957" width="1.85546875" style="23" hidden="1" customWidth="1"/>
    <col min="6958" max="6958" width="2.140625" style="23" hidden="1" customWidth="1"/>
    <col min="6959" max="6959" width="1.85546875" style="23" hidden="1" customWidth="1"/>
    <col min="6960" max="6961" width="2.140625" style="23" hidden="1" customWidth="1"/>
    <col min="6962" max="6962" width="2.42578125" style="23" hidden="1" customWidth="1"/>
    <col min="6963" max="6963" width="0.28515625" style="23" hidden="1" customWidth="1"/>
    <col min="6964" max="6964" width="1.42578125" style="23" hidden="1" customWidth="1"/>
    <col min="6965" max="6965" width="0.85546875" style="23" hidden="1" customWidth="1"/>
    <col min="6966" max="6966" width="0.28515625" style="23" hidden="1" customWidth="1"/>
    <col min="6967" max="6967" width="1" style="23" hidden="1" customWidth="1"/>
    <col min="6968" max="6968" width="0.42578125" style="23" hidden="1" customWidth="1"/>
    <col min="6969" max="6969" width="0.28515625" style="23" hidden="1" customWidth="1"/>
    <col min="6970" max="6970" width="0.42578125" style="23" hidden="1" customWidth="1"/>
    <col min="6971" max="6971" width="2.42578125" style="23" hidden="1" customWidth="1"/>
    <col min="6972" max="6972" width="1.28515625" style="23" hidden="1" customWidth="1"/>
    <col min="6973" max="6973" width="9.140625" style="23" hidden="1" customWidth="1"/>
    <col min="6974" max="6974" width="7.7109375" style="23" hidden="1" customWidth="1"/>
    <col min="6975" max="6975" width="1" style="23" hidden="1" customWidth="1"/>
    <col min="6976" max="6976" width="3.28515625" style="23" hidden="1" customWidth="1"/>
    <col min="6977" max="6977" width="9.28515625" style="23" hidden="1" customWidth="1"/>
    <col min="6978" max="6978" width="1.85546875" style="23" hidden="1" customWidth="1"/>
    <col min="6979" max="6979" width="1.140625" style="23" hidden="1" customWidth="1"/>
    <col min="6980" max="6980" width="0.7109375" style="23" hidden="1" customWidth="1"/>
    <col min="6981" max="6981" width="0.85546875" style="23" hidden="1" customWidth="1"/>
    <col min="6982" max="6982" width="0.42578125" style="23" hidden="1" customWidth="1"/>
    <col min="6983" max="6983" width="0.85546875" style="23" hidden="1" customWidth="1"/>
    <col min="6984" max="6985" width="4.7109375" style="23" hidden="1" customWidth="1"/>
    <col min="6986" max="6986" width="4" style="23" hidden="1" customWidth="1"/>
    <col min="6987" max="6987" width="2.85546875" style="23" hidden="1" customWidth="1"/>
    <col min="6988" max="6988" width="0.85546875" style="23" hidden="1" customWidth="1"/>
    <col min="6989" max="6989" width="0.7109375" style="23" hidden="1" customWidth="1"/>
    <col min="6990" max="6990" width="1.140625" style="23" hidden="1" customWidth="1"/>
    <col min="6991" max="6991" width="0.42578125" style="23" hidden="1" customWidth="1"/>
    <col min="6992" max="6992" width="5.42578125" style="23" hidden="1" customWidth="1"/>
    <col min="6993" max="6993" width="6.28515625" style="23" hidden="1" customWidth="1"/>
    <col min="6994" max="6994" width="6" style="23" hidden="1" customWidth="1"/>
    <col min="6995" max="6995" width="0.42578125" style="23" hidden="1" customWidth="1"/>
    <col min="6996" max="6996" width="1.140625" style="23" hidden="1" customWidth="1"/>
    <col min="6997" max="7206" width="9.140625" style="23" hidden="1"/>
    <col min="7207" max="7207" width="1.42578125" style="23" hidden="1" customWidth="1"/>
    <col min="7208" max="7208" width="3.42578125" style="23" hidden="1" customWidth="1"/>
    <col min="7209" max="7209" width="0.28515625" style="23" hidden="1" customWidth="1"/>
    <col min="7210" max="7210" width="2.140625" style="23" hidden="1" customWidth="1"/>
    <col min="7211" max="7211" width="8.140625" style="23" hidden="1" customWidth="1"/>
    <col min="7212" max="7212" width="1.28515625" style="23" hidden="1" customWidth="1"/>
    <col min="7213" max="7213" width="1.85546875" style="23" hidden="1" customWidth="1"/>
    <col min="7214" max="7214" width="2.140625" style="23" hidden="1" customWidth="1"/>
    <col min="7215" max="7215" width="1.85546875" style="23" hidden="1" customWidth="1"/>
    <col min="7216" max="7217" width="2.140625" style="23" hidden="1" customWidth="1"/>
    <col min="7218" max="7218" width="2.42578125" style="23" hidden="1" customWidth="1"/>
    <col min="7219" max="7219" width="0.28515625" style="23" hidden="1" customWidth="1"/>
    <col min="7220" max="7220" width="1.42578125" style="23" hidden="1" customWidth="1"/>
    <col min="7221" max="7221" width="0.85546875" style="23" hidden="1" customWidth="1"/>
    <col min="7222" max="7222" width="0.28515625" style="23" hidden="1" customWidth="1"/>
    <col min="7223" max="7223" width="1" style="23" hidden="1" customWidth="1"/>
    <col min="7224" max="7224" width="0.42578125" style="23" hidden="1" customWidth="1"/>
    <col min="7225" max="7225" width="0.28515625" style="23" hidden="1" customWidth="1"/>
    <col min="7226" max="7226" width="0.42578125" style="23" hidden="1" customWidth="1"/>
    <col min="7227" max="7227" width="2.42578125" style="23" hidden="1" customWidth="1"/>
    <col min="7228" max="7228" width="1.28515625" style="23" hidden="1" customWidth="1"/>
    <col min="7229" max="7229" width="9.140625" style="23" hidden="1" customWidth="1"/>
    <col min="7230" max="7230" width="7.7109375" style="23" hidden="1" customWidth="1"/>
    <col min="7231" max="7231" width="1" style="23" hidden="1" customWidth="1"/>
    <col min="7232" max="7232" width="3.28515625" style="23" hidden="1" customWidth="1"/>
    <col min="7233" max="7233" width="9.28515625" style="23" hidden="1" customWidth="1"/>
    <col min="7234" max="7234" width="1.85546875" style="23" hidden="1" customWidth="1"/>
    <col min="7235" max="7235" width="1.140625" style="23" hidden="1" customWidth="1"/>
    <col min="7236" max="7236" width="0.7109375" style="23" hidden="1" customWidth="1"/>
    <col min="7237" max="7237" width="0.85546875" style="23" hidden="1" customWidth="1"/>
    <col min="7238" max="7238" width="0.42578125" style="23" hidden="1" customWidth="1"/>
    <col min="7239" max="7239" width="0.85546875" style="23" hidden="1" customWidth="1"/>
    <col min="7240" max="7241" width="4.7109375" style="23" hidden="1" customWidth="1"/>
    <col min="7242" max="7242" width="4" style="23" hidden="1" customWidth="1"/>
    <col min="7243" max="7243" width="2.85546875" style="23" hidden="1" customWidth="1"/>
    <col min="7244" max="7244" width="0.85546875" style="23" hidden="1" customWidth="1"/>
    <col min="7245" max="7245" width="0.7109375" style="23" hidden="1" customWidth="1"/>
    <col min="7246" max="7246" width="1.140625" style="23" hidden="1" customWidth="1"/>
    <col min="7247" max="7247" width="0.42578125" style="23" hidden="1" customWidth="1"/>
    <col min="7248" max="7248" width="5.42578125" style="23" hidden="1" customWidth="1"/>
    <col min="7249" max="7249" width="6.28515625" style="23" hidden="1" customWidth="1"/>
    <col min="7250" max="7250" width="6" style="23" hidden="1" customWidth="1"/>
    <col min="7251" max="7251" width="0.42578125" style="23" hidden="1" customWidth="1"/>
    <col min="7252" max="7252" width="1.140625" style="23" hidden="1" customWidth="1"/>
    <col min="7253" max="7462" width="9.140625" style="23" hidden="1"/>
    <col min="7463" max="7463" width="1.42578125" style="23" hidden="1" customWidth="1"/>
    <col min="7464" max="7464" width="3.42578125" style="23" hidden="1" customWidth="1"/>
    <col min="7465" max="7465" width="0.28515625" style="23" hidden="1" customWidth="1"/>
    <col min="7466" max="7466" width="2.140625" style="23" hidden="1" customWidth="1"/>
    <col min="7467" max="7467" width="8.140625" style="23" hidden="1" customWidth="1"/>
    <col min="7468" max="7468" width="1.28515625" style="23" hidden="1" customWidth="1"/>
    <col min="7469" max="7469" width="1.85546875" style="23" hidden="1" customWidth="1"/>
    <col min="7470" max="7470" width="2.140625" style="23" hidden="1" customWidth="1"/>
    <col min="7471" max="7471" width="1.85546875" style="23" hidden="1" customWidth="1"/>
    <col min="7472" max="7473" width="2.140625" style="23" hidden="1" customWidth="1"/>
    <col min="7474" max="7474" width="2.42578125" style="23" hidden="1" customWidth="1"/>
    <col min="7475" max="7475" width="0.28515625" style="23" hidden="1" customWidth="1"/>
    <col min="7476" max="7476" width="1.42578125" style="23" hidden="1" customWidth="1"/>
    <col min="7477" max="7477" width="0.85546875" style="23" hidden="1" customWidth="1"/>
    <col min="7478" max="7478" width="0.28515625" style="23" hidden="1" customWidth="1"/>
    <col min="7479" max="7479" width="1" style="23" hidden="1" customWidth="1"/>
    <col min="7480" max="7480" width="0.42578125" style="23" hidden="1" customWidth="1"/>
    <col min="7481" max="7481" width="0.28515625" style="23" hidden="1" customWidth="1"/>
    <col min="7482" max="7482" width="0.42578125" style="23" hidden="1" customWidth="1"/>
    <col min="7483" max="7483" width="2.42578125" style="23" hidden="1" customWidth="1"/>
    <col min="7484" max="7484" width="1.28515625" style="23" hidden="1" customWidth="1"/>
    <col min="7485" max="7485" width="9.140625" style="23" hidden="1" customWidth="1"/>
    <col min="7486" max="7486" width="7.7109375" style="23" hidden="1" customWidth="1"/>
    <col min="7487" max="7487" width="1" style="23" hidden="1" customWidth="1"/>
    <col min="7488" max="7488" width="3.28515625" style="23" hidden="1" customWidth="1"/>
    <col min="7489" max="7489" width="9.28515625" style="23" hidden="1" customWidth="1"/>
    <col min="7490" max="7490" width="1.85546875" style="23" hidden="1" customWidth="1"/>
    <col min="7491" max="7491" width="1.140625" style="23" hidden="1" customWidth="1"/>
    <col min="7492" max="7492" width="0.7109375" style="23" hidden="1" customWidth="1"/>
    <col min="7493" max="7493" width="0.85546875" style="23" hidden="1" customWidth="1"/>
    <col min="7494" max="7494" width="0.42578125" style="23" hidden="1" customWidth="1"/>
    <col min="7495" max="7495" width="0.85546875" style="23" hidden="1" customWidth="1"/>
    <col min="7496" max="7497" width="4.7109375" style="23" hidden="1" customWidth="1"/>
    <col min="7498" max="7498" width="4" style="23" hidden="1" customWidth="1"/>
    <col min="7499" max="7499" width="2.85546875" style="23" hidden="1" customWidth="1"/>
    <col min="7500" max="7500" width="0.85546875" style="23" hidden="1" customWidth="1"/>
    <col min="7501" max="7501" width="0.7109375" style="23" hidden="1" customWidth="1"/>
    <col min="7502" max="7502" width="1.140625" style="23" hidden="1" customWidth="1"/>
    <col min="7503" max="7503" width="0.42578125" style="23" hidden="1" customWidth="1"/>
    <col min="7504" max="7504" width="5.42578125" style="23" hidden="1" customWidth="1"/>
    <col min="7505" max="7505" width="6.28515625" style="23" hidden="1" customWidth="1"/>
    <col min="7506" max="7506" width="6" style="23" hidden="1" customWidth="1"/>
    <col min="7507" max="7507" width="0.42578125" style="23" hidden="1" customWidth="1"/>
    <col min="7508" max="7508" width="1.140625" style="23" hidden="1" customWidth="1"/>
    <col min="7509" max="7718" width="9.140625" style="23" hidden="1"/>
    <col min="7719" max="7719" width="1.42578125" style="23" hidden="1" customWidth="1"/>
    <col min="7720" max="7720" width="3.42578125" style="23" hidden="1" customWidth="1"/>
    <col min="7721" max="7721" width="0.28515625" style="23" hidden="1" customWidth="1"/>
    <col min="7722" max="7722" width="2.140625" style="23" hidden="1" customWidth="1"/>
    <col min="7723" max="7723" width="8.140625" style="23" hidden="1" customWidth="1"/>
    <col min="7724" max="7724" width="1.28515625" style="23" hidden="1" customWidth="1"/>
    <col min="7725" max="7725" width="1.85546875" style="23" hidden="1" customWidth="1"/>
    <col min="7726" max="7726" width="2.140625" style="23" hidden="1" customWidth="1"/>
    <col min="7727" max="7727" width="1.85546875" style="23" hidden="1" customWidth="1"/>
    <col min="7728" max="7729" width="2.140625" style="23" hidden="1" customWidth="1"/>
    <col min="7730" max="7730" width="2.42578125" style="23" hidden="1" customWidth="1"/>
    <col min="7731" max="7731" width="0.28515625" style="23" hidden="1" customWidth="1"/>
    <col min="7732" max="7732" width="1.42578125" style="23" hidden="1" customWidth="1"/>
    <col min="7733" max="7733" width="0.85546875" style="23" hidden="1" customWidth="1"/>
    <col min="7734" max="7734" width="0.28515625" style="23" hidden="1" customWidth="1"/>
    <col min="7735" max="7735" width="1" style="23" hidden="1" customWidth="1"/>
    <col min="7736" max="7736" width="0.42578125" style="23" hidden="1" customWidth="1"/>
    <col min="7737" max="7737" width="0.28515625" style="23" hidden="1" customWidth="1"/>
    <col min="7738" max="7738" width="0.42578125" style="23" hidden="1" customWidth="1"/>
    <col min="7739" max="7739" width="2.42578125" style="23" hidden="1" customWidth="1"/>
    <col min="7740" max="7740" width="1.28515625" style="23" hidden="1" customWidth="1"/>
    <col min="7741" max="7741" width="9.140625" style="23" hidden="1" customWidth="1"/>
    <col min="7742" max="7742" width="7.7109375" style="23" hidden="1" customWidth="1"/>
    <col min="7743" max="7743" width="1" style="23" hidden="1" customWidth="1"/>
    <col min="7744" max="7744" width="3.28515625" style="23" hidden="1" customWidth="1"/>
    <col min="7745" max="7745" width="9.28515625" style="23" hidden="1" customWidth="1"/>
    <col min="7746" max="7746" width="1.85546875" style="23" hidden="1" customWidth="1"/>
    <col min="7747" max="7747" width="1.140625" style="23" hidden="1" customWidth="1"/>
    <col min="7748" max="7748" width="0.7109375" style="23" hidden="1" customWidth="1"/>
    <col min="7749" max="7749" width="0.85546875" style="23" hidden="1" customWidth="1"/>
    <col min="7750" max="7750" width="0.42578125" style="23" hidden="1" customWidth="1"/>
    <col min="7751" max="7751" width="0.85546875" style="23" hidden="1" customWidth="1"/>
    <col min="7752" max="7753" width="4.7109375" style="23" hidden="1" customWidth="1"/>
    <col min="7754" max="7754" width="4" style="23" hidden="1" customWidth="1"/>
    <col min="7755" max="7755" width="2.85546875" style="23" hidden="1" customWidth="1"/>
    <col min="7756" max="7756" width="0.85546875" style="23" hidden="1" customWidth="1"/>
    <col min="7757" max="7757" width="0.7109375" style="23" hidden="1" customWidth="1"/>
    <col min="7758" max="7758" width="1.140625" style="23" hidden="1" customWidth="1"/>
    <col min="7759" max="7759" width="0.42578125" style="23" hidden="1" customWidth="1"/>
    <col min="7760" max="7760" width="5.42578125" style="23" hidden="1" customWidth="1"/>
    <col min="7761" max="7761" width="6.28515625" style="23" hidden="1" customWidth="1"/>
    <col min="7762" max="7762" width="6" style="23" hidden="1" customWidth="1"/>
    <col min="7763" max="7763" width="0.42578125" style="23" hidden="1" customWidth="1"/>
    <col min="7764" max="7764" width="1.140625" style="23" hidden="1" customWidth="1"/>
    <col min="7765" max="7974" width="9.140625" style="23" hidden="1"/>
    <col min="7975" max="7975" width="1.42578125" style="23" hidden="1" customWidth="1"/>
    <col min="7976" max="7976" width="3.42578125" style="23" hidden="1" customWidth="1"/>
    <col min="7977" max="7977" width="0.28515625" style="23" hidden="1" customWidth="1"/>
    <col min="7978" max="7978" width="2.140625" style="23" hidden="1" customWidth="1"/>
    <col min="7979" max="7979" width="8.140625" style="23" hidden="1" customWidth="1"/>
    <col min="7980" max="7980" width="1.28515625" style="23" hidden="1" customWidth="1"/>
    <col min="7981" max="7981" width="1.85546875" style="23" hidden="1" customWidth="1"/>
    <col min="7982" max="7982" width="2.140625" style="23" hidden="1" customWidth="1"/>
    <col min="7983" max="7983" width="1.85546875" style="23" hidden="1" customWidth="1"/>
    <col min="7984" max="7985" width="2.140625" style="23" hidden="1" customWidth="1"/>
    <col min="7986" max="7986" width="2.42578125" style="23" hidden="1" customWidth="1"/>
    <col min="7987" max="7987" width="0.28515625" style="23" hidden="1" customWidth="1"/>
    <col min="7988" max="7988" width="1.42578125" style="23" hidden="1" customWidth="1"/>
    <col min="7989" max="7989" width="0.85546875" style="23" hidden="1" customWidth="1"/>
    <col min="7990" max="7990" width="0.28515625" style="23" hidden="1" customWidth="1"/>
    <col min="7991" max="7991" width="1" style="23" hidden="1" customWidth="1"/>
    <col min="7992" max="7992" width="0.42578125" style="23" hidden="1" customWidth="1"/>
    <col min="7993" max="7993" width="0.28515625" style="23" hidden="1" customWidth="1"/>
    <col min="7994" max="7994" width="0.42578125" style="23" hidden="1" customWidth="1"/>
    <col min="7995" max="7995" width="2.42578125" style="23" hidden="1" customWidth="1"/>
    <col min="7996" max="7996" width="1.28515625" style="23" hidden="1" customWidth="1"/>
    <col min="7997" max="7997" width="9.140625" style="23" hidden="1" customWidth="1"/>
    <col min="7998" max="7998" width="7.7109375" style="23" hidden="1" customWidth="1"/>
    <col min="7999" max="7999" width="1" style="23" hidden="1" customWidth="1"/>
    <col min="8000" max="8000" width="3.28515625" style="23" hidden="1" customWidth="1"/>
    <col min="8001" max="8001" width="9.28515625" style="23" hidden="1" customWidth="1"/>
    <col min="8002" max="8002" width="1.85546875" style="23" hidden="1" customWidth="1"/>
    <col min="8003" max="8003" width="1.140625" style="23" hidden="1" customWidth="1"/>
    <col min="8004" max="8004" width="0.7109375" style="23" hidden="1" customWidth="1"/>
    <col min="8005" max="8005" width="0.85546875" style="23" hidden="1" customWidth="1"/>
    <col min="8006" max="8006" width="0.42578125" style="23" hidden="1" customWidth="1"/>
    <col min="8007" max="8007" width="0.85546875" style="23" hidden="1" customWidth="1"/>
    <col min="8008" max="8009" width="4.7109375" style="23" hidden="1" customWidth="1"/>
    <col min="8010" max="8010" width="4" style="23" hidden="1" customWidth="1"/>
    <col min="8011" max="8011" width="2.85546875" style="23" hidden="1" customWidth="1"/>
    <col min="8012" max="8012" width="0.85546875" style="23" hidden="1" customWidth="1"/>
    <col min="8013" max="8013" width="0.7109375" style="23" hidden="1" customWidth="1"/>
    <col min="8014" max="8014" width="1.140625" style="23" hidden="1" customWidth="1"/>
    <col min="8015" max="8015" width="0.42578125" style="23" hidden="1" customWidth="1"/>
    <col min="8016" max="8016" width="5.42578125" style="23" hidden="1" customWidth="1"/>
    <col min="8017" max="8017" width="6.28515625" style="23" hidden="1" customWidth="1"/>
    <col min="8018" max="8018" width="6" style="23" hidden="1" customWidth="1"/>
    <col min="8019" max="8019" width="0.42578125" style="23" hidden="1" customWidth="1"/>
    <col min="8020" max="8020" width="1.140625" style="23" hidden="1" customWidth="1"/>
    <col min="8021" max="8230" width="9.140625" style="23" hidden="1"/>
    <col min="8231" max="8231" width="1.42578125" style="23" hidden="1" customWidth="1"/>
    <col min="8232" max="8232" width="3.42578125" style="23" hidden="1" customWidth="1"/>
    <col min="8233" max="8233" width="0.28515625" style="23" hidden="1" customWidth="1"/>
    <col min="8234" max="8234" width="2.140625" style="23" hidden="1" customWidth="1"/>
    <col min="8235" max="8235" width="8.140625" style="23" hidden="1" customWidth="1"/>
    <col min="8236" max="8236" width="1.28515625" style="23" hidden="1" customWidth="1"/>
    <col min="8237" max="8237" width="1.85546875" style="23" hidden="1" customWidth="1"/>
    <col min="8238" max="8238" width="2.140625" style="23" hidden="1" customWidth="1"/>
    <col min="8239" max="8239" width="1.85546875" style="23" hidden="1" customWidth="1"/>
    <col min="8240" max="8241" width="2.140625" style="23" hidden="1" customWidth="1"/>
    <col min="8242" max="8242" width="2.42578125" style="23" hidden="1" customWidth="1"/>
    <col min="8243" max="8243" width="0.28515625" style="23" hidden="1" customWidth="1"/>
    <col min="8244" max="8244" width="1.42578125" style="23" hidden="1" customWidth="1"/>
    <col min="8245" max="8245" width="0.85546875" style="23" hidden="1" customWidth="1"/>
    <col min="8246" max="8246" width="0.28515625" style="23" hidden="1" customWidth="1"/>
    <col min="8247" max="8247" width="1" style="23" hidden="1" customWidth="1"/>
    <col min="8248" max="8248" width="0.42578125" style="23" hidden="1" customWidth="1"/>
    <col min="8249" max="8249" width="0.28515625" style="23" hidden="1" customWidth="1"/>
    <col min="8250" max="8250" width="0.42578125" style="23" hidden="1" customWidth="1"/>
    <col min="8251" max="8251" width="2.42578125" style="23" hidden="1" customWidth="1"/>
    <col min="8252" max="8252" width="1.28515625" style="23" hidden="1" customWidth="1"/>
    <col min="8253" max="8253" width="9.140625" style="23" hidden="1" customWidth="1"/>
    <col min="8254" max="8254" width="7.7109375" style="23" hidden="1" customWidth="1"/>
    <col min="8255" max="8255" width="1" style="23" hidden="1" customWidth="1"/>
    <col min="8256" max="8256" width="3.28515625" style="23" hidden="1" customWidth="1"/>
    <col min="8257" max="8257" width="9.28515625" style="23" hidden="1" customWidth="1"/>
    <col min="8258" max="8258" width="1.85546875" style="23" hidden="1" customWidth="1"/>
    <col min="8259" max="8259" width="1.140625" style="23" hidden="1" customWidth="1"/>
    <col min="8260" max="8260" width="0.7109375" style="23" hidden="1" customWidth="1"/>
    <col min="8261" max="8261" width="0.85546875" style="23" hidden="1" customWidth="1"/>
    <col min="8262" max="8262" width="0.42578125" style="23" hidden="1" customWidth="1"/>
    <col min="8263" max="8263" width="0.85546875" style="23" hidden="1" customWidth="1"/>
    <col min="8264" max="8265" width="4.7109375" style="23" hidden="1" customWidth="1"/>
    <col min="8266" max="8266" width="4" style="23" hidden="1" customWidth="1"/>
    <col min="8267" max="8267" width="2.85546875" style="23" hidden="1" customWidth="1"/>
    <col min="8268" max="8268" width="0.85546875" style="23" hidden="1" customWidth="1"/>
    <col min="8269" max="8269" width="0.7109375" style="23" hidden="1" customWidth="1"/>
    <col min="8270" max="8270" width="1.140625" style="23" hidden="1" customWidth="1"/>
    <col min="8271" max="8271" width="0.42578125" style="23" hidden="1" customWidth="1"/>
    <col min="8272" max="8272" width="5.42578125" style="23" hidden="1" customWidth="1"/>
    <col min="8273" max="8273" width="6.28515625" style="23" hidden="1" customWidth="1"/>
    <col min="8274" max="8274" width="6" style="23" hidden="1" customWidth="1"/>
    <col min="8275" max="8275" width="0.42578125" style="23" hidden="1" customWidth="1"/>
    <col min="8276" max="8276" width="1.140625" style="23" hidden="1" customWidth="1"/>
    <col min="8277" max="8486" width="9.140625" style="23" hidden="1"/>
    <col min="8487" max="8487" width="1.42578125" style="23" hidden="1" customWidth="1"/>
    <col min="8488" max="8488" width="3.42578125" style="23" hidden="1" customWidth="1"/>
    <col min="8489" max="8489" width="0.28515625" style="23" hidden="1" customWidth="1"/>
    <col min="8490" max="8490" width="2.140625" style="23" hidden="1" customWidth="1"/>
    <col min="8491" max="8491" width="8.140625" style="23" hidden="1" customWidth="1"/>
    <col min="8492" max="8492" width="1.28515625" style="23" hidden="1" customWidth="1"/>
    <col min="8493" max="8493" width="1.85546875" style="23" hidden="1" customWidth="1"/>
    <col min="8494" max="8494" width="2.140625" style="23" hidden="1" customWidth="1"/>
    <col min="8495" max="8495" width="1.85546875" style="23" hidden="1" customWidth="1"/>
    <col min="8496" max="8497" width="2.140625" style="23" hidden="1" customWidth="1"/>
    <col min="8498" max="8498" width="2.42578125" style="23" hidden="1" customWidth="1"/>
    <col min="8499" max="8499" width="0.28515625" style="23" hidden="1" customWidth="1"/>
    <col min="8500" max="8500" width="1.42578125" style="23" hidden="1" customWidth="1"/>
    <col min="8501" max="8501" width="0.85546875" style="23" hidden="1" customWidth="1"/>
    <col min="8502" max="8502" width="0.28515625" style="23" hidden="1" customWidth="1"/>
    <col min="8503" max="8503" width="1" style="23" hidden="1" customWidth="1"/>
    <col min="8504" max="8504" width="0.42578125" style="23" hidden="1" customWidth="1"/>
    <col min="8505" max="8505" width="0.28515625" style="23" hidden="1" customWidth="1"/>
    <col min="8506" max="8506" width="0.42578125" style="23" hidden="1" customWidth="1"/>
    <col min="8507" max="8507" width="2.42578125" style="23" hidden="1" customWidth="1"/>
    <col min="8508" max="8508" width="1.28515625" style="23" hidden="1" customWidth="1"/>
    <col min="8509" max="8509" width="9.140625" style="23" hidden="1" customWidth="1"/>
    <col min="8510" max="8510" width="7.7109375" style="23" hidden="1" customWidth="1"/>
    <col min="8511" max="8511" width="1" style="23" hidden="1" customWidth="1"/>
    <col min="8512" max="8512" width="3.28515625" style="23" hidden="1" customWidth="1"/>
    <col min="8513" max="8513" width="9.28515625" style="23" hidden="1" customWidth="1"/>
    <col min="8514" max="8514" width="1.85546875" style="23" hidden="1" customWidth="1"/>
    <col min="8515" max="8515" width="1.140625" style="23" hidden="1" customWidth="1"/>
    <col min="8516" max="8516" width="0.7109375" style="23" hidden="1" customWidth="1"/>
    <col min="8517" max="8517" width="0.85546875" style="23" hidden="1" customWidth="1"/>
    <col min="8518" max="8518" width="0.42578125" style="23" hidden="1" customWidth="1"/>
    <col min="8519" max="8519" width="0.85546875" style="23" hidden="1" customWidth="1"/>
    <col min="8520" max="8521" width="4.7109375" style="23" hidden="1" customWidth="1"/>
    <col min="8522" max="8522" width="4" style="23" hidden="1" customWidth="1"/>
    <col min="8523" max="8523" width="2.85546875" style="23" hidden="1" customWidth="1"/>
    <col min="8524" max="8524" width="0.85546875" style="23" hidden="1" customWidth="1"/>
    <col min="8525" max="8525" width="0.7109375" style="23" hidden="1" customWidth="1"/>
    <col min="8526" max="8526" width="1.140625" style="23" hidden="1" customWidth="1"/>
    <col min="8527" max="8527" width="0.42578125" style="23" hidden="1" customWidth="1"/>
    <col min="8528" max="8528" width="5.42578125" style="23" hidden="1" customWidth="1"/>
    <col min="8529" max="8529" width="6.28515625" style="23" hidden="1" customWidth="1"/>
    <col min="8530" max="8530" width="6" style="23" hidden="1" customWidth="1"/>
    <col min="8531" max="8531" width="0.42578125" style="23" hidden="1" customWidth="1"/>
    <col min="8532" max="8532" width="1.140625" style="23" hidden="1" customWidth="1"/>
    <col min="8533" max="8742" width="9.140625" style="23" hidden="1"/>
    <col min="8743" max="8743" width="1.42578125" style="23" hidden="1" customWidth="1"/>
    <col min="8744" max="8744" width="3.42578125" style="23" hidden="1" customWidth="1"/>
    <col min="8745" max="8745" width="0.28515625" style="23" hidden="1" customWidth="1"/>
    <col min="8746" max="8746" width="2.140625" style="23" hidden="1" customWidth="1"/>
    <col min="8747" max="8747" width="8.140625" style="23" hidden="1" customWidth="1"/>
    <col min="8748" max="8748" width="1.28515625" style="23" hidden="1" customWidth="1"/>
    <col min="8749" max="8749" width="1.85546875" style="23" hidden="1" customWidth="1"/>
    <col min="8750" max="8750" width="2.140625" style="23" hidden="1" customWidth="1"/>
    <col min="8751" max="8751" width="1.85546875" style="23" hidden="1" customWidth="1"/>
    <col min="8752" max="8753" width="2.140625" style="23" hidden="1" customWidth="1"/>
    <col min="8754" max="8754" width="2.42578125" style="23" hidden="1" customWidth="1"/>
    <col min="8755" max="8755" width="0.28515625" style="23" hidden="1" customWidth="1"/>
    <col min="8756" max="8756" width="1.42578125" style="23" hidden="1" customWidth="1"/>
    <col min="8757" max="8757" width="0.85546875" style="23" hidden="1" customWidth="1"/>
    <col min="8758" max="8758" width="0.28515625" style="23" hidden="1" customWidth="1"/>
    <col min="8759" max="8759" width="1" style="23" hidden="1" customWidth="1"/>
    <col min="8760" max="8760" width="0.42578125" style="23" hidden="1" customWidth="1"/>
    <col min="8761" max="8761" width="0.28515625" style="23" hidden="1" customWidth="1"/>
    <col min="8762" max="8762" width="0.42578125" style="23" hidden="1" customWidth="1"/>
    <col min="8763" max="8763" width="2.42578125" style="23" hidden="1" customWidth="1"/>
    <col min="8764" max="8764" width="1.28515625" style="23" hidden="1" customWidth="1"/>
    <col min="8765" max="8765" width="9.140625" style="23" hidden="1" customWidth="1"/>
    <col min="8766" max="8766" width="7.7109375" style="23" hidden="1" customWidth="1"/>
    <col min="8767" max="8767" width="1" style="23" hidden="1" customWidth="1"/>
    <col min="8768" max="8768" width="3.28515625" style="23" hidden="1" customWidth="1"/>
    <col min="8769" max="8769" width="9.28515625" style="23" hidden="1" customWidth="1"/>
    <col min="8770" max="8770" width="1.85546875" style="23" hidden="1" customWidth="1"/>
    <col min="8771" max="8771" width="1.140625" style="23" hidden="1" customWidth="1"/>
    <col min="8772" max="8772" width="0.7109375" style="23" hidden="1" customWidth="1"/>
    <col min="8773" max="8773" width="0.85546875" style="23" hidden="1" customWidth="1"/>
    <col min="8774" max="8774" width="0.42578125" style="23" hidden="1" customWidth="1"/>
    <col min="8775" max="8775" width="0.85546875" style="23" hidden="1" customWidth="1"/>
    <col min="8776" max="8777" width="4.7109375" style="23" hidden="1" customWidth="1"/>
    <col min="8778" max="8778" width="4" style="23" hidden="1" customWidth="1"/>
    <col min="8779" max="8779" width="2.85546875" style="23" hidden="1" customWidth="1"/>
    <col min="8780" max="8780" width="0.85546875" style="23" hidden="1" customWidth="1"/>
    <col min="8781" max="8781" width="0.7109375" style="23" hidden="1" customWidth="1"/>
    <col min="8782" max="8782" width="1.140625" style="23" hidden="1" customWidth="1"/>
    <col min="8783" max="8783" width="0.42578125" style="23" hidden="1" customWidth="1"/>
    <col min="8784" max="8784" width="5.42578125" style="23" hidden="1" customWidth="1"/>
    <col min="8785" max="8785" width="6.28515625" style="23" hidden="1" customWidth="1"/>
    <col min="8786" max="8786" width="6" style="23" hidden="1" customWidth="1"/>
    <col min="8787" max="8787" width="0.42578125" style="23" hidden="1" customWidth="1"/>
    <col min="8788" max="8788" width="1.140625" style="23" hidden="1" customWidth="1"/>
    <col min="8789" max="8998" width="9.140625" style="23" hidden="1"/>
    <col min="8999" max="8999" width="1.42578125" style="23" hidden="1" customWidth="1"/>
    <col min="9000" max="9000" width="3.42578125" style="23" hidden="1" customWidth="1"/>
    <col min="9001" max="9001" width="0.28515625" style="23" hidden="1" customWidth="1"/>
    <col min="9002" max="9002" width="2.140625" style="23" hidden="1" customWidth="1"/>
    <col min="9003" max="9003" width="8.140625" style="23" hidden="1" customWidth="1"/>
    <col min="9004" max="9004" width="1.28515625" style="23" hidden="1" customWidth="1"/>
    <col min="9005" max="9005" width="1.85546875" style="23" hidden="1" customWidth="1"/>
    <col min="9006" max="9006" width="2.140625" style="23" hidden="1" customWidth="1"/>
    <col min="9007" max="9007" width="1.85546875" style="23" hidden="1" customWidth="1"/>
    <col min="9008" max="9009" width="2.140625" style="23" hidden="1" customWidth="1"/>
    <col min="9010" max="9010" width="2.42578125" style="23" hidden="1" customWidth="1"/>
    <col min="9011" max="9011" width="0.28515625" style="23" hidden="1" customWidth="1"/>
    <col min="9012" max="9012" width="1.42578125" style="23" hidden="1" customWidth="1"/>
    <col min="9013" max="9013" width="0.85546875" style="23" hidden="1" customWidth="1"/>
    <col min="9014" max="9014" width="0.28515625" style="23" hidden="1" customWidth="1"/>
    <col min="9015" max="9015" width="1" style="23" hidden="1" customWidth="1"/>
    <col min="9016" max="9016" width="0.42578125" style="23" hidden="1" customWidth="1"/>
    <col min="9017" max="9017" width="0.28515625" style="23" hidden="1" customWidth="1"/>
    <col min="9018" max="9018" width="0.42578125" style="23" hidden="1" customWidth="1"/>
    <col min="9019" max="9019" width="2.42578125" style="23" hidden="1" customWidth="1"/>
    <col min="9020" max="9020" width="1.28515625" style="23" hidden="1" customWidth="1"/>
    <col min="9021" max="9021" width="9.140625" style="23" hidden="1" customWidth="1"/>
    <col min="9022" max="9022" width="7.7109375" style="23" hidden="1" customWidth="1"/>
    <col min="9023" max="9023" width="1" style="23" hidden="1" customWidth="1"/>
    <col min="9024" max="9024" width="3.28515625" style="23" hidden="1" customWidth="1"/>
    <col min="9025" max="9025" width="9.28515625" style="23" hidden="1" customWidth="1"/>
    <col min="9026" max="9026" width="1.85546875" style="23" hidden="1" customWidth="1"/>
    <col min="9027" max="9027" width="1.140625" style="23" hidden="1" customWidth="1"/>
    <col min="9028" max="9028" width="0.7109375" style="23" hidden="1" customWidth="1"/>
    <col min="9029" max="9029" width="0.85546875" style="23" hidden="1" customWidth="1"/>
    <col min="9030" max="9030" width="0.42578125" style="23" hidden="1" customWidth="1"/>
    <col min="9031" max="9031" width="0.85546875" style="23" hidden="1" customWidth="1"/>
    <col min="9032" max="9033" width="4.7109375" style="23" hidden="1" customWidth="1"/>
    <col min="9034" max="9034" width="4" style="23" hidden="1" customWidth="1"/>
    <col min="9035" max="9035" width="2.85546875" style="23" hidden="1" customWidth="1"/>
    <col min="9036" max="9036" width="0.85546875" style="23" hidden="1" customWidth="1"/>
    <col min="9037" max="9037" width="0.7109375" style="23" hidden="1" customWidth="1"/>
    <col min="9038" max="9038" width="1.140625" style="23" hidden="1" customWidth="1"/>
    <col min="9039" max="9039" width="0.42578125" style="23" hidden="1" customWidth="1"/>
    <col min="9040" max="9040" width="5.42578125" style="23" hidden="1" customWidth="1"/>
    <col min="9041" max="9041" width="6.28515625" style="23" hidden="1" customWidth="1"/>
    <col min="9042" max="9042" width="6" style="23" hidden="1" customWidth="1"/>
    <col min="9043" max="9043" width="0.42578125" style="23" hidden="1" customWidth="1"/>
    <col min="9044" max="9044" width="1.140625" style="23" hidden="1" customWidth="1"/>
    <col min="9045" max="9254" width="9.140625" style="23" hidden="1"/>
    <col min="9255" max="9255" width="1.42578125" style="23" hidden="1" customWidth="1"/>
    <col min="9256" max="9256" width="3.42578125" style="23" hidden="1" customWidth="1"/>
    <col min="9257" max="9257" width="0.28515625" style="23" hidden="1" customWidth="1"/>
    <col min="9258" max="9258" width="2.140625" style="23" hidden="1" customWidth="1"/>
    <col min="9259" max="9259" width="8.140625" style="23" hidden="1" customWidth="1"/>
    <col min="9260" max="9260" width="1.28515625" style="23" hidden="1" customWidth="1"/>
    <col min="9261" max="9261" width="1.85546875" style="23" hidden="1" customWidth="1"/>
    <col min="9262" max="9262" width="2.140625" style="23" hidden="1" customWidth="1"/>
    <col min="9263" max="9263" width="1.85546875" style="23" hidden="1" customWidth="1"/>
    <col min="9264" max="9265" width="2.140625" style="23" hidden="1" customWidth="1"/>
    <col min="9266" max="9266" width="2.42578125" style="23" hidden="1" customWidth="1"/>
    <col min="9267" max="9267" width="0.28515625" style="23" hidden="1" customWidth="1"/>
    <col min="9268" max="9268" width="1.42578125" style="23" hidden="1" customWidth="1"/>
    <col min="9269" max="9269" width="0.85546875" style="23" hidden="1" customWidth="1"/>
    <col min="9270" max="9270" width="0.28515625" style="23" hidden="1" customWidth="1"/>
    <col min="9271" max="9271" width="1" style="23" hidden="1" customWidth="1"/>
    <col min="9272" max="9272" width="0.42578125" style="23" hidden="1" customWidth="1"/>
    <col min="9273" max="9273" width="0.28515625" style="23" hidden="1" customWidth="1"/>
    <col min="9274" max="9274" width="0.42578125" style="23" hidden="1" customWidth="1"/>
    <col min="9275" max="9275" width="2.42578125" style="23" hidden="1" customWidth="1"/>
    <col min="9276" max="9276" width="1.28515625" style="23" hidden="1" customWidth="1"/>
    <col min="9277" max="9277" width="9.140625" style="23" hidden="1" customWidth="1"/>
    <col min="9278" max="9278" width="7.7109375" style="23" hidden="1" customWidth="1"/>
    <col min="9279" max="9279" width="1" style="23" hidden="1" customWidth="1"/>
    <col min="9280" max="9280" width="3.28515625" style="23" hidden="1" customWidth="1"/>
    <col min="9281" max="9281" width="9.28515625" style="23" hidden="1" customWidth="1"/>
    <col min="9282" max="9282" width="1.85546875" style="23" hidden="1" customWidth="1"/>
    <col min="9283" max="9283" width="1.140625" style="23" hidden="1" customWidth="1"/>
    <col min="9284" max="9284" width="0.7109375" style="23" hidden="1" customWidth="1"/>
    <col min="9285" max="9285" width="0.85546875" style="23" hidden="1" customWidth="1"/>
    <col min="9286" max="9286" width="0.42578125" style="23" hidden="1" customWidth="1"/>
    <col min="9287" max="9287" width="0.85546875" style="23" hidden="1" customWidth="1"/>
    <col min="9288" max="9289" width="4.7109375" style="23" hidden="1" customWidth="1"/>
    <col min="9290" max="9290" width="4" style="23" hidden="1" customWidth="1"/>
    <col min="9291" max="9291" width="2.85546875" style="23" hidden="1" customWidth="1"/>
    <col min="9292" max="9292" width="0.85546875" style="23" hidden="1" customWidth="1"/>
    <col min="9293" max="9293" width="0.7109375" style="23" hidden="1" customWidth="1"/>
    <col min="9294" max="9294" width="1.140625" style="23" hidden="1" customWidth="1"/>
    <col min="9295" max="9295" width="0.42578125" style="23" hidden="1" customWidth="1"/>
    <col min="9296" max="9296" width="5.42578125" style="23" hidden="1" customWidth="1"/>
    <col min="9297" max="9297" width="6.28515625" style="23" hidden="1" customWidth="1"/>
    <col min="9298" max="9298" width="6" style="23" hidden="1" customWidth="1"/>
    <col min="9299" max="9299" width="0.42578125" style="23" hidden="1" customWidth="1"/>
    <col min="9300" max="9300" width="1.140625" style="23" hidden="1" customWidth="1"/>
    <col min="9301" max="9510" width="9.140625" style="23" hidden="1"/>
    <col min="9511" max="9511" width="1.42578125" style="23" hidden="1" customWidth="1"/>
    <col min="9512" max="9512" width="3.42578125" style="23" hidden="1" customWidth="1"/>
    <col min="9513" max="9513" width="0.28515625" style="23" hidden="1" customWidth="1"/>
    <col min="9514" max="9514" width="2.140625" style="23" hidden="1" customWidth="1"/>
    <col min="9515" max="9515" width="8.140625" style="23" hidden="1" customWidth="1"/>
    <col min="9516" max="9516" width="1.28515625" style="23" hidden="1" customWidth="1"/>
    <col min="9517" max="9517" width="1.85546875" style="23" hidden="1" customWidth="1"/>
    <col min="9518" max="9518" width="2.140625" style="23" hidden="1" customWidth="1"/>
    <col min="9519" max="9519" width="1.85546875" style="23" hidden="1" customWidth="1"/>
    <col min="9520" max="9521" width="2.140625" style="23" hidden="1" customWidth="1"/>
    <col min="9522" max="9522" width="2.42578125" style="23" hidden="1" customWidth="1"/>
    <col min="9523" max="9523" width="0.28515625" style="23" hidden="1" customWidth="1"/>
    <col min="9524" max="9524" width="1.42578125" style="23" hidden="1" customWidth="1"/>
    <col min="9525" max="9525" width="0.85546875" style="23" hidden="1" customWidth="1"/>
    <col min="9526" max="9526" width="0.28515625" style="23" hidden="1" customWidth="1"/>
    <col min="9527" max="9527" width="1" style="23" hidden="1" customWidth="1"/>
    <col min="9528" max="9528" width="0.42578125" style="23" hidden="1" customWidth="1"/>
    <col min="9529" max="9529" width="0.28515625" style="23" hidden="1" customWidth="1"/>
    <col min="9530" max="9530" width="0.42578125" style="23" hidden="1" customWidth="1"/>
    <col min="9531" max="9531" width="2.42578125" style="23" hidden="1" customWidth="1"/>
    <col min="9532" max="9532" width="1.28515625" style="23" hidden="1" customWidth="1"/>
    <col min="9533" max="9533" width="9.140625" style="23" hidden="1" customWidth="1"/>
    <col min="9534" max="9534" width="7.7109375" style="23" hidden="1" customWidth="1"/>
    <col min="9535" max="9535" width="1" style="23" hidden="1" customWidth="1"/>
    <col min="9536" max="9536" width="3.28515625" style="23" hidden="1" customWidth="1"/>
    <col min="9537" max="9537" width="9.28515625" style="23" hidden="1" customWidth="1"/>
    <col min="9538" max="9538" width="1.85546875" style="23" hidden="1" customWidth="1"/>
    <col min="9539" max="9539" width="1.140625" style="23" hidden="1" customWidth="1"/>
    <col min="9540" max="9540" width="0.7109375" style="23" hidden="1" customWidth="1"/>
    <col min="9541" max="9541" width="0.85546875" style="23" hidden="1" customWidth="1"/>
    <col min="9542" max="9542" width="0.42578125" style="23" hidden="1" customWidth="1"/>
    <col min="9543" max="9543" width="0.85546875" style="23" hidden="1" customWidth="1"/>
    <col min="9544" max="9545" width="4.7109375" style="23" hidden="1" customWidth="1"/>
    <col min="9546" max="9546" width="4" style="23" hidden="1" customWidth="1"/>
    <col min="9547" max="9547" width="2.85546875" style="23" hidden="1" customWidth="1"/>
    <col min="9548" max="9548" width="0.85546875" style="23" hidden="1" customWidth="1"/>
    <col min="9549" max="9549" width="0.7109375" style="23" hidden="1" customWidth="1"/>
    <col min="9550" max="9550" width="1.140625" style="23" hidden="1" customWidth="1"/>
    <col min="9551" max="9551" width="0.42578125" style="23" hidden="1" customWidth="1"/>
    <col min="9552" max="9552" width="5.42578125" style="23" hidden="1" customWidth="1"/>
    <col min="9553" max="9553" width="6.28515625" style="23" hidden="1" customWidth="1"/>
    <col min="9554" max="9554" width="6" style="23" hidden="1" customWidth="1"/>
    <col min="9555" max="9555" width="0.42578125" style="23" hidden="1" customWidth="1"/>
    <col min="9556" max="9556" width="1.140625" style="23" hidden="1" customWidth="1"/>
    <col min="9557" max="9766" width="9.140625" style="23" hidden="1"/>
    <col min="9767" max="9767" width="1.42578125" style="23" hidden="1" customWidth="1"/>
    <col min="9768" max="9768" width="3.42578125" style="23" hidden="1" customWidth="1"/>
    <col min="9769" max="9769" width="0.28515625" style="23" hidden="1" customWidth="1"/>
    <col min="9770" max="9770" width="2.140625" style="23" hidden="1" customWidth="1"/>
    <col min="9771" max="9771" width="8.140625" style="23" hidden="1" customWidth="1"/>
    <col min="9772" max="9772" width="1.28515625" style="23" hidden="1" customWidth="1"/>
    <col min="9773" max="9773" width="1.85546875" style="23" hidden="1" customWidth="1"/>
    <col min="9774" max="9774" width="2.140625" style="23" hidden="1" customWidth="1"/>
    <col min="9775" max="9775" width="1.85546875" style="23" hidden="1" customWidth="1"/>
    <col min="9776" max="9777" width="2.140625" style="23" hidden="1" customWidth="1"/>
    <col min="9778" max="9778" width="2.42578125" style="23" hidden="1" customWidth="1"/>
    <col min="9779" max="9779" width="0.28515625" style="23" hidden="1" customWidth="1"/>
    <col min="9780" max="9780" width="1.42578125" style="23" hidden="1" customWidth="1"/>
    <col min="9781" max="9781" width="0.85546875" style="23" hidden="1" customWidth="1"/>
    <col min="9782" max="9782" width="0.28515625" style="23" hidden="1" customWidth="1"/>
    <col min="9783" max="9783" width="1" style="23" hidden="1" customWidth="1"/>
    <col min="9784" max="9784" width="0.42578125" style="23" hidden="1" customWidth="1"/>
    <col min="9785" max="9785" width="0.28515625" style="23" hidden="1" customWidth="1"/>
    <col min="9786" max="9786" width="0.42578125" style="23" hidden="1" customWidth="1"/>
    <col min="9787" max="9787" width="2.42578125" style="23" hidden="1" customWidth="1"/>
    <col min="9788" max="9788" width="1.28515625" style="23" hidden="1" customWidth="1"/>
    <col min="9789" max="9789" width="9.140625" style="23" hidden="1" customWidth="1"/>
    <col min="9790" max="9790" width="7.7109375" style="23" hidden="1" customWidth="1"/>
    <col min="9791" max="9791" width="1" style="23" hidden="1" customWidth="1"/>
    <col min="9792" max="9792" width="3.28515625" style="23" hidden="1" customWidth="1"/>
    <col min="9793" max="9793" width="9.28515625" style="23" hidden="1" customWidth="1"/>
    <col min="9794" max="9794" width="1.85546875" style="23" hidden="1" customWidth="1"/>
    <col min="9795" max="9795" width="1.140625" style="23" hidden="1" customWidth="1"/>
    <col min="9796" max="9796" width="0.7109375" style="23" hidden="1" customWidth="1"/>
    <col min="9797" max="9797" width="0.85546875" style="23" hidden="1" customWidth="1"/>
    <col min="9798" max="9798" width="0.42578125" style="23" hidden="1" customWidth="1"/>
    <col min="9799" max="9799" width="0.85546875" style="23" hidden="1" customWidth="1"/>
    <col min="9800" max="9801" width="4.7109375" style="23" hidden="1" customWidth="1"/>
    <col min="9802" max="9802" width="4" style="23" hidden="1" customWidth="1"/>
    <col min="9803" max="9803" width="2.85546875" style="23" hidden="1" customWidth="1"/>
    <col min="9804" max="9804" width="0.85546875" style="23" hidden="1" customWidth="1"/>
    <col min="9805" max="9805" width="0.7109375" style="23" hidden="1" customWidth="1"/>
    <col min="9806" max="9806" width="1.140625" style="23" hidden="1" customWidth="1"/>
    <col min="9807" max="9807" width="0.42578125" style="23" hidden="1" customWidth="1"/>
    <col min="9808" max="9808" width="5.42578125" style="23" hidden="1" customWidth="1"/>
    <col min="9809" max="9809" width="6.28515625" style="23" hidden="1" customWidth="1"/>
    <col min="9810" max="9810" width="6" style="23" hidden="1" customWidth="1"/>
    <col min="9811" max="9811" width="0.42578125" style="23" hidden="1" customWidth="1"/>
    <col min="9812" max="9812" width="1.140625" style="23" hidden="1" customWidth="1"/>
    <col min="9813" max="10022" width="9.140625" style="23" hidden="1"/>
    <col min="10023" max="10023" width="1.42578125" style="23" hidden="1" customWidth="1"/>
    <col min="10024" max="10024" width="3.42578125" style="23" hidden="1" customWidth="1"/>
    <col min="10025" max="10025" width="0.28515625" style="23" hidden="1" customWidth="1"/>
    <col min="10026" max="10026" width="2.140625" style="23" hidden="1" customWidth="1"/>
    <col min="10027" max="10027" width="8.140625" style="23" hidden="1" customWidth="1"/>
    <col min="10028" max="10028" width="1.28515625" style="23" hidden="1" customWidth="1"/>
    <col min="10029" max="10029" width="1.85546875" style="23" hidden="1" customWidth="1"/>
    <col min="10030" max="10030" width="2.140625" style="23" hidden="1" customWidth="1"/>
    <col min="10031" max="10031" width="1.85546875" style="23" hidden="1" customWidth="1"/>
    <col min="10032" max="10033" width="2.140625" style="23" hidden="1" customWidth="1"/>
    <col min="10034" max="10034" width="2.42578125" style="23" hidden="1" customWidth="1"/>
    <col min="10035" max="10035" width="0.28515625" style="23" hidden="1" customWidth="1"/>
    <col min="10036" max="10036" width="1.42578125" style="23" hidden="1" customWidth="1"/>
    <col min="10037" max="10037" width="0.85546875" style="23" hidden="1" customWidth="1"/>
    <col min="10038" max="10038" width="0.28515625" style="23" hidden="1" customWidth="1"/>
    <col min="10039" max="10039" width="1" style="23" hidden="1" customWidth="1"/>
    <col min="10040" max="10040" width="0.42578125" style="23" hidden="1" customWidth="1"/>
    <col min="10041" max="10041" width="0.28515625" style="23" hidden="1" customWidth="1"/>
    <col min="10042" max="10042" width="0.42578125" style="23" hidden="1" customWidth="1"/>
    <col min="10043" max="10043" width="2.42578125" style="23" hidden="1" customWidth="1"/>
    <col min="10044" max="10044" width="1.28515625" style="23" hidden="1" customWidth="1"/>
    <col min="10045" max="10045" width="9.140625" style="23" hidden="1" customWidth="1"/>
    <col min="10046" max="10046" width="7.7109375" style="23" hidden="1" customWidth="1"/>
    <col min="10047" max="10047" width="1" style="23" hidden="1" customWidth="1"/>
    <col min="10048" max="10048" width="3.28515625" style="23" hidden="1" customWidth="1"/>
    <col min="10049" max="10049" width="9.28515625" style="23" hidden="1" customWidth="1"/>
    <col min="10050" max="10050" width="1.85546875" style="23" hidden="1" customWidth="1"/>
    <col min="10051" max="10051" width="1.140625" style="23" hidden="1" customWidth="1"/>
    <col min="10052" max="10052" width="0.7109375" style="23" hidden="1" customWidth="1"/>
    <col min="10053" max="10053" width="0.85546875" style="23" hidden="1" customWidth="1"/>
    <col min="10054" max="10054" width="0.42578125" style="23" hidden="1" customWidth="1"/>
    <col min="10055" max="10055" width="0.85546875" style="23" hidden="1" customWidth="1"/>
    <col min="10056" max="10057" width="4.7109375" style="23" hidden="1" customWidth="1"/>
    <col min="10058" max="10058" width="4" style="23" hidden="1" customWidth="1"/>
    <col min="10059" max="10059" width="2.85546875" style="23" hidden="1" customWidth="1"/>
    <col min="10060" max="10060" width="0.85546875" style="23" hidden="1" customWidth="1"/>
    <col min="10061" max="10061" width="0.7109375" style="23" hidden="1" customWidth="1"/>
    <col min="10062" max="10062" width="1.140625" style="23" hidden="1" customWidth="1"/>
    <col min="10063" max="10063" width="0.42578125" style="23" hidden="1" customWidth="1"/>
    <col min="10064" max="10064" width="5.42578125" style="23" hidden="1" customWidth="1"/>
    <col min="10065" max="10065" width="6.28515625" style="23" hidden="1" customWidth="1"/>
    <col min="10066" max="10066" width="6" style="23" hidden="1" customWidth="1"/>
    <col min="10067" max="10067" width="0.42578125" style="23" hidden="1" customWidth="1"/>
    <col min="10068" max="10068" width="1.140625" style="23" hidden="1" customWidth="1"/>
    <col min="10069" max="10278" width="9.140625" style="23" hidden="1"/>
    <col min="10279" max="10279" width="1.42578125" style="23" hidden="1" customWidth="1"/>
    <col min="10280" max="10280" width="3.42578125" style="23" hidden="1" customWidth="1"/>
    <col min="10281" max="10281" width="0.28515625" style="23" hidden="1" customWidth="1"/>
    <col min="10282" max="10282" width="2.140625" style="23" hidden="1" customWidth="1"/>
    <col min="10283" max="10283" width="8.140625" style="23" hidden="1" customWidth="1"/>
    <col min="10284" max="10284" width="1.28515625" style="23" hidden="1" customWidth="1"/>
    <col min="10285" max="10285" width="1.85546875" style="23" hidden="1" customWidth="1"/>
    <col min="10286" max="10286" width="2.140625" style="23" hidden="1" customWidth="1"/>
    <col min="10287" max="10287" width="1.85546875" style="23" hidden="1" customWidth="1"/>
    <col min="10288" max="10289" width="2.140625" style="23" hidden="1" customWidth="1"/>
    <col min="10290" max="10290" width="2.42578125" style="23" hidden="1" customWidth="1"/>
    <col min="10291" max="10291" width="0.28515625" style="23" hidden="1" customWidth="1"/>
    <col min="10292" max="10292" width="1.42578125" style="23" hidden="1" customWidth="1"/>
    <col min="10293" max="10293" width="0.85546875" style="23" hidden="1" customWidth="1"/>
    <col min="10294" max="10294" width="0.28515625" style="23" hidden="1" customWidth="1"/>
    <col min="10295" max="10295" width="1" style="23" hidden="1" customWidth="1"/>
    <col min="10296" max="10296" width="0.42578125" style="23" hidden="1" customWidth="1"/>
    <col min="10297" max="10297" width="0.28515625" style="23" hidden="1" customWidth="1"/>
    <col min="10298" max="10298" width="0.42578125" style="23" hidden="1" customWidth="1"/>
    <col min="10299" max="10299" width="2.42578125" style="23" hidden="1" customWidth="1"/>
    <col min="10300" max="10300" width="1.28515625" style="23" hidden="1" customWidth="1"/>
    <col min="10301" max="10301" width="9.140625" style="23" hidden="1" customWidth="1"/>
    <col min="10302" max="10302" width="7.7109375" style="23" hidden="1" customWidth="1"/>
    <col min="10303" max="10303" width="1" style="23" hidden="1" customWidth="1"/>
    <col min="10304" max="10304" width="3.28515625" style="23" hidden="1" customWidth="1"/>
    <col min="10305" max="10305" width="9.28515625" style="23" hidden="1" customWidth="1"/>
    <col min="10306" max="10306" width="1.85546875" style="23" hidden="1" customWidth="1"/>
    <col min="10307" max="10307" width="1.140625" style="23" hidden="1" customWidth="1"/>
    <col min="10308" max="10308" width="0.7109375" style="23" hidden="1" customWidth="1"/>
    <col min="10309" max="10309" width="0.85546875" style="23" hidden="1" customWidth="1"/>
    <col min="10310" max="10310" width="0.42578125" style="23" hidden="1" customWidth="1"/>
    <col min="10311" max="10311" width="0.85546875" style="23" hidden="1" customWidth="1"/>
    <col min="10312" max="10313" width="4.7109375" style="23" hidden="1" customWidth="1"/>
    <col min="10314" max="10314" width="4" style="23" hidden="1" customWidth="1"/>
    <col min="10315" max="10315" width="2.85546875" style="23" hidden="1" customWidth="1"/>
    <col min="10316" max="10316" width="0.85546875" style="23" hidden="1" customWidth="1"/>
    <col min="10317" max="10317" width="0.7109375" style="23" hidden="1" customWidth="1"/>
    <col min="10318" max="10318" width="1.140625" style="23" hidden="1" customWidth="1"/>
    <col min="10319" max="10319" width="0.42578125" style="23" hidden="1" customWidth="1"/>
    <col min="10320" max="10320" width="5.42578125" style="23" hidden="1" customWidth="1"/>
    <col min="10321" max="10321" width="6.28515625" style="23" hidden="1" customWidth="1"/>
    <col min="10322" max="10322" width="6" style="23" hidden="1" customWidth="1"/>
    <col min="10323" max="10323" width="0.42578125" style="23" hidden="1" customWidth="1"/>
    <col min="10324" max="10324" width="1.140625" style="23" hidden="1" customWidth="1"/>
    <col min="10325" max="10534" width="9.140625" style="23" hidden="1"/>
    <col min="10535" max="10535" width="1.42578125" style="23" hidden="1" customWidth="1"/>
    <col min="10536" max="10536" width="3.42578125" style="23" hidden="1" customWidth="1"/>
    <col min="10537" max="10537" width="0.28515625" style="23" hidden="1" customWidth="1"/>
    <col min="10538" max="10538" width="2.140625" style="23" hidden="1" customWidth="1"/>
    <col min="10539" max="10539" width="8.140625" style="23" hidden="1" customWidth="1"/>
    <col min="10540" max="10540" width="1.28515625" style="23" hidden="1" customWidth="1"/>
    <col min="10541" max="10541" width="1.85546875" style="23" hidden="1" customWidth="1"/>
    <col min="10542" max="10542" width="2.140625" style="23" hidden="1" customWidth="1"/>
    <col min="10543" max="10543" width="1.85546875" style="23" hidden="1" customWidth="1"/>
    <col min="10544" max="10545" width="2.140625" style="23" hidden="1" customWidth="1"/>
    <col min="10546" max="10546" width="2.42578125" style="23" hidden="1" customWidth="1"/>
    <col min="10547" max="10547" width="0.28515625" style="23" hidden="1" customWidth="1"/>
    <col min="10548" max="10548" width="1.42578125" style="23" hidden="1" customWidth="1"/>
    <col min="10549" max="10549" width="0.85546875" style="23" hidden="1" customWidth="1"/>
    <col min="10550" max="10550" width="0.28515625" style="23" hidden="1" customWidth="1"/>
    <col min="10551" max="10551" width="1" style="23" hidden="1" customWidth="1"/>
    <col min="10552" max="10552" width="0.42578125" style="23" hidden="1" customWidth="1"/>
    <col min="10553" max="10553" width="0.28515625" style="23" hidden="1" customWidth="1"/>
    <col min="10554" max="10554" width="0.42578125" style="23" hidden="1" customWidth="1"/>
    <col min="10555" max="10555" width="2.42578125" style="23" hidden="1" customWidth="1"/>
    <col min="10556" max="10556" width="1.28515625" style="23" hidden="1" customWidth="1"/>
    <col min="10557" max="10557" width="9.140625" style="23" hidden="1" customWidth="1"/>
    <col min="10558" max="10558" width="7.7109375" style="23" hidden="1" customWidth="1"/>
    <col min="10559" max="10559" width="1" style="23" hidden="1" customWidth="1"/>
    <col min="10560" max="10560" width="3.28515625" style="23" hidden="1" customWidth="1"/>
    <col min="10561" max="10561" width="9.28515625" style="23" hidden="1" customWidth="1"/>
    <col min="10562" max="10562" width="1.85546875" style="23" hidden="1" customWidth="1"/>
    <col min="10563" max="10563" width="1.140625" style="23" hidden="1" customWidth="1"/>
    <col min="10564" max="10564" width="0.7109375" style="23" hidden="1" customWidth="1"/>
    <col min="10565" max="10565" width="0.85546875" style="23" hidden="1" customWidth="1"/>
    <col min="10566" max="10566" width="0.42578125" style="23" hidden="1" customWidth="1"/>
    <col min="10567" max="10567" width="0.85546875" style="23" hidden="1" customWidth="1"/>
    <col min="10568" max="10569" width="4.7109375" style="23" hidden="1" customWidth="1"/>
    <col min="10570" max="10570" width="4" style="23" hidden="1" customWidth="1"/>
    <col min="10571" max="10571" width="2.85546875" style="23" hidden="1" customWidth="1"/>
    <col min="10572" max="10572" width="0.85546875" style="23" hidden="1" customWidth="1"/>
    <col min="10573" max="10573" width="0.7109375" style="23" hidden="1" customWidth="1"/>
    <col min="10574" max="10574" width="1.140625" style="23" hidden="1" customWidth="1"/>
    <col min="10575" max="10575" width="0.42578125" style="23" hidden="1" customWidth="1"/>
    <col min="10576" max="10576" width="5.42578125" style="23" hidden="1" customWidth="1"/>
    <col min="10577" max="10577" width="6.28515625" style="23" hidden="1" customWidth="1"/>
    <col min="10578" max="10578" width="6" style="23" hidden="1" customWidth="1"/>
    <col min="10579" max="10579" width="0.42578125" style="23" hidden="1" customWidth="1"/>
    <col min="10580" max="10580" width="1.140625" style="23" hidden="1" customWidth="1"/>
    <col min="10581" max="10790" width="9.140625" style="23" hidden="1"/>
    <col min="10791" max="10791" width="1.42578125" style="23" hidden="1" customWidth="1"/>
    <col min="10792" max="10792" width="3.42578125" style="23" hidden="1" customWidth="1"/>
    <col min="10793" max="10793" width="0.28515625" style="23" hidden="1" customWidth="1"/>
    <col min="10794" max="10794" width="2.140625" style="23" hidden="1" customWidth="1"/>
    <col min="10795" max="10795" width="8.140625" style="23" hidden="1" customWidth="1"/>
    <col min="10796" max="10796" width="1.28515625" style="23" hidden="1" customWidth="1"/>
    <col min="10797" max="10797" width="1.85546875" style="23" hidden="1" customWidth="1"/>
    <col min="10798" max="10798" width="2.140625" style="23" hidden="1" customWidth="1"/>
    <col min="10799" max="10799" width="1.85546875" style="23" hidden="1" customWidth="1"/>
    <col min="10800" max="10801" width="2.140625" style="23" hidden="1" customWidth="1"/>
    <col min="10802" max="10802" width="2.42578125" style="23" hidden="1" customWidth="1"/>
    <col min="10803" max="10803" width="0.28515625" style="23" hidden="1" customWidth="1"/>
    <col min="10804" max="10804" width="1.42578125" style="23" hidden="1" customWidth="1"/>
    <col min="10805" max="10805" width="0.85546875" style="23" hidden="1" customWidth="1"/>
    <col min="10806" max="10806" width="0.28515625" style="23" hidden="1" customWidth="1"/>
    <col min="10807" max="10807" width="1" style="23" hidden="1" customWidth="1"/>
    <col min="10808" max="10808" width="0.42578125" style="23" hidden="1" customWidth="1"/>
    <col min="10809" max="10809" width="0.28515625" style="23" hidden="1" customWidth="1"/>
    <col min="10810" max="10810" width="0.42578125" style="23" hidden="1" customWidth="1"/>
    <col min="10811" max="10811" width="2.42578125" style="23" hidden="1" customWidth="1"/>
    <col min="10812" max="10812" width="1.28515625" style="23" hidden="1" customWidth="1"/>
    <col min="10813" max="10813" width="9.140625" style="23" hidden="1" customWidth="1"/>
    <col min="10814" max="10814" width="7.7109375" style="23" hidden="1" customWidth="1"/>
    <col min="10815" max="10815" width="1" style="23" hidden="1" customWidth="1"/>
    <col min="10816" max="10816" width="3.28515625" style="23" hidden="1" customWidth="1"/>
    <col min="10817" max="10817" width="9.28515625" style="23" hidden="1" customWidth="1"/>
    <col min="10818" max="10818" width="1.85546875" style="23" hidden="1" customWidth="1"/>
    <col min="10819" max="10819" width="1.140625" style="23" hidden="1" customWidth="1"/>
    <col min="10820" max="10820" width="0.7109375" style="23" hidden="1" customWidth="1"/>
    <col min="10821" max="10821" width="0.85546875" style="23" hidden="1" customWidth="1"/>
    <col min="10822" max="10822" width="0.42578125" style="23" hidden="1" customWidth="1"/>
    <col min="10823" max="10823" width="0.85546875" style="23" hidden="1" customWidth="1"/>
    <col min="10824" max="10825" width="4.7109375" style="23" hidden="1" customWidth="1"/>
    <col min="10826" max="10826" width="4" style="23" hidden="1" customWidth="1"/>
    <col min="10827" max="10827" width="2.85546875" style="23" hidden="1" customWidth="1"/>
    <col min="10828" max="10828" width="0.85546875" style="23" hidden="1" customWidth="1"/>
    <col min="10829" max="10829" width="0.7109375" style="23" hidden="1" customWidth="1"/>
    <col min="10830" max="10830" width="1.140625" style="23" hidden="1" customWidth="1"/>
    <col min="10831" max="10831" width="0.42578125" style="23" hidden="1" customWidth="1"/>
    <col min="10832" max="10832" width="5.42578125" style="23" hidden="1" customWidth="1"/>
    <col min="10833" max="10833" width="6.28515625" style="23" hidden="1" customWidth="1"/>
    <col min="10834" max="10834" width="6" style="23" hidden="1" customWidth="1"/>
    <col min="10835" max="10835" width="0.42578125" style="23" hidden="1" customWidth="1"/>
    <col min="10836" max="10836" width="1.140625" style="23" hidden="1" customWidth="1"/>
    <col min="10837" max="11046" width="9.140625" style="23" hidden="1"/>
    <col min="11047" max="11047" width="1.42578125" style="23" hidden="1" customWidth="1"/>
    <col min="11048" max="11048" width="3.42578125" style="23" hidden="1" customWidth="1"/>
    <col min="11049" max="11049" width="0.28515625" style="23" hidden="1" customWidth="1"/>
    <col min="11050" max="11050" width="2.140625" style="23" hidden="1" customWidth="1"/>
    <col min="11051" max="11051" width="8.140625" style="23" hidden="1" customWidth="1"/>
    <col min="11052" max="11052" width="1.28515625" style="23" hidden="1" customWidth="1"/>
    <col min="11053" max="11053" width="1.85546875" style="23" hidden="1" customWidth="1"/>
    <col min="11054" max="11054" width="2.140625" style="23" hidden="1" customWidth="1"/>
    <col min="11055" max="11055" width="1.85546875" style="23" hidden="1" customWidth="1"/>
    <col min="11056" max="11057" width="2.140625" style="23" hidden="1" customWidth="1"/>
    <col min="11058" max="11058" width="2.42578125" style="23" hidden="1" customWidth="1"/>
    <col min="11059" max="11059" width="0.28515625" style="23" hidden="1" customWidth="1"/>
    <col min="11060" max="11060" width="1.42578125" style="23" hidden="1" customWidth="1"/>
    <col min="11061" max="11061" width="0.85546875" style="23" hidden="1" customWidth="1"/>
    <col min="11062" max="11062" width="0.28515625" style="23" hidden="1" customWidth="1"/>
    <col min="11063" max="11063" width="1" style="23" hidden="1" customWidth="1"/>
    <col min="11064" max="11064" width="0.42578125" style="23" hidden="1" customWidth="1"/>
    <col min="11065" max="11065" width="0.28515625" style="23" hidden="1" customWidth="1"/>
    <col min="11066" max="11066" width="0.42578125" style="23" hidden="1" customWidth="1"/>
    <col min="11067" max="11067" width="2.42578125" style="23" hidden="1" customWidth="1"/>
    <col min="11068" max="11068" width="1.28515625" style="23" hidden="1" customWidth="1"/>
    <col min="11069" max="11069" width="9.140625" style="23" hidden="1" customWidth="1"/>
    <col min="11070" max="11070" width="7.7109375" style="23" hidden="1" customWidth="1"/>
    <col min="11071" max="11071" width="1" style="23" hidden="1" customWidth="1"/>
    <col min="11072" max="11072" width="3.28515625" style="23" hidden="1" customWidth="1"/>
    <col min="11073" max="11073" width="9.28515625" style="23" hidden="1" customWidth="1"/>
    <col min="11074" max="11074" width="1.85546875" style="23" hidden="1" customWidth="1"/>
    <col min="11075" max="11075" width="1.140625" style="23" hidden="1" customWidth="1"/>
    <col min="11076" max="11076" width="0.7109375" style="23" hidden="1" customWidth="1"/>
    <col min="11077" max="11077" width="0.85546875" style="23" hidden="1" customWidth="1"/>
    <col min="11078" max="11078" width="0.42578125" style="23" hidden="1" customWidth="1"/>
    <col min="11079" max="11079" width="0.85546875" style="23" hidden="1" customWidth="1"/>
    <col min="11080" max="11081" width="4.7109375" style="23" hidden="1" customWidth="1"/>
    <col min="11082" max="11082" width="4" style="23" hidden="1" customWidth="1"/>
    <col min="11083" max="11083" width="2.85546875" style="23" hidden="1" customWidth="1"/>
    <col min="11084" max="11084" width="0.85546875" style="23" hidden="1" customWidth="1"/>
    <col min="11085" max="11085" width="0.7109375" style="23" hidden="1" customWidth="1"/>
    <col min="11086" max="11086" width="1.140625" style="23" hidden="1" customWidth="1"/>
    <col min="11087" max="11087" width="0.42578125" style="23" hidden="1" customWidth="1"/>
    <col min="11088" max="11088" width="5.42578125" style="23" hidden="1" customWidth="1"/>
    <col min="11089" max="11089" width="6.28515625" style="23" hidden="1" customWidth="1"/>
    <col min="11090" max="11090" width="6" style="23" hidden="1" customWidth="1"/>
    <col min="11091" max="11091" width="0.42578125" style="23" hidden="1" customWidth="1"/>
    <col min="11092" max="11092" width="1.140625" style="23" hidden="1" customWidth="1"/>
    <col min="11093" max="11302" width="9.140625" style="23" hidden="1"/>
    <col min="11303" max="11303" width="1.42578125" style="23" hidden="1" customWidth="1"/>
    <col min="11304" max="11304" width="3.42578125" style="23" hidden="1" customWidth="1"/>
    <col min="11305" max="11305" width="0.28515625" style="23" hidden="1" customWidth="1"/>
    <col min="11306" max="11306" width="2.140625" style="23" hidden="1" customWidth="1"/>
    <col min="11307" max="11307" width="8.140625" style="23" hidden="1" customWidth="1"/>
    <col min="11308" max="11308" width="1.28515625" style="23" hidden="1" customWidth="1"/>
    <col min="11309" max="11309" width="1.85546875" style="23" hidden="1" customWidth="1"/>
    <col min="11310" max="11310" width="2.140625" style="23" hidden="1" customWidth="1"/>
    <col min="11311" max="11311" width="1.85546875" style="23" hidden="1" customWidth="1"/>
    <col min="11312" max="11313" width="2.140625" style="23" hidden="1" customWidth="1"/>
    <col min="11314" max="11314" width="2.42578125" style="23" hidden="1" customWidth="1"/>
    <col min="11315" max="11315" width="0.28515625" style="23" hidden="1" customWidth="1"/>
    <col min="11316" max="11316" width="1.42578125" style="23" hidden="1" customWidth="1"/>
    <col min="11317" max="11317" width="0.85546875" style="23" hidden="1" customWidth="1"/>
    <col min="11318" max="11318" width="0.28515625" style="23" hidden="1" customWidth="1"/>
    <col min="11319" max="11319" width="1" style="23" hidden="1" customWidth="1"/>
    <col min="11320" max="11320" width="0.42578125" style="23" hidden="1" customWidth="1"/>
    <col min="11321" max="11321" width="0.28515625" style="23" hidden="1" customWidth="1"/>
    <col min="11322" max="11322" width="0.42578125" style="23" hidden="1" customWidth="1"/>
    <col min="11323" max="11323" width="2.42578125" style="23" hidden="1" customWidth="1"/>
    <col min="11324" max="11324" width="1.28515625" style="23" hidden="1" customWidth="1"/>
    <col min="11325" max="11325" width="9.140625" style="23" hidden="1" customWidth="1"/>
    <col min="11326" max="11326" width="7.7109375" style="23" hidden="1" customWidth="1"/>
    <col min="11327" max="11327" width="1" style="23" hidden="1" customWidth="1"/>
    <col min="11328" max="11328" width="3.28515625" style="23" hidden="1" customWidth="1"/>
    <col min="11329" max="11329" width="9.28515625" style="23" hidden="1" customWidth="1"/>
    <col min="11330" max="11330" width="1.85546875" style="23" hidden="1" customWidth="1"/>
    <col min="11331" max="11331" width="1.140625" style="23" hidden="1" customWidth="1"/>
    <col min="11332" max="11332" width="0.7109375" style="23" hidden="1" customWidth="1"/>
    <col min="11333" max="11333" width="0.85546875" style="23" hidden="1" customWidth="1"/>
    <col min="11334" max="11334" width="0.42578125" style="23" hidden="1" customWidth="1"/>
    <col min="11335" max="11335" width="0.85546875" style="23" hidden="1" customWidth="1"/>
    <col min="11336" max="11337" width="4.7109375" style="23" hidden="1" customWidth="1"/>
    <col min="11338" max="11338" width="4" style="23" hidden="1" customWidth="1"/>
    <col min="11339" max="11339" width="2.85546875" style="23" hidden="1" customWidth="1"/>
    <col min="11340" max="11340" width="0.85546875" style="23" hidden="1" customWidth="1"/>
    <col min="11341" max="11341" width="0.7109375" style="23" hidden="1" customWidth="1"/>
    <col min="11342" max="11342" width="1.140625" style="23" hidden="1" customWidth="1"/>
    <col min="11343" max="11343" width="0.42578125" style="23" hidden="1" customWidth="1"/>
    <col min="11344" max="11344" width="5.42578125" style="23" hidden="1" customWidth="1"/>
    <col min="11345" max="11345" width="6.28515625" style="23" hidden="1" customWidth="1"/>
    <col min="11346" max="11346" width="6" style="23" hidden="1" customWidth="1"/>
    <col min="11347" max="11347" width="0.42578125" style="23" hidden="1" customWidth="1"/>
    <col min="11348" max="11348" width="1.140625" style="23" hidden="1" customWidth="1"/>
    <col min="11349" max="11558" width="9.140625" style="23" hidden="1"/>
    <col min="11559" max="11559" width="1.42578125" style="23" hidden="1" customWidth="1"/>
    <col min="11560" max="11560" width="3.42578125" style="23" hidden="1" customWidth="1"/>
    <col min="11561" max="11561" width="0.28515625" style="23" hidden="1" customWidth="1"/>
    <col min="11562" max="11562" width="2.140625" style="23" hidden="1" customWidth="1"/>
    <col min="11563" max="11563" width="8.140625" style="23" hidden="1" customWidth="1"/>
    <col min="11564" max="11564" width="1.28515625" style="23" hidden="1" customWidth="1"/>
    <col min="11565" max="11565" width="1.85546875" style="23" hidden="1" customWidth="1"/>
    <col min="11566" max="11566" width="2.140625" style="23" hidden="1" customWidth="1"/>
    <col min="11567" max="11567" width="1.85546875" style="23" hidden="1" customWidth="1"/>
    <col min="11568" max="11569" width="2.140625" style="23" hidden="1" customWidth="1"/>
    <col min="11570" max="11570" width="2.42578125" style="23" hidden="1" customWidth="1"/>
    <col min="11571" max="11571" width="0.28515625" style="23" hidden="1" customWidth="1"/>
    <col min="11572" max="11572" width="1.42578125" style="23" hidden="1" customWidth="1"/>
    <col min="11573" max="11573" width="0.85546875" style="23" hidden="1" customWidth="1"/>
    <col min="11574" max="11574" width="0.28515625" style="23" hidden="1" customWidth="1"/>
    <col min="11575" max="11575" width="1" style="23" hidden="1" customWidth="1"/>
    <col min="11576" max="11576" width="0.42578125" style="23" hidden="1" customWidth="1"/>
    <col min="11577" max="11577" width="0.28515625" style="23" hidden="1" customWidth="1"/>
    <col min="11578" max="11578" width="0.42578125" style="23" hidden="1" customWidth="1"/>
    <col min="11579" max="11579" width="2.42578125" style="23" hidden="1" customWidth="1"/>
    <col min="11580" max="11580" width="1.28515625" style="23" hidden="1" customWidth="1"/>
    <col min="11581" max="11581" width="9.140625" style="23" hidden="1" customWidth="1"/>
    <col min="11582" max="11582" width="7.7109375" style="23" hidden="1" customWidth="1"/>
    <col min="11583" max="11583" width="1" style="23" hidden="1" customWidth="1"/>
    <col min="11584" max="11584" width="3.28515625" style="23" hidden="1" customWidth="1"/>
    <col min="11585" max="11585" width="9.28515625" style="23" hidden="1" customWidth="1"/>
    <col min="11586" max="11586" width="1.85546875" style="23" hidden="1" customWidth="1"/>
    <col min="11587" max="11587" width="1.140625" style="23" hidden="1" customWidth="1"/>
    <col min="11588" max="11588" width="0.7109375" style="23" hidden="1" customWidth="1"/>
    <col min="11589" max="11589" width="0.85546875" style="23" hidden="1" customWidth="1"/>
    <col min="11590" max="11590" width="0.42578125" style="23" hidden="1" customWidth="1"/>
    <col min="11591" max="11591" width="0.85546875" style="23" hidden="1" customWidth="1"/>
    <col min="11592" max="11593" width="4.7109375" style="23" hidden="1" customWidth="1"/>
    <col min="11594" max="11594" width="4" style="23" hidden="1" customWidth="1"/>
    <col min="11595" max="11595" width="2.85546875" style="23" hidden="1" customWidth="1"/>
    <col min="11596" max="11596" width="0.85546875" style="23" hidden="1" customWidth="1"/>
    <col min="11597" max="11597" width="0.7109375" style="23" hidden="1" customWidth="1"/>
    <col min="11598" max="11598" width="1.140625" style="23" hidden="1" customWidth="1"/>
    <col min="11599" max="11599" width="0.42578125" style="23" hidden="1" customWidth="1"/>
    <col min="11600" max="11600" width="5.42578125" style="23" hidden="1" customWidth="1"/>
    <col min="11601" max="11601" width="6.28515625" style="23" hidden="1" customWidth="1"/>
    <col min="11602" max="11602" width="6" style="23" hidden="1" customWidth="1"/>
    <col min="11603" max="11603" width="0.42578125" style="23" hidden="1" customWidth="1"/>
    <col min="11604" max="11604" width="1.140625" style="23" hidden="1" customWidth="1"/>
    <col min="11605" max="11814" width="9.140625" style="23" hidden="1"/>
    <col min="11815" max="11815" width="1.42578125" style="23" hidden="1" customWidth="1"/>
    <col min="11816" max="11816" width="3.42578125" style="23" hidden="1" customWidth="1"/>
    <col min="11817" max="11817" width="0.28515625" style="23" hidden="1" customWidth="1"/>
    <col min="11818" max="11818" width="2.140625" style="23" hidden="1" customWidth="1"/>
    <col min="11819" max="11819" width="8.140625" style="23" hidden="1" customWidth="1"/>
    <col min="11820" max="11820" width="1.28515625" style="23" hidden="1" customWidth="1"/>
    <col min="11821" max="11821" width="1.85546875" style="23" hidden="1" customWidth="1"/>
    <col min="11822" max="11822" width="2.140625" style="23" hidden="1" customWidth="1"/>
    <col min="11823" max="11823" width="1.85546875" style="23" hidden="1" customWidth="1"/>
    <col min="11824" max="11825" width="2.140625" style="23" hidden="1" customWidth="1"/>
    <col min="11826" max="11826" width="2.42578125" style="23" hidden="1" customWidth="1"/>
    <col min="11827" max="11827" width="0.28515625" style="23" hidden="1" customWidth="1"/>
    <col min="11828" max="11828" width="1.42578125" style="23" hidden="1" customWidth="1"/>
    <col min="11829" max="11829" width="0.85546875" style="23" hidden="1" customWidth="1"/>
    <col min="11830" max="11830" width="0.28515625" style="23" hidden="1" customWidth="1"/>
    <col min="11831" max="11831" width="1" style="23" hidden="1" customWidth="1"/>
    <col min="11832" max="11832" width="0.42578125" style="23" hidden="1" customWidth="1"/>
    <col min="11833" max="11833" width="0.28515625" style="23" hidden="1" customWidth="1"/>
    <col min="11834" max="11834" width="0.42578125" style="23" hidden="1" customWidth="1"/>
    <col min="11835" max="11835" width="2.42578125" style="23" hidden="1" customWidth="1"/>
    <col min="11836" max="11836" width="1.28515625" style="23" hidden="1" customWidth="1"/>
    <col min="11837" max="11837" width="9.140625" style="23" hidden="1" customWidth="1"/>
    <col min="11838" max="11838" width="7.7109375" style="23" hidden="1" customWidth="1"/>
    <col min="11839" max="11839" width="1" style="23" hidden="1" customWidth="1"/>
    <col min="11840" max="11840" width="3.28515625" style="23" hidden="1" customWidth="1"/>
    <col min="11841" max="11841" width="9.28515625" style="23" hidden="1" customWidth="1"/>
    <col min="11842" max="11842" width="1.85546875" style="23" hidden="1" customWidth="1"/>
    <col min="11843" max="11843" width="1.140625" style="23" hidden="1" customWidth="1"/>
    <col min="11844" max="11844" width="0.7109375" style="23" hidden="1" customWidth="1"/>
    <col min="11845" max="11845" width="0.85546875" style="23" hidden="1" customWidth="1"/>
    <col min="11846" max="11846" width="0.42578125" style="23" hidden="1" customWidth="1"/>
    <col min="11847" max="11847" width="0.85546875" style="23" hidden="1" customWidth="1"/>
    <col min="11848" max="11849" width="4.7109375" style="23" hidden="1" customWidth="1"/>
    <col min="11850" max="11850" width="4" style="23" hidden="1" customWidth="1"/>
    <col min="11851" max="11851" width="2.85546875" style="23" hidden="1" customWidth="1"/>
    <col min="11852" max="11852" width="0.85546875" style="23" hidden="1" customWidth="1"/>
    <col min="11853" max="11853" width="0.7109375" style="23" hidden="1" customWidth="1"/>
    <col min="11854" max="11854" width="1.140625" style="23" hidden="1" customWidth="1"/>
    <col min="11855" max="11855" width="0.42578125" style="23" hidden="1" customWidth="1"/>
    <col min="11856" max="11856" width="5.42578125" style="23" hidden="1" customWidth="1"/>
    <col min="11857" max="11857" width="6.28515625" style="23" hidden="1" customWidth="1"/>
    <col min="11858" max="11858" width="6" style="23" hidden="1" customWidth="1"/>
    <col min="11859" max="11859" width="0.42578125" style="23" hidden="1" customWidth="1"/>
    <col min="11860" max="11860" width="1.140625" style="23" hidden="1" customWidth="1"/>
    <col min="11861" max="12070" width="9.140625" style="23" hidden="1"/>
    <col min="12071" max="12071" width="1.42578125" style="23" hidden="1" customWidth="1"/>
    <col min="12072" max="12072" width="3.42578125" style="23" hidden="1" customWidth="1"/>
    <col min="12073" max="12073" width="0.28515625" style="23" hidden="1" customWidth="1"/>
    <col min="12074" max="12074" width="2.140625" style="23" hidden="1" customWidth="1"/>
    <col min="12075" max="12075" width="8.140625" style="23" hidden="1" customWidth="1"/>
    <col min="12076" max="12076" width="1.28515625" style="23" hidden="1" customWidth="1"/>
    <col min="12077" max="12077" width="1.85546875" style="23" hidden="1" customWidth="1"/>
    <col min="12078" max="12078" width="2.140625" style="23" hidden="1" customWidth="1"/>
    <col min="12079" max="12079" width="1.85546875" style="23" hidden="1" customWidth="1"/>
    <col min="12080" max="12081" width="2.140625" style="23" hidden="1" customWidth="1"/>
    <col min="12082" max="12082" width="2.42578125" style="23" hidden="1" customWidth="1"/>
    <col min="12083" max="12083" width="0.28515625" style="23" hidden="1" customWidth="1"/>
    <col min="12084" max="12084" width="1.42578125" style="23" hidden="1" customWidth="1"/>
    <col min="12085" max="12085" width="0.85546875" style="23" hidden="1" customWidth="1"/>
    <col min="12086" max="12086" width="0.28515625" style="23" hidden="1" customWidth="1"/>
    <col min="12087" max="12087" width="1" style="23" hidden="1" customWidth="1"/>
    <col min="12088" max="12088" width="0.42578125" style="23" hidden="1" customWidth="1"/>
    <col min="12089" max="12089" width="0.28515625" style="23" hidden="1" customWidth="1"/>
    <col min="12090" max="12090" width="0.42578125" style="23" hidden="1" customWidth="1"/>
    <col min="12091" max="12091" width="2.42578125" style="23" hidden="1" customWidth="1"/>
    <col min="12092" max="12092" width="1.28515625" style="23" hidden="1" customWidth="1"/>
    <col min="12093" max="12093" width="9.140625" style="23" hidden="1" customWidth="1"/>
    <col min="12094" max="12094" width="7.7109375" style="23" hidden="1" customWidth="1"/>
    <col min="12095" max="12095" width="1" style="23" hidden="1" customWidth="1"/>
    <col min="12096" max="12096" width="3.28515625" style="23" hidden="1" customWidth="1"/>
    <col min="12097" max="12097" width="9.28515625" style="23" hidden="1" customWidth="1"/>
    <col min="12098" max="12098" width="1.85546875" style="23" hidden="1" customWidth="1"/>
    <col min="12099" max="12099" width="1.140625" style="23" hidden="1" customWidth="1"/>
    <col min="12100" max="12100" width="0.7109375" style="23" hidden="1" customWidth="1"/>
    <col min="12101" max="12101" width="0.85546875" style="23" hidden="1" customWidth="1"/>
    <col min="12102" max="12102" width="0.42578125" style="23" hidden="1" customWidth="1"/>
    <col min="12103" max="12103" width="0.85546875" style="23" hidden="1" customWidth="1"/>
    <col min="12104" max="12105" width="4.7109375" style="23" hidden="1" customWidth="1"/>
    <col min="12106" max="12106" width="4" style="23" hidden="1" customWidth="1"/>
    <col min="12107" max="12107" width="2.85546875" style="23" hidden="1" customWidth="1"/>
    <col min="12108" max="12108" width="0.85546875" style="23" hidden="1" customWidth="1"/>
    <col min="12109" max="12109" width="0.7109375" style="23" hidden="1" customWidth="1"/>
    <col min="12110" max="12110" width="1.140625" style="23" hidden="1" customWidth="1"/>
    <col min="12111" max="12111" width="0.42578125" style="23" hidden="1" customWidth="1"/>
    <col min="12112" max="12112" width="5.42578125" style="23" hidden="1" customWidth="1"/>
    <col min="12113" max="12113" width="6.28515625" style="23" hidden="1" customWidth="1"/>
    <col min="12114" max="12114" width="6" style="23" hidden="1" customWidth="1"/>
    <col min="12115" max="12115" width="0.42578125" style="23" hidden="1" customWidth="1"/>
    <col min="12116" max="12116" width="1.140625" style="23" hidden="1" customWidth="1"/>
    <col min="12117" max="12326" width="9.140625" style="23" hidden="1"/>
    <col min="12327" max="12327" width="1.42578125" style="23" hidden="1" customWidth="1"/>
    <col min="12328" max="12328" width="3.42578125" style="23" hidden="1" customWidth="1"/>
    <col min="12329" max="12329" width="0.28515625" style="23" hidden="1" customWidth="1"/>
    <col min="12330" max="12330" width="2.140625" style="23" hidden="1" customWidth="1"/>
    <col min="12331" max="12331" width="8.140625" style="23" hidden="1" customWidth="1"/>
    <col min="12332" max="12332" width="1.28515625" style="23" hidden="1" customWidth="1"/>
    <col min="12333" max="12333" width="1.85546875" style="23" hidden="1" customWidth="1"/>
    <col min="12334" max="12334" width="2.140625" style="23" hidden="1" customWidth="1"/>
    <col min="12335" max="12335" width="1.85546875" style="23" hidden="1" customWidth="1"/>
    <col min="12336" max="12337" width="2.140625" style="23" hidden="1" customWidth="1"/>
    <col min="12338" max="12338" width="2.42578125" style="23" hidden="1" customWidth="1"/>
    <col min="12339" max="12339" width="0.28515625" style="23" hidden="1" customWidth="1"/>
    <col min="12340" max="12340" width="1.42578125" style="23" hidden="1" customWidth="1"/>
    <col min="12341" max="12341" width="0.85546875" style="23" hidden="1" customWidth="1"/>
    <col min="12342" max="12342" width="0.28515625" style="23" hidden="1" customWidth="1"/>
    <col min="12343" max="12343" width="1" style="23" hidden="1" customWidth="1"/>
    <col min="12344" max="12344" width="0.42578125" style="23" hidden="1" customWidth="1"/>
    <col min="12345" max="12345" width="0.28515625" style="23" hidden="1" customWidth="1"/>
    <col min="12346" max="12346" width="0.42578125" style="23" hidden="1" customWidth="1"/>
    <col min="12347" max="12347" width="2.42578125" style="23" hidden="1" customWidth="1"/>
    <col min="12348" max="12348" width="1.28515625" style="23" hidden="1" customWidth="1"/>
    <col min="12349" max="12349" width="9.140625" style="23" hidden="1" customWidth="1"/>
    <col min="12350" max="12350" width="7.7109375" style="23" hidden="1" customWidth="1"/>
    <col min="12351" max="12351" width="1" style="23" hidden="1" customWidth="1"/>
    <col min="12352" max="12352" width="3.28515625" style="23" hidden="1" customWidth="1"/>
    <col min="12353" max="12353" width="9.28515625" style="23" hidden="1" customWidth="1"/>
    <col min="12354" max="12354" width="1.85546875" style="23" hidden="1" customWidth="1"/>
    <col min="12355" max="12355" width="1.140625" style="23" hidden="1" customWidth="1"/>
    <col min="12356" max="12356" width="0.7109375" style="23" hidden="1" customWidth="1"/>
    <col min="12357" max="12357" width="0.85546875" style="23" hidden="1" customWidth="1"/>
    <col min="12358" max="12358" width="0.42578125" style="23" hidden="1" customWidth="1"/>
    <col min="12359" max="12359" width="0.85546875" style="23" hidden="1" customWidth="1"/>
    <col min="12360" max="12361" width="4.7109375" style="23" hidden="1" customWidth="1"/>
    <col min="12362" max="12362" width="4" style="23" hidden="1" customWidth="1"/>
    <col min="12363" max="12363" width="2.85546875" style="23" hidden="1" customWidth="1"/>
    <col min="12364" max="12364" width="0.85546875" style="23" hidden="1" customWidth="1"/>
    <col min="12365" max="12365" width="0.7109375" style="23" hidden="1" customWidth="1"/>
    <col min="12366" max="12366" width="1.140625" style="23" hidden="1" customWidth="1"/>
    <col min="12367" max="12367" width="0.42578125" style="23" hidden="1" customWidth="1"/>
    <col min="12368" max="12368" width="5.42578125" style="23" hidden="1" customWidth="1"/>
    <col min="12369" max="12369" width="6.28515625" style="23" hidden="1" customWidth="1"/>
    <col min="12370" max="12370" width="6" style="23" hidden="1" customWidth="1"/>
    <col min="12371" max="12371" width="0.42578125" style="23" hidden="1" customWidth="1"/>
    <col min="12372" max="12372" width="1.140625" style="23" hidden="1" customWidth="1"/>
    <col min="12373" max="12582" width="9.140625" style="23" hidden="1"/>
    <col min="12583" max="12583" width="1.42578125" style="23" hidden="1" customWidth="1"/>
    <col min="12584" max="12584" width="3.42578125" style="23" hidden="1" customWidth="1"/>
    <col min="12585" max="12585" width="0.28515625" style="23" hidden="1" customWidth="1"/>
    <col min="12586" max="12586" width="2.140625" style="23" hidden="1" customWidth="1"/>
    <col min="12587" max="12587" width="8.140625" style="23" hidden="1" customWidth="1"/>
    <col min="12588" max="12588" width="1.28515625" style="23" hidden="1" customWidth="1"/>
    <col min="12589" max="12589" width="1.85546875" style="23" hidden="1" customWidth="1"/>
    <col min="12590" max="12590" width="2.140625" style="23" hidden="1" customWidth="1"/>
    <col min="12591" max="12591" width="1.85546875" style="23" hidden="1" customWidth="1"/>
    <col min="12592" max="12593" width="2.140625" style="23" hidden="1" customWidth="1"/>
    <col min="12594" max="12594" width="2.42578125" style="23" hidden="1" customWidth="1"/>
    <col min="12595" max="12595" width="0.28515625" style="23" hidden="1" customWidth="1"/>
    <col min="12596" max="12596" width="1.42578125" style="23" hidden="1" customWidth="1"/>
    <col min="12597" max="12597" width="0.85546875" style="23" hidden="1" customWidth="1"/>
    <col min="12598" max="12598" width="0.28515625" style="23" hidden="1" customWidth="1"/>
    <col min="12599" max="12599" width="1" style="23" hidden="1" customWidth="1"/>
    <col min="12600" max="12600" width="0.42578125" style="23" hidden="1" customWidth="1"/>
    <col min="12601" max="12601" width="0.28515625" style="23" hidden="1" customWidth="1"/>
    <col min="12602" max="12602" width="0.42578125" style="23" hidden="1" customWidth="1"/>
    <col min="12603" max="12603" width="2.42578125" style="23" hidden="1" customWidth="1"/>
    <col min="12604" max="12604" width="1.28515625" style="23" hidden="1" customWidth="1"/>
    <col min="12605" max="12605" width="9.140625" style="23" hidden="1" customWidth="1"/>
    <col min="12606" max="12606" width="7.7109375" style="23" hidden="1" customWidth="1"/>
    <col min="12607" max="12607" width="1" style="23" hidden="1" customWidth="1"/>
    <col min="12608" max="12608" width="3.28515625" style="23" hidden="1" customWidth="1"/>
    <col min="12609" max="12609" width="9.28515625" style="23" hidden="1" customWidth="1"/>
    <col min="12610" max="12610" width="1.85546875" style="23" hidden="1" customWidth="1"/>
    <col min="12611" max="12611" width="1.140625" style="23" hidden="1" customWidth="1"/>
    <col min="12612" max="12612" width="0.7109375" style="23" hidden="1" customWidth="1"/>
    <col min="12613" max="12613" width="0.85546875" style="23" hidden="1" customWidth="1"/>
    <col min="12614" max="12614" width="0.42578125" style="23" hidden="1" customWidth="1"/>
    <col min="12615" max="12615" width="0.85546875" style="23" hidden="1" customWidth="1"/>
    <col min="12616" max="12617" width="4.7109375" style="23" hidden="1" customWidth="1"/>
    <col min="12618" max="12618" width="4" style="23" hidden="1" customWidth="1"/>
    <col min="12619" max="12619" width="2.85546875" style="23" hidden="1" customWidth="1"/>
    <col min="12620" max="12620" width="0.85546875" style="23" hidden="1" customWidth="1"/>
    <col min="12621" max="12621" width="0.7109375" style="23" hidden="1" customWidth="1"/>
    <col min="12622" max="12622" width="1.140625" style="23" hidden="1" customWidth="1"/>
    <col min="12623" max="12623" width="0.42578125" style="23" hidden="1" customWidth="1"/>
    <col min="12624" max="12624" width="5.42578125" style="23" hidden="1" customWidth="1"/>
    <col min="12625" max="12625" width="6.28515625" style="23" hidden="1" customWidth="1"/>
    <col min="12626" max="12626" width="6" style="23" hidden="1" customWidth="1"/>
    <col min="12627" max="12627" width="0.42578125" style="23" hidden="1" customWidth="1"/>
    <col min="12628" max="12628" width="1.140625" style="23" hidden="1" customWidth="1"/>
    <col min="12629" max="12838" width="9.140625" style="23" hidden="1"/>
    <col min="12839" max="12839" width="1.42578125" style="23" hidden="1" customWidth="1"/>
    <col min="12840" max="12840" width="3.42578125" style="23" hidden="1" customWidth="1"/>
    <col min="12841" max="12841" width="0.28515625" style="23" hidden="1" customWidth="1"/>
    <col min="12842" max="12842" width="2.140625" style="23" hidden="1" customWidth="1"/>
    <col min="12843" max="12843" width="8.140625" style="23" hidden="1" customWidth="1"/>
    <col min="12844" max="12844" width="1.28515625" style="23" hidden="1" customWidth="1"/>
    <col min="12845" max="12845" width="1.85546875" style="23" hidden="1" customWidth="1"/>
    <col min="12846" max="12846" width="2.140625" style="23" hidden="1" customWidth="1"/>
    <col min="12847" max="12847" width="1.85546875" style="23" hidden="1" customWidth="1"/>
    <col min="12848" max="12849" width="2.140625" style="23" hidden="1" customWidth="1"/>
    <col min="12850" max="12850" width="2.42578125" style="23" hidden="1" customWidth="1"/>
    <col min="12851" max="12851" width="0.28515625" style="23" hidden="1" customWidth="1"/>
    <col min="12852" max="12852" width="1.42578125" style="23" hidden="1" customWidth="1"/>
    <col min="12853" max="12853" width="0.85546875" style="23" hidden="1" customWidth="1"/>
    <col min="12854" max="12854" width="0.28515625" style="23" hidden="1" customWidth="1"/>
    <col min="12855" max="12855" width="1" style="23" hidden="1" customWidth="1"/>
    <col min="12856" max="12856" width="0.42578125" style="23" hidden="1" customWidth="1"/>
    <col min="12857" max="12857" width="0.28515625" style="23" hidden="1" customWidth="1"/>
    <col min="12858" max="12858" width="0.42578125" style="23" hidden="1" customWidth="1"/>
    <col min="12859" max="12859" width="2.42578125" style="23" hidden="1" customWidth="1"/>
    <col min="12860" max="12860" width="1.28515625" style="23" hidden="1" customWidth="1"/>
    <col min="12861" max="12861" width="9.140625" style="23" hidden="1" customWidth="1"/>
    <col min="12862" max="12862" width="7.7109375" style="23" hidden="1" customWidth="1"/>
    <col min="12863" max="12863" width="1" style="23" hidden="1" customWidth="1"/>
    <col min="12864" max="12864" width="3.28515625" style="23" hidden="1" customWidth="1"/>
    <col min="12865" max="12865" width="9.28515625" style="23" hidden="1" customWidth="1"/>
    <col min="12866" max="12866" width="1.85546875" style="23" hidden="1" customWidth="1"/>
    <col min="12867" max="12867" width="1.140625" style="23" hidden="1" customWidth="1"/>
    <col min="12868" max="12868" width="0.7109375" style="23" hidden="1" customWidth="1"/>
    <col min="12869" max="12869" width="0.85546875" style="23" hidden="1" customWidth="1"/>
    <col min="12870" max="12870" width="0.42578125" style="23" hidden="1" customWidth="1"/>
    <col min="12871" max="12871" width="0.85546875" style="23" hidden="1" customWidth="1"/>
    <col min="12872" max="12873" width="4.7109375" style="23" hidden="1" customWidth="1"/>
    <col min="12874" max="12874" width="4" style="23" hidden="1" customWidth="1"/>
    <col min="12875" max="12875" width="2.85546875" style="23" hidden="1" customWidth="1"/>
    <col min="12876" max="12876" width="0.85546875" style="23" hidden="1" customWidth="1"/>
    <col min="12877" max="12877" width="0.7109375" style="23" hidden="1" customWidth="1"/>
    <col min="12878" max="12878" width="1.140625" style="23" hidden="1" customWidth="1"/>
    <col min="12879" max="12879" width="0.42578125" style="23" hidden="1" customWidth="1"/>
    <col min="12880" max="12880" width="5.42578125" style="23" hidden="1" customWidth="1"/>
    <col min="12881" max="12881" width="6.28515625" style="23" hidden="1" customWidth="1"/>
    <col min="12882" max="12882" width="6" style="23" hidden="1" customWidth="1"/>
    <col min="12883" max="12883" width="0.42578125" style="23" hidden="1" customWidth="1"/>
    <col min="12884" max="12884" width="1.140625" style="23" hidden="1" customWidth="1"/>
    <col min="12885" max="13094" width="9.140625" style="23" hidden="1"/>
    <col min="13095" max="13095" width="1.42578125" style="23" hidden="1" customWidth="1"/>
    <col min="13096" max="13096" width="3.42578125" style="23" hidden="1" customWidth="1"/>
    <col min="13097" max="13097" width="0.28515625" style="23" hidden="1" customWidth="1"/>
    <col min="13098" max="13098" width="2.140625" style="23" hidden="1" customWidth="1"/>
    <col min="13099" max="13099" width="8.140625" style="23" hidden="1" customWidth="1"/>
    <col min="13100" max="13100" width="1.28515625" style="23" hidden="1" customWidth="1"/>
    <col min="13101" max="13101" width="1.85546875" style="23" hidden="1" customWidth="1"/>
    <col min="13102" max="13102" width="2.140625" style="23" hidden="1" customWidth="1"/>
    <col min="13103" max="13103" width="1.85546875" style="23" hidden="1" customWidth="1"/>
    <col min="13104" max="13105" width="2.140625" style="23" hidden="1" customWidth="1"/>
    <col min="13106" max="13106" width="2.42578125" style="23" hidden="1" customWidth="1"/>
    <col min="13107" max="13107" width="0.28515625" style="23" hidden="1" customWidth="1"/>
    <col min="13108" max="13108" width="1.42578125" style="23" hidden="1" customWidth="1"/>
    <col min="13109" max="13109" width="0.85546875" style="23" hidden="1" customWidth="1"/>
    <col min="13110" max="13110" width="0.28515625" style="23" hidden="1" customWidth="1"/>
    <col min="13111" max="13111" width="1" style="23" hidden="1" customWidth="1"/>
    <col min="13112" max="13112" width="0.42578125" style="23" hidden="1" customWidth="1"/>
    <col min="13113" max="13113" width="0.28515625" style="23" hidden="1" customWidth="1"/>
    <col min="13114" max="13114" width="0.42578125" style="23" hidden="1" customWidth="1"/>
    <col min="13115" max="13115" width="2.42578125" style="23" hidden="1" customWidth="1"/>
    <col min="13116" max="13116" width="1.28515625" style="23" hidden="1" customWidth="1"/>
    <col min="13117" max="13117" width="9.140625" style="23" hidden="1" customWidth="1"/>
    <col min="13118" max="13118" width="7.7109375" style="23" hidden="1" customWidth="1"/>
    <col min="13119" max="13119" width="1" style="23" hidden="1" customWidth="1"/>
    <col min="13120" max="13120" width="3.28515625" style="23" hidden="1" customWidth="1"/>
    <col min="13121" max="13121" width="9.28515625" style="23" hidden="1" customWidth="1"/>
    <col min="13122" max="13122" width="1.85546875" style="23" hidden="1" customWidth="1"/>
    <col min="13123" max="13123" width="1.140625" style="23" hidden="1" customWidth="1"/>
    <col min="13124" max="13124" width="0.7109375" style="23" hidden="1" customWidth="1"/>
    <col min="13125" max="13125" width="0.85546875" style="23" hidden="1" customWidth="1"/>
    <col min="13126" max="13126" width="0.42578125" style="23" hidden="1" customWidth="1"/>
    <col min="13127" max="13127" width="0.85546875" style="23" hidden="1" customWidth="1"/>
    <col min="13128" max="13129" width="4.7109375" style="23" hidden="1" customWidth="1"/>
    <col min="13130" max="13130" width="4" style="23" hidden="1" customWidth="1"/>
    <col min="13131" max="13131" width="2.85546875" style="23" hidden="1" customWidth="1"/>
    <col min="13132" max="13132" width="0.85546875" style="23" hidden="1" customWidth="1"/>
    <col min="13133" max="13133" width="0.7109375" style="23" hidden="1" customWidth="1"/>
    <col min="13134" max="13134" width="1.140625" style="23" hidden="1" customWidth="1"/>
    <col min="13135" max="13135" width="0.42578125" style="23" hidden="1" customWidth="1"/>
    <col min="13136" max="13136" width="5.42578125" style="23" hidden="1" customWidth="1"/>
    <col min="13137" max="13137" width="6.28515625" style="23" hidden="1" customWidth="1"/>
    <col min="13138" max="13138" width="6" style="23" hidden="1" customWidth="1"/>
    <col min="13139" max="13139" width="0.42578125" style="23" hidden="1" customWidth="1"/>
    <col min="13140" max="13140" width="1.140625" style="23" hidden="1" customWidth="1"/>
    <col min="13141" max="13350" width="9.140625" style="23" hidden="1"/>
    <col min="13351" max="13351" width="1.42578125" style="23" hidden="1" customWidth="1"/>
    <col min="13352" max="13352" width="3.42578125" style="23" hidden="1" customWidth="1"/>
    <col min="13353" max="13353" width="0.28515625" style="23" hidden="1" customWidth="1"/>
    <col min="13354" max="13354" width="2.140625" style="23" hidden="1" customWidth="1"/>
    <col min="13355" max="13355" width="8.140625" style="23" hidden="1" customWidth="1"/>
    <col min="13356" max="13356" width="1.28515625" style="23" hidden="1" customWidth="1"/>
    <col min="13357" max="13357" width="1.85546875" style="23" hidden="1" customWidth="1"/>
    <col min="13358" max="13358" width="2.140625" style="23" hidden="1" customWidth="1"/>
    <col min="13359" max="13359" width="1.85546875" style="23" hidden="1" customWidth="1"/>
    <col min="13360" max="13361" width="2.140625" style="23" hidden="1" customWidth="1"/>
    <col min="13362" max="13362" width="2.42578125" style="23" hidden="1" customWidth="1"/>
    <col min="13363" max="13363" width="0.28515625" style="23" hidden="1" customWidth="1"/>
    <col min="13364" max="13364" width="1.42578125" style="23" hidden="1" customWidth="1"/>
    <col min="13365" max="13365" width="0.85546875" style="23" hidden="1" customWidth="1"/>
    <col min="13366" max="13366" width="0.28515625" style="23" hidden="1" customWidth="1"/>
    <col min="13367" max="13367" width="1" style="23" hidden="1" customWidth="1"/>
    <col min="13368" max="13368" width="0.42578125" style="23" hidden="1" customWidth="1"/>
    <col min="13369" max="13369" width="0.28515625" style="23" hidden="1" customWidth="1"/>
    <col min="13370" max="13370" width="0.42578125" style="23" hidden="1" customWidth="1"/>
    <col min="13371" max="13371" width="2.42578125" style="23" hidden="1" customWidth="1"/>
    <col min="13372" max="13372" width="1.28515625" style="23" hidden="1" customWidth="1"/>
    <col min="13373" max="13373" width="9.140625" style="23" hidden="1" customWidth="1"/>
    <col min="13374" max="13374" width="7.7109375" style="23" hidden="1" customWidth="1"/>
    <col min="13375" max="13375" width="1" style="23" hidden="1" customWidth="1"/>
    <col min="13376" max="13376" width="3.28515625" style="23" hidden="1" customWidth="1"/>
    <col min="13377" max="13377" width="9.28515625" style="23" hidden="1" customWidth="1"/>
    <col min="13378" max="13378" width="1.85546875" style="23" hidden="1" customWidth="1"/>
    <col min="13379" max="13379" width="1.140625" style="23" hidden="1" customWidth="1"/>
    <col min="13380" max="13380" width="0.7109375" style="23" hidden="1" customWidth="1"/>
    <col min="13381" max="13381" width="0.85546875" style="23" hidden="1" customWidth="1"/>
    <col min="13382" max="13382" width="0.42578125" style="23" hidden="1" customWidth="1"/>
    <col min="13383" max="13383" width="0.85546875" style="23" hidden="1" customWidth="1"/>
    <col min="13384" max="13385" width="4.7109375" style="23" hidden="1" customWidth="1"/>
    <col min="13386" max="13386" width="4" style="23" hidden="1" customWidth="1"/>
    <col min="13387" max="13387" width="2.85546875" style="23" hidden="1" customWidth="1"/>
    <col min="13388" max="13388" width="0.85546875" style="23" hidden="1" customWidth="1"/>
    <col min="13389" max="13389" width="0.7109375" style="23" hidden="1" customWidth="1"/>
    <col min="13390" max="13390" width="1.140625" style="23" hidden="1" customWidth="1"/>
    <col min="13391" max="13391" width="0.42578125" style="23" hidden="1" customWidth="1"/>
    <col min="13392" max="13392" width="5.42578125" style="23" hidden="1" customWidth="1"/>
    <col min="13393" max="13393" width="6.28515625" style="23" hidden="1" customWidth="1"/>
    <col min="13394" max="13394" width="6" style="23" hidden="1" customWidth="1"/>
    <col min="13395" max="13395" width="0.42578125" style="23" hidden="1" customWidth="1"/>
    <col min="13396" max="13396" width="1.140625" style="23" hidden="1" customWidth="1"/>
    <col min="13397" max="13606" width="9.140625" style="23" hidden="1"/>
    <col min="13607" max="13607" width="1.42578125" style="23" hidden="1" customWidth="1"/>
    <col min="13608" max="13608" width="3.42578125" style="23" hidden="1" customWidth="1"/>
    <col min="13609" max="13609" width="0.28515625" style="23" hidden="1" customWidth="1"/>
    <col min="13610" max="13610" width="2.140625" style="23" hidden="1" customWidth="1"/>
    <col min="13611" max="13611" width="8.140625" style="23" hidden="1" customWidth="1"/>
    <col min="13612" max="13612" width="1.28515625" style="23" hidden="1" customWidth="1"/>
    <col min="13613" max="13613" width="1.85546875" style="23" hidden="1" customWidth="1"/>
    <col min="13614" max="13614" width="2.140625" style="23" hidden="1" customWidth="1"/>
    <col min="13615" max="13615" width="1.85546875" style="23" hidden="1" customWidth="1"/>
    <col min="13616" max="13617" width="2.140625" style="23" hidden="1" customWidth="1"/>
    <col min="13618" max="13618" width="2.42578125" style="23" hidden="1" customWidth="1"/>
    <col min="13619" max="13619" width="0.28515625" style="23" hidden="1" customWidth="1"/>
    <col min="13620" max="13620" width="1.42578125" style="23" hidden="1" customWidth="1"/>
    <col min="13621" max="13621" width="0.85546875" style="23" hidden="1" customWidth="1"/>
    <col min="13622" max="13622" width="0.28515625" style="23" hidden="1" customWidth="1"/>
    <col min="13623" max="13623" width="1" style="23" hidden="1" customWidth="1"/>
    <col min="13624" max="13624" width="0.42578125" style="23" hidden="1" customWidth="1"/>
    <col min="13625" max="13625" width="0.28515625" style="23" hidden="1" customWidth="1"/>
    <col min="13626" max="13626" width="0.42578125" style="23" hidden="1" customWidth="1"/>
    <col min="13627" max="13627" width="2.42578125" style="23" hidden="1" customWidth="1"/>
    <col min="13628" max="13628" width="1.28515625" style="23" hidden="1" customWidth="1"/>
    <col min="13629" max="13629" width="9.140625" style="23" hidden="1" customWidth="1"/>
    <col min="13630" max="13630" width="7.7109375" style="23" hidden="1" customWidth="1"/>
    <col min="13631" max="13631" width="1" style="23" hidden="1" customWidth="1"/>
    <col min="13632" max="13632" width="3.28515625" style="23" hidden="1" customWidth="1"/>
    <col min="13633" max="13633" width="9.28515625" style="23" hidden="1" customWidth="1"/>
    <col min="13634" max="13634" width="1.85546875" style="23" hidden="1" customWidth="1"/>
    <col min="13635" max="13635" width="1.140625" style="23" hidden="1" customWidth="1"/>
    <col min="13636" max="13636" width="0.7109375" style="23" hidden="1" customWidth="1"/>
    <col min="13637" max="13637" width="0.85546875" style="23" hidden="1" customWidth="1"/>
    <col min="13638" max="13638" width="0.42578125" style="23" hidden="1" customWidth="1"/>
    <col min="13639" max="13639" width="0.85546875" style="23" hidden="1" customWidth="1"/>
    <col min="13640" max="13641" width="4.7109375" style="23" hidden="1" customWidth="1"/>
    <col min="13642" max="13642" width="4" style="23" hidden="1" customWidth="1"/>
    <col min="13643" max="13643" width="2.85546875" style="23" hidden="1" customWidth="1"/>
    <col min="13644" max="13644" width="0.85546875" style="23" hidden="1" customWidth="1"/>
    <col min="13645" max="13645" width="0.7109375" style="23" hidden="1" customWidth="1"/>
    <col min="13646" max="13646" width="1.140625" style="23" hidden="1" customWidth="1"/>
    <col min="13647" max="13647" width="0.42578125" style="23" hidden="1" customWidth="1"/>
    <col min="13648" max="13648" width="5.42578125" style="23" hidden="1" customWidth="1"/>
    <col min="13649" max="13649" width="6.28515625" style="23" hidden="1" customWidth="1"/>
    <col min="13650" max="13650" width="6" style="23" hidden="1" customWidth="1"/>
    <col min="13651" max="13651" width="0.42578125" style="23" hidden="1" customWidth="1"/>
    <col min="13652" max="13652" width="1.140625" style="23" hidden="1" customWidth="1"/>
    <col min="13653" max="13862" width="9.140625" style="23" hidden="1"/>
    <col min="13863" max="13863" width="1.42578125" style="23" hidden="1" customWidth="1"/>
    <col min="13864" max="13864" width="3.42578125" style="23" hidden="1" customWidth="1"/>
    <col min="13865" max="13865" width="0.28515625" style="23" hidden="1" customWidth="1"/>
    <col min="13866" max="13866" width="2.140625" style="23" hidden="1" customWidth="1"/>
    <col min="13867" max="13867" width="8.140625" style="23" hidden="1" customWidth="1"/>
    <col min="13868" max="13868" width="1.28515625" style="23" hidden="1" customWidth="1"/>
    <col min="13869" max="13869" width="1.85546875" style="23" hidden="1" customWidth="1"/>
    <col min="13870" max="13870" width="2.140625" style="23" hidden="1" customWidth="1"/>
    <col min="13871" max="13871" width="1.85546875" style="23" hidden="1" customWidth="1"/>
    <col min="13872" max="13873" width="2.140625" style="23" hidden="1" customWidth="1"/>
    <col min="13874" max="13874" width="2.42578125" style="23" hidden="1" customWidth="1"/>
    <col min="13875" max="13875" width="0.28515625" style="23" hidden="1" customWidth="1"/>
    <col min="13876" max="13876" width="1.42578125" style="23" hidden="1" customWidth="1"/>
    <col min="13877" max="13877" width="0.85546875" style="23" hidden="1" customWidth="1"/>
    <col min="13878" max="13878" width="0.28515625" style="23" hidden="1" customWidth="1"/>
    <col min="13879" max="13879" width="1" style="23" hidden="1" customWidth="1"/>
    <col min="13880" max="13880" width="0.42578125" style="23" hidden="1" customWidth="1"/>
    <col min="13881" max="13881" width="0.28515625" style="23" hidden="1" customWidth="1"/>
    <col min="13882" max="13882" width="0.42578125" style="23" hidden="1" customWidth="1"/>
    <col min="13883" max="13883" width="2.42578125" style="23" hidden="1" customWidth="1"/>
    <col min="13884" max="13884" width="1.28515625" style="23" hidden="1" customWidth="1"/>
    <col min="13885" max="13885" width="9.140625" style="23" hidden="1" customWidth="1"/>
    <col min="13886" max="13886" width="7.7109375" style="23" hidden="1" customWidth="1"/>
    <col min="13887" max="13887" width="1" style="23" hidden="1" customWidth="1"/>
    <col min="13888" max="13888" width="3.28515625" style="23" hidden="1" customWidth="1"/>
    <col min="13889" max="13889" width="9.28515625" style="23" hidden="1" customWidth="1"/>
    <col min="13890" max="13890" width="1.85546875" style="23" hidden="1" customWidth="1"/>
    <col min="13891" max="13891" width="1.140625" style="23" hidden="1" customWidth="1"/>
    <col min="13892" max="13892" width="0.7109375" style="23" hidden="1" customWidth="1"/>
    <col min="13893" max="13893" width="0.85546875" style="23" hidden="1" customWidth="1"/>
    <col min="13894" max="13894" width="0.42578125" style="23" hidden="1" customWidth="1"/>
    <col min="13895" max="13895" width="0.85546875" style="23" hidden="1" customWidth="1"/>
    <col min="13896" max="13897" width="4.7109375" style="23" hidden="1" customWidth="1"/>
    <col min="13898" max="13898" width="4" style="23" hidden="1" customWidth="1"/>
    <col min="13899" max="13899" width="2.85546875" style="23" hidden="1" customWidth="1"/>
    <col min="13900" max="13900" width="0.85546875" style="23" hidden="1" customWidth="1"/>
    <col min="13901" max="13901" width="0.7109375" style="23" hidden="1" customWidth="1"/>
    <col min="13902" max="13902" width="1.140625" style="23" hidden="1" customWidth="1"/>
    <col min="13903" max="13903" width="0.42578125" style="23" hidden="1" customWidth="1"/>
    <col min="13904" max="13904" width="5.42578125" style="23" hidden="1" customWidth="1"/>
    <col min="13905" max="13905" width="6.28515625" style="23" hidden="1" customWidth="1"/>
    <col min="13906" max="13906" width="6" style="23" hidden="1" customWidth="1"/>
    <col min="13907" max="13907" width="0.42578125" style="23" hidden="1" customWidth="1"/>
    <col min="13908" max="13908" width="1.140625" style="23" hidden="1" customWidth="1"/>
    <col min="13909" max="14118" width="9.140625" style="23" hidden="1"/>
    <col min="14119" max="14119" width="1.42578125" style="23" hidden="1" customWidth="1"/>
    <col min="14120" max="14120" width="3.42578125" style="23" hidden="1" customWidth="1"/>
    <col min="14121" max="14121" width="0.28515625" style="23" hidden="1" customWidth="1"/>
    <col min="14122" max="14122" width="2.140625" style="23" hidden="1" customWidth="1"/>
    <col min="14123" max="14123" width="8.140625" style="23" hidden="1" customWidth="1"/>
    <col min="14124" max="14124" width="1.28515625" style="23" hidden="1" customWidth="1"/>
    <col min="14125" max="14125" width="1.85546875" style="23" hidden="1" customWidth="1"/>
    <col min="14126" max="14126" width="2.140625" style="23" hidden="1" customWidth="1"/>
    <col min="14127" max="14127" width="1.85546875" style="23" hidden="1" customWidth="1"/>
    <col min="14128" max="14129" width="2.140625" style="23" hidden="1" customWidth="1"/>
    <col min="14130" max="14130" width="2.42578125" style="23" hidden="1" customWidth="1"/>
    <col min="14131" max="14131" width="0.28515625" style="23" hidden="1" customWidth="1"/>
    <col min="14132" max="14132" width="1.42578125" style="23" hidden="1" customWidth="1"/>
    <col min="14133" max="14133" width="0.85546875" style="23" hidden="1" customWidth="1"/>
    <col min="14134" max="14134" width="0.28515625" style="23" hidden="1" customWidth="1"/>
    <col min="14135" max="14135" width="1" style="23" hidden="1" customWidth="1"/>
    <col min="14136" max="14136" width="0.42578125" style="23" hidden="1" customWidth="1"/>
    <col min="14137" max="14137" width="0.28515625" style="23" hidden="1" customWidth="1"/>
    <col min="14138" max="14138" width="0.42578125" style="23" hidden="1" customWidth="1"/>
    <col min="14139" max="14139" width="2.42578125" style="23" hidden="1" customWidth="1"/>
    <col min="14140" max="14140" width="1.28515625" style="23" hidden="1" customWidth="1"/>
    <col min="14141" max="14141" width="9.140625" style="23" hidden="1" customWidth="1"/>
    <col min="14142" max="14142" width="7.7109375" style="23" hidden="1" customWidth="1"/>
    <col min="14143" max="14143" width="1" style="23" hidden="1" customWidth="1"/>
    <col min="14144" max="14144" width="3.28515625" style="23" hidden="1" customWidth="1"/>
    <col min="14145" max="14145" width="9.28515625" style="23" hidden="1" customWidth="1"/>
    <col min="14146" max="14146" width="1.85546875" style="23" hidden="1" customWidth="1"/>
    <col min="14147" max="14147" width="1.140625" style="23" hidden="1" customWidth="1"/>
    <col min="14148" max="14148" width="0.7109375" style="23" hidden="1" customWidth="1"/>
    <col min="14149" max="14149" width="0.85546875" style="23" hidden="1" customWidth="1"/>
    <col min="14150" max="14150" width="0.42578125" style="23" hidden="1" customWidth="1"/>
    <col min="14151" max="14151" width="0.85546875" style="23" hidden="1" customWidth="1"/>
    <col min="14152" max="14153" width="4.7109375" style="23" hidden="1" customWidth="1"/>
    <col min="14154" max="14154" width="4" style="23" hidden="1" customWidth="1"/>
    <col min="14155" max="14155" width="2.85546875" style="23" hidden="1" customWidth="1"/>
    <col min="14156" max="14156" width="0.85546875" style="23" hidden="1" customWidth="1"/>
    <col min="14157" max="14157" width="0.7109375" style="23" hidden="1" customWidth="1"/>
    <col min="14158" max="14158" width="1.140625" style="23" hidden="1" customWidth="1"/>
    <col min="14159" max="14159" width="0.42578125" style="23" hidden="1" customWidth="1"/>
    <col min="14160" max="14160" width="5.42578125" style="23" hidden="1" customWidth="1"/>
    <col min="14161" max="14161" width="6.28515625" style="23" hidden="1" customWidth="1"/>
    <col min="14162" max="14162" width="6" style="23" hidden="1" customWidth="1"/>
    <col min="14163" max="14163" width="0.42578125" style="23" hidden="1" customWidth="1"/>
    <col min="14164" max="14164" width="1.140625" style="23" hidden="1" customWidth="1"/>
    <col min="14165" max="14374" width="9.140625" style="23" hidden="1"/>
    <col min="14375" max="14375" width="1.42578125" style="23" hidden="1" customWidth="1"/>
    <col min="14376" max="14376" width="3.42578125" style="23" hidden="1" customWidth="1"/>
    <col min="14377" max="14377" width="0.28515625" style="23" hidden="1" customWidth="1"/>
    <col min="14378" max="14378" width="2.140625" style="23" hidden="1" customWidth="1"/>
    <col min="14379" max="14379" width="8.140625" style="23" hidden="1" customWidth="1"/>
    <col min="14380" max="14380" width="1.28515625" style="23" hidden="1" customWidth="1"/>
    <col min="14381" max="14381" width="1.85546875" style="23" hidden="1" customWidth="1"/>
    <col min="14382" max="14382" width="2.140625" style="23" hidden="1" customWidth="1"/>
    <col min="14383" max="14383" width="1.85546875" style="23" hidden="1" customWidth="1"/>
    <col min="14384" max="14385" width="2.140625" style="23" hidden="1" customWidth="1"/>
    <col min="14386" max="14386" width="2.42578125" style="23" hidden="1" customWidth="1"/>
    <col min="14387" max="14387" width="0.28515625" style="23" hidden="1" customWidth="1"/>
    <col min="14388" max="14388" width="1.42578125" style="23" hidden="1" customWidth="1"/>
    <col min="14389" max="14389" width="0.85546875" style="23" hidden="1" customWidth="1"/>
    <col min="14390" max="14390" width="0.28515625" style="23" hidden="1" customWidth="1"/>
    <col min="14391" max="14391" width="1" style="23" hidden="1" customWidth="1"/>
    <col min="14392" max="14392" width="0.42578125" style="23" hidden="1" customWidth="1"/>
    <col min="14393" max="14393" width="0.28515625" style="23" hidden="1" customWidth="1"/>
    <col min="14394" max="14394" width="0.42578125" style="23" hidden="1" customWidth="1"/>
    <col min="14395" max="14395" width="2.42578125" style="23" hidden="1" customWidth="1"/>
    <col min="14396" max="14396" width="1.28515625" style="23" hidden="1" customWidth="1"/>
    <col min="14397" max="14397" width="9.140625" style="23" hidden="1" customWidth="1"/>
    <col min="14398" max="14398" width="7.7109375" style="23" hidden="1" customWidth="1"/>
    <col min="14399" max="14399" width="1" style="23" hidden="1" customWidth="1"/>
    <col min="14400" max="14400" width="3.28515625" style="23" hidden="1" customWidth="1"/>
    <col min="14401" max="14401" width="9.28515625" style="23" hidden="1" customWidth="1"/>
    <col min="14402" max="14402" width="1.85546875" style="23" hidden="1" customWidth="1"/>
    <col min="14403" max="14403" width="1.140625" style="23" hidden="1" customWidth="1"/>
    <col min="14404" max="14404" width="0.7109375" style="23" hidden="1" customWidth="1"/>
    <col min="14405" max="14405" width="0.85546875" style="23" hidden="1" customWidth="1"/>
    <col min="14406" max="14406" width="0.42578125" style="23" hidden="1" customWidth="1"/>
    <col min="14407" max="14407" width="0.85546875" style="23" hidden="1" customWidth="1"/>
    <col min="14408" max="14409" width="4.7109375" style="23" hidden="1" customWidth="1"/>
    <col min="14410" max="14410" width="4" style="23" hidden="1" customWidth="1"/>
    <col min="14411" max="14411" width="2.85546875" style="23" hidden="1" customWidth="1"/>
    <col min="14412" max="14412" width="0.85546875" style="23" hidden="1" customWidth="1"/>
    <col min="14413" max="14413" width="0.7109375" style="23" hidden="1" customWidth="1"/>
    <col min="14414" max="14414" width="1.140625" style="23" hidden="1" customWidth="1"/>
    <col min="14415" max="14415" width="0.42578125" style="23" hidden="1" customWidth="1"/>
    <col min="14416" max="14416" width="5.42578125" style="23" hidden="1" customWidth="1"/>
    <col min="14417" max="14417" width="6.28515625" style="23" hidden="1" customWidth="1"/>
    <col min="14418" max="14418" width="6" style="23" hidden="1" customWidth="1"/>
    <col min="14419" max="14419" width="0.42578125" style="23" hidden="1" customWidth="1"/>
    <col min="14420" max="14420" width="1.140625" style="23" hidden="1" customWidth="1"/>
    <col min="14421" max="14630" width="9.140625" style="23" hidden="1"/>
    <col min="14631" max="14631" width="1.42578125" style="23" hidden="1" customWidth="1"/>
    <col min="14632" max="14632" width="3.42578125" style="23" hidden="1" customWidth="1"/>
    <col min="14633" max="14633" width="0.28515625" style="23" hidden="1" customWidth="1"/>
    <col min="14634" max="14634" width="2.140625" style="23" hidden="1" customWidth="1"/>
    <col min="14635" max="14635" width="8.140625" style="23" hidden="1" customWidth="1"/>
    <col min="14636" max="14636" width="1.28515625" style="23" hidden="1" customWidth="1"/>
    <col min="14637" max="14637" width="1.85546875" style="23" hidden="1" customWidth="1"/>
    <col min="14638" max="14638" width="2.140625" style="23" hidden="1" customWidth="1"/>
    <col min="14639" max="14639" width="1.85546875" style="23" hidden="1" customWidth="1"/>
    <col min="14640" max="14641" width="2.140625" style="23" hidden="1" customWidth="1"/>
    <col min="14642" max="14642" width="2.42578125" style="23" hidden="1" customWidth="1"/>
    <col min="14643" max="14643" width="0.28515625" style="23" hidden="1" customWidth="1"/>
    <col min="14644" max="14644" width="1.42578125" style="23" hidden="1" customWidth="1"/>
    <col min="14645" max="14645" width="0.85546875" style="23" hidden="1" customWidth="1"/>
    <col min="14646" max="14646" width="0.28515625" style="23" hidden="1" customWidth="1"/>
    <col min="14647" max="14647" width="1" style="23" hidden="1" customWidth="1"/>
    <col min="14648" max="14648" width="0.42578125" style="23" hidden="1" customWidth="1"/>
    <col min="14649" max="14649" width="0.28515625" style="23" hidden="1" customWidth="1"/>
    <col min="14650" max="14650" width="0.42578125" style="23" hidden="1" customWidth="1"/>
    <col min="14651" max="14651" width="2.42578125" style="23" hidden="1" customWidth="1"/>
    <col min="14652" max="14652" width="1.28515625" style="23" hidden="1" customWidth="1"/>
    <col min="14653" max="14653" width="9.140625" style="23" hidden="1" customWidth="1"/>
    <col min="14654" max="14654" width="7.7109375" style="23" hidden="1" customWidth="1"/>
    <col min="14655" max="14655" width="1" style="23" hidden="1" customWidth="1"/>
    <col min="14656" max="14656" width="3.28515625" style="23" hidden="1" customWidth="1"/>
    <col min="14657" max="14657" width="9.28515625" style="23" hidden="1" customWidth="1"/>
    <col min="14658" max="14658" width="1.85546875" style="23" hidden="1" customWidth="1"/>
    <col min="14659" max="14659" width="1.140625" style="23" hidden="1" customWidth="1"/>
    <col min="14660" max="14660" width="0.7109375" style="23" hidden="1" customWidth="1"/>
    <col min="14661" max="14661" width="0.85546875" style="23" hidden="1" customWidth="1"/>
    <col min="14662" max="14662" width="0.42578125" style="23" hidden="1" customWidth="1"/>
    <col min="14663" max="14663" width="0.85546875" style="23" hidden="1" customWidth="1"/>
    <col min="14664" max="14665" width="4.7109375" style="23" hidden="1" customWidth="1"/>
    <col min="14666" max="14666" width="4" style="23" hidden="1" customWidth="1"/>
    <col min="14667" max="14667" width="2.85546875" style="23" hidden="1" customWidth="1"/>
    <col min="14668" max="14668" width="0.85546875" style="23" hidden="1" customWidth="1"/>
    <col min="14669" max="14669" width="0.7109375" style="23" hidden="1" customWidth="1"/>
    <col min="14670" max="14670" width="1.140625" style="23" hidden="1" customWidth="1"/>
    <col min="14671" max="14671" width="0.42578125" style="23" hidden="1" customWidth="1"/>
    <col min="14672" max="14672" width="5.42578125" style="23" hidden="1" customWidth="1"/>
    <col min="14673" max="14673" width="6.28515625" style="23" hidden="1" customWidth="1"/>
    <col min="14674" max="14674" width="6" style="23" hidden="1" customWidth="1"/>
    <col min="14675" max="14675" width="0.42578125" style="23" hidden="1" customWidth="1"/>
    <col min="14676" max="14676" width="1.140625" style="23" hidden="1" customWidth="1"/>
    <col min="14677" max="14886" width="9.140625" style="23" hidden="1"/>
    <col min="14887" max="14887" width="1.42578125" style="23" hidden="1" customWidth="1"/>
    <col min="14888" max="14888" width="3.42578125" style="23" hidden="1" customWidth="1"/>
    <col min="14889" max="14889" width="0.28515625" style="23" hidden="1" customWidth="1"/>
    <col min="14890" max="14890" width="2.140625" style="23" hidden="1" customWidth="1"/>
    <col min="14891" max="14891" width="8.140625" style="23" hidden="1" customWidth="1"/>
    <col min="14892" max="14892" width="1.28515625" style="23" hidden="1" customWidth="1"/>
    <col min="14893" max="14893" width="1.85546875" style="23" hidden="1" customWidth="1"/>
    <col min="14894" max="14894" width="2.140625" style="23" hidden="1" customWidth="1"/>
    <col min="14895" max="14895" width="1.85546875" style="23" hidden="1" customWidth="1"/>
    <col min="14896" max="14897" width="2.140625" style="23" hidden="1" customWidth="1"/>
    <col min="14898" max="14898" width="2.42578125" style="23" hidden="1" customWidth="1"/>
    <col min="14899" max="14899" width="0.28515625" style="23" hidden="1" customWidth="1"/>
    <col min="14900" max="14900" width="1.42578125" style="23" hidden="1" customWidth="1"/>
    <col min="14901" max="14901" width="0.85546875" style="23" hidden="1" customWidth="1"/>
    <col min="14902" max="14902" width="0.28515625" style="23" hidden="1" customWidth="1"/>
    <col min="14903" max="14903" width="1" style="23" hidden="1" customWidth="1"/>
    <col min="14904" max="14904" width="0.42578125" style="23" hidden="1" customWidth="1"/>
    <col min="14905" max="14905" width="0.28515625" style="23" hidden="1" customWidth="1"/>
    <col min="14906" max="14906" width="0.42578125" style="23" hidden="1" customWidth="1"/>
    <col min="14907" max="14907" width="2.42578125" style="23" hidden="1" customWidth="1"/>
    <col min="14908" max="14908" width="1.28515625" style="23" hidden="1" customWidth="1"/>
    <col min="14909" max="14909" width="9.140625" style="23" hidden="1" customWidth="1"/>
    <col min="14910" max="14910" width="7.7109375" style="23" hidden="1" customWidth="1"/>
    <col min="14911" max="14911" width="1" style="23" hidden="1" customWidth="1"/>
    <col min="14912" max="14912" width="3.28515625" style="23" hidden="1" customWidth="1"/>
    <col min="14913" max="14913" width="9.28515625" style="23" hidden="1" customWidth="1"/>
    <col min="14914" max="14914" width="1.85546875" style="23" hidden="1" customWidth="1"/>
    <col min="14915" max="14915" width="1.140625" style="23" hidden="1" customWidth="1"/>
    <col min="14916" max="14916" width="0.7109375" style="23" hidden="1" customWidth="1"/>
    <col min="14917" max="14917" width="0.85546875" style="23" hidden="1" customWidth="1"/>
    <col min="14918" max="14918" width="0.42578125" style="23" hidden="1" customWidth="1"/>
    <col min="14919" max="14919" width="0.85546875" style="23" hidden="1" customWidth="1"/>
    <col min="14920" max="14921" width="4.7109375" style="23" hidden="1" customWidth="1"/>
    <col min="14922" max="14922" width="4" style="23" hidden="1" customWidth="1"/>
    <col min="14923" max="14923" width="2.85546875" style="23" hidden="1" customWidth="1"/>
    <col min="14924" max="14924" width="0.85546875" style="23" hidden="1" customWidth="1"/>
    <col min="14925" max="14925" width="0.7109375" style="23" hidden="1" customWidth="1"/>
    <col min="14926" max="14926" width="1.140625" style="23" hidden="1" customWidth="1"/>
    <col min="14927" max="14927" width="0.42578125" style="23" hidden="1" customWidth="1"/>
    <col min="14928" max="14928" width="5.42578125" style="23" hidden="1" customWidth="1"/>
    <col min="14929" max="14929" width="6.28515625" style="23" hidden="1" customWidth="1"/>
    <col min="14930" max="14930" width="6" style="23" hidden="1" customWidth="1"/>
    <col min="14931" max="14931" width="0.42578125" style="23" hidden="1" customWidth="1"/>
    <col min="14932" max="14932" width="1.140625" style="23" hidden="1" customWidth="1"/>
    <col min="14933" max="15124" width="9.140625" style="23" hidden="1"/>
    <col min="15125" max="15170" width="0" style="23" hidden="1"/>
    <col min="15171" max="15380" width="9.140625" style="23" hidden="1"/>
    <col min="15381" max="15426" width="0" style="23" hidden="1"/>
    <col min="15427" max="15636" width="9.140625" style="23" hidden="1"/>
    <col min="15637" max="15682" width="0" style="23" hidden="1"/>
    <col min="15683" max="15887" width="9.140625" style="23" hidden="1"/>
    <col min="15888" max="15933" width="0" style="23" hidden="1"/>
    <col min="15934" max="16128" width="9.140625" style="23" hidden="1"/>
    <col min="16129" max="16174" width="0" style="23" hidden="1"/>
    <col min="16175" max="16384" width="9.140625" style="23" hidden="1"/>
  </cols>
  <sheetData>
    <row r="1" spans="1:318" ht="9.75" customHeight="1" thickBot="1">
      <c r="A1" s="26"/>
      <c r="B1" s="35"/>
      <c r="C1" s="26"/>
      <c r="D1" s="26"/>
      <c r="E1" s="26"/>
      <c r="F1" s="26"/>
      <c r="G1" s="26"/>
      <c r="H1" s="26"/>
      <c r="I1" s="26"/>
      <c r="J1" s="26"/>
      <c r="K1" s="26"/>
      <c r="L1" s="26"/>
      <c r="M1" s="26"/>
      <c r="N1" s="26"/>
      <c r="O1" s="26"/>
      <c r="P1" s="26"/>
      <c r="Q1" s="34"/>
      <c r="R1" s="34"/>
      <c r="S1" s="34"/>
      <c r="T1" s="34"/>
      <c r="U1" s="26"/>
      <c r="V1" s="26"/>
      <c r="W1" s="26"/>
      <c r="X1" s="26"/>
      <c r="Y1" s="26"/>
      <c r="Z1" s="26"/>
      <c r="AA1" s="26"/>
      <c r="AB1" s="26"/>
      <c r="AC1" s="26"/>
      <c r="AD1" s="26"/>
      <c r="AE1" s="26"/>
      <c r="AF1" s="26"/>
      <c r="AG1" s="26"/>
      <c r="AH1" s="26"/>
      <c r="AI1" s="26"/>
      <c r="AJ1" s="26"/>
      <c r="AK1" s="27"/>
      <c r="AL1" s="26"/>
      <c r="AM1" s="26"/>
      <c r="AN1" s="26"/>
      <c r="AO1" s="26"/>
      <c r="AP1" s="26"/>
      <c r="AQ1" s="26"/>
      <c r="AR1" s="26"/>
      <c r="AS1" s="26"/>
      <c r="AT1" s="3"/>
      <c r="AU1" s="3"/>
      <c r="AV1" s="3"/>
      <c r="AW1" s="3"/>
      <c r="AX1" s="3"/>
      <c r="AY1" s="3"/>
      <c r="AZ1" s="3"/>
      <c r="BA1" s="3"/>
      <c r="BB1" s="3"/>
      <c r="BC1" s="3"/>
      <c r="BD1" s="3"/>
      <c r="BE1" s="3"/>
      <c r="BF1" s="3"/>
      <c r="BG1" s="3"/>
      <c r="BH1" s="3"/>
      <c r="BI1" s="767" t="s">
        <v>1195</v>
      </c>
      <c r="BJ1" s="3"/>
      <c r="BK1" s="3"/>
      <c r="BL1" s="3"/>
      <c r="BM1" s="3"/>
      <c r="BN1" s="3"/>
      <c r="BO1" s="3"/>
      <c r="BP1" s="3"/>
      <c r="BQ1" s="3"/>
      <c r="BR1" s="3"/>
      <c r="BS1" s="3"/>
      <c r="CD1" s="23" t="s">
        <v>1703</v>
      </c>
    </row>
    <row r="2" spans="1:318" ht="4.5" customHeight="1" thickTop="1">
      <c r="A2" s="26"/>
      <c r="B2" s="885"/>
      <c r="C2" s="886"/>
      <c r="D2" s="886"/>
      <c r="E2" s="886"/>
      <c r="F2" s="886"/>
      <c r="G2" s="886"/>
      <c r="H2" s="886"/>
      <c r="I2" s="886"/>
      <c r="J2" s="889" t="s">
        <v>861</v>
      </c>
      <c r="K2" s="889"/>
      <c r="L2" s="889"/>
      <c r="M2" s="889"/>
      <c r="N2" s="889"/>
      <c r="O2" s="889"/>
      <c r="P2" s="889"/>
      <c r="Q2" s="889"/>
      <c r="R2" s="889"/>
      <c r="S2" s="889"/>
      <c r="T2" s="889"/>
      <c r="U2" s="889"/>
      <c r="V2" s="889"/>
      <c r="W2" s="889"/>
      <c r="X2" s="889"/>
      <c r="Y2" s="889"/>
      <c r="Z2" s="889"/>
      <c r="AA2" s="889"/>
      <c r="AB2" s="889"/>
      <c r="AC2" s="889"/>
      <c r="AD2" s="892" t="s">
        <v>163</v>
      </c>
      <c r="AE2" s="892"/>
      <c r="AF2" s="892"/>
      <c r="AG2" s="892"/>
      <c r="AH2" s="892"/>
      <c r="AI2" s="892"/>
      <c r="AJ2" s="892"/>
      <c r="AK2" s="892"/>
      <c r="AL2" s="892"/>
      <c r="AM2" s="895">
        <v>2517</v>
      </c>
      <c r="AN2" s="895"/>
      <c r="AO2" s="895"/>
      <c r="AP2" s="895"/>
      <c r="AQ2" s="895"/>
      <c r="AR2" s="895"/>
      <c r="AS2" s="895"/>
      <c r="AT2" s="3"/>
      <c r="AU2" s="3"/>
      <c r="AV2" s="3"/>
      <c r="AW2" s="3"/>
      <c r="AX2" s="3"/>
      <c r="AY2" s="3"/>
      <c r="AZ2" s="3"/>
      <c r="BA2" s="3"/>
      <c r="BB2" s="3"/>
      <c r="BC2" s="3"/>
      <c r="BD2" s="3"/>
      <c r="BE2" s="3"/>
      <c r="BF2" s="3"/>
      <c r="BG2" s="3"/>
      <c r="BH2" s="3"/>
      <c r="BI2" s="767" t="s">
        <v>1196</v>
      </c>
      <c r="BJ2" s="3"/>
      <c r="BK2" s="3"/>
      <c r="BL2" s="3"/>
      <c r="BM2" s="3"/>
      <c r="BN2" s="3"/>
      <c r="BO2" s="3"/>
      <c r="BP2" s="3"/>
      <c r="BQ2" s="3"/>
      <c r="BR2" s="3"/>
      <c r="BS2" s="3"/>
      <c r="CD2" s="23" t="s">
        <v>1704</v>
      </c>
    </row>
    <row r="3" spans="1:318" ht="33.75" customHeight="1">
      <c r="A3" s="26"/>
      <c r="B3" s="887"/>
      <c r="C3" s="887"/>
      <c r="D3" s="887"/>
      <c r="E3" s="887"/>
      <c r="F3" s="887"/>
      <c r="G3" s="887"/>
      <c r="H3" s="887"/>
      <c r="I3" s="887"/>
      <c r="J3" s="890"/>
      <c r="K3" s="890"/>
      <c r="L3" s="890"/>
      <c r="M3" s="890"/>
      <c r="N3" s="890"/>
      <c r="O3" s="890"/>
      <c r="P3" s="890"/>
      <c r="Q3" s="890"/>
      <c r="R3" s="890"/>
      <c r="S3" s="890"/>
      <c r="T3" s="890"/>
      <c r="U3" s="890"/>
      <c r="V3" s="890"/>
      <c r="W3" s="890"/>
      <c r="X3" s="890"/>
      <c r="Y3" s="890"/>
      <c r="Z3" s="890"/>
      <c r="AA3" s="890"/>
      <c r="AB3" s="890"/>
      <c r="AC3" s="890"/>
      <c r="AD3" s="893"/>
      <c r="AE3" s="893"/>
      <c r="AF3" s="893"/>
      <c r="AG3" s="893"/>
      <c r="AH3" s="893"/>
      <c r="AI3" s="893"/>
      <c r="AJ3" s="893"/>
      <c r="AK3" s="893"/>
      <c r="AL3" s="893"/>
      <c r="AM3" s="896"/>
      <c r="AN3" s="896"/>
      <c r="AO3" s="896"/>
      <c r="AP3" s="896"/>
      <c r="AQ3" s="896"/>
      <c r="AR3" s="896"/>
      <c r="AS3" s="896"/>
      <c r="AT3" s="3"/>
      <c r="AU3" s="3"/>
      <c r="AV3" s="3"/>
      <c r="AW3" s="3"/>
      <c r="AX3" s="3"/>
      <c r="AY3" s="3"/>
      <c r="AZ3" s="3"/>
      <c r="BA3" s="3"/>
      <c r="BB3" s="3"/>
      <c r="BC3" s="3"/>
      <c r="BD3" s="3"/>
      <c r="BE3" s="3"/>
      <c r="BF3" s="3"/>
      <c r="BG3" s="3"/>
      <c r="BH3" s="3"/>
      <c r="BI3" s="767" t="s">
        <v>1197</v>
      </c>
      <c r="BJ3" s="3"/>
      <c r="BK3" s="3"/>
      <c r="BL3" s="3"/>
      <c r="BM3" s="3"/>
      <c r="BN3" s="3"/>
      <c r="BO3" s="3"/>
      <c r="BP3" s="3"/>
      <c r="BQ3" s="3"/>
      <c r="BR3" s="3"/>
      <c r="BS3" s="3"/>
      <c r="CD3" s="23" t="s">
        <v>1705</v>
      </c>
    </row>
    <row r="4" spans="1:318" ht="3.75" customHeight="1" thickBot="1">
      <c r="A4" s="26"/>
      <c r="B4" s="888"/>
      <c r="C4" s="888"/>
      <c r="D4" s="888"/>
      <c r="E4" s="888"/>
      <c r="F4" s="888"/>
      <c r="G4" s="888"/>
      <c r="H4" s="888"/>
      <c r="I4" s="888"/>
      <c r="J4" s="891"/>
      <c r="K4" s="891"/>
      <c r="L4" s="891"/>
      <c r="M4" s="891"/>
      <c r="N4" s="891"/>
      <c r="O4" s="891"/>
      <c r="P4" s="891"/>
      <c r="Q4" s="891"/>
      <c r="R4" s="891"/>
      <c r="S4" s="891"/>
      <c r="T4" s="891"/>
      <c r="U4" s="891"/>
      <c r="V4" s="891"/>
      <c r="W4" s="891"/>
      <c r="X4" s="891"/>
      <c r="Y4" s="891"/>
      <c r="Z4" s="891"/>
      <c r="AA4" s="891"/>
      <c r="AB4" s="891"/>
      <c r="AC4" s="891"/>
      <c r="AD4" s="894"/>
      <c r="AE4" s="894"/>
      <c r="AF4" s="894"/>
      <c r="AG4" s="894"/>
      <c r="AH4" s="894"/>
      <c r="AI4" s="894"/>
      <c r="AJ4" s="894"/>
      <c r="AK4" s="894"/>
      <c r="AL4" s="894"/>
      <c r="AM4" s="897"/>
      <c r="AN4" s="897"/>
      <c r="AO4" s="897"/>
      <c r="AP4" s="897"/>
      <c r="AQ4" s="897"/>
      <c r="AR4" s="897"/>
      <c r="AS4" s="897"/>
      <c r="AT4" s="3"/>
      <c r="AU4" s="3"/>
      <c r="AV4" s="3"/>
      <c r="AW4" s="3"/>
      <c r="AX4" s="3"/>
      <c r="AY4" s="3"/>
      <c r="AZ4" s="3"/>
      <c r="BA4" s="3"/>
      <c r="BB4" s="3"/>
      <c r="BC4" s="3"/>
      <c r="BD4" s="3"/>
      <c r="BE4" s="3"/>
      <c r="BF4" s="3"/>
      <c r="BG4" s="3"/>
      <c r="BH4" s="3"/>
      <c r="BI4" s="767" t="s">
        <v>1198</v>
      </c>
      <c r="BJ4" s="3"/>
      <c r="BK4" s="3"/>
      <c r="BL4" s="3"/>
      <c r="BM4" s="3"/>
      <c r="BN4" s="3"/>
      <c r="BO4" s="3"/>
      <c r="BP4" s="3"/>
      <c r="BQ4" s="3"/>
      <c r="BR4" s="3"/>
      <c r="BS4" s="3"/>
      <c r="CD4" s="23" t="s">
        <v>1706</v>
      </c>
    </row>
    <row r="5" spans="1:318" s="31" customFormat="1" ht="12" customHeight="1" thickTop="1">
      <c r="A5" s="26"/>
      <c r="B5" s="898" t="s">
        <v>164</v>
      </c>
      <c r="C5" s="899"/>
      <c r="D5" s="899"/>
      <c r="E5" s="235">
        <v>2023</v>
      </c>
      <c r="F5" s="873"/>
      <c r="G5" s="871"/>
      <c r="H5" s="871"/>
      <c r="I5" s="871"/>
      <c r="J5" s="871"/>
      <c r="K5" s="871"/>
      <c r="L5" s="871"/>
      <c r="M5" s="871"/>
      <c r="N5" s="871"/>
      <c r="O5" s="871"/>
      <c r="P5" s="871"/>
      <c r="Q5" s="871"/>
      <c r="R5" s="871"/>
      <c r="S5" s="871"/>
      <c r="T5" s="871"/>
      <c r="U5" s="871"/>
      <c r="V5" s="871"/>
      <c r="W5" s="871"/>
      <c r="X5" s="871"/>
      <c r="Y5" s="871"/>
      <c r="Z5" s="900"/>
      <c r="AA5" s="901"/>
      <c r="AB5" s="901"/>
      <c r="AC5" s="901"/>
      <c r="AD5" s="901"/>
      <c r="AE5" s="901"/>
      <c r="AF5" s="901"/>
      <c r="AG5" s="901"/>
      <c r="AH5" s="901"/>
      <c r="AI5" s="901"/>
      <c r="AJ5" s="901"/>
      <c r="AK5" s="901"/>
      <c r="AL5" s="901"/>
      <c r="AM5" s="901"/>
      <c r="AN5" s="901"/>
      <c r="AO5" s="901"/>
      <c r="AP5" s="901"/>
      <c r="AQ5" s="901"/>
      <c r="AR5" s="901"/>
      <c r="AS5" s="902"/>
      <c r="AT5" s="3"/>
      <c r="AU5" s="3"/>
      <c r="AV5" s="3"/>
      <c r="AW5" s="3"/>
      <c r="AX5" s="3"/>
      <c r="AY5" s="3"/>
      <c r="AZ5" s="3"/>
      <c r="BA5" s="3"/>
      <c r="BB5" s="3"/>
      <c r="BC5" s="3"/>
      <c r="BD5" s="3"/>
      <c r="BE5" s="3"/>
      <c r="BF5" s="3"/>
      <c r="BG5" s="3"/>
      <c r="BH5" s="3"/>
      <c r="BI5" s="767" t="s">
        <v>1199</v>
      </c>
      <c r="BJ5" s="3"/>
      <c r="BK5" s="3"/>
      <c r="BL5" s="3"/>
      <c r="BM5" s="3"/>
      <c r="BN5" s="3"/>
      <c r="BO5" s="3"/>
      <c r="BP5" s="3"/>
      <c r="BQ5" s="3"/>
      <c r="BR5" s="3"/>
      <c r="BS5" s="3"/>
      <c r="BT5" s="23"/>
      <c r="BU5" s="23"/>
      <c r="BV5" s="23"/>
      <c r="BW5" s="23"/>
      <c r="BX5" s="23"/>
      <c r="BY5" s="23"/>
      <c r="BZ5" s="23"/>
      <c r="CA5" s="23"/>
      <c r="CB5" s="23"/>
      <c r="CC5" s="23"/>
      <c r="CD5" s="23" t="s">
        <v>1707</v>
      </c>
      <c r="CE5" s="23"/>
      <c r="CF5" s="23"/>
      <c r="CG5" s="23"/>
      <c r="CH5" s="23"/>
      <c r="CI5" s="23"/>
      <c r="CJ5" s="23"/>
      <c r="CK5" s="23"/>
      <c r="CL5" s="23"/>
      <c r="CM5" s="23"/>
      <c r="CN5" s="23"/>
      <c r="CO5" s="23"/>
      <c r="CP5" s="23"/>
      <c r="CQ5" s="23"/>
      <c r="CR5" s="23"/>
      <c r="CS5" s="23"/>
      <c r="CT5" s="23"/>
      <c r="CU5" s="23"/>
      <c r="CV5" s="23"/>
      <c r="CW5" s="23"/>
      <c r="CX5" s="23"/>
      <c r="CY5" s="23"/>
      <c r="CZ5" s="23"/>
      <c r="DA5" s="23"/>
      <c r="DB5" s="23"/>
      <c r="DC5" s="23"/>
      <c r="DD5" s="23"/>
      <c r="DE5" s="23"/>
      <c r="DF5" s="23"/>
      <c r="DG5" s="23"/>
      <c r="DH5" s="23"/>
      <c r="DI5" s="23"/>
      <c r="DJ5" s="23"/>
      <c r="DK5" s="23"/>
      <c r="DL5" s="23"/>
      <c r="DM5" s="23"/>
      <c r="DN5" s="23"/>
      <c r="DO5" s="23"/>
      <c r="DP5" s="23"/>
      <c r="DQ5" s="23"/>
      <c r="DR5" s="23"/>
      <c r="DS5" s="23"/>
      <c r="DT5" s="23"/>
      <c r="DU5" s="23"/>
      <c r="DV5" s="23"/>
      <c r="DW5" s="23"/>
      <c r="DX5" s="23"/>
      <c r="DY5" s="23"/>
      <c r="DZ5" s="23"/>
      <c r="EA5" s="23"/>
      <c r="EB5" s="23"/>
      <c r="EC5" s="23"/>
      <c r="ED5" s="23"/>
      <c r="EE5" s="23"/>
      <c r="EF5" s="23"/>
      <c r="EG5" s="23"/>
      <c r="EH5" s="23"/>
      <c r="EI5" s="23"/>
      <c r="EJ5" s="23"/>
      <c r="EK5" s="23"/>
      <c r="EL5" s="23"/>
      <c r="EM5" s="23"/>
      <c r="EN5" s="23"/>
      <c r="EO5" s="23"/>
      <c r="EP5" s="23"/>
      <c r="EQ5" s="23"/>
      <c r="ER5" s="23"/>
      <c r="ES5" s="23"/>
      <c r="ET5" s="23"/>
      <c r="EU5" s="23"/>
      <c r="EV5" s="23"/>
      <c r="EW5" s="23"/>
      <c r="EX5" s="23"/>
      <c r="EY5" s="23"/>
      <c r="EZ5" s="23"/>
      <c r="FA5" s="23"/>
      <c r="FB5" s="23"/>
      <c r="FC5" s="23"/>
      <c r="FD5" s="23"/>
      <c r="FE5" s="23"/>
      <c r="FF5" s="23"/>
      <c r="FG5" s="23"/>
      <c r="FH5" s="23"/>
      <c r="FI5" s="23"/>
      <c r="FJ5" s="23"/>
      <c r="FK5" s="23"/>
      <c r="FL5" s="23"/>
      <c r="FM5" s="23"/>
      <c r="FN5" s="23"/>
      <c r="FO5" s="23"/>
      <c r="FP5" s="23"/>
      <c r="FQ5" s="23"/>
      <c r="FR5" s="23"/>
      <c r="FS5" s="23"/>
      <c r="FT5" s="23"/>
      <c r="FU5" s="23"/>
      <c r="FV5" s="23"/>
      <c r="FW5" s="23"/>
      <c r="FX5" s="23"/>
      <c r="FY5" s="23"/>
      <c r="FZ5" s="23"/>
      <c r="GA5" s="23"/>
      <c r="GB5" s="23"/>
      <c r="GC5" s="23"/>
      <c r="GD5" s="23"/>
      <c r="GE5" s="23"/>
      <c r="GF5" s="23"/>
      <c r="GG5" s="23"/>
      <c r="GH5" s="23"/>
      <c r="GI5" s="23"/>
      <c r="GJ5" s="23"/>
      <c r="GK5" s="23"/>
      <c r="GL5" s="23"/>
      <c r="GM5" s="23"/>
      <c r="GN5" s="23"/>
      <c r="GO5" s="23"/>
      <c r="GP5" s="23"/>
      <c r="GQ5" s="23"/>
      <c r="GR5" s="23"/>
      <c r="GS5" s="23"/>
      <c r="GT5" s="23"/>
      <c r="GU5" s="23"/>
      <c r="GV5" s="23"/>
      <c r="GW5" s="23"/>
      <c r="GX5" s="23"/>
      <c r="GY5" s="23"/>
      <c r="GZ5" s="23"/>
      <c r="HA5" s="23"/>
      <c r="HB5" s="23"/>
      <c r="HC5" s="23"/>
      <c r="HD5" s="23"/>
      <c r="HE5" s="23"/>
      <c r="HF5" s="23"/>
      <c r="HG5" s="23"/>
      <c r="HH5" s="23"/>
      <c r="HI5" s="23"/>
      <c r="HJ5" s="23"/>
      <c r="HK5" s="23"/>
      <c r="HL5" s="23"/>
      <c r="HM5" s="23"/>
      <c r="HN5" s="23"/>
      <c r="HO5" s="23"/>
      <c r="HP5" s="23"/>
      <c r="HQ5" s="23"/>
      <c r="HR5" s="23"/>
      <c r="HS5" s="23"/>
      <c r="HT5" s="23"/>
      <c r="HU5" s="23"/>
      <c r="HV5" s="23"/>
      <c r="HW5" s="23"/>
      <c r="HX5" s="23"/>
      <c r="HY5" s="23"/>
      <c r="HZ5" s="23"/>
      <c r="IA5" s="23"/>
      <c r="IB5" s="23"/>
      <c r="IC5" s="23"/>
      <c r="ID5" s="23"/>
      <c r="IE5" s="23"/>
      <c r="IF5" s="23"/>
      <c r="IG5" s="23"/>
      <c r="IH5" s="23"/>
      <c r="II5" s="23"/>
      <c r="IJ5" s="23"/>
      <c r="IK5" s="23"/>
      <c r="IL5" s="23"/>
      <c r="IM5" s="23"/>
      <c r="IN5" s="23"/>
      <c r="IO5" s="23"/>
      <c r="IP5" s="23"/>
      <c r="IQ5" s="23"/>
      <c r="IR5" s="23"/>
      <c r="IS5" s="23"/>
      <c r="IT5" s="23"/>
      <c r="IU5" s="23"/>
      <c r="IV5" s="23"/>
      <c r="IW5" s="23"/>
      <c r="IX5" s="23"/>
      <c r="IY5" s="23"/>
      <c r="IZ5" s="23"/>
      <c r="JA5" s="23"/>
      <c r="JB5" s="23"/>
      <c r="JC5" s="23"/>
      <c r="JD5" s="23"/>
      <c r="JE5" s="23"/>
      <c r="JF5" s="23"/>
      <c r="JG5" s="23"/>
      <c r="JH5" s="23"/>
      <c r="JI5" s="23"/>
      <c r="JJ5" s="23"/>
      <c r="JK5" s="23"/>
      <c r="JL5" s="23"/>
      <c r="JM5" s="23"/>
      <c r="JN5" s="23"/>
      <c r="JO5" s="23"/>
      <c r="JP5" s="23"/>
      <c r="JQ5" s="23"/>
      <c r="JR5" s="23"/>
      <c r="JS5" s="23"/>
      <c r="JT5" s="23"/>
      <c r="JU5" s="23"/>
      <c r="JV5" s="23"/>
      <c r="JW5" s="23"/>
      <c r="JX5" s="23"/>
      <c r="JY5" s="23"/>
      <c r="JZ5" s="23"/>
      <c r="KA5" s="23"/>
      <c r="KB5" s="23"/>
      <c r="KC5" s="23"/>
      <c r="KD5" s="23"/>
      <c r="KE5" s="23"/>
      <c r="KF5" s="23"/>
      <c r="KG5" s="23"/>
      <c r="KH5" s="23"/>
      <c r="KI5" s="23"/>
      <c r="KJ5" s="23"/>
      <c r="KK5" s="23"/>
      <c r="KL5" s="23"/>
      <c r="KM5" s="23"/>
      <c r="KN5" s="23"/>
      <c r="KO5" s="23"/>
      <c r="KP5" s="23"/>
      <c r="KQ5" s="23"/>
      <c r="KR5" s="23"/>
      <c r="KS5" s="23"/>
      <c r="KT5" s="23"/>
      <c r="KU5" s="23"/>
      <c r="KV5" s="23"/>
      <c r="KW5" s="23"/>
      <c r="KX5" s="23"/>
      <c r="KY5" s="23"/>
      <c r="KZ5" s="23"/>
      <c r="LA5" s="23"/>
      <c r="LB5" s="23"/>
      <c r="LC5" s="23"/>
      <c r="LD5" s="23"/>
      <c r="LE5" s="23"/>
      <c r="LF5" s="114"/>
    </row>
    <row r="6" spans="1:318" s="31" customFormat="1" ht="14.1" customHeight="1">
      <c r="A6" s="26"/>
      <c r="B6" s="211"/>
      <c r="C6" s="32"/>
      <c r="D6" s="32"/>
      <c r="E6" s="32"/>
      <c r="F6" s="32"/>
      <c r="G6" s="32"/>
      <c r="H6" s="32"/>
      <c r="I6" s="32"/>
      <c r="J6" s="32"/>
      <c r="K6" s="32"/>
      <c r="L6" s="32"/>
      <c r="M6" s="32"/>
      <c r="N6" s="32"/>
      <c r="O6" s="32"/>
      <c r="P6" s="32"/>
      <c r="Q6" s="33"/>
      <c r="R6" s="33"/>
      <c r="S6" s="33"/>
      <c r="T6" s="33"/>
      <c r="U6" s="32"/>
      <c r="V6" s="32"/>
      <c r="W6" s="32"/>
      <c r="X6" s="32"/>
      <c r="Y6" s="171"/>
      <c r="Z6" s="903" t="s">
        <v>477</v>
      </c>
      <c r="AA6" s="904"/>
      <c r="AB6" s="904"/>
      <c r="AC6" s="904"/>
      <c r="AD6" s="904"/>
      <c r="AE6" s="904"/>
      <c r="AF6" s="904"/>
      <c r="AG6" s="904"/>
      <c r="AH6" s="904"/>
      <c r="AI6" s="904"/>
      <c r="AJ6" s="904"/>
      <c r="AK6" s="904"/>
      <c r="AL6" s="904"/>
      <c r="AM6" s="904"/>
      <c r="AN6" s="904"/>
      <c r="AO6" s="904"/>
      <c r="AP6" s="904"/>
      <c r="AQ6" s="904"/>
      <c r="AR6" s="904"/>
      <c r="AS6" s="905"/>
      <c r="AT6" s="3"/>
      <c r="AU6" s="3"/>
      <c r="AV6" s="3"/>
      <c r="AW6" s="3"/>
      <c r="AX6" s="3"/>
      <c r="AY6" s="3"/>
      <c r="AZ6" s="3"/>
      <c r="BA6" s="3"/>
      <c r="BB6" s="3"/>
      <c r="BC6" s="3"/>
      <c r="BD6" s="3"/>
      <c r="BE6" s="3"/>
      <c r="BF6" s="3"/>
      <c r="BG6" s="3"/>
      <c r="BH6" s="3"/>
      <c r="BI6" s="767" t="s">
        <v>1200</v>
      </c>
      <c r="BJ6" s="3"/>
      <c r="BK6" s="3"/>
      <c r="BL6" s="3"/>
      <c r="BM6" s="3"/>
      <c r="BN6" s="3"/>
      <c r="BO6" s="3"/>
      <c r="BP6" s="3"/>
      <c r="BQ6" s="3"/>
      <c r="BR6" s="3"/>
      <c r="BS6" s="3"/>
      <c r="BT6" s="23"/>
      <c r="BU6" s="23"/>
      <c r="BV6" s="23"/>
      <c r="BW6" s="23"/>
      <c r="BX6" s="23"/>
      <c r="BY6" s="23"/>
      <c r="BZ6" s="23"/>
      <c r="CA6" s="23"/>
      <c r="CB6" s="23"/>
      <c r="CC6" s="23"/>
      <c r="CD6" s="23" t="s">
        <v>1708</v>
      </c>
      <c r="CE6" s="23"/>
      <c r="CF6" s="23"/>
      <c r="CG6" s="23"/>
      <c r="CH6" s="23"/>
      <c r="CI6" s="23"/>
      <c r="CJ6" s="23"/>
      <c r="CK6" s="23"/>
      <c r="CL6" s="23"/>
      <c r="CM6" s="23"/>
      <c r="CN6" s="23"/>
      <c r="CO6" s="23"/>
      <c r="CP6" s="23"/>
      <c r="CQ6" s="23"/>
      <c r="CR6" s="23"/>
      <c r="CS6" s="23"/>
      <c r="CT6" s="23"/>
      <c r="CU6" s="23"/>
      <c r="CV6" s="23"/>
      <c r="CW6" s="23"/>
      <c r="CX6" s="23"/>
      <c r="CY6" s="23"/>
      <c r="CZ6" s="23"/>
      <c r="DA6" s="23"/>
      <c r="DB6" s="23"/>
      <c r="DC6" s="23"/>
      <c r="DD6" s="23"/>
      <c r="DE6" s="23"/>
      <c r="DF6" s="23"/>
      <c r="DG6" s="23"/>
      <c r="DH6" s="23"/>
      <c r="DI6" s="23"/>
      <c r="DJ6" s="23"/>
      <c r="DK6" s="23"/>
      <c r="DL6" s="23"/>
      <c r="DM6" s="23"/>
      <c r="DN6" s="23"/>
      <c r="DO6" s="23"/>
      <c r="DP6" s="23"/>
      <c r="DQ6" s="23"/>
      <c r="DR6" s="23"/>
      <c r="DS6" s="23"/>
      <c r="DT6" s="23"/>
      <c r="DU6" s="23"/>
      <c r="DV6" s="23"/>
      <c r="DW6" s="23"/>
      <c r="DX6" s="23"/>
      <c r="DY6" s="23"/>
      <c r="DZ6" s="23"/>
      <c r="EA6" s="23"/>
      <c r="EB6" s="23"/>
      <c r="EC6" s="23"/>
      <c r="ED6" s="23"/>
      <c r="EE6" s="23"/>
      <c r="EF6" s="23"/>
      <c r="EG6" s="23"/>
      <c r="EH6" s="23"/>
      <c r="EI6" s="23"/>
      <c r="EJ6" s="23"/>
      <c r="EK6" s="23"/>
      <c r="EL6" s="23"/>
      <c r="EM6" s="23"/>
      <c r="EN6" s="23"/>
      <c r="EO6" s="23"/>
      <c r="EP6" s="23"/>
      <c r="EQ6" s="23"/>
      <c r="ER6" s="23"/>
      <c r="ES6" s="23"/>
      <c r="ET6" s="23"/>
      <c r="EU6" s="23"/>
      <c r="EV6" s="23"/>
      <c r="EW6" s="23"/>
      <c r="EX6" s="23"/>
      <c r="EY6" s="23"/>
      <c r="EZ6" s="23"/>
      <c r="FA6" s="23"/>
      <c r="FB6" s="23"/>
      <c r="FC6" s="23"/>
      <c r="FD6" s="23"/>
      <c r="FE6" s="23"/>
      <c r="FF6" s="23"/>
      <c r="FG6" s="23"/>
      <c r="FH6" s="23"/>
      <c r="FI6" s="23"/>
      <c r="FJ6" s="23"/>
      <c r="FK6" s="23"/>
      <c r="FL6" s="23"/>
      <c r="FM6" s="23"/>
      <c r="FN6" s="23"/>
      <c r="FO6" s="23"/>
      <c r="FP6" s="23"/>
      <c r="FQ6" s="23"/>
      <c r="FR6" s="23"/>
      <c r="FS6" s="23"/>
      <c r="FT6" s="23"/>
      <c r="FU6" s="23"/>
      <c r="FV6" s="23"/>
      <c r="FW6" s="23"/>
      <c r="FX6" s="23"/>
      <c r="FY6" s="23"/>
      <c r="FZ6" s="23"/>
      <c r="GA6" s="23"/>
      <c r="GB6" s="23"/>
      <c r="GC6" s="23"/>
      <c r="GD6" s="23"/>
      <c r="GE6" s="23"/>
      <c r="GF6" s="23"/>
      <c r="GG6" s="23"/>
      <c r="GH6" s="23"/>
      <c r="GI6" s="23"/>
      <c r="GJ6" s="23"/>
      <c r="GK6" s="23"/>
      <c r="GL6" s="23"/>
      <c r="GM6" s="23"/>
      <c r="GN6" s="23"/>
      <c r="GO6" s="23"/>
      <c r="GP6" s="23"/>
      <c r="GQ6" s="23"/>
      <c r="GR6" s="23"/>
      <c r="GS6" s="23"/>
      <c r="GT6" s="23"/>
      <c r="GU6" s="23"/>
      <c r="GV6" s="23"/>
      <c r="GW6" s="23"/>
      <c r="GX6" s="23"/>
      <c r="GY6" s="23"/>
      <c r="GZ6" s="23"/>
      <c r="HA6" s="23"/>
      <c r="HB6" s="23"/>
      <c r="HC6" s="23"/>
      <c r="HD6" s="23"/>
      <c r="HE6" s="23"/>
      <c r="HF6" s="23"/>
      <c r="HG6" s="23"/>
      <c r="HH6" s="23"/>
      <c r="HI6" s="23"/>
      <c r="HJ6" s="23"/>
      <c r="HK6" s="23"/>
      <c r="HL6" s="23"/>
      <c r="HM6" s="23"/>
      <c r="HN6" s="23"/>
      <c r="HO6" s="23"/>
      <c r="HP6" s="23"/>
      <c r="HQ6" s="23"/>
      <c r="HR6" s="23"/>
      <c r="HS6" s="23"/>
      <c r="HT6" s="23"/>
      <c r="HU6" s="23"/>
      <c r="HV6" s="23"/>
      <c r="HW6" s="23"/>
      <c r="HX6" s="23"/>
      <c r="HY6" s="23"/>
      <c r="HZ6" s="23"/>
      <c r="IA6" s="23"/>
      <c r="IB6" s="23"/>
      <c r="IC6" s="23"/>
      <c r="ID6" s="23"/>
      <c r="IE6" s="23"/>
      <c r="IF6" s="23"/>
      <c r="IG6" s="23"/>
      <c r="IH6" s="23"/>
      <c r="II6" s="23"/>
      <c r="IJ6" s="23"/>
      <c r="IK6" s="23"/>
      <c r="IL6" s="23"/>
      <c r="IM6" s="23"/>
      <c r="IN6" s="23"/>
      <c r="IO6" s="23"/>
      <c r="IP6" s="23"/>
      <c r="IQ6" s="23"/>
      <c r="IR6" s="23"/>
      <c r="IS6" s="23"/>
      <c r="IT6" s="23"/>
      <c r="IU6" s="23"/>
      <c r="IV6" s="23"/>
      <c r="IW6" s="23"/>
      <c r="IX6" s="23"/>
      <c r="IY6" s="23"/>
      <c r="IZ6" s="23"/>
      <c r="JA6" s="23"/>
      <c r="JB6" s="23"/>
      <c r="JC6" s="23"/>
      <c r="JD6" s="23"/>
      <c r="JE6" s="23"/>
      <c r="JF6" s="23"/>
      <c r="JG6" s="23"/>
      <c r="JH6" s="23"/>
      <c r="JI6" s="23"/>
      <c r="JJ6" s="23"/>
      <c r="JK6" s="23"/>
      <c r="JL6" s="23"/>
      <c r="JM6" s="23"/>
      <c r="JN6" s="23"/>
      <c r="JO6" s="23"/>
      <c r="JP6" s="23"/>
      <c r="JQ6" s="23"/>
      <c r="JR6" s="23"/>
      <c r="JS6" s="23"/>
      <c r="JT6" s="23"/>
      <c r="JU6" s="23"/>
      <c r="JV6" s="23"/>
      <c r="JW6" s="23"/>
      <c r="JX6" s="23"/>
      <c r="JY6" s="23"/>
      <c r="JZ6" s="23"/>
      <c r="KA6" s="23"/>
      <c r="KB6" s="23"/>
      <c r="KC6" s="23"/>
      <c r="KD6" s="23"/>
      <c r="KE6" s="23"/>
      <c r="KF6" s="23"/>
      <c r="KG6" s="23"/>
      <c r="KH6" s="23"/>
      <c r="KI6" s="23"/>
      <c r="KJ6" s="23"/>
      <c r="KK6" s="23"/>
      <c r="KL6" s="23"/>
      <c r="KM6" s="23"/>
      <c r="KN6" s="23"/>
      <c r="KO6" s="23"/>
      <c r="KP6" s="23"/>
      <c r="KQ6" s="23"/>
      <c r="KR6" s="23"/>
      <c r="KS6" s="23"/>
      <c r="KT6" s="23"/>
      <c r="KU6" s="23"/>
      <c r="KV6" s="23"/>
      <c r="KW6" s="23"/>
      <c r="KX6" s="23"/>
      <c r="KY6" s="23"/>
      <c r="KZ6" s="23"/>
      <c r="LA6" s="23"/>
      <c r="LB6" s="23"/>
      <c r="LC6" s="23"/>
      <c r="LD6" s="23"/>
      <c r="LE6" s="23"/>
      <c r="LF6" s="114"/>
    </row>
    <row r="7" spans="1:318" s="31" customFormat="1" ht="14.1" customHeight="1">
      <c r="A7" s="26"/>
      <c r="B7" s="212"/>
      <c r="C7" s="32"/>
      <c r="D7" s="906"/>
      <c r="E7" s="906"/>
      <c r="F7" s="906"/>
      <c r="G7" s="906"/>
      <c r="H7" s="906"/>
      <c r="I7" s="906"/>
      <c r="J7" s="906"/>
      <c r="K7" s="906"/>
      <c r="L7" s="906"/>
      <c r="M7" s="906"/>
      <c r="N7" s="906"/>
      <c r="O7" s="906"/>
      <c r="P7" s="906"/>
      <c r="Q7" s="906"/>
      <c r="R7" s="906"/>
      <c r="S7" s="906"/>
      <c r="T7" s="906"/>
      <c r="U7" s="906"/>
      <c r="V7" s="906"/>
      <c r="W7" s="906"/>
      <c r="X7" s="906"/>
      <c r="Y7" s="171"/>
      <c r="Z7" s="903"/>
      <c r="AA7" s="904"/>
      <c r="AB7" s="904"/>
      <c r="AC7" s="904"/>
      <c r="AD7" s="904"/>
      <c r="AE7" s="904"/>
      <c r="AF7" s="904"/>
      <c r="AG7" s="904"/>
      <c r="AH7" s="904"/>
      <c r="AI7" s="904"/>
      <c r="AJ7" s="904"/>
      <c r="AK7" s="904"/>
      <c r="AL7" s="904"/>
      <c r="AM7" s="904"/>
      <c r="AN7" s="904"/>
      <c r="AO7" s="904"/>
      <c r="AP7" s="904"/>
      <c r="AQ7" s="904"/>
      <c r="AR7" s="904"/>
      <c r="AS7" s="905"/>
      <c r="AT7" s="3"/>
      <c r="AU7" s="3"/>
      <c r="AV7" s="3"/>
      <c r="AW7" s="3"/>
      <c r="AX7" s="3"/>
      <c r="AY7" s="3"/>
      <c r="AZ7" s="3"/>
      <c r="BA7" s="3"/>
      <c r="BB7" s="3"/>
      <c r="BC7" s="3"/>
      <c r="BD7" s="3"/>
      <c r="BE7" s="3"/>
      <c r="BF7" s="3"/>
      <c r="BG7" s="3"/>
      <c r="BH7" s="3"/>
      <c r="BI7" s="767" t="s">
        <v>1201</v>
      </c>
      <c r="BJ7" s="3"/>
      <c r="BK7" s="3"/>
      <c r="BL7" s="3"/>
      <c r="BM7" s="3"/>
      <c r="BN7" s="3"/>
      <c r="BO7" s="3"/>
      <c r="BP7" s="3"/>
      <c r="BQ7" s="3"/>
      <c r="BR7" s="3"/>
      <c r="BS7" s="3"/>
      <c r="BT7" s="23"/>
      <c r="BU7" s="23"/>
      <c r="BV7" s="23"/>
      <c r="BW7" s="23"/>
      <c r="BX7" s="23"/>
      <c r="BY7" s="23"/>
      <c r="BZ7" s="23"/>
      <c r="CA7" s="23"/>
      <c r="CB7" s="23"/>
      <c r="CC7" s="23"/>
      <c r="CD7" s="23" t="s">
        <v>1709</v>
      </c>
      <c r="CE7" s="23"/>
      <c r="CF7" s="23"/>
      <c r="CG7" s="23"/>
      <c r="CH7" s="23"/>
      <c r="CI7" s="23"/>
      <c r="CJ7" s="23"/>
      <c r="CK7" s="23"/>
      <c r="CL7" s="23"/>
      <c r="CM7" s="23"/>
      <c r="CN7" s="23"/>
      <c r="CO7" s="23"/>
      <c r="CP7" s="23"/>
      <c r="CQ7" s="23"/>
      <c r="CR7" s="23"/>
      <c r="CS7" s="23"/>
      <c r="CT7" s="23"/>
      <c r="CU7" s="23"/>
      <c r="CV7" s="23"/>
      <c r="CW7" s="23"/>
      <c r="CX7" s="23"/>
      <c r="CY7" s="23"/>
      <c r="CZ7" s="23"/>
      <c r="DA7" s="23"/>
      <c r="DB7" s="23"/>
      <c r="DC7" s="23"/>
      <c r="DD7" s="23"/>
      <c r="DE7" s="23"/>
      <c r="DF7" s="23"/>
      <c r="DG7" s="23"/>
      <c r="DH7" s="23"/>
      <c r="DI7" s="23"/>
      <c r="DJ7" s="23"/>
      <c r="DK7" s="23"/>
      <c r="DL7" s="23"/>
      <c r="DM7" s="23"/>
      <c r="DN7" s="23"/>
      <c r="DO7" s="23"/>
      <c r="DP7" s="23"/>
      <c r="DQ7" s="23"/>
      <c r="DR7" s="23"/>
      <c r="DS7" s="23"/>
      <c r="DT7" s="23"/>
      <c r="DU7" s="23"/>
      <c r="DV7" s="23"/>
      <c r="DW7" s="23"/>
      <c r="DX7" s="23"/>
      <c r="DY7" s="23"/>
      <c r="DZ7" s="23"/>
      <c r="EA7" s="23"/>
      <c r="EB7" s="23"/>
      <c r="EC7" s="23"/>
      <c r="ED7" s="23"/>
      <c r="EE7" s="23"/>
      <c r="EF7" s="23"/>
      <c r="EG7" s="23"/>
      <c r="EH7" s="23"/>
      <c r="EI7" s="23"/>
      <c r="EJ7" s="23"/>
      <c r="EK7" s="23"/>
      <c r="EL7" s="23"/>
      <c r="EM7" s="23"/>
      <c r="EN7" s="23"/>
      <c r="EO7" s="23"/>
      <c r="EP7" s="23"/>
      <c r="EQ7" s="23"/>
      <c r="ER7" s="23"/>
      <c r="ES7" s="23"/>
      <c r="ET7" s="23"/>
      <c r="EU7" s="23"/>
      <c r="EV7" s="23"/>
      <c r="EW7" s="23"/>
      <c r="EX7" s="23"/>
      <c r="EY7" s="23"/>
      <c r="EZ7" s="23"/>
      <c r="FA7" s="23"/>
      <c r="FB7" s="23"/>
      <c r="FC7" s="23"/>
      <c r="FD7" s="23"/>
      <c r="FE7" s="23"/>
      <c r="FF7" s="23"/>
      <c r="FG7" s="23"/>
      <c r="FH7" s="23"/>
      <c r="FI7" s="23"/>
      <c r="FJ7" s="23"/>
      <c r="FK7" s="23"/>
      <c r="FL7" s="23"/>
      <c r="FM7" s="23"/>
      <c r="FN7" s="23"/>
      <c r="FO7" s="23"/>
      <c r="FP7" s="23"/>
      <c r="FQ7" s="23"/>
      <c r="FR7" s="23"/>
      <c r="FS7" s="23"/>
      <c r="FT7" s="23"/>
      <c r="FU7" s="23"/>
      <c r="FV7" s="23"/>
      <c r="FW7" s="23"/>
      <c r="FX7" s="23"/>
      <c r="FY7" s="23"/>
      <c r="FZ7" s="23"/>
      <c r="GA7" s="23"/>
      <c r="GB7" s="23"/>
      <c r="GC7" s="23"/>
      <c r="GD7" s="23"/>
      <c r="GE7" s="23"/>
      <c r="GF7" s="23"/>
      <c r="GG7" s="23"/>
      <c r="GH7" s="23"/>
      <c r="GI7" s="23"/>
      <c r="GJ7" s="23"/>
      <c r="GK7" s="23"/>
      <c r="GL7" s="23"/>
      <c r="GM7" s="23"/>
      <c r="GN7" s="23"/>
      <c r="GO7" s="23"/>
      <c r="GP7" s="23"/>
      <c r="GQ7" s="23"/>
      <c r="GR7" s="23"/>
      <c r="GS7" s="23"/>
      <c r="GT7" s="23"/>
      <c r="GU7" s="23"/>
      <c r="GV7" s="23"/>
      <c r="GW7" s="23"/>
      <c r="GX7" s="23"/>
      <c r="GY7" s="23"/>
      <c r="GZ7" s="23"/>
      <c r="HA7" s="23"/>
      <c r="HB7" s="23"/>
      <c r="HC7" s="23"/>
      <c r="HD7" s="23"/>
      <c r="HE7" s="23"/>
      <c r="HF7" s="23"/>
      <c r="HG7" s="23"/>
      <c r="HH7" s="23"/>
      <c r="HI7" s="23"/>
      <c r="HJ7" s="23"/>
      <c r="HK7" s="23"/>
      <c r="HL7" s="23"/>
      <c r="HM7" s="23"/>
      <c r="HN7" s="23"/>
      <c r="HO7" s="23"/>
      <c r="HP7" s="23"/>
      <c r="HQ7" s="23"/>
      <c r="HR7" s="23"/>
      <c r="HS7" s="23"/>
      <c r="HT7" s="23"/>
      <c r="HU7" s="23"/>
      <c r="HV7" s="23"/>
      <c r="HW7" s="23"/>
      <c r="HX7" s="23"/>
      <c r="HY7" s="23"/>
      <c r="HZ7" s="23"/>
      <c r="IA7" s="23"/>
      <c r="IB7" s="23"/>
      <c r="IC7" s="23"/>
      <c r="ID7" s="23"/>
      <c r="IE7" s="23"/>
      <c r="IF7" s="23"/>
      <c r="IG7" s="23"/>
      <c r="IH7" s="23"/>
      <c r="II7" s="23"/>
      <c r="IJ7" s="23"/>
      <c r="IK7" s="23"/>
      <c r="IL7" s="23"/>
      <c r="IM7" s="23"/>
      <c r="IN7" s="23"/>
      <c r="IO7" s="23"/>
      <c r="IP7" s="23"/>
      <c r="IQ7" s="23"/>
      <c r="IR7" s="23"/>
      <c r="IS7" s="23"/>
      <c r="IT7" s="23"/>
      <c r="IU7" s="23"/>
      <c r="IV7" s="23"/>
      <c r="IW7" s="23"/>
      <c r="IX7" s="23"/>
      <c r="IY7" s="23"/>
      <c r="IZ7" s="23"/>
      <c r="JA7" s="23"/>
      <c r="JB7" s="23"/>
      <c r="JC7" s="23"/>
      <c r="JD7" s="23"/>
      <c r="JE7" s="23"/>
      <c r="JF7" s="23"/>
      <c r="JG7" s="23"/>
      <c r="JH7" s="23"/>
      <c r="JI7" s="23"/>
      <c r="JJ7" s="23"/>
      <c r="JK7" s="23"/>
      <c r="JL7" s="23"/>
      <c r="JM7" s="23"/>
      <c r="JN7" s="23"/>
      <c r="JO7" s="23"/>
      <c r="JP7" s="23"/>
      <c r="JQ7" s="23"/>
      <c r="JR7" s="23"/>
      <c r="JS7" s="23"/>
      <c r="JT7" s="23"/>
      <c r="JU7" s="23"/>
      <c r="JV7" s="23"/>
      <c r="JW7" s="23"/>
      <c r="JX7" s="23"/>
      <c r="JY7" s="23"/>
      <c r="JZ7" s="23"/>
      <c r="KA7" s="23"/>
      <c r="KB7" s="23"/>
      <c r="KC7" s="23"/>
      <c r="KD7" s="23"/>
      <c r="KE7" s="23"/>
      <c r="KF7" s="23"/>
      <c r="KG7" s="23"/>
      <c r="KH7" s="23"/>
      <c r="KI7" s="23"/>
      <c r="KJ7" s="23"/>
      <c r="KK7" s="23"/>
      <c r="KL7" s="23"/>
      <c r="KM7" s="23"/>
      <c r="KN7" s="23"/>
      <c r="KO7" s="23"/>
      <c r="KP7" s="23"/>
      <c r="KQ7" s="23"/>
      <c r="KR7" s="23"/>
      <c r="KS7" s="23"/>
      <c r="KT7" s="23"/>
      <c r="KU7" s="23"/>
      <c r="KV7" s="23"/>
      <c r="KW7" s="23"/>
      <c r="KX7" s="23"/>
      <c r="KY7" s="23"/>
      <c r="KZ7" s="23"/>
      <c r="LA7" s="23"/>
      <c r="LB7" s="23"/>
      <c r="LC7" s="23"/>
      <c r="LD7" s="23"/>
      <c r="LE7" s="23"/>
      <c r="LF7" s="114"/>
    </row>
    <row r="8" spans="1:318" s="31" customFormat="1" ht="14.1" customHeight="1">
      <c r="A8" s="26"/>
      <c r="B8" s="212"/>
      <c r="C8" s="32"/>
      <c r="D8" s="906"/>
      <c r="E8" s="906"/>
      <c r="F8" s="906"/>
      <c r="G8" s="906"/>
      <c r="H8" s="906"/>
      <c r="I8" s="906"/>
      <c r="J8" s="906"/>
      <c r="K8" s="906"/>
      <c r="L8" s="906"/>
      <c r="M8" s="906"/>
      <c r="N8" s="906"/>
      <c r="O8" s="906"/>
      <c r="P8" s="906"/>
      <c r="Q8" s="906"/>
      <c r="R8" s="906"/>
      <c r="S8" s="906"/>
      <c r="T8" s="906"/>
      <c r="U8" s="906"/>
      <c r="V8" s="906"/>
      <c r="W8" s="906"/>
      <c r="X8" s="906"/>
      <c r="Y8" s="171"/>
      <c r="Z8" s="903"/>
      <c r="AA8" s="904"/>
      <c r="AB8" s="904"/>
      <c r="AC8" s="904"/>
      <c r="AD8" s="904"/>
      <c r="AE8" s="904"/>
      <c r="AF8" s="904"/>
      <c r="AG8" s="904"/>
      <c r="AH8" s="904"/>
      <c r="AI8" s="904"/>
      <c r="AJ8" s="904"/>
      <c r="AK8" s="904"/>
      <c r="AL8" s="904"/>
      <c r="AM8" s="904"/>
      <c r="AN8" s="904"/>
      <c r="AO8" s="904"/>
      <c r="AP8" s="904"/>
      <c r="AQ8" s="904"/>
      <c r="AR8" s="904"/>
      <c r="AS8" s="905"/>
      <c r="AT8" s="3"/>
      <c r="AU8" s="3"/>
      <c r="AV8" s="3"/>
      <c r="AW8" s="3"/>
      <c r="AX8" s="3"/>
      <c r="AY8" s="3"/>
      <c r="AZ8" s="3"/>
      <c r="BA8" s="3"/>
      <c r="BB8" s="3"/>
      <c r="BC8" s="3"/>
      <c r="BD8" s="3"/>
      <c r="BE8" s="3"/>
      <c r="BF8" s="3"/>
      <c r="BG8" s="3"/>
      <c r="BH8" s="3"/>
      <c r="BI8" s="767" t="s">
        <v>1202</v>
      </c>
      <c r="BJ8" s="3"/>
      <c r="BK8" s="3"/>
      <c r="BL8" s="3"/>
      <c r="BM8" s="3"/>
      <c r="BN8" s="3"/>
      <c r="BO8" s="3"/>
      <c r="BP8" s="3"/>
      <c r="BQ8" s="3"/>
      <c r="BR8" s="3"/>
      <c r="BS8" s="3"/>
      <c r="BT8" s="23"/>
      <c r="BU8" s="23"/>
      <c r="BV8" s="23"/>
      <c r="BW8" s="23"/>
      <c r="BX8" s="23"/>
      <c r="BY8" s="23"/>
      <c r="BZ8" s="23"/>
      <c r="CA8" s="23"/>
      <c r="CB8" s="23"/>
      <c r="CC8" s="23"/>
      <c r="CD8" s="23" t="s">
        <v>1710</v>
      </c>
      <c r="CE8" s="23"/>
      <c r="CF8" s="23"/>
      <c r="CG8" s="23"/>
      <c r="CH8" s="23"/>
      <c r="CI8" s="23"/>
      <c r="CJ8" s="23"/>
      <c r="CK8" s="23"/>
      <c r="CL8" s="23"/>
      <c r="CM8" s="23"/>
      <c r="CN8" s="23"/>
      <c r="CO8" s="23"/>
      <c r="CP8" s="23"/>
      <c r="CQ8" s="23"/>
      <c r="CR8" s="23"/>
      <c r="CS8" s="23"/>
      <c r="CT8" s="23"/>
      <c r="CU8" s="23"/>
      <c r="CV8" s="23"/>
      <c r="CW8" s="23"/>
      <c r="CX8" s="23"/>
      <c r="CY8" s="23"/>
      <c r="CZ8" s="23"/>
      <c r="DA8" s="23"/>
      <c r="DB8" s="23"/>
      <c r="DC8" s="23"/>
      <c r="DD8" s="23"/>
      <c r="DE8" s="23"/>
      <c r="DF8" s="23"/>
      <c r="DG8" s="23"/>
      <c r="DH8" s="23"/>
      <c r="DI8" s="23"/>
      <c r="DJ8" s="23"/>
      <c r="DK8" s="23"/>
      <c r="DL8" s="23"/>
      <c r="DM8" s="23"/>
      <c r="DN8" s="23"/>
      <c r="DO8" s="23"/>
      <c r="DP8" s="23"/>
      <c r="DQ8" s="23"/>
      <c r="DR8" s="23"/>
      <c r="DS8" s="23"/>
      <c r="DT8" s="23"/>
      <c r="DU8" s="23"/>
      <c r="DV8" s="23"/>
      <c r="DW8" s="23"/>
      <c r="DX8" s="23"/>
      <c r="DY8" s="23"/>
      <c r="DZ8" s="23"/>
      <c r="EA8" s="23"/>
      <c r="EB8" s="23"/>
      <c r="EC8" s="23"/>
      <c r="ED8" s="23"/>
      <c r="EE8" s="23"/>
      <c r="EF8" s="23"/>
      <c r="EG8" s="23"/>
      <c r="EH8" s="23"/>
      <c r="EI8" s="23"/>
      <c r="EJ8" s="23"/>
      <c r="EK8" s="23"/>
      <c r="EL8" s="23"/>
      <c r="EM8" s="23"/>
      <c r="EN8" s="23"/>
      <c r="EO8" s="23"/>
      <c r="EP8" s="23"/>
      <c r="EQ8" s="23"/>
      <c r="ER8" s="23"/>
      <c r="ES8" s="23"/>
      <c r="ET8" s="23"/>
      <c r="EU8" s="23"/>
      <c r="EV8" s="23"/>
      <c r="EW8" s="23"/>
      <c r="EX8" s="23"/>
      <c r="EY8" s="23"/>
      <c r="EZ8" s="23"/>
      <c r="FA8" s="23"/>
      <c r="FB8" s="23"/>
      <c r="FC8" s="23"/>
      <c r="FD8" s="23"/>
      <c r="FE8" s="23"/>
      <c r="FF8" s="23"/>
      <c r="FG8" s="23"/>
      <c r="FH8" s="23"/>
      <c r="FI8" s="23"/>
      <c r="FJ8" s="23"/>
      <c r="FK8" s="23"/>
      <c r="FL8" s="23"/>
      <c r="FM8" s="23"/>
      <c r="FN8" s="23"/>
      <c r="FO8" s="23"/>
      <c r="FP8" s="23"/>
      <c r="FQ8" s="23"/>
      <c r="FR8" s="23"/>
      <c r="FS8" s="23"/>
      <c r="FT8" s="23"/>
      <c r="FU8" s="23"/>
      <c r="FV8" s="23"/>
      <c r="FW8" s="23"/>
      <c r="FX8" s="23"/>
      <c r="FY8" s="23"/>
      <c r="FZ8" s="23"/>
      <c r="GA8" s="23"/>
      <c r="GB8" s="23"/>
      <c r="GC8" s="23"/>
      <c r="GD8" s="23"/>
      <c r="GE8" s="23"/>
      <c r="GF8" s="23"/>
      <c r="GG8" s="23"/>
      <c r="GH8" s="23"/>
      <c r="GI8" s="23"/>
      <c r="GJ8" s="23"/>
      <c r="GK8" s="23"/>
      <c r="GL8" s="23"/>
      <c r="GM8" s="23"/>
      <c r="GN8" s="23"/>
      <c r="GO8" s="23"/>
      <c r="GP8" s="23"/>
      <c r="GQ8" s="23"/>
      <c r="GR8" s="23"/>
      <c r="GS8" s="23"/>
      <c r="GT8" s="23"/>
      <c r="GU8" s="23"/>
      <c r="GV8" s="23"/>
      <c r="GW8" s="23"/>
      <c r="GX8" s="23"/>
      <c r="GY8" s="23"/>
      <c r="GZ8" s="23"/>
      <c r="HA8" s="23"/>
      <c r="HB8" s="23"/>
      <c r="HC8" s="23"/>
      <c r="HD8" s="23"/>
      <c r="HE8" s="23"/>
      <c r="HF8" s="23"/>
      <c r="HG8" s="23"/>
      <c r="HH8" s="23"/>
      <c r="HI8" s="23"/>
      <c r="HJ8" s="23"/>
      <c r="HK8" s="23"/>
      <c r="HL8" s="23"/>
      <c r="HM8" s="23"/>
      <c r="HN8" s="23"/>
      <c r="HO8" s="23"/>
      <c r="HP8" s="23"/>
      <c r="HQ8" s="23"/>
      <c r="HR8" s="23"/>
      <c r="HS8" s="23"/>
      <c r="HT8" s="23"/>
      <c r="HU8" s="23"/>
      <c r="HV8" s="23"/>
      <c r="HW8" s="23"/>
      <c r="HX8" s="23"/>
      <c r="HY8" s="23"/>
      <c r="HZ8" s="23"/>
      <c r="IA8" s="23"/>
      <c r="IB8" s="23"/>
      <c r="IC8" s="23"/>
      <c r="ID8" s="23"/>
      <c r="IE8" s="23"/>
      <c r="IF8" s="23"/>
      <c r="IG8" s="23"/>
      <c r="IH8" s="23"/>
      <c r="II8" s="23"/>
      <c r="IJ8" s="23"/>
      <c r="IK8" s="23"/>
      <c r="IL8" s="23"/>
      <c r="IM8" s="23"/>
      <c r="IN8" s="23"/>
      <c r="IO8" s="23"/>
      <c r="IP8" s="23"/>
      <c r="IQ8" s="23"/>
      <c r="IR8" s="23"/>
      <c r="IS8" s="23"/>
      <c r="IT8" s="23"/>
      <c r="IU8" s="23"/>
      <c r="IV8" s="23"/>
      <c r="IW8" s="23"/>
      <c r="IX8" s="23"/>
      <c r="IY8" s="23"/>
      <c r="IZ8" s="23"/>
      <c r="JA8" s="23"/>
      <c r="JB8" s="23"/>
      <c r="JC8" s="23"/>
      <c r="JD8" s="23"/>
      <c r="JE8" s="23"/>
      <c r="JF8" s="23"/>
      <c r="JG8" s="23"/>
      <c r="JH8" s="23"/>
      <c r="JI8" s="23"/>
      <c r="JJ8" s="23"/>
      <c r="JK8" s="23"/>
      <c r="JL8" s="23"/>
      <c r="JM8" s="23"/>
      <c r="JN8" s="23"/>
      <c r="JO8" s="23"/>
      <c r="JP8" s="23"/>
      <c r="JQ8" s="23"/>
      <c r="JR8" s="23"/>
      <c r="JS8" s="23"/>
      <c r="JT8" s="23"/>
      <c r="JU8" s="23"/>
      <c r="JV8" s="23"/>
      <c r="JW8" s="23"/>
      <c r="JX8" s="23"/>
      <c r="JY8" s="23"/>
      <c r="JZ8" s="23"/>
      <c r="KA8" s="23"/>
      <c r="KB8" s="23"/>
      <c r="KC8" s="23"/>
      <c r="KD8" s="23"/>
      <c r="KE8" s="23"/>
      <c r="KF8" s="23"/>
      <c r="KG8" s="23"/>
      <c r="KH8" s="23"/>
      <c r="KI8" s="23"/>
      <c r="KJ8" s="23"/>
      <c r="KK8" s="23"/>
      <c r="KL8" s="23"/>
      <c r="KM8" s="23"/>
      <c r="KN8" s="23"/>
      <c r="KO8" s="23"/>
      <c r="KP8" s="23"/>
      <c r="KQ8" s="23"/>
      <c r="KR8" s="23"/>
      <c r="KS8" s="23"/>
      <c r="KT8" s="23"/>
      <c r="KU8" s="23"/>
      <c r="KV8" s="23"/>
      <c r="KW8" s="23"/>
      <c r="KX8" s="23"/>
      <c r="KY8" s="23"/>
      <c r="KZ8" s="23"/>
      <c r="LA8" s="23"/>
      <c r="LB8" s="23"/>
      <c r="LC8" s="23"/>
      <c r="LD8" s="23"/>
      <c r="LE8" s="23"/>
      <c r="LF8" s="114"/>
    </row>
    <row r="9" spans="1:318" s="31" customFormat="1" ht="14.1" customHeight="1">
      <c r="A9" s="26"/>
      <c r="B9" s="212"/>
      <c r="C9" s="32"/>
      <c r="D9" s="32"/>
      <c r="E9" s="32"/>
      <c r="F9" s="32"/>
      <c r="G9" s="32"/>
      <c r="H9" s="32"/>
      <c r="I9" s="32"/>
      <c r="J9" s="32"/>
      <c r="K9" s="32"/>
      <c r="L9" s="32"/>
      <c r="M9" s="32"/>
      <c r="N9" s="32"/>
      <c r="O9" s="32"/>
      <c r="P9" s="32"/>
      <c r="Q9" s="33"/>
      <c r="R9" s="33"/>
      <c r="S9" s="33"/>
      <c r="T9" s="33"/>
      <c r="U9" s="32"/>
      <c r="V9" s="32"/>
      <c r="W9" s="32"/>
      <c r="X9" s="32"/>
      <c r="Y9" s="171"/>
      <c r="Z9" s="903"/>
      <c r="AA9" s="904"/>
      <c r="AB9" s="904"/>
      <c r="AC9" s="904"/>
      <c r="AD9" s="904"/>
      <c r="AE9" s="904"/>
      <c r="AF9" s="904"/>
      <c r="AG9" s="904"/>
      <c r="AH9" s="904"/>
      <c r="AI9" s="904"/>
      <c r="AJ9" s="904"/>
      <c r="AK9" s="904"/>
      <c r="AL9" s="904"/>
      <c r="AM9" s="904"/>
      <c r="AN9" s="904"/>
      <c r="AO9" s="904"/>
      <c r="AP9" s="904"/>
      <c r="AQ9" s="904"/>
      <c r="AR9" s="904"/>
      <c r="AS9" s="905"/>
      <c r="AT9" s="3"/>
      <c r="AU9" s="3"/>
      <c r="AV9" s="3"/>
      <c r="AW9" s="3"/>
      <c r="AX9" s="3"/>
      <c r="AY9" s="3"/>
      <c r="AZ9" s="3"/>
      <c r="BA9" s="3"/>
      <c r="BB9" s="3"/>
      <c r="BC9" s="3"/>
      <c r="BD9" s="3"/>
      <c r="BE9" s="3"/>
      <c r="BF9" s="3"/>
      <c r="BG9" s="3"/>
      <c r="BH9" s="3"/>
      <c r="BI9" s="767" t="s">
        <v>1203</v>
      </c>
      <c r="BJ9" s="3"/>
      <c r="BK9" s="3"/>
      <c r="BL9" s="3"/>
      <c r="BM9" s="3"/>
      <c r="BN9" s="3"/>
      <c r="BO9" s="3"/>
      <c r="BP9" s="3"/>
      <c r="BQ9" s="3"/>
      <c r="BR9" s="3"/>
      <c r="BS9" s="3"/>
      <c r="BT9" s="23"/>
      <c r="BU9" s="23"/>
      <c r="BV9" s="23"/>
      <c r="BW9" s="23"/>
      <c r="BX9" s="23"/>
      <c r="BY9" s="23"/>
      <c r="BZ9" s="23"/>
      <c r="CA9" s="23"/>
      <c r="CB9" s="23"/>
      <c r="CC9" s="23"/>
      <c r="CD9" s="23" t="s">
        <v>1711</v>
      </c>
      <c r="CE9" s="23"/>
      <c r="CF9" s="23"/>
      <c r="CG9" s="23"/>
      <c r="CH9" s="23"/>
      <c r="CI9" s="23"/>
      <c r="CJ9" s="23"/>
      <c r="CK9" s="23"/>
      <c r="CL9" s="23"/>
      <c r="CM9" s="23"/>
      <c r="CN9" s="23"/>
      <c r="CO9" s="23"/>
      <c r="CP9" s="23"/>
      <c r="CQ9" s="23"/>
      <c r="CR9" s="23"/>
      <c r="CS9" s="23"/>
      <c r="CT9" s="23"/>
      <c r="CU9" s="23"/>
      <c r="CV9" s="23"/>
      <c r="CW9" s="23"/>
      <c r="CX9" s="23"/>
      <c r="CY9" s="23"/>
      <c r="CZ9" s="23"/>
      <c r="DA9" s="23"/>
      <c r="DB9" s="23"/>
      <c r="DC9" s="23"/>
      <c r="DD9" s="23"/>
      <c r="DE9" s="23"/>
      <c r="DF9" s="23"/>
      <c r="DG9" s="23"/>
      <c r="DH9" s="23"/>
      <c r="DI9" s="23"/>
      <c r="DJ9" s="23"/>
      <c r="DK9" s="23"/>
      <c r="DL9" s="23"/>
      <c r="DM9" s="23"/>
      <c r="DN9" s="23"/>
      <c r="DO9" s="23"/>
      <c r="DP9" s="23"/>
      <c r="DQ9" s="23"/>
      <c r="DR9" s="23"/>
      <c r="DS9" s="23"/>
      <c r="DT9" s="23"/>
      <c r="DU9" s="23"/>
      <c r="DV9" s="23"/>
      <c r="DW9" s="23"/>
      <c r="DX9" s="23"/>
      <c r="DY9" s="23"/>
      <c r="DZ9" s="23"/>
      <c r="EA9" s="23"/>
      <c r="EB9" s="23"/>
      <c r="EC9" s="23"/>
      <c r="ED9" s="23"/>
      <c r="EE9" s="23"/>
      <c r="EF9" s="23"/>
      <c r="EG9" s="23"/>
      <c r="EH9" s="23"/>
      <c r="EI9" s="23"/>
      <c r="EJ9" s="23"/>
      <c r="EK9" s="23"/>
      <c r="EL9" s="23"/>
      <c r="EM9" s="23"/>
      <c r="EN9" s="23"/>
      <c r="EO9" s="23"/>
      <c r="EP9" s="23"/>
      <c r="EQ9" s="23"/>
      <c r="ER9" s="23"/>
      <c r="ES9" s="23"/>
      <c r="ET9" s="23"/>
      <c r="EU9" s="23"/>
      <c r="EV9" s="23"/>
      <c r="EW9" s="23"/>
      <c r="EX9" s="23"/>
      <c r="EY9" s="23"/>
      <c r="EZ9" s="23"/>
      <c r="FA9" s="23"/>
      <c r="FB9" s="23"/>
      <c r="FC9" s="23"/>
      <c r="FD9" s="23"/>
      <c r="FE9" s="23"/>
      <c r="FF9" s="23"/>
      <c r="FG9" s="23"/>
      <c r="FH9" s="23"/>
      <c r="FI9" s="23"/>
      <c r="FJ9" s="23"/>
      <c r="FK9" s="23"/>
      <c r="FL9" s="23"/>
      <c r="FM9" s="23"/>
      <c r="FN9" s="23"/>
      <c r="FO9" s="23"/>
      <c r="FP9" s="23"/>
      <c r="FQ9" s="23"/>
      <c r="FR9" s="23"/>
      <c r="FS9" s="23"/>
      <c r="FT9" s="23"/>
      <c r="FU9" s="23"/>
      <c r="FV9" s="23"/>
      <c r="FW9" s="23"/>
      <c r="FX9" s="23"/>
      <c r="FY9" s="23"/>
      <c r="FZ9" s="23"/>
      <c r="GA9" s="23"/>
      <c r="GB9" s="23"/>
      <c r="GC9" s="23"/>
      <c r="GD9" s="23"/>
      <c r="GE9" s="23"/>
      <c r="GF9" s="23"/>
      <c r="GG9" s="23"/>
      <c r="GH9" s="23"/>
      <c r="GI9" s="23"/>
      <c r="GJ9" s="23"/>
      <c r="GK9" s="23"/>
      <c r="GL9" s="23"/>
      <c r="GM9" s="23"/>
      <c r="GN9" s="23"/>
      <c r="GO9" s="23"/>
      <c r="GP9" s="23"/>
      <c r="GQ9" s="23"/>
      <c r="GR9" s="23"/>
      <c r="GS9" s="23"/>
      <c r="GT9" s="23"/>
      <c r="GU9" s="23"/>
      <c r="GV9" s="23"/>
      <c r="GW9" s="23"/>
      <c r="GX9" s="23"/>
      <c r="GY9" s="23"/>
      <c r="GZ9" s="23"/>
      <c r="HA9" s="23"/>
      <c r="HB9" s="23"/>
      <c r="HC9" s="23"/>
      <c r="HD9" s="23"/>
      <c r="HE9" s="23"/>
      <c r="HF9" s="23"/>
      <c r="HG9" s="23"/>
      <c r="HH9" s="23"/>
      <c r="HI9" s="23"/>
      <c r="HJ9" s="23"/>
      <c r="HK9" s="23"/>
      <c r="HL9" s="23"/>
      <c r="HM9" s="23"/>
      <c r="HN9" s="23"/>
      <c r="HO9" s="23"/>
      <c r="HP9" s="23"/>
      <c r="HQ9" s="23"/>
      <c r="HR9" s="23"/>
      <c r="HS9" s="23"/>
      <c r="HT9" s="23"/>
      <c r="HU9" s="23"/>
      <c r="HV9" s="23"/>
      <c r="HW9" s="23"/>
      <c r="HX9" s="23"/>
      <c r="HY9" s="23"/>
      <c r="HZ9" s="23"/>
      <c r="IA9" s="23"/>
      <c r="IB9" s="23"/>
      <c r="IC9" s="23"/>
      <c r="ID9" s="23"/>
      <c r="IE9" s="23"/>
      <c r="IF9" s="23"/>
      <c r="IG9" s="23"/>
      <c r="IH9" s="23"/>
      <c r="II9" s="23"/>
      <c r="IJ9" s="23"/>
      <c r="IK9" s="23"/>
      <c r="IL9" s="23"/>
      <c r="IM9" s="23"/>
      <c r="IN9" s="23"/>
      <c r="IO9" s="23"/>
      <c r="IP9" s="23"/>
      <c r="IQ9" s="23"/>
      <c r="IR9" s="23"/>
      <c r="IS9" s="23"/>
      <c r="IT9" s="23"/>
      <c r="IU9" s="23"/>
      <c r="IV9" s="23"/>
      <c r="IW9" s="23"/>
      <c r="IX9" s="23"/>
      <c r="IY9" s="23"/>
      <c r="IZ9" s="23"/>
      <c r="JA9" s="23"/>
      <c r="JB9" s="23"/>
      <c r="JC9" s="23"/>
      <c r="JD9" s="23"/>
      <c r="JE9" s="23"/>
      <c r="JF9" s="23"/>
      <c r="JG9" s="23"/>
      <c r="JH9" s="23"/>
      <c r="JI9" s="23"/>
      <c r="JJ9" s="23"/>
      <c r="JK9" s="23"/>
      <c r="JL9" s="23"/>
      <c r="JM9" s="23"/>
      <c r="JN9" s="23"/>
      <c r="JO9" s="23"/>
      <c r="JP9" s="23"/>
      <c r="JQ9" s="23"/>
      <c r="JR9" s="23"/>
      <c r="JS9" s="23"/>
      <c r="JT9" s="23"/>
      <c r="JU9" s="23"/>
      <c r="JV9" s="23"/>
      <c r="JW9" s="23"/>
      <c r="JX9" s="23"/>
      <c r="JY9" s="23"/>
      <c r="JZ9" s="23"/>
      <c r="KA9" s="23"/>
      <c r="KB9" s="23"/>
      <c r="KC9" s="23"/>
      <c r="KD9" s="23"/>
      <c r="KE9" s="23"/>
      <c r="KF9" s="23"/>
      <c r="KG9" s="23"/>
      <c r="KH9" s="23"/>
      <c r="KI9" s="23"/>
      <c r="KJ9" s="23"/>
      <c r="KK9" s="23"/>
      <c r="KL9" s="23"/>
      <c r="KM9" s="23"/>
      <c r="KN9" s="23"/>
      <c r="KO9" s="23"/>
      <c r="KP9" s="23"/>
      <c r="KQ9" s="23"/>
      <c r="KR9" s="23"/>
      <c r="KS9" s="23"/>
      <c r="KT9" s="23"/>
      <c r="KU9" s="23"/>
      <c r="KV9" s="23"/>
      <c r="KW9" s="23"/>
      <c r="KX9" s="23"/>
      <c r="KY9" s="23"/>
      <c r="KZ9" s="23"/>
      <c r="LA9" s="23"/>
      <c r="LB9" s="23"/>
      <c r="LC9" s="23"/>
      <c r="LD9" s="23"/>
      <c r="LE9" s="23"/>
      <c r="LF9" s="114"/>
    </row>
    <row r="10" spans="1:318" s="31" customFormat="1" ht="14.1" customHeight="1">
      <c r="A10" s="26"/>
      <c r="B10" s="212"/>
      <c r="C10" s="32"/>
      <c r="D10" s="32"/>
      <c r="E10" s="32"/>
      <c r="F10" s="32"/>
      <c r="G10" s="32"/>
      <c r="H10" s="32"/>
      <c r="I10" s="32"/>
      <c r="J10" s="32"/>
      <c r="K10" s="32"/>
      <c r="L10" s="32"/>
      <c r="M10" s="32"/>
      <c r="N10" s="32"/>
      <c r="O10" s="32"/>
      <c r="P10" s="32"/>
      <c r="Q10" s="33"/>
      <c r="R10" s="33"/>
      <c r="S10" s="33"/>
      <c r="T10" s="33"/>
      <c r="U10" s="32"/>
      <c r="V10" s="32"/>
      <c r="W10" s="32"/>
      <c r="X10" s="32"/>
      <c r="Y10" s="171"/>
      <c r="Z10" s="903"/>
      <c r="AA10" s="904"/>
      <c r="AB10" s="904"/>
      <c r="AC10" s="904"/>
      <c r="AD10" s="904"/>
      <c r="AE10" s="904"/>
      <c r="AF10" s="904"/>
      <c r="AG10" s="904"/>
      <c r="AH10" s="904"/>
      <c r="AI10" s="904"/>
      <c r="AJ10" s="904"/>
      <c r="AK10" s="904"/>
      <c r="AL10" s="904"/>
      <c r="AM10" s="904"/>
      <c r="AN10" s="904"/>
      <c r="AO10" s="904"/>
      <c r="AP10" s="904"/>
      <c r="AQ10" s="904"/>
      <c r="AR10" s="904"/>
      <c r="AS10" s="905"/>
      <c r="AT10" s="3"/>
      <c r="AU10" s="3"/>
      <c r="AV10" s="3"/>
      <c r="AW10" s="3"/>
      <c r="AX10" s="3"/>
      <c r="AY10" s="3"/>
      <c r="AZ10" s="3"/>
      <c r="BA10" s="3"/>
      <c r="BB10" s="3"/>
      <c r="BC10" s="3"/>
      <c r="BD10" s="3"/>
      <c r="BE10" s="3"/>
      <c r="BF10" s="3"/>
      <c r="BG10" s="3"/>
      <c r="BH10" s="3"/>
      <c r="BI10" s="767" t="s">
        <v>1204</v>
      </c>
      <c r="BJ10" s="3"/>
      <c r="BK10" s="3"/>
      <c r="BL10" s="3"/>
      <c r="BM10" s="3"/>
      <c r="BN10" s="3"/>
      <c r="BO10" s="3"/>
      <c r="BP10" s="3"/>
      <c r="BQ10" s="3"/>
      <c r="BR10" s="3"/>
      <c r="BS10" s="3"/>
      <c r="BT10" s="23"/>
      <c r="BU10" s="23"/>
      <c r="BV10" s="23"/>
      <c r="BW10" s="23"/>
      <c r="BX10" s="23"/>
      <c r="BY10" s="23"/>
      <c r="BZ10" s="23"/>
      <c r="CA10" s="23"/>
      <c r="CB10" s="23"/>
      <c r="CC10" s="23"/>
      <c r="CD10" s="23" t="s">
        <v>1712</v>
      </c>
      <c r="CE10" s="23"/>
      <c r="CF10" s="23"/>
      <c r="CG10" s="23"/>
      <c r="CH10" s="23"/>
      <c r="CI10" s="23"/>
      <c r="CJ10" s="23"/>
      <c r="CK10" s="23"/>
      <c r="CL10" s="23"/>
      <c r="CM10" s="23"/>
      <c r="CN10" s="23"/>
      <c r="CO10" s="23"/>
      <c r="CP10" s="23"/>
      <c r="CQ10" s="23"/>
      <c r="CR10" s="23"/>
      <c r="CS10" s="23"/>
      <c r="CT10" s="23"/>
      <c r="CU10" s="23"/>
      <c r="CV10" s="23"/>
      <c r="CW10" s="23"/>
      <c r="CX10" s="23"/>
      <c r="CY10" s="23"/>
      <c r="CZ10" s="23"/>
      <c r="DA10" s="23"/>
      <c r="DB10" s="23"/>
      <c r="DC10" s="23"/>
      <c r="DD10" s="23"/>
      <c r="DE10" s="23"/>
      <c r="DF10" s="23"/>
      <c r="DG10" s="23"/>
      <c r="DH10" s="23"/>
      <c r="DI10" s="23"/>
      <c r="DJ10" s="23"/>
      <c r="DK10" s="23"/>
      <c r="DL10" s="23"/>
      <c r="DM10" s="23"/>
      <c r="DN10" s="23"/>
      <c r="DO10" s="23"/>
      <c r="DP10" s="23"/>
      <c r="DQ10" s="23"/>
      <c r="DR10" s="23"/>
      <c r="DS10" s="23"/>
      <c r="DT10" s="23"/>
      <c r="DU10" s="23"/>
      <c r="DV10" s="23"/>
      <c r="DW10" s="23"/>
      <c r="DX10" s="23"/>
      <c r="DY10" s="23"/>
      <c r="DZ10" s="23"/>
      <c r="EA10" s="23"/>
      <c r="EB10" s="23"/>
      <c r="EC10" s="23"/>
      <c r="ED10" s="23"/>
      <c r="EE10" s="23"/>
      <c r="EF10" s="23"/>
      <c r="EG10" s="23"/>
      <c r="EH10" s="23"/>
      <c r="EI10" s="23"/>
      <c r="EJ10" s="23"/>
      <c r="EK10" s="23"/>
      <c r="EL10" s="23"/>
      <c r="EM10" s="23"/>
      <c r="EN10" s="23"/>
      <c r="EO10" s="23"/>
      <c r="EP10" s="23"/>
      <c r="EQ10" s="23"/>
      <c r="ER10" s="23"/>
      <c r="ES10" s="23"/>
      <c r="ET10" s="23"/>
      <c r="EU10" s="23"/>
      <c r="EV10" s="23"/>
      <c r="EW10" s="23"/>
      <c r="EX10" s="23"/>
      <c r="EY10" s="23"/>
      <c r="EZ10" s="23"/>
      <c r="FA10" s="23"/>
      <c r="FB10" s="23"/>
      <c r="FC10" s="23"/>
      <c r="FD10" s="23"/>
      <c r="FE10" s="23"/>
      <c r="FF10" s="23"/>
      <c r="FG10" s="23"/>
      <c r="FH10" s="23"/>
      <c r="FI10" s="23"/>
      <c r="FJ10" s="23"/>
      <c r="FK10" s="23"/>
      <c r="FL10" s="23"/>
      <c r="FM10" s="23"/>
      <c r="FN10" s="23"/>
      <c r="FO10" s="23"/>
      <c r="FP10" s="23"/>
      <c r="FQ10" s="23"/>
      <c r="FR10" s="23"/>
      <c r="FS10" s="23"/>
      <c r="FT10" s="23"/>
      <c r="FU10" s="23"/>
      <c r="FV10" s="23"/>
      <c r="FW10" s="23"/>
      <c r="FX10" s="23"/>
      <c r="FY10" s="23"/>
      <c r="FZ10" s="23"/>
      <c r="GA10" s="23"/>
      <c r="GB10" s="23"/>
      <c r="GC10" s="23"/>
      <c r="GD10" s="23"/>
      <c r="GE10" s="23"/>
      <c r="GF10" s="23"/>
      <c r="GG10" s="23"/>
      <c r="GH10" s="23"/>
      <c r="GI10" s="23"/>
      <c r="GJ10" s="23"/>
      <c r="GK10" s="23"/>
      <c r="GL10" s="23"/>
      <c r="GM10" s="23"/>
      <c r="GN10" s="23"/>
      <c r="GO10" s="23"/>
      <c r="GP10" s="23"/>
      <c r="GQ10" s="23"/>
      <c r="GR10" s="23"/>
      <c r="GS10" s="23"/>
      <c r="GT10" s="23"/>
      <c r="GU10" s="23"/>
      <c r="GV10" s="23"/>
      <c r="GW10" s="23"/>
      <c r="GX10" s="23"/>
      <c r="GY10" s="23"/>
      <c r="GZ10" s="23"/>
      <c r="HA10" s="23"/>
      <c r="HB10" s="23"/>
      <c r="HC10" s="23"/>
      <c r="HD10" s="23"/>
      <c r="HE10" s="23"/>
      <c r="HF10" s="23"/>
      <c r="HG10" s="23"/>
      <c r="HH10" s="23"/>
      <c r="HI10" s="23"/>
      <c r="HJ10" s="23"/>
      <c r="HK10" s="23"/>
      <c r="HL10" s="23"/>
      <c r="HM10" s="23"/>
      <c r="HN10" s="23"/>
      <c r="HO10" s="23"/>
      <c r="HP10" s="23"/>
      <c r="HQ10" s="23"/>
      <c r="HR10" s="23"/>
      <c r="HS10" s="23"/>
      <c r="HT10" s="23"/>
      <c r="HU10" s="23"/>
      <c r="HV10" s="23"/>
      <c r="HW10" s="23"/>
      <c r="HX10" s="23"/>
      <c r="HY10" s="23"/>
      <c r="HZ10" s="23"/>
      <c r="IA10" s="23"/>
      <c r="IB10" s="23"/>
      <c r="IC10" s="23"/>
      <c r="ID10" s="23"/>
      <c r="IE10" s="23"/>
      <c r="IF10" s="23"/>
      <c r="IG10" s="23"/>
      <c r="IH10" s="23"/>
      <c r="II10" s="23"/>
      <c r="IJ10" s="23"/>
      <c r="IK10" s="23"/>
      <c r="IL10" s="23"/>
      <c r="IM10" s="23"/>
      <c r="IN10" s="23"/>
      <c r="IO10" s="23"/>
      <c r="IP10" s="23"/>
      <c r="IQ10" s="23"/>
      <c r="IR10" s="23"/>
      <c r="IS10" s="23"/>
      <c r="IT10" s="23"/>
      <c r="IU10" s="23"/>
      <c r="IV10" s="23"/>
      <c r="IW10" s="23"/>
      <c r="IX10" s="23"/>
      <c r="IY10" s="23"/>
      <c r="IZ10" s="23"/>
      <c r="JA10" s="23"/>
      <c r="JB10" s="23"/>
      <c r="JC10" s="23"/>
      <c r="JD10" s="23"/>
      <c r="JE10" s="23"/>
      <c r="JF10" s="23"/>
      <c r="JG10" s="23"/>
      <c r="JH10" s="23"/>
      <c r="JI10" s="23"/>
      <c r="JJ10" s="23"/>
      <c r="JK10" s="23"/>
      <c r="JL10" s="23"/>
      <c r="JM10" s="23"/>
      <c r="JN10" s="23"/>
      <c r="JO10" s="23"/>
      <c r="JP10" s="23"/>
      <c r="JQ10" s="23"/>
      <c r="JR10" s="23"/>
      <c r="JS10" s="23"/>
      <c r="JT10" s="23"/>
      <c r="JU10" s="23"/>
      <c r="JV10" s="23"/>
      <c r="JW10" s="23"/>
      <c r="JX10" s="23"/>
      <c r="JY10" s="23"/>
      <c r="JZ10" s="23"/>
      <c r="KA10" s="23"/>
      <c r="KB10" s="23"/>
      <c r="KC10" s="23"/>
      <c r="KD10" s="23"/>
      <c r="KE10" s="23"/>
      <c r="KF10" s="23"/>
      <c r="KG10" s="23"/>
      <c r="KH10" s="23"/>
      <c r="KI10" s="23"/>
      <c r="KJ10" s="23"/>
      <c r="KK10" s="23"/>
      <c r="KL10" s="23"/>
      <c r="KM10" s="23"/>
      <c r="KN10" s="23"/>
      <c r="KO10" s="23"/>
      <c r="KP10" s="23"/>
      <c r="KQ10" s="23"/>
      <c r="KR10" s="23"/>
      <c r="KS10" s="23"/>
      <c r="KT10" s="23"/>
      <c r="KU10" s="23"/>
      <c r="KV10" s="23"/>
      <c r="KW10" s="23"/>
      <c r="KX10" s="23"/>
      <c r="KY10" s="23"/>
      <c r="KZ10" s="23"/>
      <c r="LA10" s="23"/>
      <c r="LB10" s="23"/>
      <c r="LC10" s="23"/>
      <c r="LD10" s="23"/>
      <c r="LE10" s="23"/>
      <c r="LF10" s="114"/>
    </row>
    <row r="11" spans="1:318" s="31" customFormat="1" ht="11.25" customHeight="1" thickBot="1">
      <c r="A11" s="26"/>
      <c r="B11" s="907"/>
      <c r="C11" s="908"/>
      <c r="D11" s="908"/>
      <c r="E11" s="908"/>
      <c r="F11" s="908"/>
      <c r="G11" s="908"/>
      <c r="H11" s="908"/>
      <c r="I11" s="908"/>
      <c r="J11" s="908"/>
      <c r="K11" s="908"/>
      <c r="L11" s="908"/>
      <c r="M11" s="908"/>
      <c r="N11" s="908"/>
      <c r="O11" s="908"/>
      <c r="P11" s="908"/>
      <c r="Q11" s="908"/>
      <c r="R11" s="908"/>
      <c r="S11" s="908"/>
      <c r="T11" s="908"/>
      <c r="U11" s="908"/>
      <c r="V11" s="908"/>
      <c r="W11" s="908"/>
      <c r="X11" s="908"/>
      <c r="Y11" s="909"/>
      <c r="Z11" s="903"/>
      <c r="AA11" s="904"/>
      <c r="AB11" s="904"/>
      <c r="AC11" s="904"/>
      <c r="AD11" s="904"/>
      <c r="AE11" s="904"/>
      <c r="AF11" s="904"/>
      <c r="AG11" s="904"/>
      <c r="AH11" s="904"/>
      <c r="AI11" s="904"/>
      <c r="AJ11" s="904"/>
      <c r="AK11" s="904"/>
      <c r="AL11" s="904"/>
      <c r="AM11" s="904"/>
      <c r="AN11" s="904"/>
      <c r="AO11" s="904"/>
      <c r="AP11" s="904"/>
      <c r="AQ11" s="904"/>
      <c r="AR11" s="904"/>
      <c r="AS11" s="905"/>
      <c r="AT11" s="3"/>
      <c r="AU11" s="3"/>
      <c r="AV11" s="3"/>
      <c r="AW11" s="3"/>
      <c r="AX11" s="3"/>
      <c r="AY11" s="3"/>
      <c r="AZ11" s="3"/>
      <c r="BA11" s="3"/>
      <c r="BB11" s="3"/>
      <c r="BC11" s="3"/>
      <c r="BD11" s="3"/>
      <c r="BE11" s="3"/>
      <c r="BF11" s="3"/>
      <c r="BG11" s="3"/>
      <c r="BH11" s="3"/>
      <c r="BI11" s="767" t="s">
        <v>1205</v>
      </c>
      <c r="BJ11" s="3"/>
      <c r="BK11" s="3"/>
      <c r="BL11" s="3"/>
      <c r="BM11" s="3"/>
      <c r="BN11" s="3"/>
      <c r="BO11" s="3"/>
      <c r="BP11" s="3"/>
      <c r="BQ11" s="3"/>
      <c r="BR11" s="3"/>
      <c r="BS11" s="3"/>
      <c r="BT11" s="23"/>
      <c r="BU11" s="23"/>
      <c r="BV11" s="23"/>
      <c r="BW11" s="23"/>
      <c r="BX11" s="23"/>
      <c r="BY11" s="23"/>
      <c r="BZ11" s="23"/>
      <c r="CA11" s="23"/>
      <c r="CB11" s="23"/>
      <c r="CC11" s="23"/>
      <c r="CD11" s="23" t="s">
        <v>1713</v>
      </c>
      <c r="CE11" s="23"/>
      <c r="CF11" s="23"/>
      <c r="CG11" s="23"/>
      <c r="CH11" s="23"/>
      <c r="CI11" s="23"/>
      <c r="CJ11" s="23"/>
      <c r="CK11" s="23"/>
      <c r="CL11" s="23"/>
      <c r="CM11" s="23"/>
      <c r="CN11" s="23"/>
      <c r="CO11" s="23"/>
      <c r="CP11" s="23"/>
      <c r="CQ11" s="23"/>
      <c r="CR11" s="23"/>
      <c r="CS11" s="23"/>
      <c r="CT11" s="23"/>
      <c r="CU11" s="23"/>
      <c r="CV11" s="23"/>
      <c r="CW11" s="23"/>
      <c r="CX11" s="23"/>
      <c r="CY11" s="23"/>
      <c r="CZ11" s="23"/>
      <c r="DA11" s="23"/>
      <c r="DB11" s="23"/>
      <c r="DC11" s="23"/>
      <c r="DD11" s="23"/>
      <c r="DE11" s="23"/>
      <c r="DF11" s="23"/>
      <c r="DG11" s="23"/>
      <c r="DH11" s="23"/>
      <c r="DI11" s="23"/>
      <c r="DJ11" s="23"/>
      <c r="DK11" s="23"/>
      <c r="DL11" s="23"/>
      <c r="DM11" s="23"/>
      <c r="DN11" s="23"/>
      <c r="DO11" s="23"/>
      <c r="DP11" s="23"/>
      <c r="DQ11" s="23"/>
      <c r="DR11" s="23"/>
      <c r="DS11" s="23"/>
      <c r="DT11" s="23"/>
      <c r="DU11" s="23"/>
      <c r="DV11" s="23"/>
      <c r="DW11" s="23"/>
      <c r="DX11" s="23"/>
      <c r="DY11" s="23"/>
      <c r="DZ11" s="23"/>
      <c r="EA11" s="23"/>
      <c r="EB11" s="23"/>
      <c r="EC11" s="23"/>
      <c r="ED11" s="23"/>
      <c r="EE11" s="23"/>
      <c r="EF11" s="23"/>
      <c r="EG11" s="23"/>
      <c r="EH11" s="23"/>
      <c r="EI11" s="23"/>
      <c r="EJ11" s="23"/>
      <c r="EK11" s="23"/>
      <c r="EL11" s="23"/>
      <c r="EM11" s="23"/>
      <c r="EN11" s="23"/>
      <c r="EO11" s="23"/>
      <c r="EP11" s="23"/>
      <c r="EQ11" s="23"/>
      <c r="ER11" s="23"/>
      <c r="ES11" s="23"/>
      <c r="ET11" s="23"/>
      <c r="EU11" s="23"/>
      <c r="EV11" s="23"/>
      <c r="EW11" s="23"/>
      <c r="EX11" s="23"/>
      <c r="EY11" s="23"/>
      <c r="EZ11" s="23"/>
      <c r="FA11" s="23"/>
      <c r="FB11" s="23"/>
      <c r="FC11" s="23"/>
      <c r="FD11" s="23"/>
      <c r="FE11" s="23"/>
      <c r="FF11" s="23"/>
      <c r="FG11" s="23"/>
      <c r="FH11" s="23"/>
      <c r="FI11" s="23"/>
      <c r="FJ11" s="23"/>
      <c r="FK11" s="23"/>
      <c r="FL11" s="23"/>
      <c r="FM11" s="23"/>
      <c r="FN11" s="23"/>
      <c r="FO11" s="23"/>
      <c r="FP11" s="23"/>
      <c r="FQ11" s="23"/>
      <c r="FR11" s="23"/>
      <c r="FS11" s="23"/>
      <c r="FT11" s="23"/>
      <c r="FU11" s="23"/>
      <c r="FV11" s="23"/>
      <c r="FW11" s="23"/>
      <c r="FX11" s="23"/>
      <c r="FY11" s="23"/>
      <c r="FZ11" s="23"/>
      <c r="GA11" s="23"/>
      <c r="GB11" s="23"/>
      <c r="GC11" s="23"/>
      <c r="GD11" s="23"/>
      <c r="GE11" s="23"/>
      <c r="GF11" s="23"/>
      <c r="GG11" s="23"/>
      <c r="GH11" s="23"/>
      <c r="GI11" s="23"/>
      <c r="GJ11" s="23"/>
      <c r="GK11" s="23"/>
      <c r="GL11" s="23"/>
      <c r="GM11" s="23"/>
      <c r="GN11" s="23"/>
      <c r="GO11" s="23"/>
      <c r="GP11" s="23"/>
      <c r="GQ11" s="23"/>
      <c r="GR11" s="23"/>
      <c r="GS11" s="23"/>
      <c r="GT11" s="23"/>
      <c r="GU11" s="23"/>
      <c r="GV11" s="23"/>
      <c r="GW11" s="23"/>
      <c r="GX11" s="23"/>
      <c r="GY11" s="23"/>
      <c r="GZ11" s="23"/>
      <c r="HA11" s="23"/>
      <c r="HB11" s="23"/>
      <c r="HC11" s="23"/>
      <c r="HD11" s="23"/>
      <c r="HE11" s="23"/>
      <c r="HF11" s="23"/>
      <c r="HG11" s="23"/>
      <c r="HH11" s="23"/>
      <c r="HI11" s="23"/>
      <c r="HJ11" s="23"/>
      <c r="HK11" s="23"/>
      <c r="HL11" s="23"/>
      <c r="HM11" s="23"/>
      <c r="HN11" s="23"/>
      <c r="HO11" s="23"/>
      <c r="HP11" s="23"/>
      <c r="HQ11" s="23"/>
      <c r="HR11" s="23"/>
      <c r="HS11" s="23"/>
      <c r="HT11" s="23"/>
      <c r="HU11" s="23"/>
      <c r="HV11" s="23"/>
      <c r="HW11" s="23"/>
      <c r="HX11" s="23"/>
      <c r="HY11" s="23"/>
      <c r="HZ11" s="23"/>
      <c r="IA11" s="23"/>
      <c r="IB11" s="23"/>
      <c r="IC11" s="23"/>
      <c r="ID11" s="23"/>
      <c r="IE11" s="23"/>
      <c r="IF11" s="23"/>
      <c r="IG11" s="23"/>
      <c r="IH11" s="23"/>
      <c r="II11" s="23"/>
      <c r="IJ11" s="23"/>
      <c r="IK11" s="23"/>
      <c r="IL11" s="23"/>
      <c r="IM11" s="23"/>
      <c r="IN11" s="23"/>
      <c r="IO11" s="23"/>
      <c r="IP11" s="23"/>
      <c r="IQ11" s="23"/>
      <c r="IR11" s="23"/>
      <c r="IS11" s="23"/>
      <c r="IT11" s="23"/>
      <c r="IU11" s="23"/>
      <c r="IV11" s="23"/>
      <c r="IW11" s="23"/>
      <c r="IX11" s="23"/>
      <c r="IY11" s="23"/>
      <c r="IZ11" s="23"/>
      <c r="JA11" s="23"/>
      <c r="JB11" s="23"/>
      <c r="JC11" s="23"/>
      <c r="JD11" s="23"/>
      <c r="JE11" s="23"/>
      <c r="JF11" s="23"/>
      <c r="JG11" s="23"/>
      <c r="JH11" s="23"/>
      <c r="JI11" s="23"/>
      <c r="JJ11" s="23"/>
      <c r="JK11" s="23"/>
      <c r="JL11" s="23"/>
      <c r="JM11" s="23"/>
      <c r="JN11" s="23"/>
      <c r="JO11" s="23"/>
      <c r="JP11" s="23"/>
      <c r="JQ11" s="23"/>
      <c r="JR11" s="23"/>
      <c r="JS11" s="23"/>
      <c r="JT11" s="23"/>
      <c r="JU11" s="23"/>
      <c r="JV11" s="23"/>
      <c r="JW11" s="23"/>
      <c r="JX11" s="23"/>
      <c r="JY11" s="23"/>
      <c r="JZ11" s="23"/>
      <c r="KA11" s="23"/>
      <c r="KB11" s="23"/>
      <c r="KC11" s="23"/>
      <c r="KD11" s="23"/>
      <c r="KE11" s="23"/>
      <c r="KF11" s="23"/>
      <c r="KG11" s="23"/>
      <c r="KH11" s="23"/>
      <c r="KI11" s="23"/>
      <c r="KJ11" s="23"/>
      <c r="KK11" s="23"/>
      <c r="KL11" s="23"/>
      <c r="KM11" s="23"/>
      <c r="KN11" s="23"/>
      <c r="KO11" s="23"/>
      <c r="KP11" s="23"/>
      <c r="KQ11" s="23"/>
      <c r="KR11" s="23"/>
      <c r="KS11" s="23"/>
      <c r="KT11" s="23"/>
      <c r="KU11" s="23"/>
      <c r="KV11" s="23"/>
      <c r="KW11" s="23"/>
      <c r="KX11" s="23"/>
      <c r="KY11" s="23"/>
      <c r="KZ11" s="23"/>
      <c r="LA11" s="23"/>
      <c r="LB11" s="23"/>
      <c r="LC11" s="23"/>
      <c r="LD11" s="23"/>
      <c r="LE11" s="23"/>
      <c r="LF11" s="114"/>
    </row>
    <row r="12" spans="1:318" s="30" customFormat="1" ht="12.75" customHeight="1" thickTop="1">
      <c r="A12" s="770"/>
      <c r="B12" s="912" t="s">
        <v>476</v>
      </c>
      <c r="C12" s="773"/>
      <c r="D12" s="910" t="s">
        <v>475</v>
      </c>
      <c r="E12" s="911"/>
      <c r="F12" s="911"/>
      <c r="G12" s="911"/>
      <c r="H12" s="911"/>
      <c r="I12" s="911"/>
      <c r="J12" s="911"/>
      <c r="K12" s="911"/>
      <c r="L12" s="911"/>
      <c r="M12" s="911"/>
      <c r="N12" s="911"/>
      <c r="O12" s="911"/>
      <c r="P12" s="911"/>
      <c r="Q12" s="911"/>
      <c r="R12" s="911"/>
      <c r="S12" s="911"/>
      <c r="T12" s="915" t="s">
        <v>474</v>
      </c>
      <c r="U12" s="915"/>
      <c r="V12" s="916"/>
      <c r="W12" s="915" t="s">
        <v>473</v>
      </c>
      <c r="X12" s="915"/>
      <c r="Y12" s="915"/>
      <c r="Z12" s="915" t="s">
        <v>472</v>
      </c>
      <c r="AA12" s="915"/>
      <c r="AB12" s="915"/>
      <c r="AC12" s="915"/>
      <c r="AD12" s="915"/>
      <c r="AE12" s="915"/>
      <c r="AF12" s="915" t="s">
        <v>471</v>
      </c>
      <c r="AG12" s="915"/>
      <c r="AH12" s="915"/>
      <c r="AI12" s="915"/>
      <c r="AJ12" s="915"/>
      <c r="AK12" s="915"/>
      <c r="AL12" s="915"/>
      <c r="AM12" s="915"/>
      <c r="AN12" s="915"/>
      <c r="AO12" s="915" t="s">
        <v>470</v>
      </c>
      <c r="AP12" s="915"/>
      <c r="AQ12" s="915"/>
      <c r="AR12" s="915"/>
      <c r="AS12" s="917"/>
      <c r="AT12" s="3"/>
      <c r="AU12" s="3"/>
      <c r="AV12" s="3"/>
      <c r="AW12" s="3"/>
      <c r="AX12" s="3"/>
      <c r="AY12" s="3"/>
      <c r="AZ12" s="3"/>
      <c r="BA12" s="3"/>
      <c r="BB12" s="3"/>
      <c r="BC12" s="3"/>
      <c r="BD12" s="3"/>
      <c r="BE12" s="3"/>
      <c r="BF12" s="3"/>
      <c r="BG12" s="3"/>
      <c r="BH12" s="3"/>
      <c r="BI12" s="767" t="s">
        <v>1206</v>
      </c>
      <c r="BJ12" s="3"/>
      <c r="BK12" s="3"/>
      <c r="BL12" s="3"/>
      <c r="BM12" s="3"/>
      <c r="BN12" s="3"/>
      <c r="BO12" s="3"/>
      <c r="BP12" s="3"/>
      <c r="BQ12" s="3"/>
      <c r="BR12" s="3"/>
      <c r="BS12" s="3"/>
      <c r="CD12" s="30" t="s">
        <v>1714</v>
      </c>
    </row>
    <row r="13" spans="1:318" s="30" customFormat="1" ht="12.75" customHeight="1" thickBot="1">
      <c r="A13" s="770"/>
      <c r="B13" s="913"/>
      <c r="C13" s="172"/>
      <c r="D13" s="924">
        <v>9137521</v>
      </c>
      <c r="E13" s="925"/>
      <c r="F13" s="925"/>
      <c r="G13" s="925"/>
      <c r="H13" s="925"/>
      <c r="I13" s="925"/>
      <c r="J13" s="925"/>
      <c r="K13" s="925"/>
      <c r="L13" s="925"/>
      <c r="M13" s="925"/>
      <c r="N13" s="925"/>
      <c r="O13" s="925"/>
      <c r="P13" s="925"/>
      <c r="Q13" s="925"/>
      <c r="R13" s="925"/>
      <c r="S13" s="926"/>
      <c r="T13" s="918">
        <v>8</v>
      </c>
      <c r="U13" s="919"/>
      <c r="V13" s="920"/>
      <c r="W13" s="921" t="s">
        <v>1809</v>
      </c>
      <c r="X13" s="865"/>
      <c r="Y13" s="922"/>
      <c r="Z13" s="864" t="s">
        <v>1810</v>
      </c>
      <c r="AA13" s="865"/>
      <c r="AB13" s="865"/>
      <c r="AC13" s="865"/>
      <c r="AD13" s="865"/>
      <c r="AE13" s="923"/>
      <c r="AF13" s="921" t="s">
        <v>1811</v>
      </c>
      <c r="AG13" s="865"/>
      <c r="AH13" s="865"/>
      <c r="AI13" s="865"/>
      <c r="AJ13" s="865"/>
      <c r="AK13" s="865"/>
      <c r="AL13" s="865"/>
      <c r="AM13" s="865"/>
      <c r="AN13" s="922"/>
      <c r="AO13" s="864" t="s">
        <v>1812</v>
      </c>
      <c r="AP13" s="865"/>
      <c r="AQ13" s="865"/>
      <c r="AR13" s="865"/>
      <c r="AS13" s="866"/>
      <c r="AT13" s="3"/>
      <c r="AU13" s="3"/>
      <c r="AV13" s="3"/>
      <c r="AW13" s="3"/>
      <c r="AX13" s="3"/>
      <c r="AY13" s="3"/>
      <c r="AZ13" s="3"/>
      <c r="BA13" s="3"/>
      <c r="BB13" s="3"/>
      <c r="BC13" s="3"/>
      <c r="BD13" s="3"/>
      <c r="BE13" s="3"/>
      <c r="BF13" s="3"/>
      <c r="BG13" s="3"/>
      <c r="BH13" s="3"/>
      <c r="BI13" s="767" t="s">
        <v>1207</v>
      </c>
      <c r="BJ13" s="3"/>
      <c r="BK13" s="3"/>
      <c r="BL13" s="3"/>
      <c r="BM13" s="3"/>
      <c r="BN13" s="3"/>
      <c r="BO13" s="3"/>
      <c r="BP13" s="3"/>
      <c r="BQ13" s="3"/>
      <c r="BR13" s="3"/>
      <c r="BS13" s="3"/>
      <c r="CD13" s="30" t="s">
        <v>1715</v>
      </c>
    </row>
    <row r="14" spans="1:318" s="29" customFormat="1" ht="33.75" customHeight="1" thickBot="1">
      <c r="A14" s="770"/>
      <c r="B14" s="914"/>
      <c r="C14" s="769"/>
      <c r="D14" s="875" t="s">
        <v>1192</v>
      </c>
      <c r="E14" s="876"/>
      <c r="F14" s="876"/>
      <c r="G14" s="876"/>
      <c r="H14" s="876"/>
      <c r="I14" s="876"/>
      <c r="J14" s="876"/>
      <c r="K14" s="876"/>
      <c r="L14" s="876"/>
      <c r="M14" s="876"/>
      <c r="N14" s="876"/>
      <c r="O14" s="876"/>
      <c r="P14" s="876"/>
      <c r="Q14" s="876"/>
      <c r="R14" s="876"/>
      <c r="S14" s="768"/>
      <c r="T14" s="772"/>
      <c r="U14" s="877" t="s">
        <v>1193</v>
      </c>
      <c r="V14" s="878"/>
      <c r="W14" s="879"/>
      <c r="X14" s="880" t="s">
        <v>1590</v>
      </c>
      <c r="Y14" s="881"/>
      <c r="Z14" s="881"/>
      <c r="AA14" s="881"/>
      <c r="AB14" s="881"/>
      <c r="AC14" s="881"/>
      <c r="AD14" s="881"/>
      <c r="AE14" s="881"/>
      <c r="AF14" s="882"/>
      <c r="AG14" s="883" t="s">
        <v>1194</v>
      </c>
      <c r="AH14" s="883"/>
      <c r="AI14" s="883"/>
      <c r="AJ14" s="883"/>
      <c r="AK14" s="884" t="s">
        <v>1705</v>
      </c>
      <c r="AL14" s="884"/>
      <c r="AM14" s="884"/>
      <c r="AN14" s="884"/>
      <c r="AO14" s="884"/>
      <c r="AP14" s="884"/>
      <c r="AQ14" s="884"/>
      <c r="AR14" s="884"/>
      <c r="AS14" s="884"/>
      <c r="AT14" s="3"/>
      <c r="AU14" s="3"/>
      <c r="AV14" s="3"/>
      <c r="AW14" s="3"/>
      <c r="AX14" s="3"/>
      <c r="AY14" s="3"/>
      <c r="AZ14" s="3"/>
      <c r="BA14" s="3"/>
      <c r="BB14" s="3"/>
      <c r="BC14" s="3"/>
      <c r="BD14" s="3"/>
      <c r="BE14" s="3"/>
      <c r="BF14" s="3"/>
      <c r="BG14" s="3"/>
      <c r="BH14" s="3"/>
      <c r="BI14" s="767" t="s">
        <v>1208</v>
      </c>
      <c r="BJ14" s="3"/>
      <c r="BK14" s="3"/>
      <c r="BL14" s="3"/>
      <c r="BM14" s="3"/>
      <c r="BN14" s="3"/>
      <c r="BO14" s="3"/>
      <c r="BP14" s="3"/>
      <c r="BQ14" s="3"/>
      <c r="BR14" s="3"/>
      <c r="BS14" s="3"/>
      <c r="BT14" s="30"/>
      <c r="BU14" s="30"/>
      <c r="BV14" s="30"/>
      <c r="BW14" s="30"/>
      <c r="BX14" s="30"/>
      <c r="BY14" s="30"/>
      <c r="BZ14" s="30"/>
      <c r="CA14" s="30"/>
      <c r="CB14" s="30"/>
      <c r="CC14" s="30"/>
      <c r="CD14" s="30" t="s">
        <v>1716</v>
      </c>
      <c r="CE14" s="30"/>
      <c r="CF14" s="30"/>
      <c r="CG14" s="30"/>
      <c r="CH14" s="30"/>
      <c r="CI14" s="30"/>
      <c r="CJ14" s="30"/>
      <c r="CK14" s="30"/>
      <c r="CL14" s="30"/>
      <c r="CM14" s="30"/>
      <c r="CN14" s="30"/>
      <c r="CO14" s="30"/>
      <c r="CP14" s="30"/>
      <c r="CQ14" s="30"/>
      <c r="CR14" s="30"/>
      <c r="CS14" s="30"/>
      <c r="CT14" s="30"/>
      <c r="CU14" s="30"/>
      <c r="CV14" s="30"/>
      <c r="CW14" s="30"/>
      <c r="CX14" s="30"/>
      <c r="CY14" s="30"/>
      <c r="CZ14" s="30"/>
      <c r="DA14" s="30"/>
      <c r="DB14" s="30"/>
      <c r="DC14" s="30"/>
      <c r="DD14" s="30"/>
      <c r="DE14" s="30"/>
      <c r="DF14" s="30"/>
      <c r="DG14" s="30"/>
      <c r="DH14" s="30"/>
      <c r="DI14" s="30"/>
      <c r="DJ14" s="30"/>
      <c r="DK14" s="30"/>
      <c r="DL14" s="30"/>
      <c r="DM14" s="30"/>
      <c r="DN14" s="30"/>
      <c r="DO14" s="30"/>
      <c r="DP14" s="30"/>
      <c r="DQ14" s="30"/>
      <c r="DR14" s="30"/>
      <c r="DS14" s="30"/>
      <c r="DT14" s="30"/>
      <c r="DU14" s="30"/>
      <c r="DV14" s="30"/>
      <c r="DW14" s="30"/>
      <c r="DX14" s="30"/>
      <c r="DY14" s="30"/>
      <c r="DZ14" s="30"/>
      <c r="EA14" s="30"/>
      <c r="EB14" s="30"/>
      <c r="EC14" s="30"/>
      <c r="ED14" s="30"/>
      <c r="EE14" s="30"/>
      <c r="EF14" s="30"/>
      <c r="EG14" s="30"/>
      <c r="EH14" s="30"/>
      <c r="EI14" s="30"/>
      <c r="EJ14" s="30"/>
      <c r="EK14" s="30"/>
      <c r="EL14" s="30"/>
      <c r="EM14" s="30"/>
      <c r="EN14" s="30"/>
      <c r="EO14" s="30"/>
      <c r="EP14" s="30"/>
      <c r="EQ14" s="30"/>
      <c r="ER14" s="30"/>
      <c r="ES14" s="30"/>
      <c r="ET14" s="30"/>
      <c r="EU14" s="30"/>
      <c r="EV14" s="30"/>
      <c r="EW14" s="30"/>
      <c r="EX14" s="30"/>
      <c r="EY14" s="30"/>
      <c r="EZ14" s="30"/>
      <c r="FA14" s="30"/>
      <c r="FB14" s="30"/>
      <c r="FC14" s="30"/>
      <c r="FD14" s="30"/>
      <c r="FE14" s="30"/>
      <c r="FF14" s="30"/>
      <c r="FG14" s="30"/>
      <c r="FH14" s="30"/>
      <c r="FI14" s="30"/>
      <c r="FJ14" s="30"/>
      <c r="FK14" s="30"/>
      <c r="FL14" s="30"/>
      <c r="FM14" s="30"/>
      <c r="FN14" s="30"/>
      <c r="FO14" s="30"/>
      <c r="FP14" s="30"/>
      <c r="FQ14" s="30"/>
      <c r="FR14" s="30"/>
      <c r="FS14" s="30"/>
      <c r="FT14" s="30"/>
      <c r="FU14" s="30"/>
      <c r="FV14" s="30"/>
      <c r="FW14" s="30"/>
      <c r="FX14" s="30"/>
      <c r="FY14" s="30"/>
      <c r="FZ14" s="30"/>
      <c r="GA14" s="30"/>
      <c r="GB14" s="30"/>
      <c r="GC14" s="30"/>
      <c r="GD14" s="30"/>
      <c r="GE14" s="30"/>
      <c r="GF14" s="30"/>
      <c r="GG14" s="30"/>
      <c r="GH14" s="30"/>
      <c r="GI14" s="30"/>
      <c r="GJ14" s="30"/>
      <c r="GK14" s="30"/>
      <c r="GL14" s="30"/>
      <c r="GM14" s="30"/>
      <c r="GN14" s="30"/>
      <c r="GO14" s="30"/>
      <c r="GP14" s="30"/>
      <c r="GQ14" s="30"/>
      <c r="GR14" s="30"/>
      <c r="GS14" s="30"/>
      <c r="GT14" s="30"/>
      <c r="GU14" s="30"/>
      <c r="GV14" s="30"/>
      <c r="GW14" s="30"/>
      <c r="GX14" s="30"/>
      <c r="GY14" s="30"/>
      <c r="GZ14" s="30"/>
      <c r="HA14" s="30"/>
      <c r="HB14" s="30"/>
      <c r="HC14" s="30"/>
      <c r="HD14" s="30"/>
      <c r="HE14" s="30"/>
      <c r="HF14" s="30"/>
      <c r="HG14" s="30"/>
      <c r="HH14" s="30"/>
      <c r="HI14" s="30"/>
      <c r="HJ14" s="30"/>
      <c r="HK14" s="30"/>
      <c r="HL14" s="30"/>
      <c r="HM14" s="30"/>
      <c r="HN14" s="30"/>
      <c r="HO14" s="30"/>
      <c r="HP14" s="30"/>
      <c r="HQ14" s="30"/>
      <c r="HR14" s="30"/>
      <c r="HS14" s="30"/>
      <c r="HT14" s="30"/>
      <c r="HU14" s="30"/>
      <c r="HV14" s="30"/>
      <c r="HW14" s="30"/>
      <c r="HX14" s="30"/>
      <c r="HY14" s="30"/>
      <c r="HZ14" s="30"/>
      <c r="IA14" s="30"/>
      <c r="IB14" s="30"/>
      <c r="IC14" s="30"/>
      <c r="ID14" s="30"/>
      <c r="IE14" s="30"/>
      <c r="IF14" s="30"/>
      <c r="IG14" s="30"/>
      <c r="IH14" s="30"/>
      <c r="II14" s="30"/>
      <c r="IJ14" s="30"/>
      <c r="IK14" s="30"/>
      <c r="IL14" s="30"/>
      <c r="IM14" s="30"/>
      <c r="IN14" s="30"/>
      <c r="IO14" s="30"/>
      <c r="IP14" s="30"/>
      <c r="IQ14" s="30"/>
      <c r="IR14" s="30"/>
      <c r="IS14" s="30"/>
      <c r="IT14" s="30"/>
      <c r="IU14" s="30"/>
      <c r="IV14" s="30"/>
      <c r="IW14" s="30"/>
      <c r="IX14" s="30"/>
      <c r="IY14" s="30"/>
      <c r="IZ14" s="30"/>
      <c r="JA14" s="30"/>
      <c r="JB14" s="30"/>
      <c r="JC14" s="30"/>
      <c r="JD14" s="30"/>
      <c r="JE14" s="30"/>
      <c r="JF14" s="30"/>
      <c r="JG14" s="30"/>
      <c r="JH14" s="30"/>
      <c r="JI14" s="30"/>
      <c r="JJ14" s="30"/>
      <c r="JK14" s="30"/>
      <c r="JL14" s="30"/>
      <c r="JM14" s="30"/>
      <c r="JN14" s="30"/>
      <c r="JO14" s="30"/>
      <c r="JP14" s="30"/>
      <c r="JQ14" s="30"/>
      <c r="JR14" s="30"/>
      <c r="JS14" s="30"/>
      <c r="JT14" s="30"/>
      <c r="JU14" s="30"/>
      <c r="JV14" s="30"/>
      <c r="JW14" s="30"/>
      <c r="JX14" s="30"/>
      <c r="JY14" s="30"/>
      <c r="JZ14" s="30"/>
      <c r="KA14" s="30"/>
      <c r="KB14" s="30"/>
      <c r="KC14" s="30"/>
      <c r="KD14" s="30"/>
      <c r="KE14" s="30"/>
      <c r="KF14" s="30"/>
      <c r="KG14" s="30"/>
      <c r="KH14" s="30"/>
      <c r="KI14" s="30"/>
      <c r="KJ14" s="30"/>
      <c r="KK14" s="30"/>
      <c r="KL14" s="30"/>
      <c r="KM14" s="30"/>
      <c r="KN14" s="30"/>
      <c r="KO14" s="30"/>
      <c r="KP14" s="30"/>
      <c r="KQ14" s="30"/>
      <c r="KR14" s="30"/>
      <c r="KS14" s="30"/>
      <c r="KT14" s="30"/>
      <c r="KU14" s="30"/>
      <c r="KV14" s="30"/>
      <c r="KW14" s="30"/>
      <c r="KX14" s="30"/>
      <c r="KY14" s="30"/>
      <c r="KZ14" s="30"/>
      <c r="LA14" s="30"/>
      <c r="LB14" s="30"/>
      <c r="LC14" s="30"/>
      <c r="LD14" s="30"/>
      <c r="LE14" s="30"/>
      <c r="LF14" s="30"/>
    </row>
    <row r="15" spans="1:318" ht="13.5" customHeight="1" thickBot="1">
      <c r="A15" s="771"/>
      <c r="B15" s="867" t="s">
        <v>862</v>
      </c>
      <c r="C15" s="868"/>
      <c r="D15" s="868"/>
      <c r="E15" s="868"/>
      <c r="F15" s="868"/>
      <c r="G15" s="868"/>
      <c r="H15" s="868"/>
      <c r="I15" s="868"/>
      <c r="J15" s="868"/>
      <c r="K15" s="868"/>
      <c r="L15" s="868"/>
      <c r="M15" s="868"/>
      <c r="N15" s="868"/>
      <c r="O15" s="868"/>
      <c r="P15" s="868"/>
      <c r="Q15" s="868"/>
      <c r="R15" s="868"/>
      <c r="S15" s="868"/>
      <c r="T15" s="868"/>
      <c r="U15" s="868"/>
      <c r="V15" s="868"/>
      <c r="W15" s="868"/>
      <c r="X15" s="868"/>
      <c r="Y15" s="868"/>
      <c r="Z15" s="868"/>
      <c r="AA15" s="868"/>
      <c r="AB15" s="868"/>
      <c r="AC15" s="868"/>
      <c r="AD15" s="868"/>
      <c r="AE15" s="868"/>
      <c r="AF15" s="868"/>
      <c r="AG15" s="868"/>
      <c r="AH15" s="868"/>
      <c r="AI15" s="868"/>
      <c r="AJ15" s="868"/>
      <c r="AK15" s="868"/>
      <c r="AL15" s="868"/>
      <c r="AM15" s="868"/>
      <c r="AN15" s="868"/>
      <c r="AO15" s="868"/>
      <c r="AP15" s="868"/>
      <c r="AQ15" s="868"/>
      <c r="AR15" s="868"/>
      <c r="AS15" s="869"/>
      <c r="AT15" s="3"/>
      <c r="AU15" s="3"/>
      <c r="AV15" s="3"/>
      <c r="AW15" s="3"/>
      <c r="AX15" s="3"/>
      <c r="AY15" s="3"/>
      <c r="AZ15" s="3"/>
      <c r="BA15" s="3"/>
      <c r="BB15" s="3"/>
      <c r="BC15" s="3"/>
      <c r="BD15" s="3"/>
      <c r="BE15" s="3"/>
      <c r="BF15" s="3"/>
      <c r="BG15" s="3"/>
      <c r="BH15" s="3"/>
      <c r="BI15" s="767" t="s">
        <v>1209</v>
      </c>
      <c r="BJ15" s="3"/>
      <c r="BK15" s="3"/>
      <c r="BL15" s="3"/>
      <c r="BM15" s="3"/>
      <c r="BN15" s="3"/>
      <c r="BO15" s="3"/>
      <c r="BP15" s="3"/>
      <c r="BQ15" s="3"/>
      <c r="BR15" s="3"/>
      <c r="BS15" s="3"/>
      <c r="CD15" s="23" t="s">
        <v>1717</v>
      </c>
    </row>
    <row r="16" spans="1:318" ht="14.25" customHeight="1" thickTop="1" thickBot="1">
      <c r="A16" s="26"/>
      <c r="B16" s="870" t="s">
        <v>606</v>
      </c>
      <c r="C16" s="871"/>
      <c r="D16" s="871"/>
      <c r="E16" s="871"/>
      <c r="F16" s="871"/>
      <c r="G16" s="871"/>
      <c r="H16" s="871"/>
      <c r="I16" s="871"/>
      <c r="J16" s="871"/>
      <c r="K16" s="871"/>
      <c r="L16" s="871"/>
      <c r="M16" s="871"/>
      <c r="N16" s="871"/>
      <c r="O16" s="871"/>
      <c r="P16" s="871"/>
      <c r="Q16" s="871"/>
      <c r="R16" s="871"/>
      <c r="S16" s="871"/>
      <c r="T16" s="871"/>
      <c r="U16" s="871"/>
      <c r="V16" s="871"/>
      <c r="W16" s="871"/>
      <c r="X16" s="871"/>
      <c r="Y16" s="871"/>
      <c r="Z16" s="871"/>
      <c r="AA16" s="871"/>
      <c r="AB16" s="871"/>
      <c r="AC16" s="871"/>
      <c r="AD16" s="871"/>
      <c r="AE16" s="871"/>
      <c r="AF16" s="871"/>
      <c r="AG16" s="871"/>
      <c r="AH16" s="871"/>
      <c r="AI16" s="871"/>
      <c r="AJ16" s="871"/>
      <c r="AK16" s="871"/>
      <c r="AL16" s="871"/>
      <c r="AM16" s="871"/>
      <c r="AN16" s="871"/>
      <c r="AO16" s="871"/>
      <c r="AP16" s="872"/>
      <c r="AQ16" s="233" t="s">
        <v>1813</v>
      </c>
      <c r="AR16" s="873"/>
      <c r="AS16" s="874"/>
      <c r="AT16" s="3"/>
      <c r="AU16" s="3"/>
      <c r="AV16" s="3"/>
      <c r="AW16" s="3"/>
      <c r="AX16" s="3"/>
      <c r="AY16" s="3"/>
      <c r="AZ16" s="3"/>
      <c r="BA16" s="3"/>
      <c r="BB16" s="3"/>
      <c r="BC16" s="3"/>
      <c r="BD16" s="3"/>
      <c r="BE16" s="3"/>
      <c r="BF16" s="3"/>
      <c r="BG16" s="3"/>
      <c r="BH16" s="3"/>
      <c r="BI16" s="767" t="s">
        <v>1210</v>
      </c>
      <c r="BJ16" s="3"/>
      <c r="BK16" s="3"/>
      <c r="BL16" s="3"/>
      <c r="BM16" s="3"/>
      <c r="BN16" s="3"/>
      <c r="BO16" s="3"/>
      <c r="BP16" s="3"/>
      <c r="BQ16" s="3"/>
      <c r="BR16" s="3"/>
      <c r="BS16" s="3"/>
      <c r="CD16" s="23" t="s">
        <v>1718</v>
      </c>
    </row>
    <row r="17" spans="1:82" ht="15.75" customHeight="1" thickTop="1" thickBot="1">
      <c r="A17" s="26"/>
      <c r="B17" s="851" t="s">
        <v>593</v>
      </c>
      <c r="C17" s="852"/>
      <c r="D17" s="852"/>
      <c r="E17" s="852"/>
      <c r="F17" s="852"/>
      <c r="G17" s="852"/>
      <c r="H17" s="852"/>
      <c r="I17" s="852"/>
      <c r="J17" s="852"/>
      <c r="K17" s="852"/>
      <c r="L17" s="852"/>
      <c r="M17" s="852"/>
      <c r="N17" s="852"/>
      <c r="O17" s="852"/>
      <c r="P17" s="852"/>
      <c r="Q17" s="852"/>
      <c r="R17" s="852"/>
      <c r="S17" s="852"/>
      <c r="T17" s="852"/>
      <c r="U17" s="852"/>
      <c r="V17" s="852"/>
      <c r="W17" s="852"/>
      <c r="X17" s="852"/>
      <c r="Y17" s="852"/>
      <c r="Z17" s="852"/>
      <c r="AA17" s="852"/>
      <c r="AB17" s="852"/>
      <c r="AC17" s="852"/>
      <c r="AD17" s="852"/>
      <c r="AE17" s="852"/>
      <c r="AF17" s="852"/>
      <c r="AG17" s="852"/>
      <c r="AH17" s="852"/>
      <c r="AI17" s="852"/>
      <c r="AJ17" s="852"/>
      <c r="AK17" s="852"/>
      <c r="AL17" s="852"/>
      <c r="AM17" s="852"/>
      <c r="AN17" s="852"/>
      <c r="AO17" s="852"/>
      <c r="AP17" s="853"/>
      <c r="AQ17" s="207" t="s">
        <v>1813</v>
      </c>
      <c r="AR17" s="854"/>
      <c r="AS17" s="855"/>
      <c r="AT17" s="3"/>
      <c r="AU17" s="3"/>
      <c r="AV17" s="3"/>
      <c r="AW17" s="3"/>
      <c r="AX17" s="3"/>
      <c r="AY17" s="3"/>
      <c r="AZ17" s="3"/>
      <c r="BA17" s="3"/>
      <c r="BB17" s="3"/>
      <c r="BC17" s="3"/>
      <c r="BD17" s="3"/>
      <c r="BE17" s="3"/>
      <c r="BF17" s="3"/>
      <c r="BG17" s="3"/>
      <c r="BH17" s="3"/>
      <c r="BI17" s="767" t="s">
        <v>1211</v>
      </c>
      <c r="BJ17" s="3"/>
      <c r="BK17" s="3"/>
      <c r="BL17" s="3"/>
      <c r="BM17" s="3"/>
      <c r="BN17" s="3"/>
      <c r="BO17" s="3"/>
      <c r="BP17" s="3"/>
      <c r="BQ17" s="3"/>
      <c r="BR17" s="3"/>
      <c r="BS17" s="3"/>
      <c r="CD17" s="23" t="s">
        <v>1719</v>
      </c>
    </row>
    <row r="18" spans="1:82" ht="13.5" customHeight="1" thickTop="1" thickBot="1">
      <c r="A18" s="26"/>
      <c r="B18" s="856" t="s">
        <v>672</v>
      </c>
      <c r="C18" s="847"/>
      <c r="D18" s="847"/>
      <c r="E18" s="847"/>
      <c r="F18" s="847"/>
      <c r="G18" s="847"/>
      <c r="H18" s="847"/>
      <c r="I18" s="847"/>
      <c r="J18" s="847"/>
      <c r="K18" s="847"/>
      <c r="L18" s="847"/>
      <c r="M18" s="847"/>
      <c r="N18" s="847"/>
      <c r="O18" s="847"/>
      <c r="P18" s="847"/>
      <c r="Q18" s="847"/>
      <c r="R18" s="847"/>
      <c r="S18" s="847"/>
      <c r="T18" s="847"/>
      <c r="U18" s="847"/>
      <c r="V18" s="847"/>
      <c r="W18" s="847"/>
      <c r="X18" s="847"/>
      <c r="Y18" s="847"/>
      <c r="Z18" s="847"/>
      <c r="AA18" s="847"/>
      <c r="AB18" s="847"/>
      <c r="AC18" s="847"/>
      <c r="AD18" s="847"/>
      <c r="AE18" s="847"/>
      <c r="AF18" s="847"/>
      <c r="AG18" s="847"/>
      <c r="AH18" s="847"/>
      <c r="AI18" s="847"/>
      <c r="AJ18" s="847"/>
      <c r="AK18" s="847"/>
      <c r="AL18" s="847"/>
      <c r="AM18" s="847"/>
      <c r="AN18" s="847"/>
      <c r="AO18" s="847"/>
      <c r="AP18" s="848"/>
      <c r="AQ18" s="234" t="s">
        <v>1813</v>
      </c>
      <c r="AR18" s="849"/>
      <c r="AS18" s="850"/>
      <c r="AT18" s="3"/>
      <c r="AU18" s="3"/>
      <c r="AV18" s="3"/>
      <c r="AW18" s="3"/>
      <c r="AX18" s="3"/>
      <c r="AY18" s="3"/>
      <c r="AZ18" s="3"/>
      <c r="BA18" s="3"/>
      <c r="BB18" s="3"/>
      <c r="BC18" s="3"/>
      <c r="BD18" s="3"/>
      <c r="BE18" s="3"/>
      <c r="BF18" s="3"/>
      <c r="BG18" s="3"/>
      <c r="BH18" s="3"/>
      <c r="BI18" s="767" t="s">
        <v>1212</v>
      </c>
      <c r="BJ18" s="3"/>
      <c r="BK18" s="3"/>
      <c r="BL18" s="3"/>
      <c r="BM18" s="3"/>
      <c r="BN18" s="3"/>
      <c r="BO18" s="3"/>
      <c r="BP18" s="3"/>
      <c r="BQ18" s="3"/>
      <c r="BR18" s="3"/>
      <c r="BS18" s="3"/>
      <c r="CD18" s="23" t="s">
        <v>1720</v>
      </c>
    </row>
    <row r="19" spans="1:82" ht="15.75" customHeight="1" thickTop="1" thickBot="1">
      <c r="A19" s="26"/>
      <c r="B19" s="851" t="s">
        <v>673</v>
      </c>
      <c r="C19" s="852"/>
      <c r="D19" s="852"/>
      <c r="E19" s="852"/>
      <c r="F19" s="852"/>
      <c r="G19" s="852"/>
      <c r="H19" s="852"/>
      <c r="I19" s="852"/>
      <c r="J19" s="852"/>
      <c r="K19" s="852"/>
      <c r="L19" s="852"/>
      <c r="M19" s="852"/>
      <c r="N19" s="852"/>
      <c r="O19" s="852"/>
      <c r="P19" s="852"/>
      <c r="Q19" s="852"/>
      <c r="R19" s="852"/>
      <c r="S19" s="852"/>
      <c r="T19" s="852"/>
      <c r="U19" s="852"/>
      <c r="V19" s="852"/>
      <c r="W19" s="852"/>
      <c r="X19" s="852"/>
      <c r="Y19" s="852"/>
      <c r="Z19" s="852"/>
      <c r="AA19" s="852"/>
      <c r="AB19" s="852"/>
      <c r="AC19" s="852"/>
      <c r="AD19" s="852"/>
      <c r="AE19" s="852"/>
      <c r="AF19" s="852"/>
      <c r="AG19" s="852"/>
      <c r="AH19" s="852"/>
      <c r="AI19" s="852"/>
      <c r="AJ19" s="852"/>
      <c r="AK19" s="852"/>
      <c r="AL19" s="852"/>
      <c r="AM19" s="852"/>
      <c r="AN19" s="852"/>
      <c r="AO19" s="852"/>
      <c r="AP19" s="853"/>
      <c r="AQ19" s="207" t="s">
        <v>1813</v>
      </c>
      <c r="AR19" s="857"/>
      <c r="AS19" s="858"/>
      <c r="AT19" s="3"/>
      <c r="AU19" s="3"/>
      <c r="AV19" s="3"/>
      <c r="AW19" s="3"/>
      <c r="AX19" s="3"/>
      <c r="AY19" s="3"/>
      <c r="AZ19" s="3"/>
      <c r="BA19" s="3"/>
      <c r="BB19" s="3"/>
      <c r="BC19" s="3"/>
      <c r="BD19" s="3"/>
      <c r="BE19" s="3"/>
      <c r="BF19" s="3"/>
      <c r="BG19" s="3"/>
      <c r="BH19" s="3"/>
      <c r="BI19" s="767" t="s">
        <v>1213</v>
      </c>
      <c r="BJ19" s="3"/>
      <c r="BK19" s="3"/>
      <c r="BL19" s="3"/>
      <c r="BM19" s="3"/>
      <c r="BN19" s="3"/>
      <c r="BO19" s="3"/>
      <c r="BP19" s="3"/>
      <c r="BQ19" s="3"/>
      <c r="BR19" s="3"/>
      <c r="BS19" s="3"/>
      <c r="CD19" s="23" t="s">
        <v>1721</v>
      </c>
    </row>
    <row r="20" spans="1:82" ht="15.75" customHeight="1" thickTop="1" thickBot="1">
      <c r="A20" s="26"/>
      <c r="B20" s="846" t="s">
        <v>709</v>
      </c>
      <c r="C20" s="847"/>
      <c r="D20" s="847"/>
      <c r="E20" s="847"/>
      <c r="F20" s="847"/>
      <c r="G20" s="847"/>
      <c r="H20" s="847"/>
      <c r="I20" s="847"/>
      <c r="J20" s="847"/>
      <c r="K20" s="847"/>
      <c r="L20" s="847"/>
      <c r="M20" s="847"/>
      <c r="N20" s="847"/>
      <c r="O20" s="847"/>
      <c r="P20" s="847"/>
      <c r="Q20" s="847"/>
      <c r="R20" s="847"/>
      <c r="S20" s="847"/>
      <c r="T20" s="847"/>
      <c r="U20" s="847"/>
      <c r="V20" s="847"/>
      <c r="W20" s="847"/>
      <c r="X20" s="847"/>
      <c r="Y20" s="847"/>
      <c r="Z20" s="847"/>
      <c r="AA20" s="847"/>
      <c r="AB20" s="847"/>
      <c r="AC20" s="847"/>
      <c r="AD20" s="847"/>
      <c r="AE20" s="847"/>
      <c r="AF20" s="847"/>
      <c r="AG20" s="847"/>
      <c r="AH20" s="847"/>
      <c r="AI20" s="847"/>
      <c r="AJ20" s="847"/>
      <c r="AK20" s="847"/>
      <c r="AL20" s="847"/>
      <c r="AM20" s="847"/>
      <c r="AN20" s="847"/>
      <c r="AO20" s="847"/>
      <c r="AP20" s="848"/>
      <c r="AQ20" s="234" t="s">
        <v>1813</v>
      </c>
      <c r="AR20" s="849"/>
      <c r="AS20" s="850"/>
      <c r="AT20" s="3"/>
      <c r="AU20" s="3"/>
      <c r="AV20" s="3"/>
      <c r="AW20" s="3"/>
      <c r="AX20" s="3"/>
      <c r="AY20" s="3"/>
      <c r="AZ20" s="3"/>
      <c r="BA20" s="3"/>
      <c r="BB20" s="3"/>
      <c r="BC20" s="3"/>
      <c r="BD20" s="3"/>
      <c r="BE20" s="3"/>
      <c r="BF20" s="3"/>
      <c r="BG20" s="3"/>
      <c r="BH20" s="3"/>
      <c r="BI20" s="767" t="s">
        <v>1214</v>
      </c>
      <c r="BJ20" s="3"/>
      <c r="BK20" s="3"/>
      <c r="BL20" s="3"/>
      <c r="BM20" s="3"/>
      <c r="BN20" s="3"/>
      <c r="BO20" s="3"/>
      <c r="BP20" s="3"/>
      <c r="BQ20" s="3"/>
      <c r="BR20" s="3"/>
      <c r="BS20" s="3"/>
      <c r="CD20" s="23" t="s">
        <v>1722</v>
      </c>
    </row>
    <row r="21" spans="1:82" ht="15.75" customHeight="1" thickTop="1" thickBot="1">
      <c r="A21" s="26"/>
      <c r="B21" s="859" t="s">
        <v>825</v>
      </c>
      <c r="C21" s="860"/>
      <c r="D21" s="860"/>
      <c r="E21" s="860"/>
      <c r="F21" s="860"/>
      <c r="G21" s="860"/>
      <c r="H21" s="860"/>
      <c r="I21" s="860"/>
      <c r="J21" s="860"/>
      <c r="K21" s="860"/>
      <c r="L21" s="860"/>
      <c r="M21" s="860"/>
      <c r="N21" s="860"/>
      <c r="O21" s="860"/>
      <c r="P21" s="860"/>
      <c r="Q21" s="860"/>
      <c r="R21" s="860"/>
      <c r="S21" s="860"/>
      <c r="T21" s="860"/>
      <c r="U21" s="860"/>
      <c r="V21" s="860"/>
      <c r="W21" s="860"/>
      <c r="X21" s="860"/>
      <c r="Y21" s="860"/>
      <c r="Z21" s="860"/>
      <c r="AA21" s="860"/>
      <c r="AB21" s="860"/>
      <c r="AC21" s="860"/>
      <c r="AD21" s="860"/>
      <c r="AE21" s="860"/>
      <c r="AF21" s="860"/>
      <c r="AG21" s="860"/>
      <c r="AH21" s="860"/>
      <c r="AI21" s="860"/>
      <c r="AJ21" s="860"/>
      <c r="AK21" s="860"/>
      <c r="AL21" s="860"/>
      <c r="AM21" s="860"/>
      <c r="AN21" s="860"/>
      <c r="AO21" s="860"/>
      <c r="AP21" s="861"/>
      <c r="AQ21" s="225" t="s">
        <v>1813</v>
      </c>
      <c r="AR21" s="862"/>
      <c r="AS21" s="863"/>
      <c r="AT21" s="3"/>
      <c r="AU21" s="3"/>
      <c r="AV21" s="3"/>
      <c r="AW21" s="3"/>
      <c r="AX21" s="3"/>
      <c r="AY21" s="3"/>
      <c r="AZ21" s="3"/>
      <c r="BA21" s="3"/>
      <c r="BB21" s="3"/>
      <c r="BC21" s="3"/>
      <c r="BD21" s="3"/>
      <c r="BE21" s="3"/>
      <c r="BF21" s="3"/>
      <c r="BG21" s="3"/>
      <c r="BH21" s="3"/>
      <c r="BI21" s="767" t="s">
        <v>1215</v>
      </c>
      <c r="BJ21" s="3"/>
      <c r="BK21" s="3"/>
      <c r="BL21" s="3"/>
      <c r="BM21" s="3"/>
      <c r="BN21" s="3"/>
      <c r="BO21" s="3"/>
      <c r="BP21" s="3"/>
      <c r="BQ21" s="3"/>
      <c r="BR21" s="3"/>
      <c r="BS21" s="3"/>
      <c r="CD21" s="23" t="s">
        <v>1723</v>
      </c>
    </row>
    <row r="22" spans="1:82" ht="13.5" customHeight="1" thickTop="1" thickBot="1">
      <c r="A22" s="26"/>
      <c r="B22" s="226" t="s">
        <v>738</v>
      </c>
      <c r="C22" s="227"/>
      <c r="D22" s="227"/>
      <c r="E22" s="227"/>
      <c r="F22" s="227"/>
      <c r="G22" s="227"/>
      <c r="H22" s="227"/>
      <c r="I22" s="228"/>
      <c r="J22" s="229"/>
      <c r="K22" s="229"/>
      <c r="L22" s="229"/>
      <c r="M22" s="229"/>
      <c r="N22" s="229"/>
      <c r="O22" s="229"/>
      <c r="P22" s="229"/>
      <c r="Q22" s="229"/>
      <c r="R22" s="229"/>
      <c r="S22" s="229"/>
      <c r="T22" s="229"/>
      <c r="U22" s="229"/>
      <c r="V22" s="229"/>
      <c r="W22" s="230" t="s">
        <v>739</v>
      </c>
      <c r="X22" s="228"/>
      <c r="Y22" s="229"/>
      <c r="Z22" s="229"/>
      <c r="AA22" s="229"/>
      <c r="AB22" s="229"/>
      <c r="AC22" s="229"/>
      <c r="AD22" s="229"/>
      <c r="AE22" s="229"/>
      <c r="AF22" s="229"/>
      <c r="AG22" s="229"/>
      <c r="AH22" s="229"/>
      <c r="AI22" s="229"/>
      <c r="AJ22" s="229"/>
      <c r="AK22" s="229"/>
      <c r="AL22" s="229"/>
      <c r="AM22" s="229"/>
      <c r="AN22" s="229"/>
      <c r="AO22" s="231"/>
      <c r="AP22" s="231"/>
      <c r="AQ22" s="231"/>
      <c r="AR22" s="231"/>
      <c r="AS22" s="232"/>
      <c r="AT22" s="3"/>
      <c r="AU22" s="3"/>
      <c r="AV22" s="3"/>
      <c r="AW22" s="3"/>
      <c r="AX22" s="3"/>
      <c r="AY22" s="3"/>
      <c r="AZ22" s="3"/>
      <c r="BA22" s="3"/>
      <c r="BB22" s="3"/>
      <c r="BC22" s="3"/>
      <c r="BD22" s="3"/>
      <c r="BE22" s="3"/>
      <c r="BF22" s="3"/>
      <c r="BG22" s="3"/>
      <c r="BH22" s="3"/>
      <c r="BI22" s="767" t="s">
        <v>1216</v>
      </c>
      <c r="BJ22" s="3"/>
      <c r="BK22" s="3"/>
      <c r="BL22" s="3"/>
      <c r="BM22" s="3"/>
      <c r="BN22" s="3"/>
      <c r="BO22" s="3"/>
      <c r="BP22" s="3"/>
      <c r="BQ22" s="3"/>
      <c r="BR22" s="3"/>
      <c r="BS22" s="3"/>
      <c r="CD22" s="23" t="s">
        <v>1724</v>
      </c>
    </row>
    <row r="23" spans="1:82" ht="13.5" customHeight="1" thickTop="1">
      <c r="A23" s="26"/>
      <c r="B23" s="213" t="s">
        <v>728</v>
      </c>
      <c r="C23" s="208"/>
      <c r="D23" s="208"/>
      <c r="E23" s="208"/>
      <c r="F23" s="208"/>
      <c r="G23" s="208"/>
      <c r="H23" s="208"/>
      <c r="I23" s="208"/>
      <c r="J23" s="208"/>
      <c r="K23" s="208"/>
      <c r="L23" s="208"/>
      <c r="M23" s="208"/>
      <c r="N23" s="208"/>
      <c r="O23" s="208"/>
      <c r="P23" s="208"/>
      <c r="Q23" s="208"/>
      <c r="R23" s="208"/>
      <c r="S23" s="208"/>
      <c r="T23" s="208"/>
      <c r="U23" s="208"/>
      <c r="V23" s="173" t="s">
        <v>681</v>
      </c>
      <c r="W23" s="42"/>
      <c r="X23" s="42"/>
      <c r="Z23" s="42"/>
      <c r="AA23" s="42"/>
      <c r="AB23" s="42"/>
      <c r="AC23" s="174"/>
      <c r="AD23" s="173" t="s">
        <v>863</v>
      </c>
      <c r="AE23" s="42"/>
      <c r="AF23" s="42"/>
      <c r="AG23" s="42"/>
      <c r="AH23" s="42"/>
      <c r="AI23" s="42"/>
      <c r="AJ23" s="42"/>
      <c r="AK23" s="42"/>
      <c r="AL23" s="42"/>
      <c r="AM23" s="42"/>
      <c r="AN23" s="42"/>
      <c r="AO23" s="43"/>
      <c r="AP23" s="43"/>
      <c r="AQ23" s="43"/>
      <c r="AR23" s="43"/>
      <c r="AS23" s="214"/>
      <c r="AT23" s="3"/>
      <c r="AU23" s="3"/>
      <c r="AV23" s="3"/>
      <c r="AW23" s="3"/>
      <c r="AX23" s="3"/>
      <c r="AY23" s="3"/>
      <c r="AZ23" s="3"/>
      <c r="BA23" s="3"/>
      <c r="BB23" s="3"/>
      <c r="BC23" s="3"/>
      <c r="BD23" s="3"/>
      <c r="BE23" s="3"/>
      <c r="BF23" s="3"/>
      <c r="BG23" s="3"/>
      <c r="BH23" s="3"/>
      <c r="BI23" s="767" t="s">
        <v>1217</v>
      </c>
      <c r="BJ23" s="3"/>
      <c r="BK23" s="3"/>
      <c r="BL23" s="3"/>
      <c r="BM23" s="3"/>
      <c r="BN23" s="3"/>
      <c r="BO23" s="3"/>
      <c r="BP23" s="3"/>
      <c r="BQ23" s="3"/>
      <c r="BR23" s="3"/>
      <c r="BS23" s="3"/>
      <c r="CD23" s="23" t="s">
        <v>1725</v>
      </c>
    </row>
    <row r="24" spans="1:82" ht="13.5" customHeight="1">
      <c r="A24" s="26"/>
      <c r="B24" s="213" t="s">
        <v>740</v>
      </c>
      <c r="C24" s="208"/>
      <c r="D24" s="208"/>
      <c r="E24" s="208"/>
      <c r="F24" s="208"/>
      <c r="G24" s="208"/>
      <c r="H24" s="208"/>
      <c r="I24" s="208"/>
      <c r="J24" s="208"/>
      <c r="K24" s="208"/>
      <c r="L24" s="208"/>
      <c r="M24" s="208"/>
      <c r="N24" s="208"/>
      <c r="O24" s="208"/>
      <c r="P24" s="208"/>
      <c r="Q24" s="208"/>
      <c r="R24" s="208"/>
      <c r="S24" s="208"/>
      <c r="T24" s="208"/>
      <c r="U24" s="208"/>
      <c r="V24" s="173"/>
      <c r="W24" s="42"/>
      <c r="X24" s="42"/>
      <c r="Y24" s="42"/>
      <c r="Z24" s="42"/>
      <c r="AA24" s="42"/>
      <c r="AB24" s="42"/>
      <c r="AC24" s="174"/>
      <c r="AD24" s="173"/>
      <c r="AE24" s="42"/>
      <c r="AF24" s="42"/>
      <c r="AG24" s="42"/>
      <c r="AH24" s="42"/>
      <c r="AI24" s="42"/>
      <c r="AJ24" s="42"/>
      <c r="AK24" s="42"/>
      <c r="AL24" s="42"/>
      <c r="AM24" s="42"/>
      <c r="AN24" s="42"/>
      <c r="AO24" s="43"/>
      <c r="AP24" s="43"/>
      <c r="AQ24" s="43"/>
      <c r="AR24" s="43"/>
      <c r="AS24" s="214"/>
      <c r="AT24" s="3"/>
      <c r="AU24" s="3"/>
      <c r="AV24" s="3"/>
      <c r="AW24" s="3"/>
      <c r="AX24" s="3"/>
      <c r="AY24" s="3"/>
      <c r="AZ24" s="3"/>
      <c r="BA24" s="3"/>
      <c r="BB24" s="3"/>
      <c r="BC24" s="3"/>
      <c r="BD24" s="3"/>
      <c r="BE24" s="3"/>
      <c r="BF24" s="3"/>
      <c r="BG24" s="3"/>
      <c r="BH24" s="3"/>
      <c r="BI24" s="767" t="s">
        <v>1218</v>
      </c>
      <c r="BJ24" s="3"/>
      <c r="BK24" s="3"/>
      <c r="BL24" s="3"/>
      <c r="BM24" s="3"/>
      <c r="BN24" s="3"/>
      <c r="BO24" s="3"/>
      <c r="BP24" s="3"/>
      <c r="BQ24" s="3"/>
      <c r="BR24" s="3"/>
      <c r="BS24" s="3"/>
      <c r="CD24" s="23" t="s">
        <v>1726</v>
      </c>
    </row>
    <row r="25" spans="1:82" ht="14.25" customHeight="1">
      <c r="A25" s="26"/>
      <c r="B25" s="213"/>
      <c r="C25" s="208"/>
      <c r="D25" s="208"/>
      <c r="E25" s="208"/>
      <c r="F25" s="208"/>
      <c r="G25" s="208"/>
      <c r="H25" s="208"/>
      <c r="I25" s="208"/>
      <c r="J25" s="208"/>
      <c r="K25" s="208"/>
      <c r="L25" s="208"/>
      <c r="M25" s="208"/>
      <c r="N25" s="208"/>
      <c r="O25" s="208"/>
      <c r="P25" s="208"/>
      <c r="Q25" s="208"/>
      <c r="R25" s="208"/>
      <c r="S25" s="208"/>
      <c r="T25" s="208"/>
      <c r="U25" s="208"/>
      <c r="V25" s="173"/>
      <c r="W25" s="42"/>
      <c r="X25" s="42"/>
      <c r="Y25" s="42"/>
      <c r="Z25" s="42"/>
      <c r="AA25" s="42"/>
      <c r="AB25" s="42"/>
      <c r="AC25" s="174"/>
      <c r="AD25" s="173"/>
      <c r="AE25" s="42"/>
      <c r="AF25" s="42"/>
      <c r="AG25" s="42"/>
      <c r="AH25" s="42"/>
      <c r="AI25" s="42"/>
      <c r="AJ25" s="42"/>
      <c r="AK25" s="42"/>
      <c r="AL25" s="42"/>
      <c r="AM25" s="42"/>
      <c r="AN25" s="42"/>
      <c r="AO25" s="43"/>
      <c r="AP25" s="43"/>
      <c r="AQ25" s="43"/>
      <c r="AR25" s="43"/>
      <c r="AS25" s="214"/>
      <c r="AT25" s="3"/>
      <c r="AU25" s="3"/>
      <c r="AV25" s="3"/>
      <c r="AW25" s="3"/>
      <c r="AX25" s="3"/>
      <c r="AY25" s="3"/>
      <c r="AZ25" s="3"/>
      <c r="BA25" s="3"/>
      <c r="BB25" s="3"/>
      <c r="BC25" s="3"/>
      <c r="BD25" s="3"/>
      <c r="BE25" s="3"/>
      <c r="BF25" s="3"/>
      <c r="BG25" s="3"/>
      <c r="BH25" s="3"/>
      <c r="BI25" s="767" t="s">
        <v>1219</v>
      </c>
      <c r="BJ25" s="3"/>
      <c r="BK25" s="3"/>
      <c r="BL25" s="3"/>
      <c r="BM25" s="3"/>
      <c r="BN25" s="3"/>
      <c r="BO25" s="3"/>
      <c r="BP25" s="3"/>
      <c r="BQ25" s="3"/>
      <c r="BR25" s="3"/>
      <c r="BS25" s="3"/>
      <c r="CD25" s="23" t="s">
        <v>1727</v>
      </c>
    </row>
    <row r="26" spans="1:82" ht="16.5" customHeight="1">
      <c r="A26" s="26"/>
      <c r="B26" s="215"/>
      <c r="C26" s="209"/>
      <c r="D26" s="209"/>
      <c r="E26" s="209"/>
      <c r="F26" s="209"/>
      <c r="G26" s="209"/>
      <c r="H26" s="209"/>
      <c r="I26" s="209"/>
      <c r="J26" s="209"/>
      <c r="K26" s="209"/>
      <c r="L26" s="209"/>
      <c r="M26" s="209"/>
      <c r="N26" s="209"/>
      <c r="O26" s="209"/>
      <c r="P26" s="209"/>
      <c r="Q26" s="209"/>
      <c r="R26" s="209"/>
      <c r="S26" s="209"/>
      <c r="T26" s="209"/>
      <c r="U26" s="210"/>
      <c r="V26" s="173"/>
      <c r="W26" s="42"/>
      <c r="X26" s="42"/>
      <c r="Y26" s="42"/>
      <c r="Z26" s="42"/>
      <c r="AA26" s="42"/>
      <c r="AB26" s="42"/>
      <c r="AC26" s="174"/>
      <c r="AD26" s="173"/>
      <c r="AE26" s="42"/>
      <c r="AF26" s="42"/>
      <c r="AG26" s="42"/>
      <c r="AH26" s="42"/>
      <c r="AI26" s="42"/>
      <c r="AJ26" s="42"/>
      <c r="AK26" s="42"/>
      <c r="AL26" s="42"/>
      <c r="AM26" s="42"/>
      <c r="AN26" s="42"/>
      <c r="AO26" s="43"/>
      <c r="AP26" s="43"/>
      <c r="AQ26" s="43"/>
      <c r="AR26" s="43"/>
      <c r="AS26" s="214"/>
      <c r="AT26" s="3"/>
      <c r="AU26" s="3"/>
      <c r="AV26" s="3"/>
      <c r="AW26" s="3"/>
      <c r="AX26" s="3"/>
      <c r="AY26" s="3"/>
      <c r="AZ26" s="3"/>
      <c r="BA26" s="3"/>
      <c r="BB26" s="3"/>
      <c r="BC26" s="3"/>
      <c r="BD26" s="3"/>
      <c r="BE26" s="3"/>
      <c r="BF26" s="3"/>
      <c r="BG26" s="3"/>
      <c r="BH26" s="3"/>
      <c r="BI26" s="767" t="s">
        <v>1220</v>
      </c>
      <c r="BJ26" s="3"/>
      <c r="BK26" s="3"/>
      <c r="BL26" s="3"/>
      <c r="BM26" s="3"/>
      <c r="BN26" s="3"/>
      <c r="BO26" s="3"/>
      <c r="BP26" s="3"/>
      <c r="BQ26" s="3"/>
      <c r="BR26" s="3"/>
      <c r="BS26" s="3"/>
      <c r="CD26" s="23" t="s">
        <v>1728</v>
      </c>
    </row>
    <row r="27" spans="1:82" ht="13.5" customHeight="1">
      <c r="A27" s="26"/>
      <c r="B27" s="213" t="s">
        <v>741</v>
      </c>
      <c r="C27" s="208"/>
      <c r="D27" s="208"/>
      <c r="E27" s="208"/>
      <c r="F27" s="208"/>
      <c r="G27" s="208"/>
      <c r="H27" s="208"/>
      <c r="I27" s="208"/>
      <c r="J27" s="208"/>
      <c r="K27" s="208"/>
      <c r="L27" s="208"/>
      <c r="M27" s="208"/>
      <c r="N27" s="208"/>
      <c r="O27" s="208"/>
      <c r="P27" s="208"/>
      <c r="Q27" s="208"/>
      <c r="R27" s="208"/>
      <c r="S27" s="208"/>
      <c r="T27" s="208"/>
      <c r="U27" s="208"/>
      <c r="V27" s="173"/>
      <c r="W27" s="42"/>
      <c r="X27" s="42"/>
      <c r="Y27" s="42"/>
      <c r="Z27" s="42"/>
      <c r="AA27" s="42"/>
      <c r="AB27" s="42"/>
      <c r="AC27" s="174"/>
      <c r="AD27" s="173"/>
      <c r="AE27" s="42"/>
      <c r="AF27" s="42"/>
      <c r="AG27" s="42"/>
      <c r="AH27" s="42"/>
      <c r="AI27" s="42"/>
      <c r="AJ27" s="42"/>
      <c r="AK27" s="42"/>
      <c r="AL27" s="42"/>
      <c r="AM27" s="42"/>
      <c r="AN27" s="42"/>
      <c r="AO27" s="43"/>
      <c r="AP27" s="43"/>
      <c r="AQ27" s="43"/>
      <c r="AR27" s="43"/>
      <c r="AS27" s="214"/>
      <c r="AT27" s="3"/>
      <c r="AU27" s="3"/>
      <c r="AV27" s="3"/>
      <c r="AW27" s="3"/>
      <c r="AX27" s="3"/>
      <c r="AY27" s="3"/>
      <c r="AZ27" s="3"/>
      <c r="BA27" s="3"/>
      <c r="BB27" s="3"/>
      <c r="BC27" s="3"/>
      <c r="BD27" s="3"/>
      <c r="BE27" s="3"/>
      <c r="BF27" s="3"/>
      <c r="BG27" s="3"/>
      <c r="BH27" s="3"/>
      <c r="BI27" s="767" t="s">
        <v>1221</v>
      </c>
      <c r="BJ27" s="3"/>
      <c r="BK27" s="3"/>
      <c r="BL27" s="3"/>
      <c r="BM27" s="3"/>
      <c r="BN27" s="3"/>
      <c r="BO27" s="3"/>
      <c r="BP27" s="3"/>
      <c r="BQ27" s="3"/>
      <c r="BR27" s="3"/>
      <c r="BS27" s="3"/>
      <c r="CD27" s="23" t="s">
        <v>1729</v>
      </c>
    </row>
    <row r="28" spans="1:82" ht="17.25" customHeight="1">
      <c r="A28" s="26"/>
      <c r="B28" s="213" t="s">
        <v>742</v>
      </c>
      <c r="C28" s="208"/>
      <c r="D28" s="208"/>
      <c r="E28" s="208"/>
      <c r="F28" s="208"/>
      <c r="G28" s="208"/>
      <c r="H28" s="208"/>
      <c r="I28" s="208"/>
      <c r="J28" s="208"/>
      <c r="K28" s="208"/>
      <c r="L28" s="208"/>
      <c r="M28" s="208"/>
      <c r="N28" s="208"/>
      <c r="O28" s="208"/>
      <c r="P28" s="208"/>
      <c r="Q28" s="208"/>
      <c r="R28" s="208"/>
      <c r="S28" s="208"/>
      <c r="T28" s="208"/>
      <c r="U28" s="208"/>
      <c r="V28" s="173"/>
      <c r="W28" s="42"/>
      <c r="X28" s="42"/>
      <c r="Y28" s="42"/>
      <c r="Z28" s="42"/>
      <c r="AA28" s="42"/>
      <c r="AB28" s="42"/>
      <c r="AC28" s="174"/>
      <c r="AD28" s="173"/>
      <c r="AE28" s="42"/>
      <c r="AF28" s="42"/>
      <c r="AG28" s="42"/>
      <c r="AH28" s="42"/>
      <c r="AI28" s="42"/>
      <c r="AJ28" s="42"/>
      <c r="AK28" s="42"/>
      <c r="AL28" s="42"/>
      <c r="AM28" s="42"/>
      <c r="AN28" s="42"/>
      <c r="AO28" s="43"/>
      <c r="AP28" s="43"/>
      <c r="AQ28" s="43"/>
      <c r="AR28" s="43"/>
      <c r="AS28" s="214"/>
      <c r="AT28" s="3"/>
      <c r="AU28" s="3"/>
      <c r="AV28" s="3"/>
      <c r="AW28" s="3"/>
      <c r="AX28" s="3"/>
      <c r="AY28" s="3"/>
      <c r="AZ28" s="3"/>
      <c r="BA28" s="3"/>
      <c r="BB28" s="3"/>
      <c r="BC28" s="3"/>
      <c r="BD28" s="3"/>
      <c r="BE28" s="3"/>
      <c r="BF28" s="3"/>
      <c r="BG28" s="3"/>
      <c r="BH28" s="3"/>
      <c r="BI28" s="767" t="s">
        <v>1222</v>
      </c>
      <c r="BJ28" s="3"/>
      <c r="BK28" s="3"/>
      <c r="BL28" s="3"/>
      <c r="BM28" s="3"/>
      <c r="BN28" s="3"/>
      <c r="BO28" s="3"/>
      <c r="BP28" s="3"/>
      <c r="BQ28" s="3"/>
      <c r="BR28" s="3"/>
      <c r="BS28" s="3"/>
      <c r="CD28" s="23" t="s">
        <v>1730</v>
      </c>
    </row>
    <row r="29" spans="1:82" ht="18" customHeight="1">
      <c r="A29" s="26"/>
      <c r="B29" s="213"/>
      <c r="C29" s="208"/>
      <c r="D29" s="208"/>
      <c r="E29" s="208"/>
      <c r="F29" s="208"/>
      <c r="G29" s="208"/>
      <c r="H29" s="208"/>
      <c r="I29" s="208"/>
      <c r="J29" s="208"/>
      <c r="K29" s="208"/>
      <c r="L29" s="208"/>
      <c r="M29" s="208"/>
      <c r="N29" s="208"/>
      <c r="O29" s="208"/>
      <c r="P29" s="208"/>
      <c r="Q29" s="208"/>
      <c r="R29" s="208"/>
      <c r="S29" s="208"/>
      <c r="T29" s="208"/>
      <c r="U29" s="208"/>
      <c r="V29" s="173"/>
      <c r="W29" s="42"/>
      <c r="X29" s="42"/>
      <c r="Y29" s="42"/>
      <c r="Z29" s="42"/>
      <c r="AA29" s="42"/>
      <c r="AB29" s="42"/>
      <c r="AC29" s="174"/>
      <c r="AD29" s="173"/>
      <c r="AE29" s="42"/>
      <c r="AF29" s="42"/>
      <c r="AG29" s="42"/>
      <c r="AH29" s="42"/>
      <c r="AI29" s="42"/>
      <c r="AJ29" s="42"/>
      <c r="AK29" s="42"/>
      <c r="AL29" s="42"/>
      <c r="AM29" s="42"/>
      <c r="AN29" s="42"/>
      <c r="AO29" s="43"/>
      <c r="AP29" s="43"/>
      <c r="AQ29" s="43"/>
      <c r="AR29" s="43"/>
      <c r="AS29" s="214"/>
      <c r="AT29" s="3"/>
      <c r="AU29" s="3"/>
      <c r="AV29" s="3"/>
      <c r="AW29" s="3"/>
      <c r="AX29" s="3"/>
      <c r="AY29" s="3"/>
      <c r="AZ29" s="3"/>
      <c r="BA29" s="3"/>
      <c r="BB29" s="3"/>
      <c r="BC29" s="3"/>
      <c r="BD29" s="3"/>
      <c r="BE29" s="3"/>
      <c r="BF29" s="3"/>
      <c r="BG29" s="3"/>
      <c r="BH29" s="3"/>
      <c r="BI29" s="767" t="s">
        <v>1223</v>
      </c>
      <c r="BJ29" s="3"/>
      <c r="BK29" s="3"/>
      <c r="BL29" s="3"/>
      <c r="BM29" s="3"/>
      <c r="BN29" s="3"/>
      <c r="BO29" s="3"/>
      <c r="BP29" s="3"/>
      <c r="BQ29" s="3"/>
      <c r="BR29" s="3"/>
      <c r="BS29" s="3"/>
      <c r="CD29" s="23" t="s">
        <v>1731</v>
      </c>
    </row>
    <row r="30" spans="1:82" ht="13.5" customHeight="1">
      <c r="A30" s="26"/>
      <c r="B30" s="213"/>
      <c r="C30" s="208"/>
      <c r="D30" s="208"/>
      <c r="E30" s="208"/>
      <c r="F30" s="208"/>
      <c r="G30" s="208"/>
      <c r="H30" s="208"/>
      <c r="I30" s="208"/>
      <c r="J30" s="208"/>
      <c r="K30" s="208"/>
      <c r="L30" s="208"/>
      <c r="M30" s="208"/>
      <c r="N30" s="208"/>
      <c r="O30" s="208"/>
      <c r="P30" s="208"/>
      <c r="Q30" s="208"/>
      <c r="R30" s="208"/>
      <c r="S30" s="208"/>
      <c r="T30" s="208"/>
      <c r="U30" s="208"/>
      <c r="V30" s="173"/>
      <c r="W30" s="42"/>
      <c r="X30" s="42"/>
      <c r="Y30" s="42"/>
      <c r="Z30" s="42"/>
      <c r="AA30" s="42"/>
      <c r="AB30" s="42"/>
      <c r="AC30" s="174"/>
      <c r="AD30" s="173"/>
      <c r="AE30" s="42"/>
      <c r="AF30" s="42"/>
      <c r="AG30" s="42"/>
      <c r="AH30" s="42"/>
      <c r="AI30" s="42"/>
      <c r="AJ30" s="42"/>
      <c r="AK30" s="42"/>
      <c r="AL30" s="42"/>
      <c r="AM30" s="42"/>
      <c r="AN30" s="42"/>
      <c r="AO30" s="43"/>
      <c r="AP30" s="43"/>
      <c r="AQ30" s="43"/>
      <c r="AR30" s="43"/>
      <c r="AS30" s="214"/>
      <c r="AT30" s="3"/>
      <c r="AU30" s="3"/>
      <c r="AV30" s="3"/>
      <c r="AW30" s="3"/>
      <c r="AX30" s="3"/>
      <c r="AY30" s="3"/>
      <c r="AZ30" s="3"/>
      <c r="BA30" s="3"/>
      <c r="BB30" s="3"/>
      <c r="BC30" s="3"/>
      <c r="BD30" s="3"/>
      <c r="BE30" s="3"/>
      <c r="BF30" s="3"/>
      <c r="BG30" s="3"/>
      <c r="BH30" s="3"/>
      <c r="BI30" s="767" t="s">
        <v>1224</v>
      </c>
      <c r="BJ30" s="3"/>
      <c r="BK30" s="3"/>
      <c r="BL30" s="3"/>
      <c r="BM30" s="3"/>
      <c r="BN30" s="3"/>
      <c r="BO30" s="3"/>
      <c r="BP30" s="3"/>
      <c r="BQ30" s="3"/>
      <c r="BR30" s="3"/>
      <c r="BS30" s="3"/>
      <c r="CD30" s="23" t="s">
        <v>1732</v>
      </c>
    </row>
    <row r="31" spans="1:82" ht="13.5" customHeight="1" thickBot="1">
      <c r="A31" s="26"/>
      <c r="B31" s="216" t="s">
        <v>864</v>
      </c>
      <c r="C31" s="217"/>
      <c r="D31" s="218"/>
      <c r="E31" s="218"/>
      <c r="F31" s="218"/>
      <c r="G31" s="218"/>
      <c r="H31" s="218"/>
      <c r="I31" s="218"/>
      <c r="J31" s="219"/>
      <c r="K31" s="218"/>
      <c r="L31" s="218"/>
      <c r="M31" s="218"/>
      <c r="N31" s="218"/>
      <c r="O31" s="218"/>
      <c r="P31" s="218"/>
      <c r="Q31" s="218"/>
      <c r="R31" s="218"/>
      <c r="S31" s="218"/>
      <c r="T31" s="218"/>
      <c r="U31" s="219"/>
      <c r="V31" s="220"/>
      <c r="W31" s="221"/>
      <c r="X31" s="221"/>
      <c r="Y31" s="221"/>
      <c r="Z31" s="221"/>
      <c r="AA31" s="221"/>
      <c r="AB31" s="221"/>
      <c r="AC31" s="222"/>
      <c r="AD31" s="220"/>
      <c r="AE31" s="221"/>
      <c r="AF31" s="221"/>
      <c r="AG31" s="221"/>
      <c r="AH31" s="221"/>
      <c r="AI31" s="221"/>
      <c r="AJ31" s="221"/>
      <c r="AK31" s="221"/>
      <c r="AL31" s="221"/>
      <c r="AM31" s="221"/>
      <c r="AN31" s="221"/>
      <c r="AO31" s="223"/>
      <c r="AP31" s="223"/>
      <c r="AQ31" s="223"/>
      <c r="AR31" s="223"/>
      <c r="AS31" s="224"/>
      <c r="AT31" s="3"/>
      <c r="AU31" s="3"/>
      <c r="AV31" s="3"/>
      <c r="AW31" s="3"/>
      <c r="AX31" s="3"/>
      <c r="AY31" s="3"/>
      <c r="AZ31" s="3"/>
      <c r="BA31" s="3"/>
      <c r="BB31" s="3"/>
      <c r="BC31" s="3"/>
      <c r="BD31" s="3"/>
      <c r="BE31" s="3"/>
      <c r="BF31" s="3"/>
      <c r="BG31" s="3"/>
      <c r="BH31" s="3"/>
      <c r="BI31" s="767" t="s">
        <v>1225</v>
      </c>
      <c r="BJ31" s="3"/>
      <c r="BK31" s="3"/>
      <c r="BL31" s="3"/>
      <c r="BM31" s="3"/>
      <c r="BN31" s="3"/>
      <c r="BO31" s="3"/>
      <c r="BP31" s="3"/>
      <c r="BQ31" s="3"/>
      <c r="BR31" s="3"/>
      <c r="BS31" s="3"/>
      <c r="CD31" s="23" t="s">
        <v>1733</v>
      </c>
    </row>
    <row r="32" spans="1:82" ht="21.75" customHeight="1" thickTop="1">
      <c r="A32" s="26"/>
      <c r="B32" s="3"/>
      <c r="C32" s="3"/>
      <c r="D32" s="3"/>
      <c r="E32" s="3"/>
      <c r="F32" s="3"/>
      <c r="G32" s="3"/>
      <c r="H32" s="3"/>
      <c r="I32" s="3"/>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767" t="s">
        <v>1226</v>
      </c>
      <c r="BJ32" s="3"/>
      <c r="BK32" s="3"/>
      <c r="BL32" s="3"/>
      <c r="BM32" s="3"/>
      <c r="BN32" s="3"/>
      <c r="BO32" s="3"/>
      <c r="BP32" s="3"/>
      <c r="BQ32" s="3"/>
      <c r="BR32" s="3"/>
      <c r="BS32" s="3"/>
      <c r="CD32" s="23" t="s">
        <v>1734</v>
      </c>
    </row>
    <row r="33" spans="1:82" ht="24.75" customHeight="1">
      <c r="A33" s="26"/>
      <c r="B33" s="3"/>
      <c r="C33" s="3"/>
      <c r="D33" s="3"/>
      <c r="E33" s="3"/>
      <c r="F33" s="3"/>
      <c r="G33" s="3"/>
      <c r="H33" s="3"/>
      <c r="I33" s="3"/>
      <c r="J33" s="3"/>
      <c r="K33" s="3"/>
      <c r="L33" s="3"/>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767" t="s">
        <v>1227</v>
      </c>
      <c r="BJ33" s="3"/>
      <c r="BK33" s="3"/>
      <c r="BL33" s="3"/>
      <c r="BM33" s="3"/>
      <c r="BN33" s="3"/>
      <c r="BO33" s="3"/>
      <c r="BP33" s="3"/>
      <c r="BQ33" s="3"/>
      <c r="BR33" s="3"/>
      <c r="BS33" s="3"/>
      <c r="CD33" s="23" t="s">
        <v>1735</v>
      </c>
    </row>
    <row r="34" spans="1:82" ht="24.75" hidden="1" customHeight="1">
      <c r="A34" s="26"/>
      <c r="B34" s="3"/>
      <c r="C34" s="3"/>
      <c r="D34" s="3"/>
      <c r="E34" s="3"/>
      <c r="F34" s="3"/>
      <c r="G34" s="3"/>
      <c r="H34" s="3"/>
      <c r="I34" s="3"/>
      <c r="J34" s="3"/>
      <c r="K34" s="3"/>
      <c r="L34" s="3"/>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767" t="s">
        <v>1228</v>
      </c>
      <c r="BJ34" s="3"/>
      <c r="BK34" s="3"/>
      <c r="BL34" s="3"/>
      <c r="BM34" s="3"/>
      <c r="BN34" s="3"/>
      <c r="BO34" s="3"/>
      <c r="BP34" s="3"/>
      <c r="BQ34" s="3"/>
      <c r="BR34" s="3"/>
      <c r="BS34" s="3"/>
      <c r="CD34" s="23" t="s">
        <v>1736</v>
      </c>
    </row>
    <row r="35" spans="1:82" ht="24.75" hidden="1" customHeight="1">
      <c r="A35" s="26"/>
      <c r="B35" s="3"/>
      <c r="C35" s="3"/>
      <c r="D35" s="3"/>
      <c r="E35" s="3"/>
      <c r="F35" s="3"/>
      <c r="G35" s="3"/>
      <c r="H35" s="3"/>
      <c r="I35" s="3"/>
      <c r="J35" s="3"/>
      <c r="K35" s="3"/>
      <c r="L35" s="3"/>
      <c r="M35" s="3"/>
      <c r="N35" s="3"/>
      <c r="O35" s="3"/>
      <c r="P35" s="3"/>
      <c r="Q35" s="3"/>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767" t="s">
        <v>1229</v>
      </c>
      <c r="BJ35" s="3"/>
      <c r="BK35" s="3"/>
      <c r="BL35" s="3"/>
      <c r="BM35" s="3"/>
      <c r="BN35" s="3"/>
      <c r="BO35" s="3"/>
      <c r="BP35" s="3"/>
      <c r="BQ35" s="3"/>
      <c r="BR35" s="3"/>
      <c r="BS35" s="3"/>
      <c r="CD35" s="23" t="s">
        <v>1737</v>
      </c>
    </row>
    <row r="36" spans="1:82" ht="24.75" hidden="1" customHeight="1">
      <c r="A36" s="26"/>
      <c r="B36" s="3"/>
      <c r="C36" s="3"/>
      <c r="D36" s="3"/>
      <c r="E36" s="3"/>
      <c r="F36" s="3"/>
      <c r="G36" s="3"/>
      <c r="H36" s="3"/>
      <c r="I36" s="3"/>
      <c r="J36" s="3"/>
      <c r="K36" s="3"/>
      <c r="L36" s="3"/>
      <c r="M36" s="3"/>
      <c r="N36" s="3"/>
      <c r="O36" s="3"/>
      <c r="P36" s="3"/>
      <c r="Q36" s="3"/>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767" t="s">
        <v>1230</v>
      </c>
      <c r="BJ36" s="3"/>
      <c r="BK36" s="3"/>
      <c r="BL36" s="3"/>
      <c r="BM36" s="3"/>
      <c r="BN36" s="3"/>
      <c r="BO36" s="3"/>
      <c r="BP36" s="3"/>
      <c r="BQ36" s="3"/>
      <c r="BR36" s="3"/>
      <c r="BS36" s="3"/>
      <c r="CD36" s="23" t="s">
        <v>1738</v>
      </c>
    </row>
    <row r="37" spans="1:82" ht="24.75" hidden="1" customHeight="1">
      <c r="A37" s="26"/>
      <c r="B37" s="3"/>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767" t="s">
        <v>1231</v>
      </c>
      <c r="BJ37" s="3"/>
      <c r="BK37" s="3"/>
      <c r="BL37" s="3"/>
      <c r="BM37" s="3"/>
      <c r="BN37" s="3"/>
      <c r="BO37" s="3"/>
      <c r="BP37" s="3"/>
      <c r="BQ37" s="3"/>
      <c r="BR37" s="3"/>
      <c r="BS37" s="3"/>
      <c r="CD37" s="23" t="s">
        <v>1739</v>
      </c>
    </row>
    <row r="38" spans="1:82" ht="24.75" hidden="1" customHeight="1">
      <c r="A38" s="26"/>
      <c r="B38" s="3"/>
      <c r="C38" s="3"/>
      <c r="D38" s="3"/>
      <c r="E38" s="3"/>
      <c r="F38" s="3"/>
      <c r="G38" s="3"/>
      <c r="H38" s="3"/>
      <c r="I38" s="3"/>
      <c r="J38" s="3"/>
      <c r="K38" s="3"/>
      <c r="L38" s="3"/>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767" t="s">
        <v>1232</v>
      </c>
      <c r="BJ38" s="3"/>
      <c r="BK38" s="3"/>
      <c r="BL38" s="3"/>
      <c r="BM38" s="3"/>
      <c r="BN38" s="3"/>
      <c r="BO38" s="3"/>
      <c r="BP38" s="3"/>
      <c r="BQ38" s="3"/>
      <c r="BR38" s="3"/>
      <c r="BS38" s="3"/>
      <c r="CD38" s="23" t="s">
        <v>1740</v>
      </c>
    </row>
    <row r="39" spans="1:82" ht="24.75" hidden="1" customHeight="1">
      <c r="A39" s="26"/>
      <c r="B39" s="3"/>
      <c r="C39" s="3"/>
      <c r="D39" s="3"/>
      <c r="E39" s="3"/>
      <c r="F39" s="3"/>
      <c r="G39" s="3"/>
      <c r="H39" s="3"/>
      <c r="I39" s="3"/>
      <c r="J39" s="3"/>
      <c r="K39" s="3"/>
      <c r="L39" s="3"/>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767" t="s">
        <v>1233</v>
      </c>
      <c r="BJ39" s="3"/>
      <c r="BK39" s="3"/>
      <c r="BL39" s="3"/>
      <c r="BM39" s="3"/>
      <c r="BN39" s="3"/>
      <c r="BO39" s="3"/>
      <c r="BP39" s="3"/>
      <c r="BQ39" s="3"/>
      <c r="BR39" s="3"/>
      <c r="BS39" s="3"/>
      <c r="CD39" s="23" t="s">
        <v>1741</v>
      </c>
    </row>
    <row r="40" spans="1:82" ht="24.75" hidden="1" customHeight="1">
      <c r="A40" s="26"/>
      <c r="B40" s="3"/>
      <c r="C40" s="3"/>
      <c r="D40" s="3"/>
      <c r="E40" s="3"/>
      <c r="F40" s="3"/>
      <c r="G40" s="3"/>
      <c r="H40" s="3"/>
      <c r="I40" s="3"/>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3"/>
      <c r="BE40" s="3"/>
      <c r="BF40" s="3"/>
      <c r="BG40" s="3"/>
      <c r="BH40" s="3"/>
      <c r="BI40" s="767" t="s">
        <v>1234</v>
      </c>
      <c r="BJ40" s="3"/>
      <c r="BK40" s="3"/>
      <c r="BL40" s="3"/>
      <c r="BM40" s="3"/>
      <c r="BN40" s="3"/>
      <c r="BO40" s="3"/>
      <c r="BP40" s="3"/>
      <c r="BQ40" s="3"/>
      <c r="BR40" s="3"/>
      <c r="BS40" s="3"/>
      <c r="CD40" s="23" t="s">
        <v>1742</v>
      </c>
    </row>
    <row r="41" spans="1:82" ht="24.75" hidden="1" customHeight="1">
      <c r="A41" s="26"/>
      <c r="B41" s="3"/>
      <c r="C41" s="3"/>
      <c r="D41" s="3"/>
      <c r="E41" s="3"/>
      <c r="F41" s="3"/>
      <c r="G41" s="3"/>
      <c r="H41" s="3"/>
      <c r="I41" s="3"/>
      <c r="J41" s="3"/>
      <c r="K41" s="3"/>
      <c r="L41" s="3"/>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767" t="s">
        <v>1235</v>
      </c>
      <c r="BJ41" s="3"/>
      <c r="BK41" s="3"/>
      <c r="BL41" s="3"/>
      <c r="BM41" s="3"/>
      <c r="BN41" s="3"/>
      <c r="BO41" s="3"/>
      <c r="BP41" s="3"/>
      <c r="BQ41" s="3"/>
      <c r="BR41" s="3"/>
      <c r="BS41" s="3"/>
    </row>
    <row r="42" spans="1:82" ht="24.75" hidden="1" customHeight="1">
      <c r="A42" s="26"/>
      <c r="B42" s="3"/>
      <c r="C42" s="3"/>
      <c r="D42" s="3"/>
      <c r="E42" s="3"/>
      <c r="F42" s="3"/>
      <c r="G42" s="3"/>
      <c r="H42" s="3"/>
      <c r="I42" s="3"/>
      <c r="J42" s="3"/>
      <c r="K42" s="3"/>
      <c r="L42" s="3"/>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767" t="s">
        <v>1236</v>
      </c>
      <c r="BJ42" s="3"/>
      <c r="BK42" s="3"/>
      <c r="BL42" s="3"/>
      <c r="BM42" s="3"/>
      <c r="BN42" s="3"/>
      <c r="BO42" s="3"/>
      <c r="BP42" s="3"/>
      <c r="BQ42" s="3"/>
      <c r="BR42" s="3"/>
      <c r="BS42" s="3"/>
    </row>
    <row r="43" spans="1:82" ht="24.75" hidden="1" customHeight="1">
      <c r="A43" s="26"/>
      <c r="B43" s="3"/>
      <c r="C43" s="3"/>
      <c r="D43" s="3"/>
      <c r="E43" s="3"/>
      <c r="F43" s="3"/>
      <c r="G43" s="3"/>
      <c r="H43" s="3"/>
      <c r="I43" s="3"/>
      <c r="J43" s="3"/>
      <c r="K43" s="3"/>
      <c r="L43" s="3"/>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767" t="s">
        <v>1237</v>
      </c>
      <c r="BJ43" s="3"/>
      <c r="BK43" s="3"/>
      <c r="BL43" s="3"/>
      <c r="BM43" s="3"/>
      <c r="BN43" s="3"/>
      <c r="BO43" s="3"/>
      <c r="BP43" s="3"/>
      <c r="BQ43" s="3"/>
      <c r="BR43" s="3"/>
      <c r="BS43" s="3"/>
    </row>
    <row r="44" spans="1:82" ht="24.75" hidden="1" customHeight="1">
      <c r="A44" s="26"/>
      <c r="B44" s="3"/>
      <c r="C44" s="3"/>
      <c r="D44" s="3"/>
      <c r="E44" s="3"/>
      <c r="F44" s="3"/>
      <c r="G44" s="3"/>
      <c r="H44" s="3"/>
      <c r="I44" s="3"/>
      <c r="J44" s="3"/>
      <c r="K44" s="3"/>
      <c r="L44" s="3"/>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767" t="s">
        <v>1238</v>
      </c>
      <c r="BJ44" s="3"/>
      <c r="BK44" s="3"/>
      <c r="BL44" s="3"/>
      <c r="BM44" s="3"/>
      <c r="BN44" s="3"/>
      <c r="BO44" s="3"/>
      <c r="BP44" s="3"/>
      <c r="BQ44" s="3"/>
      <c r="BR44" s="3"/>
      <c r="BS44" s="3"/>
    </row>
    <row r="45" spans="1:82" ht="24.75" hidden="1" customHeight="1">
      <c r="A45" s="26"/>
      <c r="B45" s="3"/>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767" t="s">
        <v>1239</v>
      </c>
      <c r="BJ45" s="3"/>
      <c r="BK45" s="3"/>
      <c r="BL45" s="3"/>
      <c r="BM45" s="3"/>
      <c r="BN45" s="3"/>
      <c r="BO45" s="3"/>
      <c r="BP45" s="3"/>
      <c r="BQ45" s="3"/>
      <c r="BR45" s="3"/>
      <c r="BS45" s="3"/>
    </row>
    <row r="46" spans="1:82" ht="24.75" hidden="1" customHeight="1">
      <c r="A46" s="26"/>
      <c r="B46" s="3"/>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767" t="s">
        <v>1240</v>
      </c>
      <c r="BJ46" s="3"/>
      <c r="BK46" s="3"/>
      <c r="BL46" s="3"/>
      <c r="BM46" s="3"/>
      <c r="BN46" s="3"/>
      <c r="BO46" s="3"/>
      <c r="BP46" s="3"/>
      <c r="BQ46" s="3"/>
      <c r="BR46" s="3"/>
      <c r="BS46" s="3"/>
    </row>
    <row r="47" spans="1:82" ht="24.75" hidden="1" customHeight="1">
      <c r="A47" s="26"/>
      <c r="B47" s="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767" t="s">
        <v>1241</v>
      </c>
      <c r="BJ47" s="3"/>
      <c r="BK47" s="3"/>
      <c r="BL47" s="3"/>
      <c r="BM47" s="3"/>
      <c r="BN47" s="3"/>
      <c r="BO47" s="3"/>
      <c r="BP47" s="3"/>
      <c r="BQ47" s="3"/>
      <c r="BR47" s="3"/>
      <c r="BS47" s="3"/>
    </row>
    <row r="48" spans="1:82" ht="24.75" hidden="1" customHeight="1">
      <c r="A48" s="26"/>
      <c r="B48" s="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767" t="s">
        <v>1242</v>
      </c>
      <c r="BJ48" s="3"/>
      <c r="BK48" s="3"/>
      <c r="BL48" s="3"/>
      <c r="BM48" s="3"/>
      <c r="BN48" s="3"/>
      <c r="BO48" s="3"/>
      <c r="BP48" s="3"/>
      <c r="BQ48" s="3"/>
      <c r="BR48" s="3"/>
      <c r="BS48" s="3"/>
    </row>
    <row r="49" spans="1:71" ht="24.75" hidden="1" customHeight="1">
      <c r="A49" s="26"/>
      <c r="B49" s="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c r="BA49" s="3"/>
      <c r="BB49" s="3"/>
      <c r="BC49" s="3"/>
      <c r="BD49" s="3"/>
      <c r="BE49" s="3"/>
      <c r="BF49" s="3"/>
      <c r="BG49" s="3"/>
      <c r="BH49" s="3"/>
      <c r="BI49" s="767" t="s">
        <v>1243</v>
      </c>
      <c r="BJ49" s="3"/>
      <c r="BK49" s="3"/>
      <c r="BL49" s="3"/>
      <c r="BM49" s="3"/>
      <c r="BN49" s="3"/>
      <c r="BO49" s="3"/>
      <c r="BP49" s="3"/>
      <c r="BQ49" s="3"/>
      <c r="BR49" s="3"/>
      <c r="BS49" s="3"/>
    </row>
    <row r="50" spans="1:71" ht="24.75" hidden="1" customHeight="1">
      <c r="A50" s="26"/>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767" t="s">
        <v>1244</v>
      </c>
      <c r="BJ50" s="3"/>
      <c r="BK50" s="3"/>
      <c r="BL50" s="3"/>
      <c r="BM50" s="3"/>
      <c r="BN50" s="3"/>
      <c r="BO50" s="3"/>
      <c r="BP50" s="3"/>
      <c r="BQ50" s="3"/>
      <c r="BR50" s="3"/>
      <c r="BS50" s="3"/>
    </row>
    <row r="51" spans="1:71" ht="24.75" hidden="1" customHeight="1">
      <c r="A51" s="26"/>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767" t="s">
        <v>1245</v>
      </c>
      <c r="BJ51" s="3"/>
      <c r="BK51" s="3"/>
      <c r="BL51" s="3"/>
      <c r="BM51" s="3"/>
      <c r="BN51" s="3"/>
      <c r="BO51" s="3"/>
      <c r="BP51" s="3"/>
      <c r="BQ51" s="3"/>
      <c r="BR51" s="3"/>
      <c r="BS51" s="3"/>
    </row>
    <row r="52" spans="1:71" ht="24.75" hidden="1" customHeight="1">
      <c r="A52" s="26"/>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767" t="s">
        <v>1246</v>
      </c>
      <c r="BJ52" s="3"/>
      <c r="BK52" s="3"/>
      <c r="BL52" s="3"/>
      <c r="BM52" s="3"/>
      <c r="BN52" s="3"/>
      <c r="BO52" s="3"/>
      <c r="BP52" s="3"/>
      <c r="BQ52" s="3"/>
      <c r="BR52" s="3"/>
      <c r="BS52" s="3"/>
    </row>
    <row r="53" spans="1:71" ht="24.75" hidden="1" customHeight="1">
      <c r="A53" s="26"/>
      <c r="B53" s="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767" t="s">
        <v>1247</v>
      </c>
      <c r="BJ53" s="3"/>
      <c r="BK53" s="3"/>
      <c r="BL53" s="3"/>
      <c r="BM53" s="3"/>
      <c r="BN53" s="3"/>
      <c r="BO53" s="3"/>
      <c r="BP53" s="3"/>
      <c r="BQ53" s="3"/>
      <c r="BR53" s="3"/>
      <c r="BS53" s="3"/>
    </row>
    <row r="54" spans="1:71" ht="24.75" hidden="1" customHeight="1">
      <c r="A54" s="26"/>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767" t="s">
        <v>1248</v>
      </c>
      <c r="BJ54" s="3"/>
      <c r="BK54" s="3"/>
      <c r="BL54" s="3"/>
      <c r="BM54" s="3"/>
      <c r="BN54" s="3"/>
      <c r="BO54" s="3"/>
      <c r="BP54" s="3"/>
      <c r="BQ54" s="3"/>
      <c r="BR54" s="3"/>
      <c r="BS54" s="3"/>
    </row>
    <row r="55" spans="1:71" ht="24.75" hidden="1" customHeight="1">
      <c r="A55" s="26"/>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767" t="s">
        <v>1249</v>
      </c>
      <c r="BJ55" s="3"/>
      <c r="BK55" s="3"/>
      <c r="BL55" s="3"/>
      <c r="BM55" s="3"/>
      <c r="BN55" s="3"/>
      <c r="BO55" s="3"/>
      <c r="BP55" s="3"/>
      <c r="BQ55" s="3"/>
      <c r="BR55" s="3"/>
      <c r="BS55" s="3"/>
    </row>
    <row r="56" spans="1:71" ht="24.75" hidden="1" customHeight="1">
      <c r="A56" s="26"/>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767" t="s">
        <v>1250</v>
      </c>
      <c r="BJ56" s="3"/>
      <c r="BK56" s="3"/>
      <c r="BL56" s="3"/>
      <c r="BM56" s="3"/>
      <c r="BN56" s="3"/>
      <c r="BO56" s="3"/>
      <c r="BP56" s="3"/>
      <c r="BQ56" s="3"/>
      <c r="BR56" s="3"/>
      <c r="BS56" s="3"/>
    </row>
    <row r="57" spans="1:71" ht="24.75" hidden="1" customHeight="1">
      <c r="A57" s="26"/>
      <c r="B57" s="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767" t="s">
        <v>1251</v>
      </c>
      <c r="BJ57" s="3"/>
      <c r="BK57" s="3"/>
      <c r="BL57" s="3"/>
      <c r="BM57" s="3"/>
      <c r="BN57" s="3"/>
      <c r="BO57" s="3"/>
      <c r="BP57" s="3"/>
      <c r="BQ57" s="3"/>
      <c r="BR57" s="3"/>
      <c r="BS57" s="3"/>
    </row>
    <row r="58" spans="1:71" ht="24.75" hidden="1" customHeight="1">
      <c r="A58" s="26"/>
      <c r="B58" s="3"/>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767" t="s">
        <v>1252</v>
      </c>
      <c r="BJ58" s="3"/>
      <c r="BK58" s="3"/>
      <c r="BL58" s="3"/>
      <c r="BM58" s="3"/>
      <c r="BN58" s="3"/>
      <c r="BO58" s="3"/>
      <c r="BP58" s="3"/>
      <c r="BQ58" s="3"/>
      <c r="BR58" s="3"/>
      <c r="BS58" s="3"/>
    </row>
    <row r="59" spans="1:71" ht="24.75" hidden="1" customHeight="1">
      <c r="A59" s="26"/>
      <c r="B59" s="3"/>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767" t="s">
        <v>1253</v>
      </c>
      <c r="BJ59" s="3"/>
      <c r="BK59" s="3"/>
      <c r="BL59" s="3"/>
      <c r="BM59" s="3"/>
      <c r="BN59" s="3"/>
      <c r="BO59" s="3"/>
      <c r="BP59" s="3"/>
      <c r="BQ59" s="3"/>
      <c r="BR59" s="3"/>
      <c r="BS59" s="3"/>
    </row>
    <row r="60" spans="1:71" ht="24.75" hidden="1" customHeight="1">
      <c r="A60" s="26"/>
      <c r="B60" s="3"/>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767" t="s">
        <v>1254</v>
      </c>
      <c r="BJ60" s="3"/>
      <c r="BK60" s="3"/>
      <c r="BL60" s="3"/>
      <c r="BM60" s="3"/>
      <c r="BN60" s="3"/>
      <c r="BO60" s="3"/>
      <c r="BP60" s="3"/>
      <c r="BQ60" s="3"/>
      <c r="BR60" s="3"/>
      <c r="BS60" s="3"/>
    </row>
    <row r="61" spans="1:71" ht="24.75" hidden="1" customHeight="1">
      <c r="A61" s="26"/>
      <c r="B61" s="3"/>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767" t="s">
        <v>1255</v>
      </c>
      <c r="BJ61" s="3"/>
      <c r="BK61" s="3"/>
      <c r="BL61" s="3"/>
      <c r="BM61" s="3"/>
      <c r="BN61" s="3"/>
      <c r="BO61" s="3"/>
      <c r="BP61" s="3"/>
      <c r="BQ61" s="3"/>
      <c r="BR61" s="3"/>
      <c r="BS61" s="3"/>
    </row>
    <row r="62" spans="1:71" ht="24.75" hidden="1" customHeight="1">
      <c r="A62" s="26"/>
      <c r="B62" s="3"/>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767" t="s">
        <v>1256</v>
      </c>
      <c r="BJ62" s="3"/>
      <c r="BK62" s="3"/>
      <c r="BL62" s="3"/>
      <c r="BM62" s="3"/>
      <c r="BN62" s="3"/>
      <c r="BO62" s="3"/>
      <c r="BP62" s="3"/>
      <c r="BQ62" s="3"/>
      <c r="BR62" s="3"/>
      <c r="BS62" s="3"/>
    </row>
    <row r="63" spans="1:71" ht="24.75" hidden="1" customHeight="1">
      <c r="A63" s="26"/>
      <c r="B63" s="3"/>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767" t="s">
        <v>1257</v>
      </c>
      <c r="BJ63" s="3"/>
      <c r="BK63" s="3"/>
      <c r="BL63" s="3"/>
      <c r="BM63" s="3"/>
      <c r="BN63" s="3"/>
      <c r="BO63" s="3"/>
      <c r="BP63" s="3"/>
      <c r="BQ63" s="3"/>
      <c r="BR63" s="3"/>
      <c r="BS63" s="3"/>
    </row>
    <row r="64" spans="1:71" ht="24.75" hidden="1" customHeight="1">
      <c r="A64" s="26"/>
      <c r="B64" s="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767" t="s">
        <v>1258</v>
      </c>
      <c r="BJ64" s="3"/>
      <c r="BK64" s="3"/>
      <c r="BL64" s="3"/>
      <c r="BM64" s="3"/>
      <c r="BN64" s="3"/>
      <c r="BO64" s="3"/>
      <c r="BP64" s="3"/>
      <c r="BQ64" s="3"/>
      <c r="BR64" s="3"/>
      <c r="BS64" s="3"/>
    </row>
    <row r="65" spans="1:71" ht="24.75" hidden="1" customHeight="1">
      <c r="A65" s="26"/>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767" t="s">
        <v>1259</v>
      </c>
      <c r="BJ65" s="3"/>
      <c r="BK65" s="3"/>
      <c r="BL65" s="3"/>
      <c r="BM65" s="3"/>
      <c r="BN65" s="3"/>
      <c r="BO65" s="3"/>
      <c r="BP65" s="3"/>
      <c r="BQ65" s="3"/>
      <c r="BR65" s="3"/>
      <c r="BS65" s="3"/>
    </row>
    <row r="66" spans="1:71" ht="24.75" hidden="1" customHeight="1">
      <c r="A66" s="26"/>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767" t="s">
        <v>1260</v>
      </c>
      <c r="BJ66" s="3"/>
      <c r="BK66" s="3"/>
      <c r="BL66" s="3"/>
      <c r="BM66" s="3"/>
      <c r="BN66" s="3"/>
      <c r="BO66" s="3"/>
      <c r="BP66" s="3"/>
      <c r="BQ66" s="3"/>
      <c r="BR66" s="3"/>
      <c r="BS66" s="3"/>
    </row>
    <row r="67" spans="1:71" ht="24.75" hidden="1" customHeight="1">
      <c r="A67" s="26"/>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767" t="s">
        <v>1261</v>
      </c>
      <c r="BJ67" s="3"/>
      <c r="BK67" s="3"/>
      <c r="BL67" s="3"/>
      <c r="BM67" s="3"/>
      <c r="BN67" s="3"/>
      <c r="BO67" s="3"/>
      <c r="BP67" s="3"/>
      <c r="BQ67" s="3"/>
      <c r="BR67" s="3"/>
      <c r="BS67" s="3"/>
    </row>
    <row r="68" spans="1:71" ht="24.75" hidden="1" customHeight="1">
      <c r="A68" s="26"/>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767" t="s">
        <v>1262</v>
      </c>
      <c r="BJ68" s="3"/>
      <c r="BK68" s="3"/>
      <c r="BL68" s="3"/>
      <c r="BM68" s="3"/>
      <c r="BN68" s="3"/>
      <c r="BO68" s="3"/>
      <c r="BP68" s="3"/>
      <c r="BQ68" s="3"/>
      <c r="BR68" s="3"/>
      <c r="BS68" s="3"/>
    </row>
    <row r="69" spans="1:71" ht="24.75" hidden="1" customHeight="1">
      <c r="A69" s="26"/>
      <c r="B69" s="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767" t="s">
        <v>1263</v>
      </c>
      <c r="BJ69" s="3"/>
      <c r="BK69" s="3"/>
      <c r="BL69" s="3"/>
      <c r="BM69" s="3"/>
      <c r="BN69" s="3"/>
      <c r="BO69" s="3"/>
      <c r="BP69" s="3"/>
      <c r="BQ69" s="3"/>
      <c r="BR69" s="3"/>
      <c r="BS69" s="3"/>
    </row>
    <row r="70" spans="1:71" ht="24.75" hidden="1" customHeight="1">
      <c r="A70" s="26"/>
      <c r="B70" s="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767" t="s">
        <v>1264</v>
      </c>
      <c r="BJ70" s="3"/>
      <c r="BK70" s="3"/>
      <c r="BL70" s="3"/>
      <c r="BM70" s="3"/>
      <c r="BN70" s="3"/>
      <c r="BO70" s="3"/>
      <c r="BP70" s="3"/>
      <c r="BQ70" s="3"/>
      <c r="BR70" s="3"/>
      <c r="BS70" s="3"/>
    </row>
    <row r="71" spans="1:71" ht="24.75" hidden="1" customHeight="1">
      <c r="A71" s="26"/>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767" t="s">
        <v>1265</v>
      </c>
      <c r="BJ71" s="3"/>
      <c r="BK71" s="3"/>
      <c r="BL71" s="3"/>
      <c r="BM71" s="3"/>
      <c r="BN71" s="3"/>
      <c r="BO71" s="3"/>
      <c r="BP71" s="3"/>
      <c r="BQ71" s="3"/>
      <c r="BR71" s="3"/>
      <c r="BS71" s="3"/>
    </row>
    <row r="72" spans="1:71" ht="24.75" hidden="1" customHeight="1">
      <c r="A72" s="26"/>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767" t="s">
        <v>1266</v>
      </c>
      <c r="BJ72" s="3"/>
      <c r="BK72" s="3"/>
      <c r="BL72" s="3"/>
      <c r="BM72" s="3"/>
      <c r="BN72" s="3"/>
      <c r="BO72" s="3"/>
      <c r="BP72" s="3"/>
      <c r="BQ72" s="3"/>
      <c r="BR72" s="3"/>
      <c r="BS72" s="3"/>
    </row>
    <row r="73" spans="1:71" ht="24.75" hidden="1" customHeight="1">
      <c r="A73" s="26"/>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767" t="s">
        <v>1267</v>
      </c>
      <c r="BJ73" s="3"/>
      <c r="BK73" s="3"/>
      <c r="BL73" s="3"/>
      <c r="BM73" s="3"/>
      <c r="BN73" s="3"/>
      <c r="BO73" s="3"/>
      <c r="BP73" s="3"/>
      <c r="BQ73" s="3"/>
      <c r="BR73" s="3"/>
      <c r="BS73" s="3"/>
    </row>
    <row r="74" spans="1:71" ht="24.75" hidden="1" customHeight="1">
      <c r="A74" s="26"/>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767" t="s">
        <v>1268</v>
      </c>
      <c r="BJ74" s="3"/>
      <c r="BK74" s="3"/>
      <c r="BL74" s="3"/>
      <c r="BM74" s="3"/>
      <c r="BN74" s="3"/>
      <c r="BO74" s="3"/>
      <c r="BP74" s="3"/>
      <c r="BQ74" s="3"/>
      <c r="BR74" s="3"/>
      <c r="BS74" s="3"/>
    </row>
    <row r="75" spans="1:71" ht="24.75" hidden="1" customHeight="1">
      <c r="A75" s="26"/>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767" t="s">
        <v>1269</v>
      </c>
      <c r="BJ75" s="3"/>
      <c r="BK75" s="3"/>
      <c r="BL75" s="3"/>
      <c r="BM75" s="3"/>
      <c r="BN75" s="3"/>
      <c r="BO75" s="3"/>
      <c r="BP75" s="3"/>
      <c r="BQ75" s="3"/>
      <c r="BR75" s="3"/>
      <c r="BS75" s="3"/>
    </row>
    <row r="76" spans="1:71" ht="24.75" hidden="1" customHeight="1">
      <c r="A76" s="26"/>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767" t="s">
        <v>1270</v>
      </c>
      <c r="BJ76" s="3"/>
      <c r="BK76" s="3"/>
      <c r="BL76" s="3"/>
      <c r="BM76" s="3"/>
      <c r="BN76" s="3"/>
      <c r="BO76" s="3"/>
      <c r="BP76" s="3"/>
      <c r="BQ76" s="3"/>
      <c r="BR76" s="3"/>
      <c r="BS76" s="3"/>
    </row>
    <row r="77" spans="1:71" ht="24.75" hidden="1" customHeight="1">
      <c r="A77" s="26"/>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767" t="s">
        <v>1271</v>
      </c>
      <c r="BJ77" s="3"/>
      <c r="BK77" s="3"/>
      <c r="BL77" s="3"/>
      <c r="BM77" s="3"/>
      <c r="BN77" s="3"/>
      <c r="BO77" s="3"/>
      <c r="BP77" s="3"/>
      <c r="BQ77" s="3"/>
      <c r="BR77" s="3"/>
      <c r="BS77" s="3"/>
    </row>
    <row r="78" spans="1:71" ht="24.75" hidden="1" customHeight="1">
      <c r="A78" s="26"/>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767" t="s">
        <v>1272</v>
      </c>
      <c r="BJ78" s="3"/>
      <c r="BK78" s="3"/>
      <c r="BL78" s="3"/>
      <c r="BM78" s="3"/>
      <c r="BN78" s="3"/>
      <c r="BO78" s="3"/>
      <c r="BP78" s="3"/>
      <c r="BQ78" s="3"/>
      <c r="BR78" s="3"/>
      <c r="BS78" s="3"/>
    </row>
    <row r="79" spans="1:71" ht="24.75" hidden="1" customHeight="1">
      <c r="A79" s="26"/>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767" t="s">
        <v>1273</v>
      </c>
      <c r="BJ79" s="3"/>
      <c r="BK79" s="3"/>
      <c r="BL79" s="3"/>
      <c r="BM79" s="3"/>
      <c r="BN79" s="3"/>
      <c r="BO79" s="3"/>
      <c r="BP79" s="3"/>
      <c r="BQ79" s="3"/>
      <c r="BR79" s="3"/>
      <c r="BS79" s="3"/>
    </row>
    <row r="80" spans="1:71" ht="24.75" hidden="1" customHeight="1">
      <c r="A80" s="26"/>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767" t="s">
        <v>1274</v>
      </c>
      <c r="BJ80" s="3"/>
      <c r="BK80" s="3"/>
      <c r="BL80" s="3"/>
      <c r="BM80" s="3"/>
      <c r="BN80" s="3"/>
      <c r="BO80" s="3"/>
      <c r="BP80" s="3"/>
      <c r="BQ80" s="3"/>
      <c r="BR80" s="3"/>
      <c r="BS80" s="3"/>
    </row>
    <row r="81" spans="1:71" ht="24.75" hidden="1" customHeight="1">
      <c r="A81" s="26"/>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767" t="s">
        <v>1275</v>
      </c>
      <c r="BJ81" s="3"/>
      <c r="BK81" s="3"/>
      <c r="BL81" s="3"/>
      <c r="BM81" s="3"/>
      <c r="BN81" s="3"/>
      <c r="BO81" s="3"/>
      <c r="BP81" s="3"/>
      <c r="BQ81" s="3"/>
      <c r="BR81" s="3"/>
      <c r="BS81" s="3"/>
    </row>
    <row r="82" spans="1:71" ht="24.75" hidden="1" customHeight="1">
      <c r="A82" s="26"/>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767" t="s">
        <v>1276</v>
      </c>
      <c r="BJ82" s="3"/>
      <c r="BK82" s="3"/>
      <c r="BL82" s="3"/>
      <c r="BM82" s="3"/>
      <c r="BN82" s="3"/>
      <c r="BO82" s="3"/>
      <c r="BP82" s="3"/>
      <c r="BQ82" s="3"/>
      <c r="BR82" s="3"/>
      <c r="BS82" s="3"/>
    </row>
    <row r="83" spans="1:71" ht="24.75" hidden="1" customHeight="1">
      <c r="A83" s="26"/>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767" t="s">
        <v>1277</v>
      </c>
      <c r="BJ83" s="3"/>
      <c r="BK83" s="3"/>
      <c r="BL83" s="3"/>
      <c r="BM83" s="3"/>
      <c r="BN83" s="3"/>
      <c r="BO83" s="3"/>
      <c r="BP83" s="3"/>
      <c r="BQ83" s="3"/>
      <c r="BR83" s="3"/>
      <c r="BS83" s="3"/>
    </row>
    <row r="84" spans="1:71" ht="24.75" hidden="1" customHeight="1">
      <c r="A84" s="26"/>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767" t="s">
        <v>1278</v>
      </c>
      <c r="BJ84" s="3"/>
      <c r="BK84" s="3"/>
      <c r="BL84" s="3"/>
      <c r="BM84" s="3"/>
      <c r="BN84" s="3"/>
      <c r="BO84" s="3"/>
      <c r="BP84" s="3"/>
      <c r="BQ84" s="3"/>
      <c r="BR84" s="3"/>
      <c r="BS84" s="3"/>
    </row>
    <row r="85" spans="1:71" ht="24.75" hidden="1" customHeight="1">
      <c r="A85" s="26"/>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c r="BA85" s="3"/>
      <c r="BB85" s="3"/>
      <c r="BC85" s="3"/>
      <c r="BD85" s="3"/>
      <c r="BE85" s="3"/>
      <c r="BF85" s="3"/>
      <c r="BG85" s="3"/>
      <c r="BH85" s="3"/>
      <c r="BI85" s="767" t="s">
        <v>1279</v>
      </c>
      <c r="BJ85" s="3"/>
      <c r="BK85" s="3"/>
      <c r="BL85" s="3"/>
      <c r="BM85" s="3"/>
      <c r="BN85" s="3"/>
      <c r="BO85" s="3"/>
      <c r="BP85" s="3"/>
      <c r="BQ85" s="3"/>
      <c r="BR85" s="3"/>
      <c r="BS85" s="3"/>
    </row>
    <row r="86" spans="1:71" ht="24.75" hidden="1" customHeight="1">
      <c r="A86" s="26"/>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767" t="s">
        <v>1280</v>
      </c>
      <c r="BJ86" s="3"/>
      <c r="BK86" s="3"/>
      <c r="BL86" s="3"/>
      <c r="BM86" s="3"/>
      <c r="BN86" s="3"/>
      <c r="BO86" s="3"/>
      <c r="BP86" s="3"/>
      <c r="BQ86" s="3"/>
      <c r="BR86" s="3"/>
      <c r="BS86" s="3"/>
    </row>
    <row r="87" spans="1:71" ht="24.75" hidden="1" customHeight="1">
      <c r="A87" s="26"/>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767" t="s">
        <v>1281</v>
      </c>
      <c r="BJ87" s="3"/>
      <c r="BK87" s="3"/>
      <c r="BL87" s="3"/>
      <c r="BM87" s="3"/>
      <c r="BN87" s="3"/>
      <c r="BO87" s="3"/>
      <c r="BP87" s="3"/>
      <c r="BQ87" s="3"/>
      <c r="BR87" s="3"/>
      <c r="BS87" s="3"/>
    </row>
    <row r="88" spans="1:71" ht="24.75" hidden="1" customHeight="1">
      <c r="A88" s="26"/>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767" t="s">
        <v>1282</v>
      </c>
      <c r="BJ88" s="3"/>
      <c r="BK88" s="3"/>
      <c r="BL88" s="3"/>
      <c r="BM88" s="3"/>
      <c r="BN88" s="3"/>
      <c r="BO88" s="3"/>
      <c r="BP88" s="3"/>
      <c r="BQ88" s="3"/>
      <c r="BR88" s="3"/>
      <c r="BS88" s="3"/>
    </row>
    <row r="89" spans="1:71" ht="24.75" hidden="1" customHeight="1">
      <c r="A89" s="26"/>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767" t="s">
        <v>1283</v>
      </c>
      <c r="BJ89" s="3"/>
      <c r="BK89" s="3"/>
      <c r="BL89" s="3"/>
      <c r="BM89" s="3"/>
      <c r="BN89" s="3"/>
      <c r="BO89" s="3"/>
      <c r="BP89" s="3"/>
      <c r="BQ89" s="3"/>
      <c r="BR89" s="3"/>
      <c r="BS89" s="3"/>
    </row>
    <row r="90" spans="1:71" ht="24.75" hidden="1" customHeight="1">
      <c r="A90" s="26"/>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767" t="s">
        <v>1284</v>
      </c>
      <c r="BJ90" s="3"/>
      <c r="BK90" s="3"/>
      <c r="BL90" s="3"/>
      <c r="BM90" s="3"/>
      <c r="BN90" s="3"/>
      <c r="BO90" s="3"/>
      <c r="BP90" s="3"/>
      <c r="BQ90" s="3"/>
      <c r="BR90" s="3"/>
      <c r="BS90" s="3"/>
    </row>
    <row r="91" spans="1:71" ht="24.75" hidden="1" customHeight="1">
      <c r="A91" s="26"/>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767" t="s">
        <v>1285</v>
      </c>
      <c r="BJ91" s="3"/>
      <c r="BK91" s="3"/>
      <c r="BL91" s="3"/>
      <c r="BM91" s="3"/>
      <c r="BN91" s="3"/>
      <c r="BO91" s="3"/>
      <c r="BP91" s="3"/>
      <c r="BQ91" s="3"/>
      <c r="BR91" s="3"/>
      <c r="BS91" s="3"/>
    </row>
    <row r="92" spans="1:71" ht="24.75" hidden="1" customHeight="1">
      <c r="A92" s="26"/>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767" t="s">
        <v>1286</v>
      </c>
      <c r="BJ92" s="3"/>
      <c r="BK92" s="3"/>
      <c r="BL92" s="3"/>
      <c r="BM92" s="3"/>
      <c r="BN92" s="3"/>
      <c r="BO92" s="3"/>
      <c r="BP92" s="3"/>
      <c r="BQ92" s="3"/>
      <c r="BR92" s="3"/>
      <c r="BS92" s="3"/>
    </row>
    <row r="93" spans="1:71" ht="24.75" hidden="1" customHeight="1">
      <c r="A93" s="26"/>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767" t="s">
        <v>1287</v>
      </c>
      <c r="BJ93" s="3"/>
      <c r="BK93" s="3"/>
      <c r="BL93" s="3"/>
      <c r="BM93" s="3"/>
      <c r="BN93" s="3"/>
      <c r="BO93" s="3"/>
      <c r="BP93" s="3"/>
      <c r="BQ93" s="3"/>
      <c r="BR93" s="3"/>
      <c r="BS93" s="3"/>
    </row>
    <row r="94" spans="1:71" ht="24.75" hidden="1" customHeight="1">
      <c r="A94" s="26"/>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767" t="s">
        <v>1288</v>
      </c>
      <c r="BJ94" s="3"/>
      <c r="BK94" s="3"/>
      <c r="BL94" s="3"/>
      <c r="BM94" s="3"/>
      <c r="BN94" s="3"/>
      <c r="BO94" s="3"/>
      <c r="BP94" s="3"/>
      <c r="BQ94" s="3"/>
      <c r="BR94" s="3"/>
      <c r="BS94" s="3"/>
    </row>
    <row r="95" spans="1:71" ht="24.75" hidden="1" customHeight="1">
      <c r="A95" s="26"/>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767" t="s">
        <v>1289</v>
      </c>
      <c r="BJ95" s="3"/>
      <c r="BK95" s="3"/>
      <c r="BL95" s="3"/>
      <c r="BM95" s="3"/>
      <c r="BN95" s="3"/>
      <c r="BO95" s="3"/>
      <c r="BP95" s="3"/>
      <c r="BQ95" s="3"/>
      <c r="BR95" s="3"/>
      <c r="BS95" s="3"/>
    </row>
    <row r="96" spans="1:71" ht="24.75" hidden="1" customHeight="1">
      <c r="A96" s="26"/>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767" t="s">
        <v>1290</v>
      </c>
      <c r="BJ96" s="3"/>
      <c r="BK96" s="3"/>
      <c r="BL96" s="3"/>
      <c r="BM96" s="3"/>
      <c r="BN96" s="3"/>
      <c r="BO96" s="3"/>
      <c r="BP96" s="3"/>
      <c r="BQ96" s="3"/>
      <c r="BR96" s="3"/>
      <c r="BS96" s="3"/>
    </row>
    <row r="97" spans="1:71" ht="24.75" hidden="1" customHeight="1">
      <c r="A97" s="26"/>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767" t="s">
        <v>1291</v>
      </c>
      <c r="BJ97" s="3"/>
      <c r="BK97" s="3"/>
      <c r="BL97" s="3"/>
      <c r="BM97" s="3"/>
      <c r="BN97" s="3"/>
      <c r="BO97" s="3"/>
      <c r="BP97" s="3"/>
      <c r="BQ97" s="3"/>
      <c r="BR97" s="3"/>
      <c r="BS97" s="3"/>
    </row>
    <row r="98" spans="1:71" ht="24.75" hidden="1" customHeight="1">
      <c r="A98" s="26"/>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767" t="s">
        <v>1292</v>
      </c>
      <c r="BJ98" s="3"/>
      <c r="BK98" s="3"/>
      <c r="BL98" s="3"/>
      <c r="BM98" s="3"/>
      <c r="BN98" s="3"/>
      <c r="BO98" s="3"/>
      <c r="BP98" s="3"/>
      <c r="BQ98" s="3"/>
      <c r="BR98" s="3"/>
      <c r="BS98" s="3"/>
    </row>
    <row r="99" spans="1:71" ht="24.75" hidden="1" customHeight="1">
      <c r="A99" s="26"/>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767" t="s">
        <v>1293</v>
      </c>
      <c r="BJ99" s="3"/>
      <c r="BK99" s="3"/>
      <c r="BL99" s="3"/>
      <c r="BM99" s="3"/>
      <c r="BN99" s="3"/>
      <c r="BO99" s="3"/>
      <c r="BP99" s="3"/>
      <c r="BQ99" s="3"/>
      <c r="BR99" s="3"/>
      <c r="BS99" s="3"/>
    </row>
    <row r="100" spans="1:71" ht="24.75" hidden="1" customHeight="1">
      <c r="A100" s="26"/>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767" t="s">
        <v>1294</v>
      </c>
      <c r="BJ100" s="3"/>
      <c r="BK100" s="3"/>
      <c r="BL100" s="3"/>
      <c r="BM100" s="3"/>
      <c r="BN100" s="3"/>
      <c r="BO100" s="3"/>
      <c r="BP100" s="3"/>
      <c r="BQ100" s="3"/>
      <c r="BR100" s="3"/>
      <c r="BS100" s="3"/>
    </row>
    <row r="101" spans="1:71" ht="24.75" hidden="1" customHeight="1">
      <c r="A101" s="26"/>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767" t="s">
        <v>1295</v>
      </c>
      <c r="BJ101" s="3"/>
      <c r="BK101" s="3"/>
      <c r="BL101" s="3"/>
      <c r="BM101" s="3"/>
      <c r="BN101" s="3"/>
      <c r="BO101" s="3"/>
      <c r="BP101" s="3"/>
      <c r="BQ101" s="3"/>
      <c r="BR101" s="3"/>
      <c r="BS101" s="3"/>
    </row>
    <row r="102" spans="1:71" ht="24.75" hidden="1" customHeight="1">
      <c r="A102" s="26"/>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767" t="s">
        <v>1296</v>
      </c>
      <c r="BJ102" s="3"/>
      <c r="BK102" s="3"/>
      <c r="BL102" s="3"/>
      <c r="BM102" s="3"/>
      <c r="BN102" s="3"/>
      <c r="BO102" s="3"/>
      <c r="BP102" s="3"/>
      <c r="BQ102" s="3"/>
      <c r="BR102" s="3"/>
      <c r="BS102" s="3"/>
    </row>
    <row r="103" spans="1:71" ht="24.75" hidden="1" customHeight="1">
      <c r="A103" s="26"/>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767" t="s">
        <v>1297</v>
      </c>
      <c r="BJ103" s="3"/>
      <c r="BK103" s="3"/>
      <c r="BL103" s="3"/>
      <c r="BM103" s="3"/>
      <c r="BN103" s="3"/>
      <c r="BO103" s="3"/>
      <c r="BP103" s="3"/>
      <c r="BQ103" s="3"/>
      <c r="BR103" s="3"/>
      <c r="BS103" s="3"/>
    </row>
    <row r="104" spans="1:71" ht="24.75" hidden="1" customHeight="1">
      <c r="A104" s="26"/>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767" t="s">
        <v>1298</v>
      </c>
      <c r="BJ104" s="3"/>
      <c r="BK104" s="3"/>
      <c r="BL104" s="3"/>
      <c r="BM104" s="3"/>
      <c r="BN104" s="3"/>
      <c r="BO104" s="3"/>
      <c r="BP104" s="3"/>
      <c r="BQ104" s="3"/>
      <c r="BR104" s="3"/>
      <c r="BS104" s="3"/>
    </row>
    <row r="105" spans="1:71" ht="24.75" hidden="1" customHeight="1">
      <c r="A105" s="26"/>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c r="BE105" s="3"/>
      <c r="BF105" s="3"/>
      <c r="BG105" s="3"/>
      <c r="BH105" s="3"/>
      <c r="BI105" s="767" t="s">
        <v>1299</v>
      </c>
      <c r="BJ105" s="3"/>
      <c r="BK105" s="3"/>
      <c r="BL105" s="3"/>
      <c r="BM105" s="3"/>
      <c r="BN105" s="3"/>
      <c r="BO105" s="3"/>
      <c r="BP105" s="3"/>
      <c r="BQ105" s="3"/>
      <c r="BR105" s="3"/>
      <c r="BS105" s="3"/>
    </row>
    <row r="106" spans="1:71" ht="24.75" hidden="1" customHeight="1">
      <c r="A106" s="26"/>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767" t="s">
        <v>1300</v>
      </c>
      <c r="BJ106" s="3"/>
      <c r="BK106" s="3"/>
      <c r="BL106" s="3"/>
      <c r="BM106" s="3"/>
      <c r="BN106" s="3"/>
      <c r="BO106" s="3"/>
      <c r="BP106" s="3"/>
      <c r="BQ106" s="3"/>
      <c r="BR106" s="3"/>
      <c r="BS106" s="3"/>
    </row>
    <row r="107" spans="1:71" ht="24.75" hidden="1" customHeight="1">
      <c r="A107" s="26"/>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767" t="s">
        <v>1301</v>
      </c>
      <c r="BJ107" s="3"/>
      <c r="BK107" s="3"/>
      <c r="BL107" s="3"/>
      <c r="BM107" s="3"/>
      <c r="BN107" s="3"/>
      <c r="BO107" s="3"/>
      <c r="BP107" s="3"/>
      <c r="BQ107" s="3"/>
      <c r="BR107" s="3"/>
      <c r="BS107" s="3"/>
    </row>
    <row r="108" spans="1:71" ht="24.75" hidden="1" customHeight="1">
      <c r="A108" s="26"/>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767" t="s">
        <v>1302</v>
      </c>
      <c r="BJ108" s="3"/>
      <c r="BK108" s="3"/>
      <c r="BL108" s="3"/>
      <c r="BM108" s="3"/>
      <c r="BN108" s="3"/>
      <c r="BO108" s="3"/>
      <c r="BP108" s="3"/>
      <c r="BQ108" s="3"/>
      <c r="BR108" s="3"/>
      <c r="BS108" s="3"/>
    </row>
    <row r="109" spans="1:71" ht="24.75" hidden="1" customHeight="1">
      <c r="A109" s="26"/>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767" t="s">
        <v>1303</v>
      </c>
      <c r="BJ109" s="3"/>
      <c r="BK109" s="3"/>
      <c r="BL109" s="3"/>
      <c r="BM109" s="3"/>
      <c r="BN109" s="3"/>
      <c r="BO109" s="3"/>
      <c r="BP109" s="3"/>
      <c r="BQ109" s="3"/>
      <c r="BR109" s="3"/>
      <c r="BS109" s="3"/>
    </row>
    <row r="110" spans="1:71" ht="24.75" hidden="1" customHeight="1">
      <c r="A110" s="26"/>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c r="BE110" s="3"/>
      <c r="BF110" s="3"/>
      <c r="BG110" s="3"/>
      <c r="BH110" s="3"/>
      <c r="BI110" s="767" t="s">
        <v>1304</v>
      </c>
      <c r="BJ110" s="3"/>
      <c r="BK110" s="3"/>
      <c r="BL110" s="3"/>
      <c r="BM110" s="3"/>
      <c r="BN110" s="3"/>
      <c r="BO110" s="3"/>
      <c r="BP110" s="3"/>
      <c r="BQ110" s="3"/>
      <c r="BR110" s="3"/>
      <c r="BS110" s="3"/>
    </row>
    <row r="111" spans="1:71" ht="24.75" hidden="1" customHeight="1">
      <c r="A111" s="26"/>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767" t="s">
        <v>1305</v>
      </c>
      <c r="BJ111" s="3"/>
      <c r="BK111" s="3"/>
      <c r="BL111" s="3"/>
      <c r="BM111" s="3"/>
      <c r="BN111" s="3"/>
      <c r="BO111" s="3"/>
      <c r="BP111" s="3"/>
      <c r="BQ111" s="3"/>
      <c r="BR111" s="3"/>
      <c r="BS111" s="3"/>
    </row>
    <row r="112" spans="1:71" ht="24.75" hidden="1" customHeight="1">
      <c r="A112" s="26"/>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767" t="s">
        <v>1306</v>
      </c>
      <c r="BJ112" s="3"/>
      <c r="BK112" s="3"/>
      <c r="BL112" s="3"/>
      <c r="BM112" s="3"/>
      <c r="BN112" s="3"/>
      <c r="BO112" s="3"/>
      <c r="BP112" s="3"/>
      <c r="BQ112" s="3"/>
      <c r="BR112" s="3"/>
      <c r="BS112" s="3"/>
    </row>
    <row r="113" spans="1:71" ht="24.75" hidden="1" customHeight="1">
      <c r="A113" s="26"/>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767" t="s">
        <v>1307</v>
      </c>
      <c r="BJ113" s="3"/>
      <c r="BK113" s="3"/>
      <c r="BL113" s="3"/>
      <c r="BM113" s="3"/>
      <c r="BN113" s="3"/>
      <c r="BO113" s="3"/>
      <c r="BP113" s="3"/>
      <c r="BQ113" s="3"/>
      <c r="BR113" s="3"/>
      <c r="BS113" s="3"/>
    </row>
    <row r="114" spans="1:71" ht="24.75" hidden="1" customHeight="1">
      <c r="A114" s="26"/>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767" t="s">
        <v>1308</v>
      </c>
      <c r="BJ114" s="3"/>
      <c r="BK114" s="3"/>
      <c r="BL114" s="3"/>
      <c r="BM114" s="3"/>
      <c r="BN114" s="3"/>
      <c r="BO114" s="3"/>
      <c r="BP114" s="3"/>
      <c r="BQ114" s="3"/>
      <c r="BR114" s="3"/>
      <c r="BS114" s="3"/>
    </row>
    <row r="115" spans="1:71" ht="24.75" hidden="1" customHeight="1">
      <c r="A115" s="26"/>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767" t="s">
        <v>1309</v>
      </c>
      <c r="BJ115" s="3"/>
      <c r="BK115" s="3"/>
      <c r="BL115" s="3"/>
      <c r="BM115" s="3"/>
      <c r="BN115" s="3"/>
      <c r="BO115" s="3"/>
      <c r="BP115" s="3"/>
      <c r="BQ115" s="3"/>
      <c r="BR115" s="3"/>
      <c r="BS115" s="3"/>
    </row>
    <row r="116" spans="1:71" ht="24.75" hidden="1" customHeight="1">
      <c r="A116" s="26"/>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c r="BA116" s="3"/>
      <c r="BB116" s="3"/>
      <c r="BC116" s="3"/>
      <c r="BD116" s="3"/>
      <c r="BE116" s="3"/>
      <c r="BF116" s="3"/>
      <c r="BG116" s="3"/>
      <c r="BH116" s="3"/>
      <c r="BI116" s="767" t="s">
        <v>1310</v>
      </c>
      <c r="BJ116" s="3"/>
      <c r="BK116" s="3"/>
      <c r="BL116" s="3"/>
      <c r="BM116" s="3"/>
      <c r="BN116" s="3"/>
      <c r="BO116" s="3"/>
      <c r="BP116" s="3"/>
      <c r="BQ116" s="3"/>
      <c r="BR116" s="3"/>
      <c r="BS116" s="3"/>
    </row>
    <row r="117" spans="1:71" ht="24.75" hidden="1" customHeight="1">
      <c r="A117" s="26"/>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767" t="s">
        <v>1311</v>
      </c>
      <c r="BJ117" s="3"/>
      <c r="BK117" s="3"/>
      <c r="BL117" s="3"/>
      <c r="BM117" s="3"/>
      <c r="BN117" s="3"/>
      <c r="BO117" s="3"/>
      <c r="BP117" s="3"/>
      <c r="BQ117" s="3"/>
      <c r="BR117" s="3"/>
      <c r="BS117" s="3"/>
    </row>
    <row r="118" spans="1:71" ht="24.75" hidden="1" customHeight="1">
      <c r="A118" s="26"/>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767" t="s">
        <v>1312</v>
      </c>
      <c r="BJ118" s="3"/>
      <c r="BK118" s="3"/>
      <c r="BL118" s="3"/>
      <c r="BM118" s="3"/>
      <c r="BN118" s="3"/>
      <c r="BO118" s="3"/>
      <c r="BP118" s="3"/>
      <c r="BQ118" s="3"/>
      <c r="BR118" s="3"/>
      <c r="BS118" s="3"/>
    </row>
    <row r="119" spans="1:71" ht="24.75" hidden="1" customHeight="1">
      <c r="A119" s="26"/>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c r="BA119" s="3"/>
      <c r="BB119" s="3"/>
      <c r="BC119" s="3"/>
      <c r="BD119" s="3"/>
      <c r="BE119" s="3"/>
      <c r="BF119" s="3"/>
      <c r="BG119" s="3"/>
      <c r="BH119" s="3"/>
      <c r="BI119" s="767" t="s">
        <v>1313</v>
      </c>
      <c r="BJ119" s="3"/>
      <c r="BK119" s="3"/>
      <c r="BL119" s="3"/>
      <c r="BM119" s="3"/>
      <c r="BN119" s="3"/>
      <c r="BO119" s="3"/>
      <c r="BP119" s="3"/>
      <c r="BQ119" s="3"/>
      <c r="BR119" s="3"/>
      <c r="BS119" s="3"/>
    </row>
    <row r="120" spans="1:71" ht="24.75" hidden="1" customHeight="1">
      <c r="A120" s="26"/>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767" t="s">
        <v>1314</v>
      </c>
      <c r="BJ120" s="3"/>
      <c r="BK120" s="3"/>
      <c r="BL120" s="3"/>
      <c r="BM120" s="3"/>
      <c r="BN120" s="3"/>
      <c r="BO120" s="3"/>
      <c r="BP120" s="3"/>
      <c r="BQ120" s="3"/>
      <c r="BR120" s="3"/>
      <c r="BS120" s="3"/>
    </row>
    <row r="121" spans="1:71" ht="24.75" hidden="1" customHeight="1">
      <c r="A121" s="26"/>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767" t="s">
        <v>1315</v>
      </c>
      <c r="BJ121" s="3"/>
      <c r="BK121" s="3"/>
      <c r="BL121" s="3"/>
      <c r="BM121" s="3"/>
      <c r="BN121" s="3"/>
      <c r="BO121" s="3"/>
      <c r="BP121" s="3"/>
      <c r="BQ121" s="3"/>
      <c r="BR121" s="3"/>
      <c r="BS121" s="3"/>
    </row>
    <row r="122" spans="1:71" ht="24.75" hidden="1" customHeight="1">
      <c r="A122" s="26"/>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767" t="s">
        <v>1316</v>
      </c>
      <c r="BJ122" s="3"/>
      <c r="BK122" s="3"/>
      <c r="BL122" s="3"/>
      <c r="BM122" s="3"/>
      <c r="BN122" s="3"/>
      <c r="BO122" s="3"/>
      <c r="BP122" s="3"/>
      <c r="BQ122" s="3"/>
      <c r="BR122" s="3"/>
      <c r="BS122" s="3"/>
    </row>
    <row r="123" spans="1:71" ht="24.75" hidden="1" customHeight="1">
      <c r="A123" s="26"/>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767" t="s">
        <v>1317</v>
      </c>
      <c r="BJ123" s="3"/>
      <c r="BK123" s="3"/>
      <c r="BL123" s="3"/>
      <c r="BM123" s="3"/>
      <c r="BN123" s="3"/>
      <c r="BO123" s="3"/>
      <c r="BP123" s="3"/>
      <c r="BQ123" s="3"/>
      <c r="BR123" s="3"/>
      <c r="BS123" s="3"/>
    </row>
    <row r="124" spans="1:71" ht="24.75" hidden="1" customHeight="1">
      <c r="A124" s="26"/>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767" t="s">
        <v>1318</v>
      </c>
      <c r="BJ124" s="3"/>
      <c r="BK124" s="3"/>
      <c r="BL124" s="3"/>
      <c r="BM124" s="3"/>
      <c r="BN124" s="3"/>
      <c r="BO124" s="3"/>
      <c r="BP124" s="3"/>
      <c r="BQ124" s="3"/>
      <c r="BR124" s="3"/>
      <c r="BS124" s="3"/>
    </row>
    <row r="125" spans="1:71" ht="24.75" hidden="1" customHeight="1">
      <c r="A125" s="26"/>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767" t="s">
        <v>1319</v>
      </c>
      <c r="BJ125" s="3"/>
      <c r="BK125" s="3"/>
      <c r="BL125" s="3"/>
      <c r="BM125" s="3"/>
      <c r="BN125" s="3"/>
      <c r="BO125" s="3"/>
      <c r="BP125" s="3"/>
      <c r="BQ125" s="3"/>
      <c r="BR125" s="3"/>
      <c r="BS125" s="3"/>
    </row>
    <row r="126" spans="1:71" ht="24.75" hidden="1" customHeight="1">
      <c r="A126" s="26"/>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767" t="s">
        <v>1320</v>
      </c>
      <c r="BJ126" s="3"/>
      <c r="BK126" s="3"/>
      <c r="BL126" s="3"/>
      <c r="BM126" s="3"/>
      <c r="BN126" s="3"/>
      <c r="BO126" s="3"/>
      <c r="BP126" s="3"/>
      <c r="BQ126" s="3"/>
      <c r="BR126" s="3"/>
      <c r="BS126" s="3"/>
    </row>
    <row r="127" spans="1:71" ht="24.75" hidden="1" customHeight="1">
      <c r="A127" s="26"/>
      <c r="B127" s="3"/>
      <c r="C127" s="3"/>
      <c r="D127" s="3"/>
      <c r="E127" s="3"/>
      <c r="F127" s="3"/>
      <c r="G127" s="3"/>
      <c r="H127" s="3"/>
      <c r="I127" s="3"/>
      <c r="J127" s="3"/>
      <c r="K127" s="3"/>
      <c r="L127" s="3"/>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767" t="s">
        <v>1321</v>
      </c>
      <c r="BJ127" s="3"/>
      <c r="BK127" s="3"/>
      <c r="BL127" s="3"/>
      <c r="BM127" s="3"/>
      <c r="BN127" s="3"/>
      <c r="BO127" s="3"/>
      <c r="BP127" s="3"/>
      <c r="BQ127" s="3"/>
      <c r="BR127" s="3"/>
      <c r="BS127" s="3"/>
    </row>
    <row r="128" spans="1:71" ht="24.75" hidden="1" customHeight="1">
      <c r="A128" s="26"/>
      <c r="B128" s="3"/>
      <c r="C128" s="3"/>
      <c r="D128" s="3"/>
      <c r="E128" s="3"/>
      <c r="F128" s="3"/>
      <c r="G128" s="3"/>
      <c r="H128" s="3"/>
      <c r="I128" s="3"/>
      <c r="J128" s="3"/>
      <c r="K128" s="3"/>
      <c r="L128" s="3"/>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767" t="s">
        <v>1322</v>
      </c>
      <c r="BJ128" s="3"/>
      <c r="BK128" s="3"/>
      <c r="BL128" s="3"/>
      <c r="BM128" s="3"/>
      <c r="BN128" s="3"/>
      <c r="BO128" s="3"/>
      <c r="BP128" s="3"/>
      <c r="BQ128" s="3"/>
      <c r="BR128" s="3"/>
      <c r="BS128" s="3"/>
    </row>
    <row r="129" spans="1:71" ht="24.75" hidden="1" customHeight="1">
      <c r="A129" s="26"/>
      <c r="B129" s="3"/>
      <c r="C129" s="3"/>
      <c r="D129" s="3"/>
      <c r="E129" s="3"/>
      <c r="F129" s="3"/>
      <c r="G129" s="3"/>
      <c r="H129" s="3"/>
      <c r="I129" s="3"/>
      <c r="J129" s="3"/>
      <c r="K129" s="3"/>
      <c r="L129" s="3"/>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767" t="s">
        <v>1323</v>
      </c>
      <c r="BJ129" s="3"/>
      <c r="BK129" s="3"/>
      <c r="BL129" s="3"/>
      <c r="BM129" s="3"/>
      <c r="BN129" s="3"/>
      <c r="BO129" s="3"/>
      <c r="BP129" s="3"/>
      <c r="BQ129" s="3"/>
      <c r="BR129" s="3"/>
      <c r="BS129" s="3"/>
    </row>
    <row r="130" spans="1:71" ht="24.75" hidden="1" customHeight="1">
      <c r="A130" s="26"/>
      <c r="B130" s="3"/>
      <c r="C130" s="3"/>
      <c r="D130" s="3"/>
      <c r="E130" s="3"/>
      <c r="F130" s="3"/>
      <c r="G130" s="3"/>
      <c r="H130" s="3"/>
      <c r="I130" s="3"/>
      <c r="J130" s="3"/>
      <c r="K130" s="3"/>
      <c r="L130" s="3"/>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767" t="s">
        <v>1324</v>
      </c>
      <c r="BJ130" s="3"/>
      <c r="BK130" s="3"/>
      <c r="BL130" s="3"/>
      <c r="BM130" s="3"/>
      <c r="BN130" s="3"/>
      <c r="BO130" s="3"/>
      <c r="BP130" s="3"/>
      <c r="BQ130" s="3"/>
      <c r="BR130" s="3"/>
      <c r="BS130" s="3"/>
    </row>
    <row r="131" spans="1:71" ht="24.75" hidden="1" customHeight="1">
      <c r="A131" s="26"/>
      <c r="B131" s="3"/>
      <c r="C131" s="3"/>
      <c r="D131" s="3"/>
      <c r="E131" s="3"/>
      <c r="F131" s="3"/>
      <c r="G131" s="3"/>
      <c r="H131" s="3"/>
      <c r="I131" s="3"/>
      <c r="J131" s="3"/>
      <c r="K131" s="3"/>
      <c r="L131" s="3"/>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767" t="s">
        <v>1325</v>
      </c>
      <c r="BJ131" s="3"/>
      <c r="BK131" s="3"/>
      <c r="BL131" s="3"/>
      <c r="BM131" s="3"/>
      <c r="BN131" s="3"/>
      <c r="BO131" s="3"/>
      <c r="BP131" s="3"/>
      <c r="BQ131" s="3"/>
      <c r="BR131" s="3"/>
      <c r="BS131" s="3"/>
    </row>
    <row r="132" spans="1:71" ht="24.75" hidden="1" customHeight="1">
      <c r="A132" s="26"/>
      <c r="B132" s="3"/>
      <c r="C132" s="3"/>
      <c r="D132" s="3"/>
      <c r="E132" s="3"/>
      <c r="F132" s="3"/>
      <c r="G132" s="3"/>
      <c r="H132" s="3"/>
      <c r="I132" s="3"/>
      <c r="J132" s="3"/>
      <c r="K132" s="3"/>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767" t="s">
        <v>1326</v>
      </c>
      <c r="BJ132" s="3"/>
      <c r="BK132" s="3"/>
      <c r="BL132" s="3"/>
      <c r="BM132" s="3"/>
      <c r="BN132" s="3"/>
      <c r="BO132" s="3"/>
      <c r="BP132" s="3"/>
      <c r="BQ132" s="3"/>
      <c r="BR132" s="3"/>
      <c r="BS132" s="3"/>
    </row>
    <row r="133" spans="1:71" ht="24.75" hidden="1" customHeight="1">
      <c r="A133" s="26"/>
      <c r="B133" s="3"/>
      <c r="C133" s="3"/>
      <c r="D133" s="3"/>
      <c r="E133" s="3"/>
      <c r="F133" s="3"/>
      <c r="G133" s="3"/>
      <c r="H133" s="3"/>
      <c r="I133" s="3"/>
      <c r="J133" s="3"/>
      <c r="K133" s="3"/>
      <c r="L133" s="3"/>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767" t="s">
        <v>1327</v>
      </c>
      <c r="BJ133" s="3"/>
      <c r="BK133" s="3"/>
      <c r="BL133" s="3"/>
      <c r="BM133" s="3"/>
      <c r="BN133" s="3"/>
      <c r="BO133" s="3"/>
      <c r="BP133" s="3"/>
      <c r="BQ133" s="3"/>
      <c r="BR133" s="3"/>
      <c r="BS133" s="3"/>
    </row>
    <row r="134" spans="1:71" ht="24.75" hidden="1" customHeight="1">
      <c r="A134" s="26"/>
      <c r="B134" s="3"/>
      <c r="C134" s="3"/>
      <c r="D134" s="3"/>
      <c r="E134" s="3"/>
      <c r="F134" s="3"/>
      <c r="G134" s="3"/>
      <c r="H134" s="3"/>
      <c r="I134" s="3"/>
      <c r="J134" s="3"/>
      <c r="K134" s="3"/>
      <c r="L134" s="3"/>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767" t="s">
        <v>1328</v>
      </c>
      <c r="BJ134" s="3"/>
      <c r="BK134" s="3"/>
      <c r="BL134" s="3"/>
      <c r="BM134" s="3"/>
      <c r="BN134" s="3"/>
      <c r="BO134" s="3"/>
      <c r="BP134" s="3"/>
      <c r="BQ134" s="3"/>
      <c r="BR134" s="3"/>
      <c r="BS134" s="3"/>
    </row>
    <row r="135" spans="1:71" ht="24.75" hidden="1" customHeight="1">
      <c r="A135" s="26"/>
      <c r="B135" s="3"/>
      <c r="C135" s="3"/>
      <c r="D135" s="3"/>
      <c r="E135" s="3"/>
      <c r="F135" s="3"/>
      <c r="G135" s="3"/>
      <c r="H135" s="3"/>
      <c r="I135" s="3"/>
      <c r="J135" s="3"/>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767" t="s">
        <v>1329</v>
      </c>
      <c r="BJ135" s="3"/>
      <c r="BK135" s="3"/>
      <c r="BL135" s="3"/>
      <c r="BM135" s="3"/>
      <c r="BN135" s="3"/>
      <c r="BO135" s="3"/>
      <c r="BP135" s="3"/>
      <c r="BQ135" s="3"/>
      <c r="BR135" s="3"/>
      <c r="BS135" s="3"/>
    </row>
    <row r="136" spans="1:71" ht="24.75" hidden="1" customHeight="1">
      <c r="A136" s="26"/>
      <c r="B136" s="3"/>
      <c r="C136" s="3"/>
      <c r="D136" s="3"/>
      <c r="E136" s="3"/>
      <c r="F136" s="3"/>
      <c r="G136" s="3"/>
      <c r="H136" s="3"/>
      <c r="I136" s="3"/>
      <c r="J136" s="3"/>
      <c r="K136" s="3"/>
      <c r="L136" s="3"/>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767" t="s">
        <v>1330</v>
      </c>
      <c r="BJ136" s="3"/>
      <c r="BK136" s="3"/>
      <c r="BL136" s="3"/>
      <c r="BM136" s="3"/>
      <c r="BN136" s="3"/>
      <c r="BO136" s="3"/>
      <c r="BP136" s="3"/>
      <c r="BQ136" s="3"/>
      <c r="BR136" s="3"/>
      <c r="BS136" s="3"/>
    </row>
    <row r="137" spans="1:71" ht="24.75" hidden="1" customHeight="1">
      <c r="A137" s="26"/>
      <c r="B137" s="3"/>
      <c r="C137" s="3"/>
      <c r="D137" s="3"/>
      <c r="E137" s="3"/>
      <c r="F137" s="3"/>
      <c r="G137" s="3"/>
      <c r="H137" s="3"/>
      <c r="I137" s="3"/>
      <c r="J137" s="3"/>
      <c r="K137" s="3"/>
      <c r="L137" s="3"/>
      <c r="M137" s="3"/>
      <c r="N137" s="3"/>
      <c r="O137" s="3"/>
      <c r="P137" s="3"/>
      <c r="Q137" s="3"/>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767" t="s">
        <v>1331</v>
      </c>
      <c r="BJ137" s="3"/>
      <c r="BK137" s="3"/>
      <c r="BL137" s="3"/>
      <c r="BM137" s="3"/>
      <c r="BN137" s="3"/>
      <c r="BO137" s="3"/>
      <c r="BP137" s="3"/>
      <c r="BQ137" s="3"/>
      <c r="BR137" s="3"/>
      <c r="BS137" s="3"/>
    </row>
    <row r="138" spans="1:71" ht="24.75" hidden="1" customHeight="1">
      <c r="A138" s="26"/>
      <c r="B138" s="3"/>
      <c r="C138" s="3"/>
      <c r="D138" s="3"/>
      <c r="E138" s="3"/>
      <c r="F138" s="3"/>
      <c r="G138" s="3"/>
      <c r="H138" s="3"/>
      <c r="I138" s="3"/>
      <c r="J138" s="3"/>
      <c r="K138" s="3"/>
      <c r="L138" s="3"/>
      <c r="M138" s="3"/>
      <c r="N138" s="3"/>
      <c r="O138" s="3"/>
      <c r="P138" s="3"/>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767" t="s">
        <v>1332</v>
      </c>
      <c r="BJ138" s="3"/>
      <c r="BK138" s="3"/>
      <c r="BL138" s="3"/>
      <c r="BM138" s="3"/>
      <c r="BN138" s="3"/>
      <c r="BO138" s="3"/>
      <c r="BP138" s="3"/>
      <c r="BQ138" s="3"/>
      <c r="BR138" s="3"/>
      <c r="BS138" s="3"/>
    </row>
    <row r="139" spans="1:71" ht="24.75" hidden="1" customHeight="1">
      <c r="A139" s="26"/>
      <c r="B139" s="3"/>
      <c r="C139" s="3"/>
      <c r="D139" s="3"/>
      <c r="E139" s="3"/>
      <c r="F139" s="3"/>
      <c r="G139" s="3"/>
      <c r="H139" s="3"/>
      <c r="I139" s="3"/>
      <c r="J139" s="3"/>
      <c r="K139" s="3"/>
      <c r="L139" s="3"/>
      <c r="M139" s="3"/>
      <c r="N139" s="3"/>
      <c r="O139" s="3"/>
      <c r="P139" s="3"/>
      <c r="Q139" s="3"/>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767" t="s">
        <v>1333</v>
      </c>
      <c r="BJ139" s="3"/>
      <c r="BK139" s="3"/>
      <c r="BL139" s="3"/>
      <c r="BM139" s="3"/>
      <c r="BN139" s="3"/>
      <c r="BO139" s="3"/>
      <c r="BP139" s="3"/>
      <c r="BQ139" s="3"/>
      <c r="BR139" s="3"/>
      <c r="BS139" s="3"/>
    </row>
    <row r="140" spans="1:71" ht="24.75" hidden="1" customHeight="1">
      <c r="A140" s="26"/>
      <c r="B140" s="3"/>
      <c r="C140" s="3"/>
      <c r="D140" s="3"/>
      <c r="E140" s="3"/>
      <c r="F140" s="3"/>
      <c r="G140" s="3"/>
      <c r="H140" s="3"/>
      <c r="I140" s="3"/>
      <c r="J140" s="3"/>
      <c r="K140" s="3"/>
      <c r="L140" s="3"/>
      <c r="M140" s="3"/>
      <c r="N140" s="3"/>
      <c r="O140" s="3"/>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767" t="s">
        <v>1334</v>
      </c>
      <c r="BJ140" s="3"/>
      <c r="BK140" s="3"/>
      <c r="BL140" s="3"/>
      <c r="BM140" s="3"/>
      <c r="BN140" s="3"/>
      <c r="BO140" s="3"/>
      <c r="BP140" s="3"/>
      <c r="BQ140" s="3"/>
      <c r="BR140" s="3"/>
      <c r="BS140" s="3"/>
    </row>
    <row r="141" spans="1:71" ht="24.75" hidden="1" customHeight="1">
      <c r="A141" s="26"/>
      <c r="B141" s="3"/>
      <c r="C141" s="3"/>
      <c r="D141" s="3"/>
      <c r="E141" s="3"/>
      <c r="F141" s="3"/>
      <c r="G141" s="3"/>
      <c r="H141" s="3"/>
      <c r="I141" s="3"/>
      <c r="J141" s="3"/>
      <c r="K141" s="3"/>
      <c r="L141" s="3"/>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767" t="s">
        <v>1335</v>
      </c>
      <c r="BJ141" s="3"/>
      <c r="BK141" s="3"/>
      <c r="BL141" s="3"/>
      <c r="BM141" s="3"/>
      <c r="BN141" s="3"/>
      <c r="BO141" s="3"/>
      <c r="BP141" s="3"/>
      <c r="BQ141" s="3"/>
      <c r="BR141" s="3"/>
      <c r="BS141" s="3"/>
    </row>
    <row r="142" spans="1:71" ht="24.75" hidden="1" customHeight="1">
      <c r="A142" s="26"/>
      <c r="B142" s="3"/>
      <c r="C142" s="3"/>
      <c r="D142" s="3"/>
      <c r="E142" s="3"/>
      <c r="F142" s="3"/>
      <c r="G142" s="3"/>
      <c r="H142" s="3"/>
      <c r="I142" s="3"/>
      <c r="J142" s="3"/>
      <c r="K142" s="3"/>
      <c r="L142" s="3"/>
      <c r="M142" s="3"/>
      <c r="N142" s="3"/>
      <c r="O142" s="3"/>
      <c r="P142" s="3"/>
      <c r="Q142" s="3"/>
      <c r="R142" s="3"/>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767" t="s">
        <v>1336</v>
      </c>
      <c r="BJ142" s="3"/>
      <c r="BK142" s="3"/>
      <c r="BL142" s="3"/>
      <c r="BM142" s="3"/>
      <c r="BN142" s="3"/>
      <c r="BO142" s="3"/>
      <c r="BP142" s="3"/>
      <c r="BQ142" s="3"/>
      <c r="BR142" s="3"/>
      <c r="BS142" s="3"/>
    </row>
    <row r="143" spans="1:71" ht="24.75" hidden="1" customHeight="1">
      <c r="A143" s="26"/>
      <c r="B143" s="3"/>
      <c r="C143" s="3"/>
      <c r="D143" s="3"/>
      <c r="E143" s="3"/>
      <c r="F143" s="3"/>
      <c r="G143" s="3"/>
      <c r="H143" s="3"/>
      <c r="I143" s="3"/>
      <c r="J143" s="3"/>
      <c r="K143" s="3"/>
      <c r="L143" s="3"/>
      <c r="M143" s="3"/>
      <c r="N143" s="3"/>
      <c r="O143" s="3"/>
      <c r="P143" s="3"/>
      <c r="Q143" s="3"/>
      <c r="R143" s="3"/>
      <c r="S143" s="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767" t="s">
        <v>1337</v>
      </c>
      <c r="BJ143" s="3"/>
      <c r="BK143" s="3"/>
      <c r="BL143" s="3"/>
      <c r="BM143" s="3"/>
      <c r="BN143" s="3"/>
      <c r="BO143" s="3"/>
      <c r="BP143" s="3"/>
      <c r="BQ143" s="3"/>
      <c r="BR143" s="3"/>
      <c r="BS143" s="3"/>
    </row>
    <row r="144" spans="1:71" ht="24.75" hidden="1" customHeight="1">
      <c r="A144" s="26"/>
      <c r="B144" s="3"/>
      <c r="C144" s="3"/>
      <c r="D144" s="3"/>
      <c r="E144" s="3"/>
      <c r="F144" s="3"/>
      <c r="G144" s="3"/>
      <c r="H144" s="3"/>
      <c r="I144" s="3"/>
      <c r="J144" s="3"/>
      <c r="K144" s="3"/>
      <c r="L144" s="3"/>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767" t="s">
        <v>1338</v>
      </c>
      <c r="BJ144" s="3"/>
      <c r="BK144" s="3"/>
      <c r="BL144" s="3"/>
      <c r="BM144" s="3"/>
      <c r="BN144" s="3"/>
      <c r="BO144" s="3"/>
      <c r="BP144" s="3"/>
      <c r="BQ144" s="3"/>
      <c r="BR144" s="3"/>
      <c r="BS144" s="3"/>
    </row>
    <row r="145" spans="1:71" ht="24.75" hidden="1" customHeight="1">
      <c r="A145" s="26"/>
      <c r="B145" s="3"/>
      <c r="C145" s="3"/>
      <c r="D145" s="3"/>
      <c r="E145" s="3"/>
      <c r="F145" s="3"/>
      <c r="G145" s="3"/>
      <c r="H145" s="3"/>
      <c r="I145" s="3"/>
      <c r="J145" s="3"/>
      <c r="K145" s="3"/>
      <c r="L145" s="3"/>
      <c r="M145" s="3"/>
      <c r="N145" s="3"/>
      <c r="O145" s="3"/>
      <c r="P145" s="3"/>
      <c r="Q145" s="3"/>
      <c r="R145" s="3"/>
      <c r="S145" s="3"/>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767" t="s">
        <v>1339</v>
      </c>
      <c r="BJ145" s="3"/>
      <c r="BK145" s="3"/>
      <c r="BL145" s="3"/>
      <c r="BM145" s="3"/>
      <c r="BN145" s="3"/>
      <c r="BO145" s="3"/>
      <c r="BP145" s="3"/>
      <c r="BQ145" s="3"/>
      <c r="BR145" s="3"/>
      <c r="BS145" s="3"/>
    </row>
    <row r="146" spans="1:71" ht="24.75" hidden="1" customHeight="1">
      <c r="A146" s="26"/>
      <c r="B146" s="3"/>
      <c r="C146" s="3"/>
      <c r="D146" s="3"/>
      <c r="E146" s="3"/>
      <c r="F146" s="3"/>
      <c r="G146" s="3"/>
      <c r="H146" s="3"/>
      <c r="I146" s="3"/>
      <c r="J146" s="3"/>
      <c r="K146" s="3"/>
      <c r="L146" s="3"/>
      <c r="M146" s="3"/>
      <c r="N146" s="3"/>
      <c r="O146" s="3"/>
      <c r="P146" s="3"/>
      <c r="Q146" s="3"/>
      <c r="R146" s="3"/>
      <c r="S146" s="3"/>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767" t="s">
        <v>1340</v>
      </c>
      <c r="BJ146" s="3"/>
      <c r="BK146" s="3"/>
      <c r="BL146" s="3"/>
      <c r="BM146" s="3"/>
      <c r="BN146" s="3"/>
      <c r="BO146" s="3"/>
      <c r="BP146" s="3"/>
      <c r="BQ146" s="3"/>
      <c r="BR146" s="3"/>
      <c r="BS146" s="3"/>
    </row>
    <row r="147" spans="1:71" ht="24.75" hidden="1" customHeight="1">
      <c r="A147" s="26"/>
      <c r="B147" s="3"/>
      <c r="C147" s="3"/>
      <c r="D147" s="3"/>
      <c r="E147" s="3"/>
      <c r="F147" s="3"/>
      <c r="G147" s="3"/>
      <c r="H147" s="3"/>
      <c r="I147" s="3"/>
      <c r="J147" s="3"/>
      <c r="K147" s="3"/>
      <c r="L147" s="3"/>
      <c r="M147" s="3"/>
      <c r="N147" s="3"/>
      <c r="O147" s="3"/>
      <c r="P147" s="3"/>
      <c r="Q147" s="3"/>
      <c r="R147" s="3"/>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767" t="s">
        <v>1341</v>
      </c>
      <c r="BJ147" s="3"/>
      <c r="BK147" s="3"/>
      <c r="BL147" s="3"/>
      <c r="BM147" s="3"/>
      <c r="BN147" s="3"/>
      <c r="BO147" s="3"/>
      <c r="BP147" s="3"/>
      <c r="BQ147" s="3"/>
      <c r="BR147" s="3"/>
      <c r="BS147" s="3"/>
    </row>
    <row r="148" spans="1:71" ht="24.75" hidden="1" customHeight="1">
      <c r="A148" s="26"/>
      <c r="B148" s="3"/>
      <c r="C148" s="3"/>
      <c r="D148" s="3"/>
      <c r="E148" s="3"/>
      <c r="F148" s="3"/>
      <c r="G148" s="3"/>
      <c r="H148" s="3"/>
      <c r="I148" s="3"/>
      <c r="J148" s="3"/>
      <c r="K148" s="3"/>
      <c r="L148" s="3"/>
      <c r="M148" s="3"/>
      <c r="N148" s="3"/>
      <c r="O148" s="3"/>
      <c r="P148" s="3"/>
      <c r="Q148" s="3"/>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767" t="s">
        <v>1342</v>
      </c>
      <c r="BJ148" s="3"/>
      <c r="BK148" s="3"/>
      <c r="BL148" s="3"/>
      <c r="BM148" s="3"/>
      <c r="BN148" s="3"/>
      <c r="BO148" s="3"/>
      <c r="BP148" s="3"/>
      <c r="BQ148" s="3"/>
      <c r="BR148" s="3"/>
      <c r="BS148" s="3"/>
    </row>
    <row r="149" spans="1:71" ht="24.75" hidden="1" customHeight="1">
      <c r="A149" s="26"/>
      <c r="B149" s="3"/>
      <c r="C149" s="3"/>
      <c r="D149" s="3"/>
      <c r="E149" s="3"/>
      <c r="F149" s="3"/>
      <c r="G149" s="3"/>
      <c r="H149" s="3"/>
      <c r="I149" s="3"/>
      <c r="J149" s="3"/>
      <c r="K149" s="3"/>
      <c r="L149" s="3"/>
      <c r="M149" s="3"/>
      <c r="N149" s="3"/>
      <c r="O149" s="3"/>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767" t="s">
        <v>1343</v>
      </c>
      <c r="BJ149" s="3"/>
      <c r="BK149" s="3"/>
      <c r="BL149" s="3"/>
      <c r="BM149" s="3"/>
      <c r="BN149" s="3"/>
      <c r="BO149" s="3"/>
      <c r="BP149" s="3"/>
      <c r="BQ149" s="3"/>
      <c r="BR149" s="3"/>
      <c r="BS149" s="3"/>
    </row>
    <row r="150" spans="1:71" ht="24.75" hidden="1" customHeight="1">
      <c r="A150" s="26"/>
      <c r="B150" s="3"/>
      <c r="C150" s="3"/>
      <c r="D150" s="3"/>
      <c r="E150" s="3"/>
      <c r="F150" s="3"/>
      <c r="G150" s="3"/>
      <c r="H150" s="3"/>
      <c r="I150" s="3"/>
      <c r="J150" s="3"/>
      <c r="K150" s="3"/>
      <c r="L150" s="3"/>
      <c r="M150" s="3"/>
      <c r="N150" s="3"/>
      <c r="O150" s="3"/>
      <c r="P150" s="3"/>
      <c r="Q150" s="3"/>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767" t="s">
        <v>1344</v>
      </c>
      <c r="BJ150" s="3"/>
      <c r="BK150" s="3"/>
      <c r="BL150" s="3"/>
      <c r="BM150" s="3"/>
      <c r="BN150" s="3"/>
      <c r="BO150" s="3"/>
      <c r="BP150" s="3"/>
      <c r="BQ150" s="3"/>
      <c r="BR150" s="3"/>
      <c r="BS150" s="3"/>
    </row>
    <row r="151" spans="1:71" ht="24.75" hidden="1" customHeight="1">
      <c r="A151" s="26"/>
      <c r="B151" s="3"/>
      <c r="C151" s="3"/>
      <c r="D151" s="3"/>
      <c r="E151" s="3"/>
      <c r="F151" s="3"/>
      <c r="G151" s="3"/>
      <c r="H151" s="3"/>
      <c r="I151" s="3"/>
      <c r="J151" s="3"/>
      <c r="K151" s="3"/>
      <c r="L151" s="3"/>
      <c r="M151" s="3"/>
      <c r="N151" s="3"/>
      <c r="O151" s="3"/>
      <c r="P151" s="3"/>
      <c r="Q151" s="3"/>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767" t="s">
        <v>1345</v>
      </c>
      <c r="BJ151" s="3"/>
      <c r="BK151" s="3"/>
      <c r="BL151" s="3"/>
      <c r="BM151" s="3"/>
      <c r="BN151" s="3"/>
      <c r="BO151" s="3"/>
      <c r="BP151" s="3"/>
      <c r="BQ151" s="3"/>
      <c r="BR151" s="3"/>
      <c r="BS151" s="3"/>
    </row>
    <row r="152" spans="1:71" ht="24.75" hidden="1" customHeight="1">
      <c r="A152" s="26"/>
      <c r="B152" s="3"/>
      <c r="C152" s="3"/>
      <c r="D152" s="3"/>
      <c r="E152" s="3"/>
      <c r="F152" s="3"/>
      <c r="G152" s="3"/>
      <c r="H152" s="3"/>
      <c r="I152" s="3"/>
      <c r="J152" s="3"/>
      <c r="K152" s="3"/>
      <c r="L152" s="3"/>
      <c r="M152" s="3"/>
      <c r="N152" s="3"/>
      <c r="O152" s="3"/>
      <c r="P152" s="3"/>
      <c r="Q152" s="3"/>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767" t="s">
        <v>1346</v>
      </c>
      <c r="BJ152" s="3"/>
      <c r="BK152" s="3"/>
      <c r="BL152" s="3"/>
      <c r="BM152" s="3"/>
      <c r="BN152" s="3"/>
      <c r="BO152" s="3"/>
      <c r="BP152" s="3"/>
      <c r="BQ152" s="3"/>
      <c r="BR152" s="3"/>
      <c r="BS152" s="3"/>
    </row>
    <row r="153" spans="1:71" ht="24.75" hidden="1" customHeight="1">
      <c r="A153" s="26"/>
      <c r="B153" s="3"/>
      <c r="C153" s="3"/>
      <c r="D153" s="3"/>
      <c r="E153" s="3"/>
      <c r="F153" s="3"/>
      <c r="G153" s="3"/>
      <c r="H153" s="3"/>
      <c r="I153" s="3"/>
      <c r="J153" s="3"/>
      <c r="K153" s="3"/>
      <c r="L153" s="3"/>
      <c r="M153" s="3"/>
      <c r="N153" s="3"/>
      <c r="O153" s="3"/>
      <c r="P153" s="3"/>
      <c r="Q153" s="3"/>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767" t="s">
        <v>1347</v>
      </c>
      <c r="BJ153" s="3"/>
      <c r="BK153" s="3"/>
      <c r="BL153" s="3"/>
      <c r="BM153" s="3"/>
      <c r="BN153" s="3"/>
      <c r="BO153" s="3"/>
      <c r="BP153" s="3"/>
      <c r="BQ153" s="3"/>
      <c r="BR153" s="3"/>
      <c r="BS153" s="3"/>
    </row>
    <row r="154" spans="1:71" ht="24.75" hidden="1" customHeight="1">
      <c r="A154" s="26"/>
      <c r="B154" s="3"/>
      <c r="C154" s="3"/>
      <c r="D154" s="3"/>
      <c r="E154" s="3"/>
      <c r="F154" s="3"/>
      <c r="G154" s="3"/>
      <c r="H154" s="3"/>
      <c r="I154" s="3"/>
      <c r="J154" s="3"/>
      <c r="K154" s="3"/>
      <c r="L154" s="3"/>
      <c r="M154" s="3"/>
      <c r="N154" s="3"/>
      <c r="O154" s="3"/>
      <c r="P154" s="3"/>
      <c r="Q154" s="3"/>
      <c r="R154" s="3"/>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767" t="s">
        <v>1348</v>
      </c>
      <c r="BJ154" s="3"/>
      <c r="BK154" s="3"/>
      <c r="BL154" s="3"/>
      <c r="BM154" s="3"/>
      <c r="BN154" s="3"/>
      <c r="BO154" s="3"/>
      <c r="BP154" s="3"/>
      <c r="BQ154" s="3"/>
      <c r="BR154" s="3"/>
      <c r="BS154" s="3"/>
    </row>
    <row r="155" spans="1:71" ht="24.75" hidden="1" customHeight="1">
      <c r="A155" s="26"/>
      <c r="B155" s="3"/>
      <c r="C155" s="3"/>
      <c r="D155" s="3"/>
      <c r="E155" s="3"/>
      <c r="F155" s="3"/>
      <c r="G155" s="3"/>
      <c r="H155" s="3"/>
      <c r="I155" s="3"/>
      <c r="J155" s="3"/>
      <c r="K155" s="3"/>
      <c r="L155" s="3"/>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c r="BA155" s="3"/>
      <c r="BB155" s="3"/>
      <c r="BC155" s="3"/>
      <c r="BD155" s="3"/>
      <c r="BE155" s="3"/>
      <c r="BF155" s="3"/>
      <c r="BG155" s="3"/>
      <c r="BH155" s="3"/>
      <c r="BI155" s="767" t="s">
        <v>1349</v>
      </c>
      <c r="BJ155" s="3"/>
      <c r="BK155" s="3"/>
      <c r="BL155" s="3"/>
      <c r="BM155" s="3"/>
      <c r="BN155" s="3"/>
      <c r="BO155" s="3"/>
      <c r="BP155" s="3"/>
      <c r="BQ155" s="3"/>
      <c r="BR155" s="3"/>
      <c r="BS155" s="3"/>
    </row>
    <row r="156" spans="1:71" ht="24.75" hidden="1" customHeight="1">
      <c r="A156" s="26"/>
      <c r="B156" s="3"/>
      <c r="C156" s="3"/>
      <c r="D156" s="3"/>
      <c r="E156" s="3"/>
      <c r="F156" s="3"/>
      <c r="G156" s="3"/>
      <c r="H156" s="3"/>
      <c r="I156" s="3"/>
      <c r="J156" s="3"/>
      <c r="K156" s="3"/>
      <c r="L156" s="3"/>
      <c r="M156" s="3"/>
      <c r="N156" s="3"/>
      <c r="O156" s="3"/>
      <c r="P156" s="3"/>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767" t="s">
        <v>1350</v>
      </c>
      <c r="BJ156" s="3"/>
      <c r="BK156" s="3"/>
      <c r="BL156" s="3"/>
      <c r="BM156" s="3"/>
      <c r="BN156" s="3"/>
      <c r="BO156" s="3"/>
      <c r="BP156" s="3"/>
      <c r="BQ156" s="3"/>
      <c r="BR156" s="3"/>
      <c r="BS156" s="3"/>
    </row>
    <row r="157" spans="1:71" ht="24.75" hidden="1" customHeight="1">
      <c r="A157" s="26"/>
      <c r="B157" s="3"/>
      <c r="C157" s="3"/>
      <c r="D157" s="3"/>
      <c r="E157" s="3"/>
      <c r="F157" s="3"/>
      <c r="G157" s="3"/>
      <c r="H157" s="3"/>
      <c r="I157" s="3"/>
      <c r="J157" s="3"/>
      <c r="K157" s="3"/>
      <c r="L157" s="3"/>
      <c r="M157" s="3"/>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767" t="s">
        <v>1351</v>
      </c>
      <c r="BJ157" s="3"/>
      <c r="BK157" s="3"/>
      <c r="BL157" s="3"/>
      <c r="BM157" s="3"/>
      <c r="BN157" s="3"/>
      <c r="BO157" s="3"/>
      <c r="BP157" s="3"/>
      <c r="BQ157" s="3"/>
      <c r="BR157" s="3"/>
      <c r="BS157" s="3"/>
    </row>
    <row r="158" spans="1:71" ht="24.75" hidden="1" customHeight="1">
      <c r="A158" s="26"/>
      <c r="B158" s="3"/>
      <c r="C158" s="3"/>
      <c r="D158" s="3"/>
      <c r="E158" s="3"/>
      <c r="F158" s="3"/>
      <c r="G158" s="3"/>
      <c r="H158" s="3"/>
      <c r="I158" s="3"/>
      <c r="J158" s="3"/>
      <c r="K158" s="3"/>
      <c r="L158" s="3"/>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767" t="s">
        <v>1352</v>
      </c>
      <c r="BJ158" s="3"/>
      <c r="BK158" s="3"/>
      <c r="BL158" s="3"/>
      <c r="BM158" s="3"/>
      <c r="BN158" s="3"/>
      <c r="BO158" s="3"/>
      <c r="BP158" s="3"/>
      <c r="BQ158" s="3"/>
      <c r="BR158" s="3"/>
      <c r="BS158" s="3"/>
    </row>
    <row r="159" spans="1:71" ht="24.75" hidden="1" customHeight="1">
      <c r="A159" s="26"/>
      <c r="B159" s="3"/>
      <c r="C159" s="3"/>
      <c r="D159" s="3"/>
      <c r="E159" s="3"/>
      <c r="F159" s="3"/>
      <c r="G159" s="3"/>
      <c r="H159" s="3"/>
      <c r="I159" s="3"/>
      <c r="J159" s="3"/>
      <c r="K159" s="3"/>
      <c r="L159" s="3"/>
      <c r="M159" s="3"/>
      <c r="N159" s="3"/>
      <c r="O159" s="3"/>
      <c r="P159" s="3"/>
      <c r="Q159" s="3"/>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c r="BA159" s="3"/>
      <c r="BB159" s="3"/>
      <c r="BC159" s="3"/>
      <c r="BD159" s="3"/>
      <c r="BE159" s="3"/>
      <c r="BF159" s="3"/>
      <c r="BG159" s="3"/>
      <c r="BH159" s="3"/>
      <c r="BI159" s="767" t="s">
        <v>1353</v>
      </c>
      <c r="BJ159" s="3"/>
      <c r="BK159" s="3"/>
      <c r="BL159" s="3"/>
      <c r="BM159" s="3"/>
      <c r="BN159" s="3"/>
      <c r="BO159" s="3"/>
      <c r="BP159" s="3"/>
      <c r="BQ159" s="3"/>
      <c r="BR159" s="3"/>
      <c r="BS159" s="3"/>
    </row>
    <row r="160" spans="1:71" ht="24.75" hidden="1" customHeight="1">
      <c r="A160" s="26"/>
      <c r="B160" s="3"/>
      <c r="C160" s="3"/>
      <c r="D160" s="3"/>
      <c r="E160" s="3"/>
      <c r="F160" s="3"/>
      <c r="G160" s="3"/>
      <c r="H160" s="3"/>
      <c r="I160" s="3"/>
      <c r="J160" s="3"/>
      <c r="K160" s="3"/>
      <c r="L160" s="3"/>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c r="BA160" s="3"/>
      <c r="BB160" s="3"/>
      <c r="BC160" s="3"/>
      <c r="BD160" s="3"/>
      <c r="BE160" s="3"/>
      <c r="BF160" s="3"/>
      <c r="BG160" s="3"/>
      <c r="BH160" s="3"/>
      <c r="BI160" s="767" t="s">
        <v>1354</v>
      </c>
      <c r="BJ160" s="3"/>
      <c r="BK160" s="3"/>
      <c r="BL160" s="3"/>
      <c r="BM160" s="3"/>
      <c r="BN160" s="3"/>
      <c r="BO160" s="3"/>
      <c r="BP160" s="3"/>
      <c r="BQ160" s="3"/>
      <c r="BR160" s="3"/>
      <c r="BS160" s="3"/>
    </row>
    <row r="161" spans="1:71" ht="24.75" hidden="1" customHeight="1">
      <c r="A161" s="26"/>
      <c r="B161" s="3"/>
      <c r="C161" s="3"/>
      <c r="D161" s="3"/>
      <c r="E161" s="3"/>
      <c r="F161" s="3"/>
      <c r="G161" s="3"/>
      <c r="H161" s="3"/>
      <c r="I161" s="3"/>
      <c r="J161" s="3"/>
      <c r="K161" s="3"/>
      <c r="L161" s="3"/>
      <c r="M161" s="3"/>
      <c r="N161" s="3"/>
      <c r="O161" s="3"/>
      <c r="P161" s="3"/>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c r="BA161" s="3"/>
      <c r="BB161" s="3"/>
      <c r="BC161" s="3"/>
      <c r="BD161" s="3"/>
      <c r="BE161" s="3"/>
      <c r="BF161" s="3"/>
      <c r="BG161" s="3"/>
      <c r="BH161" s="3"/>
      <c r="BI161" s="767" t="s">
        <v>1355</v>
      </c>
      <c r="BJ161" s="3"/>
      <c r="BK161" s="3"/>
      <c r="BL161" s="3"/>
      <c r="BM161" s="3"/>
      <c r="BN161" s="3"/>
      <c r="BO161" s="3"/>
      <c r="BP161" s="3"/>
      <c r="BQ161" s="3"/>
      <c r="BR161" s="3"/>
      <c r="BS161" s="3"/>
    </row>
    <row r="162" spans="1:71" ht="24.75" hidden="1" customHeight="1">
      <c r="A162" s="26"/>
      <c r="B162" s="3"/>
      <c r="C162" s="3"/>
      <c r="D162" s="3"/>
      <c r="E162" s="3"/>
      <c r="F162" s="3"/>
      <c r="G162" s="3"/>
      <c r="H162" s="3"/>
      <c r="I162" s="3"/>
      <c r="J162" s="3"/>
      <c r="K162" s="3"/>
      <c r="L162" s="3"/>
      <c r="M162" s="3"/>
      <c r="N162" s="3"/>
      <c r="O162" s="3"/>
      <c r="P162" s="3"/>
      <c r="Q162" s="3"/>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c r="BA162" s="3"/>
      <c r="BB162" s="3"/>
      <c r="BC162" s="3"/>
      <c r="BD162" s="3"/>
      <c r="BE162" s="3"/>
      <c r="BF162" s="3"/>
      <c r="BG162" s="3"/>
      <c r="BH162" s="3"/>
      <c r="BI162" s="767" t="s">
        <v>1356</v>
      </c>
      <c r="BJ162" s="3"/>
      <c r="BK162" s="3"/>
      <c r="BL162" s="3"/>
      <c r="BM162" s="3"/>
      <c r="BN162" s="3"/>
      <c r="BO162" s="3"/>
      <c r="BP162" s="3"/>
      <c r="BQ162" s="3"/>
      <c r="BR162" s="3"/>
      <c r="BS162" s="3"/>
    </row>
    <row r="163" spans="1:71" ht="24.75" hidden="1" customHeight="1">
      <c r="A163" s="26"/>
      <c r="B163" s="3"/>
      <c r="C163" s="3"/>
      <c r="D163" s="3"/>
      <c r="E163" s="3"/>
      <c r="F163" s="3"/>
      <c r="G163" s="3"/>
      <c r="H163" s="3"/>
      <c r="I163" s="3"/>
      <c r="J163" s="3"/>
      <c r="K163" s="3"/>
      <c r="L163" s="3"/>
      <c r="M163" s="3"/>
      <c r="N163" s="3"/>
      <c r="O163" s="3"/>
      <c r="P163" s="3"/>
      <c r="Q163" s="3"/>
      <c r="R163" s="3"/>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767" t="s">
        <v>1357</v>
      </c>
      <c r="BJ163" s="3"/>
      <c r="BK163" s="3"/>
      <c r="BL163" s="3"/>
      <c r="BM163" s="3"/>
      <c r="BN163" s="3"/>
      <c r="BO163" s="3"/>
      <c r="BP163" s="3"/>
      <c r="BQ163" s="3"/>
      <c r="BR163" s="3"/>
      <c r="BS163" s="3"/>
    </row>
    <row r="164" spans="1:71" ht="24.75" hidden="1" customHeight="1">
      <c r="A164" s="26"/>
      <c r="B164" s="3"/>
      <c r="C164" s="3"/>
      <c r="D164" s="3"/>
      <c r="E164" s="3"/>
      <c r="F164" s="3"/>
      <c r="G164" s="3"/>
      <c r="H164" s="3"/>
      <c r="I164" s="3"/>
      <c r="J164" s="3"/>
      <c r="K164" s="3"/>
      <c r="L164" s="3"/>
      <c r="M164" s="3"/>
      <c r="N164" s="3"/>
      <c r="O164" s="3"/>
      <c r="P164" s="3"/>
      <c r="Q164" s="3"/>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767" t="s">
        <v>1358</v>
      </c>
      <c r="BJ164" s="3"/>
      <c r="BK164" s="3"/>
      <c r="BL164" s="3"/>
      <c r="BM164" s="3"/>
      <c r="BN164" s="3"/>
      <c r="BO164" s="3"/>
      <c r="BP164" s="3"/>
      <c r="BQ164" s="3"/>
      <c r="BR164" s="3"/>
      <c r="BS164" s="3"/>
    </row>
    <row r="165" spans="1:71" ht="24.75" hidden="1" customHeight="1">
      <c r="A165" s="26"/>
      <c r="B165" s="3"/>
      <c r="C165" s="3"/>
      <c r="D165" s="3"/>
      <c r="E165" s="3"/>
      <c r="F165" s="3"/>
      <c r="G165" s="3"/>
      <c r="H165" s="3"/>
      <c r="I165" s="3"/>
      <c r="J165" s="3"/>
      <c r="K165" s="3"/>
      <c r="L165" s="3"/>
      <c r="M165" s="3"/>
      <c r="N165" s="3"/>
      <c r="O165" s="3"/>
      <c r="P165" s="3"/>
      <c r="Q165" s="3"/>
      <c r="R165" s="3"/>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767" t="s">
        <v>1359</v>
      </c>
      <c r="BJ165" s="3"/>
      <c r="BK165" s="3"/>
      <c r="BL165" s="3"/>
      <c r="BM165" s="3"/>
      <c r="BN165" s="3"/>
      <c r="BO165" s="3"/>
      <c r="BP165" s="3"/>
      <c r="BQ165" s="3"/>
      <c r="BR165" s="3"/>
      <c r="BS165" s="3"/>
    </row>
    <row r="166" spans="1:71" ht="24.75" hidden="1" customHeight="1">
      <c r="A166" s="26"/>
      <c r="B166" s="3"/>
      <c r="C166" s="3"/>
      <c r="D166" s="3"/>
      <c r="E166" s="3"/>
      <c r="F166" s="3"/>
      <c r="G166" s="3"/>
      <c r="H166" s="3"/>
      <c r="I166" s="3"/>
      <c r="J166" s="3"/>
      <c r="K166" s="3"/>
      <c r="L166" s="3"/>
      <c r="M166" s="3"/>
      <c r="N166" s="3"/>
      <c r="O166" s="3"/>
      <c r="P166" s="3"/>
      <c r="Q166" s="3"/>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767" t="s">
        <v>1360</v>
      </c>
      <c r="BJ166" s="3"/>
      <c r="BK166" s="3"/>
      <c r="BL166" s="3"/>
      <c r="BM166" s="3"/>
      <c r="BN166" s="3"/>
      <c r="BO166" s="3"/>
      <c r="BP166" s="3"/>
      <c r="BQ166" s="3"/>
      <c r="BR166" s="3"/>
      <c r="BS166" s="3"/>
    </row>
    <row r="167" spans="1:71" ht="24.75" hidden="1" customHeight="1">
      <c r="A167" s="26"/>
      <c r="B167" s="3"/>
      <c r="C167" s="3"/>
      <c r="D167" s="3"/>
      <c r="E167" s="3"/>
      <c r="F167" s="3"/>
      <c r="G167" s="3"/>
      <c r="H167" s="3"/>
      <c r="I167" s="3"/>
      <c r="J167" s="3"/>
      <c r="K167" s="3"/>
      <c r="L167" s="3"/>
      <c r="M167" s="3"/>
      <c r="N167" s="3"/>
      <c r="O167" s="3"/>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767" t="s">
        <v>1361</v>
      </c>
      <c r="BJ167" s="3"/>
      <c r="BK167" s="3"/>
      <c r="BL167" s="3"/>
      <c r="BM167" s="3"/>
      <c r="BN167" s="3"/>
      <c r="BO167" s="3"/>
      <c r="BP167" s="3"/>
      <c r="BQ167" s="3"/>
      <c r="BR167" s="3"/>
      <c r="BS167" s="3"/>
    </row>
    <row r="168" spans="1:71" ht="24.75" hidden="1" customHeight="1">
      <c r="A168" s="26"/>
      <c r="B168" s="3"/>
      <c r="C168" s="3"/>
      <c r="D168" s="3"/>
      <c r="E168" s="3"/>
      <c r="F168" s="3"/>
      <c r="G168" s="3"/>
      <c r="H168" s="3"/>
      <c r="I168" s="3"/>
      <c r="J168" s="3"/>
      <c r="K168" s="3"/>
      <c r="L168" s="3"/>
      <c r="M168" s="3"/>
      <c r="N168" s="3"/>
      <c r="O168" s="3"/>
      <c r="P168" s="3"/>
      <c r="Q168" s="3"/>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767" t="s">
        <v>1362</v>
      </c>
      <c r="BJ168" s="3"/>
      <c r="BK168" s="3"/>
      <c r="BL168" s="3"/>
      <c r="BM168" s="3"/>
      <c r="BN168" s="3"/>
      <c r="BO168" s="3"/>
      <c r="BP168" s="3"/>
      <c r="BQ168" s="3"/>
      <c r="BR168" s="3"/>
      <c r="BS168" s="3"/>
    </row>
    <row r="169" spans="1:71" ht="24.75" hidden="1" customHeight="1">
      <c r="A169" s="26"/>
      <c r="B169" s="3"/>
      <c r="C169" s="3"/>
      <c r="D169" s="3"/>
      <c r="E169" s="3"/>
      <c r="F169" s="3"/>
      <c r="G169" s="3"/>
      <c r="H169" s="3"/>
      <c r="I169" s="3"/>
      <c r="J169" s="3"/>
      <c r="K169" s="3"/>
      <c r="L169" s="3"/>
      <c r="M169" s="3"/>
      <c r="N169" s="3"/>
      <c r="O169" s="3"/>
      <c r="P169" s="3"/>
      <c r="Q169" s="3"/>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767" t="s">
        <v>1363</v>
      </c>
      <c r="BJ169" s="3"/>
      <c r="BK169" s="3"/>
      <c r="BL169" s="3"/>
      <c r="BM169" s="3"/>
      <c r="BN169" s="3"/>
      <c r="BO169" s="3"/>
      <c r="BP169" s="3"/>
      <c r="BQ169" s="3"/>
      <c r="BR169" s="3"/>
      <c r="BS169" s="3"/>
    </row>
    <row r="170" spans="1:71" ht="24.75" hidden="1" customHeight="1">
      <c r="A170" s="26"/>
      <c r="B170" s="3"/>
      <c r="C170" s="3"/>
      <c r="D170" s="3"/>
      <c r="E170" s="3"/>
      <c r="F170" s="3"/>
      <c r="G170" s="3"/>
      <c r="H170" s="3"/>
      <c r="I170" s="3"/>
      <c r="J170" s="3"/>
      <c r="K170" s="3"/>
      <c r="L170" s="3"/>
      <c r="M170" s="3"/>
      <c r="N170" s="3"/>
      <c r="O170" s="3"/>
      <c r="P170" s="3"/>
      <c r="Q170" s="3"/>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767" t="s">
        <v>1364</v>
      </c>
      <c r="BJ170" s="3"/>
      <c r="BK170" s="3"/>
      <c r="BL170" s="3"/>
      <c r="BM170" s="3"/>
      <c r="BN170" s="3"/>
      <c r="BO170" s="3"/>
      <c r="BP170" s="3"/>
      <c r="BQ170" s="3"/>
      <c r="BR170" s="3"/>
      <c r="BS170" s="3"/>
    </row>
    <row r="171" spans="1:71" ht="24.75" hidden="1" customHeight="1">
      <c r="A171" s="26"/>
      <c r="B171" s="3"/>
      <c r="C171" s="3"/>
      <c r="D171" s="3"/>
      <c r="E171" s="3"/>
      <c r="F171" s="3"/>
      <c r="G171" s="3"/>
      <c r="H171" s="3"/>
      <c r="I171" s="3"/>
      <c r="J171" s="3"/>
      <c r="K171" s="3"/>
      <c r="L171" s="3"/>
      <c r="M171" s="3"/>
      <c r="N171" s="3"/>
      <c r="O171" s="3"/>
      <c r="P171" s="3"/>
      <c r="Q171" s="3"/>
      <c r="R171" s="3"/>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767" t="s">
        <v>1365</v>
      </c>
      <c r="BJ171" s="3"/>
      <c r="BK171" s="3"/>
      <c r="BL171" s="3"/>
      <c r="BM171" s="3"/>
      <c r="BN171" s="3"/>
      <c r="BO171" s="3"/>
      <c r="BP171" s="3"/>
      <c r="BQ171" s="3"/>
      <c r="BR171" s="3"/>
      <c r="BS171" s="3"/>
    </row>
    <row r="172" spans="1:71" ht="24.75" hidden="1" customHeight="1">
      <c r="A172" s="26"/>
      <c r="B172" s="3"/>
      <c r="C172" s="3"/>
      <c r="D172" s="3"/>
      <c r="E172" s="3"/>
      <c r="F172" s="3"/>
      <c r="G172" s="3"/>
      <c r="H172" s="3"/>
      <c r="I172" s="3"/>
      <c r="J172" s="3"/>
      <c r="K172" s="3"/>
      <c r="L172" s="3"/>
      <c r="M172" s="3"/>
      <c r="N172" s="3"/>
      <c r="O172" s="3"/>
      <c r="P172" s="3"/>
      <c r="Q172" s="3"/>
      <c r="R172" s="3"/>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767" t="s">
        <v>1366</v>
      </c>
      <c r="BJ172" s="3"/>
      <c r="BK172" s="3"/>
      <c r="BL172" s="3"/>
      <c r="BM172" s="3"/>
      <c r="BN172" s="3"/>
      <c r="BO172" s="3"/>
      <c r="BP172" s="3"/>
      <c r="BQ172" s="3"/>
      <c r="BR172" s="3"/>
      <c r="BS172" s="3"/>
    </row>
    <row r="173" spans="1:71" ht="24.75" hidden="1" customHeight="1">
      <c r="A173" s="26"/>
      <c r="B173" s="3"/>
      <c r="C173" s="3"/>
      <c r="D173" s="3"/>
      <c r="E173" s="3"/>
      <c r="F173" s="3"/>
      <c r="G173" s="3"/>
      <c r="H173" s="3"/>
      <c r="I173" s="3"/>
      <c r="J173" s="3"/>
      <c r="K173" s="3"/>
      <c r="L173" s="3"/>
      <c r="M173" s="3"/>
      <c r="N173" s="3"/>
      <c r="O173" s="3"/>
      <c r="P173" s="3"/>
      <c r="Q173" s="3"/>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767" t="s">
        <v>1367</v>
      </c>
      <c r="BJ173" s="3"/>
      <c r="BK173" s="3"/>
      <c r="BL173" s="3"/>
      <c r="BM173" s="3"/>
      <c r="BN173" s="3"/>
      <c r="BO173" s="3"/>
      <c r="BP173" s="3"/>
      <c r="BQ173" s="3"/>
      <c r="BR173" s="3"/>
      <c r="BS173" s="3"/>
    </row>
    <row r="174" spans="1:71" ht="24.75" hidden="1" customHeight="1">
      <c r="A174" s="26"/>
      <c r="B174" s="3"/>
      <c r="C174" s="3"/>
      <c r="D174" s="3"/>
      <c r="E174" s="3"/>
      <c r="F174" s="3"/>
      <c r="G174" s="3"/>
      <c r="H174" s="3"/>
      <c r="I174" s="3"/>
      <c r="J174" s="3"/>
      <c r="K174" s="3"/>
      <c r="L174" s="3"/>
      <c r="M174" s="3"/>
      <c r="N174" s="3"/>
      <c r="O174" s="3"/>
      <c r="P174" s="3"/>
      <c r="Q174" s="3"/>
      <c r="R174" s="3"/>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767" t="s">
        <v>1368</v>
      </c>
      <c r="BJ174" s="3"/>
      <c r="BK174" s="3"/>
      <c r="BL174" s="3"/>
      <c r="BM174" s="3"/>
      <c r="BN174" s="3"/>
      <c r="BO174" s="3"/>
      <c r="BP174" s="3"/>
      <c r="BQ174" s="3"/>
      <c r="BR174" s="3"/>
      <c r="BS174" s="3"/>
    </row>
    <row r="175" spans="1:71" ht="24.75" hidden="1" customHeight="1">
      <c r="A175" s="26"/>
      <c r="B175" s="3"/>
      <c r="C175" s="3"/>
      <c r="D175" s="3"/>
      <c r="E175" s="3"/>
      <c r="F175" s="3"/>
      <c r="G175" s="3"/>
      <c r="H175" s="3"/>
      <c r="I175" s="3"/>
      <c r="J175" s="3"/>
      <c r="K175" s="3"/>
      <c r="L175" s="3"/>
      <c r="M175" s="3"/>
      <c r="N175" s="3"/>
      <c r="O175" s="3"/>
      <c r="P175" s="3"/>
      <c r="Q175" s="3"/>
      <c r="R175" s="3"/>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767" t="s">
        <v>1369</v>
      </c>
      <c r="BJ175" s="3"/>
      <c r="BK175" s="3"/>
      <c r="BL175" s="3"/>
      <c r="BM175" s="3"/>
      <c r="BN175" s="3"/>
      <c r="BO175" s="3"/>
      <c r="BP175" s="3"/>
      <c r="BQ175" s="3"/>
      <c r="BR175" s="3"/>
      <c r="BS175" s="3"/>
    </row>
    <row r="176" spans="1:71" ht="24.75" hidden="1" customHeight="1">
      <c r="A176" s="26"/>
      <c r="B176" s="3"/>
      <c r="C176" s="3"/>
      <c r="D176" s="3"/>
      <c r="E176" s="3"/>
      <c r="F176" s="3"/>
      <c r="G176" s="3"/>
      <c r="H176" s="3"/>
      <c r="I176" s="3"/>
      <c r="J176" s="3"/>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767" t="s">
        <v>1370</v>
      </c>
      <c r="BJ176" s="3"/>
      <c r="BK176" s="3"/>
      <c r="BL176" s="3"/>
      <c r="BM176" s="3"/>
      <c r="BN176" s="3"/>
      <c r="BO176" s="3"/>
      <c r="BP176" s="3"/>
      <c r="BQ176" s="3"/>
      <c r="BR176" s="3"/>
      <c r="BS176" s="3"/>
    </row>
    <row r="177" spans="1:71" ht="24.75" hidden="1" customHeight="1">
      <c r="A177" s="26"/>
      <c r="B177" s="3"/>
      <c r="C177" s="3"/>
      <c r="D177" s="3"/>
      <c r="E177" s="3"/>
      <c r="F177" s="3"/>
      <c r="G177" s="3"/>
      <c r="H177" s="3"/>
      <c r="I177" s="3"/>
      <c r="J177" s="3"/>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767" t="s">
        <v>1371</v>
      </c>
      <c r="BJ177" s="3"/>
      <c r="BK177" s="3"/>
      <c r="BL177" s="3"/>
      <c r="BM177" s="3"/>
      <c r="BN177" s="3"/>
      <c r="BO177" s="3"/>
      <c r="BP177" s="3"/>
      <c r="BQ177" s="3"/>
      <c r="BR177" s="3"/>
      <c r="BS177" s="3"/>
    </row>
    <row r="178" spans="1:71" ht="24.75" hidden="1" customHeight="1">
      <c r="A178" s="26"/>
      <c r="B178" s="3"/>
      <c r="C178" s="3"/>
      <c r="D178" s="3"/>
      <c r="E178" s="3"/>
      <c r="F178" s="3"/>
      <c r="G178" s="3"/>
      <c r="H178" s="3"/>
      <c r="I178" s="3"/>
      <c r="J178" s="3"/>
      <c r="K178" s="3"/>
      <c r="L178" s="3"/>
      <c r="M178" s="3"/>
      <c r="N178" s="3"/>
      <c r="O178" s="3"/>
      <c r="P178" s="3"/>
      <c r="Q178" s="3"/>
      <c r="R178" s="3"/>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767" t="s">
        <v>1372</v>
      </c>
      <c r="BJ178" s="3"/>
      <c r="BK178" s="3"/>
      <c r="BL178" s="3"/>
      <c r="BM178" s="3"/>
      <c r="BN178" s="3"/>
      <c r="BO178" s="3"/>
      <c r="BP178" s="3"/>
      <c r="BQ178" s="3"/>
      <c r="BR178" s="3"/>
      <c r="BS178" s="3"/>
    </row>
    <row r="179" spans="1:71" ht="24.75" hidden="1" customHeight="1">
      <c r="A179" s="26"/>
      <c r="B179" s="3"/>
      <c r="C179" s="3"/>
      <c r="D179" s="3"/>
      <c r="E179" s="3"/>
      <c r="F179" s="3"/>
      <c r="G179" s="3"/>
      <c r="H179" s="3"/>
      <c r="I179" s="3"/>
      <c r="J179" s="3"/>
      <c r="K179" s="3"/>
      <c r="L179" s="3"/>
      <c r="M179" s="3"/>
      <c r="N179" s="3"/>
      <c r="O179" s="3"/>
      <c r="P179" s="3"/>
      <c r="Q179" s="3"/>
      <c r="R179" s="3"/>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767" t="s">
        <v>1373</v>
      </c>
      <c r="BJ179" s="3"/>
      <c r="BK179" s="3"/>
      <c r="BL179" s="3"/>
      <c r="BM179" s="3"/>
      <c r="BN179" s="3"/>
      <c r="BO179" s="3"/>
      <c r="BP179" s="3"/>
      <c r="BQ179" s="3"/>
      <c r="BR179" s="3"/>
      <c r="BS179" s="3"/>
    </row>
    <row r="180" spans="1:71" ht="24.75" hidden="1" customHeight="1">
      <c r="A180" s="26"/>
      <c r="B180" s="3"/>
      <c r="C180" s="3"/>
      <c r="D180" s="3"/>
      <c r="E180" s="3"/>
      <c r="F180" s="3"/>
      <c r="G180" s="3"/>
      <c r="H180" s="3"/>
      <c r="I180" s="3"/>
      <c r="J180" s="3"/>
      <c r="K180" s="3"/>
      <c r="L180" s="3"/>
      <c r="M180" s="3"/>
      <c r="N180" s="3"/>
      <c r="O180" s="3"/>
      <c r="P180" s="3"/>
      <c r="Q180" s="3"/>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767" t="s">
        <v>1374</v>
      </c>
      <c r="BJ180" s="3"/>
      <c r="BK180" s="3"/>
      <c r="BL180" s="3"/>
      <c r="BM180" s="3"/>
      <c r="BN180" s="3"/>
      <c r="BO180" s="3"/>
      <c r="BP180" s="3"/>
      <c r="BQ180" s="3"/>
      <c r="BR180" s="3"/>
      <c r="BS180" s="3"/>
    </row>
    <row r="181" spans="1:71" ht="24.75" hidden="1" customHeight="1">
      <c r="A181" s="26"/>
      <c r="B181" s="3"/>
      <c r="C181" s="3"/>
      <c r="D181" s="3"/>
      <c r="E181" s="3"/>
      <c r="F181" s="3"/>
      <c r="G181" s="3"/>
      <c r="H181" s="3"/>
      <c r="I181" s="3"/>
      <c r="J181" s="3"/>
      <c r="K181" s="3"/>
      <c r="L181" s="3"/>
      <c r="M181" s="3"/>
      <c r="N181" s="3"/>
      <c r="O181" s="3"/>
      <c r="P181" s="3"/>
      <c r="Q181" s="3"/>
      <c r="R181" s="3"/>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767" t="s">
        <v>1375</v>
      </c>
      <c r="BJ181" s="3"/>
      <c r="BK181" s="3"/>
      <c r="BL181" s="3"/>
      <c r="BM181" s="3"/>
      <c r="BN181" s="3"/>
      <c r="BO181" s="3"/>
      <c r="BP181" s="3"/>
      <c r="BQ181" s="3"/>
      <c r="BR181" s="3"/>
      <c r="BS181" s="3"/>
    </row>
    <row r="182" spans="1:71" ht="24.75" hidden="1" customHeight="1">
      <c r="A182" s="26"/>
      <c r="B182" s="3"/>
      <c r="C182" s="3"/>
      <c r="D182" s="3"/>
      <c r="E182" s="3"/>
      <c r="F182" s="3"/>
      <c r="G182" s="3"/>
      <c r="H182" s="3"/>
      <c r="I182" s="3"/>
      <c r="J182" s="3"/>
      <c r="K182" s="3"/>
      <c r="L182" s="3"/>
      <c r="M182" s="3"/>
      <c r="N182" s="3"/>
      <c r="O182" s="3"/>
      <c r="P182" s="3"/>
      <c r="Q182" s="3"/>
      <c r="R182" s="3"/>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767" t="s">
        <v>1376</v>
      </c>
      <c r="BJ182" s="3"/>
      <c r="BK182" s="3"/>
      <c r="BL182" s="3"/>
      <c r="BM182" s="3"/>
      <c r="BN182" s="3"/>
      <c r="BO182" s="3"/>
      <c r="BP182" s="3"/>
      <c r="BQ182" s="3"/>
      <c r="BR182" s="3"/>
      <c r="BS182" s="3"/>
    </row>
    <row r="183" spans="1:71" ht="24.75" hidden="1" customHeight="1">
      <c r="A183" s="26"/>
      <c r="B183" s="3"/>
      <c r="C183" s="3"/>
      <c r="D183" s="3"/>
      <c r="E183" s="3"/>
      <c r="F183" s="3"/>
      <c r="G183" s="3"/>
      <c r="H183" s="3"/>
      <c r="I183" s="3"/>
      <c r="J183" s="3"/>
      <c r="K183" s="3"/>
      <c r="L183" s="3"/>
      <c r="M183" s="3"/>
      <c r="N183" s="3"/>
      <c r="O183" s="3"/>
      <c r="P183" s="3"/>
      <c r="Q183" s="3"/>
      <c r="R183" s="3"/>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767" t="s">
        <v>1377</v>
      </c>
      <c r="BJ183" s="3"/>
      <c r="BK183" s="3"/>
      <c r="BL183" s="3"/>
      <c r="BM183" s="3"/>
      <c r="BN183" s="3"/>
      <c r="BO183" s="3"/>
      <c r="BP183" s="3"/>
      <c r="BQ183" s="3"/>
      <c r="BR183" s="3"/>
      <c r="BS183" s="3"/>
    </row>
    <row r="184" spans="1:71" ht="24.75" hidden="1" customHeight="1">
      <c r="A184" s="26"/>
      <c r="B184" s="3"/>
      <c r="C184" s="3"/>
      <c r="D184" s="3"/>
      <c r="E184" s="3"/>
      <c r="F184" s="3"/>
      <c r="G184" s="3"/>
      <c r="H184" s="3"/>
      <c r="I184" s="3"/>
      <c r="J184" s="3"/>
      <c r="K184" s="3"/>
      <c r="L184" s="3"/>
      <c r="M184" s="3"/>
      <c r="N184" s="3"/>
      <c r="O184" s="3"/>
      <c r="P184" s="3"/>
      <c r="Q184" s="3"/>
      <c r="R184" s="3"/>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767" t="s">
        <v>1378</v>
      </c>
      <c r="BJ184" s="3"/>
      <c r="BK184" s="3"/>
      <c r="BL184" s="3"/>
      <c r="BM184" s="3"/>
      <c r="BN184" s="3"/>
      <c r="BO184" s="3"/>
      <c r="BP184" s="3"/>
      <c r="BQ184" s="3"/>
      <c r="BR184" s="3"/>
      <c r="BS184" s="3"/>
    </row>
    <row r="185" spans="1:71" ht="24.75" hidden="1" customHeight="1">
      <c r="A185" s="26"/>
      <c r="B185" s="3"/>
      <c r="C185" s="3"/>
      <c r="D185" s="3"/>
      <c r="E185" s="3"/>
      <c r="F185" s="3"/>
      <c r="G185" s="3"/>
      <c r="H185" s="3"/>
      <c r="I185" s="3"/>
      <c r="J185" s="3"/>
      <c r="K185" s="3"/>
      <c r="L185" s="3"/>
      <c r="M185" s="3"/>
      <c r="N185" s="3"/>
      <c r="O185" s="3"/>
      <c r="P185" s="3"/>
      <c r="Q185" s="3"/>
      <c r="R185" s="3"/>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767" t="s">
        <v>1379</v>
      </c>
      <c r="BJ185" s="3"/>
      <c r="BK185" s="3"/>
      <c r="BL185" s="3"/>
      <c r="BM185" s="3"/>
      <c r="BN185" s="3"/>
      <c r="BO185" s="3"/>
      <c r="BP185" s="3"/>
      <c r="BQ185" s="3"/>
      <c r="BR185" s="3"/>
      <c r="BS185" s="3"/>
    </row>
    <row r="186" spans="1:71" ht="24.75" hidden="1" customHeight="1">
      <c r="A186" s="26"/>
      <c r="B186" s="3"/>
      <c r="C186" s="3"/>
      <c r="D186" s="3"/>
      <c r="E186" s="3"/>
      <c r="F186" s="3"/>
      <c r="G186" s="3"/>
      <c r="H186" s="3"/>
      <c r="I186" s="3"/>
      <c r="J186" s="3"/>
      <c r="K186" s="3"/>
      <c r="L186" s="3"/>
      <c r="M186" s="3"/>
      <c r="N186" s="3"/>
      <c r="O186" s="3"/>
      <c r="P186" s="3"/>
      <c r="Q186" s="3"/>
      <c r="R186" s="3"/>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767" t="s">
        <v>1380</v>
      </c>
      <c r="BJ186" s="3"/>
      <c r="BK186" s="3"/>
      <c r="BL186" s="3"/>
      <c r="BM186" s="3"/>
      <c r="BN186" s="3"/>
      <c r="BO186" s="3"/>
      <c r="BP186" s="3"/>
      <c r="BQ186" s="3"/>
      <c r="BR186" s="3"/>
      <c r="BS186" s="3"/>
    </row>
    <row r="187" spans="1:71" ht="24.75" hidden="1" customHeight="1">
      <c r="A187" s="26"/>
      <c r="B187" s="3"/>
      <c r="C187" s="3"/>
      <c r="D187" s="3"/>
      <c r="E187" s="3"/>
      <c r="F187" s="3"/>
      <c r="G187" s="3"/>
      <c r="H187" s="3"/>
      <c r="I187" s="3"/>
      <c r="J187" s="3"/>
      <c r="K187" s="3"/>
      <c r="L187" s="3"/>
      <c r="M187" s="3"/>
      <c r="N187" s="3"/>
      <c r="O187" s="3"/>
      <c r="P187" s="3"/>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c r="BA187" s="3"/>
      <c r="BB187" s="3"/>
      <c r="BC187" s="3"/>
      <c r="BD187" s="3"/>
      <c r="BE187" s="3"/>
      <c r="BF187" s="3"/>
      <c r="BG187" s="3"/>
      <c r="BH187" s="3"/>
      <c r="BI187" s="767" t="s">
        <v>1381</v>
      </c>
      <c r="BJ187" s="3"/>
      <c r="BK187" s="3"/>
      <c r="BL187" s="3"/>
      <c r="BM187" s="3"/>
      <c r="BN187" s="3"/>
      <c r="BO187" s="3"/>
      <c r="BP187" s="3"/>
      <c r="BQ187" s="3"/>
      <c r="BR187" s="3"/>
      <c r="BS187" s="3"/>
    </row>
    <row r="188" spans="1:71" ht="24.75" hidden="1" customHeight="1">
      <c r="A188" s="26"/>
      <c r="B188" s="3"/>
      <c r="C188" s="3"/>
      <c r="D188" s="3"/>
      <c r="E188" s="3"/>
      <c r="F188" s="3"/>
      <c r="G188" s="3"/>
      <c r="H188" s="3"/>
      <c r="I188" s="3"/>
      <c r="J188" s="3"/>
      <c r="K188" s="3"/>
      <c r="L188" s="3"/>
      <c r="M188" s="3"/>
      <c r="N188" s="3"/>
      <c r="O188" s="3"/>
      <c r="P188" s="3"/>
      <c r="Q188" s="3"/>
      <c r="R188" s="3"/>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c r="BA188" s="3"/>
      <c r="BB188" s="3"/>
      <c r="BC188" s="3"/>
      <c r="BD188" s="3"/>
      <c r="BE188" s="3"/>
      <c r="BF188" s="3"/>
      <c r="BG188" s="3"/>
      <c r="BH188" s="3"/>
      <c r="BI188" s="767" t="s">
        <v>1382</v>
      </c>
      <c r="BJ188" s="3"/>
      <c r="BK188" s="3"/>
      <c r="BL188" s="3"/>
      <c r="BM188" s="3"/>
      <c r="BN188" s="3"/>
      <c r="BO188" s="3"/>
      <c r="BP188" s="3"/>
      <c r="BQ188" s="3"/>
      <c r="BR188" s="3"/>
      <c r="BS188" s="3"/>
    </row>
    <row r="189" spans="1:71" ht="24.75" hidden="1" customHeight="1">
      <c r="A189" s="26"/>
      <c r="B189" s="3"/>
      <c r="C189" s="3"/>
      <c r="D189" s="3"/>
      <c r="E189" s="3"/>
      <c r="F189" s="3"/>
      <c r="G189" s="3"/>
      <c r="H189" s="3"/>
      <c r="I189" s="3"/>
      <c r="J189" s="3"/>
      <c r="K189" s="3"/>
      <c r="L189" s="3"/>
      <c r="M189" s="3"/>
      <c r="N189" s="3"/>
      <c r="O189" s="3"/>
      <c r="P189" s="3"/>
      <c r="Q189" s="3"/>
      <c r="R189" s="3"/>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767" t="s">
        <v>1383</v>
      </c>
      <c r="BJ189" s="3"/>
      <c r="BK189" s="3"/>
      <c r="BL189" s="3"/>
      <c r="BM189" s="3"/>
      <c r="BN189" s="3"/>
      <c r="BO189" s="3"/>
      <c r="BP189" s="3"/>
      <c r="BQ189" s="3"/>
      <c r="BR189" s="3"/>
      <c r="BS189" s="3"/>
    </row>
    <row r="190" spans="1:71" ht="24.75" hidden="1" customHeight="1">
      <c r="A190" s="26"/>
      <c r="B190" s="3"/>
      <c r="C190" s="3"/>
      <c r="D190" s="3"/>
      <c r="E190" s="3"/>
      <c r="F190" s="3"/>
      <c r="G190" s="3"/>
      <c r="H190" s="3"/>
      <c r="I190" s="3"/>
      <c r="J190" s="3"/>
      <c r="K190" s="3"/>
      <c r="L190" s="3"/>
      <c r="M190" s="3"/>
      <c r="N190" s="3"/>
      <c r="O190" s="3"/>
      <c r="P190" s="3"/>
      <c r="Q190" s="3"/>
      <c r="R190" s="3"/>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767" t="s">
        <v>1384</v>
      </c>
      <c r="BJ190" s="3"/>
      <c r="BK190" s="3"/>
      <c r="BL190" s="3"/>
      <c r="BM190" s="3"/>
      <c r="BN190" s="3"/>
      <c r="BO190" s="3"/>
      <c r="BP190" s="3"/>
      <c r="BQ190" s="3"/>
      <c r="BR190" s="3"/>
      <c r="BS190" s="3"/>
    </row>
    <row r="191" spans="1:71" ht="24.75" hidden="1" customHeight="1">
      <c r="A191" s="26"/>
      <c r="B191" s="3"/>
      <c r="C191" s="3"/>
      <c r="D191" s="3"/>
      <c r="E191" s="3"/>
      <c r="F191" s="3"/>
      <c r="G191" s="3"/>
      <c r="H191" s="3"/>
      <c r="I191" s="3"/>
      <c r="J191" s="3"/>
      <c r="K191" s="3"/>
      <c r="L191" s="3"/>
      <c r="M191" s="3"/>
      <c r="N191" s="3"/>
      <c r="O191" s="3"/>
      <c r="P191" s="3"/>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767" t="s">
        <v>1385</v>
      </c>
      <c r="BJ191" s="3"/>
      <c r="BK191" s="3"/>
      <c r="BL191" s="3"/>
      <c r="BM191" s="3"/>
      <c r="BN191" s="3"/>
      <c r="BO191" s="3"/>
      <c r="BP191" s="3"/>
      <c r="BQ191" s="3"/>
      <c r="BR191" s="3"/>
      <c r="BS191" s="3"/>
    </row>
    <row r="192" spans="1:71" ht="24.75" hidden="1" customHeight="1">
      <c r="A192" s="26"/>
      <c r="B192" s="3"/>
      <c r="C192" s="3"/>
      <c r="D192" s="3"/>
      <c r="E192" s="3"/>
      <c r="F192" s="3"/>
      <c r="G192" s="3"/>
      <c r="H192" s="3"/>
      <c r="I192" s="3"/>
      <c r="J192" s="3"/>
      <c r="K192" s="3"/>
      <c r="L192" s="3"/>
      <c r="M192" s="3"/>
      <c r="N192" s="3"/>
      <c r="O192" s="3"/>
      <c r="P192" s="3"/>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c r="BA192" s="3"/>
      <c r="BB192" s="3"/>
      <c r="BC192" s="3"/>
      <c r="BD192" s="3"/>
      <c r="BE192" s="3"/>
      <c r="BF192" s="3"/>
      <c r="BG192" s="3"/>
      <c r="BH192" s="3"/>
      <c r="BI192" s="767" t="s">
        <v>1386</v>
      </c>
      <c r="BJ192" s="3"/>
      <c r="BK192" s="3"/>
      <c r="BL192" s="3"/>
      <c r="BM192" s="3"/>
      <c r="BN192" s="3"/>
      <c r="BO192" s="3"/>
      <c r="BP192" s="3"/>
      <c r="BQ192" s="3"/>
      <c r="BR192" s="3"/>
      <c r="BS192" s="3"/>
    </row>
    <row r="193" spans="1:71" ht="24.75" hidden="1" customHeight="1">
      <c r="A193" s="26"/>
      <c r="B193" s="3"/>
      <c r="C193" s="3"/>
      <c r="D193" s="3"/>
      <c r="E193" s="3"/>
      <c r="F193" s="3"/>
      <c r="G193" s="3"/>
      <c r="H193" s="3"/>
      <c r="I193" s="3"/>
      <c r="J193" s="3"/>
      <c r="K193" s="3"/>
      <c r="L193" s="3"/>
      <c r="M193" s="3"/>
      <c r="N193" s="3"/>
      <c r="O193" s="3"/>
      <c r="P193" s="3"/>
      <c r="Q193" s="3"/>
      <c r="R193" s="3"/>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c r="BA193" s="3"/>
      <c r="BB193" s="3"/>
      <c r="BC193" s="3"/>
      <c r="BD193" s="3"/>
      <c r="BE193" s="3"/>
      <c r="BF193" s="3"/>
      <c r="BG193" s="3"/>
      <c r="BH193" s="3"/>
      <c r="BI193" s="767" t="s">
        <v>1387</v>
      </c>
      <c r="BJ193" s="3"/>
      <c r="BK193" s="3"/>
      <c r="BL193" s="3"/>
      <c r="BM193" s="3"/>
      <c r="BN193" s="3"/>
      <c r="BO193" s="3"/>
      <c r="BP193" s="3"/>
      <c r="BQ193" s="3"/>
      <c r="BR193" s="3"/>
      <c r="BS193" s="3"/>
    </row>
    <row r="194" spans="1:71" ht="24.75" hidden="1" customHeight="1">
      <c r="A194" s="26"/>
      <c r="B194" s="3"/>
      <c r="C194" s="3"/>
      <c r="D194" s="3"/>
      <c r="E194" s="3"/>
      <c r="F194" s="3"/>
      <c r="G194" s="3"/>
      <c r="H194" s="3"/>
      <c r="I194" s="3"/>
      <c r="J194" s="3"/>
      <c r="K194" s="3"/>
      <c r="L194" s="3"/>
      <c r="M194" s="3"/>
      <c r="N194" s="3"/>
      <c r="O194" s="3"/>
      <c r="P194" s="3"/>
      <c r="Q194" s="3"/>
      <c r="R194" s="3"/>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c r="BA194" s="3"/>
      <c r="BB194" s="3"/>
      <c r="BC194" s="3"/>
      <c r="BD194" s="3"/>
      <c r="BE194" s="3"/>
      <c r="BF194" s="3"/>
      <c r="BG194" s="3"/>
      <c r="BH194" s="3"/>
      <c r="BI194" s="767" t="s">
        <v>1388</v>
      </c>
      <c r="BJ194" s="3"/>
      <c r="BK194" s="3"/>
      <c r="BL194" s="3"/>
      <c r="BM194" s="3"/>
      <c r="BN194" s="3"/>
      <c r="BO194" s="3"/>
      <c r="BP194" s="3"/>
      <c r="BQ194" s="3"/>
      <c r="BR194" s="3"/>
      <c r="BS194" s="3"/>
    </row>
    <row r="195" spans="1:71" ht="24.75" hidden="1" customHeight="1">
      <c r="A195" s="26"/>
      <c r="B195" s="3"/>
      <c r="C195" s="3"/>
      <c r="D195" s="3"/>
      <c r="E195" s="3"/>
      <c r="F195" s="3"/>
      <c r="G195" s="3"/>
      <c r="H195" s="3"/>
      <c r="I195" s="3"/>
      <c r="J195" s="3"/>
      <c r="K195" s="3"/>
      <c r="L195" s="3"/>
      <c r="M195" s="3"/>
      <c r="N195" s="3"/>
      <c r="O195" s="3"/>
      <c r="P195" s="3"/>
      <c r="Q195" s="3"/>
      <c r="R195" s="3"/>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c r="BA195" s="3"/>
      <c r="BB195" s="3"/>
      <c r="BC195" s="3"/>
      <c r="BD195" s="3"/>
      <c r="BE195" s="3"/>
      <c r="BF195" s="3"/>
      <c r="BG195" s="3"/>
      <c r="BH195" s="3"/>
      <c r="BI195" s="767" t="s">
        <v>1389</v>
      </c>
      <c r="BJ195" s="3"/>
      <c r="BK195" s="3"/>
      <c r="BL195" s="3"/>
      <c r="BM195" s="3"/>
      <c r="BN195" s="3"/>
      <c r="BO195" s="3"/>
      <c r="BP195" s="3"/>
      <c r="BQ195" s="3"/>
      <c r="BR195" s="3"/>
      <c r="BS195" s="3"/>
    </row>
    <row r="196" spans="1:71" ht="24.75" hidden="1" customHeight="1">
      <c r="A196" s="26"/>
      <c r="B196" s="3"/>
      <c r="C196" s="3"/>
      <c r="D196" s="3"/>
      <c r="E196" s="3"/>
      <c r="F196" s="3"/>
      <c r="G196" s="3"/>
      <c r="H196" s="3"/>
      <c r="I196" s="3"/>
      <c r="J196" s="3"/>
      <c r="K196" s="3"/>
      <c r="L196" s="3"/>
      <c r="M196" s="3"/>
      <c r="N196" s="3"/>
      <c r="O196" s="3"/>
      <c r="P196" s="3"/>
      <c r="Q196" s="3"/>
      <c r="R196" s="3"/>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767" t="s">
        <v>1390</v>
      </c>
      <c r="BJ196" s="3"/>
      <c r="BK196" s="3"/>
      <c r="BL196" s="3"/>
      <c r="BM196" s="3"/>
      <c r="BN196" s="3"/>
      <c r="BO196" s="3"/>
      <c r="BP196" s="3"/>
      <c r="BQ196" s="3"/>
      <c r="BR196" s="3"/>
      <c r="BS196" s="3"/>
    </row>
    <row r="197" spans="1:71" ht="24.75" hidden="1" customHeight="1">
      <c r="A197" s="26"/>
      <c r="B197" s="3"/>
      <c r="C197" s="3"/>
      <c r="D197" s="3"/>
      <c r="E197" s="3"/>
      <c r="F197" s="3"/>
      <c r="G197" s="3"/>
      <c r="H197" s="3"/>
      <c r="I197" s="3"/>
      <c r="J197" s="3"/>
      <c r="K197" s="3"/>
      <c r="L197" s="3"/>
      <c r="M197" s="3"/>
      <c r="N197" s="3"/>
      <c r="O197" s="3"/>
      <c r="P197" s="3"/>
      <c r="Q197" s="3"/>
      <c r="R197" s="3"/>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767" t="s">
        <v>1391</v>
      </c>
      <c r="BJ197" s="3"/>
      <c r="BK197" s="3"/>
      <c r="BL197" s="3"/>
      <c r="BM197" s="3"/>
      <c r="BN197" s="3"/>
      <c r="BO197" s="3"/>
      <c r="BP197" s="3"/>
      <c r="BQ197" s="3"/>
      <c r="BR197" s="3"/>
      <c r="BS197" s="3"/>
    </row>
    <row r="198" spans="1:71" ht="24.75" hidden="1" customHeight="1">
      <c r="A198" s="26"/>
      <c r="B198" s="3"/>
      <c r="C198" s="3"/>
      <c r="D198" s="3"/>
      <c r="E198" s="3"/>
      <c r="F198" s="3"/>
      <c r="G198" s="3"/>
      <c r="H198" s="3"/>
      <c r="I198" s="3"/>
      <c r="J198" s="3"/>
      <c r="K198" s="3"/>
      <c r="L198" s="3"/>
      <c r="M198" s="3"/>
      <c r="N198" s="3"/>
      <c r="O198" s="3"/>
      <c r="P198" s="3"/>
      <c r="Q198" s="3"/>
      <c r="R198" s="3"/>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767" t="s">
        <v>1392</v>
      </c>
      <c r="BJ198" s="3"/>
      <c r="BK198" s="3"/>
      <c r="BL198" s="3"/>
      <c r="BM198" s="3"/>
      <c r="BN198" s="3"/>
      <c r="BO198" s="3"/>
      <c r="BP198" s="3"/>
      <c r="BQ198" s="3"/>
      <c r="BR198" s="3"/>
      <c r="BS198" s="3"/>
    </row>
    <row r="199" spans="1:71" ht="24.75" hidden="1" customHeight="1">
      <c r="A199" s="26"/>
      <c r="B199" s="3"/>
      <c r="C199" s="3"/>
      <c r="D199" s="3"/>
      <c r="E199" s="3"/>
      <c r="F199" s="3"/>
      <c r="G199" s="3"/>
      <c r="H199" s="3"/>
      <c r="I199" s="3"/>
      <c r="J199" s="3"/>
      <c r="K199" s="3"/>
      <c r="L199" s="3"/>
      <c r="M199" s="3"/>
      <c r="N199" s="3"/>
      <c r="O199" s="3"/>
      <c r="P199" s="3"/>
      <c r="Q199" s="3"/>
      <c r="R199" s="3"/>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767" t="s">
        <v>1393</v>
      </c>
      <c r="BJ199" s="3"/>
      <c r="BK199" s="3"/>
      <c r="BL199" s="3"/>
      <c r="BM199" s="3"/>
      <c r="BN199" s="3"/>
      <c r="BO199" s="3"/>
      <c r="BP199" s="3"/>
      <c r="BQ199" s="3"/>
      <c r="BR199" s="3"/>
      <c r="BS199" s="3"/>
    </row>
    <row r="200" spans="1:71" ht="24.75" hidden="1" customHeight="1">
      <c r="A200" s="26"/>
      <c r="B200" s="3"/>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767" t="s">
        <v>1394</v>
      </c>
      <c r="BJ200" s="3"/>
      <c r="BK200" s="3"/>
      <c r="BL200" s="3"/>
      <c r="BM200" s="3"/>
      <c r="BN200" s="3"/>
      <c r="BO200" s="3"/>
      <c r="BP200" s="3"/>
      <c r="BQ200" s="3"/>
      <c r="BR200" s="3"/>
      <c r="BS200" s="3"/>
    </row>
    <row r="201" spans="1:71" ht="24.75" hidden="1" customHeight="1">
      <c r="A201" s="26"/>
      <c r="B201" s="3"/>
      <c r="C201" s="3"/>
      <c r="D201" s="3"/>
      <c r="E201" s="3"/>
      <c r="F201" s="3"/>
      <c r="G201" s="3"/>
      <c r="H201" s="3"/>
      <c r="I201" s="3"/>
      <c r="J201" s="3"/>
      <c r="K201" s="3"/>
      <c r="L201" s="3"/>
      <c r="M201" s="3"/>
      <c r="N201" s="3"/>
      <c r="O201" s="3"/>
      <c r="P201" s="3"/>
      <c r="Q201" s="3"/>
      <c r="R201" s="3"/>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767" t="s">
        <v>1395</v>
      </c>
      <c r="BJ201" s="3"/>
      <c r="BK201" s="3"/>
      <c r="BL201" s="3"/>
      <c r="BM201" s="3"/>
      <c r="BN201" s="3"/>
      <c r="BO201" s="3"/>
      <c r="BP201" s="3"/>
      <c r="BQ201" s="3"/>
      <c r="BR201" s="3"/>
      <c r="BS201" s="3"/>
    </row>
    <row r="202" spans="1:71" ht="24.75" hidden="1" customHeight="1">
      <c r="A202" s="26"/>
      <c r="B202" s="3"/>
      <c r="C202" s="3"/>
      <c r="D202" s="3"/>
      <c r="E202" s="3"/>
      <c r="F202" s="3"/>
      <c r="G202" s="3"/>
      <c r="H202" s="3"/>
      <c r="I202" s="3"/>
      <c r="J202" s="3"/>
      <c r="K202" s="3"/>
      <c r="L202" s="3"/>
      <c r="M202" s="3"/>
      <c r="N202" s="3"/>
      <c r="O202" s="3"/>
      <c r="P202" s="3"/>
      <c r="Q202" s="3"/>
      <c r="R202" s="3"/>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767" t="s">
        <v>1396</v>
      </c>
      <c r="BJ202" s="3"/>
      <c r="BK202" s="3"/>
      <c r="BL202" s="3"/>
      <c r="BM202" s="3"/>
      <c r="BN202" s="3"/>
      <c r="BO202" s="3"/>
      <c r="BP202" s="3"/>
      <c r="BQ202" s="3"/>
      <c r="BR202" s="3"/>
      <c r="BS202" s="3"/>
    </row>
    <row r="203" spans="1:71" ht="24.75" hidden="1" customHeight="1">
      <c r="A203" s="26"/>
      <c r="B203" s="3"/>
      <c r="C203" s="3"/>
      <c r="D203" s="3"/>
      <c r="E203" s="3"/>
      <c r="F203" s="3"/>
      <c r="G203" s="3"/>
      <c r="H203" s="3"/>
      <c r="I203" s="3"/>
      <c r="J203" s="3"/>
      <c r="K203" s="3"/>
      <c r="L203" s="3"/>
      <c r="M203" s="3"/>
      <c r="N203" s="3"/>
      <c r="O203" s="3"/>
      <c r="P203" s="3"/>
      <c r="Q203" s="3"/>
      <c r="R203" s="3"/>
      <c r="S203" s="3"/>
      <c r="T203" s="3"/>
      <c r="U203" s="3"/>
      <c r="V203" s="3"/>
      <c r="W203" s="3"/>
      <c r="X203" s="3"/>
      <c r="Y203" s="3"/>
      <c r="Z203" s="3"/>
      <c r="AA203" s="3"/>
      <c r="AB203" s="3"/>
      <c r="AC203" s="3"/>
      <c r="AD203" s="3"/>
      <c r="AE203" s="3"/>
      <c r="AF203" s="3"/>
      <c r="AG203" s="3"/>
      <c r="AH203" s="3"/>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767" t="s">
        <v>1397</v>
      </c>
      <c r="BJ203" s="3"/>
      <c r="BK203" s="3"/>
      <c r="BL203" s="3"/>
      <c r="BM203" s="3"/>
      <c r="BN203" s="3"/>
      <c r="BO203" s="3"/>
      <c r="BP203" s="3"/>
      <c r="BQ203" s="3"/>
      <c r="BR203" s="3"/>
      <c r="BS203" s="3"/>
    </row>
    <row r="204" spans="1:71" ht="24.75" hidden="1" customHeight="1">
      <c r="A204" s="26"/>
      <c r="B204" s="3"/>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767" t="s">
        <v>1398</v>
      </c>
      <c r="BJ204" s="3"/>
      <c r="BK204" s="3"/>
      <c r="BL204" s="3"/>
      <c r="BM204" s="3"/>
      <c r="BN204" s="3"/>
      <c r="BO204" s="3"/>
      <c r="BP204" s="3"/>
      <c r="BQ204" s="3"/>
      <c r="BR204" s="3"/>
      <c r="BS204" s="3"/>
    </row>
    <row r="205" spans="1:71" ht="24.75" hidden="1" customHeight="1">
      <c r="A205" s="26"/>
      <c r="B205" s="3"/>
      <c r="C205" s="3"/>
      <c r="D205" s="3"/>
      <c r="E205" s="3"/>
      <c r="F205" s="3"/>
      <c r="G205" s="3"/>
      <c r="H205" s="3"/>
      <c r="I205" s="3"/>
      <c r="J205" s="3"/>
      <c r="K205" s="3"/>
      <c r="L205" s="3"/>
      <c r="M205" s="3"/>
      <c r="N205" s="3"/>
      <c r="O205" s="3"/>
      <c r="P205" s="3"/>
      <c r="Q205" s="3"/>
      <c r="R205" s="3"/>
      <c r="S205" s="3"/>
      <c r="T205" s="3"/>
      <c r="U205" s="3"/>
      <c r="V205" s="3"/>
      <c r="W205" s="3"/>
      <c r="X205" s="3"/>
      <c r="Y205" s="3"/>
      <c r="Z205" s="3"/>
      <c r="AA205" s="3"/>
      <c r="AB205" s="3"/>
      <c r="AC205" s="3"/>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c r="BE205" s="3"/>
      <c r="BF205" s="3"/>
      <c r="BG205" s="3"/>
      <c r="BH205" s="3"/>
      <c r="BI205" s="767" t="s">
        <v>1399</v>
      </c>
      <c r="BJ205" s="3"/>
      <c r="BK205" s="3"/>
      <c r="BL205" s="3"/>
      <c r="BM205" s="3"/>
      <c r="BN205" s="3"/>
      <c r="BO205" s="3"/>
      <c r="BP205" s="3"/>
      <c r="BQ205" s="3"/>
      <c r="BR205" s="3"/>
      <c r="BS205" s="3"/>
    </row>
    <row r="206" spans="1:71" ht="24.75" hidden="1" customHeight="1">
      <c r="A206" s="26"/>
      <c r="B206" s="3"/>
      <c r="C206" s="3"/>
      <c r="D206" s="3"/>
      <c r="E206" s="3"/>
      <c r="F206" s="3"/>
      <c r="G206" s="3"/>
      <c r="H206" s="3"/>
      <c r="I206" s="3"/>
      <c r="J206" s="3"/>
      <c r="K206" s="3"/>
      <c r="L206" s="3"/>
      <c r="M206" s="3"/>
      <c r="N206" s="3"/>
      <c r="O206" s="3"/>
      <c r="P206" s="3"/>
      <c r="Q206" s="3"/>
      <c r="R206" s="3"/>
      <c r="S206" s="3"/>
      <c r="T206" s="3"/>
      <c r="U206" s="3"/>
      <c r="V206" s="3"/>
      <c r="W206" s="3"/>
      <c r="X206" s="3"/>
      <c r="Y206" s="3"/>
      <c r="Z206" s="3"/>
      <c r="AA206" s="3"/>
      <c r="AB206" s="3"/>
      <c r="AC206" s="3"/>
      <c r="AD206" s="3"/>
      <c r="AE206" s="3"/>
      <c r="AF206" s="3"/>
      <c r="AG206" s="3"/>
      <c r="AH206" s="3"/>
      <c r="AI206" s="3"/>
      <c r="AJ206" s="3"/>
      <c r="AK206" s="3"/>
      <c r="AL206" s="3"/>
      <c r="AM206" s="3"/>
      <c r="AN206" s="3"/>
      <c r="AO206" s="3"/>
      <c r="AP206" s="3"/>
      <c r="AQ206" s="3"/>
      <c r="AR206" s="3"/>
      <c r="AS206" s="3"/>
      <c r="AT206" s="3"/>
      <c r="AU206" s="3"/>
      <c r="AV206" s="3"/>
      <c r="AW206" s="3"/>
      <c r="AX206" s="3"/>
      <c r="AY206" s="3"/>
      <c r="AZ206" s="3"/>
      <c r="BA206" s="3"/>
      <c r="BB206" s="3"/>
      <c r="BC206" s="3"/>
      <c r="BD206" s="3"/>
      <c r="BE206" s="3"/>
      <c r="BF206" s="3"/>
      <c r="BG206" s="3"/>
      <c r="BH206" s="3"/>
      <c r="BI206" s="767" t="s">
        <v>1400</v>
      </c>
      <c r="BJ206" s="3"/>
      <c r="BK206" s="3"/>
      <c r="BL206" s="3"/>
      <c r="BM206" s="3"/>
      <c r="BN206" s="3"/>
      <c r="BO206" s="3"/>
      <c r="BP206" s="3"/>
      <c r="BQ206" s="3"/>
      <c r="BR206" s="3"/>
      <c r="BS206" s="3"/>
    </row>
    <row r="207" spans="1:71" ht="24.75" hidden="1" customHeight="1">
      <c r="A207" s="26"/>
      <c r="B207" s="3"/>
      <c r="C207" s="3"/>
      <c r="D207" s="3"/>
      <c r="E207" s="3"/>
      <c r="F207" s="3"/>
      <c r="G207" s="3"/>
      <c r="H207" s="3"/>
      <c r="I207" s="3"/>
      <c r="J207" s="3"/>
      <c r="K207" s="3"/>
      <c r="L207" s="3"/>
      <c r="M207" s="3"/>
      <c r="N207" s="3"/>
      <c r="O207" s="3"/>
      <c r="P207" s="3"/>
      <c r="Q207" s="3"/>
      <c r="R207" s="3"/>
      <c r="S207" s="3"/>
      <c r="T207" s="3"/>
      <c r="U207" s="3"/>
      <c r="V207" s="3"/>
      <c r="W207" s="3"/>
      <c r="X207" s="3"/>
      <c r="Y207" s="3"/>
      <c r="Z207" s="3"/>
      <c r="AA207" s="3"/>
      <c r="AB207" s="3"/>
      <c r="AC207" s="3"/>
      <c r="AD207" s="3"/>
      <c r="AE207" s="3"/>
      <c r="AF207" s="3"/>
      <c r="AG207" s="3"/>
      <c r="AH207" s="3"/>
      <c r="AI207" s="3"/>
      <c r="AJ207" s="3"/>
      <c r="AK207" s="3"/>
      <c r="AL207" s="3"/>
      <c r="AM207" s="3"/>
      <c r="AN207" s="3"/>
      <c r="AO207" s="3"/>
      <c r="AP207" s="3"/>
      <c r="AQ207" s="3"/>
      <c r="AR207" s="3"/>
      <c r="AS207" s="3"/>
      <c r="AT207" s="3"/>
      <c r="AU207" s="3"/>
      <c r="AV207" s="3"/>
      <c r="AW207" s="3"/>
      <c r="AX207" s="3"/>
      <c r="AY207" s="3"/>
      <c r="AZ207" s="3"/>
      <c r="BA207" s="3"/>
      <c r="BB207" s="3"/>
      <c r="BC207" s="3"/>
      <c r="BD207" s="3"/>
      <c r="BE207" s="3"/>
      <c r="BF207" s="3"/>
      <c r="BG207" s="3"/>
      <c r="BH207" s="3"/>
      <c r="BI207" s="767" t="s">
        <v>1401</v>
      </c>
      <c r="BJ207" s="3"/>
      <c r="BK207" s="3"/>
      <c r="BL207" s="3"/>
      <c r="BM207" s="3"/>
      <c r="BN207" s="3"/>
      <c r="BO207" s="3"/>
      <c r="BP207" s="3"/>
      <c r="BQ207" s="3"/>
      <c r="BR207" s="3"/>
      <c r="BS207" s="3"/>
    </row>
    <row r="208" spans="1:71" ht="24.75" hidden="1" customHeight="1">
      <c r="A208" s="26"/>
      <c r="B208" s="3"/>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767" t="s">
        <v>1402</v>
      </c>
      <c r="BJ208" s="3"/>
      <c r="BK208" s="3"/>
      <c r="BL208" s="3"/>
      <c r="BM208" s="3"/>
      <c r="BN208" s="3"/>
      <c r="BO208" s="3"/>
      <c r="BP208" s="3"/>
      <c r="BQ208" s="3"/>
      <c r="BR208" s="3"/>
      <c r="BS208" s="3"/>
    </row>
    <row r="209" spans="1:71" ht="24.75" hidden="1" customHeight="1">
      <c r="A209" s="26"/>
      <c r="B209" s="3"/>
      <c r="C209" s="3"/>
      <c r="D209" s="3"/>
      <c r="E209" s="3"/>
      <c r="F209" s="3"/>
      <c r="G209" s="3"/>
      <c r="H209" s="3"/>
      <c r="I209" s="3"/>
      <c r="J209" s="3"/>
      <c r="K209" s="3"/>
      <c r="L209" s="3"/>
      <c r="M209" s="3"/>
      <c r="N209" s="3"/>
      <c r="O209" s="3"/>
      <c r="P209" s="3"/>
      <c r="Q209" s="3"/>
      <c r="R209" s="3"/>
      <c r="S209" s="3"/>
      <c r="T209" s="3"/>
      <c r="U209" s="3"/>
      <c r="V209" s="3"/>
      <c r="W209" s="3"/>
      <c r="X209" s="3"/>
      <c r="Y209" s="3"/>
      <c r="Z209" s="3"/>
      <c r="AA209" s="3"/>
      <c r="AB209" s="3"/>
      <c r="AC209" s="3"/>
      <c r="AD209" s="3"/>
      <c r="AE209" s="3"/>
      <c r="AF209" s="3"/>
      <c r="AG209" s="3"/>
      <c r="AH209" s="3"/>
      <c r="AI209" s="3"/>
      <c r="AJ209" s="3"/>
      <c r="AK209" s="3"/>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767" t="s">
        <v>1403</v>
      </c>
      <c r="BJ209" s="3"/>
      <c r="BK209" s="3"/>
      <c r="BL209" s="3"/>
      <c r="BM209" s="3"/>
      <c r="BN209" s="3"/>
      <c r="BO209" s="3"/>
      <c r="BP209" s="3"/>
      <c r="BQ209" s="3"/>
      <c r="BR209" s="3"/>
      <c r="BS209" s="3"/>
    </row>
    <row r="210" spans="1:71" ht="24.75" hidden="1" customHeight="1">
      <c r="A210" s="26"/>
      <c r="B210" s="3"/>
      <c r="C210" s="3"/>
      <c r="D210" s="3"/>
      <c r="E210" s="3"/>
      <c r="F210" s="3"/>
      <c r="G210" s="3"/>
      <c r="H210" s="3"/>
      <c r="I210" s="3"/>
      <c r="J210" s="3"/>
      <c r="K210" s="3"/>
      <c r="L210" s="3"/>
      <c r="M210" s="3"/>
      <c r="N210" s="3"/>
      <c r="O210" s="3"/>
      <c r="P210" s="3"/>
      <c r="Q210" s="3"/>
      <c r="R210" s="3"/>
      <c r="S210" s="3"/>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c r="BE210" s="3"/>
      <c r="BF210" s="3"/>
      <c r="BG210" s="3"/>
      <c r="BH210" s="3"/>
      <c r="BI210" s="767" t="s">
        <v>1404</v>
      </c>
      <c r="BJ210" s="3"/>
      <c r="BK210" s="3"/>
      <c r="BL210" s="3"/>
      <c r="BM210" s="3"/>
      <c r="BN210" s="3"/>
      <c r="BO210" s="3"/>
      <c r="BP210" s="3"/>
      <c r="BQ210" s="3"/>
      <c r="BR210" s="3"/>
      <c r="BS210" s="3"/>
    </row>
    <row r="211" spans="1:71" ht="24.75" hidden="1" customHeight="1">
      <c r="A211" s="26"/>
      <c r="B211" s="3"/>
      <c r="C211" s="3"/>
      <c r="D211" s="3"/>
      <c r="E211" s="3"/>
      <c r="F211" s="3"/>
      <c r="G211" s="3"/>
      <c r="H211" s="3"/>
      <c r="I211" s="3"/>
      <c r="J211" s="3"/>
      <c r="K211" s="3"/>
      <c r="L211" s="3"/>
      <c r="M211" s="3"/>
      <c r="N211" s="3"/>
      <c r="O211" s="3"/>
      <c r="P211" s="3"/>
      <c r="Q211" s="3"/>
      <c r="R211" s="3"/>
      <c r="S211" s="3"/>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767" t="s">
        <v>1405</v>
      </c>
      <c r="BJ211" s="3"/>
      <c r="BK211" s="3"/>
      <c r="BL211" s="3"/>
      <c r="BM211" s="3"/>
      <c r="BN211" s="3"/>
      <c r="BO211" s="3"/>
      <c r="BP211" s="3"/>
      <c r="BQ211" s="3"/>
      <c r="BR211" s="3"/>
      <c r="BS211" s="3"/>
    </row>
    <row r="212" spans="1:71" ht="24.75" hidden="1" customHeight="1">
      <c r="A212" s="26"/>
      <c r="B212" s="3"/>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767" t="s">
        <v>1406</v>
      </c>
      <c r="BJ212" s="3"/>
      <c r="BK212" s="3"/>
      <c r="BL212" s="3"/>
      <c r="BM212" s="3"/>
      <c r="BN212" s="3"/>
      <c r="BO212" s="3"/>
      <c r="BP212" s="3"/>
      <c r="BQ212" s="3"/>
      <c r="BR212" s="3"/>
      <c r="BS212" s="3"/>
    </row>
    <row r="213" spans="1:71" ht="24.75" hidden="1" customHeight="1">
      <c r="A213" s="26"/>
      <c r="B213" s="3"/>
      <c r="C213" s="3"/>
      <c r="D213" s="3"/>
      <c r="E213" s="3"/>
      <c r="F213" s="3"/>
      <c r="G213" s="3"/>
      <c r="H213" s="3"/>
      <c r="I213" s="3"/>
      <c r="J213" s="3"/>
      <c r="K213" s="3"/>
      <c r="L213" s="3"/>
      <c r="M213" s="3"/>
      <c r="N213" s="3"/>
      <c r="O213" s="3"/>
      <c r="P213" s="3"/>
      <c r="Q213" s="3"/>
      <c r="R213" s="3"/>
      <c r="S213" s="3"/>
      <c r="T213" s="3"/>
      <c r="U213" s="3"/>
      <c r="V213" s="3"/>
      <c r="W213" s="3"/>
      <c r="X213" s="3"/>
      <c r="Y213" s="3"/>
      <c r="Z213" s="3"/>
      <c r="AA213" s="3"/>
      <c r="AB213" s="3"/>
      <c r="AC213" s="3"/>
      <c r="AD213" s="3"/>
      <c r="AE213" s="3"/>
      <c r="AF213" s="3"/>
      <c r="AG213" s="3"/>
      <c r="AH213" s="3"/>
      <c r="AI213" s="3"/>
      <c r="AJ213" s="3"/>
      <c r="AK213" s="3"/>
      <c r="AL213" s="3"/>
      <c r="AM213" s="3"/>
      <c r="AN213" s="3"/>
      <c r="AO213" s="3"/>
      <c r="AP213" s="3"/>
      <c r="AQ213" s="3"/>
      <c r="AR213" s="3"/>
      <c r="AS213" s="3"/>
      <c r="AT213" s="3"/>
      <c r="AU213" s="3"/>
      <c r="AV213" s="3"/>
      <c r="AW213" s="3"/>
      <c r="AX213" s="3"/>
      <c r="AY213" s="3"/>
      <c r="AZ213" s="3"/>
      <c r="BA213" s="3"/>
      <c r="BB213" s="3"/>
      <c r="BC213" s="3"/>
      <c r="BD213" s="3"/>
      <c r="BE213" s="3"/>
      <c r="BF213" s="3"/>
      <c r="BG213" s="3"/>
      <c r="BH213" s="3"/>
      <c r="BI213" s="767" t="s">
        <v>1407</v>
      </c>
      <c r="BJ213" s="3"/>
      <c r="BK213" s="3"/>
      <c r="BL213" s="3"/>
      <c r="BM213" s="3"/>
      <c r="BN213" s="3"/>
      <c r="BO213" s="3"/>
      <c r="BP213" s="3"/>
      <c r="BQ213" s="3"/>
      <c r="BR213" s="3"/>
      <c r="BS213" s="3"/>
    </row>
    <row r="214" spans="1:71" ht="24.75" hidden="1" customHeight="1">
      <c r="A214" s="26"/>
      <c r="B214" s="3"/>
      <c r="C214" s="3"/>
      <c r="D214" s="3"/>
      <c r="E214" s="3"/>
      <c r="F214" s="3"/>
      <c r="G214" s="3"/>
      <c r="H214" s="3"/>
      <c r="I214" s="3"/>
      <c r="J214" s="3"/>
      <c r="K214" s="3"/>
      <c r="L214" s="3"/>
      <c r="M214" s="3"/>
      <c r="N214" s="3"/>
      <c r="O214" s="3"/>
      <c r="P214" s="3"/>
      <c r="Q214" s="3"/>
      <c r="R214" s="3"/>
      <c r="S214" s="3"/>
      <c r="T214" s="3"/>
      <c r="U214" s="3"/>
      <c r="V214" s="3"/>
      <c r="W214" s="3"/>
      <c r="X214" s="3"/>
      <c r="Y214" s="3"/>
      <c r="Z214" s="3"/>
      <c r="AA214" s="3"/>
      <c r="AB214" s="3"/>
      <c r="AC214" s="3"/>
      <c r="AD214" s="3"/>
      <c r="AE214" s="3"/>
      <c r="AF214" s="3"/>
      <c r="AG214" s="3"/>
      <c r="AH214" s="3"/>
      <c r="AI214" s="3"/>
      <c r="AJ214" s="3"/>
      <c r="AK214" s="3"/>
      <c r="AL214" s="3"/>
      <c r="AM214" s="3"/>
      <c r="AN214" s="3"/>
      <c r="AO214" s="3"/>
      <c r="AP214" s="3"/>
      <c r="AQ214" s="3"/>
      <c r="AR214" s="3"/>
      <c r="AS214" s="3"/>
      <c r="AT214" s="3"/>
      <c r="AU214" s="3"/>
      <c r="AV214" s="3"/>
      <c r="AW214" s="3"/>
      <c r="AX214" s="3"/>
      <c r="AY214" s="3"/>
      <c r="AZ214" s="3"/>
      <c r="BA214" s="3"/>
      <c r="BB214" s="3"/>
      <c r="BC214" s="3"/>
      <c r="BD214" s="3"/>
      <c r="BE214" s="3"/>
      <c r="BF214" s="3"/>
      <c r="BG214" s="3"/>
      <c r="BH214" s="3"/>
      <c r="BI214" s="767" t="s">
        <v>1408</v>
      </c>
      <c r="BJ214" s="3"/>
      <c r="BK214" s="3"/>
      <c r="BL214" s="3"/>
      <c r="BM214" s="3"/>
      <c r="BN214" s="3"/>
      <c r="BO214" s="3"/>
      <c r="BP214" s="3"/>
      <c r="BQ214" s="3"/>
      <c r="BR214" s="3"/>
      <c r="BS214" s="3"/>
    </row>
    <row r="215" spans="1:71" ht="24.75" hidden="1" customHeight="1">
      <c r="A215" s="26"/>
      <c r="B215" s="3"/>
      <c r="C215" s="3"/>
      <c r="D215" s="3"/>
      <c r="E215" s="3"/>
      <c r="F215" s="3"/>
      <c r="G215" s="3"/>
      <c r="H215" s="3"/>
      <c r="I215" s="3"/>
      <c r="J215" s="3"/>
      <c r="K215" s="3"/>
      <c r="L215" s="3"/>
      <c r="M215" s="3"/>
      <c r="N215" s="3"/>
      <c r="O215" s="3"/>
      <c r="P215" s="3"/>
      <c r="Q215" s="3"/>
      <c r="R215" s="3"/>
      <c r="S215" s="3"/>
      <c r="T215" s="3"/>
      <c r="U215" s="3"/>
      <c r="V215" s="3"/>
      <c r="W215" s="3"/>
      <c r="X215" s="3"/>
      <c r="Y215" s="3"/>
      <c r="Z215" s="3"/>
      <c r="AA215" s="3"/>
      <c r="AB215" s="3"/>
      <c r="AC215" s="3"/>
      <c r="AD215" s="3"/>
      <c r="AE215" s="3"/>
      <c r="AF215" s="3"/>
      <c r="AG215" s="3"/>
      <c r="AH215" s="3"/>
      <c r="AI215" s="3"/>
      <c r="AJ215" s="3"/>
      <c r="AK215" s="3"/>
      <c r="AL215" s="3"/>
      <c r="AM215" s="3"/>
      <c r="AN215" s="3"/>
      <c r="AO215" s="3"/>
      <c r="AP215" s="3"/>
      <c r="AQ215" s="3"/>
      <c r="AR215" s="3"/>
      <c r="AS215" s="3"/>
      <c r="AT215" s="3"/>
      <c r="AU215" s="3"/>
      <c r="AV215" s="3"/>
      <c r="AW215" s="3"/>
      <c r="AX215" s="3"/>
      <c r="AY215" s="3"/>
      <c r="AZ215" s="3"/>
      <c r="BA215" s="3"/>
      <c r="BB215" s="3"/>
      <c r="BC215" s="3"/>
      <c r="BD215" s="3"/>
      <c r="BE215" s="3"/>
      <c r="BF215" s="3"/>
      <c r="BG215" s="3"/>
      <c r="BH215" s="3"/>
      <c r="BI215" s="767" t="s">
        <v>1409</v>
      </c>
      <c r="BJ215" s="3"/>
      <c r="BK215" s="3"/>
      <c r="BL215" s="3"/>
      <c r="BM215" s="3"/>
      <c r="BN215" s="3"/>
      <c r="BO215" s="3"/>
      <c r="BP215" s="3"/>
      <c r="BQ215" s="3"/>
      <c r="BR215" s="3"/>
      <c r="BS215" s="3"/>
    </row>
    <row r="216" spans="1:71" ht="24.75" hidden="1" customHeight="1">
      <c r="A216" s="26"/>
      <c r="B216" s="3"/>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767" t="s">
        <v>1410</v>
      </c>
      <c r="BJ216" s="3"/>
      <c r="BK216" s="3"/>
      <c r="BL216" s="3"/>
      <c r="BM216" s="3"/>
      <c r="BN216" s="3"/>
      <c r="BO216" s="3"/>
      <c r="BP216" s="3"/>
      <c r="BQ216" s="3"/>
      <c r="BR216" s="3"/>
      <c r="BS216" s="3"/>
    </row>
    <row r="217" spans="1:71" ht="24.75" hidden="1" customHeight="1">
      <c r="A217" s="26"/>
      <c r="B217" s="3"/>
      <c r="C217" s="3"/>
      <c r="D217" s="3"/>
      <c r="E217" s="3"/>
      <c r="F217" s="3"/>
      <c r="G217" s="3"/>
      <c r="H217" s="3"/>
      <c r="I217" s="3"/>
      <c r="J217" s="3"/>
      <c r="K217" s="3"/>
      <c r="L217" s="3"/>
      <c r="M217" s="3"/>
      <c r="N217" s="3"/>
      <c r="O217" s="3"/>
      <c r="P217" s="3"/>
      <c r="Q217" s="3"/>
      <c r="R217" s="3"/>
      <c r="S217" s="3"/>
      <c r="T217" s="3"/>
      <c r="U217" s="3"/>
      <c r="V217" s="3"/>
      <c r="W217" s="3"/>
      <c r="X217" s="3"/>
      <c r="Y217" s="3"/>
      <c r="Z217" s="3"/>
      <c r="AA217" s="3"/>
      <c r="AB217" s="3"/>
      <c r="AC217" s="3"/>
      <c r="AD217" s="3"/>
      <c r="AE217" s="3"/>
      <c r="AF217" s="3"/>
      <c r="AG217" s="3"/>
      <c r="AH217" s="3"/>
      <c r="AI217" s="3"/>
      <c r="AJ217" s="3"/>
      <c r="AK217" s="3"/>
      <c r="AL217" s="3"/>
      <c r="AM217" s="3"/>
      <c r="AN217" s="3"/>
      <c r="AO217" s="3"/>
      <c r="AP217" s="3"/>
      <c r="AQ217" s="3"/>
      <c r="AR217" s="3"/>
      <c r="AS217" s="3"/>
      <c r="AT217" s="3"/>
      <c r="AU217" s="3"/>
      <c r="AV217" s="3"/>
      <c r="AW217" s="3"/>
      <c r="AX217" s="3"/>
      <c r="AY217" s="3"/>
      <c r="AZ217" s="3"/>
      <c r="BA217" s="3"/>
      <c r="BB217" s="3"/>
      <c r="BC217" s="3"/>
      <c r="BD217" s="3"/>
      <c r="BE217" s="3"/>
      <c r="BF217" s="3"/>
      <c r="BG217" s="3"/>
      <c r="BH217" s="3"/>
      <c r="BI217" s="767" t="s">
        <v>1411</v>
      </c>
      <c r="BJ217" s="3"/>
      <c r="BK217" s="3"/>
      <c r="BL217" s="3"/>
      <c r="BM217" s="3"/>
      <c r="BN217" s="3"/>
      <c r="BO217" s="3"/>
      <c r="BP217" s="3"/>
      <c r="BQ217" s="3"/>
      <c r="BR217" s="3"/>
      <c r="BS217" s="3"/>
    </row>
    <row r="218" spans="1:71" ht="24.75" hidden="1" customHeight="1">
      <c r="A218" s="26"/>
      <c r="B218" s="3"/>
      <c r="C218" s="3"/>
      <c r="D218" s="3"/>
      <c r="E218" s="3"/>
      <c r="F218" s="3"/>
      <c r="G218" s="3"/>
      <c r="H218" s="3"/>
      <c r="I218" s="3"/>
      <c r="J218" s="3"/>
      <c r="K218" s="3"/>
      <c r="L218" s="3"/>
      <c r="M218" s="3"/>
      <c r="N218" s="3"/>
      <c r="O218" s="3"/>
      <c r="P218" s="3"/>
      <c r="Q218" s="3"/>
      <c r="R218" s="3"/>
      <c r="S218" s="3"/>
      <c r="T218" s="3"/>
      <c r="U218" s="3"/>
      <c r="V218" s="3"/>
      <c r="W218" s="3"/>
      <c r="X218" s="3"/>
      <c r="Y218" s="3"/>
      <c r="Z218" s="3"/>
      <c r="AA218" s="3"/>
      <c r="AB218" s="3"/>
      <c r="AC218" s="3"/>
      <c r="AD218" s="3"/>
      <c r="AE218" s="3"/>
      <c r="AF218" s="3"/>
      <c r="AG218" s="3"/>
      <c r="AH218" s="3"/>
      <c r="AI218" s="3"/>
      <c r="AJ218" s="3"/>
      <c r="AK218" s="3"/>
      <c r="AL218" s="3"/>
      <c r="AM218" s="3"/>
      <c r="AN218" s="3"/>
      <c r="AO218" s="3"/>
      <c r="AP218" s="3"/>
      <c r="AQ218" s="3"/>
      <c r="AR218" s="3"/>
      <c r="AS218" s="3"/>
      <c r="AT218" s="3"/>
      <c r="AU218" s="3"/>
      <c r="AV218" s="3"/>
      <c r="AW218" s="3"/>
      <c r="AX218" s="3"/>
      <c r="AY218" s="3"/>
      <c r="AZ218" s="3"/>
      <c r="BA218" s="3"/>
      <c r="BB218" s="3"/>
      <c r="BC218" s="3"/>
      <c r="BD218" s="3"/>
      <c r="BE218" s="3"/>
      <c r="BF218" s="3"/>
      <c r="BG218" s="3"/>
      <c r="BH218" s="3"/>
      <c r="BI218" s="767" t="s">
        <v>1412</v>
      </c>
      <c r="BJ218" s="3"/>
      <c r="BK218" s="3"/>
      <c r="BL218" s="3"/>
      <c r="BM218" s="3"/>
      <c r="BN218" s="3"/>
      <c r="BO218" s="3"/>
      <c r="BP218" s="3"/>
      <c r="BQ218" s="3"/>
      <c r="BR218" s="3"/>
      <c r="BS218" s="3"/>
    </row>
    <row r="219" spans="1:71" ht="24.75" hidden="1" customHeight="1">
      <c r="A219" s="26"/>
      <c r="B219" s="3"/>
      <c r="C219" s="3"/>
      <c r="D219" s="3"/>
      <c r="E219" s="3"/>
      <c r="F219" s="3"/>
      <c r="G219" s="3"/>
      <c r="H219" s="3"/>
      <c r="I219" s="3"/>
      <c r="J219" s="3"/>
      <c r="K219" s="3"/>
      <c r="L219" s="3"/>
      <c r="M219" s="3"/>
      <c r="N219" s="3"/>
      <c r="O219" s="3"/>
      <c r="P219" s="3"/>
      <c r="Q219" s="3"/>
      <c r="R219" s="3"/>
      <c r="S219" s="3"/>
      <c r="T219" s="3"/>
      <c r="U219" s="3"/>
      <c r="V219" s="3"/>
      <c r="W219" s="3"/>
      <c r="X219" s="3"/>
      <c r="Y219" s="3"/>
      <c r="Z219" s="3"/>
      <c r="AA219" s="3"/>
      <c r="AB219" s="3"/>
      <c r="AC219" s="3"/>
      <c r="AD219" s="3"/>
      <c r="AE219" s="3"/>
      <c r="AF219" s="3"/>
      <c r="AG219" s="3"/>
      <c r="AH219" s="3"/>
      <c r="AI219" s="3"/>
      <c r="AJ219" s="3"/>
      <c r="AK219" s="3"/>
      <c r="AL219" s="3"/>
      <c r="AM219" s="3"/>
      <c r="AN219" s="3"/>
      <c r="AO219" s="3"/>
      <c r="AP219" s="3"/>
      <c r="AQ219" s="3"/>
      <c r="AR219" s="3"/>
      <c r="AS219" s="3"/>
      <c r="AT219" s="3"/>
      <c r="AU219" s="3"/>
      <c r="AV219" s="3"/>
      <c r="AW219" s="3"/>
      <c r="AX219" s="3"/>
      <c r="AY219" s="3"/>
      <c r="AZ219" s="3"/>
      <c r="BA219" s="3"/>
      <c r="BB219" s="3"/>
      <c r="BC219" s="3"/>
      <c r="BD219" s="3"/>
      <c r="BE219" s="3"/>
      <c r="BF219" s="3"/>
      <c r="BG219" s="3"/>
      <c r="BH219" s="3"/>
      <c r="BI219" s="767" t="s">
        <v>1413</v>
      </c>
      <c r="BJ219" s="3"/>
      <c r="BK219" s="3"/>
      <c r="BL219" s="3"/>
      <c r="BM219" s="3"/>
      <c r="BN219" s="3"/>
      <c r="BO219" s="3"/>
      <c r="BP219" s="3"/>
      <c r="BQ219" s="3"/>
      <c r="BR219" s="3"/>
      <c r="BS219" s="3"/>
    </row>
    <row r="220" spans="1:71" ht="24.75" hidden="1" customHeight="1">
      <c r="A220" s="26"/>
      <c r="B220" s="3"/>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767" t="s">
        <v>1414</v>
      </c>
      <c r="BJ220" s="3"/>
      <c r="BK220" s="3"/>
      <c r="BL220" s="3"/>
      <c r="BM220" s="3"/>
      <c r="BN220" s="3"/>
      <c r="BO220" s="3"/>
      <c r="BP220" s="3"/>
      <c r="BQ220" s="3"/>
      <c r="BR220" s="3"/>
      <c r="BS220" s="3"/>
    </row>
    <row r="221" spans="1:71" ht="24.75" hidden="1" customHeight="1">
      <c r="A221" s="26"/>
      <c r="B221" s="3"/>
      <c r="C221" s="3"/>
      <c r="D221" s="3"/>
      <c r="E221" s="3"/>
      <c r="F221" s="3"/>
      <c r="G221" s="3"/>
      <c r="H221" s="3"/>
      <c r="I221" s="3"/>
      <c r="J221" s="3"/>
      <c r="K221" s="3"/>
      <c r="L221" s="3"/>
      <c r="M221" s="3"/>
      <c r="N221" s="3"/>
      <c r="O221" s="3"/>
      <c r="P221" s="3"/>
      <c r="Q221" s="3"/>
      <c r="R221" s="3"/>
      <c r="S221" s="3"/>
      <c r="T221" s="3"/>
      <c r="U221" s="3"/>
      <c r="V221" s="3"/>
      <c r="W221" s="3"/>
      <c r="X221" s="3"/>
      <c r="Y221" s="3"/>
      <c r="Z221" s="3"/>
      <c r="AA221" s="3"/>
      <c r="AB221" s="3"/>
      <c r="AC221" s="3"/>
      <c r="AD221" s="3"/>
      <c r="AE221" s="3"/>
      <c r="AF221" s="3"/>
      <c r="AG221" s="3"/>
      <c r="AH221" s="3"/>
      <c r="AI221" s="3"/>
      <c r="AJ221" s="3"/>
      <c r="AK221" s="3"/>
      <c r="AL221" s="3"/>
      <c r="AM221" s="3"/>
      <c r="AN221" s="3"/>
      <c r="AO221" s="3"/>
      <c r="AP221" s="3"/>
      <c r="AQ221" s="3"/>
      <c r="AR221" s="3"/>
      <c r="AS221" s="3"/>
      <c r="AT221" s="3"/>
      <c r="AU221" s="3"/>
      <c r="AV221" s="3"/>
      <c r="AW221" s="3"/>
      <c r="AX221" s="3"/>
      <c r="AY221" s="3"/>
      <c r="AZ221" s="3"/>
      <c r="BA221" s="3"/>
      <c r="BB221" s="3"/>
      <c r="BC221" s="3"/>
      <c r="BD221" s="3"/>
      <c r="BE221" s="3"/>
      <c r="BF221" s="3"/>
      <c r="BG221" s="3"/>
      <c r="BH221" s="3"/>
      <c r="BI221" s="767" t="s">
        <v>1415</v>
      </c>
      <c r="BJ221" s="3"/>
      <c r="BK221" s="3"/>
      <c r="BL221" s="3"/>
      <c r="BM221" s="3"/>
      <c r="BN221" s="3"/>
      <c r="BO221" s="3"/>
      <c r="BP221" s="3"/>
      <c r="BQ221" s="3"/>
      <c r="BR221" s="3"/>
      <c r="BS221" s="3"/>
    </row>
    <row r="222" spans="1:71" ht="24.75" hidden="1" customHeight="1">
      <c r="A222" s="26"/>
      <c r="B222" s="3"/>
      <c r="C222" s="3"/>
      <c r="D222" s="3"/>
      <c r="E222" s="3"/>
      <c r="F222" s="3"/>
      <c r="G222" s="3"/>
      <c r="H222" s="3"/>
      <c r="I222" s="3"/>
      <c r="J222" s="3"/>
      <c r="K222" s="3"/>
      <c r="L222" s="3"/>
      <c r="M222" s="3"/>
      <c r="N222" s="3"/>
      <c r="O222" s="3"/>
      <c r="P222" s="3"/>
      <c r="Q222" s="3"/>
      <c r="R222" s="3"/>
      <c r="S222" s="3"/>
      <c r="T222" s="3"/>
      <c r="U222" s="3"/>
      <c r="V222" s="3"/>
      <c r="W222" s="3"/>
      <c r="X222" s="3"/>
      <c r="Y222" s="3"/>
      <c r="Z222" s="3"/>
      <c r="AA222" s="3"/>
      <c r="AB222" s="3"/>
      <c r="AC222" s="3"/>
      <c r="AD222" s="3"/>
      <c r="AE222" s="3"/>
      <c r="AF222" s="3"/>
      <c r="AG222" s="3"/>
      <c r="AH222" s="3"/>
      <c r="AI222" s="3"/>
      <c r="AJ222" s="3"/>
      <c r="AK222" s="3"/>
      <c r="AL222" s="3"/>
      <c r="AM222" s="3"/>
      <c r="AN222" s="3"/>
      <c r="AO222" s="3"/>
      <c r="AP222" s="3"/>
      <c r="AQ222" s="3"/>
      <c r="AR222" s="3"/>
      <c r="AS222" s="3"/>
      <c r="AT222" s="3"/>
      <c r="AU222" s="3"/>
      <c r="AV222" s="3"/>
      <c r="AW222" s="3"/>
      <c r="AX222" s="3"/>
      <c r="AY222" s="3"/>
      <c r="AZ222" s="3"/>
      <c r="BA222" s="3"/>
      <c r="BB222" s="3"/>
      <c r="BC222" s="3"/>
      <c r="BD222" s="3"/>
      <c r="BE222" s="3"/>
      <c r="BF222" s="3"/>
      <c r="BG222" s="3"/>
      <c r="BH222" s="3"/>
      <c r="BI222" s="767" t="s">
        <v>1416</v>
      </c>
      <c r="BJ222" s="3"/>
      <c r="BK222" s="3"/>
      <c r="BL222" s="3"/>
      <c r="BM222" s="3"/>
      <c r="BN222" s="3"/>
      <c r="BO222" s="3"/>
      <c r="BP222" s="3"/>
      <c r="BQ222" s="3"/>
      <c r="BR222" s="3"/>
      <c r="BS222" s="3"/>
    </row>
    <row r="223" spans="1:71" ht="24.75" hidden="1" customHeight="1">
      <c r="A223" s="26"/>
      <c r="B223" s="3"/>
      <c r="C223" s="3"/>
      <c r="D223" s="3"/>
      <c r="E223" s="3"/>
      <c r="F223" s="3"/>
      <c r="G223" s="3"/>
      <c r="H223" s="3"/>
      <c r="I223" s="3"/>
      <c r="J223" s="3"/>
      <c r="K223" s="3"/>
      <c r="L223" s="3"/>
      <c r="M223" s="3"/>
      <c r="N223" s="3"/>
      <c r="O223" s="3"/>
      <c r="P223" s="3"/>
      <c r="Q223" s="3"/>
      <c r="R223" s="3"/>
      <c r="S223" s="3"/>
      <c r="T223" s="3"/>
      <c r="U223" s="3"/>
      <c r="V223" s="3"/>
      <c r="W223" s="3"/>
      <c r="X223" s="3"/>
      <c r="Y223" s="3"/>
      <c r="Z223" s="3"/>
      <c r="AA223" s="3"/>
      <c r="AB223" s="3"/>
      <c r="AC223" s="3"/>
      <c r="AD223" s="3"/>
      <c r="AE223" s="3"/>
      <c r="AF223" s="3"/>
      <c r="AG223" s="3"/>
      <c r="AH223" s="3"/>
      <c r="AI223" s="3"/>
      <c r="AJ223" s="3"/>
      <c r="AK223" s="3"/>
      <c r="AL223" s="3"/>
      <c r="AM223" s="3"/>
      <c r="AN223" s="3"/>
      <c r="AO223" s="3"/>
      <c r="AP223" s="3"/>
      <c r="AQ223" s="3"/>
      <c r="AR223" s="3"/>
      <c r="AS223" s="3"/>
      <c r="AT223" s="3"/>
      <c r="AU223" s="3"/>
      <c r="AV223" s="3"/>
      <c r="AW223" s="3"/>
      <c r="AX223" s="3"/>
      <c r="AY223" s="3"/>
      <c r="AZ223" s="3"/>
      <c r="BA223" s="3"/>
      <c r="BB223" s="3"/>
      <c r="BC223" s="3"/>
      <c r="BD223" s="3"/>
      <c r="BE223" s="3"/>
      <c r="BF223" s="3"/>
      <c r="BG223" s="3"/>
      <c r="BH223" s="3"/>
      <c r="BI223" s="767" t="s">
        <v>1417</v>
      </c>
      <c r="BJ223" s="3"/>
      <c r="BK223" s="3"/>
      <c r="BL223" s="3"/>
      <c r="BM223" s="3"/>
      <c r="BN223" s="3"/>
      <c r="BO223" s="3"/>
      <c r="BP223" s="3"/>
      <c r="BQ223" s="3"/>
      <c r="BR223" s="3"/>
      <c r="BS223" s="3"/>
    </row>
    <row r="224" spans="1:71" ht="24.75" hidden="1" customHeight="1">
      <c r="A224" s="26"/>
      <c r="B224" s="3"/>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767" t="s">
        <v>1418</v>
      </c>
      <c r="BJ224" s="3"/>
      <c r="BK224" s="3"/>
      <c r="BL224" s="3"/>
      <c r="BM224" s="3"/>
      <c r="BN224" s="3"/>
      <c r="BO224" s="3"/>
      <c r="BP224" s="3"/>
      <c r="BQ224" s="3"/>
      <c r="BR224" s="3"/>
      <c r="BS224" s="3"/>
    </row>
    <row r="225" spans="1:71" ht="24.75" hidden="1" customHeight="1">
      <c r="A225" s="26"/>
      <c r="B225" s="3"/>
      <c r="C225" s="3"/>
      <c r="D225" s="3"/>
      <c r="E225" s="3"/>
      <c r="F225" s="3"/>
      <c r="G225" s="3"/>
      <c r="H225" s="3"/>
      <c r="I225" s="3"/>
      <c r="J225" s="3"/>
      <c r="K225" s="3"/>
      <c r="L225" s="3"/>
      <c r="M225" s="3"/>
      <c r="N225" s="3"/>
      <c r="O225" s="3"/>
      <c r="P225" s="3"/>
      <c r="Q225" s="3"/>
      <c r="R225" s="3"/>
      <c r="S225" s="3"/>
      <c r="T225" s="3"/>
      <c r="U225" s="3"/>
      <c r="V225" s="3"/>
      <c r="W225" s="3"/>
      <c r="X225" s="3"/>
      <c r="Y225" s="3"/>
      <c r="Z225" s="3"/>
      <c r="AA225" s="3"/>
      <c r="AB225" s="3"/>
      <c r="AC225" s="3"/>
      <c r="AD225" s="3"/>
      <c r="AE225" s="3"/>
      <c r="AF225" s="3"/>
      <c r="AG225" s="3"/>
      <c r="AH225" s="3"/>
      <c r="AI225" s="3"/>
      <c r="AJ225" s="3"/>
      <c r="AK225" s="3"/>
      <c r="AL225" s="3"/>
      <c r="AM225" s="3"/>
      <c r="AN225" s="3"/>
      <c r="AO225" s="3"/>
      <c r="AP225" s="3"/>
      <c r="AQ225" s="3"/>
      <c r="AR225" s="3"/>
      <c r="AS225" s="3"/>
      <c r="AT225" s="3"/>
      <c r="AU225" s="3"/>
      <c r="AV225" s="3"/>
      <c r="AW225" s="3"/>
      <c r="AX225" s="3"/>
      <c r="AY225" s="3"/>
      <c r="AZ225" s="3"/>
      <c r="BA225" s="3"/>
      <c r="BB225" s="3"/>
      <c r="BC225" s="3"/>
      <c r="BD225" s="3"/>
      <c r="BE225" s="3"/>
      <c r="BF225" s="3"/>
      <c r="BG225" s="3"/>
      <c r="BH225" s="3"/>
      <c r="BI225" s="767" t="s">
        <v>1419</v>
      </c>
      <c r="BJ225" s="3"/>
      <c r="BK225" s="3"/>
      <c r="BL225" s="3"/>
      <c r="BM225" s="3"/>
      <c r="BN225" s="3"/>
      <c r="BO225" s="3"/>
      <c r="BP225" s="3"/>
      <c r="BQ225" s="3"/>
      <c r="BR225" s="3"/>
      <c r="BS225" s="3"/>
    </row>
    <row r="226" spans="1:71" ht="24.75" hidden="1" customHeight="1">
      <c r="A226" s="26"/>
      <c r="B226" s="3"/>
      <c r="C226" s="3"/>
      <c r="D226" s="3"/>
      <c r="E226" s="3"/>
      <c r="F226" s="3"/>
      <c r="G226" s="3"/>
      <c r="H226" s="3"/>
      <c r="I226" s="3"/>
      <c r="J226" s="3"/>
      <c r="K226" s="3"/>
      <c r="L226" s="3"/>
      <c r="M226" s="3"/>
      <c r="N226" s="3"/>
      <c r="O226" s="3"/>
      <c r="P226" s="3"/>
      <c r="Q226" s="3"/>
      <c r="R226" s="3"/>
      <c r="S226" s="3"/>
      <c r="T226" s="3"/>
      <c r="U226" s="3"/>
      <c r="V226" s="3"/>
      <c r="W226" s="3"/>
      <c r="X226" s="3"/>
      <c r="Y226" s="3"/>
      <c r="Z226" s="3"/>
      <c r="AA226" s="3"/>
      <c r="AB226" s="3"/>
      <c r="AC226" s="3"/>
      <c r="AD226" s="3"/>
      <c r="AE226" s="3"/>
      <c r="AF226" s="3"/>
      <c r="AG226" s="3"/>
      <c r="AH226" s="3"/>
      <c r="AI226" s="3"/>
      <c r="AJ226" s="3"/>
      <c r="AK226" s="3"/>
      <c r="AL226" s="3"/>
      <c r="AM226" s="3"/>
      <c r="AN226" s="3"/>
      <c r="AO226" s="3"/>
      <c r="AP226" s="3"/>
      <c r="AQ226" s="3"/>
      <c r="AR226" s="3"/>
      <c r="AS226" s="3"/>
      <c r="AT226" s="3"/>
      <c r="AU226" s="3"/>
      <c r="AV226" s="3"/>
      <c r="AW226" s="3"/>
      <c r="AX226" s="3"/>
      <c r="AY226" s="3"/>
      <c r="AZ226" s="3"/>
      <c r="BA226" s="3"/>
      <c r="BB226" s="3"/>
      <c r="BC226" s="3"/>
      <c r="BD226" s="3"/>
      <c r="BE226" s="3"/>
      <c r="BF226" s="3"/>
      <c r="BG226" s="3"/>
      <c r="BH226" s="3"/>
      <c r="BI226" s="767" t="s">
        <v>1420</v>
      </c>
      <c r="BJ226" s="3"/>
      <c r="BK226" s="3"/>
      <c r="BL226" s="3"/>
      <c r="BM226" s="3"/>
      <c r="BN226" s="3"/>
      <c r="BO226" s="3"/>
      <c r="BP226" s="3"/>
      <c r="BQ226" s="3"/>
      <c r="BR226" s="3"/>
      <c r="BS226" s="3"/>
    </row>
    <row r="227" spans="1:71" ht="24.75" hidden="1" customHeight="1">
      <c r="A227" s="26"/>
      <c r="B227" s="3"/>
      <c r="C227" s="3"/>
      <c r="D227" s="3"/>
      <c r="E227" s="3"/>
      <c r="F227" s="3"/>
      <c r="G227" s="3"/>
      <c r="H227" s="3"/>
      <c r="I227" s="3"/>
      <c r="J227" s="3"/>
      <c r="K227" s="3"/>
      <c r="L227" s="3"/>
      <c r="M227" s="3"/>
      <c r="N227" s="3"/>
      <c r="O227" s="3"/>
      <c r="P227" s="3"/>
      <c r="Q227" s="3"/>
      <c r="R227" s="3"/>
      <c r="S227" s="3"/>
      <c r="T227" s="3"/>
      <c r="U227" s="3"/>
      <c r="V227" s="3"/>
      <c r="W227" s="3"/>
      <c r="X227" s="3"/>
      <c r="Y227" s="3"/>
      <c r="Z227" s="3"/>
      <c r="AA227" s="3"/>
      <c r="AB227" s="3"/>
      <c r="AC227" s="3"/>
      <c r="AD227" s="3"/>
      <c r="AE227" s="3"/>
      <c r="AF227" s="3"/>
      <c r="AG227" s="3"/>
      <c r="AH227" s="3"/>
      <c r="AI227" s="3"/>
      <c r="AJ227" s="3"/>
      <c r="AK227" s="3"/>
      <c r="AL227" s="3"/>
      <c r="AM227" s="3"/>
      <c r="AN227" s="3"/>
      <c r="AO227" s="3"/>
      <c r="AP227" s="3"/>
      <c r="AQ227" s="3"/>
      <c r="AR227" s="3"/>
      <c r="AS227" s="3"/>
      <c r="AT227" s="3"/>
      <c r="AU227" s="3"/>
      <c r="AV227" s="3"/>
      <c r="AW227" s="3"/>
      <c r="AX227" s="3"/>
      <c r="AY227" s="3"/>
      <c r="AZ227" s="3"/>
      <c r="BA227" s="3"/>
      <c r="BB227" s="3"/>
      <c r="BC227" s="3"/>
      <c r="BD227" s="3"/>
      <c r="BE227" s="3"/>
      <c r="BF227" s="3"/>
      <c r="BG227" s="3"/>
      <c r="BH227" s="3"/>
      <c r="BI227" s="767" t="s">
        <v>1421</v>
      </c>
      <c r="BJ227" s="3"/>
      <c r="BK227" s="3"/>
      <c r="BL227" s="3"/>
      <c r="BM227" s="3"/>
      <c r="BN227" s="3"/>
      <c r="BO227" s="3"/>
      <c r="BP227" s="3"/>
      <c r="BQ227" s="3"/>
      <c r="BR227" s="3"/>
      <c r="BS227" s="3"/>
    </row>
    <row r="228" spans="1:71" ht="24.75" hidden="1" customHeight="1">
      <c r="A228" s="26"/>
      <c r="B228" s="3"/>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767" t="s">
        <v>1422</v>
      </c>
      <c r="BJ228" s="3"/>
      <c r="BK228" s="3"/>
      <c r="BL228" s="3"/>
      <c r="BM228" s="3"/>
      <c r="BN228" s="3"/>
      <c r="BO228" s="3"/>
      <c r="BP228" s="3"/>
      <c r="BQ228" s="3"/>
      <c r="BR228" s="3"/>
      <c r="BS228" s="3"/>
    </row>
    <row r="229" spans="1:71" ht="24.75" hidden="1" customHeight="1">
      <c r="A229" s="26"/>
      <c r="B229" s="3"/>
      <c r="C229" s="3"/>
      <c r="D229" s="3"/>
      <c r="E229" s="3"/>
      <c r="F229" s="3"/>
      <c r="G229" s="3"/>
      <c r="H229" s="3"/>
      <c r="I229" s="3"/>
      <c r="J229" s="3"/>
      <c r="K229" s="3"/>
      <c r="L229" s="3"/>
      <c r="M229" s="3"/>
      <c r="N229" s="3"/>
      <c r="O229" s="3"/>
      <c r="P229" s="3"/>
      <c r="Q229" s="3"/>
      <c r="R229" s="3"/>
      <c r="S229" s="3"/>
      <c r="T229" s="3"/>
      <c r="U229" s="3"/>
      <c r="V229" s="3"/>
      <c r="W229" s="3"/>
      <c r="X229" s="3"/>
      <c r="Y229" s="3"/>
      <c r="Z229" s="3"/>
      <c r="AA229" s="3"/>
      <c r="AB229" s="3"/>
      <c r="AC229" s="3"/>
      <c r="AD229" s="3"/>
      <c r="AE229" s="3"/>
      <c r="AF229" s="3"/>
      <c r="AG229" s="3"/>
      <c r="AH229" s="3"/>
      <c r="AI229" s="3"/>
      <c r="AJ229" s="3"/>
      <c r="AK229" s="3"/>
      <c r="AL229" s="3"/>
      <c r="AM229" s="3"/>
      <c r="AN229" s="3"/>
      <c r="AO229" s="3"/>
      <c r="AP229" s="3"/>
      <c r="AQ229" s="3"/>
      <c r="AR229" s="3"/>
      <c r="AS229" s="3"/>
      <c r="AT229" s="3"/>
      <c r="AU229" s="3"/>
      <c r="AV229" s="3"/>
      <c r="AW229" s="3"/>
      <c r="AX229" s="3"/>
      <c r="AY229" s="3"/>
      <c r="AZ229" s="3"/>
      <c r="BA229" s="3"/>
      <c r="BB229" s="3"/>
      <c r="BC229" s="3"/>
      <c r="BD229" s="3"/>
      <c r="BE229" s="3"/>
      <c r="BF229" s="3"/>
      <c r="BG229" s="3"/>
      <c r="BH229" s="3"/>
      <c r="BI229" s="767" t="s">
        <v>1423</v>
      </c>
      <c r="BJ229" s="3"/>
      <c r="BK229" s="3"/>
      <c r="BL229" s="3"/>
      <c r="BM229" s="3"/>
      <c r="BN229" s="3"/>
      <c r="BO229" s="3"/>
      <c r="BP229" s="3"/>
      <c r="BQ229" s="3"/>
      <c r="BR229" s="3"/>
      <c r="BS229" s="3"/>
    </row>
    <row r="230" spans="1:71" ht="24.75" hidden="1" customHeight="1">
      <c r="A230" s="26"/>
      <c r="B230" s="3"/>
      <c r="C230" s="3"/>
      <c r="D230" s="3"/>
      <c r="E230" s="3"/>
      <c r="F230" s="3"/>
      <c r="G230" s="3"/>
      <c r="H230" s="3"/>
      <c r="I230" s="3"/>
      <c r="J230" s="3"/>
      <c r="K230" s="3"/>
      <c r="L230" s="3"/>
      <c r="M230" s="3"/>
      <c r="N230" s="3"/>
      <c r="O230" s="3"/>
      <c r="P230" s="3"/>
      <c r="Q230" s="3"/>
      <c r="R230" s="3"/>
      <c r="S230" s="3"/>
      <c r="T230" s="3"/>
      <c r="U230" s="3"/>
      <c r="V230" s="3"/>
      <c r="W230" s="3"/>
      <c r="X230" s="3"/>
      <c r="Y230" s="3"/>
      <c r="Z230" s="3"/>
      <c r="AA230" s="3"/>
      <c r="AB230" s="3"/>
      <c r="AC230" s="3"/>
      <c r="AD230" s="3"/>
      <c r="AE230" s="3"/>
      <c r="AF230" s="3"/>
      <c r="AG230" s="3"/>
      <c r="AH230" s="3"/>
      <c r="AI230" s="3"/>
      <c r="AJ230" s="3"/>
      <c r="AK230" s="3"/>
      <c r="AL230" s="3"/>
      <c r="AM230" s="3"/>
      <c r="AN230" s="3"/>
      <c r="AO230" s="3"/>
      <c r="AP230" s="3"/>
      <c r="AQ230" s="3"/>
      <c r="AR230" s="3"/>
      <c r="AS230" s="3"/>
      <c r="AT230" s="3"/>
      <c r="AU230" s="3"/>
      <c r="AV230" s="3"/>
      <c r="AW230" s="3"/>
      <c r="AX230" s="3"/>
      <c r="AY230" s="3"/>
      <c r="AZ230" s="3"/>
      <c r="BA230" s="3"/>
      <c r="BB230" s="3"/>
      <c r="BC230" s="3"/>
      <c r="BD230" s="3"/>
      <c r="BE230" s="3"/>
      <c r="BF230" s="3"/>
      <c r="BG230" s="3"/>
      <c r="BH230" s="3"/>
      <c r="BI230" s="767" t="s">
        <v>1424</v>
      </c>
      <c r="BJ230" s="3"/>
      <c r="BK230" s="3"/>
      <c r="BL230" s="3"/>
      <c r="BM230" s="3"/>
      <c r="BN230" s="3"/>
      <c r="BO230" s="3"/>
      <c r="BP230" s="3"/>
      <c r="BQ230" s="3"/>
      <c r="BR230" s="3"/>
      <c r="BS230" s="3"/>
    </row>
    <row r="231" spans="1:71" ht="24.75" hidden="1" customHeight="1">
      <c r="A231" s="26"/>
      <c r="B231" s="3"/>
      <c r="C231" s="3"/>
      <c r="D231" s="3"/>
      <c r="E231" s="3"/>
      <c r="F231" s="3"/>
      <c r="G231" s="3"/>
      <c r="H231" s="3"/>
      <c r="I231" s="3"/>
      <c r="J231" s="3"/>
      <c r="K231" s="3"/>
      <c r="L231" s="3"/>
      <c r="M231" s="3"/>
      <c r="N231" s="3"/>
      <c r="O231" s="3"/>
      <c r="P231" s="3"/>
      <c r="Q231" s="3"/>
      <c r="R231" s="3"/>
      <c r="S231" s="3"/>
      <c r="T231" s="3"/>
      <c r="U231" s="3"/>
      <c r="V231" s="3"/>
      <c r="W231" s="3"/>
      <c r="X231" s="3"/>
      <c r="Y231" s="3"/>
      <c r="Z231" s="3"/>
      <c r="AA231" s="3"/>
      <c r="AB231" s="3"/>
      <c r="AC231" s="3"/>
      <c r="AD231" s="3"/>
      <c r="AE231" s="3"/>
      <c r="AF231" s="3"/>
      <c r="AG231" s="3"/>
      <c r="AH231" s="3"/>
      <c r="AI231" s="3"/>
      <c r="AJ231" s="3"/>
      <c r="AK231" s="3"/>
      <c r="AL231" s="3"/>
      <c r="AM231" s="3"/>
      <c r="AN231" s="3"/>
      <c r="AO231" s="3"/>
      <c r="AP231" s="3"/>
      <c r="AQ231" s="3"/>
      <c r="AR231" s="3"/>
      <c r="AS231" s="3"/>
      <c r="AT231" s="3"/>
      <c r="AU231" s="3"/>
      <c r="AV231" s="3"/>
      <c r="AW231" s="3"/>
      <c r="AX231" s="3"/>
      <c r="AY231" s="3"/>
      <c r="AZ231" s="3"/>
      <c r="BA231" s="3"/>
      <c r="BB231" s="3"/>
      <c r="BC231" s="3"/>
      <c r="BD231" s="3"/>
      <c r="BE231" s="3"/>
      <c r="BF231" s="3"/>
      <c r="BG231" s="3"/>
      <c r="BH231" s="3"/>
      <c r="BI231" s="767" t="s">
        <v>1425</v>
      </c>
      <c r="BJ231" s="3"/>
      <c r="BK231" s="3"/>
      <c r="BL231" s="3"/>
      <c r="BM231" s="3"/>
      <c r="BN231" s="3"/>
      <c r="BO231" s="3"/>
      <c r="BP231" s="3"/>
      <c r="BQ231" s="3"/>
      <c r="BR231" s="3"/>
      <c r="BS231" s="3"/>
    </row>
    <row r="232" spans="1:71" ht="24.75" hidden="1" customHeight="1">
      <c r="A232" s="26"/>
      <c r="B232" s="3"/>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767" t="s">
        <v>1426</v>
      </c>
      <c r="BJ232" s="3"/>
      <c r="BK232" s="3"/>
      <c r="BL232" s="3"/>
      <c r="BM232" s="3"/>
      <c r="BN232" s="3"/>
      <c r="BO232" s="3"/>
      <c r="BP232" s="3"/>
      <c r="BQ232" s="3"/>
      <c r="BR232" s="3"/>
      <c r="BS232" s="3"/>
    </row>
    <row r="233" spans="1:71" ht="24.75" hidden="1" customHeight="1">
      <c r="A233" s="26"/>
      <c r="B233" s="3"/>
      <c r="C233" s="3"/>
      <c r="D233" s="3"/>
      <c r="E233" s="3"/>
      <c r="F233" s="3"/>
      <c r="G233" s="3"/>
      <c r="H233" s="3"/>
      <c r="I233" s="3"/>
      <c r="J233" s="3"/>
      <c r="K233" s="3"/>
      <c r="L233" s="3"/>
      <c r="M233" s="3"/>
      <c r="N233" s="3"/>
      <c r="O233" s="3"/>
      <c r="P233" s="3"/>
      <c r="Q233" s="3"/>
      <c r="R233" s="3"/>
      <c r="S233" s="3"/>
      <c r="T233" s="3"/>
      <c r="U233" s="3"/>
      <c r="V233" s="3"/>
      <c r="W233" s="3"/>
      <c r="X233" s="3"/>
      <c r="Y233" s="3"/>
      <c r="Z233" s="3"/>
      <c r="AA233" s="3"/>
      <c r="AB233" s="3"/>
      <c r="AC233" s="3"/>
      <c r="AD233" s="3"/>
      <c r="AE233" s="3"/>
      <c r="AF233" s="3"/>
      <c r="AG233" s="3"/>
      <c r="AH233" s="3"/>
      <c r="AI233" s="3"/>
      <c r="AJ233" s="3"/>
      <c r="AK233" s="3"/>
      <c r="AL233" s="3"/>
      <c r="AM233" s="3"/>
      <c r="AN233" s="3"/>
      <c r="AO233" s="3"/>
      <c r="AP233" s="3"/>
      <c r="AQ233" s="3"/>
      <c r="AR233" s="3"/>
      <c r="AS233" s="3"/>
      <c r="AT233" s="3"/>
      <c r="AU233" s="3"/>
      <c r="AV233" s="3"/>
      <c r="AW233" s="3"/>
      <c r="AX233" s="3"/>
      <c r="AY233" s="3"/>
      <c r="AZ233" s="3"/>
      <c r="BA233" s="3"/>
      <c r="BB233" s="3"/>
      <c r="BC233" s="3"/>
      <c r="BD233" s="3"/>
      <c r="BE233" s="3"/>
      <c r="BF233" s="3"/>
      <c r="BG233" s="3"/>
      <c r="BH233" s="3"/>
      <c r="BI233" s="767" t="s">
        <v>1427</v>
      </c>
      <c r="BJ233" s="3"/>
      <c r="BK233" s="3"/>
      <c r="BL233" s="3"/>
      <c r="BM233" s="3"/>
      <c r="BN233" s="3"/>
      <c r="BO233" s="3"/>
      <c r="BP233" s="3"/>
      <c r="BQ233" s="3"/>
      <c r="BR233" s="3"/>
      <c r="BS233" s="3"/>
    </row>
    <row r="234" spans="1:71" ht="24.75" hidden="1" customHeight="1">
      <c r="A234" s="26"/>
      <c r="B234" s="3"/>
      <c r="C234" s="3"/>
      <c r="D234" s="3"/>
      <c r="E234" s="3"/>
      <c r="F234" s="3"/>
      <c r="G234" s="3"/>
      <c r="H234" s="3"/>
      <c r="I234" s="3"/>
      <c r="J234" s="3"/>
      <c r="K234" s="3"/>
      <c r="L234" s="3"/>
      <c r="M234" s="3"/>
      <c r="N234" s="3"/>
      <c r="O234" s="3"/>
      <c r="P234" s="3"/>
      <c r="Q234" s="3"/>
      <c r="R234" s="3"/>
      <c r="S234" s="3"/>
      <c r="T234" s="3"/>
      <c r="U234" s="3"/>
      <c r="V234" s="3"/>
      <c r="W234" s="3"/>
      <c r="X234" s="3"/>
      <c r="Y234" s="3"/>
      <c r="Z234" s="3"/>
      <c r="AA234" s="3"/>
      <c r="AB234" s="3"/>
      <c r="AC234" s="3"/>
      <c r="AD234" s="3"/>
      <c r="AE234" s="3"/>
      <c r="AF234" s="3"/>
      <c r="AG234" s="3"/>
      <c r="AH234" s="3"/>
      <c r="AI234" s="3"/>
      <c r="AJ234" s="3"/>
      <c r="AK234" s="3"/>
      <c r="AL234" s="3"/>
      <c r="AM234" s="3"/>
      <c r="AN234" s="3"/>
      <c r="AO234" s="3"/>
      <c r="AP234" s="3"/>
      <c r="AQ234" s="3"/>
      <c r="AR234" s="3"/>
      <c r="AS234" s="3"/>
      <c r="AT234" s="3"/>
      <c r="AU234" s="3"/>
      <c r="AV234" s="3"/>
      <c r="AW234" s="3"/>
      <c r="AX234" s="3"/>
      <c r="AY234" s="3"/>
      <c r="AZ234" s="3"/>
      <c r="BA234" s="3"/>
      <c r="BB234" s="3"/>
      <c r="BC234" s="3"/>
      <c r="BD234" s="3"/>
      <c r="BE234" s="3"/>
      <c r="BF234" s="3"/>
      <c r="BG234" s="3"/>
      <c r="BH234" s="3"/>
      <c r="BI234" s="767" t="s">
        <v>1428</v>
      </c>
      <c r="BJ234" s="3"/>
      <c r="BK234" s="3"/>
      <c r="BL234" s="3"/>
      <c r="BM234" s="3"/>
      <c r="BN234" s="3"/>
      <c r="BO234" s="3"/>
      <c r="BP234" s="3"/>
      <c r="BQ234" s="3"/>
      <c r="BR234" s="3"/>
      <c r="BS234" s="3"/>
    </row>
    <row r="235" spans="1:71" ht="24.75" hidden="1" customHeight="1">
      <c r="A235" s="26"/>
      <c r="B235" s="3"/>
      <c r="C235" s="3"/>
      <c r="D235" s="3"/>
      <c r="E235" s="3"/>
      <c r="F235" s="3"/>
      <c r="G235" s="3"/>
      <c r="H235" s="3"/>
      <c r="I235" s="3"/>
      <c r="J235" s="3"/>
      <c r="K235" s="3"/>
      <c r="L235" s="3"/>
      <c r="M235" s="3"/>
      <c r="N235" s="3"/>
      <c r="O235" s="3"/>
      <c r="P235" s="3"/>
      <c r="Q235" s="3"/>
      <c r="R235" s="3"/>
      <c r="S235" s="3"/>
      <c r="T235" s="3"/>
      <c r="U235" s="3"/>
      <c r="V235" s="3"/>
      <c r="W235" s="3"/>
      <c r="X235" s="3"/>
      <c r="Y235" s="3"/>
      <c r="Z235" s="3"/>
      <c r="AA235" s="3"/>
      <c r="AB235" s="3"/>
      <c r="AC235" s="3"/>
      <c r="AD235" s="3"/>
      <c r="AE235" s="3"/>
      <c r="AF235" s="3"/>
      <c r="AG235" s="3"/>
      <c r="AH235" s="3"/>
      <c r="AI235" s="3"/>
      <c r="AJ235" s="3"/>
      <c r="AK235" s="3"/>
      <c r="AL235" s="3"/>
      <c r="AM235" s="3"/>
      <c r="AN235" s="3"/>
      <c r="AO235" s="3"/>
      <c r="AP235" s="3"/>
      <c r="AQ235" s="3"/>
      <c r="AR235" s="3"/>
      <c r="AS235" s="3"/>
      <c r="AT235" s="3"/>
      <c r="AU235" s="3"/>
      <c r="AV235" s="3"/>
      <c r="AW235" s="3"/>
      <c r="AX235" s="3"/>
      <c r="AY235" s="3"/>
      <c r="AZ235" s="3"/>
      <c r="BA235" s="3"/>
      <c r="BB235" s="3"/>
      <c r="BC235" s="3"/>
      <c r="BD235" s="3"/>
      <c r="BE235" s="3"/>
      <c r="BF235" s="3"/>
      <c r="BG235" s="3"/>
      <c r="BH235" s="3"/>
      <c r="BI235" s="767" t="s">
        <v>1429</v>
      </c>
      <c r="BJ235" s="3"/>
      <c r="BK235" s="3"/>
      <c r="BL235" s="3"/>
      <c r="BM235" s="3"/>
      <c r="BN235" s="3"/>
      <c r="BO235" s="3"/>
      <c r="BP235" s="3"/>
      <c r="BQ235" s="3"/>
      <c r="BR235" s="3"/>
      <c r="BS235" s="3"/>
    </row>
    <row r="236" spans="1:71" ht="24.75" hidden="1" customHeight="1">
      <c r="A236" s="26"/>
      <c r="B236" s="3"/>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767" t="s">
        <v>1430</v>
      </c>
      <c r="BJ236" s="3"/>
      <c r="BK236" s="3"/>
      <c r="BL236" s="3"/>
      <c r="BM236" s="3"/>
      <c r="BN236" s="3"/>
      <c r="BO236" s="3"/>
      <c r="BP236" s="3"/>
      <c r="BQ236" s="3"/>
      <c r="BR236" s="3"/>
      <c r="BS236" s="3"/>
    </row>
    <row r="237" spans="1:71" ht="24.75" hidden="1" customHeight="1">
      <c r="A237" s="26"/>
      <c r="B237" s="3"/>
      <c r="C237" s="3"/>
      <c r="D237" s="3"/>
      <c r="E237" s="3"/>
      <c r="F237" s="3"/>
      <c r="G237" s="3"/>
      <c r="H237" s="3"/>
      <c r="I237" s="3"/>
      <c r="J237" s="3"/>
      <c r="K237" s="3"/>
      <c r="L237" s="3"/>
      <c r="M237" s="3"/>
      <c r="N237" s="3"/>
      <c r="O237" s="3"/>
      <c r="P237" s="3"/>
      <c r="Q237" s="3"/>
      <c r="R237" s="3"/>
      <c r="S237" s="3"/>
      <c r="T237" s="3"/>
      <c r="U237" s="3"/>
      <c r="V237" s="3"/>
      <c r="W237" s="3"/>
      <c r="X237" s="3"/>
      <c r="Y237" s="3"/>
      <c r="Z237" s="3"/>
      <c r="AA237" s="3"/>
      <c r="AB237" s="3"/>
      <c r="AC237" s="3"/>
      <c r="AD237" s="3"/>
      <c r="AE237" s="3"/>
      <c r="AF237" s="3"/>
      <c r="AG237" s="3"/>
      <c r="AH237" s="3"/>
      <c r="AI237" s="3"/>
      <c r="AJ237" s="3"/>
      <c r="AK237" s="3"/>
      <c r="AL237" s="3"/>
      <c r="AM237" s="3"/>
      <c r="AN237" s="3"/>
      <c r="AO237" s="3"/>
      <c r="AP237" s="3"/>
      <c r="AQ237" s="3"/>
      <c r="AR237" s="3"/>
      <c r="AS237" s="3"/>
      <c r="AT237" s="3"/>
      <c r="AU237" s="3"/>
      <c r="AV237" s="3"/>
      <c r="AW237" s="3"/>
      <c r="AX237" s="3"/>
      <c r="AY237" s="3"/>
      <c r="AZ237" s="3"/>
      <c r="BA237" s="3"/>
      <c r="BB237" s="3"/>
      <c r="BC237" s="3"/>
      <c r="BD237" s="3"/>
      <c r="BE237" s="3"/>
      <c r="BF237" s="3"/>
      <c r="BG237" s="3"/>
      <c r="BH237" s="3"/>
      <c r="BI237" s="767" t="s">
        <v>1431</v>
      </c>
      <c r="BJ237" s="3"/>
      <c r="BK237" s="3"/>
      <c r="BL237" s="3"/>
      <c r="BM237" s="3"/>
      <c r="BN237" s="3"/>
      <c r="BO237" s="3"/>
      <c r="BP237" s="3"/>
      <c r="BQ237" s="3"/>
      <c r="BR237" s="3"/>
      <c r="BS237" s="3"/>
    </row>
    <row r="238" spans="1:71" ht="24.75" hidden="1" customHeight="1">
      <c r="A238" s="26"/>
      <c r="B238" s="3"/>
      <c r="C238" s="3"/>
      <c r="D238" s="3"/>
      <c r="E238" s="3"/>
      <c r="F238" s="3"/>
      <c r="G238" s="3"/>
      <c r="H238" s="3"/>
      <c r="I238" s="3"/>
      <c r="J238" s="3"/>
      <c r="K238" s="3"/>
      <c r="L238" s="3"/>
      <c r="M238" s="3"/>
      <c r="N238" s="3"/>
      <c r="O238" s="3"/>
      <c r="P238" s="3"/>
      <c r="Q238" s="3"/>
      <c r="R238" s="3"/>
      <c r="S238" s="3"/>
      <c r="T238" s="3"/>
      <c r="U238" s="3"/>
      <c r="V238" s="3"/>
      <c r="W238" s="3"/>
      <c r="X238" s="3"/>
      <c r="Y238" s="3"/>
      <c r="Z238" s="3"/>
      <c r="AA238" s="3"/>
      <c r="AB238" s="3"/>
      <c r="AC238" s="3"/>
      <c r="AD238" s="3"/>
      <c r="AE238" s="3"/>
      <c r="AF238" s="3"/>
      <c r="AG238" s="3"/>
      <c r="AH238" s="3"/>
      <c r="AI238" s="3"/>
      <c r="AJ238" s="3"/>
      <c r="AK238" s="3"/>
      <c r="AL238" s="3"/>
      <c r="AM238" s="3"/>
      <c r="AN238" s="3"/>
      <c r="AO238" s="3"/>
      <c r="AP238" s="3"/>
      <c r="AQ238" s="3"/>
      <c r="AR238" s="3"/>
      <c r="AS238" s="3"/>
      <c r="AT238" s="3"/>
      <c r="AU238" s="3"/>
      <c r="AV238" s="3"/>
      <c r="AW238" s="3"/>
      <c r="AX238" s="3"/>
      <c r="AY238" s="3"/>
      <c r="AZ238" s="3"/>
      <c r="BA238" s="3"/>
      <c r="BB238" s="3"/>
      <c r="BC238" s="3"/>
      <c r="BD238" s="3"/>
      <c r="BE238" s="3"/>
      <c r="BF238" s="3"/>
      <c r="BG238" s="3"/>
      <c r="BH238" s="3"/>
      <c r="BI238" s="767" t="s">
        <v>1432</v>
      </c>
      <c r="BJ238" s="3"/>
      <c r="BK238" s="3"/>
      <c r="BL238" s="3"/>
      <c r="BM238" s="3"/>
      <c r="BN238" s="3"/>
      <c r="BO238" s="3"/>
      <c r="BP238" s="3"/>
      <c r="BQ238" s="3"/>
      <c r="BR238" s="3"/>
      <c r="BS238" s="3"/>
    </row>
    <row r="239" spans="1:71" ht="24.75" hidden="1" customHeight="1">
      <c r="A239" s="26"/>
      <c r="B239" s="3"/>
      <c r="C239" s="3"/>
      <c r="D239" s="3"/>
      <c r="E239" s="3"/>
      <c r="F239" s="3"/>
      <c r="G239" s="3"/>
      <c r="H239" s="3"/>
      <c r="I239" s="3"/>
      <c r="J239" s="3"/>
      <c r="K239" s="3"/>
      <c r="L239" s="3"/>
      <c r="M239" s="3"/>
      <c r="N239" s="3"/>
      <c r="O239" s="3"/>
      <c r="P239" s="3"/>
      <c r="Q239" s="3"/>
      <c r="R239" s="3"/>
      <c r="S239" s="3"/>
      <c r="T239" s="3"/>
      <c r="U239" s="3"/>
      <c r="V239" s="3"/>
      <c r="W239" s="3"/>
      <c r="X239" s="3"/>
      <c r="Y239" s="3"/>
      <c r="Z239" s="3"/>
      <c r="AA239" s="3"/>
      <c r="AB239" s="3"/>
      <c r="AC239" s="3"/>
      <c r="AD239" s="3"/>
      <c r="AE239" s="3"/>
      <c r="AF239" s="3"/>
      <c r="AG239" s="3"/>
      <c r="AH239" s="3"/>
      <c r="AI239" s="3"/>
      <c r="AJ239" s="3"/>
      <c r="AK239" s="3"/>
      <c r="AL239" s="3"/>
      <c r="AM239" s="3"/>
      <c r="AN239" s="3"/>
      <c r="AO239" s="3"/>
      <c r="AP239" s="3"/>
      <c r="AQ239" s="3"/>
      <c r="AR239" s="3"/>
      <c r="AS239" s="3"/>
      <c r="AT239" s="3"/>
      <c r="AU239" s="3"/>
      <c r="AV239" s="3"/>
      <c r="AW239" s="3"/>
      <c r="AX239" s="3"/>
      <c r="AY239" s="3"/>
      <c r="AZ239" s="3"/>
      <c r="BA239" s="3"/>
      <c r="BB239" s="3"/>
      <c r="BC239" s="3"/>
      <c r="BD239" s="3"/>
      <c r="BE239" s="3"/>
      <c r="BF239" s="3"/>
      <c r="BG239" s="3"/>
      <c r="BH239" s="3"/>
      <c r="BI239" s="767" t="s">
        <v>1433</v>
      </c>
      <c r="BJ239" s="3"/>
      <c r="BK239" s="3"/>
      <c r="BL239" s="3"/>
      <c r="BM239" s="3"/>
      <c r="BN239" s="3"/>
      <c r="BO239" s="3"/>
      <c r="BP239" s="3"/>
      <c r="BQ239" s="3"/>
      <c r="BR239" s="3"/>
      <c r="BS239" s="3"/>
    </row>
    <row r="240" spans="1:71" ht="24.75" hidden="1" customHeight="1">
      <c r="A240" s="26"/>
      <c r="B240" s="3"/>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767" t="s">
        <v>1434</v>
      </c>
      <c r="BJ240" s="3"/>
      <c r="BK240" s="3"/>
      <c r="BL240" s="3"/>
      <c r="BM240" s="3"/>
      <c r="BN240" s="3"/>
      <c r="BO240" s="3"/>
      <c r="BP240" s="3"/>
      <c r="BQ240" s="3"/>
      <c r="BR240" s="3"/>
      <c r="BS240" s="3"/>
    </row>
    <row r="241" spans="1:71" ht="24.75" hidden="1" customHeight="1">
      <c r="A241" s="26"/>
      <c r="B241" s="3"/>
      <c r="C241" s="3"/>
      <c r="D241" s="3"/>
      <c r="E241" s="3"/>
      <c r="F241" s="3"/>
      <c r="G241" s="3"/>
      <c r="H241" s="3"/>
      <c r="I241" s="3"/>
      <c r="J241" s="3"/>
      <c r="K241" s="3"/>
      <c r="L241" s="3"/>
      <c r="M241" s="3"/>
      <c r="N241" s="3"/>
      <c r="O241" s="3"/>
      <c r="P241" s="3"/>
      <c r="Q241" s="3"/>
      <c r="R241" s="3"/>
      <c r="S241" s="3"/>
      <c r="T241" s="3"/>
      <c r="U241" s="3"/>
      <c r="V241" s="3"/>
      <c r="W241" s="3"/>
      <c r="X241" s="3"/>
      <c r="Y241" s="3"/>
      <c r="Z241" s="3"/>
      <c r="AA241" s="3"/>
      <c r="AB241" s="3"/>
      <c r="AC241" s="3"/>
      <c r="AD241" s="3"/>
      <c r="AE241" s="3"/>
      <c r="AF241" s="3"/>
      <c r="AG241" s="3"/>
      <c r="AH241" s="3"/>
      <c r="AI241" s="3"/>
      <c r="AJ241" s="3"/>
      <c r="AK241" s="3"/>
      <c r="AL241" s="3"/>
      <c r="AM241" s="3"/>
      <c r="AN241" s="3"/>
      <c r="AO241" s="3"/>
      <c r="AP241" s="3"/>
      <c r="AQ241" s="3"/>
      <c r="AR241" s="3"/>
      <c r="AS241" s="3"/>
      <c r="AT241" s="3"/>
      <c r="AU241" s="3"/>
      <c r="AV241" s="3"/>
      <c r="AW241" s="3"/>
      <c r="AX241" s="3"/>
      <c r="AY241" s="3"/>
      <c r="AZ241" s="3"/>
      <c r="BA241" s="3"/>
      <c r="BB241" s="3"/>
      <c r="BC241" s="3"/>
      <c r="BD241" s="3"/>
      <c r="BE241" s="3"/>
      <c r="BF241" s="3"/>
      <c r="BG241" s="3"/>
      <c r="BH241" s="3"/>
      <c r="BI241" s="767" t="s">
        <v>1435</v>
      </c>
      <c r="BJ241" s="3"/>
      <c r="BK241" s="3"/>
      <c r="BL241" s="3"/>
      <c r="BM241" s="3"/>
      <c r="BN241" s="3"/>
      <c r="BO241" s="3"/>
      <c r="BP241" s="3"/>
      <c r="BQ241" s="3"/>
      <c r="BR241" s="3"/>
      <c r="BS241" s="3"/>
    </row>
    <row r="242" spans="1:71" ht="24.75" hidden="1" customHeight="1">
      <c r="A242" s="26"/>
      <c r="B242" s="3"/>
      <c r="C242" s="3"/>
      <c r="D242" s="3"/>
      <c r="E242" s="3"/>
      <c r="F242" s="3"/>
      <c r="G242" s="3"/>
      <c r="H242" s="3"/>
      <c r="I242" s="3"/>
      <c r="J242" s="3"/>
      <c r="K242" s="3"/>
      <c r="L242" s="3"/>
      <c r="M242" s="3"/>
      <c r="N242" s="3"/>
      <c r="O242" s="3"/>
      <c r="P242" s="3"/>
      <c r="Q242" s="3"/>
      <c r="R242" s="3"/>
      <c r="S242" s="3"/>
      <c r="T242" s="3"/>
      <c r="U242" s="3"/>
      <c r="V242" s="3"/>
      <c r="W242" s="3"/>
      <c r="X242" s="3"/>
      <c r="Y242" s="3"/>
      <c r="Z242" s="3"/>
      <c r="AA242" s="3"/>
      <c r="AB242" s="3"/>
      <c r="AC242" s="3"/>
      <c r="AD242" s="3"/>
      <c r="AE242" s="3"/>
      <c r="AF242" s="3"/>
      <c r="AG242" s="3"/>
      <c r="AH242" s="3"/>
      <c r="AI242" s="3"/>
      <c r="AJ242" s="3"/>
      <c r="AK242" s="3"/>
      <c r="AL242" s="3"/>
      <c r="AM242" s="3"/>
      <c r="AN242" s="3"/>
      <c r="AO242" s="3"/>
      <c r="AP242" s="3"/>
      <c r="AQ242" s="3"/>
      <c r="AR242" s="3"/>
      <c r="AS242" s="3"/>
      <c r="AT242" s="3"/>
      <c r="AU242" s="3"/>
      <c r="AV242" s="3"/>
      <c r="AW242" s="3"/>
      <c r="AX242" s="3"/>
      <c r="AY242" s="3"/>
      <c r="AZ242" s="3"/>
      <c r="BA242" s="3"/>
      <c r="BB242" s="3"/>
      <c r="BC242" s="3"/>
      <c r="BD242" s="3"/>
      <c r="BE242" s="3"/>
      <c r="BF242" s="3"/>
      <c r="BG242" s="3"/>
      <c r="BH242" s="3"/>
      <c r="BI242" s="767" t="s">
        <v>1436</v>
      </c>
      <c r="BJ242" s="3"/>
      <c r="BK242" s="3"/>
      <c r="BL242" s="3"/>
      <c r="BM242" s="3"/>
      <c r="BN242" s="3"/>
      <c r="BO242" s="3"/>
      <c r="BP242" s="3"/>
      <c r="BQ242" s="3"/>
      <c r="BR242" s="3"/>
      <c r="BS242" s="3"/>
    </row>
    <row r="243" spans="1:71" ht="24.75" hidden="1" customHeight="1">
      <c r="A243" s="26"/>
      <c r="B243" s="3"/>
      <c r="C243" s="3"/>
      <c r="D243" s="3"/>
      <c r="E243" s="3"/>
      <c r="F243" s="3"/>
      <c r="G243" s="3"/>
      <c r="H243" s="3"/>
      <c r="I243" s="3"/>
      <c r="J243" s="3"/>
      <c r="K243" s="3"/>
      <c r="L243" s="3"/>
      <c r="M243" s="3"/>
      <c r="N243" s="3"/>
      <c r="O243" s="3"/>
      <c r="P243" s="3"/>
      <c r="Q243" s="3"/>
      <c r="R243" s="3"/>
      <c r="S243" s="3"/>
      <c r="T243" s="3"/>
      <c r="U243" s="3"/>
      <c r="V243" s="3"/>
      <c r="W243" s="3"/>
      <c r="X243" s="3"/>
      <c r="Y243" s="3"/>
      <c r="Z243" s="3"/>
      <c r="AA243" s="3"/>
      <c r="AB243" s="3"/>
      <c r="AC243" s="3"/>
      <c r="AD243" s="3"/>
      <c r="AE243" s="3"/>
      <c r="AF243" s="3"/>
      <c r="AG243" s="3"/>
      <c r="AH243" s="3"/>
      <c r="AI243" s="3"/>
      <c r="AJ243" s="3"/>
      <c r="AK243" s="3"/>
      <c r="AL243" s="3"/>
      <c r="AM243" s="3"/>
      <c r="AN243" s="3"/>
      <c r="AO243" s="3"/>
      <c r="AP243" s="3"/>
      <c r="AQ243" s="3"/>
      <c r="AR243" s="3"/>
      <c r="AS243" s="3"/>
      <c r="AT243" s="3"/>
      <c r="AU243" s="3"/>
      <c r="AV243" s="3"/>
      <c r="AW243" s="3"/>
      <c r="AX243" s="3"/>
      <c r="AY243" s="3"/>
      <c r="AZ243" s="3"/>
      <c r="BA243" s="3"/>
      <c r="BB243" s="3"/>
      <c r="BC243" s="3"/>
      <c r="BD243" s="3"/>
      <c r="BE243" s="3"/>
      <c r="BF243" s="3"/>
      <c r="BG243" s="3"/>
      <c r="BH243" s="3"/>
      <c r="BI243" s="767" t="s">
        <v>1437</v>
      </c>
      <c r="BJ243" s="3"/>
      <c r="BK243" s="3"/>
      <c r="BL243" s="3"/>
      <c r="BM243" s="3"/>
      <c r="BN243" s="3"/>
      <c r="BO243" s="3"/>
      <c r="BP243" s="3"/>
      <c r="BQ243" s="3"/>
      <c r="BR243" s="3"/>
      <c r="BS243" s="3"/>
    </row>
    <row r="244" spans="1:71" ht="24.75" hidden="1" customHeight="1">
      <c r="A244" s="26"/>
      <c r="B244" s="3"/>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767" t="s">
        <v>1438</v>
      </c>
      <c r="BJ244" s="3"/>
      <c r="BK244" s="3"/>
      <c r="BL244" s="3"/>
      <c r="BM244" s="3"/>
      <c r="BN244" s="3"/>
      <c r="BO244" s="3"/>
      <c r="BP244" s="3"/>
      <c r="BQ244" s="3"/>
      <c r="BR244" s="3"/>
      <c r="BS244" s="3"/>
    </row>
    <row r="245" spans="1:71" ht="24.75" hidden="1" customHeight="1">
      <c r="A245" s="26"/>
      <c r="B245" s="3"/>
      <c r="C245" s="3"/>
      <c r="D245" s="3"/>
      <c r="E245" s="3"/>
      <c r="F245" s="3"/>
      <c r="G245" s="3"/>
      <c r="H245" s="3"/>
      <c r="I245" s="3"/>
      <c r="J245" s="3"/>
      <c r="K245" s="3"/>
      <c r="L245" s="3"/>
      <c r="M245" s="3"/>
      <c r="N245" s="3"/>
      <c r="O245" s="3"/>
      <c r="P245" s="3"/>
      <c r="Q245" s="3"/>
      <c r="R245" s="3"/>
      <c r="S245" s="3"/>
      <c r="T245" s="3"/>
      <c r="U245" s="3"/>
      <c r="V245" s="3"/>
      <c r="W245" s="3"/>
      <c r="X245" s="3"/>
      <c r="Y245" s="3"/>
      <c r="Z245" s="3"/>
      <c r="AA245" s="3"/>
      <c r="AB245" s="3"/>
      <c r="AC245" s="3"/>
      <c r="AD245" s="3"/>
      <c r="AE245" s="3"/>
      <c r="AF245" s="3"/>
      <c r="AG245" s="3"/>
      <c r="AH245" s="3"/>
      <c r="AI245" s="3"/>
      <c r="AJ245" s="3"/>
      <c r="AK245" s="3"/>
      <c r="AL245" s="3"/>
      <c r="AM245" s="3"/>
      <c r="AN245" s="3"/>
      <c r="AO245" s="3"/>
      <c r="AP245" s="3"/>
      <c r="AQ245" s="3"/>
      <c r="AR245" s="3"/>
      <c r="AS245" s="3"/>
      <c r="AT245" s="3"/>
      <c r="AU245" s="3"/>
      <c r="AV245" s="3"/>
      <c r="AW245" s="3"/>
      <c r="AX245" s="3"/>
      <c r="AY245" s="3"/>
      <c r="AZ245" s="3"/>
      <c r="BA245" s="3"/>
      <c r="BB245" s="3"/>
      <c r="BC245" s="3"/>
      <c r="BD245" s="3"/>
      <c r="BE245" s="3"/>
      <c r="BF245" s="3"/>
      <c r="BG245" s="3"/>
      <c r="BH245" s="3"/>
      <c r="BI245" s="767" t="s">
        <v>1439</v>
      </c>
      <c r="BJ245" s="3"/>
      <c r="BK245" s="3"/>
      <c r="BL245" s="3"/>
      <c r="BM245" s="3"/>
      <c r="BN245" s="3"/>
      <c r="BO245" s="3"/>
      <c r="BP245" s="3"/>
      <c r="BQ245" s="3"/>
      <c r="BR245" s="3"/>
      <c r="BS245" s="3"/>
    </row>
    <row r="246" spans="1:71" ht="24.75" hidden="1" customHeight="1">
      <c r="A246" s="26"/>
      <c r="B246" s="3"/>
      <c r="C246" s="3"/>
      <c r="D246" s="3"/>
      <c r="E246" s="3"/>
      <c r="F246" s="3"/>
      <c r="G246" s="3"/>
      <c r="H246" s="3"/>
      <c r="I246" s="3"/>
      <c r="J246" s="3"/>
      <c r="K246" s="3"/>
      <c r="L246" s="3"/>
      <c r="M246" s="3"/>
      <c r="N246" s="3"/>
      <c r="O246" s="3"/>
      <c r="P246" s="3"/>
      <c r="Q246" s="3"/>
      <c r="R246" s="3"/>
      <c r="S246" s="3"/>
      <c r="T246" s="3"/>
      <c r="U246" s="3"/>
      <c r="V246" s="3"/>
      <c r="W246" s="3"/>
      <c r="X246" s="3"/>
      <c r="Y246" s="3"/>
      <c r="Z246" s="3"/>
      <c r="AA246" s="3"/>
      <c r="AB246" s="3"/>
      <c r="AC246" s="3"/>
      <c r="AD246" s="3"/>
      <c r="AE246" s="3"/>
      <c r="AF246" s="3"/>
      <c r="AG246" s="3"/>
      <c r="AH246" s="3"/>
      <c r="AI246" s="3"/>
      <c r="AJ246" s="3"/>
      <c r="AK246" s="3"/>
      <c r="AL246" s="3"/>
      <c r="AM246" s="3"/>
      <c r="AN246" s="3"/>
      <c r="AO246" s="3"/>
      <c r="AP246" s="3"/>
      <c r="AQ246" s="3"/>
      <c r="AR246" s="3"/>
      <c r="AS246" s="3"/>
      <c r="AT246" s="3"/>
      <c r="AU246" s="3"/>
      <c r="AV246" s="3"/>
      <c r="AW246" s="3"/>
      <c r="AX246" s="3"/>
      <c r="AY246" s="3"/>
      <c r="AZ246" s="3"/>
      <c r="BA246" s="3"/>
      <c r="BB246" s="3"/>
      <c r="BC246" s="3"/>
      <c r="BD246" s="3"/>
      <c r="BE246" s="3"/>
      <c r="BF246" s="3"/>
      <c r="BG246" s="3"/>
      <c r="BH246" s="3"/>
      <c r="BI246" s="767" t="s">
        <v>1440</v>
      </c>
      <c r="BJ246" s="3"/>
      <c r="BK246" s="3"/>
      <c r="BL246" s="3"/>
      <c r="BM246" s="3"/>
      <c r="BN246" s="3"/>
      <c r="BO246" s="3"/>
      <c r="BP246" s="3"/>
      <c r="BQ246" s="3"/>
      <c r="BR246" s="3"/>
      <c r="BS246" s="3"/>
    </row>
    <row r="247" spans="1:71" ht="24.75" hidden="1" customHeight="1">
      <c r="A247" s="26"/>
      <c r="B247" s="3"/>
      <c r="C247" s="3"/>
      <c r="D247" s="3"/>
      <c r="E247" s="3"/>
      <c r="F247" s="3"/>
      <c r="G247" s="3"/>
      <c r="H247" s="3"/>
      <c r="I247" s="3"/>
      <c r="J247" s="3"/>
      <c r="K247" s="3"/>
      <c r="L247" s="3"/>
      <c r="M247" s="3"/>
      <c r="N247" s="3"/>
      <c r="O247" s="3"/>
      <c r="P247" s="3"/>
      <c r="Q247" s="3"/>
      <c r="R247" s="3"/>
      <c r="S247" s="3"/>
      <c r="T247" s="3"/>
      <c r="U247" s="3"/>
      <c r="V247" s="3"/>
      <c r="W247" s="3"/>
      <c r="X247" s="3"/>
      <c r="Y247" s="3"/>
      <c r="Z247" s="3"/>
      <c r="AA247" s="3"/>
      <c r="AB247" s="3"/>
      <c r="AC247" s="3"/>
      <c r="AD247" s="3"/>
      <c r="AE247" s="3"/>
      <c r="AF247" s="3"/>
      <c r="AG247" s="3"/>
      <c r="AH247" s="3"/>
      <c r="AI247" s="3"/>
      <c r="AJ247" s="3"/>
      <c r="AK247" s="3"/>
      <c r="AL247" s="3"/>
      <c r="AM247" s="3"/>
      <c r="AN247" s="3"/>
      <c r="AO247" s="3"/>
      <c r="AP247" s="3"/>
      <c r="AQ247" s="3"/>
      <c r="AR247" s="3"/>
      <c r="AS247" s="3"/>
      <c r="AT247" s="3"/>
      <c r="AU247" s="3"/>
      <c r="AV247" s="3"/>
      <c r="AW247" s="3"/>
      <c r="AX247" s="3"/>
      <c r="AY247" s="3"/>
      <c r="AZ247" s="3"/>
      <c r="BA247" s="3"/>
      <c r="BB247" s="3"/>
      <c r="BC247" s="3"/>
      <c r="BD247" s="3"/>
      <c r="BE247" s="3"/>
      <c r="BF247" s="3"/>
      <c r="BG247" s="3"/>
      <c r="BH247" s="3"/>
      <c r="BI247" s="767" t="s">
        <v>1441</v>
      </c>
      <c r="BJ247" s="3"/>
      <c r="BK247" s="3"/>
      <c r="BL247" s="3"/>
      <c r="BM247" s="3"/>
      <c r="BN247" s="3"/>
      <c r="BO247" s="3"/>
      <c r="BP247" s="3"/>
      <c r="BQ247" s="3"/>
      <c r="BR247" s="3"/>
      <c r="BS247" s="3"/>
    </row>
    <row r="248" spans="1:71" ht="24.75" hidden="1" customHeight="1">
      <c r="A248" s="26"/>
      <c r="B248" s="3"/>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767" t="s">
        <v>1442</v>
      </c>
      <c r="BJ248" s="3"/>
      <c r="BK248" s="3"/>
      <c r="BL248" s="3"/>
      <c r="BM248" s="3"/>
      <c r="BN248" s="3"/>
      <c r="BO248" s="3"/>
      <c r="BP248" s="3"/>
      <c r="BQ248" s="3"/>
      <c r="BR248" s="3"/>
      <c r="BS248" s="3"/>
    </row>
    <row r="249" spans="1:71" ht="24.75" hidden="1" customHeight="1">
      <c r="A249" s="26"/>
      <c r="B249" s="3"/>
      <c r="C249" s="3"/>
      <c r="D249" s="3"/>
      <c r="E249" s="3"/>
      <c r="F249" s="3"/>
      <c r="G249" s="3"/>
      <c r="H249" s="3"/>
      <c r="I249" s="3"/>
      <c r="J249" s="3"/>
      <c r="K249" s="3"/>
      <c r="L249" s="3"/>
      <c r="M249" s="3"/>
      <c r="N249" s="3"/>
      <c r="O249" s="3"/>
      <c r="P249" s="3"/>
      <c r="Q249" s="3"/>
      <c r="R249" s="3"/>
      <c r="S249" s="3"/>
      <c r="T249" s="3"/>
      <c r="U249" s="3"/>
      <c r="V249" s="3"/>
      <c r="W249" s="3"/>
      <c r="X249" s="3"/>
      <c r="Y249" s="3"/>
      <c r="Z249" s="3"/>
      <c r="AA249" s="3"/>
      <c r="AB249" s="3"/>
      <c r="AC249" s="3"/>
      <c r="AD249" s="3"/>
      <c r="AE249" s="3"/>
      <c r="AF249" s="3"/>
      <c r="AG249" s="3"/>
      <c r="AH249" s="3"/>
      <c r="AI249" s="3"/>
      <c r="AJ249" s="3"/>
      <c r="AK249" s="3"/>
      <c r="AL249" s="3"/>
      <c r="AM249" s="3"/>
      <c r="AN249" s="3"/>
      <c r="AO249" s="3"/>
      <c r="AP249" s="3"/>
      <c r="AQ249" s="3"/>
      <c r="AR249" s="3"/>
      <c r="AS249" s="3"/>
      <c r="AT249" s="3"/>
      <c r="AU249" s="3"/>
      <c r="AV249" s="3"/>
      <c r="AW249" s="3"/>
      <c r="AX249" s="3"/>
      <c r="AY249" s="3"/>
      <c r="AZ249" s="3"/>
      <c r="BA249" s="3"/>
      <c r="BB249" s="3"/>
      <c r="BC249" s="3"/>
      <c r="BD249" s="3"/>
      <c r="BE249" s="3"/>
      <c r="BF249" s="3"/>
      <c r="BG249" s="3"/>
      <c r="BH249" s="3"/>
      <c r="BI249" s="767" t="s">
        <v>1443</v>
      </c>
      <c r="BJ249" s="3"/>
      <c r="BK249" s="3"/>
      <c r="BL249" s="3"/>
      <c r="BM249" s="3"/>
      <c r="BN249" s="3"/>
      <c r="BO249" s="3"/>
      <c r="BP249" s="3"/>
      <c r="BQ249" s="3"/>
      <c r="BR249" s="3"/>
      <c r="BS249" s="3"/>
    </row>
    <row r="250" spans="1:71" ht="24.75" hidden="1" customHeight="1">
      <c r="A250" s="26"/>
      <c r="B250" s="3"/>
      <c r="C250" s="3"/>
      <c r="D250" s="3"/>
      <c r="E250" s="3"/>
      <c r="F250" s="3"/>
      <c r="G250" s="3"/>
      <c r="H250" s="3"/>
      <c r="I250" s="3"/>
      <c r="J250" s="3"/>
      <c r="K250" s="3"/>
      <c r="L250" s="3"/>
      <c r="M250" s="3"/>
      <c r="N250" s="3"/>
      <c r="O250" s="3"/>
      <c r="P250" s="3"/>
      <c r="Q250" s="3"/>
      <c r="R250" s="3"/>
      <c r="S250" s="3"/>
      <c r="T250" s="3"/>
      <c r="U250" s="3"/>
      <c r="V250" s="3"/>
      <c r="W250" s="3"/>
      <c r="X250" s="3"/>
      <c r="Y250" s="3"/>
      <c r="Z250" s="3"/>
      <c r="AA250" s="3"/>
      <c r="AB250" s="3"/>
      <c r="AC250" s="3"/>
      <c r="AD250" s="3"/>
      <c r="AE250" s="3"/>
      <c r="AF250" s="3"/>
      <c r="AG250" s="3"/>
      <c r="AH250" s="3"/>
      <c r="AI250" s="3"/>
      <c r="AJ250" s="3"/>
      <c r="AK250" s="3"/>
      <c r="AL250" s="3"/>
      <c r="AM250" s="3"/>
      <c r="AN250" s="3"/>
      <c r="AO250" s="3"/>
      <c r="AP250" s="3"/>
      <c r="AQ250" s="3"/>
      <c r="AR250" s="3"/>
      <c r="AS250" s="3"/>
      <c r="AT250" s="3"/>
      <c r="AU250" s="3"/>
      <c r="AV250" s="3"/>
      <c r="AW250" s="3"/>
      <c r="AX250" s="3"/>
      <c r="AY250" s="3"/>
      <c r="AZ250" s="3"/>
      <c r="BA250" s="3"/>
      <c r="BB250" s="3"/>
      <c r="BC250" s="3"/>
      <c r="BD250" s="3"/>
      <c r="BE250" s="3"/>
      <c r="BF250" s="3"/>
      <c r="BG250" s="3"/>
      <c r="BH250" s="3"/>
      <c r="BI250" s="767" t="s">
        <v>1444</v>
      </c>
      <c r="BJ250" s="3"/>
      <c r="BK250" s="3"/>
      <c r="BL250" s="3"/>
      <c r="BM250" s="3"/>
      <c r="BN250" s="3"/>
      <c r="BO250" s="3"/>
      <c r="BP250" s="3"/>
      <c r="BQ250" s="3"/>
      <c r="BR250" s="3"/>
      <c r="BS250" s="3"/>
    </row>
    <row r="251" spans="1:71" ht="24.75" hidden="1" customHeight="1">
      <c r="A251" s="26"/>
      <c r="B251" s="3"/>
      <c r="C251" s="3"/>
      <c r="D251" s="3"/>
      <c r="E251" s="3"/>
      <c r="F251" s="3"/>
      <c r="G251" s="3"/>
      <c r="H251" s="3"/>
      <c r="I251" s="3"/>
      <c r="J251" s="3"/>
      <c r="K251" s="3"/>
      <c r="L251" s="3"/>
      <c r="M251" s="3"/>
      <c r="N251" s="3"/>
      <c r="O251" s="3"/>
      <c r="P251" s="3"/>
      <c r="Q251" s="3"/>
      <c r="R251" s="3"/>
      <c r="S251" s="3"/>
      <c r="T251" s="3"/>
      <c r="U251" s="3"/>
      <c r="V251" s="3"/>
      <c r="W251" s="3"/>
      <c r="X251" s="3"/>
      <c r="Y251" s="3"/>
      <c r="Z251" s="3"/>
      <c r="AA251" s="3"/>
      <c r="AB251" s="3"/>
      <c r="AC251" s="3"/>
      <c r="AD251" s="3"/>
      <c r="AE251" s="3"/>
      <c r="AF251" s="3"/>
      <c r="AG251" s="3"/>
      <c r="AH251" s="3"/>
      <c r="AI251" s="3"/>
      <c r="AJ251" s="3"/>
      <c r="AK251" s="3"/>
      <c r="AL251" s="3"/>
      <c r="AM251" s="3"/>
      <c r="AN251" s="3"/>
      <c r="AO251" s="3"/>
      <c r="AP251" s="3"/>
      <c r="AQ251" s="3"/>
      <c r="AR251" s="3"/>
      <c r="AS251" s="3"/>
      <c r="AT251" s="3"/>
      <c r="AU251" s="3"/>
      <c r="AV251" s="3"/>
      <c r="AW251" s="3"/>
      <c r="AX251" s="3"/>
      <c r="AY251" s="3"/>
      <c r="AZ251" s="3"/>
      <c r="BA251" s="3"/>
      <c r="BB251" s="3"/>
      <c r="BC251" s="3"/>
      <c r="BD251" s="3"/>
      <c r="BE251" s="3"/>
      <c r="BF251" s="3"/>
      <c r="BG251" s="3"/>
      <c r="BH251" s="3"/>
      <c r="BI251" s="767" t="s">
        <v>1445</v>
      </c>
      <c r="BJ251" s="3"/>
      <c r="BK251" s="3"/>
      <c r="BL251" s="3"/>
      <c r="BM251" s="3"/>
      <c r="BN251" s="3"/>
      <c r="BO251" s="3"/>
      <c r="BP251" s="3"/>
      <c r="BQ251" s="3"/>
      <c r="BR251" s="3"/>
      <c r="BS251" s="3"/>
    </row>
    <row r="252" spans="1:71" ht="24.75" hidden="1" customHeight="1">
      <c r="A252" s="26"/>
      <c r="B252" s="3"/>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767" t="s">
        <v>1446</v>
      </c>
      <c r="BJ252" s="3"/>
      <c r="BK252" s="3"/>
      <c r="BL252" s="3"/>
      <c r="BM252" s="3"/>
      <c r="BN252" s="3"/>
      <c r="BO252" s="3"/>
      <c r="BP252" s="3"/>
      <c r="BQ252" s="3"/>
      <c r="BR252" s="3"/>
      <c r="BS252" s="3"/>
    </row>
    <row r="253" spans="1:71" ht="24.75" hidden="1" customHeight="1">
      <c r="A253" s="26"/>
      <c r="B253" s="3"/>
      <c r="C253" s="3"/>
      <c r="D253" s="3"/>
      <c r="E253" s="3"/>
      <c r="F253" s="3"/>
      <c r="G253" s="3"/>
      <c r="H253" s="3"/>
      <c r="I253" s="3"/>
      <c r="J253" s="3"/>
      <c r="K253" s="3"/>
      <c r="L253" s="3"/>
      <c r="M253" s="3"/>
      <c r="N253" s="3"/>
      <c r="O253" s="3"/>
      <c r="P253" s="3"/>
      <c r="Q253" s="3"/>
      <c r="R253" s="3"/>
      <c r="S253" s="3"/>
      <c r="T253" s="3"/>
      <c r="U253" s="3"/>
      <c r="V253" s="3"/>
      <c r="W253" s="3"/>
      <c r="X253" s="3"/>
      <c r="Y253" s="3"/>
      <c r="Z253" s="3"/>
      <c r="AA253" s="3"/>
      <c r="AB253" s="3"/>
      <c r="AC253" s="3"/>
      <c r="AD253" s="3"/>
      <c r="AE253" s="3"/>
      <c r="AF253" s="3"/>
      <c r="AG253" s="3"/>
      <c r="AH253" s="3"/>
      <c r="AI253" s="3"/>
      <c r="AJ253" s="3"/>
      <c r="AK253" s="3"/>
      <c r="AL253" s="3"/>
      <c r="AM253" s="3"/>
      <c r="AN253" s="3"/>
      <c r="AO253" s="3"/>
      <c r="AP253" s="3"/>
      <c r="AQ253" s="3"/>
      <c r="AR253" s="3"/>
      <c r="AS253" s="3"/>
      <c r="AT253" s="3"/>
      <c r="AU253" s="3"/>
      <c r="AV253" s="3"/>
      <c r="AW253" s="3"/>
      <c r="AX253" s="3"/>
      <c r="AY253" s="3"/>
      <c r="AZ253" s="3"/>
      <c r="BA253" s="3"/>
      <c r="BB253" s="3"/>
      <c r="BC253" s="3"/>
      <c r="BD253" s="3"/>
      <c r="BE253" s="3"/>
      <c r="BF253" s="3"/>
      <c r="BG253" s="3"/>
      <c r="BH253" s="3"/>
      <c r="BI253" s="767" t="s">
        <v>1447</v>
      </c>
      <c r="BJ253" s="3"/>
      <c r="BK253" s="3"/>
      <c r="BL253" s="3"/>
      <c r="BM253" s="3"/>
      <c r="BN253" s="3"/>
      <c r="BO253" s="3"/>
      <c r="BP253" s="3"/>
      <c r="BQ253" s="3"/>
      <c r="BR253" s="3"/>
      <c r="BS253" s="3"/>
    </row>
    <row r="254" spans="1:71" ht="24.75" hidden="1" customHeight="1">
      <c r="A254" s="26"/>
      <c r="B254" s="3"/>
      <c r="C254" s="3"/>
      <c r="D254" s="3"/>
      <c r="E254" s="3"/>
      <c r="F254" s="3"/>
      <c r="G254" s="3"/>
      <c r="H254" s="3"/>
      <c r="I254" s="3"/>
      <c r="J254" s="3"/>
      <c r="K254" s="3"/>
      <c r="L254" s="3"/>
      <c r="M254" s="3"/>
      <c r="N254" s="3"/>
      <c r="O254" s="3"/>
      <c r="P254" s="3"/>
      <c r="Q254" s="3"/>
      <c r="R254" s="3"/>
      <c r="S254" s="3"/>
      <c r="T254" s="3"/>
      <c r="U254" s="3"/>
      <c r="V254" s="3"/>
      <c r="W254" s="3"/>
      <c r="X254" s="3"/>
      <c r="Y254" s="3"/>
      <c r="Z254" s="3"/>
      <c r="AA254" s="3"/>
      <c r="AB254" s="3"/>
      <c r="AC254" s="3"/>
      <c r="AD254" s="3"/>
      <c r="AE254" s="3"/>
      <c r="AF254" s="3"/>
      <c r="AG254" s="3"/>
      <c r="AH254" s="3"/>
      <c r="AI254" s="3"/>
      <c r="AJ254" s="3"/>
      <c r="AK254" s="3"/>
      <c r="AL254" s="3"/>
      <c r="AM254" s="3"/>
      <c r="AN254" s="3"/>
      <c r="AO254" s="3"/>
      <c r="AP254" s="3"/>
      <c r="AQ254" s="3"/>
      <c r="AR254" s="3"/>
      <c r="AS254" s="3"/>
      <c r="AT254" s="3"/>
      <c r="AU254" s="3"/>
      <c r="AV254" s="3"/>
      <c r="AW254" s="3"/>
      <c r="AX254" s="3"/>
      <c r="AY254" s="3"/>
      <c r="AZ254" s="3"/>
      <c r="BA254" s="3"/>
      <c r="BB254" s="3"/>
      <c r="BC254" s="3"/>
      <c r="BD254" s="3"/>
      <c r="BE254" s="3"/>
      <c r="BF254" s="3"/>
      <c r="BG254" s="3"/>
      <c r="BH254" s="3"/>
      <c r="BI254" s="767" t="s">
        <v>1448</v>
      </c>
      <c r="BJ254" s="3"/>
      <c r="BK254" s="3"/>
      <c r="BL254" s="3"/>
      <c r="BM254" s="3"/>
      <c r="BN254" s="3"/>
      <c r="BO254" s="3"/>
      <c r="BP254" s="3"/>
      <c r="BQ254" s="3"/>
      <c r="BR254" s="3"/>
      <c r="BS254" s="3"/>
    </row>
    <row r="255" spans="1:71" ht="24.75" hidden="1" customHeight="1">
      <c r="A255" s="26"/>
      <c r="B255" s="3"/>
      <c r="C255" s="3"/>
      <c r="D255" s="3"/>
      <c r="E255" s="3"/>
      <c r="F255" s="3"/>
      <c r="G255" s="3"/>
      <c r="H255" s="3"/>
      <c r="I255" s="3"/>
      <c r="J255" s="3"/>
      <c r="K255" s="3"/>
      <c r="L255" s="3"/>
      <c r="M255" s="3"/>
      <c r="N255" s="3"/>
      <c r="O255" s="3"/>
      <c r="P255" s="3"/>
      <c r="Q255" s="3"/>
      <c r="R255" s="3"/>
      <c r="S255" s="3"/>
      <c r="T255" s="3"/>
      <c r="U255" s="3"/>
      <c r="V255" s="3"/>
      <c r="W255" s="3"/>
      <c r="X255" s="3"/>
      <c r="Y255" s="3"/>
      <c r="Z255" s="3"/>
      <c r="AA255" s="3"/>
      <c r="AB255" s="3"/>
      <c r="AC255" s="3"/>
      <c r="AD255" s="3"/>
      <c r="AE255" s="3"/>
      <c r="AF255" s="3"/>
      <c r="AG255" s="3"/>
      <c r="AH255" s="3"/>
      <c r="AI255" s="3"/>
      <c r="AJ255" s="3"/>
      <c r="AK255" s="3"/>
      <c r="AL255" s="3"/>
      <c r="AM255" s="3"/>
      <c r="AN255" s="3"/>
      <c r="AO255" s="3"/>
      <c r="AP255" s="3"/>
      <c r="AQ255" s="3"/>
      <c r="AR255" s="3"/>
      <c r="AS255" s="3"/>
      <c r="AT255" s="3"/>
      <c r="AU255" s="3"/>
      <c r="AV255" s="3"/>
      <c r="AW255" s="3"/>
      <c r="AX255" s="3"/>
      <c r="AY255" s="3"/>
      <c r="AZ255" s="3"/>
      <c r="BA255" s="3"/>
      <c r="BB255" s="3"/>
      <c r="BC255" s="3"/>
      <c r="BD255" s="3"/>
      <c r="BE255" s="3"/>
      <c r="BF255" s="3"/>
      <c r="BG255" s="3"/>
      <c r="BH255" s="3"/>
      <c r="BI255" s="767" t="s">
        <v>1449</v>
      </c>
      <c r="BJ255" s="3"/>
      <c r="BK255" s="3"/>
      <c r="BL255" s="3"/>
      <c r="BM255" s="3"/>
      <c r="BN255" s="3"/>
      <c r="BO255" s="3"/>
      <c r="BP255" s="3"/>
      <c r="BQ255" s="3"/>
      <c r="BR255" s="3"/>
      <c r="BS255" s="3"/>
    </row>
    <row r="256" spans="1:71" ht="24.75" hidden="1" customHeight="1">
      <c r="A256" s="26"/>
      <c r="B256" s="3"/>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767" t="s">
        <v>1450</v>
      </c>
      <c r="BJ256" s="3"/>
      <c r="BK256" s="3"/>
      <c r="BL256" s="3"/>
      <c r="BM256" s="3"/>
      <c r="BN256" s="3"/>
      <c r="BO256" s="3"/>
      <c r="BP256" s="3"/>
      <c r="BQ256" s="3"/>
      <c r="BR256" s="3"/>
      <c r="BS256" s="3"/>
    </row>
    <row r="257" spans="1:71" ht="24.75" hidden="1" customHeight="1">
      <c r="A257" s="26"/>
      <c r="B257" s="3"/>
      <c r="C257" s="3"/>
      <c r="D257" s="3"/>
      <c r="E257" s="3"/>
      <c r="F257" s="3"/>
      <c r="G257" s="3"/>
      <c r="H257" s="3"/>
      <c r="I257" s="3"/>
      <c r="J257" s="3"/>
      <c r="K257" s="3"/>
      <c r="L257" s="3"/>
      <c r="M257" s="3"/>
      <c r="N257" s="3"/>
      <c r="O257" s="3"/>
      <c r="P257" s="3"/>
      <c r="Q257" s="3"/>
      <c r="R257" s="3"/>
      <c r="S257" s="3"/>
      <c r="T257" s="3"/>
      <c r="U257" s="3"/>
      <c r="V257" s="3"/>
      <c r="W257" s="3"/>
      <c r="X257" s="3"/>
      <c r="Y257" s="3"/>
      <c r="Z257" s="3"/>
      <c r="AA257" s="3"/>
      <c r="AB257" s="3"/>
      <c r="AC257" s="3"/>
      <c r="AD257" s="3"/>
      <c r="AE257" s="3"/>
      <c r="AF257" s="3"/>
      <c r="AG257" s="3"/>
      <c r="AH257" s="3"/>
      <c r="AI257" s="3"/>
      <c r="AJ257" s="3"/>
      <c r="AK257" s="3"/>
      <c r="AL257" s="3"/>
      <c r="AM257" s="3"/>
      <c r="AN257" s="3"/>
      <c r="AO257" s="3"/>
      <c r="AP257" s="3"/>
      <c r="AQ257" s="3"/>
      <c r="AR257" s="3"/>
      <c r="AS257" s="3"/>
      <c r="AT257" s="3"/>
      <c r="AU257" s="3"/>
      <c r="AV257" s="3"/>
      <c r="AW257" s="3"/>
      <c r="AX257" s="3"/>
      <c r="AY257" s="3"/>
      <c r="AZ257" s="3"/>
      <c r="BA257" s="3"/>
      <c r="BB257" s="3"/>
      <c r="BC257" s="3"/>
      <c r="BD257" s="3"/>
      <c r="BE257" s="3"/>
      <c r="BF257" s="3"/>
      <c r="BG257" s="3"/>
      <c r="BH257" s="3"/>
      <c r="BI257" s="767" t="s">
        <v>1451</v>
      </c>
      <c r="BJ257" s="3"/>
      <c r="BK257" s="3"/>
      <c r="BL257" s="3"/>
      <c r="BM257" s="3"/>
      <c r="BN257" s="3"/>
      <c r="BO257" s="3"/>
      <c r="BP257" s="3"/>
      <c r="BQ257" s="3"/>
      <c r="BR257" s="3"/>
      <c r="BS257" s="3"/>
    </row>
    <row r="258" spans="1:71" ht="24.75" hidden="1" customHeight="1">
      <c r="A258" s="26"/>
      <c r="B258" s="3"/>
      <c r="C258" s="3"/>
      <c r="D258" s="3"/>
      <c r="E258" s="3"/>
      <c r="F258" s="3"/>
      <c r="G258" s="3"/>
      <c r="H258" s="3"/>
      <c r="I258" s="3"/>
      <c r="J258" s="3"/>
      <c r="K258" s="3"/>
      <c r="L258" s="3"/>
      <c r="M258" s="3"/>
      <c r="N258" s="3"/>
      <c r="O258" s="3"/>
      <c r="P258" s="3"/>
      <c r="Q258" s="3"/>
      <c r="R258" s="3"/>
      <c r="S258" s="3"/>
      <c r="T258" s="3"/>
      <c r="U258" s="3"/>
      <c r="V258" s="3"/>
      <c r="W258" s="3"/>
      <c r="X258" s="3"/>
      <c r="Y258" s="3"/>
      <c r="Z258" s="3"/>
      <c r="AA258" s="3"/>
      <c r="AB258" s="3"/>
      <c r="AC258" s="3"/>
      <c r="AD258" s="3"/>
      <c r="AE258" s="3"/>
      <c r="AF258" s="3"/>
      <c r="AG258" s="3"/>
      <c r="AH258" s="3"/>
      <c r="AI258" s="3"/>
      <c r="AJ258" s="3"/>
      <c r="AK258" s="3"/>
      <c r="AL258" s="3"/>
      <c r="AM258" s="3"/>
      <c r="AN258" s="3"/>
      <c r="AO258" s="3"/>
      <c r="AP258" s="3"/>
      <c r="AQ258" s="3"/>
      <c r="AR258" s="3"/>
      <c r="AS258" s="3"/>
      <c r="AT258" s="3"/>
      <c r="AU258" s="3"/>
      <c r="AV258" s="3"/>
      <c r="AW258" s="3"/>
      <c r="AX258" s="3"/>
      <c r="AY258" s="3"/>
      <c r="AZ258" s="3"/>
      <c r="BA258" s="3"/>
      <c r="BB258" s="3"/>
      <c r="BC258" s="3"/>
      <c r="BD258" s="3"/>
      <c r="BE258" s="3"/>
      <c r="BF258" s="3"/>
      <c r="BG258" s="3"/>
      <c r="BH258" s="3"/>
      <c r="BI258" s="767" t="s">
        <v>1452</v>
      </c>
      <c r="BJ258" s="3"/>
      <c r="BK258" s="3"/>
      <c r="BL258" s="3"/>
      <c r="BM258" s="3"/>
      <c r="BN258" s="3"/>
      <c r="BO258" s="3"/>
      <c r="BP258" s="3"/>
      <c r="BQ258" s="3"/>
      <c r="BR258" s="3"/>
      <c r="BS258" s="3"/>
    </row>
    <row r="259" spans="1:71" ht="24.75" hidden="1" customHeight="1">
      <c r="A259" s="26"/>
      <c r="B259" s="3"/>
      <c r="C259" s="3"/>
      <c r="D259" s="3"/>
      <c r="E259" s="3"/>
      <c r="F259" s="3"/>
      <c r="G259" s="3"/>
      <c r="H259" s="3"/>
      <c r="I259" s="3"/>
      <c r="J259" s="3"/>
      <c r="K259" s="3"/>
      <c r="L259" s="3"/>
      <c r="M259" s="3"/>
      <c r="N259" s="3"/>
      <c r="O259" s="3"/>
      <c r="P259" s="3"/>
      <c r="Q259" s="3"/>
      <c r="R259" s="3"/>
      <c r="S259" s="3"/>
      <c r="T259" s="3"/>
      <c r="U259" s="3"/>
      <c r="V259" s="3"/>
      <c r="W259" s="3"/>
      <c r="X259" s="3"/>
      <c r="Y259" s="3"/>
      <c r="Z259" s="3"/>
      <c r="AA259" s="3"/>
      <c r="AB259" s="3"/>
      <c r="AC259" s="3"/>
      <c r="AD259" s="3"/>
      <c r="AE259" s="3"/>
      <c r="AF259" s="3"/>
      <c r="AG259" s="3"/>
      <c r="AH259" s="3"/>
      <c r="AI259" s="3"/>
      <c r="AJ259" s="3"/>
      <c r="AK259" s="3"/>
      <c r="AL259" s="3"/>
      <c r="AM259" s="3"/>
      <c r="AN259" s="3"/>
      <c r="AO259" s="3"/>
      <c r="AP259" s="3"/>
      <c r="AQ259" s="3"/>
      <c r="AR259" s="3"/>
      <c r="AS259" s="3"/>
      <c r="AT259" s="3"/>
      <c r="AU259" s="3"/>
      <c r="AV259" s="3"/>
      <c r="AW259" s="3"/>
      <c r="AX259" s="3"/>
      <c r="AY259" s="3"/>
      <c r="AZ259" s="3"/>
      <c r="BA259" s="3"/>
      <c r="BB259" s="3"/>
      <c r="BC259" s="3"/>
      <c r="BD259" s="3"/>
      <c r="BE259" s="3"/>
      <c r="BF259" s="3"/>
      <c r="BG259" s="3"/>
      <c r="BH259" s="3"/>
      <c r="BI259" s="767" t="s">
        <v>1453</v>
      </c>
      <c r="BJ259" s="3"/>
      <c r="BK259" s="3"/>
      <c r="BL259" s="3"/>
      <c r="BM259" s="3"/>
      <c r="BN259" s="3"/>
      <c r="BO259" s="3"/>
      <c r="BP259" s="3"/>
      <c r="BQ259" s="3"/>
      <c r="BR259" s="3"/>
      <c r="BS259" s="3"/>
    </row>
    <row r="260" spans="1:71" ht="24.75" hidden="1" customHeight="1">
      <c r="A260" s="26"/>
      <c r="B260" s="3"/>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767" t="s">
        <v>1454</v>
      </c>
      <c r="BJ260" s="3"/>
      <c r="BK260" s="3"/>
      <c r="BL260" s="3"/>
      <c r="BM260" s="3"/>
      <c r="BN260" s="3"/>
      <c r="BO260" s="3"/>
      <c r="BP260" s="3"/>
      <c r="BQ260" s="3"/>
      <c r="BR260" s="3"/>
      <c r="BS260" s="3"/>
    </row>
    <row r="261" spans="1:71" ht="24.75" hidden="1" customHeight="1">
      <c r="A261" s="26"/>
      <c r="B261" s="3"/>
      <c r="C261" s="3"/>
      <c r="D261" s="3"/>
      <c r="E261" s="3"/>
      <c r="F261" s="3"/>
      <c r="G261" s="3"/>
      <c r="H261" s="3"/>
      <c r="I261" s="3"/>
      <c r="J261" s="3"/>
      <c r="K261" s="3"/>
      <c r="L261" s="3"/>
      <c r="M261" s="3"/>
      <c r="N261" s="3"/>
      <c r="O261" s="3"/>
      <c r="P261" s="3"/>
      <c r="Q261" s="3"/>
      <c r="R261" s="3"/>
      <c r="S261" s="3"/>
      <c r="T261" s="3"/>
      <c r="U261" s="3"/>
      <c r="V261" s="3"/>
      <c r="W261" s="3"/>
      <c r="X261" s="3"/>
      <c r="Y261" s="3"/>
      <c r="Z261" s="3"/>
      <c r="AA261" s="3"/>
      <c r="AB261" s="3"/>
      <c r="AC261" s="3"/>
      <c r="AD261" s="3"/>
      <c r="AE261" s="3"/>
      <c r="AF261" s="3"/>
      <c r="AG261" s="3"/>
      <c r="AH261" s="3"/>
      <c r="AI261" s="3"/>
      <c r="AJ261" s="3"/>
      <c r="AK261" s="3"/>
      <c r="AL261" s="3"/>
      <c r="AM261" s="3"/>
      <c r="AN261" s="3"/>
      <c r="AO261" s="3"/>
      <c r="AP261" s="3"/>
      <c r="AQ261" s="3"/>
      <c r="AR261" s="3"/>
      <c r="AS261" s="3"/>
      <c r="AT261" s="3"/>
      <c r="AU261" s="3"/>
      <c r="AV261" s="3"/>
      <c r="AW261" s="3"/>
      <c r="AX261" s="3"/>
      <c r="AY261" s="3"/>
      <c r="AZ261" s="3"/>
      <c r="BA261" s="3"/>
      <c r="BB261" s="3"/>
      <c r="BC261" s="3"/>
      <c r="BD261" s="3"/>
      <c r="BE261" s="3"/>
      <c r="BF261" s="3"/>
      <c r="BG261" s="3"/>
      <c r="BH261" s="3"/>
      <c r="BI261" s="767" t="s">
        <v>1455</v>
      </c>
      <c r="BJ261" s="3"/>
      <c r="BK261" s="3"/>
      <c r="BL261" s="3"/>
      <c r="BM261" s="3"/>
      <c r="BN261" s="3"/>
      <c r="BO261" s="3"/>
      <c r="BP261" s="3"/>
      <c r="BQ261" s="3"/>
      <c r="BR261" s="3"/>
      <c r="BS261" s="3"/>
    </row>
    <row r="262" spans="1:71" ht="24.75" hidden="1" customHeight="1">
      <c r="A262" s="26"/>
      <c r="B262" s="3"/>
      <c r="C262" s="3"/>
      <c r="D262" s="3"/>
      <c r="E262" s="3"/>
      <c r="F262" s="3"/>
      <c r="G262" s="3"/>
      <c r="H262" s="3"/>
      <c r="I262" s="3"/>
      <c r="J262" s="3"/>
      <c r="K262" s="3"/>
      <c r="L262" s="3"/>
      <c r="M262" s="3"/>
      <c r="N262" s="3"/>
      <c r="O262" s="3"/>
      <c r="P262" s="3"/>
      <c r="Q262" s="3"/>
      <c r="R262" s="3"/>
      <c r="S262" s="3"/>
      <c r="T262" s="3"/>
      <c r="U262" s="3"/>
      <c r="V262" s="3"/>
      <c r="W262" s="3"/>
      <c r="X262" s="3"/>
      <c r="Y262" s="3"/>
      <c r="Z262" s="3"/>
      <c r="AA262" s="3"/>
      <c r="AB262" s="3"/>
      <c r="AC262" s="3"/>
      <c r="AD262" s="3"/>
      <c r="AE262" s="3"/>
      <c r="AF262" s="3"/>
      <c r="AG262" s="3"/>
      <c r="AH262" s="3"/>
      <c r="AI262" s="3"/>
      <c r="AJ262" s="3"/>
      <c r="AK262" s="3"/>
      <c r="AL262" s="3"/>
      <c r="AM262" s="3"/>
      <c r="AN262" s="3"/>
      <c r="AO262" s="3"/>
      <c r="AP262" s="3"/>
      <c r="AQ262" s="3"/>
      <c r="AR262" s="3"/>
      <c r="AS262" s="3"/>
      <c r="AT262" s="3"/>
      <c r="AU262" s="3"/>
      <c r="AV262" s="3"/>
      <c r="AW262" s="3"/>
      <c r="AX262" s="3"/>
      <c r="AY262" s="3"/>
      <c r="AZ262" s="3"/>
      <c r="BA262" s="3"/>
      <c r="BB262" s="3"/>
      <c r="BC262" s="3"/>
      <c r="BD262" s="3"/>
      <c r="BE262" s="3"/>
      <c r="BF262" s="3"/>
      <c r="BG262" s="3"/>
      <c r="BH262" s="3"/>
      <c r="BI262" s="767" t="s">
        <v>1456</v>
      </c>
      <c r="BJ262" s="3"/>
      <c r="BK262" s="3"/>
      <c r="BL262" s="3"/>
      <c r="BM262" s="3"/>
      <c r="BN262" s="3"/>
      <c r="BO262" s="3"/>
      <c r="BP262" s="3"/>
      <c r="BQ262" s="3"/>
      <c r="BR262" s="3"/>
      <c r="BS262" s="3"/>
    </row>
    <row r="263" spans="1:71" ht="24.75" hidden="1" customHeight="1">
      <c r="A263" s="26"/>
      <c r="B263" s="3"/>
      <c r="C263" s="3"/>
      <c r="D263" s="3"/>
      <c r="E263" s="3"/>
      <c r="F263" s="3"/>
      <c r="G263" s="3"/>
      <c r="H263" s="3"/>
      <c r="I263" s="3"/>
      <c r="J263" s="3"/>
      <c r="K263" s="3"/>
      <c r="L263" s="3"/>
      <c r="M263" s="3"/>
      <c r="N263" s="3"/>
      <c r="O263" s="3"/>
      <c r="P263" s="3"/>
      <c r="Q263" s="3"/>
      <c r="R263" s="3"/>
      <c r="S263" s="3"/>
      <c r="T263" s="3"/>
      <c r="U263" s="3"/>
      <c r="V263" s="3"/>
      <c r="W263" s="3"/>
      <c r="X263" s="3"/>
      <c r="Y263" s="3"/>
      <c r="Z263" s="3"/>
      <c r="AA263" s="3"/>
      <c r="AB263" s="3"/>
      <c r="AC263" s="3"/>
      <c r="AD263" s="3"/>
      <c r="AE263" s="3"/>
      <c r="AF263" s="3"/>
      <c r="AG263" s="3"/>
      <c r="AH263" s="3"/>
      <c r="AI263" s="3"/>
      <c r="AJ263" s="3"/>
      <c r="AK263" s="3"/>
      <c r="AL263" s="3"/>
      <c r="AM263" s="3"/>
      <c r="AN263" s="3"/>
      <c r="AO263" s="3"/>
      <c r="AP263" s="3"/>
      <c r="AQ263" s="3"/>
      <c r="AR263" s="3"/>
      <c r="AS263" s="3"/>
      <c r="AT263" s="3"/>
      <c r="AU263" s="3"/>
      <c r="AV263" s="3"/>
      <c r="AW263" s="3"/>
      <c r="AX263" s="3"/>
      <c r="AY263" s="3"/>
      <c r="AZ263" s="3"/>
      <c r="BA263" s="3"/>
      <c r="BB263" s="3"/>
      <c r="BC263" s="3"/>
      <c r="BD263" s="3"/>
      <c r="BE263" s="3"/>
      <c r="BF263" s="3"/>
      <c r="BG263" s="3"/>
      <c r="BH263" s="3"/>
      <c r="BI263" s="767" t="s">
        <v>1457</v>
      </c>
      <c r="BJ263" s="3"/>
      <c r="BK263" s="3"/>
      <c r="BL263" s="3"/>
      <c r="BM263" s="3"/>
      <c r="BN263" s="3"/>
      <c r="BO263" s="3"/>
      <c r="BP263" s="3"/>
      <c r="BQ263" s="3"/>
      <c r="BR263" s="3"/>
      <c r="BS263" s="3"/>
    </row>
    <row r="264" spans="1:71" ht="24.75" hidden="1" customHeight="1">
      <c r="A264" s="26"/>
      <c r="B264" s="3"/>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767" t="s">
        <v>1458</v>
      </c>
      <c r="BJ264" s="3"/>
      <c r="BK264" s="3"/>
      <c r="BL264" s="3"/>
      <c r="BM264" s="3"/>
      <c r="BN264" s="3"/>
      <c r="BO264" s="3"/>
      <c r="BP264" s="3"/>
      <c r="BQ264" s="3"/>
      <c r="BR264" s="3"/>
      <c r="BS264" s="3"/>
    </row>
    <row r="265" spans="1:71" ht="24.75" hidden="1" customHeight="1">
      <c r="A265" s="26"/>
      <c r="B265" s="3"/>
      <c r="C265" s="3"/>
      <c r="D265" s="3"/>
      <c r="E265" s="3"/>
      <c r="F265" s="3"/>
      <c r="G265" s="3"/>
      <c r="H265" s="3"/>
      <c r="I265" s="3"/>
      <c r="J265" s="3"/>
      <c r="K265" s="3"/>
      <c r="L265" s="3"/>
      <c r="M265" s="3"/>
      <c r="N265" s="3"/>
      <c r="O265" s="3"/>
      <c r="P265" s="3"/>
      <c r="Q265" s="3"/>
      <c r="R265" s="3"/>
      <c r="S265" s="3"/>
      <c r="T265" s="3"/>
      <c r="U265" s="3"/>
      <c r="V265" s="3"/>
      <c r="W265" s="3"/>
      <c r="X265" s="3"/>
      <c r="Y265" s="3"/>
      <c r="Z265" s="3"/>
      <c r="AA265" s="3"/>
      <c r="AB265" s="3"/>
      <c r="AC265" s="3"/>
      <c r="AD265" s="3"/>
      <c r="AE265" s="3"/>
      <c r="AF265" s="3"/>
      <c r="AG265" s="3"/>
      <c r="AH265" s="3"/>
      <c r="AI265" s="3"/>
      <c r="AJ265" s="3"/>
      <c r="AK265" s="3"/>
      <c r="AL265" s="3"/>
      <c r="AM265" s="3"/>
      <c r="AN265" s="3"/>
      <c r="AO265" s="3"/>
      <c r="AP265" s="3"/>
      <c r="AQ265" s="3"/>
      <c r="AR265" s="3"/>
      <c r="AS265" s="3"/>
      <c r="AT265" s="3"/>
      <c r="AU265" s="3"/>
      <c r="AV265" s="3"/>
      <c r="AW265" s="3"/>
      <c r="AX265" s="3"/>
      <c r="AY265" s="3"/>
      <c r="AZ265" s="3"/>
      <c r="BA265" s="3"/>
      <c r="BB265" s="3"/>
      <c r="BC265" s="3"/>
      <c r="BD265" s="3"/>
      <c r="BE265" s="3"/>
      <c r="BF265" s="3"/>
      <c r="BG265" s="3"/>
      <c r="BH265" s="3"/>
      <c r="BI265" s="767" t="s">
        <v>1459</v>
      </c>
      <c r="BJ265" s="3"/>
      <c r="BK265" s="3"/>
      <c r="BL265" s="3"/>
      <c r="BM265" s="3"/>
      <c r="BN265" s="3"/>
      <c r="BO265" s="3"/>
      <c r="BP265" s="3"/>
      <c r="BQ265" s="3"/>
      <c r="BR265" s="3"/>
      <c r="BS265" s="3"/>
    </row>
    <row r="266" spans="1:71" ht="24.75" hidden="1" customHeight="1">
      <c r="A266" s="26"/>
      <c r="B266" s="3"/>
      <c r="C266" s="3"/>
      <c r="D266" s="3"/>
      <c r="E266" s="3"/>
      <c r="F266" s="3"/>
      <c r="G266" s="3"/>
      <c r="H266" s="3"/>
      <c r="I266" s="3"/>
      <c r="J266" s="3"/>
      <c r="K266" s="3"/>
      <c r="L266" s="3"/>
      <c r="M266" s="3"/>
      <c r="N266" s="3"/>
      <c r="O266" s="3"/>
      <c r="P266" s="3"/>
      <c r="Q266" s="3"/>
      <c r="R266" s="3"/>
      <c r="S266" s="3"/>
      <c r="T266" s="3"/>
      <c r="U266" s="3"/>
      <c r="V266" s="3"/>
      <c r="W266" s="3"/>
      <c r="X266" s="3"/>
      <c r="Y266" s="3"/>
      <c r="Z266" s="3"/>
      <c r="AA266" s="3"/>
      <c r="AB266" s="3"/>
      <c r="AC266" s="3"/>
      <c r="AD266" s="3"/>
      <c r="AE266" s="3"/>
      <c r="AF266" s="3"/>
      <c r="AG266" s="3"/>
      <c r="AH266" s="3"/>
      <c r="AI266" s="3"/>
      <c r="AJ266" s="3"/>
      <c r="AK266" s="3"/>
      <c r="AL266" s="3"/>
      <c r="AM266" s="3"/>
      <c r="AN266" s="3"/>
      <c r="AO266" s="3"/>
      <c r="AP266" s="3"/>
      <c r="AQ266" s="3"/>
      <c r="AR266" s="3"/>
      <c r="AS266" s="3"/>
      <c r="AT266" s="3"/>
      <c r="AU266" s="3"/>
      <c r="AV266" s="3"/>
      <c r="AW266" s="3"/>
      <c r="AX266" s="3"/>
      <c r="AY266" s="3"/>
      <c r="AZ266" s="3"/>
      <c r="BA266" s="3"/>
      <c r="BB266" s="3"/>
      <c r="BC266" s="3"/>
      <c r="BD266" s="3"/>
      <c r="BE266" s="3"/>
      <c r="BF266" s="3"/>
      <c r="BG266" s="3"/>
      <c r="BH266" s="3"/>
      <c r="BI266" s="767" t="s">
        <v>1460</v>
      </c>
      <c r="BJ266" s="3"/>
      <c r="BK266" s="3"/>
      <c r="BL266" s="3"/>
      <c r="BM266" s="3"/>
      <c r="BN266" s="3"/>
      <c r="BO266" s="3"/>
      <c r="BP266" s="3"/>
      <c r="BQ266" s="3"/>
      <c r="BR266" s="3"/>
      <c r="BS266" s="3"/>
    </row>
    <row r="267" spans="1:71" ht="24.75" hidden="1" customHeight="1">
      <c r="A267" s="26"/>
      <c r="B267" s="3"/>
      <c r="C267" s="3"/>
      <c r="D267" s="3"/>
      <c r="E267" s="3"/>
      <c r="F267" s="3"/>
      <c r="G267" s="3"/>
      <c r="H267" s="3"/>
      <c r="I267" s="3"/>
      <c r="J267" s="3"/>
      <c r="K267" s="3"/>
      <c r="L267" s="3"/>
      <c r="M267" s="3"/>
      <c r="N267" s="3"/>
      <c r="O267" s="3"/>
      <c r="P267" s="3"/>
      <c r="Q267" s="3"/>
      <c r="R267" s="3"/>
      <c r="S267" s="3"/>
      <c r="T267" s="3"/>
      <c r="U267" s="3"/>
      <c r="V267" s="3"/>
      <c r="W267" s="3"/>
      <c r="X267" s="3"/>
      <c r="Y267" s="3"/>
      <c r="Z267" s="3"/>
      <c r="AA267" s="3"/>
      <c r="AB267" s="3"/>
      <c r="AC267" s="3"/>
      <c r="AD267" s="3"/>
      <c r="AE267" s="3"/>
      <c r="AF267" s="3"/>
      <c r="AG267" s="3"/>
      <c r="AH267" s="3"/>
      <c r="AI267" s="3"/>
      <c r="AJ267" s="3"/>
      <c r="AK267" s="3"/>
      <c r="AL267" s="3"/>
      <c r="AM267" s="3"/>
      <c r="AN267" s="3"/>
      <c r="AO267" s="3"/>
      <c r="AP267" s="3"/>
      <c r="AQ267" s="3"/>
      <c r="AR267" s="3"/>
      <c r="AS267" s="3"/>
      <c r="AT267" s="3"/>
      <c r="AU267" s="3"/>
      <c r="AV267" s="3"/>
      <c r="AW267" s="3"/>
      <c r="AX267" s="3"/>
      <c r="AY267" s="3"/>
      <c r="AZ267" s="3"/>
      <c r="BA267" s="3"/>
      <c r="BB267" s="3"/>
      <c r="BC267" s="3"/>
      <c r="BD267" s="3"/>
      <c r="BE267" s="3"/>
      <c r="BF267" s="3"/>
      <c r="BG267" s="3"/>
      <c r="BH267" s="3"/>
      <c r="BI267" s="767" t="s">
        <v>1461</v>
      </c>
      <c r="BJ267" s="3"/>
      <c r="BK267" s="3"/>
      <c r="BL267" s="3"/>
      <c r="BM267" s="3"/>
      <c r="BN267" s="3"/>
      <c r="BO267" s="3"/>
      <c r="BP267" s="3"/>
      <c r="BQ267" s="3"/>
      <c r="BR267" s="3"/>
      <c r="BS267" s="3"/>
    </row>
    <row r="268" spans="1:71" ht="24.75" hidden="1" customHeight="1">
      <c r="A268" s="26"/>
      <c r="B268" s="3"/>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767" t="s">
        <v>1462</v>
      </c>
      <c r="BJ268" s="3"/>
      <c r="BK268" s="3"/>
      <c r="BL268" s="3"/>
      <c r="BM268" s="3"/>
      <c r="BN268" s="3"/>
      <c r="BO268" s="3"/>
      <c r="BP268" s="3"/>
      <c r="BQ268" s="3"/>
      <c r="BR268" s="3"/>
      <c r="BS268" s="3"/>
    </row>
    <row r="269" spans="1:71" ht="24.75" hidden="1" customHeight="1">
      <c r="A269" s="26"/>
      <c r="B269" s="3"/>
      <c r="C269" s="3"/>
      <c r="D269" s="3"/>
      <c r="E269" s="3"/>
      <c r="F269" s="3"/>
      <c r="G269" s="3"/>
      <c r="H269" s="3"/>
      <c r="I269" s="3"/>
      <c r="J269" s="3"/>
      <c r="K269" s="3"/>
      <c r="L269" s="3"/>
      <c r="M269" s="3"/>
      <c r="N269" s="3"/>
      <c r="O269" s="3"/>
      <c r="P269" s="3"/>
      <c r="Q269" s="3"/>
      <c r="R269" s="3"/>
      <c r="S269" s="3"/>
      <c r="T269" s="3"/>
      <c r="U269" s="3"/>
      <c r="V269" s="3"/>
      <c r="W269" s="3"/>
      <c r="X269" s="3"/>
      <c r="Y269" s="3"/>
      <c r="Z269" s="3"/>
      <c r="AA269" s="3"/>
      <c r="AB269" s="3"/>
      <c r="AC269" s="3"/>
      <c r="AD269" s="3"/>
      <c r="AE269" s="3"/>
      <c r="AF269" s="3"/>
      <c r="AG269" s="3"/>
      <c r="AH269" s="3"/>
      <c r="AI269" s="3"/>
      <c r="AJ269" s="3"/>
      <c r="AK269" s="3"/>
      <c r="AL269" s="3"/>
      <c r="AM269" s="3"/>
      <c r="AN269" s="3"/>
      <c r="AO269" s="3"/>
      <c r="AP269" s="3"/>
      <c r="AQ269" s="3"/>
      <c r="AR269" s="3"/>
      <c r="AS269" s="3"/>
      <c r="AT269" s="3"/>
      <c r="AU269" s="3"/>
      <c r="AV269" s="3"/>
      <c r="AW269" s="3"/>
      <c r="AX269" s="3"/>
      <c r="AY269" s="3"/>
      <c r="AZ269" s="3"/>
      <c r="BA269" s="3"/>
      <c r="BB269" s="3"/>
      <c r="BC269" s="3"/>
      <c r="BD269" s="3"/>
      <c r="BE269" s="3"/>
      <c r="BF269" s="3"/>
      <c r="BG269" s="3"/>
      <c r="BH269" s="3"/>
      <c r="BI269" s="767" t="s">
        <v>1463</v>
      </c>
      <c r="BJ269" s="3"/>
      <c r="BK269" s="3"/>
      <c r="BL269" s="3"/>
      <c r="BM269" s="3"/>
      <c r="BN269" s="3"/>
      <c r="BO269" s="3"/>
      <c r="BP269" s="3"/>
      <c r="BQ269" s="3"/>
      <c r="BR269" s="3"/>
      <c r="BS269" s="3"/>
    </row>
    <row r="270" spans="1:71" ht="24.75" hidden="1" customHeight="1">
      <c r="A270" s="26"/>
      <c r="B270" s="3"/>
      <c r="C270" s="3"/>
      <c r="D270" s="3"/>
      <c r="E270" s="3"/>
      <c r="F270" s="3"/>
      <c r="G270" s="3"/>
      <c r="H270" s="3"/>
      <c r="I270" s="3"/>
      <c r="J270" s="3"/>
      <c r="K270" s="3"/>
      <c r="L270" s="3"/>
      <c r="M270" s="3"/>
      <c r="N270" s="3"/>
      <c r="O270" s="3"/>
      <c r="P270" s="3"/>
      <c r="Q270" s="3"/>
      <c r="R270" s="3"/>
      <c r="S270" s="3"/>
      <c r="T270" s="3"/>
      <c r="U270" s="3"/>
      <c r="V270" s="3"/>
      <c r="W270" s="3"/>
      <c r="X270" s="3"/>
      <c r="Y270" s="3"/>
      <c r="Z270" s="3"/>
      <c r="AA270" s="3"/>
      <c r="AB270" s="3"/>
      <c r="AC270" s="3"/>
      <c r="AD270" s="3"/>
      <c r="AE270" s="3"/>
      <c r="AF270" s="3"/>
      <c r="AG270" s="3"/>
      <c r="AH270" s="3"/>
      <c r="AI270" s="3"/>
      <c r="AJ270" s="3"/>
      <c r="AK270" s="3"/>
      <c r="AL270" s="3"/>
      <c r="AM270" s="3"/>
      <c r="AN270" s="3"/>
      <c r="AO270" s="3"/>
      <c r="AP270" s="3"/>
      <c r="AQ270" s="3"/>
      <c r="AR270" s="3"/>
      <c r="AS270" s="3"/>
      <c r="AT270" s="3"/>
      <c r="AU270" s="3"/>
      <c r="AV270" s="3"/>
      <c r="AW270" s="3"/>
      <c r="AX270" s="3"/>
      <c r="AY270" s="3"/>
      <c r="AZ270" s="3"/>
      <c r="BA270" s="3"/>
      <c r="BB270" s="3"/>
      <c r="BC270" s="3"/>
      <c r="BD270" s="3"/>
      <c r="BE270" s="3"/>
      <c r="BF270" s="3"/>
      <c r="BG270" s="3"/>
      <c r="BH270" s="3"/>
      <c r="BI270" s="767" t="s">
        <v>1464</v>
      </c>
      <c r="BJ270" s="3"/>
      <c r="BK270" s="3"/>
      <c r="BL270" s="3"/>
      <c r="BM270" s="3"/>
      <c r="BN270" s="3"/>
      <c r="BO270" s="3"/>
      <c r="BP270" s="3"/>
      <c r="BQ270" s="3"/>
      <c r="BR270" s="3"/>
      <c r="BS270" s="3"/>
    </row>
    <row r="271" spans="1:71" ht="24.75" hidden="1" customHeight="1">
      <c r="A271" s="26"/>
      <c r="B271" s="3"/>
      <c r="C271" s="3"/>
      <c r="D271" s="3"/>
      <c r="E271" s="3"/>
      <c r="F271" s="3"/>
      <c r="G271" s="3"/>
      <c r="H271" s="3"/>
      <c r="I271" s="3"/>
      <c r="J271" s="3"/>
      <c r="K271" s="3"/>
      <c r="L271" s="3"/>
      <c r="M271" s="3"/>
      <c r="N271" s="3"/>
      <c r="O271" s="3"/>
      <c r="P271" s="3"/>
      <c r="Q271" s="3"/>
      <c r="R271" s="3"/>
      <c r="S271" s="3"/>
      <c r="T271" s="3"/>
      <c r="U271" s="3"/>
      <c r="V271" s="3"/>
      <c r="W271" s="3"/>
      <c r="X271" s="3"/>
      <c r="Y271" s="3"/>
      <c r="Z271" s="3"/>
      <c r="AA271" s="3"/>
      <c r="AB271" s="3"/>
      <c r="AC271" s="3"/>
      <c r="AD271" s="3"/>
      <c r="AE271" s="3"/>
      <c r="AF271" s="3"/>
      <c r="AG271" s="3"/>
      <c r="AH271" s="3"/>
      <c r="AI271" s="3"/>
      <c r="AJ271" s="3"/>
      <c r="AK271" s="3"/>
      <c r="AL271" s="3"/>
      <c r="AM271" s="3"/>
      <c r="AN271" s="3"/>
      <c r="AO271" s="3"/>
      <c r="AP271" s="3"/>
      <c r="AQ271" s="3"/>
      <c r="AR271" s="3"/>
      <c r="AS271" s="3"/>
      <c r="AT271" s="3"/>
      <c r="AU271" s="3"/>
      <c r="AV271" s="3"/>
      <c r="AW271" s="3"/>
      <c r="AX271" s="3"/>
      <c r="AY271" s="3"/>
      <c r="AZ271" s="3"/>
      <c r="BA271" s="3"/>
      <c r="BB271" s="3"/>
      <c r="BC271" s="3"/>
      <c r="BD271" s="3"/>
      <c r="BE271" s="3"/>
      <c r="BF271" s="3"/>
      <c r="BG271" s="3"/>
      <c r="BH271" s="3"/>
      <c r="BI271" s="767" t="s">
        <v>1465</v>
      </c>
      <c r="BJ271" s="3"/>
      <c r="BK271" s="3"/>
      <c r="BL271" s="3"/>
      <c r="BM271" s="3"/>
      <c r="BN271" s="3"/>
      <c r="BO271" s="3"/>
      <c r="BP271" s="3"/>
      <c r="BQ271" s="3"/>
      <c r="BR271" s="3"/>
      <c r="BS271" s="3"/>
    </row>
    <row r="272" spans="1:71" ht="24.75" hidden="1" customHeight="1">
      <c r="A272" s="26"/>
      <c r="B272" s="3"/>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c r="BG272" s="3"/>
      <c r="BH272" s="3"/>
      <c r="BI272" s="767" t="s">
        <v>1466</v>
      </c>
      <c r="BJ272" s="3"/>
      <c r="BK272" s="3"/>
      <c r="BL272" s="3"/>
      <c r="BM272" s="3"/>
      <c r="BN272" s="3"/>
      <c r="BO272" s="3"/>
      <c r="BP272" s="3"/>
      <c r="BQ272" s="3"/>
      <c r="BR272" s="3"/>
      <c r="BS272" s="3"/>
    </row>
    <row r="273" spans="1:71" ht="24.75" hidden="1" customHeight="1">
      <c r="A273" s="26"/>
      <c r="B273" s="3"/>
      <c r="C273" s="3"/>
      <c r="D273" s="3"/>
      <c r="E273" s="3"/>
      <c r="F273" s="3"/>
      <c r="G273" s="3"/>
      <c r="H273" s="3"/>
      <c r="I273" s="3"/>
      <c r="J273" s="3"/>
      <c r="K273" s="3"/>
      <c r="L273" s="3"/>
      <c r="M273" s="3"/>
      <c r="N273" s="3"/>
      <c r="O273" s="3"/>
      <c r="P273" s="3"/>
      <c r="Q273" s="3"/>
      <c r="R273" s="3"/>
      <c r="S273" s="3"/>
      <c r="T273" s="3"/>
      <c r="U273" s="3"/>
      <c r="V273" s="3"/>
      <c r="W273" s="3"/>
      <c r="X273" s="3"/>
      <c r="Y273" s="3"/>
      <c r="Z273" s="3"/>
      <c r="AA273" s="3"/>
      <c r="AB273" s="3"/>
      <c r="AC273" s="3"/>
      <c r="AD273" s="3"/>
      <c r="AE273" s="3"/>
      <c r="AF273" s="3"/>
      <c r="AG273" s="3"/>
      <c r="AH273" s="3"/>
      <c r="AI273" s="3"/>
      <c r="AJ273" s="3"/>
      <c r="AK273" s="3"/>
      <c r="AL273" s="3"/>
      <c r="AM273" s="3"/>
      <c r="AN273" s="3"/>
      <c r="AO273" s="3"/>
      <c r="AP273" s="3"/>
      <c r="AQ273" s="3"/>
      <c r="AR273" s="3"/>
      <c r="AS273" s="3"/>
      <c r="AT273" s="3"/>
      <c r="AU273" s="3"/>
      <c r="AV273" s="3"/>
      <c r="AW273" s="3"/>
      <c r="AX273" s="3"/>
      <c r="AY273" s="3"/>
      <c r="AZ273" s="3"/>
      <c r="BA273" s="3"/>
      <c r="BB273" s="3"/>
      <c r="BC273" s="3"/>
      <c r="BD273" s="3"/>
      <c r="BE273" s="3"/>
      <c r="BF273" s="3"/>
      <c r="BG273" s="3"/>
      <c r="BH273" s="3"/>
      <c r="BI273" s="767" t="s">
        <v>1467</v>
      </c>
      <c r="BJ273" s="3"/>
      <c r="BK273" s="3"/>
      <c r="BL273" s="3"/>
      <c r="BM273" s="3"/>
      <c r="BN273" s="3"/>
      <c r="BO273" s="3"/>
      <c r="BP273" s="3"/>
      <c r="BQ273" s="3"/>
      <c r="BR273" s="3"/>
      <c r="BS273" s="3"/>
    </row>
    <row r="274" spans="1:71" ht="24.75" hidden="1" customHeight="1">
      <c r="A274" s="26"/>
      <c r="B274" s="3"/>
      <c r="C274" s="3"/>
      <c r="D274" s="3"/>
      <c r="E274" s="3"/>
      <c r="F274" s="3"/>
      <c r="G274" s="3"/>
      <c r="H274" s="3"/>
      <c r="I274" s="3"/>
      <c r="J274" s="3"/>
      <c r="K274" s="3"/>
      <c r="L274" s="3"/>
      <c r="M274" s="3"/>
      <c r="N274" s="3"/>
      <c r="O274" s="3"/>
      <c r="P274" s="3"/>
      <c r="Q274" s="3"/>
      <c r="R274" s="3"/>
      <c r="S274" s="3"/>
      <c r="T274" s="3"/>
      <c r="U274" s="3"/>
      <c r="V274" s="3"/>
      <c r="W274" s="3"/>
      <c r="X274" s="3"/>
      <c r="Y274" s="3"/>
      <c r="Z274" s="3"/>
      <c r="AA274" s="3"/>
      <c r="AB274" s="3"/>
      <c r="AC274" s="3"/>
      <c r="AD274" s="3"/>
      <c r="AE274" s="3"/>
      <c r="AF274" s="3"/>
      <c r="AG274" s="3"/>
      <c r="AH274" s="3"/>
      <c r="AI274" s="3"/>
      <c r="AJ274" s="3"/>
      <c r="AK274" s="3"/>
      <c r="AL274" s="3"/>
      <c r="AM274" s="3"/>
      <c r="AN274" s="3"/>
      <c r="AO274" s="3"/>
      <c r="AP274" s="3"/>
      <c r="AQ274" s="3"/>
      <c r="AR274" s="3"/>
      <c r="AS274" s="3"/>
      <c r="AT274" s="3"/>
      <c r="AU274" s="3"/>
      <c r="AV274" s="3"/>
      <c r="AW274" s="3"/>
      <c r="AX274" s="3"/>
      <c r="AY274" s="3"/>
      <c r="AZ274" s="3"/>
      <c r="BA274" s="3"/>
      <c r="BB274" s="3"/>
      <c r="BC274" s="3"/>
      <c r="BD274" s="3"/>
      <c r="BE274" s="3"/>
      <c r="BF274" s="3"/>
      <c r="BG274" s="3"/>
      <c r="BH274" s="3"/>
      <c r="BI274" s="767" t="s">
        <v>1468</v>
      </c>
      <c r="BJ274" s="3"/>
      <c r="BK274" s="3"/>
      <c r="BL274" s="3"/>
      <c r="BM274" s="3"/>
      <c r="BN274" s="3"/>
      <c r="BO274" s="3"/>
      <c r="BP274" s="3"/>
      <c r="BQ274" s="3"/>
      <c r="BR274" s="3"/>
      <c r="BS274" s="3"/>
    </row>
    <row r="275" spans="1:71" ht="24.75" hidden="1" customHeight="1">
      <c r="A275" s="26"/>
      <c r="B275" s="3"/>
      <c r="C275" s="3"/>
      <c r="D275" s="3"/>
      <c r="E275" s="3"/>
      <c r="F275" s="3"/>
      <c r="G275" s="3"/>
      <c r="H275" s="3"/>
      <c r="I275" s="3"/>
      <c r="J275" s="3"/>
      <c r="K275" s="3"/>
      <c r="L275" s="3"/>
      <c r="M275" s="3"/>
      <c r="N275" s="3"/>
      <c r="O275" s="3"/>
      <c r="P275" s="3"/>
      <c r="Q275" s="3"/>
      <c r="R275" s="3"/>
      <c r="S275" s="3"/>
      <c r="T275" s="3"/>
      <c r="U275" s="3"/>
      <c r="V275" s="3"/>
      <c r="W275" s="3"/>
      <c r="X275" s="3"/>
      <c r="Y275" s="3"/>
      <c r="Z275" s="3"/>
      <c r="AA275" s="3"/>
      <c r="AB275" s="3"/>
      <c r="AC275" s="3"/>
      <c r="AD275" s="3"/>
      <c r="AE275" s="3"/>
      <c r="AF275" s="3"/>
      <c r="AG275" s="3"/>
      <c r="AH275" s="3"/>
      <c r="AI275" s="3"/>
      <c r="AJ275" s="3"/>
      <c r="AK275" s="3"/>
      <c r="AL275" s="3"/>
      <c r="AM275" s="3"/>
      <c r="AN275" s="3"/>
      <c r="AO275" s="3"/>
      <c r="AP275" s="3"/>
      <c r="AQ275" s="3"/>
      <c r="AR275" s="3"/>
      <c r="AS275" s="3"/>
      <c r="AT275" s="3"/>
      <c r="AU275" s="3"/>
      <c r="AV275" s="3"/>
      <c r="AW275" s="3"/>
      <c r="AX275" s="3"/>
      <c r="AY275" s="3"/>
      <c r="AZ275" s="3"/>
      <c r="BA275" s="3"/>
      <c r="BB275" s="3"/>
      <c r="BC275" s="3"/>
      <c r="BD275" s="3"/>
      <c r="BE275" s="3"/>
      <c r="BF275" s="3"/>
      <c r="BG275" s="3"/>
      <c r="BH275" s="3"/>
      <c r="BI275" s="767" t="s">
        <v>1469</v>
      </c>
      <c r="BJ275" s="3"/>
      <c r="BK275" s="3"/>
      <c r="BL275" s="3"/>
      <c r="BM275" s="3"/>
      <c r="BN275" s="3"/>
      <c r="BO275" s="3"/>
      <c r="BP275" s="3"/>
      <c r="BQ275" s="3"/>
      <c r="BR275" s="3"/>
      <c r="BS275" s="3"/>
    </row>
    <row r="276" spans="1:71" ht="24.75" hidden="1" customHeight="1">
      <c r="A276" s="26"/>
      <c r="B276" s="3"/>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767" t="s">
        <v>1470</v>
      </c>
      <c r="BJ276" s="3"/>
      <c r="BK276" s="3"/>
      <c r="BL276" s="3"/>
      <c r="BM276" s="3"/>
      <c r="BN276" s="3"/>
      <c r="BO276" s="3"/>
      <c r="BP276" s="3"/>
      <c r="BQ276" s="3"/>
      <c r="BR276" s="3"/>
      <c r="BS276" s="3"/>
    </row>
    <row r="277" spans="1:71" ht="24.75" hidden="1" customHeight="1">
      <c r="A277" s="26"/>
      <c r="B277" s="3"/>
      <c r="C277" s="3"/>
      <c r="D277" s="3"/>
      <c r="E277" s="3"/>
      <c r="F277" s="3"/>
      <c r="G277" s="3"/>
      <c r="H277" s="3"/>
      <c r="I277" s="3"/>
      <c r="J277" s="3"/>
      <c r="K277" s="3"/>
      <c r="L277" s="3"/>
      <c r="M277" s="3"/>
      <c r="N277" s="3"/>
      <c r="O277" s="3"/>
      <c r="P277" s="3"/>
      <c r="Q277" s="3"/>
      <c r="R277" s="3"/>
      <c r="S277" s="3"/>
      <c r="T277" s="3"/>
      <c r="U277" s="3"/>
      <c r="V277" s="3"/>
      <c r="W277" s="3"/>
      <c r="X277" s="3"/>
      <c r="Y277" s="3"/>
      <c r="Z277" s="3"/>
      <c r="AA277" s="3"/>
      <c r="AB277" s="3"/>
      <c r="AC277" s="3"/>
      <c r="AD277" s="3"/>
      <c r="AE277" s="3"/>
      <c r="AF277" s="3"/>
      <c r="AG277" s="3"/>
      <c r="AH277" s="3"/>
      <c r="AI277" s="3"/>
      <c r="AJ277" s="3"/>
      <c r="AK277" s="3"/>
      <c r="AL277" s="3"/>
      <c r="AM277" s="3"/>
      <c r="AN277" s="3"/>
      <c r="AO277" s="3"/>
      <c r="AP277" s="3"/>
      <c r="AQ277" s="3"/>
      <c r="AR277" s="3"/>
      <c r="AS277" s="3"/>
      <c r="AT277" s="3"/>
      <c r="AU277" s="3"/>
      <c r="AV277" s="3"/>
      <c r="AW277" s="3"/>
      <c r="AX277" s="3"/>
      <c r="AY277" s="3"/>
      <c r="AZ277" s="3"/>
      <c r="BA277" s="3"/>
      <c r="BB277" s="3"/>
      <c r="BC277" s="3"/>
      <c r="BD277" s="3"/>
      <c r="BE277" s="3"/>
      <c r="BF277" s="3"/>
      <c r="BG277" s="3"/>
      <c r="BH277" s="3"/>
      <c r="BI277" s="767" t="s">
        <v>1471</v>
      </c>
      <c r="BJ277" s="3"/>
      <c r="BK277" s="3"/>
      <c r="BL277" s="3"/>
      <c r="BM277" s="3"/>
      <c r="BN277" s="3"/>
      <c r="BO277" s="3"/>
      <c r="BP277" s="3"/>
      <c r="BQ277" s="3"/>
      <c r="BR277" s="3"/>
      <c r="BS277" s="3"/>
    </row>
    <row r="278" spans="1:71" ht="24.75" hidden="1" customHeight="1">
      <c r="A278" s="26"/>
      <c r="B278" s="3"/>
      <c r="C278" s="3"/>
      <c r="D278" s="3"/>
      <c r="E278" s="3"/>
      <c r="F278" s="3"/>
      <c r="G278" s="3"/>
      <c r="H278" s="3"/>
      <c r="I278" s="3"/>
      <c r="J278" s="3"/>
      <c r="K278" s="3"/>
      <c r="L278" s="3"/>
      <c r="M278" s="3"/>
      <c r="N278" s="3"/>
      <c r="O278" s="3"/>
      <c r="P278" s="3"/>
      <c r="Q278" s="3"/>
      <c r="R278" s="3"/>
      <c r="S278" s="3"/>
      <c r="T278" s="3"/>
      <c r="U278" s="3"/>
      <c r="V278" s="3"/>
      <c r="W278" s="3"/>
      <c r="X278" s="3"/>
      <c r="Y278" s="3"/>
      <c r="Z278" s="3"/>
      <c r="AA278" s="3"/>
      <c r="AB278" s="3"/>
      <c r="AC278" s="3"/>
      <c r="AD278" s="3"/>
      <c r="AE278" s="3"/>
      <c r="AF278" s="3"/>
      <c r="AG278" s="3"/>
      <c r="AH278" s="3"/>
      <c r="AI278" s="3"/>
      <c r="AJ278" s="3"/>
      <c r="AK278" s="3"/>
      <c r="AL278" s="3"/>
      <c r="AM278" s="3"/>
      <c r="AN278" s="3"/>
      <c r="AO278" s="3"/>
      <c r="AP278" s="3"/>
      <c r="AQ278" s="3"/>
      <c r="AR278" s="3"/>
      <c r="AS278" s="3"/>
      <c r="AT278" s="3"/>
      <c r="AU278" s="3"/>
      <c r="AV278" s="3"/>
      <c r="AW278" s="3"/>
      <c r="AX278" s="3"/>
      <c r="AY278" s="3"/>
      <c r="AZ278" s="3"/>
      <c r="BA278" s="3"/>
      <c r="BB278" s="3"/>
      <c r="BC278" s="3"/>
      <c r="BD278" s="3"/>
      <c r="BE278" s="3"/>
      <c r="BF278" s="3"/>
      <c r="BG278" s="3"/>
      <c r="BH278" s="3"/>
      <c r="BI278" s="767" t="s">
        <v>1472</v>
      </c>
      <c r="BJ278" s="3"/>
      <c r="BK278" s="3"/>
      <c r="BL278" s="3"/>
      <c r="BM278" s="3"/>
      <c r="BN278" s="3"/>
      <c r="BO278" s="3"/>
      <c r="BP278" s="3"/>
      <c r="BQ278" s="3"/>
      <c r="BR278" s="3"/>
      <c r="BS278" s="3"/>
    </row>
    <row r="279" spans="1:71" ht="24.75" hidden="1" customHeight="1">
      <c r="A279" s="26"/>
      <c r="B279" s="3"/>
      <c r="C279" s="3"/>
      <c r="D279" s="3"/>
      <c r="E279" s="3"/>
      <c r="F279" s="3"/>
      <c r="G279" s="3"/>
      <c r="H279" s="3"/>
      <c r="I279" s="3"/>
      <c r="J279" s="3"/>
      <c r="K279" s="3"/>
      <c r="L279" s="3"/>
      <c r="M279" s="3"/>
      <c r="N279" s="3"/>
      <c r="O279" s="3"/>
      <c r="P279" s="3"/>
      <c r="Q279" s="3"/>
      <c r="R279" s="3"/>
      <c r="S279" s="3"/>
      <c r="T279" s="3"/>
      <c r="U279" s="3"/>
      <c r="V279" s="3"/>
      <c r="W279" s="3"/>
      <c r="X279" s="3"/>
      <c r="Y279" s="3"/>
      <c r="Z279" s="3"/>
      <c r="AA279" s="3"/>
      <c r="AB279" s="3"/>
      <c r="AC279" s="3"/>
      <c r="AD279" s="3"/>
      <c r="AE279" s="3"/>
      <c r="AF279" s="3"/>
      <c r="AG279" s="3"/>
      <c r="AH279" s="3"/>
      <c r="AI279" s="3"/>
      <c r="AJ279" s="3"/>
      <c r="AK279" s="3"/>
      <c r="AL279" s="3"/>
      <c r="AM279" s="3"/>
      <c r="AN279" s="3"/>
      <c r="AO279" s="3"/>
      <c r="AP279" s="3"/>
      <c r="AQ279" s="3"/>
      <c r="AR279" s="3"/>
      <c r="AS279" s="3"/>
      <c r="AT279" s="3"/>
      <c r="AU279" s="3"/>
      <c r="AV279" s="3"/>
      <c r="AW279" s="3"/>
      <c r="AX279" s="3"/>
      <c r="AY279" s="3"/>
      <c r="AZ279" s="3"/>
      <c r="BA279" s="3"/>
      <c r="BB279" s="3"/>
      <c r="BC279" s="3"/>
      <c r="BD279" s="3"/>
      <c r="BE279" s="3"/>
      <c r="BF279" s="3"/>
      <c r="BG279" s="3"/>
      <c r="BH279" s="3"/>
      <c r="BI279" s="767" t="s">
        <v>1473</v>
      </c>
      <c r="BJ279" s="3"/>
      <c r="BK279" s="3"/>
      <c r="BL279" s="3"/>
      <c r="BM279" s="3"/>
      <c r="BN279" s="3"/>
      <c r="BO279" s="3"/>
      <c r="BP279" s="3"/>
      <c r="BQ279" s="3"/>
      <c r="BR279" s="3"/>
      <c r="BS279" s="3"/>
    </row>
    <row r="280" spans="1:71" ht="24.75" hidden="1" customHeight="1">
      <c r="A280" s="26"/>
      <c r="B280" s="3"/>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767" t="s">
        <v>1474</v>
      </c>
      <c r="BJ280" s="3"/>
      <c r="BK280" s="3"/>
      <c r="BL280" s="3"/>
      <c r="BM280" s="3"/>
      <c r="BN280" s="3"/>
      <c r="BO280" s="3"/>
      <c r="BP280" s="3"/>
      <c r="BQ280" s="3"/>
      <c r="BR280" s="3"/>
      <c r="BS280" s="3"/>
    </row>
    <row r="281" spans="1:71" ht="24.75" hidden="1" customHeight="1">
      <c r="A281" s="26"/>
      <c r="B281" s="3"/>
      <c r="C281" s="3"/>
      <c r="D281" s="3"/>
      <c r="E281" s="3"/>
      <c r="F281" s="3"/>
      <c r="G281" s="3"/>
      <c r="H281" s="3"/>
      <c r="I281" s="3"/>
      <c r="J281" s="3"/>
      <c r="K281" s="3"/>
      <c r="L281" s="3"/>
      <c r="M281" s="3"/>
      <c r="N281" s="3"/>
      <c r="O281" s="3"/>
      <c r="P281" s="3"/>
      <c r="Q281" s="3"/>
      <c r="R281" s="3"/>
      <c r="S281" s="3"/>
      <c r="T281" s="3"/>
      <c r="U281" s="3"/>
      <c r="V281" s="3"/>
      <c r="W281" s="3"/>
      <c r="X281" s="3"/>
      <c r="Y281" s="3"/>
      <c r="Z281" s="3"/>
      <c r="AA281" s="3"/>
      <c r="AB281" s="3"/>
      <c r="AC281" s="3"/>
      <c r="AD281" s="3"/>
      <c r="AE281" s="3"/>
      <c r="AF281" s="3"/>
      <c r="AG281" s="3"/>
      <c r="AH281" s="3"/>
      <c r="AI281" s="3"/>
      <c r="AJ281" s="3"/>
      <c r="AK281" s="3"/>
      <c r="AL281" s="3"/>
      <c r="AM281" s="3"/>
      <c r="AN281" s="3"/>
      <c r="AO281" s="3"/>
      <c r="AP281" s="3"/>
      <c r="AQ281" s="3"/>
      <c r="AR281" s="3"/>
      <c r="AS281" s="3"/>
      <c r="AT281" s="3"/>
      <c r="AU281" s="3"/>
      <c r="AV281" s="3"/>
      <c r="AW281" s="3"/>
      <c r="AX281" s="3"/>
      <c r="AY281" s="3"/>
      <c r="AZ281" s="3"/>
      <c r="BA281" s="3"/>
      <c r="BB281" s="3"/>
      <c r="BC281" s="3"/>
      <c r="BD281" s="3"/>
      <c r="BE281" s="3"/>
      <c r="BF281" s="3"/>
      <c r="BG281" s="3"/>
      <c r="BH281" s="3"/>
      <c r="BI281" s="767" t="s">
        <v>1475</v>
      </c>
      <c r="BJ281" s="3"/>
      <c r="BK281" s="3"/>
      <c r="BL281" s="3"/>
      <c r="BM281" s="3"/>
      <c r="BN281" s="3"/>
      <c r="BO281" s="3"/>
      <c r="BP281" s="3"/>
      <c r="BQ281" s="3"/>
      <c r="BR281" s="3"/>
      <c r="BS281" s="3"/>
    </row>
    <row r="282" spans="1:71" ht="24.75" hidden="1" customHeight="1">
      <c r="A282" s="26"/>
      <c r="B282" s="3"/>
      <c r="C282" s="3"/>
      <c r="D282" s="3"/>
      <c r="E282" s="3"/>
      <c r="F282" s="3"/>
      <c r="G282" s="3"/>
      <c r="H282" s="3"/>
      <c r="I282" s="3"/>
      <c r="J282" s="3"/>
      <c r="K282" s="3"/>
      <c r="L282" s="3"/>
      <c r="M282" s="3"/>
      <c r="N282" s="3"/>
      <c r="O282" s="3"/>
      <c r="P282" s="3"/>
      <c r="Q282" s="3"/>
      <c r="R282" s="3"/>
      <c r="S282" s="3"/>
      <c r="T282" s="3"/>
      <c r="U282" s="3"/>
      <c r="V282" s="3"/>
      <c r="W282" s="3"/>
      <c r="X282" s="3"/>
      <c r="Y282" s="3"/>
      <c r="Z282" s="3"/>
      <c r="AA282" s="3"/>
      <c r="AB282" s="3"/>
      <c r="AC282" s="3"/>
      <c r="AD282" s="3"/>
      <c r="AE282" s="3"/>
      <c r="AF282" s="3"/>
      <c r="AG282" s="3"/>
      <c r="AH282" s="3"/>
      <c r="AI282" s="3"/>
      <c r="AJ282" s="3"/>
      <c r="AK282" s="3"/>
      <c r="AL282" s="3"/>
      <c r="AM282" s="3"/>
      <c r="AN282" s="3"/>
      <c r="AO282" s="3"/>
      <c r="AP282" s="3"/>
      <c r="AQ282" s="3"/>
      <c r="AR282" s="3"/>
      <c r="AS282" s="3"/>
      <c r="AT282" s="3"/>
      <c r="AU282" s="3"/>
      <c r="AV282" s="3"/>
      <c r="AW282" s="3"/>
      <c r="AX282" s="3"/>
      <c r="AY282" s="3"/>
      <c r="AZ282" s="3"/>
      <c r="BA282" s="3"/>
      <c r="BB282" s="3"/>
      <c r="BC282" s="3"/>
      <c r="BD282" s="3"/>
      <c r="BE282" s="3"/>
      <c r="BF282" s="3"/>
      <c r="BG282" s="3"/>
      <c r="BH282" s="3"/>
      <c r="BI282" s="767" t="s">
        <v>1476</v>
      </c>
      <c r="BJ282" s="3"/>
      <c r="BK282" s="3"/>
      <c r="BL282" s="3"/>
      <c r="BM282" s="3"/>
      <c r="BN282" s="3"/>
      <c r="BO282" s="3"/>
      <c r="BP282" s="3"/>
      <c r="BQ282" s="3"/>
      <c r="BR282" s="3"/>
      <c r="BS282" s="3"/>
    </row>
    <row r="283" spans="1:71" ht="24.75" hidden="1" customHeight="1">
      <c r="A283" s="26"/>
      <c r="B283" s="3"/>
      <c r="C283" s="3"/>
      <c r="D283" s="3"/>
      <c r="E283" s="3"/>
      <c r="F283" s="3"/>
      <c r="G283" s="3"/>
      <c r="H283" s="3"/>
      <c r="I283" s="3"/>
      <c r="J283" s="3"/>
      <c r="K283" s="3"/>
      <c r="L283" s="3"/>
      <c r="M283" s="3"/>
      <c r="N283" s="3"/>
      <c r="O283" s="3"/>
      <c r="P283" s="3"/>
      <c r="Q283" s="3"/>
      <c r="R283" s="3"/>
      <c r="S283" s="3"/>
      <c r="T283" s="3"/>
      <c r="U283" s="3"/>
      <c r="V283" s="3"/>
      <c r="W283" s="3"/>
      <c r="X283" s="3"/>
      <c r="Y283" s="3"/>
      <c r="Z283" s="3"/>
      <c r="AA283" s="3"/>
      <c r="AB283" s="3"/>
      <c r="AC283" s="3"/>
      <c r="AD283" s="3"/>
      <c r="AE283" s="3"/>
      <c r="AF283" s="3"/>
      <c r="AG283" s="3"/>
      <c r="AH283" s="3"/>
      <c r="AI283" s="3"/>
      <c r="AJ283" s="3"/>
      <c r="AK283" s="3"/>
      <c r="AL283" s="3"/>
      <c r="AM283" s="3"/>
      <c r="AN283" s="3"/>
      <c r="AO283" s="3"/>
      <c r="AP283" s="3"/>
      <c r="AQ283" s="3"/>
      <c r="AR283" s="3"/>
      <c r="AS283" s="3"/>
      <c r="AT283" s="3"/>
      <c r="AU283" s="3"/>
      <c r="AV283" s="3"/>
      <c r="AW283" s="3"/>
      <c r="AX283" s="3"/>
      <c r="AY283" s="3"/>
      <c r="AZ283" s="3"/>
      <c r="BA283" s="3"/>
      <c r="BB283" s="3"/>
      <c r="BC283" s="3"/>
      <c r="BD283" s="3"/>
      <c r="BE283" s="3"/>
      <c r="BF283" s="3"/>
      <c r="BG283" s="3"/>
      <c r="BH283" s="3"/>
      <c r="BI283" s="767" t="s">
        <v>1477</v>
      </c>
      <c r="BJ283" s="3"/>
      <c r="BK283" s="3"/>
      <c r="BL283" s="3"/>
      <c r="BM283" s="3"/>
      <c r="BN283" s="3"/>
      <c r="BO283" s="3"/>
      <c r="BP283" s="3"/>
      <c r="BQ283" s="3"/>
      <c r="BR283" s="3"/>
      <c r="BS283" s="3"/>
    </row>
    <row r="284" spans="1:71" ht="24.75" hidden="1" customHeight="1">
      <c r="A284" s="26"/>
      <c r="B284" s="3"/>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767" t="s">
        <v>1478</v>
      </c>
      <c r="BJ284" s="3"/>
      <c r="BK284" s="3"/>
      <c r="BL284" s="3"/>
      <c r="BM284" s="3"/>
      <c r="BN284" s="3"/>
      <c r="BO284" s="3"/>
      <c r="BP284" s="3"/>
      <c r="BQ284" s="3"/>
      <c r="BR284" s="3"/>
      <c r="BS284" s="3"/>
    </row>
    <row r="285" spans="1:71" ht="24.75" hidden="1" customHeight="1">
      <c r="A285" s="26"/>
      <c r="B285" s="3"/>
      <c r="C285" s="3"/>
      <c r="D285" s="3"/>
      <c r="E285" s="3"/>
      <c r="F285" s="3"/>
      <c r="G285" s="3"/>
      <c r="H285" s="3"/>
      <c r="I285" s="3"/>
      <c r="J285" s="3"/>
      <c r="K285" s="3"/>
      <c r="L285" s="3"/>
      <c r="M285" s="3"/>
      <c r="N285" s="3"/>
      <c r="O285" s="3"/>
      <c r="P285" s="3"/>
      <c r="Q285" s="3"/>
      <c r="R285" s="3"/>
      <c r="S285" s="3"/>
      <c r="T285" s="3"/>
      <c r="U285" s="3"/>
      <c r="V285" s="3"/>
      <c r="W285" s="3"/>
      <c r="X285" s="3"/>
      <c r="Y285" s="3"/>
      <c r="Z285" s="3"/>
      <c r="AA285" s="3"/>
      <c r="AB285" s="3"/>
      <c r="AC285" s="3"/>
      <c r="AD285" s="3"/>
      <c r="AE285" s="3"/>
      <c r="AF285" s="3"/>
      <c r="AG285" s="3"/>
      <c r="AH285" s="3"/>
      <c r="AI285" s="3"/>
      <c r="AJ285" s="3"/>
      <c r="AK285" s="3"/>
      <c r="AL285" s="3"/>
      <c r="AM285" s="3"/>
      <c r="AN285" s="3"/>
      <c r="AO285" s="3"/>
      <c r="AP285" s="3"/>
      <c r="AQ285" s="3"/>
      <c r="AR285" s="3"/>
      <c r="AS285" s="3"/>
      <c r="AT285" s="3"/>
      <c r="AU285" s="3"/>
      <c r="AV285" s="3"/>
      <c r="AW285" s="3"/>
      <c r="AX285" s="3"/>
      <c r="AY285" s="3"/>
      <c r="AZ285" s="3"/>
      <c r="BA285" s="3"/>
      <c r="BB285" s="3"/>
      <c r="BC285" s="3"/>
      <c r="BD285" s="3"/>
      <c r="BE285" s="3"/>
      <c r="BF285" s="3"/>
      <c r="BG285" s="3"/>
      <c r="BH285" s="3"/>
      <c r="BI285" s="767" t="s">
        <v>1479</v>
      </c>
      <c r="BJ285" s="3"/>
      <c r="BK285" s="3"/>
      <c r="BL285" s="3"/>
      <c r="BM285" s="3"/>
      <c r="BN285" s="3"/>
      <c r="BO285" s="3"/>
      <c r="BP285" s="3"/>
      <c r="BQ285" s="3"/>
      <c r="BR285" s="3"/>
      <c r="BS285" s="3"/>
    </row>
    <row r="286" spans="1:71" ht="24.75" hidden="1" customHeight="1">
      <c r="A286" s="26"/>
      <c r="B286" s="3"/>
      <c r="C286" s="3"/>
      <c r="D286" s="3"/>
      <c r="E286" s="3"/>
      <c r="F286" s="3"/>
      <c r="G286" s="3"/>
      <c r="H286" s="3"/>
      <c r="I286" s="3"/>
      <c r="J286" s="3"/>
      <c r="K286" s="3"/>
      <c r="L286" s="3"/>
      <c r="M286" s="3"/>
      <c r="N286" s="3"/>
      <c r="O286" s="3"/>
      <c r="P286" s="3"/>
      <c r="Q286" s="3"/>
      <c r="R286" s="3"/>
      <c r="S286" s="3"/>
      <c r="T286" s="3"/>
      <c r="U286" s="3"/>
      <c r="V286" s="3"/>
      <c r="W286" s="3"/>
      <c r="X286" s="3"/>
      <c r="Y286" s="3"/>
      <c r="Z286" s="3"/>
      <c r="AA286" s="3"/>
      <c r="AB286" s="3"/>
      <c r="AC286" s="3"/>
      <c r="AD286" s="3"/>
      <c r="AE286" s="3"/>
      <c r="AF286" s="3"/>
      <c r="AG286" s="3"/>
      <c r="AH286" s="3"/>
      <c r="AI286" s="3"/>
      <c r="AJ286" s="3"/>
      <c r="AK286" s="3"/>
      <c r="AL286" s="3"/>
      <c r="AM286" s="3"/>
      <c r="AN286" s="3"/>
      <c r="AO286" s="3"/>
      <c r="AP286" s="3"/>
      <c r="AQ286" s="3"/>
      <c r="AR286" s="3"/>
      <c r="AS286" s="3"/>
      <c r="AT286" s="3"/>
      <c r="AU286" s="3"/>
      <c r="AV286" s="3"/>
      <c r="AW286" s="3"/>
      <c r="AX286" s="3"/>
      <c r="AY286" s="3"/>
      <c r="AZ286" s="3"/>
      <c r="BA286" s="3"/>
      <c r="BB286" s="3"/>
      <c r="BC286" s="3"/>
      <c r="BD286" s="3"/>
      <c r="BE286" s="3"/>
      <c r="BF286" s="3"/>
      <c r="BG286" s="3"/>
      <c r="BH286" s="3"/>
      <c r="BI286" s="767" t="s">
        <v>1480</v>
      </c>
      <c r="BJ286" s="3"/>
      <c r="BK286" s="3"/>
      <c r="BL286" s="3"/>
      <c r="BM286" s="3"/>
      <c r="BN286" s="3"/>
      <c r="BO286" s="3"/>
      <c r="BP286" s="3"/>
      <c r="BQ286" s="3"/>
      <c r="BR286" s="3"/>
      <c r="BS286" s="3"/>
    </row>
    <row r="287" spans="1:71" ht="24.75" hidden="1" customHeight="1">
      <c r="A287" s="26"/>
      <c r="B287" s="3"/>
      <c r="C287" s="3"/>
      <c r="D287" s="3"/>
      <c r="E287" s="3"/>
      <c r="F287" s="3"/>
      <c r="G287" s="3"/>
      <c r="H287" s="3"/>
      <c r="I287" s="3"/>
      <c r="J287" s="3"/>
      <c r="K287" s="3"/>
      <c r="L287" s="3"/>
      <c r="M287" s="3"/>
      <c r="N287" s="3"/>
      <c r="O287" s="3"/>
      <c r="P287" s="3"/>
      <c r="Q287" s="3"/>
      <c r="R287" s="3"/>
      <c r="S287" s="3"/>
      <c r="T287" s="3"/>
      <c r="U287" s="3"/>
      <c r="V287" s="3"/>
      <c r="W287" s="3"/>
      <c r="X287" s="3"/>
      <c r="Y287" s="3"/>
      <c r="Z287" s="3"/>
      <c r="AA287" s="3"/>
      <c r="AB287" s="3"/>
      <c r="AC287" s="3"/>
      <c r="AD287" s="3"/>
      <c r="AE287" s="3"/>
      <c r="AF287" s="3"/>
      <c r="AG287" s="3"/>
      <c r="AH287" s="3"/>
      <c r="AI287" s="3"/>
      <c r="AJ287" s="3"/>
      <c r="AK287" s="3"/>
      <c r="AL287" s="3"/>
      <c r="AM287" s="3"/>
      <c r="AN287" s="3"/>
      <c r="AO287" s="3"/>
      <c r="AP287" s="3"/>
      <c r="AQ287" s="3"/>
      <c r="AR287" s="3"/>
      <c r="AS287" s="3"/>
      <c r="AT287" s="3"/>
      <c r="AU287" s="3"/>
      <c r="AV287" s="3"/>
      <c r="AW287" s="3"/>
      <c r="AX287" s="3"/>
      <c r="AY287" s="3"/>
      <c r="AZ287" s="3"/>
      <c r="BA287" s="3"/>
      <c r="BB287" s="3"/>
      <c r="BC287" s="3"/>
      <c r="BD287" s="3"/>
      <c r="BE287" s="3"/>
      <c r="BF287" s="3"/>
      <c r="BG287" s="3"/>
      <c r="BH287" s="3"/>
      <c r="BI287" s="767" t="s">
        <v>1481</v>
      </c>
      <c r="BJ287" s="3"/>
      <c r="BK287" s="3"/>
      <c r="BL287" s="3"/>
      <c r="BM287" s="3"/>
      <c r="BN287" s="3"/>
      <c r="BO287" s="3"/>
      <c r="BP287" s="3"/>
      <c r="BQ287" s="3"/>
      <c r="BR287" s="3"/>
      <c r="BS287" s="3"/>
    </row>
    <row r="288" spans="1:71" ht="24.75" hidden="1" customHeight="1">
      <c r="A288" s="26"/>
      <c r="B288" s="3"/>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767" t="s">
        <v>1482</v>
      </c>
      <c r="BJ288" s="3"/>
      <c r="BK288" s="3"/>
      <c r="BL288" s="3"/>
      <c r="BM288" s="3"/>
      <c r="BN288" s="3"/>
      <c r="BO288" s="3"/>
      <c r="BP288" s="3"/>
      <c r="BQ288" s="3"/>
      <c r="BR288" s="3"/>
      <c r="BS288" s="3"/>
    </row>
    <row r="289" spans="1:71" ht="24.75" hidden="1" customHeight="1">
      <c r="A289" s="26"/>
      <c r="B289" s="3"/>
      <c r="C289" s="3"/>
      <c r="D289" s="3"/>
      <c r="E289" s="3"/>
      <c r="F289" s="3"/>
      <c r="G289" s="3"/>
      <c r="H289" s="3"/>
      <c r="I289" s="3"/>
      <c r="J289" s="3"/>
      <c r="K289" s="3"/>
      <c r="L289" s="3"/>
      <c r="M289" s="3"/>
      <c r="N289" s="3"/>
      <c r="O289" s="3"/>
      <c r="P289" s="3"/>
      <c r="Q289" s="3"/>
      <c r="R289" s="3"/>
      <c r="S289" s="3"/>
      <c r="T289" s="3"/>
      <c r="U289" s="3"/>
      <c r="V289" s="3"/>
      <c r="W289" s="3"/>
      <c r="X289" s="3"/>
      <c r="Y289" s="3"/>
      <c r="Z289" s="3"/>
      <c r="AA289" s="3"/>
      <c r="AB289" s="3"/>
      <c r="AC289" s="3"/>
      <c r="AD289" s="3"/>
      <c r="AE289" s="3"/>
      <c r="AF289" s="3"/>
      <c r="AG289" s="3"/>
      <c r="AH289" s="3"/>
      <c r="AI289" s="3"/>
      <c r="AJ289" s="3"/>
      <c r="AK289" s="3"/>
      <c r="AL289" s="3"/>
      <c r="AM289" s="3"/>
      <c r="AN289" s="3"/>
      <c r="AO289" s="3"/>
      <c r="AP289" s="3"/>
      <c r="AQ289" s="3"/>
      <c r="AR289" s="3"/>
      <c r="AS289" s="3"/>
      <c r="AT289" s="3"/>
      <c r="AU289" s="3"/>
      <c r="AV289" s="3"/>
      <c r="AW289" s="3"/>
      <c r="AX289" s="3"/>
      <c r="AY289" s="3"/>
      <c r="AZ289" s="3"/>
      <c r="BA289" s="3"/>
      <c r="BB289" s="3"/>
      <c r="BC289" s="3"/>
      <c r="BD289" s="3"/>
      <c r="BE289" s="3"/>
      <c r="BF289" s="3"/>
      <c r="BG289" s="3"/>
      <c r="BH289" s="3"/>
      <c r="BI289" s="767" t="s">
        <v>1483</v>
      </c>
      <c r="BJ289" s="3"/>
      <c r="BK289" s="3"/>
      <c r="BL289" s="3"/>
      <c r="BM289" s="3"/>
      <c r="BN289" s="3"/>
      <c r="BO289" s="3"/>
      <c r="BP289" s="3"/>
      <c r="BQ289" s="3"/>
      <c r="BR289" s="3"/>
      <c r="BS289" s="3"/>
    </row>
    <row r="290" spans="1:71" ht="24.75" hidden="1" customHeight="1">
      <c r="A290" s="26"/>
      <c r="B290" s="3"/>
      <c r="C290" s="3"/>
      <c r="D290" s="3"/>
      <c r="E290" s="3"/>
      <c r="F290" s="3"/>
      <c r="G290" s="3"/>
      <c r="H290" s="3"/>
      <c r="I290" s="3"/>
      <c r="J290" s="3"/>
      <c r="K290" s="3"/>
      <c r="L290" s="3"/>
      <c r="M290" s="3"/>
      <c r="N290" s="3"/>
      <c r="O290" s="3"/>
      <c r="P290" s="3"/>
      <c r="Q290" s="3"/>
      <c r="R290" s="3"/>
      <c r="S290" s="3"/>
      <c r="T290" s="3"/>
      <c r="U290" s="3"/>
      <c r="V290" s="3"/>
      <c r="W290" s="3"/>
      <c r="X290" s="3"/>
      <c r="Y290" s="3"/>
      <c r="Z290" s="3"/>
      <c r="AA290" s="3"/>
      <c r="AB290" s="3"/>
      <c r="AC290" s="3"/>
      <c r="AD290" s="3"/>
      <c r="AE290" s="3"/>
      <c r="AF290" s="3"/>
      <c r="AG290" s="3"/>
      <c r="AH290" s="3"/>
      <c r="AI290" s="3"/>
      <c r="AJ290" s="3"/>
      <c r="AK290" s="3"/>
      <c r="AL290" s="3"/>
      <c r="AM290" s="3"/>
      <c r="AN290" s="3"/>
      <c r="AO290" s="3"/>
      <c r="AP290" s="3"/>
      <c r="AQ290" s="3"/>
      <c r="AR290" s="3"/>
      <c r="AS290" s="3"/>
      <c r="AT290" s="3"/>
      <c r="AU290" s="3"/>
      <c r="AV290" s="3"/>
      <c r="AW290" s="3"/>
      <c r="AX290" s="3"/>
      <c r="AY290" s="3"/>
      <c r="AZ290" s="3"/>
      <c r="BA290" s="3"/>
      <c r="BB290" s="3"/>
      <c r="BC290" s="3"/>
      <c r="BD290" s="3"/>
      <c r="BE290" s="3"/>
      <c r="BF290" s="3"/>
      <c r="BG290" s="3"/>
      <c r="BH290" s="3"/>
      <c r="BI290" s="767" t="s">
        <v>1484</v>
      </c>
      <c r="BJ290" s="3"/>
      <c r="BK290" s="3"/>
      <c r="BL290" s="3"/>
      <c r="BM290" s="3"/>
      <c r="BN290" s="3"/>
      <c r="BO290" s="3"/>
      <c r="BP290" s="3"/>
      <c r="BQ290" s="3"/>
      <c r="BR290" s="3"/>
      <c r="BS290" s="3"/>
    </row>
    <row r="291" spans="1:71" ht="24.75" hidden="1" customHeight="1">
      <c r="A291" s="26"/>
      <c r="B291" s="3"/>
      <c r="C291" s="3"/>
      <c r="D291" s="3"/>
      <c r="E291" s="3"/>
      <c r="F291" s="3"/>
      <c r="G291" s="3"/>
      <c r="H291" s="3"/>
      <c r="I291" s="3"/>
      <c r="J291" s="3"/>
      <c r="K291" s="3"/>
      <c r="L291" s="3"/>
      <c r="M291" s="3"/>
      <c r="N291" s="3"/>
      <c r="O291" s="3"/>
      <c r="P291" s="3"/>
      <c r="Q291" s="3"/>
      <c r="R291" s="3"/>
      <c r="S291" s="3"/>
      <c r="T291" s="3"/>
      <c r="U291" s="3"/>
      <c r="V291" s="3"/>
      <c r="W291" s="3"/>
      <c r="X291" s="3"/>
      <c r="Y291" s="3"/>
      <c r="Z291" s="3"/>
      <c r="AA291" s="3"/>
      <c r="AB291" s="3"/>
      <c r="AC291" s="3"/>
      <c r="AD291" s="3"/>
      <c r="AE291" s="3"/>
      <c r="AF291" s="3"/>
      <c r="AG291" s="3"/>
      <c r="AH291" s="3"/>
      <c r="AI291" s="3"/>
      <c r="AJ291" s="3"/>
      <c r="AK291" s="3"/>
      <c r="AL291" s="3"/>
      <c r="AM291" s="3"/>
      <c r="AN291" s="3"/>
      <c r="AO291" s="3"/>
      <c r="AP291" s="3"/>
      <c r="AQ291" s="3"/>
      <c r="AR291" s="3"/>
      <c r="AS291" s="3"/>
      <c r="AT291" s="3"/>
      <c r="AU291" s="3"/>
      <c r="AV291" s="3"/>
      <c r="AW291" s="3"/>
      <c r="AX291" s="3"/>
      <c r="AY291" s="3"/>
      <c r="AZ291" s="3"/>
      <c r="BA291" s="3"/>
      <c r="BB291" s="3"/>
      <c r="BC291" s="3"/>
      <c r="BD291" s="3"/>
      <c r="BE291" s="3"/>
      <c r="BF291" s="3"/>
      <c r="BG291" s="3"/>
      <c r="BH291" s="3"/>
      <c r="BI291" s="767" t="s">
        <v>1485</v>
      </c>
      <c r="BJ291" s="3"/>
      <c r="BK291" s="3"/>
      <c r="BL291" s="3"/>
      <c r="BM291" s="3"/>
      <c r="BN291" s="3"/>
      <c r="BO291" s="3"/>
      <c r="BP291" s="3"/>
      <c r="BQ291" s="3"/>
      <c r="BR291" s="3"/>
      <c r="BS291" s="3"/>
    </row>
    <row r="292" spans="1:71" ht="24.75" hidden="1" customHeight="1">
      <c r="A292" s="26"/>
      <c r="B292" s="3"/>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c r="AX292" s="3"/>
      <c r="AY292" s="3"/>
      <c r="AZ292" s="3"/>
      <c r="BA292" s="3"/>
      <c r="BB292" s="3"/>
      <c r="BC292" s="3"/>
      <c r="BD292" s="3"/>
      <c r="BE292" s="3"/>
      <c r="BF292" s="3"/>
      <c r="BG292" s="3"/>
      <c r="BH292" s="3"/>
      <c r="BI292" s="767" t="s">
        <v>1486</v>
      </c>
      <c r="BJ292" s="3"/>
      <c r="BK292" s="3"/>
      <c r="BL292" s="3"/>
      <c r="BM292" s="3"/>
      <c r="BN292" s="3"/>
      <c r="BO292" s="3"/>
      <c r="BP292" s="3"/>
      <c r="BQ292" s="3"/>
      <c r="BR292" s="3"/>
      <c r="BS292" s="3"/>
    </row>
    <row r="293" spans="1:71" ht="24.75" hidden="1" customHeight="1">
      <c r="A293" s="26"/>
      <c r="B293" s="3"/>
      <c r="C293" s="3"/>
      <c r="D293" s="3"/>
      <c r="E293" s="3"/>
      <c r="F293" s="3"/>
      <c r="G293" s="3"/>
      <c r="H293" s="3"/>
      <c r="I293" s="3"/>
      <c r="J293" s="3"/>
      <c r="K293" s="3"/>
      <c r="L293" s="3"/>
      <c r="M293" s="3"/>
      <c r="N293" s="3"/>
      <c r="O293" s="3"/>
      <c r="P293" s="3"/>
      <c r="Q293" s="3"/>
      <c r="R293" s="3"/>
      <c r="S293" s="3"/>
      <c r="T293" s="3"/>
      <c r="U293" s="3"/>
      <c r="V293" s="3"/>
      <c r="W293" s="3"/>
      <c r="X293" s="3"/>
      <c r="Y293" s="3"/>
      <c r="Z293" s="3"/>
      <c r="AA293" s="3"/>
      <c r="AB293" s="3"/>
      <c r="AC293" s="3"/>
      <c r="AD293" s="3"/>
      <c r="AE293" s="3"/>
      <c r="AF293" s="3"/>
      <c r="AG293" s="3"/>
      <c r="AH293" s="3"/>
      <c r="AI293" s="3"/>
      <c r="AJ293" s="3"/>
      <c r="AK293" s="3"/>
      <c r="AL293" s="3"/>
      <c r="AM293" s="3"/>
      <c r="AN293" s="3"/>
      <c r="AO293" s="3"/>
      <c r="AP293" s="3"/>
      <c r="AQ293" s="3"/>
      <c r="AR293" s="3"/>
      <c r="AS293" s="3"/>
      <c r="AT293" s="3"/>
      <c r="AU293" s="3"/>
      <c r="AV293" s="3"/>
      <c r="AW293" s="3"/>
      <c r="AX293" s="3"/>
      <c r="AY293" s="3"/>
      <c r="AZ293" s="3"/>
      <c r="BA293" s="3"/>
      <c r="BB293" s="3"/>
      <c r="BC293" s="3"/>
      <c r="BD293" s="3"/>
      <c r="BE293" s="3"/>
      <c r="BF293" s="3"/>
      <c r="BG293" s="3"/>
      <c r="BH293" s="3"/>
      <c r="BI293" s="767" t="s">
        <v>1487</v>
      </c>
      <c r="BJ293" s="3"/>
      <c r="BK293" s="3"/>
      <c r="BL293" s="3"/>
      <c r="BM293" s="3"/>
      <c r="BN293" s="3"/>
      <c r="BO293" s="3"/>
      <c r="BP293" s="3"/>
      <c r="BQ293" s="3"/>
      <c r="BR293" s="3"/>
      <c r="BS293" s="3"/>
    </row>
    <row r="294" spans="1:71" ht="24.75" hidden="1" customHeight="1">
      <c r="A294" s="26"/>
      <c r="B294" s="3"/>
      <c r="C294" s="3"/>
      <c r="D294" s="3"/>
      <c r="E294" s="3"/>
      <c r="F294" s="3"/>
      <c r="G294" s="3"/>
      <c r="H294" s="3"/>
      <c r="I294" s="3"/>
      <c r="J294" s="3"/>
      <c r="K294" s="3"/>
      <c r="L294" s="3"/>
      <c r="M294" s="3"/>
      <c r="N294" s="3"/>
      <c r="O294" s="3"/>
      <c r="P294" s="3"/>
      <c r="Q294" s="3"/>
      <c r="R294" s="3"/>
      <c r="S294" s="3"/>
      <c r="T294" s="3"/>
      <c r="U294" s="3"/>
      <c r="V294" s="3"/>
      <c r="W294" s="3"/>
      <c r="X294" s="3"/>
      <c r="Y294" s="3"/>
      <c r="Z294" s="3"/>
      <c r="AA294" s="3"/>
      <c r="AB294" s="3"/>
      <c r="AC294" s="3"/>
      <c r="AD294" s="3"/>
      <c r="AE294" s="3"/>
      <c r="AF294" s="3"/>
      <c r="AG294" s="3"/>
      <c r="AH294" s="3"/>
      <c r="AI294" s="3"/>
      <c r="AJ294" s="3"/>
      <c r="AK294" s="3"/>
      <c r="AL294" s="3"/>
      <c r="AM294" s="3"/>
      <c r="AN294" s="3"/>
      <c r="AO294" s="3"/>
      <c r="AP294" s="3"/>
      <c r="AQ294" s="3"/>
      <c r="AR294" s="3"/>
      <c r="AS294" s="3"/>
      <c r="AT294" s="3"/>
      <c r="AU294" s="3"/>
      <c r="AV294" s="3"/>
      <c r="AW294" s="3"/>
      <c r="AX294" s="3"/>
      <c r="AY294" s="3"/>
      <c r="AZ294" s="3"/>
      <c r="BA294" s="3"/>
      <c r="BB294" s="3"/>
      <c r="BC294" s="3"/>
      <c r="BD294" s="3"/>
      <c r="BE294" s="3"/>
      <c r="BF294" s="3"/>
      <c r="BG294" s="3"/>
      <c r="BH294" s="3"/>
      <c r="BI294" s="767" t="s">
        <v>1488</v>
      </c>
      <c r="BJ294" s="3"/>
      <c r="BK294" s="3"/>
      <c r="BL294" s="3"/>
      <c r="BM294" s="3"/>
      <c r="BN294" s="3"/>
      <c r="BO294" s="3"/>
      <c r="BP294" s="3"/>
      <c r="BQ294" s="3"/>
      <c r="BR294" s="3"/>
      <c r="BS294" s="3"/>
    </row>
    <row r="295" spans="1:71" ht="24.75" hidden="1" customHeight="1">
      <c r="A295" s="26"/>
      <c r="B295" s="3"/>
      <c r="C295" s="3"/>
      <c r="D295" s="3"/>
      <c r="E295" s="3"/>
      <c r="F295" s="3"/>
      <c r="G295" s="3"/>
      <c r="H295" s="3"/>
      <c r="I295" s="3"/>
      <c r="J295" s="3"/>
      <c r="K295" s="3"/>
      <c r="L295" s="3"/>
      <c r="M295" s="3"/>
      <c r="N295" s="3"/>
      <c r="O295" s="3"/>
      <c r="P295" s="3"/>
      <c r="Q295" s="3"/>
      <c r="R295" s="3"/>
      <c r="S295" s="3"/>
      <c r="T295" s="3"/>
      <c r="U295" s="3"/>
      <c r="V295" s="3"/>
      <c r="W295" s="3"/>
      <c r="X295" s="3"/>
      <c r="Y295" s="3"/>
      <c r="Z295" s="3"/>
      <c r="AA295" s="3"/>
      <c r="AB295" s="3"/>
      <c r="AC295" s="3"/>
      <c r="AD295" s="3"/>
      <c r="AE295" s="3"/>
      <c r="AF295" s="3"/>
      <c r="AG295" s="3"/>
      <c r="AH295" s="3"/>
      <c r="AI295" s="3"/>
      <c r="AJ295" s="3"/>
      <c r="AK295" s="3"/>
      <c r="AL295" s="3"/>
      <c r="AM295" s="3"/>
      <c r="AN295" s="3"/>
      <c r="AO295" s="3"/>
      <c r="AP295" s="3"/>
      <c r="AQ295" s="3"/>
      <c r="AR295" s="3"/>
      <c r="AS295" s="3"/>
      <c r="AT295" s="3"/>
      <c r="AU295" s="3"/>
      <c r="AV295" s="3"/>
      <c r="AW295" s="3"/>
      <c r="AX295" s="3"/>
      <c r="AY295" s="3"/>
      <c r="AZ295" s="3"/>
      <c r="BA295" s="3"/>
      <c r="BB295" s="3"/>
      <c r="BC295" s="3"/>
      <c r="BD295" s="3"/>
      <c r="BE295" s="3"/>
      <c r="BF295" s="3"/>
      <c r="BG295" s="3"/>
      <c r="BH295" s="3"/>
      <c r="BI295" s="767" t="s">
        <v>1489</v>
      </c>
      <c r="BJ295" s="3"/>
      <c r="BK295" s="3"/>
      <c r="BL295" s="3"/>
      <c r="BM295" s="3"/>
      <c r="BN295" s="3"/>
      <c r="BO295" s="3"/>
      <c r="BP295" s="3"/>
      <c r="BQ295" s="3"/>
      <c r="BR295" s="3"/>
      <c r="BS295" s="3"/>
    </row>
    <row r="296" spans="1:71" ht="24.75" hidden="1" customHeight="1">
      <c r="A296" s="26"/>
      <c r="B296" s="3"/>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c r="BA296" s="3"/>
      <c r="BB296" s="3"/>
      <c r="BC296" s="3"/>
      <c r="BD296" s="3"/>
      <c r="BE296" s="3"/>
      <c r="BF296" s="3"/>
      <c r="BG296" s="3"/>
      <c r="BH296" s="3"/>
      <c r="BI296" s="767" t="s">
        <v>1490</v>
      </c>
      <c r="BJ296" s="3"/>
      <c r="BK296" s="3"/>
      <c r="BL296" s="3"/>
      <c r="BM296" s="3"/>
      <c r="BN296" s="3"/>
      <c r="BO296" s="3"/>
      <c r="BP296" s="3"/>
      <c r="BQ296" s="3"/>
      <c r="BR296" s="3"/>
      <c r="BS296" s="3"/>
    </row>
    <row r="297" spans="1:71" ht="24.75" hidden="1" customHeight="1">
      <c r="A297" s="26"/>
      <c r="B297" s="3"/>
      <c r="C297" s="3"/>
      <c r="D297" s="3"/>
      <c r="E297" s="3"/>
      <c r="F297" s="3"/>
      <c r="G297" s="3"/>
      <c r="H297" s="3"/>
      <c r="I297" s="3"/>
      <c r="J297" s="3"/>
      <c r="K297" s="3"/>
      <c r="L297" s="3"/>
      <c r="M297" s="3"/>
      <c r="N297" s="3"/>
      <c r="O297" s="3"/>
      <c r="P297" s="3"/>
      <c r="Q297" s="3"/>
      <c r="R297" s="3"/>
      <c r="S297" s="3"/>
      <c r="T297" s="3"/>
      <c r="U297" s="3"/>
      <c r="V297" s="3"/>
      <c r="W297" s="3"/>
      <c r="X297" s="3"/>
      <c r="Y297" s="3"/>
      <c r="Z297" s="3"/>
      <c r="AA297" s="3"/>
      <c r="AB297" s="3"/>
      <c r="AC297" s="3"/>
      <c r="AD297" s="3"/>
      <c r="AE297" s="3"/>
      <c r="AF297" s="3"/>
      <c r="AG297" s="3"/>
      <c r="AH297" s="3"/>
      <c r="AI297" s="3"/>
      <c r="AJ297" s="3"/>
      <c r="AK297" s="3"/>
      <c r="AL297" s="3"/>
      <c r="AM297" s="3"/>
      <c r="AN297" s="3"/>
      <c r="AO297" s="3"/>
      <c r="AP297" s="3"/>
      <c r="AQ297" s="3"/>
      <c r="AR297" s="3"/>
      <c r="AS297" s="3"/>
      <c r="AT297" s="3"/>
      <c r="AU297" s="3"/>
      <c r="AV297" s="3"/>
      <c r="AW297" s="3"/>
      <c r="AX297" s="3"/>
      <c r="AY297" s="3"/>
      <c r="AZ297" s="3"/>
      <c r="BA297" s="3"/>
      <c r="BB297" s="3"/>
      <c r="BC297" s="3"/>
      <c r="BD297" s="3"/>
      <c r="BE297" s="3"/>
      <c r="BF297" s="3"/>
      <c r="BG297" s="3"/>
      <c r="BH297" s="3"/>
      <c r="BI297" s="767" t="s">
        <v>1491</v>
      </c>
      <c r="BJ297" s="3"/>
      <c r="BK297" s="3"/>
      <c r="BL297" s="3"/>
      <c r="BM297" s="3"/>
      <c r="BN297" s="3"/>
      <c r="BO297" s="3"/>
      <c r="BP297" s="3"/>
      <c r="BQ297" s="3"/>
      <c r="BR297" s="3"/>
      <c r="BS297" s="3"/>
    </row>
    <row r="298" spans="1:71" ht="24.75" hidden="1" customHeight="1">
      <c r="A298" s="26"/>
      <c r="B298" s="3"/>
      <c r="C298" s="3"/>
      <c r="D298" s="3"/>
      <c r="E298" s="3"/>
      <c r="F298" s="3"/>
      <c r="G298" s="3"/>
      <c r="H298" s="3"/>
      <c r="I298" s="3"/>
      <c r="J298" s="3"/>
      <c r="K298" s="3"/>
      <c r="L298" s="3"/>
      <c r="M298" s="3"/>
      <c r="N298" s="3"/>
      <c r="O298" s="3"/>
      <c r="P298" s="3"/>
      <c r="Q298" s="3"/>
      <c r="R298" s="3"/>
      <c r="S298" s="3"/>
      <c r="T298" s="3"/>
      <c r="U298" s="3"/>
      <c r="V298" s="3"/>
      <c r="W298" s="3"/>
      <c r="X298" s="3"/>
      <c r="Y298" s="3"/>
      <c r="Z298" s="3"/>
      <c r="AA298" s="3"/>
      <c r="AB298" s="3"/>
      <c r="AC298" s="3"/>
      <c r="AD298" s="3"/>
      <c r="AE298" s="3"/>
      <c r="AF298" s="3"/>
      <c r="AG298" s="3"/>
      <c r="AH298" s="3"/>
      <c r="AI298" s="3"/>
      <c r="AJ298" s="3"/>
      <c r="AK298" s="3"/>
      <c r="AL298" s="3"/>
      <c r="AM298" s="3"/>
      <c r="AN298" s="3"/>
      <c r="AO298" s="3"/>
      <c r="AP298" s="3"/>
      <c r="AQ298" s="3"/>
      <c r="AR298" s="3"/>
      <c r="AS298" s="3"/>
      <c r="AT298" s="3"/>
      <c r="AU298" s="3"/>
      <c r="AV298" s="3"/>
      <c r="AW298" s="3"/>
      <c r="AX298" s="3"/>
      <c r="AY298" s="3"/>
      <c r="AZ298" s="3"/>
      <c r="BA298" s="3"/>
      <c r="BB298" s="3"/>
      <c r="BC298" s="3"/>
      <c r="BD298" s="3"/>
      <c r="BE298" s="3"/>
      <c r="BF298" s="3"/>
      <c r="BG298" s="3"/>
      <c r="BH298" s="3"/>
      <c r="BI298" s="767" t="s">
        <v>1492</v>
      </c>
      <c r="BJ298" s="3"/>
      <c r="BK298" s="3"/>
      <c r="BL298" s="3"/>
      <c r="BM298" s="3"/>
      <c r="BN298" s="3"/>
      <c r="BO298" s="3"/>
      <c r="BP298" s="3"/>
      <c r="BQ298" s="3"/>
      <c r="BR298" s="3"/>
      <c r="BS298" s="3"/>
    </row>
    <row r="299" spans="1:71" ht="24.75" hidden="1" customHeight="1">
      <c r="A299" s="26"/>
      <c r="B299" s="3"/>
      <c r="C299" s="3"/>
      <c r="D299" s="3"/>
      <c r="E299" s="3"/>
      <c r="F299" s="3"/>
      <c r="G299" s="3"/>
      <c r="H299" s="3"/>
      <c r="I299" s="3"/>
      <c r="J299" s="3"/>
      <c r="K299" s="3"/>
      <c r="L299" s="3"/>
      <c r="M299" s="3"/>
      <c r="N299" s="3"/>
      <c r="O299" s="3"/>
      <c r="P299" s="3"/>
      <c r="Q299" s="3"/>
      <c r="R299" s="3"/>
      <c r="S299" s="3"/>
      <c r="T299" s="3"/>
      <c r="U299" s="3"/>
      <c r="V299" s="3"/>
      <c r="W299" s="3"/>
      <c r="X299" s="3"/>
      <c r="Y299" s="3"/>
      <c r="Z299" s="3"/>
      <c r="AA299" s="3"/>
      <c r="AB299" s="3"/>
      <c r="AC299" s="3"/>
      <c r="AD299" s="3"/>
      <c r="AE299" s="3"/>
      <c r="AF299" s="3"/>
      <c r="AG299" s="3"/>
      <c r="AH299" s="3"/>
      <c r="AI299" s="3"/>
      <c r="AJ299" s="3"/>
      <c r="AK299" s="3"/>
      <c r="AL299" s="3"/>
      <c r="AM299" s="3"/>
      <c r="AN299" s="3"/>
      <c r="AO299" s="3"/>
      <c r="AP299" s="3"/>
      <c r="AQ299" s="3"/>
      <c r="AR299" s="3"/>
      <c r="AS299" s="3"/>
      <c r="AT299" s="3"/>
      <c r="AU299" s="3"/>
      <c r="AV299" s="3"/>
      <c r="AW299" s="3"/>
      <c r="AX299" s="3"/>
      <c r="AY299" s="3"/>
      <c r="AZ299" s="3"/>
      <c r="BA299" s="3"/>
      <c r="BB299" s="3"/>
      <c r="BC299" s="3"/>
      <c r="BD299" s="3"/>
      <c r="BE299" s="3"/>
      <c r="BF299" s="3"/>
      <c r="BG299" s="3"/>
      <c r="BH299" s="3"/>
      <c r="BI299" s="767" t="s">
        <v>1493</v>
      </c>
      <c r="BJ299" s="3"/>
      <c r="BK299" s="3"/>
      <c r="BL299" s="3"/>
      <c r="BM299" s="3"/>
      <c r="BN299" s="3"/>
      <c r="BO299" s="3"/>
      <c r="BP299" s="3"/>
      <c r="BQ299" s="3"/>
      <c r="BR299" s="3"/>
      <c r="BS299" s="3"/>
    </row>
    <row r="300" spans="1:71" ht="24.75" hidden="1" customHeight="1">
      <c r="A300" s="26"/>
      <c r="B300" s="3"/>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c r="AX300" s="3"/>
      <c r="AY300" s="3"/>
      <c r="AZ300" s="3"/>
      <c r="BA300" s="3"/>
      <c r="BB300" s="3"/>
      <c r="BC300" s="3"/>
      <c r="BD300" s="3"/>
      <c r="BE300" s="3"/>
      <c r="BF300" s="3"/>
      <c r="BG300" s="3"/>
      <c r="BH300" s="3"/>
      <c r="BI300" s="767" t="s">
        <v>1494</v>
      </c>
      <c r="BJ300" s="3"/>
      <c r="BK300" s="3"/>
      <c r="BL300" s="3"/>
      <c r="BM300" s="3"/>
      <c r="BN300" s="3"/>
      <c r="BO300" s="3"/>
      <c r="BP300" s="3"/>
      <c r="BQ300" s="3"/>
      <c r="BR300" s="3"/>
      <c r="BS300" s="3"/>
    </row>
    <row r="301" spans="1:71" ht="24.75" hidden="1" customHeight="1">
      <c r="A301" s="26"/>
      <c r="B301" s="3"/>
      <c r="C301" s="3"/>
      <c r="D301" s="3"/>
      <c r="E301" s="3"/>
      <c r="F301" s="3"/>
      <c r="G301" s="3"/>
      <c r="H301" s="3"/>
      <c r="I301" s="3"/>
      <c r="J301" s="3"/>
      <c r="K301" s="3"/>
      <c r="L301" s="3"/>
      <c r="M301" s="3"/>
      <c r="N301" s="3"/>
      <c r="O301" s="3"/>
      <c r="P301" s="3"/>
      <c r="Q301" s="3"/>
      <c r="R301" s="3"/>
      <c r="S301" s="3"/>
      <c r="T301" s="3"/>
      <c r="U301" s="3"/>
      <c r="V301" s="3"/>
      <c r="W301" s="3"/>
      <c r="X301" s="3"/>
      <c r="Y301" s="3"/>
      <c r="Z301" s="3"/>
      <c r="AA301" s="3"/>
      <c r="AB301" s="3"/>
      <c r="AC301" s="3"/>
      <c r="AD301" s="3"/>
      <c r="AE301" s="3"/>
      <c r="AF301" s="3"/>
      <c r="AG301" s="3"/>
      <c r="AH301" s="3"/>
      <c r="AI301" s="3"/>
      <c r="AJ301" s="3"/>
      <c r="AK301" s="3"/>
      <c r="AL301" s="3"/>
      <c r="AM301" s="3"/>
      <c r="AN301" s="3"/>
      <c r="AO301" s="3"/>
      <c r="AP301" s="3"/>
      <c r="AQ301" s="3"/>
      <c r="AR301" s="3"/>
      <c r="AS301" s="3"/>
      <c r="AT301" s="3"/>
      <c r="AU301" s="3"/>
      <c r="AV301" s="3"/>
      <c r="AW301" s="3"/>
      <c r="AX301" s="3"/>
      <c r="AY301" s="3"/>
      <c r="AZ301" s="3"/>
      <c r="BA301" s="3"/>
      <c r="BB301" s="3"/>
      <c r="BC301" s="3"/>
      <c r="BD301" s="3"/>
      <c r="BE301" s="3"/>
      <c r="BF301" s="3"/>
      <c r="BG301" s="3"/>
      <c r="BH301" s="3"/>
      <c r="BI301" s="767" t="s">
        <v>1495</v>
      </c>
      <c r="BJ301" s="3"/>
      <c r="BK301" s="3"/>
      <c r="BL301" s="3"/>
      <c r="BM301" s="3"/>
      <c r="BN301" s="3"/>
      <c r="BO301" s="3"/>
      <c r="BP301" s="3"/>
      <c r="BQ301" s="3"/>
      <c r="BR301" s="3"/>
      <c r="BS301" s="3"/>
    </row>
    <row r="302" spans="1:71" ht="24.75" hidden="1" customHeight="1">
      <c r="A302" s="26"/>
      <c r="B302" s="3"/>
      <c r="C302" s="3"/>
      <c r="D302" s="3"/>
      <c r="E302" s="3"/>
      <c r="F302" s="3"/>
      <c r="G302" s="3"/>
      <c r="H302" s="3"/>
      <c r="I302" s="3"/>
      <c r="J302" s="3"/>
      <c r="K302" s="3"/>
      <c r="L302" s="3"/>
      <c r="M302" s="3"/>
      <c r="N302" s="3"/>
      <c r="O302" s="3"/>
      <c r="P302" s="3"/>
      <c r="Q302" s="3"/>
      <c r="R302" s="3"/>
      <c r="S302" s="3"/>
      <c r="T302" s="3"/>
      <c r="U302" s="3"/>
      <c r="V302" s="3"/>
      <c r="W302" s="3"/>
      <c r="X302" s="3"/>
      <c r="Y302" s="3"/>
      <c r="Z302" s="3"/>
      <c r="AA302" s="3"/>
      <c r="AB302" s="3"/>
      <c r="AC302" s="3"/>
      <c r="AD302" s="3"/>
      <c r="AE302" s="3"/>
      <c r="AF302" s="3"/>
      <c r="AG302" s="3"/>
      <c r="AH302" s="3"/>
      <c r="AI302" s="3"/>
      <c r="AJ302" s="3"/>
      <c r="AK302" s="3"/>
      <c r="AL302" s="3"/>
      <c r="AM302" s="3"/>
      <c r="AN302" s="3"/>
      <c r="AO302" s="3"/>
      <c r="AP302" s="3"/>
      <c r="AQ302" s="3"/>
      <c r="AR302" s="3"/>
      <c r="AS302" s="3"/>
      <c r="AT302" s="3"/>
      <c r="AU302" s="3"/>
      <c r="AV302" s="3"/>
      <c r="AW302" s="3"/>
      <c r="AX302" s="3"/>
      <c r="AY302" s="3"/>
      <c r="AZ302" s="3"/>
      <c r="BA302" s="3"/>
      <c r="BB302" s="3"/>
      <c r="BC302" s="3"/>
      <c r="BD302" s="3"/>
      <c r="BE302" s="3"/>
      <c r="BF302" s="3"/>
      <c r="BG302" s="3"/>
      <c r="BH302" s="3"/>
      <c r="BI302" s="767" t="s">
        <v>1496</v>
      </c>
      <c r="BJ302" s="3"/>
      <c r="BK302" s="3"/>
      <c r="BL302" s="3"/>
      <c r="BM302" s="3"/>
      <c r="BN302" s="3"/>
      <c r="BO302" s="3"/>
      <c r="BP302" s="3"/>
      <c r="BQ302" s="3"/>
      <c r="BR302" s="3"/>
      <c r="BS302" s="3"/>
    </row>
    <row r="303" spans="1:71" ht="24.75" hidden="1" customHeight="1">
      <c r="A303" s="26"/>
      <c r="B303" s="3"/>
      <c r="C303" s="3"/>
      <c r="D303" s="3"/>
      <c r="E303" s="3"/>
      <c r="F303" s="3"/>
      <c r="G303" s="3"/>
      <c r="H303" s="3"/>
      <c r="I303" s="3"/>
      <c r="J303" s="3"/>
      <c r="K303" s="3"/>
      <c r="L303" s="3"/>
      <c r="M303" s="3"/>
      <c r="N303" s="3"/>
      <c r="O303" s="3"/>
      <c r="P303" s="3"/>
      <c r="Q303" s="3"/>
      <c r="R303" s="3"/>
      <c r="S303" s="3"/>
      <c r="T303" s="3"/>
      <c r="U303" s="3"/>
      <c r="V303" s="3"/>
      <c r="W303" s="3"/>
      <c r="X303" s="3"/>
      <c r="Y303" s="3"/>
      <c r="Z303" s="3"/>
      <c r="AA303" s="3"/>
      <c r="AB303" s="3"/>
      <c r="AC303" s="3"/>
      <c r="AD303" s="3"/>
      <c r="AE303" s="3"/>
      <c r="AF303" s="3"/>
      <c r="AG303" s="3"/>
      <c r="AH303" s="3"/>
      <c r="AI303" s="3"/>
      <c r="AJ303" s="3"/>
      <c r="AK303" s="3"/>
      <c r="AL303" s="3"/>
      <c r="AM303" s="3"/>
      <c r="AN303" s="3"/>
      <c r="AO303" s="3"/>
      <c r="AP303" s="3"/>
      <c r="AQ303" s="3"/>
      <c r="AR303" s="3"/>
      <c r="AS303" s="3"/>
      <c r="AT303" s="3"/>
      <c r="AU303" s="3"/>
      <c r="AV303" s="3"/>
      <c r="AW303" s="3"/>
      <c r="AX303" s="3"/>
      <c r="AY303" s="3"/>
      <c r="AZ303" s="3"/>
      <c r="BA303" s="3"/>
      <c r="BB303" s="3"/>
      <c r="BC303" s="3"/>
      <c r="BD303" s="3"/>
      <c r="BE303" s="3"/>
      <c r="BF303" s="3"/>
      <c r="BG303" s="3"/>
      <c r="BH303" s="3"/>
      <c r="BI303" s="767" t="s">
        <v>1497</v>
      </c>
      <c r="BJ303" s="3"/>
      <c r="BK303" s="3"/>
      <c r="BL303" s="3"/>
      <c r="BM303" s="3"/>
      <c r="BN303" s="3"/>
      <c r="BO303" s="3"/>
      <c r="BP303" s="3"/>
      <c r="BQ303" s="3"/>
      <c r="BR303" s="3"/>
      <c r="BS303" s="3"/>
    </row>
    <row r="304" spans="1:71" ht="24.75" hidden="1" customHeight="1">
      <c r="A304" s="26"/>
      <c r="B304" s="3"/>
      <c r="C304" s="3"/>
      <c r="D304" s="3"/>
      <c r="E304" s="3"/>
      <c r="F304" s="3"/>
      <c r="G304" s="3"/>
      <c r="H304" s="3"/>
      <c r="I304" s="3"/>
      <c r="J304" s="3"/>
      <c r="K304" s="3"/>
      <c r="L304" s="3"/>
      <c r="M304" s="3"/>
      <c r="N304" s="3"/>
      <c r="O304" s="3"/>
      <c r="P304" s="3"/>
      <c r="Q304" s="3"/>
      <c r="R304" s="3"/>
      <c r="S304" s="3"/>
      <c r="T304" s="3"/>
      <c r="U304" s="3"/>
      <c r="V304" s="3"/>
      <c r="W304" s="3"/>
      <c r="X304" s="3"/>
      <c r="Y304" s="3"/>
      <c r="Z304" s="3"/>
      <c r="AA304" s="3"/>
      <c r="AB304" s="3"/>
      <c r="AC304" s="3"/>
      <c r="AD304" s="3"/>
      <c r="AE304" s="3"/>
      <c r="AF304" s="3"/>
      <c r="AG304" s="3"/>
      <c r="AH304" s="3"/>
      <c r="AI304" s="3"/>
      <c r="AJ304" s="3"/>
      <c r="AK304" s="3"/>
      <c r="AL304" s="3"/>
      <c r="AM304" s="3"/>
      <c r="AN304" s="3"/>
      <c r="AO304" s="3"/>
      <c r="AP304" s="3"/>
      <c r="AQ304" s="3"/>
      <c r="AR304" s="3"/>
      <c r="AS304" s="3"/>
      <c r="AT304" s="3"/>
      <c r="AU304" s="3"/>
      <c r="AV304" s="3"/>
      <c r="AW304" s="3"/>
      <c r="AX304" s="3"/>
      <c r="AY304" s="3"/>
      <c r="AZ304" s="3"/>
      <c r="BA304" s="3"/>
      <c r="BB304" s="3"/>
      <c r="BC304" s="3"/>
      <c r="BD304" s="3"/>
      <c r="BE304" s="3"/>
      <c r="BF304" s="3"/>
      <c r="BG304" s="3"/>
      <c r="BH304" s="3"/>
      <c r="BI304" s="767" t="s">
        <v>1498</v>
      </c>
      <c r="BJ304" s="3"/>
      <c r="BK304" s="3"/>
      <c r="BL304" s="3"/>
      <c r="BM304" s="3"/>
      <c r="BN304" s="3"/>
      <c r="BO304" s="3"/>
      <c r="BP304" s="3"/>
      <c r="BQ304" s="3"/>
      <c r="BR304" s="3"/>
      <c r="BS304" s="3"/>
    </row>
    <row r="305" spans="1:71" ht="24.75" hidden="1" customHeight="1">
      <c r="A305" s="26"/>
      <c r="B305" s="3"/>
      <c r="C305" s="3"/>
      <c r="D305" s="3"/>
      <c r="E305" s="3"/>
      <c r="F305" s="3"/>
      <c r="G305" s="3"/>
      <c r="H305" s="3"/>
      <c r="I305" s="3"/>
      <c r="J305" s="3"/>
      <c r="K305" s="3"/>
      <c r="L305" s="3"/>
      <c r="M305" s="3"/>
      <c r="N305" s="3"/>
      <c r="O305" s="3"/>
      <c r="P305" s="3"/>
      <c r="Q305" s="3"/>
      <c r="R305" s="3"/>
      <c r="S305" s="3"/>
      <c r="T305" s="3"/>
      <c r="U305" s="3"/>
      <c r="V305" s="3"/>
      <c r="W305" s="3"/>
      <c r="X305" s="3"/>
      <c r="Y305" s="3"/>
      <c r="Z305" s="3"/>
      <c r="AA305" s="3"/>
      <c r="AB305" s="3"/>
      <c r="AC305" s="3"/>
      <c r="AD305" s="3"/>
      <c r="AE305" s="3"/>
      <c r="AF305" s="3"/>
      <c r="AG305" s="3"/>
      <c r="AH305" s="3"/>
      <c r="AI305" s="3"/>
      <c r="AJ305" s="3"/>
      <c r="AK305" s="3"/>
      <c r="AL305" s="3"/>
      <c r="AM305" s="3"/>
      <c r="AN305" s="3"/>
      <c r="AO305" s="3"/>
      <c r="AP305" s="3"/>
      <c r="AQ305" s="3"/>
      <c r="AR305" s="3"/>
      <c r="AS305" s="3"/>
      <c r="AT305" s="3"/>
      <c r="AU305" s="3"/>
      <c r="AV305" s="3"/>
      <c r="AW305" s="3"/>
      <c r="AX305" s="3"/>
      <c r="AY305" s="3"/>
      <c r="AZ305" s="3"/>
      <c r="BA305" s="3"/>
      <c r="BB305" s="3"/>
      <c r="BC305" s="3"/>
      <c r="BD305" s="3"/>
      <c r="BE305" s="3"/>
      <c r="BF305" s="3"/>
      <c r="BG305" s="3"/>
      <c r="BH305" s="3"/>
      <c r="BI305" s="767" t="s">
        <v>1499</v>
      </c>
      <c r="BJ305" s="3"/>
      <c r="BK305" s="3"/>
      <c r="BL305" s="3"/>
      <c r="BM305" s="3"/>
      <c r="BN305" s="3"/>
      <c r="BO305" s="3"/>
      <c r="BP305" s="3"/>
      <c r="BQ305" s="3"/>
      <c r="BR305" s="3"/>
      <c r="BS305" s="3"/>
    </row>
    <row r="306" spans="1:71" ht="24.75" hidden="1" customHeight="1">
      <c r="A306" s="26"/>
      <c r="B306" s="3"/>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c r="AV306" s="3"/>
      <c r="AW306" s="3"/>
      <c r="AX306" s="3"/>
      <c r="AY306" s="3"/>
      <c r="AZ306" s="3"/>
      <c r="BA306" s="3"/>
      <c r="BB306" s="3"/>
      <c r="BC306" s="3"/>
      <c r="BD306" s="3"/>
      <c r="BE306" s="3"/>
      <c r="BF306" s="3"/>
      <c r="BG306" s="3"/>
      <c r="BH306" s="3"/>
      <c r="BI306" s="767" t="s">
        <v>1500</v>
      </c>
      <c r="BJ306" s="3"/>
      <c r="BK306" s="3"/>
      <c r="BL306" s="3"/>
      <c r="BM306" s="3"/>
      <c r="BN306" s="3"/>
      <c r="BO306" s="3"/>
      <c r="BP306" s="3"/>
      <c r="BQ306" s="3"/>
      <c r="BR306" s="3"/>
      <c r="BS306" s="3"/>
    </row>
    <row r="307" spans="1:71" ht="24.75" hidden="1" customHeight="1">
      <c r="A307" s="26"/>
      <c r="B307" s="3"/>
      <c r="C307" s="3"/>
      <c r="D307" s="3"/>
      <c r="E307" s="3"/>
      <c r="F307" s="3"/>
      <c r="G307" s="3"/>
      <c r="H307" s="3"/>
      <c r="I307" s="3"/>
      <c r="J307" s="3"/>
      <c r="K307" s="3"/>
      <c r="L307" s="3"/>
      <c r="M307" s="3"/>
      <c r="N307" s="3"/>
      <c r="O307" s="3"/>
      <c r="P307" s="3"/>
      <c r="Q307" s="3"/>
      <c r="R307" s="3"/>
      <c r="S307" s="3"/>
      <c r="T307" s="3"/>
      <c r="U307" s="3"/>
      <c r="V307" s="3"/>
      <c r="W307" s="3"/>
      <c r="X307" s="3"/>
      <c r="Y307" s="3"/>
      <c r="Z307" s="3"/>
      <c r="AA307" s="3"/>
      <c r="AB307" s="3"/>
      <c r="AC307" s="3"/>
      <c r="AD307" s="3"/>
      <c r="AE307" s="3"/>
      <c r="AF307" s="3"/>
      <c r="AG307" s="3"/>
      <c r="AH307" s="3"/>
      <c r="AI307" s="3"/>
      <c r="AJ307" s="3"/>
      <c r="AK307" s="3"/>
      <c r="AL307" s="3"/>
      <c r="AM307" s="3"/>
      <c r="AN307" s="3"/>
      <c r="AO307" s="3"/>
      <c r="AP307" s="3"/>
      <c r="AQ307" s="3"/>
      <c r="AR307" s="3"/>
      <c r="AS307" s="3"/>
      <c r="AT307" s="3"/>
      <c r="AU307" s="3"/>
      <c r="AV307" s="3"/>
      <c r="AW307" s="3"/>
      <c r="AX307" s="3"/>
      <c r="AY307" s="3"/>
      <c r="AZ307" s="3"/>
      <c r="BA307" s="3"/>
      <c r="BB307" s="3"/>
      <c r="BC307" s="3"/>
      <c r="BD307" s="3"/>
      <c r="BE307" s="3"/>
      <c r="BF307" s="3"/>
      <c r="BG307" s="3"/>
      <c r="BH307" s="3"/>
      <c r="BI307" s="767" t="s">
        <v>1501</v>
      </c>
      <c r="BJ307" s="3"/>
      <c r="BK307" s="3"/>
      <c r="BL307" s="3"/>
      <c r="BM307" s="3"/>
      <c r="BN307" s="3"/>
      <c r="BO307" s="3"/>
      <c r="BP307" s="3"/>
      <c r="BQ307" s="3"/>
      <c r="BR307" s="3"/>
      <c r="BS307" s="3"/>
    </row>
    <row r="308" spans="1:71" ht="24.75" hidden="1" customHeight="1">
      <c r="A308" s="26"/>
      <c r="B308" s="3"/>
      <c r="C308" s="3"/>
      <c r="D308" s="3"/>
      <c r="E308" s="3"/>
      <c r="F308" s="3"/>
      <c r="G308" s="3"/>
      <c r="H308" s="3"/>
      <c r="I308" s="3"/>
      <c r="J308" s="3"/>
      <c r="K308" s="3"/>
      <c r="L308" s="3"/>
      <c r="M308" s="3"/>
      <c r="N308" s="3"/>
      <c r="O308" s="3"/>
      <c r="P308" s="3"/>
      <c r="Q308" s="3"/>
      <c r="R308" s="3"/>
      <c r="S308" s="3"/>
      <c r="T308" s="3"/>
      <c r="U308" s="3"/>
      <c r="V308" s="3"/>
      <c r="W308" s="3"/>
      <c r="X308" s="3"/>
      <c r="Y308" s="3"/>
      <c r="Z308" s="3"/>
      <c r="AA308" s="3"/>
      <c r="AB308" s="3"/>
      <c r="AC308" s="3"/>
      <c r="AD308" s="3"/>
      <c r="AE308" s="3"/>
      <c r="AF308" s="3"/>
      <c r="AG308" s="3"/>
      <c r="AH308" s="3"/>
      <c r="AI308" s="3"/>
      <c r="AJ308" s="3"/>
      <c r="AK308" s="3"/>
      <c r="AL308" s="3"/>
      <c r="AM308" s="3"/>
      <c r="AN308" s="3"/>
      <c r="AO308" s="3"/>
      <c r="AP308" s="3"/>
      <c r="AQ308" s="3"/>
      <c r="AR308" s="3"/>
      <c r="AS308" s="3"/>
      <c r="AT308" s="3"/>
      <c r="AU308" s="3"/>
      <c r="AV308" s="3"/>
      <c r="AW308" s="3"/>
      <c r="AX308" s="3"/>
      <c r="AY308" s="3"/>
      <c r="AZ308" s="3"/>
      <c r="BA308" s="3"/>
      <c r="BB308" s="3"/>
      <c r="BC308" s="3"/>
      <c r="BD308" s="3"/>
      <c r="BE308" s="3"/>
      <c r="BF308" s="3"/>
      <c r="BG308" s="3"/>
      <c r="BH308" s="3"/>
      <c r="BI308" s="767" t="s">
        <v>1502</v>
      </c>
      <c r="BJ308" s="3"/>
      <c r="BK308" s="3"/>
      <c r="BL308" s="3"/>
      <c r="BM308" s="3"/>
      <c r="BN308" s="3"/>
      <c r="BO308" s="3"/>
      <c r="BP308" s="3"/>
      <c r="BQ308" s="3"/>
      <c r="BR308" s="3"/>
      <c r="BS308" s="3"/>
    </row>
    <row r="309" spans="1:71" ht="24.75" hidden="1" customHeight="1">
      <c r="A309" s="26"/>
      <c r="B309" s="3"/>
      <c r="C309" s="3"/>
      <c r="D309" s="3"/>
      <c r="E309" s="3"/>
      <c r="F309" s="3"/>
      <c r="G309" s="3"/>
      <c r="H309" s="3"/>
      <c r="I309" s="3"/>
      <c r="J309" s="3"/>
      <c r="K309" s="3"/>
      <c r="L309" s="3"/>
      <c r="M309" s="3"/>
      <c r="N309" s="3"/>
      <c r="O309" s="3"/>
      <c r="P309" s="3"/>
      <c r="Q309" s="3"/>
      <c r="R309" s="3"/>
      <c r="S309" s="3"/>
      <c r="T309" s="3"/>
      <c r="U309" s="3"/>
      <c r="V309" s="3"/>
      <c r="W309" s="3"/>
      <c r="X309" s="3"/>
      <c r="Y309" s="3"/>
      <c r="Z309" s="3"/>
      <c r="AA309" s="3"/>
      <c r="AB309" s="3"/>
      <c r="AC309" s="3"/>
      <c r="AD309" s="3"/>
      <c r="AE309" s="3"/>
      <c r="AF309" s="3"/>
      <c r="AG309" s="3"/>
      <c r="AH309" s="3"/>
      <c r="AI309" s="3"/>
      <c r="AJ309" s="3"/>
      <c r="AK309" s="3"/>
      <c r="AL309" s="3"/>
      <c r="AM309" s="3"/>
      <c r="AN309" s="3"/>
      <c r="AO309" s="3"/>
      <c r="AP309" s="3"/>
      <c r="AQ309" s="3"/>
      <c r="AR309" s="3"/>
      <c r="AS309" s="3"/>
      <c r="AT309" s="3"/>
      <c r="AU309" s="3"/>
      <c r="AV309" s="3"/>
      <c r="AW309" s="3"/>
      <c r="AX309" s="3"/>
      <c r="AY309" s="3"/>
      <c r="AZ309" s="3"/>
      <c r="BA309" s="3"/>
      <c r="BB309" s="3"/>
      <c r="BC309" s="3"/>
      <c r="BD309" s="3"/>
      <c r="BE309" s="3"/>
      <c r="BF309" s="3"/>
      <c r="BG309" s="3"/>
      <c r="BH309" s="3"/>
      <c r="BI309" s="767" t="s">
        <v>1503</v>
      </c>
      <c r="BJ309" s="3"/>
      <c r="BK309" s="3"/>
      <c r="BL309" s="3"/>
      <c r="BM309" s="3"/>
      <c r="BN309" s="3"/>
      <c r="BO309" s="3"/>
      <c r="BP309" s="3"/>
      <c r="BQ309" s="3"/>
      <c r="BR309" s="3"/>
      <c r="BS309" s="3"/>
    </row>
    <row r="310" spans="1:71" ht="24.75" hidden="1" customHeight="1">
      <c r="A310" s="26"/>
      <c r="B310" s="3"/>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c r="AV310" s="3"/>
      <c r="AW310" s="3"/>
      <c r="AX310" s="3"/>
      <c r="AY310" s="3"/>
      <c r="AZ310" s="3"/>
      <c r="BA310" s="3"/>
      <c r="BB310" s="3"/>
      <c r="BC310" s="3"/>
      <c r="BD310" s="3"/>
      <c r="BE310" s="3"/>
      <c r="BF310" s="3"/>
      <c r="BG310" s="3"/>
      <c r="BH310" s="3"/>
      <c r="BI310" s="767" t="s">
        <v>1504</v>
      </c>
      <c r="BJ310" s="3"/>
      <c r="BK310" s="3"/>
      <c r="BL310" s="3"/>
      <c r="BM310" s="3"/>
      <c r="BN310" s="3"/>
      <c r="BO310" s="3"/>
      <c r="BP310" s="3"/>
      <c r="BQ310" s="3"/>
      <c r="BR310" s="3"/>
      <c r="BS310" s="3"/>
    </row>
    <row r="311" spans="1:71" ht="24.75" hidden="1" customHeight="1">
      <c r="A311" s="26"/>
      <c r="B311" s="3"/>
      <c r="C311" s="3"/>
      <c r="D311" s="3"/>
      <c r="E311" s="3"/>
      <c r="F311" s="3"/>
      <c r="G311" s="3"/>
      <c r="H311" s="3"/>
      <c r="I311" s="3"/>
      <c r="J311" s="3"/>
      <c r="K311" s="3"/>
      <c r="L311" s="3"/>
      <c r="M311" s="3"/>
      <c r="N311" s="3"/>
      <c r="O311" s="3"/>
      <c r="P311" s="3"/>
      <c r="Q311" s="3"/>
      <c r="R311" s="3"/>
      <c r="S311" s="3"/>
      <c r="T311" s="3"/>
      <c r="U311" s="3"/>
      <c r="V311" s="3"/>
      <c r="W311" s="3"/>
      <c r="X311" s="3"/>
      <c r="Y311" s="3"/>
      <c r="Z311" s="3"/>
      <c r="AA311" s="3"/>
      <c r="AB311" s="3"/>
      <c r="AC311" s="3"/>
      <c r="AD311" s="3"/>
      <c r="AE311" s="3"/>
      <c r="AF311" s="3"/>
      <c r="AG311" s="3"/>
      <c r="AH311" s="3"/>
      <c r="AI311" s="3"/>
      <c r="AJ311" s="3"/>
      <c r="AK311" s="3"/>
      <c r="AL311" s="3"/>
      <c r="AM311" s="3"/>
      <c r="AN311" s="3"/>
      <c r="AO311" s="3"/>
      <c r="AP311" s="3"/>
      <c r="AQ311" s="3"/>
      <c r="AR311" s="3"/>
      <c r="AS311" s="3"/>
      <c r="AT311" s="3"/>
      <c r="AU311" s="3"/>
      <c r="AV311" s="3"/>
      <c r="AW311" s="3"/>
      <c r="AX311" s="3"/>
      <c r="AY311" s="3"/>
      <c r="AZ311" s="3"/>
      <c r="BA311" s="3"/>
      <c r="BB311" s="3"/>
      <c r="BC311" s="3"/>
      <c r="BD311" s="3"/>
      <c r="BE311" s="3"/>
      <c r="BF311" s="3"/>
      <c r="BG311" s="3"/>
      <c r="BH311" s="3"/>
      <c r="BI311" s="767" t="s">
        <v>1505</v>
      </c>
      <c r="BJ311" s="3"/>
      <c r="BK311" s="3"/>
      <c r="BL311" s="3"/>
      <c r="BM311" s="3"/>
      <c r="BN311" s="3"/>
      <c r="BO311" s="3"/>
      <c r="BP311" s="3"/>
      <c r="BQ311" s="3"/>
      <c r="BR311" s="3"/>
      <c r="BS311" s="3"/>
    </row>
    <row r="312" spans="1:71" ht="24.75" hidden="1" customHeight="1">
      <c r="A312" s="26"/>
      <c r="B312" s="3"/>
      <c r="C312" s="3"/>
      <c r="D312" s="3"/>
      <c r="E312" s="3"/>
      <c r="F312" s="3"/>
      <c r="G312" s="3"/>
      <c r="H312" s="3"/>
      <c r="I312" s="3"/>
      <c r="J312" s="3"/>
      <c r="K312" s="3"/>
      <c r="L312" s="3"/>
      <c r="M312" s="3"/>
      <c r="N312" s="3"/>
      <c r="O312" s="3"/>
      <c r="P312" s="3"/>
      <c r="Q312" s="3"/>
      <c r="R312" s="3"/>
      <c r="S312" s="3"/>
      <c r="T312" s="3"/>
      <c r="U312" s="3"/>
      <c r="V312" s="3"/>
      <c r="W312" s="3"/>
      <c r="X312" s="3"/>
      <c r="Y312" s="3"/>
      <c r="Z312" s="3"/>
      <c r="AA312" s="3"/>
      <c r="AB312" s="3"/>
      <c r="AC312" s="3"/>
      <c r="AD312" s="3"/>
      <c r="AE312" s="3"/>
      <c r="AF312" s="3"/>
      <c r="AG312" s="3"/>
      <c r="AH312" s="3"/>
      <c r="AI312" s="3"/>
      <c r="AJ312" s="3"/>
      <c r="AK312" s="3"/>
      <c r="AL312" s="3"/>
      <c r="AM312" s="3"/>
      <c r="AN312" s="3"/>
      <c r="AO312" s="3"/>
      <c r="AP312" s="3"/>
      <c r="AQ312" s="3"/>
      <c r="AR312" s="3"/>
      <c r="AS312" s="3"/>
      <c r="AT312" s="3"/>
      <c r="AU312" s="3"/>
      <c r="AV312" s="3"/>
      <c r="AW312" s="3"/>
      <c r="AX312" s="3"/>
      <c r="AY312" s="3"/>
      <c r="AZ312" s="3"/>
      <c r="BA312" s="3"/>
      <c r="BB312" s="3"/>
      <c r="BC312" s="3"/>
      <c r="BD312" s="3"/>
      <c r="BE312" s="3"/>
      <c r="BF312" s="3"/>
      <c r="BG312" s="3"/>
      <c r="BH312" s="3"/>
      <c r="BI312" s="767" t="s">
        <v>1506</v>
      </c>
      <c r="BJ312" s="3"/>
      <c r="BK312" s="3"/>
      <c r="BL312" s="3"/>
      <c r="BM312" s="3"/>
      <c r="BN312" s="3"/>
      <c r="BO312" s="3"/>
      <c r="BP312" s="3"/>
      <c r="BQ312" s="3"/>
      <c r="BR312" s="3"/>
      <c r="BS312" s="3"/>
    </row>
    <row r="313" spans="1:71" ht="24.75" hidden="1" customHeight="1">
      <c r="A313" s="26"/>
      <c r="B313" s="3"/>
      <c r="C313" s="3"/>
      <c r="D313" s="3"/>
      <c r="E313" s="3"/>
      <c r="F313" s="3"/>
      <c r="G313" s="3"/>
      <c r="H313" s="3"/>
      <c r="I313" s="3"/>
      <c r="J313" s="3"/>
      <c r="K313" s="3"/>
      <c r="L313" s="3"/>
      <c r="M313" s="3"/>
      <c r="N313" s="3"/>
      <c r="O313" s="3"/>
      <c r="P313" s="3"/>
      <c r="Q313" s="3"/>
      <c r="R313" s="3"/>
      <c r="S313" s="3"/>
      <c r="T313" s="3"/>
      <c r="U313" s="3"/>
      <c r="V313" s="3"/>
      <c r="W313" s="3"/>
      <c r="X313" s="3"/>
      <c r="Y313" s="3"/>
      <c r="Z313" s="3"/>
      <c r="AA313" s="3"/>
      <c r="AB313" s="3"/>
      <c r="AC313" s="3"/>
      <c r="AD313" s="3"/>
      <c r="AE313" s="3"/>
      <c r="AF313" s="3"/>
      <c r="AG313" s="3"/>
      <c r="AH313" s="3"/>
      <c r="AI313" s="3"/>
      <c r="AJ313" s="3"/>
      <c r="AK313" s="3"/>
      <c r="AL313" s="3"/>
      <c r="AM313" s="3"/>
      <c r="AN313" s="3"/>
      <c r="AO313" s="3"/>
      <c r="AP313" s="3"/>
      <c r="AQ313" s="3"/>
      <c r="AR313" s="3"/>
      <c r="AS313" s="3"/>
      <c r="AT313" s="3"/>
      <c r="AU313" s="3"/>
      <c r="AV313" s="3"/>
      <c r="AW313" s="3"/>
      <c r="AX313" s="3"/>
      <c r="AY313" s="3"/>
      <c r="AZ313" s="3"/>
      <c r="BA313" s="3"/>
      <c r="BB313" s="3"/>
      <c r="BC313" s="3"/>
      <c r="BD313" s="3"/>
      <c r="BE313" s="3"/>
      <c r="BF313" s="3"/>
      <c r="BG313" s="3"/>
      <c r="BH313" s="3"/>
      <c r="BI313" s="767" t="s">
        <v>1507</v>
      </c>
      <c r="BJ313" s="3"/>
      <c r="BK313" s="3"/>
      <c r="BL313" s="3"/>
      <c r="BM313" s="3"/>
      <c r="BN313" s="3"/>
      <c r="BO313" s="3"/>
      <c r="BP313" s="3"/>
      <c r="BQ313" s="3"/>
      <c r="BR313" s="3"/>
      <c r="BS313" s="3"/>
    </row>
    <row r="314" spans="1:71" ht="24.75" hidden="1" customHeight="1">
      <c r="A314" s="26"/>
      <c r="B314" s="3"/>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c r="AX314" s="3"/>
      <c r="AY314" s="3"/>
      <c r="AZ314" s="3"/>
      <c r="BA314" s="3"/>
      <c r="BB314" s="3"/>
      <c r="BC314" s="3"/>
      <c r="BD314" s="3"/>
      <c r="BE314" s="3"/>
      <c r="BF314" s="3"/>
      <c r="BG314" s="3"/>
      <c r="BH314" s="3"/>
      <c r="BI314" s="767" t="s">
        <v>1508</v>
      </c>
      <c r="BJ314" s="3"/>
      <c r="BK314" s="3"/>
      <c r="BL314" s="3"/>
      <c r="BM314" s="3"/>
      <c r="BN314" s="3"/>
      <c r="BO314" s="3"/>
      <c r="BP314" s="3"/>
      <c r="BQ314" s="3"/>
      <c r="BR314" s="3"/>
      <c r="BS314" s="3"/>
    </row>
    <row r="315" spans="1:71" ht="24.75" hidden="1" customHeight="1">
      <c r="A315" s="26"/>
      <c r="B315" s="3"/>
      <c r="C315" s="3"/>
      <c r="D315" s="3"/>
      <c r="E315" s="3"/>
      <c r="F315" s="3"/>
      <c r="G315" s="3"/>
      <c r="H315" s="3"/>
      <c r="I315" s="3"/>
      <c r="J315" s="3"/>
      <c r="K315" s="3"/>
      <c r="L315" s="3"/>
      <c r="M315" s="3"/>
      <c r="N315" s="3"/>
      <c r="O315" s="3"/>
      <c r="P315" s="3"/>
      <c r="Q315" s="3"/>
      <c r="R315" s="3"/>
      <c r="S315" s="3"/>
      <c r="T315" s="3"/>
      <c r="U315" s="3"/>
      <c r="V315" s="3"/>
      <c r="W315" s="3"/>
      <c r="X315" s="3"/>
      <c r="Y315" s="3"/>
      <c r="Z315" s="3"/>
      <c r="AA315" s="3"/>
      <c r="AB315" s="3"/>
      <c r="AC315" s="3"/>
      <c r="AD315" s="3"/>
      <c r="AE315" s="3"/>
      <c r="AF315" s="3"/>
      <c r="AG315" s="3"/>
      <c r="AH315" s="3"/>
      <c r="AI315" s="3"/>
      <c r="AJ315" s="3"/>
      <c r="AK315" s="3"/>
      <c r="AL315" s="3"/>
      <c r="AM315" s="3"/>
      <c r="AN315" s="3"/>
      <c r="AO315" s="3"/>
      <c r="AP315" s="3"/>
      <c r="AQ315" s="3"/>
      <c r="AR315" s="3"/>
      <c r="AS315" s="3"/>
      <c r="AT315" s="3"/>
      <c r="AU315" s="3"/>
      <c r="AV315" s="3"/>
      <c r="AW315" s="3"/>
      <c r="AX315" s="3"/>
      <c r="AY315" s="3"/>
      <c r="AZ315" s="3"/>
      <c r="BA315" s="3"/>
      <c r="BB315" s="3"/>
      <c r="BC315" s="3"/>
      <c r="BD315" s="3"/>
      <c r="BE315" s="3"/>
      <c r="BF315" s="3"/>
      <c r="BG315" s="3"/>
      <c r="BH315" s="3"/>
      <c r="BI315" s="767" t="s">
        <v>1509</v>
      </c>
      <c r="BJ315" s="3"/>
      <c r="BK315" s="3"/>
      <c r="BL315" s="3"/>
      <c r="BM315" s="3"/>
      <c r="BN315" s="3"/>
      <c r="BO315" s="3"/>
      <c r="BP315" s="3"/>
      <c r="BQ315" s="3"/>
      <c r="BR315" s="3"/>
      <c r="BS315" s="3"/>
    </row>
    <row r="316" spans="1:71" ht="24.75" hidden="1" customHeight="1">
      <c r="A316" s="26"/>
      <c r="B316" s="3"/>
      <c r="C316" s="3"/>
      <c r="D316" s="3"/>
      <c r="E316" s="3"/>
      <c r="F316" s="3"/>
      <c r="G316" s="3"/>
      <c r="H316" s="3"/>
      <c r="I316" s="3"/>
      <c r="J316" s="3"/>
      <c r="K316" s="3"/>
      <c r="L316" s="3"/>
      <c r="M316" s="3"/>
      <c r="N316" s="3"/>
      <c r="O316" s="3"/>
      <c r="P316" s="3"/>
      <c r="Q316" s="3"/>
      <c r="R316" s="3"/>
      <c r="S316" s="3"/>
      <c r="T316" s="3"/>
      <c r="U316" s="3"/>
      <c r="V316" s="3"/>
      <c r="W316" s="3"/>
      <c r="X316" s="3"/>
      <c r="Y316" s="3"/>
      <c r="Z316" s="3"/>
      <c r="AA316" s="3"/>
      <c r="AB316" s="3"/>
      <c r="AC316" s="3"/>
      <c r="AD316" s="3"/>
      <c r="AE316" s="3"/>
      <c r="AF316" s="3"/>
      <c r="AG316" s="3"/>
      <c r="AH316" s="3"/>
      <c r="AI316" s="3"/>
      <c r="AJ316" s="3"/>
      <c r="AK316" s="3"/>
      <c r="AL316" s="3"/>
      <c r="AM316" s="3"/>
      <c r="AN316" s="3"/>
      <c r="AO316" s="3"/>
      <c r="AP316" s="3"/>
      <c r="AQ316" s="3"/>
      <c r="AR316" s="3"/>
      <c r="AS316" s="3"/>
      <c r="AT316" s="3"/>
      <c r="AU316" s="3"/>
      <c r="AV316" s="3"/>
      <c r="AW316" s="3"/>
      <c r="AX316" s="3"/>
      <c r="AY316" s="3"/>
      <c r="AZ316" s="3"/>
      <c r="BA316" s="3"/>
      <c r="BB316" s="3"/>
      <c r="BC316" s="3"/>
      <c r="BD316" s="3"/>
      <c r="BE316" s="3"/>
      <c r="BF316" s="3"/>
      <c r="BG316" s="3"/>
      <c r="BH316" s="3"/>
      <c r="BI316" s="767" t="s">
        <v>1510</v>
      </c>
      <c r="BJ316" s="3"/>
      <c r="BK316" s="3"/>
      <c r="BL316" s="3"/>
      <c r="BM316" s="3"/>
      <c r="BN316" s="3"/>
      <c r="BO316" s="3"/>
      <c r="BP316" s="3"/>
      <c r="BQ316" s="3"/>
      <c r="BR316" s="3"/>
      <c r="BS316" s="3"/>
    </row>
    <row r="317" spans="1:71" ht="24.75" hidden="1" customHeight="1">
      <c r="A317" s="26"/>
      <c r="B317" s="3"/>
      <c r="C317" s="3"/>
      <c r="D317" s="3"/>
      <c r="E317" s="3"/>
      <c r="F317" s="3"/>
      <c r="G317" s="3"/>
      <c r="H317" s="3"/>
      <c r="I317" s="3"/>
      <c r="J317" s="3"/>
      <c r="K317" s="3"/>
      <c r="L317" s="3"/>
      <c r="M317" s="3"/>
      <c r="N317" s="3"/>
      <c r="O317" s="3"/>
      <c r="P317" s="3"/>
      <c r="Q317" s="3"/>
      <c r="R317" s="3"/>
      <c r="S317" s="3"/>
      <c r="T317" s="3"/>
      <c r="U317" s="3"/>
      <c r="V317" s="3"/>
      <c r="W317" s="3"/>
      <c r="X317" s="3"/>
      <c r="Y317" s="3"/>
      <c r="Z317" s="3"/>
      <c r="AA317" s="3"/>
      <c r="AB317" s="3"/>
      <c r="AC317" s="3"/>
      <c r="AD317" s="3"/>
      <c r="AE317" s="3"/>
      <c r="AF317" s="3"/>
      <c r="AG317" s="3"/>
      <c r="AH317" s="3"/>
      <c r="AI317" s="3"/>
      <c r="AJ317" s="3"/>
      <c r="AK317" s="3"/>
      <c r="AL317" s="3"/>
      <c r="AM317" s="3"/>
      <c r="AN317" s="3"/>
      <c r="AO317" s="3"/>
      <c r="AP317" s="3"/>
      <c r="AQ317" s="3"/>
      <c r="AR317" s="3"/>
      <c r="AS317" s="3"/>
      <c r="AT317" s="3"/>
      <c r="AU317" s="3"/>
      <c r="AV317" s="3"/>
      <c r="AW317" s="3"/>
      <c r="AX317" s="3"/>
      <c r="AY317" s="3"/>
      <c r="AZ317" s="3"/>
      <c r="BA317" s="3"/>
      <c r="BB317" s="3"/>
      <c r="BC317" s="3"/>
      <c r="BD317" s="3"/>
      <c r="BE317" s="3"/>
      <c r="BF317" s="3"/>
      <c r="BG317" s="3"/>
      <c r="BH317" s="3"/>
      <c r="BI317" s="767" t="s">
        <v>1511</v>
      </c>
      <c r="BJ317" s="3"/>
      <c r="BK317" s="3"/>
      <c r="BL317" s="3"/>
      <c r="BM317" s="3"/>
      <c r="BN317" s="3"/>
      <c r="BO317" s="3"/>
      <c r="BP317" s="3"/>
      <c r="BQ317" s="3"/>
      <c r="BR317" s="3"/>
      <c r="BS317" s="3"/>
    </row>
    <row r="318" spans="1:71" ht="24.75" hidden="1" customHeight="1">
      <c r="A318" s="26"/>
      <c r="B318" s="3"/>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c r="AX318" s="3"/>
      <c r="AY318" s="3"/>
      <c r="AZ318" s="3"/>
      <c r="BA318" s="3"/>
      <c r="BB318" s="3"/>
      <c r="BC318" s="3"/>
      <c r="BD318" s="3"/>
      <c r="BE318" s="3"/>
      <c r="BF318" s="3"/>
      <c r="BG318" s="3"/>
      <c r="BH318" s="3"/>
      <c r="BI318" s="767" t="s">
        <v>1512</v>
      </c>
      <c r="BJ318" s="3"/>
      <c r="BK318" s="3"/>
      <c r="BL318" s="3"/>
      <c r="BM318" s="3"/>
      <c r="BN318" s="3"/>
      <c r="BO318" s="3"/>
      <c r="BP318" s="3"/>
      <c r="BQ318" s="3"/>
      <c r="BR318" s="3"/>
      <c r="BS318" s="3"/>
    </row>
    <row r="319" spans="1:71" ht="24.75" hidden="1" customHeight="1">
      <c r="A319" s="26"/>
      <c r="B319" s="3"/>
      <c r="C319" s="3"/>
      <c r="D319" s="3"/>
      <c r="E319" s="3"/>
      <c r="F319" s="3"/>
      <c r="G319" s="3"/>
      <c r="H319" s="3"/>
      <c r="I319" s="3"/>
      <c r="J319" s="3"/>
      <c r="K319" s="3"/>
      <c r="L319" s="3"/>
      <c r="M319" s="3"/>
      <c r="N319" s="3"/>
      <c r="O319" s="3"/>
      <c r="P319" s="3"/>
      <c r="Q319" s="3"/>
      <c r="R319" s="3"/>
      <c r="S319" s="3"/>
      <c r="T319" s="3"/>
      <c r="U319" s="3"/>
      <c r="V319" s="3"/>
      <c r="W319" s="3"/>
      <c r="X319" s="3"/>
      <c r="Y319" s="3"/>
      <c r="Z319" s="3"/>
      <c r="AA319" s="3"/>
      <c r="AB319" s="3"/>
      <c r="AC319" s="3"/>
      <c r="AD319" s="3"/>
      <c r="AE319" s="3"/>
      <c r="AF319" s="3"/>
      <c r="AG319" s="3"/>
      <c r="AH319" s="3"/>
      <c r="AI319" s="3"/>
      <c r="AJ319" s="3"/>
      <c r="AK319" s="3"/>
      <c r="AL319" s="3"/>
      <c r="AM319" s="3"/>
      <c r="AN319" s="3"/>
      <c r="AO319" s="3"/>
      <c r="AP319" s="3"/>
      <c r="AQ319" s="3"/>
      <c r="AR319" s="3"/>
      <c r="AS319" s="3"/>
      <c r="AT319" s="3"/>
      <c r="AU319" s="3"/>
      <c r="AV319" s="3"/>
      <c r="AW319" s="3"/>
      <c r="AX319" s="3"/>
      <c r="AY319" s="3"/>
      <c r="AZ319" s="3"/>
      <c r="BA319" s="3"/>
      <c r="BB319" s="3"/>
      <c r="BC319" s="3"/>
      <c r="BD319" s="3"/>
      <c r="BE319" s="3"/>
      <c r="BF319" s="3"/>
      <c r="BG319" s="3"/>
      <c r="BH319" s="3"/>
      <c r="BI319" s="767" t="s">
        <v>1513</v>
      </c>
      <c r="BJ319" s="3"/>
      <c r="BK319" s="3"/>
      <c r="BL319" s="3"/>
      <c r="BM319" s="3"/>
      <c r="BN319" s="3"/>
      <c r="BO319" s="3"/>
      <c r="BP319" s="3"/>
      <c r="BQ319" s="3"/>
      <c r="BR319" s="3"/>
      <c r="BS319" s="3"/>
    </row>
    <row r="320" spans="1:71" ht="24.75" hidden="1" customHeight="1">
      <c r="A320" s="26"/>
      <c r="B320" s="3"/>
      <c r="C320" s="3"/>
      <c r="D320" s="3"/>
      <c r="E320" s="3"/>
      <c r="F320" s="3"/>
      <c r="G320" s="3"/>
      <c r="H320" s="3"/>
      <c r="I320" s="3"/>
      <c r="J320" s="3"/>
      <c r="K320" s="3"/>
      <c r="L320" s="3"/>
      <c r="M320" s="3"/>
      <c r="N320" s="3"/>
      <c r="O320" s="3"/>
      <c r="P320" s="3"/>
      <c r="Q320" s="3"/>
      <c r="R320" s="3"/>
      <c r="S320" s="3"/>
      <c r="T320" s="3"/>
      <c r="U320" s="3"/>
      <c r="V320" s="3"/>
      <c r="W320" s="3"/>
      <c r="X320" s="3"/>
      <c r="Y320" s="3"/>
      <c r="Z320" s="3"/>
      <c r="AA320" s="3"/>
      <c r="AB320" s="3"/>
      <c r="AC320" s="3"/>
      <c r="AD320" s="3"/>
      <c r="AE320" s="3"/>
      <c r="AF320" s="3"/>
      <c r="AG320" s="3"/>
      <c r="AH320" s="3"/>
      <c r="AI320" s="3"/>
      <c r="AJ320" s="3"/>
      <c r="AK320" s="3"/>
      <c r="AL320" s="3"/>
      <c r="AM320" s="3"/>
      <c r="AN320" s="3"/>
      <c r="AO320" s="3"/>
      <c r="AP320" s="3"/>
      <c r="AQ320" s="3"/>
      <c r="AR320" s="3"/>
      <c r="AS320" s="3"/>
      <c r="AT320" s="3"/>
      <c r="AU320" s="3"/>
      <c r="AV320" s="3"/>
      <c r="AW320" s="3"/>
      <c r="AX320" s="3"/>
      <c r="AY320" s="3"/>
      <c r="AZ320" s="3"/>
      <c r="BA320" s="3"/>
      <c r="BB320" s="3"/>
      <c r="BC320" s="3"/>
      <c r="BD320" s="3"/>
      <c r="BE320" s="3"/>
      <c r="BF320" s="3"/>
      <c r="BG320" s="3"/>
      <c r="BH320" s="3"/>
      <c r="BI320" s="767" t="s">
        <v>1514</v>
      </c>
      <c r="BJ320" s="3"/>
      <c r="BK320" s="3"/>
      <c r="BL320" s="3"/>
      <c r="BM320" s="3"/>
      <c r="BN320" s="3"/>
      <c r="BO320" s="3"/>
      <c r="BP320" s="3"/>
      <c r="BQ320" s="3"/>
      <c r="BR320" s="3"/>
      <c r="BS320" s="3"/>
    </row>
    <row r="321" spans="1:71" ht="24.75" hidden="1" customHeight="1">
      <c r="A321" s="26"/>
      <c r="B321" s="3"/>
      <c r="C321" s="3"/>
      <c r="D321" s="3"/>
      <c r="E321" s="3"/>
      <c r="F321" s="3"/>
      <c r="G321" s="3"/>
      <c r="H321" s="3"/>
      <c r="I321" s="3"/>
      <c r="J321" s="3"/>
      <c r="K321" s="3"/>
      <c r="L321" s="3"/>
      <c r="M321" s="3"/>
      <c r="N321" s="3"/>
      <c r="O321" s="3"/>
      <c r="P321" s="3"/>
      <c r="Q321" s="3"/>
      <c r="R321" s="3"/>
      <c r="S321" s="3"/>
      <c r="T321" s="3"/>
      <c r="U321" s="3"/>
      <c r="V321" s="3"/>
      <c r="W321" s="3"/>
      <c r="X321" s="3"/>
      <c r="Y321" s="3"/>
      <c r="Z321" s="3"/>
      <c r="AA321" s="3"/>
      <c r="AB321" s="3"/>
      <c r="AC321" s="3"/>
      <c r="AD321" s="3"/>
      <c r="AE321" s="3"/>
      <c r="AF321" s="3"/>
      <c r="AG321" s="3"/>
      <c r="AH321" s="3"/>
      <c r="AI321" s="3"/>
      <c r="AJ321" s="3"/>
      <c r="AK321" s="3"/>
      <c r="AL321" s="3"/>
      <c r="AM321" s="3"/>
      <c r="AN321" s="3"/>
      <c r="AO321" s="3"/>
      <c r="AP321" s="3"/>
      <c r="AQ321" s="3"/>
      <c r="AR321" s="3"/>
      <c r="AS321" s="3"/>
      <c r="AT321" s="3"/>
      <c r="AU321" s="3"/>
      <c r="AV321" s="3"/>
      <c r="AW321" s="3"/>
      <c r="AX321" s="3"/>
      <c r="AY321" s="3"/>
      <c r="AZ321" s="3"/>
      <c r="BA321" s="3"/>
      <c r="BB321" s="3"/>
      <c r="BC321" s="3"/>
      <c r="BD321" s="3"/>
      <c r="BE321" s="3"/>
      <c r="BF321" s="3"/>
      <c r="BG321" s="3"/>
      <c r="BH321" s="3"/>
      <c r="BI321" s="767" t="s">
        <v>1515</v>
      </c>
      <c r="BJ321" s="3"/>
      <c r="BK321" s="3"/>
      <c r="BL321" s="3"/>
      <c r="BM321" s="3"/>
      <c r="BN321" s="3"/>
      <c r="BO321" s="3"/>
      <c r="BP321" s="3"/>
      <c r="BQ321" s="3"/>
      <c r="BR321" s="3"/>
      <c r="BS321" s="3"/>
    </row>
    <row r="322" spans="1:71" ht="24.75" hidden="1" customHeight="1">
      <c r="A322" s="26"/>
      <c r="B322" s="3"/>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c r="AV322" s="3"/>
      <c r="AW322" s="3"/>
      <c r="AX322" s="3"/>
      <c r="AY322" s="3"/>
      <c r="AZ322" s="3"/>
      <c r="BA322" s="3"/>
      <c r="BB322" s="3"/>
      <c r="BC322" s="3"/>
      <c r="BD322" s="3"/>
      <c r="BE322" s="3"/>
      <c r="BF322" s="3"/>
      <c r="BG322" s="3"/>
      <c r="BH322" s="3"/>
      <c r="BI322" s="767" t="s">
        <v>1516</v>
      </c>
      <c r="BJ322" s="3"/>
      <c r="BK322" s="3"/>
      <c r="BL322" s="3"/>
      <c r="BM322" s="3"/>
      <c r="BN322" s="3"/>
      <c r="BO322" s="3"/>
      <c r="BP322" s="3"/>
      <c r="BQ322" s="3"/>
      <c r="BR322" s="3"/>
      <c r="BS322" s="3"/>
    </row>
    <row r="323" spans="1:71" ht="24.75" hidden="1" customHeight="1">
      <c r="A323" s="26"/>
      <c r="B323" s="3"/>
      <c r="C323" s="3"/>
      <c r="D323" s="3"/>
      <c r="E323" s="3"/>
      <c r="F323" s="3"/>
      <c r="G323" s="3"/>
      <c r="H323" s="3"/>
      <c r="I323" s="3"/>
      <c r="J323" s="3"/>
      <c r="K323" s="3"/>
      <c r="L323" s="3"/>
      <c r="M323" s="3"/>
      <c r="N323" s="3"/>
      <c r="O323" s="3"/>
      <c r="P323" s="3"/>
      <c r="Q323" s="3"/>
      <c r="R323" s="3"/>
      <c r="S323" s="3"/>
      <c r="T323" s="3"/>
      <c r="U323" s="3"/>
      <c r="V323" s="3"/>
      <c r="W323" s="3"/>
      <c r="X323" s="3"/>
      <c r="Y323" s="3"/>
      <c r="Z323" s="3"/>
      <c r="AA323" s="3"/>
      <c r="AB323" s="3"/>
      <c r="AC323" s="3"/>
      <c r="AD323" s="3"/>
      <c r="AE323" s="3"/>
      <c r="AF323" s="3"/>
      <c r="AG323" s="3"/>
      <c r="AH323" s="3"/>
      <c r="AI323" s="3"/>
      <c r="AJ323" s="3"/>
      <c r="AK323" s="3"/>
      <c r="AL323" s="3"/>
      <c r="AM323" s="3"/>
      <c r="AN323" s="3"/>
      <c r="AO323" s="3"/>
      <c r="AP323" s="3"/>
      <c r="AQ323" s="3"/>
      <c r="AR323" s="3"/>
      <c r="AS323" s="3"/>
      <c r="AT323" s="3"/>
      <c r="AU323" s="3"/>
      <c r="AV323" s="3"/>
      <c r="AW323" s="3"/>
      <c r="AX323" s="3"/>
      <c r="AY323" s="3"/>
      <c r="AZ323" s="3"/>
      <c r="BA323" s="3"/>
      <c r="BB323" s="3"/>
      <c r="BC323" s="3"/>
      <c r="BD323" s="3"/>
      <c r="BE323" s="3"/>
      <c r="BF323" s="3"/>
      <c r="BG323" s="3"/>
      <c r="BH323" s="3"/>
      <c r="BI323" s="767" t="s">
        <v>1517</v>
      </c>
      <c r="BJ323" s="3"/>
      <c r="BK323" s="3"/>
      <c r="BL323" s="3"/>
      <c r="BM323" s="3"/>
      <c r="BN323" s="3"/>
      <c r="BO323" s="3"/>
      <c r="BP323" s="3"/>
      <c r="BQ323" s="3"/>
      <c r="BR323" s="3"/>
      <c r="BS323" s="3"/>
    </row>
    <row r="324" spans="1:71" ht="24.75" hidden="1" customHeight="1">
      <c r="A324" s="26"/>
      <c r="B324" s="3"/>
      <c r="C324" s="3"/>
      <c r="D324" s="3"/>
      <c r="E324" s="3"/>
      <c r="F324" s="3"/>
      <c r="G324" s="3"/>
      <c r="H324" s="3"/>
      <c r="I324" s="3"/>
      <c r="J324" s="3"/>
      <c r="K324" s="3"/>
      <c r="L324" s="3"/>
      <c r="M324" s="3"/>
      <c r="N324" s="3"/>
      <c r="O324" s="3"/>
      <c r="P324" s="3"/>
      <c r="Q324" s="3"/>
      <c r="R324" s="3"/>
      <c r="S324" s="3"/>
      <c r="T324" s="3"/>
      <c r="U324" s="3"/>
      <c r="V324" s="3"/>
      <c r="W324" s="3"/>
      <c r="X324" s="3"/>
      <c r="Y324" s="3"/>
      <c r="Z324" s="3"/>
      <c r="AA324" s="3"/>
      <c r="AB324" s="3"/>
      <c r="AC324" s="3"/>
      <c r="AD324" s="3"/>
      <c r="AE324" s="3"/>
      <c r="AF324" s="3"/>
      <c r="AG324" s="3"/>
      <c r="AH324" s="3"/>
      <c r="AI324" s="3"/>
      <c r="AJ324" s="3"/>
      <c r="AK324" s="3"/>
      <c r="AL324" s="3"/>
      <c r="AM324" s="3"/>
      <c r="AN324" s="3"/>
      <c r="AO324" s="3"/>
      <c r="AP324" s="3"/>
      <c r="AQ324" s="3"/>
      <c r="AR324" s="3"/>
      <c r="AS324" s="3"/>
      <c r="AT324" s="3"/>
      <c r="AU324" s="3"/>
      <c r="AV324" s="3"/>
      <c r="AW324" s="3"/>
      <c r="AX324" s="3"/>
      <c r="AY324" s="3"/>
      <c r="AZ324" s="3"/>
      <c r="BA324" s="3"/>
      <c r="BB324" s="3"/>
      <c r="BC324" s="3"/>
      <c r="BD324" s="3"/>
      <c r="BE324" s="3"/>
      <c r="BF324" s="3"/>
      <c r="BG324" s="3"/>
      <c r="BH324" s="3"/>
      <c r="BI324" s="767" t="s">
        <v>1518</v>
      </c>
      <c r="BJ324" s="3"/>
      <c r="BK324" s="3"/>
      <c r="BL324" s="3"/>
      <c r="BM324" s="3"/>
      <c r="BN324" s="3"/>
      <c r="BO324" s="3"/>
      <c r="BP324" s="3"/>
      <c r="BQ324" s="3"/>
      <c r="BR324" s="3"/>
      <c r="BS324" s="3"/>
    </row>
    <row r="325" spans="1:71" ht="24.75" hidden="1" customHeight="1">
      <c r="A325" s="26"/>
      <c r="B325" s="3"/>
      <c r="C325" s="3"/>
      <c r="D325" s="3"/>
      <c r="E325" s="3"/>
      <c r="F325" s="3"/>
      <c r="G325" s="3"/>
      <c r="H325" s="3"/>
      <c r="I325" s="3"/>
      <c r="J325" s="3"/>
      <c r="K325" s="3"/>
      <c r="L325" s="3"/>
      <c r="M325" s="3"/>
      <c r="N325" s="3"/>
      <c r="O325" s="3"/>
      <c r="P325" s="3"/>
      <c r="Q325" s="3"/>
      <c r="R325" s="3"/>
      <c r="S325" s="3"/>
      <c r="T325" s="3"/>
      <c r="U325" s="3"/>
      <c r="V325" s="3"/>
      <c r="W325" s="3"/>
      <c r="X325" s="3"/>
      <c r="Y325" s="3"/>
      <c r="Z325" s="3"/>
      <c r="AA325" s="3"/>
      <c r="AB325" s="3"/>
      <c r="AC325" s="3"/>
      <c r="AD325" s="3"/>
      <c r="AE325" s="3"/>
      <c r="AF325" s="3"/>
      <c r="AG325" s="3"/>
      <c r="AH325" s="3"/>
      <c r="AI325" s="3"/>
      <c r="AJ325" s="3"/>
      <c r="AK325" s="3"/>
      <c r="AL325" s="3"/>
      <c r="AM325" s="3"/>
      <c r="AN325" s="3"/>
      <c r="AO325" s="3"/>
      <c r="AP325" s="3"/>
      <c r="AQ325" s="3"/>
      <c r="AR325" s="3"/>
      <c r="AS325" s="3"/>
      <c r="AT325" s="3"/>
      <c r="AU325" s="3"/>
      <c r="AV325" s="3"/>
      <c r="AW325" s="3"/>
      <c r="AX325" s="3"/>
      <c r="AY325" s="3"/>
      <c r="AZ325" s="3"/>
      <c r="BA325" s="3"/>
      <c r="BB325" s="3"/>
      <c r="BC325" s="3"/>
      <c r="BD325" s="3"/>
      <c r="BE325" s="3"/>
      <c r="BF325" s="3"/>
      <c r="BG325" s="3"/>
      <c r="BH325" s="3"/>
      <c r="BI325" s="767" t="s">
        <v>1519</v>
      </c>
      <c r="BJ325" s="3"/>
      <c r="BK325" s="3"/>
      <c r="BL325" s="3"/>
      <c r="BM325" s="3"/>
      <c r="BN325" s="3"/>
      <c r="BO325" s="3"/>
      <c r="BP325" s="3"/>
      <c r="BQ325" s="3"/>
      <c r="BR325" s="3"/>
      <c r="BS325" s="3"/>
    </row>
    <row r="326" spans="1:71" ht="24.75" hidden="1" customHeight="1">
      <c r="A326" s="26"/>
      <c r="B326" s="3"/>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c r="AX326" s="3"/>
      <c r="AY326" s="3"/>
      <c r="AZ326" s="3"/>
      <c r="BA326" s="3"/>
      <c r="BB326" s="3"/>
      <c r="BC326" s="3"/>
      <c r="BD326" s="3"/>
      <c r="BE326" s="3"/>
      <c r="BF326" s="3"/>
      <c r="BG326" s="3"/>
      <c r="BH326" s="3"/>
      <c r="BI326" s="767" t="s">
        <v>1520</v>
      </c>
      <c r="BJ326" s="3"/>
      <c r="BK326" s="3"/>
      <c r="BL326" s="3"/>
      <c r="BM326" s="3"/>
      <c r="BN326" s="3"/>
      <c r="BO326" s="3"/>
      <c r="BP326" s="3"/>
      <c r="BQ326" s="3"/>
      <c r="BR326" s="3"/>
      <c r="BS326" s="3"/>
    </row>
    <row r="327" spans="1:71" ht="24.75" hidden="1" customHeight="1">
      <c r="A327" s="26"/>
      <c r="B327" s="3"/>
      <c r="C327" s="3"/>
      <c r="D327" s="3"/>
      <c r="E327" s="3"/>
      <c r="F327" s="3"/>
      <c r="G327" s="3"/>
      <c r="H327" s="3"/>
      <c r="I327" s="3"/>
      <c r="J327" s="3"/>
      <c r="K327" s="3"/>
      <c r="L327" s="3"/>
      <c r="M327" s="3"/>
      <c r="N327" s="3"/>
      <c r="O327" s="3"/>
      <c r="P327" s="3"/>
      <c r="Q327" s="3"/>
      <c r="R327" s="3"/>
      <c r="S327" s="3"/>
      <c r="T327" s="3"/>
      <c r="U327" s="3"/>
      <c r="V327" s="3"/>
      <c r="W327" s="3"/>
      <c r="X327" s="3"/>
      <c r="Y327" s="3"/>
      <c r="Z327" s="3"/>
      <c r="AA327" s="3"/>
      <c r="AB327" s="3"/>
      <c r="AC327" s="3"/>
      <c r="AD327" s="3"/>
      <c r="AE327" s="3"/>
      <c r="AF327" s="3"/>
      <c r="AG327" s="3"/>
      <c r="AH327" s="3"/>
      <c r="AI327" s="3"/>
      <c r="AJ327" s="3"/>
      <c r="AK327" s="3"/>
      <c r="AL327" s="3"/>
      <c r="AM327" s="3"/>
      <c r="AN327" s="3"/>
      <c r="AO327" s="3"/>
      <c r="AP327" s="3"/>
      <c r="AQ327" s="3"/>
      <c r="AR327" s="3"/>
      <c r="AS327" s="3"/>
      <c r="AT327" s="3"/>
      <c r="AU327" s="3"/>
      <c r="AV327" s="3"/>
      <c r="AW327" s="3"/>
      <c r="AX327" s="3"/>
      <c r="AY327" s="3"/>
      <c r="AZ327" s="3"/>
      <c r="BA327" s="3"/>
      <c r="BB327" s="3"/>
      <c r="BC327" s="3"/>
      <c r="BD327" s="3"/>
      <c r="BE327" s="3"/>
      <c r="BF327" s="3"/>
      <c r="BG327" s="3"/>
      <c r="BH327" s="3"/>
      <c r="BI327" s="767" t="s">
        <v>1521</v>
      </c>
      <c r="BJ327" s="3"/>
      <c r="BK327" s="3"/>
      <c r="BL327" s="3"/>
      <c r="BM327" s="3"/>
      <c r="BN327" s="3"/>
      <c r="BO327" s="3"/>
      <c r="BP327" s="3"/>
      <c r="BQ327" s="3"/>
      <c r="BR327" s="3"/>
      <c r="BS327" s="3"/>
    </row>
    <row r="328" spans="1:71" ht="24.75" hidden="1" customHeight="1">
      <c r="A328" s="26"/>
      <c r="B328" s="3"/>
      <c r="C328" s="3"/>
      <c r="D328" s="3"/>
      <c r="E328" s="3"/>
      <c r="F328" s="3"/>
      <c r="G328" s="3"/>
      <c r="H328" s="3"/>
      <c r="I328" s="3"/>
      <c r="J328" s="3"/>
      <c r="K328" s="3"/>
      <c r="L328" s="3"/>
      <c r="M328" s="3"/>
      <c r="N328" s="3"/>
      <c r="O328" s="3"/>
      <c r="P328" s="3"/>
      <c r="Q328" s="3"/>
      <c r="R328" s="3"/>
      <c r="S328" s="3"/>
      <c r="T328" s="3"/>
      <c r="U328" s="3"/>
      <c r="V328" s="3"/>
      <c r="W328" s="3"/>
      <c r="X328" s="3"/>
      <c r="Y328" s="3"/>
      <c r="Z328" s="3"/>
      <c r="AA328" s="3"/>
      <c r="AB328" s="3"/>
      <c r="AC328" s="3"/>
      <c r="AD328" s="3"/>
      <c r="AE328" s="3"/>
      <c r="AF328" s="3"/>
      <c r="AG328" s="3"/>
      <c r="AH328" s="3"/>
      <c r="AI328" s="3"/>
      <c r="AJ328" s="3"/>
      <c r="AK328" s="3"/>
      <c r="AL328" s="3"/>
      <c r="AM328" s="3"/>
      <c r="AN328" s="3"/>
      <c r="AO328" s="3"/>
      <c r="AP328" s="3"/>
      <c r="AQ328" s="3"/>
      <c r="AR328" s="3"/>
      <c r="AS328" s="3"/>
      <c r="AT328" s="3"/>
      <c r="AU328" s="3"/>
      <c r="AV328" s="3"/>
      <c r="AW328" s="3"/>
      <c r="AX328" s="3"/>
      <c r="AY328" s="3"/>
      <c r="AZ328" s="3"/>
      <c r="BA328" s="3"/>
      <c r="BB328" s="3"/>
      <c r="BC328" s="3"/>
      <c r="BD328" s="3"/>
      <c r="BE328" s="3"/>
      <c r="BF328" s="3"/>
      <c r="BG328" s="3"/>
      <c r="BH328" s="3"/>
      <c r="BI328" s="767" t="s">
        <v>1522</v>
      </c>
      <c r="BJ328" s="3"/>
      <c r="BK328" s="3"/>
      <c r="BL328" s="3"/>
      <c r="BM328" s="3"/>
      <c r="BN328" s="3"/>
      <c r="BO328" s="3"/>
      <c r="BP328" s="3"/>
      <c r="BQ328" s="3"/>
      <c r="BR328" s="3"/>
      <c r="BS328" s="3"/>
    </row>
    <row r="329" spans="1:71" ht="24.75" hidden="1" customHeight="1">
      <c r="A329" s="26"/>
      <c r="B329" s="3"/>
      <c r="C329" s="3"/>
      <c r="D329" s="3"/>
      <c r="E329" s="3"/>
      <c r="F329" s="3"/>
      <c r="G329" s="3"/>
      <c r="H329" s="3"/>
      <c r="I329" s="3"/>
      <c r="J329" s="3"/>
      <c r="K329" s="3"/>
      <c r="L329" s="3"/>
      <c r="M329" s="3"/>
      <c r="N329" s="3"/>
      <c r="O329" s="3"/>
      <c r="P329" s="3"/>
      <c r="Q329" s="3"/>
      <c r="R329" s="3"/>
      <c r="S329" s="3"/>
      <c r="T329" s="3"/>
      <c r="U329" s="3"/>
      <c r="V329" s="3"/>
      <c r="W329" s="3"/>
      <c r="X329" s="3"/>
      <c r="Y329" s="3"/>
      <c r="Z329" s="3"/>
      <c r="AA329" s="3"/>
      <c r="AB329" s="3"/>
      <c r="AC329" s="3"/>
      <c r="AD329" s="3"/>
      <c r="AE329" s="3"/>
      <c r="AF329" s="3"/>
      <c r="AG329" s="3"/>
      <c r="AH329" s="3"/>
      <c r="AI329" s="3"/>
      <c r="AJ329" s="3"/>
      <c r="AK329" s="3"/>
      <c r="AL329" s="3"/>
      <c r="AM329" s="3"/>
      <c r="AN329" s="3"/>
      <c r="AO329" s="3"/>
      <c r="AP329" s="3"/>
      <c r="AQ329" s="3"/>
      <c r="AR329" s="3"/>
      <c r="AS329" s="3"/>
      <c r="AT329" s="3"/>
      <c r="AU329" s="3"/>
      <c r="AV329" s="3"/>
      <c r="AW329" s="3"/>
      <c r="AX329" s="3"/>
      <c r="AY329" s="3"/>
      <c r="AZ329" s="3"/>
      <c r="BA329" s="3"/>
      <c r="BB329" s="3"/>
      <c r="BC329" s="3"/>
      <c r="BD329" s="3"/>
      <c r="BE329" s="3"/>
      <c r="BF329" s="3"/>
      <c r="BG329" s="3"/>
      <c r="BH329" s="3"/>
      <c r="BI329" s="767" t="s">
        <v>1523</v>
      </c>
      <c r="BJ329" s="3"/>
      <c r="BK329" s="3"/>
      <c r="BL329" s="3"/>
      <c r="BM329" s="3"/>
      <c r="BN329" s="3"/>
      <c r="BO329" s="3"/>
      <c r="BP329" s="3"/>
      <c r="BQ329" s="3"/>
      <c r="BR329" s="3"/>
      <c r="BS329" s="3"/>
    </row>
    <row r="330" spans="1:71" ht="24.75" hidden="1" customHeight="1">
      <c r="A330" s="26"/>
      <c r="B330" s="3"/>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c r="AV330" s="3"/>
      <c r="AW330" s="3"/>
      <c r="AX330" s="3"/>
      <c r="AY330" s="3"/>
      <c r="AZ330" s="3"/>
      <c r="BA330" s="3"/>
      <c r="BB330" s="3"/>
      <c r="BC330" s="3"/>
      <c r="BD330" s="3"/>
      <c r="BE330" s="3"/>
      <c r="BF330" s="3"/>
      <c r="BG330" s="3"/>
      <c r="BH330" s="3"/>
      <c r="BI330" s="767" t="s">
        <v>1524</v>
      </c>
      <c r="BJ330" s="3"/>
      <c r="BK330" s="3"/>
      <c r="BL330" s="3"/>
      <c r="BM330" s="3"/>
      <c r="BN330" s="3"/>
      <c r="BO330" s="3"/>
      <c r="BP330" s="3"/>
      <c r="BQ330" s="3"/>
      <c r="BR330" s="3"/>
      <c r="BS330" s="3"/>
    </row>
    <row r="331" spans="1:71" ht="24.75" hidden="1" customHeight="1">
      <c r="A331" s="26"/>
      <c r="B331" s="3"/>
      <c r="C331" s="3"/>
      <c r="D331" s="3"/>
      <c r="E331" s="3"/>
      <c r="F331" s="3"/>
      <c r="G331" s="3"/>
      <c r="H331" s="3"/>
      <c r="I331" s="3"/>
      <c r="J331" s="3"/>
      <c r="K331" s="3"/>
      <c r="L331" s="3"/>
      <c r="M331" s="3"/>
      <c r="N331" s="3"/>
      <c r="O331" s="3"/>
      <c r="P331" s="3"/>
      <c r="Q331" s="3"/>
      <c r="R331" s="3"/>
      <c r="S331" s="3"/>
      <c r="T331" s="3"/>
      <c r="U331" s="3"/>
      <c r="V331" s="3"/>
      <c r="W331" s="3"/>
      <c r="X331" s="3"/>
      <c r="Y331" s="3"/>
      <c r="Z331" s="3"/>
      <c r="AA331" s="3"/>
      <c r="AB331" s="3"/>
      <c r="AC331" s="3"/>
      <c r="AD331" s="3"/>
      <c r="AE331" s="3"/>
      <c r="AF331" s="3"/>
      <c r="AG331" s="3"/>
      <c r="AH331" s="3"/>
      <c r="AI331" s="3"/>
      <c r="AJ331" s="3"/>
      <c r="AK331" s="3"/>
      <c r="AL331" s="3"/>
      <c r="AM331" s="3"/>
      <c r="AN331" s="3"/>
      <c r="AO331" s="3"/>
      <c r="AP331" s="3"/>
      <c r="AQ331" s="3"/>
      <c r="AR331" s="3"/>
      <c r="AS331" s="3"/>
      <c r="AT331" s="3"/>
      <c r="AU331" s="3"/>
      <c r="AV331" s="3"/>
      <c r="AW331" s="3"/>
      <c r="AX331" s="3"/>
      <c r="AY331" s="3"/>
      <c r="AZ331" s="3"/>
      <c r="BA331" s="3"/>
      <c r="BB331" s="3"/>
      <c r="BC331" s="3"/>
      <c r="BD331" s="3"/>
      <c r="BE331" s="3"/>
      <c r="BF331" s="3"/>
      <c r="BG331" s="3"/>
      <c r="BH331" s="3"/>
      <c r="BI331" s="767" t="s">
        <v>1525</v>
      </c>
      <c r="BJ331" s="3"/>
      <c r="BK331" s="3"/>
      <c r="BL331" s="3"/>
      <c r="BM331" s="3"/>
      <c r="BN331" s="3"/>
      <c r="BO331" s="3"/>
      <c r="BP331" s="3"/>
      <c r="BQ331" s="3"/>
      <c r="BR331" s="3"/>
      <c r="BS331" s="3"/>
    </row>
    <row r="332" spans="1:71" ht="24.75" hidden="1" customHeight="1">
      <c r="A332" s="26"/>
      <c r="B332" s="3"/>
      <c r="C332" s="3"/>
      <c r="D332" s="3"/>
      <c r="E332" s="3"/>
      <c r="F332" s="3"/>
      <c r="G332" s="3"/>
      <c r="H332" s="3"/>
      <c r="I332" s="3"/>
      <c r="J332" s="3"/>
      <c r="K332" s="3"/>
      <c r="L332" s="3"/>
      <c r="M332" s="3"/>
      <c r="N332" s="3"/>
      <c r="O332" s="3"/>
      <c r="P332" s="3"/>
      <c r="Q332" s="3"/>
      <c r="R332" s="3"/>
      <c r="S332" s="3"/>
      <c r="T332" s="3"/>
      <c r="U332" s="3"/>
      <c r="V332" s="3"/>
      <c r="W332" s="3"/>
      <c r="X332" s="3"/>
      <c r="Y332" s="3"/>
      <c r="Z332" s="3"/>
      <c r="AA332" s="3"/>
      <c r="AB332" s="3"/>
      <c r="AC332" s="3"/>
      <c r="AD332" s="3"/>
      <c r="AE332" s="3"/>
      <c r="AF332" s="3"/>
      <c r="AG332" s="3"/>
      <c r="AH332" s="3"/>
      <c r="AI332" s="3"/>
      <c r="AJ332" s="3"/>
      <c r="AK332" s="3"/>
      <c r="AL332" s="3"/>
      <c r="AM332" s="3"/>
      <c r="AN332" s="3"/>
      <c r="AO332" s="3"/>
      <c r="AP332" s="3"/>
      <c r="AQ332" s="3"/>
      <c r="AR332" s="3"/>
      <c r="AS332" s="3"/>
      <c r="AT332" s="3"/>
      <c r="AU332" s="3"/>
      <c r="AV332" s="3"/>
      <c r="AW332" s="3"/>
      <c r="AX332" s="3"/>
      <c r="AY332" s="3"/>
      <c r="AZ332" s="3"/>
      <c r="BA332" s="3"/>
      <c r="BB332" s="3"/>
      <c r="BC332" s="3"/>
      <c r="BD332" s="3"/>
      <c r="BE332" s="3"/>
      <c r="BF332" s="3"/>
      <c r="BG332" s="3"/>
      <c r="BH332" s="3"/>
      <c r="BI332" s="767" t="s">
        <v>1526</v>
      </c>
      <c r="BJ332" s="3"/>
      <c r="BK332" s="3"/>
      <c r="BL332" s="3"/>
      <c r="BM332" s="3"/>
      <c r="BN332" s="3"/>
      <c r="BO332" s="3"/>
      <c r="BP332" s="3"/>
      <c r="BQ332" s="3"/>
      <c r="BR332" s="3"/>
      <c r="BS332" s="3"/>
    </row>
    <row r="333" spans="1:71" ht="24.75" hidden="1" customHeight="1">
      <c r="A333" s="26"/>
      <c r="B333" s="3"/>
      <c r="C333" s="3"/>
      <c r="D333" s="3"/>
      <c r="E333" s="3"/>
      <c r="F333" s="3"/>
      <c r="G333" s="3"/>
      <c r="H333" s="3"/>
      <c r="I333" s="3"/>
      <c r="J333" s="3"/>
      <c r="K333" s="3"/>
      <c r="L333" s="3"/>
      <c r="M333" s="3"/>
      <c r="N333" s="3"/>
      <c r="O333" s="3"/>
      <c r="P333" s="3"/>
      <c r="Q333" s="3"/>
      <c r="R333" s="3"/>
      <c r="S333" s="3"/>
      <c r="T333" s="3"/>
      <c r="U333" s="3"/>
      <c r="V333" s="3"/>
      <c r="W333" s="3"/>
      <c r="X333" s="3"/>
      <c r="Y333" s="3"/>
      <c r="Z333" s="3"/>
      <c r="AA333" s="3"/>
      <c r="AB333" s="3"/>
      <c r="AC333" s="3"/>
      <c r="AD333" s="3"/>
      <c r="AE333" s="3"/>
      <c r="AF333" s="3"/>
      <c r="AG333" s="3"/>
      <c r="AH333" s="3"/>
      <c r="AI333" s="3"/>
      <c r="AJ333" s="3"/>
      <c r="AK333" s="3"/>
      <c r="AL333" s="3"/>
      <c r="AM333" s="3"/>
      <c r="AN333" s="3"/>
      <c r="AO333" s="3"/>
      <c r="AP333" s="3"/>
      <c r="AQ333" s="3"/>
      <c r="AR333" s="3"/>
      <c r="AS333" s="3"/>
      <c r="AT333" s="3"/>
      <c r="AU333" s="3"/>
      <c r="AV333" s="3"/>
      <c r="AW333" s="3"/>
      <c r="AX333" s="3"/>
      <c r="AY333" s="3"/>
      <c r="AZ333" s="3"/>
      <c r="BA333" s="3"/>
      <c r="BB333" s="3"/>
      <c r="BC333" s="3"/>
      <c r="BD333" s="3"/>
      <c r="BE333" s="3"/>
      <c r="BF333" s="3"/>
      <c r="BG333" s="3"/>
      <c r="BH333" s="3"/>
      <c r="BI333" s="767" t="s">
        <v>1527</v>
      </c>
      <c r="BJ333" s="3"/>
      <c r="BK333" s="3"/>
      <c r="BL333" s="3"/>
      <c r="BM333" s="3"/>
      <c r="BN333" s="3"/>
      <c r="BO333" s="3"/>
      <c r="BP333" s="3"/>
      <c r="BQ333" s="3"/>
      <c r="BR333" s="3"/>
      <c r="BS333" s="3"/>
    </row>
    <row r="334" spans="1:71" ht="24.75" hidden="1" customHeight="1">
      <c r="A334" s="26"/>
      <c r="B334" s="3"/>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c r="AV334" s="3"/>
      <c r="AW334" s="3"/>
      <c r="AX334" s="3"/>
      <c r="AY334" s="3"/>
      <c r="AZ334" s="3"/>
      <c r="BA334" s="3"/>
      <c r="BB334" s="3"/>
      <c r="BC334" s="3"/>
      <c r="BD334" s="3"/>
      <c r="BE334" s="3"/>
      <c r="BF334" s="3"/>
      <c r="BG334" s="3"/>
      <c r="BH334" s="3"/>
      <c r="BI334" s="767" t="s">
        <v>1528</v>
      </c>
      <c r="BJ334" s="3"/>
      <c r="BK334" s="3"/>
      <c r="BL334" s="3"/>
      <c r="BM334" s="3"/>
      <c r="BN334" s="3"/>
      <c r="BO334" s="3"/>
      <c r="BP334" s="3"/>
      <c r="BQ334" s="3"/>
      <c r="BR334" s="3"/>
      <c r="BS334" s="3"/>
    </row>
    <row r="335" spans="1:71" ht="24.75" hidden="1" customHeight="1">
      <c r="A335" s="26"/>
      <c r="B335" s="3"/>
      <c r="C335" s="3"/>
      <c r="D335" s="3"/>
      <c r="E335" s="3"/>
      <c r="F335" s="3"/>
      <c r="G335" s="3"/>
      <c r="H335" s="3"/>
      <c r="I335" s="3"/>
      <c r="J335" s="3"/>
      <c r="K335" s="3"/>
      <c r="L335" s="3"/>
      <c r="M335" s="3"/>
      <c r="N335" s="3"/>
      <c r="O335" s="3"/>
      <c r="P335" s="3"/>
      <c r="Q335" s="3"/>
      <c r="R335" s="3"/>
      <c r="S335" s="3"/>
      <c r="T335" s="3"/>
      <c r="U335" s="3"/>
      <c r="V335" s="3"/>
      <c r="W335" s="3"/>
      <c r="X335" s="3"/>
      <c r="Y335" s="3"/>
      <c r="Z335" s="3"/>
      <c r="AA335" s="3"/>
      <c r="AB335" s="3"/>
      <c r="AC335" s="3"/>
      <c r="AD335" s="3"/>
      <c r="AE335" s="3"/>
      <c r="AF335" s="3"/>
      <c r="AG335" s="3"/>
      <c r="AH335" s="3"/>
      <c r="AI335" s="3"/>
      <c r="AJ335" s="3"/>
      <c r="AK335" s="3"/>
      <c r="AL335" s="3"/>
      <c r="AM335" s="3"/>
      <c r="AN335" s="3"/>
      <c r="AO335" s="3"/>
      <c r="AP335" s="3"/>
      <c r="AQ335" s="3"/>
      <c r="AR335" s="3"/>
      <c r="AS335" s="3"/>
      <c r="AT335" s="3"/>
      <c r="AU335" s="3"/>
      <c r="AV335" s="3"/>
      <c r="AW335" s="3"/>
      <c r="AX335" s="3"/>
      <c r="AY335" s="3"/>
      <c r="AZ335" s="3"/>
      <c r="BA335" s="3"/>
      <c r="BB335" s="3"/>
      <c r="BC335" s="3"/>
      <c r="BD335" s="3"/>
      <c r="BE335" s="3"/>
      <c r="BF335" s="3"/>
      <c r="BG335" s="3"/>
      <c r="BH335" s="3"/>
      <c r="BI335" s="767" t="s">
        <v>1529</v>
      </c>
      <c r="BJ335" s="3"/>
      <c r="BK335" s="3"/>
      <c r="BL335" s="3"/>
      <c r="BM335" s="3"/>
      <c r="BN335" s="3"/>
      <c r="BO335" s="3"/>
      <c r="BP335" s="3"/>
      <c r="BQ335" s="3"/>
      <c r="BR335" s="3"/>
      <c r="BS335" s="3"/>
    </row>
    <row r="336" spans="1:71" ht="24.75" hidden="1" customHeight="1">
      <c r="A336" s="26"/>
      <c r="B336" s="3"/>
      <c r="C336" s="3"/>
      <c r="D336" s="3"/>
      <c r="E336" s="3"/>
      <c r="F336" s="3"/>
      <c r="G336" s="3"/>
      <c r="H336" s="3"/>
      <c r="I336" s="3"/>
      <c r="J336" s="3"/>
      <c r="K336" s="3"/>
      <c r="L336" s="3"/>
      <c r="M336" s="3"/>
      <c r="N336" s="3"/>
      <c r="O336" s="3"/>
      <c r="P336" s="3"/>
      <c r="Q336" s="3"/>
      <c r="R336" s="3"/>
      <c r="S336" s="3"/>
      <c r="T336" s="3"/>
      <c r="U336" s="3"/>
      <c r="V336" s="3"/>
      <c r="W336" s="3"/>
      <c r="X336" s="3"/>
      <c r="Y336" s="3"/>
      <c r="Z336" s="3"/>
      <c r="AA336" s="3"/>
      <c r="AB336" s="3"/>
      <c r="AC336" s="3"/>
      <c r="AD336" s="3"/>
      <c r="AE336" s="3"/>
      <c r="AF336" s="3"/>
      <c r="AG336" s="3"/>
      <c r="AH336" s="3"/>
      <c r="AI336" s="3"/>
      <c r="AJ336" s="3"/>
      <c r="AK336" s="3"/>
      <c r="AL336" s="3"/>
      <c r="AM336" s="3"/>
      <c r="AN336" s="3"/>
      <c r="AO336" s="3"/>
      <c r="AP336" s="3"/>
      <c r="AQ336" s="3"/>
      <c r="AR336" s="3"/>
      <c r="AS336" s="3"/>
      <c r="AT336" s="3"/>
      <c r="AU336" s="3"/>
      <c r="AV336" s="3"/>
      <c r="AW336" s="3"/>
      <c r="AX336" s="3"/>
      <c r="AY336" s="3"/>
      <c r="AZ336" s="3"/>
      <c r="BA336" s="3"/>
      <c r="BB336" s="3"/>
      <c r="BC336" s="3"/>
      <c r="BD336" s="3"/>
      <c r="BE336" s="3"/>
      <c r="BF336" s="3"/>
      <c r="BG336" s="3"/>
      <c r="BH336" s="3"/>
      <c r="BI336" s="767" t="s">
        <v>1530</v>
      </c>
      <c r="BJ336" s="3"/>
      <c r="BK336" s="3"/>
      <c r="BL336" s="3"/>
      <c r="BM336" s="3"/>
      <c r="BN336" s="3"/>
      <c r="BO336" s="3"/>
      <c r="BP336" s="3"/>
      <c r="BQ336" s="3"/>
      <c r="BR336" s="3"/>
      <c r="BS336" s="3"/>
    </row>
    <row r="337" spans="1:71" ht="24.75" hidden="1" customHeight="1">
      <c r="A337" s="26"/>
      <c r="B337" s="3"/>
      <c r="C337" s="3"/>
      <c r="D337" s="3"/>
      <c r="E337" s="3"/>
      <c r="F337" s="3"/>
      <c r="G337" s="3"/>
      <c r="H337" s="3"/>
      <c r="I337" s="3"/>
      <c r="J337" s="3"/>
      <c r="K337" s="3"/>
      <c r="L337" s="3"/>
      <c r="M337" s="3"/>
      <c r="N337" s="3"/>
      <c r="O337" s="3"/>
      <c r="P337" s="3"/>
      <c r="Q337" s="3"/>
      <c r="R337" s="3"/>
      <c r="S337" s="3"/>
      <c r="T337" s="3"/>
      <c r="U337" s="3"/>
      <c r="V337" s="3"/>
      <c r="W337" s="3"/>
      <c r="X337" s="3"/>
      <c r="Y337" s="3"/>
      <c r="Z337" s="3"/>
      <c r="AA337" s="3"/>
      <c r="AB337" s="3"/>
      <c r="AC337" s="3"/>
      <c r="AD337" s="3"/>
      <c r="AE337" s="3"/>
      <c r="AF337" s="3"/>
      <c r="AG337" s="3"/>
      <c r="AH337" s="3"/>
      <c r="AI337" s="3"/>
      <c r="AJ337" s="3"/>
      <c r="AK337" s="3"/>
      <c r="AL337" s="3"/>
      <c r="AM337" s="3"/>
      <c r="AN337" s="3"/>
      <c r="AO337" s="3"/>
      <c r="AP337" s="3"/>
      <c r="AQ337" s="3"/>
      <c r="AR337" s="3"/>
      <c r="AS337" s="3"/>
      <c r="AT337" s="3"/>
      <c r="AU337" s="3"/>
      <c r="AV337" s="3"/>
      <c r="AW337" s="3"/>
      <c r="AX337" s="3"/>
      <c r="AY337" s="3"/>
      <c r="AZ337" s="3"/>
      <c r="BA337" s="3"/>
      <c r="BB337" s="3"/>
      <c r="BC337" s="3"/>
      <c r="BD337" s="3"/>
      <c r="BE337" s="3"/>
      <c r="BF337" s="3"/>
      <c r="BG337" s="3"/>
      <c r="BH337" s="3"/>
      <c r="BI337" s="767" t="s">
        <v>1531</v>
      </c>
      <c r="BJ337" s="3"/>
      <c r="BK337" s="3"/>
      <c r="BL337" s="3"/>
      <c r="BM337" s="3"/>
      <c r="BN337" s="3"/>
      <c r="BO337" s="3"/>
      <c r="BP337" s="3"/>
      <c r="BQ337" s="3"/>
      <c r="BR337" s="3"/>
      <c r="BS337" s="3"/>
    </row>
    <row r="338" spans="1:71" ht="24.75" hidden="1" customHeight="1">
      <c r="A338" s="26"/>
      <c r="B338" s="3"/>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c r="AH338" s="3"/>
      <c r="AI338" s="3"/>
      <c r="AJ338" s="3"/>
      <c r="AK338" s="3"/>
      <c r="AL338" s="3"/>
      <c r="AM338" s="3"/>
      <c r="AN338" s="3"/>
      <c r="AO338" s="3"/>
      <c r="AP338" s="3"/>
      <c r="AQ338" s="3"/>
      <c r="AR338" s="3"/>
      <c r="AS338" s="3"/>
      <c r="AT338" s="3"/>
      <c r="AU338" s="3"/>
      <c r="AV338" s="3"/>
      <c r="AW338" s="3"/>
      <c r="AX338" s="3"/>
      <c r="AY338" s="3"/>
      <c r="AZ338" s="3"/>
      <c r="BA338" s="3"/>
      <c r="BB338" s="3"/>
      <c r="BC338" s="3"/>
      <c r="BD338" s="3"/>
      <c r="BE338" s="3"/>
      <c r="BF338" s="3"/>
      <c r="BG338" s="3"/>
      <c r="BH338" s="3"/>
      <c r="BI338" s="767" t="s">
        <v>1532</v>
      </c>
      <c r="BJ338" s="3"/>
      <c r="BK338" s="3"/>
      <c r="BL338" s="3"/>
      <c r="BM338" s="3"/>
      <c r="BN338" s="3"/>
      <c r="BO338" s="3"/>
      <c r="BP338" s="3"/>
      <c r="BQ338" s="3"/>
      <c r="BR338" s="3"/>
      <c r="BS338" s="3"/>
    </row>
    <row r="339" spans="1:71" ht="24.75" hidden="1" customHeight="1">
      <c r="A339" s="26"/>
      <c r="B339" s="3"/>
      <c r="C339" s="3"/>
      <c r="D339" s="3"/>
      <c r="E339" s="3"/>
      <c r="F339" s="3"/>
      <c r="G339" s="3"/>
      <c r="H339" s="3"/>
      <c r="I339" s="3"/>
      <c r="J339" s="3"/>
      <c r="K339" s="3"/>
      <c r="L339" s="3"/>
      <c r="M339" s="3"/>
      <c r="N339" s="3"/>
      <c r="O339" s="3"/>
      <c r="P339" s="3"/>
      <c r="Q339" s="3"/>
      <c r="R339" s="3"/>
      <c r="S339" s="3"/>
      <c r="T339" s="3"/>
      <c r="U339" s="3"/>
      <c r="V339" s="3"/>
      <c r="W339" s="3"/>
      <c r="X339" s="3"/>
      <c r="Y339" s="3"/>
      <c r="Z339" s="3"/>
      <c r="AA339" s="3"/>
      <c r="AB339" s="3"/>
      <c r="AC339" s="3"/>
      <c r="AD339" s="3"/>
      <c r="AE339" s="3"/>
      <c r="AF339" s="3"/>
      <c r="AG339" s="3"/>
      <c r="AH339" s="3"/>
      <c r="AI339" s="3"/>
      <c r="AJ339" s="3"/>
      <c r="AK339" s="3"/>
      <c r="AL339" s="3"/>
      <c r="AM339" s="3"/>
      <c r="AN339" s="3"/>
      <c r="AO339" s="3"/>
      <c r="AP339" s="3"/>
      <c r="AQ339" s="3"/>
      <c r="AR339" s="3"/>
      <c r="AS339" s="3"/>
      <c r="AT339" s="3"/>
      <c r="AU339" s="3"/>
      <c r="AV339" s="3"/>
      <c r="AW339" s="3"/>
      <c r="AX339" s="3"/>
      <c r="AY339" s="3"/>
      <c r="AZ339" s="3"/>
      <c r="BA339" s="3"/>
      <c r="BB339" s="3"/>
      <c r="BC339" s="3"/>
      <c r="BD339" s="3"/>
      <c r="BE339" s="3"/>
      <c r="BF339" s="3"/>
      <c r="BG339" s="3"/>
      <c r="BH339" s="3"/>
      <c r="BI339" s="767" t="s">
        <v>1533</v>
      </c>
      <c r="BJ339" s="3"/>
      <c r="BK339" s="3"/>
      <c r="BL339" s="3"/>
      <c r="BM339" s="3"/>
      <c r="BN339" s="3"/>
      <c r="BO339" s="3"/>
      <c r="BP339" s="3"/>
      <c r="BQ339" s="3"/>
      <c r="BR339" s="3"/>
      <c r="BS339" s="3"/>
    </row>
    <row r="340" spans="1:71" ht="24.75" hidden="1" customHeight="1">
      <c r="A340" s="26"/>
      <c r="B340" s="3"/>
      <c r="C340" s="3"/>
      <c r="D340" s="3"/>
      <c r="E340" s="3"/>
      <c r="F340" s="3"/>
      <c r="G340" s="3"/>
      <c r="H340" s="3"/>
      <c r="I340" s="3"/>
      <c r="J340" s="3"/>
      <c r="K340" s="3"/>
      <c r="L340" s="3"/>
      <c r="M340" s="3"/>
      <c r="N340" s="3"/>
      <c r="O340" s="3"/>
      <c r="P340" s="3"/>
      <c r="Q340" s="3"/>
      <c r="R340" s="3"/>
      <c r="S340" s="3"/>
      <c r="T340" s="3"/>
      <c r="U340" s="3"/>
      <c r="V340" s="3"/>
      <c r="W340" s="3"/>
      <c r="X340" s="3"/>
      <c r="Y340" s="3"/>
      <c r="Z340" s="3"/>
      <c r="AA340" s="3"/>
      <c r="AB340" s="3"/>
      <c r="AC340" s="3"/>
      <c r="AD340" s="3"/>
      <c r="AE340" s="3"/>
      <c r="AF340" s="3"/>
      <c r="AG340" s="3"/>
      <c r="AH340" s="3"/>
      <c r="AI340" s="3"/>
      <c r="AJ340" s="3"/>
      <c r="AK340" s="3"/>
      <c r="AL340" s="3"/>
      <c r="AM340" s="3"/>
      <c r="AN340" s="3"/>
      <c r="AO340" s="3"/>
      <c r="AP340" s="3"/>
      <c r="AQ340" s="3"/>
      <c r="AR340" s="3"/>
      <c r="AS340" s="3"/>
      <c r="AT340" s="3"/>
      <c r="AU340" s="3"/>
      <c r="AV340" s="3"/>
      <c r="AW340" s="3"/>
      <c r="AX340" s="3"/>
      <c r="AY340" s="3"/>
      <c r="AZ340" s="3"/>
      <c r="BA340" s="3"/>
      <c r="BB340" s="3"/>
      <c r="BC340" s="3"/>
      <c r="BD340" s="3"/>
      <c r="BE340" s="3"/>
      <c r="BF340" s="3"/>
      <c r="BG340" s="3"/>
      <c r="BH340" s="3"/>
      <c r="BI340" s="767" t="s">
        <v>1534</v>
      </c>
      <c r="BJ340" s="3"/>
      <c r="BK340" s="3"/>
      <c r="BL340" s="3"/>
      <c r="BM340" s="3"/>
      <c r="BN340" s="3"/>
      <c r="BO340" s="3"/>
      <c r="BP340" s="3"/>
      <c r="BQ340" s="3"/>
      <c r="BR340" s="3"/>
      <c r="BS340" s="3"/>
    </row>
    <row r="341" spans="1:71" ht="24.75" hidden="1" customHeight="1">
      <c r="A341" s="26"/>
      <c r="B341" s="3"/>
      <c r="C341" s="3"/>
      <c r="D341" s="3"/>
      <c r="E341" s="3"/>
      <c r="F341" s="3"/>
      <c r="G341" s="3"/>
      <c r="H341" s="3"/>
      <c r="I341" s="3"/>
      <c r="J341" s="3"/>
      <c r="K341" s="3"/>
      <c r="L341" s="3"/>
      <c r="M341" s="3"/>
      <c r="N341" s="3"/>
      <c r="O341" s="3"/>
      <c r="P341" s="3"/>
      <c r="Q341" s="3"/>
      <c r="R341" s="3"/>
      <c r="S341" s="3"/>
      <c r="T341" s="3"/>
      <c r="U341" s="3"/>
      <c r="V341" s="3"/>
      <c r="W341" s="3"/>
      <c r="X341" s="3"/>
      <c r="Y341" s="3"/>
      <c r="Z341" s="3"/>
      <c r="AA341" s="3"/>
      <c r="AB341" s="3"/>
      <c r="AC341" s="3"/>
      <c r="AD341" s="3"/>
      <c r="AE341" s="3"/>
      <c r="AF341" s="3"/>
      <c r="AG341" s="3"/>
      <c r="AH341" s="3"/>
      <c r="AI341" s="3"/>
      <c r="AJ341" s="3"/>
      <c r="AK341" s="3"/>
      <c r="AL341" s="3"/>
      <c r="AM341" s="3"/>
      <c r="AN341" s="3"/>
      <c r="AO341" s="3"/>
      <c r="AP341" s="3"/>
      <c r="AQ341" s="3"/>
      <c r="AR341" s="3"/>
      <c r="AS341" s="3"/>
      <c r="AT341" s="3"/>
      <c r="AU341" s="3"/>
      <c r="AV341" s="3"/>
      <c r="AW341" s="3"/>
      <c r="AX341" s="3"/>
      <c r="AY341" s="3"/>
      <c r="AZ341" s="3"/>
      <c r="BA341" s="3"/>
      <c r="BB341" s="3"/>
      <c r="BC341" s="3"/>
      <c r="BD341" s="3"/>
      <c r="BE341" s="3"/>
      <c r="BF341" s="3"/>
      <c r="BG341" s="3"/>
      <c r="BH341" s="3"/>
      <c r="BI341" s="767" t="s">
        <v>1535</v>
      </c>
      <c r="BJ341" s="3"/>
      <c r="BK341" s="3"/>
      <c r="BL341" s="3"/>
      <c r="BM341" s="3"/>
      <c r="BN341" s="3"/>
      <c r="BO341" s="3"/>
      <c r="BP341" s="3"/>
      <c r="BQ341" s="3"/>
      <c r="BR341" s="3"/>
      <c r="BS341" s="3"/>
    </row>
    <row r="342" spans="1:71" ht="24.75" hidden="1" customHeight="1">
      <c r="A342" s="26"/>
      <c r="B342" s="3"/>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c r="AR342" s="3"/>
      <c r="AS342" s="3"/>
      <c r="AT342" s="3"/>
      <c r="AU342" s="3"/>
      <c r="AV342" s="3"/>
      <c r="AW342" s="3"/>
      <c r="AX342" s="3"/>
      <c r="AY342" s="3"/>
      <c r="AZ342" s="3"/>
      <c r="BA342" s="3"/>
      <c r="BB342" s="3"/>
      <c r="BC342" s="3"/>
      <c r="BD342" s="3"/>
      <c r="BE342" s="3"/>
      <c r="BF342" s="3"/>
      <c r="BG342" s="3"/>
      <c r="BH342" s="3"/>
      <c r="BI342" s="767" t="s">
        <v>1536</v>
      </c>
      <c r="BJ342" s="3"/>
      <c r="BK342" s="3"/>
      <c r="BL342" s="3"/>
      <c r="BM342" s="3"/>
      <c r="BN342" s="3"/>
      <c r="BO342" s="3"/>
      <c r="BP342" s="3"/>
      <c r="BQ342" s="3"/>
      <c r="BR342" s="3"/>
      <c r="BS342" s="3"/>
    </row>
    <row r="343" spans="1:71" ht="24.75" hidden="1" customHeight="1">
      <c r="A343" s="26"/>
      <c r="B343" s="3"/>
      <c r="C343" s="3"/>
      <c r="D343" s="3"/>
      <c r="E343" s="3"/>
      <c r="F343" s="3"/>
      <c r="G343" s="3"/>
      <c r="H343" s="3"/>
      <c r="I343" s="3"/>
      <c r="J343" s="3"/>
      <c r="K343" s="3"/>
      <c r="L343" s="3"/>
      <c r="M343" s="3"/>
      <c r="N343" s="3"/>
      <c r="O343" s="3"/>
      <c r="P343" s="3"/>
      <c r="Q343" s="3"/>
      <c r="R343" s="3"/>
      <c r="S343" s="3"/>
      <c r="T343" s="3"/>
      <c r="U343" s="3"/>
      <c r="V343" s="3"/>
      <c r="W343" s="3"/>
      <c r="X343" s="3"/>
      <c r="Y343" s="3"/>
      <c r="Z343" s="3"/>
      <c r="AA343" s="3"/>
      <c r="AB343" s="3"/>
      <c r="AC343" s="3"/>
      <c r="AD343" s="3"/>
      <c r="AE343" s="3"/>
      <c r="AF343" s="3"/>
      <c r="AG343" s="3"/>
      <c r="AH343" s="3"/>
      <c r="AI343" s="3"/>
      <c r="AJ343" s="3"/>
      <c r="AK343" s="3"/>
      <c r="AL343" s="3"/>
      <c r="AM343" s="3"/>
      <c r="AN343" s="3"/>
      <c r="AO343" s="3"/>
      <c r="AP343" s="3"/>
      <c r="AQ343" s="3"/>
      <c r="AR343" s="3"/>
      <c r="AS343" s="3"/>
      <c r="AT343" s="3"/>
      <c r="AU343" s="3"/>
      <c r="AV343" s="3"/>
      <c r="AW343" s="3"/>
      <c r="AX343" s="3"/>
      <c r="AY343" s="3"/>
      <c r="AZ343" s="3"/>
      <c r="BA343" s="3"/>
      <c r="BB343" s="3"/>
      <c r="BC343" s="3"/>
      <c r="BD343" s="3"/>
      <c r="BE343" s="3"/>
      <c r="BF343" s="3"/>
      <c r="BG343" s="3"/>
      <c r="BH343" s="3"/>
      <c r="BI343" s="767" t="s">
        <v>1537</v>
      </c>
      <c r="BJ343" s="3"/>
      <c r="BK343" s="3"/>
      <c r="BL343" s="3"/>
      <c r="BM343" s="3"/>
      <c r="BN343" s="3"/>
      <c r="BO343" s="3"/>
      <c r="BP343" s="3"/>
      <c r="BQ343" s="3"/>
      <c r="BR343" s="3"/>
      <c r="BS343" s="3"/>
    </row>
    <row r="344" spans="1:71" ht="24.75" hidden="1" customHeight="1">
      <c r="A344" s="26"/>
      <c r="B344" s="3"/>
      <c r="C344" s="3"/>
      <c r="D344" s="3"/>
      <c r="E344" s="3"/>
      <c r="F344" s="3"/>
      <c r="G344" s="3"/>
      <c r="H344" s="3"/>
      <c r="I344" s="3"/>
      <c r="J344" s="3"/>
      <c r="K344" s="3"/>
      <c r="L344" s="3"/>
      <c r="M344" s="3"/>
      <c r="N344" s="3"/>
      <c r="O344" s="3"/>
      <c r="P344" s="3"/>
      <c r="Q344" s="3"/>
      <c r="R344" s="3"/>
      <c r="S344" s="3"/>
      <c r="T344" s="3"/>
      <c r="U344" s="3"/>
      <c r="V344" s="3"/>
      <c r="W344" s="3"/>
      <c r="X344" s="3"/>
      <c r="Y344" s="3"/>
      <c r="Z344" s="3"/>
      <c r="AA344" s="3"/>
      <c r="AB344" s="3"/>
      <c r="AC344" s="3"/>
      <c r="AD344" s="3"/>
      <c r="AE344" s="3"/>
      <c r="AF344" s="3"/>
      <c r="AG344" s="3"/>
      <c r="AH344" s="3"/>
      <c r="AI344" s="3"/>
      <c r="AJ344" s="3"/>
      <c r="AK344" s="3"/>
      <c r="AL344" s="3"/>
      <c r="AM344" s="3"/>
      <c r="AN344" s="3"/>
      <c r="AO344" s="3"/>
      <c r="AP344" s="3"/>
      <c r="AQ344" s="3"/>
      <c r="AR344" s="3"/>
      <c r="AS344" s="3"/>
      <c r="AT344" s="3"/>
      <c r="AU344" s="3"/>
      <c r="AV344" s="3"/>
      <c r="AW344" s="3"/>
      <c r="AX344" s="3"/>
      <c r="AY344" s="3"/>
      <c r="AZ344" s="3"/>
      <c r="BA344" s="3"/>
      <c r="BB344" s="3"/>
      <c r="BC344" s="3"/>
      <c r="BD344" s="3"/>
      <c r="BE344" s="3"/>
      <c r="BF344" s="3"/>
      <c r="BG344" s="3"/>
      <c r="BH344" s="3"/>
      <c r="BI344" s="767" t="s">
        <v>1538</v>
      </c>
      <c r="BJ344" s="3"/>
      <c r="BK344" s="3"/>
      <c r="BL344" s="3"/>
      <c r="BM344" s="3"/>
      <c r="BN344" s="3"/>
      <c r="BO344" s="3"/>
      <c r="BP344" s="3"/>
      <c r="BQ344" s="3"/>
      <c r="BR344" s="3"/>
      <c r="BS344" s="3"/>
    </row>
    <row r="345" spans="1:71" ht="24.75" hidden="1" customHeight="1">
      <c r="A345" s="26"/>
      <c r="B345" s="3"/>
      <c r="C345" s="3"/>
      <c r="D345" s="3"/>
      <c r="E345" s="3"/>
      <c r="F345" s="3"/>
      <c r="G345" s="3"/>
      <c r="H345" s="3"/>
      <c r="I345" s="3"/>
      <c r="J345" s="3"/>
      <c r="K345" s="3"/>
      <c r="L345" s="3"/>
      <c r="M345" s="3"/>
      <c r="N345" s="3"/>
      <c r="O345" s="3"/>
      <c r="P345" s="3"/>
      <c r="Q345" s="3"/>
      <c r="R345" s="3"/>
      <c r="S345" s="3"/>
      <c r="T345" s="3"/>
      <c r="U345" s="3"/>
      <c r="V345" s="3"/>
      <c r="W345" s="3"/>
      <c r="X345" s="3"/>
      <c r="Y345" s="3"/>
      <c r="Z345" s="3"/>
      <c r="AA345" s="3"/>
      <c r="AB345" s="3"/>
      <c r="AC345" s="3"/>
      <c r="AD345" s="3"/>
      <c r="AE345" s="3"/>
      <c r="AF345" s="3"/>
      <c r="AG345" s="3"/>
      <c r="AH345" s="3"/>
      <c r="AI345" s="3"/>
      <c r="AJ345" s="3"/>
      <c r="AK345" s="3"/>
      <c r="AL345" s="3"/>
      <c r="AM345" s="3"/>
      <c r="AN345" s="3"/>
      <c r="AO345" s="3"/>
      <c r="AP345" s="3"/>
      <c r="AQ345" s="3"/>
      <c r="AR345" s="3"/>
      <c r="AS345" s="3"/>
      <c r="AT345" s="3"/>
      <c r="AU345" s="3"/>
      <c r="AV345" s="3"/>
      <c r="AW345" s="3"/>
      <c r="AX345" s="3"/>
      <c r="AY345" s="3"/>
      <c r="AZ345" s="3"/>
      <c r="BA345" s="3"/>
      <c r="BB345" s="3"/>
      <c r="BC345" s="3"/>
      <c r="BD345" s="3"/>
      <c r="BE345" s="3"/>
      <c r="BF345" s="3"/>
      <c r="BG345" s="3"/>
      <c r="BH345" s="3"/>
      <c r="BI345" s="767" t="s">
        <v>1539</v>
      </c>
      <c r="BJ345" s="3"/>
      <c r="BK345" s="3"/>
      <c r="BL345" s="3"/>
      <c r="BM345" s="3"/>
      <c r="BN345" s="3"/>
      <c r="BO345" s="3"/>
      <c r="BP345" s="3"/>
      <c r="BQ345" s="3"/>
      <c r="BR345" s="3"/>
      <c r="BS345" s="3"/>
    </row>
    <row r="346" spans="1:71" ht="24.75" hidden="1" customHeight="1">
      <c r="A346" s="26"/>
      <c r="B346" s="3"/>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c r="AH346" s="3"/>
      <c r="AI346" s="3"/>
      <c r="AJ346" s="3"/>
      <c r="AK346" s="3"/>
      <c r="AL346" s="3"/>
      <c r="AM346" s="3"/>
      <c r="AN346" s="3"/>
      <c r="AO346" s="3"/>
      <c r="AP346" s="3"/>
      <c r="AQ346" s="3"/>
      <c r="AR346" s="3"/>
      <c r="AS346" s="3"/>
      <c r="AT346" s="3"/>
      <c r="AU346" s="3"/>
      <c r="AV346" s="3"/>
      <c r="AW346" s="3"/>
      <c r="AX346" s="3"/>
      <c r="AY346" s="3"/>
      <c r="AZ346" s="3"/>
      <c r="BA346" s="3"/>
      <c r="BB346" s="3"/>
      <c r="BC346" s="3"/>
      <c r="BD346" s="3"/>
      <c r="BE346" s="3"/>
      <c r="BF346" s="3"/>
      <c r="BG346" s="3"/>
      <c r="BH346" s="3"/>
      <c r="BI346" s="767" t="s">
        <v>1540</v>
      </c>
      <c r="BJ346" s="3"/>
      <c r="BK346" s="3"/>
      <c r="BL346" s="3"/>
      <c r="BM346" s="3"/>
      <c r="BN346" s="3"/>
      <c r="BO346" s="3"/>
      <c r="BP346" s="3"/>
      <c r="BQ346" s="3"/>
      <c r="BR346" s="3"/>
      <c r="BS346" s="3"/>
    </row>
    <row r="347" spans="1:71" ht="24.75" hidden="1" customHeight="1">
      <c r="A347" s="26"/>
      <c r="B347" s="3"/>
      <c r="C347" s="3"/>
      <c r="D347" s="3"/>
      <c r="E347" s="3"/>
      <c r="F347" s="3"/>
      <c r="G347" s="3"/>
      <c r="H347" s="3"/>
      <c r="I347" s="3"/>
      <c r="J347" s="3"/>
      <c r="K347" s="3"/>
      <c r="L347" s="3"/>
      <c r="M347" s="3"/>
      <c r="N347" s="3"/>
      <c r="O347" s="3"/>
      <c r="P347" s="3"/>
      <c r="Q347" s="3"/>
      <c r="R347" s="3"/>
      <c r="S347" s="3"/>
      <c r="T347" s="3"/>
      <c r="U347" s="3"/>
      <c r="V347" s="3"/>
      <c r="W347" s="3"/>
      <c r="X347" s="3"/>
      <c r="Y347" s="3"/>
      <c r="Z347" s="3"/>
      <c r="AA347" s="3"/>
      <c r="AB347" s="3"/>
      <c r="AC347" s="3"/>
      <c r="AD347" s="3"/>
      <c r="AE347" s="3"/>
      <c r="AF347" s="3"/>
      <c r="AG347" s="3"/>
      <c r="AH347" s="3"/>
      <c r="AI347" s="3"/>
      <c r="AJ347" s="3"/>
      <c r="AK347" s="3"/>
      <c r="AL347" s="3"/>
      <c r="AM347" s="3"/>
      <c r="AN347" s="3"/>
      <c r="AO347" s="3"/>
      <c r="AP347" s="3"/>
      <c r="AQ347" s="3"/>
      <c r="AR347" s="3"/>
      <c r="AS347" s="3"/>
      <c r="AT347" s="3"/>
      <c r="AU347" s="3"/>
      <c r="AV347" s="3"/>
      <c r="AW347" s="3"/>
      <c r="AX347" s="3"/>
      <c r="AY347" s="3"/>
      <c r="AZ347" s="3"/>
      <c r="BA347" s="3"/>
      <c r="BB347" s="3"/>
      <c r="BC347" s="3"/>
      <c r="BD347" s="3"/>
      <c r="BE347" s="3"/>
      <c r="BF347" s="3"/>
      <c r="BG347" s="3"/>
      <c r="BH347" s="3"/>
      <c r="BI347" s="767" t="s">
        <v>1541</v>
      </c>
      <c r="BJ347" s="3"/>
      <c r="BK347" s="3"/>
      <c r="BL347" s="3"/>
      <c r="BM347" s="3"/>
      <c r="BN347" s="3"/>
      <c r="BO347" s="3"/>
      <c r="BP347" s="3"/>
      <c r="BQ347" s="3"/>
      <c r="BR347" s="3"/>
      <c r="BS347" s="3"/>
    </row>
    <row r="348" spans="1:71" ht="24.75" hidden="1" customHeight="1">
      <c r="A348" s="26"/>
      <c r="B348" s="3"/>
      <c r="C348" s="3"/>
      <c r="D348" s="3"/>
      <c r="E348" s="3"/>
      <c r="F348" s="3"/>
      <c r="G348" s="3"/>
      <c r="H348" s="3"/>
      <c r="I348" s="3"/>
      <c r="J348" s="3"/>
      <c r="K348" s="3"/>
      <c r="L348" s="3"/>
      <c r="M348" s="3"/>
      <c r="N348" s="3"/>
      <c r="O348" s="3"/>
      <c r="P348" s="3"/>
      <c r="Q348" s="3"/>
      <c r="R348" s="3"/>
      <c r="S348" s="3"/>
      <c r="T348" s="3"/>
      <c r="U348" s="3"/>
      <c r="V348" s="3"/>
      <c r="W348" s="3"/>
      <c r="X348" s="3"/>
      <c r="Y348" s="3"/>
      <c r="Z348" s="3"/>
      <c r="AA348" s="3"/>
      <c r="AB348" s="3"/>
      <c r="AC348" s="3"/>
      <c r="AD348" s="3"/>
      <c r="AE348" s="3"/>
      <c r="AF348" s="3"/>
      <c r="AG348" s="3"/>
      <c r="AH348" s="3"/>
      <c r="AI348" s="3"/>
      <c r="AJ348" s="3"/>
      <c r="AK348" s="3"/>
      <c r="AL348" s="3"/>
      <c r="AM348" s="3"/>
      <c r="AN348" s="3"/>
      <c r="AO348" s="3"/>
      <c r="AP348" s="3"/>
      <c r="AQ348" s="3"/>
      <c r="AR348" s="3"/>
      <c r="AS348" s="3"/>
      <c r="AT348" s="3"/>
      <c r="AU348" s="3"/>
      <c r="AV348" s="3"/>
      <c r="AW348" s="3"/>
      <c r="AX348" s="3"/>
      <c r="AY348" s="3"/>
      <c r="AZ348" s="3"/>
      <c r="BA348" s="3"/>
      <c r="BB348" s="3"/>
      <c r="BC348" s="3"/>
      <c r="BD348" s="3"/>
      <c r="BE348" s="3"/>
      <c r="BF348" s="3"/>
      <c r="BG348" s="3"/>
      <c r="BH348" s="3"/>
      <c r="BI348" s="767" t="s">
        <v>1542</v>
      </c>
      <c r="BJ348" s="3"/>
      <c r="BK348" s="3"/>
      <c r="BL348" s="3"/>
      <c r="BM348" s="3"/>
      <c r="BN348" s="3"/>
      <c r="BO348" s="3"/>
      <c r="BP348" s="3"/>
      <c r="BQ348" s="3"/>
      <c r="BR348" s="3"/>
      <c r="BS348" s="3"/>
    </row>
    <row r="349" spans="1:71" ht="24.75" hidden="1" customHeight="1">
      <c r="A349" s="26"/>
      <c r="B349" s="3"/>
      <c r="C349" s="3"/>
      <c r="D349" s="3"/>
      <c r="E349" s="3"/>
      <c r="F349" s="3"/>
      <c r="G349" s="3"/>
      <c r="H349" s="3"/>
      <c r="I349" s="3"/>
      <c r="J349" s="3"/>
      <c r="K349" s="3"/>
      <c r="L349" s="3"/>
      <c r="M349" s="3"/>
      <c r="N349" s="3"/>
      <c r="O349" s="3"/>
      <c r="P349" s="3"/>
      <c r="Q349" s="3"/>
      <c r="R349" s="3"/>
      <c r="S349" s="3"/>
      <c r="T349" s="3"/>
      <c r="U349" s="3"/>
      <c r="V349" s="3"/>
      <c r="W349" s="3"/>
      <c r="X349" s="3"/>
      <c r="Y349" s="3"/>
      <c r="Z349" s="3"/>
      <c r="AA349" s="3"/>
      <c r="AB349" s="3"/>
      <c r="AC349" s="3"/>
      <c r="AD349" s="3"/>
      <c r="AE349" s="3"/>
      <c r="AF349" s="3"/>
      <c r="AG349" s="3"/>
      <c r="AH349" s="3"/>
      <c r="AI349" s="3"/>
      <c r="AJ349" s="3"/>
      <c r="AK349" s="3"/>
      <c r="AL349" s="3"/>
      <c r="AM349" s="3"/>
      <c r="AN349" s="3"/>
      <c r="AO349" s="3"/>
      <c r="AP349" s="3"/>
      <c r="AQ349" s="3"/>
      <c r="AR349" s="3"/>
      <c r="AS349" s="3"/>
      <c r="AT349" s="3"/>
      <c r="AU349" s="3"/>
      <c r="AV349" s="3"/>
      <c r="AW349" s="3"/>
      <c r="AX349" s="3"/>
      <c r="AY349" s="3"/>
      <c r="AZ349" s="3"/>
      <c r="BA349" s="3"/>
      <c r="BB349" s="3"/>
      <c r="BC349" s="3"/>
      <c r="BD349" s="3"/>
      <c r="BE349" s="3"/>
      <c r="BF349" s="3"/>
      <c r="BG349" s="3"/>
      <c r="BH349" s="3"/>
      <c r="BI349" s="767" t="s">
        <v>1543</v>
      </c>
      <c r="BJ349" s="3"/>
      <c r="BK349" s="3"/>
      <c r="BL349" s="3"/>
      <c r="BM349" s="3"/>
      <c r="BN349" s="3"/>
      <c r="BO349" s="3"/>
      <c r="BP349" s="3"/>
      <c r="BQ349" s="3"/>
      <c r="BR349" s="3"/>
      <c r="BS349" s="3"/>
    </row>
    <row r="350" spans="1:71" ht="24.75" hidden="1" customHeight="1">
      <c r="A350" s="26"/>
      <c r="B350" s="3"/>
      <c r="C350" s="3"/>
      <c r="D350" s="3"/>
      <c r="E350" s="3"/>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c r="AH350" s="3"/>
      <c r="AI350" s="3"/>
      <c r="AJ350" s="3"/>
      <c r="AK350" s="3"/>
      <c r="AL350" s="3"/>
      <c r="AM350" s="3"/>
      <c r="AN350" s="3"/>
      <c r="AO350" s="3"/>
      <c r="AP350" s="3"/>
      <c r="AQ350" s="3"/>
      <c r="AR350" s="3"/>
      <c r="AS350" s="3"/>
      <c r="AT350" s="3"/>
      <c r="AU350" s="3"/>
      <c r="AV350" s="3"/>
      <c r="AW350" s="3"/>
      <c r="AX350" s="3"/>
      <c r="AY350" s="3"/>
      <c r="AZ350" s="3"/>
      <c r="BA350" s="3"/>
      <c r="BB350" s="3"/>
      <c r="BC350" s="3"/>
      <c r="BD350" s="3"/>
      <c r="BE350" s="3"/>
      <c r="BF350" s="3"/>
      <c r="BG350" s="3"/>
      <c r="BH350" s="3"/>
      <c r="BI350" s="767" t="s">
        <v>1544</v>
      </c>
      <c r="BJ350" s="3"/>
      <c r="BK350" s="3"/>
      <c r="BL350" s="3"/>
      <c r="BM350" s="3"/>
      <c r="BN350" s="3"/>
      <c r="BO350" s="3"/>
      <c r="BP350" s="3"/>
      <c r="BQ350" s="3"/>
      <c r="BR350" s="3"/>
      <c r="BS350" s="3"/>
    </row>
    <row r="351" spans="1:71" ht="24.75" hidden="1" customHeight="1">
      <c r="A351" s="26"/>
      <c r="B351" s="3"/>
      <c r="C351" s="3"/>
      <c r="D351" s="3"/>
      <c r="E351" s="3"/>
      <c r="F351" s="3"/>
      <c r="G351" s="3"/>
      <c r="H351" s="3"/>
      <c r="I351" s="3"/>
      <c r="J351" s="3"/>
      <c r="K351" s="3"/>
      <c r="L351" s="3"/>
      <c r="M351" s="3"/>
      <c r="N351" s="3"/>
      <c r="O351" s="3"/>
      <c r="P351" s="3"/>
      <c r="Q351" s="3"/>
      <c r="R351" s="3"/>
      <c r="S351" s="3"/>
      <c r="T351" s="3"/>
      <c r="U351" s="3"/>
      <c r="V351" s="3"/>
      <c r="W351" s="3"/>
      <c r="X351" s="3"/>
      <c r="Y351" s="3"/>
      <c r="Z351" s="3"/>
      <c r="AA351" s="3"/>
      <c r="AB351" s="3"/>
      <c r="AC351" s="3"/>
      <c r="AD351" s="3"/>
      <c r="AE351" s="3"/>
      <c r="AF351" s="3"/>
      <c r="AG351" s="3"/>
      <c r="AH351" s="3"/>
      <c r="AI351" s="3"/>
      <c r="AJ351" s="3"/>
      <c r="AK351" s="3"/>
      <c r="AL351" s="3"/>
      <c r="AM351" s="3"/>
      <c r="AN351" s="3"/>
      <c r="AO351" s="3"/>
      <c r="AP351" s="3"/>
      <c r="AQ351" s="3"/>
      <c r="AR351" s="3"/>
      <c r="AS351" s="3"/>
      <c r="AT351" s="3"/>
      <c r="AU351" s="3"/>
      <c r="AV351" s="3"/>
      <c r="AW351" s="3"/>
      <c r="AX351" s="3"/>
      <c r="AY351" s="3"/>
      <c r="AZ351" s="3"/>
      <c r="BA351" s="3"/>
      <c r="BB351" s="3"/>
      <c r="BC351" s="3"/>
      <c r="BD351" s="3"/>
      <c r="BE351" s="3"/>
      <c r="BF351" s="3"/>
      <c r="BG351" s="3"/>
      <c r="BH351" s="3"/>
      <c r="BI351" s="767" t="s">
        <v>1545</v>
      </c>
      <c r="BJ351" s="3"/>
      <c r="BK351" s="3"/>
      <c r="BL351" s="3"/>
      <c r="BM351" s="3"/>
      <c r="BN351" s="3"/>
      <c r="BO351" s="3"/>
      <c r="BP351" s="3"/>
      <c r="BQ351" s="3"/>
      <c r="BR351" s="3"/>
      <c r="BS351" s="3"/>
    </row>
    <row r="352" spans="1:71" ht="24.75" hidden="1" customHeight="1">
      <c r="A352" s="26"/>
      <c r="B352" s="3"/>
      <c r="C352" s="3"/>
      <c r="D352" s="3"/>
      <c r="E352" s="3"/>
      <c r="F352" s="3"/>
      <c r="G352" s="3"/>
      <c r="H352" s="3"/>
      <c r="I352" s="3"/>
      <c r="J352" s="3"/>
      <c r="K352" s="3"/>
      <c r="L352" s="3"/>
      <c r="M352" s="3"/>
      <c r="N352" s="3"/>
      <c r="O352" s="3"/>
      <c r="P352" s="3"/>
      <c r="Q352" s="3"/>
      <c r="R352" s="3"/>
      <c r="S352" s="3"/>
      <c r="T352" s="3"/>
      <c r="U352" s="3"/>
      <c r="V352" s="3"/>
      <c r="W352" s="3"/>
      <c r="X352" s="3"/>
      <c r="Y352" s="3"/>
      <c r="Z352" s="3"/>
      <c r="AA352" s="3"/>
      <c r="AB352" s="3"/>
      <c r="AC352" s="3"/>
      <c r="AD352" s="3"/>
      <c r="AE352" s="3"/>
      <c r="AF352" s="3"/>
      <c r="AG352" s="3"/>
      <c r="AH352" s="3"/>
      <c r="AI352" s="3"/>
      <c r="AJ352" s="3"/>
      <c r="AK352" s="3"/>
      <c r="AL352" s="3"/>
      <c r="AM352" s="3"/>
      <c r="AN352" s="3"/>
      <c r="AO352" s="3"/>
      <c r="AP352" s="3"/>
      <c r="AQ352" s="3"/>
      <c r="AR352" s="3"/>
      <c r="AS352" s="3"/>
      <c r="AT352" s="3"/>
      <c r="AU352" s="3"/>
      <c r="AV352" s="3"/>
      <c r="AW352" s="3"/>
      <c r="AX352" s="3"/>
      <c r="AY352" s="3"/>
      <c r="AZ352" s="3"/>
      <c r="BA352" s="3"/>
      <c r="BB352" s="3"/>
      <c r="BC352" s="3"/>
      <c r="BD352" s="3"/>
      <c r="BE352" s="3"/>
      <c r="BF352" s="3"/>
      <c r="BG352" s="3"/>
      <c r="BH352" s="3"/>
      <c r="BI352" s="767" t="s">
        <v>1546</v>
      </c>
      <c r="BJ352" s="3"/>
      <c r="BK352" s="3"/>
      <c r="BL352" s="3"/>
      <c r="BM352" s="3"/>
      <c r="BN352" s="3"/>
      <c r="BO352" s="3"/>
      <c r="BP352" s="3"/>
      <c r="BQ352" s="3"/>
      <c r="BR352" s="3"/>
      <c r="BS352" s="3"/>
    </row>
    <row r="353" spans="1:71" ht="24.75" hidden="1" customHeight="1">
      <c r="A353" s="26"/>
      <c r="B353" s="3"/>
      <c r="C353" s="3"/>
      <c r="D353" s="3"/>
      <c r="E353" s="3"/>
      <c r="F353" s="3"/>
      <c r="G353" s="3"/>
      <c r="H353" s="3"/>
      <c r="I353" s="3"/>
      <c r="J353" s="3"/>
      <c r="K353" s="3"/>
      <c r="L353" s="3"/>
      <c r="M353" s="3"/>
      <c r="N353" s="3"/>
      <c r="O353" s="3"/>
      <c r="P353" s="3"/>
      <c r="Q353" s="3"/>
      <c r="R353" s="3"/>
      <c r="S353" s="3"/>
      <c r="T353" s="3"/>
      <c r="U353" s="3"/>
      <c r="V353" s="3"/>
      <c r="W353" s="3"/>
      <c r="X353" s="3"/>
      <c r="Y353" s="3"/>
      <c r="Z353" s="3"/>
      <c r="AA353" s="3"/>
      <c r="AB353" s="3"/>
      <c r="AC353" s="3"/>
      <c r="AD353" s="3"/>
      <c r="AE353" s="3"/>
      <c r="AF353" s="3"/>
      <c r="AG353" s="3"/>
      <c r="AH353" s="3"/>
      <c r="AI353" s="3"/>
      <c r="AJ353" s="3"/>
      <c r="AK353" s="3"/>
      <c r="AL353" s="3"/>
      <c r="AM353" s="3"/>
      <c r="AN353" s="3"/>
      <c r="AO353" s="3"/>
      <c r="AP353" s="3"/>
      <c r="AQ353" s="3"/>
      <c r="AR353" s="3"/>
      <c r="AS353" s="3"/>
      <c r="AT353" s="3"/>
      <c r="AU353" s="3"/>
      <c r="AV353" s="3"/>
      <c r="AW353" s="3"/>
      <c r="AX353" s="3"/>
      <c r="AY353" s="3"/>
      <c r="AZ353" s="3"/>
      <c r="BA353" s="3"/>
      <c r="BB353" s="3"/>
      <c r="BC353" s="3"/>
      <c r="BD353" s="3"/>
      <c r="BE353" s="3"/>
      <c r="BF353" s="3"/>
      <c r="BG353" s="3"/>
      <c r="BH353" s="3"/>
      <c r="BI353" s="767" t="s">
        <v>1547</v>
      </c>
      <c r="BJ353" s="3"/>
      <c r="BK353" s="3"/>
      <c r="BL353" s="3"/>
      <c r="BM353" s="3"/>
      <c r="BN353" s="3"/>
      <c r="BO353" s="3"/>
      <c r="BP353" s="3"/>
      <c r="BQ353" s="3"/>
      <c r="BR353" s="3"/>
      <c r="BS353" s="3"/>
    </row>
    <row r="354" spans="1:71" ht="24.75" hidden="1" customHeight="1">
      <c r="A354" s="26"/>
      <c r="B354" s="3"/>
      <c r="C354" s="3"/>
      <c r="D354" s="3"/>
      <c r="E354" s="3"/>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c r="AH354" s="3"/>
      <c r="AI354" s="3"/>
      <c r="AJ354" s="3"/>
      <c r="AK354" s="3"/>
      <c r="AL354" s="3"/>
      <c r="AM354" s="3"/>
      <c r="AN354" s="3"/>
      <c r="AO354" s="3"/>
      <c r="AP354" s="3"/>
      <c r="AQ354" s="3"/>
      <c r="AR354" s="3"/>
      <c r="AS354" s="3"/>
      <c r="AT354" s="3"/>
      <c r="AU354" s="3"/>
      <c r="AV354" s="3"/>
      <c r="AW354" s="3"/>
      <c r="AX354" s="3"/>
      <c r="AY354" s="3"/>
      <c r="AZ354" s="3"/>
      <c r="BA354" s="3"/>
      <c r="BB354" s="3"/>
      <c r="BC354" s="3"/>
      <c r="BD354" s="3"/>
      <c r="BE354" s="3"/>
      <c r="BF354" s="3"/>
      <c r="BG354" s="3"/>
      <c r="BH354" s="3"/>
      <c r="BI354" s="767" t="s">
        <v>1548</v>
      </c>
      <c r="BJ354" s="3"/>
      <c r="BK354" s="3"/>
      <c r="BL354" s="3"/>
      <c r="BM354" s="3"/>
      <c r="BN354" s="3"/>
      <c r="BO354" s="3"/>
      <c r="BP354" s="3"/>
      <c r="BQ354" s="3"/>
      <c r="BR354" s="3"/>
      <c r="BS354" s="3"/>
    </row>
    <row r="355" spans="1:71" ht="24.75" hidden="1" customHeight="1">
      <c r="A355" s="26"/>
      <c r="B355" s="3"/>
      <c r="C355" s="3"/>
      <c r="D355" s="3"/>
      <c r="E355" s="3"/>
      <c r="F355" s="3"/>
      <c r="G355" s="3"/>
      <c r="H355" s="3"/>
      <c r="I355" s="3"/>
      <c r="J355" s="3"/>
      <c r="K355" s="3"/>
      <c r="L355" s="3"/>
      <c r="M355" s="3"/>
      <c r="N355" s="3"/>
      <c r="O355" s="3"/>
      <c r="P355" s="3"/>
      <c r="Q355" s="3"/>
      <c r="R355" s="3"/>
      <c r="S355" s="3"/>
      <c r="T355" s="3"/>
      <c r="U355" s="3"/>
      <c r="V355" s="3"/>
      <c r="W355" s="3"/>
      <c r="X355" s="3"/>
      <c r="Y355" s="3"/>
      <c r="Z355" s="3"/>
      <c r="AA355" s="3"/>
      <c r="AB355" s="3"/>
      <c r="AC355" s="3"/>
      <c r="AD355" s="3"/>
      <c r="AE355" s="3"/>
      <c r="AF355" s="3"/>
      <c r="AG355" s="3"/>
      <c r="AH355" s="3"/>
      <c r="AI355" s="3"/>
      <c r="AJ355" s="3"/>
      <c r="AK355" s="3"/>
      <c r="AL355" s="3"/>
      <c r="AM355" s="3"/>
      <c r="AN355" s="3"/>
      <c r="AO355" s="3"/>
      <c r="AP355" s="3"/>
      <c r="AQ355" s="3"/>
      <c r="AR355" s="3"/>
      <c r="AS355" s="3"/>
      <c r="AT355" s="3"/>
      <c r="AU355" s="3"/>
      <c r="AV355" s="3"/>
      <c r="AW355" s="3"/>
      <c r="AX355" s="3"/>
      <c r="AY355" s="3"/>
      <c r="AZ355" s="3"/>
      <c r="BA355" s="3"/>
      <c r="BB355" s="3"/>
      <c r="BC355" s="3"/>
      <c r="BD355" s="3"/>
      <c r="BE355" s="3"/>
      <c r="BF355" s="3"/>
      <c r="BG355" s="3"/>
      <c r="BH355" s="3"/>
      <c r="BI355" s="767" t="s">
        <v>1549</v>
      </c>
      <c r="BJ355" s="3"/>
      <c r="BK355" s="3"/>
      <c r="BL355" s="3"/>
      <c r="BM355" s="3"/>
      <c r="BN355" s="3"/>
      <c r="BO355" s="3"/>
      <c r="BP355" s="3"/>
      <c r="BQ355" s="3"/>
      <c r="BR355" s="3"/>
      <c r="BS355" s="3"/>
    </row>
    <row r="356" spans="1:71" ht="24.75" hidden="1" customHeight="1">
      <c r="A356" s="26"/>
      <c r="B356" s="3"/>
      <c r="C356" s="3"/>
      <c r="D356" s="3"/>
      <c r="E356" s="3"/>
      <c r="F356" s="3"/>
      <c r="G356" s="3"/>
      <c r="H356" s="3"/>
      <c r="I356" s="3"/>
      <c r="J356" s="3"/>
      <c r="K356" s="3"/>
      <c r="L356" s="3"/>
      <c r="M356" s="3"/>
      <c r="N356" s="3"/>
      <c r="O356" s="3"/>
      <c r="P356" s="3"/>
      <c r="Q356" s="3"/>
      <c r="R356" s="3"/>
      <c r="S356" s="3"/>
      <c r="T356" s="3"/>
      <c r="U356" s="3"/>
      <c r="V356" s="3"/>
      <c r="W356" s="3"/>
      <c r="X356" s="3"/>
      <c r="Y356" s="3"/>
      <c r="Z356" s="3"/>
      <c r="AA356" s="3"/>
      <c r="AB356" s="3"/>
      <c r="AC356" s="3"/>
      <c r="AD356" s="3"/>
      <c r="AE356" s="3"/>
      <c r="AF356" s="3"/>
      <c r="AG356" s="3"/>
      <c r="AH356" s="3"/>
      <c r="AI356" s="3"/>
      <c r="AJ356" s="3"/>
      <c r="AK356" s="3"/>
      <c r="AL356" s="3"/>
      <c r="AM356" s="3"/>
      <c r="AN356" s="3"/>
      <c r="AO356" s="3"/>
      <c r="AP356" s="3"/>
      <c r="AQ356" s="3"/>
      <c r="AR356" s="3"/>
      <c r="AS356" s="3"/>
      <c r="AT356" s="3"/>
      <c r="AU356" s="3"/>
      <c r="AV356" s="3"/>
      <c r="AW356" s="3"/>
      <c r="AX356" s="3"/>
      <c r="AY356" s="3"/>
      <c r="AZ356" s="3"/>
      <c r="BA356" s="3"/>
      <c r="BB356" s="3"/>
      <c r="BC356" s="3"/>
      <c r="BD356" s="3"/>
      <c r="BE356" s="3"/>
      <c r="BF356" s="3"/>
      <c r="BG356" s="3"/>
      <c r="BH356" s="3"/>
      <c r="BI356" s="767" t="s">
        <v>1550</v>
      </c>
      <c r="BJ356" s="3"/>
      <c r="BK356" s="3"/>
      <c r="BL356" s="3"/>
      <c r="BM356" s="3"/>
      <c r="BN356" s="3"/>
      <c r="BO356" s="3"/>
      <c r="BP356" s="3"/>
      <c r="BQ356" s="3"/>
      <c r="BR356" s="3"/>
      <c r="BS356" s="3"/>
    </row>
    <row r="357" spans="1:71" ht="24.75" hidden="1" customHeight="1">
      <c r="A357" s="26"/>
      <c r="B357" s="3"/>
      <c r="C357" s="3"/>
      <c r="D357" s="3"/>
      <c r="E357" s="3"/>
      <c r="F357" s="3"/>
      <c r="G357" s="3"/>
      <c r="H357" s="3"/>
      <c r="I357" s="3"/>
      <c r="J357" s="3"/>
      <c r="K357" s="3"/>
      <c r="L357" s="3"/>
      <c r="M357" s="3"/>
      <c r="N357" s="3"/>
      <c r="O357" s="3"/>
      <c r="P357" s="3"/>
      <c r="Q357" s="3"/>
      <c r="R357" s="3"/>
      <c r="S357" s="3"/>
      <c r="T357" s="3"/>
      <c r="U357" s="3"/>
      <c r="V357" s="3"/>
      <c r="W357" s="3"/>
      <c r="X357" s="3"/>
      <c r="Y357" s="3"/>
      <c r="Z357" s="3"/>
      <c r="AA357" s="3"/>
      <c r="AB357" s="3"/>
      <c r="AC357" s="3"/>
      <c r="AD357" s="3"/>
      <c r="AE357" s="3"/>
      <c r="AF357" s="3"/>
      <c r="AG357" s="3"/>
      <c r="AH357" s="3"/>
      <c r="AI357" s="3"/>
      <c r="AJ357" s="3"/>
      <c r="AK357" s="3"/>
      <c r="AL357" s="3"/>
      <c r="AM357" s="3"/>
      <c r="AN357" s="3"/>
      <c r="AO357" s="3"/>
      <c r="AP357" s="3"/>
      <c r="AQ357" s="3"/>
      <c r="AR357" s="3"/>
      <c r="AS357" s="3"/>
      <c r="AT357" s="3"/>
      <c r="AU357" s="3"/>
      <c r="AV357" s="3"/>
      <c r="AW357" s="3"/>
      <c r="AX357" s="3"/>
      <c r="AY357" s="3"/>
      <c r="AZ357" s="3"/>
      <c r="BA357" s="3"/>
      <c r="BB357" s="3"/>
      <c r="BC357" s="3"/>
      <c r="BD357" s="3"/>
      <c r="BE357" s="3"/>
      <c r="BF357" s="3"/>
      <c r="BG357" s="3"/>
      <c r="BH357" s="3"/>
      <c r="BI357" s="767" t="s">
        <v>1551</v>
      </c>
      <c r="BJ357" s="3"/>
      <c r="BK357" s="3"/>
      <c r="BL357" s="3"/>
      <c r="BM357" s="3"/>
      <c r="BN357" s="3"/>
      <c r="BO357" s="3"/>
      <c r="BP357" s="3"/>
      <c r="BQ357" s="3"/>
      <c r="BR357" s="3"/>
      <c r="BS357" s="3"/>
    </row>
    <row r="358" spans="1:71" ht="24.75" hidden="1" customHeight="1">
      <c r="A358" s="26"/>
      <c r="B358" s="3"/>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c r="AR358" s="3"/>
      <c r="AS358" s="3"/>
      <c r="AT358" s="3"/>
      <c r="AU358" s="3"/>
      <c r="AV358" s="3"/>
      <c r="AW358" s="3"/>
      <c r="AX358" s="3"/>
      <c r="AY358" s="3"/>
      <c r="AZ358" s="3"/>
      <c r="BA358" s="3"/>
      <c r="BB358" s="3"/>
      <c r="BC358" s="3"/>
      <c r="BD358" s="3"/>
      <c r="BE358" s="3"/>
      <c r="BF358" s="3"/>
      <c r="BG358" s="3"/>
      <c r="BH358" s="3"/>
      <c r="BI358" s="767" t="s">
        <v>1552</v>
      </c>
      <c r="BJ358" s="3"/>
      <c r="BK358" s="3"/>
      <c r="BL358" s="3"/>
      <c r="BM358" s="3"/>
      <c r="BN358" s="3"/>
      <c r="BO358" s="3"/>
      <c r="BP358" s="3"/>
      <c r="BQ358" s="3"/>
      <c r="BR358" s="3"/>
      <c r="BS358" s="3"/>
    </row>
    <row r="359" spans="1:71" ht="24.75" hidden="1" customHeight="1">
      <c r="A359" s="26"/>
      <c r="B359" s="3"/>
      <c r="C359" s="3"/>
      <c r="D359" s="3"/>
      <c r="E359" s="3"/>
      <c r="F359" s="3"/>
      <c r="G359" s="3"/>
      <c r="H359" s="3"/>
      <c r="I359" s="3"/>
      <c r="J359" s="3"/>
      <c r="K359" s="3"/>
      <c r="L359" s="3"/>
      <c r="M359" s="3"/>
      <c r="N359" s="3"/>
      <c r="O359" s="3"/>
      <c r="P359" s="3"/>
      <c r="Q359" s="3"/>
      <c r="R359" s="3"/>
      <c r="S359" s="3"/>
      <c r="T359" s="3"/>
      <c r="U359" s="3"/>
      <c r="V359" s="3"/>
      <c r="W359" s="3"/>
      <c r="X359" s="3"/>
      <c r="Y359" s="3"/>
      <c r="Z359" s="3"/>
      <c r="AA359" s="3"/>
      <c r="AB359" s="3"/>
      <c r="AC359" s="3"/>
      <c r="AD359" s="3"/>
      <c r="AE359" s="3"/>
      <c r="AF359" s="3"/>
      <c r="AG359" s="3"/>
      <c r="AH359" s="3"/>
      <c r="AI359" s="3"/>
      <c r="AJ359" s="3"/>
      <c r="AK359" s="3"/>
      <c r="AL359" s="3"/>
      <c r="AM359" s="3"/>
      <c r="AN359" s="3"/>
      <c r="AO359" s="3"/>
      <c r="AP359" s="3"/>
      <c r="AQ359" s="3"/>
      <c r="AR359" s="3"/>
      <c r="AS359" s="3"/>
      <c r="AT359" s="3"/>
      <c r="AU359" s="3"/>
      <c r="AV359" s="3"/>
      <c r="AW359" s="3"/>
      <c r="AX359" s="3"/>
      <c r="AY359" s="3"/>
      <c r="AZ359" s="3"/>
      <c r="BA359" s="3"/>
      <c r="BB359" s="3"/>
      <c r="BC359" s="3"/>
      <c r="BD359" s="3"/>
      <c r="BE359" s="3"/>
      <c r="BF359" s="3"/>
      <c r="BG359" s="3"/>
      <c r="BH359" s="3"/>
      <c r="BI359" s="767" t="s">
        <v>1553</v>
      </c>
      <c r="BJ359" s="3"/>
      <c r="BK359" s="3"/>
      <c r="BL359" s="3"/>
      <c r="BM359" s="3"/>
      <c r="BN359" s="3"/>
      <c r="BO359" s="3"/>
      <c r="BP359" s="3"/>
      <c r="BQ359" s="3"/>
      <c r="BR359" s="3"/>
      <c r="BS359" s="3"/>
    </row>
    <row r="360" spans="1:71" ht="24.75" hidden="1" customHeight="1">
      <c r="A360" s="26"/>
      <c r="B360" s="3"/>
      <c r="C360" s="3"/>
      <c r="D360" s="3"/>
      <c r="E360" s="3"/>
      <c r="F360" s="3"/>
      <c r="G360" s="3"/>
      <c r="H360" s="3"/>
      <c r="I360" s="3"/>
      <c r="J360" s="3"/>
      <c r="K360" s="3"/>
      <c r="L360" s="3"/>
      <c r="M360" s="3"/>
      <c r="N360" s="3"/>
      <c r="O360" s="3"/>
      <c r="P360" s="3"/>
      <c r="Q360" s="3"/>
      <c r="R360" s="3"/>
      <c r="S360" s="3"/>
      <c r="T360" s="3"/>
      <c r="U360" s="3"/>
      <c r="V360" s="3"/>
      <c r="W360" s="3"/>
      <c r="X360" s="3"/>
      <c r="Y360" s="3"/>
      <c r="Z360" s="3"/>
      <c r="AA360" s="3"/>
      <c r="AB360" s="3"/>
      <c r="AC360" s="3"/>
      <c r="AD360" s="3"/>
      <c r="AE360" s="3"/>
      <c r="AF360" s="3"/>
      <c r="AG360" s="3"/>
      <c r="AH360" s="3"/>
      <c r="AI360" s="3"/>
      <c r="AJ360" s="3"/>
      <c r="AK360" s="3"/>
      <c r="AL360" s="3"/>
      <c r="AM360" s="3"/>
      <c r="AN360" s="3"/>
      <c r="AO360" s="3"/>
      <c r="AP360" s="3"/>
      <c r="AQ360" s="3"/>
      <c r="AR360" s="3"/>
      <c r="AS360" s="3"/>
      <c r="AT360" s="3"/>
      <c r="AU360" s="3"/>
      <c r="AV360" s="3"/>
      <c r="AW360" s="3"/>
      <c r="AX360" s="3"/>
      <c r="AY360" s="3"/>
      <c r="AZ360" s="3"/>
      <c r="BA360" s="3"/>
      <c r="BB360" s="3"/>
      <c r="BC360" s="3"/>
      <c r="BD360" s="3"/>
      <c r="BE360" s="3"/>
      <c r="BF360" s="3"/>
      <c r="BG360" s="3"/>
      <c r="BH360" s="3"/>
      <c r="BI360" s="767" t="s">
        <v>1554</v>
      </c>
      <c r="BJ360" s="3"/>
      <c r="BK360" s="3"/>
      <c r="BL360" s="3"/>
      <c r="BM360" s="3"/>
      <c r="BN360" s="3"/>
      <c r="BO360" s="3"/>
      <c r="BP360" s="3"/>
      <c r="BQ360" s="3"/>
      <c r="BR360" s="3"/>
      <c r="BS360" s="3"/>
    </row>
    <row r="361" spans="1:71" ht="24.75" hidden="1" customHeight="1">
      <c r="A361" s="26"/>
      <c r="B361" s="3"/>
      <c r="C361" s="3"/>
      <c r="D361" s="3"/>
      <c r="E361" s="3"/>
      <c r="F361" s="3"/>
      <c r="G361" s="3"/>
      <c r="H361" s="3"/>
      <c r="I361" s="3"/>
      <c r="J361" s="3"/>
      <c r="K361" s="3"/>
      <c r="L361" s="3"/>
      <c r="M361" s="3"/>
      <c r="N361" s="3"/>
      <c r="O361" s="3"/>
      <c r="P361" s="3"/>
      <c r="Q361" s="3"/>
      <c r="R361" s="3"/>
      <c r="S361" s="3"/>
      <c r="T361" s="3"/>
      <c r="U361" s="3"/>
      <c r="V361" s="3"/>
      <c r="W361" s="3"/>
      <c r="X361" s="3"/>
      <c r="Y361" s="3"/>
      <c r="Z361" s="3"/>
      <c r="AA361" s="3"/>
      <c r="AB361" s="3"/>
      <c r="AC361" s="3"/>
      <c r="AD361" s="3"/>
      <c r="AE361" s="3"/>
      <c r="AF361" s="3"/>
      <c r="AG361" s="3"/>
      <c r="AH361" s="3"/>
      <c r="AI361" s="3"/>
      <c r="AJ361" s="3"/>
      <c r="AK361" s="3"/>
      <c r="AL361" s="3"/>
      <c r="AM361" s="3"/>
      <c r="AN361" s="3"/>
      <c r="AO361" s="3"/>
      <c r="AP361" s="3"/>
      <c r="AQ361" s="3"/>
      <c r="AR361" s="3"/>
      <c r="AS361" s="3"/>
      <c r="AT361" s="3"/>
      <c r="AU361" s="3"/>
      <c r="AV361" s="3"/>
      <c r="AW361" s="3"/>
      <c r="AX361" s="3"/>
      <c r="AY361" s="3"/>
      <c r="AZ361" s="3"/>
      <c r="BA361" s="3"/>
      <c r="BB361" s="3"/>
      <c r="BC361" s="3"/>
      <c r="BD361" s="3"/>
      <c r="BE361" s="3"/>
      <c r="BF361" s="3"/>
      <c r="BG361" s="3"/>
      <c r="BH361" s="3"/>
      <c r="BI361" s="767" t="s">
        <v>1555</v>
      </c>
      <c r="BJ361" s="3"/>
      <c r="BK361" s="3"/>
      <c r="BL361" s="3"/>
      <c r="BM361" s="3"/>
      <c r="BN361" s="3"/>
      <c r="BO361" s="3"/>
      <c r="BP361" s="3"/>
      <c r="BQ361" s="3"/>
      <c r="BR361" s="3"/>
      <c r="BS361" s="3"/>
    </row>
    <row r="362" spans="1:71" ht="24.75" hidden="1" customHeight="1">
      <c r="A362" s="26"/>
      <c r="B362" s="3"/>
      <c r="C362" s="3"/>
      <c r="D362" s="3"/>
      <c r="E362" s="3"/>
      <c r="F362" s="3"/>
      <c r="G362" s="3"/>
      <c r="H362" s="3"/>
      <c r="I362" s="3"/>
      <c r="J362" s="3"/>
      <c r="K362" s="3"/>
      <c r="L362" s="3"/>
      <c r="M362" s="3"/>
      <c r="N362" s="3"/>
      <c r="O362" s="3"/>
      <c r="P362" s="3"/>
      <c r="Q362" s="3"/>
      <c r="R362" s="3"/>
      <c r="S362" s="3"/>
      <c r="T362" s="3"/>
      <c r="U362" s="3"/>
      <c r="V362" s="3"/>
      <c r="W362" s="3"/>
      <c r="X362" s="3"/>
      <c r="Y362" s="3"/>
      <c r="Z362" s="3"/>
      <c r="AA362" s="3"/>
      <c r="AB362" s="3"/>
      <c r="AC362" s="3"/>
      <c r="AD362" s="3"/>
      <c r="AE362" s="3"/>
      <c r="AF362" s="3"/>
      <c r="AG362" s="3"/>
      <c r="AH362" s="3"/>
      <c r="AI362" s="3"/>
      <c r="AJ362" s="3"/>
      <c r="AK362" s="3"/>
      <c r="AL362" s="3"/>
      <c r="AM362" s="3"/>
      <c r="AN362" s="3"/>
      <c r="AO362" s="3"/>
      <c r="AP362" s="3"/>
      <c r="AQ362" s="3"/>
      <c r="AR362" s="3"/>
      <c r="AS362" s="3"/>
      <c r="AT362" s="3"/>
      <c r="AU362" s="3"/>
      <c r="AV362" s="3"/>
      <c r="AW362" s="3"/>
      <c r="AX362" s="3"/>
      <c r="AY362" s="3"/>
      <c r="AZ362" s="3"/>
      <c r="BA362" s="3"/>
      <c r="BB362" s="3"/>
      <c r="BC362" s="3"/>
      <c r="BD362" s="3"/>
      <c r="BE362" s="3"/>
      <c r="BF362" s="3"/>
      <c r="BG362" s="3"/>
      <c r="BH362" s="3"/>
      <c r="BI362" s="767" t="s">
        <v>1556</v>
      </c>
      <c r="BJ362" s="3"/>
      <c r="BK362" s="3"/>
      <c r="BL362" s="3"/>
      <c r="BM362" s="3"/>
      <c r="BN362" s="3"/>
      <c r="BO362" s="3"/>
      <c r="BP362" s="3"/>
      <c r="BQ362" s="3"/>
      <c r="BR362" s="3"/>
      <c r="BS362" s="3"/>
    </row>
    <row r="363" spans="1:71" ht="24.75" hidden="1" customHeight="1">
      <c r="A363" s="26"/>
      <c r="B363" s="3"/>
      <c r="C363" s="3"/>
      <c r="D363" s="3"/>
      <c r="E363" s="3"/>
      <c r="F363" s="3"/>
      <c r="G363" s="3"/>
      <c r="H363" s="3"/>
      <c r="I363" s="3"/>
      <c r="J363" s="3"/>
      <c r="K363" s="3"/>
      <c r="L363" s="3"/>
      <c r="M363" s="3"/>
      <c r="N363" s="3"/>
      <c r="O363" s="3"/>
      <c r="P363" s="3"/>
      <c r="Q363" s="3"/>
      <c r="R363" s="3"/>
      <c r="S363" s="3"/>
      <c r="T363" s="3"/>
      <c r="U363" s="3"/>
      <c r="V363" s="3"/>
      <c r="W363" s="3"/>
      <c r="X363" s="3"/>
      <c r="Y363" s="3"/>
      <c r="Z363" s="3"/>
      <c r="AA363" s="3"/>
      <c r="AB363" s="3"/>
      <c r="AC363" s="3"/>
      <c r="AD363" s="3"/>
      <c r="AE363" s="3"/>
      <c r="AF363" s="3"/>
      <c r="AG363" s="3"/>
      <c r="AH363" s="3"/>
      <c r="AI363" s="3"/>
      <c r="AJ363" s="3"/>
      <c r="AK363" s="3"/>
      <c r="AL363" s="3"/>
      <c r="AM363" s="3"/>
      <c r="AN363" s="3"/>
      <c r="AO363" s="3"/>
      <c r="AP363" s="3"/>
      <c r="AQ363" s="3"/>
      <c r="AR363" s="3"/>
      <c r="AS363" s="3"/>
      <c r="AT363" s="3"/>
      <c r="AU363" s="3"/>
      <c r="AV363" s="3"/>
      <c r="AW363" s="3"/>
      <c r="AX363" s="3"/>
      <c r="AY363" s="3"/>
      <c r="AZ363" s="3"/>
      <c r="BA363" s="3"/>
      <c r="BB363" s="3"/>
      <c r="BC363" s="3"/>
      <c r="BD363" s="3"/>
      <c r="BE363" s="3"/>
      <c r="BF363" s="3"/>
      <c r="BG363" s="3"/>
      <c r="BH363" s="3"/>
      <c r="BI363" s="767" t="s">
        <v>1557</v>
      </c>
      <c r="BJ363" s="3"/>
      <c r="BK363" s="3"/>
      <c r="BL363" s="3"/>
      <c r="BM363" s="3"/>
      <c r="BN363" s="3"/>
      <c r="BO363" s="3"/>
      <c r="BP363" s="3"/>
      <c r="BQ363" s="3"/>
      <c r="BR363" s="3"/>
      <c r="BS363" s="3"/>
    </row>
    <row r="364" spans="1:71" ht="24.75" hidden="1" customHeight="1">
      <c r="A364" s="26"/>
      <c r="B364" s="3"/>
      <c r="C364" s="3"/>
      <c r="D364" s="3"/>
      <c r="E364" s="3"/>
      <c r="F364" s="3"/>
      <c r="G364" s="3"/>
      <c r="H364" s="3"/>
      <c r="I364" s="3"/>
      <c r="J364" s="3"/>
      <c r="K364" s="3"/>
      <c r="L364" s="3"/>
      <c r="M364" s="3"/>
      <c r="N364" s="3"/>
      <c r="O364" s="3"/>
      <c r="P364" s="3"/>
      <c r="Q364" s="3"/>
      <c r="R364" s="3"/>
      <c r="S364" s="3"/>
      <c r="T364" s="3"/>
      <c r="U364" s="3"/>
      <c r="V364" s="3"/>
      <c r="W364" s="3"/>
      <c r="X364" s="3"/>
      <c r="Y364" s="3"/>
      <c r="Z364" s="3"/>
      <c r="AA364" s="3"/>
      <c r="AB364" s="3"/>
      <c r="AC364" s="3"/>
      <c r="AD364" s="3"/>
      <c r="AE364" s="3"/>
      <c r="AF364" s="3"/>
      <c r="AG364" s="3"/>
      <c r="AH364" s="3"/>
      <c r="AI364" s="3"/>
      <c r="AJ364" s="3"/>
      <c r="AK364" s="3"/>
      <c r="AL364" s="3"/>
      <c r="AM364" s="3"/>
      <c r="AN364" s="3"/>
      <c r="AO364" s="3"/>
      <c r="AP364" s="3"/>
      <c r="AQ364" s="3"/>
      <c r="AR364" s="3"/>
      <c r="AS364" s="3"/>
      <c r="AT364" s="3"/>
      <c r="AU364" s="3"/>
      <c r="AV364" s="3"/>
      <c r="AW364" s="3"/>
      <c r="AX364" s="3"/>
      <c r="AY364" s="3"/>
      <c r="AZ364" s="3"/>
      <c r="BA364" s="3"/>
      <c r="BB364" s="3"/>
      <c r="BC364" s="3"/>
      <c r="BD364" s="3"/>
      <c r="BE364" s="3"/>
      <c r="BF364" s="3"/>
      <c r="BG364" s="3"/>
      <c r="BH364" s="3"/>
      <c r="BI364" s="767" t="s">
        <v>1558</v>
      </c>
      <c r="BJ364" s="3"/>
      <c r="BK364" s="3"/>
      <c r="BL364" s="3"/>
      <c r="BM364" s="3"/>
      <c r="BN364" s="3"/>
      <c r="BO364" s="3"/>
      <c r="BP364" s="3"/>
      <c r="BQ364" s="3"/>
      <c r="BR364" s="3"/>
      <c r="BS364" s="3"/>
    </row>
    <row r="365" spans="1:71" ht="24.75" hidden="1" customHeight="1">
      <c r="A365" s="26"/>
      <c r="B365" s="3"/>
      <c r="C365" s="3"/>
      <c r="D365" s="3"/>
      <c r="E365" s="3"/>
      <c r="F365" s="3"/>
      <c r="G365" s="3"/>
      <c r="H365" s="3"/>
      <c r="I365" s="3"/>
      <c r="J365" s="3"/>
      <c r="K365" s="3"/>
      <c r="L365" s="3"/>
      <c r="M365" s="3"/>
      <c r="N365" s="3"/>
      <c r="O365" s="3"/>
      <c r="P365" s="3"/>
      <c r="Q365" s="3"/>
      <c r="R365" s="3"/>
      <c r="S365" s="3"/>
      <c r="T365" s="3"/>
      <c r="U365" s="3"/>
      <c r="V365" s="3"/>
      <c r="W365" s="3"/>
      <c r="X365" s="3"/>
      <c r="Y365" s="3"/>
      <c r="Z365" s="3"/>
      <c r="AA365" s="3"/>
      <c r="AB365" s="3"/>
      <c r="AC365" s="3"/>
      <c r="AD365" s="3"/>
      <c r="AE365" s="3"/>
      <c r="AF365" s="3"/>
      <c r="AG365" s="3"/>
      <c r="AH365" s="3"/>
      <c r="AI365" s="3"/>
      <c r="AJ365" s="3"/>
      <c r="AK365" s="3"/>
      <c r="AL365" s="3"/>
      <c r="AM365" s="3"/>
      <c r="AN365" s="3"/>
      <c r="AO365" s="3"/>
      <c r="AP365" s="3"/>
      <c r="AQ365" s="3"/>
      <c r="AR365" s="3"/>
      <c r="AS365" s="3"/>
      <c r="AT365" s="3"/>
      <c r="AU365" s="3"/>
      <c r="AV365" s="3"/>
      <c r="AW365" s="3"/>
      <c r="AX365" s="3"/>
      <c r="AY365" s="3"/>
      <c r="AZ365" s="3"/>
      <c r="BA365" s="3"/>
      <c r="BB365" s="3"/>
      <c r="BC365" s="3"/>
      <c r="BD365" s="3"/>
      <c r="BE365" s="3"/>
      <c r="BF365" s="3"/>
      <c r="BG365" s="3"/>
      <c r="BH365" s="3"/>
      <c r="BI365" s="767" t="s">
        <v>1559</v>
      </c>
      <c r="BJ365" s="3"/>
      <c r="BK365" s="3"/>
      <c r="BL365" s="3"/>
      <c r="BM365" s="3"/>
      <c r="BN365" s="3"/>
      <c r="BO365" s="3"/>
      <c r="BP365" s="3"/>
      <c r="BQ365" s="3"/>
      <c r="BR365" s="3"/>
      <c r="BS365" s="3"/>
    </row>
    <row r="366" spans="1:71" ht="24.75" hidden="1" customHeight="1">
      <c r="A366" s="26"/>
      <c r="B366" s="3"/>
      <c r="C366" s="3"/>
      <c r="D366" s="3"/>
      <c r="E366" s="3"/>
      <c r="F366" s="3"/>
      <c r="G366" s="3"/>
      <c r="H366" s="3"/>
      <c r="I366" s="3"/>
      <c r="J366" s="3"/>
      <c r="K366" s="3"/>
      <c r="L366" s="3"/>
      <c r="M366" s="3"/>
      <c r="N366" s="3"/>
      <c r="O366" s="3"/>
      <c r="P366" s="3"/>
      <c r="Q366" s="3"/>
      <c r="R366" s="3"/>
      <c r="S366" s="3"/>
      <c r="T366" s="3"/>
      <c r="U366" s="3"/>
      <c r="V366" s="3"/>
      <c r="W366" s="3"/>
      <c r="X366" s="3"/>
      <c r="Y366" s="3"/>
      <c r="Z366" s="3"/>
      <c r="AA366" s="3"/>
      <c r="AB366" s="3"/>
      <c r="AC366" s="3"/>
      <c r="AD366" s="3"/>
      <c r="AE366" s="3"/>
      <c r="AF366" s="3"/>
      <c r="AG366" s="3"/>
      <c r="AH366" s="3"/>
      <c r="AI366" s="3"/>
      <c r="AJ366" s="3"/>
      <c r="AK366" s="3"/>
      <c r="AL366" s="3"/>
      <c r="AM366" s="3"/>
      <c r="AN366" s="3"/>
      <c r="AO366" s="3"/>
      <c r="AP366" s="3"/>
      <c r="AQ366" s="3"/>
      <c r="AR366" s="3"/>
      <c r="AS366" s="3"/>
      <c r="AT366" s="3"/>
      <c r="AU366" s="3"/>
      <c r="AV366" s="3"/>
      <c r="AW366" s="3"/>
      <c r="AX366" s="3"/>
      <c r="AY366" s="3"/>
      <c r="AZ366" s="3"/>
      <c r="BA366" s="3"/>
      <c r="BB366" s="3"/>
      <c r="BC366" s="3"/>
      <c r="BD366" s="3"/>
      <c r="BE366" s="3"/>
      <c r="BF366" s="3"/>
      <c r="BG366" s="3"/>
      <c r="BH366" s="3"/>
      <c r="BI366" s="767" t="s">
        <v>1560</v>
      </c>
      <c r="BJ366" s="3"/>
      <c r="BK366" s="3"/>
      <c r="BL366" s="3"/>
      <c r="BM366" s="3"/>
      <c r="BN366" s="3"/>
      <c r="BO366" s="3"/>
      <c r="BP366" s="3"/>
      <c r="BQ366" s="3"/>
      <c r="BR366" s="3"/>
      <c r="BS366" s="3"/>
    </row>
    <row r="367" spans="1:71" ht="24.75" hidden="1" customHeight="1">
      <c r="A367" s="26"/>
      <c r="B367" s="3"/>
      <c r="C367" s="3"/>
      <c r="D367" s="3"/>
      <c r="E367" s="3"/>
      <c r="F367" s="3"/>
      <c r="G367" s="3"/>
      <c r="H367" s="3"/>
      <c r="I367" s="3"/>
      <c r="J367" s="3"/>
      <c r="K367" s="3"/>
      <c r="L367" s="3"/>
      <c r="M367" s="3"/>
      <c r="N367" s="3"/>
      <c r="O367" s="3"/>
      <c r="P367" s="3"/>
      <c r="Q367" s="3"/>
      <c r="R367" s="3"/>
      <c r="S367" s="3"/>
      <c r="T367" s="3"/>
      <c r="U367" s="3"/>
      <c r="V367" s="3"/>
      <c r="W367" s="3"/>
      <c r="X367" s="3"/>
      <c r="Y367" s="3"/>
      <c r="Z367" s="3"/>
      <c r="AA367" s="3"/>
      <c r="AB367" s="3"/>
      <c r="AC367" s="3"/>
      <c r="AD367" s="3"/>
      <c r="AE367" s="3"/>
      <c r="AF367" s="3"/>
      <c r="AG367" s="3"/>
      <c r="AH367" s="3"/>
      <c r="AI367" s="3"/>
      <c r="AJ367" s="3"/>
      <c r="AK367" s="3"/>
      <c r="AL367" s="3"/>
      <c r="AM367" s="3"/>
      <c r="AN367" s="3"/>
      <c r="AO367" s="3"/>
      <c r="AP367" s="3"/>
      <c r="AQ367" s="3"/>
      <c r="AR367" s="3"/>
      <c r="AS367" s="3"/>
      <c r="AT367" s="3"/>
      <c r="AU367" s="3"/>
      <c r="AV367" s="3"/>
      <c r="AW367" s="3"/>
      <c r="AX367" s="3"/>
      <c r="AY367" s="3"/>
      <c r="AZ367" s="3"/>
      <c r="BA367" s="3"/>
      <c r="BB367" s="3"/>
      <c r="BC367" s="3"/>
      <c r="BD367" s="3"/>
      <c r="BE367" s="3"/>
      <c r="BF367" s="3"/>
      <c r="BG367" s="3"/>
      <c r="BH367" s="3"/>
      <c r="BI367" s="767" t="s">
        <v>1561</v>
      </c>
      <c r="BJ367" s="3"/>
      <c r="BK367" s="3"/>
      <c r="BL367" s="3"/>
      <c r="BM367" s="3"/>
      <c r="BN367" s="3"/>
      <c r="BO367" s="3"/>
      <c r="BP367" s="3"/>
      <c r="BQ367" s="3"/>
      <c r="BR367" s="3"/>
      <c r="BS367" s="3"/>
    </row>
    <row r="368" spans="1:71" ht="24.75" hidden="1" customHeight="1">
      <c r="A368" s="26"/>
      <c r="B368" s="3"/>
      <c r="C368" s="3"/>
      <c r="D368" s="3"/>
      <c r="E368" s="3"/>
      <c r="F368" s="3"/>
      <c r="G368" s="3"/>
      <c r="H368" s="3"/>
      <c r="I368" s="3"/>
      <c r="J368" s="3"/>
      <c r="K368" s="3"/>
      <c r="L368" s="3"/>
      <c r="M368" s="3"/>
      <c r="N368" s="3"/>
      <c r="O368" s="3"/>
      <c r="P368" s="3"/>
      <c r="Q368" s="3"/>
      <c r="R368" s="3"/>
      <c r="S368" s="3"/>
      <c r="T368" s="3"/>
      <c r="U368" s="3"/>
      <c r="V368" s="3"/>
      <c r="W368" s="3"/>
      <c r="X368" s="3"/>
      <c r="Y368" s="3"/>
      <c r="Z368" s="3"/>
      <c r="AA368" s="3"/>
      <c r="AB368" s="3"/>
      <c r="AC368" s="3"/>
      <c r="AD368" s="3"/>
      <c r="AE368" s="3"/>
      <c r="AF368" s="3"/>
      <c r="AG368" s="3"/>
      <c r="AH368" s="3"/>
      <c r="AI368" s="3"/>
      <c r="AJ368" s="3"/>
      <c r="AK368" s="3"/>
      <c r="AL368" s="3"/>
      <c r="AM368" s="3"/>
      <c r="AN368" s="3"/>
      <c r="AO368" s="3"/>
      <c r="AP368" s="3"/>
      <c r="AQ368" s="3"/>
      <c r="AR368" s="3"/>
      <c r="AS368" s="3"/>
      <c r="AT368" s="3"/>
      <c r="AU368" s="3"/>
      <c r="AV368" s="3"/>
      <c r="AW368" s="3"/>
      <c r="AX368" s="3"/>
      <c r="AY368" s="3"/>
      <c r="AZ368" s="3"/>
      <c r="BA368" s="3"/>
      <c r="BB368" s="3"/>
      <c r="BC368" s="3"/>
      <c r="BD368" s="3"/>
      <c r="BE368" s="3"/>
      <c r="BF368" s="3"/>
      <c r="BG368" s="3"/>
      <c r="BH368" s="3"/>
      <c r="BI368" s="767" t="s">
        <v>1562</v>
      </c>
      <c r="BJ368" s="3"/>
      <c r="BK368" s="3"/>
      <c r="BL368" s="3"/>
      <c r="BM368" s="3"/>
      <c r="BN368" s="3"/>
      <c r="BO368" s="3"/>
      <c r="BP368" s="3"/>
      <c r="BQ368" s="3"/>
      <c r="BR368" s="3"/>
      <c r="BS368" s="3"/>
    </row>
    <row r="369" spans="1:71" ht="24.75" hidden="1" customHeight="1">
      <c r="A369" s="26"/>
      <c r="B369" s="3"/>
      <c r="C369" s="3"/>
      <c r="D369" s="3"/>
      <c r="E369" s="3"/>
      <c r="F369" s="3"/>
      <c r="G369" s="3"/>
      <c r="H369" s="3"/>
      <c r="I369" s="3"/>
      <c r="J369" s="3"/>
      <c r="K369" s="3"/>
      <c r="L369" s="3"/>
      <c r="M369" s="3"/>
      <c r="N369" s="3"/>
      <c r="O369" s="3"/>
      <c r="P369" s="3"/>
      <c r="Q369" s="3"/>
      <c r="R369" s="3"/>
      <c r="S369" s="3"/>
      <c r="T369" s="3"/>
      <c r="U369" s="3"/>
      <c r="V369" s="3"/>
      <c r="W369" s="3"/>
      <c r="X369" s="3"/>
      <c r="Y369" s="3"/>
      <c r="Z369" s="3"/>
      <c r="AA369" s="3"/>
      <c r="AB369" s="3"/>
      <c r="AC369" s="3"/>
      <c r="AD369" s="3"/>
      <c r="AE369" s="3"/>
      <c r="AF369" s="3"/>
      <c r="AG369" s="3"/>
      <c r="AH369" s="3"/>
      <c r="AI369" s="3"/>
      <c r="AJ369" s="3"/>
      <c r="AK369" s="3"/>
      <c r="AL369" s="3"/>
      <c r="AM369" s="3"/>
      <c r="AN369" s="3"/>
      <c r="AO369" s="3"/>
      <c r="AP369" s="3"/>
      <c r="AQ369" s="3"/>
      <c r="AR369" s="3"/>
      <c r="AS369" s="3"/>
      <c r="AT369" s="3"/>
      <c r="AU369" s="3"/>
      <c r="AV369" s="3"/>
      <c r="AW369" s="3"/>
      <c r="AX369" s="3"/>
      <c r="AY369" s="3"/>
      <c r="AZ369" s="3"/>
      <c r="BA369" s="3"/>
      <c r="BB369" s="3"/>
      <c r="BC369" s="3"/>
      <c r="BD369" s="3"/>
      <c r="BE369" s="3"/>
      <c r="BF369" s="3"/>
      <c r="BG369" s="3"/>
      <c r="BH369" s="3"/>
      <c r="BI369" s="767" t="s">
        <v>1563</v>
      </c>
      <c r="BJ369" s="3"/>
      <c r="BK369" s="3"/>
      <c r="BL369" s="3"/>
      <c r="BM369" s="3"/>
      <c r="BN369" s="3"/>
      <c r="BO369" s="3"/>
      <c r="BP369" s="3"/>
      <c r="BQ369" s="3"/>
      <c r="BR369" s="3"/>
      <c r="BS369" s="3"/>
    </row>
    <row r="370" spans="1:71" ht="24.75" hidden="1" customHeight="1">
      <c r="A370" s="26"/>
      <c r="B370" s="3"/>
      <c r="C370" s="3"/>
      <c r="D370" s="3"/>
      <c r="E370" s="3"/>
      <c r="F370" s="3"/>
      <c r="G370" s="3"/>
      <c r="H370" s="3"/>
      <c r="I370" s="3"/>
      <c r="J370" s="3"/>
      <c r="K370" s="3"/>
      <c r="L370" s="3"/>
      <c r="M370" s="3"/>
      <c r="N370" s="3"/>
      <c r="O370" s="3"/>
      <c r="P370" s="3"/>
      <c r="Q370" s="3"/>
      <c r="R370" s="3"/>
      <c r="S370" s="3"/>
      <c r="T370" s="3"/>
      <c r="U370" s="3"/>
      <c r="V370" s="3"/>
      <c r="W370" s="3"/>
      <c r="X370" s="3"/>
      <c r="Y370" s="3"/>
      <c r="Z370" s="3"/>
      <c r="AA370" s="3"/>
      <c r="AB370" s="3"/>
      <c r="AC370" s="3"/>
      <c r="AD370" s="3"/>
      <c r="AE370" s="3"/>
      <c r="AF370" s="3"/>
      <c r="AG370" s="3"/>
      <c r="AH370" s="3"/>
      <c r="AI370" s="3"/>
      <c r="AJ370" s="3"/>
      <c r="AK370" s="3"/>
      <c r="AL370" s="3"/>
      <c r="AM370" s="3"/>
      <c r="AN370" s="3"/>
      <c r="AO370" s="3"/>
      <c r="AP370" s="3"/>
      <c r="AQ370" s="3"/>
      <c r="AR370" s="3"/>
      <c r="AS370" s="3"/>
      <c r="AT370" s="3"/>
      <c r="AU370" s="3"/>
      <c r="AV370" s="3"/>
      <c r="AW370" s="3"/>
      <c r="AX370" s="3"/>
      <c r="AY370" s="3"/>
      <c r="AZ370" s="3"/>
      <c r="BA370" s="3"/>
      <c r="BB370" s="3"/>
      <c r="BC370" s="3"/>
      <c r="BD370" s="3"/>
      <c r="BE370" s="3"/>
      <c r="BF370" s="3"/>
      <c r="BG370" s="3"/>
      <c r="BH370" s="3"/>
      <c r="BI370" s="767" t="s">
        <v>1564</v>
      </c>
      <c r="BJ370" s="3"/>
      <c r="BK370" s="3"/>
      <c r="BL370" s="3"/>
      <c r="BM370" s="3"/>
      <c r="BN370" s="3"/>
      <c r="BO370" s="3"/>
      <c r="BP370" s="3"/>
      <c r="BQ370" s="3"/>
      <c r="BR370" s="3"/>
      <c r="BS370" s="3"/>
    </row>
    <row r="371" spans="1:71" ht="24.75" hidden="1" customHeight="1">
      <c r="A371" s="26"/>
      <c r="B371" s="3"/>
      <c r="C371" s="3"/>
      <c r="D371" s="3"/>
      <c r="E371" s="3"/>
      <c r="F371" s="3"/>
      <c r="G371" s="3"/>
      <c r="H371" s="3"/>
      <c r="I371" s="3"/>
      <c r="J371" s="3"/>
      <c r="K371" s="3"/>
      <c r="L371" s="3"/>
      <c r="M371" s="3"/>
      <c r="N371" s="3"/>
      <c r="O371" s="3"/>
      <c r="P371" s="3"/>
      <c r="Q371" s="3"/>
      <c r="R371" s="3"/>
      <c r="S371" s="3"/>
      <c r="T371" s="3"/>
      <c r="U371" s="3"/>
      <c r="V371" s="3"/>
      <c r="W371" s="3"/>
      <c r="X371" s="3"/>
      <c r="Y371" s="3"/>
      <c r="Z371" s="3"/>
      <c r="AA371" s="3"/>
      <c r="AB371" s="3"/>
      <c r="AC371" s="3"/>
      <c r="AD371" s="3"/>
      <c r="AE371" s="3"/>
      <c r="AF371" s="3"/>
      <c r="AG371" s="3"/>
      <c r="AH371" s="3"/>
      <c r="AI371" s="3"/>
      <c r="AJ371" s="3"/>
      <c r="AK371" s="3"/>
      <c r="AL371" s="3"/>
      <c r="AM371" s="3"/>
      <c r="AN371" s="3"/>
      <c r="AO371" s="3"/>
      <c r="AP371" s="3"/>
      <c r="AQ371" s="3"/>
      <c r="AR371" s="3"/>
      <c r="AS371" s="3"/>
      <c r="AT371" s="3"/>
      <c r="AU371" s="3"/>
      <c r="AV371" s="3"/>
      <c r="AW371" s="3"/>
      <c r="AX371" s="3"/>
      <c r="AY371" s="3"/>
      <c r="AZ371" s="3"/>
      <c r="BA371" s="3"/>
      <c r="BB371" s="3"/>
      <c r="BC371" s="3"/>
      <c r="BD371" s="3"/>
      <c r="BE371" s="3"/>
      <c r="BF371" s="3"/>
      <c r="BG371" s="3"/>
      <c r="BH371" s="3"/>
      <c r="BI371" s="767" t="s">
        <v>1565</v>
      </c>
      <c r="BJ371" s="3"/>
      <c r="BK371" s="3"/>
      <c r="BL371" s="3"/>
      <c r="BM371" s="3"/>
      <c r="BN371" s="3"/>
      <c r="BO371" s="3"/>
      <c r="BP371" s="3"/>
      <c r="BQ371" s="3"/>
      <c r="BR371" s="3"/>
      <c r="BS371" s="3"/>
    </row>
    <row r="372" spans="1:71" ht="24.75" hidden="1" customHeight="1">
      <c r="A372" s="26"/>
      <c r="B372" s="3"/>
      <c r="C372" s="3"/>
      <c r="D372" s="3"/>
      <c r="E372" s="3"/>
      <c r="F372" s="3"/>
      <c r="G372" s="3"/>
      <c r="H372" s="3"/>
      <c r="I372" s="3"/>
      <c r="J372" s="3"/>
      <c r="K372" s="3"/>
      <c r="L372" s="3"/>
      <c r="M372" s="3"/>
      <c r="N372" s="3"/>
      <c r="O372" s="3"/>
      <c r="P372" s="3"/>
      <c r="Q372" s="3"/>
      <c r="R372" s="3"/>
      <c r="S372" s="3"/>
      <c r="T372" s="3"/>
      <c r="U372" s="3"/>
      <c r="V372" s="3"/>
      <c r="W372" s="3"/>
      <c r="X372" s="3"/>
      <c r="Y372" s="3"/>
      <c r="Z372" s="3"/>
      <c r="AA372" s="3"/>
      <c r="AB372" s="3"/>
      <c r="AC372" s="3"/>
      <c r="AD372" s="3"/>
      <c r="AE372" s="3"/>
      <c r="AF372" s="3"/>
      <c r="AG372" s="3"/>
      <c r="AH372" s="3"/>
      <c r="AI372" s="3"/>
      <c r="AJ372" s="3"/>
      <c r="AK372" s="3"/>
      <c r="AL372" s="3"/>
      <c r="AM372" s="3"/>
      <c r="AN372" s="3"/>
      <c r="AO372" s="3"/>
      <c r="AP372" s="3"/>
      <c r="AQ372" s="3"/>
      <c r="AR372" s="3"/>
      <c r="AS372" s="3"/>
      <c r="AT372" s="3"/>
      <c r="AU372" s="3"/>
      <c r="AV372" s="3"/>
      <c r="AW372" s="3"/>
      <c r="AX372" s="3"/>
      <c r="AY372" s="3"/>
      <c r="AZ372" s="3"/>
      <c r="BA372" s="3"/>
      <c r="BB372" s="3"/>
      <c r="BC372" s="3"/>
      <c r="BD372" s="3"/>
      <c r="BE372" s="3"/>
      <c r="BF372" s="3"/>
      <c r="BG372" s="3"/>
      <c r="BH372" s="3"/>
      <c r="BI372" s="767" t="s">
        <v>1566</v>
      </c>
      <c r="BJ372" s="3"/>
      <c r="BK372" s="3"/>
      <c r="BL372" s="3"/>
      <c r="BM372" s="3"/>
      <c r="BN372" s="3"/>
      <c r="BO372" s="3"/>
      <c r="BP372" s="3"/>
      <c r="BQ372" s="3"/>
      <c r="BR372" s="3"/>
      <c r="BS372" s="3"/>
    </row>
    <row r="373" spans="1:71" ht="24.75" hidden="1" customHeight="1">
      <c r="A373" s="26"/>
      <c r="B373" s="3"/>
      <c r="C373" s="3"/>
      <c r="D373" s="3"/>
      <c r="E373" s="3"/>
      <c r="F373" s="3"/>
      <c r="G373" s="3"/>
      <c r="H373" s="3"/>
      <c r="I373" s="3"/>
      <c r="J373" s="3"/>
      <c r="K373" s="3"/>
      <c r="L373" s="3"/>
      <c r="M373" s="3"/>
      <c r="N373" s="3"/>
      <c r="O373" s="3"/>
      <c r="P373" s="3"/>
      <c r="Q373" s="3"/>
      <c r="R373" s="3"/>
      <c r="S373" s="3"/>
      <c r="T373" s="3"/>
      <c r="U373" s="3"/>
      <c r="V373" s="3"/>
      <c r="W373" s="3"/>
      <c r="X373" s="3"/>
      <c r="Y373" s="3"/>
      <c r="Z373" s="3"/>
      <c r="AA373" s="3"/>
      <c r="AB373" s="3"/>
      <c r="AC373" s="3"/>
      <c r="AD373" s="3"/>
      <c r="AE373" s="3"/>
      <c r="AF373" s="3"/>
      <c r="AG373" s="3"/>
      <c r="AH373" s="3"/>
      <c r="AI373" s="3"/>
      <c r="AJ373" s="3"/>
      <c r="AK373" s="3"/>
      <c r="AL373" s="3"/>
      <c r="AM373" s="3"/>
      <c r="AN373" s="3"/>
      <c r="AO373" s="3"/>
      <c r="AP373" s="3"/>
      <c r="AQ373" s="3"/>
      <c r="AR373" s="3"/>
      <c r="AS373" s="3"/>
      <c r="AT373" s="3"/>
      <c r="AU373" s="3"/>
      <c r="AV373" s="3"/>
      <c r="AW373" s="3"/>
      <c r="AX373" s="3"/>
      <c r="AY373" s="3"/>
      <c r="AZ373" s="3"/>
      <c r="BA373" s="3"/>
      <c r="BB373" s="3"/>
      <c r="BC373" s="3"/>
      <c r="BD373" s="3"/>
      <c r="BE373" s="3"/>
      <c r="BF373" s="3"/>
      <c r="BG373" s="3"/>
      <c r="BH373" s="3"/>
      <c r="BI373" s="767" t="s">
        <v>1567</v>
      </c>
      <c r="BJ373" s="3"/>
      <c r="BK373" s="3"/>
      <c r="BL373" s="3"/>
      <c r="BM373" s="3"/>
      <c r="BN373" s="3"/>
      <c r="BO373" s="3"/>
      <c r="BP373" s="3"/>
      <c r="BQ373" s="3"/>
      <c r="BR373" s="3"/>
      <c r="BS373" s="3"/>
    </row>
    <row r="374" spans="1:71" ht="24.75" hidden="1" customHeight="1">
      <c r="A374" s="26"/>
      <c r="B374" s="3"/>
      <c r="C374" s="3"/>
      <c r="D374" s="3"/>
      <c r="E374" s="3"/>
      <c r="F374" s="3"/>
      <c r="G374" s="3"/>
      <c r="H374" s="3"/>
      <c r="I374" s="3"/>
      <c r="J374" s="3"/>
      <c r="K374" s="3"/>
      <c r="L374" s="3"/>
      <c r="M374" s="3"/>
      <c r="N374" s="3"/>
      <c r="O374" s="3"/>
      <c r="P374" s="3"/>
      <c r="Q374" s="3"/>
      <c r="R374" s="3"/>
      <c r="S374" s="3"/>
      <c r="T374" s="3"/>
      <c r="U374" s="3"/>
      <c r="V374" s="3"/>
      <c r="W374" s="3"/>
      <c r="X374" s="3"/>
      <c r="Y374" s="3"/>
      <c r="Z374" s="3"/>
      <c r="AA374" s="3"/>
      <c r="AB374" s="3"/>
      <c r="AC374" s="3"/>
      <c r="AD374" s="3"/>
      <c r="AE374" s="3"/>
      <c r="AF374" s="3"/>
      <c r="AG374" s="3"/>
      <c r="AH374" s="3"/>
      <c r="AI374" s="3"/>
      <c r="AJ374" s="3"/>
      <c r="AK374" s="3"/>
      <c r="AL374" s="3"/>
      <c r="AM374" s="3"/>
      <c r="AN374" s="3"/>
      <c r="AO374" s="3"/>
      <c r="AP374" s="3"/>
      <c r="AQ374" s="3"/>
      <c r="AR374" s="3"/>
      <c r="AS374" s="3"/>
      <c r="AT374" s="3"/>
      <c r="AU374" s="3"/>
      <c r="AV374" s="3"/>
      <c r="AW374" s="3"/>
      <c r="AX374" s="3"/>
      <c r="AY374" s="3"/>
      <c r="AZ374" s="3"/>
      <c r="BA374" s="3"/>
      <c r="BB374" s="3"/>
      <c r="BC374" s="3"/>
      <c r="BD374" s="3"/>
      <c r="BE374" s="3"/>
      <c r="BF374" s="3"/>
      <c r="BG374" s="3"/>
      <c r="BH374" s="3"/>
      <c r="BI374" s="767" t="s">
        <v>1568</v>
      </c>
      <c r="BJ374" s="3"/>
      <c r="BK374" s="3"/>
      <c r="BL374" s="3"/>
      <c r="BM374" s="3"/>
      <c r="BN374" s="3"/>
      <c r="BO374" s="3"/>
      <c r="BP374" s="3"/>
      <c r="BQ374" s="3"/>
      <c r="BR374" s="3"/>
      <c r="BS374" s="3"/>
    </row>
    <row r="375" spans="1:71" ht="24.75" hidden="1" customHeight="1">
      <c r="A375" s="26"/>
      <c r="B375" s="3"/>
      <c r="C375" s="3"/>
      <c r="D375" s="3"/>
      <c r="E375" s="3"/>
      <c r="F375" s="3"/>
      <c r="G375" s="3"/>
      <c r="H375" s="3"/>
      <c r="I375" s="3"/>
      <c r="J375" s="3"/>
      <c r="K375" s="3"/>
      <c r="L375" s="3"/>
      <c r="M375" s="3"/>
      <c r="N375" s="3"/>
      <c r="O375" s="3"/>
      <c r="P375" s="3"/>
      <c r="Q375" s="3"/>
      <c r="R375" s="3"/>
      <c r="S375" s="3"/>
      <c r="T375" s="3"/>
      <c r="U375" s="3"/>
      <c r="V375" s="3"/>
      <c r="W375" s="3"/>
      <c r="X375" s="3"/>
      <c r="Y375" s="3"/>
      <c r="Z375" s="3"/>
      <c r="AA375" s="3"/>
      <c r="AB375" s="3"/>
      <c r="AC375" s="3"/>
      <c r="AD375" s="3"/>
      <c r="AE375" s="3"/>
      <c r="AF375" s="3"/>
      <c r="AG375" s="3"/>
      <c r="AH375" s="3"/>
      <c r="AI375" s="3"/>
      <c r="AJ375" s="3"/>
      <c r="AK375" s="3"/>
      <c r="AL375" s="3"/>
      <c r="AM375" s="3"/>
      <c r="AN375" s="3"/>
      <c r="AO375" s="3"/>
      <c r="AP375" s="3"/>
      <c r="AQ375" s="3"/>
      <c r="AR375" s="3"/>
      <c r="AS375" s="3"/>
      <c r="AT375" s="3"/>
      <c r="AU375" s="3"/>
      <c r="AV375" s="3"/>
      <c r="AW375" s="3"/>
      <c r="AX375" s="3"/>
      <c r="AY375" s="3"/>
      <c r="AZ375" s="3"/>
      <c r="BA375" s="3"/>
      <c r="BB375" s="3"/>
      <c r="BC375" s="3"/>
      <c r="BD375" s="3"/>
      <c r="BE375" s="3"/>
      <c r="BF375" s="3"/>
      <c r="BG375" s="3"/>
      <c r="BH375" s="3"/>
      <c r="BI375" s="767" t="s">
        <v>1569</v>
      </c>
      <c r="BJ375" s="3"/>
      <c r="BK375" s="3"/>
      <c r="BL375" s="3"/>
      <c r="BM375" s="3"/>
      <c r="BN375" s="3"/>
      <c r="BO375" s="3"/>
      <c r="BP375" s="3"/>
      <c r="BQ375" s="3"/>
      <c r="BR375" s="3"/>
      <c r="BS375" s="3"/>
    </row>
    <row r="376" spans="1:71" ht="24.75" hidden="1" customHeight="1">
      <c r="A376" s="26"/>
      <c r="B376" s="3"/>
      <c r="C376" s="3"/>
      <c r="D376" s="3"/>
      <c r="E376" s="3"/>
      <c r="F376" s="3"/>
      <c r="G376" s="3"/>
      <c r="H376" s="3"/>
      <c r="I376" s="3"/>
      <c r="J376" s="3"/>
      <c r="K376" s="3"/>
      <c r="L376" s="3"/>
      <c r="M376" s="3"/>
      <c r="N376" s="3"/>
      <c r="O376" s="3"/>
      <c r="P376" s="3"/>
      <c r="Q376" s="3"/>
      <c r="R376" s="3"/>
      <c r="S376" s="3"/>
      <c r="T376" s="3"/>
      <c r="U376" s="3"/>
      <c r="V376" s="3"/>
      <c r="W376" s="3"/>
      <c r="X376" s="3"/>
      <c r="Y376" s="3"/>
      <c r="Z376" s="3"/>
      <c r="AA376" s="3"/>
      <c r="AB376" s="3"/>
      <c r="AC376" s="3"/>
      <c r="AD376" s="3"/>
      <c r="AE376" s="3"/>
      <c r="AF376" s="3"/>
      <c r="AG376" s="3"/>
      <c r="AH376" s="3"/>
      <c r="AI376" s="3"/>
      <c r="AJ376" s="3"/>
      <c r="AK376" s="3"/>
      <c r="AL376" s="3"/>
      <c r="AM376" s="3"/>
      <c r="AN376" s="3"/>
      <c r="AO376" s="3"/>
      <c r="AP376" s="3"/>
      <c r="AQ376" s="3"/>
      <c r="AR376" s="3"/>
      <c r="AS376" s="3"/>
      <c r="AT376" s="3"/>
      <c r="AU376" s="3"/>
      <c r="AV376" s="3"/>
      <c r="AW376" s="3"/>
      <c r="AX376" s="3"/>
      <c r="AY376" s="3"/>
      <c r="AZ376" s="3"/>
      <c r="BA376" s="3"/>
      <c r="BB376" s="3"/>
      <c r="BC376" s="3"/>
      <c r="BD376" s="3"/>
      <c r="BE376" s="3"/>
      <c r="BF376" s="3"/>
      <c r="BG376" s="3"/>
      <c r="BH376" s="3"/>
      <c r="BI376" s="767" t="s">
        <v>1570</v>
      </c>
      <c r="BJ376" s="3"/>
      <c r="BK376" s="3"/>
      <c r="BL376" s="3"/>
      <c r="BM376" s="3"/>
      <c r="BN376" s="3"/>
      <c r="BO376" s="3"/>
      <c r="BP376" s="3"/>
      <c r="BQ376" s="3"/>
      <c r="BR376" s="3"/>
      <c r="BS376" s="3"/>
    </row>
    <row r="377" spans="1:71" ht="24.75" hidden="1" customHeight="1">
      <c r="A377" s="26"/>
      <c r="B377" s="3"/>
      <c r="C377" s="3"/>
      <c r="D377" s="3"/>
      <c r="E377" s="3"/>
      <c r="F377" s="3"/>
      <c r="G377" s="3"/>
      <c r="H377" s="3"/>
      <c r="I377" s="3"/>
      <c r="J377" s="3"/>
      <c r="K377" s="3"/>
      <c r="L377" s="3"/>
      <c r="M377" s="3"/>
      <c r="N377" s="3"/>
      <c r="O377" s="3"/>
      <c r="P377" s="3"/>
      <c r="Q377" s="3"/>
      <c r="R377" s="3"/>
      <c r="S377" s="3"/>
      <c r="T377" s="3"/>
      <c r="U377" s="3"/>
      <c r="V377" s="3"/>
      <c r="W377" s="3"/>
      <c r="X377" s="3"/>
      <c r="Y377" s="3"/>
      <c r="Z377" s="3"/>
      <c r="AA377" s="3"/>
      <c r="AB377" s="3"/>
      <c r="AC377" s="3"/>
      <c r="AD377" s="3"/>
      <c r="AE377" s="3"/>
      <c r="AF377" s="3"/>
      <c r="AG377" s="3"/>
      <c r="AH377" s="3"/>
      <c r="AI377" s="3"/>
      <c r="AJ377" s="3"/>
      <c r="AK377" s="3"/>
      <c r="AL377" s="3"/>
      <c r="AM377" s="3"/>
      <c r="AN377" s="3"/>
      <c r="AO377" s="3"/>
      <c r="AP377" s="3"/>
      <c r="AQ377" s="3"/>
      <c r="AR377" s="3"/>
      <c r="AS377" s="3"/>
      <c r="AT377" s="3"/>
      <c r="AU377" s="3"/>
      <c r="AV377" s="3"/>
      <c r="AW377" s="3"/>
      <c r="AX377" s="3"/>
      <c r="AY377" s="3"/>
      <c r="AZ377" s="3"/>
      <c r="BA377" s="3"/>
      <c r="BB377" s="3"/>
      <c r="BC377" s="3"/>
      <c r="BD377" s="3"/>
      <c r="BE377" s="3"/>
      <c r="BF377" s="3"/>
      <c r="BG377" s="3"/>
      <c r="BH377" s="3"/>
      <c r="BI377" s="767" t="s">
        <v>1571</v>
      </c>
      <c r="BJ377" s="3"/>
      <c r="BK377" s="3"/>
      <c r="BL377" s="3"/>
      <c r="BM377" s="3"/>
      <c r="BN377" s="3"/>
      <c r="BO377" s="3"/>
      <c r="BP377" s="3"/>
      <c r="BQ377" s="3"/>
      <c r="BR377" s="3"/>
      <c r="BS377" s="3"/>
    </row>
    <row r="378" spans="1:71" ht="24.75" hidden="1" customHeight="1">
      <c r="A378" s="26"/>
      <c r="B378" s="3"/>
      <c r="C378" s="3"/>
      <c r="D378" s="3"/>
      <c r="E378" s="3"/>
      <c r="F378" s="3"/>
      <c r="G378" s="3"/>
      <c r="H378" s="3"/>
      <c r="I378" s="3"/>
      <c r="J378" s="3"/>
      <c r="K378" s="3"/>
      <c r="L378" s="3"/>
      <c r="M378" s="3"/>
      <c r="N378" s="3"/>
      <c r="O378" s="3"/>
      <c r="P378" s="3"/>
      <c r="Q378" s="3"/>
      <c r="R378" s="3"/>
      <c r="S378" s="3"/>
      <c r="T378" s="3"/>
      <c r="U378" s="3"/>
      <c r="V378" s="3"/>
      <c r="W378" s="3"/>
      <c r="X378" s="3"/>
      <c r="Y378" s="3"/>
      <c r="Z378" s="3"/>
      <c r="AA378" s="3"/>
      <c r="AB378" s="3"/>
      <c r="AC378" s="3"/>
      <c r="AD378" s="3"/>
      <c r="AE378" s="3"/>
      <c r="AF378" s="3"/>
      <c r="AG378" s="3"/>
      <c r="AH378" s="3"/>
      <c r="AI378" s="3"/>
      <c r="AJ378" s="3"/>
      <c r="AK378" s="3"/>
      <c r="AL378" s="3"/>
      <c r="AM378" s="3"/>
      <c r="AN378" s="3"/>
      <c r="AO378" s="3"/>
      <c r="AP378" s="3"/>
      <c r="AQ378" s="3"/>
      <c r="AR378" s="3"/>
      <c r="AS378" s="3"/>
      <c r="AT378" s="3"/>
      <c r="AU378" s="3"/>
      <c r="AV378" s="3"/>
      <c r="AW378" s="3"/>
      <c r="AX378" s="3"/>
      <c r="AY378" s="3"/>
      <c r="AZ378" s="3"/>
      <c r="BA378" s="3"/>
      <c r="BB378" s="3"/>
      <c r="BC378" s="3"/>
      <c r="BD378" s="3"/>
      <c r="BE378" s="3"/>
      <c r="BF378" s="3"/>
      <c r="BG378" s="3"/>
      <c r="BH378" s="3"/>
      <c r="BI378" s="767" t="s">
        <v>1572</v>
      </c>
      <c r="BJ378" s="3"/>
      <c r="BK378" s="3"/>
      <c r="BL378" s="3"/>
      <c r="BM378" s="3"/>
      <c r="BN378" s="3"/>
      <c r="BO378" s="3"/>
      <c r="BP378" s="3"/>
      <c r="BQ378" s="3"/>
      <c r="BR378" s="3"/>
      <c r="BS378" s="3"/>
    </row>
    <row r="379" spans="1:71" ht="24.75" hidden="1" customHeight="1">
      <c r="A379" s="26"/>
      <c r="B379" s="3"/>
      <c r="C379" s="3"/>
      <c r="D379" s="3"/>
      <c r="E379" s="3"/>
      <c r="F379" s="3"/>
      <c r="G379" s="3"/>
      <c r="H379" s="3"/>
      <c r="I379" s="3"/>
      <c r="J379" s="3"/>
      <c r="K379" s="3"/>
      <c r="L379" s="3"/>
      <c r="M379" s="3"/>
      <c r="N379" s="3"/>
      <c r="O379" s="3"/>
      <c r="P379" s="3"/>
      <c r="Q379" s="3"/>
      <c r="R379" s="3"/>
      <c r="S379" s="3"/>
      <c r="T379" s="3"/>
      <c r="U379" s="3"/>
      <c r="V379" s="3"/>
      <c r="W379" s="3"/>
      <c r="X379" s="3"/>
      <c r="Y379" s="3"/>
      <c r="Z379" s="3"/>
      <c r="AA379" s="3"/>
      <c r="AB379" s="3"/>
      <c r="AC379" s="3"/>
      <c r="AD379" s="3"/>
      <c r="AE379" s="3"/>
      <c r="AF379" s="3"/>
      <c r="AG379" s="3"/>
      <c r="AH379" s="3"/>
      <c r="AI379" s="3"/>
      <c r="AJ379" s="3"/>
      <c r="AK379" s="3"/>
      <c r="AL379" s="3"/>
      <c r="AM379" s="3"/>
      <c r="AN379" s="3"/>
      <c r="AO379" s="3"/>
      <c r="AP379" s="3"/>
      <c r="AQ379" s="3"/>
      <c r="AR379" s="3"/>
      <c r="AS379" s="3"/>
      <c r="AT379" s="3"/>
      <c r="AU379" s="3"/>
      <c r="AV379" s="3"/>
      <c r="AW379" s="3"/>
      <c r="AX379" s="3"/>
      <c r="AY379" s="3"/>
      <c r="AZ379" s="3"/>
      <c r="BA379" s="3"/>
      <c r="BB379" s="3"/>
      <c r="BC379" s="3"/>
      <c r="BD379" s="3"/>
      <c r="BE379" s="3"/>
      <c r="BF379" s="3"/>
      <c r="BG379" s="3"/>
      <c r="BH379" s="3"/>
      <c r="BI379" s="767" t="s">
        <v>1573</v>
      </c>
      <c r="BJ379" s="3"/>
      <c r="BK379" s="3"/>
      <c r="BL379" s="3"/>
      <c r="BM379" s="3"/>
      <c r="BN379" s="3"/>
      <c r="BO379" s="3"/>
      <c r="BP379" s="3"/>
      <c r="BQ379" s="3"/>
      <c r="BR379" s="3"/>
      <c r="BS379" s="3"/>
    </row>
    <row r="380" spans="1:71" ht="24.75" hidden="1" customHeight="1">
      <c r="A380" s="26"/>
      <c r="B380" s="3"/>
      <c r="C380" s="3"/>
      <c r="D380" s="3"/>
      <c r="E380" s="3"/>
      <c r="F380" s="3"/>
      <c r="G380" s="3"/>
      <c r="H380" s="3"/>
      <c r="I380" s="3"/>
      <c r="J380" s="3"/>
      <c r="K380" s="3"/>
      <c r="L380" s="3"/>
      <c r="M380" s="3"/>
      <c r="N380" s="3"/>
      <c r="O380" s="3"/>
      <c r="P380" s="3"/>
      <c r="Q380" s="3"/>
      <c r="R380" s="3"/>
      <c r="S380" s="3"/>
      <c r="T380" s="3"/>
      <c r="U380" s="3"/>
      <c r="V380" s="3"/>
      <c r="W380" s="3"/>
      <c r="X380" s="3"/>
      <c r="Y380" s="3"/>
      <c r="Z380" s="3"/>
      <c r="AA380" s="3"/>
      <c r="AB380" s="3"/>
      <c r="AC380" s="3"/>
      <c r="AD380" s="3"/>
      <c r="AE380" s="3"/>
      <c r="AF380" s="3"/>
      <c r="AG380" s="3"/>
      <c r="AH380" s="3"/>
      <c r="AI380" s="3"/>
      <c r="AJ380" s="3"/>
      <c r="AK380" s="3"/>
      <c r="AL380" s="3"/>
      <c r="AM380" s="3"/>
      <c r="AN380" s="3"/>
      <c r="AO380" s="3"/>
      <c r="AP380" s="3"/>
      <c r="AQ380" s="3"/>
      <c r="AR380" s="3"/>
      <c r="AS380" s="3"/>
      <c r="AT380" s="3"/>
      <c r="AU380" s="3"/>
      <c r="AV380" s="3"/>
      <c r="AW380" s="3"/>
      <c r="AX380" s="3"/>
      <c r="AY380" s="3"/>
      <c r="AZ380" s="3"/>
      <c r="BA380" s="3"/>
      <c r="BB380" s="3"/>
      <c r="BC380" s="3"/>
      <c r="BD380" s="3"/>
      <c r="BE380" s="3"/>
      <c r="BF380" s="3"/>
      <c r="BG380" s="3"/>
      <c r="BH380" s="3"/>
      <c r="BI380" s="767" t="s">
        <v>1574</v>
      </c>
      <c r="BJ380" s="3"/>
      <c r="BK380" s="3"/>
      <c r="BL380" s="3"/>
      <c r="BM380" s="3"/>
      <c r="BN380" s="3"/>
      <c r="BO380" s="3"/>
      <c r="BP380" s="3"/>
      <c r="BQ380" s="3"/>
      <c r="BR380" s="3"/>
      <c r="BS380" s="3"/>
    </row>
    <row r="381" spans="1:71" ht="24.75" hidden="1" customHeight="1">
      <c r="A381" s="26"/>
      <c r="B381" s="3"/>
      <c r="C381" s="3"/>
      <c r="D381" s="3"/>
      <c r="E381" s="3"/>
      <c r="F381" s="3"/>
      <c r="G381" s="3"/>
      <c r="H381" s="3"/>
      <c r="I381" s="3"/>
      <c r="J381" s="3"/>
      <c r="K381" s="3"/>
      <c r="L381" s="3"/>
      <c r="M381" s="3"/>
      <c r="N381" s="3"/>
      <c r="O381" s="3"/>
      <c r="P381" s="3"/>
      <c r="Q381" s="3"/>
      <c r="R381" s="3"/>
      <c r="S381" s="3"/>
      <c r="T381" s="3"/>
      <c r="U381" s="3"/>
      <c r="V381" s="3"/>
      <c r="W381" s="3"/>
      <c r="X381" s="3"/>
      <c r="Y381" s="3"/>
      <c r="Z381" s="3"/>
      <c r="AA381" s="3"/>
      <c r="AB381" s="3"/>
      <c r="AC381" s="3"/>
      <c r="AD381" s="3"/>
      <c r="AE381" s="3"/>
      <c r="AF381" s="3"/>
      <c r="AG381" s="3"/>
      <c r="AH381" s="3"/>
      <c r="AI381" s="3"/>
      <c r="AJ381" s="3"/>
      <c r="AK381" s="3"/>
      <c r="AL381" s="3"/>
      <c r="AM381" s="3"/>
      <c r="AN381" s="3"/>
      <c r="AO381" s="3"/>
      <c r="AP381" s="3"/>
      <c r="AQ381" s="3"/>
      <c r="AR381" s="3"/>
      <c r="AS381" s="3"/>
      <c r="AT381" s="3"/>
      <c r="AU381" s="3"/>
      <c r="AV381" s="3"/>
      <c r="AW381" s="3"/>
      <c r="AX381" s="3"/>
      <c r="AY381" s="3"/>
      <c r="AZ381" s="3"/>
      <c r="BA381" s="3"/>
      <c r="BB381" s="3"/>
      <c r="BC381" s="3"/>
      <c r="BD381" s="3"/>
      <c r="BE381" s="3"/>
      <c r="BF381" s="3"/>
      <c r="BG381" s="3"/>
      <c r="BH381" s="3"/>
      <c r="BI381" s="767" t="s">
        <v>1575</v>
      </c>
      <c r="BJ381" s="3"/>
      <c r="BK381" s="3"/>
      <c r="BL381" s="3"/>
      <c r="BM381" s="3"/>
      <c r="BN381" s="3"/>
      <c r="BO381" s="3"/>
      <c r="BP381" s="3"/>
      <c r="BQ381" s="3"/>
      <c r="BR381" s="3"/>
      <c r="BS381" s="3"/>
    </row>
    <row r="382" spans="1:71" ht="24.75" hidden="1" customHeight="1">
      <c r="A382" s="26"/>
      <c r="B382" s="3"/>
      <c r="C382" s="3"/>
      <c r="D382" s="3"/>
      <c r="E382" s="3"/>
      <c r="F382" s="3"/>
      <c r="G382" s="3"/>
      <c r="H382" s="3"/>
      <c r="I382" s="3"/>
      <c r="J382" s="3"/>
      <c r="K382" s="3"/>
      <c r="L382" s="3"/>
      <c r="M382" s="3"/>
      <c r="N382" s="3"/>
      <c r="O382" s="3"/>
      <c r="P382" s="3"/>
      <c r="Q382" s="3"/>
      <c r="R382" s="3"/>
      <c r="S382" s="3"/>
      <c r="T382" s="3"/>
      <c r="U382" s="3"/>
      <c r="V382" s="3"/>
      <c r="W382" s="3"/>
      <c r="X382" s="3"/>
      <c r="Y382" s="3"/>
      <c r="Z382" s="3"/>
      <c r="AA382" s="3"/>
      <c r="AB382" s="3"/>
      <c r="AC382" s="3"/>
      <c r="AD382" s="3"/>
      <c r="AE382" s="3"/>
      <c r="AF382" s="3"/>
      <c r="AG382" s="3"/>
      <c r="AH382" s="3"/>
      <c r="AI382" s="3"/>
      <c r="AJ382" s="3"/>
      <c r="AK382" s="3"/>
      <c r="AL382" s="3"/>
      <c r="AM382" s="3"/>
      <c r="AN382" s="3"/>
      <c r="AO382" s="3"/>
      <c r="AP382" s="3"/>
      <c r="AQ382" s="3"/>
      <c r="AR382" s="3"/>
      <c r="AS382" s="3"/>
      <c r="AT382" s="3"/>
      <c r="AU382" s="3"/>
      <c r="AV382" s="3"/>
      <c r="AW382" s="3"/>
      <c r="AX382" s="3"/>
      <c r="AY382" s="3"/>
      <c r="AZ382" s="3"/>
      <c r="BA382" s="3"/>
      <c r="BB382" s="3"/>
      <c r="BC382" s="3"/>
      <c r="BD382" s="3"/>
      <c r="BE382" s="3"/>
      <c r="BF382" s="3"/>
      <c r="BG382" s="3"/>
      <c r="BH382" s="3"/>
      <c r="BI382" s="767" t="s">
        <v>1576</v>
      </c>
      <c r="BJ382" s="3"/>
      <c r="BK382" s="3"/>
      <c r="BL382" s="3"/>
      <c r="BM382" s="3"/>
      <c r="BN382" s="3"/>
      <c r="BO382" s="3"/>
      <c r="BP382" s="3"/>
      <c r="BQ382" s="3"/>
      <c r="BR382" s="3"/>
      <c r="BS382" s="3"/>
    </row>
    <row r="383" spans="1:71" ht="24.75" hidden="1" customHeight="1">
      <c r="A383" s="26"/>
      <c r="B383" s="3"/>
      <c r="C383" s="3"/>
      <c r="D383" s="3"/>
      <c r="E383" s="3"/>
      <c r="F383" s="3"/>
      <c r="G383" s="3"/>
      <c r="H383" s="3"/>
      <c r="I383" s="3"/>
      <c r="J383" s="3"/>
      <c r="K383" s="3"/>
      <c r="L383" s="3"/>
      <c r="M383" s="3"/>
      <c r="N383" s="3"/>
      <c r="O383" s="3"/>
      <c r="P383" s="3"/>
      <c r="Q383" s="3"/>
      <c r="R383" s="3"/>
      <c r="S383" s="3"/>
      <c r="T383" s="3"/>
      <c r="U383" s="3"/>
      <c r="V383" s="3"/>
      <c r="W383" s="3"/>
      <c r="X383" s="3"/>
      <c r="Y383" s="3"/>
      <c r="Z383" s="3"/>
      <c r="AA383" s="3"/>
      <c r="AB383" s="3"/>
      <c r="AC383" s="3"/>
      <c r="AD383" s="3"/>
      <c r="AE383" s="3"/>
      <c r="AF383" s="3"/>
      <c r="AG383" s="3"/>
      <c r="AH383" s="3"/>
      <c r="AI383" s="3"/>
      <c r="AJ383" s="3"/>
      <c r="AK383" s="3"/>
      <c r="AL383" s="3"/>
      <c r="AM383" s="3"/>
      <c r="AN383" s="3"/>
      <c r="AO383" s="3"/>
      <c r="AP383" s="3"/>
      <c r="AQ383" s="3"/>
      <c r="AR383" s="3"/>
      <c r="AS383" s="3"/>
      <c r="AT383" s="3"/>
      <c r="AU383" s="3"/>
      <c r="AV383" s="3"/>
      <c r="AW383" s="3"/>
      <c r="AX383" s="3"/>
      <c r="AY383" s="3"/>
      <c r="AZ383" s="3"/>
      <c r="BA383" s="3"/>
      <c r="BB383" s="3"/>
      <c r="BC383" s="3"/>
      <c r="BD383" s="3"/>
      <c r="BE383" s="3"/>
      <c r="BF383" s="3"/>
      <c r="BG383" s="3"/>
      <c r="BH383" s="3"/>
      <c r="BI383" s="767" t="s">
        <v>1577</v>
      </c>
      <c r="BJ383" s="3"/>
      <c r="BK383" s="3"/>
      <c r="BL383" s="3"/>
      <c r="BM383" s="3"/>
      <c r="BN383" s="3"/>
      <c r="BO383" s="3"/>
      <c r="BP383" s="3"/>
      <c r="BQ383" s="3"/>
      <c r="BR383" s="3"/>
      <c r="BS383" s="3"/>
    </row>
    <row r="384" spans="1:71" ht="24.75" hidden="1" customHeight="1">
      <c r="A384" s="26"/>
      <c r="B384" s="3"/>
      <c r="C384" s="3"/>
      <c r="D384" s="3"/>
      <c r="E384" s="3"/>
      <c r="F384" s="3"/>
      <c r="G384" s="3"/>
      <c r="H384" s="3"/>
      <c r="I384" s="3"/>
      <c r="J384" s="3"/>
      <c r="K384" s="3"/>
      <c r="L384" s="3"/>
      <c r="M384" s="3"/>
      <c r="N384" s="3"/>
      <c r="O384" s="3"/>
      <c r="P384" s="3"/>
      <c r="Q384" s="3"/>
      <c r="R384" s="3"/>
      <c r="S384" s="3"/>
      <c r="T384" s="3"/>
      <c r="U384" s="3"/>
      <c r="V384" s="3"/>
      <c r="W384" s="3"/>
      <c r="X384" s="3"/>
      <c r="Y384" s="3"/>
      <c r="Z384" s="3"/>
      <c r="AA384" s="3"/>
      <c r="AB384" s="3"/>
      <c r="AC384" s="3"/>
      <c r="AD384" s="3"/>
      <c r="AE384" s="3"/>
      <c r="AF384" s="3"/>
      <c r="AG384" s="3"/>
      <c r="AH384" s="3"/>
      <c r="AI384" s="3"/>
      <c r="AJ384" s="3"/>
      <c r="AK384" s="3"/>
      <c r="AL384" s="3"/>
      <c r="AM384" s="3"/>
      <c r="AN384" s="3"/>
      <c r="AO384" s="3"/>
      <c r="AP384" s="3"/>
      <c r="AQ384" s="3"/>
      <c r="AR384" s="3"/>
      <c r="AS384" s="3"/>
      <c r="AT384" s="3"/>
      <c r="AU384" s="3"/>
      <c r="AV384" s="3"/>
      <c r="AW384" s="3"/>
      <c r="AX384" s="3"/>
      <c r="AY384" s="3"/>
      <c r="AZ384" s="3"/>
      <c r="BA384" s="3"/>
      <c r="BB384" s="3"/>
      <c r="BC384" s="3"/>
      <c r="BD384" s="3"/>
      <c r="BE384" s="3"/>
      <c r="BF384" s="3"/>
      <c r="BG384" s="3"/>
      <c r="BH384" s="3"/>
      <c r="BI384" s="767" t="s">
        <v>1578</v>
      </c>
      <c r="BJ384" s="3"/>
      <c r="BK384" s="3"/>
      <c r="BL384" s="3"/>
      <c r="BM384" s="3"/>
      <c r="BN384" s="3"/>
      <c r="BO384" s="3"/>
      <c r="BP384" s="3"/>
      <c r="BQ384" s="3"/>
      <c r="BR384" s="3"/>
      <c r="BS384" s="3"/>
    </row>
    <row r="385" spans="1:71" ht="24.75" hidden="1" customHeight="1">
      <c r="A385" s="26"/>
      <c r="B385" s="3"/>
      <c r="C385" s="3"/>
      <c r="D385" s="3"/>
      <c r="E385" s="3"/>
      <c r="F385" s="3"/>
      <c r="G385" s="3"/>
      <c r="H385" s="3"/>
      <c r="I385" s="3"/>
      <c r="J385" s="3"/>
      <c r="K385" s="3"/>
      <c r="L385" s="3"/>
      <c r="M385" s="3"/>
      <c r="N385" s="3"/>
      <c r="O385" s="3"/>
      <c r="P385" s="3"/>
      <c r="Q385" s="3"/>
      <c r="R385" s="3"/>
      <c r="S385" s="3"/>
      <c r="T385" s="3"/>
      <c r="U385" s="3"/>
      <c r="V385" s="3"/>
      <c r="W385" s="3"/>
      <c r="X385" s="3"/>
      <c r="Y385" s="3"/>
      <c r="Z385" s="3"/>
      <c r="AA385" s="3"/>
      <c r="AB385" s="3"/>
      <c r="AC385" s="3"/>
      <c r="AD385" s="3"/>
      <c r="AE385" s="3"/>
      <c r="AF385" s="3"/>
      <c r="AG385" s="3"/>
      <c r="AH385" s="3"/>
      <c r="AI385" s="3"/>
      <c r="AJ385" s="3"/>
      <c r="AK385" s="3"/>
      <c r="AL385" s="3"/>
      <c r="AM385" s="3"/>
      <c r="AN385" s="3"/>
      <c r="AO385" s="3"/>
      <c r="AP385" s="3"/>
      <c r="AQ385" s="3"/>
      <c r="AR385" s="3"/>
      <c r="AS385" s="3"/>
      <c r="AT385" s="3"/>
      <c r="AU385" s="3"/>
      <c r="AV385" s="3"/>
      <c r="AW385" s="3"/>
      <c r="AX385" s="3"/>
      <c r="AY385" s="3"/>
      <c r="AZ385" s="3"/>
      <c r="BA385" s="3"/>
      <c r="BB385" s="3"/>
      <c r="BC385" s="3"/>
      <c r="BD385" s="3"/>
      <c r="BE385" s="3"/>
      <c r="BF385" s="3"/>
      <c r="BG385" s="3"/>
      <c r="BH385" s="3"/>
      <c r="BI385" s="767" t="s">
        <v>1579</v>
      </c>
      <c r="BJ385" s="3"/>
      <c r="BK385" s="3"/>
      <c r="BL385" s="3"/>
      <c r="BM385" s="3"/>
      <c r="BN385" s="3"/>
      <c r="BO385" s="3"/>
      <c r="BP385" s="3"/>
      <c r="BQ385" s="3"/>
      <c r="BR385" s="3"/>
      <c r="BS385" s="3"/>
    </row>
    <row r="386" spans="1:71" ht="24.75" hidden="1" customHeight="1">
      <c r="A386" s="26"/>
      <c r="B386" s="3"/>
      <c r="C386" s="3"/>
      <c r="D386" s="3"/>
      <c r="E386" s="3"/>
      <c r="F386" s="3"/>
      <c r="G386" s="3"/>
      <c r="H386" s="3"/>
      <c r="I386" s="3"/>
      <c r="J386" s="3"/>
      <c r="K386" s="3"/>
      <c r="L386" s="3"/>
      <c r="M386" s="3"/>
      <c r="N386" s="3"/>
      <c r="O386" s="3"/>
      <c r="P386" s="3"/>
      <c r="Q386" s="3"/>
      <c r="R386" s="3"/>
      <c r="S386" s="3"/>
      <c r="T386" s="3"/>
      <c r="U386" s="3"/>
      <c r="V386" s="3"/>
      <c r="W386" s="3"/>
      <c r="X386" s="3"/>
      <c r="Y386" s="3"/>
      <c r="Z386" s="3"/>
      <c r="AA386" s="3"/>
      <c r="AB386" s="3"/>
      <c r="AC386" s="3"/>
      <c r="AD386" s="3"/>
      <c r="AE386" s="3"/>
      <c r="AF386" s="3"/>
      <c r="AG386" s="3"/>
      <c r="AH386" s="3"/>
      <c r="AI386" s="3"/>
      <c r="AJ386" s="3"/>
      <c r="AK386" s="3"/>
      <c r="AL386" s="3"/>
      <c r="AM386" s="3"/>
      <c r="AN386" s="3"/>
      <c r="AO386" s="3"/>
      <c r="AP386" s="3"/>
      <c r="AQ386" s="3"/>
      <c r="AR386" s="3"/>
      <c r="AS386" s="3"/>
      <c r="AT386" s="3"/>
      <c r="AU386" s="3"/>
      <c r="AV386" s="3"/>
      <c r="AW386" s="3"/>
      <c r="AX386" s="3"/>
      <c r="AY386" s="3"/>
      <c r="AZ386" s="3"/>
      <c r="BA386" s="3"/>
      <c r="BB386" s="3"/>
      <c r="BC386" s="3"/>
      <c r="BD386" s="3"/>
      <c r="BE386" s="3"/>
      <c r="BF386" s="3"/>
      <c r="BG386" s="3"/>
      <c r="BH386" s="3"/>
      <c r="BI386" s="767" t="s">
        <v>1580</v>
      </c>
      <c r="BJ386" s="3"/>
      <c r="BK386" s="3"/>
      <c r="BL386" s="3"/>
      <c r="BM386" s="3"/>
      <c r="BN386" s="3"/>
      <c r="BO386" s="3"/>
      <c r="BP386" s="3"/>
      <c r="BQ386" s="3"/>
      <c r="BR386" s="3"/>
      <c r="BS386" s="3"/>
    </row>
    <row r="387" spans="1:71" ht="24.75" hidden="1" customHeight="1">
      <c r="A387" s="26"/>
      <c r="B387" s="3"/>
      <c r="C387" s="3"/>
      <c r="D387" s="3"/>
      <c r="E387" s="3"/>
      <c r="F387" s="3"/>
      <c r="G387" s="3"/>
      <c r="H387" s="3"/>
      <c r="I387" s="3"/>
      <c r="J387" s="3"/>
      <c r="K387" s="3"/>
      <c r="L387" s="3"/>
      <c r="M387" s="3"/>
      <c r="N387" s="3"/>
      <c r="O387" s="3"/>
      <c r="P387" s="3"/>
      <c r="Q387" s="3"/>
      <c r="R387" s="3"/>
      <c r="S387" s="3"/>
      <c r="T387" s="3"/>
      <c r="U387" s="3"/>
      <c r="V387" s="3"/>
      <c r="W387" s="3"/>
      <c r="X387" s="3"/>
      <c r="Y387" s="3"/>
      <c r="Z387" s="3"/>
      <c r="AA387" s="3"/>
      <c r="AB387" s="3"/>
      <c r="AC387" s="3"/>
      <c r="AD387" s="3"/>
      <c r="AE387" s="3"/>
      <c r="AF387" s="3"/>
      <c r="AG387" s="3"/>
      <c r="AH387" s="3"/>
      <c r="AI387" s="3"/>
      <c r="AJ387" s="3"/>
      <c r="AK387" s="3"/>
      <c r="AL387" s="3"/>
      <c r="AM387" s="3"/>
      <c r="AN387" s="3"/>
      <c r="AO387" s="3"/>
      <c r="AP387" s="3"/>
      <c r="AQ387" s="3"/>
      <c r="AR387" s="3"/>
      <c r="AS387" s="3"/>
      <c r="AT387" s="3"/>
      <c r="AU387" s="3"/>
      <c r="AV387" s="3"/>
      <c r="AW387" s="3"/>
      <c r="AX387" s="3"/>
      <c r="AY387" s="3"/>
      <c r="AZ387" s="3"/>
      <c r="BA387" s="3"/>
      <c r="BB387" s="3"/>
      <c r="BC387" s="3"/>
      <c r="BD387" s="3"/>
      <c r="BE387" s="3"/>
      <c r="BF387" s="3"/>
      <c r="BG387" s="3"/>
      <c r="BH387" s="3"/>
      <c r="BI387" s="767" t="s">
        <v>1581</v>
      </c>
      <c r="BJ387" s="3"/>
      <c r="BK387" s="3"/>
      <c r="BL387" s="3"/>
      <c r="BM387" s="3"/>
      <c r="BN387" s="3"/>
      <c r="BO387" s="3"/>
      <c r="BP387" s="3"/>
      <c r="BQ387" s="3"/>
      <c r="BR387" s="3"/>
      <c r="BS387" s="3"/>
    </row>
    <row r="388" spans="1:71" ht="24.75" hidden="1" customHeight="1">
      <c r="A388" s="26"/>
      <c r="B388" s="3"/>
      <c r="C388" s="3"/>
      <c r="D388" s="3"/>
      <c r="E388" s="3"/>
      <c r="F388" s="3"/>
      <c r="G388" s="3"/>
      <c r="H388" s="3"/>
      <c r="I388" s="3"/>
      <c r="J388" s="3"/>
      <c r="K388" s="3"/>
      <c r="L388" s="3"/>
      <c r="M388" s="3"/>
      <c r="N388" s="3"/>
      <c r="O388" s="3"/>
      <c r="P388" s="3"/>
      <c r="Q388" s="3"/>
      <c r="R388" s="3"/>
      <c r="S388" s="3"/>
      <c r="T388" s="3"/>
      <c r="U388" s="3"/>
      <c r="V388" s="3"/>
      <c r="W388" s="3"/>
      <c r="X388" s="3"/>
      <c r="Y388" s="3"/>
      <c r="Z388" s="3"/>
      <c r="AA388" s="3"/>
      <c r="AB388" s="3"/>
      <c r="AC388" s="3"/>
      <c r="AD388" s="3"/>
      <c r="AE388" s="3"/>
      <c r="AF388" s="3"/>
      <c r="AG388" s="3"/>
      <c r="AH388" s="3"/>
      <c r="AI388" s="3"/>
      <c r="AJ388" s="3"/>
      <c r="AK388" s="3"/>
      <c r="AL388" s="3"/>
      <c r="AM388" s="3"/>
      <c r="AN388" s="3"/>
      <c r="AO388" s="3"/>
      <c r="AP388" s="3"/>
      <c r="AQ388" s="3"/>
      <c r="AR388" s="3"/>
      <c r="AS388" s="3"/>
      <c r="AT388" s="3"/>
      <c r="AU388" s="3"/>
      <c r="AV388" s="3"/>
      <c r="AW388" s="3"/>
      <c r="AX388" s="3"/>
      <c r="AY388" s="3"/>
      <c r="AZ388" s="3"/>
      <c r="BA388" s="3"/>
      <c r="BB388" s="3"/>
      <c r="BC388" s="3"/>
      <c r="BD388" s="3"/>
      <c r="BE388" s="3"/>
      <c r="BF388" s="3"/>
      <c r="BG388" s="3"/>
      <c r="BH388" s="3"/>
      <c r="BI388" s="767" t="s">
        <v>1582</v>
      </c>
      <c r="BJ388" s="3"/>
      <c r="BK388" s="3"/>
      <c r="BL388" s="3"/>
      <c r="BM388" s="3"/>
      <c r="BN388" s="3"/>
      <c r="BO388" s="3"/>
      <c r="BP388" s="3"/>
      <c r="BQ388" s="3"/>
      <c r="BR388" s="3"/>
      <c r="BS388" s="3"/>
    </row>
    <row r="389" spans="1:71" ht="24.75" hidden="1" customHeight="1">
      <c r="A389" s="26"/>
      <c r="B389" s="3"/>
      <c r="C389" s="3"/>
      <c r="D389" s="3"/>
      <c r="E389" s="3"/>
      <c r="F389" s="3"/>
      <c r="G389" s="3"/>
      <c r="H389" s="3"/>
      <c r="I389" s="3"/>
      <c r="J389" s="3"/>
      <c r="K389" s="3"/>
      <c r="L389" s="3"/>
      <c r="M389" s="3"/>
      <c r="N389" s="3"/>
      <c r="O389" s="3"/>
      <c r="P389" s="3"/>
      <c r="Q389" s="3"/>
      <c r="R389" s="3"/>
      <c r="S389" s="3"/>
      <c r="T389" s="3"/>
      <c r="U389" s="3"/>
      <c r="V389" s="3"/>
      <c r="W389" s="3"/>
      <c r="X389" s="3"/>
      <c r="Y389" s="3"/>
      <c r="Z389" s="3"/>
      <c r="AA389" s="3"/>
      <c r="AB389" s="3"/>
      <c r="AC389" s="3"/>
      <c r="AD389" s="3"/>
      <c r="AE389" s="3"/>
      <c r="AF389" s="3"/>
      <c r="AG389" s="3"/>
      <c r="AH389" s="3"/>
      <c r="AI389" s="3"/>
      <c r="AJ389" s="3"/>
      <c r="AK389" s="3"/>
      <c r="AL389" s="3"/>
      <c r="AM389" s="3"/>
      <c r="AN389" s="3"/>
      <c r="AO389" s="3"/>
      <c r="AP389" s="3"/>
      <c r="AQ389" s="3"/>
      <c r="AR389" s="3"/>
      <c r="AS389" s="3"/>
      <c r="AT389" s="3"/>
      <c r="AU389" s="3"/>
      <c r="AV389" s="3"/>
      <c r="AW389" s="3"/>
      <c r="AX389" s="3"/>
      <c r="AY389" s="3"/>
      <c r="AZ389" s="3"/>
      <c r="BA389" s="3"/>
      <c r="BB389" s="3"/>
      <c r="BC389" s="3"/>
      <c r="BD389" s="3"/>
      <c r="BE389" s="3"/>
      <c r="BF389" s="3"/>
      <c r="BG389" s="3"/>
      <c r="BH389" s="3"/>
      <c r="BI389" s="767" t="s">
        <v>1583</v>
      </c>
      <c r="BJ389" s="3"/>
      <c r="BK389" s="3"/>
      <c r="BL389" s="3"/>
      <c r="BM389" s="3"/>
      <c r="BN389" s="3"/>
      <c r="BO389" s="3"/>
      <c r="BP389" s="3"/>
      <c r="BQ389" s="3"/>
      <c r="BR389" s="3"/>
      <c r="BS389" s="3"/>
    </row>
    <row r="390" spans="1:71" ht="24.75" hidden="1" customHeight="1">
      <c r="A390" s="26"/>
      <c r="B390" s="3"/>
      <c r="C390" s="3"/>
      <c r="D390" s="3"/>
      <c r="E390" s="3"/>
      <c r="F390" s="3"/>
      <c r="G390" s="3"/>
      <c r="H390" s="3"/>
      <c r="I390" s="3"/>
      <c r="J390" s="3"/>
      <c r="K390" s="3"/>
      <c r="L390" s="3"/>
      <c r="M390" s="3"/>
      <c r="N390" s="3"/>
      <c r="O390" s="3"/>
      <c r="P390" s="3"/>
      <c r="Q390" s="3"/>
      <c r="R390" s="3"/>
      <c r="S390" s="3"/>
      <c r="T390" s="3"/>
      <c r="U390" s="3"/>
      <c r="V390" s="3"/>
      <c r="W390" s="3"/>
      <c r="X390" s="3"/>
      <c r="Y390" s="3"/>
      <c r="Z390" s="3"/>
      <c r="AA390" s="3"/>
      <c r="AB390" s="3"/>
      <c r="AC390" s="3"/>
      <c r="AD390" s="3"/>
      <c r="AE390" s="3"/>
      <c r="AF390" s="3"/>
      <c r="AG390" s="3"/>
      <c r="AH390" s="3"/>
      <c r="AI390" s="3"/>
      <c r="AJ390" s="3"/>
      <c r="AK390" s="3"/>
      <c r="AL390" s="3"/>
      <c r="AM390" s="3"/>
      <c r="AN390" s="3"/>
      <c r="AO390" s="3"/>
      <c r="AP390" s="3"/>
      <c r="AQ390" s="3"/>
      <c r="AR390" s="3"/>
      <c r="AS390" s="3"/>
      <c r="AT390" s="3"/>
      <c r="AU390" s="3"/>
      <c r="AV390" s="3"/>
      <c r="AW390" s="3"/>
      <c r="AX390" s="3"/>
      <c r="AY390" s="3"/>
      <c r="AZ390" s="3"/>
      <c r="BA390" s="3"/>
      <c r="BB390" s="3"/>
      <c r="BC390" s="3"/>
      <c r="BD390" s="3"/>
      <c r="BE390" s="3"/>
      <c r="BF390" s="3"/>
      <c r="BG390" s="3"/>
      <c r="BH390" s="3"/>
      <c r="BI390" s="767" t="s">
        <v>1584</v>
      </c>
      <c r="BJ390" s="3"/>
      <c r="BK390" s="3"/>
      <c r="BL390" s="3"/>
      <c r="BM390" s="3"/>
      <c r="BN390" s="3"/>
      <c r="BO390" s="3"/>
      <c r="BP390" s="3"/>
      <c r="BQ390" s="3"/>
      <c r="BR390" s="3"/>
      <c r="BS390" s="3"/>
    </row>
    <row r="391" spans="1:71" ht="24.75" hidden="1" customHeight="1">
      <c r="A391" s="26"/>
      <c r="B391" s="3"/>
      <c r="C391" s="3"/>
      <c r="D391" s="3"/>
      <c r="E391" s="3"/>
      <c r="F391" s="3"/>
      <c r="G391" s="3"/>
      <c r="H391" s="3"/>
      <c r="I391" s="3"/>
      <c r="J391" s="3"/>
      <c r="K391" s="3"/>
      <c r="L391" s="3"/>
      <c r="M391" s="3"/>
      <c r="N391" s="3"/>
      <c r="O391" s="3"/>
      <c r="P391" s="3"/>
      <c r="Q391" s="3"/>
      <c r="R391" s="3"/>
      <c r="S391" s="3"/>
      <c r="T391" s="3"/>
      <c r="U391" s="3"/>
      <c r="V391" s="3"/>
      <c r="W391" s="3"/>
      <c r="X391" s="3"/>
      <c r="Y391" s="3"/>
      <c r="Z391" s="3"/>
      <c r="AA391" s="3"/>
      <c r="AB391" s="3"/>
      <c r="AC391" s="3"/>
      <c r="AD391" s="3"/>
      <c r="AE391" s="3"/>
      <c r="AF391" s="3"/>
      <c r="AG391" s="3"/>
      <c r="AH391" s="3"/>
      <c r="AI391" s="3"/>
      <c r="AJ391" s="3"/>
      <c r="AK391" s="3"/>
      <c r="AL391" s="3"/>
      <c r="AM391" s="3"/>
      <c r="AN391" s="3"/>
      <c r="AO391" s="3"/>
      <c r="AP391" s="3"/>
      <c r="AQ391" s="3"/>
      <c r="AR391" s="3"/>
      <c r="AS391" s="3"/>
      <c r="AT391" s="3"/>
      <c r="AU391" s="3"/>
      <c r="AV391" s="3"/>
      <c r="AW391" s="3"/>
      <c r="AX391" s="3"/>
      <c r="AY391" s="3"/>
      <c r="AZ391" s="3"/>
      <c r="BA391" s="3"/>
      <c r="BB391" s="3"/>
      <c r="BC391" s="3"/>
      <c r="BD391" s="3"/>
      <c r="BE391" s="3"/>
      <c r="BF391" s="3"/>
      <c r="BG391" s="3"/>
      <c r="BH391" s="3"/>
      <c r="BI391" s="767" t="s">
        <v>1585</v>
      </c>
      <c r="BJ391" s="3"/>
      <c r="BK391" s="3"/>
      <c r="BL391" s="3"/>
      <c r="BM391" s="3"/>
      <c r="BN391" s="3"/>
      <c r="BO391" s="3"/>
      <c r="BP391" s="3"/>
      <c r="BQ391" s="3"/>
      <c r="BR391" s="3"/>
      <c r="BS391" s="3"/>
    </row>
    <row r="392" spans="1:71" ht="24.75" hidden="1" customHeight="1">
      <c r="A392" s="26"/>
      <c r="B392" s="3"/>
      <c r="C392" s="3"/>
      <c r="D392" s="3"/>
      <c r="E392" s="3"/>
      <c r="F392" s="3"/>
      <c r="G392" s="3"/>
      <c r="H392" s="3"/>
      <c r="I392" s="3"/>
      <c r="J392" s="3"/>
      <c r="K392" s="3"/>
      <c r="L392" s="3"/>
      <c r="M392" s="3"/>
      <c r="N392" s="3"/>
      <c r="O392" s="3"/>
      <c r="P392" s="3"/>
      <c r="Q392" s="3"/>
      <c r="R392" s="3"/>
      <c r="S392" s="3"/>
      <c r="T392" s="3"/>
      <c r="U392" s="3"/>
      <c r="V392" s="3"/>
      <c r="W392" s="3"/>
      <c r="X392" s="3"/>
      <c r="Y392" s="3"/>
      <c r="Z392" s="3"/>
      <c r="AA392" s="3"/>
      <c r="AB392" s="3"/>
      <c r="AC392" s="3"/>
      <c r="AD392" s="3"/>
      <c r="AE392" s="3"/>
      <c r="AF392" s="3"/>
      <c r="AG392" s="3"/>
      <c r="AH392" s="3"/>
      <c r="AI392" s="3"/>
      <c r="AJ392" s="3"/>
      <c r="AK392" s="3"/>
      <c r="AL392" s="3"/>
      <c r="AM392" s="3"/>
      <c r="AN392" s="3"/>
      <c r="AO392" s="3"/>
      <c r="AP392" s="3"/>
      <c r="AQ392" s="3"/>
      <c r="AR392" s="3"/>
      <c r="AS392" s="3"/>
      <c r="AT392" s="3"/>
      <c r="AU392" s="3"/>
      <c r="AV392" s="3"/>
      <c r="AW392" s="3"/>
      <c r="AX392" s="3"/>
      <c r="AY392" s="3"/>
      <c r="AZ392" s="3"/>
      <c r="BA392" s="3"/>
      <c r="BB392" s="3"/>
      <c r="BC392" s="3"/>
      <c r="BD392" s="3"/>
      <c r="BE392" s="3"/>
      <c r="BF392" s="3"/>
      <c r="BG392" s="3"/>
      <c r="BH392" s="3"/>
      <c r="BI392" s="767" t="s">
        <v>1586</v>
      </c>
      <c r="BJ392" s="3"/>
      <c r="BK392" s="3"/>
      <c r="BL392" s="3"/>
      <c r="BM392" s="3"/>
      <c r="BN392" s="3"/>
      <c r="BO392" s="3"/>
      <c r="BP392" s="3"/>
      <c r="BQ392" s="3"/>
      <c r="BR392" s="3"/>
      <c r="BS392" s="3"/>
    </row>
    <row r="393" spans="1:71" ht="24.75" hidden="1" customHeight="1">
      <c r="A393" s="26"/>
      <c r="B393" s="3"/>
      <c r="C393" s="3"/>
      <c r="D393" s="3"/>
      <c r="E393" s="3"/>
      <c r="F393" s="3"/>
      <c r="G393" s="3"/>
      <c r="H393" s="3"/>
      <c r="I393" s="3"/>
      <c r="J393" s="3"/>
      <c r="K393" s="3"/>
      <c r="L393" s="3"/>
      <c r="M393" s="3"/>
      <c r="N393" s="3"/>
      <c r="O393" s="3"/>
      <c r="P393" s="3"/>
      <c r="Q393" s="3"/>
      <c r="R393" s="3"/>
      <c r="S393" s="3"/>
      <c r="T393" s="3"/>
      <c r="U393" s="3"/>
      <c r="V393" s="3"/>
      <c r="W393" s="3"/>
      <c r="X393" s="3"/>
      <c r="Y393" s="3"/>
      <c r="Z393" s="3"/>
      <c r="AA393" s="3"/>
      <c r="AB393" s="3"/>
      <c r="AC393" s="3"/>
      <c r="AD393" s="3"/>
      <c r="AE393" s="3"/>
      <c r="AF393" s="3"/>
      <c r="AG393" s="3"/>
      <c r="AH393" s="3"/>
      <c r="AI393" s="3"/>
      <c r="AJ393" s="3"/>
      <c r="AK393" s="3"/>
      <c r="AL393" s="3"/>
      <c r="AM393" s="3"/>
      <c r="AN393" s="3"/>
      <c r="AO393" s="3"/>
      <c r="AP393" s="3"/>
      <c r="AQ393" s="3"/>
      <c r="AR393" s="3"/>
      <c r="AS393" s="3"/>
      <c r="AT393" s="3"/>
      <c r="AU393" s="3"/>
      <c r="AV393" s="3"/>
      <c r="AW393" s="3"/>
      <c r="AX393" s="3"/>
      <c r="AY393" s="3"/>
      <c r="AZ393" s="3"/>
      <c r="BA393" s="3"/>
      <c r="BB393" s="3"/>
      <c r="BC393" s="3"/>
      <c r="BD393" s="3"/>
      <c r="BE393" s="3"/>
      <c r="BF393" s="3"/>
      <c r="BG393" s="3"/>
      <c r="BH393" s="3"/>
      <c r="BI393" s="767" t="s">
        <v>1587</v>
      </c>
      <c r="BJ393" s="3"/>
      <c r="BK393" s="3"/>
      <c r="BL393" s="3"/>
      <c r="BM393" s="3"/>
      <c r="BN393" s="3"/>
      <c r="BO393" s="3"/>
      <c r="BP393" s="3"/>
      <c r="BQ393" s="3"/>
      <c r="BR393" s="3"/>
      <c r="BS393" s="3"/>
    </row>
    <row r="394" spans="1:71" ht="24.75" hidden="1" customHeight="1">
      <c r="A394" s="26"/>
      <c r="B394" s="3"/>
      <c r="C394" s="3"/>
      <c r="D394" s="3"/>
      <c r="E394" s="3"/>
      <c r="F394" s="3"/>
      <c r="G394" s="3"/>
      <c r="H394" s="3"/>
      <c r="I394" s="3"/>
      <c r="J394" s="3"/>
      <c r="K394" s="3"/>
      <c r="L394" s="3"/>
      <c r="M394" s="3"/>
      <c r="N394" s="3"/>
      <c r="O394" s="3"/>
      <c r="P394" s="3"/>
      <c r="Q394" s="3"/>
      <c r="R394" s="3"/>
      <c r="S394" s="3"/>
      <c r="T394" s="3"/>
      <c r="U394" s="3"/>
      <c r="V394" s="3"/>
      <c r="W394" s="3"/>
      <c r="X394" s="3"/>
      <c r="Y394" s="3"/>
      <c r="Z394" s="3"/>
      <c r="AA394" s="3"/>
      <c r="AB394" s="3"/>
      <c r="AC394" s="3"/>
      <c r="AD394" s="3"/>
      <c r="AE394" s="3"/>
      <c r="AF394" s="3"/>
      <c r="AG394" s="3"/>
      <c r="AH394" s="3"/>
      <c r="AI394" s="3"/>
      <c r="AJ394" s="3"/>
      <c r="AK394" s="3"/>
      <c r="AL394" s="3"/>
      <c r="AM394" s="3"/>
      <c r="AN394" s="3"/>
      <c r="AO394" s="3"/>
      <c r="AP394" s="3"/>
      <c r="AQ394" s="3"/>
      <c r="AR394" s="3"/>
      <c r="AS394" s="3"/>
      <c r="AT394" s="3"/>
      <c r="AU394" s="3"/>
      <c r="AV394" s="3"/>
      <c r="AW394" s="3"/>
      <c r="AX394" s="3"/>
      <c r="AY394" s="3"/>
      <c r="AZ394" s="3"/>
      <c r="BA394" s="3"/>
      <c r="BB394" s="3"/>
      <c r="BC394" s="3"/>
      <c r="BD394" s="3"/>
      <c r="BE394" s="3"/>
      <c r="BF394" s="3"/>
      <c r="BG394" s="3"/>
      <c r="BH394" s="3"/>
      <c r="BI394" s="767" t="s">
        <v>1588</v>
      </c>
      <c r="BJ394" s="3"/>
      <c r="BK394" s="3"/>
      <c r="BL394" s="3"/>
      <c r="BM394" s="3"/>
      <c r="BN394" s="3"/>
      <c r="BO394" s="3"/>
      <c r="BP394" s="3"/>
      <c r="BQ394" s="3"/>
      <c r="BR394" s="3"/>
      <c r="BS394" s="3"/>
    </row>
    <row r="395" spans="1:71" ht="24.75" hidden="1" customHeight="1">
      <c r="A395" s="26"/>
      <c r="B395" s="3"/>
      <c r="C395" s="3"/>
      <c r="D395" s="3"/>
      <c r="E395" s="3"/>
      <c r="F395" s="3"/>
      <c r="G395" s="3"/>
      <c r="H395" s="3"/>
      <c r="I395" s="3"/>
      <c r="J395" s="3"/>
      <c r="K395" s="3"/>
      <c r="L395" s="3"/>
      <c r="M395" s="3"/>
      <c r="N395" s="3"/>
      <c r="O395" s="3"/>
      <c r="P395" s="3"/>
      <c r="Q395" s="3"/>
      <c r="R395" s="3"/>
      <c r="S395" s="3"/>
      <c r="T395" s="3"/>
      <c r="U395" s="3"/>
      <c r="V395" s="3"/>
      <c r="W395" s="3"/>
      <c r="X395" s="3"/>
      <c r="Y395" s="3"/>
      <c r="Z395" s="3"/>
      <c r="AA395" s="3"/>
      <c r="AB395" s="3"/>
      <c r="AC395" s="3"/>
      <c r="AD395" s="3"/>
      <c r="AE395" s="3"/>
      <c r="AF395" s="3"/>
      <c r="AG395" s="3"/>
      <c r="AH395" s="3"/>
      <c r="AI395" s="3"/>
      <c r="AJ395" s="3"/>
      <c r="AK395" s="3"/>
      <c r="AL395" s="3"/>
      <c r="AM395" s="3"/>
      <c r="AN395" s="3"/>
      <c r="AO395" s="3"/>
      <c r="AP395" s="3"/>
      <c r="AQ395" s="3"/>
      <c r="AR395" s="3"/>
      <c r="AS395" s="3"/>
      <c r="AT395" s="3"/>
      <c r="AU395" s="3"/>
      <c r="AV395" s="3"/>
      <c r="AW395" s="3"/>
      <c r="AX395" s="3"/>
      <c r="AY395" s="3"/>
      <c r="AZ395" s="3"/>
      <c r="BA395" s="3"/>
      <c r="BB395" s="3"/>
      <c r="BC395" s="3"/>
      <c r="BD395" s="3"/>
      <c r="BE395" s="3"/>
      <c r="BF395" s="3"/>
      <c r="BG395" s="3"/>
      <c r="BH395" s="3"/>
      <c r="BI395" s="767" t="s">
        <v>1589</v>
      </c>
      <c r="BJ395" s="3"/>
      <c r="BK395" s="3"/>
      <c r="BL395" s="3"/>
      <c r="BM395" s="3"/>
      <c r="BN395" s="3"/>
      <c r="BO395" s="3"/>
      <c r="BP395" s="3"/>
      <c r="BQ395" s="3"/>
      <c r="BR395" s="3"/>
      <c r="BS395" s="3"/>
    </row>
    <row r="396" spans="1:71" ht="24.75" hidden="1" customHeight="1">
      <c r="A396" s="26"/>
      <c r="B396" s="3"/>
      <c r="C396" s="3"/>
      <c r="D396" s="3"/>
      <c r="E396" s="3"/>
      <c r="F396" s="3"/>
      <c r="G396" s="3"/>
      <c r="H396" s="3"/>
      <c r="I396" s="3"/>
      <c r="J396" s="3"/>
      <c r="K396" s="3"/>
      <c r="L396" s="3"/>
      <c r="M396" s="3"/>
      <c r="N396" s="3"/>
      <c r="O396" s="3"/>
      <c r="P396" s="3"/>
      <c r="Q396" s="3"/>
      <c r="R396" s="3"/>
      <c r="S396" s="3"/>
      <c r="T396" s="3"/>
      <c r="U396" s="3"/>
      <c r="V396" s="3"/>
      <c r="W396" s="3"/>
      <c r="X396" s="3"/>
      <c r="Y396" s="3"/>
      <c r="Z396" s="3"/>
      <c r="AA396" s="3"/>
      <c r="AB396" s="3"/>
      <c r="AC396" s="3"/>
      <c r="AD396" s="3"/>
      <c r="AE396" s="3"/>
      <c r="AF396" s="3"/>
      <c r="AG396" s="3"/>
      <c r="AH396" s="3"/>
      <c r="AI396" s="3"/>
      <c r="AJ396" s="3"/>
      <c r="AK396" s="3"/>
      <c r="AL396" s="3"/>
      <c r="AM396" s="3"/>
      <c r="AN396" s="3"/>
      <c r="AO396" s="3"/>
      <c r="AP396" s="3"/>
      <c r="AQ396" s="3"/>
      <c r="AR396" s="3"/>
      <c r="AS396" s="3"/>
      <c r="AT396" s="3"/>
      <c r="AU396" s="3"/>
      <c r="AV396" s="3"/>
      <c r="AW396" s="3"/>
      <c r="AX396" s="3"/>
      <c r="AY396" s="3"/>
      <c r="AZ396" s="3"/>
      <c r="BA396" s="3"/>
      <c r="BB396" s="3"/>
      <c r="BC396" s="3"/>
      <c r="BD396" s="3"/>
      <c r="BE396" s="3"/>
      <c r="BF396" s="3"/>
      <c r="BG396" s="3"/>
      <c r="BH396" s="3"/>
      <c r="BI396" s="767" t="s">
        <v>1590</v>
      </c>
      <c r="BJ396" s="3"/>
      <c r="BK396" s="3"/>
      <c r="BL396" s="3"/>
      <c r="BM396" s="3"/>
      <c r="BN396" s="3"/>
      <c r="BO396" s="3"/>
      <c r="BP396" s="3"/>
      <c r="BQ396" s="3"/>
      <c r="BR396" s="3"/>
      <c r="BS396" s="3"/>
    </row>
    <row r="397" spans="1:71" ht="24.75" hidden="1" customHeight="1">
      <c r="A397" s="26"/>
      <c r="B397" s="3"/>
      <c r="C397" s="3"/>
      <c r="D397" s="3"/>
      <c r="E397" s="3"/>
      <c r="F397" s="3"/>
      <c r="G397" s="3"/>
      <c r="H397" s="3"/>
      <c r="I397" s="3"/>
      <c r="J397" s="3"/>
      <c r="K397" s="3"/>
      <c r="L397" s="3"/>
      <c r="M397" s="3"/>
      <c r="N397" s="3"/>
      <c r="O397" s="3"/>
      <c r="P397" s="3"/>
      <c r="Q397" s="3"/>
      <c r="R397" s="3"/>
      <c r="S397" s="3"/>
      <c r="T397" s="3"/>
      <c r="U397" s="3"/>
      <c r="V397" s="3"/>
      <c r="W397" s="3"/>
      <c r="X397" s="3"/>
      <c r="Y397" s="3"/>
      <c r="Z397" s="3"/>
      <c r="AA397" s="3"/>
      <c r="AB397" s="3"/>
      <c r="AC397" s="3"/>
      <c r="AD397" s="3"/>
      <c r="AE397" s="3"/>
      <c r="AF397" s="3"/>
      <c r="AG397" s="3"/>
      <c r="AH397" s="3"/>
      <c r="AI397" s="3"/>
      <c r="AJ397" s="3"/>
      <c r="AK397" s="3"/>
      <c r="AL397" s="3"/>
      <c r="AM397" s="3"/>
      <c r="AN397" s="3"/>
      <c r="AO397" s="3"/>
      <c r="AP397" s="3"/>
      <c r="AQ397" s="3"/>
      <c r="AR397" s="3"/>
      <c r="AS397" s="3"/>
      <c r="AT397" s="3"/>
      <c r="AU397" s="3"/>
      <c r="AV397" s="3"/>
      <c r="AW397" s="3"/>
      <c r="AX397" s="3"/>
      <c r="AY397" s="3"/>
      <c r="AZ397" s="3"/>
      <c r="BA397" s="3"/>
      <c r="BB397" s="3"/>
      <c r="BC397" s="3"/>
      <c r="BD397" s="3"/>
      <c r="BE397" s="3"/>
      <c r="BF397" s="3"/>
      <c r="BG397" s="3"/>
      <c r="BH397" s="3"/>
      <c r="BI397" s="767" t="s">
        <v>1591</v>
      </c>
      <c r="BJ397" s="3"/>
      <c r="BK397" s="3"/>
      <c r="BL397" s="3"/>
      <c r="BM397" s="3"/>
      <c r="BN397" s="3"/>
      <c r="BO397" s="3"/>
      <c r="BP397" s="3"/>
      <c r="BQ397" s="3"/>
      <c r="BR397" s="3"/>
      <c r="BS397" s="3"/>
    </row>
    <row r="398" spans="1:71" ht="24.75" hidden="1" customHeight="1">
      <c r="A398" s="26"/>
      <c r="B398" s="3"/>
      <c r="C398" s="3"/>
      <c r="D398" s="3"/>
      <c r="E398" s="3"/>
      <c r="F398" s="3"/>
      <c r="G398" s="3"/>
      <c r="H398" s="3"/>
      <c r="I398" s="3"/>
      <c r="J398" s="3"/>
      <c r="K398" s="3"/>
      <c r="L398" s="3"/>
      <c r="M398" s="3"/>
      <c r="N398" s="3"/>
      <c r="O398" s="3"/>
      <c r="P398" s="3"/>
      <c r="Q398" s="3"/>
      <c r="R398" s="3"/>
      <c r="S398" s="3"/>
      <c r="T398" s="3"/>
      <c r="U398" s="3"/>
      <c r="V398" s="3"/>
      <c r="W398" s="3"/>
      <c r="X398" s="3"/>
      <c r="Y398" s="3"/>
      <c r="Z398" s="3"/>
      <c r="AA398" s="3"/>
      <c r="AB398" s="3"/>
      <c r="AC398" s="3"/>
      <c r="AD398" s="3"/>
      <c r="AE398" s="3"/>
      <c r="AF398" s="3"/>
      <c r="AG398" s="3"/>
      <c r="AH398" s="3"/>
      <c r="AI398" s="3"/>
      <c r="AJ398" s="3"/>
      <c r="AK398" s="3"/>
      <c r="AL398" s="3"/>
      <c r="AM398" s="3"/>
      <c r="AN398" s="3"/>
      <c r="AO398" s="3"/>
      <c r="AP398" s="3"/>
      <c r="AQ398" s="3"/>
      <c r="AR398" s="3"/>
      <c r="AS398" s="3"/>
      <c r="AT398" s="3"/>
      <c r="AU398" s="3"/>
      <c r="AV398" s="3"/>
      <c r="AW398" s="3"/>
      <c r="AX398" s="3"/>
      <c r="AY398" s="3"/>
      <c r="AZ398" s="3"/>
      <c r="BA398" s="3"/>
      <c r="BB398" s="3"/>
      <c r="BC398" s="3"/>
      <c r="BD398" s="3"/>
      <c r="BE398" s="3"/>
      <c r="BF398" s="3"/>
      <c r="BG398" s="3"/>
      <c r="BH398" s="3"/>
      <c r="BI398" s="767" t="s">
        <v>1592</v>
      </c>
      <c r="BJ398" s="3"/>
      <c r="BK398" s="3"/>
      <c r="BL398" s="3"/>
      <c r="BM398" s="3"/>
      <c r="BN398" s="3"/>
      <c r="BO398" s="3"/>
      <c r="BP398" s="3"/>
      <c r="BQ398" s="3"/>
      <c r="BR398" s="3"/>
      <c r="BS398" s="3"/>
    </row>
    <row r="399" spans="1:71" ht="24.75" hidden="1" customHeight="1">
      <c r="A399" s="26"/>
      <c r="B399" s="3"/>
      <c r="C399" s="3"/>
      <c r="D399" s="3"/>
      <c r="E399" s="3"/>
      <c r="F399" s="3"/>
      <c r="G399" s="3"/>
      <c r="H399" s="3"/>
      <c r="I399" s="3"/>
      <c r="J399" s="3"/>
      <c r="K399" s="3"/>
      <c r="L399" s="3"/>
      <c r="M399" s="3"/>
      <c r="N399" s="3"/>
      <c r="O399" s="3"/>
      <c r="P399" s="3"/>
      <c r="Q399" s="3"/>
      <c r="R399" s="3"/>
      <c r="S399" s="3"/>
      <c r="T399" s="3"/>
      <c r="U399" s="3"/>
      <c r="V399" s="3"/>
      <c r="W399" s="3"/>
      <c r="X399" s="3"/>
      <c r="Y399" s="3"/>
      <c r="Z399" s="3"/>
      <c r="AA399" s="3"/>
      <c r="AB399" s="3"/>
      <c r="AC399" s="3"/>
      <c r="AD399" s="3"/>
      <c r="AE399" s="3"/>
      <c r="AF399" s="3"/>
      <c r="AG399" s="3"/>
      <c r="AH399" s="3"/>
      <c r="AI399" s="3"/>
      <c r="AJ399" s="3"/>
      <c r="AK399" s="3"/>
      <c r="AL399" s="3"/>
      <c r="AM399" s="3"/>
      <c r="AN399" s="3"/>
      <c r="AO399" s="3"/>
      <c r="AP399" s="3"/>
      <c r="AQ399" s="3"/>
      <c r="AR399" s="3"/>
      <c r="AS399" s="3"/>
      <c r="AT399" s="3"/>
      <c r="AU399" s="3"/>
      <c r="AV399" s="3"/>
      <c r="AW399" s="3"/>
      <c r="AX399" s="3"/>
      <c r="AY399" s="3"/>
      <c r="AZ399" s="3"/>
      <c r="BA399" s="3"/>
      <c r="BB399" s="3"/>
      <c r="BC399" s="3"/>
      <c r="BD399" s="3"/>
      <c r="BE399" s="3"/>
      <c r="BF399" s="3"/>
      <c r="BG399" s="3"/>
      <c r="BH399" s="3"/>
      <c r="BI399" s="767" t="s">
        <v>1593</v>
      </c>
      <c r="BJ399" s="3"/>
      <c r="BK399" s="3"/>
      <c r="BL399" s="3"/>
      <c r="BM399" s="3"/>
      <c r="BN399" s="3"/>
      <c r="BO399" s="3"/>
      <c r="BP399" s="3"/>
      <c r="BQ399" s="3"/>
      <c r="BR399" s="3"/>
      <c r="BS399" s="3"/>
    </row>
    <row r="400" spans="1:71" ht="24.75" hidden="1" customHeight="1">
      <c r="A400" s="26"/>
      <c r="B400" s="3"/>
      <c r="C400" s="3"/>
      <c r="D400" s="3"/>
      <c r="E400" s="3"/>
      <c r="F400" s="3"/>
      <c r="G400" s="3"/>
      <c r="H400" s="3"/>
      <c r="I400" s="3"/>
      <c r="J400" s="3"/>
      <c r="K400" s="3"/>
      <c r="L400" s="3"/>
      <c r="M400" s="3"/>
      <c r="N400" s="3"/>
      <c r="O400" s="3"/>
      <c r="P400" s="3"/>
      <c r="Q400" s="3"/>
      <c r="R400" s="3"/>
      <c r="S400" s="3"/>
      <c r="T400" s="3"/>
      <c r="U400" s="3"/>
      <c r="V400" s="3"/>
      <c r="W400" s="3"/>
      <c r="X400" s="3"/>
      <c r="Y400" s="3"/>
      <c r="Z400" s="3"/>
      <c r="AA400" s="3"/>
      <c r="AB400" s="3"/>
      <c r="AC400" s="3"/>
      <c r="AD400" s="3"/>
      <c r="AE400" s="3"/>
      <c r="AF400" s="3"/>
      <c r="AG400" s="3"/>
      <c r="AH400" s="3"/>
      <c r="AI400" s="3"/>
      <c r="AJ400" s="3"/>
      <c r="AK400" s="3"/>
      <c r="AL400" s="3"/>
      <c r="AM400" s="3"/>
      <c r="AN400" s="3"/>
      <c r="AO400" s="3"/>
      <c r="AP400" s="3"/>
      <c r="AQ400" s="3"/>
      <c r="AR400" s="3"/>
      <c r="AS400" s="3"/>
      <c r="AT400" s="3"/>
      <c r="AU400" s="3"/>
      <c r="AV400" s="3"/>
      <c r="AW400" s="3"/>
      <c r="AX400" s="3"/>
      <c r="AY400" s="3"/>
      <c r="AZ400" s="3"/>
      <c r="BA400" s="3"/>
      <c r="BB400" s="3"/>
      <c r="BC400" s="3"/>
      <c r="BD400" s="3"/>
      <c r="BE400" s="3"/>
      <c r="BF400" s="3"/>
      <c r="BG400" s="3"/>
      <c r="BH400" s="3"/>
      <c r="BI400" s="767" t="s">
        <v>1594</v>
      </c>
      <c r="BJ400" s="3"/>
      <c r="BK400" s="3"/>
      <c r="BL400" s="3"/>
      <c r="BM400" s="3"/>
      <c r="BN400" s="3"/>
      <c r="BO400" s="3"/>
      <c r="BP400" s="3"/>
      <c r="BQ400" s="3"/>
      <c r="BR400" s="3"/>
      <c r="BS400" s="3"/>
    </row>
    <row r="401" spans="1:71" ht="24.75" hidden="1" customHeight="1">
      <c r="A401" s="26"/>
      <c r="B401" s="3"/>
      <c r="C401" s="3"/>
      <c r="D401" s="3"/>
      <c r="E401" s="3"/>
      <c r="F401" s="3"/>
      <c r="G401" s="3"/>
      <c r="H401" s="3"/>
      <c r="I401" s="3"/>
      <c r="J401" s="3"/>
      <c r="K401" s="3"/>
      <c r="L401" s="3"/>
      <c r="M401" s="3"/>
      <c r="N401" s="3"/>
      <c r="O401" s="3"/>
      <c r="P401" s="3"/>
      <c r="Q401" s="3"/>
      <c r="R401" s="3"/>
      <c r="S401" s="3"/>
      <c r="T401" s="3"/>
      <c r="U401" s="3"/>
      <c r="V401" s="3"/>
      <c r="W401" s="3"/>
      <c r="X401" s="3"/>
      <c r="Y401" s="3"/>
      <c r="Z401" s="3"/>
      <c r="AA401" s="3"/>
      <c r="AB401" s="3"/>
      <c r="AC401" s="3"/>
      <c r="AD401" s="3"/>
      <c r="AE401" s="3"/>
      <c r="AF401" s="3"/>
      <c r="AG401" s="3"/>
      <c r="AH401" s="3"/>
      <c r="AI401" s="3"/>
      <c r="AJ401" s="3"/>
      <c r="AK401" s="3"/>
      <c r="AL401" s="3"/>
      <c r="AM401" s="3"/>
      <c r="AN401" s="3"/>
      <c r="AO401" s="3"/>
      <c r="AP401" s="3"/>
      <c r="AQ401" s="3"/>
      <c r="AR401" s="3"/>
      <c r="AS401" s="3"/>
      <c r="AT401" s="3"/>
      <c r="AU401" s="3"/>
      <c r="AV401" s="3"/>
      <c r="AW401" s="3"/>
      <c r="AX401" s="3"/>
      <c r="AY401" s="3"/>
      <c r="AZ401" s="3"/>
      <c r="BA401" s="3"/>
      <c r="BB401" s="3"/>
      <c r="BC401" s="3"/>
      <c r="BD401" s="3"/>
      <c r="BE401" s="3"/>
      <c r="BF401" s="3"/>
      <c r="BG401" s="3"/>
      <c r="BH401" s="3"/>
      <c r="BI401" s="767" t="s">
        <v>1595</v>
      </c>
      <c r="BJ401" s="3"/>
      <c r="BK401" s="3"/>
      <c r="BL401" s="3"/>
      <c r="BM401" s="3"/>
      <c r="BN401" s="3"/>
      <c r="BO401" s="3"/>
      <c r="BP401" s="3"/>
      <c r="BQ401" s="3"/>
      <c r="BR401" s="3"/>
      <c r="BS401" s="3"/>
    </row>
    <row r="402" spans="1:71" ht="24.75" hidden="1" customHeight="1">
      <c r="A402" s="26"/>
      <c r="B402" s="3"/>
      <c r="C402" s="3"/>
      <c r="D402" s="3"/>
      <c r="E402" s="3"/>
      <c r="F402" s="3"/>
      <c r="G402" s="3"/>
      <c r="H402" s="3"/>
      <c r="I402" s="3"/>
      <c r="J402" s="3"/>
      <c r="K402" s="3"/>
      <c r="L402" s="3"/>
      <c r="M402" s="3"/>
      <c r="N402" s="3"/>
      <c r="O402" s="3"/>
      <c r="P402" s="3"/>
      <c r="Q402" s="3"/>
      <c r="R402" s="3"/>
      <c r="S402" s="3"/>
      <c r="T402" s="3"/>
      <c r="U402" s="3"/>
      <c r="V402" s="3"/>
      <c r="W402" s="3"/>
      <c r="X402" s="3"/>
      <c r="Y402" s="3"/>
      <c r="Z402" s="3"/>
      <c r="AA402" s="3"/>
      <c r="AB402" s="3"/>
      <c r="AC402" s="3"/>
      <c r="AD402" s="3"/>
      <c r="AE402" s="3"/>
      <c r="AF402" s="3"/>
      <c r="AG402" s="3"/>
      <c r="AH402" s="3"/>
      <c r="AI402" s="3"/>
      <c r="AJ402" s="3"/>
      <c r="AK402" s="3"/>
      <c r="AL402" s="3"/>
      <c r="AM402" s="3"/>
      <c r="AN402" s="3"/>
      <c r="AO402" s="3"/>
      <c r="AP402" s="3"/>
      <c r="AQ402" s="3"/>
      <c r="AR402" s="3"/>
      <c r="AS402" s="3"/>
      <c r="AT402" s="3"/>
      <c r="AU402" s="3"/>
      <c r="AV402" s="3"/>
      <c r="AW402" s="3"/>
      <c r="AX402" s="3"/>
      <c r="AY402" s="3"/>
      <c r="AZ402" s="3"/>
      <c r="BA402" s="3"/>
      <c r="BB402" s="3"/>
      <c r="BC402" s="3"/>
      <c r="BD402" s="3"/>
      <c r="BE402" s="3"/>
      <c r="BF402" s="3"/>
      <c r="BG402" s="3"/>
      <c r="BH402" s="3"/>
      <c r="BI402" s="767" t="s">
        <v>1596</v>
      </c>
      <c r="BJ402" s="3"/>
      <c r="BK402" s="3"/>
      <c r="BL402" s="3"/>
      <c r="BM402" s="3"/>
      <c r="BN402" s="3"/>
      <c r="BO402" s="3"/>
      <c r="BP402" s="3"/>
      <c r="BQ402" s="3"/>
      <c r="BR402" s="3"/>
      <c r="BS402" s="3"/>
    </row>
    <row r="403" spans="1:71" ht="24.75" hidden="1" customHeight="1">
      <c r="A403" s="26"/>
      <c r="B403" s="3"/>
      <c r="C403" s="3"/>
      <c r="D403" s="3"/>
      <c r="E403" s="3"/>
      <c r="F403" s="3"/>
      <c r="G403" s="3"/>
      <c r="H403" s="3"/>
      <c r="I403" s="3"/>
      <c r="J403" s="3"/>
      <c r="K403" s="3"/>
      <c r="L403" s="3"/>
      <c r="M403" s="3"/>
      <c r="N403" s="3"/>
      <c r="O403" s="3"/>
      <c r="P403" s="3"/>
      <c r="Q403" s="3"/>
      <c r="R403" s="3"/>
      <c r="S403" s="3"/>
      <c r="T403" s="3"/>
      <c r="U403" s="3"/>
      <c r="V403" s="3"/>
      <c r="W403" s="3"/>
      <c r="X403" s="3"/>
      <c r="Y403" s="3"/>
      <c r="Z403" s="3"/>
      <c r="AA403" s="3"/>
      <c r="AB403" s="3"/>
      <c r="AC403" s="3"/>
      <c r="AD403" s="3"/>
      <c r="AE403" s="3"/>
      <c r="AF403" s="3"/>
      <c r="AG403" s="3"/>
      <c r="AH403" s="3"/>
      <c r="AI403" s="3"/>
      <c r="AJ403" s="3"/>
      <c r="AK403" s="3"/>
      <c r="AL403" s="3"/>
      <c r="AM403" s="3"/>
      <c r="AN403" s="3"/>
      <c r="AO403" s="3"/>
      <c r="AP403" s="3"/>
      <c r="AQ403" s="3"/>
      <c r="AR403" s="3"/>
      <c r="AS403" s="3"/>
      <c r="AT403" s="3"/>
      <c r="AU403" s="3"/>
      <c r="AV403" s="3"/>
      <c r="AW403" s="3"/>
      <c r="AX403" s="3"/>
      <c r="AY403" s="3"/>
      <c r="AZ403" s="3"/>
      <c r="BA403" s="3"/>
      <c r="BB403" s="3"/>
      <c r="BC403" s="3"/>
      <c r="BD403" s="3"/>
      <c r="BE403" s="3"/>
      <c r="BF403" s="3"/>
      <c r="BG403" s="3"/>
      <c r="BH403" s="3"/>
      <c r="BI403" s="767" t="s">
        <v>1597</v>
      </c>
      <c r="BJ403" s="3"/>
      <c r="BK403" s="3"/>
      <c r="BL403" s="3"/>
      <c r="BM403" s="3"/>
      <c r="BN403" s="3"/>
      <c r="BO403" s="3"/>
      <c r="BP403" s="3"/>
      <c r="BQ403" s="3"/>
      <c r="BR403" s="3"/>
      <c r="BS403" s="3"/>
    </row>
    <row r="404" spans="1:71" ht="24.75" hidden="1" customHeight="1">
      <c r="A404" s="26"/>
      <c r="B404" s="3"/>
      <c r="C404" s="3"/>
      <c r="D404" s="3"/>
      <c r="E404" s="3"/>
      <c r="F404" s="3"/>
      <c r="G404" s="3"/>
      <c r="H404" s="3"/>
      <c r="I404" s="3"/>
      <c r="J404" s="3"/>
      <c r="K404" s="3"/>
      <c r="L404" s="3"/>
      <c r="M404" s="3"/>
      <c r="N404" s="3"/>
      <c r="O404" s="3"/>
      <c r="P404" s="3"/>
      <c r="Q404" s="3"/>
      <c r="R404" s="3"/>
      <c r="S404" s="3"/>
      <c r="T404" s="3"/>
      <c r="U404" s="3"/>
      <c r="V404" s="3"/>
      <c r="W404" s="3"/>
      <c r="X404" s="3"/>
      <c r="Y404" s="3"/>
      <c r="Z404" s="3"/>
      <c r="AA404" s="3"/>
      <c r="AB404" s="3"/>
      <c r="AC404" s="3"/>
      <c r="AD404" s="3"/>
      <c r="AE404" s="3"/>
      <c r="AF404" s="3"/>
      <c r="AG404" s="3"/>
      <c r="AH404" s="3"/>
      <c r="AI404" s="3"/>
      <c r="AJ404" s="3"/>
      <c r="AK404" s="3"/>
      <c r="AL404" s="3"/>
      <c r="AM404" s="3"/>
      <c r="AN404" s="3"/>
      <c r="AO404" s="3"/>
      <c r="AP404" s="3"/>
      <c r="AQ404" s="3"/>
      <c r="AR404" s="3"/>
      <c r="AS404" s="3"/>
      <c r="AT404" s="3"/>
      <c r="AU404" s="3"/>
      <c r="AV404" s="3"/>
      <c r="AW404" s="3"/>
      <c r="AX404" s="3"/>
      <c r="AY404" s="3"/>
      <c r="AZ404" s="3"/>
      <c r="BA404" s="3"/>
      <c r="BB404" s="3"/>
      <c r="BC404" s="3"/>
      <c r="BD404" s="3"/>
      <c r="BE404" s="3"/>
      <c r="BF404" s="3"/>
      <c r="BG404" s="3"/>
      <c r="BH404" s="3"/>
      <c r="BI404" s="767" t="s">
        <v>1598</v>
      </c>
      <c r="BJ404" s="3"/>
      <c r="BK404" s="3"/>
      <c r="BL404" s="3"/>
      <c r="BM404" s="3"/>
      <c r="BN404" s="3"/>
      <c r="BO404" s="3"/>
      <c r="BP404" s="3"/>
      <c r="BQ404" s="3"/>
      <c r="BR404" s="3"/>
      <c r="BS404" s="3"/>
    </row>
    <row r="405" spans="1:71" ht="24.75" hidden="1" customHeight="1">
      <c r="A405" s="26"/>
      <c r="B405" s="3"/>
      <c r="C405" s="3"/>
      <c r="D405" s="3"/>
      <c r="E405" s="3"/>
      <c r="F405" s="3"/>
      <c r="G405" s="3"/>
      <c r="H405" s="3"/>
      <c r="I405" s="3"/>
      <c r="J405" s="3"/>
      <c r="K405" s="3"/>
      <c r="L405" s="3"/>
      <c r="M405" s="3"/>
      <c r="N405" s="3"/>
      <c r="O405" s="3"/>
      <c r="P405" s="3"/>
      <c r="Q405" s="3"/>
      <c r="R405" s="3"/>
      <c r="S405" s="3"/>
      <c r="T405" s="3"/>
      <c r="U405" s="3"/>
      <c r="V405" s="3"/>
      <c r="W405" s="3"/>
      <c r="X405" s="3"/>
      <c r="Y405" s="3"/>
      <c r="Z405" s="3"/>
      <c r="AA405" s="3"/>
      <c r="AB405" s="3"/>
      <c r="AC405" s="3"/>
      <c r="AD405" s="3"/>
      <c r="AE405" s="3"/>
      <c r="AF405" s="3"/>
      <c r="AG405" s="3"/>
      <c r="AH405" s="3"/>
      <c r="AI405" s="3"/>
      <c r="AJ405" s="3"/>
      <c r="AK405" s="3"/>
      <c r="AL405" s="3"/>
      <c r="AM405" s="3"/>
      <c r="AN405" s="3"/>
      <c r="AO405" s="3"/>
      <c r="AP405" s="3"/>
      <c r="AQ405" s="3"/>
      <c r="AR405" s="3"/>
      <c r="AS405" s="3"/>
      <c r="AT405" s="3"/>
      <c r="AU405" s="3"/>
      <c r="AV405" s="3"/>
      <c r="AW405" s="3"/>
      <c r="AX405" s="3"/>
      <c r="AY405" s="3"/>
      <c r="AZ405" s="3"/>
      <c r="BA405" s="3"/>
      <c r="BB405" s="3"/>
      <c r="BC405" s="3"/>
      <c r="BD405" s="3"/>
      <c r="BE405" s="3"/>
      <c r="BF405" s="3"/>
      <c r="BG405" s="3"/>
      <c r="BH405" s="3"/>
      <c r="BI405" s="767" t="s">
        <v>1599</v>
      </c>
      <c r="BJ405" s="3"/>
      <c r="BK405" s="3"/>
      <c r="BL405" s="3"/>
      <c r="BM405" s="3"/>
      <c r="BN405" s="3"/>
      <c r="BO405" s="3"/>
      <c r="BP405" s="3"/>
      <c r="BQ405" s="3"/>
      <c r="BR405" s="3"/>
      <c r="BS405" s="3"/>
    </row>
    <row r="406" spans="1:71" ht="24.75" hidden="1" customHeight="1">
      <c r="A406" s="26"/>
      <c r="B406" s="3"/>
      <c r="C406" s="3"/>
      <c r="D406" s="3"/>
      <c r="E406" s="3"/>
      <c r="F406" s="3"/>
      <c r="G406" s="3"/>
      <c r="H406" s="3"/>
      <c r="I406" s="3"/>
      <c r="J406" s="3"/>
      <c r="K406" s="3"/>
      <c r="L406" s="3"/>
      <c r="M406" s="3"/>
      <c r="N406" s="3"/>
      <c r="O406" s="3"/>
      <c r="P406" s="3"/>
      <c r="Q406" s="3"/>
      <c r="R406" s="3"/>
      <c r="S406" s="3"/>
      <c r="T406" s="3"/>
      <c r="U406" s="3"/>
      <c r="V406" s="3"/>
      <c r="W406" s="3"/>
      <c r="X406" s="3"/>
      <c r="Y406" s="3"/>
      <c r="Z406" s="3"/>
      <c r="AA406" s="3"/>
      <c r="AB406" s="3"/>
      <c r="AC406" s="3"/>
      <c r="AD406" s="3"/>
      <c r="AE406" s="3"/>
      <c r="AF406" s="3"/>
      <c r="AG406" s="3"/>
      <c r="AH406" s="3"/>
      <c r="AI406" s="3"/>
      <c r="AJ406" s="3"/>
      <c r="AK406" s="3"/>
      <c r="AL406" s="3"/>
      <c r="AM406" s="3"/>
      <c r="AN406" s="3"/>
      <c r="AO406" s="3"/>
      <c r="AP406" s="3"/>
      <c r="AQ406" s="3"/>
      <c r="AR406" s="3"/>
      <c r="AS406" s="3"/>
      <c r="AT406" s="3"/>
      <c r="AU406" s="3"/>
      <c r="AV406" s="3"/>
      <c r="AW406" s="3"/>
      <c r="AX406" s="3"/>
      <c r="AY406" s="3"/>
      <c r="AZ406" s="3"/>
      <c r="BA406" s="3"/>
      <c r="BB406" s="3"/>
      <c r="BC406" s="3"/>
      <c r="BD406" s="3"/>
      <c r="BE406" s="3"/>
      <c r="BF406" s="3"/>
      <c r="BG406" s="3"/>
      <c r="BH406" s="3"/>
      <c r="BI406" s="767" t="s">
        <v>1600</v>
      </c>
      <c r="BJ406" s="3"/>
      <c r="BK406" s="3"/>
      <c r="BL406" s="3"/>
      <c r="BM406" s="3"/>
      <c r="BN406" s="3"/>
      <c r="BO406" s="3"/>
      <c r="BP406" s="3"/>
      <c r="BQ406" s="3"/>
      <c r="BR406" s="3"/>
      <c r="BS406" s="3"/>
    </row>
    <row r="407" spans="1:71" ht="24.75" hidden="1" customHeight="1">
      <c r="A407" s="26"/>
      <c r="B407" s="3"/>
      <c r="C407" s="3"/>
      <c r="D407" s="3"/>
      <c r="E407" s="3"/>
      <c r="F407" s="3"/>
      <c r="G407" s="3"/>
      <c r="H407" s="3"/>
      <c r="I407" s="3"/>
      <c r="J407" s="3"/>
      <c r="K407" s="3"/>
      <c r="L407" s="3"/>
      <c r="M407" s="3"/>
      <c r="N407" s="3"/>
      <c r="O407" s="3"/>
      <c r="P407" s="3"/>
      <c r="Q407" s="3"/>
      <c r="R407" s="3"/>
      <c r="S407" s="3"/>
      <c r="T407" s="3"/>
      <c r="U407" s="3"/>
      <c r="V407" s="3"/>
      <c r="W407" s="3"/>
      <c r="X407" s="3"/>
      <c r="Y407" s="3"/>
      <c r="Z407" s="3"/>
      <c r="AA407" s="3"/>
      <c r="AB407" s="3"/>
      <c r="AC407" s="3"/>
      <c r="AD407" s="3"/>
      <c r="AE407" s="3"/>
      <c r="AF407" s="3"/>
      <c r="AG407" s="3"/>
      <c r="AH407" s="3"/>
      <c r="AI407" s="3"/>
      <c r="AJ407" s="3"/>
      <c r="AK407" s="3"/>
      <c r="AL407" s="3"/>
      <c r="AM407" s="3"/>
      <c r="AN407" s="3"/>
      <c r="AO407" s="3"/>
      <c r="AP407" s="3"/>
      <c r="AQ407" s="3"/>
      <c r="AR407" s="3"/>
      <c r="AS407" s="3"/>
      <c r="AT407" s="3"/>
      <c r="AU407" s="3"/>
      <c r="AV407" s="3"/>
      <c r="AW407" s="3"/>
      <c r="AX407" s="3"/>
      <c r="AY407" s="3"/>
      <c r="AZ407" s="3"/>
      <c r="BA407" s="3"/>
      <c r="BB407" s="3"/>
      <c r="BC407" s="3"/>
      <c r="BD407" s="3"/>
      <c r="BE407" s="3"/>
      <c r="BF407" s="3"/>
      <c r="BG407" s="3"/>
      <c r="BH407" s="3"/>
      <c r="BI407" s="767" t="s">
        <v>1601</v>
      </c>
      <c r="BJ407" s="3"/>
      <c r="BK407" s="3"/>
      <c r="BL407" s="3"/>
      <c r="BM407" s="3"/>
      <c r="BN407" s="3"/>
      <c r="BO407" s="3"/>
      <c r="BP407" s="3"/>
      <c r="BQ407" s="3"/>
      <c r="BR407" s="3"/>
      <c r="BS407" s="3"/>
    </row>
    <row r="408" spans="1:71" ht="24.75" hidden="1" customHeight="1">
      <c r="A408" s="26"/>
      <c r="B408" s="3"/>
      <c r="C408" s="3"/>
      <c r="D408" s="3"/>
      <c r="E408" s="3"/>
      <c r="F408" s="3"/>
      <c r="G408" s="3"/>
      <c r="H408" s="3"/>
      <c r="I408" s="3"/>
      <c r="J408" s="3"/>
      <c r="K408" s="3"/>
      <c r="L408" s="3"/>
      <c r="M408" s="3"/>
      <c r="N408" s="3"/>
      <c r="O408" s="3"/>
      <c r="P408" s="3"/>
      <c r="Q408" s="3"/>
      <c r="R408" s="3"/>
      <c r="S408" s="3"/>
      <c r="T408" s="3"/>
      <c r="U408" s="3"/>
      <c r="V408" s="3"/>
      <c r="W408" s="3"/>
      <c r="X408" s="3"/>
      <c r="Y408" s="3"/>
      <c r="Z408" s="3"/>
      <c r="AA408" s="3"/>
      <c r="AB408" s="3"/>
      <c r="AC408" s="3"/>
      <c r="AD408" s="3"/>
      <c r="AE408" s="3"/>
      <c r="AF408" s="3"/>
      <c r="AG408" s="3"/>
      <c r="AH408" s="3"/>
      <c r="AI408" s="3"/>
      <c r="AJ408" s="3"/>
      <c r="AK408" s="3"/>
      <c r="AL408" s="3"/>
      <c r="AM408" s="3"/>
      <c r="AN408" s="3"/>
      <c r="AO408" s="3"/>
      <c r="AP408" s="3"/>
      <c r="AQ408" s="3"/>
      <c r="AR408" s="3"/>
      <c r="AS408" s="3"/>
      <c r="AT408" s="3"/>
      <c r="AU408" s="3"/>
      <c r="AV408" s="3"/>
      <c r="AW408" s="3"/>
      <c r="AX408" s="3"/>
      <c r="AY408" s="3"/>
      <c r="AZ408" s="3"/>
      <c r="BA408" s="3"/>
      <c r="BB408" s="3"/>
      <c r="BC408" s="3"/>
      <c r="BD408" s="3"/>
      <c r="BE408" s="3"/>
      <c r="BF408" s="3"/>
      <c r="BG408" s="3"/>
      <c r="BH408" s="3"/>
      <c r="BI408" s="767" t="s">
        <v>1602</v>
      </c>
      <c r="BJ408" s="3"/>
      <c r="BK408" s="3"/>
      <c r="BL408" s="3"/>
      <c r="BM408" s="3"/>
      <c r="BN408" s="3"/>
      <c r="BO408" s="3"/>
      <c r="BP408" s="3"/>
      <c r="BQ408" s="3"/>
      <c r="BR408" s="3"/>
      <c r="BS408" s="3"/>
    </row>
    <row r="409" spans="1:71" ht="24.75" hidden="1" customHeight="1">
      <c r="A409" s="26"/>
      <c r="B409" s="3"/>
      <c r="C409" s="3"/>
      <c r="D409" s="3"/>
      <c r="E409" s="3"/>
      <c r="F409" s="3"/>
      <c r="G409" s="3"/>
      <c r="H409" s="3"/>
      <c r="I409" s="3"/>
      <c r="J409" s="3"/>
      <c r="K409" s="3"/>
      <c r="L409" s="3"/>
      <c r="M409" s="3"/>
      <c r="N409" s="3"/>
      <c r="O409" s="3"/>
      <c r="P409" s="3"/>
      <c r="Q409" s="3"/>
      <c r="R409" s="3"/>
      <c r="S409" s="3"/>
      <c r="T409" s="3"/>
      <c r="U409" s="3"/>
      <c r="V409" s="3"/>
      <c r="W409" s="3"/>
      <c r="X409" s="3"/>
      <c r="Y409" s="3"/>
      <c r="Z409" s="3"/>
      <c r="AA409" s="3"/>
      <c r="AB409" s="3"/>
      <c r="AC409" s="3"/>
      <c r="AD409" s="3"/>
      <c r="AE409" s="3"/>
      <c r="AF409" s="3"/>
      <c r="AG409" s="3"/>
      <c r="AH409" s="3"/>
      <c r="AI409" s="3"/>
      <c r="AJ409" s="3"/>
      <c r="AK409" s="3"/>
      <c r="AL409" s="3"/>
      <c r="AM409" s="3"/>
      <c r="AN409" s="3"/>
      <c r="AO409" s="3"/>
      <c r="AP409" s="3"/>
      <c r="AQ409" s="3"/>
      <c r="AR409" s="3"/>
      <c r="AS409" s="3"/>
      <c r="AT409" s="3"/>
      <c r="AU409" s="3"/>
      <c r="AV409" s="3"/>
      <c r="AW409" s="3"/>
      <c r="AX409" s="3"/>
      <c r="AY409" s="3"/>
      <c r="AZ409" s="3"/>
      <c r="BA409" s="3"/>
      <c r="BB409" s="3"/>
      <c r="BC409" s="3"/>
      <c r="BD409" s="3"/>
      <c r="BE409" s="3"/>
      <c r="BF409" s="3"/>
      <c r="BG409" s="3"/>
      <c r="BH409" s="3"/>
      <c r="BI409" s="767" t="s">
        <v>1603</v>
      </c>
      <c r="BJ409" s="3"/>
      <c r="BK409" s="3"/>
      <c r="BL409" s="3"/>
      <c r="BM409" s="3"/>
      <c r="BN409" s="3"/>
      <c r="BO409" s="3"/>
      <c r="BP409" s="3"/>
      <c r="BQ409" s="3"/>
      <c r="BR409" s="3"/>
      <c r="BS409" s="3"/>
    </row>
    <row r="410" spans="1:71" ht="24.75" hidden="1" customHeight="1">
      <c r="A410" s="26"/>
      <c r="B410" s="3"/>
      <c r="C410" s="3"/>
      <c r="D410" s="3"/>
      <c r="E410" s="3"/>
      <c r="F410" s="3"/>
      <c r="G410" s="3"/>
      <c r="H410" s="3"/>
      <c r="I410" s="3"/>
      <c r="J410" s="3"/>
      <c r="K410" s="3"/>
      <c r="L410" s="3"/>
      <c r="M410" s="3"/>
      <c r="N410" s="3"/>
      <c r="O410" s="3"/>
      <c r="P410" s="3"/>
      <c r="Q410" s="3"/>
      <c r="R410" s="3"/>
      <c r="S410" s="3"/>
      <c r="T410" s="3"/>
      <c r="U410" s="3"/>
      <c r="V410" s="3"/>
      <c r="W410" s="3"/>
      <c r="X410" s="3"/>
      <c r="Y410" s="3"/>
      <c r="Z410" s="3"/>
      <c r="AA410" s="3"/>
      <c r="AB410" s="3"/>
      <c r="AC410" s="3"/>
      <c r="AD410" s="3"/>
      <c r="AE410" s="3"/>
      <c r="AF410" s="3"/>
      <c r="AG410" s="3"/>
      <c r="AH410" s="3"/>
      <c r="AI410" s="3"/>
      <c r="AJ410" s="3"/>
      <c r="AK410" s="3"/>
      <c r="AL410" s="3"/>
      <c r="AM410" s="3"/>
      <c r="AN410" s="3"/>
      <c r="AO410" s="3"/>
      <c r="AP410" s="3"/>
      <c r="AQ410" s="3"/>
      <c r="AR410" s="3"/>
      <c r="AS410" s="3"/>
      <c r="AT410" s="3"/>
      <c r="AU410" s="3"/>
      <c r="AV410" s="3"/>
      <c r="AW410" s="3"/>
      <c r="AX410" s="3"/>
      <c r="AY410" s="3"/>
      <c r="AZ410" s="3"/>
      <c r="BA410" s="3"/>
      <c r="BB410" s="3"/>
      <c r="BC410" s="3"/>
      <c r="BD410" s="3"/>
      <c r="BE410" s="3"/>
      <c r="BF410" s="3"/>
      <c r="BG410" s="3"/>
      <c r="BH410" s="3"/>
      <c r="BI410" s="767" t="s">
        <v>1604</v>
      </c>
      <c r="BJ410" s="3"/>
      <c r="BK410" s="3"/>
      <c r="BL410" s="3"/>
      <c r="BM410" s="3"/>
      <c r="BN410" s="3"/>
      <c r="BO410" s="3"/>
      <c r="BP410" s="3"/>
      <c r="BQ410" s="3"/>
      <c r="BR410" s="3"/>
      <c r="BS410" s="3"/>
    </row>
    <row r="411" spans="1:71" ht="24.75" hidden="1" customHeight="1">
      <c r="A411" s="26"/>
      <c r="B411" s="3"/>
      <c r="C411" s="3"/>
      <c r="D411" s="3"/>
      <c r="E411" s="3"/>
      <c r="F411" s="3"/>
      <c r="G411" s="3"/>
      <c r="H411" s="3"/>
      <c r="I411" s="3"/>
      <c r="J411" s="3"/>
      <c r="K411" s="3"/>
      <c r="L411" s="3"/>
      <c r="M411" s="3"/>
      <c r="N411" s="3"/>
      <c r="O411" s="3"/>
      <c r="P411" s="3"/>
      <c r="Q411" s="3"/>
      <c r="R411" s="3"/>
      <c r="S411" s="3"/>
      <c r="T411" s="3"/>
      <c r="U411" s="3"/>
      <c r="V411" s="3"/>
      <c r="W411" s="3"/>
      <c r="X411" s="3"/>
      <c r="Y411" s="3"/>
      <c r="Z411" s="3"/>
      <c r="AA411" s="3"/>
      <c r="AB411" s="3"/>
      <c r="AC411" s="3"/>
      <c r="AD411" s="3"/>
      <c r="AE411" s="3"/>
      <c r="AF411" s="3"/>
      <c r="AG411" s="3"/>
      <c r="AH411" s="3"/>
      <c r="AI411" s="3"/>
      <c r="AJ411" s="3"/>
      <c r="AK411" s="3"/>
      <c r="AL411" s="3"/>
      <c r="AM411" s="3"/>
      <c r="AN411" s="3"/>
      <c r="AO411" s="3"/>
      <c r="AP411" s="3"/>
      <c r="AQ411" s="3"/>
      <c r="AR411" s="3"/>
      <c r="AS411" s="3"/>
      <c r="AT411" s="3"/>
      <c r="AU411" s="3"/>
      <c r="AV411" s="3"/>
      <c r="AW411" s="3"/>
      <c r="AX411" s="3"/>
      <c r="AY411" s="3"/>
      <c r="AZ411" s="3"/>
      <c r="BA411" s="3"/>
      <c r="BB411" s="3"/>
      <c r="BC411" s="3"/>
      <c r="BD411" s="3"/>
      <c r="BE411" s="3"/>
      <c r="BF411" s="3"/>
      <c r="BG411" s="3"/>
      <c r="BH411" s="3"/>
      <c r="BI411" s="767" t="s">
        <v>1605</v>
      </c>
      <c r="BJ411" s="3"/>
      <c r="BK411" s="3"/>
      <c r="BL411" s="3"/>
      <c r="BM411" s="3"/>
      <c r="BN411" s="3"/>
      <c r="BO411" s="3"/>
      <c r="BP411" s="3"/>
      <c r="BQ411" s="3"/>
      <c r="BR411" s="3"/>
      <c r="BS411" s="3"/>
    </row>
    <row r="412" spans="1:71" ht="24.75" hidden="1" customHeight="1">
      <c r="A412" s="26"/>
      <c r="B412" s="3"/>
      <c r="C412" s="3"/>
      <c r="D412" s="3"/>
      <c r="E412" s="3"/>
      <c r="F412" s="3"/>
      <c r="G412" s="3"/>
      <c r="H412" s="3"/>
      <c r="I412" s="3"/>
      <c r="J412" s="3"/>
      <c r="K412" s="3"/>
      <c r="L412" s="3"/>
      <c r="M412" s="3"/>
      <c r="N412" s="3"/>
      <c r="O412" s="3"/>
      <c r="P412" s="3"/>
      <c r="Q412" s="3"/>
      <c r="R412" s="3"/>
      <c r="S412" s="3"/>
      <c r="T412" s="3"/>
      <c r="U412" s="3"/>
      <c r="V412" s="3"/>
      <c r="W412" s="3"/>
      <c r="X412" s="3"/>
      <c r="Y412" s="3"/>
      <c r="Z412" s="3"/>
      <c r="AA412" s="3"/>
      <c r="AB412" s="3"/>
      <c r="AC412" s="3"/>
      <c r="AD412" s="3"/>
      <c r="AE412" s="3"/>
      <c r="AF412" s="3"/>
      <c r="AG412" s="3"/>
      <c r="AH412" s="3"/>
      <c r="AI412" s="3"/>
      <c r="AJ412" s="3"/>
      <c r="AK412" s="3"/>
      <c r="AL412" s="3"/>
      <c r="AM412" s="3"/>
      <c r="AN412" s="3"/>
      <c r="AO412" s="3"/>
      <c r="AP412" s="3"/>
      <c r="AQ412" s="3"/>
      <c r="AR412" s="3"/>
      <c r="AS412" s="3"/>
      <c r="AT412" s="3"/>
      <c r="AU412" s="3"/>
      <c r="AV412" s="3"/>
      <c r="AW412" s="3"/>
      <c r="AX412" s="3"/>
      <c r="AY412" s="3"/>
      <c r="AZ412" s="3"/>
      <c r="BA412" s="3"/>
      <c r="BB412" s="3"/>
      <c r="BC412" s="3"/>
      <c r="BD412" s="3"/>
      <c r="BE412" s="3"/>
      <c r="BF412" s="3"/>
      <c r="BG412" s="3"/>
      <c r="BH412" s="3"/>
      <c r="BI412" s="767" t="s">
        <v>1606</v>
      </c>
      <c r="BJ412" s="3"/>
      <c r="BK412" s="3"/>
      <c r="BL412" s="3"/>
      <c r="BM412" s="3"/>
      <c r="BN412" s="3"/>
      <c r="BO412" s="3"/>
      <c r="BP412" s="3"/>
      <c r="BQ412" s="3"/>
      <c r="BR412" s="3"/>
      <c r="BS412" s="3"/>
    </row>
    <row r="413" spans="1:71" ht="24.75" hidden="1" customHeight="1">
      <c r="A413" s="26"/>
      <c r="B413" s="3"/>
      <c r="C413" s="3"/>
      <c r="D413" s="3"/>
      <c r="E413" s="3"/>
      <c r="F413" s="3"/>
      <c r="G413" s="3"/>
      <c r="H413" s="3"/>
      <c r="I413" s="3"/>
      <c r="J413" s="3"/>
      <c r="K413" s="3"/>
      <c r="L413" s="3"/>
      <c r="M413" s="3"/>
      <c r="N413" s="3"/>
      <c r="O413" s="3"/>
      <c r="P413" s="3"/>
      <c r="Q413" s="3"/>
      <c r="R413" s="3"/>
      <c r="S413" s="3"/>
      <c r="T413" s="3"/>
      <c r="U413" s="3"/>
      <c r="V413" s="3"/>
      <c r="W413" s="3"/>
      <c r="X413" s="3"/>
      <c r="Y413" s="3"/>
      <c r="Z413" s="3"/>
      <c r="AA413" s="3"/>
      <c r="AB413" s="3"/>
      <c r="AC413" s="3"/>
      <c r="AD413" s="3"/>
      <c r="AE413" s="3"/>
      <c r="AF413" s="3"/>
      <c r="AG413" s="3"/>
      <c r="AH413" s="3"/>
      <c r="AI413" s="3"/>
      <c r="AJ413" s="3"/>
      <c r="AK413" s="3"/>
      <c r="AL413" s="3"/>
      <c r="AM413" s="3"/>
      <c r="AN413" s="3"/>
      <c r="AO413" s="3"/>
      <c r="AP413" s="3"/>
      <c r="AQ413" s="3"/>
      <c r="AR413" s="3"/>
      <c r="AS413" s="3"/>
      <c r="AT413" s="3"/>
      <c r="AU413" s="3"/>
      <c r="AV413" s="3"/>
      <c r="AW413" s="3"/>
      <c r="AX413" s="3"/>
      <c r="AY413" s="3"/>
      <c r="AZ413" s="3"/>
      <c r="BA413" s="3"/>
      <c r="BB413" s="3"/>
      <c r="BC413" s="3"/>
      <c r="BD413" s="3"/>
      <c r="BE413" s="3"/>
      <c r="BF413" s="3"/>
      <c r="BG413" s="3"/>
      <c r="BH413" s="3"/>
      <c r="BI413" s="767" t="s">
        <v>1607</v>
      </c>
      <c r="BJ413" s="3"/>
      <c r="BK413" s="3"/>
      <c r="BL413" s="3"/>
      <c r="BM413" s="3"/>
      <c r="BN413" s="3"/>
      <c r="BO413" s="3"/>
      <c r="BP413" s="3"/>
      <c r="BQ413" s="3"/>
      <c r="BR413" s="3"/>
      <c r="BS413" s="3"/>
    </row>
    <row r="414" spans="1:71" ht="24.75" hidden="1" customHeight="1">
      <c r="A414" s="26"/>
      <c r="B414" s="3"/>
      <c r="C414" s="3"/>
      <c r="D414" s="3"/>
      <c r="E414" s="3"/>
      <c r="F414" s="3"/>
      <c r="G414" s="3"/>
      <c r="H414" s="3"/>
      <c r="I414" s="3"/>
      <c r="J414" s="3"/>
      <c r="K414" s="3"/>
      <c r="L414" s="3"/>
      <c r="M414" s="3"/>
      <c r="N414" s="3"/>
      <c r="O414" s="3"/>
      <c r="P414" s="3"/>
      <c r="Q414" s="3"/>
      <c r="R414" s="3"/>
      <c r="S414" s="3"/>
      <c r="T414" s="3"/>
      <c r="U414" s="3"/>
      <c r="V414" s="3"/>
      <c r="W414" s="3"/>
      <c r="X414" s="3"/>
      <c r="Y414" s="3"/>
      <c r="Z414" s="3"/>
      <c r="AA414" s="3"/>
      <c r="AB414" s="3"/>
      <c r="AC414" s="3"/>
      <c r="AD414" s="3"/>
      <c r="AE414" s="3"/>
      <c r="AF414" s="3"/>
      <c r="AG414" s="3"/>
      <c r="AH414" s="3"/>
      <c r="AI414" s="3"/>
      <c r="AJ414" s="3"/>
      <c r="AK414" s="3"/>
      <c r="AL414" s="3"/>
      <c r="AM414" s="3"/>
      <c r="AN414" s="3"/>
      <c r="AO414" s="3"/>
      <c r="AP414" s="3"/>
      <c r="AQ414" s="3"/>
      <c r="AR414" s="3"/>
      <c r="AS414" s="3"/>
      <c r="AT414" s="3"/>
      <c r="AU414" s="3"/>
      <c r="AV414" s="3"/>
      <c r="AW414" s="3"/>
      <c r="AX414" s="3"/>
      <c r="AY414" s="3"/>
      <c r="AZ414" s="3"/>
      <c r="BA414" s="3"/>
      <c r="BB414" s="3"/>
      <c r="BC414" s="3"/>
      <c r="BD414" s="3"/>
      <c r="BE414" s="3"/>
      <c r="BF414" s="3"/>
      <c r="BG414" s="3"/>
      <c r="BH414" s="3"/>
      <c r="BI414" s="767" t="s">
        <v>1608</v>
      </c>
      <c r="BJ414" s="3"/>
      <c r="BK414" s="3"/>
      <c r="BL414" s="3"/>
      <c r="BM414" s="3"/>
      <c r="BN414" s="3"/>
      <c r="BO414" s="3"/>
      <c r="BP414" s="3"/>
      <c r="BQ414" s="3"/>
      <c r="BR414" s="3"/>
      <c r="BS414" s="3"/>
    </row>
    <row r="415" spans="1:71" ht="24.75" hidden="1" customHeight="1">
      <c r="A415" s="26"/>
      <c r="B415" s="3"/>
      <c r="C415" s="3"/>
      <c r="D415" s="3"/>
      <c r="E415" s="3"/>
      <c r="F415" s="3"/>
      <c r="G415" s="3"/>
      <c r="H415" s="3"/>
      <c r="I415" s="3"/>
      <c r="J415" s="3"/>
      <c r="K415" s="3"/>
      <c r="L415" s="3"/>
      <c r="M415" s="3"/>
      <c r="N415" s="3"/>
      <c r="O415" s="3"/>
      <c r="P415" s="3"/>
      <c r="Q415" s="3"/>
      <c r="R415" s="3"/>
      <c r="S415" s="3"/>
      <c r="T415" s="3"/>
      <c r="U415" s="3"/>
      <c r="V415" s="3"/>
      <c r="W415" s="3"/>
      <c r="X415" s="3"/>
      <c r="Y415" s="3"/>
      <c r="Z415" s="3"/>
      <c r="AA415" s="3"/>
      <c r="AB415" s="3"/>
      <c r="AC415" s="3"/>
      <c r="AD415" s="3"/>
      <c r="AE415" s="3"/>
      <c r="AF415" s="3"/>
      <c r="AG415" s="3"/>
      <c r="AH415" s="3"/>
      <c r="AI415" s="3"/>
      <c r="AJ415" s="3"/>
      <c r="AK415" s="3"/>
      <c r="AL415" s="3"/>
      <c r="AM415" s="3"/>
      <c r="AN415" s="3"/>
      <c r="AO415" s="3"/>
      <c r="AP415" s="3"/>
      <c r="AQ415" s="3"/>
      <c r="AR415" s="3"/>
      <c r="AS415" s="3"/>
      <c r="AT415" s="3"/>
      <c r="AU415" s="3"/>
      <c r="AV415" s="3"/>
      <c r="AW415" s="3"/>
      <c r="AX415" s="3"/>
      <c r="AY415" s="3"/>
      <c r="AZ415" s="3"/>
      <c r="BA415" s="3"/>
      <c r="BB415" s="3"/>
      <c r="BC415" s="3"/>
      <c r="BD415" s="3"/>
      <c r="BE415" s="3"/>
      <c r="BF415" s="3"/>
      <c r="BG415" s="3"/>
      <c r="BH415" s="3"/>
      <c r="BI415" s="767" t="s">
        <v>1609</v>
      </c>
      <c r="BJ415" s="3"/>
      <c r="BK415" s="3"/>
      <c r="BL415" s="3"/>
      <c r="BM415" s="3"/>
      <c r="BN415" s="3"/>
      <c r="BO415" s="3"/>
      <c r="BP415" s="3"/>
      <c r="BQ415" s="3"/>
      <c r="BR415" s="3"/>
      <c r="BS415" s="3"/>
    </row>
    <row r="416" spans="1:71" ht="24.75" hidden="1" customHeight="1">
      <c r="A416" s="26"/>
      <c r="B416" s="3"/>
      <c r="C416" s="3"/>
      <c r="D416" s="3"/>
      <c r="E416" s="3"/>
      <c r="F416" s="3"/>
      <c r="G416" s="3"/>
      <c r="H416" s="3"/>
      <c r="I416" s="3"/>
      <c r="J416" s="3"/>
      <c r="K416" s="3"/>
      <c r="L416" s="3"/>
      <c r="M416" s="3"/>
      <c r="N416" s="3"/>
      <c r="O416" s="3"/>
      <c r="P416" s="3"/>
      <c r="Q416" s="3"/>
      <c r="R416" s="3"/>
      <c r="S416" s="3"/>
      <c r="T416" s="3"/>
      <c r="U416" s="3"/>
      <c r="V416" s="3"/>
      <c r="W416" s="3"/>
      <c r="X416" s="3"/>
      <c r="Y416" s="3"/>
      <c r="Z416" s="3"/>
      <c r="AA416" s="3"/>
      <c r="AB416" s="3"/>
      <c r="AC416" s="3"/>
      <c r="AD416" s="3"/>
      <c r="AE416" s="3"/>
      <c r="AF416" s="3"/>
      <c r="AG416" s="3"/>
      <c r="AH416" s="3"/>
      <c r="AI416" s="3"/>
      <c r="AJ416" s="3"/>
      <c r="AK416" s="3"/>
      <c r="AL416" s="3"/>
      <c r="AM416" s="3"/>
      <c r="AN416" s="3"/>
      <c r="AO416" s="3"/>
      <c r="AP416" s="3"/>
      <c r="AQ416" s="3"/>
      <c r="AR416" s="3"/>
      <c r="AS416" s="3"/>
      <c r="AT416" s="3"/>
      <c r="AU416" s="3"/>
      <c r="AV416" s="3"/>
      <c r="AW416" s="3"/>
      <c r="AX416" s="3"/>
      <c r="AY416" s="3"/>
      <c r="AZ416" s="3"/>
      <c r="BA416" s="3"/>
      <c r="BB416" s="3"/>
      <c r="BC416" s="3"/>
      <c r="BD416" s="3"/>
      <c r="BE416" s="3"/>
      <c r="BF416" s="3"/>
      <c r="BG416" s="3"/>
      <c r="BH416" s="3"/>
      <c r="BI416" s="767" t="s">
        <v>1610</v>
      </c>
      <c r="BJ416" s="3"/>
      <c r="BK416" s="3"/>
      <c r="BL416" s="3"/>
      <c r="BM416" s="3"/>
      <c r="BN416" s="3"/>
      <c r="BO416" s="3"/>
      <c r="BP416" s="3"/>
      <c r="BQ416" s="3"/>
      <c r="BR416" s="3"/>
      <c r="BS416" s="3"/>
    </row>
    <row r="417" spans="1:71" ht="24.75" hidden="1" customHeight="1">
      <c r="A417" s="26"/>
      <c r="B417" s="3"/>
      <c r="C417" s="3"/>
      <c r="D417" s="3"/>
      <c r="E417" s="3"/>
      <c r="F417" s="3"/>
      <c r="G417" s="3"/>
      <c r="H417" s="3"/>
      <c r="I417" s="3"/>
      <c r="J417" s="3"/>
      <c r="K417" s="3"/>
      <c r="L417" s="3"/>
      <c r="M417" s="3"/>
      <c r="N417" s="3"/>
      <c r="O417" s="3"/>
      <c r="P417" s="3"/>
      <c r="Q417" s="3"/>
      <c r="R417" s="3"/>
      <c r="S417" s="3"/>
      <c r="T417" s="3"/>
      <c r="U417" s="3"/>
      <c r="V417" s="3"/>
      <c r="W417" s="3"/>
      <c r="X417" s="3"/>
      <c r="Y417" s="3"/>
      <c r="Z417" s="3"/>
      <c r="AA417" s="3"/>
      <c r="AB417" s="3"/>
      <c r="AC417" s="3"/>
      <c r="AD417" s="3"/>
      <c r="AE417" s="3"/>
      <c r="AF417" s="3"/>
      <c r="AG417" s="3"/>
      <c r="AH417" s="3"/>
      <c r="AI417" s="3"/>
      <c r="AJ417" s="3"/>
      <c r="AK417" s="3"/>
      <c r="AL417" s="3"/>
      <c r="AM417" s="3"/>
      <c r="AN417" s="3"/>
      <c r="AO417" s="3"/>
      <c r="AP417" s="3"/>
      <c r="AQ417" s="3"/>
      <c r="AR417" s="3"/>
      <c r="AS417" s="3"/>
      <c r="AT417" s="3"/>
      <c r="AU417" s="3"/>
      <c r="AV417" s="3"/>
      <c r="AW417" s="3"/>
      <c r="AX417" s="3"/>
      <c r="AY417" s="3"/>
      <c r="AZ417" s="3"/>
      <c r="BA417" s="3"/>
      <c r="BB417" s="3"/>
      <c r="BC417" s="3"/>
      <c r="BD417" s="3"/>
      <c r="BE417" s="3"/>
      <c r="BF417" s="3"/>
      <c r="BG417" s="3"/>
      <c r="BH417" s="3"/>
      <c r="BI417" s="767" t="s">
        <v>1611</v>
      </c>
      <c r="BJ417" s="3"/>
      <c r="BK417" s="3"/>
      <c r="BL417" s="3"/>
      <c r="BM417" s="3"/>
      <c r="BN417" s="3"/>
      <c r="BO417" s="3"/>
      <c r="BP417" s="3"/>
      <c r="BQ417" s="3"/>
      <c r="BR417" s="3"/>
      <c r="BS417" s="3"/>
    </row>
    <row r="418" spans="1:71" ht="24.75" hidden="1" customHeight="1">
      <c r="A418" s="26"/>
      <c r="B418" s="3"/>
      <c r="C418" s="3"/>
      <c r="D418" s="3"/>
      <c r="E418" s="3"/>
      <c r="F418" s="3"/>
      <c r="G418" s="3"/>
      <c r="H418" s="3"/>
      <c r="I418" s="3"/>
      <c r="J418" s="3"/>
      <c r="K418" s="3"/>
      <c r="L418" s="3"/>
      <c r="M418" s="3"/>
      <c r="N418" s="3"/>
      <c r="O418" s="3"/>
      <c r="P418" s="3"/>
      <c r="Q418" s="3"/>
      <c r="R418" s="3"/>
      <c r="S418" s="3"/>
      <c r="T418" s="3"/>
      <c r="U418" s="3"/>
      <c r="V418" s="3"/>
      <c r="W418" s="3"/>
      <c r="X418" s="3"/>
      <c r="Y418" s="3"/>
      <c r="Z418" s="3"/>
      <c r="AA418" s="3"/>
      <c r="AB418" s="3"/>
      <c r="AC418" s="3"/>
      <c r="AD418" s="3"/>
      <c r="AE418" s="3"/>
      <c r="AF418" s="3"/>
      <c r="AG418" s="3"/>
      <c r="AH418" s="3"/>
      <c r="AI418" s="3"/>
      <c r="AJ418" s="3"/>
      <c r="AK418" s="3"/>
      <c r="AL418" s="3"/>
      <c r="AM418" s="3"/>
      <c r="AN418" s="3"/>
      <c r="AO418" s="3"/>
      <c r="AP418" s="3"/>
      <c r="AQ418" s="3"/>
      <c r="AR418" s="3"/>
      <c r="AS418" s="3"/>
      <c r="AT418" s="3"/>
      <c r="AU418" s="3"/>
      <c r="AV418" s="3"/>
      <c r="AW418" s="3"/>
      <c r="AX418" s="3"/>
      <c r="AY418" s="3"/>
      <c r="AZ418" s="3"/>
      <c r="BA418" s="3"/>
      <c r="BB418" s="3"/>
      <c r="BC418" s="3"/>
      <c r="BD418" s="3"/>
      <c r="BE418" s="3"/>
      <c r="BF418" s="3"/>
      <c r="BG418" s="3"/>
      <c r="BH418" s="3"/>
      <c r="BI418" s="767" t="s">
        <v>1612</v>
      </c>
      <c r="BJ418" s="3"/>
      <c r="BK418" s="3"/>
      <c r="BL418" s="3"/>
      <c r="BM418" s="3"/>
      <c r="BN418" s="3"/>
      <c r="BO418" s="3"/>
      <c r="BP418" s="3"/>
      <c r="BQ418" s="3"/>
      <c r="BR418" s="3"/>
      <c r="BS418" s="3"/>
    </row>
    <row r="419" spans="1:71" ht="24.75" hidden="1" customHeight="1">
      <c r="A419" s="26"/>
      <c r="B419" s="3"/>
      <c r="C419" s="3"/>
      <c r="D419" s="3"/>
      <c r="E419" s="3"/>
      <c r="F419" s="3"/>
      <c r="G419" s="3"/>
      <c r="H419" s="3"/>
      <c r="I419" s="3"/>
      <c r="J419" s="3"/>
      <c r="K419" s="3"/>
      <c r="L419" s="3"/>
      <c r="M419" s="3"/>
      <c r="N419" s="3"/>
      <c r="O419" s="3"/>
      <c r="P419" s="3"/>
      <c r="Q419" s="3"/>
      <c r="R419" s="3"/>
      <c r="S419" s="3"/>
      <c r="T419" s="3"/>
      <c r="U419" s="3"/>
      <c r="V419" s="3"/>
      <c r="W419" s="3"/>
      <c r="X419" s="3"/>
      <c r="Y419" s="3"/>
      <c r="Z419" s="3"/>
      <c r="AA419" s="3"/>
      <c r="AB419" s="3"/>
      <c r="AC419" s="3"/>
      <c r="AD419" s="3"/>
      <c r="AE419" s="3"/>
      <c r="AF419" s="3"/>
      <c r="AG419" s="3"/>
      <c r="AH419" s="3"/>
      <c r="AI419" s="3"/>
      <c r="AJ419" s="3"/>
      <c r="AK419" s="3"/>
      <c r="AL419" s="3"/>
      <c r="AM419" s="3"/>
      <c r="AN419" s="3"/>
      <c r="AO419" s="3"/>
      <c r="AP419" s="3"/>
      <c r="AQ419" s="3"/>
      <c r="AR419" s="3"/>
      <c r="AS419" s="3"/>
      <c r="AT419" s="3"/>
      <c r="AU419" s="3"/>
      <c r="AV419" s="3"/>
      <c r="AW419" s="3"/>
      <c r="AX419" s="3"/>
      <c r="AY419" s="3"/>
      <c r="AZ419" s="3"/>
      <c r="BA419" s="3"/>
      <c r="BB419" s="3"/>
      <c r="BC419" s="3"/>
      <c r="BD419" s="3"/>
      <c r="BE419" s="3"/>
      <c r="BF419" s="3"/>
      <c r="BG419" s="3"/>
      <c r="BH419" s="3"/>
      <c r="BI419" s="767" t="s">
        <v>1613</v>
      </c>
      <c r="BJ419" s="3"/>
      <c r="BK419" s="3"/>
      <c r="BL419" s="3"/>
      <c r="BM419" s="3"/>
      <c r="BN419" s="3"/>
      <c r="BO419" s="3"/>
      <c r="BP419" s="3"/>
      <c r="BQ419" s="3"/>
      <c r="BR419" s="3"/>
      <c r="BS419" s="3"/>
    </row>
    <row r="420" spans="1:71" ht="24.75" hidden="1" customHeight="1">
      <c r="A420" s="26"/>
      <c r="B420" s="3"/>
      <c r="C420" s="3"/>
      <c r="D420" s="3"/>
      <c r="E420" s="3"/>
      <c r="F420" s="3"/>
      <c r="G420" s="3"/>
      <c r="H420" s="3"/>
      <c r="I420" s="3"/>
      <c r="J420" s="3"/>
      <c r="K420" s="3"/>
      <c r="L420" s="3"/>
      <c r="M420" s="3"/>
      <c r="N420" s="3"/>
      <c r="O420" s="3"/>
      <c r="P420" s="3"/>
      <c r="Q420" s="3"/>
      <c r="R420" s="3"/>
      <c r="S420" s="3"/>
      <c r="T420" s="3"/>
      <c r="U420" s="3"/>
      <c r="V420" s="3"/>
      <c r="W420" s="3"/>
      <c r="X420" s="3"/>
      <c r="Y420" s="3"/>
      <c r="Z420" s="3"/>
      <c r="AA420" s="3"/>
      <c r="AB420" s="3"/>
      <c r="AC420" s="3"/>
      <c r="AD420" s="3"/>
      <c r="AE420" s="3"/>
      <c r="AF420" s="3"/>
      <c r="AG420" s="3"/>
      <c r="AH420" s="3"/>
      <c r="AI420" s="3"/>
      <c r="AJ420" s="3"/>
      <c r="AK420" s="3"/>
      <c r="AL420" s="3"/>
      <c r="AM420" s="3"/>
      <c r="AN420" s="3"/>
      <c r="AO420" s="3"/>
      <c r="AP420" s="3"/>
      <c r="AQ420" s="3"/>
      <c r="AR420" s="3"/>
      <c r="AS420" s="3"/>
      <c r="AT420" s="3"/>
      <c r="AU420" s="3"/>
      <c r="AV420" s="3"/>
      <c r="AW420" s="3"/>
      <c r="AX420" s="3"/>
      <c r="AY420" s="3"/>
      <c r="AZ420" s="3"/>
      <c r="BA420" s="3"/>
      <c r="BB420" s="3"/>
      <c r="BC420" s="3"/>
      <c r="BD420" s="3"/>
      <c r="BE420" s="3"/>
      <c r="BF420" s="3"/>
      <c r="BG420" s="3"/>
      <c r="BH420" s="3"/>
      <c r="BI420" s="767" t="s">
        <v>1614</v>
      </c>
      <c r="BJ420" s="3"/>
      <c r="BK420" s="3"/>
      <c r="BL420" s="3"/>
      <c r="BM420" s="3"/>
      <c r="BN420" s="3"/>
      <c r="BO420" s="3"/>
      <c r="BP420" s="3"/>
      <c r="BQ420" s="3"/>
      <c r="BR420" s="3"/>
      <c r="BS420" s="3"/>
    </row>
    <row r="421" spans="1:71" ht="24.75" hidden="1" customHeight="1">
      <c r="A421" s="26"/>
      <c r="B421" s="3"/>
      <c r="C421" s="3"/>
      <c r="D421" s="3"/>
      <c r="E421" s="3"/>
      <c r="F421" s="3"/>
      <c r="G421" s="3"/>
      <c r="H421" s="3"/>
      <c r="I421" s="3"/>
      <c r="J421" s="3"/>
      <c r="K421" s="3"/>
      <c r="L421" s="3"/>
      <c r="M421" s="3"/>
      <c r="N421" s="3"/>
      <c r="O421" s="3"/>
      <c r="P421" s="3"/>
      <c r="Q421" s="3"/>
      <c r="R421" s="3"/>
      <c r="S421" s="3"/>
      <c r="T421" s="3"/>
      <c r="U421" s="3"/>
      <c r="V421" s="3"/>
      <c r="W421" s="3"/>
      <c r="X421" s="3"/>
      <c r="Y421" s="3"/>
      <c r="Z421" s="3"/>
      <c r="AA421" s="3"/>
      <c r="AB421" s="3"/>
      <c r="AC421" s="3"/>
      <c r="AD421" s="3"/>
      <c r="AE421" s="3"/>
      <c r="AF421" s="3"/>
      <c r="AG421" s="3"/>
      <c r="AH421" s="3"/>
      <c r="AI421" s="3"/>
      <c r="AJ421" s="3"/>
      <c r="AK421" s="3"/>
      <c r="AL421" s="3"/>
      <c r="AM421" s="3"/>
      <c r="AN421" s="3"/>
      <c r="AO421" s="3"/>
      <c r="AP421" s="3"/>
      <c r="AQ421" s="3"/>
      <c r="AR421" s="3"/>
      <c r="AS421" s="3"/>
      <c r="AT421" s="3"/>
      <c r="AU421" s="3"/>
      <c r="AV421" s="3"/>
      <c r="AW421" s="3"/>
      <c r="AX421" s="3"/>
      <c r="AY421" s="3"/>
      <c r="AZ421" s="3"/>
      <c r="BA421" s="3"/>
      <c r="BB421" s="3"/>
      <c r="BC421" s="3"/>
      <c r="BD421" s="3"/>
      <c r="BE421" s="3"/>
      <c r="BF421" s="3"/>
      <c r="BG421" s="3"/>
      <c r="BH421" s="3"/>
      <c r="BI421" s="767" t="s">
        <v>1615</v>
      </c>
      <c r="BJ421" s="3"/>
      <c r="BK421" s="3"/>
      <c r="BL421" s="3"/>
      <c r="BM421" s="3"/>
      <c r="BN421" s="3"/>
      <c r="BO421" s="3"/>
      <c r="BP421" s="3"/>
      <c r="BQ421" s="3"/>
      <c r="BR421" s="3"/>
      <c r="BS421" s="3"/>
    </row>
    <row r="422" spans="1:71" ht="24.75" hidden="1" customHeight="1">
      <c r="A422" s="26"/>
      <c r="B422" s="3"/>
      <c r="C422" s="3"/>
      <c r="D422" s="3"/>
      <c r="E422" s="3"/>
      <c r="F422" s="3"/>
      <c r="G422" s="3"/>
      <c r="H422" s="3"/>
      <c r="I422" s="3"/>
      <c r="J422" s="3"/>
      <c r="K422" s="3"/>
      <c r="L422" s="3"/>
      <c r="M422" s="3"/>
      <c r="N422" s="3"/>
      <c r="O422" s="3"/>
      <c r="P422" s="3"/>
      <c r="Q422" s="3"/>
      <c r="R422" s="3"/>
      <c r="S422" s="3"/>
      <c r="T422" s="3"/>
      <c r="U422" s="3"/>
      <c r="V422" s="3"/>
      <c r="W422" s="3"/>
      <c r="X422" s="3"/>
      <c r="Y422" s="3"/>
      <c r="Z422" s="3"/>
      <c r="AA422" s="3"/>
      <c r="AB422" s="3"/>
      <c r="AC422" s="3"/>
      <c r="AD422" s="3"/>
      <c r="AE422" s="3"/>
      <c r="AF422" s="3"/>
      <c r="AG422" s="3"/>
      <c r="AH422" s="3"/>
      <c r="AI422" s="3"/>
      <c r="AJ422" s="3"/>
      <c r="AK422" s="3"/>
      <c r="AL422" s="3"/>
      <c r="AM422" s="3"/>
      <c r="AN422" s="3"/>
      <c r="AO422" s="3"/>
      <c r="AP422" s="3"/>
      <c r="AQ422" s="3"/>
      <c r="AR422" s="3"/>
      <c r="AS422" s="3"/>
      <c r="AT422" s="3"/>
      <c r="AU422" s="3"/>
      <c r="AV422" s="3"/>
      <c r="AW422" s="3"/>
      <c r="AX422" s="3"/>
      <c r="AY422" s="3"/>
      <c r="AZ422" s="3"/>
      <c r="BA422" s="3"/>
      <c r="BB422" s="3"/>
      <c r="BC422" s="3"/>
      <c r="BD422" s="3"/>
      <c r="BE422" s="3"/>
      <c r="BF422" s="3"/>
      <c r="BG422" s="3"/>
      <c r="BH422" s="3"/>
      <c r="BI422" s="767" t="s">
        <v>1616</v>
      </c>
      <c r="BJ422" s="3"/>
      <c r="BK422" s="3"/>
      <c r="BL422" s="3"/>
      <c r="BM422" s="3"/>
      <c r="BN422" s="3"/>
      <c r="BO422" s="3"/>
      <c r="BP422" s="3"/>
      <c r="BQ422" s="3"/>
      <c r="BR422" s="3"/>
      <c r="BS422" s="3"/>
    </row>
    <row r="423" spans="1:71" ht="24.75" hidden="1" customHeight="1">
      <c r="A423" s="26"/>
      <c r="B423" s="3"/>
      <c r="C423" s="3"/>
      <c r="D423" s="3"/>
      <c r="E423" s="3"/>
      <c r="F423" s="3"/>
      <c r="G423" s="3"/>
      <c r="H423" s="3"/>
      <c r="I423" s="3"/>
      <c r="J423" s="3"/>
      <c r="K423" s="3"/>
      <c r="L423" s="3"/>
      <c r="M423" s="3"/>
      <c r="N423" s="3"/>
      <c r="O423" s="3"/>
      <c r="P423" s="3"/>
      <c r="Q423" s="3"/>
      <c r="R423" s="3"/>
      <c r="S423" s="3"/>
      <c r="T423" s="3"/>
      <c r="U423" s="3"/>
      <c r="V423" s="3"/>
      <c r="W423" s="3"/>
      <c r="X423" s="3"/>
      <c r="Y423" s="3"/>
      <c r="Z423" s="3"/>
      <c r="AA423" s="3"/>
      <c r="AB423" s="3"/>
      <c r="AC423" s="3"/>
      <c r="AD423" s="3"/>
      <c r="AE423" s="3"/>
      <c r="AF423" s="3"/>
      <c r="AG423" s="3"/>
      <c r="AH423" s="3"/>
      <c r="AI423" s="3"/>
      <c r="AJ423" s="3"/>
      <c r="AK423" s="3"/>
      <c r="AL423" s="3"/>
      <c r="AM423" s="3"/>
      <c r="AN423" s="3"/>
      <c r="AO423" s="3"/>
      <c r="AP423" s="3"/>
      <c r="AQ423" s="3"/>
      <c r="AR423" s="3"/>
      <c r="AS423" s="3"/>
      <c r="AT423" s="3"/>
      <c r="AU423" s="3"/>
      <c r="AV423" s="3"/>
      <c r="AW423" s="3"/>
      <c r="AX423" s="3"/>
      <c r="AY423" s="3"/>
      <c r="AZ423" s="3"/>
      <c r="BA423" s="3"/>
      <c r="BB423" s="3"/>
      <c r="BC423" s="3"/>
      <c r="BD423" s="3"/>
      <c r="BE423" s="3"/>
      <c r="BF423" s="3"/>
      <c r="BG423" s="3"/>
      <c r="BH423" s="3"/>
      <c r="BI423" s="767" t="s">
        <v>1617</v>
      </c>
      <c r="BJ423" s="3"/>
      <c r="BK423" s="3"/>
      <c r="BL423" s="3"/>
      <c r="BM423" s="3"/>
      <c r="BN423" s="3"/>
      <c r="BO423" s="3"/>
      <c r="BP423" s="3"/>
      <c r="BQ423" s="3"/>
      <c r="BR423" s="3"/>
      <c r="BS423" s="3"/>
    </row>
    <row r="424" spans="1:71" ht="24.75" hidden="1" customHeight="1">
      <c r="A424" s="26"/>
      <c r="B424" s="3"/>
      <c r="C424" s="3"/>
      <c r="D424" s="3"/>
      <c r="E424" s="3"/>
      <c r="F424" s="3"/>
      <c r="G424" s="3"/>
      <c r="H424" s="3"/>
      <c r="I424" s="3"/>
      <c r="J424" s="3"/>
      <c r="K424" s="3"/>
      <c r="L424" s="3"/>
      <c r="M424" s="3"/>
      <c r="N424" s="3"/>
      <c r="O424" s="3"/>
      <c r="P424" s="3"/>
      <c r="Q424" s="3"/>
      <c r="R424" s="3"/>
      <c r="S424" s="3"/>
      <c r="T424" s="3"/>
      <c r="U424" s="3"/>
      <c r="V424" s="3"/>
      <c r="W424" s="3"/>
      <c r="X424" s="3"/>
      <c r="Y424" s="3"/>
      <c r="Z424" s="3"/>
      <c r="AA424" s="3"/>
      <c r="AB424" s="3"/>
      <c r="AC424" s="3"/>
      <c r="AD424" s="3"/>
      <c r="AE424" s="3"/>
      <c r="AF424" s="3"/>
      <c r="AG424" s="3"/>
      <c r="AH424" s="3"/>
      <c r="AI424" s="3"/>
      <c r="AJ424" s="3"/>
      <c r="AK424" s="3"/>
      <c r="AL424" s="3"/>
      <c r="AM424" s="3"/>
      <c r="AN424" s="3"/>
      <c r="AO424" s="3"/>
      <c r="AP424" s="3"/>
      <c r="AQ424" s="3"/>
      <c r="AR424" s="3"/>
      <c r="AS424" s="3"/>
      <c r="AT424" s="3"/>
      <c r="AU424" s="3"/>
      <c r="AV424" s="3"/>
      <c r="AW424" s="3"/>
      <c r="AX424" s="3"/>
      <c r="AY424" s="3"/>
      <c r="AZ424" s="3"/>
      <c r="BA424" s="3"/>
      <c r="BB424" s="3"/>
      <c r="BC424" s="3"/>
      <c r="BD424" s="3"/>
      <c r="BE424" s="3"/>
      <c r="BF424" s="3"/>
      <c r="BG424" s="3"/>
      <c r="BH424" s="3"/>
      <c r="BI424" s="767" t="s">
        <v>1618</v>
      </c>
      <c r="BJ424" s="3"/>
      <c r="BK424" s="3"/>
      <c r="BL424" s="3"/>
      <c r="BM424" s="3"/>
      <c r="BN424" s="3"/>
      <c r="BO424" s="3"/>
      <c r="BP424" s="3"/>
      <c r="BQ424" s="3"/>
      <c r="BR424" s="3"/>
      <c r="BS424" s="3"/>
    </row>
    <row r="425" spans="1:71" ht="24.75" hidden="1" customHeight="1">
      <c r="A425" s="26"/>
      <c r="B425" s="3"/>
      <c r="C425" s="3"/>
      <c r="D425" s="3"/>
      <c r="E425" s="3"/>
      <c r="F425" s="3"/>
      <c r="G425" s="3"/>
      <c r="H425" s="3"/>
      <c r="I425" s="3"/>
      <c r="J425" s="3"/>
      <c r="K425" s="3"/>
      <c r="L425" s="3"/>
      <c r="M425" s="3"/>
      <c r="N425" s="3"/>
      <c r="O425" s="3"/>
      <c r="P425" s="3"/>
      <c r="Q425" s="3"/>
      <c r="R425" s="3"/>
      <c r="S425" s="3"/>
      <c r="T425" s="3"/>
      <c r="U425" s="3"/>
      <c r="V425" s="3"/>
      <c r="W425" s="3"/>
      <c r="X425" s="3"/>
      <c r="Y425" s="3"/>
      <c r="Z425" s="3"/>
      <c r="AA425" s="3"/>
      <c r="AB425" s="3"/>
      <c r="AC425" s="3"/>
      <c r="AD425" s="3"/>
      <c r="AE425" s="3"/>
      <c r="AF425" s="3"/>
      <c r="AG425" s="3"/>
      <c r="AH425" s="3"/>
      <c r="AI425" s="3"/>
      <c r="AJ425" s="3"/>
      <c r="AK425" s="3"/>
      <c r="AL425" s="3"/>
      <c r="AM425" s="3"/>
      <c r="AN425" s="3"/>
      <c r="AO425" s="3"/>
      <c r="AP425" s="3"/>
      <c r="AQ425" s="3"/>
      <c r="AR425" s="3"/>
      <c r="AS425" s="3"/>
      <c r="AT425" s="3"/>
      <c r="AU425" s="3"/>
      <c r="AV425" s="3"/>
      <c r="AW425" s="3"/>
      <c r="AX425" s="3"/>
      <c r="AY425" s="3"/>
      <c r="AZ425" s="3"/>
      <c r="BA425" s="3"/>
      <c r="BB425" s="3"/>
      <c r="BC425" s="3"/>
      <c r="BD425" s="3"/>
      <c r="BE425" s="3"/>
      <c r="BF425" s="3"/>
      <c r="BG425" s="3"/>
      <c r="BH425" s="3"/>
      <c r="BI425" s="767" t="s">
        <v>1619</v>
      </c>
      <c r="BJ425" s="3"/>
      <c r="BK425" s="3"/>
      <c r="BL425" s="3"/>
      <c r="BM425" s="3"/>
      <c r="BN425" s="3"/>
      <c r="BO425" s="3"/>
      <c r="BP425" s="3"/>
      <c r="BQ425" s="3"/>
      <c r="BR425" s="3"/>
      <c r="BS425" s="3"/>
    </row>
    <row r="426" spans="1:71" ht="24.75" hidden="1" customHeight="1">
      <c r="A426" s="26"/>
      <c r="B426" s="3"/>
      <c r="C426" s="3"/>
      <c r="D426" s="3"/>
      <c r="E426" s="3"/>
      <c r="F426" s="3"/>
      <c r="G426" s="3"/>
      <c r="H426" s="3"/>
      <c r="I426" s="3"/>
      <c r="J426" s="3"/>
      <c r="K426" s="3"/>
      <c r="L426" s="3"/>
      <c r="M426" s="3"/>
      <c r="N426" s="3"/>
      <c r="O426" s="3"/>
      <c r="P426" s="3"/>
      <c r="Q426" s="3"/>
      <c r="R426" s="3"/>
      <c r="S426" s="3"/>
      <c r="T426" s="3"/>
      <c r="U426" s="3"/>
      <c r="V426" s="3"/>
      <c r="W426" s="3"/>
      <c r="X426" s="3"/>
      <c r="Y426" s="3"/>
      <c r="Z426" s="3"/>
      <c r="AA426" s="3"/>
      <c r="AB426" s="3"/>
      <c r="AC426" s="3"/>
      <c r="AD426" s="3"/>
      <c r="AE426" s="3"/>
      <c r="AF426" s="3"/>
      <c r="AG426" s="3"/>
      <c r="AH426" s="3"/>
      <c r="AI426" s="3"/>
      <c r="AJ426" s="3"/>
      <c r="AK426" s="3"/>
      <c r="AL426" s="3"/>
      <c r="AM426" s="3"/>
      <c r="AN426" s="3"/>
      <c r="AO426" s="3"/>
      <c r="AP426" s="3"/>
      <c r="AQ426" s="3"/>
      <c r="AR426" s="3"/>
      <c r="AS426" s="3"/>
      <c r="AT426" s="3"/>
      <c r="AU426" s="3"/>
      <c r="AV426" s="3"/>
      <c r="AW426" s="3"/>
      <c r="AX426" s="3"/>
      <c r="AY426" s="3"/>
      <c r="AZ426" s="3"/>
      <c r="BA426" s="3"/>
      <c r="BB426" s="3"/>
      <c r="BC426" s="3"/>
      <c r="BD426" s="3"/>
      <c r="BE426" s="3"/>
      <c r="BF426" s="3"/>
      <c r="BG426" s="3"/>
      <c r="BH426" s="3"/>
      <c r="BI426" s="767" t="s">
        <v>1620</v>
      </c>
      <c r="BJ426" s="3"/>
      <c r="BK426" s="3"/>
      <c r="BL426" s="3"/>
      <c r="BM426" s="3"/>
      <c r="BN426" s="3"/>
      <c r="BO426" s="3"/>
      <c r="BP426" s="3"/>
      <c r="BQ426" s="3"/>
      <c r="BR426" s="3"/>
      <c r="BS426" s="3"/>
    </row>
    <row r="427" spans="1:71" ht="24.75" hidden="1" customHeight="1">
      <c r="A427" s="26"/>
      <c r="B427" s="3"/>
      <c r="C427" s="3"/>
      <c r="D427" s="3"/>
      <c r="E427" s="3"/>
      <c r="F427" s="3"/>
      <c r="G427" s="3"/>
      <c r="H427" s="3"/>
      <c r="I427" s="3"/>
      <c r="J427" s="3"/>
      <c r="K427" s="3"/>
      <c r="L427" s="3"/>
      <c r="M427" s="3"/>
      <c r="N427" s="3"/>
      <c r="O427" s="3"/>
      <c r="P427" s="3"/>
      <c r="Q427" s="3"/>
      <c r="R427" s="3"/>
      <c r="S427" s="3"/>
      <c r="T427" s="3"/>
      <c r="U427" s="3"/>
      <c r="V427" s="3"/>
      <c r="W427" s="3"/>
      <c r="X427" s="3"/>
      <c r="Y427" s="3"/>
      <c r="Z427" s="3"/>
      <c r="AA427" s="3"/>
      <c r="AB427" s="3"/>
      <c r="AC427" s="3"/>
      <c r="AD427" s="3"/>
      <c r="AE427" s="3"/>
      <c r="AF427" s="3"/>
      <c r="AG427" s="3"/>
      <c r="AH427" s="3"/>
      <c r="AI427" s="3"/>
      <c r="AJ427" s="3"/>
      <c r="AK427" s="3"/>
      <c r="AL427" s="3"/>
      <c r="AM427" s="3"/>
      <c r="AN427" s="3"/>
      <c r="AO427" s="3"/>
      <c r="AP427" s="3"/>
      <c r="AQ427" s="3"/>
      <c r="AR427" s="3"/>
      <c r="AS427" s="3"/>
      <c r="AT427" s="3"/>
      <c r="AU427" s="3"/>
      <c r="AV427" s="3"/>
      <c r="AW427" s="3"/>
      <c r="AX427" s="3"/>
      <c r="AY427" s="3"/>
      <c r="AZ427" s="3"/>
      <c r="BA427" s="3"/>
      <c r="BB427" s="3"/>
      <c r="BC427" s="3"/>
      <c r="BD427" s="3"/>
      <c r="BE427" s="3"/>
      <c r="BF427" s="3"/>
      <c r="BG427" s="3"/>
      <c r="BH427" s="3"/>
      <c r="BI427" s="767" t="s">
        <v>1621</v>
      </c>
      <c r="BJ427" s="3"/>
      <c r="BK427" s="3"/>
      <c r="BL427" s="3"/>
      <c r="BM427" s="3"/>
      <c r="BN427" s="3"/>
      <c r="BO427" s="3"/>
      <c r="BP427" s="3"/>
      <c r="BQ427" s="3"/>
      <c r="BR427" s="3"/>
      <c r="BS427" s="3"/>
    </row>
    <row r="428" spans="1:71" ht="24.75" hidden="1" customHeight="1">
      <c r="A428" s="26"/>
      <c r="B428" s="3"/>
      <c r="C428" s="3"/>
      <c r="D428" s="3"/>
      <c r="E428" s="3"/>
      <c r="F428" s="3"/>
      <c r="G428" s="3"/>
      <c r="H428" s="3"/>
      <c r="I428" s="3"/>
      <c r="J428" s="3"/>
      <c r="K428" s="3"/>
      <c r="L428" s="3"/>
      <c r="M428" s="3"/>
      <c r="N428" s="3"/>
      <c r="O428" s="3"/>
      <c r="P428" s="3"/>
      <c r="Q428" s="3"/>
      <c r="R428" s="3"/>
      <c r="S428" s="3"/>
      <c r="T428" s="3"/>
      <c r="U428" s="3"/>
      <c r="V428" s="3"/>
      <c r="W428" s="3"/>
      <c r="X428" s="3"/>
      <c r="Y428" s="3"/>
      <c r="Z428" s="3"/>
      <c r="AA428" s="3"/>
      <c r="AB428" s="3"/>
      <c r="AC428" s="3"/>
      <c r="AD428" s="3"/>
      <c r="AE428" s="3"/>
      <c r="AF428" s="3"/>
      <c r="AG428" s="3"/>
      <c r="AH428" s="3"/>
      <c r="AI428" s="3"/>
      <c r="AJ428" s="3"/>
      <c r="AK428" s="3"/>
      <c r="AL428" s="3"/>
      <c r="AM428" s="3"/>
      <c r="AN428" s="3"/>
      <c r="AO428" s="3"/>
      <c r="AP428" s="3"/>
      <c r="AQ428" s="3"/>
      <c r="AR428" s="3"/>
      <c r="AS428" s="3"/>
      <c r="AT428" s="3"/>
      <c r="AU428" s="3"/>
      <c r="AV428" s="3"/>
      <c r="AW428" s="3"/>
      <c r="AX428" s="3"/>
      <c r="AY428" s="3"/>
      <c r="AZ428" s="3"/>
      <c r="BA428" s="3"/>
      <c r="BB428" s="3"/>
      <c r="BC428" s="3"/>
      <c r="BD428" s="3"/>
      <c r="BE428" s="3"/>
      <c r="BF428" s="3"/>
      <c r="BG428" s="3"/>
      <c r="BH428" s="3"/>
      <c r="BI428" s="767" t="s">
        <v>1622</v>
      </c>
      <c r="BJ428" s="3"/>
      <c r="BK428" s="3"/>
      <c r="BL428" s="3"/>
      <c r="BM428" s="3"/>
      <c r="BN428" s="3"/>
      <c r="BO428" s="3"/>
      <c r="BP428" s="3"/>
      <c r="BQ428" s="3"/>
      <c r="BR428" s="3"/>
      <c r="BS428" s="3"/>
    </row>
    <row r="429" spans="1:71" ht="24.75" hidden="1" customHeight="1">
      <c r="A429" s="26"/>
      <c r="B429" s="3"/>
      <c r="C429" s="3"/>
      <c r="D429" s="3"/>
      <c r="E429" s="3"/>
      <c r="F429" s="3"/>
      <c r="G429" s="3"/>
      <c r="H429" s="3"/>
      <c r="I429" s="3"/>
      <c r="J429" s="3"/>
      <c r="K429" s="3"/>
      <c r="L429" s="3"/>
      <c r="M429" s="3"/>
      <c r="N429" s="3"/>
      <c r="O429" s="3"/>
      <c r="P429" s="3"/>
      <c r="Q429" s="3"/>
      <c r="R429" s="3"/>
      <c r="S429" s="3"/>
      <c r="T429" s="3"/>
      <c r="U429" s="3"/>
      <c r="V429" s="3"/>
      <c r="W429" s="3"/>
      <c r="X429" s="3"/>
      <c r="Y429" s="3"/>
      <c r="Z429" s="3"/>
      <c r="AA429" s="3"/>
      <c r="AB429" s="3"/>
      <c r="AC429" s="3"/>
      <c r="AD429" s="3"/>
      <c r="AE429" s="3"/>
      <c r="AF429" s="3"/>
      <c r="AG429" s="3"/>
      <c r="AH429" s="3"/>
      <c r="AI429" s="3"/>
      <c r="AJ429" s="3"/>
      <c r="AK429" s="3"/>
      <c r="AL429" s="3"/>
      <c r="AM429" s="3"/>
      <c r="AN429" s="3"/>
      <c r="AO429" s="3"/>
      <c r="AP429" s="3"/>
      <c r="AQ429" s="3"/>
      <c r="AR429" s="3"/>
      <c r="AS429" s="3"/>
      <c r="AT429" s="3"/>
      <c r="AU429" s="3"/>
      <c r="AV429" s="3"/>
      <c r="AW429" s="3"/>
      <c r="AX429" s="3"/>
      <c r="AY429" s="3"/>
      <c r="AZ429" s="3"/>
      <c r="BA429" s="3"/>
      <c r="BB429" s="3"/>
      <c r="BC429" s="3"/>
      <c r="BD429" s="3"/>
      <c r="BE429" s="3"/>
      <c r="BF429" s="3"/>
      <c r="BG429" s="3"/>
      <c r="BH429" s="3"/>
      <c r="BI429" s="767" t="s">
        <v>1623</v>
      </c>
      <c r="BJ429" s="3"/>
      <c r="BK429" s="3"/>
      <c r="BL429" s="3"/>
      <c r="BM429" s="3"/>
      <c r="BN429" s="3"/>
      <c r="BO429" s="3"/>
      <c r="BP429" s="3"/>
      <c r="BQ429" s="3"/>
      <c r="BR429" s="3"/>
      <c r="BS429" s="3"/>
    </row>
    <row r="430" spans="1:71" ht="24.75" hidden="1" customHeight="1">
      <c r="A430" s="26"/>
      <c r="B430" s="3"/>
      <c r="C430" s="3"/>
      <c r="D430" s="3"/>
      <c r="E430" s="3"/>
      <c r="F430" s="3"/>
      <c r="G430" s="3"/>
      <c r="H430" s="3"/>
      <c r="I430" s="3"/>
      <c r="J430" s="3"/>
      <c r="K430" s="3"/>
      <c r="L430" s="3"/>
      <c r="M430" s="3"/>
      <c r="N430" s="3"/>
      <c r="O430" s="3"/>
      <c r="P430" s="3"/>
      <c r="Q430" s="3"/>
      <c r="R430" s="3"/>
      <c r="S430" s="3"/>
      <c r="T430" s="3"/>
      <c r="U430" s="3"/>
      <c r="V430" s="3"/>
      <c r="W430" s="3"/>
      <c r="X430" s="3"/>
      <c r="Y430" s="3"/>
      <c r="Z430" s="3"/>
      <c r="AA430" s="3"/>
      <c r="AB430" s="3"/>
      <c r="AC430" s="3"/>
      <c r="AD430" s="3"/>
      <c r="AE430" s="3"/>
      <c r="AF430" s="3"/>
      <c r="AG430" s="3"/>
      <c r="AH430" s="3"/>
      <c r="AI430" s="3"/>
      <c r="AJ430" s="3"/>
      <c r="AK430" s="3"/>
      <c r="AL430" s="3"/>
      <c r="AM430" s="3"/>
      <c r="AN430" s="3"/>
      <c r="AO430" s="3"/>
      <c r="AP430" s="3"/>
      <c r="AQ430" s="3"/>
      <c r="AR430" s="3"/>
      <c r="AS430" s="3"/>
      <c r="AT430" s="3"/>
      <c r="AU430" s="3"/>
      <c r="AV430" s="3"/>
      <c r="AW430" s="3"/>
      <c r="AX430" s="3"/>
      <c r="AY430" s="3"/>
      <c r="AZ430" s="3"/>
      <c r="BA430" s="3"/>
      <c r="BB430" s="3"/>
      <c r="BC430" s="3"/>
      <c r="BD430" s="3"/>
      <c r="BE430" s="3"/>
      <c r="BF430" s="3"/>
      <c r="BG430" s="3"/>
      <c r="BH430" s="3"/>
      <c r="BI430" s="767" t="s">
        <v>1624</v>
      </c>
      <c r="BJ430" s="3"/>
      <c r="BK430" s="3"/>
      <c r="BL430" s="3"/>
      <c r="BM430" s="3"/>
      <c r="BN430" s="3"/>
      <c r="BO430" s="3"/>
      <c r="BP430" s="3"/>
      <c r="BQ430" s="3"/>
      <c r="BR430" s="3"/>
      <c r="BS430" s="3"/>
    </row>
    <row r="431" spans="1:71" ht="24.75" hidden="1" customHeight="1">
      <c r="A431" s="26"/>
      <c r="B431" s="3"/>
      <c r="C431" s="3"/>
      <c r="D431" s="3"/>
      <c r="E431" s="3"/>
      <c r="F431" s="3"/>
      <c r="G431" s="3"/>
      <c r="H431" s="3"/>
      <c r="I431" s="3"/>
      <c r="J431" s="3"/>
      <c r="K431" s="3"/>
      <c r="L431" s="3"/>
      <c r="M431" s="3"/>
      <c r="N431" s="3"/>
      <c r="O431" s="3"/>
      <c r="P431" s="3"/>
      <c r="Q431" s="3"/>
      <c r="R431" s="3"/>
      <c r="S431" s="3"/>
      <c r="T431" s="3"/>
      <c r="U431" s="3"/>
      <c r="V431" s="3"/>
      <c r="W431" s="3"/>
      <c r="X431" s="3"/>
      <c r="Y431" s="3"/>
      <c r="Z431" s="3"/>
      <c r="AA431" s="3"/>
      <c r="AB431" s="3"/>
      <c r="AC431" s="3"/>
      <c r="AD431" s="3"/>
      <c r="AE431" s="3"/>
      <c r="AF431" s="3"/>
      <c r="AG431" s="3"/>
      <c r="AH431" s="3"/>
      <c r="AI431" s="3"/>
      <c r="AJ431" s="3"/>
      <c r="AK431" s="3"/>
      <c r="AL431" s="3"/>
      <c r="AM431" s="3"/>
      <c r="AN431" s="3"/>
      <c r="AO431" s="3"/>
      <c r="AP431" s="3"/>
      <c r="AQ431" s="3"/>
      <c r="AR431" s="3"/>
      <c r="AS431" s="3"/>
      <c r="AT431" s="3"/>
      <c r="AU431" s="3"/>
      <c r="AV431" s="3"/>
      <c r="AW431" s="3"/>
      <c r="AX431" s="3"/>
      <c r="AY431" s="3"/>
      <c r="AZ431" s="3"/>
      <c r="BA431" s="3"/>
      <c r="BB431" s="3"/>
      <c r="BC431" s="3"/>
      <c r="BD431" s="3"/>
      <c r="BE431" s="3"/>
      <c r="BF431" s="3"/>
      <c r="BG431" s="3"/>
      <c r="BH431" s="3"/>
      <c r="BI431" s="767" t="s">
        <v>1625</v>
      </c>
      <c r="BJ431" s="3"/>
      <c r="BK431" s="3"/>
      <c r="BL431" s="3"/>
      <c r="BM431" s="3"/>
      <c r="BN431" s="3"/>
      <c r="BO431" s="3"/>
      <c r="BP431" s="3"/>
      <c r="BQ431" s="3"/>
      <c r="BR431" s="3"/>
      <c r="BS431" s="3"/>
    </row>
    <row r="432" spans="1:71" ht="24.75" hidden="1" customHeight="1">
      <c r="A432" s="26"/>
      <c r="B432" s="3"/>
      <c r="C432" s="3"/>
      <c r="D432" s="3"/>
      <c r="E432" s="3"/>
      <c r="F432" s="3"/>
      <c r="G432" s="3"/>
      <c r="H432" s="3"/>
      <c r="I432" s="3"/>
      <c r="J432" s="3"/>
      <c r="K432" s="3"/>
      <c r="L432" s="3"/>
      <c r="M432" s="3"/>
      <c r="N432" s="3"/>
      <c r="O432" s="3"/>
      <c r="P432" s="3"/>
      <c r="Q432" s="3"/>
      <c r="R432" s="3"/>
      <c r="S432" s="3"/>
      <c r="T432" s="3"/>
      <c r="U432" s="3"/>
      <c r="V432" s="3"/>
      <c r="W432" s="3"/>
      <c r="X432" s="3"/>
      <c r="Y432" s="3"/>
      <c r="Z432" s="3"/>
      <c r="AA432" s="3"/>
      <c r="AB432" s="3"/>
      <c r="AC432" s="3"/>
      <c r="AD432" s="3"/>
      <c r="AE432" s="3"/>
      <c r="AF432" s="3"/>
      <c r="AG432" s="3"/>
      <c r="AH432" s="3"/>
      <c r="AI432" s="3"/>
      <c r="AJ432" s="3"/>
      <c r="AK432" s="3"/>
      <c r="AL432" s="3"/>
      <c r="AM432" s="3"/>
      <c r="AN432" s="3"/>
      <c r="AO432" s="3"/>
      <c r="AP432" s="3"/>
      <c r="AQ432" s="3"/>
      <c r="AR432" s="3"/>
      <c r="AS432" s="3"/>
      <c r="AT432" s="3"/>
      <c r="AU432" s="3"/>
      <c r="AV432" s="3"/>
      <c r="AW432" s="3"/>
      <c r="AX432" s="3"/>
      <c r="AY432" s="3"/>
      <c r="AZ432" s="3"/>
      <c r="BA432" s="3"/>
      <c r="BB432" s="3"/>
      <c r="BC432" s="3"/>
      <c r="BD432" s="3"/>
      <c r="BE432" s="3"/>
      <c r="BF432" s="3"/>
      <c r="BG432" s="3"/>
      <c r="BH432" s="3"/>
      <c r="BI432" s="767" t="s">
        <v>1626</v>
      </c>
      <c r="BJ432" s="3"/>
      <c r="BK432" s="3"/>
      <c r="BL432" s="3"/>
      <c r="BM432" s="3"/>
      <c r="BN432" s="3"/>
      <c r="BO432" s="3"/>
      <c r="BP432" s="3"/>
      <c r="BQ432" s="3"/>
      <c r="BR432" s="3"/>
      <c r="BS432" s="3"/>
    </row>
    <row r="433" spans="1:71" ht="24.75" hidden="1" customHeight="1">
      <c r="A433" s="26"/>
      <c r="B433" s="3"/>
      <c r="C433" s="3"/>
      <c r="D433" s="3"/>
      <c r="E433" s="3"/>
      <c r="F433" s="3"/>
      <c r="G433" s="3"/>
      <c r="H433" s="3"/>
      <c r="I433" s="3"/>
      <c r="J433" s="3"/>
      <c r="K433" s="3"/>
      <c r="L433" s="3"/>
      <c r="M433" s="3"/>
      <c r="N433" s="3"/>
      <c r="O433" s="3"/>
      <c r="P433" s="3"/>
      <c r="Q433" s="3"/>
      <c r="R433" s="3"/>
      <c r="S433" s="3"/>
      <c r="T433" s="3"/>
      <c r="U433" s="3"/>
      <c r="V433" s="3"/>
      <c r="W433" s="3"/>
      <c r="X433" s="3"/>
      <c r="Y433" s="3"/>
      <c r="Z433" s="3"/>
      <c r="AA433" s="3"/>
      <c r="AB433" s="3"/>
      <c r="AC433" s="3"/>
      <c r="AD433" s="3"/>
      <c r="AE433" s="3"/>
      <c r="AF433" s="3"/>
      <c r="AG433" s="3"/>
      <c r="AH433" s="3"/>
      <c r="AI433" s="3"/>
      <c r="AJ433" s="3"/>
      <c r="AK433" s="3"/>
      <c r="AL433" s="3"/>
      <c r="AM433" s="3"/>
      <c r="AN433" s="3"/>
      <c r="AO433" s="3"/>
      <c r="AP433" s="3"/>
      <c r="AQ433" s="3"/>
      <c r="AR433" s="3"/>
      <c r="AS433" s="3"/>
      <c r="AT433" s="3"/>
      <c r="AU433" s="3"/>
      <c r="AV433" s="3"/>
      <c r="AW433" s="3"/>
      <c r="AX433" s="3"/>
      <c r="AY433" s="3"/>
      <c r="AZ433" s="3"/>
      <c r="BA433" s="3"/>
      <c r="BB433" s="3"/>
      <c r="BC433" s="3"/>
      <c r="BD433" s="3"/>
      <c r="BE433" s="3"/>
      <c r="BF433" s="3"/>
      <c r="BG433" s="3"/>
      <c r="BH433" s="3"/>
      <c r="BI433" s="767" t="s">
        <v>1627</v>
      </c>
      <c r="BJ433" s="3"/>
      <c r="BK433" s="3"/>
      <c r="BL433" s="3"/>
      <c r="BM433" s="3"/>
      <c r="BN433" s="3"/>
      <c r="BO433" s="3"/>
      <c r="BP433" s="3"/>
      <c r="BQ433" s="3"/>
      <c r="BR433" s="3"/>
      <c r="BS433" s="3"/>
    </row>
    <row r="434" spans="1:71" ht="24.75" hidden="1" customHeight="1">
      <c r="A434" s="26"/>
      <c r="B434" s="3"/>
      <c r="C434" s="3"/>
      <c r="D434" s="3"/>
      <c r="E434" s="3"/>
      <c r="F434" s="3"/>
      <c r="G434" s="3"/>
      <c r="H434" s="3"/>
      <c r="I434" s="3"/>
      <c r="J434" s="3"/>
      <c r="K434" s="3"/>
      <c r="L434" s="3"/>
      <c r="M434" s="3"/>
      <c r="N434" s="3"/>
      <c r="O434" s="3"/>
      <c r="P434" s="3"/>
      <c r="Q434" s="3"/>
      <c r="R434" s="3"/>
      <c r="S434" s="3"/>
      <c r="T434" s="3"/>
      <c r="U434" s="3"/>
      <c r="V434" s="3"/>
      <c r="W434" s="3"/>
      <c r="X434" s="3"/>
      <c r="Y434" s="3"/>
      <c r="Z434" s="3"/>
      <c r="AA434" s="3"/>
      <c r="AB434" s="3"/>
      <c r="AC434" s="3"/>
      <c r="AD434" s="3"/>
      <c r="AE434" s="3"/>
      <c r="AF434" s="3"/>
      <c r="AG434" s="3"/>
      <c r="AH434" s="3"/>
      <c r="AI434" s="3"/>
      <c r="AJ434" s="3"/>
      <c r="AK434" s="3"/>
      <c r="AL434" s="3"/>
      <c r="AM434" s="3"/>
      <c r="AN434" s="3"/>
      <c r="AO434" s="3"/>
      <c r="AP434" s="3"/>
      <c r="AQ434" s="3"/>
      <c r="AR434" s="3"/>
      <c r="AS434" s="3"/>
      <c r="AT434" s="3"/>
      <c r="AU434" s="3"/>
      <c r="AV434" s="3"/>
      <c r="AW434" s="3"/>
      <c r="AX434" s="3"/>
      <c r="AY434" s="3"/>
      <c r="AZ434" s="3"/>
      <c r="BA434" s="3"/>
      <c r="BB434" s="3"/>
      <c r="BC434" s="3"/>
      <c r="BD434" s="3"/>
      <c r="BE434" s="3"/>
      <c r="BF434" s="3"/>
      <c r="BG434" s="3"/>
      <c r="BH434" s="3"/>
      <c r="BI434" s="767" t="s">
        <v>1628</v>
      </c>
      <c r="BJ434" s="3"/>
      <c r="BK434" s="3"/>
      <c r="BL434" s="3"/>
      <c r="BM434" s="3"/>
      <c r="BN434" s="3"/>
      <c r="BO434" s="3"/>
      <c r="BP434" s="3"/>
      <c r="BQ434" s="3"/>
      <c r="BR434" s="3"/>
      <c r="BS434" s="3"/>
    </row>
    <row r="435" spans="1:71" ht="24.75" hidden="1" customHeight="1">
      <c r="A435" s="26"/>
      <c r="B435" s="3"/>
      <c r="C435" s="3"/>
      <c r="D435" s="3"/>
      <c r="E435" s="3"/>
      <c r="F435" s="3"/>
      <c r="G435" s="3"/>
      <c r="H435" s="3"/>
      <c r="I435" s="3"/>
      <c r="J435" s="3"/>
      <c r="K435" s="3"/>
      <c r="L435" s="3"/>
      <c r="M435" s="3"/>
      <c r="N435" s="3"/>
      <c r="O435" s="3"/>
      <c r="P435" s="3"/>
      <c r="Q435" s="3"/>
      <c r="R435" s="3"/>
      <c r="S435" s="3"/>
      <c r="T435" s="3"/>
      <c r="U435" s="3"/>
      <c r="V435" s="3"/>
      <c r="W435" s="3"/>
      <c r="X435" s="3"/>
      <c r="Y435" s="3"/>
      <c r="Z435" s="3"/>
      <c r="AA435" s="3"/>
      <c r="AB435" s="3"/>
      <c r="AC435" s="3"/>
      <c r="AD435" s="3"/>
      <c r="AE435" s="3"/>
      <c r="AF435" s="3"/>
      <c r="AG435" s="3"/>
      <c r="AH435" s="3"/>
      <c r="AI435" s="3"/>
      <c r="AJ435" s="3"/>
      <c r="AK435" s="3"/>
      <c r="AL435" s="3"/>
      <c r="AM435" s="3"/>
      <c r="AN435" s="3"/>
      <c r="AO435" s="3"/>
      <c r="AP435" s="3"/>
      <c r="AQ435" s="3"/>
      <c r="AR435" s="3"/>
      <c r="AS435" s="3"/>
      <c r="AT435" s="3"/>
      <c r="AU435" s="3"/>
      <c r="AV435" s="3"/>
      <c r="AW435" s="3"/>
      <c r="AX435" s="3"/>
      <c r="AY435" s="3"/>
      <c r="AZ435" s="3"/>
      <c r="BA435" s="3"/>
      <c r="BB435" s="3"/>
      <c r="BC435" s="3"/>
      <c r="BD435" s="3"/>
      <c r="BE435" s="3"/>
      <c r="BF435" s="3"/>
      <c r="BG435" s="3"/>
      <c r="BH435" s="3"/>
      <c r="BI435" s="767" t="s">
        <v>1629</v>
      </c>
      <c r="BJ435" s="3"/>
      <c r="BK435" s="3"/>
      <c r="BL435" s="3"/>
      <c r="BM435" s="3"/>
      <c r="BN435" s="3"/>
      <c r="BO435" s="3"/>
      <c r="BP435" s="3"/>
      <c r="BQ435" s="3"/>
      <c r="BR435" s="3"/>
      <c r="BS435" s="3"/>
    </row>
    <row r="436" spans="1:71" ht="24.75" hidden="1" customHeight="1">
      <c r="A436" s="26"/>
      <c r="B436" s="3"/>
      <c r="C436" s="3"/>
      <c r="D436" s="3"/>
      <c r="E436" s="3"/>
      <c r="F436" s="3"/>
      <c r="G436" s="3"/>
      <c r="H436" s="3"/>
      <c r="I436" s="3"/>
      <c r="J436" s="3"/>
      <c r="K436" s="3"/>
      <c r="L436" s="3"/>
      <c r="M436" s="3"/>
      <c r="N436" s="3"/>
      <c r="O436" s="3"/>
      <c r="P436" s="3"/>
      <c r="Q436" s="3"/>
      <c r="R436" s="3"/>
      <c r="S436" s="3"/>
      <c r="T436" s="3"/>
      <c r="U436" s="3"/>
      <c r="V436" s="3"/>
      <c r="W436" s="3"/>
      <c r="X436" s="3"/>
      <c r="Y436" s="3"/>
      <c r="Z436" s="3"/>
      <c r="AA436" s="3"/>
      <c r="AB436" s="3"/>
      <c r="AC436" s="3"/>
      <c r="AD436" s="3"/>
      <c r="AE436" s="3"/>
      <c r="AF436" s="3"/>
      <c r="AG436" s="3"/>
      <c r="AH436" s="3"/>
      <c r="AI436" s="3"/>
      <c r="AJ436" s="3"/>
      <c r="AK436" s="3"/>
      <c r="AL436" s="3"/>
      <c r="AM436" s="3"/>
      <c r="AN436" s="3"/>
      <c r="AO436" s="3"/>
      <c r="AP436" s="3"/>
      <c r="AQ436" s="3"/>
      <c r="AR436" s="3"/>
      <c r="AS436" s="3"/>
      <c r="AT436" s="3"/>
      <c r="AU436" s="3"/>
      <c r="AV436" s="3"/>
      <c r="AW436" s="3"/>
      <c r="AX436" s="3"/>
      <c r="AY436" s="3"/>
      <c r="AZ436" s="3"/>
      <c r="BA436" s="3"/>
      <c r="BB436" s="3"/>
      <c r="BC436" s="3"/>
      <c r="BD436" s="3"/>
      <c r="BE436" s="3"/>
      <c r="BF436" s="3"/>
      <c r="BG436" s="3"/>
      <c r="BH436" s="3"/>
      <c r="BI436" s="767" t="s">
        <v>1630</v>
      </c>
      <c r="BJ436" s="3"/>
      <c r="BK436" s="3"/>
      <c r="BL436" s="3"/>
      <c r="BM436" s="3"/>
      <c r="BN436" s="3"/>
      <c r="BO436" s="3"/>
      <c r="BP436" s="3"/>
      <c r="BQ436" s="3"/>
      <c r="BR436" s="3"/>
      <c r="BS436" s="3"/>
    </row>
    <row r="437" spans="1:71" ht="24.75" hidden="1" customHeight="1">
      <c r="A437" s="26"/>
      <c r="B437" s="3"/>
      <c r="C437" s="3"/>
      <c r="D437" s="3"/>
      <c r="E437" s="3"/>
      <c r="F437" s="3"/>
      <c r="G437" s="3"/>
      <c r="H437" s="3"/>
      <c r="I437" s="3"/>
      <c r="J437" s="3"/>
      <c r="K437" s="3"/>
      <c r="L437" s="3"/>
      <c r="M437" s="3"/>
      <c r="N437" s="3"/>
      <c r="O437" s="3"/>
      <c r="P437" s="3"/>
      <c r="Q437" s="3"/>
      <c r="R437" s="3"/>
      <c r="S437" s="3"/>
      <c r="T437" s="3"/>
      <c r="U437" s="3"/>
      <c r="V437" s="3"/>
      <c r="W437" s="3"/>
      <c r="X437" s="3"/>
      <c r="Y437" s="3"/>
      <c r="Z437" s="3"/>
      <c r="AA437" s="3"/>
      <c r="AB437" s="3"/>
      <c r="AC437" s="3"/>
      <c r="AD437" s="3"/>
      <c r="AE437" s="3"/>
      <c r="AF437" s="3"/>
      <c r="AG437" s="3"/>
      <c r="AH437" s="3"/>
      <c r="AI437" s="3"/>
      <c r="AJ437" s="3"/>
      <c r="AK437" s="3"/>
      <c r="AL437" s="3"/>
      <c r="AM437" s="3"/>
      <c r="AN437" s="3"/>
      <c r="AO437" s="3"/>
      <c r="AP437" s="3"/>
      <c r="AQ437" s="3"/>
      <c r="AR437" s="3"/>
      <c r="AS437" s="3"/>
      <c r="AT437" s="3"/>
      <c r="AU437" s="3"/>
      <c r="AV437" s="3"/>
      <c r="AW437" s="3"/>
      <c r="AX437" s="3"/>
      <c r="AY437" s="3"/>
      <c r="AZ437" s="3"/>
      <c r="BA437" s="3"/>
      <c r="BB437" s="3"/>
      <c r="BC437" s="3"/>
      <c r="BD437" s="3"/>
      <c r="BE437" s="3"/>
      <c r="BF437" s="3"/>
      <c r="BG437" s="3"/>
      <c r="BH437" s="3"/>
      <c r="BI437" s="767" t="s">
        <v>1631</v>
      </c>
      <c r="BJ437" s="3"/>
      <c r="BK437" s="3"/>
      <c r="BL437" s="3"/>
      <c r="BM437" s="3"/>
      <c r="BN437" s="3"/>
      <c r="BO437" s="3"/>
      <c r="BP437" s="3"/>
      <c r="BQ437" s="3"/>
      <c r="BR437" s="3"/>
      <c r="BS437" s="3"/>
    </row>
    <row r="438" spans="1:71" ht="24.75" hidden="1" customHeight="1">
      <c r="A438" s="26"/>
      <c r="B438" s="3"/>
      <c r="C438" s="3"/>
      <c r="D438" s="3"/>
      <c r="E438" s="3"/>
      <c r="F438" s="3"/>
      <c r="G438" s="3"/>
      <c r="H438" s="3"/>
      <c r="I438" s="3"/>
      <c r="J438" s="3"/>
      <c r="K438" s="3"/>
      <c r="L438" s="3"/>
      <c r="M438" s="3"/>
      <c r="N438" s="3"/>
      <c r="O438" s="3"/>
      <c r="P438" s="3"/>
      <c r="Q438" s="3"/>
      <c r="R438" s="3"/>
      <c r="S438" s="3"/>
      <c r="T438" s="3"/>
      <c r="U438" s="3"/>
      <c r="V438" s="3"/>
      <c r="W438" s="3"/>
      <c r="X438" s="3"/>
      <c r="Y438" s="3"/>
      <c r="Z438" s="3"/>
      <c r="AA438" s="3"/>
      <c r="AB438" s="3"/>
      <c r="AC438" s="3"/>
      <c r="AD438" s="3"/>
      <c r="AE438" s="3"/>
      <c r="AF438" s="3"/>
      <c r="AG438" s="3"/>
      <c r="AH438" s="3"/>
      <c r="AI438" s="3"/>
      <c r="AJ438" s="3"/>
      <c r="AK438" s="3"/>
      <c r="AL438" s="3"/>
      <c r="AM438" s="3"/>
      <c r="AN438" s="3"/>
      <c r="AO438" s="3"/>
      <c r="AP438" s="3"/>
      <c r="AQ438" s="3"/>
      <c r="AR438" s="3"/>
      <c r="AS438" s="3"/>
      <c r="AT438" s="3"/>
      <c r="AU438" s="3"/>
      <c r="AV438" s="3"/>
      <c r="AW438" s="3"/>
      <c r="AX438" s="3"/>
      <c r="AY438" s="3"/>
      <c r="AZ438" s="3"/>
      <c r="BA438" s="3"/>
      <c r="BB438" s="3"/>
      <c r="BC438" s="3"/>
      <c r="BD438" s="3"/>
      <c r="BE438" s="3"/>
      <c r="BF438" s="3"/>
      <c r="BG438" s="3"/>
      <c r="BH438" s="3"/>
      <c r="BI438" s="767" t="s">
        <v>1632</v>
      </c>
      <c r="BJ438" s="3"/>
      <c r="BK438" s="3"/>
      <c r="BL438" s="3"/>
      <c r="BM438" s="3"/>
      <c r="BN438" s="3"/>
      <c r="BO438" s="3"/>
      <c r="BP438" s="3"/>
      <c r="BQ438" s="3"/>
      <c r="BR438" s="3"/>
      <c r="BS438" s="3"/>
    </row>
    <row r="439" spans="1:71" ht="24.75" hidden="1" customHeight="1">
      <c r="A439" s="26"/>
      <c r="B439" s="3"/>
      <c r="C439" s="3"/>
      <c r="D439" s="3"/>
      <c r="E439" s="3"/>
      <c r="F439" s="3"/>
      <c r="G439" s="3"/>
      <c r="H439" s="3"/>
      <c r="I439" s="3"/>
      <c r="J439" s="3"/>
      <c r="K439" s="3"/>
      <c r="L439" s="3"/>
      <c r="M439" s="3"/>
      <c r="N439" s="3"/>
      <c r="O439" s="3"/>
      <c r="P439" s="3"/>
      <c r="Q439" s="3"/>
      <c r="R439" s="3"/>
      <c r="S439" s="3"/>
      <c r="T439" s="3"/>
      <c r="U439" s="3"/>
      <c r="V439" s="3"/>
      <c r="W439" s="3"/>
      <c r="X439" s="3"/>
      <c r="Y439" s="3"/>
      <c r="Z439" s="3"/>
      <c r="AA439" s="3"/>
      <c r="AB439" s="3"/>
      <c r="AC439" s="3"/>
      <c r="AD439" s="3"/>
      <c r="AE439" s="3"/>
      <c r="AF439" s="3"/>
      <c r="AG439" s="3"/>
      <c r="AH439" s="3"/>
      <c r="AI439" s="3"/>
      <c r="AJ439" s="3"/>
      <c r="AK439" s="3"/>
      <c r="AL439" s="3"/>
      <c r="AM439" s="3"/>
      <c r="AN439" s="3"/>
      <c r="AO439" s="3"/>
      <c r="AP439" s="3"/>
      <c r="AQ439" s="3"/>
      <c r="AR439" s="3"/>
      <c r="AS439" s="3"/>
      <c r="AT439" s="3"/>
      <c r="AU439" s="3"/>
      <c r="AV439" s="3"/>
      <c r="AW439" s="3"/>
      <c r="AX439" s="3"/>
      <c r="AY439" s="3"/>
      <c r="AZ439" s="3"/>
      <c r="BA439" s="3"/>
      <c r="BB439" s="3"/>
      <c r="BC439" s="3"/>
      <c r="BD439" s="3"/>
      <c r="BE439" s="3"/>
      <c r="BF439" s="3"/>
      <c r="BG439" s="3"/>
      <c r="BH439" s="3"/>
      <c r="BI439" s="767" t="s">
        <v>1633</v>
      </c>
      <c r="BJ439" s="3"/>
      <c r="BK439" s="3"/>
      <c r="BL439" s="3"/>
      <c r="BM439" s="3"/>
      <c r="BN439" s="3"/>
      <c r="BO439" s="3"/>
      <c r="BP439" s="3"/>
      <c r="BQ439" s="3"/>
      <c r="BR439" s="3"/>
      <c r="BS439" s="3"/>
    </row>
    <row r="440" spans="1:71" ht="24.75" hidden="1" customHeight="1">
      <c r="A440" s="26"/>
      <c r="B440" s="3"/>
      <c r="C440" s="3"/>
      <c r="D440" s="3"/>
      <c r="E440" s="3"/>
      <c r="F440" s="3"/>
      <c r="G440" s="3"/>
      <c r="H440" s="3"/>
      <c r="I440" s="3"/>
      <c r="J440" s="3"/>
      <c r="K440" s="3"/>
      <c r="L440" s="3"/>
      <c r="M440" s="3"/>
      <c r="N440" s="3"/>
      <c r="O440" s="3"/>
      <c r="P440" s="3"/>
      <c r="Q440" s="3"/>
      <c r="R440" s="3"/>
      <c r="S440" s="3"/>
      <c r="T440" s="3"/>
      <c r="U440" s="3"/>
      <c r="V440" s="3"/>
      <c r="W440" s="3"/>
      <c r="X440" s="3"/>
      <c r="Y440" s="3"/>
      <c r="Z440" s="3"/>
      <c r="AA440" s="3"/>
      <c r="AB440" s="3"/>
      <c r="AC440" s="3"/>
      <c r="AD440" s="3"/>
      <c r="AE440" s="3"/>
      <c r="AF440" s="3"/>
      <c r="AG440" s="3"/>
      <c r="AH440" s="3"/>
      <c r="AI440" s="3"/>
      <c r="AJ440" s="3"/>
      <c r="AK440" s="3"/>
      <c r="AL440" s="3"/>
      <c r="AM440" s="3"/>
      <c r="AN440" s="3"/>
      <c r="AO440" s="3"/>
      <c r="AP440" s="3"/>
      <c r="AQ440" s="3"/>
      <c r="AR440" s="3"/>
      <c r="AS440" s="3"/>
      <c r="AT440" s="3"/>
      <c r="AU440" s="3"/>
      <c r="AV440" s="3"/>
      <c r="AW440" s="3"/>
      <c r="AX440" s="3"/>
      <c r="AY440" s="3"/>
      <c r="AZ440" s="3"/>
      <c r="BA440" s="3"/>
      <c r="BB440" s="3"/>
      <c r="BC440" s="3"/>
      <c r="BD440" s="3"/>
      <c r="BE440" s="3"/>
      <c r="BF440" s="3"/>
      <c r="BG440" s="3"/>
      <c r="BH440" s="3"/>
      <c r="BI440" s="767" t="s">
        <v>1634</v>
      </c>
      <c r="BJ440" s="3"/>
      <c r="BK440" s="3"/>
      <c r="BL440" s="3"/>
      <c r="BM440" s="3"/>
      <c r="BN440" s="3"/>
      <c r="BO440" s="3"/>
      <c r="BP440" s="3"/>
      <c r="BQ440" s="3"/>
      <c r="BR440" s="3"/>
      <c r="BS440" s="3"/>
    </row>
    <row r="441" spans="1:71" ht="24.75" hidden="1" customHeight="1">
      <c r="A441" s="26"/>
      <c r="B441" s="3"/>
      <c r="C441" s="3"/>
      <c r="D441" s="3"/>
      <c r="E441" s="3"/>
      <c r="F441" s="3"/>
      <c r="G441" s="3"/>
      <c r="H441" s="3"/>
      <c r="I441" s="3"/>
      <c r="J441" s="3"/>
      <c r="K441" s="3"/>
      <c r="L441" s="3"/>
      <c r="M441" s="3"/>
      <c r="N441" s="3"/>
      <c r="O441" s="3"/>
      <c r="P441" s="3"/>
      <c r="Q441" s="3"/>
      <c r="R441" s="3"/>
      <c r="S441" s="3"/>
      <c r="T441" s="3"/>
      <c r="U441" s="3"/>
      <c r="V441" s="3"/>
      <c r="W441" s="3"/>
      <c r="X441" s="3"/>
      <c r="Y441" s="3"/>
      <c r="Z441" s="3"/>
      <c r="AA441" s="3"/>
      <c r="AB441" s="3"/>
      <c r="AC441" s="3"/>
      <c r="AD441" s="3"/>
      <c r="AE441" s="3"/>
      <c r="AF441" s="3"/>
      <c r="AG441" s="3"/>
      <c r="AH441" s="3"/>
      <c r="AI441" s="3"/>
      <c r="AJ441" s="3"/>
      <c r="AK441" s="3"/>
      <c r="AL441" s="3"/>
      <c r="AM441" s="3"/>
      <c r="AN441" s="3"/>
      <c r="AO441" s="3"/>
      <c r="AP441" s="3"/>
      <c r="AQ441" s="3"/>
      <c r="AR441" s="3"/>
      <c r="AS441" s="3"/>
      <c r="AT441" s="3"/>
      <c r="AU441" s="3"/>
      <c r="AV441" s="3"/>
      <c r="AW441" s="3"/>
      <c r="AX441" s="3"/>
      <c r="AY441" s="3"/>
      <c r="AZ441" s="3"/>
      <c r="BA441" s="3"/>
      <c r="BB441" s="3"/>
      <c r="BC441" s="3"/>
      <c r="BD441" s="3"/>
      <c r="BE441" s="3"/>
      <c r="BF441" s="3"/>
      <c r="BG441" s="3"/>
      <c r="BH441" s="3"/>
      <c r="BI441" s="767" t="s">
        <v>1635</v>
      </c>
      <c r="BJ441" s="3"/>
      <c r="BK441" s="3"/>
      <c r="BL441" s="3"/>
      <c r="BM441" s="3"/>
      <c r="BN441" s="3"/>
      <c r="BO441" s="3"/>
      <c r="BP441" s="3"/>
      <c r="BQ441" s="3"/>
      <c r="BR441" s="3"/>
      <c r="BS441" s="3"/>
    </row>
    <row r="442" spans="1:71" ht="24.75" hidden="1" customHeight="1">
      <c r="A442" s="26"/>
      <c r="B442" s="3"/>
      <c r="C442" s="3"/>
      <c r="D442" s="3"/>
      <c r="E442" s="3"/>
      <c r="F442" s="3"/>
      <c r="G442" s="3"/>
      <c r="H442" s="3"/>
      <c r="I442" s="3"/>
      <c r="J442" s="3"/>
      <c r="K442" s="3"/>
      <c r="L442" s="3"/>
      <c r="M442" s="3"/>
      <c r="N442" s="3"/>
      <c r="O442" s="3"/>
      <c r="P442" s="3"/>
      <c r="Q442" s="3"/>
      <c r="R442" s="3"/>
      <c r="S442" s="3"/>
      <c r="T442" s="3"/>
      <c r="U442" s="3"/>
      <c r="V442" s="3"/>
      <c r="W442" s="3"/>
      <c r="X442" s="3"/>
      <c r="Y442" s="3"/>
      <c r="Z442" s="3"/>
      <c r="AA442" s="3"/>
      <c r="AB442" s="3"/>
      <c r="AC442" s="3"/>
      <c r="AD442" s="3"/>
      <c r="AE442" s="3"/>
      <c r="AF442" s="3"/>
      <c r="AG442" s="3"/>
      <c r="AH442" s="3"/>
      <c r="AI442" s="3"/>
      <c r="AJ442" s="3"/>
      <c r="AK442" s="3"/>
      <c r="AL442" s="3"/>
      <c r="AM442" s="3"/>
      <c r="AN442" s="3"/>
      <c r="AO442" s="3"/>
      <c r="AP442" s="3"/>
      <c r="AQ442" s="3"/>
      <c r="AR442" s="3"/>
      <c r="AS442" s="3"/>
      <c r="AT442" s="3"/>
      <c r="AU442" s="3"/>
      <c r="AV442" s="3"/>
      <c r="AW442" s="3"/>
      <c r="AX442" s="3"/>
      <c r="AY442" s="3"/>
      <c r="AZ442" s="3"/>
      <c r="BA442" s="3"/>
      <c r="BB442" s="3"/>
      <c r="BC442" s="3"/>
      <c r="BD442" s="3"/>
      <c r="BE442" s="3"/>
      <c r="BF442" s="3"/>
      <c r="BG442" s="3"/>
      <c r="BH442" s="3"/>
      <c r="BI442" s="767" t="s">
        <v>1636</v>
      </c>
      <c r="BJ442" s="3"/>
      <c r="BK442" s="3"/>
      <c r="BL442" s="3"/>
      <c r="BM442" s="3"/>
      <c r="BN442" s="3"/>
      <c r="BO442" s="3"/>
      <c r="BP442" s="3"/>
      <c r="BQ442" s="3"/>
      <c r="BR442" s="3"/>
      <c r="BS442" s="3"/>
    </row>
    <row r="443" spans="1:71" ht="24.75" hidden="1" customHeight="1">
      <c r="A443" s="26"/>
      <c r="B443" s="3"/>
      <c r="C443" s="3"/>
      <c r="D443" s="3"/>
      <c r="E443" s="3"/>
      <c r="F443" s="3"/>
      <c r="G443" s="3"/>
      <c r="H443" s="3"/>
      <c r="I443" s="3"/>
      <c r="J443" s="3"/>
      <c r="K443" s="3"/>
      <c r="L443" s="3"/>
      <c r="M443" s="3"/>
      <c r="N443" s="3"/>
      <c r="O443" s="3"/>
      <c r="P443" s="3"/>
      <c r="Q443" s="3"/>
      <c r="R443" s="3"/>
      <c r="S443" s="3"/>
      <c r="T443" s="3"/>
      <c r="U443" s="3"/>
      <c r="V443" s="3"/>
      <c r="W443" s="3"/>
      <c r="X443" s="3"/>
      <c r="Y443" s="3"/>
      <c r="Z443" s="3"/>
      <c r="AA443" s="3"/>
      <c r="AB443" s="3"/>
      <c r="AC443" s="3"/>
      <c r="AD443" s="3"/>
      <c r="AE443" s="3"/>
      <c r="AF443" s="3"/>
      <c r="AG443" s="3"/>
      <c r="AH443" s="3"/>
      <c r="AI443" s="3"/>
      <c r="AJ443" s="3"/>
      <c r="AK443" s="3"/>
      <c r="AL443" s="3"/>
      <c r="AM443" s="3"/>
      <c r="AN443" s="3"/>
      <c r="AO443" s="3"/>
      <c r="AP443" s="3"/>
      <c r="AQ443" s="3"/>
      <c r="AR443" s="3"/>
      <c r="AS443" s="3"/>
      <c r="AT443" s="3"/>
      <c r="AU443" s="3"/>
      <c r="AV443" s="3"/>
      <c r="AW443" s="3"/>
      <c r="AX443" s="3"/>
      <c r="AY443" s="3"/>
      <c r="AZ443" s="3"/>
      <c r="BA443" s="3"/>
      <c r="BB443" s="3"/>
      <c r="BC443" s="3"/>
      <c r="BD443" s="3"/>
      <c r="BE443" s="3"/>
      <c r="BF443" s="3"/>
      <c r="BG443" s="3"/>
      <c r="BH443" s="3"/>
      <c r="BI443" s="767" t="s">
        <v>1637</v>
      </c>
      <c r="BJ443" s="3"/>
      <c r="BK443" s="3"/>
      <c r="BL443" s="3"/>
      <c r="BM443" s="3"/>
      <c r="BN443" s="3"/>
      <c r="BO443" s="3"/>
      <c r="BP443" s="3"/>
      <c r="BQ443" s="3"/>
      <c r="BR443" s="3"/>
      <c r="BS443" s="3"/>
    </row>
    <row r="444" spans="1:71" ht="24.75" hidden="1" customHeight="1">
      <c r="A444" s="26"/>
      <c r="B444" s="3"/>
      <c r="C444" s="3"/>
      <c r="D444" s="3"/>
      <c r="E444" s="3"/>
      <c r="F444" s="3"/>
      <c r="G444" s="3"/>
      <c r="H444" s="3"/>
      <c r="I444" s="3"/>
      <c r="J444" s="3"/>
      <c r="K444" s="3"/>
      <c r="L444" s="3"/>
      <c r="M444" s="3"/>
      <c r="N444" s="3"/>
      <c r="O444" s="3"/>
      <c r="P444" s="3"/>
      <c r="Q444" s="3"/>
      <c r="R444" s="3"/>
      <c r="S444" s="3"/>
      <c r="T444" s="3"/>
      <c r="U444" s="3"/>
      <c r="V444" s="3"/>
      <c r="W444" s="3"/>
      <c r="X444" s="3"/>
      <c r="Y444" s="3"/>
      <c r="Z444" s="3"/>
      <c r="AA444" s="3"/>
      <c r="AB444" s="3"/>
      <c r="AC444" s="3"/>
      <c r="AD444" s="3"/>
      <c r="AE444" s="3"/>
      <c r="AF444" s="3"/>
      <c r="AG444" s="3"/>
      <c r="AH444" s="3"/>
      <c r="AI444" s="3"/>
      <c r="AJ444" s="3"/>
      <c r="AK444" s="3"/>
      <c r="AL444" s="3"/>
      <c r="AM444" s="3"/>
      <c r="AN444" s="3"/>
      <c r="AO444" s="3"/>
      <c r="AP444" s="3"/>
      <c r="AQ444" s="3"/>
      <c r="AR444" s="3"/>
      <c r="AS444" s="3"/>
      <c r="AT444" s="3"/>
      <c r="AU444" s="3"/>
      <c r="AV444" s="3"/>
      <c r="AW444" s="3"/>
      <c r="AX444" s="3"/>
      <c r="AY444" s="3"/>
      <c r="AZ444" s="3"/>
      <c r="BA444" s="3"/>
      <c r="BB444" s="3"/>
      <c r="BC444" s="3"/>
      <c r="BD444" s="3"/>
      <c r="BE444" s="3"/>
      <c r="BF444" s="3"/>
      <c r="BG444" s="3"/>
      <c r="BH444" s="3"/>
      <c r="BI444" s="767" t="s">
        <v>1638</v>
      </c>
      <c r="BJ444" s="3"/>
      <c r="BK444" s="3"/>
      <c r="BL444" s="3"/>
      <c r="BM444" s="3"/>
      <c r="BN444" s="3"/>
      <c r="BO444" s="3"/>
      <c r="BP444" s="3"/>
      <c r="BQ444" s="3"/>
      <c r="BR444" s="3"/>
      <c r="BS444" s="3"/>
    </row>
    <row r="445" spans="1:71" ht="24.75" hidden="1" customHeight="1">
      <c r="A445" s="26"/>
      <c r="B445" s="3"/>
      <c r="C445" s="3"/>
      <c r="D445" s="3"/>
      <c r="E445" s="3"/>
      <c r="F445" s="3"/>
      <c r="G445" s="3"/>
      <c r="H445" s="3"/>
      <c r="I445" s="3"/>
      <c r="J445" s="3"/>
      <c r="K445" s="3"/>
      <c r="L445" s="3"/>
      <c r="M445" s="3"/>
      <c r="N445" s="3"/>
      <c r="O445" s="3"/>
      <c r="P445" s="3"/>
      <c r="Q445" s="3"/>
      <c r="R445" s="3"/>
      <c r="S445" s="3"/>
      <c r="T445" s="3"/>
      <c r="U445" s="3"/>
      <c r="V445" s="3"/>
      <c r="W445" s="3"/>
      <c r="X445" s="3"/>
      <c r="Y445" s="3"/>
      <c r="Z445" s="3"/>
      <c r="AA445" s="3"/>
      <c r="AB445" s="3"/>
      <c r="AC445" s="3"/>
      <c r="AD445" s="3"/>
      <c r="AE445" s="3"/>
      <c r="AF445" s="3"/>
      <c r="AG445" s="3"/>
      <c r="AH445" s="3"/>
      <c r="AI445" s="3"/>
      <c r="AJ445" s="3"/>
      <c r="AK445" s="3"/>
      <c r="AL445" s="3"/>
      <c r="AM445" s="3"/>
      <c r="AN445" s="3"/>
      <c r="AO445" s="3"/>
      <c r="AP445" s="3"/>
      <c r="AQ445" s="3"/>
      <c r="AR445" s="3"/>
      <c r="AS445" s="3"/>
      <c r="AT445" s="3"/>
      <c r="AU445" s="3"/>
      <c r="AV445" s="3"/>
      <c r="AW445" s="3"/>
      <c r="AX445" s="3"/>
      <c r="AY445" s="3"/>
      <c r="AZ445" s="3"/>
      <c r="BA445" s="3"/>
      <c r="BB445" s="3"/>
      <c r="BC445" s="3"/>
      <c r="BD445" s="3"/>
      <c r="BE445" s="3"/>
      <c r="BF445" s="3"/>
      <c r="BG445" s="3"/>
      <c r="BH445" s="3"/>
      <c r="BI445" s="767" t="s">
        <v>1639</v>
      </c>
      <c r="BJ445" s="3"/>
      <c r="BK445" s="3"/>
      <c r="BL445" s="3"/>
      <c r="BM445" s="3"/>
      <c r="BN445" s="3"/>
      <c r="BO445" s="3"/>
      <c r="BP445" s="3"/>
      <c r="BQ445" s="3"/>
      <c r="BR445" s="3"/>
      <c r="BS445" s="3"/>
    </row>
    <row r="446" spans="1:71" ht="24.75" hidden="1" customHeight="1">
      <c r="A446" s="26"/>
      <c r="B446" s="3"/>
      <c r="C446" s="3"/>
      <c r="D446" s="3"/>
      <c r="E446" s="3"/>
      <c r="F446" s="3"/>
      <c r="G446" s="3"/>
      <c r="H446" s="3"/>
      <c r="I446" s="3"/>
      <c r="J446" s="3"/>
      <c r="K446" s="3"/>
      <c r="L446" s="3"/>
      <c r="M446" s="3"/>
      <c r="N446" s="3"/>
      <c r="O446" s="3"/>
      <c r="P446" s="3"/>
      <c r="Q446" s="3"/>
      <c r="R446" s="3"/>
      <c r="S446" s="3"/>
      <c r="T446" s="3"/>
      <c r="U446" s="3"/>
      <c r="V446" s="3"/>
      <c r="W446" s="3"/>
      <c r="X446" s="3"/>
      <c r="Y446" s="3"/>
      <c r="Z446" s="3"/>
      <c r="AA446" s="3"/>
      <c r="AB446" s="3"/>
      <c r="AC446" s="3"/>
      <c r="AD446" s="3"/>
      <c r="AE446" s="3"/>
      <c r="AF446" s="3"/>
      <c r="AG446" s="3"/>
      <c r="AH446" s="3"/>
      <c r="AI446" s="3"/>
      <c r="AJ446" s="3"/>
      <c r="AK446" s="3"/>
      <c r="AL446" s="3"/>
      <c r="AM446" s="3"/>
      <c r="AN446" s="3"/>
      <c r="AO446" s="3"/>
      <c r="AP446" s="3"/>
      <c r="AQ446" s="3"/>
      <c r="AR446" s="3"/>
      <c r="AS446" s="3"/>
      <c r="AT446" s="3"/>
      <c r="AU446" s="3"/>
      <c r="AV446" s="3"/>
      <c r="AW446" s="3"/>
      <c r="AX446" s="3"/>
      <c r="AY446" s="3"/>
      <c r="AZ446" s="3"/>
      <c r="BA446" s="3"/>
      <c r="BB446" s="3"/>
      <c r="BC446" s="3"/>
      <c r="BD446" s="3"/>
      <c r="BE446" s="3"/>
      <c r="BF446" s="3"/>
      <c r="BG446" s="3"/>
      <c r="BH446" s="3"/>
      <c r="BI446" s="767" t="s">
        <v>1640</v>
      </c>
      <c r="BJ446" s="3"/>
      <c r="BK446" s="3"/>
      <c r="BL446" s="3"/>
      <c r="BM446" s="3"/>
      <c r="BN446" s="3"/>
      <c r="BO446" s="3"/>
      <c r="BP446" s="3"/>
      <c r="BQ446" s="3"/>
      <c r="BR446" s="3"/>
      <c r="BS446" s="3"/>
    </row>
    <row r="447" spans="1:71" ht="24.75" hidden="1" customHeight="1">
      <c r="A447" s="26"/>
      <c r="B447" s="3"/>
      <c r="C447" s="3"/>
      <c r="D447" s="3"/>
      <c r="E447" s="3"/>
      <c r="F447" s="3"/>
      <c r="G447" s="3"/>
      <c r="H447" s="3"/>
      <c r="I447" s="3"/>
      <c r="J447" s="3"/>
      <c r="K447" s="3"/>
      <c r="L447" s="3"/>
      <c r="M447" s="3"/>
      <c r="N447" s="3"/>
      <c r="O447" s="3"/>
      <c r="P447" s="3"/>
      <c r="Q447" s="3"/>
      <c r="R447" s="3"/>
      <c r="S447" s="3"/>
      <c r="T447" s="3"/>
      <c r="U447" s="3"/>
      <c r="V447" s="3"/>
      <c r="W447" s="3"/>
      <c r="X447" s="3"/>
      <c r="Y447" s="3"/>
      <c r="Z447" s="3"/>
      <c r="AA447" s="3"/>
      <c r="AB447" s="3"/>
      <c r="AC447" s="3"/>
      <c r="AD447" s="3"/>
      <c r="AE447" s="3"/>
      <c r="AF447" s="3"/>
      <c r="AG447" s="3"/>
      <c r="AH447" s="3"/>
      <c r="AI447" s="3"/>
      <c r="AJ447" s="3"/>
      <c r="AK447" s="3"/>
      <c r="AL447" s="3"/>
      <c r="AM447" s="3"/>
      <c r="AN447" s="3"/>
      <c r="AO447" s="3"/>
      <c r="AP447" s="3"/>
      <c r="AQ447" s="3"/>
      <c r="AR447" s="3"/>
      <c r="AS447" s="3"/>
      <c r="AT447" s="3"/>
      <c r="AU447" s="3"/>
      <c r="AV447" s="3"/>
      <c r="AW447" s="3"/>
      <c r="AX447" s="3"/>
      <c r="AY447" s="3"/>
      <c r="AZ447" s="3"/>
      <c r="BA447" s="3"/>
      <c r="BB447" s="3"/>
      <c r="BC447" s="3"/>
      <c r="BD447" s="3"/>
      <c r="BE447" s="3"/>
      <c r="BF447" s="3"/>
      <c r="BG447" s="3"/>
      <c r="BH447" s="3"/>
      <c r="BI447" s="767" t="s">
        <v>1641</v>
      </c>
      <c r="BJ447" s="3"/>
      <c r="BK447" s="3"/>
      <c r="BL447" s="3"/>
      <c r="BM447" s="3"/>
      <c r="BN447" s="3"/>
      <c r="BO447" s="3"/>
      <c r="BP447" s="3"/>
      <c r="BQ447" s="3"/>
      <c r="BR447" s="3"/>
      <c r="BS447" s="3"/>
    </row>
    <row r="448" spans="1:71" ht="24.75" hidden="1" customHeight="1">
      <c r="A448" s="26"/>
      <c r="B448" s="3"/>
      <c r="C448" s="3"/>
      <c r="D448" s="3"/>
      <c r="E448" s="3"/>
      <c r="F448" s="3"/>
      <c r="G448" s="3"/>
      <c r="H448" s="3"/>
      <c r="I448" s="3"/>
      <c r="J448" s="3"/>
      <c r="K448" s="3"/>
      <c r="L448" s="3"/>
      <c r="M448" s="3"/>
      <c r="N448" s="3"/>
      <c r="O448" s="3"/>
      <c r="P448" s="3"/>
      <c r="Q448" s="3"/>
      <c r="R448" s="3"/>
      <c r="S448" s="3"/>
      <c r="T448" s="3"/>
      <c r="U448" s="3"/>
      <c r="V448" s="3"/>
      <c r="W448" s="3"/>
      <c r="X448" s="3"/>
      <c r="Y448" s="3"/>
      <c r="Z448" s="3"/>
      <c r="AA448" s="3"/>
      <c r="AB448" s="3"/>
      <c r="AC448" s="3"/>
      <c r="AD448" s="3"/>
      <c r="AE448" s="3"/>
      <c r="AF448" s="3"/>
      <c r="AG448" s="3"/>
      <c r="AH448" s="3"/>
      <c r="AI448" s="3"/>
      <c r="AJ448" s="3"/>
      <c r="AK448" s="3"/>
      <c r="AL448" s="3"/>
      <c r="AM448" s="3"/>
      <c r="AN448" s="3"/>
      <c r="AO448" s="3"/>
      <c r="AP448" s="3"/>
      <c r="AQ448" s="3"/>
      <c r="AR448" s="3"/>
      <c r="AS448" s="3"/>
      <c r="AT448" s="3"/>
      <c r="AU448" s="3"/>
      <c r="AV448" s="3"/>
      <c r="AW448" s="3"/>
      <c r="AX448" s="3"/>
      <c r="AY448" s="3"/>
      <c r="AZ448" s="3"/>
      <c r="BA448" s="3"/>
      <c r="BB448" s="3"/>
      <c r="BC448" s="3"/>
      <c r="BD448" s="3"/>
      <c r="BE448" s="3"/>
      <c r="BF448" s="3"/>
      <c r="BG448" s="3"/>
      <c r="BH448" s="3"/>
      <c r="BI448" s="767" t="s">
        <v>1642</v>
      </c>
      <c r="BJ448" s="3"/>
      <c r="BK448" s="3"/>
      <c r="BL448" s="3"/>
      <c r="BM448" s="3"/>
      <c r="BN448" s="3"/>
      <c r="BO448" s="3"/>
      <c r="BP448" s="3"/>
      <c r="BQ448" s="3"/>
      <c r="BR448" s="3"/>
      <c r="BS448" s="3"/>
    </row>
    <row r="449" spans="1:71" ht="24.75" hidden="1" customHeight="1">
      <c r="A449" s="26"/>
      <c r="B449" s="3"/>
      <c r="C449" s="3"/>
      <c r="D449" s="3"/>
      <c r="E449" s="3"/>
      <c r="F449" s="3"/>
      <c r="G449" s="3"/>
      <c r="H449" s="3"/>
      <c r="I449" s="3"/>
      <c r="J449" s="3"/>
      <c r="K449" s="3"/>
      <c r="L449" s="3"/>
      <c r="M449" s="3"/>
      <c r="N449" s="3"/>
      <c r="O449" s="3"/>
      <c r="P449" s="3"/>
      <c r="Q449" s="3"/>
      <c r="R449" s="3"/>
      <c r="S449" s="3"/>
      <c r="T449" s="3"/>
      <c r="U449" s="3"/>
      <c r="V449" s="3"/>
      <c r="W449" s="3"/>
      <c r="X449" s="3"/>
      <c r="Y449" s="3"/>
      <c r="Z449" s="3"/>
      <c r="AA449" s="3"/>
      <c r="AB449" s="3"/>
      <c r="AC449" s="3"/>
      <c r="AD449" s="3"/>
      <c r="AE449" s="3"/>
      <c r="AF449" s="3"/>
      <c r="AG449" s="3"/>
      <c r="AH449" s="3"/>
      <c r="AI449" s="3"/>
      <c r="AJ449" s="3"/>
      <c r="AK449" s="3"/>
      <c r="AL449" s="3"/>
      <c r="AM449" s="3"/>
      <c r="AN449" s="3"/>
      <c r="AO449" s="3"/>
      <c r="AP449" s="3"/>
      <c r="AQ449" s="3"/>
      <c r="AR449" s="3"/>
      <c r="AS449" s="3"/>
      <c r="AT449" s="3"/>
      <c r="AU449" s="3"/>
      <c r="AV449" s="3"/>
      <c r="AW449" s="3"/>
      <c r="AX449" s="3"/>
      <c r="AY449" s="3"/>
      <c r="AZ449" s="3"/>
      <c r="BA449" s="3"/>
      <c r="BB449" s="3"/>
      <c r="BC449" s="3"/>
      <c r="BD449" s="3"/>
      <c r="BE449" s="3"/>
      <c r="BF449" s="3"/>
      <c r="BG449" s="3"/>
      <c r="BH449" s="3"/>
      <c r="BI449" s="767" t="s">
        <v>1643</v>
      </c>
      <c r="BJ449" s="3"/>
      <c r="BK449" s="3"/>
      <c r="BL449" s="3"/>
      <c r="BM449" s="3"/>
      <c r="BN449" s="3"/>
      <c r="BO449" s="3"/>
      <c r="BP449" s="3"/>
      <c r="BQ449" s="3"/>
      <c r="BR449" s="3"/>
      <c r="BS449" s="3"/>
    </row>
    <row r="450" spans="1:71" ht="24.75" hidden="1" customHeight="1">
      <c r="A450" s="26"/>
      <c r="B450" s="3"/>
      <c r="C450" s="3"/>
      <c r="D450" s="3"/>
      <c r="E450" s="3"/>
      <c r="F450" s="3"/>
      <c r="G450" s="3"/>
      <c r="H450" s="3"/>
      <c r="I450" s="3"/>
      <c r="J450" s="3"/>
      <c r="K450" s="3"/>
      <c r="L450" s="3"/>
      <c r="M450" s="3"/>
      <c r="N450" s="3"/>
      <c r="O450" s="3"/>
      <c r="P450" s="3"/>
      <c r="Q450" s="3"/>
      <c r="R450" s="3"/>
      <c r="S450" s="3"/>
      <c r="T450" s="3"/>
      <c r="U450" s="3"/>
      <c r="V450" s="3"/>
      <c r="W450" s="3"/>
      <c r="X450" s="3"/>
      <c r="Y450" s="3"/>
      <c r="Z450" s="3"/>
      <c r="AA450" s="3"/>
      <c r="AB450" s="3"/>
      <c r="AC450" s="3"/>
      <c r="AD450" s="3"/>
      <c r="AE450" s="3"/>
      <c r="AF450" s="3"/>
      <c r="AG450" s="3"/>
      <c r="AH450" s="3"/>
      <c r="AI450" s="3"/>
      <c r="AJ450" s="3"/>
      <c r="AK450" s="3"/>
      <c r="AL450" s="3"/>
      <c r="AM450" s="3"/>
      <c r="AN450" s="3"/>
      <c r="AO450" s="3"/>
      <c r="AP450" s="3"/>
      <c r="AQ450" s="3"/>
      <c r="AR450" s="3"/>
      <c r="AS450" s="3"/>
      <c r="AT450" s="3"/>
      <c r="AU450" s="3"/>
      <c r="AV450" s="3"/>
      <c r="AW450" s="3"/>
      <c r="AX450" s="3"/>
      <c r="AY450" s="3"/>
      <c r="AZ450" s="3"/>
      <c r="BA450" s="3"/>
      <c r="BB450" s="3"/>
      <c r="BC450" s="3"/>
      <c r="BD450" s="3"/>
      <c r="BE450" s="3"/>
      <c r="BF450" s="3"/>
      <c r="BG450" s="3"/>
      <c r="BH450" s="3"/>
      <c r="BI450" s="767" t="s">
        <v>1644</v>
      </c>
      <c r="BJ450" s="3"/>
      <c r="BK450" s="3"/>
      <c r="BL450" s="3"/>
      <c r="BM450" s="3"/>
      <c r="BN450" s="3"/>
      <c r="BO450" s="3"/>
      <c r="BP450" s="3"/>
      <c r="BQ450" s="3"/>
      <c r="BR450" s="3"/>
      <c r="BS450" s="3"/>
    </row>
    <row r="451" spans="1:71" ht="24.75" hidden="1" customHeight="1">
      <c r="A451" s="26"/>
      <c r="B451" s="3"/>
      <c r="C451" s="3"/>
      <c r="D451" s="3"/>
      <c r="E451" s="3"/>
      <c r="F451" s="3"/>
      <c r="G451" s="3"/>
      <c r="H451" s="3"/>
      <c r="I451" s="3"/>
      <c r="J451" s="3"/>
      <c r="K451" s="3"/>
      <c r="L451" s="3"/>
      <c r="M451" s="3"/>
      <c r="N451" s="3"/>
      <c r="O451" s="3"/>
      <c r="P451" s="3"/>
      <c r="Q451" s="3"/>
      <c r="R451" s="3"/>
      <c r="S451" s="3"/>
      <c r="T451" s="3"/>
      <c r="U451" s="3"/>
      <c r="V451" s="3"/>
      <c r="W451" s="3"/>
      <c r="X451" s="3"/>
      <c r="Y451" s="3"/>
      <c r="Z451" s="3"/>
      <c r="AA451" s="3"/>
      <c r="AB451" s="3"/>
      <c r="AC451" s="3"/>
      <c r="AD451" s="3"/>
      <c r="AE451" s="3"/>
      <c r="AF451" s="3"/>
      <c r="AG451" s="3"/>
      <c r="AH451" s="3"/>
      <c r="AI451" s="3"/>
      <c r="AJ451" s="3"/>
      <c r="AK451" s="3"/>
      <c r="AL451" s="3"/>
      <c r="AM451" s="3"/>
      <c r="AN451" s="3"/>
      <c r="AO451" s="3"/>
      <c r="AP451" s="3"/>
      <c r="AQ451" s="3"/>
      <c r="AR451" s="3"/>
      <c r="AS451" s="3"/>
      <c r="AT451" s="3"/>
      <c r="AU451" s="3"/>
      <c r="AV451" s="3"/>
      <c r="AW451" s="3"/>
      <c r="AX451" s="3"/>
      <c r="AY451" s="3"/>
      <c r="AZ451" s="3"/>
      <c r="BA451" s="3"/>
      <c r="BB451" s="3"/>
      <c r="BC451" s="3"/>
      <c r="BD451" s="3"/>
      <c r="BE451" s="3"/>
      <c r="BF451" s="3"/>
      <c r="BG451" s="3"/>
      <c r="BH451" s="3"/>
      <c r="BI451" s="767" t="s">
        <v>1645</v>
      </c>
      <c r="BJ451" s="3"/>
      <c r="BK451" s="3"/>
      <c r="BL451" s="3"/>
      <c r="BM451" s="3"/>
      <c r="BN451" s="3"/>
      <c r="BO451" s="3"/>
      <c r="BP451" s="3"/>
      <c r="BQ451" s="3"/>
      <c r="BR451" s="3"/>
      <c r="BS451" s="3"/>
    </row>
    <row r="452" spans="1:71" ht="24.75" hidden="1" customHeight="1">
      <c r="A452" s="26"/>
      <c r="B452" s="3"/>
      <c r="C452" s="3"/>
      <c r="D452" s="3"/>
      <c r="E452" s="3"/>
      <c r="F452" s="3"/>
      <c r="G452" s="3"/>
      <c r="H452" s="3"/>
      <c r="I452" s="3"/>
      <c r="J452" s="3"/>
      <c r="K452" s="3"/>
      <c r="L452" s="3"/>
      <c r="M452" s="3"/>
      <c r="N452" s="3"/>
      <c r="O452" s="3"/>
      <c r="P452" s="3"/>
      <c r="Q452" s="3"/>
      <c r="R452" s="3"/>
      <c r="S452" s="3"/>
      <c r="T452" s="3"/>
      <c r="U452" s="3"/>
      <c r="V452" s="3"/>
      <c r="W452" s="3"/>
      <c r="X452" s="3"/>
      <c r="Y452" s="3"/>
      <c r="Z452" s="3"/>
      <c r="AA452" s="3"/>
      <c r="AB452" s="3"/>
      <c r="AC452" s="3"/>
      <c r="AD452" s="3"/>
      <c r="AE452" s="3"/>
      <c r="AF452" s="3"/>
      <c r="AG452" s="3"/>
      <c r="AH452" s="3"/>
      <c r="AI452" s="3"/>
      <c r="AJ452" s="3"/>
      <c r="AK452" s="3"/>
      <c r="AL452" s="3"/>
      <c r="AM452" s="3"/>
      <c r="AN452" s="3"/>
      <c r="AO452" s="3"/>
      <c r="AP452" s="3"/>
      <c r="AQ452" s="3"/>
      <c r="AR452" s="3"/>
      <c r="AS452" s="3"/>
      <c r="AT452" s="3"/>
      <c r="AU452" s="3"/>
      <c r="AV452" s="3"/>
      <c r="AW452" s="3"/>
      <c r="AX452" s="3"/>
      <c r="AY452" s="3"/>
      <c r="AZ452" s="3"/>
      <c r="BA452" s="3"/>
      <c r="BB452" s="3"/>
      <c r="BC452" s="3"/>
      <c r="BD452" s="3"/>
      <c r="BE452" s="3"/>
      <c r="BF452" s="3"/>
      <c r="BG452" s="3"/>
      <c r="BH452" s="3"/>
      <c r="BI452" s="767" t="s">
        <v>1646</v>
      </c>
      <c r="BJ452" s="3"/>
      <c r="BK452" s="3"/>
      <c r="BL452" s="3"/>
      <c r="BM452" s="3"/>
      <c r="BN452" s="3"/>
      <c r="BO452" s="3"/>
      <c r="BP452" s="3"/>
      <c r="BQ452" s="3"/>
      <c r="BR452" s="3"/>
      <c r="BS452" s="3"/>
    </row>
    <row r="453" spans="1:71" ht="24.75" hidden="1" customHeight="1">
      <c r="A453" s="26"/>
      <c r="B453" s="3"/>
      <c r="C453" s="3"/>
      <c r="D453" s="3"/>
      <c r="E453" s="3"/>
      <c r="F453" s="3"/>
      <c r="G453" s="3"/>
      <c r="H453" s="3"/>
      <c r="I453" s="3"/>
      <c r="J453" s="3"/>
      <c r="K453" s="3"/>
      <c r="L453" s="3"/>
      <c r="M453" s="3"/>
      <c r="N453" s="3"/>
      <c r="O453" s="3"/>
      <c r="P453" s="3"/>
      <c r="Q453" s="3"/>
      <c r="R453" s="3"/>
      <c r="S453" s="3"/>
      <c r="T453" s="3"/>
      <c r="U453" s="3"/>
      <c r="V453" s="3"/>
      <c r="W453" s="3"/>
      <c r="X453" s="3"/>
      <c r="Y453" s="3"/>
      <c r="Z453" s="3"/>
      <c r="AA453" s="3"/>
      <c r="AB453" s="3"/>
      <c r="AC453" s="3"/>
      <c r="AD453" s="3"/>
      <c r="AE453" s="3"/>
      <c r="AF453" s="3"/>
      <c r="AG453" s="3"/>
      <c r="AH453" s="3"/>
      <c r="AI453" s="3"/>
      <c r="AJ453" s="3"/>
      <c r="AK453" s="3"/>
      <c r="AL453" s="3"/>
      <c r="AM453" s="3"/>
      <c r="AN453" s="3"/>
      <c r="AO453" s="3"/>
      <c r="AP453" s="3"/>
      <c r="AQ453" s="3"/>
      <c r="AR453" s="3"/>
      <c r="AS453" s="3"/>
      <c r="AT453" s="3"/>
      <c r="AU453" s="3"/>
      <c r="AV453" s="3"/>
      <c r="AW453" s="3"/>
      <c r="AX453" s="3"/>
      <c r="AY453" s="3"/>
      <c r="AZ453" s="3"/>
      <c r="BA453" s="3"/>
      <c r="BB453" s="3"/>
      <c r="BC453" s="3"/>
      <c r="BD453" s="3"/>
      <c r="BE453" s="3"/>
      <c r="BF453" s="3"/>
      <c r="BG453" s="3"/>
      <c r="BH453" s="3"/>
      <c r="BI453" s="767" t="s">
        <v>1647</v>
      </c>
      <c r="BJ453" s="3"/>
      <c r="BK453" s="3"/>
      <c r="BL453" s="3"/>
      <c r="BM453" s="3"/>
      <c r="BN453" s="3"/>
      <c r="BO453" s="3"/>
      <c r="BP453" s="3"/>
      <c r="BQ453" s="3"/>
      <c r="BR453" s="3"/>
      <c r="BS453" s="3"/>
    </row>
    <row r="454" spans="1:71" ht="24.75" hidden="1" customHeight="1">
      <c r="A454" s="26"/>
      <c r="B454" s="3"/>
      <c r="C454" s="3"/>
      <c r="D454" s="3"/>
      <c r="E454" s="3"/>
      <c r="F454" s="3"/>
      <c r="G454" s="3"/>
      <c r="H454" s="3"/>
      <c r="I454" s="3"/>
      <c r="J454" s="3"/>
      <c r="K454" s="3"/>
      <c r="L454" s="3"/>
      <c r="M454" s="3"/>
      <c r="N454" s="3"/>
      <c r="O454" s="3"/>
      <c r="P454" s="3"/>
      <c r="Q454" s="3"/>
      <c r="R454" s="3"/>
      <c r="S454" s="3"/>
      <c r="T454" s="3"/>
      <c r="U454" s="3"/>
      <c r="V454" s="3"/>
      <c r="W454" s="3"/>
      <c r="X454" s="3"/>
      <c r="Y454" s="3"/>
      <c r="Z454" s="3"/>
      <c r="AA454" s="3"/>
      <c r="AB454" s="3"/>
      <c r="AC454" s="3"/>
      <c r="AD454" s="3"/>
      <c r="AE454" s="3"/>
      <c r="AF454" s="3"/>
      <c r="AG454" s="3"/>
      <c r="AH454" s="3"/>
      <c r="AI454" s="3"/>
      <c r="AJ454" s="3"/>
      <c r="AK454" s="3"/>
      <c r="AL454" s="3"/>
      <c r="AM454" s="3"/>
      <c r="AN454" s="3"/>
      <c r="AO454" s="3"/>
      <c r="AP454" s="3"/>
      <c r="AQ454" s="3"/>
      <c r="AR454" s="3"/>
      <c r="AS454" s="3"/>
      <c r="AT454" s="3"/>
      <c r="AU454" s="3"/>
      <c r="AV454" s="3"/>
      <c r="AW454" s="3"/>
      <c r="AX454" s="3"/>
      <c r="AY454" s="3"/>
      <c r="AZ454" s="3"/>
      <c r="BA454" s="3"/>
      <c r="BB454" s="3"/>
      <c r="BC454" s="3"/>
      <c r="BD454" s="3"/>
      <c r="BE454" s="3"/>
      <c r="BF454" s="3"/>
      <c r="BG454" s="3"/>
      <c r="BH454" s="3"/>
      <c r="BI454" s="767" t="s">
        <v>1648</v>
      </c>
      <c r="BJ454" s="3"/>
      <c r="BK454" s="3"/>
      <c r="BL454" s="3"/>
      <c r="BM454" s="3"/>
      <c r="BN454" s="3"/>
      <c r="BO454" s="3"/>
      <c r="BP454" s="3"/>
      <c r="BQ454" s="3"/>
      <c r="BR454" s="3"/>
      <c r="BS454" s="3"/>
    </row>
    <row r="455" spans="1:71" ht="24.75" hidden="1" customHeight="1">
      <c r="A455" s="26"/>
      <c r="B455" s="3"/>
      <c r="C455" s="3"/>
      <c r="D455" s="3"/>
      <c r="E455" s="3"/>
      <c r="F455" s="3"/>
      <c r="G455" s="3"/>
      <c r="H455" s="3"/>
      <c r="I455" s="3"/>
      <c r="J455" s="3"/>
      <c r="K455" s="3"/>
      <c r="L455" s="3"/>
      <c r="M455" s="3"/>
      <c r="N455" s="3"/>
      <c r="O455" s="3"/>
      <c r="P455" s="3"/>
      <c r="Q455" s="3"/>
      <c r="R455" s="3"/>
      <c r="S455" s="3"/>
      <c r="T455" s="3"/>
      <c r="U455" s="3"/>
      <c r="V455" s="3"/>
      <c r="W455" s="3"/>
      <c r="X455" s="3"/>
      <c r="Y455" s="3"/>
      <c r="Z455" s="3"/>
      <c r="AA455" s="3"/>
      <c r="AB455" s="3"/>
      <c r="AC455" s="3"/>
      <c r="AD455" s="3"/>
      <c r="AE455" s="3"/>
      <c r="AF455" s="3"/>
      <c r="AG455" s="3"/>
      <c r="AH455" s="3"/>
      <c r="AI455" s="3"/>
      <c r="AJ455" s="3"/>
      <c r="AK455" s="3"/>
      <c r="AL455" s="3"/>
      <c r="AM455" s="3"/>
      <c r="AN455" s="3"/>
      <c r="AO455" s="3"/>
      <c r="AP455" s="3"/>
      <c r="AQ455" s="3"/>
      <c r="AR455" s="3"/>
      <c r="AS455" s="3"/>
      <c r="AT455" s="3"/>
      <c r="AU455" s="3"/>
      <c r="AV455" s="3"/>
      <c r="AW455" s="3"/>
      <c r="AX455" s="3"/>
      <c r="AY455" s="3"/>
      <c r="AZ455" s="3"/>
      <c r="BA455" s="3"/>
      <c r="BB455" s="3"/>
      <c r="BC455" s="3"/>
      <c r="BD455" s="3"/>
      <c r="BE455" s="3"/>
      <c r="BF455" s="3"/>
      <c r="BG455" s="3"/>
      <c r="BH455" s="3"/>
      <c r="BI455" s="767" t="s">
        <v>1649</v>
      </c>
      <c r="BJ455" s="3"/>
      <c r="BK455" s="3"/>
      <c r="BL455" s="3"/>
      <c r="BM455" s="3"/>
      <c r="BN455" s="3"/>
      <c r="BO455" s="3"/>
      <c r="BP455" s="3"/>
      <c r="BQ455" s="3"/>
      <c r="BR455" s="3"/>
      <c r="BS455" s="3"/>
    </row>
    <row r="456" spans="1:71" ht="24.75" hidden="1" customHeight="1">
      <c r="A456" s="26"/>
      <c r="B456" s="3"/>
      <c r="C456" s="3"/>
      <c r="D456" s="3"/>
      <c r="E456" s="3"/>
      <c r="F456" s="3"/>
      <c r="G456" s="3"/>
      <c r="H456" s="3"/>
      <c r="I456" s="3"/>
      <c r="J456" s="3"/>
      <c r="K456" s="3"/>
      <c r="L456" s="3"/>
      <c r="M456" s="3"/>
      <c r="N456" s="3"/>
      <c r="O456" s="3"/>
      <c r="P456" s="3"/>
      <c r="Q456" s="3"/>
      <c r="R456" s="3"/>
      <c r="S456" s="3"/>
      <c r="T456" s="3"/>
      <c r="U456" s="3"/>
      <c r="V456" s="3"/>
      <c r="W456" s="3"/>
      <c r="X456" s="3"/>
      <c r="Y456" s="3"/>
      <c r="Z456" s="3"/>
      <c r="AA456" s="3"/>
      <c r="AB456" s="3"/>
      <c r="AC456" s="3"/>
      <c r="AD456" s="3"/>
      <c r="AE456" s="3"/>
      <c r="AF456" s="3"/>
      <c r="AG456" s="3"/>
      <c r="AH456" s="3"/>
      <c r="AI456" s="3"/>
      <c r="AJ456" s="3"/>
      <c r="AK456" s="3"/>
      <c r="AL456" s="3"/>
      <c r="AM456" s="3"/>
      <c r="AN456" s="3"/>
      <c r="AO456" s="3"/>
      <c r="AP456" s="3"/>
      <c r="AQ456" s="3"/>
      <c r="AR456" s="3"/>
      <c r="AS456" s="3"/>
      <c r="AT456" s="3"/>
      <c r="AU456" s="3"/>
      <c r="AV456" s="3"/>
      <c r="AW456" s="3"/>
      <c r="AX456" s="3"/>
      <c r="AY456" s="3"/>
      <c r="AZ456" s="3"/>
      <c r="BA456" s="3"/>
      <c r="BB456" s="3"/>
      <c r="BC456" s="3"/>
      <c r="BD456" s="3"/>
      <c r="BE456" s="3"/>
      <c r="BF456" s="3"/>
      <c r="BG456" s="3"/>
      <c r="BH456" s="3"/>
      <c r="BI456" s="767" t="s">
        <v>1650</v>
      </c>
      <c r="BJ456" s="3"/>
      <c r="BK456" s="3"/>
      <c r="BL456" s="3"/>
      <c r="BM456" s="3"/>
      <c r="BN456" s="3"/>
      <c r="BO456" s="3"/>
      <c r="BP456" s="3"/>
      <c r="BQ456" s="3"/>
      <c r="BR456" s="3"/>
      <c r="BS456" s="3"/>
    </row>
    <row r="457" spans="1:71" ht="24.75" hidden="1" customHeight="1">
      <c r="A457" s="26"/>
      <c r="B457" s="3"/>
      <c r="C457" s="3"/>
      <c r="D457" s="3"/>
      <c r="E457" s="3"/>
      <c r="F457" s="3"/>
      <c r="G457" s="3"/>
      <c r="H457" s="3"/>
      <c r="I457" s="3"/>
      <c r="J457" s="3"/>
      <c r="K457" s="3"/>
      <c r="L457" s="3"/>
      <c r="M457" s="3"/>
      <c r="N457" s="3"/>
      <c r="O457" s="3"/>
      <c r="P457" s="3"/>
      <c r="Q457" s="3"/>
      <c r="R457" s="3"/>
      <c r="S457" s="3"/>
      <c r="T457" s="3"/>
      <c r="U457" s="3"/>
      <c r="V457" s="3"/>
      <c r="W457" s="3"/>
      <c r="X457" s="3"/>
      <c r="Y457" s="3"/>
      <c r="Z457" s="3"/>
      <c r="AA457" s="3"/>
      <c r="AB457" s="3"/>
      <c r="AC457" s="3"/>
      <c r="AD457" s="3"/>
      <c r="AE457" s="3"/>
      <c r="AF457" s="3"/>
      <c r="AG457" s="3"/>
      <c r="AH457" s="3"/>
      <c r="AI457" s="3"/>
      <c r="AJ457" s="3"/>
      <c r="AK457" s="3"/>
      <c r="AL457" s="3"/>
      <c r="AM457" s="3"/>
      <c r="AN457" s="3"/>
      <c r="AO457" s="3"/>
      <c r="AP457" s="3"/>
      <c r="AQ457" s="3"/>
      <c r="AR457" s="3"/>
      <c r="AS457" s="3"/>
      <c r="AT457" s="3"/>
      <c r="AU457" s="3"/>
      <c r="AV457" s="3"/>
      <c r="AW457" s="3"/>
      <c r="AX457" s="3"/>
      <c r="AY457" s="3"/>
      <c r="AZ457" s="3"/>
      <c r="BA457" s="3"/>
      <c r="BB457" s="3"/>
      <c r="BC457" s="3"/>
      <c r="BD457" s="3"/>
      <c r="BE457" s="3"/>
      <c r="BF457" s="3"/>
      <c r="BG457" s="3"/>
      <c r="BH457" s="3"/>
      <c r="BI457" s="767" t="s">
        <v>1651</v>
      </c>
      <c r="BJ457" s="3"/>
      <c r="BK457" s="3"/>
      <c r="BL457" s="3"/>
      <c r="BM457" s="3"/>
      <c r="BN457" s="3"/>
      <c r="BO457" s="3"/>
      <c r="BP457" s="3"/>
      <c r="BQ457" s="3"/>
      <c r="BR457" s="3"/>
      <c r="BS457" s="3"/>
    </row>
    <row r="458" spans="1:71" ht="24.75" hidden="1" customHeight="1">
      <c r="A458" s="26"/>
      <c r="B458" s="3"/>
      <c r="C458" s="3"/>
      <c r="D458" s="3"/>
      <c r="E458" s="3"/>
      <c r="F458" s="3"/>
      <c r="G458" s="3"/>
      <c r="H458" s="3"/>
      <c r="I458" s="3"/>
      <c r="J458" s="3"/>
      <c r="K458" s="3"/>
      <c r="L458" s="3"/>
      <c r="M458" s="3"/>
      <c r="N458" s="3"/>
      <c r="O458" s="3"/>
      <c r="P458" s="3"/>
      <c r="Q458" s="3"/>
      <c r="R458" s="3"/>
      <c r="S458" s="3"/>
      <c r="T458" s="3"/>
      <c r="U458" s="3"/>
      <c r="V458" s="3"/>
      <c r="W458" s="3"/>
      <c r="X458" s="3"/>
      <c r="Y458" s="3"/>
      <c r="Z458" s="3"/>
      <c r="AA458" s="3"/>
      <c r="AB458" s="3"/>
      <c r="AC458" s="3"/>
      <c r="AD458" s="3"/>
      <c r="AE458" s="3"/>
      <c r="AF458" s="3"/>
      <c r="AG458" s="3"/>
      <c r="AH458" s="3"/>
      <c r="AI458" s="3"/>
      <c r="AJ458" s="3"/>
      <c r="AK458" s="3"/>
      <c r="AL458" s="3"/>
      <c r="AM458" s="3"/>
      <c r="AN458" s="3"/>
      <c r="AO458" s="3"/>
      <c r="AP458" s="3"/>
      <c r="AQ458" s="3"/>
      <c r="AR458" s="3"/>
      <c r="AS458" s="3"/>
      <c r="AT458" s="3"/>
      <c r="AU458" s="3"/>
      <c r="AV458" s="3"/>
      <c r="AW458" s="3"/>
      <c r="AX458" s="3"/>
      <c r="AY458" s="3"/>
      <c r="AZ458" s="3"/>
      <c r="BA458" s="3"/>
      <c r="BB458" s="3"/>
      <c r="BC458" s="3"/>
      <c r="BD458" s="3"/>
      <c r="BE458" s="3"/>
      <c r="BF458" s="3"/>
      <c r="BG458" s="3"/>
      <c r="BH458" s="3"/>
      <c r="BI458" s="767" t="s">
        <v>1652</v>
      </c>
      <c r="BJ458" s="3"/>
      <c r="BK458" s="3"/>
      <c r="BL458" s="3"/>
      <c r="BM458" s="3"/>
      <c r="BN458" s="3"/>
      <c r="BO458" s="3"/>
      <c r="BP458" s="3"/>
      <c r="BQ458" s="3"/>
      <c r="BR458" s="3"/>
      <c r="BS458" s="3"/>
    </row>
    <row r="459" spans="1:71" ht="24.75" hidden="1" customHeight="1">
      <c r="A459" s="26"/>
      <c r="B459" s="3"/>
      <c r="C459" s="3"/>
      <c r="D459" s="3"/>
      <c r="E459" s="3"/>
      <c r="F459" s="3"/>
      <c r="G459" s="3"/>
      <c r="H459" s="3"/>
      <c r="I459" s="3"/>
      <c r="J459" s="3"/>
      <c r="K459" s="3"/>
      <c r="L459" s="3"/>
      <c r="M459" s="3"/>
      <c r="N459" s="3"/>
      <c r="O459" s="3"/>
      <c r="P459" s="3"/>
      <c r="Q459" s="3"/>
      <c r="R459" s="3"/>
      <c r="S459" s="3"/>
      <c r="T459" s="3"/>
      <c r="U459" s="3"/>
      <c r="V459" s="3"/>
      <c r="W459" s="3"/>
      <c r="X459" s="3"/>
      <c r="Y459" s="3"/>
      <c r="Z459" s="3"/>
      <c r="AA459" s="3"/>
      <c r="AB459" s="3"/>
      <c r="AC459" s="3"/>
      <c r="AD459" s="3"/>
      <c r="AE459" s="3"/>
      <c r="AF459" s="3"/>
      <c r="AG459" s="3"/>
      <c r="AH459" s="3"/>
      <c r="AI459" s="3"/>
      <c r="AJ459" s="3"/>
      <c r="AK459" s="3"/>
      <c r="AL459" s="3"/>
      <c r="AM459" s="3"/>
      <c r="AN459" s="3"/>
      <c r="AO459" s="3"/>
      <c r="AP459" s="3"/>
      <c r="AQ459" s="3"/>
      <c r="AR459" s="3"/>
      <c r="AS459" s="3"/>
      <c r="AT459" s="3"/>
      <c r="AU459" s="3"/>
      <c r="AV459" s="3"/>
      <c r="AW459" s="3"/>
      <c r="AX459" s="3"/>
      <c r="AY459" s="3"/>
      <c r="AZ459" s="3"/>
      <c r="BA459" s="3"/>
      <c r="BB459" s="3"/>
      <c r="BC459" s="3"/>
      <c r="BD459" s="3"/>
      <c r="BE459" s="3"/>
      <c r="BF459" s="3"/>
      <c r="BG459" s="3"/>
      <c r="BH459" s="3"/>
      <c r="BI459" s="767" t="s">
        <v>1653</v>
      </c>
      <c r="BJ459" s="3"/>
      <c r="BK459" s="3"/>
      <c r="BL459" s="3"/>
      <c r="BM459" s="3"/>
      <c r="BN459" s="3"/>
      <c r="BO459" s="3"/>
      <c r="BP459" s="3"/>
      <c r="BQ459" s="3"/>
      <c r="BR459" s="3"/>
      <c r="BS459" s="3"/>
    </row>
    <row r="460" spans="1:71" ht="24.75" hidden="1" customHeight="1">
      <c r="A460" s="26"/>
      <c r="B460" s="3"/>
      <c r="C460" s="3"/>
      <c r="D460" s="3"/>
      <c r="E460" s="3"/>
      <c r="F460" s="3"/>
      <c r="G460" s="3"/>
      <c r="H460" s="3"/>
      <c r="I460" s="3"/>
      <c r="J460" s="3"/>
      <c r="K460" s="3"/>
      <c r="L460" s="3"/>
      <c r="M460" s="3"/>
      <c r="N460" s="3"/>
      <c r="O460" s="3"/>
      <c r="P460" s="3"/>
      <c r="Q460" s="3"/>
      <c r="R460" s="3"/>
      <c r="S460" s="3"/>
      <c r="T460" s="3"/>
      <c r="U460" s="3"/>
      <c r="V460" s="3"/>
      <c r="W460" s="3"/>
      <c r="X460" s="3"/>
      <c r="Y460" s="3"/>
      <c r="Z460" s="3"/>
      <c r="AA460" s="3"/>
      <c r="AB460" s="3"/>
      <c r="AC460" s="3"/>
      <c r="AD460" s="3"/>
      <c r="AE460" s="3"/>
      <c r="AF460" s="3"/>
      <c r="AG460" s="3"/>
      <c r="AH460" s="3"/>
      <c r="AI460" s="3"/>
      <c r="AJ460" s="3"/>
      <c r="AK460" s="3"/>
      <c r="AL460" s="3"/>
      <c r="AM460" s="3"/>
      <c r="AN460" s="3"/>
      <c r="AO460" s="3"/>
      <c r="AP460" s="3"/>
      <c r="AQ460" s="3"/>
      <c r="AR460" s="3"/>
      <c r="AS460" s="3"/>
      <c r="AT460" s="3"/>
      <c r="AU460" s="3"/>
      <c r="AV460" s="3"/>
      <c r="AW460" s="3"/>
      <c r="AX460" s="3"/>
      <c r="AY460" s="3"/>
      <c r="AZ460" s="3"/>
      <c r="BA460" s="3"/>
      <c r="BB460" s="3"/>
      <c r="BC460" s="3"/>
      <c r="BD460" s="3"/>
      <c r="BE460" s="3"/>
      <c r="BF460" s="3"/>
      <c r="BG460" s="3"/>
      <c r="BH460" s="3"/>
      <c r="BI460" s="767" t="s">
        <v>1654</v>
      </c>
      <c r="BJ460" s="3"/>
      <c r="BK460" s="3"/>
      <c r="BL460" s="3"/>
      <c r="BM460" s="3"/>
      <c r="BN460" s="3"/>
      <c r="BO460" s="3"/>
      <c r="BP460" s="3"/>
      <c r="BQ460" s="3"/>
      <c r="BR460" s="3"/>
      <c r="BS460" s="3"/>
    </row>
    <row r="461" spans="1:71" ht="24.75" hidden="1" customHeight="1">
      <c r="A461" s="26"/>
      <c r="B461" s="3"/>
      <c r="C461" s="3"/>
      <c r="D461" s="3"/>
      <c r="E461" s="3"/>
      <c r="F461" s="3"/>
      <c r="G461" s="3"/>
      <c r="H461" s="3"/>
      <c r="I461" s="3"/>
      <c r="J461" s="3"/>
      <c r="K461" s="3"/>
      <c r="L461" s="3"/>
      <c r="M461" s="3"/>
      <c r="N461" s="3"/>
      <c r="O461" s="3"/>
      <c r="P461" s="3"/>
      <c r="Q461" s="3"/>
      <c r="R461" s="3"/>
      <c r="S461" s="3"/>
      <c r="T461" s="3"/>
      <c r="U461" s="3"/>
      <c r="V461" s="3"/>
      <c r="W461" s="3"/>
      <c r="X461" s="3"/>
      <c r="Y461" s="3"/>
      <c r="Z461" s="3"/>
      <c r="AA461" s="3"/>
      <c r="AB461" s="3"/>
      <c r="AC461" s="3"/>
      <c r="AD461" s="3"/>
      <c r="AE461" s="3"/>
      <c r="AF461" s="3"/>
      <c r="AG461" s="3"/>
      <c r="AH461" s="3"/>
      <c r="AI461" s="3"/>
      <c r="AJ461" s="3"/>
      <c r="AK461" s="3"/>
      <c r="AL461" s="3"/>
      <c r="AM461" s="3"/>
      <c r="AN461" s="3"/>
      <c r="AO461" s="3"/>
      <c r="AP461" s="3"/>
      <c r="AQ461" s="3"/>
      <c r="AR461" s="3"/>
      <c r="AS461" s="3"/>
      <c r="AT461" s="3"/>
      <c r="AU461" s="3"/>
      <c r="AV461" s="3"/>
      <c r="AW461" s="3"/>
      <c r="AX461" s="3"/>
      <c r="AY461" s="3"/>
      <c r="AZ461" s="3"/>
      <c r="BA461" s="3"/>
      <c r="BB461" s="3"/>
      <c r="BC461" s="3"/>
      <c r="BD461" s="3"/>
      <c r="BE461" s="3"/>
      <c r="BF461" s="3"/>
      <c r="BG461" s="3"/>
      <c r="BH461" s="3"/>
      <c r="BI461" s="767" t="s">
        <v>1655</v>
      </c>
      <c r="BJ461" s="3"/>
      <c r="BK461" s="3"/>
      <c r="BL461" s="3"/>
      <c r="BM461" s="3"/>
      <c r="BN461" s="3"/>
      <c r="BO461" s="3"/>
      <c r="BP461" s="3"/>
      <c r="BQ461" s="3"/>
      <c r="BR461" s="3"/>
      <c r="BS461" s="3"/>
    </row>
    <row r="462" spans="1:71" ht="24.75" hidden="1" customHeight="1">
      <c r="A462" s="26"/>
      <c r="B462" s="3"/>
      <c r="C462" s="3"/>
      <c r="D462" s="3"/>
      <c r="E462" s="3"/>
      <c r="F462" s="3"/>
      <c r="G462" s="3"/>
      <c r="H462" s="3"/>
      <c r="I462" s="3"/>
      <c r="J462" s="3"/>
      <c r="K462" s="3"/>
      <c r="L462" s="3"/>
      <c r="M462" s="3"/>
      <c r="N462" s="3"/>
      <c r="O462" s="3"/>
      <c r="P462" s="3"/>
      <c r="Q462" s="3"/>
      <c r="R462" s="3"/>
      <c r="S462" s="3"/>
      <c r="T462" s="3"/>
      <c r="U462" s="3"/>
      <c r="V462" s="3"/>
      <c r="W462" s="3"/>
      <c r="X462" s="3"/>
      <c r="Y462" s="3"/>
      <c r="Z462" s="3"/>
      <c r="AA462" s="3"/>
      <c r="AB462" s="3"/>
      <c r="AC462" s="3"/>
      <c r="AD462" s="3"/>
      <c r="AE462" s="3"/>
      <c r="AF462" s="3"/>
      <c r="AG462" s="3"/>
      <c r="AH462" s="3"/>
      <c r="AI462" s="3"/>
      <c r="AJ462" s="3"/>
      <c r="AK462" s="3"/>
      <c r="AL462" s="3"/>
      <c r="AM462" s="3"/>
      <c r="AN462" s="3"/>
      <c r="AO462" s="3"/>
      <c r="AP462" s="3"/>
      <c r="AQ462" s="3"/>
      <c r="AR462" s="3"/>
      <c r="AS462" s="3"/>
      <c r="AT462" s="3"/>
      <c r="AU462" s="3"/>
      <c r="AV462" s="3"/>
      <c r="AW462" s="3"/>
      <c r="AX462" s="3"/>
      <c r="AY462" s="3"/>
      <c r="AZ462" s="3"/>
      <c r="BA462" s="3"/>
      <c r="BB462" s="3"/>
      <c r="BC462" s="3"/>
      <c r="BD462" s="3"/>
      <c r="BE462" s="3"/>
      <c r="BF462" s="3"/>
      <c r="BG462" s="3"/>
      <c r="BH462" s="3"/>
      <c r="BI462" s="767" t="s">
        <v>1656</v>
      </c>
      <c r="BJ462" s="3"/>
      <c r="BK462" s="3"/>
      <c r="BL462" s="3"/>
      <c r="BM462" s="3"/>
      <c r="BN462" s="3"/>
      <c r="BO462" s="3"/>
      <c r="BP462" s="3"/>
      <c r="BQ462" s="3"/>
      <c r="BR462" s="3"/>
      <c r="BS462" s="3"/>
    </row>
    <row r="463" spans="1:71" ht="24.75" hidden="1" customHeight="1">
      <c r="A463" s="26"/>
      <c r="B463" s="3"/>
      <c r="C463" s="3"/>
      <c r="D463" s="3"/>
      <c r="E463" s="3"/>
      <c r="F463" s="3"/>
      <c r="G463" s="3"/>
      <c r="H463" s="3"/>
      <c r="I463" s="3"/>
      <c r="J463" s="3"/>
      <c r="K463" s="3"/>
      <c r="L463" s="3"/>
      <c r="M463" s="3"/>
      <c r="N463" s="3"/>
      <c r="O463" s="3"/>
      <c r="P463" s="3"/>
      <c r="Q463" s="3"/>
      <c r="R463" s="3"/>
      <c r="S463" s="3"/>
      <c r="T463" s="3"/>
      <c r="U463" s="3"/>
      <c r="V463" s="3"/>
      <c r="W463" s="3"/>
      <c r="X463" s="3"/>
      <c r="Y463" s="3"/>
      <c r="Z463" s="3"/>
      <c r="AA463" s="3"/>
      <c r="AB463" s="3"/>
      <c r="AC463" s="3"/>
      <c r="AD463" s="3"/>
      <c r="AE463" s="3"/>
      <c r="AF463" s="3"/>
      <c r="AG463" s="3"/>
      <c r="AH463" s="3"/>
      <c r="AI463" s="3"/>
      <c r="AJ463" s="3"/>
      <c r="AK463" s="3"/>
      <c r="AL463" s="3"/>
      <c r="AM463" s="3"/>
      <c r="AN463" s="3"/>
      <c r="AO463" s="3"/>
      <c r="AP463" s="3"/>
      <c r="AQ463" s="3"/>
      <c r="AR463" s="3"/>
      <c r="AS463" s="3"/>
      <c r="AT463" s="3"/>
      <c r="AU463" s="3"/>
      <c r="AV463" s="3"/>
      <c r="AW463" s="3"/>
      <c r="AX463" s="3"/>
      <c r="AY463" s="3"/>
      <c r="AZ463" s="3"/>
      <c r="BA463" s="3"/>
      <c r="BB463" s="3"/>
      <c r="BC463" s="3"/>
      <c r="BD463" s="3"/>
      <c r="BE463" s="3"/>
      <c r="BF463" s="3"/>
      <c r="BG463" s="3"/>
      <c r="BH463" s="3"/>
      <c r="BI463" s="767" t="s">
        <v>1657</v>
      </c>
      <c r="BJ463" s="3"/>
      <c r="BK463" s="3"/>
      <c r="BL463" s="3"/>
      <c r="BM463" s="3"/>
      <c r="BN463" s="3"/>
      <c r="BO463" s="3"/>
      <c r="BP463" s="3"/>
      <c r="BQ463" s="3"/>
      <c r="BR463" s="3"/>
      <c r="BS463" s="3"/>
    </row>
    <row r="464" spans="1:71" ht="24.75" hidden="1" customHeight="1">
      <c r="A464" s="26"/>
      <c r="B464" s="3"/>
      <c r="C464" s="3"/>
      <c r="D464" s="3"/>
      <c r="E464" s="3"/>
      <c r="F464" s="3"/>
      <c r="G464" s="3"/>
      <c r="H464" s="3"/>
      <c r="I464" s="3"/>
      <c r="J464" s="3"/>
      <c r="K464" s="3"/>
      <c r="L464" s="3"/>
      <c r="M464" s="3"/>
      <c r="N464" s="3"/>
      <c r="O464" s="3"/>
      <c r="P464" s="3"/>
      <c r="Q464" s="3"/>
      <c r="R464" s="3"/>
      <c r="S464" s="3"/>
      <c r="T464" s="3"/>
      <c r="U464" s="3"/>
      <c r="V464" s="3"/>
      <c r="W464" s="3"/>
      <c r="X464" s="3"/>
      <c r="Y464" s="3"/>
      <c r="Z464" s="3"/>
      <c r="AA464" s="3"/>
      <c r="AB464" s="3"/>
      <c r="AC464" s="3"/>
      <c r="AD464" s="3"/>
      <c r="AE464" s="3"/>
      <c r="AF464" s="3"/>
      <c r="AG464" s="3"/>
      <c r="AH464" s="3"/>
      <c r="AI464" s="3"/>
      <c r="AJ464" s="3"/>
      <c r="AK464" s="3"/>
      <c r="AL464" s="3"/>
      <c r="AM464" s="3"/>
      <c r="AN464" s="3"/>
      <c r="AO464" s="3"/>
      <c r="AP464" s="3"/>
      <c r="AQ464" s="3"/>
      <c r="AR464" s="3"/>
      <c r="AS464" s="3"/>
      <c r="AT464" s="3"/>
      <c r="AU464" s="3"/>
      <c r="AV464" s="3"/>
      <c r="AW464" s="3"/>
      <c r="AX464" s="3"/>
      <c r="AY464" s="3"/>
      <c r="AZ464" s="3"/>
      <c r="BA464" s="3"/>
      <c r="BB464" s="3"/>
      <c r="BC464" s="3"/>
      <c r="BD464" s="3"/>
      <c r="BE464" s="3"/>
      <c r="BF464" s="3"/>
      <c r="BG464" s="3"/>
      <c r="BH464" s="3"/>
      <c r="BI464" s="767" t="s">
        <v>1658</v>
      </c>
      <c r="BJ464" s="3"/>
      <c r="BK464" s="3"/>
      <c r="BL464" s="3"/>
      <c r="BM464" s="3"/>
      <c r="BN464" s="3"/>
      <c r="BO464" s="3"/>
      <c r="BP464" s="3"/>
      <c r="BQ464" s="3"/>
      <c r="BR464" s="3"/>
      <c r="BS464" s="3"/>
    </row>
    <row r="465" spans="1:71" ht="24.75" hidden="1" customHeight="1">
      <c r="A465" s="26"/>
      <c r="B465" s="3"/>
      <c r="C465" s="3"/>
      <c r="D465" s="3"/>
      <c r="E465" s="3"/>
      <c r="F465" s="3"/>
      <c r="G465" s="3"/>
      <c r="H465" s="3"/>
      <c r="I465" s="3"/>
      <c r="J465" s="3"/>
      <c r="K465" s="3"/>
      <c r="L465" s="3"/>
      <c r="M465" s="3"/>
      <c r="N465" s="3"/>
      <c r="O465" s="3"/>
      <c r="P465" s="3"/>
      <c r="Q465" s="3"/>
      <c r="R465" s="3"/>
      <c r="S465" s="3"/>
      <c r="T465" s="3"/>
      <c r="U465" s="3"/>
      <c r="V465" s="3"/>
      <c r="W465" s="3"/>
      <c r="X465" s="3"/>
      <c r="Y465" s="3"/>
      <c r="Z465" s="3"/>
      <c r="AA465" s="3"/>
      <c r="AB465" s="3"/>
      <c r="AC465" s="3"/>
      <c r="AD465" s="3"/>
      <c r="AE465" s="3"/>
      <c r="AF465" s="3"/>
      <c r="AG465" s="3"/>
      <c r="AH465" s="3"/>
      <c r="AI465" s="3"/>
      <c r="AJ465" s="3"/>
      <c r="AK465" s="3"/>
      <c r="AL465" s="3"/>
      <c r="AM465" s="3"/>
      <c r="AN465" s="3"/>
      <c r="AO465" s="3"/>
      <c r="AP465" s="3"/>
      <c r="AQ465" s="3"/>
      <c r="AR465" s="3"/>
      <c r="AS465" s="3"/>
      <c r="AT465" s="3"/>
      <c r="AU465" s="3"/>
      <c r="AV465" s="3"/>
      <c r="AW465" s="3"/>
      <c r="AX465" s="3"/>
      <c r="AY465" s="3"/>
      <c r="AZ465" s="3"/>
      <c r="BA465" s="3"/>
      <c r="BB465" s="3"/>
      <c r="BC465" s="3"/>
      <c r="BD465" s="3"/>
      <c r="BE465" s="3"/>
      <c r="BF465" s="3"/>
      <c r="BG465" s="3"/>
      <c r="BH465" s="3"/>
      <c r="BI465" s="767" t="s">
        <v>1659</v>
      </c>
      <c r="BJ465" s="3"/>
      <c r="BK465" s="3"/>
      <c r="BL465" s="3"/>
      <c r="BM465" s="3"/>
      <c r="BN465" s="3"/>
      <c r="BO465" s="3"/>
      <c r="BP465" s="3"/>
      <c r="BQ465" s="3"/>
      <c r="BR465" s="3"/>
      <c r="BS465" s="3"/>
    </row>
    <row r="466" spans="1:71" ht="24.75" hidden="1" customHeight="1">
      <c r="A466" s="26"/>
      <c r="B466" s="3"/>
      <c r="C466" s="3"/>
      <c r="D466" s="3"/>
      <c r="E466" s="3"/>
      <c r="F466" s="3"/>
      <c r="G466" s="3"/>
      <c r="H466" s="3"/>
      <c r="I466" s="3"/>
      <c r="J466" s="3"/>
      <c r="K466" s="3"/>
      <c r="L466" s="3"/>
      <c r="M466" s="3"/>
      <c r="N466" s="3"/>
      <c r="O466" s="3"/>
      <c r="P466" s="3"/>
      <c r="Q466" s="3"/>
      <c r="R466" s="3"/>
      <c r="S466" s="3"/>
      <c r="T466" s="3"/>
      <c r="U466" s="3"/>
      <c r="V466" s="3"/>
      <c r="W466" s="3"/>
      <c r="X466" s="3"/>
      <c r="Y466" s="3"/>
      <c r="Z466" s="3"/>
      <c r="AA466" s="3"/>
      <c r="AB466" s="3"/>
      <c r="AC466" s="3"/>
      <c r="AD466" s="3"/>
      <c r="AE466" s="3"/>
      <c r="AF466" s="3"/>
      <c r="AG466" s="3"/>
      <c r="AH466" s="3"/>
      <c r="AI466" s="3"/>
      <c r="AJ466" s="3"/>
      <c r="AK466" s="3"/>
      <c r="AL466" s="3"/>
      <c r="AM466" s="3"/>
      <c r="AN466" s="3"/>
      <c r="AO466" s="3"/>
      <c r="AP466" s="3"/>
      <c r="AQ466" s="3"/>
      <c r="AR466" s="3"/>
      <c r="AS466" s="3"/>
      <c r="AT466" s="3"/>
      <c r="AU466" s="3"/>
      <c r="AV466" s="3"/>
      <c r="AW466" s="3"/>
      <c r="AX466" s="3"/>
      <c r="AY466" s="3"/>
      <c r="AZ466" s="3"/>
      <c r="BA466" s="3"/>
      <c r="BB466" s="3"/>
      <c r="BC466" s="3"/>
      <c r="BD466" s="3"/>
      <c r="BE466" s="3"/>
      <c r="BF466" s="3"/>
      <c r="BG466" s="3"/>
      <c r="BH466" s="3"/>
      <c r="BI466" s="767" t="s">
        <v>1660</v>
      </c>
      <c r="BJ466" s="3"/>
      <c r="BK466" s="3"/>
      <c r="BL466" s="3"/>
      <c r="BM466" s="3"/>
      <c r="BN466" s="3"/>
      <c r="BO466" s="3"/>
      <c r="BP466" s="3"/>
      <c r="BQ466" s="3"/>
      <c r="BR466" s="3"/>
      <c r="BS466" s="3"/>
    </row>
    <row r="467" spans="1:71" ht="24.75" hidden="1" customHeight="1">
      <c r="A467" s="26"/>
      <c r="B467" s="3"/>
      <c r="C467" s="3"/>
      <c r="D467" s="3"/>
      <c r="E467" s="3"/>
      <c r="F467" s="3"/>
      <c r="G467" s="3"/>
      <c r="H467" s="3"/>
      <c r="I467" s="3"/>
      <c r="J467" s="3"/>
      <c r="K467" s="3"/>
      <c r="L467" s="3"/>
      <c r="M467" s="3"/>
      <c r="N467" s="3"/>
      <c r="O467" s="3"/>
      <c r="P467" s="3"/>
      <c r="Q467" s="3"/>
      <c r="R467" s="3"/>
      <c r="S467" s="3"/>
      <c r="T467" s="3"/>
      <c r="U467" s="3"/>
      <c r="V467" s="3"/>
      <c r="W467" s="3"/>
      <c r="X467" s="3"/>
      <c r="Y467" s="3"/>
      <c r="Z467" s="3"/>
      <c r="AA467" s="3"/>
      <c r="AB467" s="3"/>
      <c r="AC467" s="3"/>
      <c r="AD467" s="3"/>
      <c r="AE467" s="3"/>
      <c r="AF467" s="3"/>
      <c r="AG467" s="3"/>
      <c r="AH467" s="3"/>
      <c r="AI467" s="3"/>
      <c r="AJ467" s="3"/>
      <c r="AK467" s="3"/>
      <c r="AL467" s="3"/>
      <c r="AM467" s="3"/>
      <c r="AN467" s="3"/>
      <c r="AO467" s="3"/>
      <c r="AP467" s="3"/>
      <c r="AQ467" s="3"/>
      <c r="AR467" s="3"/>
      <c r="AS467" s="3"/>
      <c r="AT467" s="3"/>
      <c r="AU467" s="3"/>
      <c r="AV467" s="3"/>
      <c r="AW467" s="3"/>
      <c r="AX467" s="3"/>
      <c r="AY467" s="3"/>
      <c r="AZ467" s="3"/>
      <c r="BA467" s="3"/>
      <c r="BB467" s="3"/>
      <c r="BC467" s="3"/>
      <c r="BD467" s="3"/>
      <c r="BE467" s="3"/>
      <c r="BF467" s="3"/>
      <c r="BG467" s="3"/>
      <c r="BH467" s="3"/>
      <c r="BI467" s="767" t="s">
        <v>1661</v>
      </c>
      <c r="BJ467" s="3"/>
      <c r="BK467" s="3"/>
      <c r="BL467" s="3"/>
      <c r="BM467" s="3"/>
      <c r="BN467" s="3"/>
      <c r="BO467" s="3"/>
      <c r="BP467" s="3"/>
      <c r="BQ467" s="3"/>
      <c r="BR467" s="3"/>
      <c r="BS467" s="3"/>
    </row>
    <row r="468" spans="1:71" ht="24.75" hidden="1" customHeight="1">
      <c r="A468" s="26"/>
      <c r="B468" s="3"/>
      <c r="C468" s="3"/>
      <c r="D468" s="3"/>
      <c r="E468" s="3"/>
      <c r="F468" s="3"/>
      <c r="G468" s="3"/>
      <c r="H468" s="3"/>
      <c r="I468" s="3"/>
      <c r="J468" s="3"/>
      <c r="K468" s="3"/>
      <c r="L468" s="3"/>
      <c r="M468" s="3"/>
      <c r="N468" s="3"/>
      <c r="O468" s="3"/>
      <c r="P468" s="3"/>
      <c r="Q468" s="3"/>
      <c r="R468" s="3"/>
      <c r="S468" s="3"/>
      <c r="T468" s="3"/>
      <c r="U468" s="3"/>
      <c r="V468" s="3"/>
      <c r="W468" s="3"/>
      <c r="X468" s="3"/>
      <c r="Y468" s="3"/>
      <c r="Z468" s="3"/>
      <c r="AA468" s="3"/>
      <c r="AB468" s="3"/>
      <c r="AC468" s="3"/>
      <c r="AD468" s="3"/>
      <c r="AE468" s="3"/>
      <c r="AF468" s="3"/>
      <c r="AG468" s="3"/>
      <c r="AH468" s="3"/>
      <c r="AI468" s="3"/>
      <c r="AJ468" s="3"/>
      <c r="AK468" s="3"/>
      <c r="AL468" s="3"/>
      <c r="AM468" s="3"/>
      <c r="AN468" s="3"/>
      <c r="AO468" s="3"/>
      <c r="AP468" s="3"/>
      <c r="AQ468" s="3"/>
      <c r="AR468" s="3"/>
      <c r="AS468" s="3"/>
      <c r="AT468" s="3"/>
      <c r="AU468" s="3"/>
      <c r="AV468" s="3"/>
      <c r="AW468" s="3"/>
      <c r="AX468" s="3"/>
      <c r="AY468" s="3"/>
      <c r="AZ468" s="3"/>
      <c r="BA468" s="3"/>
      <c r="BB468" s="3"/>
      <c r="BC468" s="3"/>
      <c r="BD468" s="3"/>
      <c r="BE468" s="3"/>
      <c r="BF468" s="3"/>
      <c r="BG468" s="3"/>
      <c r="BH468" s="3"/>
      <c r="BI468" s="767" t="s">
        <v>1662</v>
      </c>
      <c r="BJ468" s="3"/>
      <c r="BK468" s="3"/>
      <c r="BL468" s="3"/>
      <c r="BM468" s="3"/>
      <c r="BN468" s="3"/>
      <c r="BO468" s="3"/>
      <c r="BP468" s="3"/>
      <c r="BQ468" s="3"/>
      <c r="BR468" s="3"/>
      <c r="BS468" s="3"/>
    </row>
    <row r="469" spans="1:71" ht="24.75" hidden="1" customHeight="1">
      <c r="A469" s="26"/>
      <c r="B469" s="3"/>
      <c r="C469" s="3"/>
      <c r="D469" s="3"/>
      <c r="E469" s="3"/>
      <c r="F469" s="3"/>
      <c r="G469" s="3"/>
      <c r="H469" s="3"/>
      <c r="I469" s="3"/>
      <c r="J469" s="3"/>
      <c r="K469" s="3"/>
      <c r="L469" s="3"/>
      <c r="M469" s="3"/>
      <c r="N469" s="3"/>
      <c r="O469" s="3"/>
      <c r="P469" s="3"/>
      <c r="Q469" s="3"/>
      <c r="R469" s="3"/>
      <c r="S469" s="3"/>
      <c r="T469" s="3"/>
      <c r="U469" s="3"/>
      <c r="V469" s="3"/>
      <c r="W469" s="3"/>
      <c r="X469" s="3"/>
      <c r="Y469" s="3"/>
      <c r="Z469" s="3"/>
      <c r="AA469" s="3"/>
      <c r="AB469" s="3"/>
      <c r="AC469" s="3"/>
      <c r="AD469" s="3"/>
      <c r="AE469" s="3"/>
      <c r="AF469" s="3"/>
      <c r="AG469" s="3"/>
      <c r="AH469" s="3"/>
      <c r="AI469" s="3"/>
      <c r="AJ469" s="3"/>
      <c r="AK469" s="3"/>
      <c r="AL469" s="3"/>
      <c r="AM469" s="3"/>
      <c r="AN469" s="3"/>
      <c r="AO469" s="3"/>
      <c r="AP469" s="3"/>
      <c r="AQ469" s="3"/>
      <c r="AR469" s="3"/>
      <c r="AS469" s="3"/>
      <c r="AT469" s="3"/>
      <c r="AU469" s="3"/>
      <c r="AV469" s="3"/>
      <c r="AW469" s="3"/>
      <c r="AX469" s="3"/>
      <c r="AY469" s="3"/>
      <c r="AZ469" s="3"/>
      <c r="BA469" s="3"/>
      <c r="BB469" s="3"/>
      <c r="BC469" s="3"/>
      <c r="BD469" s="3"/>
      <c r="BE469" s="3"/>
      <c r="BF469" s="3"/>
      <c r="BG469" s="3"/>
      <c r="BH469" s="3"/>
      <c r="BI469" s="767" t="s">
        <v>1663</v>
      </c>
      <c r="BJ469" s="3"/>
      <c r="BK469" s="3"/>
      <c r="BL469" s="3"/>
      <c r="BM469" s="3"/>
      <c r="BN469" s="3"/>
      <c r="BO469" s="3"/>
      <c r="BP469" s="3"/>
      <c r="BQ469" s="3"/>
      <c r="BR469" s="3"/>
      <c r="BS469" s="3"/>
    </row>
    <row r="470" spans="1:71" ht="24.75" hidden="1" customHeight="1">
      <c r="A470" s="26"/>
      <c r="B470" s="3"/>
      <c r="C470" s="3"/>
      <c r="D470" s="3"/>
      <c r="E470" s="3"/>
      <c r="F470" s="3"/>
      <c r="G470" s="3"/>
      <c r="H470" s="3"/>
      <c r="I470" s="3"/>
      <c r="J470" s="3"/>
      <c r="K470" s="3"/>
      <c r="L470" s="3"/>
      <c r="M470" s="3"/>
      <c r="N470" s="3"/>
      <c r="O470" s="3"/>
      <c r="P470" s="3"/>
      <c r="Q470" s="3"/>
      <c r="R470" s="3"/>
      <c r="S470" s="3"/>
      <c r="T470" s="3"/>
      <c r="U470" s="3"/>
      <c r="V470" s="3"/>
      <c r="W470" s="3"/>
      <c r="X470" s="3"/>
      <c r="Y470" s="3"/>
      <c r="Z470" s="3"/>
      <c r="AA470" s="3"/>
      <c r="AB470" s="3"/>
      <c r="AC470" s="3"/>
      <c r="AD470" s="3"/>
      <c r="AE470" s="3"/>
      <c r="AF470" s="3"/>
      <c r="AG470" s="3"/>
      <c r="AH470" s="3"/>
      <c r="AI470" s="3"/>
      <c r="AJ470" s="3"/>
      <c r="AK470" s="3"/>
      <c r="AL470" s="3"/>
      <c r="AM470" s="3"/>
      <c r="AN470" s="3"/>
      <c r="AO470" s="3"/>
      <c r="AP470" s="3"/>
      <c r="AQ470" s="3"/>
      <c r="AR470" s="3"/>
      <c r="AS470" s="3"/>
      <c r="AT470" s="3"/>
      <c r="AU470" s="3"/>
      <c r="AV470" s="3"/>
      <c r="AW470" s="3"/>
      <c r="AX470" s="3"/>
      <c r="AY470" s="3"/>
      <c r="AZ470" s="3"/>
      <c r="BA470" s="3"/>
      <c r="BB470" s="3"/>
      <c r="BC470" s="3"/>
      <c r="BD470" s="3"/>
      <c r="BE470" s="3"/>
      <c r="BF470" s="3"/>
      <c r="BG470" s="3"/>
      <c r="BH470" s="3"/>
      <c r="BI470" s="767" t="s">
        <v>1664</v>
      </c>
      <c r="BJ470" s="3"/>
      <c r="BK470" s="3"/>
      <c r="BL470" s="3"/>
      <c r="BM470" s="3"/>
      <c r="BN470" s="3"/>
      <c r="BO470" s="3"/>
      <c r="BP470" s="3"/>
      <c r="BQ470" s="3"/>
      <c r="BR470" s="3"/>
      <c r="BS470" s="3"/>
    </row>
    <row r="471" spans="1:71" ht="24.75" hidden="1" customHeight="1">
      <c r="A471" s="26"/>
      <c r="B471" s="3"/>
      <c r="C471" s="3"/>
      <c r="D471" s="3"/>
      <c r="E471" s="3"/>
      <c r="F471" s="3"/>
      <c r="G471" s="3"/>
      <c r="H471" s="3"/>
      <c r="I471" s="3"/>
      <c r="J471" s="3"/>
      <c r="K471" s="3"/>
      <c r="L471" s="3"/>
      <c r="M471" s="3"/>
      <c r="N471" s="3"/>
      <c r="O471" s="3"/>
      <c r="P471" s="3"/>
      <c r="Q471" s="3"/>
      <c r="R471" s="3"/>
      <c r="S471" s="3"/>
      <c r="T471" s="3"/>
      <c r="U471" s="3"/>
      <c r="V471" s="3"/>
      <c r="W471" s="3"/>
      <c r="X471" s="3"/>
      <c r="Y471" s="3"/>
      <c r="Z471" s="3"/>
      <c r="AA471" s="3"/>
      <c r="AB471" s="3"/>
      <c r="AC471" s="3"/>
      <c r="AD471" s="3"/>
      <c r="AE471" s="3"/>
      <c r="AF471" s="3"/>
      <c r="AG471" s="3"/>
      <c r="AH471" s="3"/>
      <c r="AI471" s="3"/>
      <c r="AJ471" s="3"/>
      <c r="AK471" s="3"/>
      <c r="AL471" s="3"/>
      <c r="AM471" s="3"/>
      <c r="AN471" s="3"/>
      <c r="AO471" s="3"/>
      <c r="AP471" s="3"/>
      <c r="AQ471" s="3"/>
      <c r="AR471" s="3"/>
      <c r="AS471" s="3"/>
      <c r="AT471" s="3"/>
      <c r="AU471" s="3"/>
      <c r="AV471" s="3"/>
      <c r="AW471" s="3"/>
      <c r="AX471" s="3"/>
      <c r="AY471" s="3"/>
      <c r="AZ471" s="3"/>
      <c r="BA471" s="3"/>
      <c r="BB471" s="3"/>
      <c r="BC471" s="3"/>
      <c r="BD471" s="3"/>
      <c r="BE471" s="3"/>
      <c r="BF471" s="3"/>
      <c r="BG471" s="3"/>
      <c r="BH471" s="3"/>
      <c r="BI471" s="767" t="s">
        <v>1665</v>
      </c>
      <c r="BJ471" s="3"/>
      <c r="BK471" s="3"/>
      <c r="BL471" s="3"/>
      <c r="BM471" s="3"/>
      <c r="BN471" s="3"/>
      <c r="BO471" s="3"/>
      <c r="BP471" s="3"/>
      <c r="BQ471" s="3"/>
      <c r="BR471" s="3"/>
      <c r="BS471" s="3"/>
    </row>
    <row r="472" spans="1:71" ht="24.75" hidden="1" customHeight="1">
      <c r="A472" s="26"/>
      <c r="B472" s="3"/>
      <c r="C472" s="3"/>
      <c r="D472" s="3"/>
      <c r="E472" s="3"/>
      <c r="F472" s="3"/>
      <c r="G472" s="3"/>
      <c r="H472" s="3"/>
      <c r="I472" s="3"/>
      <c r="J472" s="3"/>
      <c r="K472" s="3"/>
      <c r="L472" s="3"/>
      <c r="M472" s="3"/>
      <c r="N472" s="3"/>
      <c r="O472" s="3"/>
      <c r="P472" s="3"/>
      <c r="Q472" s="3"/>
      <c r="R472" s="3"/>
      <c r="S472" s="3"/>
      <c r="T472" s="3"/>
      <c r="U472" s="3"/>
      <c r="V472" s="3"/>
      <c r="W472" s="3"/>
      <c r="X472" s="3"/>
      <c r="Y472" s="3"/>
      <c r="Z472" s="3"/>
      <c r="AA472" s="3"/>
      <c r="AB472" s="3"/>
      <c r="AC472" s="3"/>
      <c r="AD472" s="3"/>
      <c r="AE472" s="3"/>
      <c r="AF472" s="3"/>
      <c r="AG472" s="3"/>
      <c r="AH472" s="3"/>
      <c r="AI472" s="3"/>
      <c r="AJ472" s="3"/>
      <c r="AK472" s="3"/>
      <c r="AL472" s="3"/>
      <c r="AM472" s="3"/>
      <c r="AN472" s="3"/>
      <c r="AO472" s="3"/>
      <c r="AP472" s="3"/>
      <c r="AQ472" s="3"/>
      <c r="AR472" s="3"/>
      <c r="AS472" s="3"/>
      <c r="AT472" s="3"/>
      <c r="AU472" s="3"/>
      <c r="AV472" s="3"/>
      <c r="AW472" s="3"/>
      <c r="AX472" s="3"/>
      <c r="AY472" s="3"/>
      <c r="AZ472" s="3"/>
      <c r="BA472" s="3"/>
      <c r="BB472" s="3"/>
      <c r="BC472" s="3"/>
      <c r="BD472" s="3"/>
      <c r="BE472" s="3"/>
      <c r="BF472" s="3"/>
      <c r="BG472" s="3"/>
      <c r="BH472" s="3"/>
      <c r="BI472" s="767" t="s">
        <v>1666</v>
      </c>
      <c r="BJ472" s="3"/>
      <c r="BK472" s="3"/>
      <c r="BL472" s="3"/>
      <c r="BM472" s="3"/>
      <c r="BN472" s="3"/>
      <c r="BO472" s="3"/>
      <c r="BP472" s="3"/>
      <c r="BQ472" s="3"/>
      <c r="BR472" s="3"/>
      <c r="BS472" s="3"/>
    </row>
    <row r="473" spans="1:71" ht="24.75" hidden="1" customHeight="1">
      <c r="A473" s="26"/>
      <c r="B473" s="3"/>
      <c r="C473" s="3"/>
      <c r="D473" s="3"/>
      <c r="E473" s="3"/>
      <c r="F473" s="3"/>
      <c r="G473" s="3"/>
      <c r="H473" s="3"/>
      <c r="I473" s="3"/>
      <c r="J473" s="3"/>
      <c r="K473" s="3"/>
      <c r="L473" s="3"/>
      <c r="M473" s="3"/>
      <c r="N473" s="3"/>
      <c r="O473" s="3"/>
      <c r="P473" s="3"/>
      <c r="Q473" s="3"/>
      <c r="R473" s="3"/>
      <c r="S473" s="3"/>
      <c r="T473" s="3"/>
      <c r="U473" s="3"/>
      <c r="V473" s="3"/>
      <c r="W473" s="3"/>
      <c r="X473" s="3"/>
      <c r="Y473" s="3"/>
      <c r="Z473" s="3"/>
      <c r="AA473" s="3"/>
      <c r="AB473" s="3"/>
      <c r="AC473" s="3"/>
      <c r="AD473" s="3"/>
      <c r="AE473" s="3"/>
      <c r="AF473" s="3"/>
      <c r="AG473" s="3"/>
      <c r="AH473" s="3"/>
      <c r="AI473" s="3"/>
      <c r="AJ473" s="3"/>
      <c r="AK473" s="3"/>
      <c r="AL473" s="3"/>
      <c r="AM473" s="3"/>
      <c r="AN473" s="3"/>
      <c r="AO473" s="3"/>
      <c r="AP473" s="3"/>
      <c r="AQ473" s="3"/>
      <c r="AR473" s="3"/>
      <c r="AS473" s="3"/>
      <c r="AT473" s="3"/>
      <c r="AU473" s="3"/>
      <c r="AV473" s="3"/>
      <c r="AW473" s="3"/>
      <c r="AX473" s="3"/>
      <c r="AY473" s="3"/>
      <c r="AZ473" s="3"/>
      <c r="BA473" s="3"/>
      <c r="BB473" s="3"/>
      <c r="BC473" s="3"/>
      <c r="BD473" s="3"/>
      <c r="BE473" s="3"/>
      <c r="BF473" s="3"/>
      <c r="BG473" s="3"/>
      <c r="BH473" s="3"/>
      <c r="BI473" s="767" t="s">
        <v>1667</v>
      </c>
      <c r="BJ473" s="3"/>
      <c r="BK473" s="3"/>
      <c r="BL473" s="3"/>
      <c r="BM473" s="3"/>
      <c r="BN473" s="3"/>
      <c r="BO473" s="3"/>
      <c r="BP473" s="3"/>
      <c r="BQ473" s="3"/>
      <c r="BR473" s="3"/>
      <c r="BS473" s="3"/>
    </row>
    <row r="474" spans="1:71" ht="24.75" hidden="1" customHeight="1">
      <c r="A474" s="26"/>
      <c r="B474" s="3"/>
      <c r="C474" s="3"/>
      <c r="D474" s="3"/>
      <c r="E474" s="3"/>
      <c r="F474" s="3"/>
      <c r="G474" s="3"/>
      <c r="H474" s="3"/>
      <c r="I474" s="3"/>
      <c r="J474" s="3"/>
      <c r="K474" s="3"/>
      <c r="L474" s="3"/>
      <c r="M474" s="3"/>
      <c r="N474" s="3"/>
      <c r="O474" s="3"/>
      <c r="P474" s="3"/>
      <c r="Q474" s="3"/>
      <c r="R474" s="3"/>
      <c r="S474" s="3"/>
      <c r="T474" s="3"/>
      <c r="U474" s="3"/>
      <c r="V474" s="3"/>
      <c r="W474" s="3"/>
      <c r="X474" s="3"/>
      <c r="Y474" s="3"/>
      <c r="Z474" s="3"/>
      <c r="AA474" s="3"/>
      <c r="AB474" s="3"/>
      <c r="AC474" s="3"/>
      <c r="AD474" s="3"/>
      <c r="AE474" s="3"/>
      <c r="AF474" s="3"/>
      <c r="AG474" s="3"/>
      <c r="AH474" s="3"/>
      <c r="AI474" s="3"/>
      <c r="AJ474" s="3"/>
      <c r="AK474" s="3"/>
      <c r="AL474" s="3"/>
      <c r="AM474" s="3"/>
      <c r="AN474" s="3"/>
      <c r="AO474" s="3"/>
      <c r="AP474" s="3"/>
      <c r="AQ474" s="3"/>
      <c r="AR474" s="3"/>
      <c r="AS474" s="3"/>
      <c r="AT474" s="3"/>
      <c r="AU474" s="3"/>
      <c r="AV474" s="3"/>
      <c r="AW474" s="3"/>
      <c r="AX474" s="3"/>
      <c r="AY474" s="3"/>
      <c r="AZ474" s="3"/>
      <c r="BA474" s="3"/>
      <c r="BB474" s="3"/>
      <c r="BC474" s="3"/>
      <c r="BD474" s="3"/>
      <c r="BE474" s="3"/>
      <c r="BF474" s="3"/>
      <c r="BG474" s="3"/>
      <c r="BH474" s="3"/>
      <c r="BI474" s="767" t="s">
        <v>1668</v>
      </c>
      <c r="BJ474" s="3"/>
      <c r="BK474" s="3"/>
      <c r="BL474" s="3"/>
      <c r="BM474" s="3"/>
      <c r="BN474" s="3"/>
      <c r="BO474" s="3"/>
      <c r="BP474" s="3"/>
      <c r="BQ474" s="3"/>
      <c r="BR474" s="3"/>
      <c r="BS474" s="3"/>
    </row>
    <row r="475" spans="1:71" ht="24.75" hidden="1" customHeight="1">
      <c r="A475" s="26"/>
      <c r="B475" s="3"/>
      <c r="C475" s="3"/>
      <c r="D475" s="3"/>
      <c r="E475" s="3"/>
      <c r="F475" s="3"/>
      <c r="G475" s="3"/>
      <c r="H475" s="3"/>
      <c r="I475" s="3"/>
      <c r="J475" s="3"/>
      <c r="K475" s="3"/>
      <c r="L475" s="3"/>
      <c r="M475" s="3"/>
      <c r="N475" s="3"/>
      <c r="O475" s="3"/>
      <c r="P475" s="3"/>
      <c r="Q475" s="3"/>
      <c r="R475" s="3"/>
      <c r="S475" s="3"/>
      <c r="T475" s="3"/>
      <c r="U475" s="3"/>
      <c r="V475" s="3"/>
      <c r="W475" s="3"/>
      <c r="X475" s="3"/>
      <c r="Y475" s="3"/>
      <c r="Z475" s="3"/>
      <c r="AA475" s="3"/>
      <c r="AB475" s="3"/>
      <c r="AC475" s="3"/>
      <c r="AD475" s="3"/>
      <c r="AE475" s="3"/>
      <c r="AF475" s="3"/>
      <c r="AG475" s="3"/>
      <c r="AH475" s="3"/>
      <c r="AI475" s="3"/>
      <c r="AJ475" s="3"/>
      <c r="AK475" s="3"/>
      <c r="AL475" s="3"/>
      <c r="AM475" s="3"/>
      <c r="AN475" s="3"/>
      <c r="AO475" s="3"/>
      <c r="AP475" s="3"/>
      <c r="AQ475" s="3"/>
      <c r="AR475" s="3"/>
      <c r="AS475" s="3"/>
      <c r="AT475" s="3"/>
      <c r="AU475" s="3"/>
      <c r="AV475" s="3"/>
      <c r="AW475" s="3"/>
      <c r="AX475" s="3"/>
      <c r="AY475" s="3"/>
      <c r="AZ475" s="3"/>
      <c r="BA475" s="3"/>
      <c r="BB475" s="3"/>
      <c r="BC475" s="3"/>
      <c r="BD475" s="3"/>
      <c r="BE475" s="3"/>
      <c r="BF475" s="3"/>
      <c r="BG475" s="3"/>
      <c r="BH475" s="3"/>
      <c r="BI475" s="767" t="s">
        <v>1669</v>
      </c>
      <c r="BJ475" s="3"/>
      <c r="BK475" s="3"/>
      <c r="BL475" s="3"/>
      <c r="BM475" s="3"/>
      <c r="BN475" s="3"/>
      <c r="BO475" s="3"/>
      <c r="BP475" s="3"/>
      <c r="BQ475" s="3"/>
      <c r="BR475" s="3"/>
      <c r="BS475" s="3"/>
    </row>
    <row r="476" spans="1:71" ht="24.75" hidden="1" customHeight="1">
      <c r="A476" s="26"/>
      <c r="B476" s="3"/>
      <c r="C476" s="3"/>
      <c r="D476" s="3"/>
      <c r="E476" s="3"/>
      <c r="F476" s="3"/>
      <c r="G476" s="3"/>
      <c r="H476" s="3"/>
      <c r="I476" s="3"/>
      <c r="J476" s="3"/>
      <c r="K476" s="3"/>
      <c r="L476" s="3"/>
      <c r="M476" s="3"/>
      <c r="N476" s="3"/>
      <c r="O476" s="3"/>
      <c r="P476" s="3"/>
      <c r="Q476" s="3"/>
      <c r="R476" s="3"/>
      <c r="S476" s="3"/>
      <c r="T476" s="3"/>
      <c r="U476" s="3"/>
      <c r="V476" s="3"/>
      <c r="W476" s="3"/>
      <c r="X476" s="3"/>
      <c r="Y476" s="3"/>
      <c r="Z476" s="3"/>
      <c r="AA476" s="3"/>
      <c r="AB476" s="3"/>
      <c r="AC476" s="3"/>
      <c r="AD476" s="3"/>
      <c r="AE476" s="3"/>
      <c r="AF476" s="3"/>
      <c r="AG476" s="3"/>
      <c r="AH476" s="3"/>
      <c r="AI476" s="3"/>
      <c r="AJ476" s="3"/>
      <c r="AK476" s="3"/>
      <c r="AL476" s="3"/>
      <c r="AM476" s="3"/>
      <c r="AN476" s="3"/>
      <c r="AO476" s="3"/>
      <c r="AP476" s="3"/>
      <c r="AQ476" s="3"/>
      <c r="AR476" s="3"/>
      <c r="AS476" s="3"/>
      <c r="AT476" s="3"/>
      <c r="AU476" s="3"/>
      <c r="AV476" s="3"/>
      <c r="AW476" s="3"/>
      <c r="AX476" s="3"/>
      <c r="AY476" s="3"/>
      <c r="AZ476" s="3"/>
      <c r="BA476" s="3"/>
      <c r="BB476" s="3"/>
      <c r="BC476" s="3"/>
      <c r="BD476" s="3"/>
      <c r="BE476" s="3"/>
      <c r="BF476" s="3"/>
      <c r="BG476" s="3"/>
      <c r="BH476" s="3"/>
      <c r="BI476" s="767" t="s">
        <v>1670</v>
      </c>
      <c r="BJ476" s="3"/>
      <c r="BK476" s="3"/>
      <c r="BL476" s="3"/>
      <c r="BM476" s="3"/>
      <c r="BN476" s="3"/>
      <c r="BO476" s="3"/>
      <c r="BP476" s="3"/>
      <c r="BQ476" s="3"/>
      <c r="BR476" s="3"/>
      <c r="BS476" s="3"/>
    </row>
    <row r="477" spans="1:71" ht="24.75" hidden="1" customHeight="1">
      <c r="A477" s="26"/>
      <c r="B477" s="3"/>
      <c r="C477" s="3"/>
      <c r="D477" s="3"/>
      <c r="E477" s="3"/>
      <c r="F477" s="3"/>
      <c r="G477" s="3"/>
      <c r="H477" s="3"/>
      <c r="I477" s="3"/>
      <c r="J477" s="3"/>
      <c r="K477" s="3"/>
      <c r="L477" s="3"/>
      <c r="M477" s="3"/>
      <c r="N477" s="3"/>
      <c r="O477" s="3"/>
      <c r="P477" s="3"/>
      <c r="Q477" s="3"/>
      <c r="R477" s="3"/>
      <c r="S477" s="3"/>
      <c r="T477" s="3"/>
      <c r="U477" s="3"/>
      <c r="V477" s="3"/>
      <c r="W477" s="3"/>
      <c r="X477" s="3"/>
      <c r="Y477" s="3"/>
      <c r="Z477" s="3"/>
      <c r="AA477" s="3"/>
      <c r="AB477" s="3"/>
      <c r="AC477" s="3"/>
      <c r="AD477" s="3"/>
      <c r="AE477" s="3"/>
      <c r="AF477" s="3"/>
      <c r="AG477" s="3"/>
      <c r="AH477" s="3"/>
      <c r="AI477" s="3"/>
      <c r="AJ477" s="3"/>
      <c r="AK477" s="3"/>
      <c r="AL477" s="3"/>
      <c r="AM477" s="3"/>
      <c r="AN477" s="3"/>
      <c r="AO477" s="3"/>
      <c r="AP477" s="3"/>
      <c r="AQ477" s="3"/>
      <c r="AR477" s="3"/>
      <c r="AS477" s="3"/>
      <c r="AT477" s="3"/>
      <c r="AU477" s="3"/>
      <c r="AV477" s="3"/>
      <c r="AW477" s="3"/>
      <c r="AX477" s="3"/>
      <c r="AY477" s="3"/>
      <c r="AZ477" s="3"/>
      <c r="BA477" s="3"/>
      <c r="BB477" s="3"/>
      <c r="BC477" s="3"/>
      <c r="BD477" s="3"/>
      <c r="BE477" s="3"/>
      <c r="BF477" s="3"/>
      <c r="BG477" s="3"/>
      <c r="BH477" s="3"/>
      <c r="BI477" s="767" t="s">
        <v>1671</v>
      </c>
      <c r="BJ477" s="3"/>
      <c r="BK477" s="3"/>
      <c r="BL477" s="3"/>
      <c r="BM477" s="3"/>
      <c r="BN477" s="3"/>
      <c r="BO477" s="3"/>
      <c r="BP477" s="3"/>
      <c r="BQ477" s="3"/>
      <c r="BR477" s="3"/>
      <c r="BS477" s="3"/>
    </row>
    <row r="478" spans="1:71" ht="24.75" hidden="1" customHeight="1">
      <c r="A478" s="26"/>
      <c r="B478" s="3"/>
      <c r="C478" s="3"/>
      <c r="D478" s="3"/>
      <c r="E478" s="3"/>
      <c r="F478" s="3"/>
      <c r="G478" s="3"/>
      <c r="H478" s="3"/>
      <c r="I478" s="3"/>
      <c r="J478" s="3"/>
      <c r="K478" s="3"/>
      <c r="L478" s="3"/>
      <c r="M478" s="3"/>
      <c r="N478" s="3"/>
      <c r="O478" s="3"/>
      <c r="P478" s="3"/>
      <c r="Q478" s="3"/>
      <c r="R478" s="3"/>
      <c r="S478" s="3"/>
      <c r="T478" s="3"/>
      <c r="U478" s="3"/>
      <c r="V478" s="3"/>
      <c r="W478" s="3"/>
      <c r="X478" s="3"/>
      <c r="Y478" s="3"/>
      <c r="Z478" s="3"/>
      <c r="AA478" s="3"/>
      <c r="AB478" s="3"/>
      <c r="AC478" s="3"/>
      <c r="AD478" s="3"/>
      <c r="AE478" s="3"/>
      <c r="AF478" s="3"/>
      <c r="AG478" s="3"/>
      <c r="AH478" s="3"/>
      <c r="AI478" s="3"/>
      <c r="AJ478" s="3"/>
      <c r="AK478" s="3"/>
      <c r="AL478" s="3"/>
      <c r="AM478" s="3"/>
      <c r="AN478" s="3"/>
      <c r="AO478" s="3"/>
      <c r="AP478" s="3"/>
      <c r="AQ478" s="3"/>
      <c r="AR478" s="3"/>
      <c r="AS478" s="3"/>
      <c r="AT478" s="3"/>
      <c r="AU478" s="3"/>
      <c r="AV478" s="3"/>
      <c r="AW478" s="3"/>
      <c r="AX478" s="3"/>
      <c r="AY478" s="3"/>
      <c r="AZ478" s="3"/>
      <c r="BA478" s="3"/>
      <c r="BB478" s="3"/>
      <c r="BC478" s="3"/>
      <c r="BD478" s="3"/>
      <c r="BE478" s="3"/>
      <c r="BF478" s="3"/>
      <c r="BG478" s="3"/>
      <c r="BH478" s="3"/>
      <c r="BI478" s="767" t="s">
        <v>1672</v>
      </c>
      <c r="BJ478" s="3"/>
      <c r="BK478" s="3"/>
      <c r="BL478" s="3"/>
      <c r="BM478" s="3"/>
      <c r="BN478" s="3"/>
      <c r="BO478" s="3"/>
      <c r="BP478" s="3"/>
      <c r="BQ478" s="3"/>
      <c r="BR478" s="3"/>
      <c r="BS478" s="3"/>
    </row>
    <row r="479" spans="1:71" ht="24.75" hidden="1" customHeight="1">
      <c r="A479" s="26"/>
      <c r="B479" s="3"/>
      <c r="C479" s="3"/>
      <c r="D479" s="3"/>
      <c r="E479" s="3"/>
      <c r="F479" s="3"/>
      <c r="G479" s="3"/>
      <c r="H479" s="3"/>
      <c r="I479" s="3"/>
      <c r="J479" s="3"/>
      <c r="K479" s="3"/>
      <c r="L479" s="3"/>
      <c r="M479" s="3"/>
      <c r="N479" s="3"/>
      <c r="O479" s="3"/>
      <c r="P479" s="3"/>
      <c r="Q479" s="3"/>
      <c r="R479" s="3"/>
      <c r="S479" s="3"/>
      <c r="T479" s="3"/>
      <c r="U479" s="3"/>
      <c r="V479" s="3"/>
      <c r="W479" s="3"/>
      <c r="X479" s="3"/>
      <c r="Y479" s="3"/>
      <c r="Z479" s="3"/>
      <c r="AA479" s="3"/>
      <c r="AB479" s="3"/>
      <c r="AC479" s="3"/>
      <c r="AD479" s="3"/>
      <c r="AE479" s="3"/>
      <c r="AF479" s="3"/>
      <c r="AG479" s="3"/>
      <c r="AH479" s="3"/>
      <c r="AI479" s="3"/>
      <c r="AJ479" s="3"/>
      <c r="AK479" s="3"/>
      <c r="AL479" s="3"/>
      <c r="AM479" s="3"/>
      <c r="AN479" s="3"/>
      <c r="AO479" s="3"/>
      <c r="AP479" s="3"/>
      <c r="AQ479" s="3"/>
      <c r="AR479" s="3"/>
      <c r="AS479" s="3"/>
      <c r="AT479" s="3"/>
      <c r="AU479" s="3"/>
      <c r="AV479" s="3"/>
      <c r="AW479" s="3"/>
      <c r="AX479" s="3"/>
      <c r="AY479" s="3"/>
      <c r="AZ479" s="3"/>
      <c r="BA479" s="3"/>
      <c r="BB479" s="3"/>
      <c r="BC479" s="3"/>
      <c r="BD479" s="3"/>
      <c r="BE479" s="3"/>
      <c r="BF479" s="3"/>
      <c r="BG479" s="3"/>
      <c r="BH479" s="3"/>
      <c r="BI479" s="767" t="s">
        <v>1673</v>
      </c>
      <c r="BJ479" s="3"/>
      <c r="BK479" s="3"/>
      <c r="BL479" s="3"/>
      <c r="BM479" s="3"/>
      <c r="BN479" s="3"/>
      <c r="BO479" s="3"/>
      <c r="BP479" s="3"/>
      <c r="BQ479" s="3"/>
      <c r="BR479" s="3"/>
      <c r="BS479" s="3"/>
    </row>
    <row r="480" spans="1:71" ht="24.75" hidden="1" customHeight="1">
      <c r="A480" s="26"/>
      <c r="B480" s="3"/>
      <c r="C480" s="3"/>
      <c r="D480" s="3"/>
      <c r="E480" s="3"/>
      <c r="F480" s="3"/>
      <c r="G480" s="3"/>
      <c r="H480" s="3"/>
      <c r="I480" s="3"/>
      <c r="J480" s="3"/>
      <c r="K480" s="3"/>
      <c r="L480" s="3"/>
      <c r="M480" s="3"/>
      <c r="N480" s="3"/>
      <c r="O480" s="3"/>
      <c r="P480" s="3"/>
      <c r="Q480" s="3"/>
      <c r="R480" s="3"/>
      <c r="S480" s="3"/>
      <c r="T480" s="3"/>
      <c r="U480" s="3"/>
      <c r="V480" s="3"/>
      <c r="W480" s="3"/>
      <c r="X480" s="3"/>
      <c r="Y480" s="3"/>
      <c r="Z480" s="3"/>
      <c r="AA480" s="3"/>
      <c r="AB480" s="3"/>
      <c r="AC480" s="3"/>
      <c r="AD480" s="3"/>
      <c r="AE480" s="3"/>
      <c r="AF480" s="3"/>
      <c r="AG480" s="3"/>
      <c r="AH480" s="3"/>
      <c r="AI480" s="3"/>
      <c r="AJ480" s="3"/>
      <c r="AK480" s="3"/>
      <c r="AL480" s="3"/>
      <c r="AM480" s="3"/>
      <c r="AN480" s="3"/>
      <c r="AO480" s="3"/>
      <c r="AP480" s="3"/>
      <c r="AQ480" s="3"/>
      <c r="AR480" s="3"/>
      <c r="AS480" s="3"/>
      <c r="AT480" s="3"/>
      <c r="AU480" s="3"/>
      <c r="AV480" s="3"/>
      <c r="AW480" s="3"/>
      <c r="AX480" s="3"/>
      <c r="AY480" s="3"/>
      <c r="AZ480" s="3"/>
      <c r="BA480" s="3"/>
      <c r="BB480" s="3"/>
      <c r="BC480" s="3"/>
      <c r="BD480" s="3"/>
      <c r="BE480" s="3"/>
      <c r="BF480" s="3"/>
      <c r="BG480" s="3"/>
      <c r="BH480" s="3"/>
      <c r="BI480" s="767" t="s">
        <v>1674</v>
      </c>
      <c r="BJ480" s="3"/>
      <c r="BK480" s="3"/>
      <c r="BL480" s="3"/>
      <c r="BM480" s="3"/>
      <c r="BN480" s="3"/>
      <c r="BO480" s="3"/>
      <c r="BP480" s="3"/>
      <c r="BQ480" s="3"/>
      <c r="BR480" s="3"/>
      <c r="BS480" s="3"/>
    </row>
    <row r="481" spans="1:71" ht="24.75" hidden="1" customHeight="1">
      <c r="A481" s="26"/>
      <c r="B481" s="3"/>
      <c r="C481" s="3"/>
      <c r="D481" s="3"/>
      <c r="E481" s="3"/>
      <c r="F481" s="3"/>
      <c r="G481" s="3"/>
      <c r="H481" s="3"/>
      <c r="I481" s="3"/>
      <c r="J481" s="3"/>
      <c r="K481" s="3"/>
      <c r="L481" s="3"/>
      <c r="M481" s="3"/>
      <c r="N481" s="3"/>
      <c r="O481" s="3"/>
      <c r="P481" s="3"/>
      <c r="Q481" s="3"/>
      <c r="R481" s="3"/>
      <c r="S481" s="3"/>
      <c r="T481" s="3"/>
      <c r="U481" s="3"/>
      <c r="V481" s="3"/>
      <c r="W481" s="3"/>
      <c r="X481" s="3"/>
      <c r="Y481" s="3"/>
      <c r="Z481" s="3"/>
      <c r="AA481" s="3"/>
      <c r="AB481" s="3"/>
      <c r="AC481" s="3"/>
      <c r="AD481" s="3"/>
      <c r="AE481" s="3"/>
      <c r="AF481" s="3"/>
      <c r="AG481" s="3"/>
      <c r="AH481" s="3"/>
      <c r="AI481" s="3"/>
      <c r="AJ481" s="3"/>
      <c r="AK481" s="3"/>
      <c r="AL481" s="3"/>
      <c r="AM481" s="3"/>
      <c r="AN481" s="3"/>
      <c r="AO481" s="3"/>
      <c r="AP481" s="3"/>
      <c r="AQ481" s="3"/>
      <c r="AR481" s="3"/>
      <c r="AS481" s="3"/>
      <c r="AT481" s="3"/>
      <c r="AU481" s="3"/>
      <c r="AV481" s="3"/>
      <c r="AW481" s="3"/>
      <c r="AX481" s="3"/>
      <c r="AY481" s="3"/>
      <c r="AZ481" s="3"/>
      <c r="BA481" s="3"/>
      <c r="BB481" s="3"/>
      <c r="BC481" s="3"/>
      <c r="BD481" s="3"/>
      <c r="BE481" s="3"/>
      <c r="BF481" s="3"/>
      <c r="BG481" s="3"/>
      <c r="BH481" s="3"/>
      <c r="BI481" s="767" t="s">
        <v>1675</v>
      </c>
      <c r="BJ481" s="3"/>
      <c r="BK481" s="3"/>
      <c r="BL481" s="3"/>
      <c r="BM481" s="3"/>
      <c r="BN481" s="3"/>
      <c r="BO481" s="3"/>
      <c r="BP481" s="3"/>
      <c r="BQ481" s="3"/>
      <c r="BR481" s="3"/>
      <c r="BS481" s="3"/>
    </row>
    <row r="482" spans="1:71" ht="24.75" hidden="1" customHeight="1">
      <c r="A482" s="26"/>
      <c r="B482" s="3"/>
      <c r="C482" s="3"/>
      <c r="D482" s="3"/>
      <c r="E482" s="3"/>
      <c r="F482" s="3"/>
      <c r="G482" s="3"/>
      <c r="H482" s="3"/>
      <c r="I482" s="3"/>
      <c r="J482" s="3"/>
      <c r="K482" s="3"/>
      <c r="L482" s="3"/>
      <c r="M482" s="3"/>
      <c r="N482" s="3"/>
      <c r="O482" s="3"/>
      <c r="P482" s="3"/>
      <c r="Q482" s="3"/>
      <c r="R482" s="3"/>
      <c r="S482" s="3"/>
      <c r="T482" s="3"/>
      <c r="U482" s="3"/>
      <c r="V482" s="3"/>
      <c r="W482" s="3"/>
      <c r="X482" s="3"/>
      <c r="Y482" s="3"/>
      <c r="Z482" s="3"/>
      <c r="AA482" s="3"/>
      <c r="AB482" s="3"/>
      <c r="AC482" s="3"/>
      <c r="AD482" s="3"/>
      <c r="AE482" s="3"/>
      <c r="AF482" s="3"/>
      <c r="AG482" s="3"/>
      <c r="AH482" s="3"/>
      <c r="AI482" s="3"/>
      <c r="AJ482" s="3"/>
      <c r="AK482" s="3"/>
      <c r="AL482" s="3"/>
      <c r="AM482" s="3"/>
      <c r="AN482" s="3"/>
      <c r="AO482" s="3"/>
      <c r="AP482" s="3"/>
      <c r="AQ482" s="3"/>
      <c r="AR482" s="3"/>
      <c r="AS482" s="3"/>
      <c r="AT482" s="3"/>
      <c r="AU482" s="3"/>
      <c r="AV482" s="3"/>
      <c r="AW482" s="3"/>
      <c r="AX482" s="3"/>
      <c r="AY482" s="3"/>
      <c r="AZ482" s="3"/>
      <c r="BA482" s="3"/>
      <c r="BB482" s="3"/>
      <c r="BC482" s="3"/>
      <c r="BD482" s="3"/>
      <c r="BE482" s="3"/>
      <c r="BF482" s="3"/>
      <c r="BG482" s="3"/>
      <c r="BH482" s="3"/>
      <c r="BI482" s="767" t="s">
        <v>1676</v>
      </c>
      <c r="BJ482" s="3"/>
      <c r="BK482" s="3"/>
      <c r="BL482" s="3"/>
      <c r="BM482" s="3"/>
      <c r="BN482" s="3"/>
      <c r="BO482" s="3"/>
      <c r="BP482" s="3"/>
      <c r="BQ482" s="3"/>
      <c r="BR482" s="3"/>
      <c r="BS482" s="3"/>
    </row>
    <row r="483" spans="1:71" ht="24.75" hidden="1" customHeight="1">
      <c r="A483" s="26"/>
      <c r="B483" s="3"/>
      <c r="C483" s="3"/>
      <c r="D483" s="3"/>
      <c r="E483" s="3"/>
      <c r="F483" s="3"/>
      <c r="G483" s="3"/>
      <c r="H483" s="3"/>
      <c r="I483" s="3"/>
      <c r="J483" s="3"/>
      <c r="K483" s="3"/>
      <c r="L483" s="3"/>
      <c r="M483" s="3"/>
      <c r="N483" s="3"/>
      <c r="O483" s="3"/>
      <c r="P483" s="3"/>
      <c r="Q483" s="3"/>
      <c r="R483" s="3"/>
      <c r="S483" s="3"/>
      <c r="T483" s="3"/>
      <c r="U483" s="3"/>
      <c r="V483" s="3"/>
      <c r="W483" s="3"/>
      <c r="X483" s="3"/>
      <c r="Y483" s="3"/>
      <c r="Z483" s="3"/>
      <c r="AA483" s="3"/>
      <c r="AB483" s="3"/>
      <c r="AC483" s="3"/>
      <c r="AD483" s="3"/>
      <c r="AE483" s="3"/>
      <c r="AF483" s="3"/>
      <c r="AG483" s="3"/>
      <c r="AH483" s="3"/>
      <c r="AI483" s="3"/>
      <c r="AJ483" s="3"/>
      <c r="AK483" s="3"/>
      <c r="AL483" s="3"/>
      <c r="AM483" s="3"/>
      <c r="AN483" s="3"/>
      <c r="AO483" s="3"/>
      <c r="AP483" s="3"/>
      <c r="AQ483" s="3"/>
      <c r="AR483" s="3"/>
      <c r="AS483" s="3"/>
      <c r="AT483" s="3"/>
      <c r="AU483" s="3"/>
      <c r="AV483" s="3"/>
      <c r="AW483" s="3"/>
      <c r="AX483" s="3"/>
      <c r="AY483" s="3"/>
      <c r="AZ483" s="3"/>
      <c r="BA483" s="3"/>
      <c r="BB483" s="3"/>
      <c r="BC483" s="3"/>
      <c r="BD483" s="3"/>
      <c r="BE483" s="3"/>
      <c r="BF483" s="3"/>
      <c r="BG483" s="3"/>
      <c r="BH483" s="3"/>
      <c r="BI483" s="767" t="s">
        <v>1677</v>
      </c>
      <c r="BJ483" s="3"/>
      <c r="BK483" s="3"/>
      <c r="BL483" s="3"/>
      <c r="BM483" s="3"/>
      <c r="BN483" s="3"/>
      <c r="BO483" s="3"/>
      <c r="BP483" s="3"/>
      <c r="BQ483" s="3"/>
      <c r="BR483" s="3"/>
      <c r="BS483" s="3"/>
    </row>
    <row r="484" spans="1:71" ht="24.75" hidden="1" customHeight="1">
      <c r="A484" s="26"/>
      <c r="B484" s="3"/>
      <c r="C484" s="3"/>
      <c r="D484" s="3"/>
      <c r="E484" s="3"/>
      <c r="F484" s="3"/>
      <c r="G484" s="3"/>
      <c r="H484" s="3"/>
      <c r="I484" s="3"/>
      <c r="J484" s="3"/>
      <c r="K484" s="3"/>
      <c r="L484" s="3"/>
      <c r="M484" s="3"/>
      <c r="N484" s="3"/>
      <c r="O484" s="3"/>
      <c r="P484" s="3"/>
      <c r="Q484" s="3"/>
      <c r="R484" s="3"/>
      <c r="S484" s="3"/>
      <c r="T484" s="3"/>
      <c r="U484" s="3"/>
      <c r="V484" s="3"/>
      <c r="W484" s="3"/>
      <c r="X484" s="3"/>
      <c r="Y484" s="3"/>
      <c r="Z484" s="3"/>
      <c r="AA484" s="3"/>
      <c r="AB484" s="3"/>
      <c r="AC484" s="3"/>
      <c r="AD484" s="3"/>
      <c r="AE484" s="3"/>
      <c r="AF484" s="3"/>
      <c r="AG484" s="3"/>
      <c r="AH484" s="3"/>
      <c r="AI484" s="3"/>
      <c r="AJ484" s="3"/>
      <c r="AK484" s="3"/>
      <c r="AL484" s="3"/>
      <c r="AM484" s="3"/>
      <c r="AN484" s="3"/>
      <c r="AO484" s="3"/>
      <c r="AP484" s="3"/>
      <c r="AQ484" s="3"/>
      <c r="AR484" s="3"/>
      <c r="AS484" s="3"/>
      <c r="AT484" s="3"/>
      <c r="AU484" s="3"/>
      <c r="AV484" s="3"/>
      <c r="AW484" s="3"/>
      <c r="AX484" s="3"/>
      <c r="AY484" s="3"/>
      <c r="AZ484" s="3"/>
      <c r="BA484" s="3"/>
      <c r="BB484" s="3"/>
      <c r="BC484" s="3"/>
      <c r="BD484" s="3"/>
      <c r="BE484" s="3"/>
      <c r="BF484" s="3"/>
      <c r="BG484" s="3"/>
      <c r="BH484" s="3"/>
      <c r="BI484" s="767" t="s">
        <v>1678</v>
      </c>
      <c r="BJ484" s="3"/>
      <c r="BK484" s="3"/>
      <c r="BL484" s="3"/>
      <c r="BM484" s="3"/>
      <c r="BN484" s="3"/>
      <c r="BO484" s="3"/>
      <c r="BP484" s="3"/>
      <c r="BQ484" s="3"/>
      <c r="BR484" s="3"/>
      <c r="BS484" s="3"/>
    </row>
    <row r="485" spans="1:71" ht="24.75" hidden="1" customHeight="1">
      <c r="A485" s="26"/>
      <c r="B485" s="3"/>
      <c r="C485" s="3"/>
      <c r="D485" s="3"/>
      <c r="E485" s="3"/>
      <c r="F485" s="3"/>
      <c r="G485" s="3"/>
      <c r="H485" s="3"/>
      <c r="I485" s="3"/>
      <c r="J485" s="3"/>
      <c r="K485" s="3"/>
      <c r="L485" s="3"/>
      <c r="M485" s="3"/>
      <c r="N485" s="3"/>
      <c r="O485" s="3"/>
      <c r="P485" s="3"/>
      <c r="Q485" s="3"/>
      <c r="R485" s="3"/>
      <c r="S485" s="3"/>
      <c r="T485" s="3"/>
      <c r="U485" s="3"/>
      <c r="V485" s="3"/>
      <c r="W485" s="3"/>
      <c r="X485" s="3"/>
      <c r="Y485" s="3"/>
      <c r="Z485" s="3"/>
      <c r="AA485" s="3"/>
      <c r="AB485" s="3"/>
      <c r="AC485" s="3"/>
      <c r="AD485" s="3"/>
      <c r="AE485" s="3"/>
      <c r="AF485" s="3"/>
      <c r="AG485" s="3"/>
      <c r="AH485" s="3"/>
      <c r="AI485" s="3"/>
      <c r="AJ485" s="3"/>
      <c r="AK485" s="3"/>
      <c r="AL485" s="3"/>
      <c r="AM485" s="3"/>
      <c r="AN485" s="3"/>
      <c r="AO485" s="3"/>
      <c r="AP485" s="3"/>
      <c r="AQ485" s="3"/>
      <c r="AR485" s="3"/>
      <c r="AS485" s="3"/>
      <c r="AT485" s="3"/>
      <c r="AU485" s="3"/>
      <c r="AV485" s="3"/>
      <c r="AW485" s="3"/>
      <c r="AX485" s="3"/>
      <c r="AY485" s="3"/>
      <c r="AZ485" s="3"/>
      <c r="BA485" s="3"/>
      <c r="BB485" s="3"/>
      <c r="BC485" s="3"/>
      <c r="BD485" s="3"/>
      <c r="BE485" s="3"/>
      <c r="BF485" s="3"/>
      <c r="BG485" s="3"/>
      <c r="BH485" s="3"/>
      <c r="BI485" s="767" t="s">
        <v>1679</v>
      </c>
      <c r="BJ485" s="3"/>
      <c r="BK485" s="3"/>
      <c r="BL485" s="3"/>
      <c r="BM485" s="3"/>
      <c r="BN485" s="3"/>
      <c r="BO485" s="3"/>
      <c r="BP485" s="3"/>
      <c r="BQ485" s="3"/>
      <c r="BR485" s="3"/>
      <c r="BS485" s="3"/>
    </row>
    <row r="486" spans="1:71" ht="24.75" hidden="1" customHeight="1">
      <c r="A486" s="26"/>
      <c r="B486" s="3"/>
      <c r="C486" s="3"/>
      <c r="D486" s="3"/>
      <c r="E486" s="3"/>
      <c r="F486" s="3"/>
      <c r="G486" s="3"/>
      <c r="H486" s="3"/>
      <c r="I486" s="3"/>
      <c r="J486" s="3"/>
      <c r="K486" s="3"/>
      <c r="L486" s="3"/>
      <c r="M486" s="3"/>
      <c r="N486" s="3"/>
      <c r="O486" s="3"/>
      <c r="P486" s="3"/>
      <c r="Q486" s="3"/>
      <c r="R486" s="3"/>
      <c r="S486" s="3"/>
      <c r="T486" s="3"/>
      <c r="U486" s="3"/>
      <c r="V486" s="3"/>
      <c r="W486" s="3"/>
      <c r="X486" s="3"/>
      <c r="Y486" s="3"/>
      <c r="Z486" s="3"/>
      <c r="AA486" s="3"/>
      <c r="AB486" s="3"/>
      <c r="AC486" s="3"/>
      <c r="AD486" s="3"/>
      <c r="AE486" s="3"/>
      <c r="AF486" s="3"/>
      <c r="AG486" s="3"/>
      <c r="AH486" s="3"/>
      <c r="AI486" s="3"/>
      <c r="AJ486" s="3"/>
      <c r="AK486" s="3"/>
      <c r="AL486" s="3"/>
      <c r="AM486" s="3"/>
      <c r="AN486" s="3"/>
      <c r="AO486" s="3"/>
      <c r="AP486" s="3"/>
      <c r="AQ486" s="3"/>
      <c r="AR486" s="3"/>
      <c r="AS486" s="3"/>
      <c r="AT486" s="3"/>
      <c r="AU486" s="3"/>
      <c r="AV486" s="3"/>
      <c r="AW486" s="3"/>
      <c r="AX486" s="3"/>
      <c r="AY486" s="3"/>
      <c r="AZ486" s="3"/>
      <c r="BA486" s="3"/>
      <c r="BB486" s="3"/>
      <c r="BC486" s="3"/>
      <c r="BD486" s="3"/>
      <c r="BE486" s="3"/>
      <c r="BF486" s="3"/>
      <c r="BG486" s="3"/>
      <c r="BH486" s="3"/>
      <c r="BI486" s="767" t="s">
        <v>1680</v>
      </c>
      <c r="BJ486" s="3"/>
      <c r="BK486" s="3"/>
      <c r="BL486" s="3"/>
      <c r="BM486" s="3"/>
      <c r="BN486" s="3"/>
      <c r="BO486" s="3"/>
      <c r="BP486" s="3"/>
      <c r="BQ486" s="3"/>
      <c r="BR486" s="3"/>
      <c r="BS486" s="3"/>
    </row>
    <row r="487" spans="1:71" ht="24.75" hidden="1" customHeight="1">
      <c r="A487" s="26"/>
      <c r="B487" s="3"/>
      <c r="C487" s="3"/>
      <c r="D487" s="3"/>
      <c r="E487" s="3"/>
      <c r="F487" s="3"/>
      <c r="G487" s="3"/>
      <c r="H487" s="3"/>
      <c r="I487" s="3"/>
      <c r="J487" s="3"/>
      <c r="K487" s="3"/>
      <c r="L487" s="3"/>
      <c r="M487" s="3"/>
      <c r="N487" s="3"/>
      <c r="O487" s="3"/>
      <c r="P487" s="3"/>
      <c r="Q487" s="3"/>
      <c r="R487" s="3"/>
      <c r="S487" s="3"/>
      <c r="T487" s="3"/>
      <c r="U487" s="3"/>
      <c r="V487" s="3"/>
      <c r="W487" s="3"/>
      <c r="X487" s="3"/>
      <c r="Y487" s="3"/>
      <c r="Z487" s="3"/>
      <c r="AA487" s="3"/>
      <c r="AB487" s="3"/>
      <c r="AC487" s="3"/>
      <c r="AD487" s="3"/>
      <c r="AE487" s="3"/>
      <c r="AF487" s="3"/>
      <c r="AG487" s="3"/>
      <c r="AH487" s="3"/>
      <c r="AI487" s="3"/>
      <c r="AJ487" s="3"/>
      <c r="AK487" s="3"/>
      <c r="AL487" s="3"/>
      <c r="AM487" s="3"/>
      <c r="AN487" s="3"/>
      <c r="AO487" s="3"/>
      <c r="AP487" s="3"/>
      <c r="AQ487" s="3"/>
      <c r="AR487" s="3"/>
      <c r="AS487" s="3"/>
      <c r="AT487" s="3"/>
      <c r="AU487" s="3"/>
      <c r="AV487" s="3"/>
      <c r="AW487" s="3"/>
      <c r="AX487" s="3"/>
      <c r="AY487" s="3"/>
      <c r="AZ487" s="3"/>
      <c r="BA487" s="3"/>
      <c r="BB487" s="3"/>
      <c r="BC487" s="3"/>
      <c r="BD487" s="3"/>
      <c r="BE487" s="3"/>
      <c r="BF487" s="3"/>
      <c r="BG487" s="3"/>
      <c r="BH487" s="3"/>
      <c r="BI487" s="767" t="s">
        <v>1681</v>
      </c>
      <c r="BJ487" s="3"/>
      <c r="BK487" s="3"/>
      <c r="BL487" s="3"/>
      <c r="BM487" s="3"/>
      <c r="BN487" s="3"/>
      <c r="BO487" s="3"/>
      <c r="BP487" s="3"/>
      <c r="BQ487" s="3"/>
      <c r="BR487" s="3"/>
      <c r="BS487" s="3"/>
    </row>
    <row r="488" spans="1:71" ht="24.75" hidden="1" customHeight="1">
      <c r="A488" s="26"/>
      <c r="B488" s="3"/>
      <c r="C488" s="3"/>
      <c r="D488" s="3"/>
      <c r="E488" s="3"/>
      <c r="F488" s="3"/>
      <c r="G488" s="3"/>
      <c r="H488" s="3"/>
      <c r="I488" s="3"/>
      <c r="J488" s="3"/>
      <c r="K488" s="3"/>
      <c r="L488" s="3"/>
      <c r="M488" s="3"/>
      <c r="N488" s="3"/>
      <c r="O488" s="3"/>
      <c r="P488" s="3"/>
      <c r="Q488" s="3"/>
      <c r="R488" s="3"/>
      <c r="S488" s="3"/>
      <c r="T488" s="3"/>
      <c r="U488" s="3"/>
      <c r="V488" s="3"/>
      <c r="W488" s="3"/>
      <c r="X488" s="3"/>
      <c r="Y488" s="3"/>
      <c r="Z488" s="3"/>
      <c r="AA488" s="3"/>
      <c r="AB488" s="3"/>
      <c r="AC488" s="3"/>
      <c r="AD488" s="3"/>
      <c r="AE488" s="3"/>
      <c r="AF488" s="3"/>
      <c r="AG488" s="3"/>
      <c r="AH488" s="3"/>
      <c r="AI488" s="3"/>
      <c r="AJ488" s="3"/>
      <c r="AK488" s="3"/>
      <c r="AL488" s="3"/>
      <c r="AM488" s="3"/>
      <c r="AN488" s="3"/>
      <c r="AO488" s="3"/>
      <c r="AP488" s="3"/>
      <c r="AQ488" s="3"/>
      <c r="AR488" s="3"/>
      <c r="AS488" s="3"/>
      <c r="AT488" s="3"/>
      <c r="AU488" s="3"/>
      <c r="AV488" s="3"/>
      <c r="AW488" s="3"/>
      <c r="AX488" s="3"/>
      <c r="AY488" s="3"/>
      <c r="AZ488" s="3"/>
      <c r="BA488" s="3"/>
      <c r="BB488" s="3"/>
      <c r="BC488" s="3"/>
      <c r="BD488" s="3"/>
      <c r="BE488" s="3"/>
      <c r="BF488" s="3"/>
      <c r="BG488" s="3"/>
      <c r="BH488" s="3"/>
      <c r="BI488" s="767" t="s">
        <v>1682</v>
      </c>
      <c r="BJ488" s="3"/>
      <c r="BK488" s="3"/>
      <c r="BL488" s="3"/>
      <c r="BM488" s="3"/>
      <c r="BN488" s="3"/>
      <c r="BO488" s="3"/>
      <c r="BP488" s="3"/>
      <c r="BQ488" s="3"/>
      <c r="BR488" s="3"/>
      <c r="BS488" s="3"/>
    </row>
    <row r="489" spans="1:71" ht="24.75" hidden="1" customHeight="1">
      <c r="A489" s="26"/>
      <c r="B489" s="3"/>
      <c r="C489" s="3"/>
      <c r="D489" s="3"/>
      <c r="E489" s="3"/>
      <c r="F489" s="3"/>
      <c r="G489" s="3"/>
      <c r="H489" s="3"/>
      <c r="I489" s="3"/>
      <c r="J489" s="3"/>
      <c r="K489" s="3"/>
      <c r="L489" s="3"/>
      <c r="M489" s="3"/>
      <c r="N489" s="3"/>
      <c r="O489" s="3"/>
      <c r="P489" s="3"/>
      <c r="Q489" s="3"/>
      <c r="R489" s="3"/>
      <c r="S489" s="3"/>
      <c r="T489" s="3"/>
      <c r="U489" s="3"/>
      <c r="V489" s="3"/>
      <c r="W489" s="3"/>
      <c r="X489" s="3"/>
      <c r="Y489" s="3"/>
      <c r="Z489" s="3"/>
      <c r="AA489" s="3"/>
      <c r="AB489" s="3"/>
      <c r="AC489" s="3"/>
      <c r="AD489" s="3"/>
      <c r="AE489" s="3"/>
      <c r="AF489" s="3"/>
      <c r="AG489" s="3"/>
      <c r="AH489" s="3"/>
      <c r="AI489" s="3"/>
      <c r="AJ489" s="3"/>
      <c r="AK489" s="3"/>
      <c r="AL489" s="3"/>
      <c r="AM489" s="3"/>
      <c r="AN489" s="3"/>
      <c r="AO489" s="3"/>
      <c r="AP489" s="3"/>
      <c r="AQ489" s="3"/>
      <c r="AR489" s="3"/>
      <c r="AS489" s="3"/>
      <c r="AT489" s="3"/>
      <c r="AU489" s="3"/>
      <c r="AV489" s="3"/>
      <c r="AW489" s="3"/>
      <c r="AX489" s="3"/>
      <c r="AY489" s="3"/>
      <c r="AZ489" s="3"/>
      <c r="BA489" s="3"/>
      <c r="BB489" s="3"/>
      <c r="BC489" s="3"/>
      <c r="BD489" s="3"/>
      <c r="BE489" s="3"/>
      <c r="BF489" s="3"/>
      <c r="BG489" s="3"/>
      <c r="BH489" s="3"/>
      <c r="BI489" s="767" t="s">
        <v>1683</v>
      </c>
      <c r="BJ489" s="3"/>
      <c r="BK489" s="3"/>
      <c r="BL489" s="3"/>
      <c r="BM489" s="3"/>
      <c r="BN489" s="3"/>
      <c r="BO489" s="3"/>
      <c r="BP489" s="3"/>
      <c r="BQ489" s="3"/>
      <c r="BR489" s="3"/>
      <c r="BS489" s="3"/>
    </row>
    <row r="490" spans="1:71" ht="24.75" hidden="1" customHeight="1">
      <c r="A490" s="26"/>
      <c r="B490" s="3"/>
      <c r="C490" s="3"/>
      <c r="D490" s="3"/>
      <c r="E490" s="3"/>
      <c r="F490" s="3"/>
      <c r="G490" s="3"/>
      <c r="H490" s="3"/>
      <c r="I490" s="3"/>
      <c r="J490" s="3"/>
      <c r="K490" s="3"/>
      <c r="L490" s="3"/>
      <c r="M490" s="3"/>
      <c r="N490" s="3"/>
      <c r="O490" s="3"/>
      <c r="P490" s="3"/>
      <c r="Q490" s="3"/>
      <c r="R490" s="3"/>
      <c r="S490" s="3"/>
      <c r="T490" s="3"/>
      <c r="U490" s="3"/>
      <c r="V490" s="3"/>
      <c r="W490" s="3"/>
      <c r="X490" s="3"/>
      <c r="Y490" s="3"/>
      <c r="Z490" s="3"/>
      <c r="AA490" s="3"/>
      <c r="AB490" s="3"/>
      <c r="AC490" s="3"/>
      <c r="AD490" s="3"/>
      <c r="AE490" s="3"/>
      <c r="AF490" s="3"/>
      <c r="AG490" s="3"/>
      <c r="AH490" s="3"/>
      <c r="AI490" s="3"/>
      <c r="AJ490" s="3"/>
      <c r="AK490" s="3"/>
      <c r="AL490" s="3"/>
      <c r="AM490" s="3"/>
      <c r="AN490" s="3"/>
      <c r="AO490" s="3"/>
      <c r="AP490" s="3"/>
      <c r="AQ490" s="3"/>
      <c r="AR490" s="3"/>
      <c r="AS490" s="3"/>
      <c r="AT490" s="3"/>
      <c r="AU490" s="3"/>
      <c r="AV490" s="3"/>
      <c r="AW490" s="3"/>
      <c r="AX490" s="3"/>
      <c r="AY490" s="3"/>
      <c r="AZ490" s="3"/>
      <c r="BA490" s="3"/>
      <c r="BB490" s="3"/>
      <c r="BC490" s="3"/>
      <c r="BD490" s="3"/>
      <c r="BE490" s="3"/>
      <c r="BF490" s="3"/>
      <c r="BG490" s="3"/>
      <c r="BH490" s="3"/>
      <c r="BI490" s="767" t="s">
        <v>1684</v>
      </c>
      <c r="BJ490" s="3"/>
      <c r="BK490" s="3"/>
      <c r="BL490" s="3"/>
      <c r="BM490" s="3"/>
      <c r="BN490" s="3"/>
      <c r="BO490" s="3"/>
      <c r="BP490" s="3"/>
      <c r="BQ490" s="3"/>
      <c r="BR490" s="3"/>
      <c r="BS490" s="3"/>
    </row>
    <row r="491" spans="1:71" ht="24.75" hidden="1" customHeight="1">
      <c r="A491" s="26"/>
      <c r="B491" s="3"/>
      <c r="C491" s="3"/>
      <c r="D491" s="3"/>
      <c r="E491" s="3"/>
      <c r="F491" s="3"/>
      <c r="G491" s="3"/>
      <c r="H491" s="3"/>
      <c r="I491" s="3"/>
      <c r="J491" s="3"/>
      <c r="K491" s="3"/>
      <c r="L491" s="3"/>
      <c r="M491" s="3"/>
      <c r="N491" s="3"/>
      <c r="O491" s="3"/>
      <c r="P491" s="3"/>
      <c r="Q491" s="3"/>
      <c r="R491" s="3"/>
      <c r="S491" s="3"/>
      <c r="T491" s="3"/>
      <c r="U491" s="3"/>
      <c r="V491" s="3"/>
      <c r="W491" s="3"/>
      <c r="X491" s="3"/>
      <c r="Y491" s="3"/>
      <c r="Z491" s="3"/>
      <c r="AA491" s="3"/>
      <c r="AB491" s="3"/>
      <c r="AC491" s="3"/>
      <c r="AD491" s="3"/>
      <c r="AE491" s="3"/>
      <c r="AF491" s="3"/>
      <c r="AG491" s="3"/>
      <c r="AH491" s="3"/>
      <c r="AI491" s="3"/>
      <c r="AJ491" s="3"/>
      <c r="AK491" s="3"/>
      <c r="AL491" s="3"/>
      <c r="AM491" s="3"/>
      <c r="AN491" s="3"/>
      <c r="AO491" s="3"/>
      <c r="AP491" s="3"/>
      <c r="AQ491" s="3"/>
      <c r="AR491" s="3"/>
      <c r="AS491" s="3"/>
      <c r="AT491" s="3"/>
      <c r="AU491" s="3"/>
      <c r="AV491" s="3"/>
      <c r="AW491" s="3"/>
      <c r="AX491" s="3"/>
      <c r="AY491" s="3"/>
      <c r="AZ491" s="3"/>
      <c r="BA491" s="3"/>
      <c r="BB491" s="3"/>
      <c r="BC491" s="3"/>
      <c r="BD491" s="3"/>
      <c r="BE491" s="3"/>
      <c r="BF491" s="3"/>
      <c r="BG491" s="3"/>
      <c r="BH491" s="3"/>
      <c r="BI491" s="767" t="s">
        <v>1685</v>
      </c>
      <c r="BJ491" s="3"/>
      <c r="BK491" s="3"/>
      <c r="BL491" s="3"/>
      <c r="BM491" s="3"/>
      <c r="BN491" s="3"/>
      <c r="BO491" s="3"/>
      <c r="BP491" s="3"/>
      <c r="BQ491" s="3"/>
      <c r="BR491" s="3"/>
      <c r="BS491" s="3"/>
    </row>
    <row r="492" spans="1:71" ht="24.75" hidden="1" customHeight="1">
      <c r="A492" s="26"/>
      <c r="B492" s="3"/>
      <c r="C492" s="3"/>
      <c r="D492" s="3"/>
      <c r="E492" s="3"/>
      <c r="F492" s="3"/>
      <c r="G492" s="3"/>
      <c r="H492" s="3"/>
      <c r="I492" s="3"/>
      <c r="J492" s="3"/>
      <c r="K492" s="3"/>
      <c r="L492" s="3"/>
      <c r="M492" s="3"/>
      <c r="N492" s="3"/>
      <c r="O492" s="3"/>
      <c r="P492" s="3"/>
      <c r="Q492" s="3"/>
      <c r="R492" s="3"/>
      <c r="S492" s="3"/>
      <c r="T492" s="3"/>
      <c r="U492" s="3"/>
      <c r="V492" s="3"/>
      <c r="W492" s="3"/>
      <c r="X492" s="3"/>
      <c r="Y492" s="3"/>
      <c r="Z492" s="3"/>
      <c r="AA492" s="3"/>
      <c r="AB492" s="3"/>
      <c r="AC492" s="3"/>
      <c r="AD492" s="3"/>
      <c r="AE492" s="3"/>
      <c r="AF492" s="3"/>
      <c r="AG492" s="3"/>
      <c r="AH492" s="3"/>
      <c r="AI492" s="3"/>
      <c r="AJ492" s="3"/>
      <c r="AK492" s="3"/>
      <c r="AL492" s="3"/>
      <c r="AM492" s="3"/>
      <c r="AN492" s="3"/>
      <c r="AO492" s="3"/>
      <c r="AP492" s="3"/>
      <c r="AQ492" s="3"/>
      <c r="AR492" s="3"/>
      <c r="AS492" s="3"/>
      <c r="AT492" s="3"/>
      <c r="AU492" s="3"/>
      <c r="AV492" s="3"/>
      <c r="AW492" s="3"/>
      <c r="AX492" s="3"/>
      <c r="AY492" s="3"/>
      <c r="AZ492" s="3"/>
      <c r="BA492" s="3"/>
      <c r="BB492" s="3"/>
      <c r="BC492" s="3"/>
      <c r="BD492" s="3"/>
      <c r="BE492" s="3"/>
      <c r="BF492" s="3"/>
      <c r="BG492" s="3"/>
      <c r="BH492" s="3"/>
      <c r="BI492" s="767" t="s">
        <v>1686</v>
      </c>
      <c r="BJ492" s="3"/>
      <c r="BK492" s="3"/>
      <c r="BL492" s="3"/>
      <c r="BM492" s="3"/>
      <c r="BN492" s="3"/>
      <c r="BO492" s="3"/>
      <c r="BP492" s="3"/>
      <c r="BQ492" s="3"/>
      <c r="BR492" s="3"/>
      <c r="BS492" s="3"/>
    </row>
    <row r="493" spans="1:71" ht="24.75" hidden="1" customHeight="1">
      <c r="A493" s="26"/>
      <c r="B493" s="3"/>
      <c r="C493" s="3"/>
      <c r="D493" s="3"/>
      <c r="E493" s="3"/>
      <c r="F493" s="3"/>
      <c r="G493" s="3"/>
      <c r="H493" s="3"/>
      <c r="I493" s="3"/>
      <c r="J493" s="3"/>
      <c r="K493" s="3"/>
      <c r="L493" s="3"/>
      <c r="M493" s="3"/>
      <c r="N493" s="3"/>
      <c r="O493" s="3"/>
      <c r="P493" s="3"/>
      <c r="Q493" s="3"/>
      <c r="R493" s="3"/>
      <c r="S493" s="3"/>
      <c r="T493" s="3"/>
      <c r="U493" s="3"/>
      <c r="V493" s="3"/>
      <c r="W493" s="3"/>
      <c r="X493" s="3"/>
      <c r="Y493" s="3"/>
      <c r="Z493" s="3"/>
      <c r="AA493" s="3"/>
      <c r="AB493" s="3"/>
      <c r="AC493" s="3"/>
      <c r="AD493" s="3"/>
      <c r="AE493" s="3"/>
      <c r="AF493" s="3"/>
      <c r="AG493" s="3"/>
      <c r="AH493" s="3"/>
      <c r="AI493" s="3"/>
      <c r="AJ493" s="3"/>
      <c r="AK493" s="3"/>
      <c r="AL493" s="3"/>
      <c r="AM493" s="3"/>
      <c r="AN493" s="3"/>
      <c r="AO493" s="3"/>
      <c r="AP493" s="3"/>
      <c r="AQ493" s="3"/>
      <c r="AR493" s="3"/>
      <c r="AS493" s="3"/>
      <c r="AT493" s="3"/>
      <c r="AU493" s="3"/>
      <c r="AV493" s="3"/>
      <c r="AW493" s="3"/>
      <c r="AX493" s="3"/>
      <c r="AY493" s="3"/>
      <c r="AZ493" s="3"/>
      <c r="BA493" s="3"/>
      <c r="BB493" s="3"/>
      <c r="BC493" s="3"/>
      <c r="BD493" s="3"/>
      <c r="BE493" s="3"/>
      <c r="BF493" s="3"/>
      <c r="BG493" s="3"/>
      <c r="BH493" s="3"/>
      <c r="BI493" s="767" t="s">
        <v>1687</v>
      </c>
      <c r="BJ493" s="3"/>
      <c r="BK493" s="3"/>
      <c r="BL493" s="3"/>
      <c r="BM493" s="3"/>
      <c r="BN493" s="3"/>
      <c r="BO493" s="3"/>
      <c r="BP493" s="3"/>
      <c r="BQ493" s="3"/>
      <c r="BR493" s="3"/>
      <c r="BS493" s="3"/>
    </row>
    <row r="494" spans="1:71" ht="24.75" hidden="1" customHeight="1">
      <c r="A494" s="26"/>
      <c r="B494" s="3"/>
      <c r="C494" s="3"/>
      <c r="D494" s="3"/>
      <c r="E494" s="3"/>
      <c r="F494" s="3"/>
      <c r="G494" s="3"/>
      <c r="H494" s="3"/>
      <c r="I494" s="3"/>
      <c r="J494" s="3"/>
      <c r="K494" s="3"/>
      <c r="L494" s="3"/>
      <c r="M494" s="3"/>
      <c r="N494" s="3"/>
      <c r="O494" s="3"/>
      <c r="P494" s="3"/>
      <c r="Q494" s="3"/>
      <c r="R494" s="3"/>
      <c r="S494" s="3"/>
      <c r="T494" s="3"/>
      <c r="U494" s="3"/>
      <c r="V494" s="3"/>
      <c r="W494" s="3"/>
      <c r="X494" s="3"/>
      <c r="Y494" s="3"/>
      <c r="Z494" s="3"/>
      <c r="AA494" s="3"/>
      <c r="AB494" s="3"/>
      <c r="AC494" s="3"/>
      <c r="AD494" s="3"/>
      <c r="AE494" s="3"/>
      <c r="AF494" s="3"/>
      <c r="AG494" s="3"/>
      <c r="AH494" s="3"/>
      <c r="AI494" s="3"/>
      <c r="AJ494" s="3"/>
      <c r="AK494" s="3"/>
      <c r="AL494" s="3"/>
      <c r="AM494" s="3"/>
      <c r="AN494" s="3"/>
      <c r="AO494" s="3"/>
      <c r="AP494" s="3"/>
      <c r="AQ494" s="3"/>
      <c r="AR494" s="3"/>
      <c r="AS494" s="3"/>
      <c r="AT494" s="3"/>
      <c r="AU494" s="3"/>
      <c r="AV494" s="3"/>
      <c r="AW494" s="3"/>
      <c r="AX494" s="3"/>
      <c r="AY494" s="3"/>
      <c r="AZ494" s="3"/>
      <c r="BA494" s="3"/>
      <c r="BB494" s="3"/>
      <c r="BC494" s="3"/>
      <c r="BD494" s="3"/>
      <c r="BE494" s="3"/>
      <c r="BF494" s="3"/>
      <c r="BG494" s="3"/>
      <c r="BH494" s="3"/>
      <c r="BI494" s="767" t="s">
        <v>1688</v>
      </c>
      <c r="BJ494" s="3"/>
      <c r="BK494" s="3"/>
      <c r="BL494" s="3"/>
      <c r="BM494" s="3"/>
      <c r="BN494" s="3"/>
      <c r="BO494" s="3"/>
      <c r="BP494" s="3"/>
      <c r="BQ494" s="3"/>
      <c r="BR494" s="3"/>
      <c r="BS494" s="3"/>
    </row>
    <row r="495" spans="1:71" ht="24.75" hidden="1" customHeight="1">
      <c r="A495" s="26"/>
      <c r="B495" s="3"/>
      <c r="C495" s="3"/>
      <c r="D495" s="3"/>
      <c r="E495" s="3"/>
      <c r="F495" s="3"/>
      <c r="G495" s="3"/>
      <c r="H495" s="3"/>
      <c r="I495" s="3"/>
      <c r="J495" s="3"/>
      <c r="K495" s="3"/>
      <c r="L495" s="3"/>
      <c r="M495" s="3"/>
      <c r="N495" s="3"/>
      <c r="O495" s="3"/>
      <c r="P495" s="3"/>
      <c r="Q495" s="3"/>
      <c r="R495" s="3"/>
      <c r="S495" s="3"/>
      <c r="T495" s="3"/>
      <c r="U495" s="3"/>
      <c r="V495" s="3"/>
      <c r="W495" s="3"/>
      <c r="X495" s="3"/>
      <c r="Y495" s="3"/>
      <c r="Z495" s="3"/>
      <c r="AA495" s="3"/>
      <c r="AB495" s="3"/>
      <c r="AC495" s="3"/>
      <c r="AD495" s="3"/>
      <c r="AE495" s="3"/>
      <c r="AF495" s="3"/>
      <c r="AG495" s="3"/>
      <c r="AH495" s="3"/>
      <c r="AI495" s="3"/>
      <c r="AJ495" s="3"/>
      <c r="AK495" s="3"/>
      <c r="AL495" s="3"/>
      <c r="AM495" s="3"/>
      <c r="AN495" s="3"/>
      <c r="AO495" s="3"/>
      <c r="AP495" s="3"/>
      <c r="AQ495" s="3"/>
      <c r="AR495" s="3"/>
      <c r="AS495" s="3"/>
      <c r="AT495" s="3"/>
      <c r="AU495" s="3"/>
      <c r="AV495" s="3"/>
      <c r="AW495" s="3"/>
      <c r="AX495" s="3"/>
      <c r="AY495" s="3"/>
      <c r="AZ495" s="3"/>
      <c r="BA495" s="3"/>
      <c r="BB495" s="3"/>
      <c r="BC495" s="3"/>
      <c r="BD495" s="3"/>
      <c r="BE495" s="3"/>
      <c r="BF495" s="3"/>
      <c r="BG495" s="3"/>
      <c r="BH495" s="3"/>
      <c r="BI495" s="767" t="s">
        <v>1689</v>
      </c>
      <c r="BJ495" s="3"/>
      <c r="BK495" s="3"/>
      <c r="BL495" s="3"/>
      <c r="BM495" s="3"/>
      <c r="BN495" s="3"/>
      <c r="BO495" s="3"/>
      <c r="BP495" s="3"/>
      <c r="BQ495" s="3"/>
      <c r="BR495" s="3"/>
      <c r="BS495" s="3"/>
    </row>
    <row r="496" spans="1:71" ht="24.75" hidden="1" customHeight="1">
      <c r="A496" s="26"/>
      <c r="B496" s="3"/>
      <c r="C496" s="3"/>
      <c r="D496" s="3"/>
      <c r="E496" s="3"/>
      <c r="F496" s="3"/>
      <c r="G496" s="3"/>
      <c r="H496" s="3"/>
      <c r="I496" s="3"/>
      <c r="J496" s="3"/>
      <c r="K496" s="3"/>
      <c r="L496" s="3"/>
      <c r="M496" s="3"/>
      <c r="N496" s="3"/>
      <c r="O496" s="3"/>
      <c r="P496" s="3"/>
      <c r="Q496" s="3"/>
      <c r="R496" s="3"/>
      <c r="S496" s="3"/>
      <c r="T496" s="3"/>
      <c r="U496" s="3"/>
      <c r="V496" s="3"/>
      <c r="W496" s="3"/>
      <c r="X496" s="3"/>
      <c r="Y496" s="3"/>
      <c r="Z496" s="3"/>
      <c r="AA496" s="3"/>
      <c r="AB496" s="3"/>
      <c r="AC496" s="3"/>
      <c r="AD496" s="3"/>
      <c r="AE496" s="3"/>
      <c r="AF496" s="3"/>
      <c r="AG496" s="3"/>
      <c r="AH496" s="3"/>
      <c r="AI496" s="3"/>
      <c r="AJ496" s="3"/>
      <c r="AK496" s="3"/>
      <c r="AL496" s="3"/>
      <c r="AM496" s="3"/>
      <c r="AN496" s="3"/>
      <c r="AO496" s="3"/>
      <c r="AP496" s="3"/>
      <c r="AQ496" s="3"/>
      <c r="AR496" s="3"/>
      <c r="AS496" s="3"/>
      <c r="AT496" s="3"/>
      <c r="AU496" s="3"/>
      <c r="AV496" s="3"/>
      <c r="AW496" s="3"/>
      <c r="AX496" s="3"/>
      <c r="AY496" s="3"/>
      <c r="AZ496" s="3"/>
      <c r="BA496" s="3"/>
      <c r="BB496" s="3"/>
      <c r="BC496" s="3"/>
      <c r="BD496" s="3"/>
      <c r="BE496" s="3"/>
      <c r="BF496" s="3"/>
      <c r="BG496" s="3"/>
      <c r="BH496" s="3"/>
      <c r="BI496" s="767" t="s">
        <v>1690</v>
      </c>
      <c r="BJ496" s="3"/>
      <c r="BK496" s="3"/>
      <c r="BL496" s="3"/>
      <c r="BM496" s="3"/>
      <c r="BN496" s="3"/>
      <c r="BO496" s="3"/>
      <c r="BP496" s="3"/>
      <c r="BQ496" s="3"/>
      <c r="BR496" s="3"/>
      <c r="BS496" s="3"/>
    </row>
    <row r="497" spans="1:71" ht="24.75" hidden="1" customHeight="1">
      <c r="A497" s="26"/>
      <c r="B497" s="3"/>
      <c r="C497" s="3"/>
      <c r="D497" s="3"/>
      <c r="E497" s="3"/>
      <c r="F497" s="3"/>
      <c r="G497" s="3"/>
      <c r="H497" s="3"/>
      <c r="I497" s="3"/>
      <c r="J497" s="3"/>
      <c r="K497" s="3"/>
      <c r="L497" s="3"/>
      <c r="M497" s="3"/>
      <c r="N497" s="3"/>
      <c r="O497" s="3"/>
      <c r="P497" s="3"/>
      <c r="Q497" s="3"/>
      <c r="R497" s="3"/>
      <c r="S497" s="3"/>
      <c r="T497" s="3"/>
      <c r="U497" s="3"/>
      <c r="V497" s="3"/>
      <c r="W497" s="3"/>
      <c r="X497" s="3"/>
      <c r="Y497" s="3"/>
      <c r="Z497" s="3"/>
      <c r="AA497" s="3"/>
      <c r="AB497" s="3"/>
      <c r="AC497" s="3"/>
      <c r="AD497" s="3"/>
      <c r="AE497" s="3"/>
      <c r="AF497" s="3"/>
      <c r="AG497" s="3"/>
      <c r="AH497" s="3"/>
      <c r="AI497" s="3"/>
      <c r="AJ497" s="3"/>
      <c r="AK497" s="3"/>
      <c r="AL497" s="3"/>
      <c r="AM497" s="3"/>
      <c r="AN497" s="3"/>
      <c r="AO497" s="3"/>
      <c r="AP497" s="3"/>
      <c r="AQ497" s="3"/>
      <c r="AR497" s="3"/>
      <c r="AS497" s="3"/>
      <c r="AT497" s="3"/>
      <c r="AU497" s="3"/>
      <c r="AV497" s="3"/>
      <c r="AW497" s="3"/>
      <c r="AX497" s="3"/>
      <c r="AY497" s="3"/>
      <c r="AZ497" s="3"/>
      <c r="BA497" s="3"/>
      <c r="BB497" s="3"/>
      <c r="BC497" s="3"/>
      <c r="BD497" s="3"/>
      <c r="BE497" s="3"/>
      <c r="BF497" s="3"/>
      <c r="BG497" s="3"/>
      <c r="BH497" s="3"/>
      <c r="BI497" s="767" t="s">
        <v>1691</v>
      </c>
      <c r="BJ497" s="3"/>
      <c r="BK497" s="3"/>
      <c r="BL497" s="3"/>
      <c r="BM497" s="3"/>
      <c r="BN497" s="3"/>
      <c r="BO497" s="3"/>
      <c r="BP497" s="3"/>
      <c r="BQ497" s="3"/>
      <c r="BR497" s="3"/>
      <c r="BS497" s="3"/>
    </row>
    <row r="498" spans="1:71" ht="24.75" hidden="1" customHeight="1">
      <c r="A498" s="26"/>
      <c r="B498" s="3"/>
      <c r="C498" s="3"/>
      <c r="D498" s="3"/>
      <c r="E498" s="3"/>
      <c r="F498" s="3"/>
      <c r="G498" s="3"/>
      <c r="H498" s="3"/>
      <c r="I498" s="3"/>
      <c r="J498" s="3"/>
      <c r="K498" s="3"/>
      <c r="L498" s="3"/>
      <c r="M498" s="3"/>
      <c r="N498" s="3"/>
      <c r="O498" s="3"/>
      <c r="P498" s="3"/>
      <c r="Q498" s="3"/>
      <c r="R498" s="3"/>
      <c r="S498" s="3"/>
      <c r="T498" s="3"/>
      <c r="U498" s="3"/>
      <c r="V498" s="3"/>
      <c r="W498" s="3"/>
      <c r="X498" s="3"/>
      <c r="Y498" s="3"/>
      <c r="Z498" s="3"/>
      <c r="AA498" s="3"/>
      <c r="AB498" s="3"/>
      <c r="AC498" s="3"/>
      <c r="AD498" s="3"/>
      <c r="AE498" s="3"/>
      <c r="AF498" s="3"/>
      <c r="AG498" s="3"/>
      <c r="AH498" s="3"/>
      <c r="AI498" s="3"/>
      <c r="AJ498" s="3"/>
      <c r="AK498" s="3"/>
      <c r="AL498" s="3"/>
      <c r="AM498" s="3"/>
      <c r="AN498" s="3"/>
      <c r="AO498" s="3"/>
      <c r="AP498" s="3"/>
      <c r="AQ498" s="3"/>
      <c r="AR498" s="3"/>
      <c r="AS498" s="3"/>
      <c r="AT498" s="3"/>
      <c r="AU498" s="3"/>
      <c r="AV498" s="3"/>
      <c r="AW498" s="3"/>
      <c r="AX498" s="3"/>
      <c r="AY498" s="3"/>
      <c r="AZ498" s="3"/>
      <c r="BA498" s="3"/>
      <c r="BB498" s="3"/>
      <c r="BC498" s="3"/>
      <c r="BD498" s="3"/>
      <c r="BE498" s="3"/>
      <c r="BF498" s="3"/>
      <c r="BG498" s="3"/>
      <c r="BH498" s="3"/>
      <c r="BI498" s="767" t="s">
        <v>1692</v>
      </c>
      <c r="BJ498" s="3"/>
      <c r="BK498" s="3"/>
      <c r="BL498" s="3"/>
      <c r="BM498" s="3"/>
      <c r="BN498" s="3"/>
      <c r="BO498" s="3"/>
      <c r="BP498" s="3"/>
      <c r="BQ498" s="3"/>
      <c r="BR498" s="3"/>
      <c r="BS498" s="3"/>
    </row>
    <row r="499" spans="1:71" ht="24.75" hidden="1" customHeight="1">
      <c r="A499" s="26"/>
      <c r="B499" s="3"/>
      <c r="C499" s="3"/>
      <c r="D499" s="3"/>
      <c r="E499" s="3"/>
      <c r="F499" s="3"/>
      <c r="G499" s="3"/>
      <c r="H499" s="3"/>
      <c r="I499" s="3"/>
      <c r="J499" s="3"/>
      <c r="K499" s="3"/>
      <c r="L499" s="3"/>
      <c r="M499" s="3"/>
      <c r="N499" s="3"/>
      <c r="O499" s="3"/>
      <c r="P499" s="3"/>
      <c r="Q499" s="3"/>
      <c r="R499" s="3"/>
      <c r="S499" s="3"/>
      <c r="T499" s="3"/>
      <c r="U499" s="3"/>
      <c r="V499" s="3"/>
      <c r="W499" s="3"/>
      <c r="X499" s="3"/>
      <c r="Y499" s="3"/>
      <c r="Z499" s="3"/>
      <c r="AA499" s="3"/>
      <c r="AB499" s="3"/>
      <c r="AC499" s="3"/>
      <c r="AD499" s="3"/>
      <c r="AE499" s="3"/>
      <c r="AF499" s="3"/>
      <c r="AG499" s="3"/>
      <c r="AH499" s="3"/>
      <c r="AI499" s="3"/>
      <c r="AJ499" s="3"/>
      <c r="AK499" s="3"/>
      <c r="AL499" s="3"/>
      <c r="AM499" s="3"/>
      <c r="AN499" s="3"/>
      <c r="AO499" s="3"/>
      <c r="AP499" s="3"/>
      <c r="AQ499" s="3"/>
      <c r="AR499" s="3"/>
      <c r="AS499" s="3"/>
      <c r="AT499" s="3"/>
      <c r="AU499" s="3"/>
      <c r="AV499" s="3"/>
      <c r="AW499" s="3"/>
      <c r="AX499" s="3"/>
      <c r="AY499" s="3"/>
      <c r="AZ499" s="3"/>
      <c r="BA499" s="3"/>
      <c r="BB499" s="3"/>
      <c r="BC499" s="3"/>
      <c r="BD499" s="3"/>
      <c r="BE499" s="3"/>
      <c r="BF499" s="3"/>
      <c r="BG499" s="3"/>
      <c r="BH499" s="3"/>
      <c r="BI499" s="767" t="s">
        <v>1693</v>
      </c>
      <c r="BJ499" s="3"/>
      <c r="BK499" s="3"/>
      <c r="BL499" s="3"/>
      <c r="BM499" s="3"/>
      <c r="BN499" s="3"/>
      <c r="BO499" s="3"/>
      <c r="BP499" s="3"/>
      <c r="BQ499" s="3"/>
      <c r="BR499" s="3"/>
      <c r="BS499" s="3"/>
    </row>
    <row r="500" spans="1:71" ht="24.75" hidden="1" customHeight="1">
      <c r="A500" s="26"/>
      <c r="B500" s="3"/>
      <c r="C500" s="3"/>
      <c r="D500" s="3"/>
      <c r="E500" s="3"/>
      <c r="F500" s="3"/>
      <c r="G500" s="3"/>
      <c r="H500" s="3"/>
      <c r="I500" s="3"/>
      <c r="J500" s="3"/>
      <c r="K500" s="3"/>
      <c r="L500" s="3"/>
      <c r="M500" s="3"/>
      <c r="N500" s="3"/>
      <c r="O500" s="3"/>
      <c r="P500" s="3"/>
      <c r="Q500" s="3"/>
      <c r="R500" s="3"/>
      <c r="S500" s="3"/>
      <c r="T500" s="3"/>
      <c r="U500" s="3"/>
      <c r="V500" s="3"/>
      <c r="W500" s="3"/>
      <c r="X500" s="3"/>
      <c r="Y500" s="3"/>
      <c r="Z500" s="3"/>
      <c r="AA500" s="3"/>
      <c r="AB500" s="3"/>
      <c r="AC500" s="3"/>
      <c r="AD500" s="3"/>
      <c r="AE500" s="3"/>
      <c r="AF500" s="3"/>
      <c r="AG500" s="3"/>
      <c r="AH500" s="3"/>
      <c r="AI500" s="3"/>
      <c r="AJ500" s="3"/>
      <c r="AK500" s="3"/>
      <c r="AL500" s="3"/>
      <c r="AM500" s="3"/>
      <c r="AN500" s="3"/>
      <c r="AO500" s="3"/>
      <c r="AP500" s="3"/>
      <c r="AQ500" s="3"/>
      <c r="AR500" s="3"/>
      <c r="AS500" s="3"/>
      <c r="AT500" s="3"/>
      <c r="AU500" s="3"/>
      <c r="AV500" s="3"/>
      <c r="AW500" s="3"/>
      <c r="AX500" s="3"/>
      <c r="AY500" s="3"/>
      <c r="AZ500" s="3"/>
      <c r="BA500" s="3"/>
      <c r="BB500" s="3"/>
      <c r="BC500" s="3"/>
      <c r="BD500" s="3"/>
      <c r="BE500" s="3"/>
      <c r="BF500" s="3"/>
      <c r="BG500" s="3"/>
      <c r="BH500" s="3"/>
      <c r="BI500" s="767" t="s">
        <v>1694</v>
      </c>
      <c r="BJ500" s="3"/>
      <c r="BK500" s="3"/>
      <c r="BL500" s="3"/>
      <c r="BM500" s="3"/>
      <c r="BN500" s="3"/>
      <c r="BO500" s="3"/>
      <c r="BP500" s="3"/>
      <c r="BQ500" s="3"/>
      <c r="BR500" s="3"/>
      <c r="BS500" s="3"/>
    </row>
    <row r="501" spans="1:71" ht="24.75" hidden="1" customHeight="1">
      <c r="A501" s="26"/>
      <c r="B501" s="3"/>
      <c r="C501" s="3"/>
      <c r="D501" s="3"/>
      <c r="E501" s="3"/>
      <c r="F501" s="3"/>
      <c r="G501" s="3"/>
      <c r="H501" s="3"/>
      <c r="I501" s="3"/>
      <c r="J501" s="3"/>
      <c r="K501" s="3"/>
      <c r="L501" s="3"/>
      <c r="M501" s="3"/>
      <c r="N501" s="3"/>
      <c r="O501" s="3"/>
      <c r="P501" s="3"/>
      <c r="Q501" s="3"/>
      <c r="R501" s="3"/>
      <c r="S501" s="3"/>
      <c r="T501" s="3"/>
      <c r="U501" s="3"/>
      <c r="V501" s="3"/>
      <c r="W501" s="3"/>
      <c r="X501" s="3"/>
      <c r="Y501" s="3"/>
      <c r="Z501" s="3"/>
      <c r="AA501" s="3"/>
      <c r="AB501" s="3"/>
      <c r="AC501" s="3"/>
      <c r="AD501" s="3"/>
      <c r="AE501" s="3"/>
      <c r="AF501" s="3"/>
      <c r="AG501" s="3"/>
      <c r="AH501" s="3"/>
      <c r="AI501" s="3"/>
      <c r="AJ501" s="3"/>
      <c r="AK501" s="3"/>
      <c r="AL501" s="3"/>
      <c r="AM501" s="3"/>
      <c r="AN501" s="3"/>
      <c r="AO501" s="3"/>
      <c r="AP501" s="3"/>
      <c r="AQ501" s="3"/>
      <c r="AR501" s="3"/>
      <c r="AS501" s="3"/>
      <c r="AT501" s="3"/>
      <c r="AU501" s="3"/>
      <c r="AV501" s="3"/>
      <c r="AW501" s="3"/>
      <c r="AX501" s="3"/>
      <c r="AY501" s="3"/>
      <c r="AZ501" s="3"/>
      <c r="BA501" s="3"/>
      <c r="BB501" s="3"/>
      <c r="BC501" s="3"/>
      <c r="BD501" s="3"/>
      <c r="BE501" s="3"/>
      <c r="BF501" s="3"/>
      <c r="BG501" s="3"/>
      <c r="BH501" s="3"/>
      <c r="BI501" s="767" t="s">
        <v>1695</v>
      </c>
      <c r="BJ501" s="3"/>
      <c r="BK501" s="3"/>
      <c r="BL501" s="3"/>
      <c r="BM501" s="3"/>
      <c r="BN501" s="3"/>
      <c r="BO501" s="3"/>
      <c r="BP501" s="3"/>
      <c r="BQ501" s="3"/>
      <c r="BR501" s="3"/>
      <c r="BS501" s="3"/>
    </row>
    <row r="502" spans="1:71" ht="24.75" hidden="1" customHeight="1">
      <c r="A502" s="26"/>
      <c r="B502" s="3"/>
      <c r="C502" s="3"/>
      <c r="D502" s="3"/>
      <c r="E502" s="3"/>
      <c r="F502" s="3"/>
      <c r="G502" s="3"/>
      <c r="H502" s="3"/>
      <c r="I502" s="3"/>
      <c r="J502" s="3"/>
      <c r="K502" s="3"/>
      <c r="L502" s="3"/>
      <c r="M502" s="3"/>
      <c r="N502" s="3"/>
      <c r="O502" s="3"/>
      <c r="P502" s="3"/>
      <c r="Q502" s="3"/>
      <c r="R502" s="3"/>
      <c r="S502" s="3"/>
      <c r="T502" s="3"/>
      <c r="U502" s="3"/>
      <c r="V502" s="3"/>
      <c r="W502" s="3"/>
      <c r="X502" s="3"/>
      <c r="Y502" s="3"/>
      <c r="Z502" s="3"/>
      <c r="AA502" s="3"/>
      <c r="AB502" s="3"/>
      <c r="AC502" s="3"/>
      <c r="AD502" s="3"/>
      <c r="AE502" s="3"/>
      <c r="AF502" s="3"/>
      <c r="AG502" s="3"/>
      <c r="AH502" s="3"/>
      <c r="AI502" s="3"/>
      <c r="AJ502" s="3"/>
      <c r="AK502" s="3"/>
      <c r="AL502" s="3"/>
      <c r="AM502" s="3"/>
      <c r="AN502" s="3"/>
      <c r="AO502" s="3"/>
      <c r="AP502" s="3"/>
      <c r="AQ502" s="3"/>
      <c r="AR502" s="3"/>
      <c r="AS502" s="3"/>
      <c r="AT502" s="3"/>
      <c r="AU502" s="3"/>
      <c r="AV502" s="3"/>
      <c r="AW502" s="3"/>
      <c r="AX502" s="3"/>
      <c r="AY502" s="3"/>
      <c r="AZ502" s="3"/>
      <c r="BA502" s="3"/>
      <c r="BB502" s="3"/>
      <c r="BC502" s="3"/>
      <c r="BD502" s="3"/>
      <c r="BE502" s="3"/>
      <c r="BF502" s="3"/>
      <c r="BG502" s="3"/>
      <c r="BH502" s="3"/>
      <c r="BI502" s="767" t="s">
        <v>1696</v>
      </c>
      <c r="BJ502" s="3"/>
      <c r="BK502" s="3"/>
      <c r="BL502" s="3"/>
      <c r="BM502" s="3"/>
      <c r="BN502" s="3"/>
      <c r="BO502" s="3"/>
      <c r="BP502" s="3"/>
      <c r="BQ502" s="3"/>
      <c r="BR502" s="3"/>
      <c r="BS502" s="3"/>
    </row>
    <row r="503" spans="1:71" ht="24.75" hidden="1" customHeight="1">
      <c r="A503" s="26"/>
      <c r="B503" s="3"/>
      <c r="C503" s="3"/>
      <c r="D503" s="3"/>
      <c r="E503" s="3"/>
      <c r="F503" s="3"/>
      <c r="G503" s="3"/>
      <c r="H503" s="3"/>
      <c r="I503" s="3"/>
      <c r="J503" s="3"/>
      <c r="K503" s="3"/>
      <c r="L503" s="3"/>
      <c r="M503" s="3"/>
      <c r="N503" s="3"/>
      <c r="O503" s="3"/>
      <c r="P503" s="3"/>
      <c r="Q503" s="3"/>
      <c r="R503" s="3"/>
      <c r="S503" s="3"/>
      <c r="T503" s="3"/>
      <c r="U503" s="3"/>
      <c r="V503" s="3"/>
      <c r="W503" s="3"/>
      <c r="X503" s="3"/>
      <c r="Y503" s="3"/>
      <c r="Z503" s="3"/>
      <c r="AA503" s="3"/>
      <c r="AB503" s="3"/>
      <c r="AC503" s="3"/>
      <c r="AD503" s="3"/>
      <c r="AE503" s="3"/>
      <c r="AF503" s="3"/>
      <c r="AG503" s="3"/>
      <c r="AH503" s="3"/>
      <c r="AI503" s="3"/>
      <c r="AJ503" s="3"/>
      <c r="AK503" s="3"/>
      <c r="AL503" s="3"/>
      <c r="AM503" s="3"/>
      <c r="AN503" s="3"/>
      <c r="AO503" s="3"/>
      <c r="AP503" s="3"/>
      <c r="AQ503" s="3"/>
      <c r="AR503" s="3"/>
      <c r="AS503" s="3"/>
      <c r="AT503" s="3"/>
      <c r="AU503" s="3"/>
      <c r="AV503" s="3"/>
      <c r="AW503" s="3"/>
      <c r="AX503" s="3"/>
      <c r="AY503" s="3"/>
      <c r="AZ503" s="3"/>
      <c r="BA503" s="3"/>
      <c r="BB503" s="3"/>
      <c r="BC503" s="3"/>
      <c r="BD503" s="3"/>
      <c r="BE503" s="3"/>
      <c r="BF503" s="3"/>
      <c r="BG503" s="3"/>
      <c r="BH503" s="3"/>
      <c r="BI503" s="767" t="s">
        <v>1697</v>
      </c>
      <c r="BJ503" s="3"/>
      <c r="BK503" s="3"/>
      <c r="BL503" s="3"/>
      <c r="BM503" s="3"/>
      <c r="BN503" s="3"/>
      <c r="BO503" s="3"/>
      <c r="BP503" s="3"/>
      <c r="BQ503" s="3"/>
      <c r="BR503" s="3"/>
      <c r="BS503" s="3"/>
    </row>
    <row r="504" spans="1:71" ht="24.75" hidden="1" customHeight="1">
      <c r="A504" s="26"/>
      <c r="B504" s="3"/>
      <c r="C504" s="3"/>
      <c r="D504" s="3"/>
      <c r="E504" s="3"/>
      <c r="F504" s="3"/>
      <c r="G504" s="3"/>
      <c r="H504" s="3"/>
      <c r="I504" s="3"/>
      <c r="J504" s="3"/>
      <c r="K504" s="3"/>
      <c r="L504" s="3"/>
      <c r="M504" s="3"/>
      <c r="N504" s="3"/>
      <c r="O504" s="3"/>
      <c r="P504" s="3"/>
      <c r="Q504" s="3"/>
      <c r="R504" s="3"/>
      <c r="S504" s="3"/>
      <c r="T504" s="3"/>
      <c r="U504" s="3"/>
      <c r="V504" s="3"/>
      <c r="W504" s="3"/>
      <c r="X504" s="3"/>
      <c r="Y504" s="3"/>
      <c r="Z504" s="3"/>
      <c r="AA504" s="3"/>
      <c r="AB504" s="3"/>
      <c r="AC504" s="3"/>
      <c r="AD504" s="3"/>
      <c r="AE504" s="3"/>
      <c r="AF504" s="3"/>
      <c r="AG504" s="3"/>
      <c r="AH504" s="3"/>
      <c r="AI504" s="3"/>
      <c r="AJ504" s="3"/>
      <c r="AK504" s="3"/>
      <c r="AL504" s="3"/>
      <c r="AM504" s="3"/>
      <c r="AN504" s="3"/>
      <c r="AO504" s="3"/>
      <c r="AP504" s="3"/>
      <c r="AQ504" s="3"/>
      <c r="AR504" s="3"/>
      <c r="AS504" s="3"/>
      <c r="AT504" s="3"/>
      <c r="AU504" s="3"/>
      <c r="AV504" s="3"/>
      <c r="AW504" s="3"/>
      <c r="AX504" s="3"/>
      <c r="AY504" s="3"/>
      <c r="AZ504" s="3"/>
      <c r="BA504" s="3"/>
      <c r="BB504" s="3"/>
      <c r="BC504" s="3"/>
      <c r="BD504" s="3"/>
      <c r="BE504" s="3"/>
      <c r="BF504" s="3"/>
      <c r="BG504" s="3"/>
      <c r="BH504" s="3"/>
      <c r="BI504" s="767" t="s">
        <v>1698</v>
      </c>
      <c r="BJ504" s="3"/>
      <c r="BK504" s="3"/>
      <c r="BL504" s="3"/>
      <c r="BM504" s="3"/>
      <c r="BN504" s="3"/>
      <c r="BO504" s="3"/>
      <c r="BP504" s="3"/>
      <c r="BQ504" s="3"/>
      <c r="BR504" s="3"/>
      <c r="BS504" s="3"/>
    </row>
    <row r="505" spans="1:71" ht="24.75" hidden="1" customHeight="1">
      <c r="A505" s="26"/>
      <c r="B505" s="3"/>
      <c r="C505" s="3"/>
      <c r="D505" s="3"/>
      <c r="E505" s="3"/>
      <c r="F505" s="3"/>
      <c r="G505" s="3"/>
      <c r="H505" s="3"/>
      <c r="I505" s="3"/>
      <c r="J505" s="3"/>
      <c r="K505" s="3"/>
      <c r="L505" s="3"/>
      <c r="M505" s="3"/>
      <c r="N505" s="3"/>
      <c r="O505" s="3"/>
      <c r="P505" s="3"/>
      <c r="Q505" s="3"/>
      <c r="R505" s="3"/>
      <c r="S505" s="3"/>
      <c r="T505" s="3"/>
      <c r="U505" s="3"/>
      <c r="V505" s="3"/>
      <c r="W505" s="3"/>
      <c r="X505" s="3"/>
      <c r="Y505" s="3"/>
      <c r="Z505" s="3"/>
      <c r="AA505" s="3"/>
      <c r="AB505" s="3"/>
      <c r="AC505" s="3"/>
      <c r="AD505" s="3"/>
      <c r="AE505" s="3"/>
      <c r="AF505" s="3"/>
      <c r="AG505" s="3"/>
      <c r="AH505" s="3"/>
      <c r="AI505" s="3"/>
      <c r="AJ505" s="3"/>
      <c r="AK505" s="3"/>
      <c r="AL505" s="3"/>
      <c r="AM505" s="3"/>
      <c r="AN505" s="3"/>
      <c r="AO505" s="3"/>
      <c r="AP505" s="3"/>
      <c r="AQ505" s="3"/>
      <c r="AR505" s="3"/>
      <c r="AS505" s="3"/>
      <c r="AT505" s="3"/>
      <c r="AU505" s="3"/>
      <c r="AV505" s="3"/>
      <c r="AW505" s="3"/>
      <c r="AX505" s="3"/>
      <c r="AY505" s="3"/>
      <c r="AZ505" s="3"/>
      <c r="BA505" s="3"/>
      <c r="BB505" s="3"/>
      <c r="BC505" s="3"/>
      <c r="BD505" s="3"/>
      <c r="BE505" s="3"/>
      <c r="BF505" s="3"/>
      <c r="BG505" s="3"/>
      <c r="BH505" s="3"/>
      <c r="BI505" s="767" t="s">
        <v>1699</v>
      </c>
      <c r="BJ505" s="3"/>
      <c r="BK505" s="3"/>
      <c r="BL505" s="3"/>
      <c r="BM505" s="3"/>
      <c r="BN505" s="3"/>
      <c r="BO505" s="3"/>
      <c r="BP505" s="3"/>
      <c r="BQ505" s="3"/>
      <c r="BR505" s="3"/>
      <c r="BS505" s="3"/>
    </row>
    <row r="506" spans="1:71" ht="24.75" hidden="1" customHeight="1">
      <c r="A506" s="26"/>
      <c r="B506" s="3"/>
      <c r="C506" s="3"/>
      <c r="D506" s="3"/>
      <c r="E506" s="3"/>
      <c r="F506" s="3"/>
      <c r="G506" s="3"/>
      <c r="H506" s="3"/>
      <c r="I506" s="3"/>
      <c r="J506" s="3"/>
      <c r="K506" s="3"/>
      <c r="L506" s="3"/>
      <c r="M506" s="3"/>
      <c r="N506" s="3"/>
      <c r="O506" s="3"/>
      <c r="P506" s="3"/>
      <c r="Q506" s="3"/>
      <c r="R506" s="3"/>
      <c r="S506" s="3"/>
      <c r="T506" s="3"/>
      <c r="U506" s="3"/>
      <c r="V506" s="3"/>
      <c r="W506" s="3"/>
      <c r="X506" s="3"/>
      <c r="Y506" s="3"/>
      <c r="Z506" s="3"/>
      <c r="AA506" s="3"/>
      <c r="AB506" s="3"/>
      <c r="AC506" s="3"/>
      <c r="AD506" s="3"/>
      <c r="AE506" s="3"/>
      <c r="AF506" s="3"/>
      <c r="AG506" s="3"/>
      <c r="AH506" s="3"/>
      <c r="AI506" s="3"/>
      <c r="AJ506" s="3"/>
      <c r="AK506" s="3"/>
      <c r="AL506" s="3"/>
      <c r="AM506" s="3"/>
      <c r="AN506" s="3"/>
      <c r="AO506" s="3"/>
      <c r="AP506" s="3"/>
      <c r="AQ506" s="3"/>
      <c r="AR506" s="3"/>
      <c r="AS506" s="3"/>
      <c r="AT506" s="3"/>
      <c r="AU506" s="3"/>
      <c r="AV506" s="3"/>
      <c r="AW506" s="3"/>
      <c r="AX506" s="3"/>
      <c r="AY506" s="3"/>
      <c r="AZ506" s="3"/>
      <c r="BA506" s="3"/>
      <c r="BB506" s="3"/>
      <c r="BC506" s="3"/>
      <c r="BD506" s="3"/>
      <c r="BE506" s="3"/>
      <c r="BF506" s="3"/>
      <c r="BG506" s="3"/>
      <c r="BH506" s="3"/>
      <c r="BI506" s="767" t="s">
        <v>1700</v>
      </c>
      <c r="BJ506" s="3"/>
      <c r="BK506" s="3"/>
      <c r="BL506" s="3"/>
      <c r="BM506" s="3"/>
      <c r="BN506" s="3"/>
      <c r="BO506" s="3"/>
      <c r="BP506" s="3"/>
      <c r="BQ506" s="3"/>
      <c r="BR506" s="3"/>
      <c r="BS506" s="3"/>
    </row>
    <row r="507" spans="1:71" ht="24.75" hidden="1" customHeight="1">
      <c r="A507" s="26"/>
      <c r="B507" s="3"/>
      <c r="C507" s="3"/>
      <c r="D507" s="3"/>
      <c r="E507" s="3"/>
      <c r="F507" s="3"/>
      <c r="G507" s="3"/>
      <c r="H507" s="3"/>
      <c r="I507" s="3"/>
      <c r="J507" s="3"/>
      <c r="K507" s="3"/>
      <c r="L507" s="3"/>
      <c r="M507" s="3"/>
      <c r="N507" s="3"/>
      <c r="O507" s="3"/>
      <c r="P507" s="3"/>
      <c r="Q507" s="3"/>
      <c r="R507" s="3"/>
      <c r="S507" s="3"/>
      <c r="T507" s="3"/>
      <c r="U507" s="3"/>
      <c r="V507" s="3"/>
      <c r="W507" s="3"/>
      <c r="X507" s="3"/>
      <c r="Y507" s="3"/>
      <c r="Z507" s="3"/>
      <c r="AA507" s="3"/>
      <c r="AB507" s="3"/>
      <c r="AC507" s="3"/>
      <c r="AD507" s="3"/>
      <c r="AE507" s="3"/>
      <c r="AF507" s="3"/>
      <c r="AG507" s="3"/>
      <c r="AH507" s="3"/>
      <c r="AI507" s="3"/>
      <c r="AJ507" s="3"/>
      <c r="AK507" s="3"/>
      <c r="AL507" s="3"/>
      <c r="AM507" s="3"/>
      <c r="AN507" s="3"/>
      <c r="AO507" s="3"/>
      <c r="AP507" s="3"/>
      <c r="AQ507" s="3"/>
      <c r="AR507" s="3"/>
      <c r="AS507" s="3"/>
      <c r="AT507" s="3"/>
      <c r="AU507" s="3"/>
      <c r="AV507" s="3"/>
      <c r="AW507" s="3"/>
      <c r="AX507" s="3"/>
      <c r="AY507" s="3"/>
      <c r="AZ507" s="3"/>
      <c r="BA507" s="3"/>
      <c r="BB507" s="3"/>
      <c r="BC507" s="3"/>
      <c r="BD507" s="3"/>
      <c r="BE507" s="3"/>
      <c r="BF507" s="3"/>
      <c r="BG507" s="3"/>
      <c r="BH507" s="3"/>
      <c r="BI507" s="767" t="s">
        <v>1701</v>
      </c>
      <c r="BJ507" s="3"/>
      <c r="BK507" s="3"/>
      <c r="BL507" s="3"/>
      <c r="BM507" s="3"/>
      <c r="BN507" s="3"/>
      <c r="BO507" s="3"/>
      <c r="BP507" s="3"/>
      <c r="BQ507" s="3"/>
      <c r="BR507" s="3"/>
      <c r="BS507" s="3"/>
    </row>
    <row r="508" spans="1:71" ht="24.75" hidden="1" customHeight="1">
      <c r="A508" s="26"/>
      <c r="B508" s="3"/>
      <c r="C508" s="3"/>
      <c r="D508" s="3"/>
      <c r="E508" s="3"/>
      <c r="F508" s="3"/>
      <c r="G508" s="3"/>
      <c r="H508" s="3"/>
      <c r="I508" s="3"/>
      <c r="J508" s="3"/>
      <c r="K508" s="3"/>
      <c r="L508" s="3"/>
      <c r="M508" s="3"/>
      <c r="N508" s="3"/>
      <c r="O508" s="3"/>
      <c r="P508" s="3"/>
      <c r="Q508" s="3"/>
      <c r="R508" s="3"/>
      <c r="S508" s="3"/>
      <c r="T508" s="3"/>
      <c r="U508" s="3"/>
      <c r="V508" s="3"/>
      <c r="W508" s="3"/>
      <c r="X508" s="3"/>
      <c r="Y508" s="3"/>
      <c r="Z508" s="3"/>
      <c r="AA508" s="3"/>
      <c r="AB508" s="3"/>
      <c r="AC508" s="3"/>
      <c r="AD508" s="3"/>
      <c r="AE508" s="3"/>
      <c r="AF508" s="3"/>
      <c r="AG508" s="3"/>
      <c r="AH508" s="3"/>
      <c r="AI508" s="3"/>
      <c r="AJ508" s="3"/>
      <c r="AK508" s="3"/>
      <c r="AL508" s="3"/>
      <c r="AM508" s="3"/>
      <c r="AN508" s="3"/>
      <c r="AO508" s="3"/>
      <c r="AP508" s="3"/>
      <c r="AQ508" s="3"/>
      <c r="AR508" s="3"/>
      <c r="AS508" s="3"/>
      <c r="AT508" s="3"/>
      <c r="AU508" s="3"/>
      <c r="AV508" s="3"/>
      <c r="AW508" s="3"/>
      <c r="AX508" s="3"/>
      <c r="AY508" s="3"/>
      <c r="AZ508" s="3"/>
      <c r="BA508" s="3"/>
      <c r="BB508" s="3"/>
      <c r="BC508" s="3"/>
      <c r="BD508" s="3"/>
      <c r="BE508" s="3"/>
      <c r="BF508" s="3"/>
      <c r="BG508" s="3"/>
      <c r="BH508" s="3"/>
      <c r="BI508" s="767" t="s">
        <v>1702</v>
      </c>
      <c r="BJ508" s="3"/>
      <c r="BK508" s="3"/>
      <c r="BL508" s="3"/>
      <c r="BM508" s="3"/>
      <c r="BN508" s="3"/>
      <c r="BO508" s="3"/>
      <c r="BP508" s="3"/>
      <c r="BQ508" s="3"/>
      <c r="BR508" s="3"/>
      <c r="BS508" s="3"/>
    </row>
    <row r="509" spans="1:71" ht="24.75" hidden="1" customHeight="1">
      <c r="A509" s="26"/>
      <c r="B509" s="3"/>
      <c r="C509" s="3"/>
      <c r="D509" s="3"/>
      <c r="E509" s="3"/>
      <c r="F509" s="3"/>
      <c r="G509" s="3"/>
      <c r="H509" s="3"/>
      <c r="I509" s="3"/>
      <c r="J509" s="3"/>
      <c r="K509" s="3"/>
      <c r="L509" s="3"/>
      <c r="M509" s="3"/>
      <c r="N509" s="3"/>
      <c r="O509" s="3"/>
      <c r="P509" s="3"/>
      <c r="Q509" s="3"/>
      <c r="R509" s="3"/>
      <c r="S509" s="3"/>
      <c r="T509" s="3"/>
      <c r="U509" s="3"/>
      <c r="V509" s="3"/>
      <c r="W509" s="3"/>
      <c r="X509" s="3"/>
      <c r="Y509" s="3"/>
      <c r="Z509" s="3"/>
      <c r="AA509" s="3"/>
      <c r="AB509" s="3"/>
      <c r="AC509" s="3"/>
      <c r="AD509" s="3"/>
      <c r="AE509" s="3"/>
      <c r="AF509" s="3"/>
      <c r="AG509" s="3"/>
      <c r="AH509" s="3"/>
      <c r="AI509" s="3"/>
      <c r="AJ509" s="3"/>
      <c r="AK509" s="3"/>
      <c r="AL509" s="3"/>
      <c r="AM509" s="3"/>
      <c r="AN509" s="3"/>
      <c r="AO509" s="3"/>
      <c r="AP509" s="3"/>
      <c r="AQ509" s="3"/>
      <c r="AR509" s="3"/>
      <c r="AS509" s="3"/>
      <c r="AT509" s="3"/>
      <c r="AU509" s="3"/>
      <c r="AV509" s="3"/>
      <c r="AW509" s="3"/>
      <c r="AX509" s="3"/>
      <c r="AY509" s="3"/>
      <c r="AZ509" s="3"/>
      <c r="BA509" s="3"/>
      <c r="BB509" s="3"/>
      <c r="BC509" s="3"/>
      <c r="BD509" s="3"/>
      <c r="BE509" s="3"/>
      <c r="BF509" s="3"/>
      <c r="BG509" s="3"/>
      <c r="BH509" s="3"/>
      <c r="BI509" s="3"/>
      <c r="BJ509" s="3"/>
      <c r="BK509" s="3"/>
      <c r="BL509" s="3"/>
      <c r="BM509" s="3"/>
      <c r="BN509" s="3"/>
      <c r="BO509" s="3"/>
      <c r="BP509" s="3"/>
      <c r="BQ509" s="3"/>
      <c r="BR509" s="3"/>
      <c r="BS509" s="3"/>
    </row>
    <row r="510" spans="1:71" ht="24.75" hidden="1" customHeight="1">
      <c r="A510" s="26"/>
      <c r="B510" s="3"/>
      <c r="C510" s="3"/>
      <c r="D510" s="3"/>
      <c r="E510" s="3"/>
      <c r="F510" s="3"/>
      <c r="G510" s="3"/>
      <c r="H510" s="3"/>
      <c r="I510" s="3"/>
      <c r="J510" s="3"/>
      <c r="K510" s="3"/>
      <c r="L510" s="3"/>
      <c r="M510" s="3"/>
      <c r="N510" s="3"/>
      <c r="O510" s="3"/>
      <c r="P510" s="3"/>
      <c r="Q510" s="3"/>
      <c r="R510" s="3"/>
      <c r="S510" s="3"/>
      <c r="T510" s="3"/>
      <c r="U510" s="3"/>
      <c r="V510" s="3"/>
      <c r="W510" s="3"/>
      <c r="X510" s="3"/>
      <c r="Y510" s="3"/>
      <c r="Z510" s="3"/>
      <c r="AA510" s="3"/>
      <c r="AB510" s="3"/>
      <c r="AC510" s="3"/>
      <c r="AD510" s="3"/>
      <c r="AE510" s="3"/>
      <c r="AF510" s="3"/>
      <c r="AG510" s="3"/>
      <c r="AH510" s="3"/>
      <c r="AI510" s="3"/>
      <c r="AJ510" s="3"/>
      <c r="AK510" s="3"/>
      <c r="AL510" s="3"/>
      <c r="AM510" s="3"/>
      <c r="AN510" s="3"/>
      <c r="AO510" s="3"/>
      <c r="AP510" s="3"/>
      <c r="AQ510" s="3"/>
      <c r="AR510" s="3"/>
      <c r="AS510" s="3"/>
      <c r="AT510" s="3"/>
      <c r="AU510" s="3"/>
      <c r="AV510" s="3"/>
      <c r="AW510" s="3"/>
      <c r="AX510" s="3"/>
      <c r="AY510" s="3"/>
      <c r="AZ510" s="3"/>
      <c r="BA510" s="3"/>
      <c r="BB510" s="3"/>
      <c r="BC510" s="3"/>
      <c r="BD510" s="3"/>
      <c r="BE510" s="3"/>
      <c r="BF510" s="3"/>
      <c r="BG510" s="3"/>
      <c r="BH510" s="3"/>
      <c r="BI510" s="3"/>
      <c r="BJ510" s="3"/>
      <c r="BK510" s="3"/>
      <c r="BL510" s="3"/>
      <c r="BM510" s="3"/>
      <c r="BN510" s="3"/>
      <c r="BO510" s="3"/>
      <c r="BP510" s="3"/>
      <c r="BQ510" s="3"/>
      <c r="BR510" s="3"/>
      <c r="BS510" s="3"/>
    </row>
    <row r="511" spans="1:71" ht="24.75" hidden="1" customHeight="1">
      <c r="A511" s="26"/>
      <c r="B511" s="3"/>
      <c r="C511" s="3"/>
      <c r="D511" s="3"/>
      <c r="E511" s="3"/>
      <c r="F511" s="3"/>
      <c r="G511" s="3"/>
      <c r="H511" s="3"/>
      <c r="I511" s="3"/>
      <c r="J511" s="3"/>
      <c r="K511" s="3"/>
      <c r="L511" s="3"/>
      <c r="M511" s="3"/>
      <c r="N511" s="3"/>
      <c r="O511" s="3"/>
      <c r="P511" s="3"/>
      <c r="Q511" s="3"/>
      <c r="R511" s="3"/>
      <c r="S511" s="3"/>
      <c r="T511" s="3"/>
      <c r="U511" s="3"/>
      <c r="V511" s="3"/>
      <c r="W511" s="3"/>
      <c r="X511" s="3"/>
      <c r="Y511" s="3"/>
      <c r="Z511" s="3"/>
      <c r="AA511" s="3"/>
      <c r="AB511" s="3"/>
      <c r="AC511" s="3"/>
      <c r="AD511" s="3"/>
      <c r="AE511" s="3"/>
      <c r="AF511" s="3"/>
      <c r="AG511" s="3"/>
      <c r="AH511" s="3"/>
      <c r="AI511" s="3"/>
      <c r="AJ511" s="3"/>
      <c r="AK511" s="3"/>
      <c r="AL511" s="3"/>
      <c r="AM511" s="3"/>
      <c r="AN511" s="3"/>
      <c r="AO511" s="3"/>
      <c r="AP511" s="3"/>
      <c r="AQ511" s="3"/>
      <c r="AR511" s="3"/>
      <c r="AS511" s="3"/>
      <c r="AT511" s="3"/>
      <c r="AU511" s="3"/>
      <c r="AV511" s="3"/>
      <c r="AW511" s="3"/>
      <c r="AX511" s="3"/>
      <c r="AY511" s="3"/>
      <c r="AZ511" s="3"/>
      <c r="BA511" s="3"/>
      <c r="BB511" s="3"/>
      <c r="BC511" s="3"/>
      <c r="BD511" s="3"/>
      <c r="BE511" s="3"/>
      <c r="BF511" s="3"/>
      <c r="BG511" s="3"/>
      <c r="BH511" s="3"/>
      <c r="BI511" s="3"/>
      <c r="BJ511" s="3"/>
      <c r="BK511" s="3"/>
      <c r="BL511" s="3"/>
      <c r="BM511" s="3"/>
      <c r="BN511" s="3"/>
      <c r="BO511" s="3"/>
      <c r="BP511" s="3"/>
      <c r="BQ511" s="3"/>
      <c r="BR511" s="3"/>
      <c r="BS511" s="3"/>
    </row>
    <row r="512" spans="1:71" ht="24.75" hidden="1" customHeight="1">
      <c r="A512" s="26"/>
      <c r="B512" s="3"/>
      <c r="C512" s="3"/>
      <c r="D512" s="3"/>
      <c r="E512" s="3"/>
      <c r="F512" s="3"/>
      <c r="G512" s="3"/>
      <c r="H512" s="3"/>
      <c r="I512" s="3"/>
      <c r="J512" s="3"/>
      <c r="K512" s="3"/>
      <c r="L512" s="3"/>
      <c r="M512" s="3"/>
      <c r="N512" s="3"/>
      <c r="O512" s="3"/>
      <c r="P512" s="3"/>
      <c r="Q512" s="3"/>
      <c r="R512" s="3"/>
      <c r="S512" s="3"/>
      <c r="T512" s="3"/>
      <c r="U512" s="3"/>
      <c r="V512" s="3"/>
      <c r="W512" s="3"/>
      <c r="X512" s="3"/>
      <c r="Y512" s="3"/>
      <c r="Z512" s="3"/>
      <c r="AA512" s="3"/>
      <c r="AB512" s="3"/>
      <c r="AC512" s="3"/>
      <c r="AD512" s="3"/>
      <c r="AE512" s="3"/>
      <c r="AF512" s="3"/>
      <c r="AG512" s="3"/>
      <c r="AH512" s="3"/>
      <c r="AI512" s="3"/>
      <c r="AJ512" s="3"/>
      <c r="AK512" s="3"/>
      <c r="AL512" s="3"/>
      <c r="AM512" s="3"/>
      <c r="AN512" s="3"/>
      <c r="AO512" s="3"/>
      <c r="AP512" s="3"/>
      <c r="AQ512" s="3"/>
      <c r="AR512" s="3"/>
      <c r="AS512" s="3"/>
      <c r="AT512" s="3"/>
      <c r="AU512" s="3"/>
      <c r="AV512" s="3"/>
      <c r="AW512" s="3"/>
      <c r="AX512" s="3"/>
      <c r="AY512" s="3"/>
      <c r="AZ512" s="3"/>
      <c r="BA512" s="3"/>
      <c r="BB512" s="3"/>
      <c r="BC512" s="3"/>
      <c r="BD512" s="3"/>
      <c r="BE512" s="3"/>
      <c r="BF512" s="3"/>
      <c r="BG512" s="3"/>
      <c r="BH512" s="3"/>
      <c r="BI512" s="3"/>
      <c r="BJ512" s="3"/>
      <c r="BK512" s="3"/>
      <c r="BL512" s="3"/>
      <c r="BM512" s="3"/>
      <c r="BN512" s="3"/>
      <c r="BO512" s="3"/>
      <c r="BP512" s="3"/>
      <c r="BQ512" s="3"/>
      <c r="BR512" s="3"/>
      <c r="BS512" s="3"/>
    </row>
    <row r="513" spans="1:71" ht="24.75" hidden="1" customHeight="1">
      <c r="A513" s="26"/>
      <c r="B513" s="3"/>
      <c r="C513" s="3"/>
      <c r="D513" s="3"/>
      <c r="E513" s="3"/>
      <c r="F513" s="3"/>
      <c r="G513" s="3"/>
      <c r="H513" s="3"/>
      <c r="I513" s="3"/>
      <c r="J513" s="3"/>
      <c r="K513" s="3"/>
      <c r="L513" s="3"/>
      <c r="M513" s="3"/>
      <c r="N513" s="3"/>
      <c r="O513" s="3"/>
      <c r="P513" s="3"/>
      <c r="Q513" s="3"/>
      <c r="R513" s="3"/>
      <c r="S513" s="3"/>
      <c r="T513" s="3"/>
      <c r="U513" s="3"/>
      <c r="V513" s="3"/>
      <c r="W513" s="3"/>
      <c r="X513" s="3"/>
      <c r="Y513" s="3"/>
      <c r="Z513" s="3"/>
      <c r="AA513" s="3"/>
      <c r="AB513" s="3"/>
      <c r="AC513" s="3"/>
      <c r="AD513" s="3"/>
      <c r="AE513" s="3"/>
      <c r="AF513" s="3"/>
      <c r="AG513" s="3"/>
      <c r="AH513" s="3"/>
      <c r="AI513" s="3"/>
      <c r="AJ513" s="3"/>
      <c r="AK513" s="3"/>
      <c r="AL513" s="3"/>
      <c r="AM513" s="3"/>
      <c r="AN513" s="3"/>
      <c r="AO513" s="3"/>
      <c r="AP513" s="3"/>
      <c r="AQ513" s="3"/>
      <c r="AR513" s="3"/>
      <c r="AS513" s="3"/>
      <c r="AT513" s="3"/>
      <c r="AU513" s="3"/>
      <c r="AV513" s="3"/>
      <c r="AW513" s="3"/>
      <c r="AX513" s="3"/>
      <c r="AY513" s="3"/>
      <c r="AZ513" s="3"/>
      <c r="BA513" s="3"/>
      <c r="BB513" s="3"/>
      <c r="BC513" s="3"/>
      <c r="BD513" s="3"/>
      <c r="BE513" s="3"/>
      <c r="BF513" s="3"/>
      <c r="BG513" s="3"/>
      <c r="BH513" s="3"/>
      <c r="BI513" s="3"/>
      <c r="BJ513" s="3"/>
      <c r="BK513" s="3"/>
      <c r="BL513" s="3"/>
      <c r="BM513" s="3"/>
      <c r="BN513" s="3"/>
      <c r="BO513" s="3"/>
      <c r="BP513" s="3"/>
      <c r="BQ513" s="3"/>
      <c r="BR513" s="3"/>
      <c r="BS513" s="3"/>
    </row>
    <row r="514" spans="1:71" ht="24.75" hidden="1" customHeight="1">
      <c r="A514" s="26"/>
      <c r="B514" s="3"/>
      <c r="C514" s="3"/>
      <c r="D514" s="3"/>
      <c r="E514" s="3"/>
      <c r="F514" s="3"/>
      <c r="G514" s="3"/>
      <c r="H514" s="3"/>
      <c r="I514" s="3"/>
      <c r="J514" s="3"/>
      <c r="K514" s="3"/>
      <c r="L514" s="3"/>
      <c r="M514" s="3"/>
      <c r="N514" s="3"/>
      <c r="O514" s="3"/>
      <c r="P514" s="3"/>
      <c r="Q514" s="3"/>
      <c r="R514" s="3"/>
      <c r="S514" s="3"/>
      <c r="T514" s="3"/>
      <c r="U514" s="3"/>
      <c r="V514" s="3"/>
      <c r="W514" s="3"/>
      <c r="X514" s="3"/>
      <c r="Y514" s="3"/>
      <c r="Z514" s="3"/>
      <c r="AA514" s="3"/>
      <c r="AB514" s="3"/>
      <c r="AC514" s="3"/>
      <c r="AD514" s="3"/>
      <c r="AE514" s="3"/>
      <c r="AF514" s="3"/>
      <c r="AG514" s="3"/>
      <c r="AH514" s="3"/>
      <c r="AI514" s="3"/>
      <c r="AJ514" s="3"/>
      <c r="AK514" s="3"/>
      <c r="AL514" s="3"/>
      <c r="AM514" s="3"/>
      <c r="AN514" s="3"/>
      <c r="AO514" s="3"/>
      <c r="AP514" s="3"/>
      <c r="AQ514" s="3"/>
      <c r="AR514" s="3"/>
      <c r="AS514" s="3"/>
      <c r="AT514" s="3"/>
      <c r="AU514" s="3"/>
      <c r="AV514" s="3"/>
      <c r="AW514" s="3"/>
      <c r="AX514" s="3"/>
      <c r="AY514" s="3"/>
      <c r="AZ514" s="3"/>
      <c r="BA514" s="3"/>
      <c r="BB514" s="3"/>
      <c r="BC514" s="3"/>
      <c r="BD514" s="3"/>
      <c r="BE514" s="3"/>
      <c r="BF514" s="3"/>
      <c r="BG514" s="3"/>
      <c r="BH514" s="3"/>
      <c r="BI514" s="3"/>
      <c r="BJ514" s="3"/>
      <c r="BK514" s="3"/>
      <c r="BL514" s="3"/>
      <c r="BM514" s="3"/>
      <c r="BN514" s="3"/>
      <c r="BO514" s="3"/>
      <c r="BP514" s="3"/>
      <c r="BQ514" s="3"/>
      <c r="BR514" s="3"/>
      <c r="BS514" s="3"/>
    </row>
    <row r="515" spans="1:71" ht="24.75" hidden="1" customHeight="1">
      <c r="A515" s="26"/>
      <c r="B515" s="3"/>
      <c r="C515" s="3"/>
      <c r="D515" s="3"/>
      <c r="E515" s="3"/>
      <c r="F515" s="3"/>
      <c r="G515" s="3"/>
      <c r="H515" s="3"/>
      <c r="I515" s="3"/>
      <c r="J515" s="3"/>
      <c r="K515" s="3"/>
      <c r="L515" s="3"/>
      <c r="M515" s="3"/>
      <c r="N515" s="3"/>
      <c r="O515" s="3"/>
      <c r="P515" s="3"/>
      <c r="Q515" s="3"/>
      <c r="R515" s="3"/>
      <c r="S515" s="3"/>
      <c r="T515" s="3"/>
      <c r="U515" s="3"/>
      <c r="V515" s="3"/>
      <c r="W515" s="3"/>
      <c r="X515" s="3"/>
      <c r="Y515" s="3"/>
      <c r="Z515" s="3"/>
      <c r="AA515" s="3"/>
      <c r="AB515" s="3"/>
      <c r="AC515" s="3"/>
      <c r="AD515" s="3"/>
      <c r="AE515" s="3"/>
      <c r="AF515" s="3"/>
      <c r="AG515" s="3"/>
      <c r="AH515" s="3"/>
      <c r="AI515" s="3"/>
      <c r="AJ515" s="3"/>
      <c r="AK515" s="3"/>
      <c r="AL515" s="3"/>
      <c r="AM515" s="3"/>
      <c r="AN515" s="3"/>
      <c r="AO515" s="3"/>
      <c r="AP515" s="3"/>
      <c r="AQ515" s="3"/>
      <c r="AR515" s="3"/>
      <c r="AS515" s="3"/>
      <c r="AT515" s="3"/>
      <c r="AU515" s="3"/>
      <c r="AV515" s="3"/>
      <c r="AW515" s="3"/>
      <c r="AX515" s="3"/>
      <c r="AY515" s="3"/>
      <c r="AZ515" s="3"/>
      <c r="BA515" s="3"/>
      <c r="BB515" s="3"/>
      <c r="BC515" s="3"/>
      <c r="BD515" s="3"/>
      <c r="BE515" s="3"/>
      <c r="BF515" s="3"/>
      <c r="BG515" s="3"/>
      <c r="BH515" s="3"/>
      <c r="BI515" s="3"/>
      <c r="BJ515" s="3"/>
      <c r="BK515" s="3"/>
      <c r="BL515" s="3"/>
      <c r="BM515" s="3"/>
      <c r="BN515" s="3"/>
      <c r="BO515" s="3"/>
      <c r="BP515" s="3"/>
      <c r="BQ515" s="3"/>
      <c r="BR515" s="3"/>
      <c r="BS515" s="3"/>
    </row>
    <row r="516" spans="1:71" ht="24.75" hidden="1" customHeight="1">
      <c r="A516" s="26"/>
      <c r="B516" s="3"/>
      <c r="C516" s="3"/>
      <c r="D516" s="3"/>
      <c r="E516" s="3"/>
      <c r="F516" s="3"/>
      <c r="G516" s="3"/>
      <c r="H516" s="3"/>
      <c r="I516" s="3"/>
      <c r="J516" s="3"/>
      <c r="K516" s="3"/>
      <c r="L516" s="3"/>
      <c r="M516" s="3"/>
      <c r="N516" s="3"/>
      <c r="O516" s="3"/>
      <c r="P516" s="3"/>
      <c r="Q516" s="3"/>
      <c r="R516" s="3"/>
      <c r="S516" s="3"/>
      <c r="T516" s="3"/>
      <c r="U516" s="3"/>
      <c r="V516" s="3"/>
      <c r="W516" s="3"/>
      <c r="X516" s="3"/>
      <c r="Y516" s="3"/>
      <c r="Z516" s="3"/>
      <c r="AA516" s="3"/>
      <c r="AB516" s="3"/>
      <c r="AC516" s="3"/>
      <c r="AD516" s="3"/>
      <c r="AE516" s="3"/>
      <c r="AF516" s="3"/>
      <c r="AG516" s="3"/>
      <c r="AH516" s="3"/>
      <c r="AI516" s="3"/>
      <c r="AJ516" s="3"/>
      <c r="AK516" s="3"/>
      <c r="AL516" s="3"/>
      <c r="AM516" s="3"/>
      <c r="AN516" s="3"/>
      <c r="AO516" s="3"/>
      <c r="AP516" s="3"/>
      <c r="AQ516" s="3"/>
      <c r="AR516" s="3"/>
      <c r="AS516" s="3"/>
      <c r="AT516" s="3"/>
      <c r="AU516" s="3"/>
      <c r="AV516" s="3"/>
      <c r="AW516" s="3"/>
      <c r="AX516" s="3"/>
      <c r="AY516" s="3"/>
      <c r="AZ516" s="3"/>
      <c r="BA516" s="3"/>
      <c r="BB516" s="3"/>
      <c r="BC516" s="3"/>
      <c r="BD516" s="3"/>
      <c r="BE516" s="3"/>
      <c r="BF516" s="3"/>
      <c r="BG516" s="3"/>
      <c r="BH516" s="3"/>
      <c r="BI516" s="3"/>
      <c r="BJ516" s="3"/>
      <c r="BK516" s="3"/>
      <c r="BL516" s="3"/>
      <c r="BM516" s="3"/>
      <c r="BN516" s="3"/>
      <c r="BO516" s="3"/>
      <c r="BP516" s="3"/>
      <c r="BQ516" s="3"/>
      <c r="BR516" s="3"/>
      <c r="BS516" s="3"/>
    </row>
    <row r="517" spans="1:71" ht="24.75" hidden="1" customHeight="1">
      <c r="A517" s="26"/>
      <c r="B517" s="3"/>
      <c r="C517" s="3"/>
      <c r="D517" s="3"/>
      <c r="E517" s="3"/>
      <c r="F517" s="3"/>
      <c r="G517" s="3"/>
      <c r="H517" s="3"/>
      <c r="I517" s="3"/>
      <c r="J517" s="3"/>
      <c r="K517" s="3"/>
      <c r="L517" s="3"/>
      <c r="M517" s="3"/>
      <c r="N517" s="3"/>
      <c r="O517" s="3"/>
      <c r="P517" s="3"/>
      <c r="Q517" s="3"/>
      <c r="R517" s="3"/>
      <c r="S517" s="3"/>
      <c r="T517" s="3"/>
      <c r="U517" s="3"/>
      <c r="V517" s="3"/>
      <c r="W517" s="3"/>
      <c r="X517" s="3"/>
      <c r="Y517" s="3"/>
      <c r="Z517" s="3"/>
      <c r="AA517" s="3"/>
      <c r="AB517" s="3"/>
      <c r="AC517" s="3"/>
      <c r="AD517" s="3"/>
      <c r="AE517" s="3"/>
      <c r="AF517" s="3"/>
      <c r="AG517" s="3"/>
      <c r="AH517" s="3"/>
      <c r="AI517" s="3"/>
      <c r="AJ517" s="3"/>
      <c r="AK517" s="3"/>
      <c r="AL517" s="3"/>
      <c r="AM517" s="3"/>
      <c r="AN517" s="3"/>
      <c r="AO517" s="3"/>
      <c r="AP517" s="3"/>
      <c r="AQ517" s="3"/>
      <c r="AR517" s="3"/>
      <c r="AS517" s="3"/>
      <c r="AT517" s="3"/>
      <c r="AU517" s="3"/>
      <c r="AV517" s="3"/>
      <c r="AW517" s="3"/>
      <c r="AX517" s="3"/>
      <c r="AY517" s="3"/>
      <c r="AZ517" s="3"/>
      <c r="BA517" s="3"/>
      <c r="BB517" s="3"/>
      <c r="BC517" s="3"/>
      <c r="BD517" s="3"/>
      <c r="BE517" s="3"/>
      <c r="BF517" s="3"/>
      <c r="BG517" s="3"/>
      <c r="BH517" s="3"/>
      <c r="BI517" s="3"/>
      <c r="BJ517" s="3"/>
      <c r="BK517" s="3"/>
      <c r="BL517" s="3"/>
      <c r="BM517" s="3"/>
      <c r="BN517" s="3"/>
      <c r="BO517" s="3"/>
      <c r="BP517" s="3"/>
      <c r="BQ517" s="3"/>
      <c r="BR517" s="3"/>
      <c r="BS517" s="3"/>
    </row>
    <row r="518" spans="1:71" ht="24.75" hidden="1" customHeight="1">
      <c r="A518" s="26"/>
      <c r="B518" s="3"/>
      <c r="C518" s="3"/>
      <c r="D518" s="3"/>
      <c r="E518" s="3"/>
      <c r="F518" s="3"/>
      <c r="G518" s="3"/>
      <c r="H518" s="3"/>
      <c r="I518" s="3"/>
      <c r="J518" s="3"/>
      <c r="K518" s="3"/>
      <c r="L518" s="3"/>
      <c r="M518" s="3"/>
      <c r="N518" s="3"/>
      <c r="O518" s="3"/>
      <c r="P518" s="3"/>
      <c r="Q518" s="3"/>
      <c r="R518" s="3"/>
      <c r="S518" s="3"/>
      <c r="T518" s="3"/>
      <c r="U518" s="3"/>
      <c r="V518" s="3"/>
      <c r="W518" s="3"/>
      <c r="X518" s="3"/>
      <c r="Y518" s="3"/>
      <c r="Z518" s="3"/>
      <c r="AA518" s="3"/>
      <c r="AB518" s="3"/>
      <c r="AC518" s="3"/>
      <c r="AD518" s="3"/>
      <c r="AE518" s="3"/>
      <c r="AF518" s="3"/>
      <c r="AG518" s="3"/>
      <c r="AH518" s="3"/>
      <c r="AI518" s="3"/>
      <c r="AJ518" s="3"/>
      <c r="AK518" s="3"/>
      <c r="AL518" s="3"/>
      <c r="AM518" s="3"/>
      <c r="AN518" s="3"/>
      <c r="AO518" s="3"/>
      <c r="AP518" s="3"/>
      <c r="AQ518" s="3"/>
      <c r="AR518" s="3"/>
      <c r="AS518" s="3"/>
      <c r="AT518" s="3"/>
      <c r="AU518" s="3"/>
      <c r="AV518" s="3"/>
      <c r="AW518" s="3"/>
      <c r="AX518" s="3"/>
      <c r="AY518" s="3"/>
      <c r="AZ518" s="3"/>
      <c r="BA518" s="3"/>
      <c r="BB518" s="3"/>
      <c r="BC518" s="3"/>
      <c r="BD518" s="3"/>
      <c r="BE518" s="3"/>
      <c r="BF518" s="3"/>
      <c r="BG518" s="3"/>
      <c r="BH518" s="3"/>
      <c r="BI518" s="3"/>
      <c r="BJ518" s="3"/>
      <c r="BK518" s="3"/>
      <c r="BL518" s="3"/>
      <c r="BM518" s="3"/>
      <c r="BN518" s="3"/>
      <c r="BO518" s="3"/>
      <c r="BP518" s="3"/>
      <c r="BQ518" s="3"/>
      <c r="BR518" s="3"/>
      <c r="BS518" s="3"/>
    </row>
    <row r="519" spans="1:71" ht="24.75" hidden="1" customHeight="1">
      <c r="A519" s="26"/>
      <c r="B519" s="3"/>
      <c r="C519" s="3"/>
      <c r="D519" s="3"/>
      <c r="E519" s="3"/>
      <c r="F519" s="3"/>
      <c r="G519" s="3"/>
      <c r="H519" s="3"/>
      <c r="I519" s="3"/>
      <c r="J519" s="3"/>
      <c r="K519" s="3"/>
      <c r="L519" s="3"/>
      <c r="M519" s="3"/>
      <c r="N519" s="3"/>
      <c r="O519" s="3"/>
      <c r="P519" s="3"/>
      <c r="Q519" s="3"/>
      <c r="R519" s="3"/>
      <c r="S519" s="3"/>
      <c r="T519" s="3"/>
      <c r="U519" s="3"/>
      <c r="V519" s="3"/>
      <c r="W519" s="3"/>
      <c r="X519" s="3"/>
      <c r="Y519" s="3"/>
      <c r="Z519" s="3"/>
      <c r="AA519" s="3"/>
      <c r="AB519" s="3"/>
      <c r="AC519" s="3"/>
      <c r="AD519" s="3"/>
      <c r="AE519" s="3"/>
      <c r="AF519" s="3"/>
      <c r="AG519" s="3"/>
      <c r="AH519" s="3"/>
      <c r="AI519" s="3"/>
      <c r="AJ519" s="3"/>
      <c r="AK519" s="3"/>
      <c r="AL519" s="3"/>
      <c r="AM519" s="3"/>
      <c r="AN519" s="3"/>
      <c r="AO519" s="3"/>
      <c r="AP519" s="3"/>
      <c r="AQ519" s="3"/>
      <c r="AR519" s="3"/>
      <c r="AS519" s="3"/>
      <c r="AT519" s="3"/>
      <c r="AU519" s="3"/>
      <c r="AV519" s="3"/>
      <c r="AW519" s="3"/>
      <c r="AX519" s="3"/>
      <c r="AY519" s="3"/>
      <c r="AZ519" s="3"/>
      <c r="BA519" s="3"/>
      <c r="BB519" s="3"/>
      <c r="BC519" s="3"/>
      <c r="BD519" s="3"/>
      <c r="BE519" s="3"/>
      <c r="BF519" s="3"/>
      <c r="BG519" s="3"/>
      <c r="BH519" s="3"/>
      <c r="BI519" s="3"/>
      <c r="BJ519" s="3"/>
      <c r="BK519" s="3"/>
      <c r="BL519" s="3"/>
      <c r="BM519" s="3"/>
      <c r="BN519" s="3"/>
      <c r="BO519" s="3"/>
      <c r="BP519" s="3"/>
      <c r="BQ519" s="3"/>
      <c r="BR519" s="3"/>
      <c r="BS519" s="3"/>
    </row>
    <row r="520" spans="1:71" ht="24.75" hidden="1" customHeight="1">
      <c r="A520" s="26"/>
      <c r="B520" s="3"/>
      <c r="C520" s="3"/>
      <c r="D520" s="3"/>
      <c r="E520" s="3"/>
      <c r="F520" s="3"/>
      <c r="G520" s="3"/>
      <c r="H520" s="3"/>
      <c r="I520" s="3"/>
      <c r="J520" s="3"/>
      <c r="K520" s="3"/>
      <c r="L520" s="3"/>
      <c r="M520" s="3"/>
      <c r="N520" s="3"/>
      <c r="O520" s="3"/>
      <c r="P520" s="3"/>
      <c r="Q520" s="3"/>
      <c r="R520" s="3"/>
      <c r="S520" s="3"/>
      <c r="T520" s="3"/>
      <c r="U520" s="3"/>
      <c r="V520" s="3"/>
      <c r="W520" s="3"/>
      <c r="X520" s="3"/>
      <c r="Y520" s="3"/>
      <c r="Z520" s="3"/>
      <c r="AA520" s="3"/>
      <c r="AB520" s="3"/>
      <c r="AC520" s="3"/>
      <c r="AD520" s="3"/>
      <c r="AE520" s="3"/>
      <c r="AF520" s="3"/>
      <c r="AG520" s="3"/>
      <c r="AH520" s="3"/>
      <c r="AI520" s="3"/>
      <c r="AJ520" s="3"/>
      <c r="AK520" s="3"/>
      <c r="AL520" s="3"/>
      <c r="AM520" s="3"/>
      <c r="AN520" s="3"/>
      <c r="AO520" s="3"/>
      <c r="AP520" s="3"/>
      <c r="AQ520" s="3"/>
      <c r="AR520" s="3"/>
      <c r="AS520" s="3"/>
      <c r="AT520" s="3"/>
      <c r="AU520" s="3"/>
      <c r="AV520" s="3"/>
      <c r="AW520" s="3"/>
      <c r="AX520" s="3"/>
      <c r="AY520" s="3"/>
      <c r="AZ520" s="3"/>
      <c r="BA520" s="3"/>
      <c r="BB520" s="3"/>
      <c r="BC520" s="3"/>
      <c r="BD520" s="3"/>
      <c r="BE520" s="3"/>
      <c r="BF520" s="3"/>
      <c r="BG520" s="3"/>
      <c r="BH520" s="3"/>
      <c r="BI520" s="3"/>
      <c r="BJ520" s="3"/>
      <c r="BK520" s="3"/>
      <c r="BL520" s="3"/>
      <c r="BM520" s="3"/>
      <c r="BN520" s="3"/>
      <c r="BO520" s="3"/>
      <c r="BP520" s="3"/>
      <c r="BQ520" s="3"/>
      <c r="BR520" s="3"/>
      <c r="BS520" s="3"/>
    </row>
    <row r="521" spans="1:71" ht="24.75" hidden="1" customHeight="1">
      <c r="A521" s="26"/>
      <c r="B521" s="3"/>
      <c r="C521" s="3"/>
      <c r="D521" s="3"/>
      <c r="E521" s="3"/>
      <c r="F521" s="3"/>
      <c r="G521" s="3"/>
      <c r="H521" s="3"/>
      <c r="I521" s="3"/>
      <c r="J521" s="3"/>
      <c r="K521" s="3"/>
      <c r="L521" s="3"/>
      <c r="M521" s="3"/>
      <c r="N521" s="3"/>
      <c r="O521" s="3"/>
      <c r="P521" s="3"/>
      <c r="Q521" s="3"/>
      <c r="R521" s="3"/>
      <c r="S521" s="3"/>
      <c r="T521" s="3"/>
      <c r="U521" s="3"/>
      <c r="V521" s="3"/>
      <c r="W521" s="3"/>
      <c r="X521" s="3"/>
      <c r="Y521" s="3"/>
      <c r="Z521" s="3"/>
      <c r="AA521" s="3"/>
      <c r="AB521" s="3"/>
      <c r="AC521" s="3"/>
      <c r="AD521" s="3"/>
      <c r="AE521" s="3"/>
      <c r="AF521" s="3"/>
      <c r="AG521" s="3"/>
      <c r="AH521" s="3"/>
      <c r="AI521" s="3"/>
      <c r="AJ521" s="3"/>
      <c r="AK521" s="3"/>
      <c r="AL521" s="3"/>
      <c r="AM521" s="3"/>
      <c r="AN521" s="3"/>
      <c r="AO521" s="3"/>
      <c r="AP521" s="3"/>
      <c r="AQ521" s="3"/>
      <c r="AR521" s="3"/>
      <c r="AS521" s="3"/>
      <c r="AT521" s="3"/>
      <c r="AU521" s="3"/>
      <c r="AV521" s="3"/>
      <c r="AW521" s="3"/>
      <c r="AX521" s="3"/>
      <c r="AY521" s="3"/>
      <c r="AZ521" s="3"/>
      <c r="BA521" s="3"/>
      <c r="BB521" s="3"/>
      <c r="BC521" s="3"/>
      <c r="BD521" s="3"/>
      <c r="BE521" s="3"/>
      <c r="BF521" s="3"/>
      <c r="BG521" s="3"/>
      <c r="BH521" s="3"/>
      <c r="BI521" s="3"/>
      <c r="BJ521" s="3"/>
      <c r="BK521" s="3"/>
      <c r="BL521" s="3"/>
      <c r="BM521" s="3"/>
      <c r="BN521" s="3"/>
      <c r="BO521" s="3"/>
      <c r="BP521" s="3"/>
      <c r="BQ521" s="3"/>
      <c r="BR521" s="3"/>
      <c r="BS521" s="3"/>
    </row>
    <row r="522" spans="1:71" ht="24.75" hidden="1" customHeight="1">
      <c r="A522" s="26"/>
      <c r="B522" s="3"/>
      <c r="C522" s="3"/>
      <c r="D522" s="3"/>
      <c r="E522" s="3"/>
      <c r="F522" s="3"/>
      <c r="G522" s="3"/>
      <c r="H522" s="3"/>
      <c r="I522" s="3"/>
      <c r="J522" s="3"/>
      <c r="K522" s="3"/>
      <c r="L522" s="3"/>
      <c r="M522" s="3"/>
      <c r="N522" s="3"/>
      <c r="O522" s="3"/>
      <c r="P522" s="3"/>
      <c r="Q522" s="3"/>
      <c r="R522" s="3"/>
      <c r="S522" s="3"/>
      <c r="T522" s="3"/>
      <c r="U522" s="3"/>
      <c r="V522" s="3"/>
      <c r="W522" s="3"/>
      <c r="X522" s="3"/>
      <c r="Y522" s="3"/>
      <c r="Z522" s="3"/>
      <c r="AA522" s="3"/>
      <c r="AB522" s="3"/>
      <c r="AC522" s="3"/>
      <c r="AD522" s="3"/>
      <c r="AE522" s="3"/>
      <c r="AF522" s="3"/>
      <c r="AG522" s="3"/>
      <c r="AH522" s="3"/>
      <c r="AI522" s="3"/>
      <c r="AJ522" s="3"/>
      <c r="AK522" s="3"/>
      <c r="AL522" s="3"/>
      <c r="AM522" s="3"/>
      <c r="AN522" s="3"/>
      <c r="AO522" s="3"/>
      <c r="AP522" s="3"/>
      <c r="AQ522" s="3"/>
      <c r="AR522" s="3"/>
      <c r="AS522" s="3"/>
      <c r="AT522" s="3"/>
      <c r="AU522" s="3"/>
      <c r="AV522" s="3"/>
      <c r="AW522" s="3"/>
      <c r="AX522" s="3"/>
      <c r="AY522" s="3"/>
      <c r="AZ522" s="3"/>
      <c r="BA522" s="3"/>
      <c r="BB522" s="3"/>
      <c r="BC522" s="3"/>
      <c r="BD522" s="3"/>
      <c r="BE522" s="3"/>
      <c r="BF522" s="3"/>
      <c r="BG522" s="3"/>
      <c r="BH522" s="3"/>
      <c r="BI522" s="3"/>
      <c r="BJ522" s="3"/>
      <c r="BK522" s="3"/>
      <c r="BL522" s="3"/>
      <c r="BM522" s="3"/>
      <c r="BN522" s="3"/>
      <c r="BO522" s="3"/>
      <c r="BP522" s="3"/>
      <c r="BQ522" s="3"/>
      <c r="BR522" s="3"/>
      <c r="BS522" s="3"/>
    </row>
    <row r="523" spans="1:71" ht="24.75" hidden="1" customHeight="1">
      <c r="A523" s="26"/>
      <c r="B523" s="3"/>
      <c r="C523" s="3"/>
      <c r="D523" s="3"/>
      <c r="E523" s="3"/>
      <c r="F523" s="3"/>
      <c r="G523" s="3"/>
      <c r="H523" s="3"/>
      <c r="I523" s="3"/>
      <c r="J523" s="3"/>
      <c r="K523" s="3"/>
      <c r="L523" s="3"/>
      <c r="M523" s="3"/>
      <c r="N523" s="3"/>
      <c r="O523" s="3"/>
      <c r="P523" s="3"/>
      <c r="Q523" s="3"/>
      <c r="R523" s="3"/>
      <c r="S523" s="3"/>
      <c r="T523" s="3"/>
      <c r="U523" s="3"/>
      <c r="V523" s="3"/>
      <c r="W523" s="3"/>
      <c r="X523" s="3"/>
      <c r="Y523" s="3"/>
      <c r="Z523" s="3"/>
      <c r="AA523" s="3"/>
      <c r="AB523" s="3"/>
      <c r="AC523" s="3"/>
      <c r="AD523" s="3"/>
      <c r="AE523" s="3"/>
      <c r="AF523" s="3"/>
      <c r="AG523" s="3"/>
      <c r="AH523" s="3"/>
      <c r="AI523" s="3"/>
      <c r="AJ523" s="3"/>
      <c r="AK523" s="3"/>
      <c r="AL523" s="3"/>
      <c r="AM523" s="3"/>
      <c r="AN523" s="3"/>
      <c r="AO523" s="3"/>
      <c r="AP523" s="3"/>
      <c r="AQ523" s="3"/>
      <c r="AR523" s="3"/>
      <c r="AS523" s="3"/>
      <c r="AT523" s="3"/>
      <c r="AU523" s="3"/>
      <c r="AV523" s="3"/>
      <c r="AW523" s="3"/>
      <c r="AX523" s="3"/>
      <c r="AY523" s="3"/>
      <c r="AZ523" s="3"/>
      <c r="BA523" s="3"/>
      <c r="BB523" s="3"/>
      <c r="BC523" s="3"/>
      <c r="BD523" s="3"/>
      <c r="BE523" s="3"/>
      <c r="BF523" s="3"/>
      <c r="BG523" s="3"/>
      <c r="BH523" s="3"/>
      <c r="BI523" s="3"/>
      <c r="BJ523" s="3"/>
      <c r="BK523" s="3"/>
      <c r="BL523" s="3"/>
      <c r="BM523" s="3"/>
      <c r="BN523" s="3"/>
      <c r="BO523" s="3"/>
      <c r="BP523" s="3"/>
      <c r="BQ523" s="3"/>
      <c r="BR523" s="3"/>
      <c r="BS523" s="3"/>
    </row>
    <row r="524" spans="1:71" ht="24.75" hidden="1" customHeight="1">
      <c r="A524" s="26"/>
      <c r="B524" s="3"/>
      <c r="C524" s="3"/>
      <c r="D524" s="3"/>
      <c r="E524" s="3"/>
      <c r="F524" s="3"/>
      <c r="G524" s="3"/>
      <c r="H524" s="3"/>
      <c r="I524" s="3"/>
      <c r="J524" s="3"/>
      <c r="K524" s="3"/>
      <c r="L524" s="3"/>
      <c r="M524" s="3"/>
      <c r="N524" s="3"/>
      <c r="O524" s="3"/>
      <c r="P524" s="3"/>
      <c r="Q524" s="3"/>
      <c r="R524" s="3"/>
      <c r="S524" s="3"/>
      <c r="T524" s="3"/>
      <c r="U524" s="3"/>
      <c r="V524" s="3"/>
      <c r="W524" s="3"/>
      <c r="X524" s="3"/>
      <c r="Y524" s="3"/>
      <c r="Z524" s="3"/>
      <c r="AA524" s="3"/>
      <c r="AB524" s="3"/>
      <c r="AC524" s="3"/>
      <c r="AD524" s="3"/>
      <c r="AE524" s="3"/>
      <c r="AF524" s="3"/>
      <c r="AG524" s="3"/>
      <c r="AH524" s="3"/>
      <c r="AI524" s="3"/>
      <c r="AJ524" s="3"/>
      <c r="AK524" s="3"/>
      <c r="AL524" s="3"/>
      <c r="AM524" s="3"/>
      <c r="AN524" s="3"/>
      <c r="AO524" s="3"/>
      <c r="AP524" s="3"/>
      <c r="AQ524" s="3"/>
      <c r="AR524" s="3"/>
      <c r="AS524" s="3"/>
      <c r="AT524" s="3"/>
      <c r="AU524" s="3"/>
      <c r="AV524" s="3"/>
      <c r="AW524" s="3"/>
      <c r="AX524" s="3"/>
      <c r="AY524" s="3"/>
      <c r="AZ524" s="3"/>
      <c r="BA524" s="3"/>
      <c r="BB524" s="3"/>
      <c r="BC524" s="3"/>
      <c r="BD524" s="3"/>
      <c r="BE524" s="3"/>
      <c r="BF524" s="3"/>
      <c r="BG524" s="3"/>
      <c r="BH524" s="3"/>
      <c r="BI524" s="3"/>
      <c r="BJ524" s="3"/>
      <c r="BK524" s="3"/>
      <c r="BL524" s="3"/>
      <c r="BM524" s="3"/>
      <c r="BN524" s="3"/>
      <c r="BO524" s="3"/>
      <c r="BP524" s="3"/>
      <c r="BQ524" s="3"/>
      <c r="BR524" s="3"/>
      <c r="BS524" s="3"/>
    </row>
    <row r="525" spans="1:71" ht="24.75" hidden="1" customHeight="1">
      <c r="A525" s="26"/>
      <c r="B525" s="3"/>
      <c r="C525" s="3"/>
      <c r="D525" s="3"/>
      <c r="E525" s="3"/>
      <c r="F525" s="3"/>
      <c r="G525" s="3"/>
      <c r="H525" s="3"/>
      <c r="I525" s="3"/>
      <c r="J525" s="3"/>
      <c r="K525" s="3"/>
      <c r="L525" s="3"/>
      <c r="M525" s="3"/>
      <c r="N525" s="3"/>
      <c r="O525" s="3"/>
      <c r="P525" s="3"/>
      <c r="Q525" s="3"/>
      <c r="R525" s="3"/>
      <c r="S525" s="3"/>
      <c r="T525" s="3"/>
      <c r="U525" s="3"/>
      <c r="V525" s="3"/>
      <c r="W525" s="3"/>
      <c r="X525" s="3"/>
      <c r="Y525" s="3"/>
      <c r="Z525" s="3"/>
      <c r="AA525" s="3"/>
      <c r="AB525" s="3"/>
      <c r="AC525" s="3"/>
      <c r="AD525" s="3"/>
      <c r="AE525" s="3"/>
      <c r="AF525" s="3"/>
      <c r="AG525" s="3"/>
      <c r="AH525" s="3"/>
      <c r="AI525" s="3"/>
      <c r="AJ525" s="3"/>
      <c r="AK525" s="3"/>
      <c r="AL525" s="3"/>
      <c r="AM525" s="3"/>
      <c r="AN525" s="3"/>
      <c r="AO525" s="3"/>
      <c r="AP525" s="3"/>
      <c r="AQ525" s="3"/>
      <c r="AR525" s="3"/>
      <c r="AS525" s="3"/>
      <c r="AT525" s="3"/>
      <c r="AU525" s="3"/>
      <c r="AV525" s="3"/>
      <c r="AW525" s="3"/>
      <c r="AX525" s="3"/>
      <c r="AY525" s="3"/>
      <c r="AZ525" s="3"/>
      <c r="BA525" s="3"/>
      <c r="BB525" s="3"/>
      <c r="BC525" s="3"/>
      <c r="BD525" s="3"/>
      <c r="BE525" s="3"/>
      <c r="BF525" s="3"/>
      <c r="BG525" s="3"/>
      <c r="BH525" s="3"/>
      <c r="BI525" s="3"/>
      <c r="BJ525" s="3"/>
      <c r="BK525" s="3"/>
      <c r="BL525" s="3"/>
      <c r="BM525" s="3"/>
      <c r="BN525" s="3"/>
      <c r="BO525" s="3"/>
      <c r="BP525" s="3"/>
      <c r="BQ525" s="3"/>
      <c r="BR525" s="3"/>
      <c r="BS525" s="3"/>
    </row>
    <row r="526" spans="1:71" ht="24.75" hidden="1" customHeight="1">
      <c r="A526" s="26"/>
      <c r="B526" s="3"/>
      <c r="C526" s="3"/>
      <c r="D526" s="3"/>
      <c r="E526" s="3"/>
      <c r="F526" s="3"/>
      <c r="G526" s="3"/>
      <c r="H526" s="3"/>
      <c r="I526" s="3"/>
      <c r="J526" s="3"/>
      <c r="K526" s="3"/>
      <c r="L526" s="3"/>
      <c r="M526" s="3"/>
      <c r="N526" s="3"/>
      <c r="O526" s="3"/>
      <c r="P526" s="3"/>
      <c r="Q526" s="3"/>
      <c r="R526" s="3"/>
      <c r="S526" s="3"/>
      <c r="T526" s="3"/>
      <c r="U526" s="3"/>
      <c r="V526" s="3"/>
      <c r="W526" s="3"/>
      <c r="X526" s="3"/>
      <c r="Y526" s="3"/>
      <c r="Z526" s="3"/>
      <c r="AA526" s="3"/>
      <c r="AB526" s="3"/>
      <c r="AC526" s="3"/>
      <c r="AD526" s="3"/>
      <c r="AE526" s="3"/>
      <c r="AF526" s="3"/>
      <c r="AG526" s="3"/>
      <c r="AH526" s="3"/>
      <c r="AI526" s="3"/>
      <c r="AJ526" s="3"/>
      <c r="AK526" s="3"/>
      <c r="AL526" s="3"/>
      <c r="AM526" s="3"/>
      <c r="AN526" s="3"/>
      <c r="AO526" s="3"/>
      <c r="AP526" s="3"/>
      <c r="AQ526" s="3"/>
      <c r="AR526" s="3"/>
      <c r="AS526" s="3"/>
      <c r="AT526" s="3"/>
      <c r="AU526" s="3"/>
      <c r="AV526" s="3"/>
      <c r="AW526" s="3"/>
      <c r="AX526" s="3"/>
      <c r="AY526" s="3"/>
      <c r="AZ526" s="3"/>
      <c r="BA526" s="3"/>
      <c r="BB526" s="3"/>
      <c r="BC526" s="3"/>
      <c r="BD526" s="3"/>
      <c r="BE526" s="3"/>
      <c r="BF526" s="3"/>
      <c r="BG526" s="3"/>
      <c r="BH526" s="3"/>
      <c r="BI526" s="3"/>
      <c r="BJ526" s="3"/>
      <c r="BK526" s="3"/>
      <c r="BL526" s="3"/>
      <c r="BM526" s="3"/>
      <c r="BN526" s="3"/>
      <c r="BO526" s="3"/>
      <c r="BP526" s="3"/>
      <c r="BQ526" s="3"/>
      <c r="BR526" s="3"/>
      <c r="BS526" s="3"/>
    </row>
    <row r="527" spans="1:71" ht="24.75" hidden="1" customHeight="1">
      <c r="A527" s="26"/>
      <c r="B527" s="3"/>
      <c r="C527" s="3"/>
      <c r="D527" s="3"/>
      <c r="E527" s="3"/>
      <c r="F527" s="3"/>
      <c r="G527" s="3"/>
      <c r="H527" s="3"/>
      <c r="I527" s="3"/>
      <c r="J527" s="3"/>
      <c r="K527" s="3"/>
      <c r="L527" s="3"/>
      <c r="M527" s="3"/>
      <c r="N527" s="3"/>
      <c r="O527" s="3"/>
      <c r="P527" s="3"/>
      <c r="Q527" s="3"/>
      <c r="R527" s="3"/>
      <c r="S527" s="3"/>
      <c r="T527" s="3"/>
      <c r="U527" s="3"/>
      <c r="V527" s="3"/>
      <c r="W527" s="3"/>
      <c r="X527" s="3"/>
      <c r="Y527" s="3"/>
      <c r="Z527" s="3"/>
      <c r="AA527" s="3"/>
      <c r="AB527" s="3"/>
      <c r="AC527" s="3"/>
      <c r="AD527" s="3"/>
      <c r="AE527" s="3"/>
      <c r="AF527" s="3"/>
      <c r="AG527" s="3"/>
      <c r="AH527" s="3"/>
      <c r="AI527" s="3"/>
      <c r="AJ527" s="3"/>
      <c r="AK527" s="3"/>
      <c r="AL527" s="3"/>
      <c r="AM527" s="3"/>
      <c r="AN527" s="3"/>
      <c r="AO527" s="3"/>
      <c r="AP527" s="3"/>
      <c r="AQ527" s="3"/>
      <c r="AR527" s="3"/>
      <c r="AS527" s="3"/>
      <c r="AT527" s="3"/>
      <c r="AU527" s="3"/>
      <c r="AV527" s="3"/>
      <c r="AW527" s="3"/>
      <c r="AX527" s="3"/>
      <c r="AY527" s="3"/>
      <c r="AZ527" s="3"/>
      <c r="BA527" s="3"/>
      <c r="BB527" s="3"/>
      <c r="BC527" s="3"/>
      <c r="BD527" s="3"/>
      <c r="BE527" s="3"/>
      <c r="BF527" s="3"/>
      <c r="BG527" s="3"/>
      <c r="BH527" s="3"/>
      <c r="BI527" s="3"/>
      <c r="BJ527" s="3"/>
      <c r="BK527" s="3"/>
      <c r="BL527" s="3"/>
      <c r="BM527" s="3"/>
      <c r="BN527" s="3"/>
      <c r="BO527" s="3"/>
      <c r="BP527" s="3"/>
      <c r="BQ527" s="3"/>
      <c r="BR527" s="3"/>
      <c r="BS527" s="3"/>
    </row>
    <row r="528" spans="1:71" ht="24.75" hidden="1" customHeight="1">
      <c r="A528" s="26"/>
      <c r="B528" s="3"/>
      <c r="C528" s="3"/>
      <c r="D528" s="3"/>
      <c r="E528" s="3"/>
      <c r="F528" s="3"/>
      <c r="G528" s="3"/>
      <c r="H528" s="3"/>
      <c r="I528" s="3"/>
      <c r="J528" s="3"/>
      <c r="K528" s="3"/>
      <c r="L528" s="3"/>
      <c r="M528" s="3"/>
      <c r="N528" s="3"/>
      <c r="O528" s="3"/>
      <c r="P528" s="3"/>
      <c r="Q528" s="3"/>
      <c r="R528" s="3"/>
      <c r="S528" s="3"/>
      <c r="T528" s="3"/>
      <c r="U528" s="3"/>
      <c r="V528" s="3"/>
      <c r="W528" s="3"/>
      <c r="X528" s="3"/>
      <c r="Y528" s="3"/>
      <c r="Z528" s="3"/>
      <c r="AA528" s="3"/>
      <c r="AB528" s="3"/>
      <c r="AC528" s="3"/>
      <c r="AD528" s="3"/>
      <c r="AE528" s="3"/>
      <c r="AF528" s="3"/>
      <c r="AG528" s="3"/>
      <c r="AH528" s="3"/>
      <c r="AI528" s="3"/>
      <c r="AJ528" s="3"/>
      <c r="AK528" s="3"/>
      <c r="AL528" s="3"/>
      <c r="AM528" s="3"/>
      <c r="AN528" s="3"/>
      <c r="AO528" s="3"/>
      <c r="AP528" s="3"/>
      <c r="AQ528" s="3"/>
      <c r="AR528" s="3"/>
      <c r="AS528" s="3"/>
      <c r="AT528" s="3"/>
      <c r="AU528" s="3"/>
      <c r="AV528" s="3"/>
      <c r="AW528" s="3"/>
      <c r="AX528" s="3"/>
      <c r="AY528" s="3"/>
      <c r="AZ528" s="3"/>
      <c r="BA528" s="3"/>
      <c r="BB528" s="3"/>
      <c r="BC528" s="3"/>
      <c r="BD528" s="3"/>
      <c r="BE528" s="3"/>
      <c r="BF528" s="3"/>
      <c r="BG528" s="3"/>
      <c r="BH528" s="3"/>
      <c r="BI528" s="3"/>
      <c r="BJ528" s="3"/>
      <c r="BK528" s="3"/>
      <c r="BL528" s="3"/>
      <c r="BM528" s="3"/>
      <c r="BN528" s="3"/>
      <c r="BO528" s="3"/>
      <c r="BP528" s="3"/>
      <c r="BQ528" s="3"/>
      <c r="BR528" s="3"/>
      <c r="BS528" s="3"/>
    </row>
    <row r="529" spans="1:71" ht="24.75" hidden="1" customHeight="1">
      <c r="A529" s="26"/>
      <c r="B529" s="3"/>
      <c r="C529" s="3"/>
      <c r="D529" s="3"/>
      <c r="E529" s="3"/>
      <c r="F529" s="3"/>
      <c r="G529" s="3"/>
      <c r="H529" s="3"/>
      <c r="I529" s="3"/>
      <c r="J529" s="3"/>
      <c r="K529" s="3"/>
      <c r="L529" s="3"/>
      <c r="M529" s="3"/>
      <c r="N529" s="3"/>
      <c r="O529" s="3"/>
      <c r="P529" s="3"/>
      <c r="Q529" s="3"/>
      <c r="R529" s="3"/>
      <c r="S529" s="3"/>
      <c r="T529" s="3"/>
      <c r="U529" s="3"/>
      <c r="V529" s="3"/>
      <c r="W529" s="3"/>
      <c r="X529" s="3"/>
      <c r="Y529" s="3"/>
      <c r="Z529" s="3"/>
      <c r="AA529" s="3"/>
      <c r="AB529" s="3"/>
      <c r="AC529" s="3"/>
      <c r="AD529" s="3"/>
      <c r="AE529" s="3"/>
      <c r="AF529" s="3"/>
      <c r="AG529" s="3"/>
      <c r="AH529" s="3"/>
      <c r="AI529" s="3"/>
      <c r="AJ529" s="3"/>
      <c r="AK529" s="3"/>
      <c r="AL529" s="3"/>
      <c r="AM529" s="3"/>
      <c r="AN529" s="3"/>
      <c r="AO529" s="3"/>
      <c r="AP529" s="3"/>
      <c r="AQ529" s="3"/>
      <c r="AR529" s="3"/>
      <c r="AS529" s="3"/>
      <c r="AT529" s="3"/>
      <c r="AU529" s="3"/>
      <c r="AV529" s="3"/>
      <c r="AW529" s="3"/>
      <c r="AX529" s="3"/>
      <c r="AY529" s="3"/>
      <c r="AZ529" s="3"/>
      <c r="BA529" s="3"/>
      <c r="BB529" s="3"/>
      <c r="BC529" s="3"/>
      <c r="BD529" s="3"/>
      <c r="BE529" s="3"/>
      <c r="BF529" s="3"/>
      <c r="BG529" s="3"/>
      <c r="BH529" s="3"/>
      <c r="BI529" s="3"/>
      <c r="BJ529" s="3"/>
      <c r="BK529" s="3"/>
      <c r="BL529" s="3"/>
      <c r="BM529" s="3"/>
      <c r="BN529" s="3"/>
      <c r="BO529" s="3"/>
      <c r="BP529" s="3"/>
      <c r="BQ529" s="3"/>
      <c r="BR529" s="3"/>
      <c r="BS529" s="3"/>
    </row>
    <row r="530" spans="1:71" ht="24.75" hidden="1" customHeight="1">
      <c r="A530" s="26"/>
      <c r="B530" s="3"/>
      <c r="C530" s="3"/>
      <c r="D530" s="3"/>
      <c r="E530" s="3"/>
      <c r="F530" s="3"/>
      <c r="G530" s="3"/>
      <c r="H530" s="3"/>
      <c r="I530" s="3"/>
      <c r="J530" s="3"/>
      <c r="K530" s="3"/>
      <c r="L530" s="3"/>
      <c r="M530" s="3"/>
      <c r="N530" s="3"/>
      <c r="O530" s="3"/>
      <c r="P530" s="3"/>
      <c r="Q530" s="3"/>
      <c r="R530" s="3"/>
      <c r="S530" s="3"/>
      <c r="T530" s="3"/>
      <c r="U530" s="3"/>
      <c r="V530" s="3"/>
      <c r="W530" s="3"/>
      <c r="X530" s="3"/>
      <c r="Y530" s="3"/>
      <c r="Z530" s="3"/>
      <c r="AA530" s="3"/>
      <c r="AB530" s="3"/>
      <c r="AC530" s="3"/>
      <c r="AD530" s="3"/>
      <c r="AE530" s="3"/>
      <c r="AF530" s="3"/>
      <c r="AG530" s="3"/>
      <c r="AH530" s="3"/>
      <c r="AI530" s="3"/>
      <c r="AJ530" s="3"/>
      <c r="AK530" s="3"/>
      <c r="AL530" s="3"/>
      <c r="AM530" s="3"/>
      <c r="AN530" s="3"/>
      <c r="AO530" s="3"/>
      <c r="AP530" s="3"/>
      <c r="AQ530" s="3"/>
      <c r="AR530" s="3"/>
      <c r="AS530" s="3"/>
      <c r="AT530" s="3"/>
      <c r="AU530" s="3"/>
      <c r="AV530" s="3"/>
      <c r="AW530" s="3"/>
      <c r="AX530" s="3"/>
      <c r="AY530" s="3"/>
      <c r="AZ530" s="3"/>
      <c r="BA530" s="3"/>
      <c r="BB530" s="3"/>
      <c r="BC530" s="3"/>
      <c r="BD530" s="3"/>
      <c r="BE530" s="3"/>
      <c r="BF530" s="3"/>
      <c r="BG530" s="3"/>
      <c r="BH530" s="3"/>
      <c r="BI530" s="3"/>
      <c r="BJ530" s="3"/>
      <c r="BK530" s="3"/>
      <c r="BL530" s="3"/>
      <c r="BM530" s="3"/>
      <c r="BN530" s="3"/>
      <c r="BO530" s="3"/>
      <c r="BP530" s="3"/>
      <c r="BQ530" s="3"/>
      <c r="BR530" s="3"/>
      <c r="BS530" s="3"/>
    </row>
    <row r="531" spans="1:71" ht="24.75" hidden="1" customHeight="1">
      <c r="A531" s="26"/>
      <c r="B531" s="3"/>
      <c r="C531" s="3"/>
      <c r="D531" s="3"/>
      <c r="E531" s="3"/>
      <c r="F531" s="3"/>
      <c r="G531" s="3"/>
      <c r="H531" s="3"/>
      <c r="I531" s="3"/>
      <c r="J531" s="3"/>
      <c r="K531" s="3"/>
      <c r="L531" s="3"/>
      <c r="M531" s="3"/>
      <c r="N531" s="3"/>
      <c r="O531" s="3"/>
      <c r="P531" s="3"/>
      <c r="Q531" s="3"/>
      <c r="R531" s="3"/>
      <c r="S531" s="3"/>
      <c r="T531" s="3"/>
      <c r="U531" s="3"/>
      <c r="V531" s="3"/>
      <c r="W531" s="3"/>
      <c r="X531" s="3"/>
      <c r="Y531" s="3"/>
      <c r="Z531" s="3"/>
      <c r="AA531" s="3"/>
      <c r="AB531" s="3"/>
      <c r="AC531" s="3"/>
      <c r="AD531" s="3"/>
      <c r="AE531" s="3"/>
      <c r="AF531" s="3"/>
      <c r="AG531" s="3"/>
      <c r="AH531" s="3"/>
      <c r="AI531" s="3"/>
      <c r="AJ531" s="3"/>
      <c r="AK531" s="3"/>
      <c r="AL531" s="3"/>
      <c r="AM531" s="3"/>
      <c r="AN531" s="3"/>
      <c r="AO531" s="3"/>
      <c r="AP531" s="3"/>
      <c r="AQ531" s="3"/>
      <c r="AR531" s="3"/>
      <c r="AS531" s="3"/>
      <c r="AT531" s="3"/>
      <c r="AU531" s="3"/>
      <c r="AV531" s="3"/>
      <c r="AW531" s="3"/>
      <c r="AX531" s="3"/>
      <c r="AY531" s="3"/>
      <c r="AZ531" s="3"/>
      <c r="BA531" s="3"/>
      <c r="BB531" s="3"/>
      <c r="BC531" s="3"/>
      <c r="BD531" s="3"/>
      <c r="BE531" s="3"/>
      <c r="BF531" s="3"/>
      <c r="BG531" s="3"/>
      <c r="BH531" s="3"/>
      <c r="BI531" s="3"/>
      <c r="BJ531" s="3"/>
      <c r="BK531" s="3"/>
      <c r="BL531" s="3"/>
      <c r="BM531" s="3"/>
      <c r="BN531" s="3"/>
      <c r="BO531" s="3"/>
      <c r="BP531" s="3"/>
      <c r="BQ531" s="3"/>
      <c r="BR531" s="3"/>
      <c r="BS531" s="3"/>
    </row>
    <row r="532" spans="1:71" ht="24.75" hidden="1" customHeight="1">
      <c r="A532" s="26"/>
      <c r="B532" s="3"/>
      <c r="C532" s="3"/>
      <c r="D532" s="3"/>
      <c r="E532" s="3"/>
      <c r="F532" s="3"/>
      <c r="G532" s="3"/>
      <c r="H532" s="3"/>
      <c r="I532" s="3"/>
      <c r="J532" s="3"/>
      <c r="K532" s="3"/>
      <c r="L532" s="3"/>
      <c r="M532" s="3"/>
      <c r="N532" s="3"/>
      <c r="O532" s="3"/>
      <c r="P532" s="3"/>
      <c r="Q532" s="3"/>
      <c r="R532" s="3"/>
      <c r="S532" s="3"/>
      <c r="T532" s="3"/>
      <c r="U532" s="3"/>
      <c r="V532" s="3"/>
      <c r="W532" s="3"/>
      <c r="X532" s="3"/>
      <c r="Y532" s="3"/>
      <c r="Z532" s="3"/>
      <c r="AA532" s="3"/>
      <c r="AB532" s="3"/>
      <c r="AC532" s="3"/>
      <c r="AD532" s="3"/>
      <c r="AE532" s="3"/>
      <c r="AF532" s="3"/>
      <c r="AG532" s="3"/>
      <c r="AH532" s="3"/>
      <c r="AI532" s="3"/>
      <c r="AJ532" s="3"/>
      <c r="AK532" s="3"/>
      <c r="AL532" s="3"/>
      <c r="AM532" s="3"/>
      <c r="AN532" s="3"/>
      <c r="AO532" s="3"/>
      <c r="AP532" s="3"/>
      <c r="AQ532" s="3"/>
      <c r="AR532" s="3"/>
      <c r="AS532" s="3"/>
      <c r="AT532" s="3"/>
      <c r="AU532" s="3"/>
      <c r="AV532" s="3"/>
      <c r="AW532" s="3"/>
      <c r="AX532" s="3"/>
      <c r="AY532" s="3"/>
      <c r="AZ532" s="3"/>
      <c r="BA532" s="3"/>
      <c r="BB532" s="3"/>
      <c r="BC532" s="3"/>
      <c r="BD532" s="3"/>
      <c r="BE532" s="3"/>
      <c r="BF532" s="3"/>
      <c r="BG532" s="3"/>
      <c r="BH532" s="3"/>
      <c r="BI532" s="3"/>
      <c r="BJ532" s="3"/>
      <c r="BK532" s="3"/>
      <c r="BL532" s="3"/>
      <c r="BM532" s="3"/>
      <c r="BN532" s="3"/>
      <c r="BO532" s="3"/>
      <c r="BP532" s="3"/>
      <c r="BQ532" s="3"/>
      <c r="BR532" s="3"/>
      <c r="BS532" s="3"/>
    </row>
    <row r="533" spans="1:71" ht="24.75" hidden="1" customHeight="1">
      <c r="A533" s="26"/>
      <c r="B533" s="3"/>
      <c r="C533" s="3"/>
      <c r="D533" s="3"/>
      <c r="E533" s="3"/>
      <c r="F533" s="3"/>
      <c r="G533" s="3"/>
      <c r="H533" s="3"/>
      <c r="I533" s="3"/>
      <c r="J533" s="3"/>
      <c r="K533" s="3"/>
      <c r="L533" s="3"/>
      <c r="M533" s="3"/>
      <c r="N533" s="3"/>
      <c r="O533" s="3"/>
      <c r="P533" s="3"/>
      <c r="Q533" s="3"/>
      <c r="R533" s="3"/>
      <c r="S533" s="3"/>
      <c r="T533" s="3"/>
      <c r="U533" s="3"/>
      <c r="V533" s="3"/>
      <c r="W533" s="3"/>
      <c r="X533" s="3"/>
      <c r="Y533" s="3"/>
      <c r="Z533" s="3"/>
      <c r="AA533" s="3"/>
      <c r="AB533" s="3"/>
      <c r="AC533" s="3"/>
      <c r="AD533" s="3"/>
      <c r="AE533" s="3"/>
      <c r="AF533" s="3"/>
      <c r="AG533" s="3"/>
      <c r="AH533" s="3"/>
      <c r="AI533" s="3"/>
      <c r="AJ533" s="3"/>
      <c r="AK533" s="3"/>
      <c r="AL533" s="3"/>
      <c r="AM533" s="3"/>
      <c r="AN533" s="3"/>
      <c r="AO533" s="3"/>
      <c r="AP533" s="3"/>
      <c r="AQ533" s="3"/>
      <c r="AR533" s="3"/>
      <c r="AS533" s="3"/>
      <c r="AT533" s="3"/>
      <c r="AU533" s="3"/>
      <c r="AV533" s="3"/>
      <c r="AW533" s="3"/>
      <c r="AX533" s="3"/>
      <c r="AY533" s="3"/>
      <c r="AZ533" s="3"/>
      <c r="BA533" s="3"/>
      <c r="BB533" s="3"/>
      <c r="BC533" s="3"/>
      <c r="BD533" s="3"/>
      <c r="BE533" s="3"/>
      <c r="BF533" s="3"/>
      <c r="BG533" s="3"/>
      <c r="BH533" s="3"/>
      <c r="BI533" s="3"/>
      <c r="BJ533" s="3"/>
      <c r="BK533" s="3"/>
      <c r="BL533" s="3"/>
      <c r="BM533" s="3"/>
      <c r="BN533" s="3"/>
      <c r="BO533" s="3"/>
      <c r="BP533" s="3"/>
      <c r="BQ533" s="3"/>
      <c r="BR533" s="3"/>
      <c r="BS533" s="3"/>
    </row>
    <row r="534" spans="1:71" ht="24.75" hidden="1" customHeight="1">
      <c r="A534" s="26"/>
      <c r="B534" s="3"/>
      <c r="C534" s="3"/>
      <c r="D534" s="3"/>
      <c r="E534" s="3"/>
      <c r="F534" s="3"/>
      <c r="G534" s="3"/>
      <c r="H534" s="3"/>
      <c r="I534" s="3"/>
      <c r="J534" s="3"/>
      <c r="K534" s="3"/>
      <c r="L534" s="3"/>
      <c r="M534" s="3"/>
      <c r="N534" s="3"/>
      <c r="O534" s="3"/>
      <c r="P534" s="3"/>
      <c r="Q534" s="3"/>
      <c r="R534" s="3"/>
      <c r="S534" s="3"/>
      <c r="T534" s="3"/>
      <c r="U534" s="3"/>
      <c r="V534" s="3"/>
      <c r="W534" s="3"/>
      <c r="X534" s="3"/>
      <c r="Y534" s="3"/>
      <c r="Z534" s="3"/>
      <c r="AA534" s="3"/>
      <c r="AB534" s="3"/>
      <c r="AC534" s="3"/>
      <c r="AD534" s="3"/>
      <c r="AE534" s="3"/>
      <c r="AF534" s="3"/>
      <c r="AG534" s="3"/>
      <c r="AH534" s="3"/>
      <c r="AI534" s="3"/>
      <c r="AJ534" s="3"/>
      <c r="AK534" s="3"/>
      <c r="AL534" s="3"/>
      <c r="AM534" s="3"/>
      <c r="AN534" s="3"/>
      <c r="AO534" s="3"/>
      <c r="AP534" s="3"/>
      <c r="AQ534" s="3"/>
      <c r="AR534" s="3"/>
      <c r="AS534" s="3"/>
      <c r="AT534" s="3"/>
      <c r="AU534" s="3"/>
      <c r="AV534" s="3"/>
      <c r="AW534" s="3"/>
      <c r="AX534" s="3"/>
      <c r="AY534" s="3"/>
      <c r="AZ534" s="3"/>
      <c r="BA534" s="3"/>
      <c r="BB534" s="3"/>
      <c r="BC534" s="3"/>
      <c r="BD534" s="3"/>
      <c r="BE534" s="3"/>
      <c r="BF534" s="3"/>
      <c r="BG534" s="3"/>
      <c r="BH534" s="3"/>
      <c r="BI534" s="3"/>
      <c r="BJ534" s="3"/>
      <c r="BK534" s="3"/>
      <c r="BL534" s="3"/>
      <c r="BM534" s="3"/>
      <c r="BN534" s="3"/>
      <c r="BO534" s="3"/>
      <c r="BP534" s="3"/>
      <c r="BQ534" s="3"/>
      <c r="BR534" s="3"/>
      <c r="BS534" s="3"/>
    </row>
    <row r="535" spans="1:71" ht="24.75" hidden="1" customHeight="1">
      <c r="A535" s="26"/>
      <c r="B535" s="3"/>
      <c r="C535" s="3"/>
      <c r="D535" s="3"/>
      <c r="E535" s="3"/>
      <c r="F535" s="3"/>
      <c r="G535" s="3"/>
      <c r="H535" s="3"/>
      <c r="I535" s="3"/>
      <c r="J535" s="3"/>
      <c r="K535" s="3"/>
      <c r="L535" s="3"/>
      <c r="M535" s="3"/>
      <c r="N535" s="3"/>
      <c r="O535" s="3"/>
      <c r="P535" s="3"/>
      <c r="Q535" s="3"/>
      <c r="R535" s="3"/>
      <c r="S535" s="3"/>
      <c r="T535" s="3"/>
      <c r="U535" s="3"/>
      <c r="V535" s="3"/>
      <c r="W535" s="3"/>
      <c r="X535" s="3"/>
      <c r="Y535" s="3"/>
      <c r="Z535" s="3"/>
      <c r="AA535" s="3"/>
      <c r="AB535" s="3"/>
      <c r="AC535" s="3"/>
      <c r="AD535" s="3"/>
      <c r="AE535" s="3"/>
      <c r="AF535" s="3"/>
      <c r="AG535" s="3"/>
      <c r="AH535" s="3"/>
      <c r="AI535" s="3"/>
      <c r="AJ535" s="3"/>
      <c r="AK535" s="3"/>
      <c r="AL535" s="3"/>
      <c r="AM535" s="3"/>
      <c r="AN535" s="3"/>
      <c r="AO535" s="3"/>
      <c r="AP535" s="3"/>
      <c r="AQ535" s="3"/>
      <c r="AR535" s="3"/>
      <c r="AS535" s="3"/>
      <c r="AT535" s="3"/>
      <c r="AU535" s="3"/>
      <c r="AV535" s="3"/>
      <c r="AW535" s="3"/>
      <c r="AX535" s="3"/>
      <c r="AY535" s="3"/>
      <c r="AZ535" s="3"/>
      <c r="BA535" s="3"/>
      <c r="BB535" s="3"/>
      <c r="BC535" s="3"/>
      <c r="BD535" s="3"/>
      <c r="BE535" s="3"/>
      <c r="BF535" s="3"/>
      <c r="BG535" s="3"/>
      <c r="BH535" s="3"/>
      <c r="BI535" s="3"/>
      <c r="BJ535" s="3"/>
      <c r="BK535" s="3"/>
      <c r="BL535" s="3"/>
      <c r="BM535" s="3"/>
      <c r="BN535" s="3"/>
      <c r="BO535" s="3"/>
      <c r="BP535" s="3"/>
      <c r="BQ535" s="3"/>
      <c r="BR535" s="3"/>
      <c r="BS535" s="3"/>
    </row>
    <row r="536" spans="1:71" ht="24.75" hidden="1" customHeight="1">
      <c r="A536" s="26"/>
      <c r="B536" s="3"/>
      <c r="C536" s="3"/>
      <c r="D536" s="3"/>
      <c r="E536" s="3"/>
      <c r="F536" s="3"/>
      <c r="G536" s="3"/>
      <c r="H536" s="3"/>
      <c r="I536" s="3"/>
      <c r="J536" s="3"/>
      <c r="K536" s="3"/>
      <c r="L536" s="3"/>
      <c r="M536" s="3"/>
      <c r="N536" s="3"/>
      <c r="O536" s="3"/>
      <c r="P536" s="3"/>
      <c r="Q536" s="3"/>
      <c r="R536" s="3"/>
      <c r="S536" s="3"/>
      <c r="T536" s="3"/>
      <c r="U536" s="3"/>
      <c r="V536" s="3"/>
      <c r="W536" s="3"/>
      <c r="X536" s="3"/>
      <c r="Y536" s="3"/>
      <c r="Z536" s="3"/>
      <c r="AA536" s="3"/>
      <c r="AB536" s="3"/>
      <c r="AC536" s="3"/>
      <c r="AD536" s="3"/>
      <c r="AE536" s="3"/>
      <c r="AF536" s="3"/>
      <c r="AG536" s="3"/>
      <c r="AH536" s="3"/>
      <c r="AI536" s="3"/>
      <c r="AJ536" s="3"/>
      <c r="AK536" s="3"/>
      <c r="AL536" s="3"/>
      <c r="AM536" s="3"/>
      <c r="AN536" s="3"/>
      <c r="AO536" s="3"/>
      <c r="AP536" s="3"/>
      <c r="AQ536" s="3"/>
      <c r="AR536" s="3"/>
      <c r="AS536" s="3"/>
      <c r="AT536" s="3"/>
      <c r="AU536" s="3"/>
      <c r="AV536" s="3"/>
      <c r="AW536" s="3"/>
      <c r="AX536" s="3"/>
      <c r="AY536" s="3"/>
      <c r="AZ536" s="3"/>
      <c r="BA536" s="3"/>
      <c r="BB536" s="3"/>
      <c r="BC536" s="3"/>
      <c r="BD536" s="3"/>
      <c r="BE536" s="3"/>
      <c r="BF536" s="3"/>
      <c r="BG536" s="3"/>
      <c r="BH536" s="3"/>
      <c r="BI536" s="3"/>
      <c r="BJ536" s="3"/>
      <c r="BK536" s="3"/>
      <c r="BL536" s="3"/>
      <c r="BM536" s="3"/>
      <c r="BN536" s="3"/>
      <c r="BO536" s="3"/>
      <c r="BP536" s="3"/>
      <c r="BQ536" s="3"/>
      <c r="BR536" s="3"/>
      <c r="BS536" s="3"/>
    </row>
    <row r="537" spans="1:71" ht="24.75" hidden="1" customHeight="1">
      <c r="A537" s="26"/>
      <c r="B537" s="3"/>
      <c r="C537" s="3"/>
      <c r="D537" s="3"/>
      <c r="E537" s="3"/>
      <c r="F537" s="3"/>
      <c r="G537" s="3"/>
      <c r="H537" s="3"/>
      <c r="I537" s="3"/>
      <c r="J537" s="3"/>
      <c r="K537" s="3"/>
      <c r="L537" s="3"/>
      <c r="M537" s="3"/>
      <c r="N537" s="3"/>
      <c r="O537" s="3"/>
      <c r="P537" s="3"/>
      <c r="Q537" s="3"/>
      <c r="R537" s="3"/>
      <c r="S537" s="3"/>
      <c r="T537" s="3"/>
      <c r="U537" s="3"/>
      <c r="V537" s="3"/>
      <c r="W537" s="3"/>
      <c r="X537" s="3"/>
      <c r="Y537" s="3"/>
      <c r="Z537" s="3"/>
      <c r="AA537" s="3"/>
      <c r="AB537" s="3"/>
      <c r="AC537" s="3"/>
      <c r="AD537" s="3"/>
      <c r="AE537" s="3"/>
      <c r="AF537" s="3"/>
      <c r="AG537" s="3"/>
      <c r="AH537" s="3"/>
      <c r="AI537" s="3"/>
      <c r="AJ537" s="3"/>
      <c r="AK537" s="3"/>
      <c r="AL537" s="3"/>
      <c r="AM537" s="3"/>
      <c r="AN537" s="3"/>
      <c r="AO537" s="3"/>
      <c r="AP537" s="3"/>
      <c r="AQ537" s="3"/>
      <c r="AR537" s="3"/>
      <c r="AS537" s="3"/>
      <c r="AT537" s="3"/>
      <c r="AU537" s="3"/>
      <c r="AV537" s="3"/>
      <c r="AW537" s="3"/>
      <c r="AX537" s="3"/>
      <c r="AY537" s="3"/>
      <c r="AZ537" s="3"/>
      <c r="BA537" s="3"/>
      <c r="BB537" s="3"/>
      <c r="BC537" s="3"/>
      <c r="BD537" s="3"/>
      <c r="BE537" s="3"/>
      <c r="BF537" s="3"/>
      <c r="BG537" s="3"/>
      <c r="BH537" s="3"/>
      <c r="BI537" s="3"/>
      <c r="BJ537" s="3"/>
      <c r="BK537" s="3"/>
      <c r="BL537" s="3"/>
      <c r="BM537" s="3"/>
      <c r="BN537" s="3"/>
      <c r="BO537" s="3"/>
      <c r="BP537" s="3"/>
      <c r="BQ537" s="3"/>
      <c r="BR537" s="3"/>
      <c r="BS537" s="3"/>
    </row>
    <row r="538" spans="1:71" ht="24.75" hidden="1" customHeight="1">
      <c r="A538" s="26"/>
      <c r="B538" s="3"/>
      <c r="C538" s="3"/>
      <c r="D538" s="3"/>
      <c r="E538" s="3"/>
      <c r="F538" s="3"/>
      <c r="G538" s="3"/>
      <c r="H538" s="3"/>
      <c r="I538" s="3"/>
      <c r="J538" s="3"/>
      <c r="K538" s="3"/>
      <c r="L538" s="3"/>
      <c r="M538" s="3"/>
      <c r="N538" s="3"/>
      <c r="O538" s="3"/>
      <c r="P538" s="3"/>
      <c r="Q538" s="3"/>
      <c r="R538" s="3"/>
      <c r="S538" s="3"/>
      <c r="T538" s="3"/>
      <c r="U538" s="3"/>
      <c r="V538" s="3"/>
      <c r="W538" s="3"/>
      <c r="X538" s="3"/>
      <c r="Y538" s="3"/>
      <c r="Z538" s="3"/>
      <c r="AA538" s="3"/>
      <c r="AB538" s="3"/>
      <c r="AC538" s="3"/>
      <c r="AD538" s="3"/>
      <c r="AE538" s="3"/>
      <c r="AF538" s="3"/>
      <c r="AG538" s="3"/>
      <c r="AH538" s="3"/>
      <c r="AI538" s="3"/>
      <c r="AJ538" s="3"/>
      <c r="AK538" s="3"/>
      <c r="AL538" s="3"/>
      <c r="AM538" s="3"/>
      <c r="AN538" s="3"/>
      <c r="AO538" s="3"/>
      <c r="AP538" s="3"/>
      <c r="AQ538" s="3"/>
      <c r="AR538" s="3"/>
      <c r="AS538" s="3"/>
      <c r="AT538" s="3"/>
      <c r="AU538" s="3"/>
      <c r="AV538" s="3"/>
      <c r="AW538" s="3"/>
      <c r="AX538" s="3"/>
      <c r="AY538" s="3"/>
      <c r="AZ538" s="3"/>
      <c r="BA538" s="3"/>
      <c r="BB538" s="3"/>
      <c r="BC538" s="3"/>
      <c r="BD538" s="3"/>
      <c r="BE538" s="3"/>
      <c r="BF538" s="3"/>
      <c r="BG538" s="3"/>
      <c r="BH538" s="3"/>
      <c r="BI538" s="3"/>
      <c r="BJ538" s="3"/>
      <c r="BK538" s="3"/>
      <c r="BL538" s="3"/>
      <c r="BM538" s="3"/>
      <c r="BN538" s="3"/>
      <c r="BO538" s="3"/>
      <c r="BP538" s="3"/>
      <c r="BQ538" s="3"/>
      <c r="BR538" s="3"/>
      <c r="BS538" s="3"/>
    </row>
    <row r="539" spans="1:71" ht="24.75" hidden="1" customHeight="1">
      <c r="A539" s="26"/>
      <c r="B539" s="3"/>
      <c r="C539" s="3"/>
      <c r="D539" s="3"/>
      <c r="E539" s="3"/>
      <c r="F539" s="3"/>
      <c r="G539" s="3"/>
      <c r="H539" s="3"/>
      <c r="I539" s="3"/>
      <c r="J539" s="3"/>
      <c r="K539" s="3"/>
      <c r="L539" s="3"/>
      <c r="M539" s="3"/>
      <c r="N539" s="3"/>
      <c r="O539" s="3"/>
      <c r="P539" s="3"/>
      <c r="Q539" s="3"/>
      <c r="R539" s="3"/>
      <c r="S539" s="3"/>
      <c r="T539" s="3"/>
      <c r="U539" s="3"/>
      <c r="V539" s="3"/>
      <c r="W539" s="3"/>
      <c r="X539" s="3"/>
      <c r="Y539" s="3"/>
      <c r="Z539" s="3"/>
      <c r="AA539" s="3"/>
      <c r="AB539" s="3"/>
      <c r="AC539" s="3"/>
      <c r="AD539" s="3"/>
      <c r="AE539" s="3"/>
      <c r="AF539" s="3"/>
      <c r="AG539" s="3"/>
      <c r="AH539" s="3"/>
      <c r="AI539" s="3"/>
      <c r="AJ539" s="3"/>
      <c r="AK539" s="3"/>
      <c r="AL539" s="3"/>
      <c r="AM539" s="3"/>
      <c r="AN539" s="3"/>
      <c r="AO539" s="3"/>
      <c r="AP539" s="3"/>
      <c r="AQ539" s="3"/>
      <c r="AR539" s="3"/>
      <c r="AS539" s="3"/>
      <c r="AT539" s="3"/>
      <c r="AU539" s="3"/>
      <c r="AV539" s="3"/>
      <c r="AW539" s="3"/>
      <c r="AX539" s="3"/>
      <c r="AY539" s="3"/>
      <c r="AZ539" s="3"/>
      <c r="BA539" s="3"/>
      <c r="BB539" s="3"/>
      <c r="BC539" s="3"/>
      <c r="BD539" s="3"/>
      <c r="BE539" s="3"/>
      <c r="BF539" s="3"/>
      <c r="BG539" s="3"/>
      <c r="BH539" s="3"/>
      <c r="BI539" s="3"/>
      <c r="BJ539" s="3"/>
      <c r="BK539" s="3"/>
      <c r="BL539" s="3"/>
      <c r="BM539" s="3"/>
      <c r="BN539" s="3"/>
      <c r="BO539" s="3"/>
      <c r="BP539" s="3"/>
      <c r="BQ539" s="3"/>
      <c r="BR539" s="3"/>
      <c r="BS539" s="3"/>
    </row>
    <row r="540" spans="1:71" ht="24.75" hidden="1" customHeight="1">
      <c r="A540" s="26"/>
      <c r="B540" s="3"/>
      <c r="C540" s="3"/>
      <c r="D540" s="3"/>
      <c r="E540" s="3"/>
      <c r="F540" s="3"/>
      <c r="G540" s="3"/>
      <c r="H540" s="3"/>
      <c r="I540" s="3"/>
      <c r="J540" s="3"/>
      <c r="K540" s="3"/>
      <c r="L540" s="3"/>
      <c r="M540" s="3"/>
      <c r="N540" s="3"/>
      <c r="O540" s="3"/>
      <c r="P540" s="3"/>
      <c r="Q540" s="3"/>
      <c r="R540" s="3"/>
      <c r="S540" s="3"/>
      <c r="T540" s="3"/>
      <c r="U540" s="3"/>
      <c r="V540" s="3"/>
      <c r="W540" s="3"/>
      <c r="X540" s="3"/>
      <c r="Y540" s="3"/>
      <c r="Z540" s="3"/>
      <c r="AA540" s="3"/>
      <c r="AB540" s="3"/>
      <c r="AC540" s="3"/>
      <c r="AD540" s="3"/>
      <c r="AE540" s="3"/>
      <c r="AF540" s="3"/>
      <c r="AG540" s="3"/>
      <c r="AH540" s="3"/>
      <c r="AI540" s="3"/>
      <c r="AJ540" s="3"/>
      <c r="AK540" s="3"/>
      <c r="AL540" s="3"/>
      <c r="AM540" s="3"/>
      <c r="AN540" s="3"/>
      <c r="AO540" s="3"/>
      <c r="AP540" s="3"/>
      <c r="AQ540" s="3"/>
      <c r="AR540" s="3"/>
      <c r="AS540" s="3"/>
      <c r="AT540" s="3"/>
      <c r="AU540" s="3"/>
      <c r="AV540" s="3"/>
      <c r="AW540" s="3"/>
      <c r="AX540" s="3"/>
      <c r="AY540" s="3"/>
      <c r="AZ540" s="3"/>
      <c r="BA540" s="3"/>
      <c r="BB540" s="3"/>
      <c r="BC540" s="3"/>
      <c r="BD540" s="3"/>
      <c r="BE540" s="3"/>
      <c r="BF540" s="3"/>
      <c r="BG540" s="3"/>
      <c r="BH540" s="3"/>
      <c r="BI540" s="3"/>
      <c r="BJ540" s="3"/>
      <c r="BK540" s="3"/>
      <c r="BL540" s="3"/>
      <c r="BM540" s="3"/>
      <c r="BN540" s="3"/>
      <c r="BO540" s="3"/>
      <c r="BP540" s="3"/>
      <c r="BQ540" s="3"/>
      <c r="BR540" s="3"/>
      <c r="BS540" s="3"/>
    </row>
    <row r="541" spans="1:71" ht="24.75" hidden="1" customHeight="1">
      <c r="A541" s="26"/>
      <c r="B541" s="3"/>
      <c r="C541" s="3"/>
      <c r="D541" s="3"/>
      <c r="E541" s="3"/>
      <c r="F541" s="3"/>
      <c r="G541" s="3"/>
      <c r="H541" s="3"/>
      <c r="I541" s="3"/>
      <c r="J541" s="3"/>
      <c r="K541" s="3"/>
      <c r="L541" s="3"/>
      <c r="M541" s="3"/>
      <c r="N541" s="3"/>
      <c r="O541" s="3"/>
      <c r="P541" s="3"/>
      <c r="Q541" s="3"/>
      <c r="R541" s="3"/>
      <c r="S541" s="3"/>
      <c r="T541" s="3"/>
      <c r="U541" s="3"/>
      <c r="V541" s="3"/>
      <c r="W541" s="3"/>
      <c r="X541" s="3"/>
      <c r="Y541" s="3"/>
      <c r="Z541" s="3"/>
      <c r="AA541" s="3"/>
      <c r="AB541" s="3"/>
      <c r="AC541" s="3"/>
      <c r="AD541" s="3"/>
      <c r="AE541" s="3"/>
      <c r="AF541" s="3"/>
      <c r="AG541" s="3"/>
      <c r="AH541" s="3"/>
      <c r="AI541" s="3"/>
      <c r="AJ541" s="3"/>
      <c r="AK541" s="3"/>
      <c r="AL541" s="3"/>
      <c r="AM541" s="3"/>
      <c r="AN541" s="3"/>
      <c r="AO541" s="3"/>
      <c r="AP541" s="3"/>
      <c r="AQ541" s="3"/>
      <c r="AR541" s="3"/>
      <c r="AS541" s="3"/>
      <c r="AT541" s="3"/>
      <c r="AU541" s="3"/>
      <c r="AV541" s="3"/>
      <c r="AW541" s="3"/>
      <c r="AX541" s="3"/>
      <c r="AY541" s="3"/>
      <c r="AZ541" s="3"/>
      <c r="BA541" s="3"/>
      <c r="BB541" s="3"/>
      <c r="BC541" s="3"/>
      <c r="BD541" s="3"/>
      <c r="BE541" s="3"/>
      <c r="BF541" s="3"/>
      <c r="BG541" s="3"/>
      <c r="BH541" s="3"/>
      <c r="BI541" s="3"/>
      <c r="BJ541" s="3"/>
      <c r="BK541" s="3"/>
      <c r="BL541" s="3"/>
      <c r="BM541" s="3"/>
      <c r="BN541" s="3"/>
      <c r="BO541" s="3"/>
      <c r="BP541" s="3"/>
      <c r="BQ541" s="3"/>
      <c r="BR541" s="3"/>
      <c r="BS541" s="3"/>
    </row>
    <row r="542" spans="1:71" ht="24.75" hidden="1" customHeight="1">
      <c r="A542" s="26"/>
      <c r="B542" s="3"/>
      <c r="C542" s="3"/>
      <c r="D542" s="3"/>
      <c r="E542" s="3"/>
      <c r="F542" s="3"/>
      <c r="G542" s="3"/>
      <c r="H542" s="3"/>
      <c r="I542" s="3"/>
      <c r="J542" s="3"/>
      <c r="K542" s="3"/>
      <c r="L542" s="3"/>
      <c r="M542" s="3"/>
      <c r="N542" s="3"/>
      <c r="O542" s="3"/>
      <c r="P542" s="3"/>
      <c r="Q542" s="3"/>
      <c r="R542" s="3"/>
      <c r="S542" s="3"/>
      <c r="T542" s="3"/>
      <c r="U542" s="3"/>
      <c r="V542" s="3"/>
      <c r="W542" s="3"/>
      <c r="X542" s="3"/>
      <c r="Y542" s="3"/>
      <c r="Z542" s="3"/>
      <c r="AA542" s="3"/>
      <c r="AB542" s="3"/>
      <c r="AC542" s="3"/>
      <c r="AD542" s="3"/>
      <c r="AE542" s="3"/>
      <c r="AF542" s="3"/>
      <c r="AG542" s="3"/>
      <c r="AH542" s="3"/>
      <c r="AI542" s="3"/>
      <c r="AJ542" s="3"/>
      <c r="AK542" s="3"/>
      <c r="AL542" s="3"/>
      <c r="AM542" s="3"/>
      <c r="AN542" s="3"/>
      <c r="AO542" s="3"/>
      <c r="AP542" s="3"/>
      <c r="AQ542" s="3"/>
      <c r="AR542" s="3"/>
      <c r="AS542" s="3"/>
      <c r="AT542" s="3"/>
      <c r="AU542" s="3"/>
      <c r="AV542" s="3"/>
      <c r="AW542" s="3"/>
      <c r="AX542" s="3"/>
      <c r="AY542" s="3"/>
      <c r="AZ542" s="3"/>
      <c r="BA542" s="3"/>
      <c r="BB542" s="3"/>
      <c r="BC542" s="3"/>
      <c r="BD542" s="3"/>
      <c r="BE542" s="3"/>
      <c r="BF542" s="3"/>
      <c r="BG542" s="3"/>
      <c r="BH542" s="3"/>
      <c r="BI542" s="3"/>
      <c r="BJ542" s="3"/>
      <c r="BK542" s="3"/>
      <c r="BL542" s="3"/>
      <c r="BM542" s="3"/>
      <c r="BN542" s="3"/>
      <c r="BO542" s="3"/>
      <c r="BP542" s="3"/>
      <c r="BQ542" s="3"/>
      <c r="BR542" s="3"/>
      <c r="BS542" s="3"/>
    </row>
    <row r="543" spans="1:71" ht="24.75" hidden="1" customHeight="1">
      <c r="A543" s="26"/>
      <c r="B543" s="3"/>
      <c r="C543" s="3"/>
      <c r="D543" s="3"/>
      <c r="E543" s="3"/>
      <c r="F543" s="3"/>
      <c r="G543" s="3"/>
      <c r="H543" s="3"/>
      <c r="I543" s="3"/>
      <c r="J543" s="3"/>
      <c r="K543" s="3"/>
      <c r="L543" s="3"/>
      <c r="M543" s="3"/>
      <c r="N543" s="3"/>
      <c r="O543" s="3"/>
      <c r="P543" s="3"/>
      <c r="Q543" s="3"/>
      <c r="R543" s="3"/>
      <c r="S543" s="3"/>
      <c r="T543" s="3"/>
      <c r="U543" s="3"/>
      <c r="V543" s="3"/>
      <c r="W543" s="3"/>
      <c r="X543" s="3"/>
      <c r="Y543" s="3"/>
      <c r="Z543" s="3"/>
      <c r="AA543" s="3"/>
      <c r="AB543" s="3"/>
      <c r="AC543" s="3"/>
      <c r="AD543" s="3"/>
      <c r="AE543" s="3"/>
      <c r="AF543" s="3"/>
      <c r="AG543" s="3"/>
      <c r="AH543" s="3"/>
      <c r="AI543" s="3"/>
      <c r="AJ543" s="3"/>
      <c r="AK543" s="3"/>
      <c r="AL543" s="3"/>
      <c r="AM543" s="3"/>
      <c r="AN543" s="3"/>
      <c r="AO543" s="3"/>
      <c r="AP543" s="3"/>
      <c r="AQ543" s="3"/>
      <c r="AR543" s="3"/>
      <c r="AS543" s="3"/>
      <c r="AT543" s="3"/>
      <c r="AU543" s="3"/>
      <c r="AV543" s="3"/>
      <c r="AW543" s="3"/>
      <c r="AX543" s="3"/>
      <c r="AY543" s="3"/>
      <c r="AZ543" s="3"/>
      <c r="BA543" s="3"/>
      <c r="BB543" s="3"/>
      <c r="BC543" s="3"/>
      <c r="BD543" s="3"/>
      <c r="BE543" s="3"/>
      <c r="BF543" s="3"/>
      <c r="BG543" s="3"/>
      <c r="BH543" s="3"/>
      <c r="BI543" s="3"/>
      <c r="BJ543" s="3"/>
      <c r="BK543" s="3"/>
      <c r="BL543" s="3"/>
      <c r="BM543" s="3"/>
      <c r="BN543" s="3"/>
      <c r="BO543" s="3"/>
      <c r="BP543" s="3"/>
      <c r="BQ543" s="3"/>
      <c r="BR543" s="3"/>
      <c r="BS543" s="3"/>
    </row>
    <row r="544" spans="1:71" ht="24.75" hidden="1" customHeight="1">
      <c r="A544" s="26"/>
      <c r="B544" s="3"/>
      <c r="C544" s="3"/>
      <c r="D544" s="3"/>
      <c r="E544" s="3"/>
      <c r="F544" s="3"/>
      <c r="G544" s="3"/>
      <c r="H544" s="3"/>
      <c r="I544" s="3"/>
      <c r="J544" s="3"/>
      <c r="K544" s="3"/>
      <c r="L544" s="3"/>
      <c r="M544" s="3"/>
      <c r="N544" s="3"/>
      <c r="O544" s="3"/>
      <c r="P544" s="3"/>
      <c r="Q544" s="3"/>
      <c r="R544" s="3"/>
      <c r="S544" s="3"/>
      <c r="T544" s="3"/>
      <c r="U544" s="3"/>
      <c r="V544" s="3"/>
      <c r="W544" s="3"/>
      <c r="X544" s="3"/>
      <c r="Y544" s="3"/>
      <c r="Z544" s="3"/>
      <c r="AA544" s="3"/>
      <c r="AB544" s="3"/>
      <c r="AC544" s="3"/>
      <c r="AD544" s="3"/>
      <c r="AE544" s="3"/>
      <c r="AF544" s="3"/>
      <c r="AG544" s="3"/>
      <c r="AH544" s="3"/>
      <c r="AI544" s="3"/>
      <c r="AJ544" s="3"/>
      <c r="AK544" s="3"/>
      <c r="AL544" s="3"/>
      <c r="AM544" s="3"/>
      <c r="AN544" s="3"/>
      <c r="AO544" s="3"/>
      <c r="AP544" s="3"/>
      <c r="AQ544" s="3"/>
      <c r="AR544" s="3"/>
      <c r="AS544" s="3"/>
      <c r="AT544" s="3"/>
      <c r="AU544" s="3"/>
      <c r="AV544" s="3"/>
      <c r="AW544" s="3"/>
      <c r="AX544" s="3"/>
      <c r="AY544" s="3"/>
      <c r="AZ544" s="3"/>
      <c r="BA544" s="3"/>
      <c r="BB544" s="3"/>
      <c r="BC544" s="3"/>
      <c r="BD544" s="3"/>
      <c r="BE544" s="3"/>
      <c r="BF544" s="3"/>
      <c r="BG544" s="3"/>
      <c r="BH544" s="3"/>
      <c r="BI544" s="3"/>
      <c r="BJ544" s="3"/>
      <c r="BK544" s="3"/>
      <c r="BL544" s="3"/>
      <c r="BM544" s="3"/>
      <c r="BN544" s="3"/>
      <c r="BO544" s="3"/>
      <c r="BP544" s="3"/>
      <c r="BQ544" s="3"/>
      <c r="BR544" s="3"/>
      <c r="BS544" s="3"/>
    </row>
    <row r="545" spans="1:71" ht="24.75" hidden="1" customHeight="1">
      <c r="A545" s="26"/>
      <c r="B545" s="3"/>
      <c r="C545" s="3"/>
      <c r="D545" s="3"/>
      <c r="E545" s="3"/>
      <c r="F545" s="3"/>
      <c r="G545" s="3"/>
      <c r="H545" s="3"/>
      <c r="I545" s="3"/>
      <c r="J545" s="3"/>
      <c r="K545" s="3"/>
      <c r="L545" s="3"/>
      <c r="M545" s="3"/>
      <c r="N545" s="3"/>
      <c r="O545" s="3"/>
      <c r="P545" s="3"/>
      <c r="Q545" s="3"/>
      <c r="R545" s="3"/>
      <c r="S545" s="3"/>
      <c r="T545" s="3"/>
      <c r="U545" s="3"/>
      <c r="V545" s="3"/>
      <c r="W545" s="3"/>
      <c r="X545" s="3"/>
      <c r="Y545" s="3"/>
      <c r="Z545" s="3"/>
      <c r="AA545" s="3"/>
      <c r="AB545" s="3"/>
      <c r="AC545" s="3"/>
      <c r="AD545" s="3"/>
      <c r="AE545" s="3"/>
      <c r="AF545" s="3"/>
      <c r="AG545" s="3"/>
      <c r="AH545" s="3"/>
      <c r="AI545" s="3"/>
      <c r="AJ545" s="3"/>
      <c r="AK545" s="3"/>
      <c r="AL545" s="3"/>
      <c r="AM545" s="3"/>
      <c r="AN545" s="3"/>
      <c r="AO545" s="3"/>
      <c r="AP545" s="3"/>
      <c r="AQ545" s="3"/>
      <c r="AR545" s="3"/>
      <c r="AS545" s="3"/>
      <c r="AT545" s="3"/>
      <c r="AU545" s="3"/>
      <c r="AV545" s="3"/>
      <c r="AW545" s="3"/>
      <c r="AX545" s="3"/>
      <c r="AY545" s="3"/>
      <c r="AZ545" s="3"/>
      <c r="BA545" s="3"/>
      <c r="BB545" s="3"/>
      <c r="BC545" s="3"/>
      <c r="BD545" s="3"/>
      <c r="BE545" s="3"/>
      <c r="BF545" s="3"/>
      <c r="BG545" s="3"/>
      <c r="BH545" s="3"/>
      <c r="BI545" s="3"/>
      <c r="BJ545" s="3"/>
      <c r="BK545" s="3"/>
      <c r="BL545" s="3"/>
      <c r="BM545" s="3"/>
      <c r="BN545" s="3"/>
      <c r="BO545" s="3"/>
      <c r="BP545" s="3"/>
      <c r="BQ545" s="3"/>
      <c r="BR545" s="3"/>
      <c r="BS545" s="3"/>
    </row>
    <row r="546" spans="1:71" ht="24.75" hidden="1" customHeight="1">
      <c r="A546" s="26"/>
      <c r="B546" s="3"/>
      <c r="C546" s="3"/>
      <c r="D546" s="3"/>
      <c r="E546" s="3"/>
      <c r="F546" s="3"/>
      <c r="G546" s="3"/>
      <c r="H546" s="3"/>
      <c r="I546" s="3"/>
      <c r="J546" s="3"/>
      <c r="K546" s="3"/>
      <c r="L546" s="3"/>
      <c r="M546" s="3"/>
      <c r="N546" s="3"/>
      <c r="O546" s="3"/>
      <c r="P546" s="3"/>
      <c r="Q546" s="3"/>
      <c r="R546" s="3"/>
      <c r="S546" s="3"/>
      <c r="T546" s="3"/>
      <c r="U546" s="3"/>
      <c r="V546" s="3"/>
      <c r="W546" s="3"/>
      <c r="X546" s="3"/>
      <c r="Y546" s="3"/>
      <c r="Z546" s="3"/>
      <c r="AA546" s="3"/>
      <c r="AB546" s="3"/>
      <c r="AC546" s="3"/>
      <c r="AD546" s="3"/>
      <c r="AE546" s="3"/>
      <c r="AF546" s="3"/>
      <c r="AG546" s="3"/>
      <c r="AH546" s="3"/>
      <c r="AI546" s="3"/>
      <c r="AJ546" s="3"/>
      <c r="AK546" s="3"/>
      <c r="AL546" s="3"/>
      <c r="AM546" s="3"/>
      <c r="AN546" s="3"/>
      <c r="AO546" s="3"/>
      <c r="AP546" s="3"/>
      <c r="AQ546" s="3"/>
      <c r="AR546" s="3"/>
      <c r="AS546" s="3"/>
      <c r="AT546" s="3"/>
      <c r="AU546" s="3"/>
      <c r="AV546" s="3"/>
      <c r="AW546" s="3"/>
      <c r="AX546" s="3"/>
      <c r="AY546" s="3"/>
      <c r="AZ546" s="3"/>
      <c r="BA546" s="3"/>
      <c r="BB546" s="3"/>
      <c r="BC546" s="3"/>
      <c r="BD546" s="3"/>
      <c r="BE546" s="3"/>
      <c r="BF546" s="3"/>
      <c r="BG546" s="3"/>
      <c r="BH546" s="3"/>
      <c r="BI546" s="3"/>
      <c r="BJ546" s="3"/>
      <c r="BK546" s="3"/>
      <c r="BL546" s="3"/>
      <c r="BM546" s="3"/>
      <c r="BN546" s="3"/>
      <c r="BO546" s="3"/>
      <c r="BP546" s="3"/>
      <c r="BQ546" s="3"/>
      <c r="BR546" s="3"/>
      <c r="BS546" s="3"/>
    </row>
    <row r="547" spans="1:71" ht="24.75" hidden="1" customHeight="1">
      <c r="A547" s="26"/>
      <c r="B547" s="3"/>
      <c r="C547" s="3"/>
      <c r="D547" s="3"/>
      <c r="E547" s="3"/>
      <c r="F547" s="3"/>
      <c r="G547" s="3"/>
      <c r="H547" s="3"/>
      <c r="I547" s="3"/>
      <c r="J547" s="3"/>
      <c r="K547" s="3"/>
      <c r="L547" s="3"/>
      <c r="M547" s="3"/>
      <c r="N547" s="3"/>
      <c r="O547" s="3"/>
      <c r="P547" s="3"/>
      <c r="Q547" s="3"/>
      <c r="R547" s="3"/>
      <c r="S547" s="3"/>
      <c r="T547" s="3"/>
      <c r="U547" s="3"/>
      <c r="V547" s="3"/>
      <c r="W547" s="3"/>
      <c r="X547" s="3"/>
      <c r="Y547" s="3"/>
      <c r="Z547" s="3"/>
      <c r="AA547" s="3"/>
      <c r="AB547" s="3"/>
      <c r="AC547" s="3"/>
      <c r="AD547" s="3"/>
      <c r="AE547" s="3"/>
      <c r="AF547" s="3"/>
      <c r="AG547" s="3"/>
      <c r="AH547" s="3"/>
      <c r="AI547" s="3"/>
      <c r="AJ547" s="3"/>
      <c r="AK547" s="3"/>
      <c r="AL547" s="3"/>
      <c r="AM547" s="3"/>
      <c r="AN547" s="3"/>
      <c r="AO547" s="3"/>
      <c r="AP547" s="3"/>
      <c r="AQ547" s="3"/>
      <c r="AR547" s="3"/>
      <c r="AS547" s="3"/>
      <c r="AT547" s="3"/>
      <c r="AU547" s="3"/>
      <c r="AV547" s="3"/>
      <c r="AW547" s="3"/>
      <c r="AX547" s="3"/>
      <c r="AY547" s="3"/>
      <c r="AZ547" s="3"/>
      <c r="BA547" s="3"/>
      <c r="BB547" s="3"/>
      <c r="BC547" s="3"/>
      <c r="BD547" s="3"/>
      <c r="BE547" s="3"/>
      <c r="BF547" s="3"/>
      <c r="BG547" s="3"/>
      <c r="BH547" s="3"/>
      <c r="BI547" s="3"/>
      <c r="BJ547" s="3"/>
      <c r="BK547" s="3"/>
      <c r="BL547" s="3"/>
      <c r="BM547" s="3"/>
      <c r="BN547" s="3"/>
      <c r="BO547" s="3"/>
      <c r="BP547" s="3"/>
      <c r="BQ547" s="3"/>
      <c r="BR547" s="3"/>
      <c r="BS547" s="3"/>
    </row>
    <row r="548" spans="1:71" ht="24.75" hidden="1" customHeight="1">
      <c r="A548" s="26"/>
      <c r="B548" s="3"/>
      <c r="C548" s="3"/>
      <c r="D548" s="3"/>
      <c r="E548" s="3"/>
      <c r="F548" s="3"/>
      <c r="G548" s="3"/>
      <c r="H548" s="3"/>
      <c r="I548" s="3"/>
      <c r="J548" s="3"/>
      <c r="K548" s="3"/>
      <c r="L548" s="3"/>
      <c r="M548" s="3"/>
      <c r="N548" s="3"/>
      <c r="O548" s="3"/>
      <c r="P548" s="3"/>
      <c r="Q548" s="3"/>
      <c r="R548" s="3"/>
      <c r="S548" s="3"/>
      <c r="T548" s="3"/>
      <c r="U548" s="3"/>
      <c r="V548" s="3"/>
      <c r="W548" s="3"/>
      <c r="X548" s="3"/>
      <c r="Y548" s="3"/>
      <c r="Z548" s="3"/>
      <c r="AA548" s="3"/>
      <c r="AB548" s="3"/>
      <c r="AC548" s="3"/>
      <c r="AD548" s="3"/>
      <c r="AE548" s="3"/>
      <c r="AF548" s="3"/>
      <c r="AG548" s="3"/>
      <c r="AH548" s="3"/>
      <c r="AI548" s="3"/>
      <c r="AJ548" s="3"/>
      <c r="AK548" s="3"/>
      <c r="AL548" s="3"/>
      <c r="AM548" s="3"/>
      <c r="AN548" s="3"/>
      <c r="AO548" s="3"/>
      <c r="AP548" s="3"/>
      <c r="AQ548" s="3"/>
      <c r="AR548" s="3"/>
      <c r="AS548" s="3"/>
      <c r="AT548" s="3"/>
      <c r="AU548" s="3"/>
      <c r="AV548" s="3"/>
      <c r="AW548" s="3"/>
      <c r="AX548" s="3"/>
      <c r="AY548" s="3"/>
      <c r="AZ548" s="3"/>
      <c r="BA548" s="3"/>
      <c r="BB548" s="3"/>
      <c r="BC548" s="3"/>
      <c r="BD548" s="3"/>
      <c r="BE548" s="3"/>
      <c r="BF548" s="3"/>
      <c r="BG548" s="3"/>
      <c r="BH548" s="3"/>
      <c r="BI548" s="3"/>
      <c r="BJ548" s="3"/>
      <c r="BK548" s="3"/>
      <c r="BL548" s="3"/>
      <c r="BM548" s="3"/>
      <c r="BN548" s="3"/>
      <c r="BO548" s="3"/>
      <c r="BP548" s="3"/>
      <c r="BQ548" s="3"/>
      <c r="BR548" s="3"/>
      <c r="BS548" s="3"/>
    </row>
    <row r="549" spans="1:71" ht="24.75" hidden="1" customHeight="1">
      <c r="A549" s="26"/>
      <c r="B549" s="3"/>
      <c r="C549" s="3"/>
      <c r="D549" s="3"/>
      <c r="E549" s="3"/>
      <c r="F549" s="3"/>
      <c r="G549" s="3"/>
      <c r="H549" s="3"/>
      <c r="I549" s="3"/>
      <c r="J549" s="3"/>
      <c r="K549" s="3"/>
      <c r="L549" s="3"/>
      <c r="M549" s="3"/>
      <c r="N549" s="3"/>
      <c r="O549" s="3"/>
      <c r="P549" s="3"/>
      <c r="Q549" s="3"/>
      <c r="R549" s="3"/>
      <c r="S549" s="3"/>
      <c r="T549" s="3"/>
      <c r="U549" s="3"/>
      <c r="V549" s="3"/>
      <c r="W549" s="3"/>
      <c r="X549" s="3"/>
      <c r="Y549" s="3"/>
      <c r="Z549" s="3"/>
      <c r="AA549" s="3"/>
      <c r="AB549" s="3"/>
      <c r="AC549" s="3"/>
      <c r="AD549" s="3"/>
      <c r="AE549" s="3"/>
      <c r="AF549" s="3"/>
      <c r="AG549" s="3"/>
      <c r="AH549" s="3"/>
      <c r="AI549" s="3"/>
      <c r="AJ549" s="3"/>
      <c r="AK549" s="3"/>
      <c r="AL549" s="3"/>
      <c r="AM549" s="3"/>
      <c r="AN549" s="3"/>
      <c r="AO549" s="3"/>
      <c r="AP549" s="3"/>
      <c r="AQ549" s="3"/>
      <c r="AR549" s="3"/>
      <c r="AS549" s="3"/>
      <c r="AT549" s="3"/>
      <c r="AU549" s="3"/>
      <c r="AV549" s="3"/>
      <c r="AW549" s="3"/>
      <c r="AX549" s="3"/>
      <c r="AY549" s="3"/>
      <c r="AZ549" s="3"/>
      <c r="BA549" s="3"/>
      <c r="BB549" s="3"/>
      <c r="BC549" s="3"/>
      <c r="BD549" s="3"/>
      <c r="BE549" s="3"/>
      <c r="BF549" s="3"/>
      <c r="BG549" s="3"/>
      <c r="BH549" s="3"/>
      <c r="BI549" s="3"/>
      <c r="BJ549" s="3"/>
      <c r="BK549" s="3"/>
      <c r="BL549" s="3"/>
      <c r="BM549" s="3"/>
      <c r="BN549" s="3"/>
      <c r="BO549" s="3"/>
      <c r="BP549" s="3"/>
      <c r="BQ549" s="3"/>
      <c r="BR549" s="3"/>
      <c r="BS549" s="3"/>
    </row>
    <row r="550" spans="1:71" ht="24.75" hidden="1" customHeight="1">
      <c r="A550" s="26"/>
      <c r="B550" s="3"/>
      <c r="C550" s="3"/>
      <c r="D550" s="3"/>
      <c r="E550" s="3"/>
      <c r="F550" s="3"/>
      <c r="G550" s="3"/>
      <c r="H550" s="3"/>
      <c r="I550" s="3"/>
      <c r="J550" s="3"/>
      <c r="K550" s="3"/>
      <c r="L550" s="3"/>
      <c r="M550" s="3"/>
      <c r="N550" s="3"/>
      <c r="O550" s="3"/>
      <c r="P550" s="3"/>
      <c r="Q550" s="3"/>
      <c r="R550" s="3"/>
      <c r="S550" s="3"/>
      <c r="T550" s="3"/>
      <c r="U550" s="3"/>
      <c r="V550" s="3"/>
      <c r="W550" s="3"/>
      <c r="X550" s="3"/>
      <c r="Y550" s="3"/>
      <c r="Z550" s="3"/>
      <c r="AA550" s="3"/>
      <c r="AB550" s="3"/>
      <c r="AC550" s="3"/>
      <c r="AD550" s="3"/>
      <c r="AE550" s="3"/>
      <c r="AF550" s="3"/>
      <c r="AG550" s="3"/>
      <c r="AH550" s="3"/>
      <c r="AI550" s="3"/>
      <c r="AJ550" s="3"/>
      <c r="AK550" s="3"/>
      <c r="AL550" s="3"/>
      <c r="AM550" s="3"/>
      <c r="AN550" s="3"/>
      <c r="AO550" s="3"/>
      <c r="AP550" s="3"/>
      <c r="AQ550" s="3"/>
      <c r="AR550" s="3"/>
      <c r="AS550" s="3"/>
      <c r="AT550" s="3"/>
      <c r="AU550" s="3"/>
      <c r="AV550" s="3"/>
      <c r="AW550" s="3"/>
      <c r="AX550" s="3"/>
      <c r="AY550" s="3"/>
      <c r="AZ550" s="3"/>
      <c r="BA550" s="3"/>
      <c r="BB550" s="3"/>
      <c r="BC550" s="3"/>
      <c r="BD550" s="3"/>
      <c r="BE550" s="3"/>
      <c r="BF550" s="3"/>
      <c r="BG550" s="3"/>
      <c r="BH550" s="3"/>
      <c r="BI550" s="3"/>
      <c r="BJ550" s="3"/>
      <c r="BK550" s="3"/>
      <c r="BL550" s="3"/>
      <c r="BM550" s="3"/>
      <c r="BN550" s="3"/>
      <c r="BO550" s="3"/>
      <c r="BP550" s="3"/>
      <c r="BQ550" s="3"/>
      <c r="BR550" s="3"/>
      <c r="BS550" s="3"/>
    </row>
    <row r="551" spans="1:71" ht="24.75" hidden="1" customHeight="1">
      <c r="A551" s="26"/>
      <c r="B551" s="3"/>
      <c r="C551" s="3"/>
      <c r="D551" s="3"/>
      <c r="E551" s="3"/>
      <c r="F551" s="3"/>
      <c r="G551" s="3"/>
      <c r="H551" s="3"/>
      <c r="I551" s="3"/>
      <c r="J551" s="3"/>
      <c r="K551" s="3"/>
      <c r="L551" s="3"/>
      <c r="M551" s="3"/>
      <c r="N551" s="3"/>
      <c r="O551" s="3"/>
      <c r="P551" s="3"/>
      <c r="Q551" s="3"/>
      <c r="R551" s="3"/>
      <c r="S551" s="3"/>
      <c r="T551" s="3"/>
      <c r="U551" s="3"/>
      <c r="V551" s="3"/>
      <c r="W551" s="3"/>
      <c r="X551" s="3"/>
      <c r="Y551" s="3"/>
      <c r="Z551" s="3"/>
      <c r="AA551" s="3"/>
      <c r="AB551" s="3"/>
      <c r="AC551" s="3"/>
      <c r="AD551" s="3"/>
      <c r="AE551" s="3"/>
      <c r="AF551" s="3"/>
      <c r="AG551" s="3"/>
      <c r="AH551" s="3"/>
      <c r="AI551" s="3"/>
      <c r="AJ551" s="3"/>
      <c r="AK551" s="3"/>
      <c r="AL551" s="3"/>
      <c r="AM551" s="3"/>
      <c r="AN551" s="3"/>
      <c r="AO551" s="3"/>
      <c r="AP551" s="3"/>
      <c r="AQ551" s="3"/>
      <c r="AR551" s="3"/>
      <c r="AS551" s="3"/>
      <c r="AT551" s="3"/>
      <c r="AU551" s="3"/>
      <c r="AV551" s="3"/>
      <c r="AW551" s="3"/>
      <c r="AX551" s="3"/>
      <c r="AY551" s="3"/>
      <c r="AZ551" s="3"/>
      <c r="BA551" s="3"/>
      <c r="BB551" s="3"/>
      <c r="BC551" s="3"/>
      <c r="BD551" s="3"/>
      <c r="BE551" s="3"/>
      <c r="BF551" s="3"/>
      <c r="BG551" s="3"/>
      <c r="BH551" s="3"/>
      <c r="BI551" s="3"/>
      <c r="BJ551" s="3"/>
      <c r="BK551" s="3"/>
      <c r="BL551" s="3"/>
      <c r="BM551" s="3"/>
      <c r="BN551" s="3"/>
      <c r="BO551" s="3"/>
      <c r="BP551" s="3"/>
      <c r="BQ551" s="3"/>
      <c r="BR551" s="3"/>
      <c r="BS551" s="3"/>
    </row>
    <row r="552" spans="1:71" ht="24.75" hidden="1" customHeight="1">
      <c r="A552" s="26"/>
      <c r="B552" s="3"/>
      <c r="C552" s="3"/>
      <c r="D552" s="3"/>
      <c r="E552" s="3"/>
      <c r="F552" s="3"/>
      <c r="G552" s="3"/>
      <c r="H552" s="3"/>
      <c r="I552" s="3"/>
      <c r="J552" s="3"/>
      <c r="K552" s="3"/>
      <c r="L552" s="3"/>
      <c r="M552" s="3"/>
      <c r="N552" s="3"/>
      <c r="O552" s="3"/>
      <c r="P552" s="3"/>
      <c r="Q552" s="3"/>
      <c r="R552" s="3"/>
      <c r="S552" s="3"/>
      <c r="T552" s="3"/>
      <c r="U552" s="3"/>
      <c r="V552" s="3"/>
      <c r="W552" s="3"/>
      <c r="X552" s="3"/>
      <c r="Y552" s="3"/>
      <c r="Z552" s="3"/>
      <c r="AA552" s="3"/>
      <c r="AB552" s="3"/>
      <c r="AC552" s="3"/>
      <c r="AD552" s="3"/>
      <c r="AE552" s="3"/>
      <c r="AF552" s="3"/>
      <c r="AG552" s="3"/>
      <c r="AH552" s="3"/>
      <c r="AI552" s="3"/>
      <c r="AJ552" s="3"/>
      <c r="AK552" s="3"/>
      <c r="AL552" s="3"/>
      <c r="AM552" s="3"/>
      <c r="AN552" s="3"/>
      <c r="AO552" s="3"/>
      <c r="AP552" s="3"/>
      <c r="AQ552" s="3"/>
      <c r="AR552" s="3"/>
      <c r="AS552" s="3"/>
      <c r="AT552" s="3"/>
      <c r="AU552" s="3"/>
      <c r="AV552" s="3"/>
      <c r="AW552" s="3"/>
      <c r="AX552" s="3"/>
      <c r="AY552" s="3"/>
      <c r="AZ552" s="3"/>
      <c r="BA552" s="3"/>
      <c r="BB552" s="3"/>
      <c r="BC552" s="3"/>
      <c r="BD552" s="3"/>
      <c r="BE552" s="3"/>
      <c r="BF552" s="3"/>
      <c r="BG552" s="3"/>
      <c r="BH552" s="3"/>
      <c r="BI552" s="3"/>
      <c r="BJ552" s="3"/>
      <c r="BK552" s="3"/>
      <c r="BL552" s="3"/>
      <c r="BM552" s="3"/>
      <c r="BN552" s="3"/>
      <c r="BO552" s="3"/>
      <c r="BP552" s="3"/>
      <c r="BQ552" s="3"/>
      <c r="BR552" s="3"/>
      <c r="BS552" s="3"/>
    </row>
    <row r="553" spans="1:71" ht="24.75" hidden="1" customHeight="1">
      <c r="A553" s="26"/>
      <c r="B553" s="3"/>
      <c r="C553" s="3"/>
      <c r="D553" s="3"/>
      <c r="E553" s="3"/>
      <c r="F553" s="3"/>
      <c r="G553" s="3"/>
      <c r="H553" s="3"/>
      <c r="I553" s="3"/>
      <c r="J553" s="3"/>
      <c r="K553" s="3"/>
      <c r="L553" s="3"/>
      <c r="M553" s="3"/>
      <c r="N553" s="3"/>
      <c r="O553" s="3"/>
      <c r="P553" s="3"/>
      <c r="Q553" s="3"/>
      <c r="R553" s="3"/>
      <c r="S553" s="3"/>
      <c r="T553" s="3"/>
      <c r="U553" s="3"/>
      <c r="V553" s="3"/>
      <c r="W553" s="3"/>
      <c r="X553" s="3"/>
      <c r="Y553" s="3"/>
      <c r="Z553" s="3"/>
      <c r="AA553" s="3"/>
      <c r="AB553" s="3"/>
      <c r="AC553" s="3"/>
      <c r="AD553" s="3"/>
      <c r="AE553" s="3"/>
      <c r="AF553" s="3"/>
      <c r="AG553" s="3"/>
      <c r="AH553" s="3"/>
      <c r="AI553" s="3"/>
      <c r="AJ553" s="3"/>
      <c r="AK553" s="3"/>
      <c r="AL553" s="3"/>
      <c r="AM553" s="3"/>
      <c r="AN553" s="3"/>
      <c r="AO553" s="3"/>
      <c r="AP553" s="3"/>
      <c r="AQ553" s="3"/>
      <c r="AR553" s="3"/>
      <c r="AS553" s="3"/>
      <c r="AT553" s="3"/>
      <c r="AU553" s="3"/>
      <c r="AV553" s="3"/>
      <c r="AW553" s="3"/>
      <c r="AX553" s="3"/>
      <c r="AY553" s="3"/>
      <c r="AZ553" s="3"/>
      <c r="BA553" s="3"/>
      <c r="BB553" s="3"/>
      <c r="BC553" s="3"/>
      <c r="BD553" s="3"/>
      <c r="BE553" s="3"/>
      <c r="BF553" s="3"/>
      <c r="BG553" s="3"/>
      <c r="BH553" s="3"/>
      <c r="BI553" s="3"/>
      <c r="BJ553" s="3"/>
      <c r="BK553" s="3"/>
      <c r="BL553" s="3"/>
      <c r="BM553" s="3"/>
      <c r="BN553" s="3"/>
      <c r="BO553" s="3"/>
      <c r="BP553" s="3"/>
      <c r="BQ553" s="3"/>
      <c r="BR553" s="3"/>
      <c r="BS553" s="3"/>
    </row>
    <row r="554" spans="1:71" ht="24.75" hidden="1" customHeight="1">
      <c r="A554" s="26"/>
      <c r="B554" s="3"/>
      <c r="C554" s="3"/>
      <c r="D554" s="3"/>
      <c r="E554" s="3"/>
      <c r="F554" s="3"/>
      <c r="G554" s="3"/>
      <c r="H554" s="3"/>
      <c r="I554" s="3"/>
      <c r="J554" s="3"/>
      <c r="K554" s="3"/>
      <c r="L554" s="3"/>
      <c r="M554" s="3"/>
      <c r="N554" s="3"/>
      <c r="O554" s="3"/>
      <c r="P554" s="3"/>
      <c r="Q554" s="3"/>
      <c r="R554" s="3"/>
      <c r="S554" s="3"/>
      <c r="T554" s="3"/>
      <c r="U554" s="3"/>
      <c r="V554" s="3"/>
      <c r="W554" s="3"/>
      <c r="X554" s="3"/>
      <c r="Y554" s="3"/>
      <c r="Z554" s="3"/>
      <c r="AA554" s="3"/>
      <c r="AB554" s="3"/>
      <c r="AC554" s="3"/>
      <c r="AD554" s="3"/>
      <c r="AE554" s="3"/>
      <c r="AF554" s="3"/>
      <c r="AG554" s="3"/>
      <c r="AH554" s="3"/>
      <c r="AI554" s="3"/>
      <c r="AJ554" s="3"/>
      <c r="AK554" s="3"/>
      <c r="AL554" s="3"/>
      <c r="AM554" s="3"/>
      <c r="AN554" s="3"/>
      <c r="AO554" s="3"/>
      <c r="AP554" s="3"/>
      <c r="AQ554" s="3"/>
      <c r="AR554" s="3"/>
      <c r="AS554" s="3"/>
      <c r="AT554" s="3"/>
      <c r="AU554" s="3"/>
      <c r="AV554" s="3"/>
      <c r="AW554" s="3"/>
      <c r="AX554" s="3"/>
      <c r="AY554" s="3"/>
      <c r="AZ554" s="3"/>
      <c r="BA554" s="3"/>
      <c r="BB554" s="3"/>
      <c r="BC554" s="3"/>
      <c r="BD554" s="3"/>
      <c r="BE554" s="3"/>
      <c r="BF554" s="3"/>
      <c r="BG554" s="3"/>
      <c r="BH554" s="3"/>
      <c r="BI554" s="3"/>
      <c r="BJ554" s="3"/>
      <c r="BK554" s="3"/>
      <c r="BL554" s="3"/>
      <c r="BM554" s="3"/>
      <c r="BN554" s="3"/>
      <c r="BO554" s="3"/>
      <c r="BP554" s="3"/>
      <c r="BQ554" s="3"/>
      <c r="BR554" s="3"/>
      <c r="BS554" s="3"/>
    </row>
    <row r="555" spans="1:71" ht="24.75" hidden="1" customHeight="1">
      <c r="A555" s="26"/>
      <c r="B555" s="3"/>
      <c r="C555" s="3"/>
      <c r="D555" s="3"/>
      <c r="E555" s="3"/>
      <c r="F555" s="3"/>
      <c r="G555" s="3"/>
      <c r="H555" s="3"/>
      <c r="I555" s="3"/>
      <c r="J555" s="3"/>
      <c r="K555" s="3"/>
      <c r="L555" s="3"/>
      <c r="M555" s="3"/>
      <c r="N555" s="3"/>
      <c r="O555" s="3"/>
      <c r="P555" s="3"/>
      <c r="Q555" s="3"/>
      <c r="R555" s="3"/>
      <c r="S555" s="3"/>
      <c r="T555" s="3"/>
      <c r="U555" s="3"/>
      <c r="V555" s="3"/>
      <c r="W555" s="3"/>
      <c r="X555" s="3"/>
      <c r="Y555" s="3"/>
      <c r="Z555" s="3"/>
      <c r="AA555" s="3"/>
      <c r="AB555" s="3"/>
      <c r="AC555" s="3"/>
      <c r="AD555" s="3"/>
      <c r="AE555" s="3"/>
      <c r="AF555" s="3"/>
      <c r="AG555" s="3"/>
      <c r="AH555" s="3"/>
      <c r="AI555" s="3"/>
      <c r="AJ555" s="3"/>
      <c r="AK555" s="3"/>
      <c r="AL555" s="3"/>
      <c r="AM555" s="3"/>
      <c r="AN555" s="3"/>
      <c r="AO555" s="3"/>
      <c r="AP555" s="3"/>
      <c r="AQ555" s="3"/>
      <c r="AR555" s="3"/>
      <c r="AS555" s="3"/>
      <c r="AT555" s="3"/>
      <c r="AU555" s="3"/>
      <c r="AV555" s="3"/>
      <c r="AW555" s="3"/>
      <c r="AX555" s="3"/>
      <c r="AY555" s="3"/>
      <c r="AZ555" s="3"/>
      <c r="BA555" s="3"/>
      <c r="BB555" s="3"/>
      <c r="BC555" s="3"/>
      <c r="BD555" s="3"/>
      <c r="BE555" s="3"/>
      <c r="BF555" s="3"/>
      <c r="BG555" s="3"/>
      <c r="BH555" s="3"/>
      <c r="BI555" s="3"/>
      <c r="BJ555" s="3"/>
      <c r="BK555" s="3"/>
      <c r="BL555" s="3"/>
      <c r="BM555" s="3"/>
      <c r="BN555" s="3"/>
      <c r="BO555" s="3"/>
      <c r="BP555" s="3"/>
      <c r="BQ555" s="3"/>
      <c r="BR555" s="3"/>
      <c r="BS555" s="3"/>
    </row>
    <row r="556" spans="1:71" ht="24.75" hidden="1" customHeight="1">
      <c r="A556" s="26"/>
      <c r="B556" s="3"/>
      <c r="C556" s="3"/>
      <c r="D556" s="3"/>
      <c r="E556" s="3"/>
      <c r="F556" s="3"/>
      <c r="G556" s="3"/>
      <c r="H556" s="3"/>
      <c r="I556" s="3"/>
      <c r="J556" s="3"/>
      <c r="K556" s="3"/>
      <c r="L556" s="3"/>
      <c r="M556" s="3"/>
      <c r="N556" s="3"/>
      <c r="O556" s="3"/>
      <c r="P556" s="3"/>
      <c r="Q556" s="3"/>
      <c r="R556" s="3"/>
      <c r="S556" s="3"/>
      <c r="T556" s="3"/>
      <c r="U556" s="3"/>
      <c r="V556" s="3"/>
      <c r="W556" s="3"/>
      <c r="X556" s="3"/>
      <c r="Y556" s="3"/>
      <c r="Z556" s="3"/>
      <c r="AA556" s="3"/>
      <c r="AB556" s="3"/>
      <c r="AC556" s="3"/>
      <c r="AD556" s="3"/>
      <c r="AE556" s="3"/>
      <c r="AF556" s="3"/>
      <c r="AG556" s="3"/>
      <c r="AH556" s="3"/>
      <c r="AI556" s="3"/>
      <c r="AJ556" s="3"/>
      <c r="AK556" s="3"/>
      <c r="AL556" s="3"/>
      <c r="AM556" s="3"/>
      <c r="AN556" s="3"/>
      <c r="AO556" s="3"/>
      <c r="AP556" s="3"/>
      <c r="AQ556" s="3"/>
      <c r="AR556" s="3"/>
      <c r="AS556" s="3"/>
      <c r="AT556" s="3"/>
      <c r="AU556" s="3"/>
      <c r="AV556" s="3"/>
      <c r="AW556" s="3"/>
      <c r="AX556" s="3"/>
      <c r="AY556" s="3"/>
      <c r="AZ556" s="3"/>
      <c r="BA556" s="3"/>
      <c r="BB556" s="3"/>
      <c r="BC556" s="3"/>
      <c r="BD556" s="3"/>
      <c r="BE556" s="3"/>
      <c r="BF556" s="3"/>
      <c r="BG556" s="3"/>
      <c r="BH556" s="3"/>
      <c r="BI556" s="3"/>
      <c r="BJ556" s="3"/>
      <c r="BK556" s="3"/>
      <c r="BL556" s="3"/>
      <c r="BM556" s="3"/>
      <c r="BN556" s="3"/>
      <c r="BO556" s="3"/>
      <c r="BP556" s="3"/>
      <c r="BQ556" s="3"/>
      <c r="BR556" s="3"/>
      <c r="BS556" s="3"/>
    </row>
    <row r="557" spans="1:71" ht="24.75" hidden="1" customHeight="1">
      <c r="A557" s="26"/>
      <c r="B557" s="3"/>
      <c r="C557" s="3"/>
      <c r="D557" s="3"/>
      <c r="E557" s="3"/>
      <c r="F557" s="3"/>
      <c r="G557" s="3"/>
      <c r="H557" s="3"/>
      <c r="I557" s="3"/>
      <c r="J557" s="3"/>
      <c r="K557" s="3"/>
      <c r="L557" s="3"/>
      <c r="M557" s="3"/>
      <c r="N557" s="3"/>
      <c r="O557" s="3"/>
      <c r="P557" s="3"/>
      <c r="Q557" s="3"/>
      <c r="R557" s="3"/>
      <c r="S557" s="3"/>
      <c r="T557" s="3"/>
      <c r="U557" s="3"/>
      <c r="V557" s="3"/>
      <c r="W557" s="3"/>
      <c r="X557" s="3"/>
      <c r="Y557" s="3"/>
      <c r="Z557" s="3"/>
      <c r="AA557" s="3"/>
      <c r="AB557" s="3"/>
      <c r="AC557" s="3"/>
      <c r="AD557" s="3"/>
      <c r="AE557" s="3"/>
      <c r="AF557" s="3"/>
      <c r="AG557" s="3"/>
      <c r="AH557" s="3"/>
      <c r="AI557" s="3"/>
      <c r="AJ557" s="3"/>
      <c r="AK557" s="3"/>
      <c r="AL557" s="3"/>
      <c r="AM557" s="3"/>
      <c r="AN557" s="3"/>
      <c r="AO557" s="3"/>
      <c r="AP557" s="3"/>
      <c r="AQ557" s="3"/>
      <c r="AR557" s="3"/>
      <c r="AS557" s="3"/>
      <c r="AT557" s="3"/>
      <c r="AU557" s="3"/>
      <c r="AV557" s="3"/>
      <c r="AW557" s="3"/>
      <c r="AX557" s="3"/>
      <c r="AY557" s="3"/>
      <c r="AZ557" s="3"/>
      <c r="BA557" s="3"/>
      <c r="BB557" s="3"/>
      <c r="BC557" s="3"/>
      <c r="BD557" s="3"/>
      <c r="BE557" s="3"/>
      <c r="BF557" s="3"/>
      <c r="BG557" s="3"/>
      <c r="BH557" s="3"/>
      <c r="BI557" s="3"/>
      <c r="BJ557" s="3"/>
      <c r="BK557" s="3"/>
      <c r="BL557" s="3"/>
      <c r="BM557" s="3"/>
      <c r="BN557" s="3"/>
      <c r="BO557" s="3"/>
      <c r="BP557" s="3"/>
      <c r="BQ557" s="3"/>
      <c r="BR557" s="3"/>
      <c r="BS557" s="3"/>
    </row>
    <row r="558" spans="1:71" ht="24.75" hidden="1" customHeight="1">
      <c r="A558" s="26"/>
      <c r="B558" s="3"/>
      <c r="C558" s="3"/>
      <c r="D558" s="3"/>
      <c r="E558" s="3"/>
      <c r="F558" s="3"/>
      <c r="G558" s="3"/>
      <c r="H558" s="3"/>
      <c r="I558" s="3"/>
      <c r="J558" s="3"/>
      <c r="K558" s="3"/>
      <c r="L558" s="3"/>
      <c r="M558" s="3"/>
      <c r="N558" s="3"/>
      <c r="O558" s="3"/>
      <c r="P558" s="3"/>
      <c r="Q558" s="3"/>
      <c r="R558" s="3"/>
      <c r="S558" s="3"/>
      <c r="T558" s="3"/>
      <c r="U558" s="3"/>
      <c r="V558" s="3"/>
      <c r="W558" s="3"/>
      <c r="X558" s="3"/>
      <c r="Y558" s="3"/>
      <c r="Z558" s="3"/>
      <c r="AA558" s="3"/>
      <c r="AB558" s="3"/>
      <c r="AC558" s="3"/>
      <c r="AD558" s="3"/>
      <c r="AE558" s="3"/>
      <c r="AF558" s="3"/>
      <c r="AG558" s="3"/>
      <c r="AH558" s="3"/>
      <c r="AI558" s="3"/>
      <c r="AJ558" s="3"/>
      <c r="AK558" s="3"/>
      <c r="AL558" s="3"/>
      <c r="AM558" s="3"/>
      <c r="AN558" s="3"/>
      <c r="AO558" s="3"/>
      <c r="AP558" s="3"/>
      <c r="AQ558" s="3"/>
      <c r="AR558" s="3"/>
      <c r="AS558" s="3"/>
      <c r="AT558" s="3"/>
      <c r="AU558" s="3"/>
      <c r="AV558" s="3"/>
      <c r="AW558" s="3"/>
      <c r="AX558" s="3"/>
      <c r="AY558" s="3"/>
      <c r="AZ558" s="3"/>
      <c r="BA558" s="3"/>
      <c r="BB558" s="3"/>
      <c r="BC558" s="3"/>
      <c r="BD558" s="3"/>
      <c r="BE558" s="3"/>
      <c r="BF558" s="3"/>
      <c r="BG558" s="3"/>
      <c r="BH558" s="3"/>
      <c r="BI558" s="3"/>
      <c r="BJ558" s="3"/>
      <c r="BK558" s="3"/>
      <c r="BL558" s="3"/>
      <c r="BM558" s="3"/>
      <c r="BN558" s="3"/>
      <c r="BO558" s="3"/>
      <c r="BP558" s="3"/>
      <c r="BQ558" s="3"/>
      <c r="BR558" s="3"/>
      <c r="BS558" s="3"/>
    </row>
    <row r="559" spans="1:71" ht="24.75" hidden="1" customHeight="1">
      <c r="A559" s="26"/>
      <c r="B559" s="3"/>
      <c r="C559" s="3"/>
      <c r="D559" s="3"/>
      <c r="E559" s="3"/>
      <c r="F559" s="3"/>
      <c r="G559" s="3"/>
      <c r="H559" s="3"/>
      <c r="I559" s="3"/>
      <c r="J559" s="3"/>
      <c r="K559" s="3"/>
      <c r="L559" s="3"/>
      <c r="M559" s="3"/>
      <c r="N559" s="3"/>
      <c r="O559" s="3"/>
      <c r="P559" s="3"/>
      <c r="Q559" s="3"/>
      <c r="R559" s="3"/>
      <c r="S559" s="3"/>
      <c r="T559" s="3"/>
      <c r="U559" s="3"/>
      <c r="V559" s="3"/>
      <c r="W559" s="3"/>
      <c r="X559" s="3"/>
      <c r="Y559" s="3"/>
      <c r="Z559" s="3"/>
      <c r="AA559" s="3"/>
      <c r="AB559" s="3"/>
      <c r="AC559" s="3"/>
      <c r="AD559" s="3"/>
      <c r="AE559" s="3"/>
      <c r="AF559" s="3"/>
      <c r="AG559" s="3"/>
      <c r="AH559" s="3"/>
      <c r="AI559" s="3"/>
      <c r="AJ559" s="3"/>
      <c r="AK559" s="3"/>
      <c r="AL559" s="3"/>
      <c r="AM559" s="3"/>
      <c r="AN559" s="3"/>
      <c r="AO559" s="3"/>
      <c r="AP559" s="3"/>
      <c r="AQ559" s="3"/>
      <c r="AR559" s="3"/>
      <c r="AS559" s="3"/>
      <c r="AT559" s="3"/>
      <c r="AU559" s="3"/>
      <c r="AV559" s="3"/>
      <c r="AW559" s="3"/>
      <c r="AX559" s="3"/>
      <c r="AY559" s="3"/>
      <c r="AZ559" s="3"/>
      <c r="BA559" s="3"/>
      <c r="BB559" s="3"/>
      <c r="BC559" s="3"/>
      <c r="BD559" s="3"/>
      <c r="BE559" s="3"/>
      <c r="BF559" s="3"/>
      <c r="BG559" s="3"/>
      <c r="BH559" s="3"/>
      <c r="BI559" s="3"/>
      <c r="BJ559" s="3"/>
      <c r="BK559" s="3"/>
      <c r="BL559" s="3"/>
      <c r="BM559" s="3"/>
      <c r="BN559" s="3"/>
      <c r="BO559" s="3"/>
      <c r="BP559" s="3"/>
      <c r="BQ559" s="3"/>
      <c r="BR559" s="3"/>
      <c r="BS559" s="3"/>
    </row>
    <row r="560" spans="1:71" ht="24.75" hidden="1" customHeight="1">
      <c r="A560" s="26"/>
      <c r="B560" s="3"/>
      <c r="C560" s="3"/>
      <c r="D560" s="3"/>
      <c r="E560" s="3"/>
      <c r="F560" s="3"/>
      <c r="G560" s="3"/>
      <c r="H560" s="3"/>
      <c r="I560" s="3"/>
      <c r="J560" s="3"/>
      <c r="K560" s="3"/>
      <c r="L560" s="3"/>
      <c r="M560" s="3"/>
      <c r="N560" s="3"/>
      <c r="O560" s="3"/>
      <c r="P560" s="3"/>
      <c r="Q560" s="3"/>
      <c r="R560" s="3"/>
      <c r="S560" s="3"/>
      <c r="T560" s="3"/>
      <c r="U560" s="3"/>
      <c r="V560" s="3"/>
      <c r="W560" s="3"/>
      <c r="X560" s="3"/>
      <c r="Y560" s="3"/>
      <c r="Z560" s="3"/>
      <c r="AA560" s="3"/>
      <c r="AB560" s="3"/>
      <c r="AC560" s="3"/>
      <c r="AD560" s="3"/>
      <c r="AE560" s="3"/>
      <c r="AF560" s="3"/>
      <c r="AG560" s="3"/>
      <c r="AH560" s="3"/>
      <c r="AI560" s="3"/>
      <c r="AJ560" s="3"/>
      <c r="AK560" s="3"/>
      <c r="AL560" s="3"/>
      <c r="AM560" s="3"/>
      <c r="AN560" s="3"/>
      <c r="AO560" s="3"/>
      <c r="AP560" s="3"/>
      <c r="AQ560" s="3"/>
      <c r="AR560" s="3"/>
      <c r="AS560" s="3"/>
      <c r="AT560" s="3"/>
      <c r="AU560" s="3"/>
      <c r="AV560" s="3"/>
      <c r="AW560" s="3"/>
      <c r="AX560" s="3"/>
      <c r="AY560" s="3"/>
      <c r="AZ560" s="3"/>
      <c r="BA560" s="3"/>
      <c r="BB560" s="3"/>
      <c r="BC560" s="3"/>
      <c r="BD560" s="3"/>
      <c r="BE560" s="3"/>
      <c r="BF560" s="3"/>
      <c r="BG560" s="3"/>
      <c r="BH560" s="3"/>
      <c r="BI560" s="3"/>
      <c r="BJ560" s="3"/>
      <c r="BK560" s="3"/>
      <c r="BL560" s="3"/>
      <c r="BM560" s="3"/>
      <c r="BN560" s="3"/>
      <c r="BO560" s="3"/>
      <c r="BP560" s="3"/>
      <c r="BQ560" s="3"/>
      <c r="BR560" s="3"/>
      <c r="BS560" s="3"/>
    </row>
    <row r="561" spans="1:71" ht="24.75" hidden="1" customHeight="1">
      <c r="A561" s="26"/>
      <c r="B561" s="3"/>
      <c r="C561" s="3"/>
      <c r="D561" s="3"/>
      <c r="E561" s="3"/>
      <c r="F561" s="3"/>
      <c r="G561" s="3"/>
      <c r="H561" s="3"/>
      <c r="I561" s="3"/>
      <c r="J561" s="3"/>
      <c r="K561" s="3"/>
      <c r="L561" s="3"/>
      <c r="M561" s="3"/>
      <c r="N561" s="3"/>
      <c r="O561" s="3"/>
      <c r="P561" s="3"/>
      <c r="Q561" s="3"/>
      <c r="R561" s="3"/>
      <c r="S561" s="3"/>
      <c r="T561" s="3"/>
      <c r="U561" s="3"/>
      <c r="V561" s="3"/>
      <c r="W561" s="3"/>
      <c r="X561" s="3"/>
      <c r="Y561" s="3"/>
      <c r="Z561" s="3"/>
      <c r="AA561" s="3"/>
      <c r="AB561" s="3"/>
      <c r="AC561" s="3"/>
      <c r="AD561" s="3"/>
      <c r="AE561" s="3"/>
      <c r="AF561" s="3"/>
      <c r="AG561" s="3"/>
      <c r="AH561" s="3"/>
      <c r="AI561" s="3"/>
      <c r="AJ561" s="3"/>
      <c r="AK561" s="3"/>
      <c r="AL561" s="3"/>
      <c r="AM561" s="3"/>
      <c r="AN561" s="3"/>
      <c r="AO561" s="3"/>
      <c r="AP561" s="3"/>
      <c r="AQ561" s="3"/>
      <c r="AR561" s="3"/>
      <c r="AS561" s="3"/>
      <c r="AT561" s="3"/>
      <c r="AU561" s="3"/>
      <c r="AV561" s="3"/>
      <c r="AW561" s="3"/>
      <c r="AX561" s="3"/>
      <c r="AY561" s="3"/>
      <c r="AZ561" s="3"/>
      <c r="BA561" s="3"/>
      <c r="BB561" s="3"/>
      <c r="BC561" s="3"/>
      <c r="BD561" s="3"/>
      <c r="BE561" s="3"/>
      <c r="BF561" s="3"/>
      <c r="BG561" s="3"/>
      <c r="BH561" s="3"/>
      <c r="BI561" s="3"/>
      <c r="BJ561" s="3"/>
      <c r="BK561" s="3"/>
      <c r="BL561" s="3"/>
      <c r="BM561" s="3"/>
      <c r="BN561" s="3"/>
      <c r="BO561" s="3"/>
      <c r="BP561" s="3"/>
      <c r="BQ561" s="3"/>
      <c r="BR561" s="3"/>
      <c r="BS561" s="3"/>
    </row>
    <row r="562" spans="1:71" ht="24.75" hidden="1" customHeight="1">
      <c r="A562" s="26"/>
      <c r="B562" s="3"/>
      <c r="C562" s="3"/>
      <c r="D562" s="3"/>
      <c r="E562" s="3"/>
      <c r="F562" s="3"/>
      <c r="G562" s="3"/>
      <c r="H562" s="3"/>
      <c r="I562" s="3"/>
      <c r="J562" s="3"/>
      <c r="K562" s="3"/>
      <c r="L562" s="3"/>
      <c r="M562" s="3"/>
      <c r="N562" s="3"/>
      <c r="O562" s="3"/>
      <c r="P562" s="3"/>
      <c r="Q562" s="3"/>
      <c r="R562" s="3"/>
      <c r="S562" s="3"/>
      <c r="T562" s="3"/>
      <c r="U562" s="3"/>
      <c r="V562" s="3"/>
      <c r="W562" s="3"/>
      <c r="X562" s="3"/>
      <c r="Y562" s="3"/>
      <c r="Z562" s="3"/>
      <c r="AA562" s="3"/>
      <c r="AB562" s="3"/>
      <c r="AC562" s="3"/>
      <c r="AD562" s="3"/>
      <c r="AE562" s="3"/>
      <c r="AF562" s="3"/>
      <c r="AG562" s="3"/>
      <c r="AH562" s="3"/>
      <c r="AI562" s="3"/>
      <c r="AJ562" s="3"/>
      <c r="AK562" s="3"/>
      <c r="AL562" s="3"/>
      <c r="AM562" s="3"/>
      <c r="AN562" s="3"/>
      <c r="AO562" s="3"/>
      <c r="AP562" s="3"/>
      <c r="AQ562" s="3"/>
      <c r="AR562" s="3"/>
      <c r="AS562" s="3"/>
      <c r="AT562" s="3"/>
      <c r="AU562" s="3"/>
      <c r="AV562" s="3"/>
      <c r="AW562" s="3"/>
      <c r="AX562" s="3"/>
      <c r="AY562" s="3"/>
      <c r="AZ562" s="3"/>
      <c r="BA562" s="3"/>
      <c r="BB562" s="3"/>
      <c r="BC562" s="3"/>
      <c r="BD562" s="3"/>
      <c r="BE562" s="3"/>
      <c r="BF562" s="3"/>
      <c r="BG562" s="3"/>
      <c r="BH562" s="3"/>
      <c r="BI562" s="3"/>
      <c r="BJ562" s="3"/>
      <c r="BK562" s="3"/>
      <c r="BL562" s="3"/>
      <c r="BM562" s="3"/>
      <c r="BN562" s="3"/>
      <c r="BO562" s="3"/>
      <c r="BP562" s="3"/>
      <c r="BQ562" s="3"/>
      <c r="BR562" s="3"/>
      <c r="BS562" s="3"/>
    </row>
    <row r="563" spans="1:71" ht="24.75" hidden="1" customHeight="1">
      <c r="A563" s="26"/>
      <c r="B563" s="3"/>
      <c r="C563" s="3"/>
      <c r="D563" s="3"/>
      <c r="E563" s="3"/>
      <c r="F563" s="3"/>
      <c r="G563" s="3"/>
      <c r="H563" s="3"/>
      <c r="I563" s="3"/>
      <c r="J563" s="3"/>
      <c r="K563" s="3"/>
      <c r="L563" s="3"/>
      <c r="M563" s="3"/>
      <c r="N563" s="3"/>
      <c r="O563" s="3"/>
      <c r="P563" s="3"/>
      <c r="Q563" s="3"/>
      <c r="R563" s="3"/>
      <c r="S563" s="3"/>
      <c r="T563" s="3"/>
      <c r="U563" s="3"/>
      <c r="V563" s="3"/>
      <c r="W563" s="3"/>
      <c r="X563" s="3"/>
      <c r="Y563" s="3"/>
      <c r="Z563" s="3"/>
      <c r="AA563" s="3"/>
      <c r="AB563" s="3"/>
      <c r="AC563" s="3"/>
      <c r="AD563" s="3"/>
      <c r="AE563" s="3"/>
      <c r="AF563" s="3"/>
      <c r="AG563" s="3"/>
      <c r="AH563" s="3"/>
      <c r="AI563" s="3"/>
      <c r="AJ563" s="3"/>
      <c r="AK563" s="3"/>
      <c r="AL563" s="3"/>
      <c r="AM563" s="3"/>
      <c r="AN563" s="3"/>
      <c r="AO563" s="3"/>
      <c r="AP563" s="3"/>
      <c r="AQ563" s="3"/>
      <c r="AR563" s="3"/>
      <c r="AS563" s="3"/>
      <c r="AT563" s="3"/>
      <c r="AU563" s="3"/>
      <c r="AV563" s="3"/>
      <c r="AW563" s="3"/>
      <c r="AX563" s="3"/>
      <c r="AY563" s="3"/>
      <c r="AZ563" s="3"/>
      <c r="BA563" s="3"/>
      <c r="BB563" s="3"/>
      <c r="BC563" s="3"/>
      <c r="BD563" s="3"/>
      <c r="BE563" s="3"/>
      <c r="BF563" s="3"/>
      <c r="BG563" s="3"/>
      <c r="BH563" s="3"/>
      <c r="BI563" s="3"/>
      <c r="BJ563" s="3"/>
      <c r="BK563" s="3"/>
      <c r="BL563" s="3"/>
      <c r="BM563" s="3"/>
      <c r="BN563" s="3"/>
      <c r="BO563" s="3"/>
      <c r="BP563" s="3"/>
      <c r="BQ563" s="3"/>
      <c r="BR563" s="3"/>
      <c r="BS563" s="3"/>
    </row>
    <row r="564" spans="1:71" ht="24.75" hidden="1" customHeight="1">
      <c r="A564" s="26"/>
      <c r="B564" s="3"/>
      <c r="C564" s="3"/>
      <c r="D564" s="3"/>
      <c r="E564" s="3"/>
      <c r="F564" s="3"/>
      <c r="G564" s="3"/>
      <c r="H564" s="3"/>
      <c r="I564" s="3"/>
      <c r="J564" s="3"/>
      <c r="K564" s="3"/>
      <c r="L564" s="3"/>
      <c r="M564" s="3"/>
      <c r="N564" s="3"/>
      <c r="O564" s="3"/>
      <c r="P564" s="3"/>
      <c r="Q564" s="3"/>
      <c r="R564" s="3"/>
      <c r="S564" s="3"/>
      <c r="T564" s="3"/>
      <c r="U564" s="3"/>
      <c r="V564" s="3"/>
      <c r="W564" s="3"/>
      <c r="X564" s="3"/>
      <c r="Y564" s="3"/>
      <c r="Z564" s="3"/>
      <c r="AA564" s="3"/>
      <c r="AB564" s="3"/>
      <c r="AC564" s="3"/>
      <c r="AD564" s="3"/>
      <c r="AE564" s="3"/>
      <c r="AF564" s="3"/>
      <c r="AG564" s="3"/>
      <c r="AH564" s="3"/>
      <c r="AI564" s="3"/>
      <c r="AJ564" s="3"/>
      <c r="AK564" s="3"/>
      <c r="AL564" s="3"/>
      <c r="AM564" s="3"/>
      <c r="AN564" s="3"/>
      <c r="AO564" s="3"/>
      <c r="AP564" s="3"/>
      <c r="AQ564" s="3"/>
      <c r="AR564" s="3"/>
      <c r="AS564" s="3"/>
      <c r="AT564" s="3"/>
      <c r="AU564" s="3"/>
      <c r="AV564" s="3"/>
      <c r="AW564" s="3"/>
      <c r="AX564" s="3"/>
      <c r="AY564" s="3"/>
      <c r="AZ564" s="3"/>
      <c r="BA564" s="3"/>
      <c r="BB564" s="3"/>
      <c r="BC564" s="3"/>
      <c r="BD564" s="3"/>
      <c r="BE564" s="3"/>
      <c r="BF564" s="3"/>
      <c r="BG564" s="3"/>
      <c r="BH564" s="3"/>
      <c r="BI564" s="3"/>
      <c r="BJ564" s="3"/>
      <c r="BK564" s="3"/>
      <c r="BL564" s="3"/>
      <c r="BM564" s="3"/>
      <c r="BN564" s="3"/>
      <c r="BO564" s="3"/>
      <c r="BP564" s="3"/>
      <c r="BQ564" s="3"/>
      <c r="BR564" s="3"/>
      <c r="BS564" s="3"/>
    </row>
    <row r="565" spans="1:71" ht="24.75" hidden="1" customHeight="1">
      <c r="A565" s="26"/>
      <c r="B565" s="3"/>
      <c r="C565" s="3"/>
      <c r="D565" s="3"/>
      <c r="E565" s="3"/>
      <c r="F565" s="3"/>
      <c r="G565" s="3"/>
      <c r="H565" s="3"/>
      <c r="I565" s="3"/>
      <c r="J565" s="3"/>
      <c r="K565" s="3"/>
      <c r="L565" s="3"/>
      <c r="M565" s="3"/>
      <c r="N565" s="3"/>
      <c r="O565" s="3"/>
      <c r="P565" s="3"/>
      <c r="Q565" s="3"/>
      <c r="R565" s="3"/>
      <c r="S565" s="3"/>
      <c r="T565" s="3"/>
      <c r="U565" s="3"/>
      <c r="V565" s="3"/>
      <c r="W565" s="3"/>
      <c r="X565" s="3"/>
      <c r="Y565" s="3"/>
      <c r="Z565" s="3"/>
      <c r="AA565" s="3"/>
      <c r="AB565" s="3"/>
      <c r="AC565" s="3"/>
      <c r="AD565" s="3"/>
      <c r="AE565" s="3"/>
      <c r="AF565" s="3"/>
      <c r="AG565" s="3"/>
      <c r="AH565" s="3"/>
      <c r="AI565" s="3"/>
      <c r="AJ565" s="3"/>
      <c r="AK565" s="3"/>
      <c r="AL565" s="3"/>
      <c r="AM565" s="3"/>
      <c r="AN565" s="3"/>
      <c r="AO565" s="3"/>
      <c r="AP565" s="3"/>
      <c r="AQ565" s="3"/>
      <c r="AR565" s="3"/>
      <c r="AS565" s="3"/>
      <c r="AT565" s="3"/>
      <c r="AU565" s="3"/>
      <c r="AV565" s="3"/>
      <c r="AW565" s="3"/>
      <c r="AX565" s="3"/>
      <c r="AY565" s="3"/>
      <c r="AZ565" s="3"/>
      <c r="BA565" s="3"/>
      <c r="BB565" s="3"/>
      <c r="BC565" s="3"/>
      <c r="BD565" s="3"/>
      <c r="BE565" s="3"/>
      <c r="BF565" s="3"/>
      <c r="BG565" s="3"/>
      <c r="BH565" s="3"/>
      <c r="BI565" s="3"/>
      <c r="BJ565" s="3"/>
      <c r="BK565" s="3"/>
      <c r="BL565" s="3"/>
      <c r="BM565" s="3"/>
      <c r="BN565" s="3"/>
      <c r="BO565" s="3"/>
      <c r="BP565" s="3"/>
      <c r="BQ565" s="3"/>
      <c r="BR565" s="3"/>
      <c r="BS565" s="3"/>
    </row>
    <row r="566" spans="1:71" ht="24.75" hidden="1" customHeight="1">
      <c r="A566" s="26"/>
      <c r="B566" s="3"/>
      <c r="C566" s="3"/>
      <c r="D566" s="3"/>
      <c r="E566" s="3"/>
      <c r="F566" s="3"/>
      <c r="G566" s="3"/>
      <c r="H566" s="3"/>
      <c r="I566" s="3"/>
      <c r="J566" s="3"/>
      <c r="K566" s="3"/>
      <c r="L566" s="3"/>
      <c r="M566" s="3"/>
      <c r="N566" s="3"/>
      <c r="O566" s="3"/>
      <c r="P566" s="3"/>
      <c r="Q566" s="3"/>
      <c r="R566" s="3"/>
      <c r="S566" s="3"/>
      <c r="T566" s="3"/>
      <c r="U566" s="3"/>
      <c r="V566" s="3"/>
      <c r="W566" s="3"/>
      <c r="X566" s="3"/>
      <c r="Y566" s="3"/>
      <c r="Z566" s="3"/>
      <c r="AA566" s="3"/>
      <c r="AB566" s="3"/>
      <c r="AC566" s="3"/>
      <c r="AD566" s="3"/>
      <c r="AE566" s="3"/>
      <c r="AF566" s="3"/>
      <c r="AG566" s="3"/>
      <c r="AH566" s="3"/>
      <c r="AI566" s="3"/>
      <c r="AJ566" s="3"/>
      <c r="AK566" s="3"/>
      <c r="AL566" s="3"/>
      <c r="AM566" s="3"/>
      <c r="AN566" s="3"/>
      <c r="AO566" s="3"/>
      <c r="AP566" s="3"/>
      <c r="AQ566" s="3"/>
      <c r="AR566" s="3"/>
      <c r="AS566" s="3"/>
      <c r="AT566" s="3"/>
      <c r="AU566" s="3"/>
      <c r="AV566" s="3"/>
      <c r="AW566" s="3"/>
      <c r="AX566" s="3"/>
      <c r="AY566" s="3"/>
      <c r="AZ566" s="3"/>
      <c r="BA566" s="3"/>
      <c r="BB566" s="3"/>
      <c r="BC566" s="3"/>
      <c r="BD566" s="3"/>
      <c r="BE566" s="3"/>
      <c r="BF566" s="3"/>
      <c r="BG566" s="3"/>
      <c r="BH566" s="3"/>
      <c r="BI566" s="3"/>
      <c r="BJ566" s="3"/>
      <c r="BK566" s="3"/>
      <c r="BL566" s="3"/>
      <c r="BM566" s="3"/>
      <c r="BN566" s="3"/>
      <c r="BO566" s="3"/>
      <c r="BP566" s="3"/>
      <c r="BQ566" s="3"/>
      <c r="BR566" s="3"/>
      <c r="BS566" s="3"/>
    </row>
    <row r="567" spans="1:71" ht="24.75" hidden="1" customHeight="1">
      <c r="A567" s="26"/>
      <c r="B567" s="3"/>
      <c r="C567" s="3"/>
      <c r="D567" s="3"/>
      <c r="E567" s="3"/>
      <c r="F567" s="3"/>
      <c r="G567" s="3"/>
      <c r="H567" s="3"/>
      <c r="I567" s="3"/>
      <c r="J567" s="3"/>
      <c r="K567" s="3"/>
      <c r="L567" s="3"/>
      <c r="M567" s="3"/>
      <c r="N567" s="3"/>
      <c r="O567" s="3"/>
      <c r="P567" s="3"/>
      <c r="Q567" s="3"/>
      <c r="R567" s="3"/>
      <c r="S567" s="3"/>
      <c r="T567" s="3"/>
      <c r="U567" s="3"/>
      <c r="V567" s="3"/>
      <c r="W567" s="3"/>
      <c r="X567" s="3"/>
      <c r="Y567" s="3"/>
      <c r="Z567" s="3"/>
      <c r="AA567" s="3"/>
      <c r="AB567" s="3"/>
      <c r="AC567" s="3"/>
      <c r="AD567" s="3"/>
      <c r="AE567" s="3"/>
      <c r="AF567" s="3"/>
      <c r="AG567" s="3"/>
      <c r="AH567" s="3"/>
      <c r="AI567" s="3"/>
      <c r="AJ567" s="3"/>
      <c r="AK567" s="3"/>
      <c r="AL567" s="3"/>
      <c r="AM567" s="3"/>
      <c r="AN567" s="3"/>
      <c r="AO567" s="3"/>
      <c r="AP567" s="3"/>
      <c r="AQ567" s="3"/>
      <c r="AR567" s="3"/>
      <c r="AS567" s="3"/>
      <c r="AT567" s="3"/>
      <c r="AU567" s="3"/>
      <c r="AV567" s="3"/>
      <c r="AW567" s="3"/>
      <c r="AX567" s="3"/>
      <c r="AY567" s="3"/>
      <c r="AZ567" s="3"/>
      <c r="BA567" s="3"/>
      <c r="BB567" s="3"/>
      <c r="BC567" s="3"/>
      <c r="BD567" s="3"/>
      <c r="BE567" s="3"/>
      <c r="BF567" s="3"/>
      <c r="BG567" s="3"/>
      <c r="BH567" s="3"/>
      <c r="BI567" s="3"/>
      <c r="BJ567" s="3"/>
      <c r="BK567" s="3"/>
      <c r="BL567" s="3"/>
      <c r="BM567" s="3"/>
      <c r="BN567" s="3"/>
      <c r="BO567" s="3"/>
      <c r="BP567" s="3"/>
      <c r="BQ567" s="3"/>
      <c r="BR567" s="3"/>
      <c r="BS567" s="3"/>
    </row>
    <row r="568" spans="1:71" ht="24.75" hidden="1" customHeight="1">
      <c r="A568" s="26"/>
      <c r="B568" s="3"/>
      <c r="C568" s="3"/>
      <c r="D568" s="3"/>
      <c r="E568" s="3"/>
      <c r="F568" s="3"/>
      <c r="G568" s="3"/>
      <c r="H568" s="3"/>
      <c r="I568" s="3"/>
      <c r="J568" s="3"/>
      <c r="K568" s="3"/>
      <c r="L568" s="3"/>
      <c r="M568" s="3"/>
      <c r="N568" s="3"/>
      <c r="O568" s="3"/>
      <c r="P568" s="3"/>
      <c r="Q568" s="3"/>
      <c r="R568" s="3"/>
      <c r="S568" s="3"/>
      <c r="T568" s="3"/>
      <c r="U568" s="3"/>
      <c r="V568" s="3"/>
      <c r="W568" s="3"/>
      <c r="X568" s="3"/>
      <c r="Y568" s="3"/>
      <c r="Z568" s="3"/>
      <c r="AA568" s="3"/>
      <c r="AB568" s="3"/>
      <c r="AC568" s="3"/>
      <c r="AD568" s="3"/>
      <c r="AE568" s="3"/>
      <c r="AF568" s="3"/>
      <c r="AG568" s="3"/>
      <c r="AH568" s="3"/>
      <c r="AI568" s="3"/>
      <c r="AJ568" s="3"/>
      <c r="AK568" s="3"/>
      <c r="AL568" s="3"/>
      <c r="AM568" s="3"/>
      <c r="AN568" s="3"/>
      <c r="AO568" s="3"/>
      <c r="AP568" s="3"/>
      <c r="AQ568" s="3"/>
      <c r="AR568" s="3"/>
      <c r="AS568" s="3"/>
      <c r="AT568" s="3"/>
      <c r="AU568" s="3"/>
      <c r="AV568" s="3"/>
      <c r="AW568" s="3"/>
      <c r="AX568" s="3"/>
      <c r="AY568" s="3"/>
      <c r="AZ568" s="3"/>
      <c r="BA568" s="3"/>
      <c r="BB568" s="3"/>
      <c r="BC568" s="3"/>
      <c r="BD568" s="3"/>
      <c r="BE568" s="3"/>
      <c r="BF568" s="3"/>
      <c r="BG568" s="3"/>
      <c r="BH568" s="3"/>
      <c r="BI568" s="3"/>
      <c r="BJ568" s="3"/>
      <c r="BK568" s="3"/>
      <c r="BL568" s="3"/>
      <c r="BM568" s="3"/>
      <c r="BN568" s="3"/>
      <c r="BO568" s="3"/>
      <c r="BP568" s="3"/>
      <c r="BQ568" s="3"/>
      <c r="BR568" s="3"/>
      <c r="BS568" s="3"/>
    </row>
    <row r="569" spans="1:71" ht="24.75" hidden="1" customHeight="1">
      <c r="A569" s="26"/>
      <c r="B569" s="3"/>
      <c r="C569" s="3"/>
      <c r="D569" s="3"/>
      <c r="E569" s="3"/>
      <c r="F569" s="3"/>
      <c r="G569" s="3"/>
      <c r="H569" s="3"/>
      <c r="I569" s="3"/>
      <c r="J569" s="3"/>
      <c r="K569" s="3"/>
      <c r="L569" s="3"/>
      <c r="M569" s="3"/>
      <c r="N569" s="3"/>
      <c r="O569" s="3"/>
      <c r="P569" s="3"/>
      <c r="Q569" s="3"/>
      <c r="R569" s="3"/>
      <c r="S569" s="3"/>
      <c r="T569" s="3"/>
      <c r="U569" s="3"/>
      <c r="V569" s="3"/>
      <c r="W569" s="3"/>
      <c r="X569" s="3"/>
      <c r="Y569" s="3"/>
      <c r="Z569" s="3"/>
      <c r="AA569" s="3"/>
      <c r="AB569" s="3"/>
      <c r="AC569" s="3"/>
      <c r="AD569" s="3"/>
      <c r="AE569" s="3"/>
      <c r="AF569" s="3"/>
      <c r="AG569" s="3"/>
      <c r="AH569" s="3"/>
      <c r="AI569" s="3"/>
      <c r="AJ569" s="3"/>
      <c r="AK569" s="3"/>
      <c r="AL569" s="3"/>
      <c r="AM569" s="3"/>
      <c r="AN569" s="3"/>
      <c r="AO569" s="3"/>
      <c r="AP569" s="3"/>
      <c r="AQ569" s="3"/>
      <c r="AR569" s="3"/>
      <c r="AS569" s="3"/>
      <c r="AT569" s="3"/>
      <c r="AU569" s="3"/>
      <c r="AV569" s="3"/>
      <c r="AW569" s="3"/>
      <c r="AX569" s="3"/>
      <c r="AY569" s="3"/>
      <c r="AZ569" s="3"/>
      <c r="BA569" s="3"/>
      <c r="BB569" s="3"/>
      <c r="BC569" s="3"/>
      <c r="BD569" s="3"/>
      <c r="BE569" s="3"/>
      <c r="BF569" s="3"/>
      <c r="BG569" s="3"/>
      <c r="BH569" s="3"/>
      <c r="BI569" s="3"/>
      <c r="BJ569" s="3"/>
      <c r="BK569" s="3"/>
      <c r="BL569" s="3"/>
      <c r="BM569" s="3"/>
      <c r="BN569" s="3"/>
      <c r="BO569" s="3"/>
      <c r="BP569" s="3"/>
      <c r="BQ569" s="3"/>
      <c r="BR569" s="3"/>
      <c r="BS569" s="3"/>
    </row>
    <row r="570" spans="1:71" ht="24.75" hidden="1" customHeight="1">
      <c r="A570" s="26"/>
      <c r="B570" s="3"/>
      <c r="C570" s="3"/>
      <c r="D570" s="3"/>
      <c r="E570" s="3"/>
      <c r="F570" s="3"/>
      <c r="G570" s="3"/>
      <c r="H570" s="3"/>
      <c r="I570" s="3"/>
      <c r="J570" s="3"/>
      <c r="K570" s="3"/>
      <c r="L570" s="3"/>
      <c r="M570" s="3"/>
      <c r="N570" s="3"/>
      <c r="O570" s="3"/>
      <c r="P570" s="3"/>
      <c r="Q570" s="3"/>
      <c r="R570" s="3"/>
      <c r="S570" s="3"/>
      <c r="T570" s="3"/>
      <c r="U570" s="3"/>
      <c r="V570" s="3"/>
      <c r="W570" s="3"/>
      <c r="X570" s="3"/>
      <c r="Y570" s="3"/>
      <c r="Z570" s="3"/>
      <c r="AA570" s="3"/>
      <c r="AB570" s="3"/>
      <c r="AC570" s="3"/>
      <c r="AD570" s="3"/>
      <c r="AE570" s="3"/>
      <c r="AF570" s="3"/>
      <c r="AG570" s="3"/>
      <c r="AH570" s="3"/>
      <c r="AI570" s="3"/>
      <c r="AJ570" s="3"/>
      <c r="AK570" s="3"/>
      <c r="AL570" s="3"/>
      <c r="AM570" s="3"/>
      <c r="AN570" s="3"/>
      <c r="AO570" s="3"/>
      <c r="AP570" s="3"/>
      <c r="AQ570" s="3"/>
      <c r="AR570" s="3"/>
      <c r="AS570" s="3"/>
      <c r="AT570" s="3"/>
      <c r="AU570" s="3"/>
      <c r="AV570" s="3"/>
      <c r="AW570" s="3"/>
      <c r="AX570" s="3"/>
      <c r="AY570" s="3"/>
      <c r="AZ570" s="3"/>
      <c r="BA570" s="3"/>
      <c r="BB570" s="3"/>
      <c r="BC570" s="3"/>
      <c r="BD570" s="3"/>
      <c r="BE570" s="3"/>
      <c r="BF570" s="3"/>
      <c r="BG570" s="3"/>
      <c r="BH570" s="3"/>
      <c r="BI570" s="3"/>
      <c r="BJ570" s="3"/>
      <c r="BK570" s="3"/>
      <c r="BL570" s="3"/>
      <c r="BM570" s="3"/>
      <c r="BN570" s="3"/>
      <c r="BO570" s="3"/>
      <c r="BP570" s="3"/>
      <c r="BQ570" s="3"/>
      <c r="BR570" s="3"/>
      <c r="BS570" s="3"/>
    </row>
    <row r="571" spans="1:71" ht="24.75" hidden="1" customHeight="1">
      <c r="A571" s="26"/>
      <c r="B571" s="3"/>
      <c r="C571" s="3"/>
      <c r="D571" s="3"/>
      <c r="E571" s="3"/>
      <c r="F571" s="3"/>
      <c r="G571" s="3"/>
      <c r="H571" s="3"/>
      <c r="I571" s="3"/>
      <c r="J571" s="3"/>
      <c r="K571" s="3"/>
      <c r="L571" s="3"/>
      <c r="M571" s="3"/>
      <c r="N571" s="3"/>
      <c r="O571" s="3"/>
      <c r="P571" s="3"/>
      <c r="Q571" s="3"/>
      <c r="R571" s="3"/>
      <c r="S571" s="3"/>
      <c r="T571" s="3"/>
      <c r="U571" s="3"/>
      <c r="V571" s="3"/>
      <c r="W571" s="3"/>
      <c r="X571" s="3"/>
      <c r="Y571" s="3"/>
      <c r="Z571" s="3"/>
      <c r="AA571" s="3"/>
      <c r="AB571" s="3"/>
      <c r="AC571" s="3"/>
      <c r="AD571" s="3"/>
      <c r="AE571" s="3"/>
      <c r="AF571" s="3"/>
      <c r="AG571" s="3"/>
      <c r="AH571" s="3"/>
      <c r="AI571" s="3"/>
      <c r="AJ571" s="3"/>
      <c r="AK571" s="3"/>
      <c r="AL571" s="3"/>
      <c r="AM571" s="3"/>
      <c r="AN571" s="3"/>
      <c r="AO571" s="3"/>
      <c r="AP571" s="3"/>
      <c r="AQ571" s="3"/>
      <c r="AR571" s="3"/>
      <c r="AS571" s="3"/>
      <c r="AT571" s="3"/>
      <c r="AU571" s="3"/>
      <c r="AV571" s="3"/>
      <c r="AW571" s="3"/>
      <c r="AX571" s="3"/>
      <c r="AY571" s="3"/>
      <c r="AZ571" s="3"/>
      <c r="BA571" s="3"/>
      <c r="BB571" s="3"/>
      <c r="BC571" s="3"/>
      <c r="BD571" s="3"/>
      <c r="BE571" s="3"/>
      <c r="BF571" s="3"/>
      <c r="BG571" s="3"/>
      <c r="BH571" s="3"/>
      <c r="BI571" s="3"/>
      <c r="BJ571" s="3"/>
      <c r="BK571" s="3"/>
      <c r="BL571" s="3"/>
      <c r="BM571" s="3"/>
      <c r="BN571" s="3"/>
      <c r="BO571" s="3"/>
      <c r="BP571" s="3"/>
      <c r="BQ571" s="3"/>
      <c r="BR571" s="3"/>
      <c r="BS571" s="3"/>
    </row>
    <row r="572" spans="1:71" ht="24.75" hidden="1" customHeight="1">
      <c r="A572" s="26"/>
      <c r="B572" s="3"/>
      <c r="C572" s="3"/>
      <c r="D572" s="3"/>
      <c r="E572" s="3"/>
      <c r="F572" s="3"/>
      <c r="G572" s="3"/>
      <c r="H572" s="3"/>
      <c r="I572" s="3"/>
      <c r="J572" s="3"/>
      <c r="K572" s="3"/>
      <c r="L572" s="3"/>
      <c r="M572" s="3"/>
      <c r="N572" s="3"/>
      <c r="O572" s="3"/>
      <c r="P572" s="3"/>
      <c r="Q572" s="3"/>
      <c r="R572" s="3"/>
      <c r="S572" s="3"/>
      <c r="T572" s="3"/>
      <c r="U572" s="3"/>
      <c r="V572" s="3"/>
      <c r="W572" s="3"/>
      <c r="X572" s="3"/>
      <c r="Y572" s="3"/>
      <c r="Z572" s="3"/>
      <c r="AA572" s="3"/>
      <c r="AB572" s="3"/>
      <c r="AC572" s="3"/>
      <c r="AD572" s="3"/>
      <c r="AE572" s="3"/>
      <c r="AF572" s="3"/>
      <c r="AG572" s="3"/>
      <c r="AH572" s="3"/>
      <c r="AI572" s="3"/>
      <c r="AJ572" s="3"/>
      <c r="AK572" s="3"/>
      <c r="AL572" s="3"/>
      <c r="AM572" s="3"/>
      <c r="AN572" s="3"/>
      <c r="AO572" s="3"/>
      <c r="AP572" s="3"/>
      <c r="AQ572" s="3"/>
      <c r="AR572" s="3"/>
      <c r="AS572" s="3"/>
      <c r="AT572" s="3"/>
      <c r="AU572" s="3"/>
      <c r="AV572" s="3"/>
      <c r="AW572" s="3"/>
      <c r="AX572" s="3"/>
      <c r="AY572" s="3"/>
      <c r="AZ572" s="3"/>
      <c r="BA572" s="3"/>
      <c r="BB572" s="3"/>
      <c r="BC572" s="3"/>
      <c r="BD572" s="3"/>
      <c r="BE572" s="3"/>
      <c r="BF572" s="3"/>
      <c r="BG572" s="3"/>
      <c r="BH572" s="3"/>
      <c r="BI572" s="3"/>
      <c r="BJ572" s="3"/>
      <c r="BK572" s="3"/>
      <c r="BL572" s="3"/>
      <c r="BM572" s="3"/>
      <c r="BN572" s="3"/>
      <c r="BO572" s="3"/>
      <c r="BP572" s="3"/>
      <c r="BQ572" s="3"/>
      <c r="BR572" s="3"/>
      <c r="BS572" s="3"/>
    </row>
    <row r="573" spans="1:71" ht="24.75" hidden="1" customHeight="1">
      <c r="A573" s="26"/>
      <c r="B573" s="3"/>
      <c r="C573" s="3"/>
      <c r="D573" s="3"/>
      <c r="E573" s="3"/>
      <c r="F573" s="3"/>
      <c r="G573" s="3"/>
      <c r="H573" s="3"/>
      <c r="I573" s="3"/>
      <c r="J573" s="3"/>
      <c r="K573" s="3"/>
      <c r="L573" s="3"/>
      <c r="M573" s="3"/>
      <c r="N573" s="3"/>
      <c r="O573" s="3"/>
      <c r="P573" s="3"/>
      <c r="Q573" s="3"/>
      <c r="R573" s="3"/>
      <c r="S573" s="3"/>
      <c r="T573" s="3"/>
      <c r="U573" s="3"/>
      <c r="V573" s="3"/>
      <c r="W573" s="3"/>
      <c r="X573" s="3"/>
      <c r="Y573" s="3"/>
      <c r="Z573" s="3"/>
      <c r="AA573" s="3"/>
      <c r="AB573" s="3"/>
      <c r="AC573" s="3"/>
      <c r="AD573" s="3"/>
      <c r="AE573" s="3"/>
      <c r="AF573" s="3"/>
      <c r="AG573" s="3"/>
      <c r="AH573" s="3"/>
      <c r="AI573" s="3"/>
      <c r="AJ573" s="3"/>
      <c r="AK573" s="3"/>
      <c r="AL573" s="3"/>
      <c r="AM573" s="3"/>
      <c r="AN573" s="3"/>
      <c r="AO573" s="3"/>
      <c r="AP573" s="3"/>
      <c r="AQ573" s="3"/>
      <c r="AR573" s="3"/>
      <c r="AS573" s="3"/>
      <c r="AT573" s="3"/>
      <c r="AU573" s="3"/>
      <c r="AV573" s="3"/>
      <c r="AW573" s="3"/>
      <c r="AX573" s="3"/>
      <c r="AY573" s="3"/>
      <c r="AZ573" s="3"/>
      <c r="BA573" s="3"/>
      <c r="BB573" s="3"/>
      <c r="BC573" s="3"/>
      <c r="BD573" s="3"/>
      <c r="BE573" s="3"/>
      <c r="BF573" s="3"/>
      <c r="BG573" s="3"/>
      <c r="BH573" s="3"/>
      <c r="BI573" s="3"/>
      <c r="BJ573" s="3"/>
      <c r="BK573" s="3"/>
      <c r="BL573" s="3"/>
      <c r="BM573" s="3"/>
      <c r="BN573" s="3"/>
      <c r="BO573" s="3"/>
      <c r="BP573" s="3"/>
      <c r="BQ573" s="3"/>
      <c r="BR573" s="3"/>
      <c r="BS573" s="3"/>
    </row>
    <row r="574" spans="1:71" ht="24.75" hidden="1" customHeight="1">
      <c r="A574" s="26"/>
      <c r="B574" s="3"/>
      <c r="C574" s="3"/>
      <c r="D574" s="3"/>
      <c r="E574" s="3"/>
      <c r="F574" s="3"/>
      <c r="G574" s="3"/>
      <c r="H574" s="3"/>
      <c r="I574" s="3"/>
      <c r="J574" s="3"/>
      <c r="K574" s="3"/>
      <c r="L574" s="3"/>
      <c r="M574" s="3"/>
      <c r="N574" s="3"/>
      <c r="O574" s="3"/>
      <c r="P574" s="3"/>
      <c r="Q574" s="3"/>
      <c r="R574" s="3"/>
      <c r="S574" s="3"/>
      <c r="T574" s="3"/>
      <c r="U574" s="3"/>
      <c r="V574" s="3"/>
      <c r="W574" s="3"/>
      <c r="X574" s="3"/>
      <c r="Y574" s="3"/>
      <c r="Z574" s="3"/>
      <c r="AA574" s="3"/>
      <c r="AB574" s="3"/>
      <c r="AC574" s="3"/>
      <c r="AD574" s="3"/>
      <c r="AE574" s="3"/>
      <c r="AF574" s="3"/>
      <c r="AG574" s="3"/>
      <c r="AH574" s="3"/>
      <c r="AI574" s="3"/>
      <c r="AJ574" s="3"/>
      <c r="AK574" s="3"/>
      <c r="AL574" s="3"/>
      <c r="AM574" s="3"/>
      <c r="AN574" s="3"/>
      <c r="AO574" s="3"/>
      <c r="AP574" s="3"/>
      <c r="AQ574" s="3"/>
      <c r="AR574" s="3"/>
      <c r="AS574" s="3"/>
      <c r="AT574" s="3"/>
      <c r="AU574" s="3"/>
      <c r="AV574" s="3"/>
      <c r="AW574" s="3"/>
      <c r="AX574" s="3"/>
      <c r="AY574" s="3"/>
      <c r="AZ574" s="3"/>
      <c r="BA574" s="3"/>
      <c r="BB574" s="3"/>
      <c r="BC574" s="3"/>
      <c r="BD574" s="3"/>
      <c r="BE574" s="3"/>
      <c r="BF574" s="3"/>
      <c r="BG574" s="3"/>
      <c r="BH574" s="3"/>
      <c r="BI574" s="3"/>
      <c r="BJ574" s="3"/>
      <c r="BK574" s="3"/>
      <c r="BL574" s="3"/>
      <c r="BM574" s="3"/>
      <c r="BN574" s="3"/>
      <c r="BO574" s="3"/>
      <c r="BP574" s="3"/>
      <c r="BQ574" s="3"/>
      <c r="BR574" s="3"/>
      <c r="BS574" s="3"/>
    </row>
    <row r="575" spans="1:71" ht="24.75" hidden="1" customHeight="1">
      <c r="A575" s="26"/>
      <c r="B575" s="3"/>
      <c r="C575" s="3"/>
      <c r="D575" s="3"/>
      <c r="E575" s="3"/>
      <c r="F575" s="3"/>
      <c r="G575" s="3"/>
      <c r="H575" s="3"/>
      <c r="I575" s="3"/>
      <c r="J575" s="3"/>
      <c r="K575" s="3"/>
      <c r="L575" s="3"/>
      <c r="M575" s="3"/>
      <c r="N575" s="3"/>
      <c r="O575" s="3"/>
      <c r="P575" s="3"/>
      <c r="Q575" s="3"/>
      <c r="R575" s="3"/>
      <c r="S575" s="3"/>
      <c r="T575" s="3"/>
      <c r="U575" s="3"/>
      <c r="V575" s="3"/>
      <c r="W575" s="3"/>
      <c r="X575" s="3"/>
      <c r="Y575" s="3"/>
      <c r="Z575" s="3"/>
      <c r="AA575" s="3"/>
      <c r="AB575" s="3"/>
      <c r="AC575" s="3"/>
      <c r="AD575" s="3"/>
      <c r="AE575" s="3"/>
      <c r="AF575" s="3"/>
      <c r="AG575" s="3"/>
      <c r="AH575" s="3"/>
      <c r="AI575" s="3"/>
      <c r="AJ575" s="3"/>
      <c r="AK575" s="3"/>
      <c r="AL575" s="3"/>
      <c r="AM575" s="3"/>
      <c r="AN575" s="3"/>
      <c r="AO575" s="3"/>
      <c r="AP575" s="3"/>
      <c r="AQ575" s="3"/>
      <c r="AR575" s="3"/>
      <c r="AS575" s="3"/>
      <c r="AT575" s="3"/>
      <c r="AU575" s="3"/>
      <c r="AV575" s="3"/>
      <c r="AW575" s="3"/>
      <c r="AX575" s="3"/>
      <c r="AY575" s="3"/>
      <c r="AZ575" s="3"/>
      <c r="BA575" s="3"/>
      <c r="BB575" s="3"/>
      <c r="BC575" s="3"/>
      <c r="BD575" s="3"/>
      <c r="BE575" s="3"/>
      <c r="BF575" s="3"/>
      <c r="BG575" s="3"/>
      <c r="BH575" s="3"/>
      <c r="BI575" s="3"/>
      <c r="BJ575" s="3"/>
      <c r="BK575" s="3"/>
      <c r="BL575" s="3"/>
      <c r="BM575" s="3"/>
      <c r="BN575" s="3"/>
      <c r="BO575" s="3"/>
      <c r="BP575" s="3"/>
      <c r="BQ575" s="3"/>
      <c r="BR575" s="3"/>
      <c r="BS575" s="3"/>
    </row>
    <row r="576" spans="1:71" ht="24.75" hidden="1" customHeight="1">
      <c r="A576" s="26"/>
      <c r="B576" s="3"/>
      <c r="C576" s="3"/>
      <c r="D576" s="3"/>
      <c r="E576" s="3"/>
      <c r="F576" s="3"/>
      <c r="G576" s="3"/>
      <c r="H576" s="3"/>
      <c r="I576" s="3"/>
      <c r="J576" s="3"/>
      <c r="K576" s="3"/>
      <c r="L576" s="3"/>
      <c r="M576" s="3"/>
      <c r="N576" s="3"/>
      <c r="O576" s="3"/>
      <c r="P576" s="3"/>
      <c r="Q576" s="3"/>
      <c r="R576" s="3"/>
      <c r="S576" s="3"/>
      <c r="T576" s="3"/>
      <c r="U576" s="3"/>
      <c r="V576" s="3"/>
      <c r="W576" s="3"/>
      <c r="X576" s="3"/>
      <c r="Y576" s="3"/>
      <c r="Z576" s="3"/>
      <c r="AA576" s="3"/>
      <c r="AB576" s="3"/>
      <c r="AC576" s="3"/>
      <c r="AD576" s="3"/>
      <c r="AE576" s="3"/>
      <c r="AF576" s="3"/>
      <c r="AG576" s="3"/>
      <c r="AH576" s="3"/>
      <c r="AI576" s="3"/>
      <c r="AJ576" s="3"/>
      <c r="AK576" s="3"/>
      <c r="AL576" s="3"/>
      <c r="AM576" s="3"/>
      <c r="AN576" s="3"/>
      <c r="AO576" s="3"/>
      <c r="AP576" s="3"/>
      <c r="AQ576" s="3"/>
      <c r="AR576" s="3"/>
      <c r="AS576" s="3"/>
      <c r="AT576" s="3"/>
      <c r="AU576" s="3"/>
      <c r="AV576" s="3"/>
      <c r="AW576" s="3"/>
      <c r="AX576" s="3"/>
      <c r="AY576" s="3"/>
      <c r="AZ576" s="3"/>
      <c r="BA576" s="3"/>
      <c r="BB576" s="3"/>
      <c r="BC576" s="3"/>
      <c r="BD576" s="3"/>
      <c r="BE576" s="3"/>
      <c r="BF576" s="3"/>
      <c r="BG576" s="3"/>
      <c r="BH576" s="3"/>
      <c r="BI576" s="3"/>
      <c r="BJ576" s="3"/>
      <c r="BK576" s="3"/>
      <c r="BL576" s="3"/>
      <c r="BM576" s="3"/>
      <c r="BN576" s="3"/>
      <c r="BO576" s="3"/>
      <c r="BP576" s="3"/>
      <c r="BQ576" s="3"/>
      <c r="BR576" s="3"/>
      <c r="BS576" s="3"/>
    </row>
    <row r="577" spans="1:71" ht="24.75" hidden="1" customHeight="1">
      <c r="A577" s="26"/>
      <c r="B577" s="3"/>
      <c r="C577" s="3"/>
      <c r="D577" s="3"/>
      <c r="E577" s="3"/>
      <c r="F577" s="3"/>
      <c r="G577" s="3"/>
      <c r="H577" s="3"/>
      <c r="I577" s="3"/>
      <c r="J577" s="3"/>
      <c r="K577" s="3"/>
      <c r="L577" s="3"/>
      <c r="M577" s="3"/>
      <c r="N577" s="3"/>
      <c r="O577" s="3"/>
      <c r="P577" s="3"/>
      <c r="Q577" s="3"/>
      <c r="R577" s="3"/>
      <c r="S577" s="3"/>
      <c r="T577" s="3"/>
      <c r="U577" s="3"/>
      <c r="V577" s="3"/>
      <c r="W577" s="3"/>
      <c r="X577" s="3"/>
      <c r="Y577" s="3"/>
      <c r="Z577" s="3"/>
      <c r="AA577" s="3"/>
      <c r="AB577" s="3"/>
      <c r="AC577" s="3"/>
      <c r="AD577" s="3"/>
      <c r="AE577" s="3"/>
      <c r="AF577" s="3"/>
      <c r="AG577" s="3"/>
      <c r="AH577" s="3"/>
      <c r="AI577" s="3"/>
      <c r="AJ577" s="3"/>
      <c r="AK577" s="3"/>
      <c r="AL577" s="3"/>
      <c r="AM577" s="3"/>
      <c r="AN577" s="3"/>
      <c r="AO577" s="3"/>
      <c r="AP577" s="3"/>
      <c r="AQ577" s="3"/>
      <c r="AR577" s="3"/>
      <c r="AS577" s="3"/>
      <c r="AT577" s="3"/>
      <c r="AU577" s="3"/>
      <c r="AV577" s="3"/>
      <c r="AW577" s="3"/>
      <c r="AX577" s="3"/>
      <c r="AY577" s="3"/>
      <c r="AZ577" s="3"/>
      <c r="BA577" s="3"/>
      <c r="BB577" s="3"/>
      <c r="BC577" s="3"/>
      <c r="BD577" s="3"/>
      <c r="BE577" s="3"/>
      <c r="BF577" s="3"/>
      <c r="BG577" s="3"/>
      <c r="BH577" s="3"/>
      <c r="BI577" s="3"/>
      <c r="BJ577" s="3"/>
      <c r="BK577" s="3"/>
      <c r="BL577" s="3"/>
      <c r="BM577" s="3"/>
      <c r="BN577" s="3"/>
      <c r="BO577" s="3"/>
      <c r="BP577" s="3"/>
      <c r="BQ577" s="3"/>
      <c r="BR577" s="3"/>
      <c r="BS577" s="3"/>
    </row>
    <row r="578" spans="1:71" ht="24.75" hidden="1" customHeight="1">
      <c r="A578" s="26"/>
      <c r="B578" s="3"/>
      <c r="C578" s="3"/>
      <c r="D578" s="3"/>
      <c r="E578" s="3"/>
      <c r="F578" s="3"/>
      <c r="G578" s="3"/>
      <c r="H578" s="3"/>
      <c r="I578" s="3"/>
      <c r="J578" s="3"/>
      <c r="K578" s="3"/>
      <c r="L578" s="3"/>
      <c r="M578" s="3"/>
      <c r="N578" s="3"/>
      <c r="O578" s="3"/>
      <c r="P578" s="3"/>
      <c r="Q578" s="3"/>
      <c r="R578" s="3"/>
      <c r="S578" s="3"/>
      <c r="T578" s="3"/>
      <c r="U578" s="3"/>
      <c r="V578" s="3"/>
      <c r="W578" s="3"/>
      <c r="X578" s="3"/>
      <c r="Y578" s="3"/>
      <c r="Z578" s="3"/>
      <c r="AA578" s="3"/>
      <c r="AB578" s="3"/>
      <c r="AC578" s="3"/>
      <c r="AD578" s="3"/>
      <c r="AE578" s="3"/>
      <c r="AF578" s="3"/>
      <c r="AG578" s="3"/>
      <c r="AH578" s="3"/>
      <c r="AI578" s="3"/>
      <c r="AJ578" s="3"/>
      <c r="AK578" s="3"/>
      <c r="AL578" s="3"/>
      <c r="AM578" s="3"/>
      <c r="AN578" s="3"/>
      <c r="AO578" s="3"/>
      <c r="AP578" s="3"/>
      <c r="AQ578" s="3"/>
      <c r="AR578" s="3"/>
      <c r="AS578" s="3"/>
      <c r="AT578" s="3"/>
      <c r="AU578" s="3"/>
      <c r="AV578" s="3"/>
      <c r="AW578" s="3"/>
      <c r="AX578" s="3"/>
      <c r="AY578" s="3"/>
      <c r="AZ578" s="3"/>
      <c r="BA578" s="3"/>
      <c r="BB578" s="3"/>
      <c r="BC578" s="3"/>
      <c r="BD578" s="3"/>
      <c r="BE578" s="3"/>
      <c r="BF578" s="3"/>
      <c r="BG578" s="3"/>
      <c r="BH578" s="3"/>
      <c r="BI578" s="3"/>
      <c r="BJ578" s="3"/>
      <c r="BK578" s="3"/>
      <c r="BL578" s="3"/>
      <c r="BM578" s="3"/>
      <c r="BN578" s="3"/>
      <c r="BO578" s="3"/>
      <c r="BP578" s="3"/>
      <c r="BQ578" s="3"/>
      <c r="BR578" s="3"/>
      <c r="BS578" s="3"/>
    </row>
    <row r="579" spans="1:71" ht="24.75" hidden="1" customHeight="1">
      <c r="A579" s="26"/>
      <c r="B579" s="3"/>
      <c r="C579" s="3"/>
      <c r="D579" s="3"/>
      <c r="E579" s="3"/>
      <c r="F579" s="3"/>
      <c r="G579" s="3"/>
      <c r="H579" s="3"/>
      <c r="I579" s="3"/>
      <c r="J579" s="3"/>
      <c r="K579" s="3"/>
      <c r="L579" s="3"/>
      <c r="M579" s="3"/>
      <c r="N579" s="3"/>
      <c r="O579" s="3"/>
      <c r="P579" s="3"/>
      <c r="Q579" s="3"/>
      <c r="R579" s="3"/>
      <c r="S579" s="3"/>
      <c r="T579" s="3"/>
      <c r="U579" s="3"/>
      <c r="V579" s="3"/>
      <c r="W579" s="3"/>
      <c r="X579" s="3"/>
      <c r="Y579" s="3"/>
      <c r="Z579" s="3"/>
      <c r="AA579" s="3"/>
      <c r="AB579" s="3"/>
      <c r="AC579" s="3"/>
      <c r="AD579" s="3"/>
      <c r="AE579" s="3"/>
      <c r="AF579" s="3"/>
      <c r="AG579" s="3"/>
      <c r="AH579" s="3"/>
      <c r="AI579" s="3"/>
      <c r="AJ579" s="3"/>
      <c r="AK579" s="3"/>
      <c r="AL579" s="3"/>
      <c r="AM579" s="3"/>
      <c r="AN579" s="3"/>
      <c r="AO579" s="3"/>
      <c r="AP579" s="3"/>
      <c r="AQ579" s="3"/>
      <c r="AR579" s="3"/>
      <c r="AS579" s="3"/>
      <c r="AT579" s="3"/>
      <c r="AU579" s="3"/>
      <c r="AV579" s="3"/>
      <c r="AW579" s="3"/>
      <c r="AX579" s="3"/>
      <c r="AY579" s="3"/>
      <c r="AZ579" s="3"/>
      <c r="BA579" s="3"/>
      <c r="BB579" s="3"/>
      <c r="BC579" s="3"/>
      <c r="BD579" s="3"/>
      <c r="BE579" s="3"/>
      <c r="BF579" s="3"/>
      <c r="BG579" s="3"/>
      <c r="BH579" s="3"/>
      <c r="BI579" s="3"/>
      <c r="BJ579" s="3"/>
      <c r="BK579" s="3"/>
      <c r="BL579" s="3"/>
      <c r="BM579" s="3"/>
      <c r="BN579" s="3"/>
      <c r="BO579" s="3"/>
      <c r="BP579" s="3"/>
      <c r="BQ579" s="3"/>
      <c r="BR579" s="3"/>
      <c r="BS579" s="3"/>
    </row>
    <row r="580" spans="1:71" ht="24.75" hidden="1" customHeight="1">
      <c r="A580" s="26"/>
      <c r="B580" s="3"/>
      <c r="C580" s="3"/>
      <c r="D580" s="3"/>
      <c r="E580" s="3"/>
      <c r="F580" s="3"/>
      <c r="G580" s="3"/>
      <c r="H580" s="3"/>
      <c r="I580" s="3"/>
      <c r="J580" s="3"/>
      <c r="K580" s="3"/>
      <c r="L580" s="3"/>
      <c r="M580" s="3"/>
      <c r="N580" s="3"/>
      <c r="O580" s="3"/>
      <c r="P580" s="3"/>
      <c r="Q580" s="3"/>
      <c r="R580" s="3"/>
      <c r="S580" s="3"/>
      <c r="T580" s="3"/>
      <c r="U580" s="3"/>
      <c r="V580" s="3"/>
      <c r="W580" s="3"/>
      <c r="X580" s="3"/>
      <c r="Y580" s="3"/>
      <c r="Z580" s="3"/>
      <c r="AA580" s="3"/>
      <c r="AB580" s="3"/>
      <c r="AC580" s="3"/>
      <c r="AD580" s="3"/>
      <c r="AE580" s="3"/>
      <c r="AF580" s="3"/>
      <c r="AG580" s="3"/>
      <c r="AH580" s="3"/>
      <c r="AI580" s="3"/>
      <c r="AJ580" s="3"/>
      <c r="AK580" s="3"/>
      <c r="AL580" s="3"/>
      <c r="AM580" s="3"/>
      <c r="AN580" s="3"/>
      <c r="AO580" s="3"/>
      <c r="AP580" s="3"/>
      <c r="AQ580" s="3"/>
      <c r="AR580" s="3"/>
      <c r="AS580" s="3"/>
      <c r="AT580" s="3"/>
      <c r="AU580" s="3"/>
      <c r="AV580" s="3"/>
      <c r="AW580" s="3"/>
      <c r="AX580" s="3"/>
      <c r="AY580" s="3"/>
      <c r="AZ580" s="3"/>
      <c r="BA580" s="3"/>
      <c r="BB580" s="3"/>
      <c r="BC580" s="3"/>
      <c r="BD580" s="3"/>
      <c r="BE580" s="3"/>
      <c r="BF580" s="3"/>
      <c r="BG580" s="3"/>
      <c r="BH580" s="3"/>
      <c r="BI580" s="3"/>
      <c r="BJ580" s="3"/>
      <c r="BK580" s="3"/>
      <c r="BL580" s="3"/>
      <c r="BM580" s="3"/>
      <c r="BN580" s="3"/>
      <c r="BO580" s="3"/>
      <c r="BP580" s="3"/>
      <c r="BQ580" s="3"/>
      <c r="BR580" s="3"/>
      <c r="BS580" s="3"/>
    </row>
    <row r="581" spans="1:71" ht="24.75" hidden="1" customHeight="1">
      <c r="A581" s="26"/>
      <c r="B581" s="3"/>
      <c r="C581" s="3"/>
      <c r="D581" s="3"/>
      <c r="E581" s="3"/>
      <c r="F581" s="3"/>
      <c r="G581" s="3"/>
      <c r="H581" s="3"/>
      <c r="I581" s="3"/>
      <c r="J581" s="3"/>
      <c r="K581" s="3"/>
      <c r="L581" s="3"/>
      <c r="M581" s="3"/>
      <c r="N581" s="3"/>
      <c r="O581" s="3"/>
      <c r="P581" s="3"/>
      <c r="Q581" s="3"/>
      <c r="R581" s="3"/>
      <c r="S581" s="3"/>
      <c r="T581" s="3"/>
      <c r="U581" s="3"/>
      <c r="V581" s="3"/>
      <c r="W581" s="3"/>
      <c r="X581" s="3"/>
      <c r="Y581" s="3"/>
      <c r="Z581" s="3"/>
      <c r="AA581" s="3"/>
      <c r="AB581" s="3"/>
      <c r="AC581" s="3"/>
      <c r="AD581" s="3"/>
      <c r="AE581" s="3"/>
      <c r="AF581" s="3"/>
      <c r="AG581" s="3"/>
      <c r="AH581" s="3"/>
      <c r="AI581" s="3"/>
      <c r="AJ581" s="3"/>
      <c r="AK581" s="3"/>
      <c r="AL581" s="3"/>
      <c r="AM581" s="3"/>
      <c r="AN581" s="3"/>
      <c r="AO581" s="3"/>
      <c r="AP581" s="3"/>
      <c r="AQ581" s="3"/>
      <c r="AR581" s="3"/>
      <c r="AS581" s="3"/>
      <c r="AT581" s="3"/>
      <c r="AU581" s="3"/>
      <c r="AV581" s="3"/>
      <c r="AW581" s="3"/>
      <c r="AX581" s="3"/>
      <c r="AY581" s="3"/>
      <c r="AZ581" s="3"/>
      <c r="BA581" s="3"/>
      <c r="BB581" s="3"/>
      <c r="BC581" s="3"/>
      <c r="BD581" s="3"/>
      <c r="BE581" s="3"/>
      <c r="BF581" s="3"/>
      <c r="BG581" s="3"/>
      <c r="BH581" s="3"/>
      <c r="BI581" s="3"/>
      <c r="BJ581" s="3"/>
      <c r="BK581" s="3"/>
      <c r="BL581" s="3"/>
      <c r="BM581" s="3"/>
      <c r="BN581" s="3"/>
      <c r="BO581" s="3"/>
      <c r="BP581" s="3"/>
      <c r="BQ581" s="3"/>
      <c r="BR581" s="3"/>
      <c r="BS581" s="3"/>
    </row>
    <row r="582" spans="1:71" ht="24.75" hidden="1" customHeight="1">
      <c r="A582" s="26"/>
      <c r="B582" s="3"/>
      <c r="C582" s="3"/>
      <c r="D582" s="3"/>
      <c r="E582" s="3"/>
      <c r="F582" s="3"/>
      <c r="G582" s="3"/>
      <c r="H582" s="3"/>
      <c r="I582" s="3"/>
      <c r="J582" s="3"/>
      <c r="K582" s="3"/>
      <c r="L582" s="3"/>
      <c r="M582" s="3"/>
      <c r="N582" s="3"/>
      <c r="O582" s="3"/>
      <c r="P582" s="3"/>
      <c r="Q582" s="3"/>
      <c r="R582" s="3"/>
      <c r="S582" s="3"/>
      <c r="T582" s="3"/>
      <c r="U582" s="3"/>
      <c r="V582" s="3"/>
      <c r="W582" s="3"/>
      <c r="X582" s="3"/>
      <c r="Y582" s="3"/>
      <c r="Z582" s="3"/>
      <c r="AA582" s="3"/>
      <c r="AB582" s="3"/>
      <c r="AC582" s="3"/>
      <c r="AD582" s="3"/>
      <c r="AE582" s="3"/>
      <c r="AF582" s="3"/>
      <c r="AG582" s="3"/>
      <c r="AH582" s="3"/>
      <c r="AI582" s="3"/>
      <c r="AJ582" s="3"/>
      <c r="AK582" s="3"/>
      <c r="AL582" s="3"/>
      <c r="AM582" s="3"/>
      <c r="AN582" s="3"/>
      <c r="AO582" s="3"/>
      <c r="AP582" s="3"/>
      <c r="AQ582" s="3"/>
      <c r="AR582" s="3"/>
      <c r="AS582" s="3"/>
      <c r="AT582" s="3"/>
      <c r="AU582" s="3"/>
      <c r="AV582" s="3"/>
      <c r="AW582" s="3"/>
      <c r="AX582" s="3"/>
      <c r="AY582" s="3"/>
      <c r="AZ582" s="3"/>
      <c r="BA582" s="3"/>
      <c r="BB582" s="3"/>
      <c r="BC582" s="3"/>
      <c r="BD582" s="3"/>
      <c r="BE582" s="3"/>
      <c r="BF582" s="3"/>
      <c r="BG582" s="3"/>
      <c r="BH582" s="3"/>
      <c r="BI582" s="3"/>
      <c r="BJ582" s="3"/>
      <c r="BK582" s="3"/>
      <c r="BL582" s="3"/>
      <c r="BM582" s="3"/>
      <c r="BN582" s="3"/>
      <c r="BO582" s="3"/>
      <c r="BP582" s="3"/>
      <c r="BQ582" s="3"/>
      <c r="BR582" s="3"/>
      <c r="BS582" s="3"/>
    </row>
    <row r="583" spans="1:71" ht="24.75" hidden="1" customHeight="1">
      <c r="A583" s="26"/>
      <c r="B583" s="3"/>
      <c r="C583" s="3"/>
      <c r="D583" s="3"/>
      <c r="E583" s="3"/>
      <c r="F583" s="3"/>
      <c r="G583" s="3"/>
      <c r="H583" s="3"/>
      <c r="I583" s="3"/>
      <c r="J583" s="3"/>
      <c r="K583" s="3"/>
      <c r="L583" s="3"/>
      <c r="M583" s="3"/>
      <c r="N583" s="3"/>
      <c r="O583" s="3"/>
      <c r="P583" s="3"/>
      <c r="Q583" s="3"/>
      <c r="R583" s="3"/>
      <c r="S583" s="3"/>
      <c r="T583" s="3"/>
      <c r="U583" s="3"/>
      <c r="V583" s="3"/>
      <c r="W583" s="3"/>
      <c r="X583" s="3"/>
      <c r="Y583" s="3"/>
      <c r="Z583" s="3"/>
      <c r="AA583" s="3"/>
      <c r="AB583" s="3"/>
      <c r="AC583" s="3"/>
      <c r="AD583" s="3"/>
      <c r="AE583" s="3"/>
      <c r="AF583" s="3"/>
      <c r="AG583" s="3"/>
      <c r="AH583" s="3"/>
      <c r="AI583" s="3"/>
      <c r="AJ583" s="3"/>
      <c r="AK583" s="3"/>
      <c r="AL583" s="3"/>
      <c r="AM583" s="3"/>
      <c r="AN583" s="3"/>
      <c r="AO583" s="3"/>
      <c r="AP583" s="3"/>
      <c r="AQ583" s="3"/>
      <c r="AR583" s="3"/>
      <c r="AS583" s="3"/>
      <c r="AT583" s="3"/>
      <c r="AU583" s="3"/>
      <c r="AV583" s="3"/>
      <c r="AW583" s="3"/>
      <c r="AX583" s="3"/>
      <c r="AY583" s="3"/>
      <c r="AZ583" s="3"/>
      <c r="BA583" s="3"/>
      <c r="BB583" s="3"/>
      <c r="BC583" s="3"/>
      <c r="BD583" s="3"/>
      <c r="BE583" s="3"/>
      <c r="BF583" s="3"/>
      <c r="BG583" s="3"/>
      <c r="BH583" s="3"/>
      <c r="BI583" s="3"/>
      <c r="BJ583" s="3"/>
      <c r="BK583" s="3"/>
      <c r="BL583" s="3"/>
      <c r="BM583" s="3"/>
      <c r="BN583" s="3"/>
      <c r="BO583" s="3"/>
      <c r="BP583" s="3"/>
      <c r="BQ583" s="3"/>
      <c r="BR583" s="3"/>
      <c r="BS583" s="3"/>
    </row>
    <row r="584" spans="1:71" ht="24.75" hidden="1" customHeight="1">
      <c r="A584" s="26"/>
      <c r="B584" s="3"/>
      <c r="C584" s="3"/>
      <c r="D584" s="3"/>
      <c r="E584" s="3"/>
      <c r="F584" s="3"/>
      <c r="G584" s="3"/>
      <c r="H584" s="3"/>
      <c r="I584" s="3"/>
      <c r="J584" s="3"/>
      <c r="K584" s="3"/>
      <c r="L584" s="3"/>
      <c r="M584" s="3"/>
      <c r="N584" s="3"/>
      <c r="O584" s="3"/>
      <c r="P584" s="3"/>
      <c r="Q584" s="3"/>
      <c r="R584" s="3"/>
      <c r="S584" s="3"/>
      <c r="T584" s="3"/>
      <c r="U584" s="3"/>
      <c r="V584" s="3"/>
      <c r="W584" s="3"/>
      <c r="X584" s="3"/>
      <c r="Y584" s="3"/>
      <c r="Z584" s="3"/>
      <c r="AA584" s="3"/>
      <c r="AB584" s="3"/>
      <c r="AC584" s="3"/>
      <c r="AD584" s="3"/>
      <c r="AE584" s="3"/>
      <c r="AF584" s="3"/>
      <c r="AG584" s="3"/>
      <c r="AH584" s="3"/>
      <c r="AI584" s="3"/>
      <c r="AJ584" s="3"/>
      <c r="AK584" s="3"/>
      <c r="AL584" s="3"/>
      <c r="AM584" s="3"/>
      <c r="AN584" s="3"/>
      <c r="AO584" s="3"/>
      <c r="AP584" s="3"/>
      <c r="AQ584" s="3"/>
      <c r="AR584" s="3"/>
      <c r="AS584" s="3"/>
      <c r="AT584" s="3"/>
      <c r="AU584" s="3"/>
      <c r="AV584" s="3"/>
      <c r="AW584" s="3"/>
      <c r="AX584" s="3"/>
      <c r="AY584" s="3"/>
      <c r="AZ584" s="3"/>
      <c r="BA584" s="3"/>
      <c r="BB584" s="3"/>
      <c r="BC584" s="3"/>
      <c r="BD584" s="3"/>
      <c r="BE584" s="3"/>
      <c r="BF584" s="3"/>
      <c r="BG584" s="3"/>
      <c r="BH584" s="3"/>
      <c r="BI584" s="3"/>
      <c r="BJ584" s="3"/>
      <c r="BK584" s="3"/>
      <c r="BL584" s="3"/>
      <c r="BM584" s="3"/>
      <c r="BN584" s="3"/>
      <c r="BO584" s="3"/>
      <c r="BP584" s="3"/>
      <c r="BQ584" s="3"/>
      <c r="BR584" s="3"/>
      <c r="BS584" s="3"/>
    </row>
    <row r="585" spans="1:71" ht="24.75" hidden="1" customHeight="1">
      <c r="A585" s="26"/>
      <c r="B585" s="3"/>
      <c r="C585" s="3"/>
      <c r="D585" s="3"/>
      <c r="E585" s="3"/>
      <c r="F585" s="3"/>
      <c r="G585" s="3"/>
      <c r="H585" s="3"/>
      <c r="I585" s="3"/>
      <c r="J585" s="3"/>
      <c r="K585" s="3"/>
      <c r="L585" s="3"/>
      <c r="M585" s="3"/>
      <c r="N585" s="3"/>
      <c r="O585" s="3"/>
      <c r="P585" s="3"/>
      <c r="Q585" s="3"/>
      <c r="R585" s="3"/>
      <c r="S585" s="3"/>
      <c r="T585" s="3"/>
      <c r="U585" s="3"/>
      <c r="V585" s="3"/>
      <c r="W585" s="3"/>
      <c r="X585" s="3"/>
      <c r="Y585" s="3"/>
      <c r="Z585" s="3"/>
      <c r="AA585" s="3"/>
      <c r="AB585" s="3"/>
      <c r="AC585" s="3"/>
      <c r="AD585" s="3"/>
      <c r="AE585" s="3"/>
      <c r="AF585" s="3"/>
      <c r="AG585" s="3"/>
      <c r="AH585" s="3"/>
      <c r="AI585" s="3"/>
      <c r="AJ585" s="3"/>
      <c r="AK585" s="3"/>
      <c r="AL585" s="3"/>
      <c r="AM585" s="3"/>
      <c r="AN585" s="3"/>
      <c r="AO585" s="3"/>
      <c r="AP585" s="3"/>
      <c r="AQ585" s="3"/>
      <c r="AR585" s="3"/>
      <c r="AS585" s="3"/>
      <c r="AT585" s="3"/>
      <c r="AU585" s="3"/>
      <c r="AV585" s="3"/>
      <c r="AW585" s="3"/>
      <c r="AX585" s="3"/>
      <c r="AY585" s="3"/>
      <c r="AZ585" s="3"/>
      <c r="BA585" s="3"/>
      <c r="BB585" s="3"/>
      <c r="BC585" s="3"/>
      <c r="BD585" s="3"/>
      <c r="BE585" s="3"/>
      <c r="BF585" s="3"/>
      <c r="BG585" s="3"/>
      <c r="BH585" s="3"/>
      <c r="BI585" s="3"/>
      <c r="BJ585" s="3"/>
      <c r="BK585" s="3"/>
      <c r="BL585" s="3"/>
      <c r="BM585" s="3"/>
      <c r="BN585" s="3"/>
      <c r="BO585" s="3"/>
      <c r="BP585" s="3"/>
      <c r="BQ585" s="3"/>
      <c r="BR585" s="3"/>
      <c r="BS585" s="3"/>
    </row>
    <row r="586" spans="1:71" ht="24.75" hidden="1" customHeight="1">
      <c r="A586" s="26"/>
      <c r="B586" s="3"/>
      <c r="C586" s="3"/>
      <c r="D586" s="3"/>
      <c r="E586" s="3"/>
      <c r="F586" s="3"/>
      <c r="G586" s="3"/>
      <c r="H586" s="3"/>
      <c r="I586" s="3"/>
      <c r="J586" s="3"/>
      <c r="K586" s="3"/>
      <c r="L586" s="3"/>
      <c r="M586" s="3"/>
      <c r="N586" s="3"/>
      <c r="O586" s="3"/>
      <c r="P586" s="3"/>
      <c r="Q586" s="3"/>
      <c r="R586" s="3"/>
      <c r="S586" s="3"/>
      <c r="T586" s="3"/>
      <c r="U586" s="3"/>
      <c r="V586" s="3"/>
      <c r="W586" s="3"/>
      <c r="X586" s="3"/>
      <c r="Y586" s="3"/>
      <c r="Z586" s="3"/>
      <c r="AA586" s="3"/>
      <c r="AB586" s="3"/>
      <c r="AC586" s="3"/>
      <c r="AD586" s="3"/>
      <c r="AE586" s="3"/>
      <c r="AF586" s="3"/>
      <c r="AG586" s="3"/>
      <c r="AH586" s="3"/>
      <c r="AI586" s="3"/>
      <c r="AJ586" s="3"/>
      <c r="AK586" s="3"/>
      <c r="AL586" s="3"/>
      <c r="AM586" s="3"/>
      <c r="AN586" s="3"/>
      <c r="AO586" s="3"/>
      <c r="AP586" s="3"/>
      <c r="AQ586" s="3"/>
      <c r="AR586" s="3"/>
      <c r="AS586" s="3"/>
      <c r="AT586" s="3"/>
      <c r="AU586" s="3"/>
      <c r="AV586" s="3"/>
      <c r="AW586" s="3"/>
      <c r="AX586" s="3"/>
      <c r="AY586" s="3"/>
      <c r="AZ586" s="3"/>
      <c r="BA586" s="3"/>
      <c r="BB586" s="3"/>
      <c r="BC586" s="3"/>
      <c r="BD586" s="3"/>
      <c r="BE586" s="3"/>
      <c r="BF586" s="3"/>
      <c r="BG586" s="3"/>
      <c r="BH586" s="3"/>
      <c r="BI586" s="3"/>
      <c r="BJ586" s="3"/>
      <c r="BK586" s="3"/>
      <c r="BL586" s="3"/>
      <c r="BM586" s="3"/>
      <c r="BN586" s="3"/>
      <c r="BO586" s="3"/>
      <c r="BP586" s="3"/>
      <c r="BQ586" s="3"/>
      <c r="BR586" s="3"/>
      <c r="BS586" s="3"/>
    </row>
    <row r="587" spans="1:71" ht="24.75" hidden="1" customHeight="1">
      <c r="A587" s="26"/>
      <c r="B587" s="3"/>
      <c r="C587" s="3"/>
      <c r="D587" s="3"/>
      <c r="E587" s="3"/>
      <c r="F587" s="3"/>
      <c r="G587" s="3"/>
      <c r="H587" s="3"/>
      <c r="I587" s="3"/>
      <c r="J587" s="3"/>
      <c r="K587" s="3"/>
      <c r="L587" s="3"/>
      <c r="M587" s="3"/>
      <c r="N587" s="3"/>
      <c r="O587" s="3"/>
      <c r="P587" s="3"/>
      <c r="Q587" s="3"/>
      <c r="R587" s="3"/>
      <c r="S587" s="3"/>
      <c r="T587" s="3"/>
      <c r="U587" s="3"/>
      <c r="V587" s="3"/>
      <c r="W587" s="3"/>
      <c r="X587" s="3"/>
      <c r="Y587" s="3"/>
      <c r="Z587" s="3"/>
      <c r="AA587" s="3"/>
      <c r="AB587" s="3"/>
      <c r="AC587" s="3"/>
      <c r="AD587" s="3"/>
      <c r="AE587" s="3"/>
      <c r="AF587" s="3"/>
      <c r="AG587" s="3"/>
      <c r="AH587" s="3"/>
      <c r="AI587" s="3"/>
      <c r="AJ587" s="3"/>
      <c r="AK587" s="3"/>
      <c r="AL587" s="3"/>
      <c r="AM587" s="3"/>
      <c r="AN587" s="3"/>
      <c r="AO587" s="3"/>
      <c r="AP587" s="3"/>
      <c r="AQ587" s="3"/>
      <c r="AR587" s="3"/>
      <c r="AS587" s="3"/>
      <c r="AT587" s="3"/>
      <c r="AU587" s="3"/>
      <c r="AV587" s="3"/>
      <c r="AW587" s="3"/>
      <c r="AX587" s="3"/>
      <c r="AY587" s="3"/>
      <c r="AZ587" s="3"/>
      <c r="BA587" s="3"/>
      <c r="BB587" s="3"/>
      <c r="BC587" s="3"/>
      <c r="BD587" s="3"/>
      <c r="BE587" s="3"/>
      <c r="BF587" s="3"/>
      <c r="BG587" s="3"/>
      <c r="BH587" s="3"/>
      <c r="BI587" s="3"/>
      <c r="BJ587" s="3"/>
      <c r="BK587" s="3"/>
      <c r="BL587" s="3"/>
      <c r="BM587" s="3"/>
      <c r="BN587" s="3"/>
      <c r="BO587" s="3"/>
      <c r="BP587" s="3"/>
      <c r="BQ587" s="3"/>
      <c r="BR587" s="3"/>
      <c r="BS587" s="3"/>
    </row>
    <row r="588" spans="1:71" ht="24.75" hidden="1" customHeight="1">
      <c r="A588" s="26"/>
      <c r="B588" s="3"/>
      <c r="C588" s="3"/>
      <c r="D588" s="3"/>
      <c r="E588" s="3"/>
      <c r="F588" s="3"/>
      <c r="G588" s="3"/>
      <c r="H588" s="3"/>
      <c r="I588" s="3"/>
      <c r="J588" s="3"/>
      <c r="K588" s="3"/>
      <c r="L588" s="3"/>
      <c r="M588" s="3"/>
      <c r="N588" s="3"/>
      <c r="O588" s="3"/>
      <c r="P588" s="3"/>
      <c r="Q588" s="3"/>
      <c r="R588" s="3"/>
      <c r="S588" s="3"/>
      <c r="T588" s="3"/>
      <c r="U588" s="3"/>
      <c r="V588" s="3"/>
      <c r="W588" s="3"/>
      <c r="X588" s="3"/>
      <c r="Y588" s="3"/>
      <c r="Z588" s="3"/>
      <c r="AA588" s="3"/>
      <c r="AB588" s="3"/>
      <c r="AC588" s="3"/>
      <c r="AD588" s="3"/>
      <c r="AE588" s="3"/>
      <c r="AF588" s="3"/>
      <c r="AG588" s="3"/>
      <c r="AH588" s="3"/>
      <c r="AI588" s="3"/>
      <c r="AJ588" s="3"/>
      <c r="AK588" s="3"/>
      <c r="AL588" s="3"/>
      <c r="AM588" s="3"/>
      <c r="AN588" s="3"/>
      <c r="AO588" s="3"/>
      <c r="AP588" s="3"/>
      <c r="AQ588" s="3"/>
      <c r="AR588" s="3"/>
      <c r="AS588" s="3"/>
      <c r="AT588" s="3"/>
      <c r="AU588" s="3"/>
      <c r="AV588" s="3"/>
      <c r="AW588" s="3"/>
      <c r="AX588" s="3"/>
      <c r="AY588" s="3"/>
      <c r="AZ588" s="3"/>
      <c r="BA588" s="3"/>
      <c r="BB588" s="3"/>
      <c r="BC588" s="3"/>
      <c r="BD588" s="3"/>
      <c r="BE588" s="3"/>
      <c r="BF588" s="3"/>
      <c r="BG588" s="3"/>
      <c r="BH588" s="3"/>
      <c r="BI588" s="3"/>
      <c r="BJ588" s="3"/>
      <c r="BK588" s="3"/>
      <c r="BL588" s="3"/>
      <c r="BM588" s="3"/>
      <c r="BN588" s="3"/>
      <c r="BO588" s="3"/>
      <c r="BP588" s="3"/>
      <c r="BQ588" s="3"/>
      <c r="BR588" s="3"/>
      <c r="BS588" s="3"/>
    </row>
    <row r="589" spans="1:71" ht="24.75" hidden="1" customHeight="1">
      <c r="A589" s="26"/>
      <c r="B589" s="3"/>
      <c r="C589" s="3"/>
      <c r="D589" s="3"/>
      <c r="E589" s="3"/>
      <c r="F589" s="3"/>
      <c r="G589" s="3"/>
      <c r="H589" s="3"/>
      <c r="I589" s="3"/>
      <c r="J589" s="3"/>
      <c r="K589" s="3"/>
      <c r="L589" s="3"/>
      <c r="M589" s="3"/>
      <c r="N589" s="3"/>
      <c r="O589" s="3"/>
      <c r="P589" s="3"/>
      <c r="Q589" s="3"/>
      <c r="R589" s="3"/>
      <c r="S589" s="3"/>
      <c r="T589" s="3"/>
      <c r="U589" s="3"/>
      <c r="V589" s="3"/>
      <c r="W589" s="3"/>
      <c r="X589" s="3"/>
      <c r="Y589" s="3"/>
      <c r="Z589" s="3"/>
      <c r="AA589" s="3"/>
      <c r="AB589" s="3"/>
      <c r="AC589" s="3"/>
      <c r="AD589" s="3"/>
      <c r="AE589" s="3"/>
      <c r="AF589" s="3"/>
      <c r="AG589" s="3"/>
      <c r="AH589" s="3"/>
      <c r="AI589" s="3"/>
      <c r="AJ589" s="3"/>
      <c r="AK589" s="3"/>
      <c r="AL589" s="3"/>
      <c r="AM589" s="3"/>
      <c r="AN589" s="3"/>
      <c r="AO589" s="3"/>
      <c r="AP589" s="3"/>
      <c r="AQ589" s="3"/>
      <c r="AR589" s="3"/>
      <c r="AS589" s="3"/>
      <c r="AT589" s="3"/>
      <c r="AU589" s="3"/>
      <c r="AV589" s="3"/>
      <c r="AW589" s="3"/>
      <c r="AX589" s="3"/>
      <c r="AY589" s="3"/>
      <c r="AZ589" s="3"/>
      <c r="BA589" s="3"/>
      <c r="BB589" s="3"/>
      <c r="BC589" s="3"/>
      <c r="BD589" s="3"/>
      <c r="BE589" s="3"/>
      <c r="BF589" s="3"/>
      <c r="BG589" s="3"/>
      <c r="BH589" s="3"/>
      <c r="BI589" s="3"/>
      <c r="BJ589" s="3"/>
      <c r="BK589" s="3"/>
      <c r="BL589" s="3"/>
      <c r="BM589" s="3"/>
      <c r="BN589" s="3"/>
      <c r="BO589" s="3"/>
      <c r="BP589" s="3"/>
      <c r="BQ589" s="3"/>
      <c r="BR589" s="3"/>
      <c r="BS589" s="3"/>
    </row>
    <row r="590" spans="1:71" ht="24.75" hidden="1" customHeight="1">
      <c r="A590" s="26"/>
      <c r="B590" s="3"/>
      <c r="C590" s="3"/>
      <c r="D590" s="3"/>
      <c r="E590" s="3"/>
      <c r="F590" s="3"/>
      <c r="G590" s="3"/>
      <c r="H590" s="3"/>
      <c r="I590" s="3"/>
      <c r="J590" s="3"/>
      <c r="K590" s="3"/>
      <c r="L590" s="3"/>
      <c r="M590" s="3"/>
      <c r="N590" s="3"/>
      <c r="O590" s="3"/>
      <c r="P590" s="3"/>
      <c r="Q590" s="3"/>
      <c r="R590" s="3"/>
      <c r="S590" s="3"/>
      <c r="T590" s="3"/>
      <c r="U590" s="3"/>
      <c r="V590" s="3"/>
      <c r="W590" s="3"/>
      <c r="X590" s="3"/>
      <c r="Y590" s="3"/>
      <c r="Z590" s="3"/>
      <c r="AA590" s="3"/>
      <c r="AB590" s="3"/>
      <c r="AC590" s="3"/>
      <c r="AD590" s="3"/>
      <c r="AE590" s="3"/>
      <c r="AF590" s="3"/>
      <c r="AG590" s="3"/>
      <c r="AH590" s="3"/>
      <c r="AI590" s="3"/>
      <c r="AJ590" s="3"/>
      <c r="AK590" s="3"/>
      <c r="AL590" s="3"/>
      <c r="AM590" s="3"/>
      <c r="AN590" s="3"/>
      <c r="AO590" s="3"/>
      <c r="AP590" s="3"/>
      <c r="AQ590" s="3"/>
      <c r="AR590" s="3"/>
      <c r="AS590" s="3"/>
      <c r="AT590" s="3"/>
      <c r="AU590" s="3"/>
      <c r="AV590" s="3"/>
      <c r="AW590" s="3"/>
      <c r="AX590" s="3"/>
      <c r="AY590" s="3"/>
      <c r="AZ590" s="3"/>
      <c r="BA590" s="3"/>
      <c r="BB590" s="3"/>
      <c r="BC590" s="3"/>
      <c r="BD590" s="3"/>
      <c r="BE590" s="3"/>
      <c r="BF590" s="3"/>
      <c r="BG590" s="3"/>
      <c r="BH590" s="3"/>
      <c r="BI590" s="3"/>
      <c r="BJ590" s="3"/>
      <c r="BK590" s="3"/>
      <c r="BL590" s="3"/>
      <c r="BM590" s="3"/>
      <c r="BN590" s="3"/>
      <c r="BO590" s="3"/>
      <c r="BP590" s="3"/>
      <c r="BQ590" s="3"/>
      <c r="BR590" s="3"/>
      <c r="BS590" s="3"/>
    </row>
    <row r="591" spans="1:71" ht="24.75" hidden="1" customHeight="1">
      <c r="A591" s="26"/>
      <c r="B591" s="3"/>
      <c r="C591" s="3"/>
      <c r="D591" s="3"/>
      <c r="E591" s="3"/>
      <c r="F591" s="3"/>
      <c r="G591" s="3"/>
      <c r="H591" s="3"/>
      <c r="I591" s="3"/>
      <c r="J591" s="3"/>
      <c r="K591" s="3"/>
      <c r="L591" s="3"/>
      <c r="M591" s="3"/>
      <c r="N591" s="3"/>
      <c r="O591" s="3"/>
      <c r="P591" s="3"/>
      <c r="Q591" s="3"/>
      <c r="R591" s="3"/>
      <c r="S591" s="3"/>
      <c r="T591" s="3"/>
      <c r="U591" s="3"/>
      <c r="V591" s="3"/>
      <c r="W591" s="3"/>
      <c r="X591" s="3"/>
      <c r="Y591" s="3"/>
      <c r="Z591" s="3"/>
      <c r="AA591" s="3"/>
      <c r="AB591" s="3"/>
      <c r="AC591" s="3"/>
      <c r="AD591" s="3"/>
      <c r="AE591" s="3"/>
      <c r="AF591" s="3"/>
      <c r="AG591" s="3"/>
      <c r="AH591" s="3"/>
      <c r="AI591" s="3"/>
      <c r="AJ591" s="3"/>
      <c r="AK591" s="3"/>
      <c r="AL591" s="3"/>
      <c r="AM591" s="3"/>
      <c r="AN591" s="3"/>
      <c r="AO591" s="3"/>
      <c r="AP591" s="3"/>
      <c r="AQ591" s="3"/>
      <c r="AR591" s="3"/>
      <c r="AS591" s="3"/>
      <c r="AT591" s="3"/>
      <c r="AU591" s="3"/>
      <c r="AV591" s="3"/>
      <c r="AW591" s="3"/>
      <c r="AX591" s="3"/>
      <c r="AY591" s="3"/>
      <c r="AZ591" s="3"/>
      <c r="BA591" s="3"/>
      <c r="BB591" s="3"/>
      <c r="BC591" s="3"/>
      <c r="BD591" s="3"/>
      <c r="BE591" s="3"/>
      <c r="BF591" s="3"/>
      <c r="BG591" s="3"/>
      <c r="BH591" s="3"/>
      <c r="BI591" s="3"/>
      <c r="BJ591" s="3"/>
      <c r="BK591" s="3"/>
      <c r="BL591" s="3"/>
      <c r="BM591" s="3"/>
      <c r="BN591" s="3"/>
      <c r="BO591" s="3"/>
      <c r="BP591" s="3"/>
      <c r="BQ591" s="3"/>
      <c r="BR591" s="3"/>
      <c r="BS591" s="3"/>
    </row>
    <row r="592" spans="1:71" ht="24.75" hidden="1" customHeight="1">
      <c r="A592" s="26"/>
      <c r="B592" s="3"/>
      <c r="C592" s="3"/>
      <c r="D592" s="3"/>
      <c r="E592" s="3"/>
      <c r="F592" s="3"/>
      <c r="G592" s="3"/>
      <c r="H592" s="3"/>
      <c r="I592" s="3"/>
      <c r="J592" s="3"/>
      <c r="K592" s="3"/>
      <c r="L592" s="3"/>
      <c r="M592" s="3"/>
      <c r="N592" s="3"/>
      <c r="O592" s="3"/>
      <c r="P592" s="3"/>
      <c r="Q592" s="3"/>
      <c r="R592" s="3"/>
      <c r="S592" s="3"/>
      <c r="T592" s="3"/>
      <c r="U592" s="3"/>
      <c r="V592" s="3"/>
      <c r="W592" s="3"/>
      <c r="X592" s="3"/>
      <c r="Y592" s="3"/>
      <c r="Z592" s="3"/>
      <c r="AA592" s="3"/>
      <c r="AB592" s="3"/>
      <c r="AC592" s="3"/>
      <c r="AD592" s="3"/>
      <c r="AE592" s="3"/>
      <c r="AF592" s="3"/>
      <c r="AG592" s="3"/>
      <c r="AH592" s="3"/>
      <c r="AI592" s="3"/>
      <c r="AJ592" s="3"/>
      <c r="AK592" s="3"/>
      <c r="AL592" s="3"/>
      <c r="AM592" s="3"/>
      <c r="AN592" s="3"/>
      <c r="AO592" s="3"/>
      <c r="AP592" s="3"/>
      <c r="AQ592" s="3"/>
      <c r="AR592" s="3"/>
      <c r="AS592" s="3"/>
      <c r="AT592" s="3"/>
      <c r="AU592" s="3"/>
      <c r="AV592" s="3"/>
      <c r="AW592" s="3"/>
      <c r="AX592" s="3"/>
      <c r="AY592" s="3"/>
      <c r="AZ592" s="3"/>
      <c r="BA592" s="3"/>
      <c r="BB592" s="3"/>
      <c r="BC592" s="3"/>
      <c r="BD592" s="3"/>
      <c r="BE592" s="3"/>
      <c r="BF592" s="3"/>
      <c r="BG592" s="3"/>
      <c r="BH592" s="3"/>
      <c r="BI592" s="3"/>
      <c r="BJ592" s="3"/>
      <c r="BK592" s="3"/>
      <c r="BL592" s="3"/>
      <c r="BM592" s="3"/>
      <c r="BN592" s="3"/>
      <c r="BO592" s="3"/>
      <c r="BP592" s="3"/>
      <c r="BQ592" s="3"/>
      <c r="BR592" s="3"/>
      <c r="BS592" s="3"/>
    </row>
    <row r="593" spans="1:71" ht="24.75" hidden="1" customHeight="1">
      <c r="A593" s="26"/>
      <c r="B593" s="3"/>
      <c r="C593" s="3"/>
      <c r="D593" s="3"/>
      <c r="E593" s="3"/>
      <c r="F593" s="3"/>
      <c r="G593" s="3"/>
      <c r="H593" s="3"/>
      <c r="I593" s="3"/>
      <c r="J593" s="3"/>
      <c r="K593" s="3"/>
      <c r="L593" s="3"/>
      <c r="M593" s="3"/>
      <c r="N593" s="3"/>
      <c r="O593" s="3"/>
      <c r="P593" s="3"/>
      <c r="Q593" s="3"/>
      <c r="R593" s="3"/>
      <c r="S593" s="3"/>
      <c r="T593" s="3"/>
      <c r="U593" s="3"/>
      <c r="V593" s="3"/>
      <c r="W593" s="3"/>
      <c r="X593" s="3"/>
      <c r="Y593" s="3"/>
      <c r="Z593" s="3"/>
      <c r="AA593" s="3"/>
      <c r="AB593" s="3"/>
      <c r="AC593" s="3"/>
      <c r="AD593" s="3"/>
      <c r="AE593" s="3"/>
      <c r="AF593" s="3"/>
      <c r="AG593" s="3"/>
      <c r="AH593" s="3"/>
      <c r="AI593" s="3"/>
      <c r="AJ593" s="3"/>
      <c r="AK593" s="3"/>
      <c r="AL593" s="3"/>
      <c r="AM593" s="3"/>
      <c r="AN593" s="3"/>
      <c r="AO593" s="3"/>
      <c r="AP593" s="3"/>
      <c r="AQ593" s="3"/>
      <c r="AR593" s="3"/>
      <c r="AS593" s="3"/>
      <c r="AT593" s="3"/>
      <c r="AU593" s="3"/>
      <c r="AV593" s="3"/>
      <c r="AW593" s="3"/>
      <c r="AX593" s="3"/>
      <c r="AY593" s="3"/>
      <c r="AZ593" s="3"/>
      <c r="BA593" s="3"/>
      <c r="BB593" s="3"/>
      <c r="BC593" s="3"/>
      <c r="BD593" s="3"/>
      <c r="BE593" s="3"/>
      <c r="BF593" s="3"/>
      <c r="BG593" s="3"/>
      <c r="BH593" s="3"/>
      <c r="BI593" s="3"/>
      <c r="BJ593" s="3"/>
      <c r="BK593" s="3"/>
      <c r="BL593" s="3"/>
      <c r="BM593" s="3"/>
      <c r="BN593" s="3"/>
      <c r="BO593" s="3"/>
      <c r="BP593" s="3"/>
      <c r="BQ593" s="3"/>
      <c r="BR593" s="3"/>
      <c r="BS593" s="3"/>
    </row>
    <row r="594" spans="1:71" ht="24.75" hidden="1" customHeight="1">
      <c r="A594" s="26"/>
      <c r="B594" s="3"/>
      <c r="C594" s="3"/>
      <c r="D594" s="3"/>
      <c r="E594" s="3"/>
      <c r="F594" s="3"/>
      <c r="G594" s="3"/>
      <c r="H594" s="3"/>
      <c r="I594" s="3"/>
      <c r="J594" s="3"/>
      <c r="K594" s="3"/>
      <c r="L594" s="3"/>
      <c r="M594" s="3"/>
      <c r="N594" s="3"/>
      <c r="O594" s="3"/>
      <c r="P594" s="3"/>
      <c r="Q594" s="3"/>
      <c r="R594" s="3"/>
      <c r="S594" s="3"/>
      <c r="T594" s="3"/>
      <c r="U594" s="3"/>
      <c r="V594" s="3"/>
      <c r="W594" s="3"/>
      <c r="X594" s="3"/>
      <c r="Y594" s="3"/>
      <c r="Z594" s="3"/>
      <c r="AA594" s="3"/>
      <c r="AB594" s="3"/>
      <c r="AC594" s="3"/>
      <c r="AD594" s="3"/>
      <c r="AE594" s="3"/>
      <c r="AF594" s="3"/>
      <c r="AG594" s="3"/>
      <c r="AH594" s="3"/>
      <c r="AI594" s="3"/>
      <c r="AJ594" s="3"/>
      <c r="AK594" s="3"/>
      <c r="AL594" s="3"/>
      <c r="AM594" s="3"/>
      <c r="AN594" s="3"/>
      <c r="AO594" s="3"/>
      <c r="AP594" s="3"/>
      <c r="AQ594" s="3"/>
      <c r="AR594" s="3"/>
      <c r="AS594" s="3"/>
      <c r="AT594" s="3"/>
      <c r="AU594" s="3"/>
      <c r="AV594" s="3"/>
      <c r="AW594" s="3"/>
      <c r="AX594" s="3"/>
      <c r="AY594" s="3"/>
      <c r="AZ594" s="3"/>
      <c r="BA594" s="3"/>
      <c r="BB594" s="3"/>
      <c r="BC594" s="3"/>
      <c r="BD594" s="3"/>
      <c r="BE594" s="3"/>
      <c r="BF594" s="3"/>
      <c r="BG594" s="3"/>
      <c r="BH594" s="3"/>
      <c r="BI594" s="3"/>
      <c r="BJ594" s="3"/>
      <c r="BK594" s="3"/>
      <c r="BL594" s="3"/>
      <c r="BM594" s="3"/>
      <c r="BN594" s="3"/>
      <c r="BO594" s="3"/>
      <c r="BP594" s="3"/>
      <c r="BQ594" s="3"/>
      <c r="BR594" s="3"/>
      <c r="BS594" s="3"/>
    </row>
    <row r="595" spans="1:71" ht="24.75" hidden="1" customHeight="1">
      <c r="A595" s="26"/>
      <c r="B595" s="3"/>
      <c r="C595" s="3"/>
      <c r="D595" s="3"/>
      <c r="E595" s="3"/>
      <c r="F595" s="3"/>
      <c r="G595" s="3"/>
      <c r="H595" s="3"/>
      <c r="I595" s="3"/>
      <c r="J595" s="3"/>
      <c r="K595" s="3"/>
      <c r="L595" s="3"/>
      <c r="M595" s="3"/>
      <c r="N595" s="3"/>
      <c r="O595" s="3"/>
      <c r="P595" s="3"/>
      <c r="Q595" s="3"/>
      <c r="R595" s="3"/>
      <c r="S595" s="3"/>
      <c r="T595" s="3"/>
      <c r="U595" s="3"/>
      <c r="V595" s="3"/>
      <c r="W595" s="3"/>
      <c r="X595" s="3"/>
      <c r="Y595" s="3"/>
      <c r="Z595" s="3"/>
      <c r="AA595" s="3"/>
      <c r="AB595" s="3"/>
      <c r="AC595" s="3"/>
      <c r="AD595" s="3"/>
      <c r="AE595" s="3"/>
      <c r="AF595" s="3"/>
      <c r="AG595" s="3"/>
      <c r="AH595" s="3"/>
      <c r="AI595" s="3"/>
      <c r="AJ595" s="3"/>
      <c r="AK595" s="3"/>
      <c r="AL595" s="3"/>
      <c r="AM595" s="3"/>
      <c r="AN595" s="3"/>
      <c r="AO595" s="3"/>
      <c r="AP595" s="3"/>
      <c r="AQ595" s="3"/>
      <c r="AR595" s="3"/>
      <c r="AS595" s="3"/>
      <c r="AT595" s="3"/>
      <c r="AU595" s="3"/>
      <c r="AV595" s="3"/>
      <c r="AW595" s="3"/>
      <c r="AX595" s="3"/>
      <c r="AY595" s="3"/>
      <c r="AZ595" s="3"/>
      <c r="BA595" s="3"/>
      <c r="BB595" s="3"/>
      <c r="BC595" s="3"/>
      <c r="BD595" s="3"/>
      <c r="BE595" s="3"/>
      <c r="BF595" s="3"/>
      <c r="BG595" s="3"/>
      <c r="BH595" s="3"/>
      <c r="BI595" s="3"/>
      <c r="BJ595" s="3"/>
      <c r="BK595" s="3"/>
      <c r="BL595" s="3"/>
      <c r="BM595" s="3"/>
      <c r="BN595" s="3"/>
      <c r="BO595" s="3"/>
      <c r="BP595" s="3"/>
      <c r="BQ595" s="3"/>
      <c r="BR595" s="3"/>
      <c r="BS595" s="3"/>
    </row>
    <row r="596" spans="1:71" ht="24.75" hidden="1" customHeight="1">
      <c r="A596" s="26"/>
      <c r="B596" s="3"/>
      <c r="C596" s="3"/>
      <c r="D596" s="3"/>
      <c r="E596" s="3"/>
      <c r="F596" s="3"/>
      <c r="G596" s="3"/>
      <c r="H596" s="3"/>
      <c r="I596" s="3"/>
      <c r="J596" s="3"/>
      <c r="K596" s="3"/>
      <c r="L596" s="3"/>
      <c r="M596" s="3"/>
      <c r="N596" s="3"/>
      <c r="O596" s="3"/>
      <c r="P596" s="3"/>
      <c r="Q596" s="3"/>
      <c r="R596" s="3"/>
      <c r="S596" s="3"/>
      <c r="T596" s="3"/>
      <c r="U596" s="3"/>
      <c r="V596" s="3"/>
      <c r="W596" s="3"/>
      <c r="X596" s="3"/>
      <c r="Y596" s="3"/>
      <c r="Z596" s="3"/>
      <c r="AA596" s="3"/>
      <c r="AB596" s="3"/>
      <c r="AC596" s="3"/>
      <c r="AD596" s="3"/>
      <c r="AE596" s="3"/>
      <c r="AF596" s="3"/>
      <c r="AG596" s="3"/>
      <c r="AH596" s="3"/>
      <c r="AI596" s="3"/>
      <c r="AJ596" s="3"/>
      <c r="AK596" s="3"/>
      <c r="AL596" s="3"/>
      <c r="AM596" s="3"/>
      <c r="AN596" s="3"/>
      <c r="AO596" s="3"/>
      <c r="AP596" s="3"/>
      <c r="AQ596" s="3"/>
      <c r="AR596" s="3"/>
      <c r="AS596" s="3"/>
      <c r="AT596" s="3"/>
      <c r="AU596" s="3"/>
      <c r="AV596" s="3"/>
      <c r="AW596" s="3"/>
      <c r="AX596" s="3"/>
      <c r="AY596" s="3"/>
      <c r="AZ596" s="3"/>
      <c r="BA596" s="3"/>
      <c r="BB596" s="3"/>
      <c r="BC596" s="3"/>
      <c r="BD596" s="3"/>
      <c r="BE596" s="3"/>
      <c r="BF596" s="3"/>
      <c r="BG596" s="3"/>
      <c r="BH596" s="3"/>
      <c r="BI596" s="3"/>
      <c r="BJ596" s="3"/>
      <c r="BK596" s="3"/>
      <c r="BL596" s="3"/>
      <c r="BM596" s="3"/>
      <c r="BN596" s="3"/>
      <c r="BO596" s="3"/>
      <c r="BP596" s="3"/>
      <c r="BQ596" s="3"/>
      <c r="BR596" s="3"/>
      <c r="BS596" s="3"/>
    </row>
    <row r="597" spans="1:71" ht="24.75" hidden="1" customHeight="1">
      <c r="A597" s="26"/>
      <c r="B597" s="3"/>
      <c r="C597" s="3"/>
      <c r="D597" s="3"/>
      <c r="E597" s="3"/>
      <c r="F597" s="3"/>
      <c r="G597" s="3"/>
      <c r="H597" s="3"/>
      <c r="I597" s="3"/>
      <c r="J597" s="3"/>
      <c r="K597" s="3"/>
      <c r="L597" s="3"/>
      <c r="M597" s="3"/>
      <c r="N597" s="3"/>
      <c r="O597" s="3"/>
      <c r="P597" s="3"/>
      <c r="Q597" s="3"/>
      <c r="R597" s="3"/>
      <c r="S597" s="3"/>
      <c r="T597" s="3"/>
      <c r="U597" s="3"/>
      <c r="V597" s="3"/>
      <c r="W597" s="3"/>
      <c r="X597" s="3"/>
      <c r="Y597" s="3"/>
      <c r="Z597" s="3"/>
      <c r="AA597" s="3"/>
      <c r="AB597" s="3"/>
      <c r="AC597" s="3"/>
      <c r="AD597" s="3"/>
      <c r="AE597" s="3"/>
      <c r="AF597" s="3"/>
      <c r="AG597" s="3"/>
      <c r="AH597" s="3"/>
      <c r="AI597" s="3"/>
      <c r="AJ597" s="3"/>
      <c r="AK597" s="3"/>
      <c r="AL597" s="3"/>
      <c r="AM597" s="3"/>
      <c r="AN597" s="3"/>
      <c r="AO597" s="3"/>
      <c r="AP597" s="3"/>
      <c r="AQ597" s="3"/>
      <c r="AR597" s="3"/>
      <c r="AS597" s="3"/>
      <c r="AT597" s="3"/>
      <c r="AU597" s="3"/>
      <c r="AV597" s="3"/>
      <c r="AW597" s="3"/>
      <c r="AX597" s="3"/>
      <c r="AY597" s="3"/>
      <c r="AZ597" s="3"/>
      <c r="BA597" s="3"/>
      <c r="BB597" s="3"/>
      <c r="BC597" s="3"/>
      <c r="BD597" s="3"/>
      <c r="BE597" s="3"/>
      <c r="BF597" s="3"/>
      <c r="BG597" s="3"/>
      <c r="BH597" s="3"/>
      <c r="BI597" s="3"/>
      <c r="BJ597" s="3"/>
      <c r="BK597" s="3"/>
      <c r="BL597" s="3"/>
      <c r="BM597" s="3"/>
      <c r="BN597" s="3"/>
      <c r="BO597" s="3"/>
      <c r="BP597" s="3"/>
      <c r="BQ597" s="3"/>
      <c r="BR597" s="3"/>
      <c r="BS597" s="3"/>
    </row>
    <row r="598" spans="1:71" ht="24.75" hidden="1" customHeight="1">
      <c r="A598" s="26"/>
      <c r="B598" s="3"/>
      <c r="C598" s="3"/>
      <c r="D598" s="3"/>
      <c r="E598" s="3"/>
      <c r="F598" s="3"/>
      <c r="G598" s="3"/>
      <c r="H598" s="3"/>
      <c r="I598" s="3"/>
      <c r="J598" s="3"/>
      <c r="K598" s="3"/>
      <c r="L598" s="3"/>
      <c r="M598" s="3"/>
      <c r="N598" s="3"/>
      <c r="O598" s="3"/>
      <c r="P598" s="3"/>
      <c r="Q598" s="3"/>
      <c r="R598" s="3"/>
      <c r="S598" s="3"/>
      <c r="T598" s="3"/>
      <c r="U598" s="3"/>
      <c r="V598" s="3"/>
      <c r="W598" s="3"/>
      <c r="X598" s="3"/>
      <c r="Y598" s="3"/>
      <c r="Z598" s="3"/>
      <c r="AA598" s="3"/>
      <c r="AB598" s="3"/>
      <c r="AC598" s="3"/>
      <c r="AD598" s="3"/>
      <c r="AE598" s="3"/>
      <c r="AF598" s="3"/>
      <c r="AG598" s="3"/>
      <c r="AH598" s="3"/>
      <c r="AI598" s="3"/>
      <c r="AJ598" s="3"/>
      <c r="AK598" s="3"/>
      <c r="AL598" s="3"/>
      <c r="AM598" s="3"/>
      <c r="AN598" s="3"/>
      <c r="AO598" s="3"/>
      <c r="AP598" s="3"/>
      <c r="AQ598" s="3"/>
      <c r="AR598" s="3"/>
      <c r="AS598" s="3"/>
      <c r="AT598" s="3"/>
      <c r="AU598" s="3"/>
      <c r="AV598" s="3"/>
      <c r="AW598" s="3"/>
      <c r="AX598" s="3"/>
      <c r="AY598" s="3"/>
      <c r="AZ598" s="3"/>
      <c r="BA598" s="3"/>
      <c r="BB598" s="3"/>
      <c r="BC598" s="3"/>
      <c r="BD598" s="3"/>
      <c r="BE598" s="3"/>
      <c r="BF598" s="3"/>
      <c r="BG598" s="3"/>
      <c r="BH598" s="3"/>
      <c r="BI598" s="3"/>
      <c r="BJ598" s="3"/>
      <c r="BK598" s="3"/>
      <c r="BL598" s="3"/>
      <c r="BM598" s="3"/>
      <c r="BN598" s="3"/>
      <c r="BO598" s="3"/>
      <c r="BP598" s="3"/>
      <c r="BQ598" s="3"/>
      <c r="BR598" s="3"/>
      <c r="BS598" s="3"/>
    </row>
    <row r="599" spans="1:71" ht="24.75" hidden="1" customHeight="1">
      <c r="A599" s="26"/>
      <c r="B599" s="3"/>
      <c r="C599" s="3"/>
      <c r="D599" s="3"/>
      <c r="E599" s="3"/>
      <c r="F599" s="3"/>
      <c r="G599" s="3"/>
      <c r="H599" s="3"/>
      <c r="I599" s="3"/>
      <c r="J599" s="3"/>
      <c r="K599" s="3"/>
      <c r="L599" s="3"/>
      <c r="M599" s="3"/>
      <c r="N599" s="3"/>
      <c r="O599" s="3"/>
      <c r="P599" s="3"/>
      <c r="Q599" s="3"/>
      <c r="R599" s="3"/>
      <c r="S599" s="3"/>
      <c r="T599" s="3"/>
      <c r="U599" s="3"/>
      <c r="V599" s="3"/>
      <c r="W599" s="3"/>
      <c r="X599" s="3"/>
      <c r="Y599" s="3"/>
      <c r="Z599" s="3"/>
      <c r="AA599" s="3"/>
      <c r="AB599" s="3"/>
      <c r="AC599" s="3"/>
      <c r="AD599" s="3"/>
      <c r="AE599" s="3"/>
      <c r="AF599" s="3"/>
      <c r="AG599" s="3"/>
      <c r="AH599" s="3"/>
      <c r="AI599" s="3"/>
      <c r="AJ599" s="3"/>
      <c r="AK599" s="3"/>
      <c r="AL599" s="3"/>
      <c r="AM599" s="3"/>
      <c r="AN599" s="3"/>
      <c r="AO599" s="3"/>
      <c r="AP599" s="3"/>
      <c r="AQ599" s="3"/>
      <c r="AR599" s="3"/>
      <c r="AS599" s="3"/>
      <c r="AT599" s="3"/>
      <c r="AU599" s="3"/>
      <c r="AV599" s="3"/>
      <c r="AW599" s="3"/>
      <c r="AX599" s="3"/>
      <c r="AY599" s="3"/>
      <c r="AZ599" s="3"/>
      <c r="BA599" s="3"/>
      <c r="BB599" s="3"/>
      <c r="BC599" s="3"/>
      <c r="BD599" s="3"/>
      <c r="BE599" s="3"/>
      <c r="BF599" s="3"/>
      <c r="BG599" s="3"/>
      <c r="BH599" s="3"/>
      <c r="BI599" s="3"/>
      <c r="BJ599" s="3"/>
      <c r="BK599" s="3"/>
      <c r="BL599" s="3"/>
      <c r="BM599" s="3"/>
      <c r="BN599" s="3"/>
      <c r="BO599" s="3"/>
      <c r="BP599" s="3"/>
      <c r="BQ599" s="3"/>
      <c r="BR599" s="3"/>
      <c r="BS599" s="3"/>
    </row>
    <row r="600" spans="1:71" ht="24.75" hidden="1" customHeight="1">
      <c r="A600" s="26"/>
      <c r="B600" s="3"/>
      <c r="C600" s="3"/>
      <c r="D600" s="3"/>
      <c r="E600" s="3"/>
      <c r="F600" s="3"/>
      <c r="G600" s="3"/>
      <c r="H600" s="3"/>
      <c r="I600" s="3"/>
      <c r="J600" s="3"/>
      <c r="K600" s="3"/>
      <c r="L600" s="3"/>
      <c r="M600" s="3"/>
      <c r="N600" s="3"/>
      <c r="O600" s="3"/>
      <c r="P600" s="3"/>
      <c r="Q600" s="3"/>
      <c r="R600" s="3"/>
      <c r="S600" s="3"/>
      <c r="T600" s="3"/>
      <c r="U600" s="3"/>
      <c r="V600" s="3"/>
      <c r="W600" s="3"/>
      <c r="X600" s="3"/>
      <c r="Y600" s="3"/>
      <c r="Z600" s="3"/>
      <c r="AA600" s="3"/>
      <c r="AB600" s="3"/>
      <c r="AC600" s="3"/>
      <c r="AD600" s="3"/>
      <c r="AE600" s="3"/>
      <c r="AF600" s="3"/>
      <c r="AG600" s="3"/>
      <c r="AH600" s="3"/>
      <c r="AI600" s="3"/>
      <c r="AJ600" s="3"/>
      <c r="AK600" s="3"/>
      <c r="AL600" s="3"/>
      <c r="AM600" s="3"/>
      <c r="AN600" s="3"/>
      <c r="AO600" s="3"/>
      <c r="AP600" s="3"/>
      <c r="AQ600" s="3"/>
      <c r="AR600" s="3"/>
      <c r="AS600" s="3"/>
      <c r="AT600" s="3"/>
      <c r="AU600" s="3"/>
      <c r="AV600" s="3"/>
      <c r="AW600" s="3"/>
      <c r="AX600" s="3"/>
      <c r="AY600" s="3"/>
      <c r="AZ600" s="3"/>
      <c r="BA600" s="3"/>
      <c r="BB600" s="3"/>
      <c r="BC600" s="3"/>
      <c r="BD600" s="3"/>
      <c r="BE600" s="3"/>
      <c r="BF600" s="3"/>
      <c r="BG600" s="3"/>
      <c r="BH600" s="3"/>
      <c r="BI600" s="3"/>
      <c r="BJ600" s="3"/>
      <c r="BK600" s="3"/>
      <c r="BL600" s="3"/>
      <c r="BM600" s="3"/>
      <c r="BN600" s="3"/>
      <c r="BO600" s="3"/>
      <c r="BP600" s="3"/>
      <c r="BQ600" s="3"/>
      <c r="BR600" s="3"/>
      <c r="BS600" s="3"/>
    </row>
    <row r="601" spans="1:71" ht="24.75" hidden="1" customHeight="1">
      <c r="A601" s="26"/>
      <c r="B601" s="3"/>
      <c r="C601" s="3"/>
      <c r="D601" s="3"/>
      <c r="E601" s="3"/>
      <c r="F601" s="3"/>
      <c r="G601" s="3"/>
      <c r="H601" s="3"/>
      <c r="I601" s="3"/>
      <c r="J601" s="3"/>
      <c r="K601" s="3"/>
      <c r="L601" s="3"/>
      <c r="M601" s="3"/>
      <c r="N601" s="3"/>
      <c r="O601" s="3"/>
      <c r="P601" s="3"/>
      <c r="Q601" s="3"/>
      <c r="R601" s="3"/>
      <c r="S601" s="3"/>
      <c r="T601" s="3"/>
      <c r="U601" s="3"/>
      <c r="V601" s="3"/>
      <c r="W601" s="3"/>
      <c r="X601" s="3"/>
      <c r="Y601" s="3"/>
      <c r="Z601" s="3"/>
      <c r="AA601" s="3"/>
      <c r="AB601" s="3"/>
      <c r="AC601" s="3"/>
      <c r="AD601" s="3"/>
      <c r="AE601" s="3"/>
      <c r="AF601" s="3"/>
      <c r="AG601" s="3"/>
      <c r="AH601" s="3"/>
      <c r="AI601" s="3"/>
      <c r="AJ601" s="3"/>
      <c r="AK601" s="3"/>
      <c r="AL601" s="3"/>
      <c r="AM601" s="3"/>
      <c r="AN601" s="3"/>
      <c r="AO601" s="3"/>
      <c r="AP601" s="3"/>
      <c r="AQ601" s="3"/>
      <c r="AR601" s="3"/>
      <c r="AS601" s="3"/>
      <c r="AT601" s="3"/>
      <c r="AU601" s="3"/>
      <c r="AV601" s="3"/>
      <c r="AW601" s="3"/>
      <c r="AX601" s="3"/>
      <c r="AY601" s="3"/>
      <c r="AZ601" s="3"/>
      <c r="BA601" s="3"/>
      <c r="BB601" s="3"/>
      <c r="BC601" s="3"/>
      <c r="BD601" s="3"/>
      <c r="BE601" s="3"/>
      <c r="BF601" s="3"/>
      <c r="BG601" s="3"/>
      <c r="BH601" s="3"/>
      <c r="BI601" s="3"/>
      <c r="BJ601" s="3"/>
      <c r="BK601" s="3"/>
      <c r="BL601" s="3"/>
      <c r="BM601" s="3"/>
      <c r="BN601" s="3"/>
      <c r="BO601" s="3"/>
      <c r="BP601" s="3"/>
      <c r="BQ601" s="3"/>
      <c r="BR601" s="3"/>
      <c r="BS601" s="3"/>
    </row>
    <row r="602" spans="1:71" ht="24.75" hidden="1" customHeight="1">
      <c r="A602" s="26"/>
      <c r="B602" s="3"/>
      <c r="C602" s="3"/>
      <c r="D602" s="3"/>
      <c r="E602" s="3"/>
      <c r="F602" s="3"/>
      <c r="G602" s="3"/>
      <c r="H602" s="3"/>
      <c r="I602" s="3"/>
      <c r="J602" s="3"/>
      <c r="K602" s="3"/>
      <c r="L602" s="3"/>
      <c r="M602" s="3"/>
      <c r="N602" s="3"/>
      <c r="O602" s="3"/>
      <c r="P602" s="3"/>
      <c r="Q602" s="3"/>
      <c r="R602" s="3"/>
      <c r="S602" s="3"/>
      <c r="T602" s="3"/>
      <c r="U602" s="3"/>
      <c r="V602" s="3"/>
      <c r="W602" s="3"/>
      <c r="X602" s="3"/>
      <c r="Y602" s="3"/>
      <c r="Z602" s="3"/>
      <c r="AA602" s="3"/>
      <c r="AB602" s="3"/>
      <c r="AC602" s="3"/>
      <c r="AD602" s="3"/>
      <c r="AE602" s="3"/>
      <c r="AF602" s="3"/>
      <c r="AG602" s="3"/>
      <c r="AH602" s="3"/>
      <c r="AI602" s="3"/>
      <c r="AJ602" s="3"/>
      <c r="AK602" s="3"/>
      <c r="AL602" s="3"/>
      <c r="AM602" s="3"/>
      <c r="AN602" s="3"/>
      <c r="AO602" s="3"/>
      <c r="AP602" s="3"/>
      <c r="AQ602" s="3"/>
      <c r="AR602" s="3"/>
      <c r="AS602" s="3"/>
      <c r="AT602" s="3"/>
      <c r="AU602" s="3"/>
      <c r="AV602" s="3"/>
      <c r="AW602" s="3"/>
      <c r="AX602" s="3"/>
      <c r="AY602" s="3"/>
      <c r="AZ602" s="3"/>
      <c r="BA602" s="3"/>
      <c r="BB602" s="3"/>
      <c r="BC602" s="3"/>
      <c r="BD602" s="3"/>
      <c r="BE602" s="3"/>
      <c r="BF602" s="3"/>
      <c r="BG602" s="3"/>
      <c r="BH602" s="3"/>
      <c r="BI602" s="3"/>
      <c r="BJ602" s="3"/>
      <c r="BK602" s="3"/>
      <c r="BL602" s="3"/>
      <c r="BM602" s="3"/>
      <c r="BN602" s="3"/>
      <c r="BO602" s="3"/>
      <c r="BP602" s="3"/>
      <c r="BQ602" s="3"/>
      <c r="BR602" s="3"/>
      <c r="BS602" s="3"/>
    </row>
    <row r="603" spans="1:71" ht="24.75" hidden="1" customHeight="1">
      <c r="A603" s="26"/>
      <c r="B603" s="3"/>
      <c r="C603" s="3"/>
      <c r="D603" s="3"/>
      <c r="E603" s="3"/>
      <c r="F603" s="3"/>
      <c r="G603" s="3"/>
      <c r="H603" s="3"/>
      <c r="I603" s="3"/>
      <c r="J603" s="3"/>
      <c r="K603" s="3"/>
      <c r="L603" s="3"/>
      <c r="M603" s="3"/>
      <c r="N603" s="3"/>
      <c r="O603" s="3"/>
      <c r="P603" s="3"/>
      <c r="Q603" s="3"/>
      <c r="R603" s="3"/>
      <c r="S603" s="3"/>
      <c r="T603" s="3"/>
      <c r="U603" s="3"/>
      <c r="V603" s="3"/>
      <c r="W603" s="3"/>
      <c r="X603" s="3"/>
      <c r="Y603" s="3"/>
      <c r="Z603" s="3"/>
      <c r="AA603" s="3"/>
      <c r="AB603" s="3"/>
      <c r="AC603" s="3"/>
      <c r="AD603" s="3"/>
      <c r="AE603" s="3"/>
      <c r="AF603" s="3"/>
      <c r="AG603" s="3"/>
      <c r="AH603" s="3"/>
      <c r="AI603" s="3"/>
      <c r="AJ603" s="3"/>
      <c r="AK603" s="3"/>
      <c r="AL603" s="3"/>
      <c r="AM603" s="3"/>
      <c r="AN603" s="3"/>
      <c r="AO603" s="3"/>
      <c r="AP603" s="3"/>
      <c r="AQ603" s="3"/>
      <c r="AR603" s="3"/>
      <c r="AS603" s="3"/>
      <c r="AT603" s="3"/>
      <c r="AU603" s="3"/>
      <c r="AV603" s="3"/>
      <c r="AW603" s="3"/>
      <c r="AX603" s="3"/>
      <c r="AY603" s="3"/>
      <c r="AZ603" s="3"/>
      <c r="BA603" s="3"/>
      <c r="BB603" s="3"/>
      <c r="BC603" s="3"/>
      <c r="BD603" s="3"/>
      <c r="BE603" s="3"/>
      <c r="BF603" s="3"/>
      <c r="BG603" s="3"/>
      <c r="BH603" s="3"/>
      <c r="BI603" s="3"/>
      <c r="BJ603" s="3"/>
      <c r="BK603" s="3"/>
      <c r="BL603" s="3"/>
      <c r="BM603" s="3"/>
      <c r="BN603" s="3"/>
      <c r="BO603" s="3"/>
      <c r="BP603" s="3"/>
      <c r="BQ603" s="3"/>
      <c r="BR603" s="3"/>
      <c r="BS603" s="3"/>
    </row>
    <row r="604" spans="1:71" ht="24.75" hidden="1" customHeight="1">
      <c r="A604" s="26"/>
      <c r="B604" s="3"/>
      <c r="C604" s="3"/>
      <c r="D604" s="3"/>
      <c r="E604" s="3"/>
      <c r="F604" s="3"/>
      <c r="G604" s="3"/>
      <c r="H604" s="3"/>
      <c r="I604" s="3"/>
      <c r="J604" s="3"/>
      <c r="K604" s="3"/>
      <c r="L604" s="3"/>
      <c r="M604" s="3"/>
      <c r="N604" s="3"/>
      <c r="O604" s="3"/>
      <c r="P604" s="3"/>
      <c r="Q604" s="3"/>
      <c r="R604" s="3"/>
      <c r="S604" s="3"/>
      <c r="T604" s="3"/>
      <c r="U604" s="3"/>
      <c r="V604" s="3"/>
      <c r="W604" s="3"/>
      <c r="X604" s="3"/>
      <c r="Y604" s="3"/>
      <c r="Z604" s="3"/>
      <c r="AA604" s="3"/>
      <c r="AB604" s="3"/>
      <c r="AC604" s="3"/>
      <c r="AD604" s="3"/>
      <c r="AE604" s="3"/>
      <c r="AF604" s="3"/>
      <c r="AG604" s="3"/>
      <c r="AH604" s="3"/>
      <c r="AI604" s="3"/>
      <c r="AJ604" s="3"/>
      <c r="AK604" s="3"/>
      <c r="AL604" s="3"/>
      <c r="AM604" s="3"/>
      <c r="AN604" s="3"/>
      <c r="AO604" s="3"/>
      <c r="AP604" s="3"/>
      <c r="AQ604" s="3"/>
      <c r="AR604" s="3"/>
      <c r="AS604" s="3"/>
      <c r="AT604" s="3"/>
      <c r="AU604" s="3"/>
      <c r="AV604" s="3"/>
      <c r="AW604" s="3"/>
      <c r="AX604" s="3"/>
      <c r="AY604" s="3"/>
      <c r="AZ604" s="3"/>
      <c r="BA604" s="3"/>
      <c r="BB604" s="3"/>
      <c r="BC604" s="3"/>
      <c r="BD604" s="3"/>
      <c r="BE604" s="3"/>
      <c r="BF604" s="3"/>
      <c r="BG604" s="3"/>
      <c r="BH604" s="3"/>
      <c r="BI604" s="3"/>
      <c r="BJ604" s="3"/>
      <c r="BK604" s="3"/>
      <c r="BL604" s="3"/>
      <c r="BM604" s="3"/>
      <c r="BN604" s="3"/>
      <c r="BO604" s="3"/>
      <c r="BP604" s="3"/>
      <c r="BQ604" s="3"/>
      <c r="BR604" s="3"/>
      <c r="BS604" s="3"/>
    </row>
    <row r="605" spans="1:71" ht="24.75" hidden="1" customHeight="1">
      <c r="A605" s="26"/>
      <c r="B605" s="3"/>
      <c r="C605" s="3"/>
      <c r="D605" s="3"/>
      <c r="E605" s="3"/>
      <c r="F605" s="3"/>
      <c r="G605" s="3"/>
      <c r="H605" s="3"/>
      <c r="I605" s="3"/>
      <c r="J605" s="3"/>
      <c r="K605" s="3"/>
      <c r="L605" s="3"/>
      <c r="M605" s="3"/>
      <c r="N605" s="3"/>
      <c r="O605" s="3"/>
      <c r="P605" s="3"/>
      <c r="Q605" s="3"/>
      <c r="R605" s="3"/>
      <c r="S605" s="3"/>
      <c r="T605" s="3"/>
      <c r="U605" s="3"/>
      <c r="V605" s="3"/>
      <c r="W605" s="3"/>
      <c r="X605" s="3"/>
      <c r="Y605" s="3"/>
      <c r="Z605" s="3"/>
      <c r="AA605" s="3"/>
      <c r="AB605" s="3"/>
      <c r="AC605" s="3"/>
      <c r="AD605" s="3"/>
      <c r="AE605" s="3"/>
      <c r="AF605" s="3"/>
      <c r="AG605" s="3"/>
      <c r="AH605" s="3"/>
      <c r="AI605" s="3"/>
      <c r="AJ605" s="3"/>
      <c r="AK605" s="3"/>
      <c r="AL605" s="3"/>
      <c r="AM605" s="3"/>
      <c r="AN605" s="3"/>
      <c r="AO605" s="3"/>
      <c r="AP605" s="3"/>
      <c r="AQ605" s="3"/>
      <c r="AR605" s="3"/>
      <c r="AS605" s="3"/>
      <c r="AT605" s="3"/>
      <c r="AU605" s="3"/>
      <c r="AV605" s="3"/>
      <c r="AW605" s="3"/>
      <c r="AX605" s="3"/>
      <c r="AY605" s="3"/>
      <c r="AZ605" s="3"/>
      <c r="BA605" s="3"/>
      <c r="BB605" s="3"/>
      <c r="BC605" s="3"/>
      <c r="BD605" s="3"/>
      <c r="BE605" s="3"/>
      <c r="BF605" s="3"/>
      <c r="BG605" s="3"/>
      <c r="BH605" s="3"/>
      <c r="BI605" s="3"/>
      <c r="BJ605" s="3"/>
      <c r="BK605" s="3"/>
      <c r="BL605" s="3"/>
      <c r="BM605" s="3"/>
      <c r="BN605" s="3"/>
      <c r="BO605" s="3"/>
      <c r="BP605" s="3"/>
      <c r="BQ605" s="3"/>
      <c r="BR605" s="3"/>
      <c r="BS605" s="3"/>
    </row>
    <row r="606" spans="1:71" ht="24.75" hidden="1" customHeight="1">
      <c r="A606" s="26"/>
      <c r="B606" s="3"/>
      <c r="C606" s="3"/>
      <c r="D606" s="3"/>
      <c r="E606" s="3"/>
      <c r="F606" s="3"/>
      <c r="G606" s="3"/>
      <c r="H606" s="3"/>
      <c r="I606" s="3"/>
      <c r="J606" s="3"/>
      <c r="K606" s="3"/>
      <c r="L606" s="3"/>
      <c r="M606" s="3"/>
      <c r="N606" s="3"/>
      <c r="O606" s="3"/>
      <c r="P606" s="3"/>
      <c r="Q606" s="3"/>
      <c r="R606" s="3"/>
      <c r="S606" s="3"/>
      <c r="T606" s="3"/>
      <c r="U606" s="3"/>
      <c r="V606" s="3"/>
      <c r="W606" s="3"/>
      <c r="X606" s="3"/>
      <c r="Y606" s="3"/>
      <c r="Z606" s="3"/>
      <c r="AA606" s="3"/>
      <c r="AB606" s="3"/>
      <c r="AC606" s="3"/>
      <c r="AD606" s="3"/>
      <c r="AE606" s="3"/>
      <c r="AF606" s="3"/>
      <c r="AG606" s="3"/>
      <c r="AH606" s="3"/>
      <c r="AI606" s="3"/>
      <c r="AJ606" s="3"/>
      <c r="AK606" s="3"/>
      <c r="AL606" s="3"/>
      <c r="AM606" s="3"/>
      <c r="AN606" s="3"/>
      <c r="AO606" s="3"/>
      <c r="AP606" s="3"/>
      <c r="AQ606" s="3"/>
      <c r="AR606" s="3"/>
      <c r="AS606" s="3"/>
      <c r="AT606" s="3"/>
      <c r="AU606" s="3"/>
      <c r="AV606" s="3"/>
      <c r="AW606" s="3"/>
      <c r="AX606" s="3"/>
      <c r="AY606" s="3"/>
      <c r="AZ606" s="3"/>
      <c r="BA606" s="3"/>
      <c r="BB606" s="3"/>
      <c r="BC606" s="3"/>
      <c r="BD606" s="3"/>
      <c r="BE606" s="3"/>
      <c r="BF606" s="3"/>
      <c r="BG606" s="3"/>
      <c r="BH606" s="3"/>
      <c r="BI606" s="3"/>
      <c r="BJ606" s="3"/>
      <c r="BK606" s="3"/>
      <c r="BL606" s="3"/>
      <c r="BM606" s="3"/>
      <c r="BN606" s="3"/>
      <c r="BO606" s="3"/>
      <c r="BP606" s="3"/>
      <c r="BQ606" s="3"/>
      <c r="BR606" s="3"/>
      <c r="BS606" s="3"/>
    </row>
    <row r="607" spans="1:71" ht="24.75" hidden="1" customHeight="1">
      <c r="A607" s="26"/>
      <c r="B607" s="3"/>
      <c r="C607" s="3"/>
      <c r="D607" s="3"/>
      <c r="E607" s="3"/>
      <c r="F607" s="3"/>
      <c r="G607" s="3"/>
      <c r="H607" s="3"/>
      <c r="I607" s="3"/>
      <c r="J607" s="3"/>
      <c r="K607" s="3"/>
      <c r="L607" s="3"/>
      <c r="M607" s="3"/>
      <c r="N607" s="3"/>
      <c r="O607" s="3"/>
      <c r="P607" s="3"/>
      <c r="Q607" s="3"/>
      <c r="R607" s="3"/>
      <c r="S607" s="3"/>
      <c r="T607" s="3"/>
      <c r="U607" s="3"/>
      <c r="V607" s="3"/>
      <c r="W607" s="3"/>
      <c r="X607" s="3"/>
      <c r="Y607" s="3"/>
      <c r="Z607" s="3"/>
      <c r="AA607" s="3"/>
      <c r="AB607" s="3"/>
      <c r="AC607" s="3"/>
      <c r="AD607" s="3"/>
      <c r="AE607" s="3"/>
      <c r="AF607" s="3"/>
      <c r="AG607" s="3"/>
      <c r="AH607" s="3"/>
      <c r="AI607" s="3"/>
      <c r="AJ607" s="3"/>
      <c r="AK607" s="3"/>
      <c r="AL607" s="3"/>
      <c r="AM607" s="3"/>
      <c r="AN607" s="3"/>
      <c r="AO607" s="3"/>
      <c r="AP607" s="3"/>
      <c r="AQ607" s="3"/>
      <c r="AR607" s="3"/>
      <c r="AS607" s="3"/>
      <c r="AT607" s="3"/>
      <c r="AU607" s="3"/>
      <c r="AV607" s="3"/>
      <c r="AW607" s="3"/>
      <c r="AX607" s="3"/>
      <c r="AY607" s="3"/>
      <c r="AZ607" s="3"/>
      <c r="BA607" s="3"/>
      <c r="BB607" s="3"/>
      <c r="BC607" s="3"/>
      <c r="BD607" s="3"/>
      <c r="BE607" s="3"/>
      <c r="BF607" s="3"/>
      <c r="BG607" s="3"/>
      <c r="BH607" s="3"/>
      <c r="BI607" s="3"/>
      <c r="BJ607" s="3"/>
      <c r="BK607" s="3"/>
      <c r="BL607" s="3"/>
      <c r="BM607" s="3"/>
      <c r="BN607" s="3"/>
      <c r="BO607" s="3"/>
      <c r="BP607" s="3"/>
      <c r="BQ607" s="3"/>
      <c r="BR607" s="3"/>
      <c r="BS607" s="3"/>
    </row>
    <row r="608" spans="1:71" ht="24.75" hidden="1" customHeight="1">
      <c r="A608" s="26"/>
      <c r="B608" s="3"/>
      <c r="C608" s="3"/>
      <c r="D608" s="3"/>
      <c r="E608" s="3"/>
      <c r="F608" s="3"/>
      <c r="G608" s="3"/>
      <c r="H608" s="3"/>
      <c r="I608" s="3"/>
      <c r="J608" s="3"/>
      <c r="K608" s="3"/>
      <c r="L608" s="3"/>
      <c r="M608" s="3"/>
      <c r="N608" s="3"/>
      <c r="O608" s="3"/>
      <c r="P608" s="3"/>
      <c r="Q608" s="3"/>
      <c r="R608" s="3"/>
      <c r="S608" s="3"/>
      <c r="T608" s="3"/>
      <c r="U608" s="3"/>
      <c r="V608" s="3"/>
      <c r="W608" s="3"/>
      <c r="X608" s="3"/>
      <c r="Y608" s="3"/>
      <c r="Z608" s="3"/>
      <c r="AA608" s="3"/>
      <c r="AB608" s="3"/>
      <c r="AC608" s="3"/>
      <c r="AD608" s="3"/>
      <c r="AE608" s="3"/>
      <c r="AF608" s="3"/>
      <c r="AG608" s="3"/>
      <c r="AH608" s="3"/>
      <c r="AI608" s="3"/>
      <c r="AJ608" s="3"/>
      <c r="AK608" s="3"/>
      <c r="AL608" s="3"/>
      <c r="AM608" s="3"/>
      <c r="AN608" s="3"/>
      <c r="AO608" s="3"/>
      <c r="AP608" s="3"/>
      <c r="AQ608" s="3"/>
      <c r="AR608" s="3"/>
      <c r="AS608" s="3"/>
      <c r="AT608" s="3"/>
      <c r="AU608" s="3"/>
      <c r="AV608" s="3"/>
      <c r="AW608" s="3"/>
      <c r="AX608" s="3"/>
      <c r="AY608" s="3"/>
      <c r="AZ608" s="3"/>
      <c r="BA608" s="3"/>
      <c r="BB608" s="3"/>
      <c r="BC608" s="3"/>
      <c r="BD608" s="3"/>
      <c r="BE608" s="3"/>
      <c r="BF608" s="3"/>
      <c r="BG608" s="3"/>
      <c r="BH608" s="3"/>
      <c r="BI608" s="3"/>
      <c r="BJ608" s="3"/>
      <c r="BK608" s="3"/>
      <c r="BL608" s="3"/>
      <c r="BM608" s="3"/>
      <c r="BN608" s="3"/>
      <c r="BO608" s="3"/>
      <c r="BP608" s="3"/>
      <c r="BQ608" s="3"/>
      <c r="BR608" s="3"/>
      <c r="BS608" s="3"/>
    </row>
    <row r="609" spans="1:71" ht="24.75" hidden="1" customHeight="1">
      <c r="A609" s="26"/>
      <c r="B609" s="3"/>
      <c r="C609" s="3"/>
      <c r="D609" s="3"/>
      <c r="E609" s="3"/>
      <c r="F609" s="3"/>
      <c r="G609" s="3"/>
      <c r="H609" s="3"/>
      <c r="I609" s="3"/>
      <c r="J609" s="3"/>
      <c r="K609" s="3"/>
      <c r="L609" s="3"/>
      <c r="M609" s="3"/>
      <c r="N609" s="3"/>
      <c r="O609" s="3"/>
      <c r="P609" s="3"/>
      <c r="Q609" s="3"/>
      <c r="R609" s="3"/>
      <c r="S609" s="3"/>
      <c r="T609" s="3"/>
      <c r="U609" s="3"/>
      <c r="V609" s="3"/>
      <c r="W609" s="3"/>
      <c r="X609" s="3"/>
      <c r="Y609" s="3"/>
      <c r="Z609" s="3"/>
      <c r="AA609" s="3"/>
      <c r="AB609" s="3"/>
      <c r="AC609" s="3"/>
      <c r="AD609" s="3"/>
      <c r="AE609" s="3"/>
      <c r="AF609" s="3"/>
      <c r="AG609" s="3"/>
      <c r="AH609" s="3"/>
      <c r="AI609" s="3"/>
      <c r="AJ609" s="3"/>
      <c r="AK609" s="3"/>
      <c r="AL609" s="3"/>
      <c r="AM609" s="3"/>
      <c r="AN609" s="3"/>
      <c r="AO609" s="3"/>
      <c r="AP609" s="3"/>
      <c r="AQ609" s="3"/>
      <c r="AR609" s="3"/>
      <c r="AS609" s="3"/>
      <c r="AT609" s="3"/>
      <c r="AU609" s="3"/>
      <c r="AV609" s="3"/>
      <c r="AW609" s="3"/>
      <c r="AX609" s="3"/>
      <c r="AY609" s="3"/>
      <c r="AZ609" s="3"/>
      <c r="BA609" s="3"/>
      <c r="BB609" s="3"/>
      <c r="BC609" s="3"/>
      <c r="BD609" s="3"/>
      <c r="BE609" s="3"/>
      <c r="BF609" s="3"/>
      <c r="BG609" s="3"/>
      <c r="BH609" s="3"/>
      <c r="BI609" s="3"/>
      <c r="BJ609" s="3"/>
      <c r="BK609" s="3"/>
      <c r="BL609" s="3"/>
      <c r="BM609" s="3"/>
      <c r="BN609" s="3"/>
      <c r="BO609" s="3"/>
      <c r="BP609" s="3"/>
      <c r="BQ609" s="3"/>
      <c r="BR609" s="3"/>
      <c r="BS609" s="3"/>
    </row>
    <row r="610" spans="1:71" ht="24.75" hidden="1" customHeight="1">
      <c r="A610" s="26"/>
      <c r="B610" s="3"/>
      <c r="C610" s="3"/>
      <c r="D610" s="3"/>
      <c r="E610" s="3"/>
      <c r="F610" s="3"/>
      <c r="G610" s="3"/>
      <c r="H610" s="3"/>
      <c r="I610" s="3"/>
      <c r="J610" s="3"/>
      <c r="K610" s="3"/>
      <c r="L610" s="3"/>
      <c r="M610" s="3"/>
      <c r="N610" s="3"/>
      <c r="O610" s="3"/>
      <c r="P610" s="3"/>
      <c r="Q610" s="3"/>
      <c r="R610" s="3"/>
      <c r="S610" s="3"/>
      <c r="T610" s="3"/>
      <c r="U610" s="3"/>
      <c r="V610" s="3"/>
      <c r="W610" s="3"/>
      <c r="X610" s="3"/>
      <c r="Y610" s="3"/>
      <c r="Z610" s="3"/>
      <c r="AA610" s="3"/>
      <c r="AB610" s="3"/>
      <c r="AC610" s="3"/>
      <c r="AD610" s="3"/>
      <c r="AE610" s="3"/>
      <c r="AF610" s="3"/>
      <c r="AG610" s="3"/>
      <c r="AH610" s="3"/>
      <c r="AI610" s="3"/>
      <c r="AJ610" s="3"/>
      <c r="AK610" s="3"/>
      <c r="AL610" s="3"/>
      <c r="AM610" s="3"/>
      <c r="AN610" s="3"/>
      <c r="AO610" s="3"/>
      <c r="AP610" s="3"/>
      <c r="AQ610" s="3"/>
      <c r="AR610" s="3"/>
      <c r="AS610" s="3"/>
      <c r="AT610" s="3"/>
      <c r="AU610" s="3"/>
      <c r="AV610" s="3"/>
      <c r="AW610" s="3"/>
      <c r="AX610" s="3"/>
      <c r="AY610" s="3"/>
      <c r="AZ610" s="3"/>
      <c r="BA610" s="3"/>
      <c r="BB610" s="3"/>
      <c r="BC610" s="3"/>
      <c r="BD610" s="3"/>
      <c r="BE610" s="3"/>
      <c r="BF610" s="3"/>
      <c r="BG610" s="3"/>
      <c r="BH610" s="3"/>
      <c r="BI610" s="3"/>
      <c r="BJ610" s="3"/>
      <c r="BK610" s="3"/>
      <c r="BL610" s="3"/>
      <c r="BM610" s="3"/>
      <c r="BN610" s="3"/>
      <c r="BO610" s="3"/>
      <c r="BP610" s="3"/>
      <c r="BQ610" s="3"/>
      <c r="BR610" s="3"/>
      <c r="BS610" s="3"/>
    </row>
    <row r="611" spans="1:71" ht="24.75" hidden="1" customHeight="1">
      <c r="A611" s="26"/>
      <c r="B611" s="3"/>
      <c r="C611" s="3"/>
      <c r="D611" s="3"/>
      <c r="E611" s="3"/>
      <c r="F611" s="3"/>
      <c r="G611" s="3"/>
      <c r="H611" s="3"/>
      <c r="I611" s="3"/>
      <c r="J611" s="3"/>
      <c r="K611" s="3"/>
      <c r="L611" s="3"/>
      <c r="M611" s="3"/>
      <c r="N611" s="3"/>
      <c r="O611" s="3"/>
      <c r="P611" s="3"/>
      <c r="Q611" s="3"/>
      <c r="R611" s="3"/>
      <c r="S611" s="3"/>
      <c r="T611" s="3"/>
      <c r="U611" s="3"/>
      <c r="V611" s="3"/>
      <c r="W611" s="3"/>
      <c r="X611" s="3"/>
      <c r="Y611" s="3"/>
      <c r="Z611" s="3"/>
      <c r="AA611" s="3"/>
      <c r="AB611" s="3"/>
      <c r="AC611" s="3"/>
      <c r="AD611" s="3"/>
      <c r="AE611" s="3"/>
      <c r="AF611" s="3"/>
      <c r="AG611" s="3"/>
      <c r="AH611" s="3"/>
      <c r="AI611" s="3"/>
      <c r="AJ611" s="3"/>
      <c r="AK611" s="3"/>
      <c r="AL611" s="3"/>
      <c r="AM611" s="3"/>
      <c r="AN611" s="3"/>
      <c r="AO611" s="3"/>
      <c r="AP611" s="3"/>
      <c r="AQ611" s="3"/>
      <c r="AR611" s="3"/>
      <c r="AS611" s="3"/>
      <c r="AT611" s="3"/>
      <c r="AU611" s="3"/>
      <c r="AV611" s="3"/>
      <c r="AW611" s="3"/>
      <c r="AX611" s="3"/>
      <c r="AY611" s="3"/>
      <c r="AZ611" s="3"/>
      <c r="BA611" s="3"/>
      <c r="BB611" s="3"/>
      <c r="BC611" s="3"/>
      <c r="BD611" s="3"/>
      <c r="BE611" s="3"/>
      <c r="BF611" s="3"/>
      <c r="BG611" s="3"/>
      <c r="BH611" s="3"/>
      <c r="BI611" s="3"/>
      <c r="BJ611" s="3"/>
      <c r="BK611" s="3"/>
      <c r="BL611" s="3"/>
      <c r="BM611" s="3"/>
      <c r="BN611" s="3"/>
      <c r="BO611" s="3"/>
      <c r="BP611" s="3"/>
      <c r="BQ611" s="3"/>
      <c r="BR611" s="3"/>
      <c r="BS611" s="3"/>
    </row>
    <row r="612" spans="1:71" ht="24.75" hidden="1" customHeight="1">
      <c r="A612" s="26"/>
      <c r="B612" s="3"/>
      <c r="C612" s="3"/>
      <c r="D612" s="3"/>
      <c r="E612" s="3"/>
      <c r="F612" s="3"/>
      <c r="G612" s="3"/>
      <c r="H612" s="3"/>
      <c r="I612" s="3"/>
      <c r="J612" s="3"/>
      <c r="K612" s="3"/>
      <c r="L612" s="3"/>
      <c r="M612" s="3"/>
      <c r="N612" s="3"/>
      <c r="O612" s="3"/>
      <c r="P612" s="3"/>
      <c r="Q612" s="3"/>
      <c r="R612" s="3"/>
      <c r="S612" s="3"/>
      <c r="T612" s="3"/>
      <c r="U612" s="3"/>
      <c r="V612" s="3"/>
      <c r="W612" s="3"/>
      <c r="X612" s="3"/>
      <c r="Y612" s="3"/>
      <c r="Z612" s="3"/>
      <c r="AA612" s="3"/>
      <c r="AB612" s="3"/>
      <c r="AC612" s="3"/>
      <c r="AD612" s="3"/>
      <c r="AE612" s="3"/>
      <c r="AF612" s="3"/>
      <c r="AG612" s="3"/>
      <c r="AH612" s="3"/>
      <c r="AI612" s="3"/>
      <c r="AJ612" s="3"/>
      <c r="AK612" s="3"/>
      <c r="AL612" s="3"/>
      <c r="AM612" s="3"/>
      <c r="AN612" s="3"/>
      <c r="AO612" s="3"/>
      <c r="AP612" s="3"/>
      <c r="AQ612" s="3"/>
      <c r="AR612" s="3"/>
      <c r="AS612" s="3"/>
      <c r="AT612" s="3"/>
      <c r="AU612" s="3"/>
      <c r="AV612" s="3"/>
      <c r="AW612" s="3"/>
      <c r="AX612" s="3"/>
      <c r="AY612" s="3"/>
      <c r="AZ612" s="3"/>
      <c r="BA612" s="3"/>
      <c r="BB612" s="3"/>
      <c r="BC612" s="3"/>
      <c r="BD612" s="3"/>
      <c r="BE612" s="3"/>
      <c r="BF612" s="3"/>
      <c r="BG612" s="3"/>
      <c r="BH612" s="3"/>
      <c r="BI612" s="3"/>
      <c r="BJ612" s="3"/>
      <c r="BK612" s="3"/>
      <c r="BL612" s="3"/>
      <c r="BM612" s="3"/>
      <c r="BN612" s="3"/>
      <c r="BO612" s="3"/>
      <c r="BP612" s="3"/>
      <c r="BQ612" s="3"/>
      <c r="BR612" s="3"/>
      <c r="BS612" s="3"/>
    </row>
    <row r="613" spans="1:71" ht="24.75" hidden="1" customHeight="1">
      <c r="A613" s="26"/>
      <c r="B613" s="3"/>
      <c r="C613" s="3"/>
      <c r="D613" s="3"/>
      <c r="E613" s="3"/>
      <c r="F613" s="3"/>
      <c r="G613" s="3"/>
      <c r="H613" s="3"/>
      <c r="I613" s="3"/>
      <c r="J613" s="3"/>
      <c r="K613" s="3"/>
      <c r="L613" s="3"/>
      <c r="M613" s="3"/>
      <c r="N613" s="3"/>
      <c r="O613" s="3"/>
      <c r="P613" s="3"/>
      <c r="Q613" s="3"/>
      <c r="R613" s="3"/>
      <c r="S613" s="3"/>
      <c r="T613" s="3"/>
      <c r="U613" s="3"/>
      <c r="V613" s="3"/>
      <c r="W613" s="3"/>
      <c r="X613" s="3"/>
      <c r="Y613" s="3"/>
      <c r="Z613" s="3"/>
      <c r="AA613" s="3"/>
      <c r="AB613" s="3"/>
      <c r="AC613" s="3"/>
      <c r="AD613" s="3"/>
      <c r="AE613" s="3"/>
      <c r="AF613" s="3"/>
      <c r="AG613" s="3"/>
      <c r="AH613" s="3"/>
      <c r="AI613" s="3"/>
      <c r="AJ613" s="3"/>
      <c r="AK613" s="3"/>
      <c r="AL613" s="3"/>
      <c r="AM613" s="3"/>
      <c r="AN613" s="3"/>
      <c r="AO613" s="3"/>
      <c r="AP613" s="3"/>
      <c r="AQ613" s="3"/>
      <c r="AR613" s="3"/>
      <c r="AS613" s="3"/>
      <c r="AT613" s="3"/>
      <c r="AU613" s="3"/>
      <c r="AV613" s="3"/>
      <c r="AW613" s="3"/>
      <c r="AX613" s="3"/>
      <c r="AY613" s="3"/>
      <c r="AZ613" s="3"/>
      <c r="BA613" s="3"/>
      <c r="BB613" s="3"/>
      <c r="BC613" s="3"/>
      <c r="BD613" s="3"/>
      <c r="BE613" s="3"/>
      <c r="BF613" s="3"/>
      <c r="BG613" s="3"/>
      <c r="BH613" s="3"/>
      <c r="BI613" s="3"/>
      <c r="BJ613" s="3"/>
      <c r="BK613" s="3"/>
      <c r="BL613" s="3"/>
      <c r="BM613" s="3"/>
      <c r="BN613" s="3"/>
      <c r="BO613" s="3"/>
      <c r="BP613" s="3"/>
      <c r="BQ613" s="3"/>
      <c r="BR613" s="3"/>
      <c r="BS613" s="3"/>
    </row>
    <row r="614" spans="1:71" ht="24.75" hidden="1" customHeight="1">
      <c r="A614" s="26"/>
      <c r="B614" s="3"/>
      <c r="C614" s="3"/>
      <c r="D614" s="3"/>
      <c r="E614" s="3"/>
      <c r="F614" s="3"/>
      <c r="G614" s="3"/>
      <c r="H614" s="3"/>
      <c r="I614" s="3"/>
      <c r="J614" s="3"/>
      <c r="K614" s="3"/>
      <c r="L614" s="3"/>
      <c r="M614" s="3"/>
      <c r="N614" s="3"/>
      <c r="O614" s="3"/>
      <c r="P614" s="3"/>
      <c r="Q614" s="3"/>
      <c r="R614" s="3"/>
      <c r="S614" s="3"/>
      <c r="T614" s="3"/>
      <c r="U614" s="3"/>
      <c r="V614" s="3"/>
      <c r="W614" s="3"/>
      <c r="X614" s="3"/>
      <c r="Y614" s="3"/>
      <c r="Z614" s="3"/>
      <c r="AA614" s="3"/>
      <c r="AB614" s="3"/>
      <c r="AC614" s="3"/>
      <c r="AD614" s="3"/>
      <c r="AE614" s="3"/>
      <c r="AF614" s="3"/>
      <c r="AG614" s="3"/>
      <c r="AH614" s="3"/>
      <c r="AI614" s="3"/>
      <c r="AJ614" s="3"/>
      <c r="AK614" s="3"/>
      <c r="AL614" s="3"/>
      <c r="AM614" s="3"/>
      <c r="AN614" s="3"/>
      <c r="AO614" s="3"/>
      <c r="AP614" s="3"/>
      <c r="AQ614" s="3"/>
      <c r="AR614" s="3"/>
      <c r="AS614" s="3"/>
      <c r="AT614" s="3"/>
      <c r="AU614" s="3"/>
      <c r="AV614" s="3"/>
      <c r="AW614" s="3"/>
      <c r="AX614" s="3"/>
      <c r="AY614" s="3"/>
      <c r="AZ614" s="3"/>
      <c r="BA614" s="3"/>
      <c r="BB614" s="3"/>
      <c r="BC614" s="3"/>
      <c r="BD614" s="3"/>
      <c r="BE614" s="3"/>
      <c r="BF614" s="3"/>
      <c r="BG614" s="3"/>
      <c r="BH614" s="3"/>
      <c r="BI614" s="3"/>
      <c r="BJ614" s="3"/>
      <c r="BK614" s="3"/>
      <c r="BL614" s="3"/>
      <c r="BM614" s="3"/>
      <c r="BN614" s="3"/>
      <c r="BO614" s="3"/>
      <c r="BP614" s="3"/>
      <c r="BQ614" s="3"/>
      <c r="BR614" s="3"/>
      <c r="BS614" s="3"/>
    </row>
    <row r="615" spans="1:71" ht="24.75" hidden="1" customHeight="1">
      <c r="A615" s="26"/>
      <c r="B615" s="3"/>
      <c r="C615" s="3"/>
      <c r="D615" s="3"/>
      <c r="E615" s="3"/>
      <c r="F615" s="3"/>
      <c r="G615" s="3"/>
      <c r="H615" s="3"/>
      <c r="I615" s="3"/>
      <c r="J615" s="3"/>
      <c r="K615" s="3"/>
      <c r="L615" s="3"/>
      <c r="M615" s="3"/>
      <c r="N615" s="3"/>
      <c r="O615" s="3"/>
      <c r="P615" s="3"/>
      <c r="Q615" s="3"/>
      <c r="R615" s="3"/>
      <c r="S615" s="3"/>
      <c r="T615" s="3"/>
      <c r="U615" s="3"/>
      <c r="V615" s="3"/>
      <c r="W615" s="3"/>
      <c r="X615" s="3"/>
      <c r="Y615" s="3"/>
      <c r="Z615" s="3"/>
      <c r="AA615" s="3"/>
      <c r="AB615" s="3"/>
      <c r="AC615" s="3"/>
      <c r="AD615" s="3"/>
      <c r="AE615" s="3"/>
      <c r="AF615" s="3"/>
      <c r="AG615" s="3"/>
      <c r="AH615" s="3"/>
      <c r="AI615" s="3"/>
      <c r="AJ615" s="3"/>
      <c r="AK615" s="3"/>
      <c r="AL615" s="3"/>
      <c r="AM615" s="3"/>
      <c r="AN615" s="3"/>
      <c r="AO615" s="3"/>
      <c r="AP615" s="3"/>
      <c r="AQ615" s="3"/>
      <c r="AR615" s="3"/>
      <c r="AS615" s="3"/>
      <c r="AT615" s="3"/>
      <c r="AU615" s="3"/>
      <c r="AV615" s="3"/>
      <c r="AW615" s="3"/>
      <c r="AX615" s="3"/>
      <c r="AY615" s="3"/>
      <c r="AZ615" s="3"/>
      <c r="BA615" s="3"/>
      <c r="BB615" s="3"/>
      <c r="BC615" s="3"/>
      <c r="BD615" s="3"/>
      <c r="BE615" s="3"/>
      <c r="BF615" s="3"/>
      <c r="BG615" s="3"/>
      <c r="BH615" s="3"/>
      <c r="BI615" s="3"/>
      <c r="BJ615" s="3"/>
      <c r="BK615" s="3"/>
      <c r="BL615" s="3"/>
      <c r="BM615" s="3"/>
      <c r="BN615" s="3"/>
      <c r="BO615" s="3"/>
      <c r="BP615" s="3"/>
      <c r="BQ615" s="3"/>
      <c r="BR615" s="3"/>
      <c r="BS615" s="3"/>
    </row>
    <row r="616" spans="1:71" ht="24.75" hidden="1" customHeight="1">
      <c r="A616" s="26"/>
      <c r="B616" s="3"/>
      <c r="C616" s="3"/>
      <c r="D616" s="3"/>
      <c r="E616" s="3"/>
      <c r="F616" s="3"/>
      <c r="G616" s="3"/>
      <c r="H616" s="3"/>
      <c r="I616" s="3"/>
      <c r="J616" s="3"/>
      <c r="K616" s="3"/>
      <c r="L616" s="3"/>
      <c r="M616" s="3"/>
      <c r="N616" s="3"/>
      <c r="O616" s="3"/>
      <c r="P616" s="3"/>
      <c r="Q616" s="3"/>
      <c r="R616" s="3"/>
      <c r="S616" s="3"/>
      <c r="T616" s="3"/>
      <c r="U616" s="3"/>
      <c r="V616" s="3"/>
      <c r="W616" s="3"/>
      <c r="X616" s="3"/>
      <c r="Y616" s="3"/>
      <c r="Z616" s="3"/>
      <c r="AA616" s="3"/>
      <c r="AB616" s="3"/>
      <c r="AC616" s="3"/>
      <c r="AD616" s="3"/>
      <c r="AE616" s="3"/>
      <c r="AF616" s="3"/>
      <c r="AG616" s="3"/>
      <c r="AH616" s="3"/>
      <c r="AI616" s="3"/>
      <c r="AJ616" s="3"/>
      <c r="AK616" s="3"/>
      <c r="AL616" s="3"/>
      <c r="AM616" s="3"/>
      <c r="AN616" s="3"/>
      <c r="AO616" s="3"/>
      <c r="AP616" s="3"/>
      <c r="AQ616" s="3"/>
      <c r="AR616" s="3"/>
      <c r="AS616" s="3"/>
      <c r="AT616" s="3"/>
      <c r="AU616" s="3"/>
      <c r="AV616" s="3"/>
      <c r="AW616" s="3"/>
      <c r="AX616" s="3"/>
      <c r="AY616" s="3"/>
      <c r="AZ616" s="3"/>
      <c r="BA616" s="3"/>
      <c r="BB616" s="3"/>
      <c r="BC616" s="3"/>
      <c r="BD616" s="3"/>
      <c r="BE616" s="3"/>
      <c r="BF616" s="3"/>
      <c r="BG616" s="3"/>
      <c r="BH616" s="3"/>
      <c r="BI616" s="3"/>
      <c r="BJ616" s="3"/>
      <c r="BK616" s="3"/>
      <c r="BL616" s="3"/>
      <c r="BM616" s="3"/>
      <c r="BN616" s="3"/>
      <c r="BO616" s="3"/>
      <c r="BP616" s="3"/>
      <c r="BQ616" s="3"/>
      <c r="BR616" s="3"/>
      <c r="BS616" s="3"/>
    </row>
    <row r="617" spans="1:71" ht="24.75" hidden="1" customHeight="1">
      <c r="A617" s="26"/>
      <c r="B617" s="3"/>
      <c r="C617" s="3"/>
      <c r="D617" s="3"/>
      <c r="E617" s="3"/>
      <c r="F617" s="3"/>
      <c r="G617" s="3"/>
      <c r="H617" s="3"/>
      <c r="I617" s="3"/>
      <c r="J617" s="3"/>
      <c r="K617" s="3"/>
      <c r="L617" s="3"/>
      <c r="M617" s="3"/>
      <c r="N617" s="3"/>
      <c r="O617" s="3"/>
      <c r="P617" s="3"/>
      <c r="Q617" s="3"/>
      <c r="R617" s="3"/>
      <c r="S617" s="3"/>
      <c r="T617" s="3"/>
      <c r="U617" s="3"/>
      <c r="V617" s="3"/>
      <c r="W617" s="3"/>
      <c r="X617" s="3"/>
      <c r="Y617" s="3"/>
      <c r="Z617" s="3"/>
      <c r="AA617" s="3"/>
      <c r="AB617" s="3"/>
      <c r="AC617" s="3"/>
      <c r="AD617" s="3"/>
      <c r="AE617" s="3"/>
      <c r="AF617" s="3"/>
      <c r="AG617" s="3"/>
      <c r="AH617" s="3"/>
      <c r="AI617" s="3"/>
      <c r="AJ617" s="3"/>
      <c r="AK617" s="3"/>
      <c r="AL617" s="3"/>
      <c r="AM617" s="3"/>
      <c r="AN617" s="3"/>
      <c r="AO617" s="3"/>
      <c r="AP617" s="3"/>
      <c r="AQ617" s="3"/>
      <c r="AR617" s="3"/>
      <c r="AS617" s="3"/>
      <c r="AT617" s="3"/>
      <c r="AU617" s="3"/>
      <c r="AV617" s="3"/>
      <c r="AW617" s="3"/>
      <c r="AX617" s="3"/>
      <c r="AY617" s="3"/>
      <c r="AZ617" s="3"/>
      <c r="BA617" s="3"/>
      <c r="BB617" s="3"/>
      <c r="BC617" s="3"/>
      <c r="BD617" s="3"/>
      <c r="BE617" s="3"/>
      <c r="BF617" s="3"/>
      <c r="BG617" s="3"/>
      <c r="BH617" s="3"/>
      <c r="BI617" s="3"/>
      <c r="BJ617" s="3"/>
      <c r="BK617" s="3"/>
      <c r="BL617" s="3"/>
      <c r="BM617" s="3"/>
      <c r="BN617" s="3"/>
      <c r="BO617" s="3"/>
      <c r="BP617" s="3"/>
      <c r="BQ617" s="3"/>
      <c r="BR617" s="3"/>
      <c r="BS617" s="3"/>
    </row>
    <row r="618" spans="1:71" ht="24.75" hidden="1" customHeight="1">
      <c r="A618" s="26"/>
      <c r="B618" s="3"/>
      <c r="C618" s="3"/>
      <c r="D618" s="3"/>
      <c r="E618" s="3"/>
      <c r="F618" s="3"/>
      <c r="G618" s="3"/>
      <c r="H618" s="3"/>
      <c r="I618" s="3"/>
      <c r="J618" s="3"/>
      <c r="K618" s="3"/>
      <c r="L618" s="3"/>
      <c r="M618" s="3"/>
      <c r="N618" s="3"/>
      <c r="O618" s="3"/>
      <c r="P618" s="3"/>
      <c r="Q618" s="3"/>
      <c r="R618" s="3"/>
      <c r="S618" s="3"/>
      <c r="T618" s="3"/>
      <c r="U618" s="3"/>
      <c r="V618" s="3"/>
      <c r="W618" s="3"/>
      <c r="X618" s="3"/>
      <c r="Y618" s="3"/>
      <c r="Z618" s="3"/>
      <c r="AA618" s="3"/>
      <c r="AB618" s="3"/>
      <c r="AC618" s="3"/>
      <c r="AD618" s="3"/>
      <c r="AE618" s="3"/>
      <c r="AF618" s="3"/>
      <c r="AG618" s="3"/>
      <c r="AH618" s="3"/>
      <c r="AI618" s="3"/>
      <c r="AJ618" s="3"/>
      <c r="AK618" s="3"/>
      <c r="AL618" s="3"/>
      <c r="AM618" s="3"/>
      <c r="AN618" s="3"/>
      <c r="AO618" s="3"/>
      <c r="AP618" s="3"/>
      <c r="AQ618" s="3"/>
      <c r="AR618" s="3"/>
      <c r="AS618" s="3"/>
      <c r="AT618" s="3"/>
      <c r="AU618" s="3"/>
      <c r="AV618" s="3"/>
      <c r="AW618" s="3"/>
      <c r="AX618" s="3"/>
      <c r="AY618" s="3"/>
      <c r="AZ618" s="3"/>
      <c r="BA618" s="3"/>
      <c r="BB618" s="3"/>
      <c r="BC618" s="3"/>
      <c r="BD618" s="3"/>
      <c r="BE618" s="3"/>
      <c r="BF618" s="3"/>
      <c r="BG618" s="3"/>
      <c r="BH618" s="3"/>
      <c r="BI618" s="3"/>
      <c r="BJ618" s="3"/>
      <c r="BK618" s="3"/>
      <c r="BL618" s="3"/>
      <c r="BM618" s="3"/>
      <c r="BN618" s="3"/>
      <c r="BO618" s="3"/>
      <c r="BP618" s="3"/>
      <c r="BQ618" s="3"/>
      <c r="BR618" s="3"/>
      <c r="BS618" s="3"/>
    </row>
    <row r="619" spans="1:71" ht="24.75" hidden="1" customHeight="1">
      <c r="A619" s="26"/>
      <c r="B619" s="3"/>
      <c r="C619" s="3"/>
      <c r="D619" s="3"/>
      <c r="E619" s="3"/>
      <c r="F619" s="3"/>
      <c r="G619" s="3"/>
      <c r="H619" s="3"/>
      <c r="I619" s="3"/>
      <c r="J619" s="3"/>
      <c r="K619" s="3"/>
      <c r="L619" s="3"/>
      <c r="M619" s="3"/>
      <c r="N619" s="3"/>
      <c r="O619" s="3"/>
      <c r="P619" s="3"/>
      <c r="Q619" s="3"/>
      <c r="R619" s="3"/>
      <c r="S619" s="3"/>
      <c r="T619" s="3"/>
      <c r="U619" s="3"/>
      <c r="V619" s="3"/>
      <c r="W619" s="3"/>
      <c r="X619" s="3"/>
      <c r="Y619" s="3"/>
      <c r="Z619" s="3"/>
      <c r="AA619" s="3"/>
      <c r="AB619" s="3"/>
      <c r="AC619" s="3"/>
      <c r="AD619" s="3"/>
      <c r="AE619" s="3"/>
      <c r="AF619" s="3"/>
      <c r="AG619" s="3"/>
      <c r="AH619" s="3"/>
      <c r="AI619" s="3"/>
      <c r="AJ619" s="3"/>
      <c r="AK619" s="3"/>
      <c r="AL619" s="3"/>
      <c r="AM619" s="3"/>
      <c r="AN619" s="3"/>
      <c r="AO619" s="3"/>
      <c r="AP619" s="3"/>
      <c r="AQ619" s="3"/>
      <c r="AR619" s="3"/>
      <c r="AS619" s="3"/>
      <c r="AT619" s="3"/>
      <c r="AU619" s="3"/>
      <c r="AV619" s="3"/>
      <c r="AW619" s="3"/>
      <c r="AX619" s="3"/>
      <c r="AY619" s="3"/>
      <c r="AZ619" s="3"/>
      <c r="BA619" s="3"/>
      <c r="BB619" s="3"/>
      <c r="BC619" s="3"/>
      <c r="BD619" s="3"/>
      <c r="BE619" s="3"/>
      <c r="BF619" s="3"/>
      <c r="BG619" s="3"/>
      <c r="BH619" s="3"/>
      <c r="BI619" s="3"/>
      <c r="BJ619" s="3"/>
      <c r="BK619" s="3"/>
      <c r="BL619" s="3"/>
      <c r="BM619" s="3"/>
      <c r="BN619" s="3"/>
      <c r="BO619" s="3"/>
      <c r="BP619" s="3"/>
      <c r="BQ619" s="3"/>
      <c r="BR619" s="3"/>
      <c r="BS619" s="3"/>
    </row>
    <row r="620" spans="1:71" ht="24.75" hidden="1" customHeight="1">
      <c r="A620" s="26"/>
      <c r="B620" s="3"/>
      <c r="C620" s="3"/>
      <c r="D620" s="3"/>
      <c r="E620" s="3"/>
      <c r="F620" s="3"/>
      <c r="G620" s="3"/>
      <c r="H620" s="3"/>
      <c r="I620" s="3"/>
      <c r="J620" s="3"/>
      <c r="K620" s="3"/>
      <c r="L620" s="3"/>
      <c r="M620" s="3"/>
      <c r="N620" s="3"/>
      <c r="O620" s="3"/>
      <c r="P620" s="3"/>
      <c r="Q620" s="3"/>
      <c r="R620" s="3"/>
      <c r="S620" s="3"/>
      <c r="T620" s="3"/>
      <c r="U620" s="3"/>
      <c r="V620" s="3"/>
      <c r="W620" s="3"/>
      <c r="X620" s="3"/>
      <c r="Y620" s="3"/>
      <c r="Z620" s="3"/>
      <c r="AA620" s="3"/>
      <c r="AB620" s="3"/>
      <c r="AC620" s="3"/>
      <c r="AD620" s="3"/>
      <c r="AE620" s="3"/>
      <c r="AF620" s="3"/>
      <c r="AG620" s="3"/>
      <c r="AH620" s="3"/>
      <c r="AI620" s="3"/>
      <c r="AJ620" s="3"/>
      <c r="AK620" s="3"/>
      <c r="AL620" s="3"/>
      <c r="AM620" s="3"/>
      <c r="AN620" s="3"/>
      <c r="AO620" s="3"/>
      <c r="AP620" s="3"/>
      <c r="AQ620" s="3"/>
      <c r="AR620" s="3"/>
      <c r="AS620" s="3"/>
      <c r="AT620" s="3"/>
      <c r="AU620" s="3"/>
      <c r="AV620" s="3"/>
      <c r="AW620" s="3"/>
      <c r="AX620" s="3"/>
      <c r="AY620" s="3"/>
      <c r="AZ620" s="3"/>
      <c r="BA620" s="3"/>
      <c r="BB620" s="3"/>
      <c r="BC620" s="3"/>
      <c r="BD620" s="3"/>
      <c r="BE620" s="3"/>
      <c r="BF620" s="3"/>
      <c r="BG620" s="3"/>
      <c r="BH620" s="3"/>
      <c r="BI620" s="3"/>
      <c r="BJ620" s="3"/>
      <c r="BK620" s="3"/>
      <c r="BL620" s="3"/>
      <c r="BM620" s="3"/>
      <c r="BN620" s="3"/>
      <c r="BO620" s="3"/>
      <c r="BP620" s="3"/>
      <c r="BQ620" s="3"/>
      <c r="BR620" s="3"/>
      <c r="BS620" s="3"/>
    </row>
    <row r="621" spans="1:71" ht="24.75" hidden="1" customHeight="1">
      <c r="A621" s="26"/>
      <c r="B621" s="3"/>
      <c r="C621" s="3"/>
      <c r="D621" s="3"/>
      <c r="E621" s="3"/>
      <c r="F621" s="3"/>
      <c r="G621" s="3"/>
      <c r="H621" s="3"/>
      <c r="I621" s="3"/>
      <c r="J621" s="3"/>
      <c r="K621" s="3"/>
      <c r="L621" s="3"/>
      <c r="M621" s="3"/>
      <c r="N621" s="3"/>
      <c r="O621" s="3"/>
      <c r="P621" s="3"/>
      <c r="Q621" s="3"/>
      <c r="R621" s="3"/>
      <c r="S621" s="3"/>
      <c r="T621" s="3"/>
      <c r="U621" s="3"/>
      <c r="V621" s="3"/>
      <c r="W621" s="3"/>
      <c r="X621" s="3"/>
      <c r="Y621" s="3"/>
      <c r="Z621" s="3"/>
      <c r="AA621" s="3"/>
      <c r="AB621" s="3"/>
      <c r="AC621" s="3"/>
      <c r="AD621" s="3"/>
      <c r="AE621" s="3"/>
      <c r="AF621" s="3"/>
      <c r="AG621" s="3"/>
      <c r="AH621" s="3"/>
      <c r="AI621" s="3"/>
      <c r="AJ621" s="3"/>
      <c r="AK621" s="3"/>
      <c r="AL621" s="3"/>
      <c r="AM621" s="3"/>
      <c r="AN621" s="3"/>
      <c r="AO621" s="3"/>
      <c r="AP621" s="3"/>
      <c r="AQ621" s="3"/>
      <c r="AR621" s="3"/>
      <c r="AS621" s="3"/>
      <c r="AT621" s="3"/>
      <c r="AU621" s="3"/>
      <c r="AV621" s="3"/>
      <c r="AW621" s="3"/>
      <c r="AX621" s="3"/>
      <c r="AY621" s="3"/>
      <c r="AZ621" s="3"/>
      <c r="BA621" s="3"/>
      <c r="BB621" s="3"/>
      <c r="BC621" s="3"/>
      <c r="BD621" s="3"/>
      <c r="BE621" s="3"/>
      <c r="BF621" s="3"/>
      <c r="BG621" s="3"/>
      <c r="BH621" s="3"/>
      <c r="BI621" s="3"/>
      <c r="BJ621" s="3"/>
      <c r="BK621" s="3"/>
      <c r="BL621" s="3"/>
      <c r="BM621" s="3"/>
      <c r="BN621" s="3"/>
      <c r="BO621" s="3"/>
      <c r="BP621" s="3"/>
      <c r="BQ621" s="3"/>
      <c r="BR621" s="3"/>
      <c r="BS621" s="3"/>
    </row>
    <row r="622" spans="1:71" ht="24.75" hidden="1" customHeight="1">
      <c r="A622" s="26"/>
      <c r="B622" s="3"/>
      <c r="C622" s="3"/>
      <c r="D622" s="3"/>
      <c r="E622" s="3"/>
      <c r="F622" s="3"/>
      <c r="G622" s="3"/>
      <c r="H622" s="3"/>
      <c r="I622" s="3"/>
      <c r="J622" s="3"/>
      <c r="K622" s="3"/>
      <c r="L622" s="3"/>
      <c r="M622" s="3"/>
      <c r="N622" s="3"/>
      <c r="O622" s="3"/>
      <c r="P622" s="3"/>
      <c r="Q622" s="3"/>
      <c r="R622" s="3"/>
      <c r="S622" s="3"/>
      <c r="T622" s="3"/>
      <c r="U622" s="3"/>
      <c r="V622" s="3"/>
      <c r="W622" s="3"/>
      <c r="X622" s="3"/>
      <c r="Y622" s="3"/>
      <c r="Z622" s="3"/>
      <c r="AA622" s="3"/>
      <c r="AB622" s="3"/>
      <c r="AC622" s="3"/>
      <c r="AD622" s="3"/>
      <c r="AE622" s="3"/>
      <c r="AF622" s="3"/>
      <c r="AG622" s="3"/>
      <c r="AH622" s="3"/>
      <c r="AI622" s="3"/>
      <c r="AJ622" s="3"/>
      <c r="AK622" s="3"/>
      <c r="AL622" s="3"/>
      <c r="AM622" s="3"/>
      <c r="AN622" s="3"/>
      <c r="AO622" s="3"/>
      <c r="AP622" s="3"/>
      <c r="AQ622" s="3"/>
      <c r="AR622" s="3"/>
      <c r="AS622" s="3"/>
      <c r="AT622" s="3"/>
      <c r="AU622" s="3"/>
      <c r="AV622" s="3"/>
      <c r="AW622" s="3"/>
      <c r="AX622" s="3"/>
      <c r="AY622" s="3"/>
      <c r="AZ622" s="3"/>
      <c r="BA622" s="3"/>
      <c r="BB622" s="3"/>
      <c r="BC622" s="3"/>
      <c r="BD622" s="3"/>
      <c r="BE622" s="3"/>
      <c r="BF622" s="3"/>
      <c r="BG622" s="3"/>
      <c r="BH622" s="3"/>
      <c r="BI622" s="3"/>
      <c r="BJ622" s="3"/>
      <c r="BK622" s="3"/>
      <c r="BL622" s="3"/>
      <c r="BM622" s="3"/>
      <c r="BN622" s="3"/>
      <c r="BO622" s="3"/>
      <c r="BP622" s="3"/>
      <c r="BQ622" s="3"/>
      <c r="BR622" s="3"/>
      <c r="BS622" s="3"/>
    </row>
    <row r="623" spans="1:71" ht="24.75" hidden="1" customHeight="1">
      <c r="A623" s="26"/>
      <c r="B623" s="3"/>
      <c r="C623" s="3"/>
      <c r="D623" s="3"/>
      <c r="E623" s="3"/>
      <c r="F623" s="3"/>
      <c r="G623" s="3"/>
      <c r="H623" s="3"/>
      <c r="I623" s="3"/>
      <c r="J623" s="3"/>
      <c r="K623" s="3"/>
      <c r="L623" s="3"/>
      <c r="M623" s="3"/>
      <c r="N623" s="3"/>
      <c r="O623" s="3"/>
      <c r="P623" s="3"/>
      <c r="Q623" s="3"/>
      <c r="R623" s="3"/>
      <c r="S623" s="3"/>
      <c r="T623" s="3"/>
      <c r="U623" s="3"/>
      <c r="V623" s="3"/>
      <c r="W623" s="3"/>
      <c r="X623" s="3"/>
      <c r="Y623" s="3"/>
      <c r="Z623" s="3"/>
      <c r="AA623" s="3"/>
      <c r="AB623" s="3"/>
      <c r="AC623" s="3"/>
      <c r="AD623" s="3"/>
      <c r="AE623" s="3"/>
      <c r="AF623" s="3"/>
      <c r="AG623" s="3"/>
      <c r="AH623" s="3"/>
      <c r="AI623" s="3"/>
      <c r="AJ623" s="3"/>
      <c r="AK623" s="3"/>
      <c r="AL623" s="3"/>
      <c r="AM623" s="3"/>
      <c r="AN623" s="3"/>
      <c r="AO623" s="3"/>
      <c r="AP623" s="3"/>
      <c r="AQ623" s="3"/>
      <c r="AR623" s="3"/>
      <c r="AS623" s="3"/>
      <c r="AT623" s="3"/>
      <c r="AU623" s="3"/>
      <c r="AV623" s="3"/>
      <c r="AW623" s="3"/>
      <c r="AX623" s="3"/>
      <c r="AY623" s="3"/>
      <c r="AZ623" s="3"/>
      <c r="BA623" s="3"/>
      <c r="BB623" s="3"/>
      <c r="BC623" s="3"/>
      <c r="BD623" s="3"/>
      <c r="BE623" s="3"/>
      <c r="BF623" s="3"/>
      <c r="BG623" s="3"/>
      <c r="BH623" s="3"/>
      <c r="BI623" s="3"/>
      <c r="BJ623" s="3"/>
      <c r="BK623" s="3"/>
      <c r="BL623" s="3"/>
      <c r="BM623" s="3"/>
      <c r="BN623" s="3"/>
      <c r="BO623" s="3"/>
      <c r="BP623" s="3"/>
      <c r="BQ623" s="3"/>
      <c r="BR623" s="3"/>
      <c r="BS623" s="3"/>
    </row>
    <row r="624" spans="1:71" ht="24.75" hidden="1" customHeight="1">
      <c r="A624" s="26"/>
      <c r="B624" s="3"/>
      <c r="C624" s="3"/>
      <c r="D624" s="3"/>
      <c r="E624" s="3"/>
      <c r="F624" s="3"/>
      <c r="G624" s="3"/>
      <c r="H624" s="3"/>
      <c r="I624" s="3"/>
      <c r="J624" s="3"/>
      <c r="K624" s="3"/>
      <c r="L624" s="3"/>
      <c r="M624" s="3"/>
      <c r="N624" s="3"/>
      <c r="O624" s="3"/>
      <c r="P624" s="3"/>
      <c r="Q624" s="3"/>
      <c r="R624" s="3"/>
      <c r="S624" s="3"/>
      <c r="T624" s="3"/>
      <c r="U624" s="3"/>
      <c r="V624" s="3"/>
      <c r="W624" s="3"/>
      <c r="X624" s="3"/>
      <c r="Y624" s="3"/>
      <c r="Z624" s="3"/>
      <c r="AA624" s="3"/>
      <c r="AB624" s="3"/>
      <c r="AC624" s="3"/>
      <c r="AD624" s="3"/>
      <c r="AE624" s="3"/>
      <c r="AF624" s="3"/>
      <c r="AG624" s="3"/>
      <c r="AH624" s="3"/>
      <c r="AI624" s="3"/>
      <c r="AJ624" s="3"/>
      <c r="AK624" s="3"/>
      <c r="AL624" s="3"/>
      <c r="AM624" s="3"/>
      <c r="AN624" s="3"/>
      <c r="AO624" s="3"/>
      <c r="AP624" s="3"/>
      <c r="AQ624" s="3"/>
      <c r="AR624" s="3"/>
      <c r="AS624" s="3"/>
      <c r="AT624" s="3"/>
      <c r="AU624" s="3"/>
      <c r="AV624" s="3"/>
      <c r="AW624" s="3"/>
      <c r="AX624" s="3"/>
      <c r="AY624" s="3"/>
      <c r="AZ624" s="3"/>
      <c r="BA624" s="3"/>
      <c r="BB624" s="3"/>
      <c r="BC624" s="3"/>
      <c r="BD624" s="3"/>
      <c r="BE624" s="3"/>
      <c r="BF624" s="3"/>
      <c r="BG624" s="3"/>
      <c r="BH624" s="3"/>
      <c r="BI624" s="3"/>
      <c r="BJ624" s="3"/>
      <c r="BK624" s="3"/>
      <c r="BL624" s="3"/>
      <c r="BM624" s="3"/>
      <c r="BN624" s="3"/>
      <c r="BO624" s="3"/>
      <c r="BP624" s="3"/>
      <c r="BQ624" s="3"/>
      <c r="BR624" s="3"/>
      <c r="BS624" s="3"/>
    </row>
    <row r="625" spans="1:71" ht="24.75" hidden="1" customHeight="1">
      <c r="A625" s="26"/>
      <c r="B625" s="3"/>
      <c r="C625" s="3"/>
      <c r="D625" s="3"/>
      <c r="E625" s="3"/>
      <c r="F625" s="3"/>
      <c r="G625" s="3"/>
      <c r="H625" s="3"/>
      <c r="I625" s="3"/>
      <c r="J625" s="3"/>
      <c r="K625" s="3"/>
      <c r="L625" s="3"/>
      <c r="M625" s="3"/>
      <c r="N625" s="3"/>
      <c r="O625" s="3"/>
      <c r="P625" s="3"/>
      <c r="Q625" s="3"/>
      <c r="R625" s="3"/>
      <c r="S625" s="3"/>
      <c r="T625" s="3"/>
      <c r="U625" s="3"/>
      <c r="V625" s="3"/>
      <c r="W625" s="3"/>
      <c r="X625" s="3"/>
      <c r="Y625" s="3"/>
      <c r="Z625" s="3"/>
      <c r="AA625" s="3"/>
      <c r="AB625" s="3"/>
      <c r="AC625" s="3"/>
      <c r="AD625" s="3"/>
      <c r="AE625" s="3"/>
      <c r="AF625" s="3"/>
      <c r="AG625" s="3"/>
      <c r="AH625" s="3"/>
      <c r="AI625" s="3"/>
      <c r="AJ625" s="3"/>
      <c r="AK625" s="3"/>
      <c r="AL625" s="3"/>
      <c r="AM625" s="3"/>
      <c r="AN625" s="3"/>
      <c r="AO625" s="3"/>
      <c r="AP625" s="3"/>
      <c r="AQ625" s="3"/>
      <c r="AR625" s="3"/>
      <c r="AS625" s="3"/>
      <c r="AT625" s="3"/>
      <c r="AU625" s="3"/>
      <c r="AV625" s="3"/>
      <c r="AW625" s="3"/>
      <c r="AX625" s="3"/>
      <c r="AY625" s="3"/>
      <c r="AZ625" s="3"/>
      <c r="BA625" s="3"/>
      <c r="BB625" s="3"/>
      <c r="BC625" s="3"/>
      <c r="BD625" s="3"/>
      <c r="BE625" s="3"/>
      <c r="BF625" s="3"/>
      <c r="BG625" s="3"/>
      <c r="BH625" s="3"/>
      <c r="BI625" s="3"/>
      <c r="BJ625" s="3"/>
      <c r="BK625" s="3"/>
      <c r="BL625" s="3"/>
      <c r="BM625" s="3"/>
      <c r="BN625" s="3"/>
      <c r="BO625" s="3"/>
      <c r="BP625" s="3"/>
      <c r="BQ625" s="3"/>
      <c r="BR625" s="3"/>
      <c r="BS625" s="3"/>
    </row>
    <row r="626" spans="1:71" ht="24.75" hidden="1" customHeight="1">
      <c r="A626" s="26"/>
      <c r="B626" s="3"/>
      <c r="C626" s="3"/>
      <c r="D626" s="3"/>
      <c r="E626" s="3"/>
      <c r="F626" s="3"/>
      <c r="G626" s="3"/>
      <c r="H626" s="3"/>
      <c r="I626" s="3"/>
      <c r="J626" s="3"/>
      <c r="K626" s="3"/>
      <c r="L626" s="3"/>
      <c r="M626" s="3"/>
      <c r="N626" s="3"/>
      <c r="O626" s="3"/>
      <c r="P626" s="3"/>
      <c r="Q626" s="3"/>
      <c r="R626" s="3"/>
      <c r="S626" s="3"/>
      <c r="T626" s="3"/>
      <c r="U626" s="3"/>
      <c r="V626" s="3"/>
      <c r="W626" s="3"/>
      <c r="X626" s="3"/>
      <c r="Y626" s="3"/>
      <c r="Z626" s="3"/>
      <c r="AA626" s="3"/>
      <c r="AB626" s="3"/>
      <c r="AC626" s="3"/>
      <c r="AD626" s="3"/>
      <c r="AE626" s="3"/>
      <c r="AF626" s="3"/>
      <c r="AG626" s="3"/>
      <c r="AH626" s="3"/>
      <c r="AI626" s="3"/>
      <c r="AJ626" s="3"/>
      <c r="AK626" s="3"/>
      <c r="AL626" s="3"/>
      <c r="AM626" s="3"/>
      <c r="AN626" s="3"/>
      <c r="AO626" s="3"/>
      <c r="AP626" s="3"/>
      <c r="AQ626" s="3"/>
      <c r="AR626" s="3"/>
      <c r="AS626" s="3"/>
      <c r="AT626" s="3"/>
      <c r="AU626" s="3"/>
      <c r="AV626" s="3"/>
      <c r="AW626" s="3"/>
      <c r="AX626" s="3"/>
      <c r="AY626" s="3"/>
      <c r="AZ626" s="3"/>
      <c r="BA626" s="3"/>
      <c r="BB626" s="3"/>
      <c r="BC626" s="3"/>
      <c r="BD626" s="3"/>
      <c r="BE626" s="3"/>
      <c r="BF626" s="3"/>
      <c r="BG626" s="3"/>
      <c r="BH626" s="3"/>
      <c r="BI626" s="3"/>
      <c r="BJ626" s="3"/>
      <c r="BK626" s="3"/>
      <c r="BL626" s="3"/>
      <c r="BM626" s="3"/>
      <c r="BN626" s="3"/>
      <c r="BO626" s="3"/>
      <c r="BP626" s="3"/>
      <c r="BQ626" s="3"/>
      <c r="BR626" s="3"/>
      <c r="BS626" s="3"/>
    </row>
    <row r="627" spans="1:71" ht="24.75" hidden="1" customHeight="1">
      <c r="A627" s="26"/>
      <c r="B627" s="3"/>
      <c r="C627" s="3"/>
      <c r="D627" s="3"/>
      <c r="E627" s="3"/>
      <c r="F627" s="3"/>
      <c r="G627" s="3"/>
      <c r="H627" s="3"/>
      <c r="I627" s="3"/>
      <c r="J627" s="3"/>
      <c r="K627" s="3"/>
      <c r="L627" s="3"/>
      <c r="M627" s="3"/>
      <c r="N627" s="3"/>
      <c r="O627" s="3"/>
      <c r="P627" s="3"/>
      <c r="Q627" s="3"/>
      <c r="R627" s="3"/>
      <c r="S627" s="3"/>
      <c r="T627" s="3"/>
      <c r="U627" s="3"/>
      <c r="V627" s="3"/>
      <c r="W627" s="3"/>
      <c r="X627" s="3"/>
      <c r="Y627" s="3"/>
      <c r="Z627" s="3"/>
      <c r="AA627" s="3"/>
      <c r="AB627" s="3"/>
      <c r="AC627" s="3"/>
      <c r="AD627" s="3"/>
      <c r="AE627" s="3"/>
      <c r="AF627" s="3"/>
      <c r="AG627" s="3"/>
      <c r="AH627" s="3"/>
      <c r="AI627" s="3"/>
      <c r="AJ627" s="3"/>
      <c r="AK627" s="3"/>
      <c r="AL627" s="3"/>
      <c r="AM627" s="3"/>
      <c r="AN627" s="3"/>
      <c r="AO627" s="3"/>
      <c r="AP627" s="3"/>
      <c r="AQ627" s="3"/>
      <c r="AR627" s="3"/>
      <c r="AS627" s="3"/>
      <c r="AT627" s="3"/>
      <c r="AU627" s="3"/>
      <c r="AV627" s="3"/>
      <c r="AW627" s="3"/>
      <c r="AX627" s="3"/>
      <c r="AY627" s="3"/>
      <c r="AZ627" s="3"/>
      <c r="BA627" s="3"/>
      <c r="BB627" s="3"/>
      <c r="BC627" s="3"/>
      <c r="BD627" s="3"/>
      <c r="BE627" s="3"/>
      <c r="BF627" s="3"/>
      <c r="BG627" s="3"/>
      <c r="BH627" s="3"/>
      <c r="BI627" s="3"/>
      <c r="BJ627" s="3"/>
      <c r="BK627" s="3"/>
      <c r="BL627" s="3"/>
      <c r="BM627" s="3"/>
      <c r="BN627" s="3"/>
      <c r="BO627" s="3"/>
      <c r="BP627" s="3"/>
      <c r="BQ627" s="3"/>
      <c r="BR627" s="3"/>
      <c r="BS627" s="3"/>
    </row>
    <row r="628" spans="1:71" ht="24.75" hidden="1" customHeight="1">
      <c r="A628" s="26"/>
      <c r="B628" s="3"/>
      <c r="C628" s="3"/>
      <c r="D628" s="3"/>
      <c r="E628" s="3"/>
      <c r="F628" s="3"/>
      <c r="G628" s="3"/>
      <c r="H628" s="3"/>
      <c r="I628" s="3"/>
      <c r="J628" s="3"/>
      <c r="K628" s="3"/>
      <c r="L628" s="3"/>
      <c r="M628" s="3"/>
      <c r="N628" s="3"/>
      <c r="O628" s="3"/>
      <c r="P628" s="3"/>
      <c r="Q628" s="3"/>
      <c r="R628" s="3"/>
      <c r="S628" s="3"/>
      <c r="T628" s="3"/>
      <c r="U628" s="3"/>
      <c r="V628" s="3"/>
      <c r="W628" s="3"/>
      <c r="X628" s="3"/>
      <c r="Y628" s="3"/>
      <c r="Z628" s="3"/>
      <c r="AA628" s="3"/>
      <c r="AB628" s="3"/>
      <c r="AC628" s="3"/>
      <c r="AD628" s="3"/>
      <c r="AE628" s="3"/>
      <c r="AF628" s="3"/>
      <c r="AG628" s="3"/>
      <c r="AH628" s="3"/>
      <c r="AI628" s="3"/>
      <c r="AJ628" s="3"/>
      <c r="AK628" s="3"/>
      <c r="AL628" s="3"/>
      <c r="AM628" s="3"/>
      <c r="AN628" s="3"/>
      <c r="AO628" s="3"/>
      <c r="AP628" s="3"/>
      <c r="AQ628" s="3"/>
      <c r="AR628" s="3"/>
      <c r="AS628" s="3"/>
      <c r="AT628" s="3"/>
      <c r="AU628" s="3"/>
      <c r="AV628" s="3"/>
      <c r="AW628" s="3"/>
      <c r="AX628" s="3"/>
      <c r="AY628" s="3"/>
      <c r="AZ628" s="3"/>
      <c r="BA628" s="3"/>
      <c r="BB628" s="3"/>
      <c r="BC628" s="3"/>
      <c r="BD628" s="3"/>
      <c r="BE628" s="3"/>
      <c r="BF628" s="3"/>
      <c r="BG628" s="3"/>
      <c r="BH628" s="3"/>
      <c r="BI628" s="3"/>
      <c r="BJ628" s="3"/>
      <c r="BK628" s="3"/>
      <c r="BL628" s="3"/>
      <c r="BM628" s="3"/>
      <c r="BN628" s="3"/>
      <c r="BO628" s="3"/>
      <c r="BP628" s="3"/>
      <c r="BQ628" s="3"/>
      <c r="BR628" s="3"/>
      <c r="BS628" s="3"/>
    </row>
    <row r="629" spans="1:71" ht="24.75" hidden="1" customHeight="1">
      <c r="A629" s="26"/>
      <c r="B629" s="3"/>
      <c r="C629" s="3"/>
      <c r="D629" s="3"/>
      <c r="E629" s="3"/>
      <c r="F629" s="3"/>
      <c r="G629" s="3"/>
      <c r="H629" s="3"/>
      <c r="I629" s="3"/>
      <c r="J629" s="3"/>
      <c r="K629" s="3"/>
      <c r="L629" s="3"/>
      <c r="M629" s="3"/>
      <c r="N629" s="3"/>
      <c r="O629" s="3"/>
      <c r="P629" s="3"/>
      <c r="Q629" s="3"/>
      <c r="R629" s="3"/>
      <c r="S629" s="3"/>
      <c r="T629" s="3"/>
      <c r="U629" s="3"/>
      <c r="V629" s="3"/>
      <c r="W629" s="3"/>
      <c r="X629" s="3"/>
      <c r="Y629" s="3"/>
      <c r="Z629" s="3"/>
      <c r="AA629" s="3"/>
      <c r="AB629" s="3"/>
      <c r="AC629" s="3"/>
      <c r="AD629" s="3"/>
      <c r="AE629" s="3"/>
      <c r="AF629" s="3"/>
      <c r="AG629" s="3"/>
      <c r="AH629" s="3"/>
      <c r="AI629" s="3"/>
      <c r="AJ629" s="3"/>
      <c r="AK629" s="3"/>
      <c r="AL629" s="3"/>
      <c r="AM629" s="3"/>
      <c r="AN629" s="3"/>
      <c r="AO629" s="3"/>
      <c r="AP629" s="3"/>
      <c r="AQ629" s="3"/>
      <c r="AR629" s="3"/>
      <c r="AS629" s="3"/>
      <c r="AT629" s="3"/>
      <c r="AU629" s="3"/>
      <c r="AV629" s="3"/>
      <c r="AW629" s="3"/>
      <c r="AX629" s="3"/>
      <c r="AY629" s="3"/>
      <c r="AZ629" s="3"/>
      <c r="BA629" s="3"/>
      <c r="BB629" s="3"/>
      <c r="BC629" s="3"/>
      <c r="BD629" s="3"/>
      <c r="BE629" s="3"/>
      <c r="BF629" s="3"/>
      <c r="BG629" s="3"/>
      <c r="BH629" s="3"/>
      <c r="BI629" s="3"/>
      <c r="BJ629" s="3"/>
      <c r="BK629" s="3"/>
      <c r="BL629" s="3"/>
      <c r="BM629" s="3"/>
      <c r="BN629" s="3"/>
      <c r="BO629" s="3"/>
      <c r="BP629" s="3"/>
      <c r="BQ629" s="3"/>
      <c r="BR629" s="3"/>
      <c r="BS629" s="3"/>
    </row>
    <row r="630" spans="1:71" ht="24.75" hidden="1" customHeight="1">
      <c r="A630" s="26"/>
      <c r="B630" s="3"/>
      <c r="C630" s="3"/>
      <c r="D630" s="3"/>
      <c r="E630" s="3"/>
      <c r="F630" s="3"/>
      <c r="G630" s="3"/>
      <c r="H630" s="3"/>
      <c r="I630" s="3"/>
      <c r="J630" s="3"/>
      <c r="K630" s="3"/>
      <c r="L630" s="3"/>
      <c r="M630" s="3"/>
      <c r="N630" s="3"/>
      <c r="O630" s="3"/>
      <c r="P630" s="3"/>
      <c r="Q630" s="3"/>
      <c r="R630" s="3"/>
      <c r="S630" s="3"/>
      <c r="T630" s="3"/>
      <c r="U630" s="3"/>
      <c r="V630" s="3"/>
      <c r="W630" s="3"/>
      <c r="X630" s="3"/>
      <c r="Y630" s="3"/>
      <c r="Z630" s="3"/>
      <c r="AA630" s="3"/>
      <c r="AB630" s="3"/>
      <c r="AC630" s="3"/>
      <c r="AD630" s="3"/>
      <c r="AE630" s="3"/>
      <c r="AF630" s="3"/>
      <c r="AG630" s="3"/>
      <c r="AH630" s="3"/>
      <c r="AI630" s="3"/>
      <c r="AJ630" s="3"/>
      <c r="AK630" s="3"/>
      <c r="AL630" s="3"/>
      <c r="AM630" s="3"/>
      <c r="AN630" s="3"/>
      <c r="AO630" s="3"/>
      <c r="AP630" s="3"/>
      <c r="AQ630" s="3"/>
      <c r="AR630" s="3"/>
      <c r="AS630" s="3"/>
      <c r="AT630" s="3"/>
      <c r="AU630" s="3"/>
      <c r="AV630" s="3"/>
      <c r="AW630" s="3"/>
      <c r="AX630" s="3"/>
      <c r="AY630" s="3"/>
      <c r="AZ630" s="3"/>
      <c r="BA630" s="3"/>
      <c r="BB630" s="3"/>
      <c r="BC630" s="3"/>
      <c r="BD630" s="3"/>
      <c r="BE630" s="3"/>
      <c r="BF630" s="3"/>
      <c r="BG630" s="3"/>
      <c r="BH630" s="3"/>
      <c r="BI630" s="3"/>
      <c r="BJ630" s="3"/>
      <c r="BK630" s="3"/>
      <c r="BL630" s="3"/>
      <c r="BM630" s="3"/>
      <c r="BN630" s="3"/>
      <c r="BO630" s="3"/>
      <c r="BP630" s="3"/>
      <c r="BQ630" s="3"/>
      <c r="BR630" s="3"/>
      <c r="BS630" s="3"/>
    </row>
    <row r="631" spans="1:71" ht="24.75" hidden="1" customHeight="1">
      <c r="A631" s="26"/>
      <c r="B631" s="3"/>
      <c r="C631" s="3"/>
      <c r="D631" s="3"/>
      <c r="E631" s="3"/>
      <c r="F631" s="3"/>
      <c r="G631" s="3"/>
      <c r="H631" s="3"/>
      <c r="I631" s="3"/>
      <c r="J631" s="3"/>
      <c r="K631" s="3"/>
      <c r="L631" s="3"/>
      <c r="M631" s="3"/>
      <c r="N631" s="3"/>
      <c r="O631" s="3"/>
      <c r="P631" s="3"/>
      <c r="Q631" s="3"/>
      <c r="R631" s="3"/>
      <c r="S631" s="3"/>
      <c r="T631" s="3"/>
      <c r="U631" s="3"/>
      <c r="V631" s="3"/>
      <c r="W631" s="3"/>
      <c r="X631" s="3"/>
      <c r="Y631" s="3"/>
      <c r="Z631" s="3"/>
      <c r="AA631" s="3"/>
      <c r="AB631" s="3"/>
      <c r="AC631" s="3"/>
      <c r="AD631" s="3"/>
      <c r="AE631" s="3"/>
      <c r="AF631" s="3"/>
      <c r="AG631" s="3"/>
      <c r="AH631" s="3"/>
      <c r="AI631" s="3"/>
      <c r="AJ631" s="3"/>
      <c r="AK631" s="3"/>
      <c r="AL631" s="3"/>
      <c r="AM631" s="3"/>
      <c r="AN631" s="3"/>
      <c r="AO631" s="3"/>
      <c r="AP631" s="3"/>
      <c r="AQ631" s="3"/>
      <c r="AR631" s="3"/>
      <c r="AS631" s="3"/>
      <c r="AT631" s="3"/>
      <c r="AU631" s="3"/>
      <c r="AV631" s="3"/>
      <c r="AW631" s="3"/>
      <c r="AX631" s="3"/>
      <c r="AY631" s="3"/>
      <c r="AZ631" s="3"/>
      <c r="BA631" s="3"/>
      <c r="BB631" s="3"/>
      <c r="BC631" s="3"/>
      <c r="BD631" s="3"/>
      <c r="BE631" s="3"/>
      <c r="BF631" s="3"/>
      <c r="BG631" s="3"/>
      <c r="BH631" s="3"/>
      <c r="BI631" s="3"/>
      <c r="BJ631" s="3"/>
      <c r="BK631" s="3"/>
      <c r="BL631" s="3"/>
      <c r="BM631" s="3"/>
      <c r="BN631" s="3"/>
      <c r="BO631" s="3"/>
      <c r="BP631" s="3"/>
      <c r="BQ631" s="3"/>
      <c r="BR631" s="3"/>
      <c r="BS631" s="3"/>
    </row>
    <row r="632" spans="1:71" ht="24.75" hidden="1" customHeight="1">
      <c r="A632" s="26"/>
      <c r="B632" s="3"/>
      <c r="C632" s="3"/>
      <c r="D632" s="3"/>
      <c r="E632" s="3"/>
      <c r="F632" s="3"/>
      <c r="G632" s="3"/>
      <c r="H632" s="3"/>
      <c r="I632" s="3"/>
      <c r="J632" s="3"/>
      <c r="K632" s="3"/>
      <c r="L632" s="3"/>
      <c r="M632" s="3"/>
      <c r="N632" s="3"/>
      <c r="O632" s="3"/>
      <c r="P632" s="3"/>
      <c r="Q632" s="3"/>
      <c r="R632" s="3"/>
      <c r="S632" s="3"/>
      <c r="T632" s="3"/>
      <c r="U632" s="3"/>
      <c r="V632" s="3"/>
      <c r="W632" s="3"/>
      <c r="X632" s="3"/>
      <c r="Y632" s="3"/>
      <c r="Z632" s="3"/>
      <c r="AA632" s="3"/>
      <c r="AB632" s="3"/>
      <c r="AC632" s="3"/>
      <c r="AD632" s="3"/>
      <c r="AE632" s="3"/>
      <c r="AF632" s="3"/>
      <c r="AG632" s="3"/>
      <c r="AH632" s="3"/>
      <c r="AI632" s="3"/>
      <c r="AJ632" s="3"/>
      <c r="AK632" s="3"/>
      <c r="AL632" s="3"/>
      <c r="AM632" s="3"/>
      <c r="AN632" s="3"/>
      <c r="AO632" s="3"/>
      <c r="AP632" s="3"/>
      <c r="AQ632" s="3"/>
      <c r="AR632" s="3"/>
      <c r="AS632" s="3"/>
      <c r="AT632" s="3"/>
      <c r="AU632" s="3"/>
      <c r="AV632" s="3"/>
      <c r="AW632" s="3"/>
      <c r="AX632" s="3"/>
      <c r="AY632" s="3"/>
      <c r="AZ632" s="3"/>
      <c r="BA632" s="3"/>
      <c r="BB632" s="3"/>
      <c r="BC632" s="3"/>
      <c r="BD632" s="3"/>
      <c r="BE632" s="3"/>
      <c r="BF632" s="3"/>
      <c r="BG632" s="3"/>
      <c r="BH632" s="3"/>
      <c r="BI632" s="3"/>
      <c r="BJ632" s="3"/>
      <c r="BK632" s="3"/>
      <c r="BL632" s="3"/>
      <c r="BM632" s="3"/>
      <c r="BN632" s="3"/>
      <c r="BO632" s="3"/>
      <c r="BP632" s="3"/>
      <c r="BQ632" s="3"/>
      <c r="BR632" s="3"/>
      <c r="BS632" s="3"/>
    </row>
    <row r="633" spans="1:71" ht="24.75" hidden="1" customHeight="1">
      <c r="A633" s="26"/>
      <c r="B633" s="3"/>
      <c r="C633" s="3"/>
      <c r="D633" s="3"/>
      <c r="E633" s="3"/>
      <c r="F633" s="3"/>
      <c r="G633" s="3"/>
      <c r="H633" s="3"/>
      <c r="I633" s="3"/>
      <c r="J633" s="3"/>
      <c r="K633" s="3"/>
      <c r="L633" s="3"/>
      <c r="M633" s="3"/>
      <c r="N633" s="3"/>
      <c r="O633" s="3"/>
      <c r="P633" s="3"/>
      <c r="Q633" s="3"/>
      <c r="R633" s="3"/>
      <c r="S633" s="3"/>
      <c r="T633" s="3"/>
      <c r="U633" s="3"/>
      <c r="V633" s="3"/>
      <c r="W633" s="3"/>
      <c r="X633" s="3"/>
      <c r="Y633" s="3"/>
      <c r="Z633" s="3"/>
      <c r="AA633" s="3"/>
      <c r="AB633" s="3"/>
      <c r="AC633" s="3"/>
      <c r="AD633" s="3"/>
      <c r="AE633" s="3"/>
      <c r="AF633" s="3"/>
      <c r="AG633" s="3"/>
      <c r="AH633" s="3"/>
      <c r="AI633" s="3"/>
      <c r="AJ633" s="3"/>
      <c r="AK633" s="3"/>
      <c r="AL633" s="3"/>
      <c r="AM633" s="3"/>
      <c r="AN633" s="3"/>
      <c r="AO633" s="3"/>
      <c r="AP633" s="3"/>
      <c r="AQ633" s="3"/>
      <c r="AR633" s="3"/>
      <c r="AS633" s="3"/>
      <c r="AT633" s="3"/>
      <c r="AU633" s="3"/>
      <c r="AV633" s="3"/>
      <c r="AW633" s="3"/>
      <c r="AX633" s="3"/>
      <c r="AY633" s="3"/>
      <c r="AZ633" s="3"/>
      <c r="BA633" s="3"/>
      <c r="BB633" s="3"/>
      <c r="BC633" s="3"/>
      <c r="BD633" s="3"/>
      <c r="BE633" s="3"/>
      <c r="BF633" s="3"/>
      <c r="BG633" s="3"/>
      <c r="BH633" s="3"/>
      <c r="BI633" s="3"/>
      <c r="BJ633" s="3"/>
      <c r="BK633" s="3"/>
      <c r="BL633" s="3"/>
      <c r="BM633" s="3"/>
      <c r="BN633" s="3"/>
      <c r="BO633" s="3"/>
      <c r="BP633" s="3"/>
      <c r="BQ633" s="3"/>
      <c r="BR633" s="3"/>
      <c r="BS633" s="3"/>
    </row>
    <row r="634" spans="1:71" ht="24.75" hidden="1" customHeight="1">
      <c r="A634" s="26"/>
      <c r="B634" s="3"/>
      <c r="C634" s="3"/>
      <c r="D634" s="3"/>
      <c r="E634" s="3"/>
      <c r="F634" s="3"/>
      <c r="G634" s="3"/>
      <c r="H634" s="3"/>
      <c r="I634" s="3"/>
      <c r="J634" s="3"/>
      <c r="K634" s="3"/>
      <c r="L634" s="3"/>
      <c r="M634" s="3"/>
      <c r="N634" s="3"/>
      <c r="O634" s="3"/>
      <c r="P634" s="3"/>
      <c r="Q634" s="3"/>
      <c r="R634" s="3"/>
      <c r="S634" s="3"/>
      <c r="T634" s="3"/>
      <c r="U634" s="3"/>
      <c r="V634" s="3"/>
      <c r="W634" s="3"/>
      <c r="X634" s="3"/>
      <c r="Y634" s="3"/>
      <c r="Z634" s="3"/>
      <c r="AA634" s="3"/>
      <c r="AB634" s="3"/>
      <c r="AC634" s="3"/>
      <c r="AD634" s="3"/>
      <c r="AE634" s="3"/>
      <c r="AF634" s="3"/>
      <c r="AG634" s="3"/>
      <c r="AH634" s="3"/>
      <c r="AI634" s="3"/>
      <c r="AJ634" s="3"/>
      <c r="AK634" s="3"/>
      <c r="AL634" s="3"/>
      <c r="AM634" s="3"/>
      <c r="AN634" s="3"/>
      <c r="AO634" s="3"/>
      <c r="AP634" s="3"/>
      <c r="AQ634" s="3"/>
      <c r="AR634" s="3"/>
      <c r="AS634" s="3"/>
      <c r="AT634" s="3"/>
      <c r="AU634" s="3"/>
      <c r="AV634" s="3"/>
      <c r="AW634" s="3"/>
      <c r="AX634" s="3"/>
      <c r="AY634" s="3"/>
      <c r="AZ634" s="3"/>
      <c r="BA634" s="3"/>
      <c r="BB634" s="3"/>
      <c r="BC634" s="3"/>
      <c r="BD634" s="3"/>
      <c r="BE634" s="3"/>
      <c r="BF634" s="3"/>
      <c r="BG634" s="3"/>
      <c r="BH634" s="3"/>
      <c r="BI634" s="3"/>
      <c r="BJ634" s="3"/>
      <c r="BK634" s="3"/>
      <c r="BL634" s="3"/>
      <c r="BM634" s="3"/>
      <c r="BN634" s="3"/>
      <c r="BO634" s="3"/>
      <c r="BP634" s="3"/>
      <c r="BQ634" s="3"/>
      <c r="BR634" s="3"/>
      <c r="BS634" s="3"/>
    </row>
    <row r="635" spans="1:71" ht="24.75" hidden="1" customHeight="1">
      <c r="A635" s="26"/>
      <c r="B635" s="3"/>
      <c r="C635" s="3"/>
      <c r="D635" s="3"/>
      <c r="E635" s="3"/>
      <c r="F635" s="3"/>
      <c r="G635" s="3"/>
      <c r="H635" s="3"/>
      <c r="I635" s="3"/>
      <c r="J635" s="3"/>
      <c r="K635" s="3"/>
      <c r="L635" s="3"/>
      <c r="M635" s="3"/>
      <c r="N635" s="3"/>
      <c r="O635" s="3"/>
      <c r="P635" s="3"/>
      <c r="Q635" s="3"/>
      <c r="R635" s="3"/>
      <c r="S635" s="3"/>
      <c r="T635" s="3"/>
      <c r="U635" s="3"/>
      <c r="V635" s="3"/>
      <c r="W635" s="3"/>
      <c r="X635" s="3"/>
      <c r="Y635" s="3"/>
      <c r="Z635" s="3"/>
      <c r="AA635" s="3"/>
      <c r="AB635" s="3"/>
      <c r="AC635" s="3"/>
      <c r="AD635" s="3"/>
      <c r="AE635" s="3"/>
      <c r="AF635" s="3"/>
      <c r="AG635" s="3"/>
      <c r="AH635" s="3"/>
      <c r="AI635" s="3"/>
      <c r="AJ635" s="3"/>
      <c r="AK635" s="3"/>
      <c r="AL635" s="3"/>
      <c r="AM635" s="3"/>
      <c r="AN635" s="3"/>
      <c r="AO635" s="3"/>
      <c r="AP635" s="3"/>
      <c r="AQ635" s="3"/>
      <c r="AR635" s="3"/>
      <c r="AS635" s="3"/>
      <c r="AT635" s="3"/>
      <c r="AU635" s="3"/>
      <c r="AV635" s="3"/>
      <c r="AW635" s="3"/>
      <c r="AX635" s="3"/>
      <c r="AY635" s="3"/>
      <c r="AZ635" s="3"/>
      <c r="BA635" s="3"/>
      <c r="BB635" s="3"/>
      <c r="BC635" s="3"/>
      <c r="BD635" s="3"/>
      <c r="BE635" s="3"/>
      <c r="BF635" s="3"/>
      <c r="BG635" s="3"/>
      <c r="BH635" s="3"/>
      <c r="BI635" s="3"/>
      <c r="BJ635" s="3"/>
      <c r="BK635" s="3"/>
      <c r="BL635" s="3"/>
      <c r="BM635" s="3"/>
      <c r="BN635" s="3"/>
      <c r="BO635" s="3"/>
      <c r="BP635" s="3"/>
      <c r="BQ635" s="3"/>
      <c r="BR635" s="3"/>
      <c r="BS635" s="3"/>
    </row>
    <row r="636" spans="1:71" ht="24.75" hidden="1" customHeight="1">
      <c r="A636" s="26"/>
      <c r="B636" s="3"/>
      <c r="C636" s="3"/>
      <c r="D636" s="3"/>
      <c r="E636" s="3"/>
      <c r="F636" s="3"/>
      <c r="G636" s="3"/>
      <c r="H636" s="3"/>
      <c r="I636" s="3"/>
      <c r="J636" s="3"/>
      <c r="K636" s="3"/>
      <c r="L636" s="3"/>
      <c r="M636" s="3"/>
      <c r="N636" s="3"/>
      <c r="O636" s="3"/>
      <c r="P636" s="3"/>
      <c r="Q636" s="3"/>
      <c r="R636" s="3"/>
      <c r="S636" s="3"/>
      <c r="T636" s="3"/>
      <c r="U636" s="3"/>
      <c r="V636" s="3"/>
      <c r="W636" s="3"/>
      <c r="X636" s="3"/>
      <c r="Y636" s="3"/>
      <c r="Z636" s="3"/>
      <c r="AA636" s="3"/>
      <c r="AB636" s="3"/>
      <c r="AC636" s="3"/>
      <c r="AD636" s="3"/>
      <c r="AE636" s="3"/>
      <c r="AF636" s="3"/>
      <c r="AG636" s="3"/>
      <c r="AH636" s="3"/>
      <c r="AI636" s="3"/>
      <c r="AJ636" s="3"/>
      <c r="AK636" s="3"/>
      <c r="AL636" s="3"/>
      <c r="AM636" s="3"/>
      <c r="AN636" s="3"/>
      <c r="AO636" s="3"/>
      <c r="AP636" s="3"/>
      <c r="AQ636" s="3"/>
      <c r="AR636" s="3"/>
      <c r="AS636" s="3"/>
      <c r="AT636" s="3"/>
      <c r="AU636" s="3"/>
      <c r="AV636" s="3"/>
      <c r="AW636" s="3"/>
      <c r="AX636" s="3"/>
      <c r="AY636" s="3"/>
      <c r="AZ636" s="3"/>
      <c r="BA636" s="3"/>
      <c r="BB636" s="3"/>
      <c r="BC636" s="3"/>
      <c r="BD636" s="3"/>
      <c r="BE636" s="3"/>
      <c r="BF636" s="3"/>
      <c r="BG636" s="3"/>
      <c r="BH636" s="3"/>
      <c r="BI636" s="3"/>
      <c r="BJ636" s="3"/>
      <c r="BK636" s="3"/>
      <c r="BL636" s="3"/>
      <c r="BM636" s="3"/>
      <c r="BN636" s="3"/>
      <c r="BO636" s="3"/>
      <c r="BP636" s="3"/>
      <c r="BQ636" s="3"/>
      <c r="BR636" s="3"/>
      <c r="BS636" s="3"/>
    </row>
    <row r="637" spans="1:71" ht="24.75" hidden="1" customHeight="1">
      <c r="A637" s="26"/>
      <c r="B637" s="3"/>
      <c r="C637" s="3"/>
      <c r="D637" s="3"/>
      <c r="E637" s="3"/>
      <c r="F637" s="3"/>
      <c r="G637" s="3"/>
      <c r="H637" s="3"/>
      <c r="I637" s="3"/>
      <c r="J637" s="3"/>
      <c r="K637" s="3"/>
      <c r="L637" s="3"/>
      <c r="M637" s="3"/>
      <c r="N637" s="3"/>
      <c r="O637" s="3"/>
      <c r="P637" s="3"/>
      <c r="Q637" s="3"/>
      <c r="R637" s="3"/>
      <c r="S637" s="3"/>
      <c r="T637" s="3"/>
      <c r="U637" s="3"/>
      <c r="V637" s="3"/>
      <c r="W637" s="3"/>
      <c r="X637" s="3"/>
      <c r="Y637" s="3"/>
      <c r="Z637" s="3"/>
      <c r="AA637" s="3"/>
      <c r="AB637" s="3"/>
      <c r="AC637" s="3"/>
      <c r="AD637" s="3"/>
      <c r="AE637" s="3"/>
      <c r="AF637" s="3"/>
      <c r="AG637" s="3"/>
      <c r="AH637" s="3"/>
      <c r="AI637" s="3"/>
      <c r="AJ637" s="3"/>
      <c r="AK637" s="3"/>
      <c r="AL637" s="3"/>
      <c r="AM637" s="3"/>
      <c r="AN637" s="3"/>
      <c r="AO637" s="3"/>
      <c r="AP637" s="3"/>
      <c r="AQ637" s="3"/>
      <c r="AR637" s="3"/>
      <c r="AS637" s="3"/>
      <c r="AT637" s="3"/>
      <c r="AU637" s="3"/>
      <c r="AV637" s="3"/>
      <c r="AW637" s="3"/>
      <c r="AX637" s="3"/>
      <c r="AY637" s="3"/>
      <c r="AZ637" s="3"/>
      <c r="BA637" s="3"/>
      <c r="BB637" s="3"/>
      <c r="BC637" s="3"/>
      <c r="BD637" s="3"/>
      <c r="BE637" s="3"/>
      <c r="BF637" s="3"/>
      <c r="BG637" s="3"/>
      <c r="BH637" s="3"/>
      <c r="BI637" s="3"/>
      <c r="BJ637" s="3"/>
      <c r="BK637" s="3"/>
      <c r="BL637" s="3"/>
      <c r="BM637" s="3"/>
      <c r="BN637" s="3"/>
      <c r="BO637" s="3"/>
      <c r="BP637" s="3"/>
      <c r="BQ637" s="3"/>
      <c r="BR637" s="3"/>
      <c r="BS637" s="3"/>
    </row>
    <row r="638" spans="1:71" ht="24.75" hidden="1" customHeight="1">
      <c r="A638" s="26"/>
      <c r="B638" s="3"/>
      <c r="C638" s="3"/>
      <c r="D638" s="3"/>
      <c r="E638" s="3"/>
      <c r="F638" s="3"/>
      <c r="G638" s="3"/>
      <c r="H638" s="3"/>
      <c r="I638" s="3"/>
      <c r="J638" s="3"/>
      <c r="K638" s="3"/>
      <c r="L638" s="3"/>
      <c r="M638" s="3"/>
      <c r="N638" s="3"/>
      <c r="O638" s="3"/>
      <c r="P638" s="3"/>
      <c r="Q638" s="3"/>
      <c r="R638" s="3"/>
      <c r="S638" s="3"/>
      <c r="T638" s="3"/>
      <c r="U638" s="3"/>
      <c r="V638" s="3"/>
      <c r="W638" s="3"/>
      <c r="X638" s="3"/>
      <c r="Y638" s="3"/>
      <c r="Z638" s="3"/>
      <c r="AA638" s="3"/>
      <c r="AB638" s="3"/>
      <c r="AC638" s="3"/>
      <c r="AD638" s="3"/>
      <c r="AE638" s="3"/>
      <c r="AF638" s="3"/>
      <c r="AG638" s="3"/>
      <c r="AH638" s="3"/>
      <c r="AI638" s="3"/>
      <c r="AJ638" s="3"/>
      <c r="AK638" s="3"/>
      <c r="AL638" s="3"/>
      <c r="AM638" s="3"/>
      <c r="AN638" s="3"/>
      <c r="AO638" s="3"/>
      <c r="AP638" s="3"/>
      <c r="AQ638" s="3"/>
      <c r="AR638" s="3"/>
      <c r="AS638" s="3"/>
      <c r="AT638" s="3"/>
      <c r="AU638" s="3"/>
      <c r="AV638" s="3"/>
      <c r="AW638" s="3"/>
      <c r="AX638" s="3"/>
      <c r="AY638" s="3"/>
      <c r="AZ638" s="3"/>
      <c r="BA638" s="3"/>
      <c r="BB638" s="3"/>
      <c r="BC638" s="3"/>
      <c r="BD638" s="3"/>
      <c r="BE638" s="3"/>
      <c r="BF638" s="3"/>
      <c r="BG638" s="3"/>
      <c r="BH638" s="3"/>
      <c r="BI638" s="3"/>
      <c r="BJ638" s="3"/>
      <c r="BK638" s="3"/>
      <c r="BL638" s="3"/>
      <c r="BM638" s="3"/>
      <c r="BN638" s="3"/>
      <c r="BO638" s="3"/>
      <c r="BP638" s="3"/>
      <c r="BQ638" s="3"/>
      <c r="BR638" s="3"/>
      <c r="BS638" s="3"/>
    </row>
    <row r="639" spans="1:71" ht="24.75" hidden="1" customHeight="1">
      <c r="A639" s="26"/>
      <c r="B639" s="3"/>
      <c r="C639" s="3"/>
      <c r="D639" s="3"/>
      <c r="E639" s="3"/>
      <c r="F639" s="3"/>
      <c r="G639" s="3"/>
      <c r="H639" s="3"/>
      <c r="I639" s="3"/>
      <c r="J639" s="3"/>
      <c r="K639" s="3"/>
      <c r="L639" s="3"/>
      <c r="M639" s="3"/>
      <c r="N639" s="3"/>
      <c r="O639" s="3"/>
      <c r="P639" s="3"/>
      <c r="Q639" s="3"/>
      <c r="R639" s="3"/>
      <c r="S639" s="3"/>
      <c r="T639" s="3"/>
      <c r="U639" s="3"/>
      <c r="V639" s="3"/>
      <c r="W639" s="3"/>
      <c r="X639" s="3"/>
      <c r="Y639" s="3"/>
      <c r="Z639" s="3"/>
      <c r="AA639" s="3"/>
      <c r="AB639" s="3"/>
      <c r="AC639" s="3"/>
      <c r="AD639" s="3"/>
      <c r="AE639" s="3"/>
      <c r="AF639" s="3"/>
      <c r="AG639" s="3"/>
      <c r="AH639" s="3"/>
      <c r="AI639" s="3"/>
      <c r="AJ639" s="3"/>
      <c r="AK639" s="3"/>
      <c r="AL639" s="3"/>
      <c r="AM639" s="3"/>
      <c r="AN639" s="3"/>
      <c r="AO639" s="3"/>
      <c r="AP639" s="3"/>
      <c r="AQ639" s="3"/>
      <c r="AR639" s="3"/>
      <c r="AS639" s="3"/>
      <c r="AT639" s="3"/>
      <c r="AU639" s="3"/>
      <c r="AV639" s="3"/>
      <c r="AW639" s="3"/>
      <c r="AX639" s="3"/>
      <c r="AY639" s="3"/>
      <c r="AZ639" s="3"/>
      <c r="BA639" s="3"/>
      <c r="BB639" s="3"/>
      <c r="BC639" s="3"/>
      <c r="BD639" s="3"/>
      <c r="BE639" s="3"/>
      <c r="BF639" s="3"/>
      <c r="BG639" s="3"/>
      <c r="BH639" s="3"/>
      <c r="BI639" s="3"/>
      <c r="BJ639" s="3"/>
      <c r="BK639" s="3"/>
      <c r="BL639" s="3"/>
      <c r="BM639" s="3"/>
      <c r="BN639" s="3"/>
      <c r="BO639" s="3"/>
      <c r="BP639" s="3"/>
      <c r="BQ639" s="3"/>
      <c r="BR639" s="3"/>
      <c r="BS639" s="3"/>
    </row>
    <row r="640" spans="1:71" ht="24.75" hidden="1" customHeight="1">
      <c r="A640" s="26"/>
      <c r="B640" s="3"/>
      <c r="C640" s="3"/>
      <c r="D640" s="3"/>
      <c r="E640" s="3"/>
      <c r="F640" s="3"/>
      <c r="G640" s="3"/>
      <c r="H640" s="3"/>
      <c r="I640" s="3"/>
      <c r="J640" s="3"/>
      <c r="K640" s="3"/>
      <c r="L640" s="3"/>
      <c r="M640" s="3"/>
      <c r="N640" s="3"/>
      <c r="O640" s="3"/>
      <c r="P640" s="3"/>
      <c r="Q640" s="3"/>
      <c r="R640" s="3"/>
      <c r="S640" s="3"/>
      <c r="T640" s="3"/>
      <c r="U640" s="3"/>
      <c r="V640" s="3"/>
      <c r="W640" s="3"/>
      <c r="X640" s="3"/>
      <c r="Y640" s="3"/>
      <c r="Z640" s="3"/>
      <c r="AA640" s="3"/>
      <c r="AB640" s="3"/>
      <c r="AC640" s="3"/>
      <c r="AD640" s="3"/>
      <c r="AE640" s="3"/>
      <c r="AF640" s="3"/>
      <c r="AG640" s="3"/>
      <c r="AH640" s="3"/>
      <c r="AI640" s="3"/>
      <c r="AJ640" s="3"/>
      <c r="AK640" s="3"/>
      <c r="AL640" s="3"/>
      <c r="AM640" s="3"/>
      <c r="AN640" s="3"/>
      <c r="AO640" s="3"/>
      <c r="AP640" s="3"/>
      <c r="AQ640" s="3"/>
      <c r="AR640" s="3"/>
      <c r="AS640" s="3"/>
      <c r="AT640" s="3"/>
      <c r="AU640" s="3"/>
      <c r="AV640" s="3"/>
      <c r="AW640" s="3"/>
      <c r="AX640" s="3"/>
      <c r="AY640" s="3"/>
      <c r="AZ640" s="3"/>
      <c r="BA640" s="3"/>
      <c r="BB640" s="3"/>
      <c r="BC640" s="3"/>
      <c r="BD640" s="3"/>
      <c r="BE640" s="3"/>
      <c r="BF640" s="3"/>
      <c r="BG640" s="3"/>
      <c r="BH640" s="3"/>
      <c r="BI640" s="3"/>
      <c r="BJ640" s="3"/>
      <c r="BK640" s="3"/>
      <c r="BL640" s="3"/>
      <c r="BM640" s="3"/>
      <c r="BN640" s="3"/>
      <c r="BO640" s="3"/>
      <c r="BP640" s="3"/>
      <c r="BQ640" s="3"/>
      <c r="BR640" s="3"/>
      <c r="BS640" s="3"/>
    </row>
    <row r="641" spans="1:71" ht="24.75" hidden="1" customHeight="1">
      <c r="A641" s="26"/>
      <c r="B641" s="3"/>
      <c r="C641" s="3"/>
      <c r="D641" s="3"/>
      <c r="E641" s="3"/>
      <c r="F641" s="3"/>
      <c r="G641" s="3"/>
      <c r="H641" s="3"/>
      <c r="I641" s="3"/>
      <c r="J641" s="3"/>
      <c r="K641" s="3"/>
      <c r="L641" s="3"/>
      <c r="M641" s="3"/>
      <c r="N641" s="3"/>
      <c r="O641" s="3"/>
      <c r="P641" s="3"/>
      <c r="Q641" s="3"/>
      <c r="R641" s="3"/>
      <c r="S641" s="3"/>
      <c r="T641" s="3"/>
      <c r="U641" s="3"/>
      <c r="V641" s="3"/>
      <c r="W641" s="3"/>
      <c r="X641" s="3"/>
      <c r="Y641" s="3"/>
      <c r="Z641" s="3"/>
      <c r="AA641" s="3"/>
      <c r="AB641" s="3"/>
      <c r="AC641" s="3"/>
      <c r="AD641" s="3"/>
      <c r="AE641" s="3"/>
      <c r="AF641" s="3"/>
      <c r="AG641" s="3"/>
      <c r="AH641" s="3"/>
      <c r="AI641" s="3"/>
      <c r="AJ641" s="3"/>
      <c r="AK641" s="3"/>
      <c r="AL641" s="3"/>
      <c r="AM641" s="3"/>
      <c r="AN641" s="3"/>
      <c r="AO641" s="3"/>
      <c r="AP641" s="3"/>
      <c r="AQ641" s="3"/>
      <c r="AR641" s="3"/>
      <c r="AS641" s="3"/>
      <c r="AT641" s="3"/>
      <c r="AU641" s="3"/>
      <c r="AV641" s="3"/>
      <c r="AW641" s="3"/>
      <c r="AX641" s="3"/>
      <c r="AY641" s="3"/>
      <c r="AZ641" s="3"/>
      <c r="BA641" s="3"/>
      <c r="BB641" s="3"/>
      <c r="BC641" s="3"/>
      <c r="BD641" s="3"/>
      <c r="BE641" s="3"/>
      <c r="BF641" s="3"/>
      <c r="BG641" s="3"/>
      <c r="BH641" s="3"/>
      <c r="BI641" s="3"/>
      <c r="BJ641" s="3"/>
      <c r="BK641" s="3"/>
      <c r="BL641" s="3"/>
      <c r="BM641" s="3"/>
      <c r="BN641" s="3"/>
      <c r="BO641" s="3"/>
      <c r="BP641" s="3"/>
      <c r="BQ641" s="3"/>
      <c r="BR641" s="3"/>
      <c r="BS641" s="3"/>
    </row>
    <row r="642" spans="1:71" ht="24.75" hidden="1" customHeight="1">
      <c r="A642" s="26"/>
      <c r="B642" s="3"/>
      <c r="C642" s="3"/>
      <c r="D642" s="3"/>
      <c r="E642" s="3"/>
      <c r="F642" s="3"/>
      <c r="G642" s="3"/>
      <c r="H642" s="3"/>
      <c r="I642" s="3"/>
      <c r="J642" s="3"/>
      <c r="K642" s="3"/>
      <c r="L642" s="3"/>
      <c r="M642" s="3"/>
      <c r="N642" s="3"/>
      <c r="O642" s="3"/>
      <c r="P642" s="3"/>
      <c r="Q642" s="3"/>
      <c r="R642" s="3"/>
      <c r="S642" s="3"/>
      <c r="T642" s="3"/>
      <c r="U642" s="3"/>
      <c r="V642" s="3"/>
      <c r="W642" s="3"/>
      <c r="X642" s="3"/>
      <c r="Y642" s="3"/>
      <c r="Z642" s="3"/>
      <c r="AA642" s="3"/>
      <c r="AB642" s="3"/>
      <c r="AC642" s="3"/>
      <c r="AD642" s="3"/>
      <c r="AE642" s="3"/>
      <c r="AF642" s="3"/>
      <c r="AG642" s="3"/>
      <c r="AH642" s="3"/>
      <c r="AI642" s="3"/>
      <c r="AJ642" s="3"/>
      <c r="AK642" s="3"/>
      <c r="AL642" s="3"/>
      <c r="AM642" s="3"/>
      <c r="AN642" s="3"/>
      <c r="AO642" s="3"/>
      <c r="AP642" s="3"/>
      <c r="AQ642" s="3"/>
      <c r="AR642" s="3"/>
      <c r="AS642" s="3"/>
      <c r="AT642" s="3"/>
      <c r="AU642" s="3"/>
      <c r="AV642" s="3"/>
      <c r="AW642" s="3"/>
      <c r="AX642" s="3"/>
      <c r="AY642" s="3"/>
      <c r="AZ642" s="3"/>
      <c r="BA642" s="3"/>
      <c r="BB642" s="3"/>
      <c r="BC642" s="3"/>
      <c r="BD642" s="3"/>
      <c r="BE642" s="3"/>
      <c r="BF642" s="3"/>
      <c r="BG642" s="3"/>
      <c r="BH642" s="3"/>
      <c r="BI642" s="3"/>
      <c r="BJ642" s="3"/>
      <c r="BK642" s="3"/>
      <c r="BL642" s="3"/>
      <c r="BM642" s="3"/>
      <c r="BN642" s="3"/>
      <c r="BO642" s="3"/>
      <c r="BP642" s="3"/>
      <c r="BQ642" s="3"/>
      <c r="BR642" s="3"/>
      <c r="BS642" s="3"/>
    </row>
    <row r="643" spans="1:71" ht="24.75" hidden="1" customHeight="1">
      <c r="A643" s="26"/>
      <c r="B643" s="3"/>
      <c r="C643" s="3"/>
      <c r="D643" s="3"/>
      <c r="E643" s="3"/>
      <c r="F643" s="3"/>
      <c r="G643" s="3"/>
      <c r="H643" s="3"/>
      <c r="I643" s="3"/>
      <c r="J643" s="3"/>
      <c r="K643" s="3"/>
      <c r="L643" s="3"/>
      <c r="M643" s="3"/>
      <c r="N643" s="3"/>
      <c r="O643" s="3"/>
      <c r="P643" s="3"/>
      <c r="Q643" s="3"/>
      <c r="R643" s="3"/>
      <c r="S643" s="3"/>
      <c r="T643" s="3"/>
      <c r="U643" s="3"/>
      <c r="V643" s="3"/>
      <c r="W643" s="3"/>
      <c r="X643" s="3"/>
      <c r="Y643" s="3"/>
      <c r="Z643" s="3"/>
      <c r="AA643" s="3"/>
      <c r="AB643" s="3"/>
      <c r="AC643" s="3"/>
      <c r="AD643" s="3"/>
      <c r="AE643" s="3"/>
      <c r="AF643" s="3"/>
      <c r="AG643" s="3"/>
      <c r="AH643" s="3"/>
      <c r="AI643" s="3"/>
      <c r="AJ643" s="3"/>
      <c r="AK643" s="3"/>
      <c r="AL643" s="3"/>
      <c r="AM643" s="3"/>
      <c r="AN643" s="3"/>
      <c r="AO643" s="3"/>
      <c r="AP643" s="3"/>
      <c r="AQ643" s="3"/>
      <c r="AR643" s="3"/>
      <c r="AS643" s="3"/>
      <c r="AT643" s="3"/>
      <c r="AU643" s="3"/>
      <c r="AV643" s="3"/>
      <c r="AW643" s="3"/>
      <c r="AX643" s="3"/>
      <c r="AY643" s="3"/>
      <c r="AZ643" s="3"/>
      <c r="BA643" s="3"/>
      <c r="BB643" s="3"/>
      <c r="BC643" s="3"/>
      <c r="BD643" s="3"/>
      <c r="BE643" s="3"/>
      <c r="BF643" s="3"/>
      <c r="BG643" s="3"/>
      <c r="BH643" s="3"/>
      <c r="BI643" s="3"/>
      <c r="BJ643" s="3"/>
      <c r="BK643" s="3"/>
      <c r="BL643" s="3"/>
      <c r="BM643" s="3"/>
      <c r="BN643" s="3"/>
      <c r="BO643" s="3"/>
      <c r="BP643" s="3"/>
      <c r="BQ643" s="3"/>
      <c r="BR643" s="3"/>
      <c r="BS643" s="3"/>
    </row>
    <row r="644" spans="1:71" ht="24.75" hidden="1" customHeight="1">
      <c r="A644" s="26"/>
      <c r="B644" s="3"/>
      <c r="C644" s="3"/>
      <c r="D644" s="3"/>
      <c r="E644" s="3"/>
      <c r="F644" s="3"/>
      <c r="G644" s="3"/>
      <c r="H644" s="3"/>
      <c r="I644" s="3"/>
      <c r="J644" s="3"/>
      <c r="K644" s="3"/>
      <c r="L644" s="3"/>
      <c r="M644" s="3"/>
      <c r="N644" s="3"/>
      <c r="O644" s="3"/>
      <c r="P644" s="3"/>
      <c r="Q644" s="3"/>
      <c r="R644" s="3"/>
      <c r="S644" s="3"/>
      <c r="T644" s="3"/>
      <c r="U644" s="3"/>
      <c r="V644" s="3"/>
      <c r="W644" s="3"/>
      <c r="X644" s="3"/>
      <c r="Y644" s="3"/>
      <c r="Z644" s="3"/>
      <c r="AA644" s="3"/>
      <c r="AB644" s="3"/>
      <c r="AC644" s="3"/>
      <c r="AD644" s="3"/>
      <c r="AE644" s="3"/>
      <c r="AF644" s="3"/>
      <c r="AG644" s="3"/>
      <c r="AH644" s="3"/>
      <c r="AI644" s="3"/>
      <c r="AJ644" s="3"/>
      <c r="AK644" s="3"/>
      <c r="AL644" s="3"/>
      <c r="AM644" s="3"/>
      <c r="AN644" s="3"/>
      <c r="AO644" s="3"/>
      <c r="AP644" s="3"/>
      <c r="AQ644" s="3"/>
      <c r="AR644" s="3"/>
      <c r="AS644" s="3"/>
      <c r="AT644" s="3"/>
      <c r="AU644" s="3"/>
      <c r="AV644" s="3"/>
      <c r="AW644" s="3"/>
      <c r="AX644" s="3"/>
      <c r="AY644" s="3"/>
      <c r="AZ644" s="3"/>
      <c r="BA644" s="3"/>
      <c r="BB644" s="3"/>
      <c r="BC644" s="3"/>
      <c r="BD644" s="3"/>
      <c r="BE644" s="3"/>
      <c r="BF644" s="3"/>
      <c r="BG644" s="3"/>
      <c r="BH644" s="3"/>
      <c r="BI644" s="3"/>
      <c r="BJ644" s="3"/>
      <c r="BK644" s="3"/>
      <c r="BL644" s="3"/>
      <c r="BM644" s="3"/>
      <c r="BN644" s="3"/>
      <c r="BO644" s="3"/>
      <c r="BP644" s="3"/>
      <c r="BQ644" s="3"/>
      <c r="BR644" s="3"/>
      <c r="BS644" s="3"/>
    </row>
    <row r="645" spans="1:71" ht="24.75" hidden="1" customHeight="1">
      <c r="A645" s="26"/>
      <c r="B645" s="3"/>
      <c r="C645" s="3"/>
      <c r="D645" s="3"/>
      <c r="E645" s="3"/>
      <c r="F645" s="3"/>
      <c r="G645" s="3"/>
      <c r="H645" s="3"/>
      <c r="I645" s="3"/>
      <c r="J645" s="3"/>
      <c r="K645" s="3"/>
      <c r="L645" s="3"/>
      <c r="M645" s="3"/>
      <c r="N645" s="3"/>
      <c r="O645" s="3"/>
      <c r="P645" s="3"/>
      <c r="Q645" s="3"/>
      <c r="R645" s="3"/>
      <c r="S645" s="3"/>
      <c r="T645" s="3"/>
      <c r="U645" s="3"/>
      <c r="V645" s="3"/>
      <c r="W645" s="3"/>
      <c r="X645" s="3"/>
      <c r="Y645" s="3"/>
      <c r="Z645" s="3"/>
      <c r="AA645" s="3"/>
      <c r="AB645" s="3"/>
      <c r="AC645" s="3"/>
      <c r="AD645" s="3"/>
      <c r="AE645" s="3"/>
      <c r="AF645" s="3"/>
      <c r="AG645" s="3"/>
      <c r="AH645" s="3"/>
      <c r="AI645" s="3"/>
      <c r="AJ645" s="3"/>
      <c r="AK645" s="3"/>
      <c r="AL645" s="3"/>
      <c r="AM645" s="3"/>
      <c r="AN645" s="3"/>
      <c r="AO645" s="3"/>
      <c r="AP645" s="3"/>
      <c r="AQ645" s="3"/>
      <c r="AR645" s="3"/>
      <c r="AS645" s="3"/>
      <c r="AT645" s="3"/>
      <c r="AU645" s="3"/>
      <c r="AV645" s="3"/>
      <c r="AW645" s="3"/>
      <c r="AX645" s="3"/>
      <c r="AY645" s="3"/>
      <c r="AZ645" s="3"/>
      <c r="BA645" s="3"/>
      <c r="BB645" s="3"/>
      <c r="BC645" s="3"/>
      <c r="BD645" s="3"/>
      <c r="BE645" s="3"/>
      <c r="BF645" s="3"/>
      <c r="BG645" s="3"/>
      <c r="BH645" s="3"/>
      <c r="BI645" s="3"/>
      <c r="BJ645" s="3"/>
      <c r="BK645" s="3"/>
      <c r="BL645" s="3"/>
      <c r="BM645" s="3"/>
      <c r="BN645" s="3"/>
      <c r="BO645" s="3"/>
      <c r="BP645" s="3"/>
      <c r="BQ645" s="3"/>
      <c r="BR645" s="3"/>
      <c r="BS645" s="3"/>
    </row>
    <row r="646" spans="1:71" ht="24.75" hidden="1" customHeight="1">
      <c r="A646" s="26"/>
      <c r="B646" s="3"/>
      <c r="C646" s="3"/>
      <c r="D646" s="3"/>
      <c r="E646" s="3"/>
      <c r="F646" s="3"/>
      <c r="G646" s="3"/>
      <c r="H646" s="3"/>
      <c r="I646" s="3"/>
      <c r="J646" s="3"/>
      <c r="K646" s="3"/>
      <c r="L646" s="3"/>
      <c r="M646" s="3"/>
      <c r="N646" s="3"/>
      <c r="O646" s="3"/>
      <c r="P646" s="3"/>
      <c r="Q646" s="3"/>
      <c r="R646" s="3"/>
      <c r="S646" s="3"/>
      <c r="T646" s="3"/>
      <c r="U646" s="3"/>
      <c r="V646" s="3"/>
      <c r="W646" s="3"/>
      <c r="X646" s="3"/>
      <c r="Y646" s="3"/>
      <c r="Z646" s="3"/>
      <c r="AA646" s="3"/>
      <c r="AB646" s="3"/>
      <c r="AC646" s="3"/>
      <c r="AD646" s="3"/>
      <c r="AE646" s="3"/>
      <c r="AF646" s="3"/>
      <c r="AG646" s="3"/>
      <c r="AH646" s="3"/>
      <c r="AI646" s="3"/>
      <c r="AJ646" s="3"/>
      <c r="AK646" s="3"/>
      <c r="AL646" s="3"/>
      <c r="AM646" s="3"/>
      <c r="AN646" s="3"/>
      <c r="AO646" s="3"/>
      <c r="AP646" s="3"/>
      <c r="AQ646" s="3"/>
      <c r="AR646" s="3"/>
      <c r="AS646" s="3"/>
      <c r="AT646" s="3"/>
      <c r="AU646" s="3"/>
      <c r="AV646" s="3"/>
      <c r="AW646" s="3"/>
      <c r="AX646" s="3"/>
      <c r="AY646" s="3"/>
      <c r="AZ646" s="3"/>
      <c r="BA646" s="3"/>
      <c r="BB646" s="3"/>
      <c r="BC646" s="3"/>
      <c r="BD646" s="3"/>
      <c r="BE646" s="3"/>
      <c r="BF646" s="3"/>
      <c r="BG646" s="3"/>
      <c r="BH646" s="3"/>
      <c r="BI646" s="3"/>
      <c r="BJ646" s="3"/>
      <c r="BK646" s="3"/>
      <c r="BL646" s="3"/>
      <c r="BM646" s="3"/>
      <c r="BN646" s="3"/>
      <c r="BO646" s="3"/>
      <c r="BP646" s="3"/>
      <c r="BQ646" s="3"/>
      <c r="BR646" s="3"/>
      <c r="BS646" s="3"/>
    </row>
    <row r="647" spans="1:71" ht="24.75" hidden="1" customHeight="1">
      <c r="A647" s="26"/>
      <c r="B647" s="3"/>
      <c r="C647" s="3"/>
      <c r="D647" s="3"/>
      <c r="E647" s="3"/>
      <c r="F647" s="3"/>
      <c r="G647" s="3"/>
      <c r="H647" s="3"/>
      <c r="I647" s="3"/>
      <c r="J647" s="3"/>
      <c r="K647" s="3"/>
      <c r="L647" s="3"/>
      <c r="M647" s="3"/>
      <c r="N647" s="3"/>
      <c r="O647" s="3"/>
      <c r="P647" s="3"/>
      <c r="Q647" s="3"/>
      <c r="R647" s="3"/>
      <c r="S647" s="3"/>
      <c r="T647" s="3"/>
      <c r="U647" s="3"/>
      <c r="V647" s="3"/>
      <c r="W647" s="3"/>
      <c r="X647" s="3"/>
      <c r="Y647" s="3"/>
      <c r="Z647" s="3"/>
      <c r="AA647" s="3"/>
      <c r="AB647" s="3"/>
      <c r="AC647" s="3"/>
      <c r="AD647" s="3"/>
      <c r="AE647" s="3"/>
      <c r="AF647" s="3"/>
      <c r="AG647" s="3"/>
      <c r="AH647" s="3"/>
      <c r="AI647" s="3"/>
      <c r="AJ647" s="3"/>
      <c r="AK647" s="3"/>
      <c r="AL647" s="3"/>
      <c r="AM647" s="3"/>
      <c r="AN647" s="3"/>
      <c r="AO647" s="3"/>
      <c r="AP647" s="3"/>
      <c r="AQ647" s="3"/>
      <c r="AR647" s="3"/>
      <c r="AS647" s="3"/>
      <c r="AT647" s="3"/>
      <c r="AU647" s="3"/>
      <c r="AV647" s="3"/>
      <c r="AW647" s="3"/>
      <c r="AX647" s="3"/>
      <c r="AY647" s="3"/>
      <c r="AZ647" s="3"/>
      <c r="BA647" s="3"/>
      <c r="BB647" s="3"/>
      <c r="BC647" s="3"/>
      <c r="BD647" s="3"/>
      <c r="BE647" s="3"/>
      <c r="BF647" s="3"/>
      <c r="BG647" s="3"/>
      <c r="BH647" s="3"/>
      <c r="BI647" s="3"/>
      <c r="BJ647" s="3"/>
      <c r="BK647" s="3"/>
      <c r="BL647" s="3"/>
      <c r="BM647" s="3"/>
      <c r="BN647" s="3"/>
      <c r="BO647" s="3"/>
      <c r="BP647" s="3"/>
      <c r="BQ647" s="3"/>
      <c r="BR647" s="3"/>
      <c r="BS647" s="3"/>
    </row>
    <row r="648" spans="1:71" ht="24.75" hidden="1" customHeight="1">
      <c r="A648" s="26"/>
      <c r="B648" s="3"/>
      <c r="C648" s="3"/>
      <c r="D648" s="3"/>
      <c r="E648" s="3"/>
      <c r="F648" s="3"/>
      <c r="G648" s="3"/>
      <c r="H648" s="3"/>
      <c r="I648" s="3"/>
      <c r="J648" s="3"/>
      <c r="K648" s="3"/>
      <c r="L648" s="3"/>
      <c r="M648" s="3"/>
      <c r="N648" s="3"/>
      <c r="O648" s="3"/>
      <c r="P648" s="3"/>
      <c r="Q648" s="3"/>
      <c r="R648" s="3"/>
      <c r="S648" s="3"/>
      <c r="T648" s="3"/>
      <c r="U648" s="3"/>
      <c r="V648" s="3"/>
      <c r="W648" s="3"/>
      <c r="X648" s="3"/>
      <c r="Y648" s="3"/>
      <c r="Z648" s="3"/>
      <c r="AA648" s="3"/>
      <c r="AB648" s="3"/>
      <c r="AC648" s="3"/>
      <c r="AD648" s="3"/>
      <c r="AE648" s="3"/>
      <c r="AF648" s="3"/>
      <c r="AG648" s="3"/>
      <c r="AH648" s="3"/>
      <c r="AI648" s="3"/>
      <c r="AJ648" s="3"/>
      <c r="AK648" s="3"/>
      <c r="AL648" s="3"/>
      <c r="AM648" s="3"/>
      <c r="AN648" s="3"/>
      <c r="AO648" s="3"/>
      <c r="AP648" s="3"/>
      <c r="AQ648" s="3"/>
      <c r="AR648" s="3"/>
      <c r="AS648" s="3"/>
      <c r="AT648" s="3"/>
      <c r="AU648" s="3"/>
      <c r="AV648" s="3"/>
      <c r="AW648" s="3"/>
      <c r="AX648" s="3"/>
      <c r="AY648" s="3"/>
      <c r="AZ648" s="3"/>
      <c r="BA648" s="3"/>
      <c r="BB648" s="3"/>
      <c r="BC648" s="3"/>
      <c r="BD648" s="3"/>
      <c r="BE648" s="3"/>
      <c r="BF648" s="3"/>
      <c r="BG648" s="3"/>
      <c r="BH648" s="3"/>
      <c r="BI648" s="3"/>
      <c r="BJ648" s="3"/>
      <c r="BK648" s="3"/>
      <c r="BL648" s="3"/>
      <c r="BM648" s="3"/>
      <c r="BN648" s="3"/>
      <c r="BO648" s="3"/>
      <c r="BP648" s="3"/>
      <c r="BQ648" s="3"/>
      <c r="BR648" s="3"/>
      <c r="BS648" s="3"/>
    </row>
    <row r="649" spans="1:71" ht="24.75" hidden="1" customHeight="1">
      <c r="A649" s="26"/>
      <c r="B649" s="3"/>
      <c r="C649" s="3"/>
      <c r="D649" s="3"/>
      <c r="E649" s="3"/>
      <c r="F649" s="3"/>
      <c r="G649" s="3"/>
      <c r="H649" s="3"/>
      <c r="I649" s="3"/>
      <c r="J649" s="3"/>
      <c r="K649" s="3"/>
      <c r="L649" s="3"/>
      <c r="M649" s="3"/>
      <c r="N649" s="3"/>
      <c r="O649" s="3"/>
      <c r="P649" s="3"/>
      <c r="Q649" s="3"/>
      <c r="R649" s="3"/>
      <c r="S649" s="3"/>
      <c r="T649" s="3"/>
      <c r="U649" s="3"/>
      <c r="V649" s="3"/>
      <c r="W649" s="3"/>
      <c r="X649" s="3"/>
      <c r="Y649" s="3"/>
      <c r="Z649" s="3"/>
      <c r="AA649" s="3"/>
      <c r="AB649" s="3"/>
      <c r="AC649" s="3"/>
      <c r="AD649" s="3"/>
      <c r="AE649" s="3"/>
      <c r="AF649" s="3"/>
      <c r="AG649" s="3"/>
      <c r="AH649" s="3"/>
      <c r="AI649" s="3"/>
      <c r="AJ649" s="3"/>
      <c r="AK649" s="3"/>
      <c r="AL649" s="3"/>
      <c r="AM649" s="3"/>
      <c r="AN649" s="3"/>
      <c r="AO649" s="3"/>
      <c r="AP649" s="3"/>
      <c r="AQ649" s="3"/>
      <c r="AR649" s="3"/>
      <c r="AS649" s="3"/>
      <c r="AT649" s="3"/>
      <c r="AU649" s="3"/>
      <c r="AV649" s="3"/>
      <c r="AW649" s="3"/>
      <c r="AX649" s="3"/>
      <c r="AY649" s="3"/>
      <c r="AZ649" s="3"/>
      <c r="BA649" s="3"/>
      <c r="BB649" s="3"/>
      <c r="BC649" s="3"/>
      <c r="BD649" s="3"/>
      <c r="BE649" s="3"/>
      <c r="BF649" s="3"/>
      <c r="BG649" s="3"/>
      <c r="BH649" s="3"/>
      <c r="BI649" s="3"/>
      <c r="BJ649" s="3"/>
      <c r="BK649" s="3"/>
      <c r="BL649" s="3"/>
      <c r="BM649" s="3"/>
      <c r="BN649" s="3"/>
      <c r="BO649" s="3"/>
      <c r="BP649" s="3"/>
      <c r="BQ649" s="3"/>
      <c r="BR649" s="3"/>
      <c r="BS649" s="3"/>
    </row>
    <row r="650" spans="1:71" ht="24.75" hidden="1" customHeight="1">
      <c r="A650" s="26"/>
      <c r="B650" s="3"/>
      <c r="C650" s="3"/>
      <c r="D650" s="3"/>
      <c r="E650" s="3"/>
      <c r="F650" s="3"/>
      <c r="G650" s="3"/>
      <c r="H650" s="3"/>
      <c r="I650" s="3"/>
      <c r="J650" s="3"/>
      <c r="K650" s="3"/>
      <c r="L650" s="3"/>
      <c r="M650" s="3"/>
      <c r="N650" s="3"/>
      <c r="O650" s="3"/>
      <c r="P650" s="3"/>
      <c r="Q650" s="3"/>
      <c r="R650" s="3"/>
      <c r="S650" s="3"/>
      <c r="T650" s="3"/>
      <c r="U650" s="3"/>
      <c r="V650" s="3"/>
      <c r="W650" s="3"/>
      <c r="X650" s="3"/>
      <c r="Y650" s="3"/>
      <c r="Z650" s="3"/>
      <c r="AA650" s="3"/>
      <c r="AB650" s="3"/>
      <c r="AC650" s="3"/>
      <c r="AD650" s="3"/>
      <c r="AE650" s="3"/>
      <c r="AF650" s="3"/>
      <c r="AG650" s="3"/>
      <c r="AH650" s="3"/>
      <c r="AI650" s="3"/>
      <c r="AJ650" s="3"/>
      <c r="AK650" s="3"/>
      <c r="AL650" s="3"/>
      <c r="AM650" s="3"/>
      <c r="AN650" s="3"/>
      <c r="AO650" s="3"/>
      <c r="AP650" s="3"/>
      <c r="AQ650" s="3"/>
      <c r="AR650" s="3"/>
      <c r="AS650" s="3"/>
      <c r="AT650" s="3"/>
      <c r="AU650" s="3"/>
      <c r="AV650" s="3"/>
      <c r="AW650" s="3"/>
      <c r="AX650" s="3"/>
      <c r="AY650" s="3"/>
      <c r="AZ650" s="3"/>
      <c r="BA650" s="3"/>
      <c r="BB650" s="3"/>
      <c r="BC650" s="3"/>
      <c r="BD650" s="3"/>
      <c r="BE650" s="3"/>
      <c r="BF650" s="3"/>
      <c r="BG650" s="3"/>
      <c r="BH650" s="3"/>
      <c r="BI650" s="3"/>
      <c r="BJ650" s="3"/>
      <c r="BK650" s="3"/>
      <c r="BL650" s="3"/>
      <c r="BM650" s="3"/>
      <c r="BN650" s="3"/>
      <c r="BO650" s="3"/>
      <c r="BP650" s="3"/>
      <c r="BQ650" s="3"/>
      <c r="BR650" s="3"/>
      <c r="BS650" s="3"/>
    </row>
    <row r="651" spans="1:71" ht="24.75" hidden="1" customHeight="1">
      <c r="A651" s="26"/>
      <c r="B651" s="3"/>
      <c r="C651" s="3"/>
      <c r="D651" s="3"/>
      <c r="E651" s="3"/>
      <c r="F651" s="3"/>
      <c r="G651" s="3"/>
      <c r="H651" s="3"/>
      <c r="I651" s="3"/>
      <c r="J651" s="3"/>
      <c r="K651" s="3"/>
      <c r="L651" s="3"/>
      <c r="M651" s="3"/>
      <c r="N651" s="3"/>
      <c r="O651" s="3"/>
      <c r="P651" s="3"/>
      <c r="Q651" s="3"/>
      <c r="R651" s="3"/>
      <c r="S651" s="3"/>
      <c r="T651" s="3"/>
      <c r="U651" s="3"/>
      <c r="V651" s="3"/>
      <c r="W651" s="3"/>
      <c r="X651" s="3"/>
      <c r="Y651" s="3"/>
      <c r="Z651" s="3"/>
      <c r="AA651" s="3"/>
      <c r="AB651" s="3"/>
      <c r="AC651" s="3"/>
      <c r="AD651" s="3"/>
      <c r="AE651" s="3"/>
      <c r="AF651" s="3"/>
      <c r="AG651" s="3"/>
      <c r="AH651" s="3"/>
      <c r="AI651" s="3"/>
      <c r="AJ651" s="3"/>
      <c r="AK651" s="3"/>
      <c r="AL651" s="3"/>
      <c r="AM651" s="3"/>
      <c r="AN651" s="3"/>
      <c r="AO651" s="3"/>
      <c r="AP651" s="3"/>
      <c r="AQ651" s="3"/>
      <c r="AR651" s="3"/>
      <c r="AS651" s="3"/>
      <c r="AT651" s="3"/>
      <c r="AU651" s="3"/>
      <c r="AV651" s="3"/>
      <c r="AW651" s="3"/>
      <c r="AX651" s="3"/>
      <c r="AY651" s="3"/>
      <c r="AZ651" s="3"/>
      <c r="BA651" s="3"/>
      <c r="BB651" s="3"/>
      <c r="BC651" s="3"/>
      <c r="BD651" s="3"/>
      <c r="BE651" s="3"/>
      <c r="BF651" s="3"/>
      <c r="BG651" s="3"/>
      <c r="BH651" s="3"/>
      <c r="BI651" s="3"/>
      <c r="BJ651" s="3"/>
      <c r="BK651" s="3"/>
      <c r="BL651" s="3"/>
      <c r="BM651" s="3"/>
      <c r="BN651" s="3"/>
      <c r="BO651" s="3"/>
      <c r="BP651" s="3"/>
      <c r="BQ651" s="3"/>
      <c r="BR651" s="3"/>
      <c r="BS651" s="3"/>
    </row>
    <row r="652" spans="1:71" ht="24.75" hidden="1" customHeight="1">
      <c r="A652" s="26"/>
      <c r="B652" s="3"/>
      <c r="C652" s="3"/>
      <c r="D652" s="3"/>
      <c r="E652" s="3"/>
      <c r="F652" s="3"/>
      <c r="G652" s="3"/>
      <c r="H652" s="3"/>
      <c r="I652" s="3"/>
      <c r="J652" s="3"/>
      <c r="K652" s="3"/>
      <c r="L652" s="3"/>
      <c r="M652" s="3"/>
      <c r="N652" s="3"/>
      <c r="O652" s="3"/>
      <c r="P652" s="3"/>
      <c r="Q652" s="3"/>
      <c r="R652" s="3"/>
      <c r="S652" s="3"/>
      <c r="T652" s="3"/>
      <c r="U652" s="3"/>
      <c r="V652" s="3"/>
      <c r="W652" s="3"/>
      <c r="X652" s="3"/>
      <c r="Y652" s="3"/>
      <c r="Z652" s="3"/>
      <c r="AA652" s="3"/>
      <c r="AB652" s="3"/>
      <c r="AC652" s="3"/>
      <c r="AD652" s="3"/>
      <c r="AE652" s="3"/>
      <c r="AF652" s="3"/>
      <c r="AG652" s="3"/>
      <c r="AH652" s="3"/>
      <c r="AI652" s="3"/>
      <c r="AJ652" s="3"/>
      <c r="AK652" s="3"/>
      <c r="AL652" s="3"/>
      <c r="AM652" s="3"/>
      <c r="AN652" s="3"/>
      <c r="AO652" s="3"/>
      <c r="AP652" s="3"/>
      <c r="AQ652" s="3"/>
      <c r="AR652" s="3"/>
      <c r="AS652" s="3"/>
      <c r="AT652" s="3"/>
      <c r="AU652" s="3"/>
      <c r="AV652" s="3"/>
      <c r="AW652" s="3"/>
      <c r="AX652" s="3"/>
      <c r="AY652" s="3"/>
      <c r="AZ652" s="3"/>
      <c r="BA652" s="3"/>
      <c r="BB652" s="3"/>
      <c r="BC652" s="3"/>
      <c r="BD652" s="3"/>
      <c r="BE652" s="3"/>
      <c r="BF652" s="3"/>
      <c r="BG652" s="3"/>
      <c r="BH652" s="3"/>
      <c r="BI652" s="3"/>
      <c r="BJ652" s="3"/>
      <c r="BK652" s="3"/>
      <c r="BL652" s="3"/>
      <c r="BM652" s="3"/>
      <c r="BN652" s="3"/>
      <c r="BO652" s="3"/>
      <c r="BP652" s="3"/>
      <c r="BQ652" s="3"/>
      <c r="BR652" s="3"/>
      <c r="BS652" s="3"/>
    </row>
    <row r="653" spans="1:71" ht="24.75" hidden="1" customHeight="1">
      <c r="A653" s="26"/>
      <c r="B653" s="3"/>
      <c r="C653" s="3"/>
      <c r="D653" s="3"/>
      <c r="E653" s="3"/>
      <c r="F653" s="3"/>
      <c r="G653" s="3"/>
      <c r="H653" s="3"/>
      <c r="I653" s="3"/>
      <c r="J653" s="3"/>
      <c r="K653" s="3"/>
      <c r="L653" s="3"/>
      <c r="M653" s="3"/>
      <c r="N653" s="3"/>
      <c r="O653" s="3"/>
      <c r="P653" s="3"/>
      <c r="Q653" s="3"/>
      <c r="R653" s="3"/>
      <c r="S653" s="3"/>
      <c r="T653" s="3"/>
      <c r="U653" s="3"/>
      <c r="V653" s="3"/>
      <c r="W653" s="3"/>
      <c r="X653" s="3"/>
      <c r="Y653" s="3"/>
      <c r="Z653" s="3"/>
      <c r="AA653" s="3"/>
      <c r="AB653" s="3"/>
      <c r="AC653" s="3"/>
      <c r="AD653" s="3"/>
      <c r="AE653" s="3"/>
      <c r="AF653" s="3"/>
      <c r="AG653" s="3"/>
      <c r="AH653" s="3"/>
      <c r="AI653" s="3"/>
      <c r="AJ653" s="3"/>
      <c r="AK653" s="3"/>
      <c r="AL653" s="3"/>
      <c r="AM653" s="3"/>
      <c r="AN653" s="3"/>
      <c r="AO653" s="3"/>
      <c r="AP653" s="3"/>
      <c r="AQ653" s="3"/>
      <c r="AR653" s="3"/>
      <c r="AS653" s="3"/>
      <c r="AT653" s="3"/>
      <c r="AU653" s="3"/>
      <c r="AV653" s="3"/>
      <c r="AW653" s="3"/>
      <c r="AX653" s="3"/>
      <c r="AY653" s="3"/>
      <c r="AZ653" s="3"/>
      <c r="BA653" s="3"/>
      <c r="BB653" s="3"/>
      <c r="BC653" s="3"/>
      <c r="BD653" s="3"/>
      <c r="BE653" s="3"/>
      <c r="BF653" s="3"/>
      <c r="BG653" s="3"/>
      <c r="BH653" s="3"/>
      <c r="BI653" s="3"/>
      <c r="BJ653" s="3"/>
      <c r="BK653" s="3"/>
      <c r="BL653" s="3"/>
      <c r="BM653" s="3"/>
      <c r="BN653" s="3"/>
      <c r="BO653" s="3"/>
      <c r="BP653" s="3"/>
      <c r="BQ653" s="3"/>
      <c r="BR653" s="3"/>
      <c r="BS653" s="3"/>
    </row>
    <row r="654" spans="1:71" ht="24.75" hidden="1" customHeight="1">
      <c r="A654" s="26"/>
      <c r="B654" s="3"/>
      <c r="C654" s="3"/>
      <c r="D654" s="3"/>
      <c r="E654" s="3"/>
      <c r="F654" s="3"/>
      <c r="G654" s="3"/>
      <c r="H654" s="3"/>
      <c r="I654" s="3"/>
      <c r="J654" s="3"/>
      <c r="K654" s="3"/>
      <c r="L654" s="3"/>
      <c r="M654" s="3"/>
      <c r="N654" s="3"/>
      <c r="O654" s="3"/>
      <c r="P654" s="3"/>
      <c r="Q654" s="3"/>
      <c r="R654" s="3"/>
      <c r="S654" s="3"/>
      <c r="T654" s="3"/>
      <c r="U654" s="3"/>
      <c r="V654" s="3"/>
      <c r="W654" s="3"/>
      <c r="X654" s="3"/>
      <c r="Y654" s="3"/>
      <c r="Z654" s="3"/>
      <c r="AA654" s="3"/>
      <c r="AB654" s="3"/>
      <c r="AC654" s="3"/>
      <c r="AD654" s="3"/>
      <c r="AE654" s="3"/>
      <c r="AF654" s="3"/>
      <c r="AG654" s="3"/>
      <c r="AH654" s="3"/>
      <c r="AI654" s="3"/>
      <c r="AJ654" s="3"/>
      <c r="AK654" s="3"/>
      <c r="AL654" s="3"/>
      <c r="AM654" s="3"/>
      <c r="AN654" s="3"/>
      <c r="AO654" s="3"/>
      <c r="AP654" s="3"/>
      <c r="AQ654" s="3"/>
      <c r="AR654" s="3"/>
      <c r="AS654" s="3"/>
      <c r="AT654" s="3"/>
      <c r="AU654" s="3"/>
      <c r="AV654" s="3"/>
      <c r="AW654" s="3"/>
      <c r="AX654" s="3"/>
      <c r="AY654" s="3"/>
      <c r="AZ654" s="3"/>
      <c r="BA654" s="3"/>
      <c r="BB654" s="3"/>
      <c r="BC654" s="3"/>
      <c r="BD654" s="3"/>
      <c r="BE654" s="3"/>
      <c r="BF654" s="3"/>
      <c r="BG654" s="3"/>
      <c r="BH654" s="3"/>
      <c r="BI654" s="3"/>
      <c r="BJ654" s="3"/>
      <c r="BK654" s="3"/>
      <c r="BL654" s="3"/>
      <c r="BM654" s="3"/>
      <c r="BN654" s="3"/>
      <c r="BO654" s="3"/>
      <c r="BP654" s="3"/>
      <c r="BQ654" s="3"/>
      <c r="BR654" s="3"/>
      <c r="BS654" s="3"/>
    </row>
    <row r="655" spans="1:71" ht="24.75" hidden="1" customHeight="1">
      <c r="A655" s="26"/>
      <c r="B655" s="3"/>
      <c r="C655" s="3"/>
      <c r="D655" s="3"/>
      <c r="E655" s="3"/>
      <c r="F655" s="3"/>
      <c r="G655" s="3"/>
      <c r="H655" s="3"/>
      <c r="I655" s="3"/>
      <c r="J655" s="3"/>
      <c r="K655" s="3"/>
      <c r="L655" s="3"/>
      <c r="M655" s="3"/>
      <c r="N655" s="3"/>
      <c r="O655" s="3"/>
      <c r="P655" s="3"/>
      <c r="Q655" s="3"/>
      <c r="R655" s="3"/>
      <c r="S655" s="3"/>
      <c r="T655" s="3"/>
      <c r="U655" s="3"/>
      <c r="V655" s="3"/>
      <c r="W655" s="3"/>
      <c r="X655" s="3"/>
      <c r="Y655" s="3"/>
      <c r="Z655" s="3"/>
      <c r="AA655" s="3"/>
      <c r="AB655" s="3"/>
      <c r="AC655" s="3"/>
      <c r="AD655" s="3"/>
      <c r="AE655" s="3"/>
      <c r="AF655" s="3"/>
      <c r="AG655" s="3"/>
      <c r="AH655" s="3"/>
      <c r="AI655" s="3"/>
      <c r="AJ655" s="3"/>
      <c r="AK655" s="3"/>
      <c r="AL655" s="3"/>
      <c r="AM655" s="3"/>
      <c r="AN655" s="3"/>
      <c r="AO655" s="3"/>
      <c r="AP655" s="3"/>
      <c r="AQ655" s="3"/>
      <c r="AR655" s="3"/>
      <c r="AS655" s="3"/>
      <c r="AT655" s="3"/>
      <c r="AU655" s="3"/>
      <c r="AV655" s="3"/>
      <c r="AW655" s="3"/>
      <c r="AX655" s="3"/>
      <c r="AY655" s="3"/>
      <c r="AZ655" s="3"/>
      <c r="BA655" s="3"/>
      <c r="BB655" s="3"/>
      <c r="BC655" s="3"/>
      <c r="BD655" s="3"/>
      <c r="BE655" s="3"/>
      <c r="BF655" s="3"/>
      <c r="BG655" s="3"/>
      <c r="BH655" s="3"/>
      <c r="BI655" s="3"/>
      <c r="BJ655" s="3"/>
      <c r="BK655" s="3"/>
      <c r="BL655" s="3"/>
      <c r="BM655" s="3"/>
      <c r="BN655" s="3"/>
      <c r="BO655" s="3"/>
      <c r="BP655" s="3"/>
      <c r="BQ655" s="3"/>
      <c r="BR655" s="3"/>
      <c r="BS655" s="3"/>
    </row>
    <row r="656" spans="1:71" ht="24.75" hidden="1" customHeight="1">
      <c r="A656" s="26"/>
      <c r="B656" s="3"/>
      <c r="C656" s="3"/>
      <c r="D656" s="3"/>
      <c r="E656" s="3"/>
      <c r="F656" s="3"/>
      <c r="G656" s="3"/>
      <c r="H656" s="3"/>
      <c r="I656" s="3"/>
      <c r="J656" s="3"/>
      <c r="K656" s="3"/>
      <c r="L656" s="3"/>
      <c r="M656" s="3"/>
      <c r="N656" s="3"/>
      <c r="O656" s="3"/>
      <c r="P656" s="3"/>
      <c r="Q656" s="3"/>
      <c r="R656" s="3"/>
      <c r="S656" s="3"/>
      <c r="T656" s="3"/>
      <c r="U656" s="3"/>
      <c r="V656" s="3"/>
      <c r="W656" s="3"/>
      <c r="X656" s="3"/>
      <c r="Y656" s="3"/>
      <c r="Z656" s="3"/>
      <c r="AA656" s="3"/>
      <c r="AB656" s="3"/>
      <c r="AC656" s="3"/>
      <c r="AD656" s="3"/>
      <c r="AE656" s="3"/>
      <c r="AF656" s="3"/>
      <c r="AG656" s="3"/>
      <c r="AH656" s="3"/>
      <c r="AI656" s="3"/>
      <c r="AJ656" s="3"/>
      <c r="AK656" s="3"/>
      <c r="AL656" s="3"/>
      <c r="AM656" s="3"/>
      <c r="AN656" s="3"/>
      <c r="AO656" s="3"/>
      <c r="AP656" s="3"/>
      <c r="AQ656" s="3"/>
      <c r="AR656" s="3"/>
      <c r="AS656" s="3"/>
      <c r="AT656" s="3"/>
      <c r="AU656" s="3"/>
      <c r="AV656" s="3"/>
      <c r="AW656" s="3"/>
      <c r="AX656" s="3"/>
      <c r="AY656" s="3"/>
      <c r="AZ656" s="3"/>
      <c r="BA656" s="3"/>
      <c r="BB656" s="3"/>
      <c r="BC656" s="3"/>
      <c r="BD656" s="3"/>
      <c r="BE656" s="3"/>
      <c r="BF656" s="3"/>
      <c r="BG656" s="3"/>
      <c r="BH656" s="3"/>
      <c r="BI656" s="3"/>
      <c r="BJ656" s="3"/>
      <c r="BK656" s="3"/>
      <c r="BL656" s="3"/>
      <c r="BM656" s="3"/>
      <c r="BN656" s="3"/>
      <c r="BO656" s="3"/>
      <c r="BP656" s="3"/>
      <c r="BQ656" s="3"/>
      <c r="BR656" s="3"/>
      <c r="BS656" s="3"/>
    </row>
    <row r="657" spans="1:71" ht="24.75" hidden="1" customHeight="1">
      <c r="A657" s="26"/>
      <c r="B657" s="3"/>
      <c r="C657" s="3"/>
      <c r="D657" s="3"/>
      <c r="E657" s="3"/>
      <c r="F657" s="3"/>
      <c r="G657" s="3"/>
      <c r="H657" s="3"/>
      <c r="I657" s="3"/>
      <c r="J657" s="3"/>
      <c r="K657" s="3"/>
      <c r="L657" s="3"/>
      <c r="M657" s="3"/>
      <c r="N657" s="3"/>
      <c r="O657" s="3"/>
      <c r="P657" s="3"/>
      <c r="Q657" s="3"/>
      <c r="R657" s="3"/>
      <c r="S657" s="3"/>
      <c r="T657" s="3"/>
      <c r="U657" s="3"/>
      <c r="V657" s="3"/>
      <c r="W657" s="3"/>
      <c r="X657" s="3"/>
      <c r="Y657" s="3"/>
      <c r="Z657" s="3"/>
      <c r="AA657" s="3"/>
      <c r="AB657" s="3"/>
      <c r="AC657" s="3"/>
      <c r="AD657" s="3"/>
      <c r="AE657" s="3"/>
      <c r="AF657" s="3"/>
      <c r="AG657" s="3"/>
      <c r="AH657" s="3"/>
      <c r="AI657" s="3"/>
      <c r="AJ657" s="3"/>
      <c r="AK657" s="3"/>
      <c r="AL657" s="3"/>
      <c r="AM657" s="3"/>
      <c r="AN657" s="3"/>
      <c r="AO657" s="3"/>
      <c r="AP657" s="3"/>
      <c r="AQ657" s="3"/>
      <c r="AR657" s="3"/>
      <c r="AS657" s="3"/>
      <c r="AT657" s="3"/>
      <c r="AU657" s="3"/>
      <c r="AV657" s="3"/>
      <c r="AW657" s="3"/>
      <c r="AX657" s="3"/>
      <c r="AY657" s="3"/>
      <c r="AZ657" s="3"/>
      <c r="BA657" s="3"/>
      <c r="BB657" s="3"/>
      <c r="BC657" s="3"/>
      <c r="BD657" s="3"/>
      <c r="BE657" s="3"/>
      <c r="BF657" s="3"/>
      <c r="BG657" s="3"/>
      <c r="BH657" s="3"/>
      <c r="BI657" s="3"/>
      <c r="BJ657" s="3"/>
      <c r="BK657" s="3"/>
      <c r="BL657" s="3"/>
      <c r="BM657" s="3"/>
      <c r="BN657" s="3"/>
      <c r="BO657" s="3"/>
      <c r="BP657" s="3"/>
      <c r="BQ657" s="3"/>
      <c r="BR657" s="3"/>
      <c r="BS657" s="3"/>
    </row>
    <row r="658" spans="1:71" ht="24.75" hidden="1" customHeight="1">
      <c r="A658" s="26"/>
      <c r="B658" s="3"/>
      <c r="C658" s="3"/>
      <c r="D658" s="3"/>
      <c r="E658" s="3"/>
      <c r="F658" s="3"/>
      <c r="G658" s="3"/>
      <c r="H658" s="3"/>
      <c r="I658" s="3"/>
      <c r="J658" s="3"/>
      <c r="K658" s="3"/>
      <c r="L658" s="3"/>
      <c r="M658" s="3"/>
      <c r="N658" s="3"/>
      <c r="O658" s="3"/>
      <c r="P658" s="3"/>
      <c r="Q658" s="3"/>
      <c r="R658" s="3"/>
      <c r="S658" s="3"/>
      <c r="T658" s="3"/>
      <c r="U658" s="3"/>
      <c r="V658" s="3"/>
      <c r="W658" s="3"/>
      <c r="X658" s="3"/>
      <c r="Y658" s="3"/>
      <c r="Z658" s="3"/>
      <c r="AA658" s="3"/>
      <c r="AB658" s="3"/>
      <c r="AC658" s="3"/>
      <c r="AD658" s="3"/>
      <c r="AE658" s="3"/>
      <c r="AF658" s="3"/>
      <c r="AG658" s="3"/>
      <c r="AH658" s="3"/>
      <c r="AI658" s="3"/>
      <c r="AJ658" s="3"/>
      <c r="AK658" s="3"/>
      <c r="AL658" s="3"/>
      <c r="AM658" s="3"/>
      <c r="AN658" s="3"/>
      <c r="AO658" s="3"/>
      <c r="AP658" s="3"/>
      <c r="AQ658" s="3"/>
      <c r="AR658" s="3"/>
      <c r="AS658" s="3"/>
      <c r="AT658" s="3"/>
      <c r="AU658" s="3"/>
      <c r="AV658" s="3"/>
      <c r="AW658" s="3"/>
      <c r="AX658" s="3"/>
      <c r="AY658" s="3"/>
      <c r="AZ658" s="3"/>
      <c r="BA658" s="3"/>
      <c r="BB658" s="3"/>
      <c r="BC658" s="3"/>
      <c r="BD658" s="3"/>
      <c r="BE658" s="3"/>
      <c r="BF658" s="3"/>
      <c r="BG658" s="3"/>
      <c r="BH658" s="3"/>
      <c r="BI658" s="3"/>
      <c r="BJ658" s="3"/>
      <c r="BK658" s="3"/>
      <c r="BL658" s="3"/>
      <c r="BM658" s="3"/>
      <c r="BN658" s="3"/>
      <c r="BO658" s="3"/>
      <c r="BP658" s="3"/>
      <c r="BQ658" s="3"/>
      <c r="BR658" s="3"/>
      <c r="BS658" s="3"/>
    </row>
    <row r="659" spans="1:71" ht="24.75" hidden="1" customHeight="1">
      <c r="A659" s="26"/>
      <c r="B659" s="3"/>
      <c r="C659" s="3"/>
      <c r="D659" s="3"/>
      <c r="E659" s="3"/>
      <c r="F659" s="3"/>
      <c r="G659" s="3"/>
      <c r="H659" s="3"/>
      <c r="I659" s="3"/>
      <c r="J659" s="3"/>
      <c r="K659" s="3"/>
      <c r="L659" s="3"/>
      <c r="M659" s="3"/>
      <c r="N659" s="3"/>
      <c r="O659" s="3"/>
      <c r="P659" s="3"/>
      <c r="Q659" s="3"/>
      <c r="R659" s="3"/>
      <c r="S659" s="3"/>
      <c r="T659" s="3"/>
      <c r="U659" s="3"/>
      <c r="V659" s="3"/>
      <c r="W659" s="3"/>
      <c r="X659" s="3"/>
      <c r="Y659" s="3"/>
      <c r="Z659" s="3"/>
      <c r="AA659" s="3"/>
      <c r="AB659" s="3"/>
      <c r="AC659" s="3"/>
      <c r="AD659" s="3"/>
      <c r="AE659" s="3"/>
      <c r="AF659" s="3"/>
      <c r="AG659" s="3"/>
      <c r="AH659" s="3"/>
      <c r="AI659" s="3"/>
      <c r="AJ659" s="3"/>
      <c r="AK659" s="3"/>
      <c r="AL659" s="3"/>
      <c r="AM659" s="3"/>
      <c r="AN659" s="3"/>
      <c r="AO659" s="3"/>
      <c r="AP659" s="3"/>
      <c r="AQ659" s="3"/>
      <c r="AR659" s="3"/>
      <c r="AS659" s="3"/>
      <c r="AT659" s="3"/>
      <c r="AU659" s="3"/>
      <c r="AV659" s="3"/>
      <c r="AW659" s="3"/>
      <c r="AX659" s="3"/>
      <c r="AY659" s="3"/>
      <c r="AZ659" s="3"/>
      <c r="BA659" s="3"/>
      <c r="BB659" s="3"/>
      <c r="BC659" s="3"/>
      <c r="BD659" s="3"/>
      <c r="BE659" s="3"/>
      <c r="BF659" s="3"/>
      <c r="BG659" s="3"/>
      <c r="BH659" s="3"/>
      <c r="BI659" s="3"/>
      <c r="BJ659" s="3"/>
      <c r="BK659" s="3"/>
      <c r="BL659" s="3"/>
      <c r="BM659" s="3"/>
      <c r="BN659" s="3"/>
      <c r="BO659" s="3"/>
      <c r="BP659" s="3"/>
      <c r="BQ659" s="3"/>
      <c r="BR659" s="3"/>
      <c r="BS659" s="3"/>
    </row>
    <row r="660" spans="1:71" ht="24.75" hidden="1" customHeight="1">
      <c r="A660" s="26"/>
      <c r="B660" s="3"/>
      <c r="C660" s="3"/>
      <c r="D660" s="3"/>
      <c r="E660" s="3"/>
      <c r="F660" s="3"/>
      <c r="G660" s="3"/>
      <c r="H660" s="3"/>
      <c r="I660" s="3"/>
      <c r="J660" s="3"/>
      <c r="K660" s="3"/>
      <c r="L660" s="3"/>
      <c r="M660" s="3"/>
      <c r="N660" s="3"/>
      <c r="O660" s="3"/>
      <c r="P660" s="3"/>
      <c r="Q660" s="3"/>
      <c r="R660" s="3"/>
      <c r="S660" s="3"/>
      <c r="T660" s="3"/>
      <c r="U660" s="3"/>
      <c r="V660" s="3"/>
      <c r="W660" s="3"/>
      <c r="X660" s="3"/>
      <c r="Y660" s="3"/>
      <c r="Z660" s="3"/>
      <c r="AA660" s="3"/>
      <c r="AB660" s="3"/>
      <c r="AC660" s="3"/>
      <c r="AD660" s="3"/>
      <c r="AE660" s="3"/>
      <c r="AF660" s="3"/>
      <c r="AG660" s="3"/>
      <c r="AH660" s="3"/>
      <c r="AI660" s="3"/>
      <c r="AJ660" s="3"/>
      <c r="AK660" s="3"/>
      <c r="AL660" s="3"/>
      <c r="AM660" s="3"/>
      <c r="AN660" s="3"/>
      <c r="AO660" s="3"/>
      <c r="AP660" s="3"/>
      <c r="AQ660" s="3"/>
      <c r="AR660" s="3"/>
      <c r="AS660" s="3"/>
      <c r="AT660" s="3"/>
      <c r="AU660" s="3"/>
      <c r="AV660" s="3"/>
      <c r="AW660" s="3"/>
      <c r="AX660" s="3"/>
      <c r="AY660" s="3"/>
      <c r="AZ660" s="3"/>
      <c r="BA660" s="3"/>
      <c r="BB660" s="3"/>
      <c r="BC660" s="3"/>
      <c r="BD660" s="3"/>
      <c r="BE660" s="3"/>
      <c r="BF660" s="3"/>
      <c r="BG660" s="3"/>
      <c r="BH660" s="3"/>
      <c r="BI660" s="3"/>
      <c r="BJ660" s="3"/>
      <c r="BK660" s="3"/>
      <c r="BL660" s="3"/>
      <c r="BM660" s="3"/>
      <c r="BN660" s="3"/>
      <c r="BO660" s="3"/>
      <c r="BP660" s="3"/>
      <c r="BQ660" s="3"/>
      <c r="BR660" s="3"/>
      <c r="BS660" s="3"/>
    </row>
    <row r="661" spans="1:71" ht="24.75" hidden="1" customHeight="1">
      <c r="A661" s="26"/>
      <c r="B661" s="3"/>
      <c r="C661" s="3"/>
      <c r="D661" s="3"/>
      <c r="E661" s="3"/>
      <c r="F661" s="3"/>
      <c r="G661" s="3"/>
      <c r="H661" s="3"/>
      <c r="I661" s="3"/>
      <c r="J661" s="3"/>
      <c r="K661" s="3"/>
      <c r="L661" s="3"/>
      <c r="M661" s="3"/>
      <c r="N661" s="3"/>
      <c r="O661" s="3"/>
      <c r="P661" s="3"/>
      <c r="Q661" s="3"/>
      <c r="R661" s="3"/>
      <c r="S661" s="3"/>
      <c r="T661" s="3"/>
      <c r="U661" s="3"/>
      <c r="V661" s="3"/>
      <c r="W661" s="3"/>
      <c r="X661" s="3"/>
      <c r="Y661" s="3"/>
      <c r="Z661" s="3"/>
      <c r="AA661" s="3"/>
      <c r="AB661" s="3"/>
      <c r="AC661" s="3"/>
      <c r="AD661" s="3"/>
      <c r="AE661" s="3"/>
      <c r="AF661" s="3"/>
      <c r="AG661" s="3"/>
      <c r="AH661" s="3"/>
      <c r="AI661" s="3"/>
      <c r="AJ661" s="3"/>
      <c r="AK661" s="3"/>
      <c r="AL661" s="3"/>
      <c r="AM661" s="3"/>
      <c r="AN661" s="3"/>
      <c r="AO661" s="3"/>
      <c r="AP661" s="3"/>
      <c r="AQ661" s="3"/>
      <c r="AR661" s="3"/>
      <c r="AS661" s="3"/>
      <c r="AT661" s="3"/>
      <c r="AU661" s="3"/>
      <c r="AV661" s="3"/>
      <c r="AW661" s="3"/>
      <c r="AX661" s="3"/>
      <c r="AY661" s="3"/>
      <c r="AZ661" s="3"/>
      <c r="BA661" s="3"/>
      <c r="BB661" s="3"/>
      <c r="BC661" s="3"/>
      <c r="BD661" s="3"/>
      <c r="BE661" s="3"/>
      <c r="BF661" s="3"/>
      <c r="BG661" s="3"/>
      <c r="BH661" s="3"/>
      <c r="BI661" s="3"/>
      <c r="BJ661" s="3"/>
      <c r="BK661" s="3"/>
      <c r="BL661" s="3"/>
      <c r="BM661" s="3"/>
      <c r="BN661" s="3"/>
      <c r="BO661" s="3"/>
      <c r="BP661" s="3"/>
      <c r="BQ661" s="3"/>
      <c r="BR661" s="3"/>
      <c r="BS661" s="3"/>
    </row>
    <row r="662" spans="1:71" ht="24.75" hidden="1" customHeight="1">
      <c r="A662" s="26"/>
      <c r="B662" s="3"/>
      <c r="C662" s="3"/>
      <c r="D662" s="3"/>
      <c r="E662" s="3"/>
      <c r="F662" s="3"/>
      <c r="G662" s="3"/>
      <c r="H662" s="3"/>
      <c r="I662" s="3"/>
      <c r="J662" s="3"/>
      <c r="K662" s="3"/>
      <c r="L662" s="3"/>
      <c r="M662" s="3"/>
      <c r="N662" s="3"/>
      <c r="O662" s="3"/>
      <c r="P662" s="3"/>
      <c r="Q662" s="3"/>
      <c r="R662" s="3"/>
      <c r="S662" s="3"/>
      <c r="T662" s="3"/>
      <c r="U662" s="3"/>
      <c r="V662" s="3"/>
      <c r="W662" s="3"/>
      <c r="X662" s="3"/>
      <c r="Y662" s="3"/>
      <c r="Z662" s="3"/>
      <c r="AA662" s="3"/>
      <c r="AB662" s="3"/>
      <c r="AC662" s="3"/>
      <c r="AD662" s="3"/>
      <c r="AE662" s="3"/>
      <c r="AF662" s="3"/>
      <c r="AG662" s="3"/>
      <c r="AH662" s="3"/>
      <c r="AI662" s="3"/>
      <c r="AJ662" s="3"/>
      <c r="AK662" s="3"/>
      <c r="AL662" s="3"/>
      <c r="AM662" s="3"/>
      <c r="AN662" s="3"/>
      <c r="AO662" s="3"/>
      <c r="AP662" s="3"/>
      <c r="AQ662" s="3"/>
      <c r="AR662" s="3"/>
      <c r="AS662" s="3"/>
      <c r="AT662" s="3"/>
      <c r="AU662" s="3"/>
      <c r="AV662" s="3"/>
      <c r="AW662" s="3"/>
      <c r="AX662" s="3"/>
      <c r="AY662" s="3"/>
      <c r="AZ662" s="3"/>
      <c r="BA662" s="3"/>
      <c r="BB662" s="3"/>
      <c r="BC662" s="3"/>
      <c r="BD662" s="3"/>
      <c r="BE662" s="3"/>
      <c r="BF662" s="3"/>
      <c r="BG662" s="3"/>
      <c r="BH662" s="3"/>
      <c r="BI662" s="3"/>
      <c r="BJ662" s="3"/>
      <c r="BK662" s="3"/>
      <c r="BL662" s="3"/>
      <c r="BM662" s="3"/>
      <c r="BN662" s="3"/>
      <c r="BO662" s="3"/>
      <c r="BP662" s="3"/>
      <c r="BQ662" s="3"/>
      <c r="BR662" s="3"/>
      <c r="BS662" s="3"/>
    </row>
    <row r="663" spans="1:71" ht="24.75" hidden="1" customHeight="1">
      <c r="A663" s="26"/>
      <c r="B663" s="3"/>
      <c r="C663" s="3"/>
      <c r="D663" s="3"/>
      <c r="E663" s="3"/>
      <c r="F663" s="3"/>
      <c r="G663" s="3"/>
      <c r="H663" s="3"/>
      <c r="I663" s="3"/>
      <c r="J663" s="3"/>
      <c r="K663" s="3"/>
      <c r="L663" s="3"/>
      <c r="M663" s="3"/>
      <c r="N663" s="3"/>
      <c r="O663" s="3"/>
      <c r="P663" s="3"/>
      <c r="Q663" s="3"/>
      <c r="R663" s="3"/>
      <c r="S663" s="3"/>
      <c r="T663" s="3"/>
      <c r="U663" s="3"/>
      <c r="V663" s="3"/>
      <c r="W663" s="3"/>
      <c r="X663" s="3"/>
      <c r="Y663" s="3"/>
      <c r="Z663" s="3"/>
      <c r="AA663" s="3"/>
      <c r="AB663" s="3"/>
      <c r="AC663" s="3"/>
      <c r="AD663" s="3"/>
      <c r="AE663" s="3"/>
      <c r="AF663" s="3"/>
      <c r="AG663" s="3"/>
      <c r="AH663" s="3"/>
      <c r="AI663" s="3"/>
      <c r="AJ663" s="3"/>
      <c r="AK663" s="3"/>
      <c r="AL663" s="3"/>
      <c r="AM663" s="3"/>
      <c r="AN663" s="3"/>
      <c r="AO663" s="3"/>
      <c r="AP663" s="3"/>
      <c r="AQ663" s="3"/>
      <c r="AR663" s="3"/>
      <c r="AS663" s="3"/>
      <c r="AT663" s="3"/>
      <c r="AU663" s="3"/>
      <c r="AV663" s="3"/>
      <c r="AW663" s="3"/>
      <c r="AX663" s="3"/>
      <c r="AY663" s="3"/>
      <c r="AZ663" s="3"/>
      <c r="BA663" s="3"/>
      <c r="BB663" s="3"/>
      <c r="BC663" s="3"/>
      <c r="BD663" s="3"/>
      <c r="BE663" s="3"/>
      <c r="BF663" s="3"/>
      <c r="BG663" s="3"/>
      <c r="BH663" s="3"/>
      <c r="BI663" s="3"/>
      <c r="BJ663" s="3"/>
      <c r="BK663" s="3"/>
      <c r="BL663" s="3"/>
      <c r="BM663" s="3"/>
      <c r="BN663" s="3"/>
      <c r="BO663" s="3"/>
      <c r="BP663" s="3"/>
      <c r="BQ663" s="3"/>
      <c r="BR663" s="3"/>
      <c r="BS663" s="3"/>
    </row>
    <row r="664" spans="1:71" ht="24.75" hidden="1" customHeight="1">
      <c r="A664" s="26"/>
      <c r="B664" s="3"/>
      <c r="C664" s="3"/>
      <c r="D664" s="3"/>
      <c r="E664" s="3"/>
      <c r="F664" s="3"/>
      <c r="G664" s="3"/>
      <c r="H664" s="3"/>
      <c r="I664" s="3"/>
      <c r="J664" s="3"/>
      <c r="K664" s="3"/>
      <c r="L664" s="3"/>
      <c r="M664" s="3"/>
      <c r="N664" s="3"/>
      <c r="O664" s="3"/>
      <c r="P664" s="3"/>
      <c r="Q664" s="3"/>
      <c r="R664" s="3"/>
      <c r="S664" s="3"/>
      <c r="T664" s="3"/>
      <c r="U664" s="3"/>
      <c r="V664" s="3"/>
      <c r="W664" s="3"/>
      <c r="X664" s="3"/>
      <c r="Y664" s="3"/>
      <c r="Z664" s="3"/>
      <c r="AA664" s="3"/>
      <c r="AB664" s="3"/>
      <c r="AC664" s="3"/>
      <c r="AD664" s="3"/>
      <c r="AE664" s="3"/>
      <c r="AF664" s="3"/>
      <c r="AG664" s="3"/>
      <c r="AH664" s="3"/>
      <c r="AI664" s="3"/>
      <c r="AJ664" s="3"/>
      <c r="AK664" s="3"/>
      <c r="AL664" s="3"/>
      <c r="AM664" s="3"/>
      <c r="AN664" s="3"/>
      <c r="AO664" s="3"/>
      <c r="AP664" s="3"/>
      <c r="AQ664" s="3"/>
      <c r="AR664" s="3"/>
      <c r="AS664" s="3"/>
      <c r="AT664" s="3"/>
      <c r="AU664" s="3"/>
      <c r="AV664" s="3"/>
      <c r="AW664" s="3"/>
      <c r="AX664" s="3"/>
      <c r="AY664" s="3"/>
      <c r="AZ664" s="3"/>
      <c r="BA664" s="3"/>
      <c r="BB664" s="3"/>
      <c r="BC664" s="3"/>
      <c r="BD664" s="3"/>
      <c r="BE664" s="3"/>
      <c r="BF664" s="3"/>
      <c r="BG664" s="3"/>
      <c r="BH664" s="3"/>
      <c r="BI664" s="3"/>
      <c r="BJ664" s="3"/>
      <c r="BK664" s="3"/>
      <c r="BL664" s="3"/>
      <c r="BM664" s="3"/>
      <c r="BN664" s="3"/>
      <c r="BO664" s="3"/>
      <c r="BP664" s="3"/>
      <c r="BQ664" s="3"/>
      <c r="BR664" s="3"/>
      <c r="BS664" s="3"/>
    </row>
    <row r="665" spans="1:71" ht="24.75" hidden="1" customHeight="1">
      <c r="A665" s="26"/>
      <c r="B665" s="3"/>
      <c r="C665" s="3"/>
      <c r="D665" s="3"/>
      <c r="E665" s="3"/>
      <c r="F665" s="3"/>
      <c r="G665" s="3"/>
      <c r="H665" s="3"/>
      <c r="I665" s="3"/>
      <c r="J665" s="3"/>
      <c r="K665" s="3"/>
      <c r="L665" s="3"/>
      <c r="M665" s="3"/>
      <c r="N665" s="3"/>
      <c r="O665" s="3"/>
      <c r="P665" s="3"/>
      <c r="Q665" s="3"/>
      <c r="R665" s="3"/>
      <c r="S665" s="3"/>
      <c r="T665" s="3"/>
      <c r="U665" s="3"/>
      <c r="V665" s="3"/>
      <c r="W665" s="3"/>
      <c r="X665" s="3"/>
      <c r="Y665" s="3"/>
      <c r="Z665" s="3"/>
      <c r="AA665" s="3"/>
      <c r="AB665" s="3"/>
      <c r="AC665" s="3"/>
      <c r="AD665" s="3"/>
      <c r="AE665" s="3"/>
      <c r="AF665" s="3"/>
      <c r="AG665" s="3"/>
      <c r="AH665" s="3"/>
      <c r="AI665" s="3"/>
      <c r="AJ665" s="3"/>
      <c r="AK665" s="3"/>
      <c r="AL665" s="3"/>
      <c r="AM665" s="3"/>
      <c r="AN665" s="3"/>
      <c r="AO665" s="3"/>
      <c r="AP665" s="3"/>
      <c r="AQ665" s="3"/>
      <c r="AR665" s="3"/>
      <c r="AS665" s="3"/>
      <c r="AT665" s="3"/>
      <c r="AU665" s="3"/>
      <c r="AV665" s="3"/>
      <c r="AW665" s="3"/>
      <c r="AX665" s="3"/>
      <c r="AY665" s="3"/>
      <c r="AZ665" s="3"/>
      <c r="BA665" s="3"/>
      <c r="BB665" s="3"/>
      <c r="BC665" s="3"/>
      <c r="BD665" s="3"/>
      <c r="BE665" s="3"/>
      <c r="BF665" s="3"/>
      <c r="BG665" s="3"/>
      <c r="BH665" s="3"/>
      <c r="BI665" s="3"/>
      <c r="BJ665" s="3"/>
      <c r="BK665" s="3"/>
      <c r="BL665" s="3"/>
      <c r="BM665" s="3"/>
      <c r="BN665" s="3"/>
      <c r="BO665" s="3"/>
      <c r="BP665" s="3"/>
      <c r="BQ665" s="3"/>
      <c r="BR665" s="3"/>
      <c r="BS665" s="3"/>
    </row>
    <row r="666" spans="1:71" ht="24.75" hidden="1" customHeight="1">
      <c r="A666" s="26"/>
      <c r="B666" s="3"/>
      <c r="C666" s="3"/>
      <c r="D666" s="3"/>
      <c r="E666" s="3"/>
      <c r="F666" s="3"/>
      <c r="G666" s="3"/>
      <c r="H666" s="3"/>
      <c r="I666" s="3"/>
      <c r="J666" s="3"/>
      <c r="K666" s="3"/>
      <c r="L666" s="3"/>
      <c r="M666" s="3"/>
      <c r="N666" s="3"/>
      <c r="O666" s="3"/>
      <c r="P666" s="3"/>
      <c r="Q666" s="3"/>
      <c r="R666" s="3"/>
      <c r="S666" s="3"/>
      <c r="T666" s="3"/>
      <c r="U666" s="3"/>
      <c r="V666" s="3"/>
      <c r="W666" s="3"/>
      <c r="X666" s="3"/>
      <c r="Y666" s="3"/>
      <c r="Z666" s="3"/>
      <c r="AA666" s="3"/>
      <c r="AB666" s="3"/>
      <c r="AC666" s="3"/>
      <c r="AD666" s="3"/>
      <c r="AE666" s="3"/>
      <c r="AF666" s="3"/>
      <c r="AG666" s="3"/>
      <c r="AH666" s="3"/>
      <c r="AI666" s="3"/>
      <c r="AJ666" s="3"/>
      <c r="AK666" s="3"/>
      <c r="AL666" s="3"/>
      <c r="AM666" s="3"/>
      <c r="AN666" s="3"/>
      <c r="AO666" s="3"/>
      <c r="AP666" s="3"/>
      <c r="AQ666" s="3"/>
      <c r="AR666" s="3"/>
      <c r="AS666" s="3"/>
      <c r="AT666" s="3"/>
      <c r="AU666" s="3"/>
      <c r="AV666" s="3"/>
      <c r="AW666" s="3"/>
      <c r="AX666" s="3"/>
      <c r="AY666" s="3"/>
      <c r="AZ666" s="3"/>
      <c r="BA666" s="3"/>
      <c r="BB666" s="3"/>
      <c r="BC666" s="3"/>
      <c r="BD666" s="3"/>
      <c r="BE666" s="3"/>
      <c r="BF666" s="3"/>
      <c r="BG666" s="3"/>
      <c r="BH666" s="3"/>
      <c r="BI666" s="3"/>
      <c r="BJ666" s="3"/>
      <c r="BK666" s="3"/>
      <c r="BL666" s="3"/>
      <c r="BM666" s="3"/>
      <c r="BN666" s="3"/>
      <c r="BO666" s="3"/>
      <c r="BP666" s="3"/>
      <c r="BQ666" s="3"/>
      <c r="BR666" s="3"/>
      <c r="BS666" s="3"/>
    </row>
    <row r="667" spans="1:71" ht="24.75" hidden="1" customHeight="1">
      <c r="A667" s="26"/>
      <c r="B667" s="3"/>
      <c r="C667" s="3"/>
      <c r="D667" s="3"/>
      <c r="E667" s="3"/>
      <c r="F667" s="3"/>
      <c r="G667" s="3"/>
      <c r="H667" s="3"/>
      <c r="I667" s="3"/>
      <c r="J667" s="3"/>
      <c r="K667" s="3"/>
      <c r="L667" s="3"/>
      <c r="M667" s="3"/>
      <c r="N667" s="3"/>
      <c r="O667" s="3"/>
      <c r="P667" s="3"/>
      <c r="Q667" s="3"/>
      <c r="R667" s="3"/>
      <c r="S667" s="3"/>
      <c r="T667" s="3"/>
      <c r="U667" s="3"/>
      <c r="V667" s="3"/>
      <c r="W667" s="3"/>
      <c r="X667" s="3"/>
      <c r="Y667" s="3"/>
      <c r="Z667" s="3"/>
      <c r="AA667" s="3"/>
      <c r="AB667" s="3"/>
      <c r="AC667" s="3"/>
      <c r="AD667" s="3"/>
      <c r="AE667" s="3"/>
      <c r="AF667" s="3"/>
      <c r="AG667" s="3"/>
      <c r="AH667" s="3"/>
      <c r="AI667" s="3"/>
      <c r="AJ667" s="3"/>
      <c r="AK667" s="3"/>
      <c r="AL667" s="3"/>
      <c r="AM667" s="3"/>
      <c r="AN667" s="3"/>
      <c r="AO667" s="3"/>
      <c r="AP667" s="3"/>
      <c r="AQ667" s="3"/>
      <c r="AR667" s="3"/>
      <c r="AS667" s="3"/>
      <c r="AT667" s="3"/>
      <c r="AU667" s="3"/>
      <c r="AV667" s="3"/>
      <c r="AW667" s="3"/>
      <c r="AX667" s="3"/>
      <c r="AY667" s="3"/>
      <c r="AZ667" s="3"/>
      <c r="BA667" s="3"/>
      <c r="BB667" s="3"/>
      <c r="BC667" s="3"/>
      <c r="BD667" s="3"/>
      <c r="BE667" s="3"/>
      <c r="BF667" s="3"/>
      <c r="BG667" s="3"/>
      <c r="BH667" s="3"/>
      <c r="BI667" s="3"/>
      <c r="BJ667" s="3"/>
      <c r="BK667" s="3"/>
      <c r="BL667" s="3"/>
      <c r="BM667" s="3"/>
      <c r="BN667" s="3"/>
      <c r="BO667" s="3"/>
      <c r="BP667" s="3"/>
      <c r="BQ667" s="3"/>
      <c r="BR667" s="3"/>
      <c r="BS667" s="3"/>
    </row>
    <row r="668" spans="1:71" ht="24.75" hidden="1" customHeight="1">
      <c r="A668" s="26"/>
      <c r="B668" s="3"/>
      <c r="C668" s="3"/>
      <c r="D668" s="3"/>
      <c r="E668" s="3"/>
      <c r="F668" s="3"/>
      <c r="G668" s="3"/>
      <c r="H668" s="3"/>
      <c r="I668" s="3"/>
      <c r="J668" s="3"/>
      <c r="K668" s="3"/>
      <c r="L668" s="3"/>
      <c r="M668" s="3"/>
      <c r="N668" s="3"/>
      <c r="O668" s="3"/>
      <c r="P668" s="3"/>
      <c r="Q668" s="3"/>
      <c r="R668" s="3"/>
      <c r="S668" s="3"/>
      <c r="T668" s="3"/>
      <c r="U668" s="3"/>
      <c r="V668" s="3"/>
      <c r="W668" s="3"/>
      <c r="X668" s="3"/>
      <c r="Y668" s="3"/>
      <c r="Z668" s="3"/>
      <c r="AA668" s="3"/>
      <c r="AB668" s="3"/>
      <c r="AC668" s="3"/>
      <c r="AD668" s="3"/>
      <c r="AE668" s="3"/>
      <c r="AF668" s="3"/>
      <c r="AG668" s="3"/>
      <c r="AH668" s="3"/>
      <c r="AI668" s="3"/>
      <c r="AJ668" s="3"/>
      <c r="AK668" s="3"/>
      <c r="AL668" s="3"/>
      <c r="AM668" s="3"/>
      <c r="AN668" s="3"/>
      <c r="AO668" s="3"/>
      <c r="AP668" s="3"/>
      <c r="AQ668" s="3"/>
      <c r="AR668" s="3"/>
      <c r="AS668" s="3"/>
      <c r="AT668" s="3"/>
      <c r="AU668" s="3"/>
      <c r="AV668" s="3"/>
      <c r="AW668" s="3"/>
      <c r="AX668" s="3"/>
      <c r="AY668" s="3"/>
      <c r="AZ668" s="3"/>
      <c r="BA668" s="3"/>
      <c r="BB668" s="3"/>
      <c r="BC668" s="3"/>
      <c r="BD668" s="3"/>
      <c r="BE668" s="3"/>
      <c r="BF668" s="3"/>
      <c r="BG668" s="3"/>
      <c r="BH668" s="3"/>
      <c r="BI668" s="3"/>
      <c r="BJ668" s="3"/>
      <c r="BK668" s="3"/>
      <c r="BL668" s="3"/>
      <c r="BM668" s="3"/>
      <c r="BN668" s="3"/>
      <c r="BO668" s="3"/>
      <c r="BP668" s="3"/>
      <c r="BQ668" s="3"/>
      <c r="BR668" s="3"/>
      <c r="BS668" s="3"/>
    </row>
    <row r="669" spans="1:71" ht="24.75" hidden="1" customHeight="1">
      <c r="A669" s="26"/>
      <c r="B669" s="3"/>
      <c r="C669" s="3"/>
      <c r="D669" s="3"/>
      <c r="E669" s="3"/>
      <c r="F669" s="3"/>
      <c r="G669" s="3"/>
      <c r="H669" s="3"/>
      <c r="I669" s="3"/>
      <c r="J669" s="3"/>
      <c r="K669" s="3"/>
      <c r="L669" s="3"/>
      <c r="M669" s="3"/>
      <c r="N669" s="3"/>
      <c r="O669" s="3"/>
      <c r="P669" s="3"/>
      <c r="Q669" s="3"/>
      <c r="R669" s="3"/>
      <c r="S669" s="3"/>
      <c r="T669" s="3"/>
      <c r="U669" s="3"/>
      <c r="V669" s="3"/>
      <c r="W669" s="3"/>
      <c r="X669" s="3"/>
      <c r="Y669" s="3"/>
      <c r="Z669" s="3"/>
      <c r="AA669" s="3"/>
      <c r="AB669" s="3"/>
      <c r="AC669" s="3"/>
      <c r="AD669" s="3"/>
      <c r="AE669" s="3"/>
      <c r="AF669" s="3"/>
      <c r="AG669" s="3"/>
      <c r="AH669" s="3"/>
      <c r="AI669" s="3"/>
      <c r="AJ669" s="3"/>
      <c r="AK669" s="3"/>
      <c r="AL669" s="3"/>
      <c r="AM669" s="3"/>
      <c r="AN669" s="3"/>
      <c r="AO669" s="3"/>
      <c r="AP669" s="3"/>
      <c r="AQ669" s="3"/>
      <c r="AR669" s="3"/>
      <c r="AS669" s="3"/>
      <c r="AT669" s="3"/>
      <c r="AU669" s="3"/>
      <c r="AV669" s="3"/>
      <c r="AW669" s="3"/>
      <c r="AX669" s="3"/>
      <c r="AY669" s="3"/>
      <c r="AZ669" s="3"/>
      <c r="BA669" s="3"/>
      <c r="BB669" s="3"/>
      <c r="BC669" s="3"/>
      <c r="BD669" s="3"/>
      <c r="BE669" s="3"/>
      <c r="BF669" s="3"/>
      <c r="BG669" s="3"/>
      <c r="BH669" s="3"/>
      <c r="BI669" s="3"/>
      <c r="BJ669" s="3"/>
      <c r="BK669" s="3"/>
      <c r="BL669" s="3"/>
      <c r="BM669" s="3"/>
      <c r="BN669" s="3"/>
      <c r="BO669" s="3"/>
      <c r="BP669" s="3"/>
      <c r="BQ669" s="3"/>
      <c r="BR669" s="3"/>
      <c r="BS669" s="3"/>
    </row>
    <row r="670" spans="1:71" ht="24.75" hidden="1" customHeight="1">
      <c r="A670" s="26"/>
      <c r="B670" s="3"/>
      <c r="C670" s="3"/>
      <c r="D670" s="3"/>
      <c r="E670" s="3"/>
      <c r="F670" s="3"/>
      <c r="G670" s="3"/>
      <c r="H670" s="3"/>
      <c r="I670" s="3"/>
      <c r="J670" s="3"/>
      <c r="K670" s="3"/>
      <c r="L670" s="3"/>
      <c r="M670" s="3"/>
      <c r="N670" s="3"/>
      <c r="O670" s="3"/>
      <c r="P670" s="3"/>
      <c r="Q670" s="3"/>
      <c r="R670" s="3"/>
      <c r="S670" s="3"/>
      <c r="T670" s="3"/>
      <c r="U670" s="3"/>
      <c r="V670" s="3"/>
      <c r="W670" s="3"/>
      <c r="X670" s="3"/>
      <c r="Y670" s="3"/>
      <c r="Z670" s="3"/>
      <c r="AA670" s="3"/>
      <c r="AB670" s="3"/>
      <c r="AC670" s="3"/>
      <c r="AD670" s="3"/>
      <c r="AE670" s="3"/>
      <c r="AF670" s="3"/>
      <c r="AG670" s="3"/>
      <c r="AH670" s="3"/>
      <c r="AI670" s="3"/>
      <c r="AJ670" s="3"/>
      <c r="AK670" s="3"/>
      <c r="AL670" s="3"/>
      <c r="AM670" s="3"/>
      <c r="AN670" s="3"/>
      <c r="AO670" s="3"/>
      <c r="AP670" s="3"/>
      <c r="AQ670" s="3"/>
      <c r="AR670" s="3"/>
      <c r="AS670" s="3"/>
      <c r="AT670" s="3"/>
      <c r="AU670" s="3"/>
      <c r="AV670" s="3"/>
      <c r="AW670" s="3"/>
      <c r="AX670" s="3"/>
      <c r="AY670" s="3"/>
      <c r="AZ670" s="3"/>
      <c r="BA670" s="3"/>
      <c r="BB670" s="3"/>
      <c r="BC670" s="3"/>
      <c r="BD670" s="3"/>
      <c r="BE670" s="3"/>
      <c r="BF670" s="3"/>
      <c r="BG670" s="3"/>
      <c r="BH670" s="3"/>
      <c r="BI670" s="3"/>
      <c r="BJ670" s="3"/>
      <c r="BK670" s="3"/>
      <c r="BL670" s="3"/>
      <c r="BM670" s="3"/>
      <c r="BN670" s="3"/>
      <c r="BO670" s="3"/>
      <c r="BP670" s="3"/>
      <c r="BQ670" s="3"/>
      <c r="BR670" s="3"/>
      <c r="BS670" s="3"/>
    </row>
    <row r="671" spans="1:71" ht="24.75" hidden="1" customHeight="1">
      <c r="A671" s="26"/>
      <c r="B671" s="3"/>
      <c r="C671" s="3"/>
      <c r="D671" s="3"/>
      <c r="E671" s="3"/>
      <c r="F671" s="3"/>
      <c r="G671" s="3"/>
      <c r="H671" s="3"/>
      <c r="I671" s="3"/>
      <c r="J671" s="3"/>
      <c r="K671" s="3"/>
      <c r="L671" s="3"/>
      <c r="M671" s="3"/>
      <c r="N671" s="3"/>
      <c r="O671" s="3"/>
      <c r="P671" s="3"/>
      <c r="Q671" s="3"/>
      <c r="R671" s="3"/>
      <c r="S671" s="3"/>
      <c r="T671" s="3"/>
      <c r="U671" s="3"/>
      <c r="V671" s="3"/>
      <c r="W671" s="3"/>
      <c r="X671" s="3"/>
      <c r="Y671" s="3"/>
      <c r="Z671" s="3"/>
      <c r="AA671" s="3"/>
      <c r="AB671" s="3"/>
      <c r="AC671" s="3"/>
      <c r="AD671" s="3"/>
      <c r="AE671" s="3"/>
      <c r="AF671" s="3"/>
      <c r="AG671" s="3"/>
      <c r="AH671" s="3"/>
      <c r="AI671" s="3"/>
      <c r="AJ671" s="3"/>
      <c r="AK671" s="3"/>
      <c r="AL671" s="3"/>
      <c r="AM671" s="3"/>
      <c r="AN671" s="3"/>
      <c r="AO671" s="3"/>
      <c r="AP671" s="3"/>
      <c r="AQ671" s="3"/>
      <c r="AR671" s="3"/>
      <c r="AS671" s="3"/>
      <c r="AT671" s="3"/>
      <c r="AU671" s="3"/>
      <c r="AV671" s="3"/>
      <c r="AW671" s="3"/>
      <c r="AX671" s="3"/>
      <c r="AY671" s="3"/>
      <c r="AZ671" s="3"/>
      <c r="BA671" s="3"/>
      <c r="BB671" s="3"/>
      <c r="BC671" s="3"/>
      <c r="BD671" s="3"/>
      <c r="BE671" s="3"/>
      <c r="BF671" s="3"/>
      <c r="BG671" s="3"/>
      <c r="BH671" s="3"/>
      <c r="BI671" s="3"/>
      <c r="BJ671" s="3"/>
      <c r="BK671" s="3"/>
      <c r="BL671" s="3"/>
      <c r="BM671" s="3"/>
      <c r="BN671" s="3"/>
      <c r="BO671" s="3"/>
      <c r="BP671" s="3"/>
      <c r="BQ671" s="3"/>
      <c r="BR671" s="3"/>
      <c r="BS671" s="3"/>
    </row>
    <row r="672" spans="1:71" ht="24.75" hidden="1" customHeight="1">
      <c r="A672" s="26"/>
      <c r="B672" s="3"/>
      <c r="C672" s="3"/>
      <c r="D672" s="3"/>
      <c r="E672" s="3"/>
      <c r="F672" s="3"/>
      <c r="G672" s="3"/>
      <c r="H672" s="3"/>
      <c r="I672" s="3"/>
      <c r="J672" s="3"/>
      <c r="K672" s="3"/>
      <c r="L672" s="3"/>
      <c r="M672" s="3"/>
      <c r="N672" s="3"/>
      <c r="O672" s="3"/>
      <c r="P672" s="3"/>
      <c r="Q672" s="3"/>
      <c r="R672" s="3"/>
      <c r="S672" s="3"/>
      <c r="T672" s="3"/>
      <c r="U672" s="3"/>
      <c r="V672" s="3"/>
      <c r="W672" s="3"/>
      <c r="X672" s="3"/>
      <c r="Y672" s="3"/>
      <c r="Z672" s="3"/>
      <c r="AA672" s="3"/>
      <c r="AB672" s="3"/>
      <c r="AC672" s="3"/>
      <c r="AD672" s="3"/>
      <c r="AE672" s="3"/>
      <c r="AF672" s="3"/>
      <c r="AG672" s="3"/>
      <c r="AH672" s="3"/>
      <c r="AI672" s="3"/>
      <c r="AJ672" s="3"/>
      <c r="AK672" s="3"/>
      <c r="AL672" s="3"/>
      <c r="AM672" s="3"/>
      <c r="AN672" s="3"/>
      <c r="AO672" s="3"/>
      <c r="AP672" s="3"/>
      <c r="AQ672" s="3"/>
      <c r="AR672" s="3"/>
      <c r="AS672" s="3"/>
      <c r="AT672" s="3"/>
      <c r="AU672" s="3"/>
      <c r="AV672" s="3"/>
      <c r="AW672" s="3"/>
      <c r="AX672" s="3"/>
      <c r="AY672" s="3"/>
      <c r="AZ672" s="3"/>
      <c r="BA672" s="3"/>
      <c r="BB672" s="3"/>
      <c r="BC672" s="3"/>
      <c r="BD672" s="3"/>
      <c r="BE672" s="3"/>
      <c r="BF672" s="3"/>
      <c r="BG672" s="3"/>
      <c r="BH672" s="3"/>
      <c r="BI672" s="3"/>
      <c r="BJ672" s="3"/>
      <c r="BK672" s="3"/>
      <c r="BL672" s="3"/>
      <c r="BM672" s="3"/>
      <c r="BN672" s="3"/>
      <c r="BO672" s="3"/>
      <c r="BP672" s="3"/>
      <c r="BQ672" s="3"/>
      <c r="BR672" s="3"/>
      <c r="BS672" s="3"/>
    </row>
    <row r="673" spans="1:71" ht="24.75" hidden="1" customHeight="1">
      <c r="A673" s="26"/>
      <c r="B673" s="3"/>
      <c r="C673" s="3"/>
      <c r="D673" s="3"/>
      <c r="E673" s="3"/>
      <c r="F673" s="3"/>
      <c r="G673" s="3"/>
      <c r="H673" s="3"/>
      <c r="I673" s="3"/>
      <c r="J673" s="3"/>
      <c r="K673" s="3"/>
      <c r="L673" s="3"/>
      <c r="M673" s="3"/>
      <c r="N673" s="3"/>
      <c r="O673" s="3"/>
      <c r="P673" s="3"/>
      <c r="Q673" s="3"/>
      <c r="R673" s="3"/>
      <c r="S673" s="3"/>
      <c r="T673" s="3"/>
      <c r="U673" s="3"/>
      <c r="V673" s="3"/>
      <c r="W673" s="3"/>
      <c r="X673" s="3"/>
      <c r="Y673" s="3"/>
      <c r="Z673" s="3"/>
      <c r="AA673" s="3"/>
      <c r="AB673" s="3"/>
      <c r="AC673" s="3"/>
      <c r="AD673" s="3"/>
      <c r="AE673" s="3"/>
      <c r="AF673" s="3"/>
      <c r="AG673" s="3"/>
      <c r="AH673" s="3"/>
      <c r="AI673" s="3"/>
      <c r="AJ673" s="3"/>
      <c r="AK673" s="3"/>
      <c r="AL673" s="3"/>
      <c r="AM673" s="3"/>
      <c r="AN673" s="3"/>
      <c r="AO673" s="3"/>
      <c r="AP673" s="3"/>
      <c r="AQ673" s="3"/>
      <c r="AR673" s="3"/>
      <c r="AS673" s="3"/>
      <c r="AT673" s="3"/>
      <c r="AU673" s="3"/>
      <c r="AV673" s="3"/>
      <c r="AW673" s="3"/>
      <c r="AX673" s="3"/>
      <c r="AY673" s="3"/>
      <c r="AZ673" s="3"/>
      <c r="BA673" s="3"/>
      <c r="BB673" s="3"/>
      <c r="BC673" s="3"/>
      <c r="BD673" s="3"/>
      <c r="BE673" s="3"/>
      <c r="BF673" s="3"/>
      <c r="BG673" s="3"/>
      <c r="BH673" s="3"/>
      <c r="BI673" s="3"/>
      <c r="BJ673" s="3"/>
      <c r="BK673" s="3"/>
      <c r="BL673" s="3"/>
      <c r="BM673" s="3"/>
      <c r="BN673" s="3"/>
      <c r="BO673" s="3"/>
      <c r="BP673" s="3"/>
      <c r="BQ673" s="3"/>
      <c r="BR673" s="3"/>
      <c r="BS673" s="3"/>
    </row>
    <row r="674" spans="1:71" ht="24.75" hidden="1" customHeight="1">
      <c r="A674" s="26"/>
      <c r="B674" s="3"/>
      <c r="C674" s="3"/>
      <c r="D674" s="3"/>
      <c r="E674" s="3"/>
      <c r="F674" s="3"/>
      <c r="G674" s="3"/>
      <c r="H674" s="3"/>
      <c r="I674" s="3"/>
      <c r="J674" s="3"/>
      <c r="K674" s="3"/>
      <c r="L674" s="3"/>
      <c r="M674" s="3"/>
      <c r="N674" s="3"/>
      <c r="O674" s="3"/>
      <c r="P674" s="3"/>
      <c r="Q674" s="3"/>
      <c r="R674" s="3"/>
      <c r="S674" s="3"/>
      <c r="T674" s="3"/>
      <c r="U674" s="3"/>
      <c r="V674" s="3"/>
      <c r="W674" s="3"/>
      <c r="X674" s="3"/>
      <c r="Y674" s="3"/>
      <c r="Z674" s="3"/>
      <c r="AA674" s="3"/>
      <c r="AB674" s="3"/>
      <c r="AC674" s="3"/>
      <c r="AD674" s="3"/>
      <c r="AE674" s="3"/>
      <c r="AF674" s="3"/>
      <c r="AG674" s="3"/>
      <c r="AH674" s="3"/>
      <c r="AI674" s="3"/>
      <c r="AJ674" s="3"/>
      <c r="AK674" s="3"/>
      <c r="AL674" s="3"/>
      <c r="AM674" s="3"/>
      <c r="AN674" s="3"/>
      <c r="AO674" s="3"/>
      <c r="AP674" s="3"/>
      <c r="AQ674" s="3"/>
      <c r="AR674" s="3"/>
      <c r="AS674" s="3"/>
      <c r="AT674" s="3"/>
      <c r="AU674" s="3"/>
      <c r="AV674" s="3"/>
      <c r="AW674" s="3"/>
      <c r="AX674" s="3"/>
      <c r="AY674" s="3"/>
      <c r="AZ674" s="3"/>
      <c r="BA674" s="3"/>
      <c r="BB674" s="3"/>
      <c r="BC674" s="3"/>
      <c r="BD674" s="3"/>
      <c r="BE674" s="3"/>
      <c r="BF674" s="3"/>
      <c r="BG674" s="3"/>
      <c r="BH674" s="3"/>
      <c r="BI674" s="3"/>
      <c r="BJ674" s="3"/>
      <c r="BK674" s="3"/>
      <c r="BL674" s="3"/>
      <c r="BM674" s="3"/>
      <c r="BN674" s="3"/>
      <c r="BO674" s="3"/>
      <c r="BP674" s="3"/>
      <c r="BQ674" s="3"/>
      <c r="BR674" s="3"/>
      <c r="BS674" s="3"/>
    </row>
    <row r="675" spans="1:71" ht="24.75" hidden="1" customHeight="1">
      <c r="A675" s="26"/>
      <c r="B675" s="3"/>
      <c r="C675" s="3"/>
      <c r="D675" s="3"/>
      <c r="E675" s="3"/>
      <c r="F675" s="3"/>
      <c r="G675" s="3"/>
      <c r="H675" s="3"/>
      <c r="I675" s="3"/>
      <c r="J675" s="3"/>
      <c r="K675" s="3"/>
      <c r="L675" s="3"/>
      <c r="M675" s="3"/>
      <c r="N675" s="3"/>
      <c r="O675" s="3"/>
      <c r="P675" s="3"/>
      <c r="Q675" s="3"/>
      <c r="R675" s="3"/>
      <c r="S675" s="3"/>
      <c r="T675" s="3"/>
      <c r="U675" s="3"/>
      <c r="V675" s="3"/>
      <c r="W675" s="3"/>
      <c r="X675" s="3"/>
      <c r="Y675" s="3"/>
      <c r="Z675" s="3"/>
      <c r="AA675" s="3"/>
      <c r="AB675" s="3"/>
      <c r="AC675" s="3"/>
      <c r="AD675" s="3"/>
      <c r="AE675" s="3"/>
      <c r="AF675" s="3"/>
      <c r="AG675" s="3"/>
      <c r="AH675" s="3"/>
      <c r="AI675" s="3"/>
      <c r="AJ675" s="3"/>
      <c r="AK675" s="3"/>
      <c r="AL675" s="3"/>
      <c r="AM675" s="3"/>
      <c r="AN675" s="3"/>
      <c r="AO675" s="3"/>
      <c r="AP675" s="3"/>
      <c r="AQ675" s="3"/>
      <c r="AR675" s="3"/>
      <c r="AS675" s="3"/>
      <c r="AT675" s="3"/>
      <c r="AU675" s="3"/>
      <c r="AV675" s="3"/>
      <c r="AW675" s="3"/>
      <c r="AX675" s="3"/>
      <c r="AY675" s="3"/>
      <c r="AZ675" s="3"/>
      <c r="BA675" s="3"/>
      <c r="BB675" s="3"/>
      <c r="BC675" s="3"/>
      <c r="BD675" s="3"/>
      <c r="BE675" s="3"/>
      <c r="BF675" s="3"/>
      <c r="BG675" s="3"/>
      <c r="BH675" s="3"/>
      <c r="BI675" s="3"/>
      <c r="BJ675" s="3"/>
      <c r="BK675" s="3"/>
      <c r="BL675" s="3"/>
      <c r="BM675" s="3"/>
      <c r="BN675" s="3"/>
      <c r="BO675" s="3"/>
      <c r="BP675" s="3"/>
      <c r="BQ675" s="3"/>
      <c r="BR675" s="3"/>
      <c r="BS675" s="3"/>
    </row>
    <row r="676" spans="1:71" ht="24.75" hidden="1" customHeight="1">
      <c r="A676" s="26"/>
      <c r="B676" s="3"/>
      <c r="C676" s="3"/>
      <c r="D676" s="3"/>
      <c r="E676" s="3"/>
      <c r="F676" s="3"/>
      <c r="G676" s="3"/>
      <c r="H676" s="3"/>
      <c r="I676" s="3"/>
      <c r="J676" s="3"/>
      <c r="K676" s="3"/>
      <c r="L676" s="3"/>
      <c r="M676" s="3"/>
      <c r="N676" s="3"/>
      <c r="O676" s="3"/>
      <c r="P676" s="3"/>
      <c r="Q676" s="3"/>
      <c r="R676" s="3"/>
      <c r="S676" s="3"/>
      <c r="T676" s="3"/>
      <c r="U676" s="3"/>
      <c r="V676" s="3"/>
      <c r="W676" s="3"/>
      <c r="X676" s="3"/>
      <c r="Y676" s="3"/>
      <c r="Z676" s="3"/>
      <c r="AA676" s="3"/>
      <c r="AB676" s="3"/>
      <c r="AC676" s="3"/>
      <c r="AD676" s="3"/>
      <c r="AE676" s="3"/>
      <c r="AF676" s="3"/>
      <c r="AG676" s="3"/>
      <c r="AH676" s="3"/>
      <c r="AI676" s="3"/>
      <c r="AJ676" s="3"/>
      <c r="AK676" s="3"/>
      <c r="AL676" s="3"/>
      <c r="AM676" s="3"/>
      <c r="AN676" s="3"/>
      <c r="AO676" s="3"/>
      <c r="AP676" s="3"/>
      <c r="AQ676" s="3"/>
      <c r="AR676" s="3"/>
      <c r="AS676" s="3"/>
      <c r="AT676" s="3"/>
      <c r="AU676" s="3"/>
      <c r="AV676" s="3"/>
      <c r="AW676" s="3"/>
      <c r="AX676" s="3"/>
      <c r="AY676" s="3"/>
      <c r="AZ676" s="3"/>
      <c r="BA676" s="3"/>
      <c r="BB676" s="3"/>
      <c r="BC676" s="3"/>
      <c r="BD676" s="3"/>
      <c r="BE676" s="3"/>
      <c r="BF676" s="3"/>
      <c r="BG676" s="3"/>
      <c r="BH676" s="3"/>
      <c r="BI676" s="3"/>
      <c r="BJ676" s="3"/>
      <c r="BK676" s="3"/>
      <c r="BL676" s="3"/>
      <c r="BM676" s="3"/>
      <c r="BN676" s="3"/>
      <c r="BO676" s="3"/>
      <c r="BP676" s="3"/>
      <c r="BQ676" s="3"/>
      <c r="BR676" s="3"/>
      <c r="BS676" s="3"/>
    </row>
    <row r="677" spans="1:71" ht="24.75" hidden="1" customHeight="1">
      <c r="A677" s="26"/>
      <c r="B677" s="3"/>
      <c r="C677" s="3"/>
      <c r="D677" s="3"/>
      <c r="E677" s="3"/>
      <c r="F677" s="3"/>
      <c r="G677" s="3"/>
      <c r="H677" s="3"/>
      <c r="I677" s="3"/>
      <c r="J677" s="3"/>
      <c r="K677" s="3"/>
      <c r="L677" s="3"/>
      <c r="M677" s="3"/>
      <c r="N677" s="3"/>
      <c r="O677" s="3"/>
      <c r="P677" s="3"/>
      <c r="Q677" s="3"/>
      <c r="R677" s="3"/>
      <c r="S677" s="3"/>
      <c r="T677" s="3"/>
      <c r="U677" s="3"/>
      <c r="V677" s="3"/>
      <c r="W677" s="3"/>
      <c r="X677" s="3"/>
      <c r="Y677" s="3"/>
      <c r="Z677" s="3"/>
      <c r="AA677" s="3"/>
      <c r="AB677" s="3"/>
      <c r="AC677" s="3"/>
      <c r="AD677" s="3"/>
      <c r="AE677" s="3"/>
      <c r="AF677" s="3"/>
      <c r="AG677" s="3"/>
      <c r="AH677" s="3"/>
      <c r="AI677" s="3"/>
      <c r="AJ677" s="3"/>
      <c r="AK677" s="3"/>
      <c r="AL677" s="3"/>
      <c r="AM677" s="3"/>
      <c r="AN677" s="3"/>
      <c r="AO677" s="3"/>
      <c r="AP677" s="3"/>
      <c r="AQ677" s="3"/>
      <c r="AR677" s="3"/>
      <c r="AS677" s="3"/>
      <c r="AT677" s="3"/>
      <c r="AU677" s="3"/>
      <c r="AV677" s="3"/>
      <c r="AW677" s="3"/>
      <c r="AX677" s="3"/>
      <c r="AY677" s="3"/>
      <c r="AZ677" s="3"/>
      <c r="BA677" s="3"/>
      <c r="BB677" s="3"/>
      <c r="BC677" s="3"/>
      <c r="BD677" s="3"/>
      <c r="BE677" s="3"/>
      <c r="BF677" s="3"/>
      <c r="BG677" s="3"/>
      <c r="BH677" s="3"/>
      <c r="BI677" s="3"/>
      <c r="BJ677" s="3"/>
      <c r="BK677" s="3"/>
      <c r="BL677" s="3"/>
      <c r="BM677" s="3"/>
      <c r="BN677" s="3"/>
      <c r="BO677" s="3"/>
      <c r="BP677" s="3"/>
      <c r="BQ677" s="3"/>
      <c r="BR677" s="3"/>
      <c r="BS677" s="3"/>
    </row>
    <row r="678" spans="1:71" ht="24.75" hidden="1" customHeight="1">
      <c r="A678" s="26"/>
      <c r="B678" s="3"/>
      <c r="C678" s="3"/>
      <c r="D678" s="3"/>
      <c r="E678" s="3"/>
      <c r="F678" s="3"/>
      <c r="G678" s="3"/>
      <c r="H678" s="3"/>
      <c r="I678" s="3"/>
      <c r="J678" s="3"/>
      <c r="K678" s="3"/>
      <c r="L678" s="3"/>
      <c r="M678" s="3"/>
      <c r="N678" s="3"/>
      <c r="O678" s="3"/>
      <c r="P678" s="3"/>
      <c r="Q678" s="3"/>
      <c r="R678" s="3"/>
      <c r="S678" s="3"/>
      <c r="T678" s="3"/>
      <c r="U678" s="3"/>
      <c r="V678" s="3"/>
      <c r="W678" s="3"/>
      <c r="X678" s="3"/>
      <c r="Y678" s="3"/>
      <c r="Z678" s="3"/>
      <c r="AA678" s="3"/>
      <c r="AB678" s="3"/>
      <c r="AC678" s="3"/>
      <c r="AD678" s="3"/>
      <c r="AE678" s="3"/>
      <c r="AF678" s="3"/>
      <c r="AG678" s="3"/>
      <c r="AH678" s="3"/>
      <c r="AI678" s="3"/>
      <c r="AJ678" s="3"/>
      <c r="AK678" s="3"/>
      <c r="AL678" s="3"/>
      <c r="AM678" s="3"/>
      <c r="AN678" s="3"/>
      <c r="AO678" s="3"/>
      <c r="AP678" s="3"/>
      <c r="AQ678" s="3"/>
      <c r="AR678" s="3"/>
      <c r="AS678" s="3"/>
      <c r="AT678" s="3"/>
      <c r="AU678" s="3"/>
      <c r="AV678" s="3"/>
      <c r="AW678" s="3"/>
      <c r="AX678" s="3"/>
      <c r="AY678" s="3"/>
      <c r="AZ678" s="3"/>
      <c r="BA678" s="3"/>
      <c r="BB678" s="3"/>
      <c r="BC678" s="3"/>
      <c r="BD678" s="3"/>
      <c r="BE678" s="3"/>
      <c r="BF678" s="3"/>
      <c r="BG678" s="3"/>
      <c r="BH678" s="3"/>
      <c r="BI678" s="3"/>
      <c r="BJ678" s="3"/>
      <c r="BK678" s="3"/>
      <c r="BL678" s="3"/>
      <c r="BM678" s="3"/>
      <c r="BN678" s="3"/>
      <c r="BO678" s="3"/>
      <c r="BP678" s="3"/>
      <c r="BQ678" s="3"/>
      <c r="BR678" s="3"/>
      <c r="BS678" s="3"/>
    </row>
    <row r="679" spans="1:71" ht="24.75" hidden="1" customHeight="1">
      <c r="A679" s="26"/>
      <c r="B679" s="3"/>
      <c r="C679" s="3"/>
      <c r="D679" s="3"/>
      <c r="E679" s="3"/>
      <c r="F679" s="3"/>
      <c r="G679" s="3"/>
      <c r="H679" s="3"/>
      <c r="I679" s="3"/>
      <c r="J679" s="3"/>
      <c r="K679" s="3"/>
      <c r="L679" s="3"/>
      <c r="M679" s="3"/>
      <c r="N679" s="3"/>
      <c r="O679" s="3"/>
      <c r="P679" s="3"/>
      <c r="Q679" s="3"/>
      <c r="R679" s="3"/>
      <c r="S679" s="3"/>
      <c r="T679" s="3"/>
      <c r="U679" s="3"/>
      <c r="V679" s="3"/>
      <c r="W679" s="3"/>
      <c r="X679" s="3"/>
      <c r="Y679" s="3"/>
      <c r="Z679" s="3"/>
      <c r="AA679" s="3"/>
      <c r="AB679" s="3"/>
      <c r="AC679" s="3"/>
      <c r="AD679" s="3"/>
      <c r="AE679" s="3"/>
      <c r="AF679" s="3"/>
      <c r="AG679" s="3"/>
      <c r="AH679" s="3"/>
      <c r="AI679" s="3"/>
      <c r="AJ679" s="3"/>
      <c r="AK679" s="3"/>
      <c r="AL679" s="3"/>
      <c r="AM679" s="3"/>
      <c r="AN679" s="3"/>
      <c r="AO679" s="3"/>
      <c r="AP679" s="3"/>
      <c r="AQ679" s="3"/>
      <c r="AR679" s="3"/>
      <c r="AS679" s="3"/>
      <c r="AT679" s="3"/>
      <c r="AU679" s="3"/>
      <c r="AV679" s="3"/>
      <c r="AW679" s="3"/>
      <c r="AX679" s="3"/>
      <c r="AY679" s="3"/>
      <c r="AZ679" s="3"/>
      <c r="BA679" s="3"/>
      <c r="BB679" s="3"/>
      <c r="BC679" s="3"/>
      <c r="BD679" s="3"/>
      <c r="BE679" s="3"/>
      <c r="BF679" s="3"/>
      <c r="BG679" s="3"/>
      <c r="BH679" s="3"/>
      <c r="BI679" s="3"/>
      <c r="BJ679" s="3"/>
      <c r="BK679" s="3"/>
      <c r="BL679" s="3"/>
      <c r="BM679" s="3"/>
      <c r="BN679" s="3"/>
      <c r="BO679" s="3"/>
      <c r="BP679" s="3"/>
      <c r="BQ679" s="3"/>
      <c r="BR679" s="3"/>
      <c r="BS679" s="3"/>
    </row>
    <row r="680" spans="1:71" ht="24.75" hidden="1" customHeight="1">
      <c r="A680" s="26"/>
      <c r="B680" s="3"/>
      <c r="C680" s="3"/>
      <c r="D680" s="3"/>
      <c r="E680" s="3"/>
      <c r="F680" s="3"/>
      <c r="G680" s="3"/>
      <c r="H680" s="3"/>
      <c r="I680" s="3"/>
      <c r="J680" s="3"/>
      <c r="K680" s="3"/>
      <c r="L680" s="3"/>
      <c r="M680" s="3"/>
      <c r="N680" s="3"/>
      <c r="O680" s="3"/>
      <c r="P680" s="3"/>
      <c r="Q680" s="3"/>
      <c r="R680" s="3"/>
      <c r="S680" s="3"/>
      <c r="T680" s="3"/>
      <c r="U680" s="3"/>
      <c r="V680" s="3"/>
      <c r="W680" s="3"/>
      <c r="X680" s="3"/>
      <c r="Y680" s="3"/>
      <c r="Z680" s="3"/>
      <c r="AA680" s="3"/>
      <c r="AB680" s="3"/>
      <c r="AC680" s="3"/>
      <c r="AD680" s="3"/>
      <c r="AE680" s="3"/>
      <c r="AF680" s="3"/>
      <c r="AG680" s="3"/>
      <c r="AH680" s="3"/>
      <c r="AI680" s="3"/>
      <c r="AJ680" s="3"/>
      <c r="AK680" s="3"/>
      <c r="AL680" s="3"/>
      <c r="AM680" s="3"/>
      <c r="AN680" s="3"/>
      <c r="AO680" s="3"/>
      <c r="AP680" s="3"/>
      <c r="AQ680" s="3"/>
      <c r="AR680" s="3"/>
      <c r="AS680" s="3"/>
      <c r="AT680" s="3"/>
      <c r="AU680" s="3"/>
      <c r="AV680" s="3"/>
      <c r="AW680" s="3"/>
      <c r="AX680" s="3"/>
      <c r="AY680" s="3"/>
      <c r="AZ680" s="3"/>
      <c r="BA680" s="3"/>
      <c r="BB680" s="3"/>
      <c r="BC680" s="3"/>
      <c r="BD680" s="3"/>
      <c r="BE680" s="3"/>
      <c r="BF680" s="3"/>
      <c r="BG680" s="3"/>
      <c r="BH680" s="3"/>
      <c r="BI680" s="3"/>
      <c r="BJ680" s="3"/>
      <c r="BK680" s="3"/>
      <c r="BL680" s="3"/>
      <c r="BM680" s="3"/>
      <c r="BN680" s="3"/>
      <c r="BO680" s="3"/>
      <c r="BP680" s="3"/>
      <c r="BQ680" s="3"/>
      <c r="BR680" s="3"/>
      <c r="BS680" s="3"/>
    </row>
    <row r="681" spans="1:71" ht="24.75" hidden="1" customHeight="1">
      <c r="A681" s="26"/>
      <c r="B681" s="3"/>
      <c r="C681" s="3"/>
      <c r="D681" s="3"/>
      <c r="E681" s="3"/>
      <c r="F681" s="3"/>
      <c r="G681" s="3"/>
      <c r="H681" s="3"/>
      <c r="I681" s="3"/>
      <c r="J681" s="3"/>
      <c r="K681" s="3"/>
      <c r="L681" s="3"/>
      <c r="M681" s="3"/>
      <c r="N681" s="3"/>
      <c r="O681" s="3"/>
      <c r="P681" s="3"/>
      <c r="Q681" s="3"/>
      <c r="R681" s="3"/>
      <c r="S681" s="3"/>
      <c r="T681" s="3"/>
      <c r="U681" s="3"/>
      <c r="V681" s="3"/>
      <c r="W681" s="3"/>
      <c r="X681" s="3"/>
      <c r="Y681" s="3"/>
      <c r="Z681" s="3"/>
      <c r="AA681" s="3"/>
      <c r="AB681" s="3"/>
      <c r="AC681" s="3"/>
      <c r="AD681" s="3"/>
      <c r="AE681" s="3"/>
      <c r="AF681" s="3"/>
      <c r="AG681" s="3"/>
      <c r="AH681" s="3"/>
      <c r="AI681" s="3"/>
      <c r="AJ681" s="3"/>
      <c r="AK681" s="3"/>
      <c r="AL681" s="3"/>
      <c r="AM681" s="3"/>
      <c r="AN681" s="3"/>
      <c r="AO681" s="3"/>
      <c r="AP681" s="3"/>
      <c r="AQ681" s="3"/>
      <c r="AR681" s="3"/>
      <c r="AS681" s="3"/>
      <c r="AT681" s="3"/>
      <c r="AU681" s="3"/>
      <c r="AV681" s="3"/>
      <c r="AW681" s="3"/>
      <c r="AX681" s="3"/>
      <c r="AY681" s="3"/>
      <c r="AZ681" s="3"/>
      <c r="BA681" s="3"/>
      <c r="BB681" s="3"/>
      <c r="BC681" s="3"/>
      <c r="BD681" s="3"/>
      <c r="BE681" s="3"/>
      <c r="BF681" s="3"/>
      <c r="BG681" s="3"/>
      <c r="BH681" s="3"/>
      <c r="BI681" s="3"/>
      <c r="BJ681" s="3"/>
      <c r="BK681" s="3"/>
      <c r="BL681" s="3"/>
      <c r="BM681" s="3"/>
      <c r="BN681" s="3"/>
      <c r="BO681" s="3"/>
      <c r="BP681" s="3"/>
      <c r="BQ681" s="3"/>
      <c r="BR681" s="3"/>
      <c r="BS681" s="3"/>
    </row>
    <row r="682" spans="1:71" ht="24.75" hidden="1" customHeight="1">
      <c r="A682" s="26"/>
      <c r="B682" s="3"/>
      <c r="C682" s="3"/>
      <c r="D682" s="3"/>
      <c r="E682" s="3"/>
      <c r="F682" s="3"/>
      <c r="G682" s="3"/>
      <c r="H682" s="3"/>
      <c r="I682" s="3"/>
      <c r="J682" s="3"/>
      <c r="K682" s="3"/>
      <c r="L682" s="3"/>
      <c r="M682" s="3"/>
      <c r="N682" s="3"/>
      <c r="O682" s="3"/>
      <c r="P682" s="3"/>
      <c r="Q682" s="3"/>
      <c r="R682" s="3"/>
      <c r="S682" s="3"/>
      <c r="T682" s="3"/>
      <c r="U682" s="3"/>
      <c r="V682" s="3"/>
      <c r="W682" s="3"/>
      <c r="X682" s="3"/>
      <c r="Y682" s="3"/>
      <c r="Z682" s="3"/>
      <c r="AA682" s="3"/>
      <c r="AB682" s="3"/>
      <c r="AC682" s="3"/>
      <c r="AD682" s="3"/>
      <c r="AE682" s="3"/>
      <c r="AF682" s="3"/>
      <c r="AG682" s="3"/>
      <c r="AH682" s="3"/>
      <c r="AI682" s="3"/>
      <c r="AJ682" s="3"/>
      <c r="AK682" s="3"/>
      <c r="AL682" s="3"/>
      <c r="AM682" s="3"/>
      <c r="AN682" s="3"/>
      <c r="AO682" s="3"/>
      <c r="AP682" s="3"/>
      <c r="AQ682" s="3"/>
      <c r="AR682" s="3"/>
      <c r="AS682" s="3"/>
      <c r="AT682" s="3"/>
      <c r="AU682" s="3"/>
      <c r="AV682" s="3"/>
      <c r="AW682" s="3"/>
      <c r="AX682" s="3"/>
      <c r="AY682" s="3"/>
      <c r="AZ682" s="3"/>
      <c r="BA682" s="3"/>
      <c r="BB682" s="3"/>
      <c r="BC682" s="3"/>
      <c r="BD682" s="3"/>
      <c r="BE682" s="3"/>
      <c r="BF682" s="3"/>
      <c r="BG682" s="3"/>
      <c r="BH682" s="3"/>
      <c r="BI682" s="3"/>
      <c r="BJ682" s="3"/>
      <c r="BK682" s="3"/>
      <c r="BL682" s="3"/>
      <c r="BM682" s="3"/>
      <c r="BN682" s="3"/>
      <c r="BO682" s="3"/>
      <c r="BP682" s="3"/>
      <c r="BQ682" s="3"/>
      <c r="BR682" s="3"/>
      <c r="BS682" s="3"/>
    </row>
    <row r="683" spans="1:71" ht="24.75" hidden="1" customHeight="1">
      <c r="A683" s="26"/>
      <c r="B683" s="3"/>
      <c r="C683" s="3"/>
      <c r="D683" s="3"/>
      <c r="E683" s="3"/>
      <c r="F683" s="3"/>
      <c r="G683" s="3"/>
      <c r="H683" s="3"/>
      <c r="I683" s="3"/>
      <c r="J683" s="3"/>
      <c r="K683" s="3"/>
      <c r="L683" s="3"/>
      <c r="M683" s="3"/>
      <c r="N683" s="3"/>
      <c r="O683" s="3"/>
      <c r="P683" s="3"/>
      <c r="Q683" s="3"/>
      <c r="R683" s="3"/>
      <c r="S683" s="3"/>
      <c r="T683" s="3"/>
      <c r="U683" s="3"/>
      <c r="V683" s="3"/>
      <c r="W683" s="3"/>
      <c r="X683" s="3"/>
      <c r="Y683" s="3"/>
      <c r="Z683" s="3"/>
      <c r="AA683" s="3"/>
      <c r="AB683" s="3"/>
      <c r="AC683" s="3"/>
      <c r="AD683" s="3"/>
      <c r="AE683" s="3"/>
      <c r="AF683" s="3"/>
      <c r="AG683" s="3"/>
      <c r="AH683" s="3"/>
      <c r="AI683" s="3"/>
      <c r="AJ683" s="3"/>
      <c r="AK683" s="3"/>
      <c r="AL683" s="3"/>
      <c r="AM683" s="3"/>
      <c r="AN683" s="3"/>
      <c r="AO683" s="3"/>
      <c r="AP683" s="3"/>
      <c r="AQ683" s="3"/>
      <c r="AR683" s="3"/>
      <c r="AS683" s="3"/>
      <c r="AT683" s="3"/>
      <c r="AU683" s="3"/>
      <c r="AV683" s="3"/>
      <c r="AW683" s="3"/>
      <c r="AX683" s="3"/>
      <c r="AY683" s="3"/>
      <c r="AZ683" s="3"/>
      <c r="BA683" s="3"/>
      <c r="BB683" s="3"/>
      <c r="BC683" s="3"/>
      <c r="BD683" s="3"/>
      <c r="BE683" s="3"/>
      <c r="BF683" s="3"/>
      <c r="BG683" s="3"/>
      <c r="BH683" s="3"/>
      <c r="BI683" s="3"/>
      <c r="BJ683" s="3"/>
      <c r="BK683" s="3"/>
      <c r="BL683" s="3"/>
      <c r="BM683" s="3"/>
      <c r="BN683" s="3"/>
      <c r="BO683" s="3"/>
      <c r="BP683" s="3"/>
      <c r="BQ683" s="3"/>
      <c r="BR683" s="3"/>
      <c r="BS683" s="3"/>
    </row>
    <row r="684" spans="1:71" ht="24.75" hidden="1" customHeight="1">
      <c r="A684" s="26"/>
      <c r="B684" s="3"/>
      <c r="C684" s="3"/>
      <c r="D684" s="3"/>
      <c r="E684" s="3"/>
      <c r="F684" s="3"/>
      <c r="G684" s="3"/>
      <c r="H684" s="3"/>
      <c r="I684" s="3"/>
      <c r="J684" s="3"/>
      <c r="K684" s="3"/>
      <c r="L684" s="3"/>
      <c r="M684" s="3"/>
      <c r="N684" s="3"/>
      <c r="O684" s="3"/>
      <c r="P684" s="3"/>
      <c r="Q684" s="3"/>
      <c r="R684" s="3"/>
      <c r="S684" s="3"/>
      <c r="T684" s="3"/>
      <c r="U684" s="3"/>
      <c r="V684" s="3"/>
      <c r="W684" s="3"/>
      <c r="X684" s="3"/>
      <c r="Y684" s="3"/>
      <c r="Z684" s="3"/>
      <c r="AA684" s="3"/>
      <c r="AB684" s="3"/>
      <c r="AC684" s="3"/>
      <c r="AD684" s="3"/>
      <c r="AE684" s="3"/>
      <c r="AF684" s="3"/>
      <c r="AG684" s="3"/>
      <c r="AH684" s="3"/>
      <c r="AI684" s="3"/>
      <c r="AJ684" s="3"/>
      <c r="AK684" s="3"/>
      <c r="AL684" s="3"/>
      <c r="AM684" s="3"/>
      <c r="AN684" s="3"/>
      <c r="AO684" s="3"/>
      <c r="AP684" s="3"/>
      <c r="AQ684" s="3"/>
      <c r="AR684" s="3"/>
      <c r="AS684" s="3"/>
      <c r="AT684" s="3"/>
      <c r="AU684" s="3"/>
      <c r="AV684" s="3"/>
      <c r="AW684" s="3"/>
      <c r="AX684" s="3"/>
      <c r="AY684" s="3"/>
      <c r="AZ684" s="3"/>
      <c r="BA684" s="3"/>
      <c r="BB684" s="3"/>
      <c r="BC684" s="3"/>
      <c r="BD684" s="3"/>
      <c r="BE684" s="3"/>
      <c r="BF684" s="3"/>
      <c r="BG684" s="3"/>
      <c r="BH684" s="3"/>
      <c r="BI684" s="3"/>
      <c r="BJ684" s="3"/>
      <c r="BK684" s="3"/>
      <c r="BL684" s="3"/>
      <c r="BM684" s="3"/>
      <c r="BN684" s="3"/>
      <c r="BO684" s="3"/>
      <c r="BP684" s="3"/>
      <c r="BQ684" s="3"/>
      <c r="BR684" s="3"/>
      <c r="BS684" s="3"/>
    </row>
    <row r="685" spans="1:71" ht="24.75" hidden="1" customHeight="1">
      <c r="A685" s="26"/>
      <c r="B685" s="3"/>
      <c r="C685" s="3"/>
      <c r="D685" s="3"/>
      <c r="E685" s="3"/>
      <c r="F685" s="3"/>
      <c r="G685" s="3"/>
      <c r="H685" s="3"/>
      <c r="I685" s="3"/>
      <c r="J685" s="3"/>
      <c r="K685" s="3"/>
      <c r="L685" s="3"/>
      <c r="M685" s="3"/>
      <c r="N685" s="3"/>
      <c r="O685" s="3"/>
      <c r="P685" s="3"/>
      <c r="Q685" s="3"/>
      <c r="R685" s="3"/>
      <c r="S685" s="3"/>
      <c r="T685" s="3"/>
      <c r="U685" s="3"/>
      <c r="V685" s="3"/>
      <c r="W685" s="3"/>
      <c r="X685" s="3"/>
      <c r="Y685" s="3"/>
      <c r="Z685" s="3"/>
      <c r="AA685" s="3"/>
      <c r="AB685" s="3"/>
      <c r="AC685" s="3"/>
      <c r="AD685" s="3"/>
      <c r="AE685" s="3"/>
      <c r="AF685" s="3"/>
      <c r="AG685" s="3"/>
      <c r="AH685" s="3"/>
      <c r="AI685" s="3"/>
      <c r="AJ685" s="3"/>
      <c r="AK685" s="3"/>
      <c r="AL685" s="3"/>
      <c r="AM685" s="3"/>
      <c r="AN685" s="3"/>
      <c r="AO685" s="3"/>
      <c r="AP685" s="3"/>
      <c r="AQ685" s="3"/>
      <c r="AR685" s="3"/>
      <c r="AS685" s="3"/>
      <c r="AT685" s="3"/>
      <c r="AU685" s="3"/>
      <c r="AV685" s="3"/>
      <c r="AW685" s="3"/>
      <c r="AX685" s="3"/>
      <c r="AY685" s="3"/>
      <c r="AZ685" s="3"/>
      <c r="BA685" s="3"/>
      <c r="BB685" s="3"/>
      <c r="BC685" s="3"/>
      <c r="BD685" s="3"/>
      <c r="BE685" s="3"/>
      <c r="BF685" s="3"/>
      <c r="BG685" s="3"/>
      <c r="BH685" s="3"/>
      <c r="BI685" s="3"/>
      <c r="BJ685" s="3"/>
      <c r="BK685" s="3"/>
      <c r="BL685" s="3"/>
      <c r="BM685" s="3"/>
      <c r="BN685" s="3"/>
      <c r="BO685" s="3"/>
      <c r="BP685" s="3"/>
      <c r="BQ685" s="3"/>
      <c r="BR685" s="3"/>
      <c r="BS685" s="3"/>
    </row>
    <row r="686" spans="1:71" ht="24.75" hidden="1" customHeight="1">
      <c r="A686" s="26"/>
      <c r="B686" s="3"/>
      <c r="C686" s="3"/>
      <c r="D686" s="3"/>
      <c r="E686" s="3"/>
      <c r="F686" s="3"/>
      <c r="G686" s="3"/>
      <c r="H686" s="3"/>
      <c r="I686" s="3"/>
      <c r="J686" s="3"/>
      <c r="K686" s="3"/>
      <c r="L686" s="3"/>
      <c r="M686" s="3"/>
      <c r="N686" s="3"/>
      <c r="O686" s="3"/>
      <c r="P686" s="3"/>
      <c r="Q686" s="3"/>
      <c r="R686" s="3"/>
      <c r="S686" s="3"/>
      <c r="T686" s="3"/>
      <c r="U686" s="3"/>
      <c r="V686" s="3"/>
      <c r="W686" s="3"/>
      <c r="X686" s="3"/>
      <c r="Y686" s="3"/>
      <c r="Z686" s="3"/>
      <c r="AA686" s="3"/>
      <c r="AB686" s="3"/>
      <c r="AC686" s="3"/>
      <c r="AD686" s="3"/>
      <c r="AE686" s="3"/>
      <c r="AF686" s="3"/>
      <c r="AG686" s="3"/>
      <c r="AH686" s="3"/>
      <c r="AI686" s="3"/>
      <c r="AJ686" s="3"/>
      <c r="AK686" s="3"/>
      <c r="AL686" s="3"/>
      <c r="AM686" s="3"/>
      <c r="AN686" s="3"/>
      <c r="AO686" s="3"/>
      <c r="AP686" s="3"/>
      <c r="AQ686" s="3"/>
      <c r="AR686" s="3"/>
      <c r="AS686" s="3"/>
      <c r="AT686" s="3"/>
      <c r="AU686" s="3"/>
      <c r="AV686" s="3"/>
      <c r="AW686" s="3"/>
      <c r="AX686" s="3"/>
      <c r="AY686" s="3"/>
      <c r="AZ686" s="3"/>
      <c r="BA686" s="3"/>
      <c r="BB686" s="3"/>
      <c r="BC686" s="3"/>
      <c r="BD686" s="3"/>
      <c r="BE686" s="3"/>
      <c r="BF686" s="3"/>
      <c r="BG686" s="3"/>
      <c r="BH686" s="3"/>
      <c r="BI686" s="3"/>
      <c r="BJ686" s="3"/>
      <c r="BK686" s="3"/>
      <c r="BL686" s="3"/>
      <c r="BM686" s="3"/>
      <c r="BN686" s="3"/>
      <c r="BO686" s="3"/>
      <c r="BP686" s="3"/>
      <c r="BQ686" s="3"/>
      <c r="BR686" s="3"/>
      <c r="BS686" s="3"/>
    </row>
    <row r="687" spans="1:71" ht="24.75" hidden="1" customHeight="1">
      <c r="A687" s="26"/>
      <c r="B687" s="3"/>
      <c r="C687" s="3"/>
      <c r="D687" s="3"/>
      <c r="E687" s="3"/>
      <c r="F687" s="3"/>
      <c r="G687" s="3"/>
      <c r="H687" s="3"/>
      <c r="I687" s="3"/>
      <c r="J687" s="3"/>
      <c r="K687" s="3"/>
      <c r="L687" s="3"/>
      <c r="M687" s="3"/>
      <c r="N687" s="3"/>
      <c r="O687" s="3"/>
      <c r="P687" s="3"/>
      <c r="Q687" s="3"/>
      <c r="R687" s="3"/>
      <c r="S687" s="3"/>
      <c r="T687" s="3"/>
      <c r="U687" s="3"/>
      <c r="V687" s="3"/>
      <c r="W687" s="3"/>
      <c r="X687" s="3"/>
      <c r="Y687" s="3"/>
      <c r="Z687" s="3"/>
      <c r="AA687" s="3"/>
      <c r="AB687" s="3"/>
      <c r="AC687" s="3"/>
      <c r="AD687" s="3"/>
      <c r="AE687" s="3"/>
      <c r="AF687" s="3"/>
      <c r="AG687" s="3"/>
      <c r="AH687" s="3"/>
      <c r="AI687" s="3"/>
      <c r="AJ687" s="3"/>
      <c r="AK687" s="3"/>
      <c r="AL687" s="3"/>
      <c r="AM687" s="3"/>
      <c r="AN687" s="3"/>
      <c r="AO687" s="3"/>
      <c r="AP687" s="3"/>
      <c r="AQ687" s="3"/>
      <c r="AR687" s="3"/>
      <c r="AS687" s="3"/>
      <c r="AT687" s="3"/>
      <c r="AU687" s="3"/>
      <c r="AV687" s="3"/>
      <c r="AW687" s="3"/>
      <c r="AX687" s="3"/>
      <c r="AY687" s="3"/>
      <c r="AZ687" s="3"/>
      <c r="BA687" s="3"/>
      <c r="BB687" s="3"/>
      <c r="BC687" s="3"/>
      <c r="BD687" s="3"/>
      <c r="BE687" s="3"/>
      <c r="BF687" s="3"/>
      <c r="BG687" s="3"/>
      <c r="BH687" s="3"/>
      <c r="BI687" s="3"/>
      <c r="BJ687" s="3"/>
      <c r="BK687" s="3"/>
      <c r="BL687" s="3"/>
      <c r="BM687" s="3"/>
      <c r="BN687" s="3"/>
      <c r="BO687" s="3"/>
      <c r="BP687" s="3"/>
      <c r="BQ687" s="3"/>
      <c r="BR687" s="3"/>
      <c r="BS687" s="3"/>
    </row>
    <row r="688" spans="1:71" ht="24.75" hidden="1" customHeight="1">
      <c r="A688" s="26"/>
      <c r="B688" s="3"/>
      <c r="C688" s="3"/>
      <c r="D688" s="3"/>
      <c r="E688" s="3"/>
      <c r="F688" s="3"/>
      <c r="G688" s="3"/>
      <c r="H688" s="3"/>
      <c r="I688" s="3"/>
      <c r="J688" s="3"/>
      <c r="K688" s="3"/>
      <c r="L688" s="3"/>
      <c r="M688" s="3"/>
      <c r="N688" s="3"/>
      <c r="O688" s="3"/>
      <c r="P688" s="3"/>
      <c r="Q688" s="3"/>
      <c r="R688" s="3"/>
      <c r="S688" s="3"/>
      <c r="T688" s="3"/>
      <c r="U688" s="3"/>
      <c r="V688" s="3"/>
      <c r="W688" s="3"/>
      <c r="X688" s="3"/>
      <c r="Y688" s="3"/>
      <c r="Z688" s="3"/>
      <c r="AA688" s="3"/>
      <c r="AB688" s="3"/>
      <c r="AC688" s="3"/>
      <c r="AD688" s="3"/>
      <c r="AE688" s="3"/>
      <c r="AF688" s="3"/>
      <c r="AG688" s="3"/>
      <c r="AH688" s="3"/>
      <c r="AI688" s="3"/>
      <c r="AJ688" s="3"/>
      <c r="AK688" s="3"/>
      <c r="AL688" s="3"/>
      <c r="AM688" s="3"/>
      <c r="AN688" s="3"/>
      <c r="AO688" s="3"/>
      <c r="AP688" s="3"/>
      <c r="AQ688" s="3"/>
      <c r="AR688" s="3"/>
      <c r="AS688" s="3"/>
      <c r="AT688" s="3"/>
      <c r="AU688" s="3"/>
      <c r="AV688" s="3"/>
      <c r="AW688" s="3"/>
      <c r="AX688" s="3"/>
      <c r="AY688" s="3"/>
      <c r="AZ688" s="3"/>
      <c r="BA688" s="3"/>
      <c r="BB688" s="3"/>
      <c r="BC688" s="3"/>
      <c r="BD688" s="3"/>
      <c r="BE688" s="3"/>
      <c r="BF688" s="3"/>
      <c r="BG688" s="3"/>
      <c r="BH688" s="3"/>
      <c r="BI688" s="3"/>
      <c r="BJ688" s="3"/>
      <c r="BK688" s="3"/>
      <c r="BL688" s="3"/>
      <c r="BM688" s="3"/>
      <c r="BN688" s="3"/>
      <c r="BO688" s="3"/>
      <c r="BP688" s="3"/>
      <c r="BQ688" s="3"/>
      <c r="BR688" s="3"/>
      <c r="BS688" s="3"/>
    </row>
    <row r="689" spans="1:71" ht="24.75" hidden="1" customHeight="1">
      <c r="A689" s="26"/>
      <c r="B689" s="3"/>
      <c r="C689" s="3"/>
      <c r="D689" s="3"/>
      <c r="E689" s="3"/>
      <c r="F689" s="3"/>
      <c r="G689" s="3"/>
      <c r="H689" s="3"/>
      <c r="I689" s="3"/>
      <c r="J689" s="3"/>
      <c r="K689" s="3"/>
      <c r="L689" s="3"/>
      <c r="M689" s="3"/>
      <c r="N689" s="3"/>
      <c r="O689" s="3"/>
      <c r="P689" s="3"/>
      <c r="Q689" s="3"/>
      <c r="R689" s="3"/>
      <c r="S689" s="3"/>
      <c r="T689" s="3"/>
      <c r="U689" s="3"/>
      <c r="V689" s="3"/>
      <c r="W689" s="3"/>
      <c r="X689" s="3"/>
      <c r="Y689" s="3"/>
      <c r="Z689" s="3"/>
      <c r="AA689" s="3"/>
      <c r="AB689" s="3"/>
      <c r="AC689" s="3"/>
      <c r="AD689" s="3"/>
      <c r="AE689" s="3"/>
      <c r="AF689" s="3"/>
      <c r="AG689" s="3"/>
      <c r="AH689" s="3"/>
      <c r="AI689" s="3"/>
      <c r="AJ689" s="3"/>
      <c r="AK689" s="3"/>
      <c r="AL689" s="3"/>
      <c r="AM689" s="3"/>
      <c r="AN689" s="3"/>
      <c r="AO689" s="3"/>
      <c r="AP689" s="3"/>
      <c r="AQ689" s="3"/>
      <c r="AR689" s="3"/>
      <c r="AS689" s="3"/>
      <c r="AT689" s="3"/>
      <c r="AU689" s="3"/>
      <c r="AV689" s="3"/>
      <c r="AW689" s="3"/>
      <c r="AX689" s="3"/>
      <c r="AY689" s="3"/>
      <c r="AZ689" s="3"/>
      <c r="BA689" s="3"/>
      <c r="BB689" s="3"/>
      <c r="BC689" s="3"/>
      <c r="BD689" s="3"/>
      <c r="BE689" s="3"/>
      <c r="BF689" s="3"/>
      <c r="BG689" s="3"/>
      <c r="BH689" s="3"/>
      <c r="BI689" s="3"/>
      <c r="BJ689" s="3"/>
      <c r="BK689" s="3"/>
      <c r="BL689" s="3"/>
      <c r="BM689" s="3"/>
      <c r="BN689" s="3"/>
      <c r="BO689" s="3"/>
      <c r="BP689" s="3"/>
      <c r="BQ689" s="3"/>
      <c r="BR689" s="3"/>
      <c r="BS689" s="3"/>
    </row>
    <row r="690" spans="1:71" ht="16.5" hidden="1" customHeight="1">
      <c r="A690" s="26"/>
      <c r="B690" s="3"/>
      <c r="C690" s="3"/>
      <c r="D690" s="3"/>
      <c r="E690" s="3"/>
      <c r="F690" s="3"/>
      <c r="G690" s="3"/>
      <c r="H690" s="3"/>
      <c r="I690" s="3"/>
      <c r="J690" s="3"/>
      <c r="K690" s="3"/>
      <c r="L690" s="3"/>
      <c r="M690" s="3"/>
      <c r="N690" s="3"/>
      <c r="O690" s="3"/>
      <c r="P690" s="3"/>
      <c r="Q690" s="3"/>
      <c r="R690" s="3"/>
      <c r="S690" s="3"/>
      <c r="T690" s="3"/>
      <c r="U690" s="3"/>
      <c r="V690" s="3"/>
      <c r="W690" s="3"/>
      <c r="X690" s="3"/>
      <c r="Y690" s="3"/>
      <c r="Z690" s="3"/>
      <c r="AA690" s="3"/>
      <c r="AB690" s="3"/>
      <c r="AC690" s="3"/>
      <c r="AD690" s="3"/>
      <c r="AE690" s="3"/>
      <c r="AF690" s="3"/>
      <c r="AG690" s="3"/>
      <c r="AH690" s="3"/>
      <c r="AI690" s="3"/>
      <c r="AJ690" s="3"/>
      <c r="AK690" s="3"/>
      <c r="AL690" s="3"/>
      <c r="AM690" s="3"/>
      <c r="AN690" s="3"/>
      <c r="AO690" s="3"/>
      <c r="AP690" s="3"/>
      <c r="AQ690" s="3"/>
      <c r="AR690" s="3"/>
      <c r="AS690" s="3"/>
      <c r="AT690" s="3"/>
      <c r="AU690" s="3"/>
      <c r="AV690" s="3"/>
      <c r="AW690" s="3"/>
      <c r="AX690" s="3"/>
      <c r="AY690" s="3"/>
      <c r="AZ690" s="3"/>
      <c r="BA690" s="3"/>
      <c r="BB690" s="3"/>
      <c r="BC690" s="3"/>
      <c r="BD690" s="3"/>
      <c r="BE690" s="3"/>
      <c r="BF690" s="3"/>
      <c r="BG690" s="3"/>
      <c r="BH690" s="3"/>
      <c r="BI690" s="3"/>
      <c r="BJ690" s="3"/>
      <c r="BK690" s="3"/>
      <c r="BL690" s="3"/>
      <c r="BM690" s="3"/>
      <c r="BN690" s="3"/>
      <c r="BO690" s="3"/>
      <c r="BP690" s="3"/>
      <c r="BQ690" s="3"/>
      <c r="BR690" s="3"/>
      <c r="BS690" s="3"/>
    </row>
    <row r="691" spans="1:71" ht="21.75" hidden="1" customHeight="1">
      <c r="A691" s="26"/>
      <c r="B691" s="3"/>
      <c r="C691" s="3"/>
      <c r="D691" s="3"/>
      <c r="E691" s="3"/>
      <c r="F691" s="3"/>
      <c r="G691" s="3"/>
      <c r="H691" s="3"/>
      <c r="I691" s="3"/>
      <c r="J691" s="3"/>
      <c r="K691" s="3"/>
      <c r="L691" s="3"/>
      <c r="M691" s="3"/>
      <c r="N691" s="3"/>
      <c r="O691" s="3"/>
      <c r="P691" s="3"/>
      <c r="Q691" s="3"/>
      <c r="R691" s="3"/>
      <c r="S691" s="3"/>
      <c r="T691" s="3"/>
      <c r="U691" s="3"/>
      <c r="V691" s="3"/>
      <c r="W691" s="3"/>
      <c r="X691" s="3"/>
      <c r="Y691" s="3"/>
      <c r="Z691" s="3"/>
      <c r="AA691" s="3"/>
      <c r="AB691" s="3"/>
      <c r="AC691" s="3"/>
      <c r="AD691" s="3"/>
      <c r="AE691" s="3"/>
      <c r="AF691" s="3"/>
      <c r="AG691" s="3"/>
      <c r="AH691" s="3"/>
      <c r="AI691" s="3"/>
      <c r="AJ691" s="3"/>
      <c r="AK691" s="3"/>
      <c r="AL691" s="3"/>
      <c r="AM691" s="3"/>
      <c r="AN691" s="3"/>
      <c r="AO691" s="3"/>
      <c r="AP691" s="3"/>
      <c r="AQ691" s="3"/>
      <c r="AR691" s="3"/>
      <c r="AS691" s="3"/>
      <c r="AT691" s="3"/>
      <c r="AU691" s="3"/>
      <c r="AV691" s="3"/>
      <c r="AW691" s="3"/>
      <c r="AX691" s="3"/>
      <c r="AY691" s="3"/>
      <c r="AZ691" s="3"/>
      <c r="BA691" s="3"/>
      <c r="BB691" s="3"/>
      <c r="BC691" s="3"/>
      <c r="BD691" s="3"/>
      <c r="BE691" s="3"/>
      <c r="BF691" s="3"/>
      <c r="BG691" s="3"/>
      <c r="BH691" s="3"/>
      <c r="BI691" s="3"/>
      <c r="BJ691" s="3"/>
      <c r="BK691" s="3"/>
      <c r="BL691" s="3"/>
      <c r="BM691" s="3"/>
      <c r="BN691" s="3"/>
      <c r="BO691" s="3"/>
      <c r="BP691" s="3"/>
      <c r="BQ691" s="3"/>
      <c r="BR691" s="3"/>
      <c r="BS691" s="3"/>
    </row>
    <row r="692" spans="1:71" ht="18.75" hidden="1" customHeight="1">
      <c r="A692" s="3"/>
      <c r="B692" s="3"/>
      <c r="C692" s="3"/>
      <c r="D692" s="3"/>
      <c r="E692" s="3"/>
      <c r="F692" s="3"/>
      <c r="G692" s="3"/>
      <c r="H692" s="3"/>
      <c r="I692" s="3"/>
      <c r="J692" s="3"/>
      <c r="K692" s="3"/>
      <c r="L692" s="3"/>
      <c r="M692" s="3"/>
      <c r="N692" s="3"/>
      <c r="O692" s="3"/>
      <c r="P692" s="3"/>
      <c r="Q692" s="3"/>
      <c r="R692" s="3"/>
      <c r="S692" s="3"/>
      <c r="T692" s="3"/>
      <c r="U692" s="3"/>
      <c r="V692" s="3"/>
      <c r="W692" s="3"/>
      <c r="X692" s="3"/>
      <c r="Y692" s="3"/>
      <c r="Z692" s="3"/>
      <c r="AA692" s="3"/>
      <c r="AB692" s="3"/>
      <c r="AC692" s="3"/>
      <c r="AD692" s="3"/>
      <c r="AE692" s="3"/>
      <c r="AF692" s="3"/>
      <c r="AG692" s="3"/>
      <c r="AH692" s="3"/>
      <c r="AI692" s="3"/>
      <c r="AJ692" s="3"/>
      <c r="AK692" s="3"/>
      <c r="AL692" s="3"/>
      <c r="AM692" s="3"/>
      <c r="AN692" s="3"/>
      <c r="AO692" s="3"/>
      <c r="AP692" s="3"/>
      <c r="AQ692" s="3"/>
      <c r="AR692" s="3"/>
      <c r="AS692" s="3"/>
      <c r="AT692" s="3"/>
      <c r="AU692" s="3"/>
      <c r="AV692" s="3"/>
      <c r="AW692" s="3"/>
      <c r="AX692" s="3"/>
      <c r="AY692" s="3"/>
      <c r="AZ692" s="3"/>
      <c r="BA692" s="3"/>
      <c r="BB692" s="3"/>
      <c r="BC692" s="3"/>
      <c r="BD692" s="3"/>
      <c r="BE692" s="3"/>
      <c r="BF692" s="3"/>
      <c r="BG692" s="3"/>
      <c r="BH692" s="3"/>
      <c r="BI692" s="3"/>
      <c r="BJ692" s="3"/>
      <c r="BK692" s="3"/>
      <c r="BL692" s="3"/>
      <c r="BM692" s="3"/>
      <c r="BN692" s="3"/>
      <c r="BO692" s="3"/>
      <c r="BP692" s="3"/>
      <c r="BQ692" s="3"/>
      <c r="BR692" s="3"/>
      <c r="BS692" s="3"/>
    </row>
    <row r="693" spans="1:71" ht="12.75" hidden="1" customHeight="1">
      <c r="A693" s="3"/>
      <c r="B693" s="3"/>
      <c r="C693" s="3"/>
      <c r="D693" s="3"/>
      <c r="E693" s="3"/>
      <c r="F693" s="3"/>
      <c r="G693" s="3"/>
      <c r="H693" s="3"/>
      <c r="I693" s="3"/>
      <c r="J693" s="3"/>
      <c r="K693" s="3"/>
      <c r="L693" s="3"/>
      <c r="M693" s="3"/>
      <c r="N693" s="3"/>
      <c r="O693" s="3"/>
      <c r="P693" s="3"/>
      <c r="Q693" s="3"/>
      <c r="R693" s="3"/>
      <c r="S693" s="3"/>
      <c r="T693" s="3"/>
      <c r="U693" s="3"/>
      <c r="V693" s="3"/>
      <c r="W693" s="3"/>
      <c r="X693" s="3"/>
      <c r="Y693" s="3"/>
      <c r="Z693" s="3"/>
      <c r="AA693" s="3"/>
      <c r="AB693" s="3"/>
      <c r="AC693" s="3"/>
      <c r="AD693" s="3"/>
      <c r="AE693" s="3"/>
      <c r="AF693" s="3"/>
      <c r="AG693" s="3"/>
      <c r="AH693" s="3"/>
      <c r="AI693" s="3"/>
      <c r="AJ693" s="3"/>
      <c r="AK693" s="3"/>
      <c r="AL693" s="3"/>
      <c r="AM693" s="3"/>
      <c r="AN693" s="3"/>
      <c r="AO693" s="3"/>
      <c r="AP693" s="3"/>
      <c r="AQ693" s="3"/>
      <c r="AR693" s="3"/>
      <c r="AS693" s="3"/>
      <c r="AT693" s="3"/>
      <c r="AU693" s="3"/>
      <c r="AV693" s="3"/>
      <c r="AW693" s="3"/>
      <c r="AX693" s="3"/>
      <c r="AY693" s="3"/>
      <c r="AZ693" s="3"/>
      <c r="BA693" s="3"/>
      <c r="BB693" s="3"/>
      <c r="BC693" s="3"/>
      <c r="BD693" s="3"/>
      <c r="BE693" s="3"/>
      <c r="BF693" s="3"/>
      <c r="BG693" s="3"/>
      <c r="BH693" s="3"/>
      <c r="BI693" s="3"/>
      <c r="BJ693" s="3"/>
      <c r="BK693" s="3"/>
      <c r="BL693" s="3"/>
      <c r="BM693" s="3"/>
      <c r="BN693" s="3"/>
      <c r="BO693" s="3"/>
      <c r="BP693" s="3"/>
      <c r="BQ693" s="3"/>
      <c r="BR693" s="3"/>
      <c r="BS693" s="3"/>
    </row>
    <row r="694" spans="1:71" ht="12.75" hidden="1" customHeight="1">
      <c r="A694" s="3"/>
      <c r="B694" s="3"/>
      <c r="C694" s="3"/>
      <c r="D694" s="3"/>
      <c r="E694" s="3"/>
      <c r="F694" s="3"/>
      <c r="G694" s="3"/>
      <c r="H694" s="3"/>
      <c r="I694" s="3"/>
      <c r="J694" s="3"/>
      <c r="K694" s="3"/>
      <c r="L694" s="3"/>
      <c r="M694" s="3"/>
      <c r="N694" s="3"/>
      <c r="O694" s="3"/>
      <c r="P694" s="3"/>
      <c r="Q694" s="3"/>
      <c r="R694" s="3"/>
      <c r="S694" s="3"/>
      <c r="T694" s="3"/>
      <c r="U694" s="3"/>
      <c r="V694" s="3"/>
      <c r="W694" s="3"/>
      <c r="X694" s="3"/>
      <c r="Y694" s="3"/>
      <c r="Z694" s="3"/>
      <c r="AA694" s="3"/>
      <c r="AB694" s="3"/>
      <c r="AC694" s="3"/>
      <c r="AD694" s="3"/>
      <c r="AE694" s="3"/>
      <c r="AF694" s="3"/>
      <c r="AG694" s="3"/>
      <c r="AH694" s="3"/>
      <c r="AI694" s="3"/>
      <c r="AJ694" s="3"/>
      <c r="AK694" s="3"/>
      <c r="AL694" s="3"/>
      <c r="AM694" s="3"/>
      <c r="AN694" s="3"/>
      <c r="AO694" s="3"/>
      <c r="AP694" s="3"/>
      <c r="AQ694" s="3"/>
      <c r="AR694" s="3"/>
      <c r="AS694" s="3"/>
      <c r="AT694" s="3"/>
      <c r="AU694" s="3"/>
      <c r="AV694" s="3"/>
      <c r="AW694" s="3"/>
      <c r="AX694" s="3"/>
      <c r="AY694" s="3"/>
      <c r="AZ694" s="3"/>
      <c r="BA694" s="3"/>
      <c r="BB694" s="3"/>
      <c r="BC694" s="3"/>
      <c r="BD694" s="3"/>
      <c r="BE694" s="3"/>
      <c r="BF694" s="3"/>
      <c r="BG694" s="3"/>
      <c r="BH694" s="3"/>
      <c r="BI694" s="3"/>
      <c r="BJ694" s="3"/>
      <c r="BK694" s="3"/>
      <c r="BL694" s="3"/>
      <c r="BM694" s="3"/>
      <c r="BN694" s="3"/>
      <c r="BO694" s="3"/>
      <c r="BP694" s="3"/>
      <c r="BQ694" s="3"/>
      <c r="BR694" s="3"/>
      <c r="BS694" s="3"/>
    </row>
    <row r="695" spans="1:71" ht="12.75" hidden="1" customHeight="1">
      <c r="A695" s="3"/>
      <c r="B695" s="3"/>
      <c r="C695" s="3"/>
      <c r="D695" s="3"/>
      <c r="E695" s="3"/>
      <c r="F695" s="3"/>
      <c r="G695" s="3"/>
      <c r="H695" s="3"/>
      <c r="I695" s="3"/>
      <c r="J695" s="3"/>
      <c r="K695" s="3"/>
      <c r="L695" s="3"/>
      <c r="M695" s="3"/>
      <c r="N695" s="3"/>
      <c r="O695" s="3"/>
      <c r="P695" s="3"/>
      <c r="Q695" s="3"/>
      <c r="R695" s="3"/>
      <c r="S695" s="3"/>
      <c r="T695" s="3"/>
      <c r="U695" s="3"/>
      <c r="V695" s="3"/>
      <c r="W695" s="3"/>
      <c r="X695" s="3"/>
      <c r="Y695" s="3"/>
      <c r="Z695" s="3"/>
      <c r="AA695" s="3"/>
      <c r="AB695" s="3"/>
      <c r="AC695" s="3"/>
      <c r="AD695" s="3"/>
      <c r="AE695" s="3"/>
      <c r="AF695" s="3"/>
      <c r="AG695" s="3"/>
      <c r="AH695" s="3"/>
      <c r="AI695" s="3"/>
      <c r="AJ695" s="3"/>
      <c r="AK695" s="3"/>
      <c r="AL695" s="3"/>
      <c r="AM695" s="3"/>
      <c r="AN695" s="3"/>
      <c r="AO695" s="3"/>
      <c r="AP695" s="3"/>
      <c r="AQ695" s="3"/>
      <c r="AR695" s="3"/>
      <c r="AS695" s="3"/>
      <c r="AT695" s="3"/>
      <c r="AU695" s="3"/>
      <c r="AV695" s="3"/>
      <c r="AW695" s="3"/>
      <c r="AX695" s="3"/>
      <c r="AY695" s="3"/>
      <c r="AZ695" s="3"/>
      <c r="BA695" s="3"/>
      <c r="BB695" s="3"/>
      <c r="BC695" s="3"/>
      <c r="BD695" s="3"/>
      <c r="BE695" s="3"/>
      <c r="BF695" s="3"/>
      <c r="BG695" s="3"/>
      <c r="BH695" s="3"/>
      <c r="BI695" s="3"/>
      <c r="BJ695" s="3"/>
      <c r="BK695" s="3"/>
      <c r="BL695" s="3"/>
      <c r="BM695" s="3"/>
      <c r="BN695" s="3"/>
      <c r="BO695" s="3"/>
      <c r="BP695" s="3"/>
      <c r="BQ695" s="3"/>
      <c r="BR695" s="3"/>
      <c r="BS695" s="3"/>
    </row>
    <row r="696" spans="1:71" ht="12.75" hidden="1" customHeight="1">
      <c r="A696" s="3"/>
      <c r="B696" s="3"/>
      <c r="C696" s="3"/>
      <c r="D696" s="3"/>
      <c r="E696" s="3"/>
      <c r="F696" s="3"/>
      <c r="G696" s="3"/>
      <c r="H696" s="3"/>
      <c r="I696" s="3"/>
      <c r="J696" s="3"/>
      <c r="K696" s="3"/>
      <c r="L696" s="3"/>
      <c r="M696" s="3"/>
      <c r="N696" s="3"/>
      <c r="O696" s="3"/>
      <c r="P696" s="3"/>
      <c r="Q696" s="3"/>
      <c r="R696" s="3"/>
      <c r="S696" s="3"/>
      <c r="T696" s="3"/>
      <c r="U696" s="3"/>
      <c r="V696" s="3"/>
      <c r="W696" s="3"/>
      <c r="X696" s="3"/>
      <c r="Y696" s="3"/>
      <c r="Z696" s="3"/>
      <c r="AA696" s="3"/>
      <c r="AB696" s="3"/>
      <c r="AC696" s="3"/>
      <c r="AD696" s="3"/>
      <c r="AE696" s="3"/>
      <c r="AF696" s="3"/>
      <c r="AG696" s="3"/>
      <c r="AH696" s="3"/>
      <c r="AI696" s="3"/>
      <c r="AJ696" s="3"/>
      <c r="AK696" s="3"/>
      <c r="AL696" s="3"/>
      <c r="AM696" s="3"/>
      <c r="AN696" s="3"/>
      <c r="AO696" s="3"/>
      <c r="AP696" s="3"/>
      <c r="AQ696" s="3"/>
      <c r="AR696" s="3"/>
      <c r="AS696" s="3"/>
      <c r="AT696" s="3"/>
      <c r="AU696" s="3"/>
      <c r="AV696" s="3"/>
      <c r="AW696" s="3"/>
      <c r="AX696" s="3"/>
      <c r="AY696" s="3"/>
      <c r="AZ696" s="3"/>
      <c r="BA696" s="3"/>
      <c r="BB696" s="3"/>
      <c r="BC696" s="3"/>
      <c r="BD696" s="3"/>
      <c r="BE696" s="3"/>
      <c r="BF696" s="3"/>
      <c r="BG696" s="3"/>
      <c r="BH696" s="3"/>
      <c r="BI696" s="3"/>
      <c r="BJ696" s="3"/>
      <c r="BK696" s="3"/>
      <c r="BL696" s="3"/>
      <c r="BM696" s="3"/>
      <c r="BN696" s="3"/>
      <c r="BO696" s="3"/>
      <c r="BP696" s="3"/>
      <c r="BQ696" s="3"/>
      <c r="BR696" s="3"/>
      <c r="BS696" s="3"/>
    </row>
    <row r="697" spans="1:71" ht="12.75" hidden="1" customHeight="1">
      <c r="A697" s="3"/>
      <c r="B697" s="3"/>
      <c r="C697" s="3"/>
      <c r="D697" s="3"/>
      <c r="E697" s="3"/>
      <c r="F697" s="3"/>
      <c r="G697" s="3"/>
      <c r="H697" s="3"/>
      <c r="I697" s="3"/>
      <c r="J697" s="3"/>
      <c r="K697" s="3"/>
      <c r="L697" s="3"/>
      <c r="M697" s="3"/>
      <c r="N697" s="3"/>
      <c r="O697" s="3"/>
      <c r="P697" s="3"/>
      <c r="Q697" s="3"/>
      <c r="R697" s="3"/>
      <c r="S697" s="3"/>
      <c r="T697" s="3"/>
      <c r="U697" s="3"/>
      <c r="V697" s="3"/>
      <c r="W697" s="3"/>
      <c r="X697" s="3"/>
      <c r="Y697" s="3"/>
      <c r="Z697" s="3"/>
      <c r="AA697" s="3"/>
      <c r="AB697" s="3"/>
      <c r="AC697" s="3"/>
      <c r="AD697" s="3"/>
      <c r="AE697" s="3"/>
      <c r="AF697" s="3"/>
      <c r="AG697" s="3"/>
      <c r="AH697" s="3"/>
      <c r="AI697" s="3"/>
      <c r="AJ697" s="3"/>
      <c r="AK697" s="3"/>
      <c r="AL697" s="3"/>
      <c r="AM697" s="3"/>
      <c r="AN697" s="3"/>
      <c r="AO697" s="3"/>
      <c r="AP697" s="3"/>
      <c r="AQ697" s="3"/>
      <c r="AR697" s="3"/>
      <c r="AS697" s="3"/>
      <c r="AT697" s="3"/>
      <c r="AU697" s="3"/>
      <c r="AV697" s="3"/>
      <c r="AW697" s="3"/>
      <c r="AX697" s="3"/>
      <c r="AY697" s="3"/>
      <c r="AZ697" s="3"/>
      <c r="BA697" s="3"/>
      <c r="BB697" s="3"/>
      <c r="BC697" s="3"/>
      <c r="BD697" s="3"/>
      <c r="BE697" s="3"/>
      <c r="BF697" s="3"/>
      <c r="BG697" s="3"/>
      <c r="BH697" s="3"/>
      <c r="BI697" s="3"/>
      <c r="BJ697" s="3"/>
      <c r="BK697" s="3"/>
      <c r="BL697" s="3"/>
      <c r="BM697" s="3"/>
      <c r="BN697" s="3"/>
      <c r="BO697" s="3"/>
      <c r="BP697" s="3"/>
      <c r="BQ697" s="3"/>
      <c r="BR697" s="3"/>
      <c r="BS697" s="3"/>
    </row>
    <row r="698" spans="1:71" ht="12.75" hidden="1" customHeight="1">
      <c r="A698" s="3"/>
      <c r="B698" s="3"/>
      <c r="C698" s="3"/>
      <c r="D698" s="3"/>
      <c r="E698" s="3"/>
      <c r="F698" s="3"/>
      <c r="G698" s="3"/>
      <c r="H698" s="3"/>
      <c r="I698" s="3"/>
      <c r="J698" s="3"/>
      <c r="K698" s="3"/>
      <c r="L698" s="3"/>
      <c r="M698" s="3"/>
      <c r="N698" s="3"/>
      <c r="O698" s="3"/>
      <c r="P698" s="3"/>
      <c r="Q698" s="3"/>
      <c r="R698" s="3"/>
      <c r="S698" s="3"/>
      <c r="T698" s="3"/>
      <c r="U698" s="3"/>
      <c r="V698" s="3"/>
      <c r="W698" s="3"/>
      <c r="X698" s="3"/>
      <c r="Y698" s="3"/>
      <c r="Z698" s="3"/>
      <c r="AA698" s="3"/>
      <c r="AB698" s="3"/>
      <c r="AC698" s="3"/>
      <c r="AD698" s="3"/>
      <c r="AE698" s="3"/>
      <c r="AF698" s="3"/>
      <c r="AG698" s="3"/>
      <c r="AH698" s="3"/>
      <c r="AI698" s="3"/>
      <c r="AJ698" s="3"/>
      <c r="AK698" s="3"/>
      <c r="AL698" s="3"/>
      <c r="AM698" s="3"/>
      <c r="AN698" s="3"/>
      <c r="AO698" s="3"/>
      <c r="AP698" s="3"/>
      <c r="AQ698" s="3"/>
      <c r="AR698" s="3"/>
      <c r="AS698" s="3"/>
      <c r="AT698" s="3"/>
      <c r="AU698" s="3"/>
      <c r="AV698" s="3"/>
      <c r="AW698" s="3"/>
      <c r="AX698" s="3"/>
      <c r="AY698" s="3"/>
      <c r="AZ698" s="3"/>
      <c r="BA698" s="3"/>
      <c r="BB698" s="3"/>
      <c r="BC698" s="3"/>
      <c r="BD698" s="3"/>
      <c r="BE698" s="3"/>
      <c r="BF698" s="3"/>
      <c r="BG698" s="3"/>
      <c r="BH698" s="3"/>
      <c r="BI698" s="3"/>
      <c r="BJ698" s="3"/>
      <c r="BK698" s="3"/>
      <c r="BL698" s="3"/>
      <c r="BM698" s="3"/>
      <c r="BN698" s="3"/>
      <c r="BO698" s="3"/>
      <c r="BP698" s="3"/>
      <c r="BQ698" s="3"/>
      <c r="BR698" s="3"/>
      <c r="BS698" s="3"/>
    </row>
    <row r="699" spans="1:71" ht="12.75" hidden="1" customHeight="1">
      <c r="A699" s="3"/>
      <c r="B699" s="3"/>
      <c r="C699" s="3"/>
      <c r="D699" s="3"/>
      <c r="E699" s="3"/>
      <c r="F699" s="3"/>
      <c r="G699" s="3"/>
      <c r="H699" s="3"/>
      <c r="I699" s="3"/>
      <c r="J699" s="3"/>
      <c r="K699" s="3"/>
      <c r="L699" s="3"/>
      <c r="M699" s="3"/>
      <c r="N699" s="3"/>
      <c r="O699" s="3"/>
      <c r="P699" s="3"/>
      <c r="Q699" s="3"/>
      <c r="R699" s="3"/>
      <c r="S699" s="3"/>
      <c r="T699" s="3"/>
      <c r="U699" s="3"/>
      <c r="V699" s="3"/>
      <c r="W699" s="3"/>
      <c r="X699" s="3"/>
      <c r="Y699" s="3"/>
      <c r="Z699" s="3"/>
      <c r="AA699" s="3"/>
      <c r="AB699" s="3"/>
      <c r="AC699" s="3"/>
      <c r="AD699" s="3"/>
      <c r="AE699" s="3"/>
      <c r="AF699" s="3"/>
      <c r="AG699" s="3"/>
      <c r="AH699" s="3"/>
      <c r="AI699" s="3"/>
      <c r="AJ699" s="3"/>
      <c r="AK699" s="3"/>
      <c r="AL699" s="3"/>
      <c r="AM699" s="3"/>
      <c r="AN699" s="3"/>
      <c r="AO699" s="3"/>
      <c r="AP699" s="3"/>
      <c r="AQ699" s="3"/>
      <c r="AR699" s="3"/>
      <c r="AS699" s="3"/>
      <c r="AT699" s="3"/>
      <c r="AU699" s="3"/>
      <c r="AV699" s="3"/>
      <c r="AW699" s="3"/>
      <c r="AX699" s="3"/>
      <c r="AY699" s="3"/>
      <c r="AZ699" s="3"/>
      <c r="BA699" s="3"/>
      <c r="BB699" s="3"/>
      <c r="BC699" s="3"/>
      <c r="BD699" s="3"/>
      <c r="BE699" s="3"/>
      <c r="BF699" s="3"/>
      <c r="BG699" s="3"/>
      <c r="BH699" s="3"/>
      <c r="BI699" s="3"/>
      <c r="BJ699" s="3"/>
      <c r="BK699" s="3"/>
      <c r="BL699" s="3"/>
      <c r="BM699" s="3"/>
      <c r="BN699" s="3"/>
      <c r="BO699" s="3"/>
      <c r="BP699" s="3"/>
      <c r="BQ699" s="3"/>
      <c r="BR699" s="3"/>
      <c r="BS699" s="3"/>
    </row>
    <row r="700" spans="1:71" ht="12.75" hidden="1" customHeight="1">
      <c r="A700" s="3"/>
      <c r="B700" s="3"/>
      <c r="C700" s="3"/>
      <c r="D700" s="3"/>
      <c r="E700" s="3"/>
      <c r="F700" s="3"/>
      <c r="G700" s="3"/>
      <c r="H700" s="3"/>
      <c r="I700" s="3"/>
      <c r="J700" s="3"/>
      <c r="K700" s="3"/>
      <c r="L700" s="3"/>
      <c r="M700" s="3"/>
      <c r="N700" s="3"/>
      <c r="O700" s="3"/>
      <c r="P700" s="3"/>
      <c r="Q700" s="3"/>
      <c r="R700" s="3"/>
      <c r="S700" s="3"/>
      <c r="T700" s="3"/>
      <c r="U700" s="3"/>
      <c r="V700" s="3"/>
      <c r="W700" s="3"/>
      <c r="X700" s="3"/>
      <c r="Y700" s="3"/>
      <c r="Z700" s="3"/>
      <c r="AA700" s="3"/>
      <c r="AB700" s="3"/>
      <c r="AC700" s="3"/>
      <c r="AD700" s="3"/>
      <c r="AE700" s="3"/>
      <c r="AF700" s="3"/>
      <c r="AG700" s="3"/>
      <c r="AH700" s="3"/>
      <c r="AI700" s="3"/>
      <c r="AJ700" s="3"/>
      <c r="AK700" s="3"/>
      <c r="AL700" s="3"/>
      <c r="AM700" s="3"/>
      <c r="AN700" s="3"/>
      <c r="AO700" s="3"/>
      <c r="AP700" s="3"/>
      <c r="AQ700" s="3"/>
      <c r="AR700" s="3"/>
      <c r="AS700" s="3"/>
      <c r="AT700" s="3"/>
      <c r="AU700" s="3"/>
      <c r="AV700" s="3"/>
      <c r="AW700" s="3"/>
      <c r="AX700" s="3"/>
      <c r="AY700" s="3"/>
      <c r="AZ700" s="3"/>
      <c r="BA700" s="3"/>
      <c r="BB700" s="3"/>
      <c r="BC700" s="3"/>
      <c r="BD700" s="3"/>
      <c r="BE700" s="3"/>
      <c r="BF700" s="3"/>
      <c r="BG700" s="3"/>
      <c r="BH700" s="3"/>
      <c r="BI700" s="3"/>
      <c r="BJ700" s="3"/>
      <c r="BK700" s="3"/>
      <c r="BL700" s="3"/>
      <c r="BM700" s="3"/>
      <c r="BN700" s="3"/>
      <c r="BO700" s="3"/>
      <c r="BP700" s="3"/>
      <c r="BQ700" s="3"/>
      <c r="BR700" s="3"/>
      <c r="BS700" s="3"/>
    </row>
    <row r="701" spans="1:71" ht="12.75" hidden="1" customHeight="1">
      <c r="A701" s="3"/>
      <c r="B701" s="3"/>
      <c r="C701" s="3"/>
      <c r="D701" s="3"/>
      <c r="E701" s="3"/>
      <c r="F701" s="3"/>
      <c r="G701" s="3"/>
      <c r="H701" s="3"/>
      <c r="I701" s="3"/>
      <c r="J701" s="3"/>
      <c r="K701" s="3"/>
      <c r="L701" s="3"/>
      <c r="M701" s="3"/>
      <c r="N701" s="3"/>
      <c r="O701" s="3"/>
      <c r="P701" s="3"/>
      <c r="Q701" s="3"/>
      <c r="R701" s="3"/>
      <c r="S701" s="3"/>
      <c r="T701" s="3"/>
      <c r="U701" s="3"/>
      <c r="V701" s="3"/>
      <c r="W701" s="3"/>
      <c r="X701" s="3"/>
      <c r="Y701" s="3"/>
      <c r="Z701" s="3"/>
      <c r="AA701" s="3"/>
      <c r="AB701" s="3"/>
      <c r="AC701" s="3"/>
      <c r="AD701" s="3"/>
      <c r="AE701" s="3"/>
      <c r="AF701" s="3"/>
      <c r="AG701" s="3"/>
      <c r="AH701" s="3"/>
      <c r="AI701" s="3"/>
      <c r="AJ701" s="3"/>
      <c r="AK701" s="3"/>
      <c r="AL701" s="3"/>
      <c r="AM701" s="3"/>
      <c r="AN701" s="3"/>
      <c r="AO701" s="3"/>
      <c r="AP701" s="3"/>
      <c r="AQ701" s="3"/>
      <c r="AR701" s="3"/>
      <c r="AS701" s="3"/>
      <c r="AT701" s="3"/>
      <c r="AU701" s="3"/>
      <c r="AV701" s="3"/>
      <c r="AW701" s="3"/>
      <c r="AX701" s="3"/>
      <c r="AY701" s="3"/>
      <c r="AZ701" s="3"/>
      <c r="BA701" s="3"/>
      <c r="BB701" s="3"/>
      <c r="BC701" s="3"/>
      <c r="BD701" s="3"/>
      <c r="BE701" s="3"/>
      <c r="BF701" s="3"/>
      <c r="BG701" s="3"/>
      <c r="BH701" s="3"/>
      <c r="BI701" s="3"/>
      <c r="BJ701" s="3"/>
      <c r="BK701" s="3"/>
      <c r="BL701" s="3"/>
      <c r="BM701" s="3"/>
      <c r="BN701" s="3"/>
      <c r="BO701" s="3"/>
      <c r="BP701" s="3"/>
      <c r="BQ701" s="3"/>
      <c r="BR701" s="3"/>
      <c r="BS701" s="3"/>
    </row>
    <row r="702" spans="1:71" ht="12.75" hidden="1" customHeight="1">
      <c r="A702" s="3"/>
      <c r="B702" s="3"/>
      <c r="C702" s="3"/>
      <c r="D702" s="3"/>
      <c r="E702" s="3"/>
      <c r="F702" s="3"/>
      <c r="G702" s="3"/>
      <c r="H702" s="3"/>
      <c r="I702" s="3"/>
      <c r="J702" s="3"/>
      <c r="K702" s="3"/>
      <c r="L702" s="3"/>
      <c r="M702" s="3"/>
      <c r="N702" s="3"/>
      <c r="O702" s="3"/>
      <c r="P702" s="3"/>
      <c r="Q702" s="3"/>
      <c r="R702" s="3"/>
      <c r="S702" s="3"/>
      <c r="T702" s="3"/>
      <c r="U702" s="3"/>
      <c r="V702" s="3"/>
      <c r="W702" s="3"/>
      <c r="X702" s="3"/>
      <c r="Y702" s="3"/>
      <c r="Z702" s="3"/>
      <c r="AA702" s="3"/>
      <c r="AB702" s="3"/>
      <c r="AC702" s="3"/>
      <c r="AD702" s="3"/>
      <c r="AE702" s="3"/>
      <c r="AF702" s="3"/>
      <c r="AG702" s="3"/>
      <c r="AH702" s="3"/>
      <c r="AI702" s="3"/>
      <c r="AJ702" s="3"/>
      <c r="AK702" s="3"/>
      <c r="AL702" s="3"/>
      <c r="AM702" s="3"/>
      <c r="AN702" s="3"/>
      <c r="AO702" s="3"/>
      <c r="AP702" s="3"/>
      <c r="AQ702" s="3"/>
      <c r="AR702" s="3"/>
      <c r="AS702" s="3"/>
      <c r="AT702" s="3"/>
      <c r="AU702" s="3"/>
      <c r="AV702" s="3"/>
      <c r="AW702" s="3"/>
      <c r="AX702" s="3"/>
      <c r="AY702" s="3"/>
      <c r="AZ702" s="3"/>
      <c r="BA702" s="3"/>
      <c r="BB702" s="3"/>
      <c r="BC702" s="3"/>
      <c r="BD702" s="3"/>
      <c r="BE702" s="3"/>
      <c r="BF702" s="3"/>
      <c r="BG702" s="3"/>
      <c r="BH702" s="3"/>
      <c r="BI702" s="3"/>
      <c r="BJ702" s="3"/>
      <c r="BK702" s="3"/>
      <c r="BL702" s="3"/>
      <c r="BM702" s="3"/>
      <c r="BN702" s="3"/>
      <c r="BO702" s="3"/>
      <c r="BP702" s="3"/>
      <c r="BQ702" s="3"/>
      <c r="BR702" s="3"/>
      <c r="BS702" s="3"/>
    </row>
    <row r="703" spans="1:71" ht="12.75" hidden="1" customHeight="1">
      <c r="A703" s="3"/>
      <c r="B703" s="3"/>
      <c r="C703" s="3"/>
      <c r="D703" s="3"/>
      <c r="E703" s="3"/>
      <c r="F703" s="3"/>
      <c r="G703" s="3"/>
      <c r="H703" s="3"/>
      <c r="I703" s="3"/>
      <c r="J703" s="3"/>
      <c r="K703" s="3"/>
      <c r="L703" s="3"/>
      <c r="M703" s="3"/>
      <c r="N703" s="3"/>
      <c r="O703" s="3"/>
      <c r="P703" s="3"/>
      <c r="Q703" s="3"/>
      <c r="R703" s="3"/>
      <c r="S703" s="3"/>
      <c r="T703" s="3"/>
      <c r="U703" s="3"/>
      <c r="V703" s="3"/>
      <c r="W703" s="3"/>
      <c r="X703" s="3"/>
      <c r="Y703" s="3"/>
      <c r="Z703" s="3"/>
      <c r="AA703" s="3"/>
      <c r="AB703" s="3"/>
      <c r="AC703" s="3"/>
      <c r="AD703" s="3"/>
      <c r="AE703" s="3"/>
      <c r="AF703" s="3"/>
      <c r="AG703" s="3"/>
      <c r="AH703" s="3"/>
      <c r="AI703" s="3"/>
      <c r="AJ703" s="3"/>
      <c r="AK703" s="3"/>
      <c r="AL703" s="3"/>
      <c r="AM703" s="3"/>
      <c r="AN703" s="3"/>
      <c r="AO703" s="3"/>
      <c r="AP703" s="3"/>
      <c r="AQ703" s="3"/>
      <c r="AR703" s="3"/>
      <c r="AS703" s="3"/>
      <c r="AT703" s="3"/>
      <c r="AU703" s="3"/>
      <c r="AV703" s="3"/>
      <c r="AW703" s="3"/>
      <c r="AX703" s="3"/>
      <c r="AY703" s="3"/>
      <c r="AZ703" s="3"/>
      <c r="BA703" s="3"/>
      <c r="BB703" s="3"/>
      <c r="BC703" s="3"/>
      <c r="BD703" s="3"/>
      <c r="BE703" s="3"/>
      <c r="BF703" s="3"/>
      <c r="BG703" s="3"/>
      <c r="BH703" s="3"/>
      <c r="BI703" s="3"/>
      <c r="BJ703" s="3"/>
      <c r="BK703" s="3"/>
      <c r="BL703" s="3"/>
      <c r="BM703" s="3"/>
      <c r="BN703" s="3"/>
      <c r="BO703" s="3"/>
      <c r="BP703" s="3"/>
      <c r="BQ703" s="3"/>
      <c r="BR703" s="3"/>
      <c r="BS703" s="3"/>
    </row>
    <row r="704" spans="1:71" ht="12.75" hidden="1" customHeight="1">
      <c r="A704" s="3"/>
      <c r="B704" s="3"/>
      <c r="C704" s="3"/>
      <c r="D704" s="3"/>
      <c r="E704" s="3"/>
      <c r="F704" s="3"/>
      <c r="G704" s="3"/>
      <c r="H704" s="3"/>
      <c r="I704" s="3"/>
      <c r="J704" s="3"/>
      <c r="K704" s="3"/>
      <c r="L704" s="3"/>
      <c r="M704" s="3"/>
      <c r="N704" s="3"/>
      <c r="O704" s="3"/>
      <c r="P704" s="3"/>
      <c r="Q704" s="3"/>
      <c r="R704" s="3"/>
      <c r="S704" s="3"/>
      <c r="T704" s="3"/>
      <c r="U704" s="3"/>
      <c r="V704" s="3"/>
      <c r="W704" s="3"/>
      <c r="X704" s="3"/>
      <c r="Y704" s="3"/>
      <c r="Z704" s="3"/>
      <c r="AA704" s="3"/>
      <c r="AB704" s="3"/>
      <c r="AC704" s="3"/>
      <c r="AD704" s="3"/>
      <c r="AE704" s="3"/>
      <c r="AF704" s="3"/>
      <c r="AG704" s="3"/>
      <c r="AH704" s="3"/>
      <c r="AI704" s="3"/>
      <c r="AJ704" s="3"/>
      <c r="AK704" s="3"/>
      <c r="AL704" s="3"/>
      <c r="AM704" s="3"/>
      <c r="AN704" s="3"/>
      <c r="AO704" s="3"/>
      <c r="AP704" s="3"/>
      <c r="AQ704" s="3"/>
      <c r="AR704" s="3"/>
      <c r="AS704" s="3"/>
      <c r="AT704" s="3"/>
      <c r="AU704" s="3"/>
      <c r="AV704" s="3"/>
      <c r="AW704" s="3"/>
      <c r="AX704" s="3"/>
      <c r="AY704" s="3"/>
      <c r="AZ704" s="3"/>
      <c r="BA704" s="3"/>
      <c r="BB704" s="3"/>
      <c r="BC704" s="3"/>
      <c r="BD704" s="3"/>
      <c r="BE704" s="3"/>
      <c r="BF704" s="3"/>
      <c r="BG704" s="3"/>
      <c r="BH704" s="3"/>
      <c r="BI704" s="3"/>
      <c r="BJ704" s="3"/>
      <c r="BK704" s="3"/>
      <c r="BL704" s="3"/>
      <c r="BM704" s="3"/>
      <c r="BN704" s="3"/>
      <c r="BO704" s="3"/>
      <c r="BP704" s="3"/>
      <c r="BQ704" s="3"/>
      <c r="BR704" s="3"/>
      <c r="BS704" s="3"/>
    </row>
    <row r="705" spans="1:71" ht="12.75" hidden="1" customHeight="1">
      <c r="A705" s="3"/>
      <c r="B705" s="3"/>
      <c r="C705" s="3"/>
      <c r="D705" s="3"/>
      <c r="E705" s="3"/>
      <c r="F705" s="3"/>
      <c r="G705" s="3"/>
      <c r="H705" s="3"/>
      <c r="I705" s="3"/>
      <c r="J705" s="3"/>
      <c r="K705" s="3"/>
      <c r="L705" s="3"/>
      <c r="M705" s="3"/>
      <c r="N705" s="3"/>
      <c r="O705" s="3"/>
      <c r="P705" s="3"/>
      <c r="Q705" s="3"/>
      <c r="R705" s="3"/>
      <c r="S705" s="3"/>
      <c r="T705" s="3"/>
      <c r="U705" s="3"/>
      <c r="V705" s="3"/>
      <c r="W705" s="3"/>
      <c r="X705" s="3"/>
      <c r="Y705" s="3"/>
      <c r="Z705" s="3"/>
      <c r="AA705" s="3"/>
      <c r="AB705" s="3"/>
      <c r="AC705" s="3"/>
      <c r="AD705" s="3"/>
      <c r="AE705" s="3"/>
      <c r="AF705" s="3"/>
      <c r="AG705" s="3"/>
      <c r="AH705" s="3"/>
      <c r="AI705" s="3"/>
      <c r="AJ705" s="3"/>
      <c r="AK705" s="3"/>
      <c r="AL705" s="3"/>
      <c r="AM705" s="3"/>
      <c r="AN705" s="3"/>
      <c r="AO705" s="3"/>
      <c r="AP705" s="3"/>
      <c r="AQ705" s="3"/>
      <c r="AR705" s="3"/>
      <c r="AS705" s="3"/>
      <c r="AT705" s="3"/>
      <c r="AU705" s="3"/>
      <c r="AV705" s="3"/>
      <c r="AW705" s="3"/>
      <c r="AX705" s="3"/>
      <c r="AY705" s="3"/>
      <c r="AZ705" s="3"/>
      <c r="BA705" s="3"/>
      <c r="BB705" s="3"/>
      <c r="BC705" s="3"/>
      <c r="BD705" s="3"/>
      <c r="BE705" s="3"/>
      <c r="BF705" s="3"/>
      <c r="BG705" s="3"/>
      <c r="BH705" s="3"/>
      <c r="BI705" s="3"/>
      <c r="BJ705" s="3"/>
      <c r="BK705" s="3"/>
      <c r="BL705" s="3"/>
      <c r="BM705" s="3"/>
      <c r="BN705" s="3"/>
      <c r="BO705" s="3"/>
      <c r="BP705" s="3"/>
      <c r="BQ705" s="3"/>
      <c r="BR705" s="3"/>
      <c r="BS705" s="3"/>
    </row>
    <row r="706" spans="1:71" ht="12.75" hidden="1" customHeight="1">
      <c r="A706" s="3"/>
      <c r="B706" s="3"/>
      <c r="C706" s="3"/>
      <c r="D706" s="3"/>
      <c r="E706" s="3"/>
      <c r="F706" s="3"/>
      <c r="G706" s="3"/>
      <c r="H706" s="3"/>
      <c r="I706" s="3"/>
      <c r="J706" s="3"/>
      <c r="K706" s="3"/>
      <c r="L706" s="3"/>
      <c r="M706" s="3"/>
      <c r="N706" s="3"/>
      <c r="O706" s="3"/>
      <c r="P706" s="3"/>
      <c r="Q706" s="3"/>
      <c r="R706" s="3"/>
      <c r="S706" s="3"/>
      <c r="T706" s="3"/>
      <c r="U706" s="3"/>
      <c r="V706" s="3"/>
      <c r="W706" s="3"/>
      <c r="X706" s="3"/>
      <c r="Y706" s="3"/>
      <c r="Z706" s="3"/>
      <c r="AA706" s="3"/>
      <c r="AB706" s="3"/>
      <c r="AC706" s="3"/>
      <c r="AD706" s="3"/>
      <c r="AE706" s="3"/>
      <c r="AF706" s="3"/>
      <c r="AG706" s="3"/>
      <c r="AH706" s="3"/>
      <c r="AI706" s="3"/>
      <c r="AJ706" s="3"/>
      <c r="AK706" s="3"/>
      <c r="AL706" s="3"/>
      <c r="AM706" s="3"/>
      <c r="AN706" s="3"/>
      <c r="AO706" s="3"/>
      <c r="AP706" s="3"/>
      <c r="AQ706" s="3"/>
      <c r="AR706" s="3"/>
      <c r="AS706" s="3"/>
      <c r="AT706" s="3"/>
      <c r="AU706" s="3"/>
      <c r="AV706" s="3"/>
      <c r="AW706" s="3"/>
      <c r="AX706" s="3"/>
      <c r="AY706" s="3"/>
      <c r="AZ706" s="3"/>
      <c r="BA706" s="3"/>
      <c r="BB706" s="3"/>
      <c r="BC706" s="3"/>
      <c r="BD706" s="3"/>
      <c r="BE706" s="3"/>
      <c r="BF706" s="3"/>
      <c r="BG706" s="3"/>
      <c r="BH706" s="3"/>
      <c r="BI706" s="3"/>
      <c r="BJ706" s="3"/>
      <c r="BK706" s="3"/>
      <c r="BL706" s="3"/>
      <c r="BM706" s="3"/>
      <c r="BN706" s="3"/>
      <c r="BO706" s="3"/>
      <c r="BP706" s="3"/>
      <c r="BQ706" s="3"/>
      <c r="BR706" s="3"/>
      <c r="BS706" s="3"/>
    </row>
    <row r="707" spans="1:71" ht="12.75" hidden="1" customHeight="1">
      <c r="A707" s="3"/>
      <c r="B707" s="3"/>
      <c r="C707" s="3"/>
      <c r="D707" s="3"/>
      <c r="E707" s="3"/>
      <c r="F707" s="3"/>
      <c r="G707" s="3"/>
      <c r="H707" s="3"/>
      <c r="I707" s="3"/>
      <c r="J707" s="3"/>
      <c r="K707" s="3"/>
      <c r="L707" s="3"/>
      <c r="M707" s="3"/>
      <c r="N707" s="3"/>
      <c r="O707" s="3"/>
      <c r="P707" s="3"/>
      <c r="Q707" s="3"/>
      <c r="R707" s="3"/>
      <c r="S707" s="3"/>
      <c r="T707" s="3"/>
      <c r="U707" s="3"/>
      <c r="V707" s="3"/>
      <c r="W707" s="3"/>
      <c r="X707" s="3"/>
      <c r="Y707" s="3"/>
      <c r="Z707" s="3"/>
      <c r="AA707" s="3"/>
      <c r="AB707" s="3"/>
      <c r="AC707" s="3"/>
      <c r="AD707" s="3"/>
      <c r="AE707" s="3"/>
      <c r="AF707" s="3"/>
      <c r="AG707" s="3"/>
      <c r="AH707" s="3"/>
      <c r="AI707" s="3"/>
      <c r="AJ707" s="3"/>
      <c r="AK707" s="3"/>
      <c r="AL707" s="3"/>
      <c r="AM707" s="3"/>
      <c r="AN707" s="3"/>
      <c r="AO707" s="3"/>
      <c r="AP707" s="3"/>
      <c r="AQ707" s="3"/>
      <c r="AR707" s="3"/>
      <c r="AS707" s="3"/>
      <c r="AT707" s="3"/>
      <c r="AU707" s="3"/>
      <c r="AV707" s="3"/>
      <c r="AW707" s="3"/>
      <c r="AX707" s="3"/>
      <c r="AY707" s="3"/>
      <c r="AZ707" s="3"/>
      <c r="BA707" s="3"/>
      <c r="BB707" s="3"/>
      <c r="BC707" s="3"/>
      <c r="BD707" s="3"/>
      <c r="BE707" s="3"/>
      <c r="BF707" s="3"/>
      <c r="BG707" s="3"/>
      <c r="BH707" s="3"/>
      <c r="BI707" s="3"/>
      <c r="BJ707" s="3"/>
      <c r="BK707" s="3"/>
      <c r="BL707" s="3"/>
      <c r="BM707" s="3"/>
      <c r="BN707" s="3"/>
      <c r="BO707" s="3"/>
      <c r="BP707" s="3"/>
      <c r="BQ707" s="3"/>
      <c r="BR707" s="3"/>
      <c r="BS707" s="3"/>
    </row>
    <row r="708" spans="1:71" ht="12.75" hidden="1" customHeight="1">
      <c r="A708" s="3"/>
      <c r="B708" s="3"/>
      <c r="C708" s="3"/>
      <c r="D708" s="3"/>
      <c r="E708" s="3"/>
      <c r="F708" s="3"/>
      <c r="G708" s="3"/>
      <c r="H708" s="3"/>
      <c r="I708" s="3"/>
      <c r="J708" s="3"/>
      <c r="K708" s="3"/>
      <c r="L708" s="3"/>
      <c r="M708" s="3"/>
      <c r="N708" s="3"/>
      <c r="O708" s="3"/>
      <c r="P708" s="3"/>
      <c r="Q708" s="3"/>
      <c r="R708" s="3"/>
      <c r="S708" s="3"/>
      <c r="T708" s="3"/>
      <c r="U708" s="3"/>
      <c r="V708" s="3"/>
      <c r="W708" s="3"/>
      <c r="X708" s="3"/>
      <c r="Y708" s="3"/>
      <c r="Z708" s="3"/>
      <c r="AA708" s="3"/>
      <c r="AB708" s="3"/>
      <c r="AC708" s="3"/>
      <c r="AD708" s="3"/>
      <c r="AE708" s="3"/>
      <c r="AF708" s="3"/>
      <c r="AG708" s="3"/>
      <c r="AH708" s="3"/>
      <c r="AI708" s="3"/>
      <c r="AJ708" s="3"/>
      <c r="AK708" s="3"/>
      <c r="AL708" s="3"/>
      <c r="AM708" s="3"/>
      <c r="AN708" s="3"/>
      <c r="AO708" s="3"/>
      <c r="AP708" s="3"/>
      <c r="AQ708" s="3"/>
      <c r="AR708" s="3"/>
      <c r="AS708" s="3"/>
      <c r="AT708" s="3"/>
      <c r="AU708" s="3"/>
      <c r="AV708" s="3"/>
      <c r="AW708" s="3"/>
      <c r="AX708" s="3"/>
      <c r="AY708" s="3"/>
      <c r="AZ708" s="3"/>
      <c r="BA708" s="3"/>
      <c r="BB708" s="3"/>
      <c r="BC708" s="3"/>
      <c r="BD708" s="3"/>
      <c r="BE708" s="3"/>
      <c r="BF708" s="3"/>
      <c r="BG708" s="3"/>
      <c r="BH708" s="3"/>
      <c r="BI708" s="3"/>
      <c r="BJ708" s="3"/>
      <c r="BK708" s="3"/>
      <c r="BL708" s="3"/>
      <c r="BM708" s="3"/>
      <c r="BN708" s="3"/>
      <c r="BO708" s="3"/>
      <c r="BP708" s="3"/>
      <c r="BQ708" s="3"/>
      <c r="BR708" s="3"/>
      <c r="BS708" s="3"/>
    </row>
    <row r="709" spans="1:71" ht="12.75" hidden="1" customHeight="1">
      <c r="A709" s="3"/>
      <c r="B709" s="3"/>
      <c r="C709" s="3"/>
      <c r="D709" s="3"/>
      <c r="E709" s="3"/>
      <c r="F709" s="3"/>
      <c r="G709" s="3"/>
      <c r="H709" s="3"/>
      <c r="I709" s="3"/>
      <c r="J709" s="3"/>
      <c r="K709" s="3"/>
      <c r="L709" s="3"/>
      <c r="M709" s="3"/>
      <c r="N709" s="3"/>
      <c r="O709" s="3"/>
      <c r="P709" s="3"/>
      <c r="Q709" s="3"/>
      <c r="R709" s="3"/>
      <c r="S709" s="3"/>
      <c r="T709" s="3"/>
      <c r="U709" s="3"/>
      <c r="V709" s="3"/>
      <c r="W709" s="3"/>
      <c r="X709" s="3"/>
      <c r="Y709" s="3"/>
      <c r="Z709" s="3"/>
      <c r="AA709" s="3"/>
      <c r="AB709" s="3"/>
      <c r="AC709" s="3"/>
      <c r="AD709" s="3"/>
      <c r="AE709" s="3"/>
      <c r="AF709" s="3"/>
      <c r="AG709" s="3"/>
      <c r="AH709" s="3"/>
      <c r="AI709" s="3"/>
      <c r="AJ709" s="3"/>
      <c r="AK709" s="3"/>
      <c r="AL709" s="3"/>
      <c r="AM709" s="3"/>
      <c r="AN709" s="3"/>
      <c r="AO709" s="3"/>
      <c r="AP709" s="3"/>
      <c r="AQ709" s="3"/>
      <c r="AR709" s="3"/>
      <c r="AS709" s="3"/>
      <c r="AT709" s="3"/>
      <c r="AU709" s="3"/>
      <c r="AV709" s="3"/>
      <c r="AW709" s="3"/>
      <c r="AX709" s="3"/>
      <c r="AY709" s="3"/>
      <c r="AZ709" s="3"/>
      <c r="BA709" s="3"/>
      <c r="BB709" s="3"/>
      <c r="BC709" s="3"/>
      <c r="BD709" s="3"/>
      <c r="BE709" s="3"/>
      <c r="BF709" s="3"/>
      <c r="BG709" s="3"/>
      <c r="BH709" s="3"/>
      <c r="BI709" s="3"/>
      <c r="BJ709" s="3"/>
      <c r="BK709" s="3"/>
      <c r="BL709" s="3"/>
      <c r="BM709" s="3"/>
      <c r="BN709" s="3"/>
      <c r="BO709" s="3"/>
      <c r="BP709" s="3"/>
      <c r="BQ709" s="3"/>
      <c r="BR709" s="3"/>
      <c r="BS709" s="3"/>
    </row>
    <row r="710" spans="1:71" ht="12.75" hidden="1" customHeight="1">
      <c r="A710" s="3"/>
      <c r="B710" s="3"/>
      <c r="C710" s="3"/>
      <c r="D710" s="3"/>
      <c r="E710" s="3"/>
      <c r="F710" s="3"/>
      <c r="G710" s="3"/>
      <c r="H710" s="3"/>
      <c r="I710" s="3"/>
      <c r="J710" s="3"/>
      <c r="K710" s="3"/>
      <c r="L710" s="3"/>
      <c r="M710" s="3"/>
      <c r="N710" s="3"/>
      <c r="O710" s="3"/>
      <c r="P710" s="3"/>
      <c r="Q710" s="3"/>
      <c r="R710" s="3"/>
      <c r="S710" s="3"/>
      <c r="T710" s="3"/>
      <c r="U710" s="3"/>
      <c r="V710" s="3"/>
      <c r="W710" s="3"/>
      <c r="X710" s="3"/>
      <c r="Y710" s="3"/>
      <c r="Z710" s="3"/>
      <c r="AA710" s="3"/>
      <c r="AB710" s="3"/>
      <c r="AC710" s="3"/>
      <c r="AD710" s="3"/>
      <c r="AE710" s="3"/>
      <c r="AF710" s="3"/>
      <c r="AG710" s="3"/>
      <c r="AH710" s="3"/>
      <c r="AI710" s="3"/>
      <c r="AJ710" s="3"/>
      <c r="AK710" s="3"/>
      <c r="AL710" s="3"/>
      <c r="AM710" s="3"/>
      <c r="AN710" s="3"/>
      <c r="AO710" s="3"/>
      <c r="AP710" s="3"/>
      <c r="AQ710" s="3"/>
      <c r="AR710" s="3"/>
      <c r="AS710" s="3"/>
      <c r="AT710" s="3"/>
      <c r="AU710" s="3"/>
      <c r="AV710" s="3"/>
      <c r="AW710" s="3"/>
      <c r="AX710" s="3"/>
      <c r="AY710" s="3"/>
      <c r="AZ710" s="3"/>
      <c r="BA710" s="3"/>
      <c r="BB710" s="3"/>
      <c r="BC710" s="3"/>
      <c r="BD710" s="3"/>
      <c r="BE710" s="3"/>
      <c r="BF710" s="3"/>
      <c r="BG710" s="3"/>
      <c r="BH710" s="3"/>
      <c r="BI710" s="3"/>
      <c r="BJ710" s="3"/>
      <c r="BK710" s="3"/>
      <c r="BL710" s="3"/>
      <c r="BM710" s="3"/>
      <c r="BN710" s="3"/>
      <c r="BO710" s="3"/>
      <c r="BP710" s="3"/>
      <c r="BQ710" s="3"/>
      <c r="BR710" s="3"/>
      <c r="BS710" s="3"/>
    </row>
    <row r="711" spans="1:71" ht="12.75" hidden="1" customHeight="1">
      <c r="A711" s="3"/>
      <c r="B711" s="3"/>
      <c r="C711" s="3"/>
      <c r="D711" s="3"/>
      <c r="E711" s="3"/>
      <c r="F711" s="3"/>
      <c r="G711" s="3"/>
      <c r="H711" s="3"/>
      <c r="I711" s="3"/>
      <c r="J711" s="3"/>
      <c r="K711" s="3"/>
      <c r="L711" s="3"/>
      <c r="M711" s="3"/>
      <c r="N711" s="3"/>
      <c r="O711" s="3"/>
      <c r="P711" s="3"/>
      <c r="Q711" s="3"/>
      <c r="R711" s="3"/>
      <c r="S711" s="3"/>
      <c r="T711" s="3"/>
      <c r="U711" s="3"/>
      <c r="V711" s="3"/>
      <c r="W711" s="3"/>
      <c r="X711" s="3"/>
      <c r="Y711" s="3"/>
      <c r="Z711" s="3"/>
      <c r="AA711" s="3"/>
      <c r="AB711" s="3"/>
      <c r="AC711" s="3"/>
      <c r="AD711" s="3"/>
      <c r="AE711" s="3"/>
      <c r="AF711" s="3"/>
      <c r="AG711" s="3"/>
      <c r="AH711" s="3"/>
      <c r="AI711" s="3"/>
      <c r="AJ711" s="3"/>
      <c r="AK711" s="3"/>
      <c r="AL711" s="3"/>
      <c r="AM711" s="3"/>
      <c r="AN711" s="3"/>
      <c r="AO711" s="3"/>
      <c r="AP711" s="3"/>
      <c r="AQ711" s="3"/>
      <c r="AR711" s="3"/>
      <c r="AS711" s="3"/>
      <c r="AT711" s="3"/>
      <c r="AU711" s="3"/>
      <c r="AV711" s="3"/>
      <c r="AW711" s="3"/>
      <c r="AX711" s="3"/>
      <c r="AY711" s="3"/>
      <c r="AZ711" s="3"/>
      <c r="BA711" s="3"/>
      <c r="BB711" s="3"/>
      <c r="BC711" s="3"/>
      <c r="BD711" s="3"/>
      <c r="BE711" s="3"/>
      <c r="BF711" s="3"/>
      <c r="BG711" s="3"/>
      <c r="BH711" s="3"/>
      <c r="BI711" s="3"/>
      <c r="BJ711" s="3"/>
      <c r="BK711" s="3"/>
      <c r="BL711" s="3"/>
      <c r="BM711" s="3"/>
      <c r="BN711" s="3"/>
      <c r="BO711" s="3"/>
      <c r="BP711" s="3"/>
      <c r="BQ711" s="3"/>
      <c r="BR711" s="3"/>
      <c r="BS711" s="3"/>
    </row>
    <row r="712" spans="1:71" ht="12.75" hidden="1" customHeight="1">
      <c r="A712" s="3"/>
      <c r="B712" s="3"/>
      <c r="C712" s="3"/>
      <c r="D712" s="3"/>
      <c r="E712" s="3"/>
      <c r="F712" s="3"/>
      <c r="G712" s="3"/>
      <c r="H712" s="3"/>
      <c r="I712" s="3"/>
      <c r="J712" s="3"/>
      <c r="K712" s="3"/>
      <c r="L712" s="3"/>
      <c r="M712" s="3"/>
      <c r="N712" s="3"/>
      <c r="O712" s="3"/>
      <c r="P712" s="3"/>
      <c r="Q712" s="3"/>
      <c r="R712" s="3"/>
      <c r="S712" s="3"/>
      <c r="T712" s="3"/>
      <c r="U712" s="3"/>
      <c r="V712" s="3"/>
      <c r="W712" s="3"/>
      <c r="X712" s="3"/>
      <c r="Y712" s="3"/>
      <c r="Z712" s="3"/>
      <c r="AA712" s="3"/>
      <c r="AB712" s="3"/>
      <c r="AC712" s="3"/>
      <c r="AD712" s="3"/>
      <c r="AE712" s="3"/>
      <c r="AF712" s="3"/>
      <c r="AG712" s="3"/>
      <c r="AH712" s="3"/>
      <c r="AI712" s="3"/>
      <c r="AJ712" s="3"/>
      <c r="AK712" s="3"/>
      <c r="AL712" s="3"/>
      <c r="AM712" s="3"/>
      <c r="AN712" s="3"/>
      <c r="AO712" s="3"/>
      <c r="AP712" s="3"/>
      <c r="AQ712" s="3"/>
      <c r="AR712" s="3"/>
      <c r="AS712" s="3"/>
      <c r="AT712" s="3"/>
      <c r="AU712" s="3"/>
      <c r="AV712" s="3"/>
      <c r="AW712" s="3"/>
      <c r="AX712" s="3"/>
      <c r="AY712" s="3"/>
      <c r="AZ712" s="3"/>
      <c r="BA712" s="3"/>
      <c r="BB712" s="3"/>
      <c r="BC712" s="3"/>
      <c r="BD712" s="3"/>
      <c r="BE712" s="3"/>
      <c r="BF712" s="3"/>
      <c r="BG712" s="3"/>
      <c r="BH712" s="3"/>
      <c r="BI712" s="3"/>
      <c r="BJ712" s="3"/>
      <c r="BK712" s="3"/>
      <c r="BL712" s="3"/>
      <c r="BM712" s="3"/>
      <c r="BN712" s="3"/>
      <c r="BO712" s="3"/>
      <c r="BP712" s="3"/>
      <c r="BQ712" s="3"/>
      <c r="BR712" s="3"/>
      <c r="BS712" s="3"/>
    </row>
    <row r="713" spans="1:71" ht="12.75" hidden="1" customHeight="1">
      <c r="A713" s="3"/>
      <c r="B713" s="3"/>
      <c r="C713" s="3"/>
      <c r="D713" s="3"/>
      <c r="E713" s="3"/>
      <c r="F713" s="3"/>
      <c r="G713" s="3"/>
      <c r="H713" s="3"/>
      <c r="I713" s="3"/>
      <c r="J713" s="3"/>
      <c r="K713" s="3"/>
      <c r="L713" s="3"/>
      <c r="M713" s="3"/>
      <c r="N713" s="3"/>
      <c r="O713" s="3"/>
      <c r="P713" s="3"/>
      <c r="Q713" s="3"/>
      <c r="R713" s="3"/>
      <c r="S713" s="3"/>
      <c r="T713" s="3"/>
      <c r="U713" s="3"/>
      <c r="V713" s="3"/>
      <c r="W713" s="3"/>
      <c r="X713" s="3"/>
      <c r="Y713" s="3"/>
      <c r="Z713" s="3"/>
      <c r="AA713" s="3"/>
      <c r="AB713" s="3"/>
      <c r="AC713" s="3"/>
      <c r="AD713" s="3"/>
      <c r="AE713" s="3"/>
      <c r="AF713" s="3"/>
      <c r="AG713" s="3"/>
      <c r="AH713" s="3"/>
      <c r="AI713" s="3"/>
      <c r="AJ713" s="3"/>
      <c r="AK713" s="3"/>
      <c r="AL713" s="3"/>
      <c r="AM713" s="3"/>
      <c r="AN713" s="3"/>
      <c r="AO713" s="3"/>
      <c r="AP713" s="3"/>
      <c r="AQ713" s="3"/>
      <c r="AR713" s="3"/>
      <c r="AS713" s="3"/>
      <c r="AT713" s="3"/>
      <c r="AU713" s="3"/>
      <c r="AV713" s="3"/>
      <c r="AW713" s="3"/>
      <c r="AX713" s="3"/>
      <c r="AY713" s="3"/>
      <c r="AZ713" s="3"/>
      <c r="BA713" s="3"/>
      <c r="BB713" s="3"/>
      <c r="BC713" s="3"/>
      <c r="BD713" s="3"/>
      <c r="BE713" s="3"/>
      <c r="BF713" s="3"/>
      <c r="BG713" s="3"/>
      <c r="BH713" s="3"/>
      <c r="BI713" s="3"/>
      <c r="BJ713" s="3"/>
      <c r="BK713" s="3"/>
      <c r="BL713" s="3"/>
      <c r="BM713" s="3"/>
      <c r="BN713" s="3"/>
      <c r="BO713" s="3"/>
      <c r="BP713" s="3"/>
      <c r="BQ713" s="3"/>
      <c r="BR713" s="3"/>
      <c r="BS713" s="3"/>
    </row>
    <row r="714" spans="1:71" ht="12.75" hidden="1" customHeight="1">
      <c r="A714" s="3"/>
      <c r="B714" s="3"/>
      <c r="C714" s="3"/>
      <c r="D714" s="3"/>
      <c r="E714" s="3"/>
      <c r="F714" s="3"/>
      <c r="G714" s="3"/>
      <c r="H714" s="3"/>
      <c r="I714" s="3"/>
      <c r="J714" s="3"/>
      <c r="K714" s="3"/>
      <c r="L714" s="3"/>
      <c r="M714" s="3"/>
      <c r="N714" s="3"/>
      <c r="O714" s="3"/>
      <c r="P714" s="3"/>
      <c r="Q714" s="3"/>
      <c r="R714" s="3"/>
      <c r="S714" s="3"/>
      <c r="T714" s="3"/>
      <c r="U714" s="3"/>
      <c r="V714" s="3"/>
      <c r="W714" s="3"/>
      <c r="X714" s="3"/>
      <c r="Y714" s="3"/>
      <c r="Z714" s="3"/>
      <c r="AA714" s="3"/>
      <c r="AB714" s="3"/>
      <c r="AC714" s="3"/>
      <c r="AD714" s="3"/>
      <c r="AE714" s="3"/>
      <c r="AF714" s="3"/>
      <c r="AG714" s="3"/>
      <c r="AH714" s="3"/>
      <c r="AI714" s="3"/>
      <c r="AJ714" s="3"/>
      <c r="AK714" s="3"/>
      <c r="AL714" s="3"/>
      <c r="AM714" s="3"/>
      <c r="AN714" s="3"/>
      <c r="AO714" s="3"/>
      <c r="AP714" s="3"/>
      <c r="AQ714" s="3"/>
      <c r="AR714" s="3"/>
      <c r="AS714" s="3"/>
      <c r="AT714" s="3"/>
      <c r="AU714" s="3"/>
      <c r="AV714" s="3"/>
      <c r="AW714" s="3"/>
      <c r="AX714" s="3"/>
      <c r="AY714" s="3"/>
      <c r="AZ714" s="3"/>
      <c r="BA714" s="3"/>
      <c r="BB714" s="3"/>
      <c r="BC714" s="3"/>
      <c r="BD714" s="3"/>
      <c r="BE714" s="3"/>
      <c r="BF714" s="3"/>
      <c r="BG714" s="3"/>
      <c r="BH714" s="3"/>
      <c r="BI714" s="3"/>
      <c r="BJ714" s="3"/>
      <c r="BK714" s="3"/>
      <c r="BL714" s="3"/>
      <c r="BM714" s="3"/>
      <c r="BN714" s="3"/>
      <c r="BO714" s="3"/>
      <c r="BP714" s="3"/>
      <c r="BQ714" s="3"/>
      <c r="BR714" s="3"/>
      <c r="BS714" s="3"/>
    </row>
    <row r="715" spans="1:71" ht="12.75" hidden="1" customHeight="1">
      <c r="A715" s="3"/>
      <c r="B715" s="3"/>
      <c r="C715" s="3"/>
      <c r="D715" s="3"/>
      <c r="E715" s="3"/>
      <c r="F715" s="3"/>
      <c r="G715" s="3"/>
      <c r="H715" s="3"/>
      <c r="I715" s="3"/>
      <c r="J715" s="3"/>
      <c r="K715" s="3"/>
      <c r="L715" s="3"/>
      <c r="M715" s="3"/>
      <c r="N715" s="3"/>
      <c r="O715" s="3"/>
      <c r="P715" s="3"/>
      <c r="Q715" s="3"/>
      <c r="R715" s="3"/>
      <c r="S715" s="3"/>
      <c r="T715" s="3"/>
      <c r="U715" s="3"/>
      <c r="V715" s="3"/>
      <c r="W715" s="3"/>
      <c r="X715" s="3"/>
      <c r="Y715" s="3"/>
      <c r="Z715" s="3"/>
      <c r="AA715" s="3"/>
      <c r="AB715" s="3"/>
      <c r="AC715" s="3"/>
      <c r="AD715" s="3"/>
      <c r="AE715" s="3"/>
      <c r="AF715" s="3"/>
      <c r="AG715" s="3"/>
      <c r="AH715" s="3"/>
      <c r="AI715" s="3"/>
      <c r="AJ715" s="3"/>
      <c r="AK715" s="3"/>
      <c r="AL715" s="3"/>
      <c r="AM715" s="3"/>
      <c r="AN715" s="3"/>
      <c r="AO715" s="3"/>
      <c r="AP715" s="3"/>
      <c r="AQ715" s="3"/>
      <c r="AR715" s="3"/>
      <c r="AS715" s="3"/>
      <c r="AT715" s="3"/>
      <c r="AU715" s="3"/>
      <c r="AV715" s="3"/>
      <c r="AW715" s="3"/>
      <c r="AX715" s="3"/>
      <c r="AY715" s="3"/>
      <c r="AZ715" s="3"/>
      <c r="BA715" s="3"/>
      <c r="BB715" s="3"/>
      <c r="BC715" s="3"/>
      <c r="BD715" s="3"/>
      <c r="BE715" s="3"/>
      <c r="BF715" s="3"/>
      <c r="BG715" s="3"/>
      <c r="BH715" s="3"/>
      <c r="BI715" s="3"/>
      <c r="BJ715" s="3"/>
      <c r="BK715" s="3"/>
      <c r="BL715" s="3"/>
      <c r="BM715" s="3"/>
      <c r="BN715" s="3"/>
      <c r="BO715" s="3"/>
      <c r="BP715" s="3"/>
      <c r="BQ715" s="3"/>
      <c r="BR715" s="3"/>
      <c r="BS715" s="3"/>
    </row>
    <row r="716" spans="1:71" ht="12.75" hidden="1" customHeight="1">
      <c r="A716" s="3"/>
      <c r="B716" s="3"/>
      <c r="C716" s="3"/>
      <c r="D716" s="3"/>
      <c r="E716" s="3"/>
      <c r="F716" s="3"/>
      <c r="G716" s="3"/>
      <c r="H716" s="3"/>
      <c r="I716" s="3"/>
      <c r="J716" s="3"/>
      <c r="K716" s="3"/>
      <c r="L716" s="3"/>
      <c r="M716" s="3"/>
      <c r="N716" s="3"/>
      <c r="O716" s="3"/>
      <c r="P716" s="3"/>
      <c r="Q716" s="3"/>
      <c r="R716" s="3"/>
      <c r="S716" s="3"/>
      <c r="T716" s="3"/>
      <c r="U716" s="3"/>
      <c r="V716" s="3"/>
      <c r="W716" s="3"/>
      <c r="X716" s="3"/>
      <c r="Y716" s="3"/>
      <c r="Z716" s="3"/>
      <c r="AA716" s="3"/>
      <c r="AB716" s="3"/>
      <c r="AC716" s="3"/>
      <c r="AD716" s="3"/>
      <c r="AE716" s="3"/>
      <c r="AF716" s="3"/>
      <c r="AG716" s="3"/>
      <c r="AH716" s="3"/>
      <c r="AI716" s="3"/>
      <c r="AJ716" s="3"/>
      <c r="AK716" s="3"/>
      <c r="AL716" s="3"/>
      <c r="AM716" s="3"/>
      <c r="AN716" s="3"/>
      <c r="AO716" s="3"/>
      <c r="AP716" s="3"/>
      <c r="AQ716" s="3"/>
      <c r="AR716" s="3"/>
      <c r="AS716" s="3"/>
      <c r="AT716" s="3"/>
      <c r="AU716" s="3"/>
      <c r="AV716" s="3"/>
      <c r="AW716" s="3"/>
      <c r="AX716" s="3"/>
      <c r="AY716" s="3"/>
      <c r="AZ716" s="3"/>
      <c r="BA716" s="3"/>
      <c r="BB716" s="3"/>
      <c r="BC716" s="3"/>
      <c r="BD716" s="3"/>
      <c r="BE716" s="3"/>
      <c r="BF716" s="3"/>
      <c r="BG716" s="3"/>
      <c r="BH716" s="3"/>
      <c r="BI716" s="3"/>
      <c r="BJ716" s="3"/>
      <c r="BK716" s="3"/>
      <c r="BL716" s="3"/>
      <c r="BM716" s="3"/>
      <c r="BN716" s="3"/>
      <c r="BO716" s="3"/>
      <c r="BP716" s="3"/>
      <c r="BQ716" s="3"/>
      <c r="BR716" s="3"/>
      <c r="BS716" s="3"/>
    </row>
    <row r="717" spans="1:71" ht="12.75" hidden="1" customHeight="1">
      <c r="A717" s="3"/>
      <c r="B717" s="3"/>
      <c r="C717" s="3"/>
      <c r="D717" s="3"/>
      <c r="E717" s="3"/>
      <c r="F717" s="3"/>
      <c r="G717" s="3"/>
      <c r="H717" s="3"/>
      <c r="I717" s="3"/>
      <c r="J717" s="3"/>
      <c r="K717" s="3"/>
      <c r="L717" s="3"/>
      <c r="M717" s="3"/>
      <c r="N717" s="3"/>
      <c r="O717" s="3"/>
      <c r="P717" s="3"/>
      <c r="Q717" s="3"/>
      <c r="R717" s="3"/>
      <c r="S717" s="3"/>
      <c r="T717" s="3"/>
      <c r="U717" s="3"/>
      <c r="V717" s="3"/>
      <c r="W717" s="3"/>
      <c r="X717" s="3"/>
      <c r="Y717" s="3"/>
      <c r="Z717" s="3"/>
      <c r="AA717" s="3"/>
      <c r="AB717" s="3"/>
      <c r="AC717" s="3"/>
      <c r="AD717" s="3"/>
      <c r="AE717" s="3"/>
      <c r="AF717" s="3"/>
      <c r="AG717" s="3"/>
      <c r="AH717" s="3"/>
      <c r="AI717" s="3"/>
      <c r="AJ717" s="3"/>
      <c r="AK717" s="3"/>
      <c r="AL717" s="3"/>
      <c r="AM717" s="3"/>
      <c r="AN717" s="3"/>
      <c r="AO717" s="3"/>
      <c r="AP717" s="3"/>
      <c r="AQ717" s="3"/>
      <c r="AR717" s="3"/>
      <c r="AS717" s="3"/>
      <c r="AT717" s="3"/>
      <c r="AU717" s="3"/>
      <c r="AV717" s="3"/>
      <c r="AW717" s="3"/>
      <c r="AX717" s="3"/>
      <c r="AY717" s="3"/>
      <c r="AZ717" s="3"/>
      <c r="BA717" s="3"/>
      <c r="BB717" s="3"/>
      <c r="BC717" s="3"/>
      <c r="BD717" s="3"/>
      <c r="BE717" s="3"/>
      <c r="BF717" s="3"/>
      <c r="BG717" s="3"/>
      <c r="BH717" s="3"/>
      <c r="BI717" s="3"/>
      <c r="BJ717" s="3"/>
      <c r="BK717" s="3"/>
      <c r="BL717" s="3"/>
      <c r="BM717" s="3"/>
      <c r="BN717" s="3"/>
      <c r="BO717" s="3"/>
      <c r="BP717" s="3"/>
      <c r="BQ717" s="3"/>
      <c r="BR717" s="3"/>
      <c r="BS717" s="3"/>
    </row>
    <row r="718" spans="1:71" ht="12.75" hidden="1" customHeight="1">
      <c r="A718" s="3"/>
      <c r="B718" s="3"/>
      <c r="C718" s="3"/>
      <c r="D718" s="3"/>
      <c r="E718" s="3"/>
      <c r="F718" s="3"/>
      <c r="G718" s="3"/>
      <c r="H718" s="3"/>
      <c r="I718" s="3"/>
      <c r="J718" s="3"/>
      <c r="K718" s="3"/>
      <c r="L718" s="3"/>
      <c r="M718" s="3"/>
      <c r="N718" s="3"/>
      <c r="O718" s="3"/>
      <c r="P718" s="3"/>
      <c r="Q718" s="3"/>
      <c r="R718" s="3"/>
      <c r="S718" s="3"/>
      <c r="T718" s="3"/>
      <c r="U718" s="3"/>
      <c r="V718" s="3"/>
      <c r="W718" s="3"/>
      <c r="X718" s="3"/>
      <c r="Y718" s="3"/>
      <c r="Z718" s="3"/>
      <c r="AA718" s="3"/>
      <c r="AB718" s="3"/>
      <c r="AC718" s="3"/>
      <c r="AD718" s="3"/>
      <c r="AE718" s="3"/>
      <c r="AF718" s="3"/>
      <c r="AG718" s="3"/>
      <c r="AH718" s="3"/>
      <c r="AI718" s="3"/>
      <c r="AJ718" s="3"/>
      <c r="AK718" s="3"/>
      <c r="AL718" s="3"/>
      <c r="AM718" s="3"/>
      <c r="AN718" s="3"/>
      <c r="AO718" s="3"/>
      <c r="AP718" s="3"/>
      <c r="AQ718" s="3"/>
      <c r="AR718" s="3"/>
      <c r="AS718" s="3"/>
      <c r="AT718" s="3"/>
      <c r="AU718" s="3"/>
      <c r="AV718" s="3"/>
      <c r="AW718" s="3"/>
      <c r="AX718" s="3"/>
      <c r="AY718" s="3"/>
      <c r="AZ718" s="3"/>
      <c r="BA718" s="3"/>
      <c r="BB718" s="3"/>
      <c r="BC718" s="3"/>
      <c r="BD718" s="3"/>
      <c r="BE718" s="3"/>
      <c r="BF718" s="3"/>
      <c r="BG718" s="3"/>
      <c r="BH718" s="3"/>
      <c r="BI718" s="3"/>
      <c r="BJ718" s="3"/>
      <c r="BK718" s="3"/>
      <c r="BL718" s="3"/>
      <c r="BM718" s="3"/>
      <c r="BN718" s="3"/>
      <c r="BO718" s="3"/>
      <c r="BP718" s="3"/>
      <c r="BQ718" s="3"/>
      <c r="BR718" s="3"/>
      <c r="BS718" s="3"/>
    </row>
    <row r="719" spans="1:71" ht="12.75" hidden="1" customHeight="1">
      <c r="A719" s="3"/>
      <c r="B719" s="3"/>
      <c r="C719" s="3"/>
      <c r="D719" s="3"/>
      <c r="E719" s="3"/>
      <c r="F719" s="3"/>
      <c r="G719" s="3"/>
      <c r="H719" s="3"/>
      <c r="I719" s="3"/>
      <c r="J719" s="3"/>
      <c r="K719" s="3"/>
      <c r="L719" s="3"/>
      <c r="M719" s="3"/>
      <c r="N719" s="3"/>
      <c r="O719" s="3"/>
      <c r="P719" s="3"/>
      <c r="Q719" s="3"/>
      <c r="R719" s="3"/>
      <c r="S719" s="3"/>
      <c r="T719" s="3"/>
      <c r="U719" s="3"/>
      <c r="V719" s="3"/>
      <c r="W719" s="3"/>
      <c r="X719" s="3"/>
      <c r="Y719" s="3"/>
      <c r="Z719" s="3"/>
      <c r="AA719" s="3"/>
      <c r="AB719" s="3"/>
      <c r="AC719" s="3"/>
      <c r="AD719" s="3"/>
      <c r="AE719" s="3"/>
      <c r="AF719" s="3"/>
      <c r="AG719" s="3"/>
      <c r="AH719" s="3"/>
      <c r="AI719" s="3"/>
      <c r="AJ719" s="3"/>
      <c r="AK719" s="3"/>
      <c r="AL719" s="3"/>
      <c r="AM719" s="3"/>
      <c r="AN719" s="3"/>
      <c r="AO719" s="3"/>
      <c r="AP719" s="3"/>
      <c r="AQ719" s="3"/>
      <c r="AR719" s="3"/>
      <c r="AS719" s="3"/>
      <c r="AT719" s="3"/>
      <c r="AU719" s="3"/>
      <c r="AV719" s="3"/>
      <c r="AW719" s="3"/>
      <c r="AX719" s="3"/>
      <c r="AY719" s="3"/>
      <c r="AZ719" s="3"/>
      <c r="BA719" s="3"/>
      <c r="BB719" s="3"/>
      <c r="BC719" s="3"/>
      <c r="BD719" s="3"/>
      <c r="BE719" s="3"/>
      <c r="BF719" s="3"/>
      <c r="BG719" s="3"/>
      <c r="BH719" s="3"/>
      <c r="BI719" s="3"/>
      <c r="BJ719" s="3"/>
      <c r="BK719" s="3"/>
      <c r="BL719" s="3"/>
      <c r="BM719" s="3"/>
      <c r="BN719" s="3"/>
      <c r="BO719" s="3"/>
      <c r="BP719" s="3"/>
      <c r="BQ719" s="3"/>
      <c r="BR719" s="3"/>
      <c r="BS719" s="3"/>
    </row>
    <row r="720" spans="1:71" ht="12.75" hidden="1" customHeight="1">
      <c r="A720" s="3"/>
      <c r="B720" s="3"/>
      <c r="C720" s="3"/>
      <c r="D720" s="3"/>
      <c r="E720" s="3"/>
      <c r="F720" s="3"/>
      <c r="G720" s="3"/>
      <c r="H720" s="3"/>
      <c r="I720" s="3"/>
      <c r="J720" s="3"/>
      <c r="K720" s="3"/>
      <c r="L720" s="3"/>
      <c r="M720" s="3"/>
      <c r="N720" s="3"/>
      <c r="O720" s="3"/>
      <c r="P720" s="3"/>
      <c r="Q720" s="3"/>
      <c r="R720" s="3"/>
      <c r="S720" s="3"/>
      <c r="T720" s="3"/>
      <c r="U720" s="3"/>
      <c r="V720" s="3"/>
      <c r="W720" s="3"/>
      <c r="X720" s="3"/>
      <c r="Y720" s="3"/>
      <c r="Z720" s="3"/>
      <c r="AA720" s="3"/>
      <c r="AB720" s="3"/>
      <c r="AC720" s="3"/>
      <c r="AD720" s="3"/>
      <c r="AE720" s="3"/>
      <c r="AF720" s="3"/>
      <c r="AG720" s="3"/>
      <c r="AH720" s="3"/>
      <c r="AI720" s="3"/>
      <c r="AJ720" s="3"/>
      <c r="AK720" s="3"/>
      <c r="AL720" s="3"/>
      <c r="AM720" s="3"/>
      <c r="AN720" s="3"/>
      <c r="AO720" s="3"/>
      <c r="AP720" s="3"/>
      <c r="AQ720" s="3"/>
      <c r="AR720" s="3"/>
      <c r="AS720" s="3"/>
      <c r="AT720" s="3"/>
      <c r="AU720" s="3"/>
      <c r="AV720" s="3"/>
      <c r="AW720" s="3"/>
      <c r="AX720" s="3"/>
      <c r="AY720" s="3"/>
      <c r="AZ720" s="3"/>
      <c r="BA720" s="3"/>
      <c r="BB720" s="3"/>
      <c r="BC720" s="3"/>
      <c r="BD720" s="3"/>
      <c r="BE720" s="3"/>
      <c r="BF720" s="3"/>
      <c r="BG720" s="3"/>
      <c r="BH720" s="3"/>
      <c r="BI720" s="3"/>
      <c r="BJ720" s="3"/>
      <c r="BK720" s="3"/>
      <c r="BL720" s="3"/>
      <c r="BM720" s="3"/>
      <c r="BN720" s="3"/>
      <c r="BO720" s="3"/>
      <c r="BP720" s="3"/>
      <c r="BQ720" s="3"/>
      <c r="BR720" s="3"/>
      <c r="BS720" s="3"/>
    </row>
    <row r="721" spans="1:71" ht="12.75" hidden="1" customHeight="1">
      <c r="A721" s="3"/>
      <c r="B721" s="3"/>
      <c r="C721" s="3"/>
      <c r="D721" s="3"/>
      <c r="E721" s="3"/>
      <c r="F721" s="3"/>
      <c r="G721" s="3"/>
      <c r="H721" s="3"/>
      <c r="I721" s="3"/>
      <c r="J721" s="3"/>
      <c r="K721" s="3"/>
      <c r="L721" s="3"/>
      <c r="M721" s="3"/>
      <c r="N721" s="3"/>
      <c r="O721" s="3"/>
      <c r="P721" s="3"/>
      <c r="Q721" s="3"/>
      <c r="R721" s="3"/>
      <c r="S721" s="3"/>
      <c r="T721" s="3"/>
      <c r="U721" s="3"/>
      <c r="V721" s="3"/>
      <c r="W721" s="3"/>
      <c r="X721" s="3"/>
      <c r="Y721" s="3"/>
      <c r="Z721" s="3"/>
      <c r="AA721" s="3"/>
      <c r="AB721" s="3"/>
      <c r="AC721" s="3"/>
      <c r="AD721" s="3"/>
      <c r="AE721" s="3"/>
      <c r="AF721" s="3"/>
      <c r="AG721" s="3"/>
      <c r="AH721" s="3"/>
      <c r="AI721" s="3"/>
      <c r="AJ721" s="3"/>
      <c r="AK721" s="3"/>
      <c r="AL721" s="3"/>
      <c r="AM721" s="3"/>
      <c r="AN721" s="3"/>
      <c r="AO721" s="3"/>
      <c r="AP721" s="3"/>
      <c r="AQ721" s="3"/>
      <c r="AR721" s="3"/>
      <c r="AS721" s="3"/>
      <c r="AT721" s="3"/>
      <c r="AU721" s="3"/>
      <c r="AV721" s="3"/>
      <c r="AW721" s="3"/>
      <c r="AX721" s="3"/>
      <c r="AY721" s="3"/>
      <c r="AZ721" s="3"/>
      <c r="BA721" s="3"/>
      <c r="BB721" s="3"/>
      <c r="BC721" s="3"/>
      <c r="BD721" s="3"/>
      <c r="BE721" s="3"/>
      <c r="BF721" s="3"/>
      <c r="BG721" s="3"/>
      <c r="BH721" s="3"/>
      <c r="BI721" s="3"/>
      <c r="BJ721" s="3"/>
      <c r="BK721" s="3"/>
      <c r="BL721" s="3"/>
      <c r="BM721" s="3"/>
      <c r="BN721" s="3"/>
      <c r="BO721" s="3"/>
      <c r="BP721" s="3"/>
      <c r="BQ721" s="3"/>
      <c r="BR721" s="3"/>
      <c r="BS721" s="3"/>
    </row>
    <row r="722" spans="1:71" ht="12.75" hidden="1" customHeight="1">
      <c r="A722" s="3"/>
      <c r="B722" s="3"/>
      <c r="C722" s="3"/>
      <c r="D722" s="3"/>
      <c r="E722" s="3"/>
      <c r="F722" s="3"/>
      <c r="G722" s="3"/>
      <c r="H722" s="3"/>
      <c r="I722" s="3"/>
      <c r="J722" s="3"/>
      <c r="K722" s="3"/>
      <c r="L722" s="3"/>
      <c r="M722" s="3"/>
      <c r="N722" s="3"/>
      <c r="O722" s="3"/>
      <c r="P722" s="3"/>
      <c r="Q722" s="3"/>
      <c r="R722" s="3"/>
      <c r="S722" s="3"/>
      <c r="T722" s="3"/>
      <c r="U722" s="3"/>
      <c r="V722" s="3"/>
      <c r="W722" s="3"/>
      <c r="X722" s="3"/>
      <c r="Y722" s="3"/>
      <c r="Z722" s="3"/>
      <c r="AA722" s="3"/>
      <c r="AB722" s="3"/>
      <c r="AC722" s="3"/>
      <c r="AD722" s="3"/>
      <c r="AE722" s="3"/>
      <c r="AF722" s="3"/>
      <c r="AG722" s="3"/>
      <c r="AH722" s="3"/>
      <c r="AI722" s="3"/>
      <c r="AJ722" s="3"/>
      <c r="AK722" s="3"/>
      <c r="AL722" s="3"/>
      <c r="AM722" s="3"/>
      <c r="AN722" s="3"/>
      <c r="AO722" s="3"/>
      <c r="AP722" s="3"/>
      <c r="AQ722" s="3"/>
      <c r="AR722" s="3"/>
      <c r="AS722" s="3"/>
      <c r="AT722" s="3"/>
      <c r="AU722" s="3"/>
      <c r="AV722" s="3"/>
      <c r="AW722" s="3"/>
      <c r="AX722" s="3"/>
      <c r="AY722" s="3"/>
      <c r="AZ722" s="3"/>
      <c r="BA722" s="3"/>
      <c r="BB722" s="3"/>
      <c r="BC722" s="3"/>
      <c r="BD722" s="3"/>
      <c r="BE722" s="3"/>
      <c r="BF722" s="3"/>
      <c r="BG722" s="3"/>
      <c r="BH722" s="3"/>
      <c r="BI722" s="3"/>
      <c r="BJ722" s="3"/>
      <c r="BK722" s="3"/>
      <c r="BL722" s="3"/>
      <c r="BM722" s="3"/>
      <c r="BN722" s="3"/>
      <c r="BO722" s="3"/>
      <c r="BP722" s="3"/>
      <c r="BQ722" s="3"/>
      <c r="BR722" s="3"/>
      <c r="BS722" s="3"/>
    </row>
    <row r="723" spans="1:71" ht="12.75" hidden="1" customHeight="1">
      <c r="A723" s="3"/>
      <c r="B723" s="3"/>
      <c r="C723" s="3"/>
      <c r="D723" s="3"/>
      <c r="E723" s="3"/>
      <c r="F723" s="3"/>
      <c r="G723" s="3"/>
      <c r="H723" s="3"/>
      <c r="I723" s="3"/>
      <c r="J723" s="3"/>
      <c r="K723" s="3"/>
      <c r="L723" s="3"/>
      <c r="M723" s="3"/>
      <c r="N723" s="3"/>
      <c r="O723" s="3"/>
      <c r="P723" s="3"/>
      <c r="Q723" s="3"/>
      <c r="R723" s="3"/>
      <c r="S723" s="3"/>
      <c r="T723" s="3"/>
      <c r="U723" s="3"/>
      <c r="V723" s="3"/>
      <c r="W723" s="3"/>
      <c r="X723" s="3"/>
      <c r="Y723" s="3"/>
      <c r="Z723" s="3"/>
      <c r="AA723" s="3"/>
      <c r="AB723" s="3"/>
      <c r="AC723" s="3"/>
      <c r="AD723" s="3"/>
      <c r="AE723" s="3"/>
      <c r="AF723" s="3"/>
      <c r="AG723" s="3"/>
      <c r="AH723" s="3"/>
      <c r="AI723" s="3"/>
      <c r="AJ723" s="3"/>
      <c r="AK723" s="3"/>
      <c r="AL723" s="3"/>
      <c r="AM723" s="3"/>
      <c r="AN723" s="3"/>
      <c r="AO723" s="3"/>
      <c r="AP723" s="3"/>
      <c r="AQ723" s="3"/>
      <c r="AR723" s="3"/>
      <c r="AS723" s="3"/>
      <c r="AT723" s="3"/>
      <c r="AU723" s="3"/>
      <c r="AV723" s="3"/>
      <c r="AW723" s="3"/>
      <c r="AX723" s="3"/>
      <c r="AY723" s="3"/>
      <c r="AZ723" s="3"/>
      <c r="BA723" s="3"/>
      <c r="BB723" s="3"/>
      <c r="BC723" s="3"/>
      <c r="BD723" s="3"/>
      <c r="BE723" s="3"/>
      <c r="BF723" s="3"/>
      <c r="BG723" s="3"/>
      <c r="BH723" s="3"/>
      <c r="BI723" s="3"/>
      <c r="BJ723" s="3"/>
      <c r="BK723" s="3"/>
      <c r="BL723" s="3"/>
      <c r="BM723" s="3"/>
      <c r="BN723" s="3"/>
      <c r="BO723" s="3"/>
      <c r="BP723" s="3"/>
      <c r="BQ723" s="3"/>
      <c r="BR723" s="3"/>
      <c r="BS723" s="3"/>
    </row>
    <row r="724" spans="1:71" ht="12.75" hidden="1" customHeight="1">
      <c r="A724" s="3"/>
      <c r="B724" s="3"/>
      <c r="C724" s="3"/>
      <c r="D724" s="3"/>
      <c r="E724" s="3"/>
      <c r="F724" s="3"/>
      <c r="G724" s="3"/>
      <c r="H724" s="3"/>
      <c r="I724" s="3"/>
      <c r="J724" s="3"/>
      <c r="K724" s="3"/>
      <c r="L724" s="3"/>
      <c r="M724" s="3"/>
      <c r="N724" s="3"/>
      <c r="O724" s="3"/>
      <c r="P724" s="3"/>
      <c r="Q724" s="3"/>
      <c r="R724" s="3"/>
      <c r="S724" s="3"/>
      <c r="T724" s="3"/>
      <c r="U724" s="3"/>
      <c r="V724" s="3"/>
      <c r="W724" s="3"/>
      <c r="X724" s="3"/>
      <c r="Y724" s="3"/>
      <c r="Z724" s="3"/>
      <c r="AA724" s="3"/>
      <c r="AB724" s="3"/>
      <c r="AC724" s="3"/>
      <c r="AD724" s="3"/>
      <c r="AE724" s="3"/>
      <c r="AF724" s="3"/>
      <c r="AG724" s="3"/>
      <c r="AH724" s="3"/>
      <c r="AI724" s="3"/>
      <c r="AJ724" s="3"/>
      <c r="AK724" s="3"/>
      <c r="AL724" s="3"/>
      <c r="AM724" s="3"/>
      <c r="AN724" s="3"/>
      <c r="AO724" s="3"/>
      <c r="AP724" s="3"/>
      <c r="AQ724" s="3"/>
      <c r="AR724" s="3"/>
      <c r="AS724" s="3"/>
      <c r="AT724" s="3"/>
      <c r="AU724" s="3"/>
      <c r="AV724" s="3"/>
      <c r="AW724" s="3"/>
      <c r="AX724" s="3"/>
      <c r="AY724" s="3"/>
      <c r="AZ724" s="3"/>
      <c r="BA724" s="3"/>
      <c r="BB724" s="3"/>
      <c r="BC724" s="3"/>
      <c r="BD724" s="3"/>
      <c r="BE724" s="3"/>
      <c r="BF724" s="3"/>
      <c r="BG724" s="3"/>
      <c r="BH724" s="3"/>
      <c r="BI724" s="3"/>
      <c r="BJ724" s="3"/>
      <c r="BK724" s="3"/>
      <c r="BL724" s="3"/>
      <c r="BM724" s="3"/>
      <c r="BN724" s="3"/>
      <c r="BO724" s="3"/>
      <c r="BP724" s="3"/>
      <c r="BQ724" s="3"/>
      <c r="BR724" s="3"/>
      <c r="BS724" s="3"/>
    </row>
    <row r="725" spans="1:71" ht="12.75" hidden="1" customHeight="1">
      <c r="A725" s="3"/>
      <c r="B725" s="3"/>
      <c r="C725" s="3"/>
      <c r="D725" s="3"/>
      <c r="E725" s="3"/>
      <c r="F725" s="3"/>
      <c r="G725" s="3"/>
      <c r="H725" s="3"/>
      <c r="I725" s="3"/>
      <c r="J725" s="3"/>
      <c r="K725" s="3"/>
      <c r="L725" s="3"/>
      <c r="M725" s="3"/>
      <c r="N725" s="3"/>
      <c r="O725" s="3"/>
      <c r="P725" s="3"/>
      <c r="Q725" s="3"/>
      <c r="R725" s="3"/>
      <c r="S725" s="3"/>
      <c r="T725" s="3"/>
      <c r="U725" s="3"/>
      <c r="V725" s="3"/>
      <c r="W725" s="3"/>
      <c r="X725" s="3"/>
      <c r="Y725" s="3"/>
      <c r="Z725" s="3"/>
      <c r="AA725" s="3"/>
      <c r="AB725" s="3"/>
      <c r="AC725" s="3"/>
      <c r="AD725" s="3"/>
      <c r="AE725" s="3"/>
      <c r="AF725" s="3"/>
      <c r="AG725" s="3"/>
      <c r="AH725" s="3"/>
      <c r="AI725" s="3"/>
      <c r="AJ725" s="3"/>
      <c r="AK725" s="3"/>
      <c r="AL725" s="3"/>
      <c r="AM725" s="3"/>
      <c r="AN725" s="3"/>
      <c r="AO725" s="3"/>
      <c r="AP725" s="3"/>
      <c r="AQ725" s="3"/>
      <c r="AR725" s="3"/>
      <c r="AS725" s="3"/>
      <c r="AT725" s="3"/>
      <c r="AU725" s="3"/>
      <c r="AV725" s="3"/>
      <c r="AW725" s="3"/>
      <c r="AX725" s="3"/>
      <c r="AY725" s="3"/>
      <c r="AZ725" s="3"/>
      <c r="BA725" s="3"/>
      <c r="BB725" s="3"/>
      <c r="BC725" s="3"/>
      <c r="BD725" s="3"/>
      <c r="BE725" s="3"/>
      <c r="BF725" s="3"/>
      <c r="BG725" s="3"/>
      <c r="BH725" s="3"/>
      <c r="BI725" s="3"/>
      <c r="BJ725" s="3"/>
      <c r="BK725" s="3"/>
      <c r="BL725" s="3"/>
      <c r="BM725" s="3"/>
      <c r="BN725" s="3"/>
      <c r="BO725" s="3"/>
      <c r="BP725" s="3"/>
      <c r="BQ725" s="3"/>
      <c r="BR725" s="3"/>
      <c r="BS725" s="3"/>
    </row>
    <row r="726" spans="1:71" ht="12.75" hidden="1" customHeight="1">
      <c r="A726" s="3"/>
      <c r="B726" s="3"/>
      <c r="C726" s="3"/>
      <c r="D726" s="3"/>
      <c r="E726" s="3"/>
      <c r="F726" s="3"/>
      <c r="G726" s="3"/>
      <c r="H726" s="3"/>
      <c r="I726" s="3"/>
      <c r="J726" s="3"/>
      <c r="K726" s="3"/>
      <c r="L726" s="3"/>
      <c r="M726" s="3"/>
      <c r="N726" s="3"/>
      <c r="O726" s="3"/>
      <c r="P726" s="3"/>
      <c r="Q726" s="3"/>
      <c r="R726" s="3"/>
      <c r="S726" s="3"/>
      <c r="T726" s="3"/>
      <c r="U726" s="3"/>
      <c r="V726" s="3"/>
      <c r="W726" s="3"/>
      <c r="X726" s="3"/>
      <c r="Y726" s="3"/>
      <c r="Z726" s="3"/>
      <c r="AA726" s="3"/>
      <c r="AB726" s="3"/>
      <c r="AC726" s="3"/>
      <c r="AD726" s="3"/>
      <c r="AE726" s="3"/>
      <c r="AF726" s="3"/>
      <c r="AG726" s="3"/>
      <c r="AH726" s="3"/>
      <c r="AI726" s="3"/>
      <c r="AJ726" s="3"/>
      <c r="AK726" s="3"/>
      <c r="AL726" s="3"/>
      <c r="AM726" s="3"/>
      <c r="AN726" s="3"/>
      <c r="AO726" s="3"/>
      <c r="AP726" s="3"/>
      <c r="AQ726" s="3"/>
      <c r="AR726" s="3"/>
      <c r="AS726" s="3"/>
      <c r="AT726" s="3"/>
      <c r="AU726" s="3"/>
      <c r="AV726" s="3"/>
      <c r="AW726" s="3"/>
      <c r="AX726" s="3"/>
      <c r="AY726" s="3"/>
      <c r="AZ726" s="3"/>
      <c r="BA726" s="3"/>
      <c r="BB726" s="3"/>
      <c r="BC726" s="3"/>
      <c r="BD726" s="3"/>
      <c r="BE726" s="3"/>
      <c r="BF726" s="3"/>
      <c r="BG726" s="3"/>
      <c r="BH726" s="3"/>
      <c r="BI726" s="3"/>
      <c r="BJ726" s="3"/>
      <c r="BK726" s="3"/>
      <c r="BL726" s="3"/>
      <c r="BM726" s="3"/>
      <c r="BN726" s="3"/>
      <c r="BO726" s="3"/>
      <c r="BP726" s="3"/>
      <c r="BQ726" s="3"/>
      <c r="BR726" s="3"/>
      <c r="BS726" s="3"/>
    </row>
    <row r="727" spans="1:71" ht="12.75" hidden="1" customHeight="1">
      <c r="A727" s="3"/>
      <c r="B727" s="3"/>
      <c r="C727" s="3"/>
      <c r="D727" s="3"/>
      <c r="E727" s="3"/>
      <c r="F727" s="3"/>
      <c r="G727" s="3"/>
      <c r="H727" s="3"/>
      <c r="I727" s="3"/>
      <c r="J727" s="3"/>
      <c r="K727" s="3"/>
      <c r="L727" s="3"/>
      <c r="M727" s="3"/>
      <c r="N727" s="3"/>
      <c r="O727" s="3"/>
      <c r="P727" s="3"/>
      <c r="Q727" s="3"/>
      <c r="R727" s="3"/>
      <c r="S727" s="3"/>
      <c r="T727" s="3"/>
      <c r="U727" s="3"/>
      <c r="V727" s="3"/>
      <c r="W727" s="3"/>
      <c r="X727" s="3"/>
      <c r="Y727" s="3"/>
      <c r="Z727" s="3"/>
      <c r="AA727" s="3"/>
      <c r="AB727" s="3"/>
      <c r="AC727" s="3"/>
      <c r="AD727" s="3"/>
      <c r="AE727" s="3"/>
      <c r="AF727" s="3"/>
      <c r="AG727" s="3"/>
      <c r="AH727" s="3"/>
      <c r="AI727" s="3"/>
      <c r="AJ727" s="3"/>
      <c r="AK727" s="3"/>
      <c r="AL727" s="3"/>
      <c r="AM727" s="3"/>
      <c r="AN727" s="3"/>
      <c r="AO727" s="3"/>
      <c r="AP727" s="3"/>
      <c r="AQ727" s="3"/>
      <c r="AR727" s="3"/>
      <c r="AS727" s="3"/>
      <c r="AT727" s="3"/>
      <c r="AU727" s="3"/>
      <c r="AV727" s="3"/>
      <c r="AW727" s="3"/>
      <c r="AX727" s="3"/>
      <c r="AY727" s="3"/>
      <c r="AZ727" s="3"/>
      <c r="BA727" s="3"/>
      <c r="BB727" s="3"/>
      <c r="BC727" s="3"/>
      <c r="BD727" s="3"/>
      <c r="BE727" s="3"/>
      <c r="BF727" s="3"/>
      <c r="BG727" s="3"/>
      <c r="BH727" s="3"/>
      <c r="BI727" s="3"/>
      <c r="BJ727" s="3"/>
      <c r="BK727" s="3"/>
      <c r="BL727" s="3"/>
      <c r="BM727" s="3"/>
      <c r="BN727" s="3"/>
      <c r="BO727" s="3"/>
      <c r="BP727" s="3"/>
      <c r="BQ727" s="3"/>
      <c r="BR727" s="3"/>
      <c r="BS727" s="3"/>
    </row>
    <row r="728" spans="1:71" ht="12.75" hidden="1" customHeight="1">
      <c r="A728" s="3"/>
      <c r="B728" s="3"/>
      <c r="C728" s="3"/>
      <c r="D728" s="3"/>
      <c r="E728" s="3"/>
      <c r="F728" s="3"/>
      <c r="G728" s="3"/>
      <c r="H728" s="3"/>
      <c r="I728" s="3"/>
      <c r="J728" s="3"/>
      <c r="K728" s="3"/>
      <c r="L728" s="3"/>
      <c r="M728" s="3"/>
      <c r="N728" s="3"/>
      <c r="O728" s="3"/>
      <c r="P728" s="3"/>
      <c r="Q728" s="3"/>
      <c r="R728" s="3"/>
      <c r="S728" s="3"/>
      <c r="T728" s="3"/>
      <c r="U728" s="3"/>
      <c r="V728" s="3"/>
      <c r="W728" s="3"/>
      <c r="X728" s="3"/>
      <c r="Y728" s="3"/>
      <c r="Z728" s="3"/>
      <c r="AA728" s="3"/>
      <c r="AB728" s="3"/>
      <c r="AC728" s="3"/>
      <c r="AD728" s="3"/>
      <c r="AE728" s="3"/>
      <c r="AF728" s="3"/>
      <c r="AG728" s="3"/>
      <c r="AH728" s="3"/>
      <c r="AI728" s="3"/>
      <c r="AJ728" s="3"/>
      <c r="AK728" s="3"/>
      <c r="AL728" s="3"/>
      <c r="AM728" s="3"/>
      <c r="AN728" s="3"/>
      <c r="AO728" s="3"/>
      <c r="AP728" s="3"/>
      <c r="AQ728" s="3"/>
      <c r="AR728" s="3"/>
      <c r="AS728" s="3"/>
      <c r="AT728" s="3"/>
      <c r="AU728" s="3"/>
      <c r="AV728" s="3"/>
      <c r="AW728" s="3"/>
      <c r="AX728" s="3"/>
      <c r="AY728" s="3"/>
      <c r="AZ728" s="3"/>
      <c r="BA728" s="3"/>
      <c r="BB728" s="3"/>
      <c r="BC728" s="3"/>
      <c r="BD728" s="3"/>
      <c r="BE728" s="3"/>
      <c r="BF728" s="3"/>
      <c r="BG728" s="3"/>
      <c r="BH728" s="3"/>
      <c r="BI728" s="3"/>
      <c r="BJ728" s="3"/>
      <c r="BK728" s="3"/>
      <c r="BL728" s="3"/>
      <c r="BM728" s="3"/>
      <c r="BN728" s="3"/>
      <c r="BO728" s="3"/>
      <c r="BP728" s="3"/>
      <c r="BQ728" s="3"/>
      <c r="BR728" s="3"/>
      <c r="BS728" s="3"/>
    </row>
    <row r="729" spans="1:71" ht="12.75" hidden="1" customHeight="1">
      <c r="A729" s="3"/>
      <c r="B729" s="3"/>
      <c r="C729" s="3"/>
      <c r="D729" s="3"/>
      <c r="E729" s="3"/>
      <c r="F729" s="3"/>
      <c r="G729" s="3"/>
      <c r="H729" s="3"/>
      <c r="I729" s="3"/>
      <c r="J729" s="3"/>
      <c r="K729" s="3"/>
      <c r="L729" s="3"/>
      <c r="M729" s="3"/>
      <c r="N729" s="3"/>
      <c r="O729" s="3"/>
      <c r="P729" s="3"/>
      <c r="Q729" s="3"/>
      <c r="R729" s="3"/>
      <c r="S729" s="3"/>
      <c r="T729" s="3"/>
      <c r="U729" s="3"/>
      <c r="V729" s="3"/>
      <c r="W729" s="3"/>
      <c r="X729" s="3"/>
      <c r="Y729" s="3"/>
      <c r="Z729" s="3"/>
      <c r="AA729" s="3"/>
      <c r="AB729" s="3"/>
      <c r="AC729" s="3"/>
      <c r="AD729" s="3"/>
      <c r="AE729" s="3"/>
      <c r="AF729" s="3"/>
      <c r="AG729" s="3"/>
      <c r="AH729" s="3"/>
      <c r="AI729" s="3"/>
      <c r="AJ729" s="3"/>
      <c r="AK729" s="3"/>
      <c r="AL729" s="3"/>
      <c r="AM729" s="3"/>
      <c r="AN729" s="3"/>
      <c r="AO729" s="3"/>
      <c r="AP729" s="3"/>
      <c r="AQ729" s="3"/>
      <c r="AR729" s="3"/>
      <c r="AS729" s="3"/>
      <c r="AT729" s="3"/>
      <c r="AU729" s="3"/>
      <c r="AV729" s="3"/>
      <c r="AW729" s="3"/>
      <c r="AX729" s="3"/>
      <c r="AY729" s="3"/>
      <c r="AZ729" s="3"/>
      <c r="BA729" s="3"/>
      <c r="BB729" s="3"/>
      <c r="BC729" s="3"/>
      <c r="BD729" s="3"/>
      <c r="BE729" s="3"/>
      <c r="BF729" s="3"/>
      <c r="BG729" s="3"/>
      <c r="BH729" s="3"/>
      <c r="BI729" s="3"/>
      <c r="BJ729" s="3"/>
      <c r="BK729" s="3"/>
      <c r="BL729" s="3"/>
      <c r="BM729" s="3"/>
      <c r="BN729" s="3"/>
      <c r="BO729" s="3"/>
      <c r="BP729" s="3"/>
      <c r="BQ729" s="3"/>
      <c r="BR729" s="3"/>
      <c r="BS729" s="3"/>
    </row>
    <row r="730" spans="1:71" ht="12.75" hidden="1" customHeight="1">
      <c r="A730" s="3"/>
      <c r="B730" s="3"/>
      <c r="C730" s="3"/>
      <c r="D730" s="3"/>
      <c r="E730" s="3"/>
      <c r="F730" s="3"/>
      <c r="G730" s="3"/>
      <c r="H730" s="3"/>
      <c r="I730" s="3"/>
      <c r="J730" s="3"/>
      <c r="K730" s="3"/>
      <c r="L730" s="3"/>
      <c r="M730" s="3"/>
      <c r="N730" s="3"/>
      <c r="O730" s="3"/>
      <c r="P730" s="3"/>
      <c r="Q730" s="3"/>
      <c r="R730" s="3"/>
      <c r="S730" s="3"/>
      <c r="T730" s="3"/>
      <c r="U730" s="3"/>
      <c r="V730" s="3"/>
      <c r="W730" s="3"/>
      <c r="X730" s="3"/>
      <c r="Y730" s="3"/>
      <c r="Z730" s="3"/>
      <c r="AA730" s="3"/>
      <c r="AB730" s="3"/>
      <c r="AC730" s="3"/>
      <c r="AD730" s="3"/>
      <c r="AE730" s="3"/>
      <c r="AF730" s="3"/>
      <c r="AG730" s="3"/>
      <c r="AH730" s="3"/>
      <c r="AI730" s="3"/>
      <c r="AJ730" s="3"/>
      <c r="AK730" s="3"/>
      <c r="AL730" s="3"/>
      <c r="AM730" s="3"/>
      <c r="AN730" s="3"/>
      <c r="AO730" s="3"/>
      <c r="AP730" s="3"/>
      <c r="AQ730" s="3"/>
      <c r="AR730" s="3"/>
      <c r="AS730" s="3"/>
      <c r="AT730" s="3"/>
      <c r="AU730" s="3"/>
      <c r="AV730" s="3"/>
      <c r="AW730" s="3"/>
      <c r="AX730" s="3"/>
      <c r="AY730" s="3"/>
      <c r="AZ730" s="3"/>
      <c r="BA730" s="3"/>
      <c r="BB730" s="3"/>
      <c r="BC730" s="3"/>
      <c r="BD730" s="3"/>
      <c r="BE730" s="3"/>
      <c r="BF730" s="3"/>
      <c r="BG730" s="3"/>
      <c r="BH730" s="3"/>
      <c r="BI730" s="3"/>
      <c r="BJ730" s="3"/>
      <c r="BK730" s="3"/>
      <c r="BL730" s="3"/>
      <c r="BM730" s="3"/>
      <c r="BN730" s="3"/>
      <c r="BO730" s="3"/>
      <c r="BP730" s="3"/>
      <c r="BQ730" s="3"/>
      <c r="BR730" s="3"/>
      <c r="BS730" s="3"/>
    </row>
    <row r="731" spans="1:71" ht="12.75" hidden="1" customHeight="1">
      <c r="A731" s="3"/>
      <c r="B731" s="3"/>
      <c r="C731" s="3"/>
      <c r="D731" s="3"/>
      <c r="E731" s="3"/>
      <c r="F731" s="3"/>
      <c r="G731" s="3"/>
      <c r="H731" s="3"/>
      <c r="I731" s="3"/>
      <c r="J731" s="3"/>
      <c r="K731" s="3"/>
      <c r="L731" s="3"/>
      <c r="M731" s="3"/>
      <c r="N731" s="3"/>
      <c r="O731" s="3"/>
      <c r="P731" s="3"/>
      <c r="Q731" s="3"/>
      <c r="R731" s="3"/>
      <c r="S731" s="3"/>
      <c r="T731" s="3"/>
      <c r="U731" s="3"/>
      <c r="V731" s="3"/>
      <c r="W731" s="3"/>
      <c r="X731" s="3"/>
      <c r="Y731" s="3"/>
      <c r="Z731" s="3"/>
      <c r="AA731" s="3"/>
      <c r="AB731" s="3"/>
      <c r="AC731" s="3"/>
      <c r="AD731" s="3"/>
      <c r="AE731" s="3"/>
      <c r="AF731" s="3"/>
      <c r="AG731" s="3"/>
      <c r="AH731" s="3"/>
      <c r="AI731" s="3"/>
      <c r="AJ731" s="3"/>
      <c r="AK731" s="3"/>
      <c r="AL731" s="3"/>
      <c r="AM731" s="3"/>
      <c r="AN731" s="3"/>
      <c r="AO731" s="3"/>
      <c r="AP731" s="3"/>
      <c r="AQ731" s="3"/>
      <c r="AR731" s="3"/>
      <c r="AS731" s="3"/>
      <c r="AT731" s="3"/>
      <c r="AU731" s="3"/>
      <c r="AV731" s="3"/>
      <c r="AW731" s="3"/>
      <c r="AX731" s="3"/>
      <c r="AY731" s="3"/>
      <c r="AZ731" s="3"/>
      <c r="BA731" s="3"/>
      <c r="BB731" s="3"/>
      <c r="BC731" s="3"/>
      <c r="BD731" s="3"/>
      <c r="BE731" s="3"/>
      <c r="BF731" s="3"/>
      <c r="BG731" s="3"/>
      <c r="BH731" s="3"/>
      <c r="BI731" s="3"/>
      <c r="BJ731" s="3"/>
      <c r="BK731" s="3"/>
      <c r="BL731" s="3"/>
      <c r="BM731" s="3"/>
      <c r="BN731" s="3"/>
      <c r="BO731" s="3"/>
      <c r="BP731" s="3"/>
      <c r="BQ731" s="3"/>
      <c r="BR731" s="3"/>
      <c r="BS731" s="3"/>
    </row>
    <row r="732" spans="1:71" ht="12.75" hidden="1" customHeight="1">
      <c r="A732" s="3"/>
      <c r="B732" s="3"/>
      <c r="C732" s="3"/>
      <c r="D732" s="3"/>
      <c r="E732" s="3"/>
      <c r="F732" s="3"/>
      <c r="G732" s="3"/>
      <c r="H732" s="3"/>
      <c r="I732" s="3"/>
      <c r="J732" s="3"/>
      <c r="K732" s="3"/>
      <c r="L732" s="3"/>
      <c r="M732" s="3"/>
      <c r="N732" s="3"/>
      <c r="O732" s="3"/>
      <c r="P732" s="3"/>
      <c r="Q732" s="3"/>
      <c r="R732" s="3"/>
      <c r="S732" s="3"/>
      <c r="T732" s="3"/>
      <c r="U732" s="3"/>
      <c r="V732" s="3"/>
      <c r="W732" s="3"/>
      <c r="X732" s="3"/>
      <c r="Y732" s="3"/>
      <c r="Z732" s="3"/>
      <c r="AA732" s="3"/>
      <c r="AB732" s="3"/>
      <c r="AC732" s="3"/>
      <c r="AD732" s="3"/>
      <c r="AE732" s="3"/>
      <c r="AF732" s="3"/>
      <c r="AG732" s="3"/>
      <c r="AH732" s="3"/>
      <c r="AI732" s="3"/>
      <c r="AJ732" s="3"/>
      <c r="AK732" s="3"/>
      <c r="AL732" s="3"/>
      <c r="AM732" s="3"/>
      <c r="AN732" s="3"/>
      <c r="AO732" s="3"/>
      <c r="AP732" s="3"/>
      <c r="AQ732" s="3"/>
      <c r="AR732" s="3"/>
      <c r="AS732" s="3"/>
      <c r="AT732" s="3"/>
      <c r="AU732" s="3"/>
      <c r="AV732" s="3"/>
      <c r="AW732" s="3"/>
      <c r="AX732" s="3"/>
      <c r="AY732" s="3"/>
      <c r="AZ732" s="3"/>
      <c r="BA732" s="3"/>
      <c r="BB732" s="3"/>
      <c r="BC732" s="3"/>
      <c r="BD732" s="3"/>
      <c r="BE732" s="3"/>
      <c r="BF732" s="3"/>
      <c r="BG732" s="3"/>
      <c r="BH732" s="3"/>
      <c r="BI732" s="3"/>
      <c r="BJ732" s="3"/>
      <c r="BK732" s="3"/>
      <c r="BL732" s="3"/>
      <c r="BM732" s="3"/>
      <c r="BN732" s="3"/>
      <c r="BO732" s="3"/>
      <c r="BP732" s="3"/>
      <c r="BQ732" s="3"/>
      <c r="BR732" s="3"/>
      <c r="BS732" s="3"/>
    </row>
    <row r="733" spans="1:71" ht="12.75" hidden="1" customHeight="1">
      <c r="A733" s="3"/>
      <c r="B733" s="3"/>
      <c r="C733" s="3"/>
      <c r="D733" s="3"/>
      <c r="E733" s="3"/>
      <c r="F733" s="3"/>
      <c r="G733" s="3"/>
      <c r="H733" s="3"/>
      <c r="I733" s="3"/>
      <c r="J733" s="3"/>
      <c r="K733" s="3"/>
      <c r="L733" s="3"/>
      <c r="M733" s="3"/>
      <c r="N733" s="3"/>
      <c r="O733" s="3"/>
      <c r="P733" s="3"/>
      <c r="Q733" s="3"/>
      <c r="R733" s="3"/>
      <c r="S733" s="3"/>
      <c r="T733" s="3"/>
      <c r="U733" s="3"/>
      <c r="V733" s="3"/>
      <c r="W733" s="3"/>
      <c r="X733" s="3"/>
      <c r="Y733" s="3"/>
      <c r="Z733" s="3"/>
      <c r="AA733" s="3"/>
      <c r="AB733" s="3"/>
      <c r="AC733" s="3"/>
      <c r="AD733" s="3"/>
      <c r="AE733" s="3"/>
      <c r="AF733" s="3"/>
      <c r="AG733" s="3"/>
      <c r="AH733" s="3"/>
      <c r="AI733" s="3"/>
      <c r="AJ733" s="3"/>
      <c r="AK733" s="3"/>
      <c r="AL733" s="3"/>
      <c r="AM733" s="3"/>
      <c r="AN733" s="3"/>
      <c r="AO733" s="3"/>
      <c r="AP733" s="3"/>
      <c r="AQ733" s="3"/>
      <c r="AR733" s="3"/>
      <c r="AS733" s="3"/>
      <c r="AT733" s="3"/>
      <c r="AU733" s="3"/>
      <c r="AV733" s="3"/>
      <c r="AW733" s="3"/>
      <c r="AX733" s="3"/>
      <c r="AY733" s="3"/>
      <c r="AZ733" s="3"/>
      <c r="BA733" s="3"/>
      <c r="BB733" s="3"/>
      <c r="BC733" s="3"/>
      <c r="BD733" s="3"/>
      <c r="BE733" s="3"/>
      <c r="BF733" s="3"/>
      <c r="BG733" s="3"/>
      <c r="BH733" s="3"/>
      <c r="BI733" s="3"/>
      <c r="BJ733" s="3"/>
      <c r="BK733" s="3"/>
      <c r="BL733" s="3"/>
      <c r="BM733" s="3"/>
      <c r="BN733" s="3"/>
      <c r="BO733" s="3"/>
      <c r="BP733" s="3"/>
      <c r="BQ733" s="3"/>
      <c r="BR733" s="3"/>
      <c r="BS733" s="3"/>
    </row>
    <row r="734" spans="1:71" ht="12.75" hidden="1" customHeight="1">
      <c r="A734" s="3"/>
      <c r="B734" s="3"/>
      <c r="C734" s="3"/>
      <c r="D734" s="3"/>
      <c r="E734" s="3"/>
      <c r="F734" s="3"/>
      <c r="G734" s="3"/>
      <c r="H734" s="3"/>
      <c r="I734" s="3"/>
      <c r="J734" s="3"/>
      <c r="K734" s="3"/>
      <c r="L734" s="3"/>
      <c r="M734" s="3"/>
      <c r="N734" s="3"/>
      <c r="O734" s="3"/>
      <c r="P734" s="3"/>
      <c r="Q734" s="3"/>
      <c r="R734" s="3"/>
      <c r="S734" s="3"/>
      <c r="T734" s="3"/>
      <c r="U734" s="3"/>
      <c r="V734" s="3"/>
      <c r="W734" s="3"/>
      <c r="X734" s="3"/>
      <c r="Y734" s="3"/>
      <c r="Z734" s="3"/>
      <c r="AA734" s="3"/>
      <c r="AB734" s="3"/>
      <c r="AC734" s="3"/>
      <c r="AD734" s="3"/>
      <c r="AE734" s="3"/>
      <c r="AF734" s="3"/>
      <c r="AG734" s="3"/>
      <c r="AH734" s="3"/>
      <c r="AI734" s="3"/>
      <c r="AJ734" s="3"/>
      <c r="AK734" s="3"/>
      <c r="AL734" s="3"/>
      <c r="AM734" s="3"/>
      <c r="AN734" s="3"/>
      <c r="AO734" s="3"/>
      <c r="AP734" s="3"/>
      <c r="AQ734" s="3"/>
      <c r="AR734" s="3"/>
      <c r="AS734" s="3"/>
      <c r="AT734" s="3"/>
      <c r="AU734" s="3"/>
      <c r="AV734" s="3"/>
      <c r="AW734" s="3"/>
      <c r="AX734" s="3"/>
      <c r="AY734" s="3"/>
      <c r="AZ734" s="3"/>
      <c r="BA734" s="3"/>
      <c r="BB734" s="3"/>
      <c r="BC734" s="3"/>
      <c r="BD734" s="3"/>
      <c r="BE734" s="3"/>
      <c r="BF734" s="3"/>
      <c r="BG734" s="3"/>
      <c r="BH734" s="3"/>
      <c r="BI734" s="3"/>
      <c r="BJ734" s="3"/>
      <c r="BK734" s="3"/>
      <c r="BL734" s="3"/>
      <c r="BM734" s="3"/>
      <c r="BN734" s="3"/>
      <c r="BO734" s="3"/>
      <c r="BP734" s="3"/>
      <c r="BQ734" s="3"/>
      <c r="BR734" s="3"/>
      <c r="BS734" s="3"/>
    </row>
    <row r="735" spans="1:71" ht="12.75" hidden="1" customHeight="1">
      <c r="A735" s="3"/>
      <c r="B735" s="3"/>
      <c r="C735" s="3"/>
      <c r="D735" s="3"/>
      <c r="E735" s="3"/>
      <c r="F735" s="3"/>
      <c r="G735" s="3"/>
      <c r="H735" s="3"/>
      <c r="I735" s="3"/>
      <c r="J735" s="3"/>
      <c r="K735" s="3"/>
      <c r="L735" s="3"/>
      <c r="M735" s="3"/>
      <c r="N735" s="3"/>
      <c r="O735" s="3"/>
      <c r="P735" s="3"/>
      <c r="Q735" s="3"/>
      <c r="R735" s="3"/>
      <c r="S735" s="3"/>
      <c r="T735" s="3"/>
      <c r="U735" s="3"/>
      <c r="V735" s="3"/>
      <c r="W735" s="3"/>
      <c r="X735" s="3"/>
      <c r="Y735" s="3"/>
      <c r="Z735" s="3"/>
      <c r="AA735" s="3"/>
      <c r="AB735" s="3"/>
      <c r="AC735" s="3"/>
      <c r="AD735" s="3"/>
      <c r="AE735" s="3"/>
      <c r="AF735" s="3"/>
      <c r="AG735" s="3"/>
      <c r="AH735" s="3"/>
      <c r="AI735" s="3"/>
      <c r="AJ735" s="3"/>
      <c r="AK735" s="3"/>
      <c r="AL735" s="3"/>
      <c r="AM735" s="3"/>
      <c r="AN735" s="3"/>
      <c r="AO735" s="3"/>
      <c r="AP735" s="3"/>
      <c r="AQ735" s="3"/>
      <c r="AR735" s="3"/>
      <c r="AS735" s="3"/>
      <c r="AT735" s="3"/>
      <c r="AU735" s="3"/>
      <c r="AV735" s="3"/>
      <c r="AW735" s="3"/>
      <c r="AX735" s="3"/>
      <c r="AY735" s="3"/>
      <c r="AZ735" s="3"/>
      <c r="BA735" s="3"/>
      <c r="BB735" s="3"/>
      <c r="BC735" s="3"/>
      <c r="BD735" s="3"/>
      <c r="BE735" s="3"/>
      <c r="BF735" s="3"/>
      <c r="BG735" s="3"/>
      <c r="BH735" s="3"/>
      <c r="BI735" s="3"/>
      <c r="BJ735" s="3"/>
      <c r="BK735" s="3"/>
      <c r="BL735" s="3"/>
      <c r="BM735" s="3"/>
      <c r="BN735" s="3"/>
      <c r="BO735" s="3"/>
      <c r="BP735" s="3"/>
      <c r="BQ735" s="3"/>
      <c r="BR735" s="3"/>
      <c r="BS735" s="3"/>
    </row>
    <row r="736" spans="1:71" ht="12.75" hidden="1" customHeight="1">
      <c r="A736" s="3"/>
      <c r="B736" s="3"/>
      <c r="C736" s="3"/>
      <c r="D736" s="3"/>
      <c r="E736" s="3"/>
      <c r="F736" s="3"/>
      <c r="G736" s="3"/>
      <c r="H736" s="3"/>
      <c r="I736" s="3"/>
      <c r="J736" s="3"/>
      <c r="K736" s="3"/>
      <c r="L736" s="3"/>
      <c r="M736" s="3"/>
      <c r="N736" s="3"/>
      <c r="O736" s="3"/>
      <c r="P736" s="3"/>
      <c r="Q736" s="3"/>
      <c r="R736" s="3"/>
      <c r="S736" s="3"/>
      <c r="T736" s="3"/>
      <c r="U736" s="3"/>
      <c r="V736" s="3"/>
      <c r="W736" s="3"/>
      <c r="X736" s="3"/>
      <c r="Y736" s="3"/>
      <c r="Z736" s="3"/>
      <c r="AA736" s="3"/>
      <c r="AB736" s="3"/>
      <c r="AC736" s="3"/>
      <c r="AD736" s="3"/>
      <c r="AE736" s="3"/>
      <c r="AF736" s="3"/>
      <c r="AG736" s="3"/>
      <c r="AH736" s="3"/>
      <c r="AI736" s="3"/>
      <c r="AJ736" s="3"/>
      <c r="AK736" s="3"/>
      <c r="AL736" s="3"/>
      <c r="AM736" s="3"/>
      <c r="AN736" s="3"/>
      <c r="AO736" s="3"/>
      <c r="AP736" s="3"/>
      <c r="AQ736" s="3"/>
      <c r="AR736" s="3"/>
      <c r="AS736" s="3"/>
      <c r="AT736" s="3"/>
      <c r="AU736" s="3"/>
      <c r="AV736" s="3"/>
      <c r="AW736" s="3"/>
      <c r="AX736" s="3"/>
      <c r="AY736" s="3"/>
      <c r="AZ736" s="3"/>
      <c r="BA736" s="3"/>
      <c r="BB736" s="3"/>
      <c r="BC736" s="3"/>
      <c r="BD736" s="3"/>
      <c r="BE736" s="3"/>
      <c r="BF736" s="3"/>
      <c r="BG736" s="3"/>
      <c r="BH736" s="3"/>
      <c r="BI736" s="3"/>
      <c r="BJ736" s="3"/>
      <c r="BK736" s="3"/>
      <c r="BL736" s="3"/>
      <c r="BM736" s="3"/>
      <c r="BN736" s="3"/>
      <c r="BO736" s="3"/>
      <c r="BP736" s="3"/>
      <c r="BQ736" s="3"/>
      <c r="BR736" s="3"/>
      <c r="BS736" s="3"/>
    </row>
    <row r="737" spans="1:71" ht="12.75" hidden="1" customHeight="1">
      <c r="A737" s="3"/>
      <c r="B737" s="3"/>
      <c r="C737" s="3"/>
      <c r="D737" s="3"/>
      <c r="E737" s="3"/>
      <c r="F737" s="3"/>
      <c r="G737" s="3"/>
      <c r="H737" s="3"/>
      <c r="I737" s="3"/>
      <c r="J737" s="3"/>
      <c r="K737" s="3"/>
      <c r="L737" s="3"/>
      <c r="M737" s="3"/>
      <c r="N737" s="3"/>
      <c r="O737" s="3"/>
      <c r="P737" s="3"/>
      <c r="Q737" s="3"/>
      <c r="R737" s="3"/>
      <c r="S737" s="3"/>
      <c r="T737" s="3"/>
      <c r="U737" s="3"/>
      <c r="V737" s="3"/>
      <c r="W737" s="3"/>
      <c r="X737" s="3"/>
      <c r="Y737" s="3"/>
      <c r="Z737" s="3"/>
      <c r="AA737" s="3"/>
      <c r="AB737" s="3"/>
      <c r="AC737" s="3"/>
      <c r="AD737" s="3"/>
      <c r="AE737" s="3"/>
      <c r="AF737" s="3"/>
      <c r="AG737" s="3"/>
      <c r="AH737" s="3"/>
      <c r="AI737" s="3"/>
      <c r="AJ737" s="3"/>
      <c r="AK737" s="3"/>
      <c r="AL737" s="3"/>
      <c r="AM737" s="3"/>
      <c r="AN737" s="3"/>
      <c r="AO737" s="3"/>
      <c r="AP737" s="3"/>
      <c r="AQ737" s="3"/>
      <c r="AR737" s="3"/>
      <c r="AS737" s="3"/>
      <c r="AT737" s="3"/>
      <c r="AU737" s="3"/>
      <c r="AV737" s="3"/>
      <c r="AW737" s="3"/>
      <c r="AX737" s="3"/>
      <c r="AY737" s="3"/>
      <c r="AZ737" s="3"/>
      <c r="BA737" s="3"/>
      <c r="BB737" s="3"/>
      <c r="BC737" s="3"/>
      <c r="BD737" s="3"/>
      <c r="BE737" s="3"/>
      <c r="BF737" s="3"/>
      <c r="BG737" s="3"/>
      <c r="BH737" s="3"/>
      <c r="BI737" s="3"/>
      <c r="BJ737" s="3"/>
      <c r="BK737" s="3"/>
      <c r="BL737" s="3"/>
      <c r="BM737" s="3"/>
      <c r="BN737" s="3"/>
      <c r="BO737" s="3"/>
      <c r="BP737" s="3"/>
      <c r="BQ737" s="3"/>
      <c r="BR737" s="3"/>
      <c r="BS737" s="3"/>
    </row>
    <row r="738" spans="1:71" ht="12.75" hidden="1" customHeight="1">
      <c r="A738" s="3"/>
      <c r="B738" s="3"/>
      <c r="C738" s="3"/>
      <c r="D738" s="3"/>
      <c r="E738" s="3"/>
      <c r="F738" s="3"/>
      <c r="G738" s="3"/>
      <c r="H738" s="3"/>
      <c r="I738" s="3"/>
      <c r="J738" s="3"/>
      <c r="K738" s="3"/>
      <c r="L738" s="3"/>
      <c r="M738" s="3"/>
      <c r="N738" s="3"/>
      <c r="O738" s="3"/>
      <c r="P738" s="3"/>
      <c r="Q738" s="3"/>
      <c r="R738" s="3"/>
      <c r="S738" s="3"/>
      <c r="T738" s="3"/>
      <c r="U738" s="3"/>
      <c r="V738" s="3"/>
      <c r="W738" s="3"/>
      <c r="X738" s="3"/>
      <c r="Y738" s="3"/>
      <c r="Z738" s="3"/>
      <c r="AA738" s="3"/>
      <c r="AB738" s="3"/>
      <c r="AC738" s="3"/>
      <c r="AD738" s="3"/>
      <c r="AE738" s="3"/>
      <c r="AF738" s="3"/>
      <c r="AG738" s="3"/>
      <c r="AH738" s="3"/>
      <c r="AI738" s="3"/>
      <c r="AJ738" s="3"/>
      <c r="AK738" s="3"/>
      <c r="AL738" s="3"/>
      <c r="AM738" s="3"/>
      <c r="AN738" s="3"/>
      <c r="AO738" s="3"/>
      <c r="AP738" s="3"/>
      <c r="AQ738" s="3"/>
      <c r="AR738" s="3"/>
      <c r="AS738" s="3"/>
      <c r="AT738" s="3"/>
      <c r="AU738" s="3"/>
      <c r="AV738" s="3"/>
      <c r="AW738" s="3"/>
      <c r="AX738" s="3"/>
      <c r="AY738" s="3"/>
      <c r="AZ738" s="3"/>
      <c r="BA738" s="3"/>
      <c r="BB738" s="3"/>
      <c r="BC738" s="3"/>
      <c r="BD738" s="3"/>
      <c r="BE738" s="3"/>
      <c r="BF738" s="3"/>
      <c r="BG738" s="3"/>
      <c r="BH738" s="3"/>
      <c r="BI738" s="3"/>
      <c r="BJ738" s="3"/>
      <c r="BK738" s="3"/>
      <c r="BL738" s="3"/>
      <c r="BM738" s="3"/>
      <c r="BN738" s="3"/>
      <c r="BO738" s="3"/>
      <c r="BP738" s="3"/>
      <c r="BQ738" s="3"/>
      <c r="BR738" s="3"/>
      <c r="BS738" s="3"/>
    </row>
    <row r="739" spans="1:71" ht="12.75" hidden="1" customHeight="1">
      <c r="A739" s="3"/>
      <c r="B739" s="3"/>
      <c r="C739" s="3"/>
      <c r="D739" s="3"/>
      <c r="E739" s="3"/>
      <c r="F739" s="3"/>
      <c r="G739" s="3"/>
      <c r="H739" s="3"/>
      <c r="I739" s="3"/>
      <c r="J739" s="3"/>
      <c r="K739" s="3"/>
      <c r="L739" s="3"/>
      <c r="M739" s="3"/>
      <c r="N739" s="3"/>
      <c r="O739" s="3"/>
      <c r="P739" s="3"/>
      <c r="Q739" s="3"/>
      <c r="R739" s="3"/>
      <c r="S739" s="3"/>
      <c r="T739" s="3"/>
      <c r="U739" s="3"/>
      <c r="V739" s="3"/>
      <c r="W739" s="3"/>
      <c r="X739" s="3"/>
      <c r="Y739" s="3"/>
      <c r="Z739" s="3"/>
      <c r="AA739" s="3"/>
      <c r="AB739" s="3"/>
      <c r="AC739" s="3"/>
      <c r="AD739" s="3"/>
      <c r="AE739" s="3"/>
      <c r="AF739" s="3"/>
      <c r="AG739" s="3"/>
      <c r="AH739" s="3"/>
      <c r="AI739" s="3"/>
      <c r="AJ739" s="3"/>
      <c r="AK739" s="3"/>
      <c r="AL739" s="3"/>
      <c r="AM739" s="3"/>
      <c r="AN739" s="3"/>
      <c r="AO739" s="3"/>
      <c r="AP739" s="3"/>
      <c r="AQ739" s="3"/>
      <c r="AR739" s="3"/>
      <c r="AS739" s="3"/>
      <c r="AT739" s="3"/>
      <c r="AU739" s="3"/>
      <c r="AV739" s="3"/>
      <c r="AW739" s="3"/>
      <c r="AX739" s="3"/>
      <c r="AY739" s="3"/>
      <c r="AZ739" s="3"/>
      <c r="BA739" s="3"/>
      <c r="BB739" s="3"/>
      <c r="BC739" s="3"/>
      <c r="BD739" s="3"/>
      <c r="BE739" s="3"/>
      <c r="BF739" s="3"/>
      <c r="BG739" s="3"/>
      <c r="BH739" s="3"/>
      <c r="BI739" s="3"/>
      <c r="BJ739" s="3"/>
      <c r="BK739" s="3"/>
      <c r="BL739" s="3"/>
      <c r="BM739" s="3"/>
      <c r="BN739" s="3"/>
      <c r="BO739" s="3"/>
      <c r="BP739" s="3"/>
      <c r="BQ739" s="3"/>
      <c r="BR739" s="3"/>
      <c r="BS739" s="3"/>
    </row>
    <row r="740" spans="1:71" ht="12.75" hidden="1" customHeight="1">
      <c r="A740" s="3"/>
      <c r="B740" s="3"/>
      <c r="C740" s="3"/>
      <c r="D740" s="3"/>
      <c r="E740" s="3"/>
      <c r="F740" s="3"/>
      <c r="G740" s="3"/>
      <c r="H740" s="3"/>
      <c r="I740" s="3"/>
      <c r="J740" s="3"/>
      <c r="K740" s="3"/>
      <c r="L740" s="3"/>
      <c r="M740" s="3"/>
      <c r="N740" s="3"/>
      <c r="O740" s="3"/>
      <c r="P740" s="3"/>
      <c r="Q740" s="3"/>
      <c r="R740" s="3"/>
      <c r="S740" s="3"/>
      <c r="T740" s="3"/>
      <c r="U740" s="3"/>
      <c r="V740" s="3"/>
      <c r="W740" s="3"/>
      <c r="X740" s="3"/>
      <c r="Y740" s="3"/>
      <c r="Z740" s="3"/>
      <c r="AA740" s="3"/>
      <c r="AB740" s="3"/>
      <c r="AC740" s="3"/>
      <c r="AD740" s="3"/>
      <c r="AE740" s="3"/>
      <c r="AF740" s="3"/>
      <c r="AG740" s="3"/>
      <c r="AH740" s="3"/>
      <c r="AI740" s="3"/>
      <c r="AJ740" s="3"/>
      <c r="AK740" s="3"/>
      <c r="AL740" s="3"/>
      <c r="AM740" s="3"/>
      <c r="AN740" s="3"/>
      <c r="AO740" s="3"/>
      <c r="AP740" s="3"/>
      <c r="AQ740" s="3"/>
      <c r="AR740" s="3"/>
      <c r="AS740" s="3"/>
      <c r="AT740" s="3"/>
      <c r="AU740" s="3"/>
      <c r="AV740" s="3"/>
      <c r="AW740" s="3"/>
      <c r="AX740" s="3"/>
      <c r="AY740" s="3"/>
      <c r="AZ740" s="3"/>
      <c r="BA740" s="3"/>
      <c r="BB740" s="3"/>
      <c r="BC740" s="3"/>
      <c r="BD740" s="3"/>
      <c r="BE740" s="3"/>
      <c r="BF740" s="3"/>
      <c r="BG740" s="3"/>
      <c r="BH740" s="3"/>
      <c r="BI740" s="3"/>
      <c r="BJ740" s="3"/>
      <c r="BK740" s="3"/>
      <c r="BL740" s="3"/>
      <c r="BM740" s="3"/>
      <c r="BN740" s="3"/>
      <c r="BO740" s="3"/>
      <c r="BP740" s="3"/>
      <c r="BQ740" s="3"/>
      <c r="BR740" s="3"/>
      <c r="BS740" s="3"/>
    </row>
    <row r="741" spans="1:71" ht="12.75" hidden="1" customHeight="1">
      <c r="A741" s="3"/>
      <c r="B741" s="3"/>
      <c r="C741" s="3"/>
      <c r="D741" s="3"/>
      <c r="E741" s="3"/>
      <c r="F741" s="3"/>
      <c r="G741" s="3"/>
      <c r="H741" s="3"/>
      <c r="I741" s="3"/>
      <c r="J741" s="3"/>
      <c r="K741" s="3"/>
      <c r="L741" s="3"/>
      <c r="M741" s="3"/>
      <c r="N741" s="3"/>
      <c r="O741" s="3"/>
      <c r="P741" s="3"/>
      <c r="Q741" s="3"/>
      <c r="R741" s="3"/>
      <c r="S741" s="3"/>
      <c r="T741" s="3"/>
      <c r="U741" s="3"/>
      <c r="V741" s="3"/>
      <c r="W741" s="3"/>
      <c r="X741" s="3"/>
      <c r="Y741" s="3"/>
      <c r="Z741" s="3"/>
      <c r="AA741" s="3"/>
      <c r="AB741" s="3"/>
      <c r="AC741" s="3"/>
      <c r="AD741" s="3"/>
      <c r="AE741" s="3"/>
      <c r="AF741" s="3"/>
      <c r="AG741" s="3"/>
      <c r="AH741" s="3"/>
      <c r="AI741" s="3"/>
      <c r="AJ741" s="3"/>
      <c r="AK741" s="3"/>
      <c r="AL741" s="3"/>
      <c r="AM741" s="3"/>
      <c r="AN741" s="3"/>
      <c r="AO741" s="3"/>
      <c r="AP741" s="3"/>
      <c r="AQ741" s="3"/>
      <c r="AR741" s="3"/>
      <c r="AS741" s="3"/>
      <c r="AT741" s="3"/>
      <c r="AU741" s="3"/>
      <c r="AV741" s="3"/>
      <c r="AW741" s="3"/>
      <c r="AX741" s="3"/>
      <c r="AY741" s="3"/>
      <c r="AZ741" s="3"/>
      <c r="BA741" s="3"/>
      <c r="BB741" s="3"/>
      <c r="BC741" s="3"/>
      <c r="BD741" s="3"/>
      <c r="BE741" s="3"/>
      <c r="BF741" s="3"/>
      <c r="BG741" s="3"/>
      <c r="BH741" s="3"/>
      <c r="BI741" s="3"/>
      <c r="BJ741" s="3"/>
      <c r="BK741" s="3"/>
      <c r="BL741" s="3"/>
      <c r="BM741" s="3"/>
      <c r="BN741" s="3"/>
      <c r="BO741" s="3"/>
      <c r="BP741" s="3"/>
      <c r="BQ741" s="3"/>
      <c r="BR741" s="3"/>
      <c r="BS741" s="3"/>
    </row>
    <row r="742" spans="1:71" ht="12.75" hidden="1" customHeight="1">
      <c r="A742" s="3"/>
      <c r="B742" s="3"/>
      <c r="C742" s="3"/>
      <c r="D742" s="3"/>
      <c r="E742" s="3"/>
      <c r="F742" s="3"/>
      <c r="G742" s="3"/>
      <c r="H742" s="3"/>
      <c r="I742" s="3"/>
      <c r="J742" s="3"/>
      <c r="K742" s="3"/>
      <c r="L742" s="3"/>
      <c r="M742" s="3"/>
      <c r="N742" s="3"/>
      <c r="O742" s="3"/>
      <c r="P742" s="3"/>
      <c r="Q742" s="3"/>
      <c r="R742" s="3"/>
      <c r="S742" s="3"/>
      <c r="T742" s="3"/>
      <c r="U742" s="3"/>
      <c r="V742" s="3"/>
      <c r="W742" s="3"/>
      <c r="X742" s="3"/>
      <c r="Y742" s="3"/>
      <c r="Z742" s="3"/>
      <c r="AA742" s="3"/>
      <c r="AB742" s="3"/>
      <c r="AC742" s="3"/>
      <c r="AD742" s="3"/>
      <c r="AE742" s="3"/>
      <c r="AF742" s="3"/>
      <c r="AG742" s="3"/>
      <c r="AH742" s="3"/>
      <c r="AI742" s="3"/>
      <c r="AJ742" s="3"/>
      <c r="AK742" s="3"/>
      <c r="AL742" s="3"/>
      <c r="AM742" s="3"/>
      <c r="AN742" s="3"/>
      <c r="AO742" s="3"/>
      <c r="AP742" s="3"/>
      <c r="AQ742" s="3"/>
      <c r="AR742" s="3"/>
      <c r="AS742" s="3"/>
      <c r="AT742" s="3"/>
      <c r="AU742" s="3"/>
      <c r="AV742" s="3"/>
      <c r="AW742" s="3"/>
      <c r="AX742" s="3"/>
      <c r="AY742" s="3"/>
      <c r="AZ742" s="3"/>
      <c r="BA742" s="3"/>
      <c r="BB742" s="3"/>
      <c r="BC742" s="3"/>
      <c r="BD742" s="3"/>
      <c r="BE742" s="3"/>
      <c r="BF742" s="3"/>
      <c r="BG742" s="3"/>
      <c r="BH742" s="3"/>
      <c r="BI742" s="3"/>
      <c r="BJ742" s="3"/>
      <c r="BK742" s="3"/>
      <c r="BL742" s="3"/>
      <c r="BM742" s="3"/>
      <c r="BN742" s="3"/>
      <c r="BO742" s="3"/>
      <c r="BP742" s="3"/>
      <c r="BQ742" s="3"/>
      <c r="BR742" s="3"/>
      <c r="BS742" s="3"/>
    </row>
    <row r="743" spans="1:71" ht="12.75" hidden="1" customHeight="1">
      <c r="A743" s="3"/>
      <c r="B743" s="3"/>
      <c r="C743" s="3"/>
      <c r="D743" s="3"/>
      <c r="E743" s="3"/>
      <c r="F743" s="3"/>
      <c r="G743" s="3"/>
      <c r="H743" s="3"/>
      <c r="I743" s="3"/>
      <c r="J743" s="3"/>
      <c r="K743" s="3"/>
      <c r="L743" s="3"/>
      <c r="M743" s="3"/>
      <c r="N743" s="3"/>
      <c r="O743" s="3"/>
      <c r="P743" s="3"/>
      <c r="Q743" s="3"/>
      <c r="R743" s="3"/>
      <c r="S743" s="3"/>
      <c r="T743" s="3"/>
      <c r="U743" s="3"/>
      <c r="V743" s="3"/>
      <c r="W743" s="3"/>
      <c r="X743" s="3"/>
      <c r="Y743" s="3"/>
      <c r="Z743" s="3"/>
      <c r="AA743" s="3"/>
      <c r="AB743" s="3"/>
      <c r="AC743" s="3"/>
      <c r="AD743" s="3"/>
      <c r="AE743" s="3"/>
      <c r="AF743" s="3"/>
      <c r="AG743" s="3"/>
      <c r="AH743" s="3"/>
      <c r="AI743" s="3"/>
      <c r="AJ743" s="3"/>
      <c r="AK743" s="3"/>
      <c r="AL743" s="3"/>
      <c r="AM743" s="3"/>
      <c r="AN743" s="3"/>
      <c r="AO743" s="3"/>
      <c r="AP743" s="3"/>
      <c r="AQ743" s="3"/>
      <c r="AR743" s="3"/>
      <c r="AS743" s="3"/>
      <c r="AT743" s="3"/>
      <c r="AU743" s="3"/>
      <c r="AV743" s="3"/>
      <c r="AW743" s="3"/>
      <c r="AX743" s="3"/>
      <c r="AY743" s="3"/>
      <c r="AZ743" s="3"/>
      <c r="BA743" s="3"/>
      <c r="BB743" s="3"/>
      <c r="BC743" s="3"/>
      <c r="BD743" s="3"/>
      <c r="BE743" s="3"/>
      <c r="BF743" s="3"/>
      <c r="BG743" s="3"/>
      <c r="BH743" s="3"/>
      <c r="BI743" s="3"/>
      <c r="BJ743" s="3"/>
      <c r="BK743" s="3"/>
      <c r="BL743" s="3"/>
      <c r="BM743" s="3"/>
      <c r="BN743" s="3"/>
      <c r="BO743" s="3"/>
      <c r="BP743" s="3"/>
      <c r="BQ743" s="3"/>
      <c r="BR743" s="3"/>
      <c r="BS743" s="3"/>
    </row>
    <row r="744" spans="1:71" ht="12.75" hidden="1" customHeight="1">
      <c r="A744" s="3"/>
      <c r="B744" s="3"/>
      <c r="C744" s="3"/>
      <c r="D744" s="3"/>
      <c r="E744" s="3"/>
      <c r="F744" s="3"/>
      <c r="G744" s="3"/>
      <c r="H744" s="3"/>
      <c r="I744" s="3"/>
      <c r="J744" s="3"/>
      <c r="K744" s="3"/>
      <c r="L744" s="3"/>
      <c r="M744" s="3"/>
      <c r="N744" s="3"/>
      <c r="O744" s="3"/>
      <c r="P744" s="3"/>
      <c r="Q744" s="3"/>
      <c r="R744" s="3"/>
      <c r="S744" s="3"/>
      <c r="T744" s="3"/>
      <c r="U744" s="3"/>
      <c r="V744" s="3"/>
      <c r="W744" s="3"/>
      <c r="X744" s="3"/>
      <c r="Y744" s="3"/>
      <c r="Z744" s="3"/>
      <c r="AA744" s="3"/>
      <c r="AB744" s="3"/>
      <c r="AC744" s="3"/>
      <c r="AD744" s="3"/>
      <c r="AE744" s="3"/>
      <c r="AF744" s="3"/>
      <c r="AG744" s="3"/>
      <c r="AH744" s="3"/>
      <c r="AI744" s="3"/>
      <c r="AJ744" s="3"/>
      <c r="AK744" s="3"/>
      <c r="AL744" s="3"/>
      <c r="AM744" s="3"/>
      <c r="AN744" s="3"/>
      <c r="AO744" s="3"/>
      <c r="AP744" s="3"/>
      <c r="AQ744" s="3"/>
      <c r="AR744" s="3"/>
      <c r="AS744" s="3"/>
      <c r="AT744" s="3"/>
      <c r="AU744" s="3"/>
      <c r="AV744" s="3"/>
      <c r="AW744" s="3"/>
      <c r="AX744" s="3"/>
      <c r="AY744" s="3"/>
      <c r="AZ744" s="3"/>
      <c r="BA744" s="3"/>
      <c r="BB744" s="3"/>
      <c r="BC744" s="3"/>
      <c r="BD744" s="3"/>
      <c r="BE744" s="3"/>
      <c r="BF744" s="3"/>
      <c r="BG744" s="3"/>
      <c r="BH744" s="3"/>
      <c r="BI744" s="3"/>
      <c r="BJ744" s="3"/>
      <c r="BK744" s="3"/>
      <c r="BL744" s="3"/>
      <c r="BM744" s="3"/>
      <c r="BN744" s="3"/>
      <c r="BO744" s="3"/>
      <c r="BP744" s="3"/>
      <c r="BQ744" s="3"/>
      <c r="BR744" s="3"/>
      <c r="BS744" s="3"/>
    </row>
    <row r="745" spans="1:71" ht="12.75" hidden="1" customHeight="1">
      <c r="A745" s="3"/>
      <c r="B745" s="3"/>
      <c r="C745" s="3"/>
      <c r="D745" s="3"/>
      <c r="E745" s="3"/>
      <c r="F745" s="3"/>
      <c r="G745" s="3"/>
      <c r="H745" s="3"/>
      <c r="I745" s="3"/>
      <c r="J745" s="3"/>
      <c r="K745" s="3"/>
      <c r="L745" s="3"/>
      <c r="M745" s="3"/>
      <c r="N745" s="3"/>
      <c r="O745" s="3"/>
      <c r="P745" s="3"/>
      <c r="Q745" s="3"/>
      <c r="R745" s="3"/>
      <c r="S745" s="3"/>
      <c r="T745" s="3"/>
      <c r="U745" s="3"/>
      <c r="V745" s="3"/>
      <c r="W745" s="3"/>
      <c r="X745" s="3"/>
      <c r="Y745" s="3"/>
      <c r="Z745" s="3"/>
      <c r="AA745" s="3"/>
      <c r="AB745" s="3"/>
      <c r="AC745" s="3"/>
      <c r="AD745" s="3"/>
      <c r="AE745" s="3"/>
      <c r="AF745" s="3"/>
      <c r="AG745" s="3"/>
      <c r="AH745" s="3"/>
      <c r="AI745" s="3"/>
      <c r="AJ745" s="3"/>
      <c r="AK745" s="3"/>
      <c r="AL745" s="3"/>
      <c r="AM745" s="3"/>
      <c r="AN745" s="3"/>
      <c r="AO745" s="3"/>
      <c r="AP745" s="3"/>
      <c r="AQ745" s="3"/>
      <c r="AR745" s="3"/>
      <c r="AS745" s="3"/>
      <c r="AT745" s="3"/>
      <c r="AU745" s="3"/>
      <c r="AV745" s="3"/>
      <c r="AW745" s="3"/>
      <c r="AX745" s="3"/>
      <c r="AY745" s="3"/>
      <c r="AZ745" s="3"/>
      <c r="BA745" s="3"/>
      <c r="BB745" s="3"/>
      <c r="BC745" s="3"/>
      <c r="BD745" s="3"/>
      <c r="BE745" s="3"/>
      <c r="BF745" s="3"/>
      <c r="BG745" s="3"/>
      <c r="BH745" s="3"/>
      <c r="BI745" s="3"/>
      <c r="BJ745" s="3"/>
      <c r="BK745" s="3"/>
      <c r="BL745" s="3"/>
      <c r="BM745" s="3"/>
      <c r="BN745" s="3"/>
      <c r="BO745" s="3"/>
      <c r="BP745" s="3"/>
      <c r="BQ745" s="3"/>
      <c r="BR745" s="3"/>
      <c r="BS745" s="3"/>
    </row>
    <row r="746" spans="1:71" ht="12.75" hidden="1" customHeight="1">
      <c r="A746" s="3"/>
      <c r="B746" s="3"/>
      <c r="C746" s="3"/>
      <c r="D746" s="3"/>
      <c r="E746" s="3"/>
      <c r="F746" s="3"/>
      <c r="G746" s="3"/>
      <c r="H746" s="3"/>
      <c r="I746" s="3"/>
      <c r="J746" s="3"/>
      <c r="K746" s="3"/>
      <c r="L746" s="3"/>
      <c r="M746" s="3"/>
      <c r="N746" s="3"/>
      <c r="O746" s="3"/>
      <c r="P746" s="3"/>
      <c r="Q746" s="3"/>
      <c r="R746" s="3"/>
      <c r="S746" s="3"/>
      <c r="T746" s="3"/>
      <c r="U746" s="3"/>
      <c r="V746" s="3"/>
      <c r="W746" s="3"/>
      <c r="X746" s="3"/>
      <c r="Y746" s="3"/>
      <c r="Z746" s="3"/>
      <c r="AA746" s="3"/>
      <c r="AB746" s="3"/>
      <c r="AC746" s="3"/>
      <c r="AD746" s="3"/>
      <c r="AE746" s="3"/>
      <c r="AF746" s="3"/>
      <c r="AG746" s="3"/>
      <c r="AH746" s="3"/>
      <c r="AI746" s="3"/>
      <c r="AJ746" s="3"/>
      <c r="AK746" s="3"/>
      <c r="AL746" s="3"/>
      <c r="AM746" s="3"/>
      <c r="AN746" s="3"/>
      <c r="AO746" s="3"/>
      <c r="AP746" s="3"/>
      <c r="AQ746" s="3"/>
      <c r="AR746" s="3"/>
      <c r="AS746" s="3"/>
      <c r="AT746" s="3"/>
      <c r="AU746" s="3"/>
      <c r="AV746" s="3"/>
      <c r="AW746" s="3"/>
      <c r="AX746" s="3"/>
      <c r="AY746" s="3"/>
      <c r="AZ746" s="3"/>
      <c r="BA746" s="3"/>
      <c r="BB746" s="3"/>
      <c r="BC746" s="3"/>
      <c r="BD746" s="3"/>
      <c r="BE746" s="3"/>
      <c r="BF746" s="3"/>
      <c r="BG746" s="3"/>
      <c r="BH746" s="3"/>
      <c r="BI746" s="3"/>
      <c r="BJ746" s="3"/>
      <c r="BK746" s="3"/>
      <c r="BL746" s="3"/>
      <c r="BM746" s="3"/>
      <c r="BN746" s="3"/>
      <c r="BO746" s="3"/>
      <c r="BP746" s="3"/>
      <c r="BQ746" s="3"/>
      <c r="BR746" s="3"/>
      <c r="BS746" s="3"/>
    </row>
    <row r="747" spans="1:71" ht="12.75" hidden="1" customHeight="1">
      <c r="A747" s="3"/>
      <c r="B747" s="3"/>
      <c r="C747" s="3"/>
      <c r="D747" s="3"/>
      <c r="E747" s="3"/>
      <c r="F747" s="3"/>
      <c r="G747" s="3"/>
      <c r="H747" s="3"/>
      <c r="I747" s="3"/>
      <c r="J747" s="3"/>
      <c r="K747" s="3"/>
      <c r="L747" s="3"/>
      <c r="M747" s="3"/>
      <c r="N747" s="3"/>
      <c r="O747" s="3"/>
      <c r="P747" s="3"/>
      <c r="Q747" s="3"/>
      <c r="R747" s="3"/>
      <c r="S747" s="3"/>
      <c r="T747" s="3"/>
      <c r="U747" s="3"/>
      <c r="V747" s="3"/>
      <c r="W747" s="3"/>
      <c r="X747" s="3"/>
      <c r="Y747" s="3"/>
      <c r="Z747" s="3"/>
      <c r="AA747" s="3"/>
      <c r="AB747" s="3"/>
      <c r="AC747" s="3"/>
      <c r="AD747" s="3"/>
      <c r="AE747" s="3"/>
      <c r="AF747" s="3"/>
      <c r="AG747" s="3"/>
      <c r="AH747" s="3"/>
      <c r="AI747" s="3"/>
      <c r="AJ747" s="3"/>
      <c r="AK747" s="3"/>
      <c r="AL747" s="3"/>
      <c r="AM747" s="3"/>
      <c r="AN747" s="3"/>
      <c r="AO747" s="3"/>
      <c r="AP747" s="3"/>
      <c r="AQ747" s="3"/>
      <c r="AR747" s="3"/>
      <c r="AS747" s="3"/>
      <c r="AT747" s="3"/>
      <c r="AU747" s="3"/>
      <c r="AV747" s="3"/>
      <c r="AW747" s="3"/>
      <c r="AX747" s="3"/>
      <c r="AY747" s="3"/>
      <c r="AZ747" s="3"/>
      <c r="BA747" s="3"/>
      <c r="BB747" s="3"/>
      <c r="BC747" s="3"/>
      <c r="BD747" s="3"/>
      <c r="BE747" s="3"/>
      <c r="BF747" s="3"/>
      <c r="BG747" s="3"/>
      <c r="BH747" s="3"/>
      <c r="BI747" s="3"/>
      <c r="BJ747" s="3"/>
      <c r="BK747" s="3"/>
      <c r="BL747" s="3"/>
      <c r="BM747" s="3"/>
      <c r="BN747" s="3"/>
      <c r="BO747" s="3"/>
      <c r="BP747" s="3"/>
      <c r="BQ747" s="3"/>
      <c r="BR747" s="3"/>
      <c r="BS747" s="3"/>
    </row>
    <row r="748" spans="1:71" ht="12.75" hidden="1" customHeight="1">
      <c r="A748" s="3"/>
      <c r="B748" s="3"/>
      <c r="C748" s="3"/>
      <c r="D748" s="3"/>
      <c r="E748" s="3"/>
      <c r="F748" s="3"/>
      <c r="G748" s="3"/>
      <c r="H748" s="3"/>
      <c r="I748" s="3"/>
      <c r="J748" s="3"/>
      <c r="K748" s="3"/>
      <c r="L748" s="3"/>
      <c r="M748" s="3"/>
      <c r="N748" s="3"/>
      <c r="O748" s="3"/>
      <c r="P748" s="3"/>
      <c r="Q748" s="3"/>
      <c r="R748" s="3"/>
      <c r="S748" s="3"/>
      <c r="T748" s="3"/>
      <c r="U748" s="3"/>
      <c r="V748" s="3"/>
      <c r="W748" s="3"/>
      <c r="X748" s="3"/>
      <c r="Y748" s="3"/>
      <c r="Z748" s="3"/>
      <c r="AA748" s="3"/>
      <c r="AB748" s="3"/>
      <c r="AC748" s="3"/>
      <c r="AD748" s="3"/>
      <c r="AE748" s="3"/>
      <c r="AF748" s="3"/>
      <c r="AG748" s="3"/>
      <c r="AH748" s="3"/>
      <c r="AI748" s="3"/>
      <c r="AJ748" s="3"/>
      <c r="AK748" s="3"/>
      <c r="AL748" s="3"/>
      <c r="AM748" s="3"/>
      <c r="AN748" s="3"/>
      <c r="AO748" s="3"/>
      <c r="AP748" s="3"/>
      <c r="AQ748" s="3"/>
      <c r="AR748" s="3"/>
      <c r="AS748" s="3"/>
      <c r="AT748" s="3"/>
      <c r="AU748" s="3"/>
      <c r="AV748" s="3"/>
      <c r="AW748" s="3"/>
      <c r="AX748" s="3"/>
      <c r="AY748" s="3"/>
      <c r="AZ748" s="3"/>
      <c r="BA748" s="3"/>
      <c r="BB748" s="3"/>
      <c r="BC748" s="3"/>
      <c r="BD748" s="3"/>
      <c r="BE748" s="3"/>
      <c r="BF748" s="3"/>
      <c r="BG748" s="3"/>
      <c r="BH748" s="3"/>
      <c r="BI748" s="3"/>
      <c r="BJ748" s="3"/>
      <c r="BK748" s="3"/>
      <c r="BL748" s="3"/>
      <c r="BM748" s="3"/>
      <c r="BN748" s="3"/>
      <c r="BO748" s="3"/>
      <c r="BP748" s="3"/>
      <c r="BQ748" s="3"/>
      <c r="BR748" s="3"/>
      <c r="BS748" s="3"/>
    </row>
    <row r="749" spans="1:71" ht="12.75" hidden="1" customHeight="1">
      <c r="A749" s="3"/>
      <c r="B749" s="3"/>
      <c r="C749" s="3"/>
      <c r="D749" s="3"/>
      <c r="E749" s="3"/>
      <c r="F749" s="3"/>
      <c r="G749" s="3"/>
      <c r="H749" s="3"/>
      <c r="I749" s="3"/>
      <c r="J749" s="3"/>
      <c r="K749" s="3"/>
      <c r="L749" s="3"/>
      <c r="M749" s="3"/>
      <c r="N749" s="3"/>
      <c r="O749" s="3"/>
      <c r="P749" s="3"/>
      <c r="Q749" s="3"/>
      <c r="R749" s="3"/>
      <c r="S749" s="3"/>
      <c r="T749" s="3"/>
      <c r="U749" s="3"/>
      <c r="V749" s="3"/>
      <c r="W749" s="3"/>
      <c r="X749" s="3"/>
      <c r="Y749" s="3"/>
      <c r="Z749" s="3"/>
      <c r="AA749" s="3"/>
      <c r="AB749" s="3"/>
      <c r="AC749" s="3"/>
      <c r="AD749" s="3"/>
      <c r="AE749" s="3"/>
      <c r="AF749" s="3"/>
      <c r="AG749" s="3"/>
      <c r="AH749" s="3"/>
      <c r="AI749" s="3"/>
      <c r="AJ749" s="3"/>
      <c r="AK749" s="3"/>
      <c r="AL749" s="3"/>
      <c r="AM749" s="3"/>
      <c r="AN749" s="3"/>
      <c r="AO749" s="3"/>
      <c r="AP749" s="3"/>
      <c r="AQ749" s="3"/>
      <c r="AR749" s="3"/>
      <c r="AS749" s="3"/>
      <c r="AT749" s="3"/>
      <c r="AU749" s="3"/>
      <c r="AV749" s="3"/>
      <c r="AW749" s="3"/>
      <c r="AX749" s="3"/>
      <c r="AY749" s="3"/>
      <c r="AZ749" s="3"/>
      <c r="BA749" s="3"/>
      <c r="BB749" s="3"/>
      <c r="BC749" s="3"/>
      <c r="BD749" s="3"/>
      <c r="BE749" s="3"/>
      <c r="BF749" s="3"/>
      <c r="BG749" s="3"/>
      <c r="BH749" s="3"/>
      <c r="BI749" s="3"/>
      <c r="BJ749" s="3"/>
      <c r="BK749" s="3"/>
      <c r="BL749" s="3"/>
      <c r="BM749" s="3"/>
      <c r="BN749" s="3"/>
      <c r="BO749" s="3"/>
      <c r="BP749" s="3"/>
      <c r="BQ749" s="3"/>
      <c r="BR749" s="3"/>
      <c r="BS749" s="3"/>
    </row>
    <row r="750" spans="1:71" ht="12.75" hidden="1" customHeight="1">
      <c r="A750" s="3"/>
      <c r="B750" s="3"/>
      <c r="C750" s="3"/>
      <c r="D750" s="3"/>
      <c r="E750" s="3"/>
      <c r="F750" s="3"/>
      <c r="G750" s="3"/>
      <c r="H750" s="3"/>
      <c r="I750" s="3"/>
      <c r="J750" s="3"/>
      <c r="K750" s="3"/>
      <c r="L750" s="3"/>
      <c r="M750" s="3"/>
      <c r="N750" s="3"/>
      <c r="O750" s="3"/>
      <c r="P750" s="3"/>
      <c r="Q750" s="3"/>
      <c r="R750" s="3"/>
      <c r="S750" s="3"/>
      <c r="T750" s="3"/>
      <c r="U750" s="3"/>
      <c r="V750" s="3"/>
      <c r="W750" s="3"/>
      <c r="X750" s="3"/>
      <c r="Y750" s="3"/>
      <c r="Z750" s="3"/>
      <c r="AA750" s="3"/>
      <c r="AB750" s="3"/>
      <c r="AC750" s="3"/>
      <c r="AD750" s="3"/>
      <c r="AE750" s="3"/>
      <c r="AF750" s="3"/>
      <c r="AG750" s="3"/>
      <c r="AH750" s="3"/>
      <c r="AI750" s="3"/>
      <c r="AJ750" s="3"/>
      <c r="AK750" s="3"/>
      <c r="AL750" s="3"/>
      <c r="AM750" s="3"/>
      <c r="AN750" s="3"/>
      <c r="AO750" s="3"/>
      <c r="AP750" s="3"/>
      <c r="AQ750" s="3"/>
      <c r="AR750" s="3"/>
      <c r="AS750" s="3"/>
      <c r="AT750" s="3"/>
      <c r="AU750" s="3"/>
      <c r="AV750" s="3"/>
      <c r="AW750" s="3"/>
      <c r="AX750" s="3"/>
      <c r="AY750" s="3"/>
      <c r="AZ750" s="3"/>
      <c r="BA750" s="3"/>
      <c r="BB750" s="3"/>
      <c r="BC750" s="3"/>
      <c r="BD750" s="3"/>
      <c r="BE750" s="3"/>
      <c r="BF750" s="3"/>
      <c r="BG750" s="3"/>
      <c r="BH750" s="3"/>
      <c r="BI750" s="3"/>
      <c r="BJ750" s="3"/>
      <c r="BK750" s="3"/>
      <c r="BL750" s="3"/>
      <c r="BM750" s="3"/>
      <c r="BN750" s="3"/>
      <c r="BO750" s="3"/>
      <c r="BP750" s="3"/>
      <c r="BQ750" s="3"/>
      <c r="BR750" s="3"/>
      <c r="BS750" s="3"/>
    </row>
    <row r="751" spans="1:71" ht="12.75" hidden="1" customHeight="1">
      <c r="A751" s="3"/>
      <c r="B751" s="3"/>
      <c r="C751" s="3"/>
      <c r="D751" s="3"/>
      <c r="E751" s="3"/>
      <c r="F751" s="3"/>
      <c r="G751" s="3"/>
      <c r="H751" s="3"/>
      <c r="I751" s="3"/>
      <c r="J751" s="3"/>
      <c r="K751" s="3"/>
      <c r="L751" s="3"/>
      <c r="M751" s="3"/>
      <c r="N751" s="3"/>
      <c r="O751" s="3"/>
      <c r="P751" s="3"/>
      <c r="Q751" s="3"/>
      <c r="R751" s="3"/>
      <c r="S751" s="3"/>
      <c r="T751" s="3"/>
      <c r="U751" s="3"/>
      <c r="V751" s="3"/>
      <c r="W751" s="3"/>
      <c r="X751" s="3"/>
      <c r="Y751" s="3"/>
      <c r="Z751" s="3"/>
      <c r="AA751" s="3"/>
      <c r="AB751" s="3"/>
      <c r="AC751" s="3"/>
      <c r="AD751" s="3"/>
      <c r="AE751" s="3"/>
      <c r="AF751" s="3"/>
      <c r="AG751" s="3"/>
      <c r="AH751" s="3"/>
      <c r="AI751" s="3"/>
      <c r="AJ751" s="3"/>
      <c r="AK751" s="3"/>
      <c r="AL751" s="3"/>
      <c r="AM751" s="3"/>
      <c r="AN751" s="3"/>
      <c r="AO751" s="3"/>
      <c r="AP751" s="3"/>
      <c r="AQ751" s="3"/>
      <c r="AR751" s="3"/>
      <c r="AS751" s="3"/>
      <c r="AT751" s="3"/>
      <c r="AU751" s="3"/>
      <c r="AV751" s="3"/>
      <c r="AW751" s="3"/>
      <c r="AX751" s="3"/>
      <c r="AY751" s="3"/>
      <c r="AZ751" s="3"/>
      <c r="BA751" s="3"/>
      <c r="BB751" s="3"/>
      <c r="BC751" s="3"/>
      <c r="BD751" s="3"/>
      <c r="BE751" s="3"/>
      <c r="BF751" s="3"/>
      <c r="BG751" s="3"/>
      <c r="BH751" s="3"/>
      <c r="BI751" s="3"/>
      <c r="BJ751" s="3"/>
      <c r="BK751" s="3"/>
      <c r="BL751" s="3"/>
      <c r="BM751" s="3"/>
      <c r="BN751" s="3"/>
      <c r="BO751" s="3"/>
      <c r="BP751" s="3"/>
      <c r="BQ751" s="3"/>
      <c r="BR751" s="3"/>
      <c r="BS751" s="3"/>
    </row>
    <row r="752" spans="1:71" ht="12.75" hidden="1" customHeight="1">
      <c r="A752" s="3"/>
      <c r="B752" s="3"/>
      <c r="C752" s="3"/>
      <c r="D752" s="3"/>
      <c r="E752" s="3"/>
      <c r="F752" s="3"/>
      <c r="G752" s="3"/>
      <c r="H752" s="3"/>
      <c r="I752" s="3"/>
      <c r="J752" s="3"/>
      <c r="K752" s="3"/>
      <c r="L752" s="3"/>
      <c r="M752" s="3"/>
      <c r="N752" s="3"/>
      <c r="O752" s="3"/>
      <c r="P752" s="3"/>
      <c r="Q752" s="3"/>
      <c r="R752" s="3"/>
      <c r="S752" s="3"/>
      <c r="T752" s="3"/>
      <c r="U752" s="3"/>
      <c r="V752" s="3"/>
      <c r="W752" s="3"/>
      <c r="X752" s="3"/>
      <c r="Y752" s="3"/>
      <c r="Z752" s="3"/>
      <c r="AA752" s="3"/>
      <c r="AB752" s="3"/>
      <c r="AC752" s="3"/>
      <c r="AD752" s="3"/>
      <c r="AE752" s="3"/>
      <c r="AF752" s="3"/>
      <c r="AG752" s="3"/>
      <c r="AH752" s="3"/>
      <c r="AI752" s="3"/>
      <c r="AJ752" s="3"/>
      <c r="AK752" s="3"/>
      <c r="AL752" s="3"/>
      <c r="AM752" s="3"/>
      <c r="AN752" s="3"/>
      <c r="AO752" s="3"/>
      <c r="AP752" s="3"/>
      <c r="AQ752" s="3"/>
      <c r="AR752" s="3"/>
      <c r="AS752" s="3"/>
      <c r="AT752" s="3"/>
      <c r="AU752" s="3"/>
      <c r="AV752" s="3"/>
      <c r="AW752" s="3"/>
      <c r="AX752" s="3"/>
      <c r="AY752" s="3"/>
      <c r="AZ752" s="3"/>
      <c r="BA752" s="3"/>
      <c r="BB752" s="3"/>
      <c r="BC752" s="3"/>
      <c r="BD752" s="3"/>
      <c r="BE752" s="3"/>
      <c r="BF752" s="3"/>
      <c r="BG752" s="3"/>
      <c r="BH752" s="3"/>
      <c r="BI752" s="3"/>
      <c r="BJ752" s="3"/>
      <c r="BK752" s="3"/>
      <c r="BL752" s="3"/>
      <c r="BM752" s="3"/>
      <c r="BN752" s="3"/>
      <c r="BO752" s="3"/>
      <c r="BP752" s="3"/>
      <c r="BQ752" s="3"/>
      <c r="BR752" s="3"/>
      <c r="BS752" s="3"/>
    </row>
    <row r="753" spans="1:71" ht="12.75" hidden="1" customHeight="1">
      <c r="A753" s="3"/>
      <c r="B753" s="3"/>
      <c r="C753" s="3"/>
      <c r="D753" s="3"/>
      <c r="E753" s="3"/>
      <c r="F753" s="3"/>
      <c r="G753" s="3"/>
      <c r="H753" s="3"/>
      <c r="I753" s="3"/>
      <c r="J753" s="3"/>
      <c r="K753" s="3"/>
      <c r="L753" s="3"/>
      <c r="M753" s="3"/>
      <c r="N753" s="3"/>
      <c r="O753" s="3"/>
      <c r="P753" s="3"/>
      <c r="Q753" s="3"/>
      <c r="R753" s="3"/>
      <c r="S753" s="3"/>
      <c r="T753" s="3"/>
      <c r="U753" s="3"/>
      <c r="V753" s="3"/>
      <c r="W753" s="3"/>
      <c r="X753" s="3"/>
      <c r="Y753" s="3"/>
      <c r="Z753" s="3"/>
      <c r="AA753" s="3"/>
      <c r="AB753" s="3"/>
      <c r="AC753" s="3"/>
      <c r="AD753" s="3"/>
      <c r="AE753" s="3"/>
      <c r="AF753" s="3"/>
      <c r="AG753" s="3"/>
      <c r="AH753" s="3"/>
      <c r="AI753" s="3"/>
      <c r="AJ753" s="3"/>
      <c r="AK753" s="3"/>
      <c r="AL753" s="3"/>
      <c r="AM753" s="3"/>
      <c r="AN753" s="3"/>
      <c r="AO753" s="3"/>
      <c r="AP753" s="3"/>
      <c r="AQ753" s="3"/>
      <c r="AR753" s="3"/>
      <c r="AS753" s="3"/>
      <c r="AT753" s="3"/>
      <c r="AU753" s="3"/>
      <c r="AV753" s="3"/>
      <c r="AW753" s="3"/>
      <c r="AX753" s="3"/>
      <c r="AY753" s="3"/>
      <c r="AZ753" s="3"/>
      <c r="BA753" s="3"/>
      <c r="BB753" s="3"/>
      <c r="BC753" s="3"/>
      <c r="BD753" s="3"/>
      <c r="BE753" s="3"/>
      <c r="BF753" s="3"/>
      <c r="BG753" s="3"/>
      <c r="BH753" s="3"/>
      <c r="BI753" s="3"/>
      <c r="BJ753" s="3"/>
      <c r="BK753" s="3"/>
      <c r="BL753" s="3"/>
      <c r="BM753" s="3"/>
      <c r="BN753" s="3"/>
      <c r="BO753" s="3"/>
      <c r="BP753" s="3"/>
      <c r="BQ753" s="3"/>
      <c r="BR753" s="3"/>
      <c r="BS753" s="3"/>
    </row>
    <row r="754" spans="1:71" ht="12.75" hidden="1" customHeight="1">
      <c r="A754" s="3"/>
      <c r="B754" s="3"/>
      <c r="C754" s="3"/>
      <c r="D754" s="3"/>
      <c r="E754" s="3"/>
      <c r="F754" s="3"/>
      <c r="G754" s="3"/>
      <c r="H754" s="3"/>
      <c r="I754" s="3"/>
      <c r="J754" s="3"/>
      <c r="K754" s="3"/>
      <c r="L754" s="3"/>
      <c r="M754" s="3"/>
      <c r="N754" s="3"/>
      <c r="O754" s="3"/>
      <c r="P754" s="3"/>
      <c r="Q754" s="3"/>
      <c r="R754" s="3"/>
      <c r="S754" s="3"/>
      <c r="T754" s="3"/>
      <c r="U754" s="3"/>
      <c r="V754" s="3"/>
      <c r="W754" s="3"/>
      <c r="X754" s="3"/>
      <c r="Y754" s="3"/>
      <c r="Z754" s="3"/>
      <c r="AA754" s="3"/>
      <c r="AB754" s="3"/>
      <c r="AC754" s="3"/>
      <c r="AD754" s="3"/>
      <c r="AE754" s="3"/>
      <c r="AF754" s="3"/>
      <c r="AG754" s="3"/>
      <c r="AH754" s="3"/>
      <c r="AI754" s="3"/>
      <c r="AJ754" s="3"/>
      <c r="AK754" s="3"/>
      <c r="AL754" s="3"/>
      <c r="AM754" s="3"/>
      <c r="AN754" s="3"/>
      <c r="AO754" s="3"/>
      <c r="AP754" s="3"/>
      <c r="AQ754" s="3"/>
      <c r="AR754" s="3"/>
      <c r="AS754" s="3"/>
      <c r="AT754" s="3"/>
      <c r="AU754" s="3"/>
      <c r="AV754" s="3"/>
      <c r="AW754" s="3"/>
      <c r="AX754" s="3"/>
      <c r="AY754" s="3"/>
      <c r="AZ754" s="3"/>
      <c r="BA754" s="3"/>
      <c r="BB754" s="3"/>
      <c r="BC754" s="3"/>
      <c r="BD754" s="3"/>
      <c r="BE754" s="3"/>
      <c r="BF754" s="3"/>
      <c r="BG754" s="3"/>
      <c r="BH754" s="3"/>
      <c r="BI754" s="3"/>
      <c r="BJ754" s="3"/>
      <c r="BK754" s="3"/>
      <c r="BL754" s="3"/>
      <c r="BM754" s="3"/>
      <c r="BN754" s="3"/>
      <c r="BO754" s="3"/>
      <c r="BP754" s="3"/>
      <c r="BQ754" s="3"/>
      <c r="BR754" s="3"/>
      <c r="BS754" s="3"/>
    </row>
    <row r="755" spans="1:71" ht="12.75" hidden="1" customHeight="1">
      <c r="A755" s="3"/>
      <c r="B755" s="3"/>
      <c r="C755" s="3"/>
      <c r="D755" s="3"/>
      <c r="E755" s="3"/>
      <c r="F755" s="3"/>
      <c r="G755" s="3"/>
      <c r="H755" s="3"/>
      <c r="I755" s="3"/>
      <c r="J755" s="3"/>
      <c r="K755" s="3"/>
      <c r="L755" s="3"/>
      <c r="M755" s="3"/>
      <c r="N755" s="3"/>
      <c r="O755" s="3"/>
      <c r="P755" s="3"/>
      <c r="Q755" s="3"/>
      <c r="R755" s="3"/>
      <c r="S755" s="3"/>
      <c r="T755" s="3"/>
      <c r="U755" s="3"/>
      <c r="V755" s="3"/>
      <c r="W755" s="3"/>
      <c r="X755" s="3"/>
      <c r="Y755" s="3"/>
      <c r="Z755" s="3"/>
      <c r="AA755" s="3"/>
      <c r="AB755" s="3"/>
      <c r="AC755" s="3"/>
      <c r="AD755" s="3"/>
      <c r="AE755" s="3"/>
      <c r="AF755" s="3"/>
      <c r="AG755" s="3"/>
      <c r="AH755" s="3"/>
      <c r="AI755" s="3"/>
      <c r="AJ755" s="3"/>
      <c r="AK755" s="3"/>
      <c r="AL755" s="3"/>
      <c r="AM755" s="3"/>
      <c r="AN755" s="3"/>
      <c r="AO755" s="3"/>
      <c r="AP755" s="3"/>
      <c r="AQ755" s="3"/>
      <c r="AR755" s="3"/>
      <c r="AS755" s="3"/>
      <c r="AT755" s="3"/>
      <c r="AU755" s="3"/>
      <c r="AV755" s="3"/>
      <c r="AW755" s="3"/>
      <c r="AX755" s="3"/>
      <c r="AY755" s="3"/>
      <c r="AZ755" s="3"/>
      <c r="BA755" s="3"/>
      <c r="BB755" s="3"/>
      <c r="BC755" s="3"/>
      <c r="BD755" s="3"/>
      <c r="BE755" s="3"/>
      <c r="BF755" s="3"/>
      <c r="BG755" s="3"/>
      <c r="BH755" s="3"/>
      <c r="BI755" s="3"/>
      <c r="BJ755" s="3"/>
      <c r="BK755" s="3"/>
      <c r="BL755" s="3"/>
      <c r="BM755" s="3"/>
      <c r="BN755" s="3"/>
      <c r="BO755" s="3"/>
      <c r="BP755" s="3"/>
      <c r="BQ755" s="3"/>
      <c r="BR755" s="3"/>
      <c r="BS755" s="3"/>
    </row>
    <row r="756" spans="1:71" ht="12.75" hidden="1" customHeight="1">
      <c r="A756" s="3"/>
      <c r="B756" s="3"/>
      <c r="C756" s="3"/>
      <c r="D756" s="3"/>
      <c r="E756" s="3"/>
      <c r="F756" s="3"/>
      <c r="G756" s="3"/>
      <c r="H756" s="3"/>
      <c r="I756" s="3"/>
      <c r="J756" s="3"/>
      <c r="K756" s="3"/>
      <c r="L756" s="3"/>
      <c r="M756" s="3"/>
      <c r="N756" s="3"/>
      <c r="O756" s="3"/>
      <c r="P756" s="3"/>
      <c r="Q756" s="3"/>
      <c r="R756" s="3"/>
      <c r="S756" s="3"/>
      <c r="T756" s="3"/>
      <c r="U756" s="3"/>
      <c r="V756" s="3"/>
      <c r="W756" s="3"/>
      <c r="X756" s="3"/>
      <c r="Y756" s="3"/>
      <c r="Z756" s="3"/>
      <c r="AA756" s="3"/>
      <c r="AB756" s="3"/>
      <c r="AC756" s="3"/>
      <c r="AD756" s="3"/>
      <c r="AE756" s="3"/>
      <c r="AF756" s="3"/>
      <c r="AG756" s="3"/>
      <c r="AH756" s="3"/>
      <c r="AI756" s="3"/>
      <c r="AJ756" s="3"/>
      <c r="AK756" s="3"/>
      <c r="AL756" s="3"/>
      <c r="AM756" s="3"/>
      <c r="AN756" s="3"/>
      <c r="AO756" s="3"/>
      <c r="AP756" s="3"/>
      <c r="AQ756" s="3"/>
      <c r="AR756" s="3"/>
      <c r="AS756" s="3"/>
      <c r="AT756" s="3"/>
      <c r="AU756" s="3"/>
      <c r="AV756" s="3"/>
      <c r="AW756" s="3"/>
      <c r="AX756" s="3"/>
      <c r="AY756" s="3"/>
      <c r="AZ756" s="3"/>
      <c r="BA756" s="3"/>
      <c r="BB756" s="3"/>
      <c r="BC756" s="3"/>
      <c r="BD756" s="3"/>
      <c r="BE756" s="3"/>
      <c r="BF756" s="3"/>
      <c r="BG756" s="3"/>
      <c r="BH756" s="3"/>
      <c r="BI756" s="3"/>
      <c r="BJ756" s="3"/>
      <c r="BK756" s="3"/>
      <c r="BL756" s="3"/>
      <c r="BM756" s="3"/>
      <c r="BN756" s="3"/>
      <c r="BO756" s="3"/>
      <c r="BP756" s="3"/>
      <c r="BQ756" s="3"/>
      <c r="BR756" s="3"/>
      <c r="BS756" s="3"/>
    </row>
    <row r="757" spans="1:71" ht="12.75" hidden="1" customHeight="1">
      <c r="A757" s="3"/>
      <c r="B757" s="3"/>
      <c r="C757" s="3"/>
      <c r="D757" s="3"/>
      <c r="E757" s="3"/>
      <c r="F757" s="3"/>
      <c r="G757" s="3"/>
      <c r="H757" s="3"/>
      <c r="I757" s="3"/>
      <c r="J757" s="3"/>
      <c r="K757" s="3"/>
      <c r="L757" s="3"/>
      <c r="M757" s="3"/>
      <c r="N757" s="3"/>
      <c r="O757" s="3"/>
      <c r="P757" s="3"/>
      <c r="Q757" s="3"/>
      <c r="R757" s="3"/>
      <c r="S757" s="3"/>
      <c r="T757" s="3"/>
      <c r="U757" s="3"/>
      <c r="V757" s="3"/>
      <c r="W757" s="3"/>
      <c r="X757" s="3"/>
      <c r="Y757" s="3"/>
      <c r="Z757" s="3"/>
      <c r="AA757" s="3"/>
      <c r="AB757" s="3"/>
      <c r="AC757" s="3"/>
      <c r="AD757" s="3"/>
      <c r="AE757" s="3"/>
      <c r="AF757" s="3"/>
      <c r="AG757" s="3"/>
      <c r="AH757" s="3"/>
      <c r="AI757" s="3"/>
      <c r="AJ757" s="3"/>
      <c r="AK757" s="3"/>
      <c r="AL757" s="3"/>
      <c r="AM757" s="3"/>
      <c r="AN757" s="3"/>
      <c r="AO757" s="3"/>
      <c r="AP757" s="3"/>
      <c r="AQ757" s="3"/>
      <c r="AR757" s="3"/>
      <c r="AS757" s="3"/>
      <c r="AT757" s="3"/>
      <c r="AU757" s="3"/>
      <c r="AV757" s="3"/>
      <c r="AW757" s="3"/>
      <c r="AX757" s="3"/>
      <c r="AY757" s="3"/>
      <c r="AZ757" s="3"/>
      <c r="BA757" s="3"/>
      <c r="BB757" s="3"/>
      <c r="BC757" s="3"/>
      <c r="BD757" s="3"/>
      <c r="BE757" s="3"/>
      <c r="BF757" s="3"/>
      <c r="BG757" s="3"/>
      <c r="BH757" s="3"/>
      <c r="BI757" s="3"/>
      <c r="BJ757" s="3"/>
      <c r="BK757" s="3"/>
      <c r="BL757" s="3"/>
      <c r="BM757" s="3"/>
      <c r="BN757" s="3"/>
      <c r="BO757" s="3"/>
      <c r="BP757" s="3"/>
      <c r="BQ757" s="3"/>
      <c r="BR757" s="3"/>
      <c r="BS757" s="3"/>
    </row>
    <row r="758" spans="1:71" ht="12.75" hidden="1" customHeight="1">
      <c r="A758" s="3"/>
      <c r="B758" s="3"/>
      <c r="C758" s="3"/>
      <c r="D758" s="3"/>
      <c r="E758" s="3"/>
      <c r="F758" s="3"/>
      <c r="G758" s="3"/>
      <c r="H758" s="3"/>
      <c r="I758" s="3"/>
      <c r="J758" s="3"/>
      <c r="K758" s="3"/>
      <c r="L758" s="3"/>
      <c r="M758" s="3"/>
      <c r="N758" s="3"/>
      <c r="O758" s="3"/>
      <c r="P758" s="3"/>
      <c r="Q758" s="3"/>
      <c r="R758" s="3"/>
      <c r="S758" s="3"/>
      <c r="T758" s="3"/>
      <c r="U758" s="3"/>
      <c r="V758" s="3"/>
      <c r="W758" s="3"/>
      <c r="X758" s="3"/>
      <c r="Y758" s="3"/>
      <c r="Z758" s="3"/>
      <c r="AA758" s="3"/>
      <c r="AB758" s="3"/>
      <c r="AC758" s="3"/>
      <c r="AD758" s="3"/>
      <c r="AE758" s="3"/>
      <c r="AF758" s="3"/>
      <c r="AG758" s="3"/>
      <c r="AH758" s="3"/>
      <c r="AI758" s="3"/>
      <c r="AJ758" s="3"/>
      <c r="AK758" s="3"/>
      <c r="AL758" s="3"/>
      <c r="AM758" s="3"/>
      <c r="AN758" s="3"/>
      <c r="AO758" s="3"/>
      <c r="AP758" s="3"/>
      <c r="AQ758" s="3"/>
      <c r="AR758" s="3"/>
      <c r="AS758" s="3"/>
      <c r="AT758" s="3"/>
      <c r="AU758" s="3"/>
      <c r="AV758" s="3"/>
      <c r="AW758" s="3"/>
      <c r="AX758" s="3"/>
      <c r="AY758" s="3"/>
      <c r="AZ758" s="3"/>
      <c r="BA758" s="3"/>
      <c r="BB758" s="3"/>
      <c r="BC758" s="3"/>
      <c r="BD758" s="3"/>
      <c r="BE758" s="3"/>
      <c r="BF758" s="3"/>
      <c r="BG758" s="3"/>
      <c r="BH758" s="3"/>
      <c r="BI758" s="3"/>
      <c r="BJ758" s="3"/>
      <c r="BK758" s="3"/>
      <c r="BL758" s="3"/>
      <c r="BM758" s="3"/>
      <c r="BN758" s="3"/>
      <c r="BO758" s="3"/>
      <c r="BP758" s="3"/>
      <c r="BQ758" s="3"/>
      <c r="BR758" s="3"/>
      <c r="BS758" s="3"/>
    </row>
    <row r="759" spans="1:71" ht="12.75" hidden="1" customHeight="1">
      <c r="A759" s="3"/>
      <c r="B759" s="3"/>
      <c r="C759" s="3"/>
      <c r="D759" s="3"/>
      <c r="E759" s="3"/>
      <c r="F759" s="3"/>
      <c r="G759" s="3"/>
      <c r="H759" s="3"/>
      <c r="I759" s="3"/>
      <c r="J759" s="3"/>
      <c r="K759" s="3"/>
      <c r="L759" s="3"/>
      <c r="M759" s="3"/>
      <c r="N759" s="3"/>
      <c r="O759" s="3"/>
      <c r="P759" s="3"/>
      <c r="Q759" s="3"/>
      <c r="R759" s="3"/>
      <c r="S759" s="3"/>
      <c r="T759" s="3"/>
      <c r="U759" s="3"/>
      <c r="V759" s="3"/>
      <c r="W759" s="3"/>
      <c r="X759" s="3"/>
      <c r="Y759" s="3"/>
      <c r="Z759" s="3"/>
      <c r="AA759" s="3"/>
      <c r="AB759" s="3"/>
      <c r="AC759" s="3"/>
      <c r="AD759" s="3"/>
      <c r="AE759" s="3"/>
      <c r="AF759" s="3"/>
      <c r="AG759" s="3"/>
      <c r="AH759" s="3"/>
      <c r="AI759" s="3"/>
      <c r="AJ759" s="3"/>
      <c r="AK759" s="3"/>
      <c r="AL759" s="3"/>
      <c r="AM759" s="3"/>
      <c r="AN759" s="3"/>
      <c r="AO759" s="3"/>
      <c r="AP759" s="3"/>
      <c r="AQ759" s="3"/>
      <c r="AR759" s="3"/>
      <c r="AS759" s="3"/>
      <c r="AT759" s="3"/>
      <c r="AU759" s="3"/>
      <c r="AV759" s="3"/>
      <c r="AW759" s="3"/>
      <c r="AX759" s="3"/>
      <c r="AY759" s="3"/>
      <c r="AZ759" s="3"/>
      <c r="BA759" s="3"/>
      <c r="BB759" s="3"/>
      <c r="BC759" s="3"/>
      <c r="BD759" s="3"/>
      <c r="BE759" s="3"/>
      <c r="BF759" s="3"/>
      <c r="BG759" s="3"/>
      <c r="BH759" s="3"/>
      <c r="BI759" s="3"/>
      <c r="BJ759" s="3"/>
      <c r="BK759" s="3"/>
      <c r="BL759" s="3"/>
      <c r="BM759" s="3"/>
      <c r="BN759" s="3"/>
      <c r="BO759" s="3"/>
      <c r="BP759" s="3"/>
      <c r="BQ759" s="3"/>
      <c r="BR759" s="3"/>
      <c r="BS759" s="3"/>
    </row>
    <row r="760" spans="1:71" ht="12.75" hidden="1" customHeight="1">
      <c r="A760" s="3"/>
      <c r="B760" s="3"/>
      <c r="C760" s="3"/>
      <c r="D760" s="3"/>
      <c r="E760" s="3"/>
      <c r="F760" s="3"/>
      <c r="G760" s="3"/>
      <c r="H760" s="3"/>
      <c r="I760" s="3"/>
      <c r="J760" s="3"/>
      <c r="K760" s="3"/>
      <c r="L760" s="3"/>
      <c r="M760" s="3"/>
      <c r="N760" s="3"/>
      <c r="O760" s="3"/>
      <c r="P760" s="3"/>
      <c r="Q760" s="3"/>
      <c r="R760" s="3"/>
      <c r="S760" s="3"/>
      <c r="T760" s="3"/>
      <c r="U760" s="3"/>
      <c r="V760" s="3"/>
      <c r="W760" s="3"/>
      <c r="X760" s="3"/>
      <c r="Y760" s="3"/>
      <c r="Z760" s="3"/>
      <c r="AA760" s="3"/>
      <c r="AB760" s="3"/>
      <c r="AC760" s="3"/>
      <c r="AD760" s="3"/>
      <c r="AE760" s="3"/>
      <c r="AF760" s="3"/>
      <c r="AG760" s="3"/>
      <c r="AH760" s="3"/>
      <c r="AI760" s="3"/>
      <c r="AJ760" s="3"/>
      <c r="AK760" s="3"/>
      <c r="AL760" s="3"/>
      <c r="AM760" s="3"/>
      <c r="AN760" s="3"/>
      <c r="AO760" s="3"/>
      <c r="AP760" s="3"/>
      <c r="AQ760" s="3"/>
      <c r="AR760" s="3"/>
      <c r="AS760" s="3"/>
      <c r="AT760" s="3"/>
      <c r="AU760" s="3"/>
      <c r="AV760" s="3"/>
      <c r="AW760" s="3"/>
      <c r="AX760" s="3"/>
      <c r="AY760" s="3"/>
      <c r="AZ760" s="3"/>
      <c r="BA760" s="3"/>
      <c r="BB760" s="3"/>
      <c r="BC760" s="3"/>
      <c r="BD760" s="3"/>
      <c r="BE760" s="3"/>
      <c r="BF760" s="3"/>
      <c r="BG760" s="3"/>
      <c r="BH760" s="3"/>
      <c r="BI760" s="3"/>
      <c r="BJ760" s="3"/>
      <c r="BK760" s="3"/>
      <c r="BL760" s="3"/>
      <c r="BM760" s="3"/>
      <c r="BN760" s="3"/>
      <c r="BO760" s="3"/>
      <c r="BP760" s="3"/>
      <c r="BQ760" s="3"/>
      <c r="BR760" s="3"/>
      <c r="BS760" s="3"/>
    </row>
    <row r="761" spans="1:71" ht="12.75" hidden="1" customHeight="1">
      <c r="A761" s="3"/>
      <c r="B761" s="3"/>
      <c r="C761" s="3"/>
      <c r="D761" s="3"/>
      <c r="E761" s="3"/>
      <c r="F761" s="3"/>
      <c r="G761" s="3"/>
      <c r="H761" s="3"/>
      <c r="I761" s="3"/>
      <c r="J761" s="3"/>
      <c r="K761" s="3"/>
      <c r="L761" s="3"/>
      <c r="M761" s="3"/>
      <c r="N761" s="3"/>
      <c r="O761" s="3"/>
      <c r="P761" s="3"/>
      <c r="Q761" s="3"/>
      <c r="R761" s="3"/>
      <c r="S761" s="3"/>
      <c r="T761" s="3"/>
      <c r="U761" s="3"/>
      <c r="V761" s="3"/>
      <c r="W761" s="3"/>
      <c r="X761" s="3"/>
      <c r="Y761" s="3"/>
      <c r="Z761" s="3"/>
      <c r="AA761" s="3"/>
      <c r="AB761" s="3"/>
      <c r="AC761" s="3"/>
      <c r="AD761" s="3"/>
      <c r="AE761" s="3"/>
      <c r="AF761" s="3"/>
      <c r="AG761" s="3"/>
      <c r="AH761" s="3"/>
      <c r="AI761" s="3"/>
      <c r="AJ761" s="3"/>
      <c r="AK761" s="3"/>
      <c r="AL761" s="3"/>
      <c r="AM761" s="3"/>
      <c r="AN761" s="3"/>
      <c r="AO761" s="3"/>
      <c r="AP761" s="3"/>
      <c r="AQ761" s="3"/>
      <c r="AR761" s="3"/>
      <c r="AS761" s="3"/>
      <c r="AT761" s="3"/>
      <c r="AU761" s="3"/>
      <c r="AV761" s="3"/>
      <c r="AW761" s="3"/>
      <c r="AX761" s="3"/>
      <c r="AY761" s="3"/>
      <c r="AZ761" s="3"/>
      <c r="BA761" s="3"/>
      <c r="BB761" s="3"/>
      <c r="BC761" s="3"/>
      <c r="BD761" s="3"/>
      <c r="BE761" s="3"/>
      <c r="BF761" s="3"/>
      <c r="BG761" s="3"/>
      <c r="BH761" s="3"/>
      <c r="BI761" s="3"/>
      <c r="BJ761" s="3"/>
      <c r="BK761" s="3"/>
      <c r="BL761" s="3"/>
      <c r="BM761" s="3"/>
      <c r="BN761" s="3"/>
      <c r="BO761" s="3"/>
      <c r="BP761" s="3"/>
      <c r="BQ761" s="3"/>
      <c r="BR761" s="3"/>
      <c r="BS761" s="3"/>
    </row>
    <row r="762" spans="1:71" ht="12.75" hidden="1" customHeight="1">
      <c r="A762" s="3"/>
      <c r="B762" s="3"/>
      <c r="C762" s="3"/>
      <c r="D762" s="3"/>
      <c r="E762" s="3"/>
      <c r="F762" s="3"/>
      <c r="G762" s="3"/>
      <c r="H762" s="3"/>
      <c r="I762" s="3"/>
      <c r="J762" s="3"/>
      <c r="K762" s="3"/>
      <c r="L762" s="3"/>
      <c r="M762" s="3"/>
      <c r="N762" s="3"/>
      <c r="O762" s="3"/>
      <c r="P762" s="3"/>
      <c r="Q762" s="3"/>
      <c r="R762" s="3"/>
      <c r="S762" s="3"/>
      <c r="T762" s="3"/>
      <c r="U762" s="3"/>
      <c r="V762" s="3"/>
      <c r="W762" s="3"/>
      <c r="X762" s="3"/>
      <c r="Y762" s="3"/>
      <c r="Z762" s="3"/>
      <c r="AA762" s="3"/>
      <c r="AB762" s="3"/>
      <c r="AC762" s="3"/>
      <c r="AD762" s="3"/>
      <c r="AE762" s="3"/>
      <c r="AF762" s="3"/>
      <c r="AG762" s="3"/>
      <c r="AH762" s="3"/>
      <c r="AI762" s="3"/>
      <c r="AJ762" s="3"/>
      <c r="AK762" s="3"/>
      <c r="AL762" s="3"/>
      <c r="AM762" s="3"/>
      <c r="AN762" s="3"/>
      <c r="AO762" s="3"/>
      <c r="AP762" s="3"/>
      <c r="AQ762" s="3"/>
      <c r="AR762" s="3"/>
      <c r="AS762" s="3"/>
      <c r="AT762" s="3"/>
      <c r="AU762" s="3"/>
      <c r="AV762" s="3"/>
      <c r="AW762" s="3"/>
      <c r="AX762" s="3"/>
      <c r="AY762" s="3"/>
      <c r="AZ762" s="3"/>
      <c r="BA762" s="3"/>
      <c r="BB762" s="3"/>
      <c r="BC762" s="3"/>
      <c r="BD762" s="3"/>
      <c r="BE762" s="3"/>
      <c r="BF762" s="3"/>
      <c r="BG762" s="3"/>
      <c r="BH762" s="3"/>
      <c r="BI762" s="3"/>
      <c r="BJ762" s="3"/>
      <c r="BK762" s="3"/>
      <c r="BL762" s="3"/>
      <c r="BM762" s="3"/>
      <c r="BN762" s="3"/>
      <c r="BO762" s="3"/>
      <c r="BP762" s="3"/>
      <c r="BQ762" s="3"/>
      <c r="BR762" s="3"/>
      <c r="BS762" s="3"/>
    </row>
    <row r="763" spans="1:71" ht="12.75" hidden="1" customHeight="1">
      <c r="A763" s="3"/>
      <c r="B763" s="3"/>
      <c r="C763" s="3"/>
      <c r="D763" s="3"/>
      <c r="E763" s="3"/>
      <c r="F763" s="3"/>
      <c r="G763" s="3"/>
      <c r="H763" s="3"/>
      <c r="I763" s="3"/>
      <c r="J763" s="3"/>
      <c r="K763" s="3"/>
      <c r="L763" s="3"/>
      <c r="M763" s="3"/>
      <c r="N763" s="3"/>
      <c r="O763" s="3"/>
      <c r="P763" s="3"/>
      <c r="Q763" s="3"/>
      <c r="R763" s="3"/>
      <c r="S763" s="3"/>
      <c r="T763" s="3"/>
      <c r="U763" s="3"/>
      <c r="V763" s="3"/>
      <c r="W763" s="3"/>
      <c r="X763" s="3"/>
      <c r="Y763" s="3"/>
      <c r="Z763" s="3"/>
      <c r="AA763" s="3"/>
      <c r="AB763" s="3"/>
      <c r="AC763" s="3"/>
      <c r="AD763" s="3"/>
      <c r="AE763" s="3"/>
      <c r="AF763" s="3"/>
      <c r="AG763" s="3"/>
      <c r="AH763" s="3"/>
      <c r="AI763" s="3"/>
      <c r="AJ763" s="3"/>
      <c r="AK763" s="3"/>
      <c r="AL763" s="3"/>
      <c r="AM763" s="3"/>
      <c r="AN763" s="3"/>
      <c r="AO763" s="3"/>
      <c r="AP763" s="3"/>
      <c r="AQ763" s="3"/>
      <c r="AR763" s="3"/>
      <c r="AS763" s="3"/>
      <c r="AT763" s="3"/>
      <c r="AU763" s="3"/>
      <c r="AV763" s="3"/>
      <c r="AW763" s="3"/>
      <c r="AX763" s="3"/>
      <c r="AY763" s="3"/>
      <c r="AZ763" s="3"/>
      <c r="BA763" s="3"/>
      <c r="BB763" s="3"/>
      <c r="BC763" s="3"/>
      <c r="BD763" s="3"/>
      <c r="BE763" s="3"/>
      <c r="BF763" s="3"/>
      <c r="BG763" s="3"/>
      <c r="BH763" s="3"/>
      <c r="BI763" s="3"/>
      <c r="BJ763" s="3"/>
      <c r="BK763" s="3"/>
      <c r="BL763" s="3"/>
      <c r="BM763" s="3"/>
      <c r="BN763" s="3"/>
      <c r="BO763" s="3"/>
      <c r="BP763" s="3"/>
      <c r="BQ763" s="3"/>
      <c r="BR763" s="3"/>
      <c r="BS763" s="3"/>
    </row>
    <row r="764" spans="1:71" ht="12.75" hidden="1" customHeight="1">
      <c r="A764" s="3"/>
      <c r="B764" s="3"/>
      <c r="C764" s="3"/>
      <c r="D764" s="3"/>
      <c r="E764" s="3"/>
      <c r="F764" s="3"/>
      <c r="G764" s="3"/>
      <c r="H764" s="3"/>
      <c r="I764" s="3"/>
      <c r="J764" s="3"/>
      <c r="K764" s="3"/>
      <c r="L764" s="3"/>
      <c r="M764" s="3"/>
      <c r="N764" s="3"/>
      <c r="O764" s="3"/>
      <c r="P764" s="3"/>
      <c r="Q764" s="3"/>
      <c r="R764" s="3"/>
      <c r="S764" s="3"/>
      <c r="T764" s="3"/>
      <c r="U764" s="3"/>
      <c r="V764" s="3"/>
      <c r="W764" s="3"/>
      <c r="X764" s="3"/>
      <c r="Y764" s="3"/>
      <c r="Z764" s="3"/>
      <c r="AA764" s="3"/>
      <c r="AB764" s="3"/>
      <c r="AC764" s="3"/>
      <c r="AD764" s="3"/>
      <c r="AE764" s="3"/>
      <c r="AF764" s="3"/>
      <c r="AG764" s="3"/>
      <c r="AH764" s="3"/>
      <c r="AI764" s="3"/>
      <c r="AJ764" s="3"/>
      <c r="AK764" s="3"/>
      <c r="AL764" s="3"/>
      <c r="AM764" s="3"/>
      <c r="AN764" s="3"/>
      <c r="AO764" s="3"/>
      <c r="AP764" s="3"/>
      <c r="AQ764" s="3"/>
      <c r="AR764" s="3"/>
      <c r="AS764" s="3"/>
      <c r="AT764" s="3"/>
      <c r="AU764" s="3"/>
      <c r="AV764" s="3"/>
      <c r="AW764" s="3"/>
      <c r="AX764" s="3"/>
      <c r="AY764" s="3"/>
      <c r="AZ764" s="3"/>
      <c r="BA764" s="3"/>
      <c r="BB764" s="3"/>
      <c r="BC764" s="3"/>
      <c r="BD764" s="3"/>
      <c r="BE764" s="3"/>
      <c r="BF764" s="3"/>
      <c r="BG764" s="3"/>
      <c r="BH764" s="3"/>
      <c r="BI764" s="3"/>
      <c r="BJ764" s="3"/>
      <c r="BK764" s="3"/>
      <c r="BL764" s="3"/>
      <c r="BM764" s="3"/>
      <c r="BN764" s="3"/>
      <c r="BO764" s="3"/>
      <c r="BP764" s="3"/>
      <c r="BQ764" s="3"/>
      <c r="BR764" s="3"/>
      <c r="BS764" s="3"/>
    </row>
    <row r="765" spans="1:71" ht="12.75" hidden="1" customHeight="1">
      <c r="A765" s="3"/>
      <c r="B765" s="3"/>
      <c r="C765" s="3"/>
      <c r="D765" s="3"/>
      <c r="E765" s="3"/>
      <c r="F765" s="3"/>
      <c r="G765" s="3"/>
      <c r="H765" s="3"/>
      <c r="I765" s="3"/>
      <c r="J765" s="3"/>
      <c r="K765" s="3"/>
      <c r="L765" s="3"/>
      <c r="M765" s="3"/>
      <c r="N765" s="3"/>
      <c r="O765" s="3"/>
      <c r="P765" s="3"/>
      <c r="Q765" s="3"/>
      <c r="R765" s="3"/>
      <c r="S765" s="3"/>
      <c r="T765" s="3"/>
      <c r="U765" s="3"/>
      <c r="V765" s="3"/>
      <c r="W765" s="3"/>
      <c r="X765" s="3"/>
      <c r="Y765" s="3"/>
      <c r="Z765" s="3"/>
      <c r="AA765" s="3"/>
      <c r="AB765" s="3"/>
      <c r="AC765" s="3"/>
      <c r="AD765" s="3"/>
      <c r="AE765" s="3"/>
      <c r="AF765" s="3"/>
      <c r="AG765" s="3"/>
      <c r="AH765" s="3"/>
      <c r="AI765" s="3"/>
      <c r="AJ765" s="3"/>
      <c r="AK765" s="3"/>
      <c r="AL765" s="3"/>
      <c r="AM765" s="3"/>
      <c r="AN765" s="3"/>
      <c r="AO765" s="3"/>
      <c r="AP765" s="3"/>
      <c r="AQ765" s="3"/>
      <c r="AR765" s="3"/>
      <c r="AS765" s="3"/>
      <c r="AT765" s="3"/>
      <c r="AU765" s="3"/>
      <c r="AV765" s="3"/>
      <c r="AW765" s="3"/>
      <c r="AX765" s="3"/>
      <c r="AY765" s="3"/>
      <c r="AZ765" s="3"/>
      <c r="BA765" s="3"/>
      <c r="BB765" s="3"/>
      <c r="BC765" s="3"/>
      <c r="BD765" s="3"/>
      <c r="BE765" s="3"/>
      <c r="BF765" s="3"/>
      <c r="BG765" s="3"/>
      <c r="BH765" s="3"/>
      <c r="BI765" s="3"/>
      <c r="BJ765" s="3"/>
      <c r="BK765" s="3"/>
      <c r="BL765" s="3"/>
      <c r="BM765" s="3"/>
      <c r="BN765" s="3"/>
      <c r="BO765" s="3"/>
      <c r="BP765" s="3"/>
      <c r="BQ765" s="3"/>
      <c r="BR765" s="3"/>
      <c r="BS765" s="3"/>
    </row>
    <row r="766" spans="1:71" ht="12.75" hidden="1" customHeight="1">
      <c r="A766" s="3"/>
      <c r="B766" s="3"/>
      <c r="C766" s="3"/>
      <c r="D766" s="3"/>
      <c r="E766" s="3"/>
      <c r="F766" s="3"/>
      <c r="G766" s="3"/>
      <c r="H766" s="3"/>
      <c r="I766" s="3"/>
      <c r="J766" s="3"/>
      <c r="K766" s="3"/>
      <c r="L766" s="3"/>
      <c r="M766" s="3"/>
      <c r="N766" s="3"/>
      <c r="O766" s="3"/>
      <c r="P766" s="3"/>
      <c r="Q766" s="3"/>
      <c r="R766" s="3"/>
      <c r="S766" s="3"/>
      <c r="T766" s="3"/>
      <c r="U766" s="3"/>
      <c r="V766" s="3"/>
      <c r="W766" s="3"/>
      <c r="X766" s="3"/>
      <c r="Y766" s="3"/>
      <c r="Z766" s="3"/>
      <c r="AA766" s="3"/>
      <c r="AB766" s="3"/>
      <c r="AC766" s="3"/>
      <c r="AD766" s="3"/>
      <c r="AE766" s="3"/>
      <c r="AF766" s="3"/>
      <c r="AG766" s="3"/>
      <c r="AH766" s="3"/>
      <c r="AI766" s="3"/>
      <c r="AJ766" s="3"/>
      <c r="AK766" s="3"/>
      <c r="AL766" s="3"/>
      <c r="AM766" s="3"/>
      <c r="AN766" s="3"/>
      <c r="AO766" s="3"/>
      <c r="AP766" s="3"/>
      <c r="AQ766" s="3"/>
      <c r="AR766" s="3"/>
      <c r="AS766" s="3"/>
      <c r="AT766" s="3"/>
      <c r="AU766" s="3"/>
      <c r="AV766" s="3"/>
      <c r="AW766" s="3"/>
      <c r="AX766" s="3"/>
      <c r="AY766" s="3"/>
      <c r="AZ766" s="3"/>
      <c r="BA766" s="3"/>
      <c r="BB766" s="3"/>
      <c r="BC766" s="3"/>
      <c r="BD766" s="3"/>
      <c r="BE766" s="3"/>
      <c r="BF766" s="3"/>
      <c r="BG766" s="3"/>
      <c r="BH766" s="3"/>
      <c r="BI766" s="3"/>
      <c r="BJ766" s="3"/>
      <c r="BK766" s="3"/>
      <c r="BL766" s="3"/>
      <c r="BM766" s="3"/>
      <c r="BN766" s="3"/>
      <c r="BO766" s="3"/>
      <c r="BP766" s="3"/>
      <c r="BQ766" s="3"/>
      <c r="BR766" s="3"/>
      <c r="BS766" s="3"/>
    </row>
    <row r="767" spans="1:71" ht="12.75" hidden="1" customHeight="1">
      <c r="A767" s="3"/>
      <c r="B767" s="3"/>
      <c r="C767" s="3"/>
      <c r="D767" s="3"/>
      <c r="E767" s="3"/>
      <c r="F767" s="3"/>
      <c r="G767" s="3"/>
      <c r="H767" s="3"/>
      <c r="I767" s="3"/>
      <c r="J767" s="3"/>
      <c r="K767" s="3"/>
      <c r="L767" s="3"/>
      <c r="M767" s="3"/>
      <c r="N767" s="3"/>
      <c r="O767" s="3"/>
      <c r="P767" s="3"/>
      <c r="Q767" s="3"/>
      <c r="R767" s="3"/>
      <c r="S767" s="3"/>
      <c r="T767" s="3"/>
      <c r="U767" s="3"/>
      <c r="V767" s="3"/>
      <c r="W767" s="3"/>
      <c r="X767" s="3"/>
      <c r="Y767" s="3"/>
      <c r="Z767" s="3"/>
      <c r="AA767" s="3"/>
      <c r="AB767" s="3"/>
      <c r="AC767" s="3"/>
      <c r="AD767" s="3"/>
      <c r="AE767" s="3"/>
      <c r="AF767" s="3"/>
      <c r="AG767" s="3"/>
      <c r="AH767" s="3"/>
      <c r="AI767" s="3"/>
      <c r="AJ767" s="3"/>
      <c r="AK767" s="3"/>
      <c r="AL767" s="3"/>
      <c r="AM767" s="3"/>
      <c r="AN767" s="3"/>
      <c r="AO767" s="3"/>
      <c r="AP767" s="3"/>
      <c r="AQ767" s="3"/>
      <c r="AR767" s="3"/>
      <c r="AS767" s="3"/>
      <c r="AT767" s="3"/>
      <c r="AU767" s="3"/>
      <c r="AV767" s="3"/>
      <c r="AW767" s="3"/>
      <c r="AX767" s="3"/>
      <c r="AY767" s="3"/>
      <c r="AZ767" s="3"/>
      <c r="BA767" s="3"/>
      <c r="BB767" s="3"/>
      <c r="BC767" s="3"/>
      <c r="BD767" s="3"/>
      <c r="BE767" s="3"/>
      <c r="BF767" s="3"/>
      <c r="BG767" s="3"/>
      <c r="BH767" s="3"/>
      <c r="BI767" s="3"/>
      <c r="BJ767" s="3"/>
      <c r="BK767" s="3"/>
      <c r="BL767" s="3"/>
      <c r="BM767" s="3"/>
      <c r="BN767" s="3"/>
      <c r="BO767" s="3"/>
      <c r="BP767" s="3"/>
      <c r="BQ767" s="3"/>
      <c r="BR767" s="3"/>
      <c r="BS767" s="3"/>
    </row>
    <row r="768" spans="1:71" ht="12.75" hidden="1" customHeight="1">
      <c r="A768" s="3"/>
      <c r="B768" s="3"/>
      <c r="C768" s="3"/>
      <c r="D768" s="3"/>
      <c r="E768" s="3"/>
      <c r="F768" s="3"/>
      <c r="G768" s="3"/>
      <c r="H768" s="3"/>
      <c r="I768" s="3"/>
      <c r="J768" s="3"/>
      <c r="K768" s="3"/>
      <c r="L768" s="3"/>
      <c r="M768" s="3"/>
      <c r="N768" s="3"/>
      <c r="O768" s="3"/>
      <c r="P768" s="3"/>
      <c r="Q768" s="3"/>
      <c r="R768" s="3"/>
      <c r="S768" s="3"/>
      <c r="T768" s="3"/>
      <c r="U768" s="3"/>
      <c r="V768" s="3"/>
      <c r="W768" s="3"/>
      <c r="X768" s="3"/>
      <c r="Y768" s="3"/>
      <c r="Z768" s="3"/>
      <c r="AA768" s="3"/>
      <c r="AB768" s="3"/>
      <c r="AC768" s="3"/>
      <c r="AD768" s="3"/>
      <c r="AE768" s="3"/>
      <c r="AF768" s="3"/>
      <c r="AG768" s="3"/>
      <c r="AH768" s="3"/>
      <c r="AI768" s="3"/>
      <c r="AJ768" s="3"/>
      <c r="AK768" s="3"/>
      <c r="AL768" s="3"/>
      <c r="AM768" s="3"/>
      <c r="AN768" s="3"/>
      <c r="AO768" s="3"/>
      <c r="AP768" s="3"/>
      <c r="AQ768" s="3"/>
      <c r="AR768" s="3"/>
      <c r="AS768" s="3"/>
      <c r="AT768" s="3"/>
      <c r="AU768" s="3"/>
      <c r="AV768" s="3"/>
      <c r="AW768" s="3"/>
      <c r="AX768" s="3"/>
      <c r="AY768" s="3"/>
      <c r="AZ768" s="3"/>
      <c r="BA768" s="3"/>
      <c r="BB768" s="3"/>
      <c r="BC768" s="3"/>
      <c r="BD768" s="3"/>
      <c r="BE768" s="3"/>
      <c r="BF768" s="3"/>
      <c r="BG768" s="3"/>
      <c r="BH768" s="3"/>
      <c r="BI768" s="3"/>
      <c r="BJ768" s="3"/>
      <c r="BK768" s="3"/>
      <c r="BL768" s="3"/>
      <c r="BM768" s="3"/>
      <c r="BN768" s="3"/>
      <c r="BO768" s="3"/>
      <c r="BP768" s="3"/>
      <c r="BQ768" s="3"/>
      <c r="BR768" s="3"/>
      <c r="BS768" s="3"/>
    </row>
    <row r="769" spans="1:71" ht="12.75" hidden="1" customHeight="1">
      <c r="A769" s="3"/>
      <c r="B769" s="3"/>
      <c r="C769" s="3"/>
      <c r="D769" s="3"/>
      <c r="E769" s="3"/>
      <c r="F769" s="3"/>
      <c r="G769" s="3"/>
      <c r="H769" s="3"/>
      <c r="I769" s="3"/>
      <c r="J769" s="3"/>
      <c r="K769" s="3"/>
      <c r="L769" s="3"/>
      <c r="M769" s="3"/>
      <c r="N769" s="3"/>
      <c r="O769" s="3"/>
      <c r="P769" s="3"/>
      <c r="Q769" s="3"/>
      <c r="R769" s="3"/>
      <c r="S769" s="3"/>
      <c r="T769" s="3"/>
      <c r="U769" s="3"/>
      <c r="V769" s="3"/>
      <c r="W769" s="3"/>
      <c r="X769" s="3"/>
      <c r="Y769" s="3"/>
      <c r="Z769" s="3"/>
      <c r="AA769" s="3"/>
      <c r="AB769" s="3"/>
      <c r="AC769" s="3"/>
      <c r="AD769" s="3"/>
      <c r="AE769" s="3"/>
      <c r="AF769" s="3"/>
      <c r="AG769" s="3"/>
      <c r="AH769" s="3"/>
      <c r="AI769" s="3"/>
      <c r="AJ769" s="3"/>
      <c r="AK769" s="3"/>
      <c r="AL769" s="3"/>
      <c r="AM769" s="3"/>
      <c r="AN769" s="3"/>
      <c r="AO769" s="3"/>
      <c r="AP769" s="3"/>
      <c r="AQ769" s="3"/>
      <c r="AR769" s="3"/>
      <c r="AS769" s="3"/>
      <c r="AT769" s="3"/>
      <c r="AU769" s="3"/>
      <c r="AV769" s="3"/>
      <c r="AW769" s="3"/>
      <c r="AX769" s="3"/>
      <c r="AY769" s="3"/>
      <c r="AZ769" s="3"/>
      <c r="BA769" s="3"/>
      <c r="BB769" s="3"/>
      <c r="BC769" s="3"/>
      <c r="BD769" s="3"/>
      <c r="BE769" s="3"/>
      <c r="BF769" s="3"/>
      <c r="BG769" s="3"/>
      <c r="BH769" s="3"/>
      <c r="BI769" s="3"/>
      <c r="BJ769" s="3"/>
      <c r="BK769" s="3"/>
      <c r="BL769" s="3"/>
      <c r="BM769" s="3"/>
      <c r="BN769" s="3"/>
      <c r="BO769" s="3"/>
      <c r="BP769" s="3"/>
      <c r="BQ769" s="3"/>
      <c r="BR769" s="3"/>
      <c r="BS769" s="3"/>
    </row>
    <row r="770" spans="1:71" ht="12.75" hidden="1" customHeight="1">
      <c r="A770" s="3"/>
      <c r="B770" s="3"/>
      <c r="C770" s="3"/>
      <c r="D770" s="3"/>
      <c r="E770" s="3"/>
      <c r="F770" s="3"/>
      <c r="G770" s="3"/>
      <c r="H770" s="3"/>
      <c r="I770" s="3"/>
      <c r="J770" s="3"/>
      <c r="K770" s="3"/>
      <c r="L770" s="3"/>
      <c r="M770" s="3"/>
      <c r="N770" s="3"/>
      <c r="O770" s="3"/>
      <c r="P770" s="3"/>
      <c r="Q770" s="3"/>
      <c r="R770" s="3"/>
      <c r="S770" s="3"/>
      <c r="T770" s="3"/>
      <c r="U770" s="3"/>
      <c r="V770" s="3"/>
      <c r="W770" s="3"/>
      <c r="X770" s="3"/>
      <c r="Y770" s="3"/>
      <c r="Z770" s="3"/>
      <c r="AA770" s="3"/>
      <c r="AB770" s="3"/>
      <c r="AC770" s="3"/>
      <c r="AD770" s="3"/>
      <c r="AE770" s="3"/>
      <c r="AF770" s="3"/>
      <c r="AG770" s="3"/>
      <c r="AH770" s="3"/>
      <c r="AI770" s="3"/>
      <c r="AJ770" s="3"/>
      <c r="AK770" s="3"/>
      <c r="AL770" s="3"/>
      <c r="AM770" s="3"/>
      <c r="AN770" s="3"/>
      <c r="AO770" s="3"/>
      <c r="AP770" s="3"/>
      <c r="AQ770" s="3"/>
      <c r="AR770" s="3"/>
      <c r="AS770" s="3"/>
      <c r="AT770" s="3"/>
      <c r="AU770" s="3"/>
      <c r="AV770" s="3"/>
      <c r="AW770" s="3"/>
      <c r="AX770" s="3"/>
      <c r="AY770" s="3"/>
      <c r="AZ770" s="3"/>
      <c r="BA770" s="3"/>
      <c r="BB770" s="3"/>
      <c r="BC770" s="3"/>
      <c r="BD770" s="3"/>
      <c r="BE770" s="3"/>
      <c r="BF770" s="3"/>
      <c r="BG770" s="3"/>
      <c r="BH770" s="3"/>
      <c r="BI770" s="3"/>
      <c r="BJ770" s="3"/>
      <c r="BK770" s="3"/>
      <c r="BL770" s="3"/>
      <c r="BM770" s="3"/>
      <c r="BN770" s="3"/>
      <c r="BO770" s="3"/>
      <c r="BP770" s="3"/>
      <c r="BQ770" s="3"/>
      <c r="BR770" s="3"/>
      <c r="BS770" s="3"/>
    </row>
    <row r="771" spans="1:71" ht="12.75" hidden="1" customHeight="1">
      <c r="A771" s="3"/>
      <c r="B771" s="3"/>
      <c r="C771" s="3"/>
      <c r="D771" s="3"/>
      <c r="E771" s="3"/>
      <c r="F771" s="3"/>
      <c r="G771" s="3"/>
      <c r="H771" s="3"/>
      <c r="I771" s="3"/>
      <c r="J771" s="3"/>
      <c r="K771" s="3"/>
      <c r="L771" s="3"/>
      <c r="M771" s="3"/>
      <c r="N771" s="3"/>
      <c r="O771" s="3"/>
      <c r="P771" s="3"/>
      <c r="Q771" s="3"/>
      <c r="R771" s="3"/>
      <c r="S771" s="3"/>
      <c r="T771" s="3"/>
      <c r="U771" s="3"/>
      <c r="V771" s="3"/>
      <c r="W771" s="3"/>
      <c r="X771" s="3"/>
      <c r="Y771" s="3"/>
      <c r="Z771" s="3"/>
      <c r="AA771" s="3"/>
      <c r="AB771" s="3"/>
      <c r="AC771" s="3"/>
      <c r="AD771" s="3"/>
      <c r="AE771" s="3"/>
      <c r="AF771" s="3"/>
      <c r="AG771" s="3"/>
      <c r="AH771" s="3"/>
      <c r="AI771" s="3"/>
      <c r="AJ771" s="3"/>
      <c r="AK771" s="3"/>
      <c r="AL771" s="3"/>
      <c r="AM771" s="3"/>
      <c r="AN771" s="3"/>
      <c r="AO771" s="3"/>
      <c r="AP771" s="3"/>
      <c r="AQ771" s="3"/>
      <c r="AR771" s="3"/>
      <c r="AS771" s="3"/>
      <c r="AT771" s="3"/>
      <c r="AU771" s="3"/>
      <c r="AV771" s="3"/>
      <c r="AW771" s="3"/>
      <c r="AX771" s="3"/>
      <c r="AY771" s="3"/>
      <c r="AZ771" s="3"/>
      <c r="BA771" s="3"/>
      <c r="BB771" s="3"/>
      <c r="BC771" s="3"/>
      <c r="BD771" s="3"/>
      <c r="BE771" s="3"/>
      <c r="BF771" s="3"/>
      <c r="BG771" s="3"/>
      <c r="BH771" s="3"/>
      <c r="BI771" s="3"/>
      <c r="BJ771" s="3"/>
      <c r="BK771" s="3"/>
      <c r="BL771" s="3"/>
      <c r="BM771" s="3"/>
      <c r="BN771" s="3"/>
      <c r="BO771" s="3"/>
      <c r="BP771" s="3"/>
      <c r="BQ771" s="3"/>
      <c r="BR771" s="3"/>
      <c r="BS771" s="3"/>
    </row>
    <row r="772" spans="1:71" ht="12.75" hidden="1" customHeight="1">
      <c r="A772" s="3"/>
      <c r="B772" s="3"/>
      <c r="C772" s="3"/>
      <c r="D772" s="3"/>
      <c r="E772" s="3"/>
      <c r="F772" s="3"/>
      <c r="G772" s="3"/>
      <c r="H772" s="3"/>
      <c r="I772" s="3"/>
      <c r="J772" s="3"/>
      <c r="K772" s="3"/>
      <c r="L772" s="3"/>
      <c r="M772" s="3"/>
      <c r="N772" s="3"/>
      <c r="O772" s="3"/>
      <c r="P772" s="3"/>
      <c r="Q772" s="3"/>
      <c r="R772" s="3"/>
      <c r="S772" s="3"/>
      <c r="T772" s="3"/>
      <c r="U772" s="3"/>
      <c r="V772" s="3"/>
      <c r="W772" s="3"/>
      <c r="X772" s="3"/>
      <c r="Y772" s="3"/>
      <c r="Z772" s="3"/>
      <c r="AA772" s="3"/>
      <c r="AB772" s="3"/>
      <c r="AC772" s="3"/>
      <c r="AD772" s="3"/>
      <c r="AE772" s="3"/>
      <c r="AF772" s="3"/>
      <c r="AG772" s="3"/>
      <c r="AH772" s="3"/>
      <c r="AI772" s="3"/>
      <c r="AJ772" s="3"/>
      <c r="AK772" s="3"/>
      <c r="AL772" s="3"/>
      <c r="AM772" s="3"/>
      <c r="AN772" s="3"/>
      <c r="AO772" s="3"/>
      <c r="AP772" s="3"/>
      <c r="AQ772" s="3"/>
      <c r="AR772" s="3"/>
      <c r="AS772" s="3"/>
      <c r="AT772" s="3"/>
      <c r="AU772" s="3"/>
      <c r="AV772" s="3"/>
      <c r="AW772" s="3"/>
      <c r="AX772" s="3"/>
      <c r="AY772" s="3"/>
      <c r="AZ772" s="3"/>
      <c r="BA772" s="3"/>
      <c r="BB772" s="3"/>
      <c r="BC772" s="3"/>
      <c r="BD772" s="3"/>
      <c r="BE772" s="3"/>
      <c r="BF772" s="3"/>
      <c r="BG772" s="3"/>
      <c r="BH772" s="3"/>
      <c r="BI772" s="3"/>
      <c r="BJ772" s="3"/>
      <c r="BK772" s="3"/>
      <c r="BL772" s="3"/>
      <c r="BM772" s="3"/>
      <c r="BN772" s="3"/>
      <c r="BO772" s="3"/>
      <c r="BP772" s="3"/>
      <c r="BQ772" s="3"/>
      <c r="BR772" s="3"/>
      <c r="BS772" s="3"/>
    </row>
    <row r="773" spans="1:71" ht="12.75" hidden="1" customHeight="1">
      <c r="A773" s="3"/>
      <c r="B773" s="3"/>
      <c r="C773" s="3"/>
      <c r="D773" s="3"/>
      <c r="E773" s="3"/>
      <c r="F773" s="3"/>
      <c r="G773" s="3"/>
      <c r="H773" s="3"/>
      <c r="I773" s="3"/>
      <c r="J773" s="3"/>
      <c r="K773" s="3"/>
      <c r="L773" s="3"/>
      <c r="M773" s="3"/>
      <c r="N773" s="3"/>
      <c r="O773" s="3"/>
      <c r="P773" s="3"/>
      <c r="Q773" s="3"/>
      <c r="R773" s="3"/>
      <c r="S773" s="3"/>
      <c r="T773" s="3"/>
      <c r="U773" s="3"/>
      <c r="V773" s="3"/>
      <c r="W773" s="3"/>
      <c r="X773" s="3"/>
      <c r="Y773" s="3"/>
      <c r="Z773" s="3"/>
      <c r="AA773" s="3"/>
      <c r="AB773" s="3"/>
      <c r="AC773" s="3"/>
      <c r="AD773" s="3"/>
      <c r="AE773" s="3"/>
      <c r="AF773" s="3"/>
      <c r="AG773" s="3"/>
      <c r="AH773" s="3"/>
      <c r="AI773" s="3"/>
      <c r="AJ773" s="3"/>
      <c r="AK773" s="3"/>
      <c r="AL773" s="3"/>
      <c r="AM773" s="3"/>
      <c r="AN773" s="3"/>
      <c r="AO773" s="3"/>
      <c r="AP773" s="3"/>
      <c r="AQ773" s="3"/>
      <c r="AR773" s="3"/>
      <c r="AS773" s="3"/>
      <c r="AT773" s="3"/>
      <c r="AU773" s="3"/>
      <c r="AV773" s="3"/>
      <c r="AW773" s="3"/>
      <c r="AX773" s="3"/>
      <c r="AY773" s="3"/>
      <c r="AZ773" s="3"/>
      <c r="BA773" s="3"/>
      <c r="BB773" s="3"/>
      <c r="BC773" s="3"/>
      <c r="BD773" s="3"/>
      <c r="BE773" s="3"/>
      <c r="BF773" s="3"/>
      <c r="BG773" s="3"/>
      <c r="BH773" s="3"/>
      <c r="BI773" s="3"/>
      <c r="BJ773" s="3"/>
      <c r="BK773" s="3"/>
      <c r="BL773" s="3"/>
      <c r="BM773" s="3"/>
      <c r="BN773" s="3"/>
      <c r="BO773" s="3"/>
      <c r="BP773" s="3"/>
      <c r="BQ773" s="3"/>
      <c r="BR773" s="3"/>
      <c r="BS773" s="3"/>
    </row>
    <row r="774" spans="1:71" ht="12.75" hidden="1" customHeight="1">
      <c r="A774" s="3"/>
      <c r="B774" s="3"/>
      <c r="C774" s="3"/>
      <c r="D774" s="3"/>
      <c r="E774" s="3"/>
      <c r="F774" s="3"/>
      <c r="G774" s="3"/>
      <c r="H774" s="3"/>
      <c r="I774" s="3"/>
      <c r="J774" s="3"/>
      <c r="K774" s="3"/>
      <c r="L774" s="3"/>
      <c r="M774" s="3"/>
      <c r="N774" s="3"/>
      <c r="O774" s="3"/>
      <c r="P774" s="3"/>
      <c r="Q774" s="3"/>
      <c r="R774" s="3"/>
      <c r="S774" s="3"/>
      <c r="T774" s="3"/>
      <c r="U774" s="3"/>
      <c r="V774" s="3"/>
      <c r="W774" s="3"/>
      <c r="X774" s="3"/>
      <c r="Y774" s="3"/>
      <c r="Z774" s="3"/>
      <c r="AA774" s="3"/>
      <c r="AB774" s="3"/>
      <c r="AC774" s="3"/>
      <c r="AD774" s="3"/>
      <c r="AE774" s="3"/>
      <c r="AF774" s="3"/>
      <c r="AG774" s="3"/>
      <c r="AH774" s="3"/>
      <c r="AI774" s="3"/>
      <c r="AJ774" s="3"/>
      <c r="AK774" s="3"/>
      <c r="AL774" s="3"/>
      <c r="AM774" s="3"/>
      <c r="AN774" s="3"/>
      <c r="AO774" s="3"/>
      <c r="AP774" s="3"/>
      <c r="AQ774" s="3"/>
      <c r="AR774" s="3"/>
      <c r="AS774" s="3"/>
      <c r="AT774" s="3"/>
      <c r="AU774" s="3"/>
      <c r="AV774" s="3"/>
      <c r="AW774" s="3"/>
      <c r="AX774" s="3"/>
      <c r="AY774" s="3"/>
      <c r="AZ774" s="3"/>
      <c r="BA774" s="3"/>
      <c r="BB774" s="3"/>
      <c r="BC774" s="3"/>
      <c r="BD774" s="3"/>
      <c r="BE774" s="3"/>
      <c r="BF774" s="3"/>
      <c r="BG774" s="3"/>
      <c r="BH774" s="3"/>
      <c r="BI774" s="3"/>
      <c r="BJ774" s="3"/>
      <c r="BK774" s="3"/>
      <c r="BL774" s="3"/>
      <c r="BM774" s="3"/>
      <c r="BN774" s="3"/>
      <c r="BO774" s="3"/>
      <c r="BP774" s="3"/>
      <c r="BQ774" s="3"/>
      <c r="BR774" s="3"/>
      <c r="BS774" s="3"/>
    </row>
    <row r="775" spans="1:71" ht="12.75" hidden="1" customHeight="1">
      <c r="A775" s="3"/>
      <c r="B775" s="3"/>
      <c r="C775" s="3"/>
      <c r="D775" s="3"/>
      <c r="E775" s="3"/>
      <c r="F775" s="3"/>
      <c r="G775" s="3"/>
      <c r="H775" s="3"/>
      <c r="I775" s="3"/>
      <c r="J775" s="3"/>
      <c r="K775" s="3"/>
      <c r="L775" s="3"/>
      <c r="M775" s="3"/>
      <c r="N775" s="3"/>
      <c r="O775" s="3"/>
      <c r="P775" s="3"/>
      <c r="Q775" s="3"/>
      <c r="R775" s="3"/>
      <c r="S775" s="3"/>
      <c r="T775" s="3"/>
      <c r="U775" s="3"/>
      <c r="V775" s="3"/>
      <c r="W775" s="3"/>
      <c r="X775" s="3"/>
      <c r="Y775" s="3"/>
      <c r="Z775" s="3"/>
      <c r="AA775" s="3"/>
      <c r="AB775" s="3"/>
      <c r="AC775" s="3"/>
      <c r="AD775" s="3"/>
      <c r="AE775" s="3"/>
      <c r="AF775" s="3"/>
      <c r="AG775" s="3"/>
      <c r="AH775" s="3"/>
      <c r="AI775" s="3"/>
      <c r="AJ775" s="3"/>
      <c r="AK775" s="3"/>
      <c r="AL775" s="3"/>
      <c r="AM775" s="3"/>
      <c r="AN775" s="3"/>
      <c r="AO775" s="3"/>
      <c r="AP775" s="3"/>
      <c r="AQ775" s="3"/>
      <c r="AR775" s="3"/>
      <c r="AS775" s="3"/>
      <c r="AT775" s="3"/>
      <c r="AU775" s="3"/>
      <c r="AV775" s="3"/>
      <c r="AW775" s="3"/>
      <c r="AX775" s="3"/>
      <c r="AY775" s="3"/>
      <c r="AZ775" s="3"/>
      <c r="BA775" s="3"/>
      <c r="BB775" s="3"/>
      <c r="BC775" s="3"/>
      <c r="BD775" s="3"/>
      <c r="BE775" s="3"/>
      <c r="BF775" s="3"/>
      <c r="BG775" s="3"/>
      <c r="BH775" s="3"/>
      <c r="BI775" s="3"/>
      <c r="BJ775" s="3"/>
      <c r="BK775" s="3"/>
      <c r="BL775" s="3"/>
      <c r="BM775" s="3"/>
      <c r="BN775" s="3"/>
      <c r="BO775" s="3"/>
      <c r="BP775" s="3"/>
      <c r="BQ775" s="3"/>
      <c r="BR775" s="3"/>
      <c r="BS775" s="3"/>
    </row>
    <row r="776" spans="1:71" ht="12.75" hidden="1" customHeight="1">
      <c r="A776" s="3"/>
      <c r="B776" s="3"/>
      <c r="C776" s="3"/>
      <c r="D776" s="3"/>
      <c r="E776" s="3"/>
      <c r="F776" s="3"/>
      <c r="G776" s="3"/>
      <c r="H776" s="3"/>
      <c r="I776" s="3"/>
      <c r="J776" s="3"/>
      <c r="K776" s="3"/>
      <c r="L776" s="3"/>
      <c r="M776" s="3"/>
      <c r="N776" s="3"/>
      <c r="O776" s="3"/>
      <c r="P776" s="3"/>
      <c r="Q776" s="3"/>
      <c r="R776" s="3"/>
      <c r="S776" s="3"/>
      <c r="T776" s="3"/>
      <c r="U776" s="3"/>
      <c r="V776" s="3"/>
      <c r="W776" s="3"/>
      <c r="X776" s="3"/>
      <c r="Y776" s="3"/>
      <c r="Z776" s="3"/>
      <c r="AA776" s="3"/>
      <c r="AB776" s="3"/>
      <c r="AC776" s="3"/>
      <c r="AD776" s="3"/>
      <c r="AE776" s="3"/>
      <c r="AF776" s="3"/>
      <c r="AG776" s="3"/>
      <c r="AH776" s="3"/>
      <c r="AI776" s="3"/>
      <c r="AJ776" s="3"/>
      <c r="AK776" s="3"/>
      <c r="AL776" s="3"/>
      <c r="AM776" s="3"/>
      <c r="AN776" s="3"/>
      <c r="AO776" s="3"/>
      <c r="AP776" s="3"/>
      <c r="AQ776" s="3"/>
      <c r="AR776" s="3"/>
      <c r="AS776" s="3"/>
      <c r="AT776" s="3"/>
      <c r="AU776" s="3"/>
      <c r="AV776" s="3"/>
      <c r="AW776" s="3"/>
      <c r="AX776" s="3"/>
      <c r="AY776" s="3"/>
      <c r="AZ776" s="3"/>
      <c r="BA776" s="3"/>
      <c r="BB776" s="3"/>
      <c r="BC776" s="3"/>
      <c r="BD776" s="3"/>
      <c r="BE776" s="3"/>
      <c r="BF776" s="3"/>
      <c r="BG776" s="3"/>
      <c r="BH776" s="3"/>
      <c r="BI776" s="3"/>
      <c r="BJ776" s="3"/>
      <c r="BK776" s="3"/>
      <c r="BL776" s="3"/>
      <c r="BM776" s="3"/>
      <c r="BN776" s="3"/>
      <c r="BO776" s="3"/>
      <c r="BP776" s="3"/>
      <c r="BQ776" s="3"/>
      <c r="BR776" s="3"/>
      <c r="BS776" s="3"/>
    </row>
    <row r="777" spans="1:71" ht="12.75" hidden="1" customHeight="1">
      <c r="A777" s="3"/>
      <c r="B777" s="3"/>
      <c r="C777" s="3"/>
      <c r="D777" s="3"/>
      <c r="E777" s="3"/>
      <c r="F777" s="3"/>
      <c r="G777" s="3"/>
      <c r="H777" s="3"/>
      <c r="I777" s="3"/>
      <c r="J777" s="3"/>
      <c r="K777" s="3"/>
      <c r="L777" s="3"/>
      <c r="M777" s="3"/>
      <c r="N777" s="3"/>
      <c r="O777" s="3"/>
      <c r="P777" s="3"/>
      <c r="Q777" s="3"/>
      <c r="R777" s="3"/>
      <c r="S777" s="3"/>
      <c r="T777" s="3"/>
      <c r="U777" s="3"/>
      <c r="V777" s="3"/>
      <c r="W777" s="3"/>
      <c r="X777" s="3"/>
      <c r="Y777" s="3"/>
      <c r="Z777" s="3"/>
      <c r="AA777" s="3"/>
      <c r="AB777" s="3"/>
      <c r="AC777" s="3"/>
      <c r="AD777" s="3"/>
      <c r="AE777" s="3"/>
      <c r="AF777" s="3"/>
      <c r="AG777" s="3"/>
      <c r="AH777" s="3"/>
      <c r="AI777" s="3"/>
      <c r="AJ777" s="3"/>
      <c r="AK777" s="3"/>
      <c r="AL777" s="3"/>
      <c r="AM777" s="3"/>
      <c r="AN777" s="3"/>
      <c r="AO777" s="3"/>
      <c r="AP777" s="3"/>
      <c r="AQ777" s="3"/>
      <c r="AR777" s="3"/>
      <c r="AS777" s="3"/>
      <c r="AT777" s="3"/>
      <c r="AU777" s="3"/>
      <c r="AV777" s="3"/>
      <c r="AW777" s="3"/>
      <c r="AX777" s="3"/>
      <c r="AY777" s="3"/>
      <c r="AZ777" s="3"/>
      <c r="BA777" s="3"/>
      <c r="BB777" s="3"/>
      <c r="BC777" s="3"/>
      <c r="BD777" s="3"/>
      <c r="BE777" s="3"/>
      <c r="BF777" s="3"/>
      <c r="BG777" s="3"/>
      <c r="BH777" s="3"/>
      <c r="BI777" s="3"/>
      <c r="BJ777" s="3"/>
      <c r="BK777" s="3"/>
      <c r="BL777" s="3"/>
      <c r="BM777" s="3"/>
      <c r="BN777" s="3"/>
      <c r="BO777" s="3"/>
      <c r="BP777" s="3"/>
      <c r="BQ777" s="3"/>
      <c r="BR777" s="3"/>
      <c r="BS777" s="3"/>
    </row>
    <row r="778" spans="1:71" ht="12.75" hidden="1" customHeight="1">
      <c r="A778" s="3"/>
      <c r="B778" s="3"/>
      <c r="C778" s="3"/>
      <c r="D778" s="3"/>
      <c r="E778" s="3"/>
      <c r="F778" s="3"/>
      <c r="G778" s="3"/>
      <c r="H778" s="3"/>
      <c r="I778" s="3"/>
      <c r="J778" s="3"/>
      <c r="K778" s="3"/>
      <c r="L778" s="3"/>
      <c r="M778" s="3"/>
      <c r="N778" s="3"/>
      <c r="O778" s="3"/>
      <c r="P778" s="3"/>
      <c r="Q778" s="3"/>
      <c r="R778" s="3"/>
      <c r="S778" s="3"/>
      <c r="T778" s="3"/>
      <c r="U778" s="3"/>
      <c r="V778" s="3"/>
      <c r="W778" s="3"/>
      <c r="X778" s="3"/>
      <c r="Y778" s="3"/>
      <c r="Z778" s="3"/>
      <c r="AA778" s="3"/>
      <c r="AB778" s="3"/>
      <c r="AC778" s="3"/>
      <c r="AD778" s="3"/>
      <c r="AE778" s="3"/>
      <c r="AF778" s="3"/>
      <c r="AG778" s="3"/>
      <c r="AH778" s="3"/>
      <c r="AI778" s="3"/>
      <c r="AJ778" s="3"/>
      <c r="AK778" s="3"/>
      <c r="AL778" s="3"/>
      <c r="AM778" s="3"/>
      <c r="AN778" s="3"/>
      <c r="AO778" s="3"/>
      <c r="AP778" s="3"/>
      <c r="AQ778" s="3"/>
      <c r="AR778" s="3"/>
      <c r="AS778" s="3"/>
      <c r="AT778" s="3"/>
      <c r="AU778" s="3"/>
      <c r="AV778" s="3"/>
      <c r="AW778" s="3"/>
      <c r="AX778" s="3"/>
      <c r="AY778" s="3"/>
      <c r="AZ778" s="3"/>
      <c r="BA778" s="3"/>
      <c r="BB778" s="3"/>
      <c r="BC778" s="3"/>
      <c r="BD778" s="3"/>
      <c r="BE778" s="3"/>
      <c r="BF778" s="3"/>
      <c r="BG778" s="3"/>
      <c r="BH778" s="3"/>
      <c r="BI778" s="3"/>
      <c r="BJ778" s="3"/>
      <c r="BK778" s="3"/>
      <c r="BL778" s="3"/>
      <c r="BM778" s="3"/>
      <c r="BN778" s="3"/>
      <c r="BO778" s="3"/>
      <c r="BP778" s="3"/>
      <c r="BQ778" s="3"/>
      <c r="BR778" s="3"/>
      <c r="BS778" s="3"/>
    </row>
    <row r="779" spans="1:71" ht="12.75" hidden="1" customHeight="1">
      <c r="A779" s="3"/>
      <c r="B779" s="3"/>
      <c r="C779" s="3"/>
      <c r="D779" s="3"/>
      <c r="E779" s="3"/>
      <c r="F779" s="3"/>
      <c r="G779" s="3"/>
      <c r="H779" s="3"/>
      <c r="I779" s="3"/>
      <c r="J779" s="3"/>
      <c r="K779" s="3"/>
      <c r="L779" s="3"/>
      <c r="M779" s="3"/>
      <c r="N779" s="3"/>
      <c r="O779" s="3"/>
      <c r="P779" s="3"/>
      <c r="Q779" s="3"/>
      <c r="R779" s="3"/>
      <c r="S779" s="3"/>
      <c r="T779" s="3"/>
      <c r="U779" s="3"/>
      <c r="V779" s="3"/>
      <c r="W779" s="3"/>
      <c r="X779" s="3"/>
      <c r="Y779" s="3"/>
      <c r="Z779" s="3"/>
      <c r="AA779" s="3"/>
      <c r="AB779" s="3"/>
      <c r="AC779" s="3"/>
      <c r="AD779" s="3"/>
      <c r="AE779" s="3"/>
      <c r="AF779" s="3"/>
      <c r="AG779" s="3"/>
      <c r="AH779" s="3"/>
      <c r="AI779" s="3"/>
      <c r="AJ779" s="3"/>
      <c r="AK779" s="3"/>
      <c r="AL779" s="3"/>
      <c r="AM779" s="3"/>
      <c r="AN779" s="3"/>
      <c r="AO779" s="3"/>
      <c r="AP779" s="3"/>
      <c r="AQ779" s="3"/>
      <c r="AR779" s="3"/>
      <c r="AS779" s="3"/>
      <c r="AT779" s="3"/>
      <c r="AU779" s="3"/>
      <c r="AV779" s="3"/>
      <c r="AW779" s="3"/>
      <c r="AX779" s="3"/>
      <c r="AY779" s="3"/>
      <c r="AZ779" s="3"/>
      <c r="BA779" s="3"/>
      <c r="BB779" s="3"/>
      <c r="BC779" s="3"/>
      <c r="BD779" s="3"/>
      <c r="BE779" s="3"/>
      <c r="BF779" s="3"/>
      <c r="BG779" s="3"/>
      <c r="BH779" s="3"/>
      <c r="BI779" s="3"/>
      <c r="BJ779" s="3"/>
      <c r="BK779" s="3"/>
      <c r="BL779" s="3"/>
      <c r="BM779" s="3"/>
      <c r="BN779" s="3"/>
      <c r="BO779" s="3"/>
      <c r="BP779" s="3"/>
      <c r="BQ779" s="3"/>
      <c r="BR779" s="3"/>
      <c r="BS779" s="3"/>
    </row>
    <row r="780" spans="1:71" ht="12.75" hidden="1" customHeight="1">
      <c r="A780" s="3"/>
      <c r="B780" s="3"/>
      <c r="C780" s="3"/>
      <c r="D780" s="3"/>
      <c r="E780" s="3"/>
      <c r="F780" s="3"/>
      <c r="G780" s="3"/>
      <c r="H780" s="3"/>
      <c r="I780" s="3"/>
      <c r="J780" s="3"/>
      <c r="K780" s="3"/>
      <c r="L780" s="3"/>
      <c r="M780" s="3"/>
      <c r="N780" s="3"/>
      <c r="O780" s="3"/>
      <c r="P780" s="3"/>
      <c r="Q780" s="3"/>
      <c r="R780" s="3"/>
      <c r="S780" s="3"/>
      <c r="T780" s="3"/>
      <c r="U780" s="3"/>
      <c r="V780" s="3"/>
      <c r="W780" s="3"/>
      <c r="X780" s="3"/>
      <c r="Y780" s="3"/>
      <c r="Z780" s="3"/>
      <c r="AA780" s="3"/>
      <c r="AB780" s="3"/>
      <c r="AC780" s="3"/>
      <c r="AD780" s="3"/>
      <c r="AE780" s="3"/>
      <c r="AF780" s="3"/>
      <c r="AG780" s="3"/>
      <c r="AH780" s="3"/>
      <c r="AI780" s="3"/>
      <c r="AJ780" s="3"/>
      <c r="AK780" s="3"/>
      <c r="AL780" s="3"/>
      <c r="AM780" s="3"/>
      <c r="AN780" s="3"/>
      <c r="AO780" s="3"/>
      <c r="AP780" s="3"/>
      <c r="AQ780" s="3"/>
      <c r="AR780" s="3"/>
      <c r="AS780" s="3"/>
      <c r="AT780" s="3"/>
      <c r="AU780" s="3"/>
      <c r="AV780" s="3"/>
      <c r="AW780" s="3"/>
      <c r="AX780" s="3"/>
      <c r="AY780" s="3"/>
      <c r="AZ780" s="3"/>
      <c r="BA780" s="3"/>
      <c r="BB780" s="3"/>
      <c r="BC780" s="3"/>
      <c r="BD780" s="3"/>
      <c r="BE780" s="3"/>
      <c r="BF780" s="3"/>
      <c r="BG780" s="3"/>
      <c r="BH780" s="3"/>
      <c r="BI780" s="3"/>
      <c r="BJ780" s="3"/>
      <c r="BK780" s="3"/>
      <c r="BL780" s="3"/>
      <c r="BM780" s="3"/>
      <c r="BN780" s="3"/>
      <c r="BO780" s="3"/>
      <c r="BP780" s="3"/>
      <c r="BQ780" s="3"/>
      <c r="BR780" s="3"/>
      <c r="BS780" s="3"/>
    </row>
    <row r="781" spans="1:71" ht="12.75" hidden="1" customHeight="1">
      <c r="A781" s="3"/>
      <c r="B781" s="3"/>
      <c r="C781" s="3"/>
      <c r="D781" s="3"/>
      <c r="E781" s="3"/>
      <c r="F781" s="3"/>
      <c r="G781" s="3"/>
      <c r="H781" s="3"/>
      <c r="I781" s="3"/>
      <c r="J781" s="3"/>
      <c r="K781" s="3"/>
      <c r="L781" s="3"/>
      <c r="M781" s="3"/>
      <c r="N781" s="3"/>
      <c r="O781" s="3"/>
      <c r="P781" s="3"/>
      <c r="Q781" s="3"/>
      <c r="R781" s="3"/>
      <c r="S781" s="3"/>
      <c r="T781" s="3"/>
      <c r="U781" s="3"/>
      <c r="V781" s="3"/>
      <c r="W781" s="3"/>
      <c r="X781" s="3"/>
      <c r="Y781" s="3"/>
      <c r="Z781" s="3"/>
      <c r="AA781" s="3"/>
      <c r="AB781" s="3"/>
      <c r="AC781" s="3"/>
      <c r="AD781" s="3"/>
      <c r="AE781" s="3"/>
      <c r="AF781" s="3"/>
      <c r="AG781" s="3"/>
      <c r="AH781" s="3"/>
      <c r="AI781" s="3"/>
      <c r="AJ781" s="3"/>
      <c r="AK781" s="3"/>
      <c r="AL781" s="3"/>
      <c r="AM781" s="3"/>
      <c r="AN781" s="3"/>
      <c r="AO781" s="3"/>
      <c r="AP781" s="3"/>
      <c r="AQ781" s="3"/>
      <c r="AR781" s="3"/>
      <c r="AS781" s="3"/>
      <c r="AT781" s="3"/>
      <c r="AU781" s="3"/>
      <c r="AV781" s="3"/>
      <c r="AW781" s="3"/>
      <c r="AX781" s="3"/>
      <c r="AY781" s="3"/>
      <c r="AZ781" s="3"/>
      <c r="BA781" s="3"/>
      <c r="BB781" s="3"/>
      <c r="BC781" s="3"/>
      <c r="BD781" s="3"/>
      <c r="BE781" s="3"/>
      <c r="BF781" s="3"/>
      <c r="BG781" s="3"/>
      <c r="BH781" s="3"/>
      <c r="BI781" s="3"/>
      <c r="BJ781" s="3"/>
      <c r="BK781" s="3"/>
      <c r="BL781" s="3"/>
      <c r="BM781" s="3"/>
      <c r="BN781" s="3"/>
      <c r="BO781" s="3"/>
      <c r="BP781" s="3"/>
      <c r="BQ781" s="3"/>
      <c r="BR781" s="3"/>
      <c r="BS781" s="3"/>
    </row>
    <row r="782" spans="1:71" ht="12.75" hidden="1" customHeight="1">
      <c r="A782" s="3"/>
      <c r="B782" s="3"/>
      <c r="C782" s="3"/>
      <c r="D782" s="3"/>
      <c r="E782" s="3"/>
      <c r="F782" s="3"/>
      <c r="G782" s="3"/>
      <c r="H782" s="3"/>
      <c r="I782" s="3"/>
      <c r="J782" s="3"/>
      <c r="K782" s="3"/>
      <c r="L782" s="3"/>
      <c r="M782" s="3"/>
      <c r="N782" s="3"/>
      <c r="O782" s="3"/>
      <c r="P782" s="3"/>
      <c r="Q782" s="3"/>
      <c r="R782" s="3"/>
      <c r="S782" s="3"/>
      <c r="T782" s="3"/>
      <c r="U782" s="3"/>
      <c r="V782" s="3"/>
      <c r="W782" s="3"/>
      <c r="X782" s="3"/>
      <c r="Y782" s="3"/>
      <c r="Z782" s="3"/>
      <c r="AA782" s="3"/>
      <c r="AB782" s="3"/>
      <c r="AC782" s="3"/>
      <c r="AD782" s="3"/>
      <c r="AE782" s="3"/>
      <c r="AF782" s="3"/>
      <c r="AG782" s="3"/>
      <c r="AH782" s="3"/>
      <c r="AI782" s="3"/>
      <c r="AJ782" s="3"/>
      <c r="AK782" s="3"/>
      <c r="AL782" s="3"/>
      <c r="AM782" s="3"/>
      <c r="AN782" s="3"/>
      <c r="AO782" s="3"/>
      <c r="AP782" s="3"/>
      <c r="AQ782" s="3"/>
      <c r="AR782" s="3"/>
      <c r="AS782" s="3"/>
      <c r="AT782" s="3"/>
      <c r="AU782" s="3"/>
      <c r="AV782" s="3"/>
      <c r="AW782" s="3"/>
      <c r="AX782" s="3"/>
      <c r="AY782" s="3"/>
      <c r="AZ782" s="3"/>
      <c r="BA782" s="3"/>
      <c r="BB782" s="3"/>
      <c r="BC782" s="3"/>
      <c r="BD782" s="3"/>
      <c r="BE782" s="3"/>
      <c r="BF782" s="3"/>
      <c r="BG782" s="3"/>
      <c r="BH782" s="3"/>
      <c r="BI782" s="3"/>
      <c r="BJ782" s="3"/>
      <c r="BK782" s="3"/>
      <c r="BL782" s="3"/>
      <c r="BM782" s="3"/>
      <c r="BN782" s="3"/>
      <c r="BO782" s="3"/>
      <c r="BP782" s="3"/>
      <c r="BQ782" s="3"/>
      <c r="BR782" s="3"/>
      <c r="BS782" s="3"/>
    </row>
    <row r="783" spans="1:71" ht="12.75" hidden="1" customHeight="1">
      <c r="A783" s="3"/>
      <c r="B783" s="3"/>
      <c r="C783" s="3"/>
      <c r="D783" s="3"/>
      <c r="E783" s="3"/>
      <c r="F783" s="3"/>
      <c r="G783" s="3"/>
      <c r="H783" s="3"/>
      <c r="I783" s="3"/>
      <c r="J783" s="3"/>
      <c r="K783" s="3"/>
      <c r="L783" s="3"/>
      <c r="M783" s="3"/>
      <c r="N783" s="3"/>
      <c r="O783" s="3"/>
      <c r="P783" s="3"/>
      <c r="Q783" s="3"/>
      <c r="R783" s="3"/>
      <c r="S783" s="3"/>
      <c r="T783" s="3"/>
      <c r="U783" s="3"/>
      <c r="V783" s="3"/>
      <c r="W783" s="3"/>
      <c r="X783" s="3"/>
      <c r="Y783" s="3"/>
      <c r="Z783" s="3"/>
      <c r="AA783" s="3"/>
      <c r="AB783" s="3"/>
      <c r="AC783" s="3"/>
      <c r="AD783" s="3"/>
      <c r="AE783" s="3"/>
      <c r="AF783" s="3"/>
      <c r="AG783" s="3"/>
      <c r="AH783" s="3"/>
      <c r="AI783" s="3"/>
      <c r="AJ783" s="3"/>
      <c r="AK783" s="3"/>
      <c r="AL783" s="3"/>
      <c r="AM783" s="3"/>
      <c r="AN783" s="3"/>
      <c r="AO783" s="3"/>
      <c r="AP783" s="3"/>
      <c r="AQ783" s="3"/>
      <c r="AR783" s="3"/>
      <c r="AS783" s="3"/>
      <c r="AT783" s="3"/>
      <c r="AU783" s="3"/>
      <c r="AV783" s="3"/>
      <c r="AW783" s="3"/>
      <c r="AX783" s="3"/>
      <c r="AY783" s="3"/>
      <c r="AZ783" s="3"/>
      <c r="BA783" s="3"/>
      <c r="BB783" s="3"/>
      <c r="BC783" s="3"/>
      <c r="BD783" s="3"/>
      <c r="BE783" s="3"/>
      <c r="BF783" s="3"/>
      <c r="BG783" s="3"/>
      <c r="BH783" s="3"/>
      <c r="BI783" s="3"/>
      <c r="BJ783" s="3"/>
      <c r="BK783" s="3"/>
      <c r="BL783" s="3"/>
      <c r="BM783" s="3"/>
      <c r="BN783" s="3"/>
      <c r="BO783" s="3"/>
      <c r="BP783" s="3"/>
      <c r="BQ783" s="3"/>
      <c r="BR783" s="3"/>
      <c r="BS783" s="3"/>
    </row>
    <row r="784" spans="1:71" ht="12.75" hidden="1" customHeight="1">
      <c r="A784" s="3"/>
      <c r="B784" s="3"/>
      <c r="C784" s="3"/>
      <c r="D784" s="3"/>
      <c r="E784" s="3"/>
      <c r="F784" s="3"/>
      <c r="G784" s="3"/>
      <c r="H784" s="3"/>
      <c r="I784" s="3"/>
      <c r="J784" s="3"/>
      <c r="K784" s="3"/>
      <c r="L784" s="3"/>
      <c r="M784" s="3"/>
      <c r="N784" s="3"/>
      <c r="O784" s="3"/>
      <c r="P784" s="3"/>
      <c r="Q784" s="3"/>
      <c r="R784" s="3"/>
      <c r="S784" s="3"/>
      <c r="T784" s="3"/>
      <c r="U784" s="3"/>
      <c r="V784" s="3"/>
      <c r="W784" s="3"/>
      <c r="X784" s="3"/>
      <c r="Y784" s="3"/>
      <c r="Z784" s="3"/>
      <c r="AA784" s="3"/>
      <c r="AB784" s="3"/>
      <c r="AC784" s="3"/>
      <c r="AD784" s="3"/>
      <c r="AE784" s="3"/>
      <c r="AF784" s="3"/>
      <c r="AG784" s="3"/>
      <c r="AH784" s="3"/>
      <c r="AI784" s="3"/>
      <c r="AJ784" s="3"/>
      <c r="AK784" s="3"/>
      <c r="AL784" s="3"/>
      <c r="AM784" s="3"/>
      <c r="AN784" s="3"/>
      <c r="AO784" s="3"/>
      <c r="AP784" s="3"/>
      <c r="AQ784" s="3"/>
      <c r="AR784" s="3"/>
      <c r="AS784" s="3"/>
      <c r="AT784" s="3"/>
      <c r="AU784" s="3"/>
      <c r="AV784" s="3"/>
      <c r="AW784" s="3"/>
      <c r="AX784" s="3"/>
      <c r="AY784" s="3"/>
      <c r="AZ784" s="3"/>
      <c r="BA784" s="3"/>
      <c r="BB784" s="3"/>
      <c r="BC784" s="3"/>
      <c r="BD784" s="3"/>
      <c r="BE784" s="3"/>
      <c r="BF784" s="3"/>
      <c r="BG784" s="3"/>
      <c r="BH784" s="3"/>
      <c r="BI784" s="3"/>
      <c r="BJ784" s="3"/>
      <c r="BK784" s="3"/>
      <c r="BL784" s="3"/>
      <c r="BM784" s="3"/>
      <c r="BN784" s="3"/>
      <c r="BO784" s="3"/>
      <c r="BP784" s="3"/>
      <c r="BQ784" s="3"/>
      <c r="BR784" s="3"/>
      <c r="BS784" s="3"/>
    </row>
    <row r="785" spans="1:71" ht="12.75" hidden="1" customHeight="1">
      <c r="A785" s="3"/>
      <c r="B785" s="3"/>
      <c r="C785" s="3"/>
      <c r="D785" s="3"/>
      <c r="E785" s="3"/>
      <c r="F785" s="3"/>
      <c r="G785" s="3"/>
      <c r="H785" s="3"/>
      <c r="I785" s="3"/>
      <c r="J785" s="3"/>
      <c r="K785" s="3"/>
      <c r="L785" s="3"/>
      <c r="M785" s="3"/>
      <c r="N785" s="3"/>
      <c r="O785" s="3"/>
      <c r="P785" s="3"/>
      <c r="Q785" s="3"/>
      <c r="R785" s="3"/>
      <c r="S785" s="3"/>
      <c r="T785" s="3"/>
      <c r="U785" s="3"/>
      <c r="V785" s="3"/>
      <c r="W785" s="3"/>
      <c r="X785" s="3"/>
      <c r="Y785" s="3"/>
      <c r="Z785" s="3"/>
      <c r="AA785" s="3"/>
      <c r="AB785" s="3"/>
      <c r="AC785" s="3"/>
      <c r="AD785" s="3"/>
      <c r="AE785" s="3"/>
      <c r="AF785" s="3"/>
      <c r="AG785" s="3"/>
      <c r="AH785" s="3"/>
      <c r="AI785" s="3"/>
      <c r="AJ785" s="3"/>
      <c r="AK785" s="3"/>
      <c r="AL785" s="3"/>
      <c r="AM785" s="3"/>
      <c r="AN785" s="3"/>
      <c r="AO785" s="3"/>
      <c r="AP785" s="3"/>
      <c r="AQ785" s="3"/>
      <c r="AR785" s="3"/>
      <c r="AS785" s="3"/>
      <c r="AT785" s="3"/>
      <c r="AU785" s="3"/>
      <c r="AV785" s="3"/>
      <c r="AW785" s="3"/>
      <c r="AX785" s="3"/>
      <c r="AY785" s="3"/>
      <c r="AZ785" s="3"/>
      <c r="BA785" s="3"/>
      <c r="BB785" s="3"/>
      <c r="BC785" s="3"/>
      <c r="BD785" s="3"/>
      <c r="BE785" s="3"/>
      <c r="BF785" s="3"/>
      <c r="BG785" s="3"/>
      <c r="BH785" s="3"/>
      <c r="BI785" s="3"/>
      <c r="BJ785" s="3"/>
      <c r="BK785" s="3"/>
      <c r="BL785" s="3"/>
      <c r="BM785" s="3"/>
      <c r="BN785" s="3"/>
      <c r="BO785" s="3"/>
      <c r="BP785" s="3"/>
      <c r="BQ785" s="3"/>
      <c r="BR785" s="3"/>
      <c r="BS785" s="3"/>
    </row>
    <row r="786" spans="1:71" ht="12.75" hidden="1" customHeight="1">
      <c r="A786" s="3"/>
      <c r="B786" s="3"/>
      <c r="C786" s="3"/>
      <c r="D786" s="3"/>
      <c r="E786" s="3"/>
      <c r="F786" s="3"/>
      <c r="G786" s="3"/>
      <c r="H786" s="3"/>
      <c r="I786" s="3"/>
      <c r="J786" s="3"/>
      <c r="K786" s="3"/>
      <c r="L786" s="3"/>
      <c r="M786" s="3"/>
      <c r="N786" s="3"/>
      <c r="O786" s="3"/>
      <c r="P786" s="3"/>
      <c r="Q786" s="3"/>
      <c r="R786" s="3"/>
      <c r="S786" s="3"/>
      <c r="T786" s="3"/>
      <c r="U786" s="3"/>
      <c r="V786" s="3"/>
      <c r="W786" s="3"/>
      <c r="X786" s="3"/>
      <c r="Y786" s="3"/>
      <c r="Z786" s="3"/>
      <c r="AA786" s="3"/>
      <c r="AB786" s="3"/>
      <c r="AC786" s="3"/>
      <c r="AD786" s="3"/>
      <c r="AE786" s="3"/>
      <c r="AF786" s="3"/>
      <c r="AG786" s="3"/>
      <c r="AH786" s="3"/>
      <c r="AI786" s="3"/>
      <c r="AJ786" s="3"/>
      <c r="AK786" s="3"/>
      <c r="AL786" s="3"/>
      <c r="AM786" s="3"/>
      <c r="AN786" s="3"/>
      <c r="AO786" s="3"/>
      <c r="AP786" s="3"/>
      <c r="AQ786" s="3"/>
      <c r="AR786" s="3"/>
      <c r="AS786" s="3"/>
      <c r="AT786" s="3"/>
      <c r="AU786" s="3"/>
      <c r="AV786" s="3"/>
      <c r="AW786" s="3"/>
      <c r="AX786" s="3"/>
      <c r="AY786" s="3"/>
      <c r="AZ786" s="3"/>
      <c r="BA786" s="3"/>
      <c r="BB786" s="3"/>
      <c r="BC786" s="3"/>
      <c r="BD786" s="3"/>
      <c r="BE786" s="3"/>
      <c r="BF786" s="3"/>
      <c r="BG786" s="3"/>
      <c r="BH786" s="3"/>
      <c r="BI786" s="3"/>
      <c r="BJ786" s="3"/>
      <c r="BK786" s="3"/>
      <c r="BL786" s="3"/>
      <c r="BM786" s="3"/>
      <c r="BN786" s="3"/>
      <c r="BO786" s="3"/>
      <c r="BP786" s="3"/>
      <c r="BQ786" s="3"/>
      <c r="BR786" s="3"/>
      <c r="BS786" s="3"/>
    </row>
    <row r="787" spans="1:71" ht="12.75" hidden="1" customHeight="1">
      <c r="A787" s="3"/>
      <c r="B787" s="3"/>
      <c r="C787" s="3"/>
      <c r="D787" s="3"/>
      <c r="E787" s="3"/>
      <c r="F787" s="3"/>
      <c r="G787" s="3"/>
      <c r="H787" s="3"/>
      <c r="I787" s="3"/>
      <c r="J787" s="3"/>
      <c r="K787" s="3"/>
      <c r="L787" s="3"/>
      <c r="M787" s="3"/>
      <c r="N787" s="3"/>
      <c r="O787" s="3"/>
      <c r="P787" s="3"/>
      <c r="Q787" s="3"/>
      <c r="R787" s="3"/>
      <c r="S787" s="3"/>
      <c r="T787" s="3"/>
      <c r="U787" s="3"/>
      <c r="V787" s="3"/>
      <c r="W787" s="3"/>
      <c r="X787" s="3"/>
      <c r="Y787" s="3"/>
      <c r="Z787" s="3"/>
      <c r="AA787" s="3"/>
      <c r="AB787" s="3"/>
      <c r="AC787" s="3"/>
      <c r="AD787" s="3"/>
      <c r="AE787" s="3"/>
      <c r="AF787" s="3"/>
      <c r="AG787" s="3"/>
      <c r="AH787" s="3"/>
      <c r="AI787" s="3"/>
      <c r="AJ787" s="3"/>
      <c r="AK787" s="3"/>
      <c r="AL787" s="3"/>
      <c r="AM787" s="3"/>
      <c r="AN787" s="3"/>
      <c r="AO787" s="3"/>
      <c r="AP787" s="3"/>
      <c r="AQ787" s="3"/>
      <c r="AR787" s="3"/>
      <c r="AS787" s="3"/>
      <c r="AT787" s="3"/>
      <c r="AU787" s="3"/>
      <c r="AV787" s="3"/>
      <c r="AW787" s="3"/>
      <c r="AX787" s="3"/>
      <c r="AY787" s="3"/>
      <c r="AZ787" s="3"/>
      <c r="BA787" s="3"/>
      <c r="BB787" s="3"/>
      <c r="BC787" s="3"/>
      <c r="BD787" s="3"/>
      <c r="BE787" s="3"/>
      <c r="BF787" s="3"/>
      <c r="BG787" s="3"/>
      <c r="BH787" s="3"/>
      <c r="BI787" s="3"/>
      <c r="BJ787" s="3"/>
      <c r="BK787" s="3"/>
      <c r="BL787" s="3"/>
      <c r="BM787" s="3"/>
      <c r="BN787" s="3"/>
      <c r="BO787" s="3"/>
      <c r="BP787" s="3"/>
      <c r="BQ787" s="3"/>
      <c r="BR787" s="3"/>
      <c r="BS787" s="3"/>
    </row>
    <row r="788" spans="1:71" ht="12.75" hidden="1" customHeight="1">
      <c r="A788" s="3"/>
      <c r="B788" s="3"/>
      <c r="C788" s="3"/>
      <c r="D788" s="3"/>
      <c r="E788" s="3"/>
      <c r="F788" s="3"/>
      <c r="G788" s="3"/>
      <c r="H788" s="3"/>
      <c r="I788" s="3"/>
      <c r="J788" s="3"/>
      <c r="K788" s="3"/>
      <c r="L788" s="3"/>
      <c r="M788" s="3"/>
      <c r="N788" s="3"/>
      <c r="O788" s="3"/>
      <c r="P788" s="3"/>
      <c r="Q788" s="3"/>
      <c r="R788" s="3"/>
      <c r="S788" s="3"/>
      <c r="T788" s="3"/>
      <c r="U788" s="3"/>
      <c r="V788" s="3"/>
      <c r="W788" s="3"/>
      <c r="X788" s="3"/>
      <c r="Y788" s="3"/>
      <c r="Z788" s="3"/>
      <c r="AA788" s="3"/>
      <c r="AB788" s="3"/>
      <c r="AC788" s="3"/>
      <c r="AD788" s="3"/>
      <c r="AE788" s="3"/>
      <c r="AF788" s="3"/>
      <c r="AG788" s="3"/>
      <c r="AH788" s="3"/>
      <c r="AI788" s="3"/>
      <c r="AJ788" s="3"/>
      <c r="AK788" s="3"/>
      <c r="AL788" s="3"/>
      <c r="AM788" s="3"/>
      <c r="AN788" s="3"/>
      <c r="AO788" s="3"/>
      <c r="AP788" s="3"/>
      <c r="AQ788" s="3"/>
      <c r="AR788" s="3"/>
      <c r="AS788" s="3"/>
      <c r="AT788" s="3"/>
      <c r="AU788" s="3"/>
      <c r="AV788" s="3"/>
      <c r="AW788" s="3"/>
      <c r="AX788" s="3"/>
      <c r="AY788" s="3"/>
      <c r="AZ788" s="3"/>
      <c r="BA788" s="3"/>
      <c r="BB788" s="3"/>
      <c r="BC788" s="3"/>
      <c r="BD788" s="3"/>
      <c r="BE788" s="3"/>
      <c r="BF788" s="3"/>
      <c r="BG788" s="3"/>
      <c r="BH788" s="3"/>
      <c r="BI788" s="3"/>
      <c r="BJ788" s="3"/>
      <c r="BK788" s="3"/>
      <c r="BL788" s="3"/>
      <c r="BM788" s="3"/>
      <c r="BN788" s="3"/>
      <c r="BO788" s="3"/>
      <c r="BP788" s="3"/>
      <c r="BQ788" s="3"/>
      <c r="BR788" s="3"/>
      <c r="BS788" s="3"/>
    </row>
    <row r="789" spans="1:71" ht="12.75" hidden="1" customHeight="1">
      <c r="A789" s="3"/>
      <c r="B789" s="3"/>
      <c r="C789" s="3"/>
      <c r="D789" s="3"/>
      <c r="E789" s="3"/>
      <c r="F789" s="3"/>
      <c r="G789" s="3"/>
      <c r="H789" s="3"/>
      <c r="I789" s="3"/>
      <c r="J789" s="3"/>
      <c r="K789" s="3"/>
      <c r="L789" s="3"/>
      <c r="M789" s="3"/>
      <c r="N789" s="3"/>
      <c r="O789" s="3"/>
      <c r="P789" s="3"/>
      <c r="Q789" s="3"/>
      <c r="R789" s="3"/>
      <c r="S789" s="3"/>
      <c r="T789" s="3"/>
      <c r="U789" s="3"/>
      <c r="V789" s="3"/>
      <c r="W789" s="3"/>
      <c r="X789" s="3"/>
      <c r="Y789" s="3"/>
      <c r="Z789" s="3"/>
      <c r="AA789" s="3"/>
      <c r="AB789" s="3"/>
      <c r="AC789" s="3"/>
      <c r="AD789" s="3"/>
      <c r="AE789" s="3"/>
      <c r="AF789" s="3"/>
      <c r="AG789" s="3"/>
      <c r="AH789" s="3"/>
      <c r="AI789" s="3"/>
      <c r="AJ789" s="3"/>
      <c r="AK789" s="3"/>
      <c r="AL789" s="3"/>
      <c r="AM789" s="3"/>
      <c r="AN789" s="3"/>
      <c r="AO789" s="3"/>
      <c r="AP789" s="3"/>
      <c r="AQ789" s="3"/>
      <c r="AR789" s="3"/>
      <c r="AS789" s="3"/>
      <c r="AT789" s="3"/>
      <c r="AU789" s="3"/>
      <c r="AV789" s="3"/>
      <c r="AW789" s="3"/>
      <c r="AX789" s="3"/>
      <c r="AY789" s="3"/>
      <c r="AZ789" s="3"/>
      <c r="BA789" s="3"/>
      <c r="BB789" s="3"/>
      <c r="BC789" s="3"/>
      <c r="BD789" s="3"/>
      <c r="BE789" s="3"/>
      <c r="BF789" s="3"/>
      <c r="BG789" s="3"/>
      <c r="BH789" s="3"/>
      <c r="BI789" s="3"/>
      <c r="BJ789" s="3"/>
      <c r="BK789" s="3"/>
      <c r="BL789" s="3"/>
      <c r="BM789" s="3"/>
      <c r="BN789" s="3"/>
      <c r="BO789" s="3"/>
      <c r="BP789" s="3"/>
      <c r="BQ789" s="3"/>
      <c r="BR789" s="3"/>
      <c r="BS789" s="3"/>
    </row>
    <row r="790" spans="1:71" ht="12.75" hidden="1" customHeight="1">
      <c r="A790" s="3"/>
      <c r="B790" s="3"/>
      <c r="C790" s="3"/>
      <c r="D790" s="3"/>
      <c r="E790" s="3"/>
      <c r="F790" s="3"/>
      <c r="G790" s="3"/>
      <c r="H790" s="3"/>
      <c r="I790" s="3"/>
      <c r="J790" s="3"/>
      <c r="K790" s="3"/>
      <c r="L790" s="3"/>
      <c r="M790" s="3"/>
      <c r="N790" s="3"/>
      <c r="O790" s="3"/>
      <c r="P790" s="3"/>
      <c r="Q790" s="3"/>
      <c r="R790" s="3"/>
      <c r="S790" s="3"/>
      <c r="T790" s="3"/>
      <c r="U790" s="3"/>
      <c r="V790" s="3"/>
      <c r="W790" s="3"/>
      <c r="X790" s="3"/>
      <c r="Y790" s="3"/>
      <c r="Z790" s="3"/>
      <c r="AA790" s="3"/>
      <c r="AB790" s="3"/>
      <c r="AC790" s="3"/>
      <c r="AD790" s="3"/>
      <c r="AE790" s="3"/>
      <c r="AF790" s="3"/>
      <c r="AG790" s="3"/>
      <c r="AH790" s="3"/>
      <c r="AI790" s="3"/>
      <c r="AJ790" s="3"/>
      <c r="AK790" s="3"/>
      <c r="AL790" s="3"/>
      <c r="AM790" s="3"/>
      <c r="AN790" s="3"/>
      <c r="AO790" s="3"/>
      <c r="AP790" s="3"/>
      <c r="AQ790" s="3"/>
      <c r="AR790" s="3"/>
      <c r="AS790" s="3"/>
      <c r="AT790" s="3"/>
      <c r="AU790" s="3"/>
      <c r="AV790" s="3"/>
      <c r="AW790" s="3"/>
      <c r="AX790" s="3"/>
      <c r="AY790" s="3"/>
      <c r="AZ790" s="3"/>
      <c r="BA790" s="3"/>
      <c r="BB790" s="3"/>
      <c r="BC790" s="3"/>
      <c r="BD790" s="3"/>
      <c r="BE790" s="3"/>
      <c r="BF790" s="3"/>
      <c r="BG790" s="3"/>
      <c r="BH790" s="3"/>
      <c r="BI790" s="3"/>
      <c r="BJ790" s="3"/>
      <c r="BK790" s="3"/>
      <c r="BL790" s="3"/>
      <c r="BM790" s="3"/>
      <c r="BN790" s="3"/>
      <c r="BO790" s="3"/>
      <c r="BP790" s="3"/>
      <c r="BQ790" s="3"/>
      <c r="BR790" s="3"/>
      <c r="BS790" s="3"/>
    </row>
    <row r="791" spans="1:71" ht="12.75" hidden="1" customHeight="1">
      <c r="A791" s="3"/>
      <c r="B791" s="3"/>
      <c r="C791" s="3"/>
      <c r="D791" s="3"/>
      <c r="E791" s="3"/>
      <c r="F791" s="3"/>
      <c r="G791" s="3"/>
      <c r="H791" s="3"/>
      <c r="I791" s="3"/>
      <c r="J791" s="3"/>
      <c r="K791" s="3"/>
      <c r="L791" s="3"/>
      <c r="M791" s="3"/>
      <c r="N791" s="3"/>
      <c r="O791" s="3"/>
      <c r="P791" s="3"/>
      <c r="Q791" s="3"/>
      <c r="R791" s="3"/>
      <c r="S791" s="3"/>
      <c r="T791" s="3"/>
      <c r="U791" s="3"/>
      <c r="V791" s="3"/>
      <c r="W791" s="3"/>
      <c r="X791" s="3"/>
      <c r="Y791" s="3"/>
      <c r="Z791" s="3"/>
      <c r="AA791" s="3"/>
      <c r="AB791" s="3"/>
      <c r="AC791" s="3"/>
      <c r="AD791" s="3"/>
      <c r="AE791" s="3"/>
      <c r="AF791" s="3"/>
      <c r="AG791" s="3"/>
      <c r="AH791" s="3"/>
      <c r="AI791" s="3"/>
      <c r="AJ791" s="3"/>
      <c r="AK791" s="3"/>
      <c r="AL791" s="3"/>
      <c r="AM791" s="3"/>
      <c r="AN791" s="3"/>
      <c r="AO791" s="3"/>
      <c r="AP791" s="3"/>
      <c r="AQ791" s="3"/>
      <c r="AR791" s="3"/>
      <c r="AS791" s="3"/>
      <c r="AT791" s="3"/>
      <c r="AU791" s="3"/>
      <c r="AV791" s="3"/>
      <c r="AW791" s="3"/>
      <c r="AX791" s="3"/>
      <c r="AY791" s="3"/>
      <c r="AZ791" s="3"/>
      <c r="BA791" s="3"/>
      <c r="BB791" s="3"/>
      <c r="BC791" s="3"/>
      <c r="BD791" s="3"/>
      <c r="BE791" s="3"/>
      <c r="BF791" s="3"/>
      <c r="BG791" s="3"/>
      <c r="BH791" s="3"/>
      <c r="BI791" s="3"/>
      <c r="BJ791" s="3"/>
      <c r="BK791" s="3"/>
      <c r="BL791" s="3"/>
      <c r="BM791" s="3"/>
      <c r="BN791" s="3"/>
      <c r="BO791" s="3"/>
      <c r="BP791" s="3"/>
      <c r="BQ791" s="3"/>
      <c r="BR791" s="3"/>
      <c r="BS791" s="3"/>
    </row>
    <row r="792" spans="1:71" ht="12.75" hidden="1" customHeight="1">
      <c r="A792" s="3"/>
      <c r="B792" s="3"/>
      <c r="C792" s="3"/>
      <c r="D792" s="3"/>
      <c r="E792" s="3"/>
      <c r="F792" s="3"/>
      <c r="G792" s="3"/>
      <c r="H792" s="3"/>
      <c r="I792" s="3"/>
      <c r="J792" s="3"/>
      <c r="K792" s="3"/>
      <c r="L792" s="3"/>
      <c r="M792" s="3"/>
      <c r="N792" s="3"/>
      <c r="O792" s="3"/>
      <c r="P792" s="3"/>
      <c r="Q792" s="3"/>
      <c r="R792" s="3"/>
      <c r="S792" s="3"/>
      <c r="T792" s="3"/>
      <c r="U792" s="3"/>
      <c r="V792" s="3"/>
      <c r="W792" s="3"/>
      <c r="X792" s="3"/>
      <c r="Y792" s="3"/>
      <c r="Z792" s="3"/>
      <c r="AA792" s="3"/>
      <c r="AB792" s="3"/>
      <c r="AC792" s="3"/>
      <c r="AD792" s="3"/>
      <c r="AE792" s="3"/>
      <c r="AF792" s="3"/>
      <c r="AG792" s="3"/>
      <c r="AH792" s="3"/>
      <c r="AI792" s="3"/>
      <c r="AJ792" s="3"/>
      <c r="AK792" s="3"/>
      <c r="AL792" s="3"/>
      <c r="AM792" s="3"/>
      <c r="AN792" s="3"/>
      <c r="AO792" s="3"/>
      <c r="AP792" s="3"/>
      <c r="AQ792" s="3"/>
      <c r="AR792" s="3"/>
      <c r="AS792" s="3"/>
      <c r="AT792" s="3"/>
      <c r="AU792" s="3"/>
      <c r="AV792" s="3"/>
      <c r="AW792" s="3"/>
      <c r="AX792" s="3"/>
      <c r="AY792" s="3"/>
      <c r="AZ792" s="3"/>
      <c r="BA792" s="3"/>
      <c r="BB792" s="3"/>
      <c r="BC792" s="3"/>
      <c r="BD792" s="3"/>
      <c r="BE792" s="3"/>
      <c r="BF792" s="3"/>
      <c r="BG792" s="3"/>
      <c r="BH792" s="3"/>
      <c r="BI792" s="3"/>
      <c r="BJ792" s="3"/>
      <c r="BK792" s="3"/>
      <c r="BL792" s="3"/>
      <c r="BM792" s="3"/>
      <c r="BN792" s="3"/>
      <c r="BO792" s="3"/>
      <c r="BP792" s="3"/>
      <c r="BQ792" s="3"/>
      <c r="BR792" s="3"/>
      <c r="BS792" s="3"/>
    </row>
    <row r="793" spans="1:71" ht="12.75" hidden="1" customHeight="1">
      <c r="A793" s="3"/>
      <c r="B793" s="3"/>
      <c r="C793" s="3"/>
      <c r="D793" s="3"/>
      <c r="E793" s="3"/>
      <c r="F793" s="3"/>
      <c r="G793" s="3"/>
      <c r="H793" s="3"/>
      <c r="I793" s="3"/>
      <c r="J793" s="3"/>
      <c r="K793" s="3"/>
      <c r="L793" s="3"/>
      <c r="M793" s="3"/>
      <c r="N793" s="3"/>
      <c r="O793" s="3"/>
      <c r="P793" s="3"/>
      <c r="Q793" s="3"/>
      <c r="R793" s="3"/>
      <c r="S793" s="3"/>
      <c r="T793" s="3"/>
      <c r="U793" s="3"/>
      <c r="V793" s="3"/>
      <c r="W793" s="3"/>
      <c r="X793" s="3"/>
      <c r="Y793" s="3"/>
      <c r="Z793" s="3"/>
      <c r="AA793" s="3"/>
      <c r="AB793" s="3"/>
      <c r="AC793" s="3"/>
      <c r="AD793" s="3"/>
      <c r="AE793" s="3"/>
      <c r="AF793" s="3"/>
      <c r="AG793" s="3"/>
      <c r="AH793" s="3"/>
      <c r="AI793" s="3"/>
      <c r="AJ793" s="3"/>
      <c r="AK793" s="3"/>
      <c r="AL793" s="3"/>
      <c r="AM793" s="3"/>
      <c r="AN793" s="3"/>
      <c r="AO793" s="3"/>
      <c r="AP793" s="3"/>
      <c r="AQ793" s="3"/>
      <c r="AR793" s="3"/>
      <c r="AS793" s="3"/>
      <c r="AT793" s="3"/>
      <c r="AU793" s="3"/>
      <c r="AV793" s="3"/>
      <c r="AW793" s="3"/>
      <c r="AX793" s="3"/>
      <c r="AY793" s="3"/>
      <c r="AZ793" s="3"/>
      <c r="BA793" s="3"/>
      <c r="BB793" s="3"/>
      <c r="BC793" s="3"/>
      <c r="BD793" s="3"/>
      <c r="BE793" s="3"/>
      <c r="BF793" s="3"/>
      <c r="BG793" s="3"/>
      <c r="BH793" s="3"/>
      <c r="BI793" s="3"/>
      <c r="BJ793" s="3"/>
      <c r="BK793" s="3"/>
      <c r="BL793" s="3"/>
      <c r="BM793" s="3"/>
      <c r="BN793" s="3"/>
      <c r="BO793" s="3"/>
      <c r="BP793" s="3"/>
      <c r="BQ793" s="3"/>
      <c r="BR793" s="3"/>
      <c r="BS793" s="3"/>
    </row>
    <row r="794" spans="1:71" ht="12.75" hidden="1" customHeight="1">
      <c r="A794" s="3"/>
      <c r="B794" s="3"/>
      <c r="C794" s="3"/>
      <c r="D794" s="3"/>
      <c r="E794" s="3"/>
      <c r="F794" s="3"/>
      <c r="G794" s="3"/>
      <c r="H794" s="3"/>
      <c r="I794" s="3"/>
      <c r="J794" s="3"/>
      <c r="K794" s="3"/>
      <c r="L794" s="3"/>
      <c r="M794" s="3"/>
      <c r="N794" s="3"/>
      <c r="O794" s="3"/>
      <c r="P794" s="3"/>
      <c r="Q794" s="3"/>
      <c r="R794" s="3"/>
      <c r="S794" s="3"/>
      <c r="T794" s="3"/>
      <c r="U794" s="3"/>
      <c r="V794" s="3"/>
      <c r="W794" s="3"/>
      <c r="X794" s="3"/>
      <c r="Y794" s="3"/>
      <c r="Z794" s="3"/>
      <c r="AA794" s="3"/>
      <c r="AB794" s="3"/>
      <c r="AC794" s="3"/>
      <c r="AD794" s="3"/>
      <c r="AE794" s="3"/>
      <c r="AF794" s="3"/>
      <c r="AG794" s="3"/>
      <c r="AH794" s="3"/>
      <c r="AI794" s="3"/>
      <c r="AJ794" s="3"/>
      <c r="AK794" s="3"/>
      <c r="AL794" s="3"/>
      <c r="AM794" s="3"/>
      <c r="AN794" s="3"/>
      <c r="AO794" s="3"/>
      <c r="AP794" s="3"/>
      <c r="AQ794" s="3"/>
      <c r="AR794" s="3"/>
      <c r="AS794" s="3"/>
      <c r="AT794" s="3"/>
      <c r="AU794" s="3"/>
      <c r="AV794" s="3"/>
      <c r="AW794" s="3"/>
      <c r="AX794" s="3"/>
      <c r="AY794" s="3"/>
      <c r="AZ794" s="3"/>
      <c r="BA794" s="3"/>
      <c r="BB794" s="3"/>
      <c r="BC794" s="3"/>
      <c r="BD794" s="3"/>
      <c r="BE794" s="3"/>
      <c r="BF794" s="3"/>
      <c r="BG794" s="3"/>
      <c r="BH794" s="3"/>
      <c r="BI794" s="3"/>
      <c r="BJ794" s="3"/>
      <c r="BK794" s="3"/>
      <c r="BL794" s="3"/>
      <c r="BM794" s="3"/>
      <c r="BN794" s="3"/>
      <c r="BO794" s="3"/>
      <c r="BP794" s="3"/>
      <c r="BQ794" s="3"/>
      <c r="BR794" s="3"/>
      <c r="BS794" s="3"/>
    </row>
    <row r="795" spans="1:71" ht="12.75" hidden="1" customHeight="1">
      <c r="A795" s="3"/>
      <c r="B795" s="3"/>
      <c r="C795" s="3"/>
      <c r="D795" s="3"/>
      <c r="E795" s="3"/>
      <c r="F795" s="3"/>
      <c r="G795" s="3"/>
      <c r="H795" s="3"/>
      <c r="I795" s="3"/>
      <c r="J795" s="3"/>
      <c r="K795" s="3"/>
      <c r="L795" s="3"/>
      <c r="M795" s="3"/>
      <c r="N795" s="3"/>
      <c r="O795" s="3"/>
      <c r="P795" s="3"/>
      <c r="Q795" s="3"/>
      <c r="R795" s="3"/>
      <c r="S795" s="3"/>
      <c r="T795" s="3"/>
      <c r="U795" s="3"/>
      <c r="V795" s="3"/>
      <c r="W795" s="3"/>
      <c r="X795" s="3"/>
      <c r="Y795" s="3"/>
      <c r="Z795" s="3"/>
      <c r="AA795" s="3"/>
      <c r="AB795" s="3"/>
      <c r="AC795" s="3"/>
      <c r="AD795" s="3"/>
      <c r="AE795" s="3"/>
      <c r="AF795" s="3"/>
      <c r="AG795" s="3"/>
      <c r="AH795" s="3"/>
      <c r="AI795" s="3"/>
      <c r="AJ795" s="3"/>
      <c r="AK795" s="3"/>
      <c r="AL795" s="3"/>
      <c r="AM795" s="3"/>
      <c r="AN795" s="3"/>
      <c r="AO795" s="3"/>
      <c r="AP795" s="3"/>
      <c r="AQ795" s="3"/>
      <c r="AR795" s="3"/>
      <c r="AS795" s="3"/>
      <c r="AT795" s="3"/>
      <c r="AU795" s="3"/>
      <c r="AV795" s="3"/>
      <c r="AW795" s="3"/>
      <c r="AX795" s="3"/>
      <c r="AY795" s="3"/>
      <c r="AZ795" s="3"/>
      <c r="BA795" s="3"/>
      <c r="BB795" s="3"/>
      <c r="BC795" s="3"/>
      <c r="BD795" s="3"/>
      <c r="BE795" s="3"/>
      <c r="BF795" s="3"/>
      <c r="BG795" s="3"/>
      <c r="BH795" s="3"/>
      <c r="BI795" s="3"/>
      <c r="BJ795" s="3"/>
      <c r="BK795" s="3"/>
      <c r="BL795" s="3"/>
      <c r="BM795" s="3"/>
      <c r="BN795" s="3"/>
      <c r="BO795" s="3"/>
      <c r="BP795" s="3"/>
      <c r="BQ795" s="3"/>
      <c r="BR795" s="3"/>
      <c r="BS795" s="3"/>
    </row>
    <row r="796" spans="1:71" ht="12.75" hidden="1" customHeight="1">
      <c r="A796" s="3"/>
      <c r="B796" s="3"/>
      <c r="C796" s="3"/>
      <c r="D796" s="3"/>
      <c r="E796" s="3"/>
      <c r="F796" s="3"/>
      <c r="G796" s="3"/>
      <c r="H796" s="3"/>
      <c r="I796" s="3"/>
      <c r="J796" s="3"/>
      <c r="K796" s="3"/>
      <c r="L796" s="3"/>
      <c r="M796" s="3"/>
      <c r="N796" s="3"/>
      <c r="O796" s="3"/>
      <c r="P796" s="3"/>
      <c r="Q796" s="3"/>
      <c r="R796" s="3"/>
      <c r="S796" s="3"/>
      <c r="T796" s="3"/>
      <c r="U796" s="3"/>
      <c r="V796" s="3"/>
      <c r="W796" s="3"/>
      <c r="X796" s="3"/>
      <c r="Y796" s="3"/>
      <c r="Z796" s="3"/>
      <c r="AA796" s="3"/>
      <c r="AB796" s="3"/>
      <c r="AC796" s="3"/>
      <c r="AD796" s="3"/>
      <c r="AE796" s="3"/>
      <c r="AF796" s="3"/>
      <c r="AG796" s="3"/>
      <c r="AH796" s="3"/>
      <c r="AI796" s="3"/>
      <c r="AJ796" s="3"/>
      <c r="AK796" s="3"/>
      <c r="AL796" s="3"/>
      <c r="AM796" s="3"/>
      <c r="AN796" s="3"/>
      <c r="AO796" s="3"/>
      <c r="AP796" s="3"/>
      <c r="AQ796" s="3"/>
      <c r="AR796" s="3"/>
      <c r="AS796" s="3"/>
      <c r="AT796" s="3"/>
      <c r="AU796" s="3"/>
      <c r="AV796" s="3"/>
      <c r="AW796" s="3"/>
      <c r="AX796" s="3"/>
      <c r="AY796" s="3"/>
      <c r="AZ796" s="3"/>
      <c r="BA796" s="3"/>
      <c r="BB796" s="3"/>
      <c r="BC796" s="3"/>
      <c r="BD796" s="3"/>
      <c r="BE796" s="3"/>
      <c r="BF796" s="3"/>
      <c r="BG796" s="3"/>
      <c r="BH796" s="3"/>
      <c r="BI796" s="3"/>
      <c r="BJ796" s="3"/>
      <c r="BK796" s="3"/>
      <c r="BL796" s="3"/>
      <c r="BM796" s="3"/>
      <c r="BN796" s="3"/>
      <c r="BO796" s="3"/>
      <c r="BP796" s="3"/>
      <c r="BQ796" s="3"/>
      <c r="BR796" s="3"/>
      <c r="BS796" s="3"/>
    </row>
    <row r="797" spans="1:71" ht="12.75" hidden="1" customHeight="1">
      <c r="A797" s="3"/>
      <c r="B797" s="3"/>
      <c r="C797" s="3"/>
      <c r="D797" s="3"/>
      <c r="E797" s="3"/>
      <c r="F797" s="3"/>
      <c r="G797" s="3"/>
      <c r="H797" s="3"/>
      <c r="I797" s="3"/>
      <c r="J797" s="3"/>
      <c r="K797" s="3"/>
      <c r="L797" s="3"/>
      <c r="M797" s="3"/>
      <c r="N797" s="3"/>
      <c r="O797" s="3"/>
      <c r="P797" s="3"/>
      <c r="Q797" s="3"/>
      <c r="R797" s="3"/>
      <c r="S797" s="3"/>
      <c r="T797" s="3"/>
      <c r="U797" s="3"/>
      <c r="V797" s="3"/>
      <c r="W797" s="3"/>
      <c r="X797" s="3"/>
      <c r="Y797" s="3"/>
      <c r="Z797" s="3"/>
      <c r="AA797" s="3"/>
      <c r="AB797" s="3"/>
      <c r="AC797" s="3"/>
      <c r="AD797" s="3"/>
      <c r="AE797" s="3"/>
      <c r="AF797" s="3"/>
      <c r="AG797" s="3"/>
      <c r="AH797" s="3"/>
      <c r="AI797" s="3"/>
      <c r="AJ797" s="3"/>
      <c r="AK797" s="3"/>
      <c r="AL797" s="3"/>
      <c r="AM797" s="3"/>
      <c r="AN797" s="3"/>
      <c r="AO797" s="3"/>
      <c r="AP797" s="3"/>
      <c r="AQ797" s="3"/>
      <c r="AR797" s="3"/>
      <c r="AS797" s="3"/>
      <c r="AT797" s="3"/>
      <c r="AU797" s="3"/>
      <c r="AV797" s="3"/>
      <c r="AW797" s="3"/>
      <c r="AX797" s="3"/>
      <c r="AY797" s="3"/>
      <c r="AZ797" s="3"/>
      <c r="BA797" s="3"/>
      <c r="BB797" s="3"/>
      <c r="BC797" s="3"/>
      <c r="BD797" s="3"/>
      <c r="BE797" s="3"/>
      <c r="BF797" s="3"/>
      <c r="BG797" s="3"/>
      <c r="BH797" s="3"/>
      <c r="BI797" s="3"/>
      <c r="BJ797" s="3"/>
      <c r="BK797" s="3"/>
      <c r="BL797" s="3"/>
      <c r="BM797" s="3"/>
      <c r="BN797" s="3"/>
      <c r="BO797" s="3"/>
      <c r="BP797" s="3"/>
      <c r="BQ797" s="3"/>
      <c r="BR797" s="3"/>
      <c r="BS797" s="3"/>
    </row>
    <row r="798" spans="1:71" ht="12.75" hidden="1" customHeight="1">
      <c r="A798" s="3"/>
      <c r="B798" s="3"/>
      <c r="C798" s="3"/>
      <c r="D798" s="3"/>
      <c r="E798" s="3"/>
      <c r="F798" s="3"/>
      <c r="G798" s="3"/>
      <c r="H798" s="3"/>
      <c r="I798" s="3"/>
      <c r="J798" s="3"/>
      <c r="K798" s="3"/>
      <c r="L798" s="3"/>
      <c r="M798" s="3"/>
      <c r="N798" s="3"/>
      <c r="O798" s="3"/>
      <c r="P798" s="3"/>
      <c r="Q798" s="3"/>
      <c r="R798" s="3"/>
      <c r="S798" s="3"/>
      <c r="T798" s="3"/>
      <c r="U798" s="3"/>
      <c r="V798" s="3"/>
      <c r="W798" s="3"/>
      <c r="X798" s="3"/>
      <c r="Y798" s="3"/>
      <c r="Z798" s="3"/>
      <c r="AA798" s="3"/>
      <c r="AB798" s="3"/>
      <c r="AC798" s="3"/>
      <c r="AD798" s="3"/>
      <c r="AE798" s="3"/>
      <c r="AF798" s="3"/>
      <c r="AG798" s="3"/>
      <c r="AH798" s="3"/>
      <c r="AI798" s="3"/>
      <c r="AJ798" s="3"/>
      <c r="AK798" s="3"/>
      <c r="AL798" s="3"/>
      <c r="AM798" s="3"/>
      <c r="AN798" s="3"/>
      <c r="AO798" s="3"/>
      <c r="AP798" s="3"/>
      <c r="AQ798" s="3"/>
      <c r="AR798" s="3"/>
      <c r="AS798" s="3"/>
      <c r="AT798" s="3"/>
      <c r="AU798" s="3"/>
      <c r="AV798" s="3"/>
      <c r="AW798" s="3"/>
      <c r="AX798" s="3"/>
      <c r="AY798" s="3"/>
      <c r="AZ798" s="3"/>
      <c r="BA798" s="3"/>
      <c r="BB798" s="3"/>
      <c r="BC798" s="3"/>
      <c r="BD798" s="3"/>
      <c r="BE798" s="3"/>
      <c r="BF798" s="3"/>
      <c r="BG798" s="3"/>
      <c r="BH798" s="3"/>
      <c r="BI798" s="3"/>
      <c r="BJ798" s="3"/>
      <c r="BK798" s="3"/>
      <c r="BL798" s="3"/>
      <c r="BM798" s="3"/>
      <c r="BN798" s="3"/>
      <c r="BO798" s="3"/>
      <c r="BP798" s="3"/>
      <c r="BQ798" s="3"/>
      <c r="BR798" s="3"/>
      <c r="BS798" s="3"/>
    </row>
    <row r="799" spans="1:71" ht="12.75" hidden="1" customHeight="1">
      <c r="A799" s="3"/>
      <c r="B799" s="3"/>
      <c r="C799" s="3"/>
      <c r="D799" s="3"/>
      <c r="E799" s="3"/>
      <c r="F799" s="3"/>
      <c r="G799" s="3"/>
      <c r="H799" s="3"/>
      <c r="I799" s="3"/>
      <c r="J799" s="3"/>
      <c r="K799" s="3"/>
      <c r="L799" s="3"/>
      <c r="M799" s="3"/>
      <c r="N799" s="3"/>
      <c r="O799" s="3"/>
      <c r="P799" s="3"/>
      <c r="Q799" s="3"/>
      <c r="R799" s="3"/>
      <c r="S799" s="3"/>
      <c r="T799" s="3"/>
      <c r="U799" s="3"/>
      <c r="V799" s="3"/>
      <c r="W799" s="3"/>
      <c r="X799" s="3"/>
      <c r="Y799" s="3"/>
      <c r="Z799" s="3"/>
      <c r="AA799" s="3"/>
      <c r="AB799" s="3"/>
      <c r="AC799" s="3"/>
      <c r="AD799" s="3"/>
      <c r="AE799" s="3"/>
      <c r="AF799" s="3"/>
      <c r="AG799" s="3"/>
      <c r="AH799" s="3"/>
      <c r="AI799" s="3"/>
      <c r="AJ799" s="3"/>
      <c r="AK799" s="3"/>
      <c r="AL799" s="3"/>
      <c r="AM799" s="3"/>
      <c r="AN799" s="3"/>
      <c r="AO799" s="3"/>
      <c r="AP799" s="3"/>
      <c r="AQ799" s="3"/>
      <c r="AR799" s="3"/>
      <c r="AS799" s="3"/>
      <c r="AT799" s="3"/>
      <c r="AU799" s="3"/>
      <c r="AV799" s="3"/>
      <c r="AW799" s="3"/>
      <c r="AX799" s="3"/>
      <c r="AY799" s="3"/>
      <c r="AZ799" s="3"/>
      <c r="BA799" s="3"/>
      <c r="BB799" s="3"/>
      <c r="BC799" s="3"/>
      <c r="BD799" s="3"/>
      <c r="BE799" s="3"/>
      <c r="BF799" s="3"/>
      <c r="BG799" s="3"/>
      <c r="BH799" s="3"/>
      <c r="BI799" s="3"/>
      <c r="BJ799" s="3"/>
      <c r="BK799" s="3"/>
      <c r="BL799" s="3"/>
      <c r="BM799" s="3"/>
      <c r="BN799" s="3"/>
      <c r="BO799" s="3"/>
      <c r="BP799" s="3"/>
      <c r="BQ799" s="3"/>
      <c r="BR799" s="3"/>
      <c r="BS799" s="3"/>
    </row>
    <row r="800" spans="1:71" ht="12.75" hidden="1" customHeight="1">
      <c r="A800" s="3"/>
      <c r="B800" s="3"/>
      <c r="C800" s="3"/>
      <c r="D800" s="3"/>
      <c r="E800" s="3"/>
      <c r="F800" s="3"/>
      <c r="G800" s="3"/>
      <c r="H800" s="3"/>
      <c r="I800" s="3"/>
      <c r="J800" s="3"/>
      <c r="K800" s="3"/>
      <c r="L800" s="3"/>
      <c r="M800" s="3"/>
      <c r="N800" s="3"/>
      <c r="O800" s="3"/>
      <c r="P800" s="3"/>
      <c r="Q800" s="3"/>
      <c r="R800" s="3"/>
      <c r="S800" s="3"/>
      <c r="T800" s="3"/>
      <c r="U800" s="3"/>
      <c r="V800" s="3"/>
      <c r="W800" s="3"/>
      <c r="X800" s="3"/>
      <c r="Y800" s="3"/>
      <c r="Z800" s="3"/>
      <c r="AA800" s="3"/>
      <c r="AB800" s="3"/>
      <c r="AC800" s="3"/>
      <c r="AD800" s="3"/>
      <c r="AE800" s="3"/>
      <c r="AF800" s="3"/>
      <c r="AG800" s="3"/>
      <c r="AH800" s="3"/>
      <c r="AI800" s="3"/>
      <c r="AJ800" s="3"/>
      <c r="AK800" s="3"/>
      <c r="AL800" s="3"/>
      <c r="AM800" s="3"/>
      <c r="AN800" s="3"/>
      <c r="AO800" s="3"/>
      <c r="AP800" s="3"/>
      <c r="AQ800" s="3"/>
      <c r="AR800" s="3"/>
      <c r="AS800" s="3"/>
      <c r="AT800" s="3"/>
      <c r="AU800" s="3"/>
      <c r="AV800" s="3"/>
      <c r="AW800" s="3"/>
      <c r="AX800" s="3"/>
      <c r="AY800" s="3"/>
      <c r="AZ800" s="3"/>
      <c r="BA800" s="3"/>
      <c r="BB800" s="3"/>
      <c r="BC800" s="3"/>
      <c r="BD800" s="3"/>
      <c r="BE800" s="3"/>
      <c r="BF800" s="3"/>
      <c r="BG800" s="3"/>
      <c r="BH800" s="3"/>
      <c r="BI800" s="3"/>
      <c r="BJ800" s="3"/>
      <c r="BK800" s="3"/>
      <c r="BL800" s="3"/>
      <c r="BM800" s="3"/>
      <c r="BN800" s="3"/>
      <c r="BO800" s="3"/>
      <c r="BP800" s="3"/>
      <c r="BQ800" s="3"/>
      <c r="BR800" s="3"/>
      <c r="BS800" s="3"/>
    </row>
    <row r="801" spans="1:71" ht="12.75" hidden="1" customHeight="1">
      <c r="A801" s="3"/>
      <c r="B801" s="3"/>
      <c r="C801" s="3"/>
      <c r="D801" s="3"/>
      <c r="E801" s="3"/>
      <c r="F801" s="3"/>
      <c r="G801" s="3"/>
      <c r="H801" s="3"/>
      <c r="I801" s="3"/>
      <c r="J801" s="3"/>
      <c r="K801" s="3"/>
      <c r="L801" s="3"/>
      <c r="M801" s="3"/>
      <c r="N801" s="3"/>
      <c r="O801" s="3"/>
      <c r="P801" s="3"/>
      <c r="Q801" s="3"/>
      <c r="R801" s="3"/>
      <c r="S801" s="3"/>
      <c r="T801" s="3"/>
      <c r="U801" s="3"/>
      <c r="V801" s="3"/>
      <c r="W801" s="3"/>
      <c r="X801" s="3"/>
      <c r="Y801" s="3"/>
      <c r="Z801" s="3"/>
      <c r="AA801" s="3"/>
      <c r="AB801" s="3"/>
      <c r="AC801" s="3"/>
      <c r="AD801" s="3"/>
      <c r="AE801" s="3"/>
      <c r="AF801" s="3"/>
      <c r="AG801" s="3"/>
      <c r="AH801" s="3"/>
      <c r="AI801" s="3"/>
      <c r="AJ801" s="3"/>
      <c r="AK801" s="3"/>
      <c r="AL801" s="3"/>
      <c r="AM801" s="3"/>
      <c r="AN801" s="3"/>
      <c r="AO801" s="3"/>
      <c r="AP801" s="3"/>
      <c r="AQ801" s="3"/>
      <c r="AR801" s="3"/>
      <c r="AS801" s="3"/>
      <c r="AT801" s="3"/>
      <c r="AU801" s="3"/>
      <c r="AV801" s="3"/>
      <c r="AW801" s="3"/>
      <c r="AX801" s="3"/>
      <c r="AY801" s="3"/>
      <c r="AZ801" s="3"/>
      <c r="BA801" s="3"/>
      <c r="BB801" s="3"/>
      <c r="BC801" s="3"/>
      <c r="BD801" s="3"/>
      <c r="BE801" s="3"/>
      <c r="BF801" s="3"/>
      <c r="BG801" s="3"/>
      <c r="BH801" s="3"/>
      <c r="BI801" s="3"/>
      <c r="BJ801" s="3"/>
      <c r="BK801" s="3"/>
      <c r="BL801" s="3"/>
      <c r="BM801" s="3"/>
      <c r="BN801" s="3"/>
      <c r="BO801" s="3"/>
      <c r="BP801" s="3"/>
      <c r="BQ801" s="3"/>
      <c r="BR801" s="3"/>
      <c r="BS801" s="3"/>
    </row>
    <row r="802" spans="1:71" ht="12.75" hidden="1" customHeight="1">
      <c r="A802" s="3"/>
      <c r="B802" s="3"/>
      <c r="C802" s="3"/>
      <c r="D802" s="3"/>
      <c r="E802" s="3"/>
      <c r="F802" s="3"/>
      <c r="G802" s="3"/>
      <c r="H802" s="3"/>
      <c r="I802" s="3"/>
      <c r="J802" s="3"/>
      <c r="K802" s="3"/>
      <c r="L802" s="3"/>
      <c r="M802" s="3"/>
      <c r="N802" s="3"/>
      <c r="O802" s="3"/>
      <c r="P802" s="3"/>
      <c r="Q802" s="3"/>
      <c r="R802" s="3"/>
      <c r="S802" s="3"/>
      <c r="T802" s="3"/>
      <c r="U802" s="3"/>
      <c r="V802" s="3"/>
      <c r="W802" s="3"/>
      <c r="X802" s="3"/>
      <c r="Y802" s="3"/>
      <c r="Z802" s="3"/>
      <c r="AA802" s="3"/>
      <c r="AB802" s="3"/>
      <c r="AC802" s="3"/>
      <c r="AD802" s="3"/>
      <c r="AE802" s="3"/>
      <c r="AF802" s="3"/>
      <c r="AG802" s="3"/>
      <c r="AH802" s="3"/>
      <c r="AI802" s="3"/>
      <c r="AJ802" s="3"/>
      <c r="AK802" s="3"/>
      <c r="AL802" s="3"/>
      <c r="AM802" s="3"/>
      <c r="AN802" s="3"/>
      <c r="AO802" s="3"/>
      <c r="AP802" s="3"/>
      <c r="AQ802" s="3"/>
      <c r="AR802" s="3"/>
      <c r="AS802" s="3"/>
      <c r="AT802" s="3"/>
      <c r="AU802" s="3"/>
      <c r="AV802" s="3"/>
      <c r="AW802" s="3"/>
      <c r="AX802" s="3"/>
      <c r="AY802" s="3"/>
      <c r="AZ802" s="3"/>
      <c r="BA802" s="3"/>
      <c r="BB802" s="3"/>
      <c r="BC802" s="3"/>
      <c r="BD802" s="3"/>
      <c r="BE802" s="3"/>
      <c r="BF802" s="3"/>
      <c r="BG802" s="3"/>
      <c r="BH802" s="3"/>
      <c r="BI802" s="3"/>
      <c r="BJ802" s="3"/>
      <c r="BK802" s="3"/>
      <c r="BL802" s="3"/>
      <c r="BM802" s="3"/>
      <c r="BN802" s="3"/>
      <c r="BO802" s="3"/>
      <c r="BP802" s="3"/>
      <c r="BQ802" s="3"/>
      <c r="BR802" s="3"/>
      <c r="BS802" s="3"/>
    </row>
    <row r="803" spans="1:71" ht="12.75" hidden="1" customHeight="1">
      <c r="A803" s="3"/>
      <c r="B803" s="3"/>
      <c r="C803" s="3"/>
      <c r="D803" s="3"/>
      <c r="E803" s="3"/>
      <c r="F803" s="3"/>
      <c r="G803" s="3"/>
      <c r="H803" s="3"/>
      <c r="I803" s="3"/>
      <c r="J803" s="3"/>
      <c r="K803" s="3"/>
      <c r="L803" s="3"/>
      <c r="M803" s="3"/>
      <c r="N803" s="3"/>
      <c r="O803" s="3"/>
      <c r="P803" s="3"/>
      <c r="Q803" s="3"/>
      <c r="R803" s="3"/>
      <c r="S803" s="3"/>
      <c r="T803" s="3"/>
      <c r="U803" s="3"/>
      <c r="V803" s="3"/>
      <c r="W803" s="3"/>
      <c r="X803" s="3"/>
      <c r="Y803" s="3"/>
      <c r="Z803" s="3"/>
      <c r="AA803" s="3"/>
      <c r="AB803" s="3"/>
      <c r="AC803" s="3"/>
      <c r="AD803" s="3"/>
      <c r="AE803" s="3"/>
      <c r="AF803" s="3"/>
      <c r="AG803" s="3"/>
      <c r="AH803" s="3"/>
      <c r="AI803" s="3"/>
      <c r="AJ803" s="3"/>
      <c r="AK803" s="3"/>
      <c r="AL803" s="3"/>
      <c r="AM803" s="3"/>
      <c r="AN803" s="3"/>
      <c r="AO803" s="3"/>
      <c r="AP803" s="3"/>
      <c r="AQ803" s="3"/>
      <c r="AR803" s="3"/>
      <c r="AS803" s="3"/>
      <c r="AT803" s="3"/>
      <c r="AU803" s="3"/>
      <c r="AV803" s="3"/>
      <c r="AW803" s="3"/>
      <c r="AX803" s="3"/>
      <c r="AY803" s="3"/>
      <c r="AZ803" s="3"/>
      <c r="BA803" s="3"/>
      <c r="BB803" s="3"/>
      <c r="BC803" s="3"/>
      <c r="BD803" s="3"/>
      <c r="BE803" s="3"/>
      <c r="BF803" s="3"/>
      <c r="BG803" s="3"/>
      <c r="BH803" s="3"/>
      <c r="BI803" s="3"/>
      <c r="BJ803" s="3"/>
      <c r="BK803" s="3"/>
      <c r="BL803" s="3"/>
      <c r="BM803" s="3"/>
      <c r="BN803" s="3"/>
      <c r="BO803" s="3"/>
      <c r="BP803" s="3"/>
      <c r="BQ803" s="3"/>
      <c r="BR803" s="3"/>
      <c r="BS803" s="3"/>
    </row>
    <row r="804" spans="1:71" ht="12.75" hidden="1" customHeight="1">
      <c r="A804" s="3"/>
      <c r="B804" s="3"/>
      <c r="C804" s="3"/>
      <c r="D804" s="3"/>
      <c r="E804" s="3"/>
      <c r="F804" s="3"/>
      <c r="G804" s="3"/>
      <c r="H804" s="3"/>
      <c r="I804" s="3"/>
      <c r="J804" s="3"/>
      <c r="K804" s="3"/>
      <c r="L804" s="3"/>
      <c r="M804" s="3"/>
      <c r="N804" s="3"/>
      <c r="O804" s="3"/>
      <c r="P804" s="3"/>
      <c r="Q804" s="3"/>
      <c r="R804" s="3"/>
      <c r="S804" s="3"/>
      <c r="T804" s="3"/>
      <c r="U804" s="3"/>
      <c r="V804" s="3"/>
      <c r="W804" s="3"/>
      <c r="X804" s="3"/>
      <c r="Y804" s="3"/>
      <c r="Z804" s="3"/>
      <c r="AA804" s="3"/>
      <c r="AB804" s="3"/>
      <c r="AC804" s="3"/>
      <c r="AD804" s="3"/>
      <c r="AE804" s="3"/>
      <c r="AF804" s="3"/>
      <c r="AG804" s="3"/>
      <c r="AH804" s="3"/>
      <c r="AI804" s="3"/>
      <c r="AJ804" s="3"/>
      <c r="AK804" s="3"/>
      <c r="AL804" s="3"/>
      <c r="AM804" s="3"/>
      <c r="AN804" s="3"/>
      <c r="AO804" s="3"/>
      <c r="AP804" s="3"/>
      <c r="AQ804" s="3"/>
      <c r="AR804" s="3"/>
      <c r="AS804" s="3"/>
      <c r="AT804" s="3"/>
      <c r="AU804" s="3"/>
      <c r="AV804" s="3"/>
      <c r="AW804" s="3"/>
      <c r="AX804" s="3"/>
      <c r="AY804" s="3"/>
      <c r="AZ804" s="3"/>
      <c r="BA804" s="3"/>
      <c r="BB804" s="3"/>
      <c r="BC804" s="3"/>
      <c r="BD804" s="3"/>
      <c r="BE804" s="3"/>
      <c r="BF804" s="3"/>
      <c r="BG804" s="3"/>
      <c r="BH804" s="3"/>
      <c r="BI804" s="3"/>
      <c r="BJ804" s="3"/>
      <c r="BK804" s="3"/>
      <c r="BL804" s="3"/>
      <c r="BM804" s="3"/>
      <c r="BN804" s="3"/>
      <c r="BO804" s="3"/>
      <c r="BP804" s="3"/>
      <c r="BQ804" s="3"/>
      <c r="BR804" s="3"/>
      <c r="BS804" s="3"/>
    </row>
    <row r="805" spans="1:71" ht="12.75" hidden="1" customHeight="1">
      <c r="A805" s="3"/>
      <c r="B805" s="3"/>
      <c r="C805" s="3"/>
      <c r="D805" s="3"/>
      <c r="E805" s="3"/>
      <c r="F805" s="3"/>
      <c r="G805" s="3"/>
      <c r="H805" s="3"/>
      <c r="I805" s="3"/>
      <c r="J805" s="3"/>
      <c r="K805" s="3"/>
      <c r="L805" s="3"/>
      <c r="M805" s="3"/>
      <c r="N805" s="3"/>
      <c r="O805" s="3"/>
      <c r="P805" s="3"/>
      <c r="Q805" s="3"/>
      <c r="R805" s="3"/>
      <c r="S805" s="3"/>
      <c r="T805" s="3"/>
      <c r="U805" s="3"/>
      <c r="V805" s="3"/>
      <c r="W805" s="3"/>
      <c r="X805" s="3"/>
      <c r="Y805" s="3"/>
      <c r="Z805" s="3"/>
      <c r="AA805" s="3"/>
      <c r="AB805" s="3"/>
      <c r="AC805" s="3"/>
      <c r="AD805" s="3"/>
      <c r="AE805" s="3"/>
      <c r="AF805" s="3"/>
      <c r="AG805" s="3"/>
      <c r="AH805" s="3"/>
      <c r="AI805" s="3"/>
      <c r="AJ805" s="3"/>
      <c r="AK805" s="3"/>
      <c r="AL805" s="3"/>
      <c r="AM805" s="3"/>
      <c r="AN805" s="3"/>
      <c r="AO805" s="3"/>
      <c r="AP805" s="3"/>
      <c r="AQ805" s="3"/>
      <c r="AR805" s="3"/>
      <c r="AS805" s="3"/>
      <c r="AT805" s="3"/>
      <c r="AU805" s="3"/>
      <c r="AV805" s="3"/>
      <c r="AW805" s="3"/>
      <c r="AX805" s="3"/>
      <c r="AY805" s="3"/>
      <c r="AZ805" s="3"/>
      <c r="BA805" s="3"/>
      <c r="BB805" s="3"/>
      <c r="BC805" s="3"/>
      <c r="BD805" s="3"/>
      <c r="BE805" s="3"/>
      <c r="BF805" s="3"/>
      <c r="BG805" s="3"/>
      <c r="BH805" s="3"/>
      <c r="BI805" s="3"/>
      <c r="BJ805" s="3"/>
      <c r="BK805" s="3"/>
      <c r="BL805" s="3"/>
      <c r="BM805" s="3"/>
      <c r="BN805" s="3"/>
      <c r="BO805" s="3"/>
      <c r="BP805" s="3"/>
      <c r="BQ805" s="3"/>
      <c r="BR805" s="3"/>
      <c r="BS805" s="3"/>
    </row>
    <row r="806" spans="1:71" ht="12.75" hidden="1" customHeight="1">
      <c r="A806" s="3"/>
      <c r="B806" s="3"/>
      <c r="C806" s="3"/>
      <c r="D806" s="3"/>
      <c r="E806" s="3"/>
      <c r="F806" s="3"/>
      <c r="G806" s="3"/>
      <c r="H806" s="3"/>
      <c r="I806" s="3"/>
      <c r="J806" s="3"/>
      <c r="K806" s="3"/>
      <c r="L806" s="3"/>
      <c r="M806" s="3"/>
      <c r="N806" s="3"/>
      <c r="O806" s="3"/>
      <c r="P806" s="3"/>
      <c r="Q806" s="3"/>
      <c r="R806" s="3"/>
      <c r="S806" s="3"/>
      <c r="T806" s="3"/>
      <c r="U806" s="3"/>
      <c r="V806" s="3"/>
      <c r="W806" s="3"/>
      <c r="X806" s="3"/>
      <c r="Y806" s="3"/>
      <c r="Z806" s="3"/>
      <c r="AA806" s="3"/>
      <c r="AB806" s="3"/>
      <c r="AC806" s="3"/>
      <c r="AD806" s="3"/>
      <c r="AE806" s="3"/>
      <c r="AF806" s="3"/>
      <c r="AG806" s="3"/>
      <c r="AH806" s="3"/>
      <c r="AI806" s="3"/>
      <c r="AJ806" s="3"/>
      <c r="AK806" s="3"/>
      <c r="AL806" s="3"/>
      <c r="AM806" s="3"/>
      <c r="AN806" s="3"/>
      <c r="AO806" s="3"/>
      <c r="AP806" s="3"/>
      <c r="AQ806" s="3"/>
      <c r="AR806" s="3"/>
      <c r="AS806" s="3"/>
      <c r="AT806" s="3"/>
      <c r="AU806" s="3"/>
      <c r="AV806" s="3"/>
      <c r="AW806" s="3"/>
      <c r="AX806" s="3"/>
      <c r="AY806" s="3"/>
      <c r="AZ806" s="3"/>
      <c r="BA806" s="3"/>
      <c r="BB806" s="3"/>
      <c r="BC806" s="3"/>
      <c r="BD806" s="3"/>
      <c r="BE806" s="3"/>
      <c r="BF806" s="3"/>
      <c r="BG806" s="3"/>
      <c r="BH806" s="3"/>
      <c r="BI806" s="3"/>
      <c r="BJ806" s="3"/>
      <c r="BK806" s="3"/>
      <c r="BL806" s="3"/>
      <c r="BM806" s="3"/>
      <c r="BN806" s="3"/>
      <c r="BO806" s="3"/>
      <c r="BP806" s="3"/>
      <c r="BQ806" s="3"/>
      <c r="BR806" s="3"/>
      <c r="BS806" s="3"/>
    </row>
    <row r="807" spans="1:71" ht="12.75" hidden="1" customHeight="1">
      <c r="A807" s="3"/>
      <c r="B807" s="3"/>
      <c r="C807" s="3"/>
      <c r="D807" s="3"/>
      <c r="E807" s="3"/>
      <c r="F807" s="3"/>
      <c r="G807" s="3"/>
      <c r="H807" s="3"/>
      <c r="I807" s="3"/>
      <c r="J807" s="3"/>
      <c r="K807" s="3"/>
      <c r="L807" s="3"/>
      <c r="M807" s="3"/>
      <c r="N807" s="3"/>
      <c r="O807" s="3"/>
      <c r="P807" s="3"/>
      <c r="Q807" s="3"/>
      <c r="R807" s="3"/>
      <c r="S807" s="3"/>
      <c r="T807" s="3"/>
      <c r="U807" s="3"/>
      <c r="V807" s="3"/>
      <c r="W807" s="3"/>
      <c r="X807" s="3"/>
      <c r="Y807" s="3"/>
      <c r="Z807" s="3"/>
      <c r="AA807" s="3"/>
      <c r="AB807" s="3"/>
      <c r="AC807" s="3"/>
      <c r="AD807" s="3"/>
      <c r="AE807" s="3"/>
      <c r="AF807" s="3"/>
      <c r="AG807" s="3"/>
      <c r="AH807" s="3"/>
      <c r="AI807" s="3"/>
      <c r="AJ807" s="3"/>
      <c r="AK807" s="3"/>
      <c r="AL807" s="3"/>
      <c r="AM807" s="3"/>
      <c r="AN807" s="3"/>
      <c r="AO807" s="3"/>
      <c r="AP807" s="3"/>
      <c r="AQ807" s="3"/>
      <c r="AR807" s="3"/>
      <c r="AS807" s="3"/>
      <c r="AT807" s="3"/>
      <c r="AU807" s="3"/>
      <c r="AV807" s="3"/>
      <c r="AW807" s="3"/>
      <c r="AX807" s="3"/>
      <c r="AY807" s="3"/>
      <c r="AZ807" s="3"/>
      <c r="BA807" s="3"/>
      <c r="BB807" s="3"/>
      <c r="BC807" s="3"/>
      <c r="BD807" s="3"/>
      <c r="BE807" s="3"/>
      <c r="BF807" s="3"/>
      <c r="BG807" s="3"/>
      <c r="BH807" s="3"/>
      <c r="BI807" s="3"/>
      <c r="BJ807" s="3"/>
      <c r="BK807" s="3"/>
      <c r="BL807" s="3"/>
      <c r="BM807" s="3"/>
      <c r="BN807" s="3"/>
      <c r="BO807" s="3"/>
      <c r="BP807" s="3"/>
      <c r="BQ807" s="3"/>
      <c r="BR807" s="3"/>
      <c r="BS807" s="3"/>
    </row>
    <row r="808" spans="1:71" ht="12.75" hidden="1" customHeight="1">
      <c r="A808" s="3"/>
      <c r="B808" s="3"/>
      <c r="C808" s="3"/>
      <c r="D808" s="3"/>
      <c r="E808" s="3"/>
      <c r="F808" s="3"/>
      <c r="G808" s="3"/>
      <c r="H808" s="3"/>
      <c r="I808" s="3"/>
      <c r="J808" s="3"/>
      <c r="K808" s="3"/>
      <c r="L808" s="3"/>
      <c r="M808" s="3"/>
      <c r="N808" s="3"/>
      <c r="O808" s="3"/>
      <c r="P808" s="3"/>
      <c r="Q808" s="3"/>
      <c r="R808" s="3"/>
      <c r="S808" s="3"/>
      <c r="T808" s="3"/>
      <c r="U808" s="3"/>
      <c r="V808" s="3"/>
      <c r="W808" s="3"/>
      <c r="X808" s="3"/>
      <c r="Y808" s="3"/>
      <c r="Z808" s="3"/>
      <c r="AA808" s="3"/>
      <c r="AB808" s="3"/>
      <c r="AC808" s="3"/>
      <c r="AD808" s="3"/>
      <c r="AE808" s="3"/>
      <c r="AF808" s="3"/>
      <c r="AG808" s="3"/>
      <c r="AH808" s="3"/>
      <c r="AI808" s="3"/>
      <c r="AJ808" s="3"/>
      <c r="AK808" s="3"/>
      <c r="AL808" s="3"/>
      <c r="AM808" s="3"/>
      <c r="AN808" s="3"/>
      <c r="AO808" s="3"/>
      <c r="AP808" s="3"/>
      <c r="AQ808" s="3"/>
      <c r="AR808" s="3"/>
      <c r="AS808" s="3"/>
      <c r="AT808" s="3"/>
      <c r="AU808" s="3"/>
      <c r="AV808" s="3"/>
      <c r="AW808" s="3"/>
      <c r="AX808" s="3"/>
      <c r="AY808" s="3"/>
      <c r="AZ808" s="3"/>
      <c r="BA808" s="3"/>
      <c r="BB808" s="3"/>
      <c r="BC808" s="3"/>
      <c r="BD808" s="3"/>
      <c r="BE808" s="3"/>
      <c r="BF808" s="3"/>
      <c r="BG808" s="3"/>
      <c r="BH808" s="3"/>
      <c r="BI808" s="3"/>
      <c r="BJ808" s="3"/>
      <c r="BK808" s="3"/>
      <c r="BL808" s="3"/>
      <c r="BM808" s="3"/>
      <c r="BN808" s="3"/>
      <c r="BO808" s="3"/>
      <c r="BP808" s="3"/>
      <c r="BQ808" s="3"/>
      <c r="BR808" s="3"/>
      <c r="BS808" s="3"/>
    </row>
    <row r="809" spans="1:71" ht="12.75" hidden="1" customHeight="1">
      <c r="A809" s="3"/>
      <c r="B809" s="3"/>
      <c r="C809" s="3"/>
      <c r="D809" s="3"/>
      <c r="E809" s="3"/>
      <c r="F809" s="3"/>
      <c r="G809" s="3"/>
      <c r="H809" s="3"/>
      <c r="I809" s="3"/>
      <c r="J809" s="3"/>
      <c r="K809" s="3"/>
      <c r="L809" s="3"/>
      <c r="M809" s="3"/>
      <c r="N809" s="3"/>
      <c r="O809" s="3"/>
      <c r="P809" s="3"/>
      <c r="Q809" s="3"/>
      <c r="R809" s="3"/>
      <c r="S809" s="3"/>
      <c r="T809" s="3"/>
      <c r="U809" s="3"/>
      <c r="V809" s="3"/>
      <c r="W809" s="3"/>
      <c r="X809" s="3"/>
      <c r="Y809" s="3"/>
      <c r="Z809" s="3"/>
      <c r="AA809" s="3"/>
      <c r="AB809" s="3"/>
      <c r="AC809" s="3"/>
      <c r="AD809" s="3"/>
      <c r="AE809" s="3"/>
      <c r="AF809" s="3"/>
      <c r="AG809" s="3"/>
      <c r="AH809" s="3"/>
      <c r="AI809" s="3"/>
      <c r="AJ809" s="3"/>
      <c r="AK809" s="3"/>
      <c r="AL809" s="3"/>
      <c r="AM809" s="3"/>
      <c r="AN809" s="3"/>
      <c r="AO809" s="3"/>
      <c r="AP809" s="3"/>
      <c r="AQ809" s="3"/>
      <c r="AR809" s="3"/>
      <c r="AS809" s="3"/>
      <c r="AT809" s="3"/>
      <c r="AU809" s="3"/>
      <c r="AV809" s="3"/>
      <c r="AW809" s="3"/>
      <c r="AX809" s="3"/>
      <c r="AY809" s="3"/>
      <c r="AZ809" s="3"/>
      <c r="BA809" s="3"/>
      <c r="BB809" s="3"/>
      <c r="BC809" s="3"/>
      <c r="BD809" s="3"/>
      <c r="BE809" s="3"/>
      <c r="BF809" s="3"/>
      <c r="BG809" s="3"/>
      <c r="BH809" s="3"/>
      <c r="BI809" s="3"/>
      <c r="BJ809" s="3"/>
      <c r="BK809" s="3"/>
      <c r="BL809" s="3"/>
      <c r="BM809" s="3"/>
      <c r="BN809" s="3"/>
      <c r="BO809" s="3"/>
      <c r="BP809" s="3"/>
      <c r="BQ809" s="3"/>
      <c r="BR809" s="3"/>
      <c r="BS809" s="3"/>
    </row>
    <row r="810" spans="1:71" ht="12.75" hidden="1" customHeight="1">
      <c r="A810" s="3"/>
      <c r="B810" s="3"/>
      <c r="C810" s="3"/>
      <c r="D810" s="3"/>
      <c r="E810" s="3"/>
      <c r="F810" s="3"/>
      <c r="G810" s="3"/>
      <c r="H810" s="3"/>
      <c r="I810" s="3"/>
      <c r="J810" s="3"/>
      <c r="K810" s="3"/>
      <c r="L810" s="3"/>
      <c r="M810" s="3"/>
      <c r="N810" s="3"/>
      <c r="O810" s="3"/>
      <c r="P810" s="3"/>
      <c r="Q810" s="3"/>
      <c r="R810" s="3"/>
      <c r="S810" s="3"/>
      <c r="T810" s="3"/>
      <c r="U810" s="3"/>
      <c r="V810" s="3"/>
      <c r="W810" s="3"/>
      <c r="X810" s="3"/>
      <c r="Y810" s="3"/>
      <c r="Z810" s="3"/>
      <c r="AA810" s="3"/>
      <c r="AB810" s="3"/>
      <c r="AC810" s="3"/>
      <c r="AD810" s="3"/>
      <c r="AE810" s="3"/>
      <c r="AF810" s="3"/>
      <c r="AG810" s="3"/>
      <c r="AH810" s="3"/>
      <c r="AI810" s="3"/>
      <c r="AJ810" s="3"/>
      <c r="AK810" s="3"/>
      <c r="AL810" s="3"/>
      <c r="AM810" s="3"/>
      <c r="AN810" s="3"/>
      <c r="AO810" s="3"/>
      <c r="AP810" s="3"/>
      <c r="AQ810" s="3"/>
      <c r="AR810" s="3"/>
      <c r="AS810" s="3"/>
      <c r="AT810" s="3"/>
      <c r="AU810" s="3"/>
      <c r="AV810" s="3"/>
      <c r="AW810" s="3"/>
      <c r="AX810" s="3"/>
      <c r="AY810" s="3"/>
      <c r="AZ810" s="3"/>
      <c r="BA810" s="3"/>
      <c r="BB810" s="3"/>
      <c r="BC810" s="3"/>
      <c r="BD810" s="3"/>
      <c r="BE810" s="3"/>
      <c r="BF810" s="3"/>
      <c r="BG810" s="3"/>
      <c r="BH810" s="3"/>
      <c r="BI810" s="3"/>
      <c r="BJ810" s="3"/>
      <c r="BK810" s="3"/>
      <c r="BL810" s="3"/>
      <c r="BM810" s="3"/>
      <c r="BN810" s="3"/>
      <c r="BO810" s="3"/>
      <c r="BP810" s="3"/>
      <c r="BQ810" s="3"/>
      <c r="BR810" s="3"/>
      <c r="BS810" s="3"/>
    </row>
    <row r="811" spans="1:71" ht="12.75" hidden="1" customHeight="1">
      <c r="A811" s="3"/>
      <c r="B811" s="3"/>
      <c r="C811" s="3"/>
      <c r="D811" s="3"/>
      <c r="E811" s="3"/>
      <c r="F811" s="3"/>
      <c r="G811" s="3"/>
      <c r="H811" s="3"/>
      <c r="I811" s="3"/>
      <c r="J811" s="3"/>
      <c r="K811" s="3"/>
      <c r="L811" s="3"/>
      <c r="M811" s="3"/>
      <c r="N811" s="3"/>
      <c r="O811" s="3"/>
      <c r="P811" s="3"/>
      <c r="Q811" s="3"/>
      <c r="R811" s="3"/>
      <c r="S811" s="3"/>
      <c r="T811" s="3"/>
      <c r="U811" s="3"/>
      <c r="V811" s="3"/>
      <c r="W811" s="3"/>
      <c r="X811" s="3"/>
      <c r="Y811" s="3"/>
      <c r="Z811" s="3"/>
      <c r="AA811" s="3"/>
      <c r="AB811" s="3"/>
      <c r="AC811" s="3"/>
      <c r="AD811" s="3"/>
      <c r="AE811" s="3"/>
      <c r="AF811" s="3"/>
      <c r="AG811" s="3"/>
      <c r="AH811" s="3"/>
      <c r="AI811" s="3"/>
      <c r="AJ811" s="3"/>
      <c r="AK811" s="3"/>
      <c r="AL811" s="3"/>
      <c r="AM811" s="3"/>
      <c r="AN811" s="3"/>
      <c r="AO811" s="3"/>
      <c r="AP811" s="3"/>
      <c r="AQ811" s="3"/>
      <c r="AR811" s="3"/>
      <c r="AS811" s="3"/>
      <c r="AT811" s="3"/>
      <c r="AU811" s="3"/>
      <c r="AV811" s="3"/>
      <c r="AW811" s="3"/>
      <c r="AX811" s="3"/>
      <c r="AY811" s="3"/>
      <c r="AZ811" s="3"/>
      <c r="BA811" s="3"/>
      <c r="BB811" s="3"/>
      <c r="BC811" s="3"/>
      <c r="BD811" s="3"/>
      <c r="BE811" s="3"/>
      <c r="BF811" s="3"/>
      <c r="BG811" s="3"/>
      <c r="BH811" s="3"/>
      <c r="BI811" s="3"/>
      <c r="BJ811" s="3"/>
      <c r="BK811" s="3"/>
      <c r="BL811" s="3"/>
      <c r="BM811" s="3"/>
      <c r="BN811" s="3"/>
      <c r="BO811" s="3"/>
      <c r="BP811" s="3"/>
      <c r="BQ811" s="3"/>
      <c r="BR811" s="3"/>
      <c r="BS811" s="3"/>
    </row>
    <row r="812" spans="1:71" ht="12.75" hidden="1" customHeight="1">
      <c r="A812" s="3"/>
      <c r="B812" s="3"/>
      <c r="C812" s="3"/>
      <c r="D812" s="3"/>
      <c r="E812" s="3"/>
      <c r="F812" s="3"/>
      <c r="G812" s="3"/>
      <c r="H812" s="3"/>
      <c r="I812" s="3"/>
      <c r="J812" s="3"/>
      <c r="K812" s="3"/>
      <c r="L812" s="3"/>
      <c r="M812" s="3"/>
      <c r="N812" s="3"/>
      <c r="O812" s="3"/>
      <c r="P812" s="3"/>
      <c r="Q812" s="3"/>
      <c r="R812" s="3"/>
      <c r="S812" s="3"/>
      <c r="T812" s="3"/>
      <c r="U812" s="3"/>
      <c r="V812" s="3"/>
      <c r="W812" s="3"/>
      <c r="X812" s="3"/>
      <c r="Y812" s="3"/>
      <c r="Z812" s="3"/>
      <c r="AA812" s="3"/>
      <c r="AB812" s="3"/>
      <c r="AC812" s="3"/>
      <c r="AD812" s="3"/>
      <c r="AE812" s="3"/>
      <c r="AF812" s="3"/>
      <c r="AG812" s="3"/>
      <c r="AH812" s="3"/>
      <c r="AI812" s="3"/>
      <c r="AJ812" s="3"/>
      <c r="AK812" s="3"/>
      <c r="AL812" s="3"/>
      <c r="AM812" s="3"/>
      <c r="AN812" s="3"/>
      <c r="AO812" s="3"/>
      <c r="AP812" s="3"/>
      <c r="AQ812" s="3"/>
      <c r="AR812" s="3"/>
      <c r="AS812" s="3"/>
      <c r="AT812" s="3"/>
      <c r="AU812" s="3"/>
      <c r="AV812" s="3"/>
      <c r="AW812" s="3"/>
      <c r="AX812" s="3"/>
      <c r="AY812" s="3"/>
      <c r="AZ812" s="3"/>
      <c r="BA812" s="3"/>
      <c r="BB812" s="3"/>
      <c r="BC812" s="3"/>
      <c r="BD812" s="3"/>
      <c r="BE812" s="3"/>
      <c r="BF812" s="3"/>
      <c r="BG812" s="3"/>
      <c r="BH812" s="3"/>
      <c r="BI812" s="3"/>
      <c r="BJ812" s="3"/>
      <c r="BK812" s="3"/>
      <c r="BL812" s="3"/>
      <c r="BM812" s="3"/>
      <c r="BN812" s="3"/>
      <c r="BO812" s="3"/>
      <c r="BP812" s="3"/>
      <c r="BQ812" s="3"/>
      <c r="BR812" s="3"/>
      <c r="BS812" s="3"/>
    </row>
    <row r="813" spans="1:71" ht="12.75" hidden="1" customHeight="1">
      <c r="A813" s="3"/>
      <c r="B813" s="3"/>
      <c r="C813" s="3"/>
      <c r="D813" s="3"/>
      <c r="E813" s="3"/>
      <c r="F813" s="3"/>
      <c r="G813" s="3"/>
      <c r="H813" s="3"/>
      <c r="I813" s="3"/>
      <c r="J813" s="3"/>
      <c r="K813" s="3"/>
      <c r="L813" s="3"/>
      <c r="M813" s="3"/>
      <c r="N813" s="3"/>
      <c r="O813" s="3"/>
      <c r="P813" s="3"/>
      <c r="Q813" s="3"/>
      <c r="R813" s="3"/>
      <c r="S813" s="3"/>
      <c r="T813" s="3"/>
      <c r="U813" s="3"/>
      <c r="V813" s="3"/>
      <c r="W813" s="3"/>
      <c r="X813" s="3"/>
      <c r="Y813" s="3"/>
      <c r="Z813" s="3"/>
      <c r="AA813" s="3"/>
      <c r="AB813" s="3"/>
      <c r="AC813" s="3"/>
      <c r="AD813" s="3"/>
      <c r="AE813" s="3"/>
      <c r="AF813" s="3"/>
      <c r="AG813" s="3"/>
      <c r="AH813" s="3"/>
      <c r="AI813" s="3"/>
      <c r="AJ813" s="3"/>
      <c r="AK813" s="3"/>
      <c r="AL813" s="3"/>
      <c r="AM813" s="3"/>
      <c r="AN813" s="3"/>
      <c r="AO813" s="3"/>
      <c r="AP813" s="3"/>
      <c r="AQ813" s="3"/>
      <c r="AR813" s="3"/>
      <c r="AS813" s="3"/>
      <c r="AT813" s="3"/>
      <c r="AU813" s="3"/>
      <c r="AV813" s="3"/>
      <c r="AW813" s="3"/>
      <c r="AX813" s="3"/>
      <c r="AY813" s="3"/>
      <c r="AZ813" s="3"/>
      <c r="BA813" s="3"/>
      <c r="BB813" s="3"/>
      <c r="BC813" s="3"/>
      <c r="BD813" s="3"/>
      <c r="BE813" s="3"/>
      <c r="BF813" s="3"/>
      <c r="BG813" s="3"/>
      <c r="BH813" s="3"/>
      <c r="BI813" s="3"/>
      <c r="BJ813" s="3"/>
      <c r="BK813" s="3"/>
      <c r="BL813" s="3"/>
      <c r="BM813" s="3"/>
      <c r="BN813" s="3"/>
      <c r="BO813" s="3"/>
      <c r="BP813" s="3"/>
      <c r="BQ813" s="3"/>
      <c r="BR813" s="3"/>
      <c r="BS813" s="3"/>
    </row>
    <row r="814" spans="1:71" ht="12.75" hidden="1" customHeight="1">
      <c r="A814" s="3"/>
      <c r="B814" s="3"/>
      <c r="C814" s="3"/>
      <c r="D814" s="3"/>
      <c r="E814" s="3"/>
      <c r="F814" s="3"/>
      <c r="G814" s="3"/>
      <c r="H814" s="3"/>
      <c r="I814" s="3"/>
      <c r="J814" s="3"/>
      <c r="K814" s="3"/>
      <c r="L814" s="3"/>
      <c r="M814" s="3"/>
      <c r="N814" s="3"/>
      <c r="O814" s="3"/>
      <c r="P814" s="3"/>
      <c r="Q814" s="3"/>
      <c r="R814" s="3"/>
      <c r="S814" s="3"/>
      <c r="T814" s="3"/>
      <c r="U814" s="3"/>
      <c r="V814" s="3"/>
      <c r="W814" s="3"/>
      <c r="X814" s="3"/>
      <c r="Y814" s="3"/>
      <c r="Z814" s="3"/>
      <c r="AA814" s="3"/>
      <c r="AB814" s="3"/>
      <c r="AC814" s="3"/>
      <c r="AD814" s="3"/>
      <c r="AE814" s="3"/>
      <c r="AF814" s="3"/>
      <c r="AG814" s="3"/>
      <c r="AH814" s="3"/>
      <c r="AI814" s="3"/>
      <c r="AJ814" s="3"/>
      <c r="AK814" s="3"/>
      <c r="AL814" s="3"/>
      <c r="AM814" s="3"/>
      <c r="AN814" s="3"/>
      <c r="AO814" s="3"/>
      <c r="AP814" s="3"/>
      <c r="AQ814" s="3"/>
      <c r="AR814" s="3"/>
      <c r="AS814" s="3"/>
      <c r="AT814" s="3"/>
      <c r="AU814" s="3"/>
      <c r="AV814" s="3"/>
      <c r="AW814" s="3"/>
      <c r="AX814" s="3"/>
      <c r="AY814" s="3"/>
      <c r="AZ814" s="3"/>
      <c r="BA814" s="3"/>
      <c r="BB814" s="3"/>
      <c r="BC814" s="3"/>
      <c r="BD814" s="3"/>
      <c r="BE814" s="3"/>
      <c r="BF814" s="3"/>
      <c r="BG814" s="3"/>
      <c r="BH814" s="3"/>
      <c r="BI814" s="3"/>
      <c r="BJ814" s="3"/>
      <c r="BK814" s="3"/>
      <c r="BL814" s="3"/>
      <c r="BM814" s="3"/>
      <c r="BN814" s="3"/>
      <c r="BO814" s="3"/>
      <c r="BP814" s="3"/>
      <c r="BQ814" s="3"/>
      <c r="BR814" s="3"/>
      <c r="BS814" s="3"/>
    </row>
    <row r="815" spans="1:71" ht="12.75" hidden="1" customHeight="1">
      <c r="A815" s="3"/>
      <c r="B815" s="3"/>
      <c r="C815" s="3"/>
      <c r="D815" s="3"/>
      <c r="E815" s="3"/>
      <c r="F815" s="3"/>
      <c r="G815" s="3"/>
      <c r="H815" s="3"/>
      <c r="I815" s="3"/>
      <c r="J815" s="3"/>
      <c r="K815" s="3"/>
      <c r="L815" s="3"/>
      <c r="M815" s="3"/>
      <c r="N815" s="3"/>
      <c r="O815" s="3"/>
      <c r="P815" s="3"/>
      <c r="Q815" s="3"/>
      <c r="R815" s="3"/>
      <c r="S815" s="3"/>
      <c r="T815" s="3"/>
      <c r="U815" s="3"/>
      <c r="V815" s="3"/>
      <c r="W815" s="3"/>
      <c r="X815" s="3"/>
      <c r="Y815" s="3"/>
      <c r="Z815" s="3"/>
      <c r="AA815" s="3"/>
      <c r="AB815" s="3"/>
      <c r="AC815" s="3"/>
      <c r="AD815" s="3"/>
      <c r="AE815" s="3"/>
      <c r="AF815" s="3"/>
      <c r="AG815" s="3"/>
      <c r="AH815" s="3"/>
      <c r="AI815" s="3"/>
      <c r="AJ815" s="3"/>
      <c r="AK815" s="3"/>
      <c r="AL815" s="3"/>
      <c r="AM815" s="3"/>
      <c r="AN815" s="3"/>
      <c r="AO815" s="3"/>
      <c r="AP815" s="3"/>
      <c r="AQ815" s="3"/>
      <c r="AR815" s="3"/>
      <c r="AS815" s="3"/>
      <c r="AT815" s="3"/>
      <c r="AU815" s="3"/>
      <c r="AV815" s="3"/>
      <c r="AW815" s="3"/>
      <c r="AX815" s="3"/>
      <c r="AY815" s="3"/>
      <c r="AZ815" s="3"/>
      <c r="BA815" s="3"/>
      <c r="BB815" s="3"/>
      <c r="BC815" s="3"/>
      <c r="BD815" s="3"/>
      <c r="BE815" s="3"/>
      <c r="BF815" s="3"/>
      <c r="BG815" s="3"/>
      <c r="BH815" s="3"/>
      <c r="BI815" s="3"/>
      <c r="BJ815" s="3"/>
      <c r="BK815" s="3"/>
      <c r="BL815" s="3"/>
      <c r="BM815" s="3"/>
      <c r="BN815" s="3"/>
      <c r="BO815" s="3"/>
      <c r="BP815" s="3"/>
      <c r="BQ815" s="3"/>
      <c r="BR815" s="3"/>
      <c r="BS815" s="3"/>
    </row>
    <row r="816" spans="1:71" ht="12.75" hidden="1" customHeight="1">
      <c r="A816" s="3"/>
      <c r="B816" s="3"/>
      <c r="C816" s="3"/>
      <c r="D816" s="3"/>
      <c r="E816" s="3"/>
      <c r="F816" s="3"/>
      <c r="G816" s="3"/>
      <c r="H816" s="3"/>
      <c r="I816" s="3"/>
      <c r="J816" s="3"/>
      <c r="K816" s="3"/>
      <c r="L816" s="3"/>
      <c r="M816" s="3"/>
      <c r="N816" s="3"/>
      <c r="O816" s="3"/>
      <c r="P816" s="3"/>
      <c r="Q816" s="3"/>
      <c r="R816" s="3"/>
      <c r="S816" s="3"/>
      <c r="T816" s="3"/>
      <c r="U816" s="3"/>
      <c r="V816" s="3"/>
      <c r="W816" s="3"/>
      <c r="X816" s="3"/>
      <c r="Y816" s="3"/>
      <c r="Z816" s="3"/>
      <c r="AA816" s="3"/>
      <c r="AB816" s="3"/>
      <c r="AC816" s="3"/>
      <c r="AD816" s="3"/>
      <c r="AE816" s="3"/>
      <c r="AF816" s="3"/>
      <c r="AG816" s="3"/>
      <c r="AH816" s="3"/>
      <c r="AI816" s="3"/>
      <c r="AJ816" s="3"/>
      <c r="AK816" s="3"/>
      <c r="AL816" s="3"/>
      <c r="AM816" s="3"/>
      <c r="AN816" s="3"/>
      <c r="AO816" s="3"/>
      <c r="AP816" s="3"/>
      <c r="AQ816" s="3"/>
      <c r="AR816" s="3"/>
      <c r="AS816" s="3"/>
      <c r="AT816" s="3"/>
      <c r="AU816" s="3"/>
      <c r="AV816" s="3"/>
      <c r="AW816" s="3"/>
      <c r="AX816" s="3"/>
      <c r="AY816" s="3"/>
      <c r="AZ816" s="3"/>
      <c r="BA816" s="3"/>
      <c r="BB816" s="3"/>
      <c r="BC816" s="3"/>
      <c r="BD816" s="3"/>
      <c r="BE816" s="3"/>
      <c r="BF816" s="3"/>
      <c r="BG816" s="3"/>
      <c r="BH816" s="3"/>
      <c r="BI816" s="3"/>
      <c r="BJ816" s="3"/>
      <c r="BK816" s="3"/>
      <c r="BL816" s="3"/>
      <c r="BM816" s="3"/>
      <c r="BN816" s="3"/>
      <c r="BO816" s="3"/>
      <c r="BP816" s="3"/>
      <c r="BQ816" s="3"/>
      <c r="BR816" s="3"/>
      <c r="BS816" s="3"/>
    </row>
    <row r="817" spans="1:71" ht="12.75" hidden="1" customHeight="1">
      <c r="A817" s="3"/>
      <c r="B817" s="3"/>
      <c r="C817" s="3"/>
      <c r="D817" s="3"/>
      <c r="E817" s="3"/>
      <c r="F817" s="3"/>
      <c r="G817" s="3"/>
      <c r="H817" s="3"/>
      <c r="I817" s="3"/>
      <c r="J817" s="3"/>
      <c r="K817" s="3"/>
      <c r="L817" s="3"/>
      <c r="M817" s="3"/>
      <c r="N817" s="3"/>
      <c r="O817" s="3"/>
      <c r="P817" s="3"/>
      <c r="Q817" s="3"/>
      <c r="R817" s="3"/>
      <c r="S817" s="3"/>
      <c r="T817" s="3"/>
      <c r="U817" s="3"/>
      <c r="V817" s="3"/>
      <c r="W817" s="3"/>
      <c r="X817" s="3"/>
      <c r="Y817" s="3"/>
      <c r="Z817" s="3"/>
      <c r="AA817" s="3"/>
      <c r="AB817" s="3"/>
      <c r="AC817" s="3"/>
      <c r="AD817" s="3"/>
      <c r="AE817" s="3"/>
      <c r="AF817" s="3"/>
      <c r="AG817" s="3"/>
      <c r="AH817" s="3"/>
      <c r="AI817" s="3"/>
      <c r="AJ817" s="3"/>
      <c r="AK817" s="3"/>
      <c r="AL817" s="3"/>
      <c r="AM817" s="3"/>
      <c r="AN817" s="3"/>
      <c r="AO817" s="3"/>
      <c r="AP817" s="3"/>
      <c r="AQ817" s="3"/>
      <c r="AR817" s="3"/>
      <c r="AS817" s="3"/>
      <c r="AT817" s="3"/>
      <c r="AU817" s="3"/>
      <c r="AV817" s="3"/>
      <c r="AW817" s="3"/>
      <c r="AX817" s="3"/>
      <c r="AY817" s="3"/>
      <c r="AZ817" s="3"/>
      <c r="BA817" s="3"/>
      <c r="BB817" s="3"/>
      <c r="BC817" s="3"/>
      <c r="BD817" s="3"/>
      <c r="BE817" s="3"/>
      <c r="BF817" s="3"/>
      <c r="BG817" s="3"/>
      <c r="BH817" s="3"/>
      <c r="BI817" s="3"/>
      <c r="BJ817" s="3"/>
      <c r="BK817" s="3"/>
      <c r="BL817" s="3"/>
      <c r="BM817" s="3"/>
      <c r="BN817" s="3"/>
      <c r="BO817" s="3"/>
      <c r="BP817" s="3"/>
      <c r="BQ817" s="3"/>
      <c r="BR817" s="3"/>
      <c r="BS817" s="3"/>
    </row>
    <row r="818" spans="1:71" ht="12.75" hidden="1" customHeight="1">
      <c r="A818" s="3"/>
      <c r="B818" s="3"/>
      <c r="C818" s="3"/>
      <c r="D818" s="3"/>
      <c r="E818" s="3"/>
      <c r="F818" s="3"/>
      <c r="G818" s="3"/>
      <c r="H818" s="3"/>
      <c r="I818" s="3"/>
      <c r="J818" s="3"/>
      <c r="K818" s="3"/>
      <c r="L818" s="3"/>
      <c r="M818" s="3"/>
      <c r="N818" s="3"/>
      <c r="O818" s="3"/>
      <c r="P818" s="3"/>
      <c r="Q818" s="3"/>
      <c r="R818" s="3"/>
      <c r="S818" s="3"/>
      <c r="T818" s="3"/>
      <c r="U818" s="3"/>
      <c r="V818" s="3"/>
      <c r="W818" s="3"/>
      <c r="X818" s="3"/>
      <c r="Y818" s="3"/>
      <c r="Z818" s="3"/>
      <c r="AA818" s="3"/>
      <c r="AB818" s="3"/>
      <c r="AC818" s="3"/>
      <c r="AD818" s="3"/>
      <c r="AE818" s="3"/>
      <c r="AF818" s="3"/>
      <c r="AG818" s="3"/>
      <c r="AH818" s="3"/>
      <c r="AI818" s="3"/>
      <c r="AJ818" s="3"/>
      <c r="AK818" s="3"/>
      <c r="AL818" s="3"/>
      <c r="AM818" s="3"/>
      <c r="AN818" s="3"/>
      <c r="AO818" s="3"/>
      <c r="AP818" s="3"/>
      <c r="AQ818" s="3"/>
      <c r="AR818" s="3"/>
      <c r="AS818" s="3"/>
      <c r="AT818" s="3"/>
      <c r="AU818" s="3"/>
      <c r="AV818" s="3"/>
      <c r="AW818" s="3"/>
      <c r="AX818" s="3"/>
      <c r="AY818" s="3"/>
      <c r="AZ818" s="3"/>
      <c r="BA818" s="3"/>
      <c r="BB818" s="3"/>
      <c r="BC818" s="3"/>
      <c r="BD818" s="3"/>
      <c r="BE818" s="3"/>
      <c r="BF818" s="3"/>
      <c r="BG818" s="3"/>
      <c r="BH818" s="3"/>
      <c r="BI818" s="3"/>
      <c r="BJ818" s="3"/>
      <c r="BK818" s="3"/>
      <c r="BL818" s="3"/>
      <c r="BM818" s="3"/>
      <c r="BN818" s="3"/>
      <c r="BO818" s="3"/>
      <c r="BP818" s="3"/>
      <c r="BQ818" s="3"/>
      <c r="BR818" s="3"/>
      <c r="BS818" s="3"/>
    </row>
    <row r="819" spans="1:71" ht="12.75" hidden="1" customHeight="1">
      <c r="A819" s="3"/>
      <c r="B819" s="3"/>
      <c r="C819" s="3"/>
      <c r="D819" s="3"/>
      <c r="E819" s="3"/>
      <c r="F819" s="3"/>
      <c r="G819" s="3"/>
      <c r="H819" s="3"/>
      <c r="I819" s="3"/>
      <c r="J819" s="3"/>
      <c r="K819" s="3"/>
      <c r="L819" s="3"/>
      <c r="M819" s="3"/>
      <c r="N819" s="3"/>
      <c r="O819" s="3"/>
      <c r="P819" s="3"/>
      <c r="Q819" s="3"/>
      <c r="R819" s="3"/>
      <c r="S819" s="3"/>
      <c r="T819" s="3"/>
      <c r="U819" s="3"/>
      <c r="V819" s="3"/>
      <c r="W819" s="3"/>
      <c r="X819" s="3"/>
      <c r="Y819" s="3"/>
      <c r="Z819" s="3"/>
      <c r="AA819" s="3"/>
      <c r="AB819" s="3"/>
      <c r="AC819" s="3"/>
      <c r="AD819" s="3"/>
      <c r="AE819" s="3"/>
      <c r="AF819" s="3"/>
      <c r="AG819" s="3"/>
      <c r="AH819" s="3"/>
      <c r="AI819" s="3"/>
      <c r="AJ819" s="3"/>
      <c r="AK819" s="3"/>
      <c r="AL819" s="3"/>
      <c r="AM819" s="3"/>
      <c r="AN819" s="3"/>
      <c r="AO819" s="3"/>
      <c r="AP819" s="3"/>
      <c r="AQ819" s="3"/>
      <c r="AR819" s="3"/>
      <c r="AS819" s="3"/>
      <c r="AT819" s="3"/>
      <c r="AU819" s="3"/>
      <c r="AV819" s="3"/>
      <c r="AW819" s="3"/>
      <c r="AX819" s="3"/>
      <c r="AY819" s="3"/>
      <c r="AZ819" s="3"/>
      <c r="BA819" s="3"/>
      <c r="BB819" s="3"/>
      <c r="BC819" s="3"/>
      <c r="BD819" s="3"/>
      <c r="BE819" s="3"/>
      <c r="BF819" s="3"/>
      <c r="BG819" s="3"/>
      <c r="BH819" s="3"/>
      <c r="BI819" s="3"/>
      <c r="BJ819" s="3"/>
      <c r="BK819" s="3"/>
      <c r="BL819" s="3"/>
      <c r="BM819" s="3"/>
      <c r="BN819" s="3"/>
      <c r="BO819" s="3"/>
      <c r="BP819" s="3"/>
      <c r="BQ819" s="3"/>
      <c r="BR819" s="3"/>
      <c r="BS819" s="3"/>
    </row>
    <row r="820" spans="1:71" ht="12.75" hidden="1" customHeight="1">
      <c r="A820" s="3"/>
      <c r="B820" s="3"/>
      <c r="C820" s="3"/>
      <c r="D820" s="3"/>
      <c r="E820" s="3"/>
      <c r="F820" s="3"/>
      <c r="G820" s="3"/>
      <c r="H820" s="3"/>
      <c r="I820" s="3"/>
      <c r="J820" s="3"/>
      <c r="K820" s="3"/>
      <c r="L820" s="3"/>
      <c r="M820" s="3"/>
      <c r="N820" s="3"/>
      <c r="O820" s="3"/>
      <c r="P820" s="3"/>
      <c r="Q820" s="3"/>
      <c r="R820" s="3"/>
      <c r="S820" s="3"/>
      <c r="T820" s="3"/>
      <c r="U820" s="3"/>
      <c r="V820" s="3"/>
      <c r="W820" s="3"/>
      <c r="X820" s="3"/>
      <c r="Y820" s="3"/>
      <c r="Z820" s="3"/>
      <c r="AA820" s="3"/>
      <c r="AB820" s="3"/>
      <c r="AC820" s="3"/>
      <c r="AD820" s="3"/>
      <c r="AE820" s="3"/>
      <c r="AF820" s="3"/>
      <c r="AG820" s="3"/>
      <c r="AH820" s="3"/>
      <c r="AI820" s="3"/>
      <c r="AJ820" s="3"/>
      <c r="AK820" s="3"/>
      <c r="AL820" s="3"/>
      <c r="AM820" s="3"/>
      <c r="AN820" s="3"/>
      <c r="AO820" s="3"/>
      <c r="AP820" s="3"/>
      <c r="AQ820" s="3"/>
      <c r="AR820" s="3"/>
      <c r="AS820" s="3"/>
      <c r="AT820" s="3"/>
      <c r="AU820" s="3"/>
      <c r="AV820" s="3"/>
      <c r="AW820" s="3"/>
      <c r="AX820" s="3"/>
      <c r="AY820" s="3"/>
      <c r="AZ820" s="3"/>
      <c r="BA820" s="3"/>
      <c r="BB820" s="3"/>
      <c r="BC820" s="3"/>
      <c r="BD820" s="3"/>
      <c r="BE820" s="3"/>
      <c r="BF820" s="3"/>
      <c r="BG820" s="3"/>
      <c r="BH820" s="3"/>
      <c r="BI820" s="3"/>
      <c r="BJ820" s="3"/>
      <c r="BK820" s="3"/>
      <c r="BL820" s="3"/>
      <c r="BM820" s="3"/>
      <c r="BN820" s="3"/>
      <c r="BO820" s="3"/>
      <c r="BP820" s="3"/>
      <c r="BQ820" s="3"/>
      <c r="BR820" s="3"/>
      <c r="BS820" s="3"/>
    </row>
    <row r="821" spans="1:71" ht="12.75" hidden="1" customHeight="1">
      <c r="A821" s="3"/>
      <c r="B821" s="3"/>
      <c r="C821" s="3"/>
      <c r="D821" s="3"/>
      <c r="E821" s="3"/>
      <c r="F821" s="3"/>
      <c r="G821" s="3"/>
      <c r="H821" s="3"/>
      <c r="I821" s="3"/>
      <c r="J821" s="3"/>
      <c r="K821" s="3"/>
      <c r="L821" s="3"/>
      <c r="M821" s="3"/>
      <c r="N821" s="3"/>
      <c r="O821" s="3"/>
      <c r="P821" s="3"/>
      <c r="Q821" s="3"/>
      <c r="R821" s="3"/>
      <c r="S821" s="3"/>
      <c r="T821" s="3"/>
      <c r="U821" s="3"/>
      <c r="V821" s="3"/>
      <c r="W821" s="3"/>
      <c r="X821" s="3"/>
      <c r="Y821" s="3"/>
      <c r="Z821" s="3"/>
      <c r="AA821" s="3"/>
      <c r="AB821" s="3"/>
      <c r="AC821" s="3"/>
      <c r="AD821" s="3"/>
      <c r="AE821" s="3"/>
      <c r="AF821" s="3"/>
      <c r="AG821" s="3"/>
      <c r="AH821" s="3"/>
      <c r="AI821" s="3"/>
      <c r="AJ821" s="3"/>
      <c r="AK821" s="3"/>
      <c r="AL821" s="3"/>
      <c r="AM821" s="3"/>
      <c r="AN821" s="3"/>
      <c r="AO821" s="3"/>
      <c r="AP821" s="3"/>
      <c r="AQ821" s="3"/>
      <c r="AR821" s="3"/>
      <c r="AS821" s="3"/>
      <c r="AT821" s="3"/>
      <c r="AU821" s="3"/>
      <c r="AV821" s="3"/>
      <c r="AW821" s="3"/>
      <c r="AX821" s="3"/>
      <c r="AY821" s="3"/>
      <c r="AZ821" s="3"/>
      <c r="BA821" s="3"/>
      <c r="BB821" s="3"/>
      <c r="BC821" s="3"/>
      <c r="BD821" s="3"/>
      <c r="BE821" s="3"/>
      <c r="BF821" s="3"/>
      <c r="BG821" s="3"/>
      <c r="BH821" s="3"/>
      <c r="BI821" s="3"/>
      <c r="BJ821" s="3"/>
      <c r="BK821" s="3"/>
      <c r="BL821" s="3"/>
      <c r="BM821" s="3"/>
      <c r="BN821" s="3"/>
      <c r="BO821" s="3"/>
      <c r="BP821" s="3"/>
      <c r="BQ821" s="3"/>
      <c r="BR821" s="3"/>
      <c r="BS821" s="3"/>
    </row>
    <row r="822" spans="1:71" ht="12.75" hidden="1" customHeight="1">
      <c r="A822" s="3"/>
      <c r="B822" s="3"/>
      <c r="C822" s="3"/>
      <c r="D822" s="3"/>
      <c r="E822" s="3"/>
      <c r="F822" s="3"/>
      <c r="G822" s="3"/>
      <c r="H822" s="3"/>
      <c r="I822" s="3"/>
      <c r="J822" s="3"/>
      <c r="K822" s="3"/>
      <c r="L822" s="3"/>
      <c r="M822" s="3"/>
      <c r="N822" s="3"/>
      <c r="O822" s="3"/>
      <c r="P822" s="3"/>
      <c r="Q822" s="3"/>
      <c r="R822" s="3"/>
      <c r="S822" s="3"/>
      <c r="T822" s="3"/>
      <c r="U822" s="3"/>
      <c r="V822" s="3"/>
      <c r="W822" s="3"/>
      <c r="X822" s="3"/>
      <c r="Y822" s="3"/>
      <c r="Z822" s="3"/>
      <c r="AA822" s="3"/>
      <c r="AB822" s="3"/>
      <c r="AC822" s="3"/>
      <c r="AD822" s="3"/>
      <c r="AE822" s="3"/>
      <c r="AF822" s="3"/>
      <c r="AG822" s="3"/>
      <c r="AH822" s="3"/>
      <c r="AI822" s="3"/>
      <c r="AJ822" s="3"/>
      <c r="AK822" s="3"/>
      <c r="AL822" s="3"/>
      <c r="AM822" s="3"/>
      <c r="AN822" s="3"/>
      <c r="AO822" s="3"/>
      <c r="AP822" s="3"/>
      <c r="AQ822" s="3"/>
      <c r="AR822" s="3"/>
      <c r="AS822" s="3"/>
      <c r="AT822" s="3"/>
      <c r="AU822" s="3"/>
      <c r="AV822" s="3"/>
      <c r="AW822" s="3"/>
      <c r="AX822" s="3"/>
      <c r="AY822" s="3"/>
      <c r="AZ822" s="3"/>
      <c r="BA822" s="3"/>
      <c r="BB822" s="3"/>
      <c r="BC822" s="3"/>
      <c r="BD822" s="3"/>
      <c r="BE822" s="3"/>
      <c r="BF822" s="3"/>
      <c r="BG822" s="3"/>
      <c r="BH822" s="3"/>
      <c r="BI822" s="3"/>
      <c r="BJ822" s="3"/>
      <c r="BK822" s="3"/>
      <c r="BL822" s="3"/>
      <c r="BM822" s="3"/>
      <c r="BN822" s="3"/>
      <c r="BO822" s="3"/>
      <c r="BP822" s="3"/>
      <c r="BQ822" s="3"/>
      <c r="BR822" s="3"/>
      <c r="BS822" s="3"/>
    </row>
    <row r="823" spans="1:71" ht="12.75" hidden="1" customHeight="1">
      <c r="A823" s="3"/>
      <c r="B823" s="3"/>
      <c r="C823" s="3"/>
      <c r="D823" s="3"/>
      <c r="E823" s="3"/>
      <c r="F823" s="3"/>
      <c r="G823" s="3"/>
      <c r="H823" s="3"/>
      <c r="I823" s="3"/>
      <c r="J823" s="3"/>
      <c r="K823" s="3"/>
      <c r="L823" s="3"/>
      <c r="M823" s="3"/>
      <c r="N823" s="3"/>
      <c r="O823" s="3"/>
      <c r="P823" s="3"/>
      <c r="Q823" s="3"/>
      <c r="R823" s="3"/>
      <c r="S823" s="3"/>
      <c r="T823" s="3"/>
      <c r="U823" s="3"/>
      <c r="V823" s="3"/>
      <c r="W823" s="3"/>
      <c r="X823" s="3"/>
      <c r="Y823" s="3"/>
      <c r="Z823" s="3"/>
      <c r="AA823" s="3"/>
      <c r="AB823" s="3"/>
      <c r="AC823" s="3"/>
      <c r="AD823" s="3"/>
      <c r="AE823" s="3"/>
      <c r="AF823" s="3"/>
      <c r="AG823" s="3"/>
      <c r="AH823" s="3"/>
      <c r="AI823" s="3"/>
      <c r="AJ823" s="3"/>
      <c r="AK823" s="3"/>
      <c r="AL823" s="3"/>
      <c r="AM823" s="3"/>
      <c r="AN823" s="3"/>
      <c r="AO823" s="3"/>
      <c r="AP823" s="3"/>
      <c r="AQ823" s="3"/>
      <c r="AR823" s="3"/>
      <c r="AS823" s="3"/>
      <c r="AT823" s="3"/>
      <c r="AU823" s="3"/>
      <c r="AV823" s="3"/>
      <c r="AW823" s="3"/>
      <c r="AX823" s="3"/>
      <c r="AY823" s="3"/>
      <c r="AZ823" s="3"/>
      <c r="BA823" s="3"/>
      <c r="BB823" s="3"/>
      <c r="BC823" s="3"/>
      <c r="BD823" s="3"/>
      <c r="BE823" s="3"/>
      <c r="BF823" s="3"/>
      <c r="BG823" s="3"/>
      <c r="BH823" s="3"/>
      <c r="BI823" s="3"/>
      <c r="BJ823" s="3"/>
      <c r="BK823" s="3"/>
      <c r="BL823" s="3"/>
      <c r="BM823" s="3"/>
      <c r="BN823" s="3"/>
      <c r="BO823" s="3"/>
      <c r="BP823" s="3"/>
      <c r="BQ823" s="3"/>
      <c r="BR823" s="3"/>
      <c r="BS823" s="3"/>
    </row>
    <row r="824" spans="1:71" ht="12.75" hidden="1" customHeight="1">
      <c r="A824" s="3"/>
      <c r="B824" s="3"/>
      <c r="C824" s="3"/>
      <c r="D824" s="3"/>
      <c r="E824" s="3"/>
      <c r="F824" s="3"/>
      <c r="G824" s="3"/>
      <c r="H824" s="3"/>
      <c r="I824" s="3"/>
      <c r="J824" s="3"/>
      <c r="K824" s="3"/>
      <c r="L824" s="3"/>
      <c r="M824" s="3"/>
      <c r="N824" s="3"/>
      <c r="O824" s="3"/>
      <c r="P824" s="3"/>
      <c r="Q824" s="3"/>
      <c r="R824" s="3"/>
      <c r="S824" s="3"/>
      <c r="T824" s="3"/>
      <c r="U824" s="3"/>
      <c r="V824" s="3"/>
      <c r="W824" s="3"/>
      <c r="X824" s="3"/>
      <c r="Y824" s="3"/>
      <c r="Z824" s="3"/>
      <c r="AA824" s="3"/>
      <c r="AB824" s="3"/>
      <c r="AC824" s="3"/>
      <c r="AD824" s="3"/>
      <c r="AE824" s="3"/>
      <c r="AF824" s="3"/>
      <c r="AG824" s="3"/>
      <c r="AH824" s="3"/>
      <c r="AI824" s="3"/>
      <c r="AJ824" s="3"/>
      <c r="AK824" s="3"/>
      <c r="AL824" s="3"/>
      <c r="AM824" s="3"/>
      <c r="AN824" s="3"/>
      <c r="AO824" s="3"/>
      <c r="AP824" s="3"/>
      <c r="AQ824" s="3"/>
      <c r="AR824" s="3"/>
      <c r="AS824" s="3"/>
      <c r="AT824" s="3"/>
      <c r="AU824" s="3"/>
      <c r="AV824" s="3"/>
      <c r="AW824" s="3"/>
      <c r="AX824" s="3"/>
      <c r="AY824" s="3"/>
      <c r="AZ824" s="3"/>
      <c r="BA824" s="3"/>
      <c r="BB824" s="3"/>
      <c r="BC824" s="3"/>
      <c r="BD824" s="3"/>
      <c r="BE824" s="3"/>
      <c r="BF824" s="3"/>
      <c r="BG824" s="3"/>
      <c r="BH824" s="3"/>
      <c r="BI824" s="3"/>
      <c r="BJ824" s="3"/>
      <c r="BK824" s="3"/>
      <c r="BL824" s="3"/>
      <c r="BM824" s="3"/>
      <c r="BN824" s="3"/>
      <c r="BO824" s="3"/>
      <c r="BP824" s="3"/>
      <c r="BQ824" s="3"/>
      <c r="BR824" s="3"/>
      <c r="BS824" s="3"/>
    </row>
    <row r="825" spans="1:71" ht="12.75" hidden="1" customHeight="1">
      <c r="A825" s="3"/>
      <c r="B825" s="3"/>
      <c r="C825" s="3"/>
      <c r="D825" s="3"/>
      <c r="E825" s="3"/>
      <c r="F825" s="3"/>
      <c r="G825" s="3"/>
      <c r="H825" s="3"/>
      <c r="I825" s="3"/>
      <c r="J825" s="3"/>
      <c r="K825" s="3"/>
      <c r="L825" s="3"/>
      <c r="M825" s="3"/>
      <c r="N825" s="3"/>
      <c r="O825" s="3"/>
      <c r="P825" s="3"/>
      <c r="Q825" s="3"/>
      <c r="R825" s="3"/>
      <c r="S825" s="3"/>
      <c r="T825" s="3"/>
      <c r="U825" s="3"/>
      <c r="V825" s="3"/>
      <c r="W825" s="3"/>
      <c r="X825" s="3"/>
      <c r="Y825" s="3"/>
      <c r="Z825" s="3"/>
      <c r="AA825" s="3"/>
      <c r="AB825" s="3"/>
      <c r="AC825" s="3"/>
      <c r="AD825" s="3"/>
      <c r="AE825" s="3"/>
      <c r="AF825" s="3"/>
      <c r="AG825" s="3"/>
      <c r="AH825" s="3"/>
      <c r="AI825" s="3"/>
      <c r="AJ825" s="3"/>
      <c r="AK825" s="3"/>
      <c r="AL825" s="3"/>
      <c r="AM825" s="3"/>
      <c r="AN825" s="3"/>
      <c r="AO825" s="3"/>
      <c r="AP825" s="3"/>
      <c r="AQ825" s="3"/>
      <c r="AR825" s="3"/>
      <c r="AS825" s="3"/>
      <c r="AT825" s="3"/>
      <c r="AU825" s="3"/>
      <c r="AV825" s="3"/>
      <c r="AW825" s="3"/>
      <c r="AX825" s="3"/>
      <c r="AY825" s="3"/>
      <c r="AZ825" s="3"/>
      <c r="BA825" s="3"/>
      <c r="BB825" s="3"/>
      <c r="BC825" s="3"/>
      <c r="BD825" s="3"/>
      <c r="BE825" s="3"/>
      <c r="BF825" s="3"/>
      <c r="BG825" s="3"/>
      <c r="BH825" s="3"/>
      <c r="BI825" s="3"/>
      <c r="BJ825" s="3"/>
      <c r="BK825" s="3"/>
      <c r="BL825" s="3"/>
      <c r="BM825" s="3"/>
      <c r="BN825" s="3"/>
      <c r="BO825" s="3"/>
      <c r="BP825" s="3"/>
      <c r="BQ825" s="3"/>
      <c r="BR825" s="3"/>
      <c r="BS825" s="3"/>
    </row>
    <row r="826" spans="1:71" ht="12.75" hidden="1" customHeight="1">
      <c r="A826" s="3"/>
      <c r="B826" s="3"/>
      <c r="C826" s="3"/>
      <c r="D826" s="3"/>
      <c r="E826" s="3"/>
      <c r="F826" s="3"/>
      <c r="G826" s="3"/>
      <c r="H826" s="3"/>
      <c r="I826" s="3"/>
      <c r="J826" s="3"/>
      <c r="K826" s="3"/>
      <c r="L826" s="3"/>
      <c r="M826" s="3"/>
      <c r="N826" s="3"/>
      <c r="O826" s="3"/>
      <c r="P826" s="3"/>
      <c r="Q826" s="3"/>
      <c r="R826" s="3"/>
      <c r="S826" s="3"/>
      <c r="T826" s="3"/>
      <c r="U826" s="3"/>
      <c r="V826" s="3"/>
      <c r="W826" s="3"/>
      <c r="X826" s="3"/>
      <c r="Y826" s="3"/>
      <c r="Z826" s="3"/>
      <c r="AA826" s="3"/>
      <c r="AB826" s="3"/>
      <c r="AC826" s="3"/>
      <c r="AD826" s="3"/>
      <c r="AE826" s="3"/>
      <c r="AF826" s="3"/>
      <c r="AG826" s="3"/>
      <c r="AH826" s="3"/>
      <c r="AI826" s="3"/>
      <c r="AJ826" s="3"/>
      <c r="AK826" s="3"/>
      <c r="AL826" s="3"/>
      <c r="AM826" s="3"/>
      <c r="AN826" s="3"/>
      <c r="AO826" s="3"/>
      <c r="AP826" s="3"/>
      <c r="AQ826" s="3"/>
      <c r="AR826" s="3"/>
      <c r="AS826" s="3"/>
      <c r="AT826" s="3"/>
      <c r="AU826" s="3"/>
      <c r="AV826" s="3"/>
      <c r="AW826" s="3"/>
      <c r="AX826" s="3"/>
      <c r="AY826" s="3"/>
      <c r="AZ826" s="3"/>
      <c r="BA826" s="3"/>
      <c r="BB826" s="3"/>
      <c r="BC826" s="3"/>
      <c r="BD826" s="3"/>
      <c r="BE826" s="3"/>
      <c r="BF826" s="3"/>
      <c r="BG826" s="3"/>
      <c r="BH826" s="3"/>
      <c r="BI826" s="3"/>
      <c r="BJ826" s="3"/>
      <c r="BK826" s="3"/>
      <c r="BL826" s="3"/>
      <c r="BM826" s="3"/>
      <c r="BN826" s="3"/>
      <c r="BO826" s="3"/>
      <c r="BP826" s="3"/>
      <c r="BQ826" s="3"/>
      <c r="BR826" s="3"/>
      <c r="BS826" s="3"/>
    </row>
    <row r="827" spans="1:71" ht="12.75" hidden="1" customHeight="1">
      <c r="A827" s="3"/>
      <c r="B827" s="3"/>
      <c r="C827" s="3"/>
      <c r="D827" s="3"/>
      <c r="E827" s="3"/>
      <c r="F827" s="3"/>
      <c r="G827" s="3"/>
      <c r="H827" s="3"/>
      <c r="I827" s="3"/>
      <c r="J827" s="3"/>
      <c r="K827" s="3"/>
      <c r="L827" s="3"/>
      <c r="M827" s="3"/>
      <c r="N827" s="3"/>
      <c r="O827" s="3"/>
      <c r="P827" s="3"/>
      <c r="Q827" s="3"/>
      <c r="R827" s="3"/>
      <c r="S827" s="3"/>
      <c r="T827" s="3"/>
      <c r="U827" s="3"/>
      <c r="V827" s="3"/>
      <c r="W827" s="3"/>
      <c r="X827" s="3"/>
      <c r="Y827" s="3"/>
      <c r="Z827" s="3"/>
      <c r="AA827" s="3"/>
      <c r="AB827" s="3"/>
      <c r="AC827" s="3"/>
      <c r="AD827" s="3"/>
      <c r="AE827" s="3"/>
      <c r="AF827" s="3"/>
      <c r="AG827" s="3"/>
      <c r="AH827" s="3"/>
      <c r="AI827" s="3"/>
      <c r="AJ827" s="3"/>
      <c r="AK827" s="3"/>
      <c r="AL827" s="3"/>
      <c r="AM827" s="3"/>
      <c r="AN827" s="3"/>
      <c r="AO827" s="3"/>
      <c r="AP827" s="3"/>
      <c r="AQ827" s="3"/>
      <c r="AR827" s="3"/>
      <c r="AS827" s="3"/>
      <c r="AT827" s="3"/>
      <c r="AU827" s="3"/>
      <c r="AV827" s="3"/>
      <c r="AW827" s="3"/>
      <c r="AX827" s="3"/>
      <c r="AY827" s="3"/>
      <c r="AZ827" s="3"/>
      <c r="BA827" s="3"/>
      <c r="BB827" s="3"/>
      <c r="BC827" s="3"/>
      <c r="BD827" s="3"/>
      <c r="BE827" s="3"/>
      <c r="BF827" s="3"/>
      <c r="BG827" s="3"/>
      <c r="BH827" s="3"/>
      <c r="BI827" s="3"/>
      <c r="BJ827" s="3"/>
      <c r="BK827" s="3"/>
      <c r="BL827" s="3"/>
      <c r="BM827" s="3"/>
      <c r="BN827" s="3"/>
      <c r="BO827" s="3"/>
      <c r="BP827" s="3"/>
      <c r="BQ827" s="3"/>
      <c r="BR827" s="3"/>
      <c r="BS827" s="3"/>
    </row>
    <row r="828" spans="1:71" ht="12.75" hidden="1" customHeight="1">
      <c r="A828" s="3"/>
      <c r="B828" s="3"/>
      <c r="C828" s="3"/>
      <c r="D828" s="3"/>
      <c r="E828" s="3"/>
      <c r="F828" s="3"/>
      <c r="G828" s="3"/>
      <c r="H828" s="3"/>
      <c r="I828" s="3"/>
      <c r="J828" s="3"/>
      <c r="K828" s="3"/>
      <c r="L828" s="3"/>
      <c r="M828" s="3"/>
      <c r="N828" s="3"/>
      <c r="O828" s="3"/>
      <c r="P828" s="3"/>
      <c r="Q828" s="3"/>
      <c r="R828" s="3"/>
      <c r="S828" s="3"/>
      <c r="T828" s="3"/>
      <c r="U828" s="3"/>
      <c r="V828" s="3"/>
      <c r="W828" s="3"/>
      <c r="X828" s="3"/>
      <c r="Y828" s="3"/>
      <c r="Z828" s="3"/>
      <c r="AA828" s="3"/>
      <c r="AB828" s="3"/>
      <c r="AC828" s="3"/>
      <c r="AD828" s="3"/>
      <c r="AE828" s="3"/>
      <c r="AF828" s="3"/>
      <c r="AG828" s="3"/>
      <c r="AH828" s="3"/>
      <c r="AI828" s="3"/>
      <c r="AJ828" s="3"/>
      <c r="AK828" s="3"/>
      <c r="AL828" s="3"/>
      <c r="AM828" s="3"/>
      <c r="AN828" s="3"/>
      <c r="AO828" s="3"/>
      <c r="AP828" s="3"/>
      <c r="AQ828" s="3"/>
      <c r="AR828" s="3"/>
      <c r="AS828" s="3"/>
      <c r="AT828" s="3"/>
      <c r="AU828" s="3"/>
      <c r="AV828" s="3"/>
      <c r="AW828" s="3"/>
      <c r="AX828" s="3"/>
      <c r="AY828" s="3"/>
      <c r="AZ828" s="3"/>
      <c r="BA828" s="3"/>
      <c r="BB828" s="3"/>
      <c r="BC828" s="3"/>
      <c r="BD828" s="3"/>
      <c r="BE828" s="3"/>
      <c r="BF828" s="3"/>
      <c r="BG828" s="3"/>
      <c r="BH828" s="3"/>
      <c r="BI828" s="3"/>
      <c r="BJ828" s="3"/>
      <c r="BK828" s="3"/>
      <c r="BL828" s="3"/>
      <c r="BM828" s="3"/>
      <c r="BN828" s="3"/>
      <c r="BO828" s="3"/>
      <c r="BP828" s="3"/>
      <c r="BQ828" s="3"/>
      <c r="BR828" s="3"/>
      <c r="BS828" s="3"/>
    </row>
    <row r="829" spans="1:71" ht="12.75" hidden="1" customHeight="1">
      <c r="A829" s="3"/>
      <c r="B829" s="3"/>
      <c r="C829" s="3"/>
      <c r="D829" s="3"/>
      <c r="E829" s="3"/>
      <c r="F829" s="3"/>
      <c r="G829" s="3"/>
      <c r="H829" s="3"/>
      <c r="I829" s="3"/>
      <c r="J829" s="3"/>
      <c r="K829" s="3"/>
      <c r="L829" s="3"/>
      <c r="M829" s="3"/>
      <c r="N829" s="3"/>
      <c r="O829" s="3"/>
      <c r="P829" s="3"/>
      <c r="Q829" s="3"/>
      <c r="R829" s="3"/>
      <c r="S829" s="3"/>
      <c r="T829" s="3"/>
      <c r="U829" s="3"/>
      <c r="V829" s="3"/>
      <c r="W829" s="3"/>
      <c r="X829" s="3"/>
      <c r="Y829" s="3"/>
      <c r="Z829" s="3"/>
      <c r="AA829" s="3"/>
      <c r="AB829" s="3"/>
      <c r="AC829" s="3"/>
      <c r="AD829" s="3"/>
      <c r="AE829" s="3"/>
      <c r="AF829" s="3"/>
      <c r="AG829" s="3"/>
      <c r="AH829" s="3"/>
      <c r="AI829" s="3"/>
      <c r="AJ829" s="3"/>
      <c r="AK829" s="3"/>
      <c r="AL829" s="3"/>
      <c r="AM829" s="3"/>
      <c r="AN829" s="3"/>
      <c r="AO829" s="3"/>
      <c r="AP829" s="3"/>
      <c r="AQ829" s="3"/>
      <c r="AR829" s="3"/>
      <c r="AS829" s="3"/>
      <c r="AT829" s="3"/>
      <c r="AU829" s="3"/>
      <c r="AV829" s="3"/>
      <c r="AW829" s="3"/>
      <c r="AX829" s="3"/>
      <c r="AY829" s="3"/>
      <c r="AZ829" s="3"/>
      <c r="BA829" s="3"/>
      <c r="BB829" s="3"/>
      <c r="BC829" s="3"/>
      <c r="BD829" s="3"/>
      <c r="BE829" s="3"/>
      <c r="BF829" s="3"/>
      <c r="BG829" s="3"/>
      <c r="BH829" s="3"/>
      <c r="BI829" s="3"/>
      <c r="BJ829" s="3"/>
      <c r="BK829" s="3"/>
      <c r="BL829" s="3"/>
      <c r="BM829" s="3"/>
      <c r="BN829" s="3"/>
      <c r="BO829" s="3"/>
      <c r="BP829" s="3"/>
      <c r="BQ829" s="3"/>
      <c r="BR829" s="3"/>
      <c r="BS829" s="3"/>
    </row>
    <row r="830" spans="1:71" ht="12.75" hidden="1" customHeight="1">
      <c r="A830" s="3"/>
      <c r="B830" s="3"/>
      <c r="C830" s="3"/>
      <c r="D830" s="3"/>
      <c r="E830" s="3"/>
      <c r="F830" s="3"/>
      <c r="G830" s="3"/>
      <c r="H830" s="3"/>
      <c r="I830" s="3"/>
      <c r="J830" s="3"/>
      <c r="K830" s="3"/>
      <c r="L830" s="3"/>
      <c r="M830" s="3"/>
      <c r="N830" s="3"/>
      <c r="O830" s="3"/>
      <c r="P830" s="3"/>
      <c r="Q830" s="3"/>
      <c r="R830" s="3"/>
      <c r="S830" s="3"/>
      <c r="T830" s="3"/>
      <c r="U830" s="3"/>
      <c r="V830" s="3"/>
      <c r="W830" s="3"/>
      <c r="X830" s="3"/>
      <c r="Y830" s="3"/>
      <c r="Z830" s="3"/>
      <c r="AA830" s="3"/>
      <c r="AB830" s="3"/>
      <c r="AC830" s="3"/>
      <c r="AD830" s="3"/>
      <c r="AE830" s="3"/>
      <c r="AF830" s="3"/>
      <c r="AG830" s="3"/>
      <c r="AH830" s="3"/>
      <c r="AI830" s="3"/>
      <c r="AJ830" s="3"/>
      <c r="AK830" s="3"/>
      <c r="AL830" s="3"/>
      <c r="AM830" s="3"/>
      <c r="AN830" s="3"/>
      <c r="AO830" s="3"/>
      <c r="AP830" s="3"/>
      <c r="AQ830" s="3"/>
      <c r="AR830" s="3"/>
      <c r="AS830" s="3"/>
      <c r="AT830" s="3"/>
      <c r="AU830" s="3"/>
      <c r="AV830" s="3"/>
      <c r="AW830" s="3"/>
      <c r="AX830" s="3"/>
      <c r="AY830" s="3"/>
      <c r="AZ830" s="3"/>
      <c r="BA830" s="3"/>
      <c r="BB830" s="3"/>
      <c r="BC830" s="3"/>
      <c r="BD830" s="3"/>
      <c r="BE830" s="3"/>
      <c r="BF830" s="3"/>
      <c r="BG830" s="3"/>
      <c r="BH830" s="3"/>
      <c r="BI830" s="3"/>
      <c r="BJ830" s="3"/>
      <c r="BK830" s="3"/>
      <c r="BL830" s="3"/>
      <c r="BM830" s="3"/>
      <c r="BN830" s="3"/>
      <c r="BO830" s="3"/>
      <c r="BP830" s="3"/>
      <c r="BQ830" s="3"/>
      <c r="BR830" s="3"/>
      <c r="BS830" s="3"/>
    </row>
    <row r="831" spans="1:71" ht="12.75" hidden="1" customHeight="1">
      <c r="A831" s="3"/>
      <c r="B831" s="3"/>
      <c r="C831" s="3"/>
      <c r="D831" s="3"/>
      <c r="E831" s="3"/>
      <c r="F831" s="3"/>
      <c r="G831" s="3"/>
      <c r="H831" s="3"/>
      <c r="I831" s="3"/>
      <c r="J831" s="3"/>
      <c r="K831" s="3"/>
      <c r="L831" s="3"/>
      <c r="M831" s="3"/>
      <c r="N831" s="3"/>
      <c r="O831" s="3"/>
      <c r="P831" s="3"/>
      <c r="Q831" s="3"/>
      <c r="R831" s="3"/>
      <c r="S831" s="3"/>
      <c r="T831" s="3"/>
      <c r="U831" s="3"/>
      <c r="V831" s="3"/>
      <c r="W831" s="3"/>
      <c r="X831" s="3"/>
      <c r="Y831" s="3"/>
      <c r="Z831" s="3"/>
      <c r="AA831" s="3"/>
      <c r="AB831" s="3"/>
      <c r="AC831" s="3"/>
      <c r="AD831" s="3"/>
      <c r="AE831" s="3"/>
      <c r="AF831" s="3"/>
      <c r="AG831" s="3"/>
      <c r="AH831" s="3"/>
      <c r="AI831" s="3"/>
      <c r="AJ831" s="3"/>
      <c r="AK831" s="3"/>
      <c r="AL831" s="3"/>
      <c r="AM831" s="3"/>
      <c r="AN831" s="3"/>
      <c r="AO831" s="3"/>
      <c r="AP831" s="3"/>
      <c r="AQ831" s="3"/>
      <c r="AR831" s="3"/>
      <c r="AS831" s="3"/>
      <c r="AT831" s="3"/>
      <c r="AU831" s="3"/>
      <c r="AV831" s="3"/>
      <c r="AW831" s="3"/>
      <c r="AX831" s="3"/>
      <c r="AY831" s="3"/>
      <c r="AZ831" s="3"/>
      <c r="BA831" s="3"/>
      <c r="BB831" s="3"/>
      <c r="BC831" s="3"/>
      <c r="BD831" s="3"/>
      <c r="BE831" s="3"/>
      <c r="BF831" s="3"/>
      <c r="BG831" s="3"/>
      <c r="BH831" s="3"/>
      <c r="BI831" s="3"/>
      <c r="BJ831" s="3"/>
      <c r="BK831" s="3"/>
      <c r="BL831" s="3"/>
      <c r="BM831" s="3"/>
      <c r="BN831" s="3"/>
      <c r="BO831" s="3"/>
      <c r="BP831" s="3"/>
      <c r="BQ831" s="3"/>
      <c r="BR831" s="3"/>
      <c r="BS831" s="3"/>
    </row>
    <row r="832" spans="1:71" ht="12.75" hidden="1" customHeight="1">
      <c r="A832" s="3"/>
      <c r="B832" s="3"/>
      <c r="C832" s="3"/>
      <c r="D832" s="3"/>
      <c r="E832" s="3"/>
      <c r="F832" s="3"/>
      <c r="G832" s="3"/>
      <c r="H832" s="3"/>
      <c r="I832" s="3"/>
      <c r="J832" s="3"/>
      <c r="K832" s="3"/>
      <c r="L832" s="3"/>
      <c r="M832" s="3"/>
      <c r="N832" s="3"/>
      <c r="O832" s="3"/>
      <c r="P832" s="3"/>
      <c r="Q832" s="3"/>
      <c r="R832" s="3"/>
      <c r="S832" s="3"/>
      <c r="T832" s="3"/>
      <c r="U832" s="3"/>
      <c r="V832" s="3"/>
      <c r="W832" s="3"/>
      <c r="X832" s="3"/>
      <c r="Y832" s="3"/>
      <c r="Z832" s="3"/>
      <c r="AA832" s="3"/>
      <c r="AB832" s="3"/>
      <c r="AC832" s="3"/>
      <c r="AD832" s="3"/>
      <c r="AE832" s="3"/>
      <c r="AF832" s="3"/>
      <c r="AG832" s="3"/>
      <c r="AH832" s="3"/>
      <c r="AI832" s="3"/>
      <c r="AJ832" s="3"/>
      <c r="AK832" s="3"/>
      <c r="AL832" s="3"/>
      <c r="AM832" s="3"/>
      <c r="AN832" s="3"/>
      <c r="AO832" s="3"/>
      <c r="AP832" s="3"/>
      <c r="AQ832" s="3"/>
      <c r="AR832" s="3"/>
      <c r="AS832" s="3"/>
      <c r="AT832" s="3"/>
      <c r="AU832" s="3"/>
      <c r="AV832" s="3"/>
      <c r="AW832" s="3"/>
      <c r="AX832" s="3"/>
      <c r="AY832" s="3"/>
      <c r="AZ832" s="3"/>
      <c r="BA832" s="3"/>
      <c r="BB832" s="3"/>
      <c r="BC832" s="3"/>
      <c r="BD832" s="3"/>
      <c r="BE832" s="3"/>
      <c r="BF832" s="3"/>
      <c r="BG832" s="3"/>
      <c r="BH832" s="3"/>
      <c r="BI832" s="3"/>
      <c r="BJ832" s="3"/>
      <c r="BK832" s="3"/>
      <c r="BL832" s="3"/>
      <c r="BM832" s="3"/>
      <c r="BN832" s="3"/>
      <c r="BO832" s="3"/>
      <c r="BP832" s="3"/>
      <c r="BQ832" s="3"/>
      <c r="BR832" s="3"/>
      <c r="BS832" s="3"/>
    </row>
    <row r="833" spans="1:71" ht="12.75" hidden="1" customHeight="1">
      <c r="A833" s="3"/>
      <c r="B833" s="3"/>
      <c r="C833" s="3"/>
      <c r="D833" s="3"/>
      <c r="E833" s="3"/>
      <c r="F833" s="3"/>
      <c r="G833" s="3"/>
      <c r="H833" s="3"/>
      <c r="I833" s="3"/>
      <c r="J833" s="3"/>
      <c r="K833" s="3"/>
      <c r="L833" s="3"/>
      <c r="M833" s="3"/>
      <c r="N833" s="3"/>
      <c r="O833" s="3"/>
      <c r="P833" s="3"/>
      <c r="Q833" s="3"/>
      <c r="R833" s="3"/>
      <c r="S833" s="3"/>
      <c r="T833" s="3"/>
      <c r="U833" s="3"/>
      <c r="V833" s="3"/>
      <c r="W833" s="3"/>
      <c r="X833" s="3"/>
      <c r="Y833" s="3"/>
      <c r="Z833" s="3"/>
      <c r="AA833" s="3"/>
      <c r="AB833" s="3"/>
      <c r="AC833" s="3"/>
      <c r="AD833" s="3"/>
      <c r="AE833" s="3"/>
      <c r="AF833" s="3"/>
      <c r="AG833" s="3"/>
      <c r="AH833" s="3"/>
      <c r="AI833" s="3"/>
      <c r="AJ833" s="3"/>
      <c r="AK833" s="3"/>
      <c r="AL833" s="3"/>
      <c r="AM833" s="3"/>
      <c r="AN833" s="3"/>
      <c r="AO833" s="3"/>
      <c r="AP833" s="3"/>
      <c r="AQ833" s="3"/>
      <c r="AR833" s="3"/>
      <c r="AS833" s="3"/>
      <c r="AT833" s="3"/>
      <c r="AU833" s="3"/>
      <c r="AV833" s="3"/>
      <c r="AW833" s="3"/>
      <c r="AX833" s="3"/>
      <c r="AY833" s="3"/>
      <c r="AZ833" s="3"/>
      <c r="BA833" s="3"/>
      <c r="BB833" s="3"/>
      <c r="BC833" s="3"/>
      <c r="BD833" s="3"/>
      <c r="BE833" s="3"/>
      <c r="BF833" s="3"/>
      <c r="BG833" s="3"/>
      <c r="BH833" s="3"/>
      <c r="BI833" s="3"/>
      <c r="BJ833" s="3"/>
      <c r="BK833" s="3"/>
      <c r="BL833" s="3"/>
      <c r="BM833" s="3"/>
      <c r="BN833" s="3"/>
      <c r="BO833" s="3"/>
      <c r="BP833" s="3"/>
      <c r="BQ833" s="3"/>
      <c r="BR833" s="3"/>
      <c r="BS833" s="3"/>
    </row>
    <row r="834" spans="1:71" ht="12.75" hidden="1" customHeight="1">
      <c r="A834" s="3"/>
      <c r="B834" s="3"/>
      <c r="C834" s="3"/>
      <c r="D834" s="3"/>
      <c r="E834" s="3"/>
      <c r="F834" s="3"/>
      <c r="G834" s="3"/>
      <c r="H834" s="3"/>
      <c r="I834" s="3"/>
      <c r="J834" s="3"/>
      <c r="K834" s="3"/>
      <c r="L834" s="3"/>
      <c r="M834" s="3"/>
      <c r="N834" s="3"/>
      <c r="O834" s="3"/>
      <c r="P834" s="3"/>
      <c r="Q834" s="3"/>
      <c r="R834" s="3"/>
      <c r="S834" s="3"/>
      <c r="T834" s="3"/>
      <c r="U834" s="3"/>
      <c r="V834" s="3"/>
      <c r="W834" s="3"/>
      <c r="X834" s="3"/>
      <c r="Y834" s="3"/>
      <c r="Z834" s="3"/>
      <c r="AA834" s="3"/>
      <c r="AB834" s="3"/>
      <c r="AC834" s="3"/>
      <c r="AD834" s="3"/>
      <c r="AE834" s="3"/>
      <c r="AF834" s="3"/>
      <c r="AG834" s="3"/>
      <c r="AH834" s="3"/>
      <c r="AI834" s="3"/>
      <c r="AJ834" s="3"/>
      <c r="AK834" s="3"/>
      <c r="AL834" s="3"/>
      <c r="AM834" s="3"/>
      <c r="AN834" s="3"/>
      <c r="AO834" s="3"/>
      <c r="AP834" s="3"/>
      <c r="AQ834" s="3"/>
      <c r="AR834" s="3"/>
      <c r="AS834" s="3"/>
      <c r="AT834" s="3"/>
      <c r="AU834" s="3"/>
      <c r="AV834" s="3"/>
      <c r="AW834" s="3"/>
      <c r="AX834" s="3"/>
      <c r="AY834" s="3"/>
      <c r="AZ834" s="3"/>
      <c r="BA834" s="3"/>
      <c r="BB834" s="3"/>
      <c r="BC834" s="3"/>
      <c r="BD834" s="3"/>
      <c r="BE834" s="3"/>
      <c r="BF834" s="3"/>
      <c r="BG834" s="3"/>
      <c r="BH834" s="3"/>
      <c r="BI834" s="3"/>
      <c r="BJ834" s="3"/>
      <c r="BK834" s="3"/>
      <c r="BL834" s="3"/>
      <c r="BM834" s="3"/>
      <c r="BN834" s="3"/>
      <c r="BO834" s="3"/>
      <c r="BP834" s="3"/>
      <c r="BQ834" s="3"/>
      <c r="BR834" s="3"/>
      <c r="BS834" s="3"/>
    </row>
    <row r="835" spans="1:71" ht="12.75" hidden="1" customHeight="1">
      <c r="A835" s="3"/>
      <c r="B835" s="3"/>
      <c r="C835" s="3"/>
      <c r="D835" s="3"/>
      <c r="E835" s="3"/>
      <c r="F835" s="3"/>
      <c r="G835" s="3"/>
      <c r="H835" s="3"/>
      <c r="I835" s="3"/>
      <c r="J835" s="3"/>
      <c r="K835" s="3"/>
      <c r="L835" s="3"/>
      <c r="M835" s="3"/>
      <c r="N835" s="3"/>
      <c r="O835" s="3"/>
      <c r="P835" s="3"/>
      <c r="Q835" s="3"/>
      <c r="R835" s="3"/>
      <c r="S835" s="3"/>
      <c r="T835" s="3"/>
      <c r="U835" s="3"/>
      <c r="V835" s="3"/>
      <c r="W835" s="3"/>
      <c r="X835" s="3"/>
      <c r="Y835" s="3"/>
      <c r="Z835" s="3"/>
      <c r="AA835" s="3"/>
      <c r="AB835" s="3"/>
      <c r="AC835" s="3"/>
      <c r="AD835" s="3"/>
      <c r="AE835" s="3"/>
      <c r="AF835" s="3"/>
      <c r="AG835" s="3"/>
      <c r="AH835" s="3"/>
      <c r="AI835" s="3"/>
      <c r="AJ835" s="3"/>
      <c r="AK835" s="3"/>
      <c r="AL835" s="3"/>
      <c r="AM835" s="3"/>
      <c r="AN835" s="3"/>
      <c r="AO835" s="3"/>
      <c r="AP835" s="3"/>
      <c r="AQ835" s="3"/>
      <c r="AR835" s="3"/>
      <c r="AS835" s="3"/>
      <c r="AT835" s="3"/>
      <c r="AU835" s="3"/>
      <c r="AV835" s="3"/>
      <c r="AW835" s="3"/>
      <c r="AX835" s="3"/>
      <c r="AY835" s="3"/>
      <c r="AZ835" s="3"/>
      <c r="BA835" s="3"/>
      <c r="BB835" s="3"/>
      <c r="BC835" s="3"/>
      <c r="BD835" s="3"/>
      <c r="BE835" s="3"/>
      <c r="BF835" s="3"/>
      <c r="BG835" s="3"/>
      <c r="BH835" s="3"/>
      <c r="BI835" s="3"/>
      <c r="BJ835" s="3"/>
      <c r="BK835" s="3"/>
      <c r="BL835" s="3"/>
      <c r="BM835" s="3"/>
      <c r="BN835" s="3"/>
      <c r="BO835" s="3"/>
      <c r="BP835" s="3"/>
      <c r="BQ835" s="3"/>
      <c r="BR835" s="3"/>
      <c r="BS835" s="3"/>
    </row>
    <row r="836" spans="1:71" ht="12.75" hidden="1" customHeight="1">
      <c r="A836" s="3"/>
      <c r="B836" s="3"/>
      <c r="C836" s="3"/>
      <c r="D836" s="3"/>
      <c r="E836" s="3"/>
      <c r="F836" s="3"/>
      <c r="G836" s="3"/>
      <c r="H836" s="3"/>
      <c r="I836" s="3"/>
      <c r="J836" s="3"/>
      <c r="K836" s="3"/>
      <c r="L836" s="3"/>
      <c r="M836" s="3"/>
      <c r="N836" s="3"/>
      <c r="O836" s="3"/>
      <c r="P836" s="3"/>
      <c r="Q836" s="3"/>
      <c r="R836" s="3"/>
      <c r="S836" s="3"/>
      <c r="T836" s="3"/>
      <c r="U836" s="3"/>
      <c r="V836" s="3"/>
      <c r="W836" s="3"/>
      <c r="X836" s="3"/>
      <c r="Y836" s="3"/>
      <c r="Z836" s="3"/>
      <c r="AA836" s="3"/>
      <c r="AB836" s="3"/>
      <c r="AC836" s="3"/>
      <c r="AD836" s="3"/>
      <c r="AE836" s="3"/>
      <c r="AF836" s="3"/>
      <c r="AG836" s="3"/>
      <c r="AH836" s="3"/>
      <c r="AI836" s="3"/>
      <c r="AJ836" s="3"/>
      <c r="AK836" s="3"/>
      <c r="AL836" s="3"/>
      <c r="AM836" s="3"/>
      <c r="AN836" s="3"/>
      <c r="AO836" s="3"/>
      <c r="AP836" s="3"/>
      <c r="AQ836" s="3"/>
      <c r="AR836" s="3"/>
      <c r="AS836" s="3"/>
      <c r="AT836" s="3"/>
      <c r="AU836" s="3"/>
      <c r="AV836" s="3"/>
      <c r="AW836" s="3"/>
      <c r="AX836" s="3"/>
      <c r="AY836" s="3"/>
      <c r="AZ836" s="3"/>
      <c r="BA836" s="3"/>
      <c r="BB836" s="3"/>
      <c r="BC836" s="3"/>
      <c r="BD836" s="3"/>
      <c r="BE836" s="3"/>
      <c r="BF836" s="3"/>
      <c r="BG836" s="3"/>
      <c r="BH836" s="3"/>
      <c r="BI836" s="3"/>
      <c r="BJ836" s="3"/>
      <c r="BK836" s="3"/>
      <c r="BL836" s="3"/>
      <c r="BM836" s="3"/>
      <c r="BN836" s="3"/>
      <c r="BO836" s="3"/>
      <c r="BP836" s="3"/>
      <c r="BQ836" s="3"/>
      <c r="BR836" s="3"/>
      <c r="BS836" s="3"/>
    </row>
    <row r="837" spans="1:71" ht="12.75" hidden="1" customHeight="1">
      <c r="A837" s="3"/>
      <c r="B837" s="3"/>
      <c r="C837" s="3"/>
      <c r="D837" s="3"/>
      <c r="E837" s="3"/>
      <c r="F837" s="3"/>
      <c r="G837" s="3"/>
      <c r="H837" s="3"/>
      <c r="I837" s="3"/>
      <c r="J837" s="3"/>
      <c r="K837" s="3"/>
      <c r="L837" s="3"/>
      <c r="M837" s="3"/>
      <c r="N837" s="3"/>
      <c r="O837" s="3"/>
      <c r="P837" s="3"/>
      <c r="Q837" s="3"/>
      <c r="R837" s="3"/>
      <c r="S837" s="3"/>
      <c r="T837" s="3"/>
      <c r="U837" s="3"/>
      <c r="V837" s="3"/>
      <c r="W837" s="3"/>
      <c r="X837" s="3"/>
      <c r="Y837" s="3"/>
      <c r="Z837" s="3"/>
      <c r="AA837" s="3"/>
      <c r="AB837" s="3"/>
      <c r="AC837" s="3"/>
      <c r="AD837" s="3"/>
      <c r="AE837" s="3"/>
      <c r="AF837" s="3"/>
      <c r="AG837" s="3"/>
      <c r="AH837" s="3"/>
      <c r="AI837" s="3"/>
      <c r="AJ837" s="3"/>
      <c r="AK837" s="3"/>
      <c r="AL837" s="3"/>
      <c r="AM837" s="3"/>
      <c r="AN837" s="3"/>
      <c r="AO837" s="3"/>
      <c r="AP837" s="3"/>
      <c r="AQ837" s="3"/>
      <c r="AR837" s="3"/>
      <c r="AS837" s="3"/>
      <c r="AT837" s="3"/>
      <c r="AU837" s="3"/>
      <c r="AV837" s="3"/>
      <c r="AW837" s="3"/>
      <c r="AX837" s="3"/>
      <c r="AY837" s="3"/>
      <c r="AZ837" s="3"/>
      <c r="BA837" s="3"/>
      <c r="BB837" s="3"/>
      <c r="BC837" s="3"/>
      <c r="BD837" s="3"/>
      <c r="BE837" s="3"/>
      <c r="BF837" s="3"/>
      <c r="BG837" s="3"/>
      <c r="BH837" s="3"/>
      <c r="BI837" s="3"/>
      <c r="BJ837" s="3"/>
      <c r="BK837" s="3"/>
      <c r="BL837" s="3"/>
      <c r="BM837" s="3"/>
      <c r="BN837" s="3"/>
      <c r="BO837" s="3"/>
      <c r="BP837" s="3"/>
      <c r="BQ837" s="3"/>
      <c r="BR837" s="3"/>
      <c r="BS837" s="3"/>
    </row>
    <row r="838" spans="1:71" ht="12.75" hidden="1" customHeight="1">
      <c r="A838" s="3"/>
      <c r="B838" s="3"/>
      <c r="C838" s="3"/>
      <c r="D838" s="3"/>
      <c r="E838" s="3"/>
      <c r="F838" s="3"/>
      <c r="G838" s="3"/>
      <c r="H838" s="3"/>
      <c r="I838" s="3"/>
      <c r="J838" s="3"/>
      <c r="K838" s="3"/>
      <c r="L838" s="3"/>
      <c r="M838" s="3"/>
      <c r="N838" s="3"/>
      <c r="O838" s="3"/>
      <c r="P838" s="3"/>
      <c r="Q838" s="3"/>
      <c r="R838" s="3"/>
      <c r="S838" s="3"/>
      <c r="T838" s="3"/>
      <c r="U838" s="3"/>
      <c r="V838" s="3"/>
      <c r="W838" s="3"/>
      <c r="X838" s="3"/>
      <c r="Y838" s="3"/>
      <c r="Z838" s="3"/>
      <c r="AA838" s="3"/>
      <c r="AB838" s="3"/>
      <c r="AC838" s="3"/>
      <c r="AD838" s="3"/>
      <c r="AE838" s="3"/>
      <c r="AF838" s="3"/>
      <c r="AG838" s="3"/>
      <c r="AH838" s="3"/>
      <c r="AI838" s="3"/>
      <c r="AJ838" s="3"/>
      <c r="AK838" s="3"/>
      <c r="AL838" s="3"/>
      <c r="AM838" s="3"/>
      <c r="AN838" s="3"/>
      <c r="AO838" s="3"/>
      <c r="AP838" s="3"/>
      <c r="AQ838" s="3"/>
      <c r="AR838" s="3"/>
      <c r="AS838" s="3"/>
      <c r="AT838" s="3"/>
      <c r="AU838" s="3"/>
      <c r="AV838" s="3"/>
      <c r="AW838" s="3"/>
      <c r="AX838" s="3"/>
      <c r="AY838" s="3"/>
      <c r="AZ838" s="3"/>
      <c r="BA838" s="3"/>
      <c r="BB838" s="3"/>
      <c r="BC838" s="3"/>
      <c r="BD838" s="3"/>
      <c r="BE838" s="3"/>
      <c r="BF838" s="3"/>
      <c r="BG838" s="3"/>
      <c r="BH838" s="3"/>
      <c r="BI838" s="3"/>
      <c r="BJ838" s="3"/>
      <c r="BK838" s="3"/>
      <c r="BL838" s="3"/>
      <c r="BM838" s="3"/>
      <c r="BN838" s="3"/>
      <c r="BO838" s="3"/>
      <c r="BP838" s="3"/>
      <c r="BQ838" s="3"/>
      <c r="BR838" s="3"/>
      <c r="BS838" s="3"/>
    </row>
    <row r="839" spans="1:71" ht="12.75" hidden="1" customHeight="1">
      <c r="A839" s="3"/>
      <c r="B839" s="3"/>
      <c r="C839" s="3"/>
      <c r="D839" s="3"/>
      <c r="E839" s="3"/>
      <c r="F839" s="3"/>
      <c r="G839" s="3"/>
      <c r="H839" s="3"/>
      <c r="I839" s="3"/>
      <c r="J839" s="3"/>
      <c r="K839" s="3"/>
      <c r="L839" s="3"/>
      <c r="M839" s="3"/>
      <c r="N839" s="3"/>
      <c r="O839" s="3"/>
      <c r="P839" s="3"/>
      <c r="Q839" s="3"/>
      <c r="R839" s="3"/>
      <c r="S839" s="3"/>
      <c r="T839" s="3"/>
      <c r="U839" s="3"/>
      <c r="V839" s="3"/>
      <c r="W839" s="3"/>
      <c r="X839" s="3"/>
      <c r="Y839" s="3"/>
      <c r="Z839" s="3"/>
      <c r="AA839" s="3"/>
      <c r="AB839" s="3"/>
      <c r="AC839" s="3"/>
      <c r="AD839" s="3"/>
      <c r="AE839" s="3"/>
      <c r="AF839" s="3"/>
      <c r="AG839" s="3"/>
      <c r="AH839" s="3"/>
      <c r="AI839" s="3"/>
      <c r="AJ839" s="3"/>
      <c r="AK839" s="3"/>
      <c r="AL839" s="3"/>
      <c r="AM839" s="3"/>
      <c r="AN839" s="3"/>
      <c r="AO839" s="3"/>
      <c r="AP839" s="3"/>
      <c r="AQ839" s="3"/>
      <c r="AR839" s="3"/>
      <c r="AS839" s="3"/>
      <c r="AT839" s="3"/>
      <c r="AU839" s="3"/>
      <c r="AV839" s="3"/>
      <c r="AW839" s="3"/>
      <c r="AX839" s="3"/>
      <c r="AY839" s="3"/>
      <c r="AZ839" s="3"/>
      <c r="BA839" s="3"/>
      <c r="BB839" s="3"/>
      <c r="BC839" s="3"/>
      <c r="BD839" s="3"/>
      <c r="BE839" s="3"/>
      <c r="BF839" s="3"/>
      <c r="BG839" s="3"/>
      <c r="BH839" s="3"/>
      <c r="BI839" s="3"/>
      <c r="BJ839" s="3"/>
      <c r="BK839" s="3"/>
      <c r="BL839" s="3"/>
      <c r="BM839" s="3"/>
      <c r="BN839" s="3"/>
      <c r="BO839" s="3"/>
      <c r="BP839" s="3"/>
      <c r="BQ839" s="3"/>
      <c r="BR839" s="3"/>
      <c r="BS839" s="3"/>
    </row>
    <row r="840" spans="1:71" ht="12.75" hidden="1" customHeight="1">
      <c r="A840" s="3"/>
      <c r="B840" s="3"/>
      <c r="C840" s="3"/>
      <c r="D840" s="3"/>
      <c r="E840" s="3"/>
      <c r="F840" s="3"/>
      <c r="G840" s="3"/>
      <c r="H840" s="3"/>
      <c r="I840" s="3"/>
      <c r="J840" s="3"/>
      <c r="K840" s="3"/>
      <c r="L840" s="3"/>
      <c r="M840" s="3"/>
      <c r="N840" s="3"/>
      <c r="O840" s="3"/>
      <c r="P840" s="3"/>
      <c r="Q840" s="3"/>
      <c r="R840" s="3"/>
      <c r="S840" s="3"/>
      <c r="T840" s="3"/>
      <c r="U840" s="3"/>
      <c r="V840" s="3"/>
      <c r="W840" s="3"/>
      <c r="X840" s="3"/>
      <c r="Y840" s="3"/>
      <c r="Z840" s="3"/>
      <c r="AA840" s="3"/>
      <c r="AB840" s="3"/>
      <c r="AC840" s="3"/>
      <c r="AD840" s="3"/>
      <c r="AE840" s="3"/>
      <c r="AF840" s="3"/>
      <c r="AG840" s="3"/>
      <c r="AH840" s="3"/>
      <c r="AI840" s="3"/>
      <c r="AJ840" s="3"/>
      <c r="AK840" s="3"/>
      <c r="AL840" s="3"/>
      <c r="AM840" s="3"/>
      <c r="AN840" s="3"/>
      <c r="AO840" s="3"/>
      <c r="AP840" s="3"/>
      <c r="AQ840" s="3"/>
      <c r="AR840" s="3"/>
      <c r="AS840" s="3"/>
      <c r="AT840" s="3"/>
      <c r="AU840" s="3"/>
      <c r="AV840" s="3"/>
      <c r="AW840" s="3"/>
      <c r="AX840" s="3"/>
      <c r="AY840" s="3"/>
      <c r="AZ840" s="3"/>
      <c r="BA840" s="3"/>
      <c r="BB840" s="3"/>
      <c r="BC840" s="3"/>
      <c r="BD840" s="3"/>
      <c r="BE840" s="3"/>
      <c r="BF840" s="3"/>
      <c r="BG840" s="3"/>
      <c r="BH840" s="3"/>
      <c r="BI840" s="3"/>
      <c r="BJ840" s="3"/>
      <c r="BK840" s="3"/>
      <c r="BL840" s="3"/>
      <c r="BM840" s="3"/>
      <c r="BN840" s="3"/>
      <c r="BO840" s="3"/>
      <c r="BP840" s="3"/>
      <c r="BQ840" s="3"/>
      <c r="BR840" s="3"/>
      <c r="BS840" s="3"/>
    </row>
    <row r="841" spans="1:71" ht="12.75" hidden="1" customHeight="1">
      <c r="A841" s="3"/>
      <c r="B841" s="3"/>
      <c r="C841" s="3"/>
      <c r="D841" s="3"/>
      <c r="E841" s="3"/>
      <c r="F841" s="3"/>
      <c r="G841" s="3"/>
      <c r="H841" s="3"/>
      <c r="I841" s="3"/>
      <c r="J841" s="3"/>
      <c r="K841" s="3"/>
      <c r="L841" s="3"/>
      <c r="M841" s="3"/>
      <c r="N841" s="3"/>
      <c r="O841" s="3"/>
      <c r="P841" s="3"/>
      <c r="Q841" s="3"/>
      <c r="R841" s="3"/>
      <c r="S841" s="3"/>
      <c r="T841" s="3"/>
      <c r="U841" s="3"/>
      <c r="V841" s="3"/>
      <c r="W841" s="3"/>
      <c r="X841" s="3"/>
      <c r="Y841" s="3"/>
      <c r="Z841" s="3"/>
      <c r="AA841" s="3"/>
      <c r="AB841" s="3"/>
      <c r="AC841" s="3"/>
      <c r="AD841" s="3"/>
      <c r="AE841" s="3"/>
      <c r="AF841" s="3"/>
      <c r="AG841" s="3"/>
      <c r="AH841" s="3"/>
      <c r="AI841" s="3"/>
      <c r="AJ841" s="3"/>
      <c r="AK841" s="3"/>
      <c r="AL841" s="3"/>
      <c r="AM841" s="3"/>
      <c r="AN841" s="3"/>
      <c r="AO841" s="3"/>
      <c r="AP841" s="3"/>
      <c r="AQ841" s="3"/>
      <c r="AR841" s="3"/>
      <c r="AS841" s="3"/>
      <c r="AT841" s="3"/>
      <c r="AU841" s="3"/>
      <c r="AV841" s="3"/>
      <c r="AW841" s="3"/>
      <c r="AX841" s="3"/>
      <c r="AY841" s="3"/>
      <c r="AZ841" s="3"/>
      <c r="BA841" s="3"/>
      <c r="BB841" s="3"/>
      <c r="BC841" s="3"/>
      <c r="BD841" s="3"/>
      <c r="BE841" s="3"/>
      <c r="BF841" s="3"/>
      <c r="BG841" s="3"/>
      <c r="BH841" s="3"/>
      <c r="BI841" s="3"/>
      <c r="BJ841" s="3"/>
      <c r="BK841" s="3"/>
      <c r="BL841" s="3"/>
      <c r="BM841" s="3"/>
      <c r="BN841" s="3"/>
      <c r="BO841" s="3"/>
      <c r="BP841" s="3"/>
      <c r="BQ841" s="3"/>
      <c r="BR841" s="3"/>
      <c r="BS841" s="3"/>
    </row>
    <row r="842" spans="1:71" ht="12.75" hidden="1" customHeight="1">
      <c r="A842" s="3"/>
      <c r="B842" s="3"/>
      <c r="C842" s="3"/>
      <c r="D842" s="3"/>
      <c r="E842" s="3"/>
      <c r="F842" s="3"/>
      <c r="G842" s="3"/>
      <c r="H842" s="3"/>
      <c r="I842" s="3"/>
      <c r="J842" s="3"/>
      <c r="K842" s="3"/>
      <c r="L842" s="3"/>
      <c r="M842" s="3"/>
      <c r="N842" s="3"/>
      <c r="O842" s="3"/>
      <c r="P842" s="3"/>
      <c r="Q842" s="3"/>
      <c r="R842" s="3"/>
      <c r="S842" s="3"/>
      <c r="T842" s="3"/>
      <c r="U842" s="3"/>
      <c r="V842" s="3"/>
      <c r="W842" s="3"/>
      <c r="X842" s="3"/>
      <c r="Y842" s="3"/>
      <c r="Z842" s="3"/>
      <c r="AA842" s="3"/>
      <c r="AB842" s="3"/>
      <c r="AC842" s="3"/>
      <c r="AD842" s="3"/>
      <c r="AE842" s="3"/>
      <c r="AF842" s="3"/>
      <c r="AG842" s="3"/>
      <c r="AH842" s="3"/>
      <c r="AI842" s="3"/>
      <c r="AJ842" s="3"/>
      <c r="AK842" s="3"/>
      <c r="AL842" s="3"/>
      <c r="AM842" s="3"/>
      <c r="AN842" s="3"/>
      <c r="AO842" s="3"/>
      <c r="AP842" s="3"/>
      <c r="AQ842" s="3"/>
      <c r="AR842" s="3"/>
      <c r="AS842" s="3"/>
      <c r="AT842" s="3"/>
      <c r="AU842" s="3"/>
      <c r="AV842" s="3"/>
      <c r="AW842" s="3"/>
      <c r="AX842" s="3"/>
      <c r="AY842" s="3"/>
      <c r="AZ842" s="3"/>
      <c r="BA842" s="3"/>
      <c r="BB842" s="3"/>
      <c r="BC842" s="3"/>
      <c r="BD842" s="3"/>
      <c r="BE842" s="3"/>
      <c r="BF842" s="3"/>
      <c r="BG842" s="3"/>
      <c r="BH842" s="3"/>
      <c r="BI842" s="3"/>
      <c r="BJ842" s="3"/>
      <c r="BK842" s="3"/>
      <c r="BL842" s="3"/>
      <c r="BM842" s="3"/>
      <c r="BN842" s="3"/>
      <c r="BO842" s="3"/>
      <c r="BP842" s="3"/>
      <c r="BQ842" s="3"/>
      <c r="BR842" s="3"/>
      <c r="BS842" s="3"/>
    </row>
    <row r="843" spans="1:71" ht="12.75" hidden="1" customHeight="1">
      <c r="A843" s="3"/>
      <c r="B843" s="3"/>
      <c r="C843" s="3"/>
      <c r="D843" s="3"/>
      <c r="E843" s="3"/>
      <c r="F843" s="3"/>
      <c r="G843" s="3"/>
      <c r="H843" s="3"/>
      <c r="I843" s="3"/>
      <c r="J843" s="3"/>
      <c r="K843" s="3"/>
      <c r="L843" s="3"/>
      <c r="M843" s="3"/>
      <c r="N843" s="3"/>
      <c r="O843" s="3"/>
      <c r="P843" s="3"/>
      <c r="Q843" s="3"/>
      <c r="R843" s="3"/>
      <c r="S843" s="3"/>
      <c r="T843" s="3"/>
      <c r="U843" s="3"/>
      <c r="V843" s="3"/>
      <c r="W843" s="3"/>
      <c r="X843" s="3"/>
      <c r="Y843" s="3"/>
      <c r="Z843" s="3"/>
      <c r="AA843" s="3"/>
      <c r="AB843" s="3"/>
      <c r="AC843" s="3"/>
      <c r="AD843" s="3"/>
      <c r="AE843" s="3"/>
      <c r="AF843" s="3"/>
      <c r="AG843" s="3"/>
      <c r="AH843" s="3"/>
      <c r="AI843" s="3"/>
      <c r="AJ843" s="3"/>
      <c r="AK843" s="3"/>
      <c r="AL843" s="3"/>
      <c r="AM843" s="3"/>
      <c r="AN843" s="3"/>
      <c r="AO843" s="3"/>
      <c r="AP843" s="3"/>
      <c r="AQ843" s="3"/>
      <c r="AR843" s="3"/>
      <c r="AS843" s="3"/>
      <c r="AT843" s="3"/>
      <c r="AU843" s="3"/>
      <c r="AV843" s="3"/>
      <c r="AW843" s="3"/>
      <c r="AX843" s="3"/>
      <c r="AY843" s="3"/>
      <c r="AZ843" s="3"/>
      <c r="BA843" s="3"/>
      <c r="BB843" s="3"/>
      <c r="BC843" s="3"/>
      <c r="BD843" s="3"/>
      <c r="BE843" s="3"/>
      <c r="BF843" s="3"/>
      <c r="BG843" s="3"/>
      <c r="BH843" s="3"/>
      <c r="BI843" s="3"/>
      <c r="BJ843" s="3"/>
      <c r="BK843" s="3"/>
      <c r="BL843" s="3"/>
      <c r="BM843" s="3"/>
      <c r="BN843" s="3"/>
      <c r="BO843" s="3"/>
      <c r="BP843" s="3"/>
      <c r="BQ843" s="3"/>
      <c r="BR843" s="3"/>
      <c r="BS843" s="3"/>
    </row>
    <row r="844" spans="1:71" ht="12.75" hidden="1" customHeight="1">
      <c r="A844" s="3"/>
      <c r="B844" s="3"/>
      <c r="C844" s="3"/>
      <c r="D844" s="3"/>
      <c r="E844" s="3"/>
      <c r="F844" s="3"/>
      <c r="G844" s="3"/>
      <c r="H844" s="3"/>
      <c r="I844" s="3"/>
      <c r="J844" s="3"/>
      <c r="K844" s="3"/>
      <c r="L844" s="3"/>
      <c r="M844" s="3"/>
      <c r="N844" s="3"/>
      <c r="O844" s="3"/>
      <c r="P844" s="3"/>
      <c r="Q844" s="3"/>
      <c r="R844" s="3"/>
      <c r="S844" s="3"/>
      <c r="T844" s="3"/>
      <c r="U844" s="3"/>
      <c r="V844" s="3"/>
      <c r="W844" s="3"/>
      <c r="X844" s="3"/>
      <c r="Y844" s="3"/>
      <c r="Z844" s="3"/>
      <c r="AA844" s="3"/>
      <c r="AB844" s="3"/>
      <c r="AC844" s="3"/>
      <c r="AD844" s="3"/>
      <c r="AE844" s="3"/>
      <c r="AF844" s="3"/>
      <c r="AG844" s="3"/>
      <c r="AH844" s="3"/>
      <c r="AI844" s="3"/>
      <c r="AJ844" s="3"/>
      <c r="AK844" s="3"/>
      <c r="AL844" s="3"/>
      <c r="AM844" s="3"/>
      <c r="AN844" s="3"/>
      <c r="AO844" s="3"/>
      <c r="AP844" s="3"/>
      <c r="AQ844" s="3"/>
      <c r="AR844" s="3"/>
      <c r="AS844" s="3"/>
      <c r="AT844" s="3"/>
      <c r="AU844" s="3"/>
      <c r="AV844" s="3"/>
      <c r="AW844" s="3"/>
      <c r="AX844" s="3"/>
      <c r="AY844" s="3"/>
      <c r="AZ844" s="3"/>
      <c r="BA844" s="3"/>
      <c r="BB844" s="3"/>
      <c r="BC844" s="3"/>
      <c r="BD844" s="3"/>
      <c r="BE844" s="3"/>
      <c r="BF844" s="3"/>
      <c r="BG844" s="3"/>
      <c r="BH844" s="3"/>
      <c r="BI844" s="3"/>
      <c r="BJ844" s="3"/>
      <c r="BK844" s="3"/>
      <c r="BL844" s="3"/>
      <c r="BM844" s="3"/>
      <c r="BN844" s="3"/>
      <c r="BO844" s="3"/>
      <c r="BP844" s="3"/>
      <c r="BQ844" s="3"/>
      <c r="BR844" s="3"/>
      <c r="BS844" s="3"/>
    </row>
    <row r="845" spans="1:71" ht="12.75" hidden="1" customHeight="1">
      <c r="A845" s="3"/>
      <c r="B845" s="3"/>
      <c r="C845" s="3"/>
      <c r="D845" s="3"/>
      <c r="E845" s="3"/>
      <c r="F845" s="3"/>
      <c r="G845" s="3"/>
      <c r="H845" s="3"/>
      <c r="I845" s="3"/>
      <c r="J845" s="3"/>
      <c r="K845" s="3"/>
      <c r="L845" s="3"/>
      <c r="M845" s="3"/>
      <c r="N845" s="3"/>
      <c r="O845" s="3"/>
      <c r="P845" s="3"/>
      <c r="Q845" s="3"/>
      <c r="R845" s="3"/>
      <c r="S845" s="3"/>
      <c r="T845" s="3"/>
      <c r="U845" s="3"/>
      <c r="V845" s="3"/>
      <c r="W845" s="3"/>
      <c r="X845" s="3"/>
      <c r="Y845" s="3"/>
      <c r="Z845" s="3"/>
      <c r="AA845" s="3"/>
      <c r="AB845" s="3"/>
      <c r="AC845" s="3"/>
      <c r="AD845" s="3"/>
      <c r="AE845" s="3"/>
      <c r="AF845" s="3"/>
      <c r="AG845" s="3"/>
      <c r="AH845" s="3"/>
      <c r="AI845" s="3"/>
      <c r="AJ845" s="3"/>
      <c r="AK845" s="3"/>
      <c r="AL845" s="3"/>
      <c r="AM845" s="3"/>
      <c r="AN845" s="3"/>
      <c r="AO845" s="3"/>
      <c r="AP845" s="3"/>
      <c r="AQ845" s="3"/>
      <c r="AR845" s="3"/>
      <c r="AS845" s="3"/>
      <c r="AT845" s="3"/>
      <c r="AU845" s="3"/>
      <c r="AV845" s="3"/>
      <c r="AW845" s="3"/>
      <c r="AX845" s="3"/>
      <c r="AY845" s="3"/>
      <c r="AZ845" s="3"/>
      <c r="BA845" s="3"/>
      <c r="BB845" s="3"/>
      <c r="BC845" s="3"/>
      <c r="BD845" s="3"/>
      <c r="BE845" s="3"/>
      <c r="BF845" s="3"/>
      <c r="BG845" s="3"/>
      <c r="BH845" s="3"/>
      <c r="BI845" s="3"/>
      <c r="BJ845" s="3"/>
      <c r="BK845" s="3"/>
      <c r="BL845" s="3"/>
      <c r="BM845" s="3"/>
      <c r="BN845" s="3"/>
      <c r="BO845" s="3"/>
      <c r="BP845" s="3"/>
      <c r="BQ845" s="3"/>
      <c r="BR845" s="3"/>
      <c r="BS845" s="3"/>
    </row>
    <row r="846" spans="1:71" ht="12.75" hidden="1" customHeight="1">
      <c r="A846" s="3"/>
      <c r="B846" s="3"/>
      <c r="C846" s="3"/>
      <c r="D846" s="3"/>
      <c r="E846" s="3"/>
      <c r="F846" s="3"/>
      <c r="G846" s="3"/>
      <c r="H846" s="3"/>
      <c r="I846" s="3"/>
      <c r="J846" s="3"/>
      <c r="K846" s="3"/>
      <c r="L846" s="3"/>
      <c r="M846" s="3"/>
      <c r="N846" s="3"/>
      <c r="O846" s="3"/>
      <c r="P846" s="3"/>
      <c r="Q846" s="3"/>
      <c r="R846" s="3"/>
      <c r="S846" s="3"/>
      <c r="T846" s="3"/>
      <c r="U846" s="3"/>
      <c r="V846" s="3"/>
      <c r="W846" s="3"/>
      <c r="X846" s="3"/>
      <c r="Y846" s="3"/>
      <c r="Z846" s="3"/>
      <c r="AA846" s="3"/>
      <c r="AB846" s="3"/>
      <c r="AC846" s="3"/>
      <c r="AD846" s="3"/>
      <c r="AE846" s="3"/>
      <c r="AF846" s="3"/>
      <c r="AG846" s="3"/>
      <c r="AH846" s="3"/>
      <c r="AI846" s="3"/>
      <c r="AJ846" s="3"/>
      <c r="AK846" s="3"/>
      <c r="AL846" s="3"/>
      <c r="AM846" s="3"/>
      <c r="AN846" s="3"/>
      <c r="AO846" s="3"/>
      <c r="AP846" s="3"/>
      <c r="AQ846" s="3"/>
      <c r="AR846" s="3"/>
      <c r="AS846" s="3"/>
      <c r="AT846" s="3"/>
      <c r="AU846" s="3"/>
      <c r="AV846" s="3"/>
      <c r="AW846" s="3"/>
      <c r="AX846" s="3"/>
      <c r="AY846" s="3"/>
      <c r="AZ846" s="3"/>
      <c r="BA846" s="3"/>
      <c r="BB846" s="3"/>
      <c r="BC846" s="3"/>
      <c r="BD846" s="3"/>
      <c r="BE846" s="3"/>
      <c r="BF846" s="3"/>
      <c r="BG846" s="3"/>
      <c r="BH846" s="3"/>
      <c r="BI846" s="3"/>
      <c r="BJ846" s="3"/>
      <c r="BK846" s="3"/>
      <c r="BL846" s="3"/>
      <c r="BM846" s="3"/>
      <c r="BN846" s="3"/>
      <c r="BO846" s="3"/>
      <c r="BP846" s="3"/>
      <c r="BQ846" s="3"/>
      <c r="BR846" s="3"/>
      <c r="BS846" s="3"/>
    </row>
    <row r="847" spans="1:71" ht="12.75" hidden="1" customHeight="1">
      <c r="A847" s="3"/>
      <c r="B847" s="3"/>
      <c r="C847" s="3"/>
      <c r="D847" s="3"/>
      <c r="E847" s="3"/>
      <c r="F847" s="3"/>
      <c r="G847" s="3"/>
      <c r="H847" s="3"/>
      <c r="I847" s="3"/>
      <c r="J847" s="3"/>
      <c r="K847" s="3"/>
      <c r="L847" s="3"/>
      <c r="M847" s="3"/>
      <c r="N847" s="3"/>
      <c r="O847" s="3"/>
      <c r="P847" s="3"/>
      <c r="Q847" s="3"/>
      <c r="R847" s="3"/>
      <c r="S847" s="3"/>
      <c r="T847" s="3"/>
      <c r="U847" s="3"/>
      <c r="V847" s="3"/>
      <c r="W847" s="3"/>
      <c r="X847" s="3"/>
      <c r="Y847" s="3"/>
      <c r="Z847" s="3"/>
      <c r="AA847" s="3"/>
      <c r="AB847" s="3"/>
      <c r="AC847" s="3"/>
      <c r="AD847" s="3"/>
      <c r="AE847" s="3"/>
      <c r="AF847" s="3"/>
      <c r="AG847" s="3"/>
      <c r="AH847" s="3"/>
      <c r="AI847" s="3"/>
      <c r="AJ847" s="3"/>
      <c r="AK847" s="3"/>
      <c r="AL847" s="3"/>
      <c r="AM847" s="3"/>
      <c r="AN847" s="3"/>
      <c r="AO847" s="3"/>
      <c r="AP847" s="3"/>
      <c r="AQ847" s="3"/>
      <c r="AR847" s="3"/>
      <c r="AS847" s="3"/>
      <c r="AT847" s="3"/>
      <c r="AU847" s="3"/>
      <c r="AV847" s="3"/>
      <c r="AW847" s="3"/>
      <c r="AX847" s="3"/>
      <c r="AY847" s="3"/>
      <c r="AZ847" s="3"/>
      <c r="BA847" s="3"/>
      <c r="BB847" s="3"/>
      <c r="BC847" s="3"/>
      <c r="BD847" s="3"/>
      <c r="BE847" s="3"/>
      <c r="BF847" s="3"/>
      <c r="BG847" s="3"/>
      <c r="BH847" s="3"/>
      <c r="BI847" s="3"/>
      <c r="BJ847" s="3"/>
      <c r="BK847" s="3"/>
      <c r="BL847" s="3"/>
      <c r="BM847" s="3"/>
      <c r="BN847" s="3"/>
      <c r="BO847" s="3"/>
      <c r="BP847" s="3"/>
      <c r="BQ847" s="3"/>
      <c r="BR847" s="3"/>
      <c r="BS847" s="3"/>
    </row>
    <row r="848" spans="1:71" ht="12.75" hidden="1" customHeight="1">
      <c r="A848" s="3"/>
      <c r="B848" s="3"/>
      <c r="C848" s="3"/>
      <c r="D848" s="3"/>
      <c r="E848" s="3"/>
      <c r="F848" s="3"/>
      <c r="G848" s="3"/>
      <c r="H848" s="3"/>
      <c r="I848" s="3"/>
      <c r="J848" s="3"/>
      <c r="K848" s="3"/>
      <c r="L848" s="3"/>
      <c r="M848" s="3"/>
      <c r="N848" s="3"/>
      <c r="O848" s="3"/>
      <c r="P848" s="3"/>
      <c r="Q848" s="3"/>
      <c r="R848" s="3"/>
      <c r="S848" s="3"/>
      <c r="T848" s="3"/>
      <c r="U848" s="3"/>
      <c r="V848" s="3"/>
      <c r="W848" s="3"/>
      <c r="X848" s="3"/>
      <c r="Y848" s="3"/>
      <c r="Z848" s="3"/>
      <c r="AA848" s="3"/>
      <c r="AB848" s="3"/>
      <c r="AC848" s="3"/>
      <c r="AD848" s="3"/>
      <c r="AE848" s="3"/>
      <c r="AF848" s="3"/>
      <c r="AG848" s="3"/>
      <c r="AH848" s="3"/>
      <c r="AI848" s="3"/>
      <c r="AJ848" s="3"/>
      <c r="AK848" s="3"/>
      <c r="AL848" s="3"/>
      <c r="AM848" s="3"/>
      <c r="AN848" s="3"/>
      <c r="AO848" s="3"/>
      <c r="AP848" s="3"/>
      <c r="AQ848" s="3"/>
      <c r="AR848" s="3"/>
      <c r="AS848" s="3"/>
      <c r="AT848" s="3"/>
      <c r="AU848" s="3"/>
      <c r="AV848" s="3"/>
      <c r="AW848" s="3"/>
      <c r="AX848" s="3"/>
      <c r="AY848" s="3"/>
      <c r="AZ848" s="3"/>
      <c r="BA848" s="3"/>
      <c r="BB848" s="3"/>
      <c r="BC848" s="3"/>
      <c r="BD848" s="3"/>
      <c r="BE848" s="3"/>
      <c r="BF848" s="3"/>
      <c r="BG848" s="3"/>
      <c r="BH848" s="3"/>
      <c r="BI848" s="3"/>
      <c r="BJ848" s="3"/>
      <c r="BK848" s="3"/>
      <c r="BL848" s="3"/>
      <c r="BM848" s="3"/>
      <c r="BN848" s="3"/>
      <c r="BO848" s="3"/>
      <c r="BP848" s="3"/>
      <c r="BQ848" s="3"/>
      <c r="BR848" s="3"/>
      <c r="BS848" s="3"/>
    </row>
    <row r="849" spans="1:71" ht="12.75" hidden="1" customHeight="1">
      <c r="A849" s="3"/>
      <c r="B849" s="3"/>
      <c r="C849" s="3"/>
      <c r="D849" s="3"/>
      <c r="E849" s="3"/>
      <c r="F849" s="3"/>
      <c r="G849" s="3"/>
      <c r="H849" s="3"/>
      <c r="I849" s="3"/>
      <c r="J849" s="3"/>
      <c r="K849" s="3"/>
      <c r="L849" s="3"/>
      <c r="M849" s="3"/>
      <c r="N849" s="3"/>
      <c r="O849" s="3"/>
      <c r="P849" s="3"/>
      <c r="Q849" s="3"/>
      <c r="R849" s="3"/>
      <c r="S849" s="3"/>
      <c r="T849" s="3"/>
      <c r="U849" s="3"/>
      <c r="V849" s="3"/>
      <c r="W849" s="3"/>
      <c r="X849" s="3"/>
      <c r="Y849" s="3"/>
      <c r="Z849" s="3"/>
      <c r="AA849" s="3"/>
      <c r="AB849" s="3"/>
      <c r="AC849" s="3"/>
      <c r="AD849" s="3"/>
      <c r="AE849" s="3"/>
      <c r="AF849" s="3"/>
      <c r="AG849" s="3"/>
      <c r="AH849" s="3"/>
      <c r="AI849" s="3"/>
      <c r="AJ849" s="3"/>
      <c r="AK849" s="3"/>
      <c r="AL849" s="3"/>
      <c r="AM849" s="3"/>
      <c r="AN849" s="3"/>
      <c r="AO849" s="3"/>
      <c r="AP849" s="3"/>
      <c r="AQ849" s="3"/>
      <c r="AR849" s="3"/>
      <c r="AS849" s="3"/>
      <c r="AT849" s="3"/>
      <c r="AU849" s="3"/>
      <c r="AV849" s="3"/>
      <c r="AW849" s="3"/>
      <c r="AX849" s="3"/>
      <c r="AY849" s="3"/>
      <c r="AZ849" s="3"/>
      <c r="BA849" s="3"/>
      <c r="BB849" s="3"/>
      <c r="BC849" s="3"/>
      <c r="BD849" s="3"/>
      <c r="BE849" s="3"/>
      <c r="BF849" s="3"/>
      <c r="BG849" s="3"/>
      <c r="BH849" s="3"/>
      <c r="BI849" s="3"/>
      <c r="BJ849" s="3"/>
      <c r="BK849" s="3"/>
      <c r="BL849" s="3"/>
      <c r="BM849" s="3"/>
      <c r="BN849" s="3"/>
      <c r="BO849" s="3"/>
      <c r="BP849" s="3"/>
      <c r="BQ849" s="3"/>
      <c r="BR849" s="3"/>
      <c r="BS849" s="3"/>
    </row>
    <row r="850" spans="1:71" ht="12.75" hidden="1" customHeight="1">
      <c r="A850" s="3"/>
      <c r="B850" s="3"/>
      <c r="C850" s="3"/>
      <c r="D850" s="3"/>
      <c r="E850" s="3"/>
      <c r="F850" s="3"/>
      <c r="G850" s="3"/>
      <c r="H850" s="3"/>
      <c r="I850" s="3"/>
      <c r="J850" s="3"/>
      <c r="K850" s="3"/>
      <c r="L850" s="3"/>
      <c r="M850" s="3"/>
      <c r="N850" s="3"/>
      <c r="O850" s="3"/>
      <c r="P850" s="3"/>
      <c r="Q850" s="3"/>
      <c r="R850" s="3"/>
      <c r="S850" s="3"/>
      <c r="T850" s="3"/>
      <c r="U850" s="3"/>
      <c r="V850" s="3"/>
      <c r="W850" s="3"/>
      <c r="X850" s="3"/>
      <c r="Y850" s="3"/>
      <c r="Z850" s="3"/>
      <c r="AA850" s="3"/>
      <c r="AB850" s="3"/>
      <c r="AC850" s="3"/>
      <c r="AD850" s="3"/>
      <c r="AE850" s="3"/>
      <c r="AF850" s="3"/>
      <c r="AG850" s="3"/>
      <c r="AH850" s="3"/>
      <c r="AI850" s="3"/>
      <c r="AJ850" s="3"/>
      <c r="AK850" s="3"/>
      <c r="AL850" s="3"/>
      <c r="AM850" s="3"/>
      <c r="AN850" s="3"/>
      <c r="AO850" s="3"/>
      <c r="AP850" s="3"/>
      <c r="AQ850" s="3"/>
      <c r="AR850" s="3"/>
      <c r="AS850" s="3"/>
      <c r="AT850" s="3"/>
      <c r="AU850" s="3"/>
      <c r="AV850" s="3"/>
      <c r="AW850" s="3"/>
      <c r="AX850" s="3"/>
      <c r="AY850" s="3"/>
      <c r="AZ850" s="3"/>
      <c r="BA850" s="3"/>
      <c r="BB850" s="3"/>
      <c r="BC850" s="3"/>
      <c r="BD850" s="3"/>
      <c r="BE850" s="3"/>
      <c r="BF850" s="3"/>
      <c r="BG850" s="3"/>
      <c r="BH850" s="3"/>
      <c r="BI850" s="3"/>
      <c r="BJ850" s="3"/>
      <c r="BK850" s="3"/>
      <c r="BL850" s="3"/>
      <c r="BM850" s="3"/>
      <c r="BN850" s="3"/>
      <c r="BO850" s="3"/>
      <c r="BP850" s="3"/>
      <c r="BQ850" s="3"/>
      <c r="BR850" s="3"/>
      <c r="BS850" s="3"/>
    </row>
    <row r="851" spans="1:71" ht="12.75" hidden="1" customHeight="1">
      <c r="A851" s="3"/>
      <c r="B851" s="3"/>
      <c r="C851" s="3"/>
      <c r="D851" s="3"/>
      <c r="E851" s="3"/>
      <c r="F851" s="3"/>
      <c r="G851" s="3"/>
      <c r="H851" s="3"/>
      <c r="I851" s="3"/>
      <c r="J851" s="3"/>
      <c r="K851" s="3"/>
      <c r="L851" s="3"/>
      <c r="M851" s="3"/>
      <c r="N851" s="3"/>
      <c r="O851" s="3"/>
      <c r="P851" s="3"/>
      <c r="Q851" s="3"/>
      <c r="R851" s="3"/>
      <c r="S851" s="3"/>
      <c r="T851" s="3"/>
      <c r="U851" s="3"/>
      <c r="V851" s="3"/>
      <c r="W851" s="3"/>
      <c r="X851" s="3"/>
      <c r="Y851" s="3"/>
      <c r="Z851" s="3"/>
      <c r="AA851" s="3"/>
      <c r="AB851" s="3"/>
      <c r="AC851" s="3"/>
      <c r="AD851" s="3"/>
      <c r="AE851" s="3"/>
      <c r="AF851" s="3"/>
      <c r="AG851" s="3"/>
      <c r="AH851" s="3"/>
      <c r="AI851" s="3"/>
      <c r="AJ851" s="3"/>
      <c r="AK851" s="3"/>
      <c r="AL851" s="3"/>
      <c r="AM851" s="3"/>
      <c r="AN851" s="3"/>
      <c r="AO851" s="3"/>
      <c r="AP851" s="3"/>
      <c r="AQ851" s="3"/>
      <c r="AR851" s="3"/>
      <c r="AS851" s="3"/>
      <c r="AT851" s="3"/>
      <c r="AU851" s="3"/>
      <c r="AV851" s="3"/>
      <c r="AW851" s="3"/>
      <c r="AX851" s="3"/>
      <c r="AY851" s="3"/>
      <c r="AZ851" s="3"/>
      <c r="BA851" s="3"/>
      <c r="BB851" s="3"/>
      <c r="BC851" s="3"/>
      <c r="BD851" s="3"/>
      <c r="BE851" s="3"/>
      <c r="BF851" s="3"/>
      <c r="BG851" s="3"/>
      <c r="BH851" s="3"/>
      <c r="BI851" s="3"/>
      <c r="BJ851" s="3"/>
      <c r="BK851" s="3"/>
      <c r="BL851" s="3"/>
      <c r="BM851" s="3"/>
      <c r="BN851" s="3"/>
      <c r="BO851" s="3"/>
      <c r="BP851" s="3"/>
      <c r="BQ851" s="3"/>
      <c r="BR851" s="3"/>
      <c r="BS851" s="3"/>
    </row>
    <row r="852" spans="1:71" ht="12.75" hidden="1" customHeight="1">
      <c r="A852" s="3"/>
      <c r="B852" s="3"/>
      <c r="C852" s="3"/>
      <c r="D852" s="3"/>
      <c r="E852" s="3"/>
      <c r="F852" s="3"/>
      <c r="G852" s="3"/>
      <c r="H852" s="3"/>
      <c r="I852" s="3"/>
      <c r="J852" s="3"/>
      <c r="K852" s="3"/>
      <c r="L852" s="3"/>
      <c r="M852" s="3"/>
      <c r="N852" s="3"/>
      <c r="O852" s="3"/>
      <c r="P852" s="3"/>
      <c r="Q852" s="3"/>
      <c r="R852" s="3"/>
      <c r="S852" s="3"/>
      <c r="T852" s="3"/>
      <c r="U852" s="3"/>
      <c r="V852" s="3"/>
      <c r="W852" s="3"/>
      <c r="X852" s="3"/>
      <c r="Y852" s="3"/>
      <c r="Z852" s="3"/>
      <c r="AA852" s="3"/>
      <c r="AB852" s="3"/>
      <c r="AC852" s="3"/>
      <c r="AD852" s="3"/>
      <c r="AE852" s="3"/>
      <c r="AF852" s="3"/>
      <c r="AG852" s="3"/>
      <c r="AH852" s="3"/>
      <c r="AI852" s="3"/>
      <c r="AJ852" s="3"/>
      <c r="AK852" s="3"/>
      <c r="AL852" s="3"/>
      <c r="AM852" s="3"/>
      <c r="AN852" s="3"/>
      <c r="AO852" s="3"/>
      <c r="AP852" s="3"/>
      <c r="AQ852" s="3"/>
      <c r="AR852" s="3"/>
      <c r="AS852" s="3"/>
      <c r="AT852" s="3"/>
      <c r="AU852" s="3"/>
      <c r="AV852" s="3"/>
      <c r="AW852" s="3"/>
      <c r="AX852" s="3"/>
      <c r="AY852" s="3"/>
      <c r="AZ852" s="3"/>
      <c r="BA852" s="3"/>
      <c r="BB852" s="3"/>
      <c r="BC852" s="3"/>
      <c r="BD852" s="3"/>
      <c r="BE852" s="3"/>
      <c r="BF852" s="3"/>
      <c r="BG852" s="3"/>
      <c r="BH852" s="3"/>
      <c r="BI852" s="3"/>
      <c r="BJ852" s="3"/>
      <c r="BK852" s="3"/>
      <c r="BL852" s="3"/>
      <c r="BM852" s="3"/>
      <c r="BN852" s="3"/>
      <c r="BO852" s="3"/>
      <c r="BP852" s="3"/>
      <c r="BQ852" s="3"/>
      <c r="BR852" s="3"/>
      <c r="BS852" s="3"/>
    </row>
    <row r="853" spans="1:71" ht="12.75" hidden="1" customHeight="1">
      <c r="A853" s="3"/>
      <c r="B853" s="3"/>
      <c r="C853" s="3"/>
      <c r="D853" s="3"/>
      <c r="E853" s="3"/>
      <c r="F853" s="3"/>
      <c r="G853" s="3"/>
      <c r="H853" s="3"/>
      <c r="I853" s="3"/>
      <c r="J853" s="3"/>
      <c r="K853" s="3"/>
      <c r="L853" s="3"/>
      <c r="M853" s="3"/>
      <c r="N853" s="3"/>
      <c r="O853" s="3"/>
      <c r="P853" s="3"/>
      <c r="Q853" s="3"/>
      <c r="R853" s="3"/>
      <c r="S853" s="3"/>
      <c r="T853" s="3"/>
      <c r="U853" s="3"/>
      <c r="V853" s="3"/>
      <c r="W853" s="3"/>
      <c r="X853" s="3"/>
      <c r="Y853" s="3"/>
      <c r="Z853" s="3"/>
      <c r="AA853" s="3"/>
      <c r="AB853" s="3"/>
      <c r="AC853" s="3"/>
      <c r="AD853" s="3"/>
      <c r="AE853" s="3"/>
      <c r="AF853" s="3"/>
      <c r="AG853" s="3"/>
      <c r="AH853" s="3"/>
      <c r="AI853" s="3"/>
      <c r="AJ853" s="3"/>
      <c r="AK853" s="3"/>
      <c r="AL853" s="3"/>
      <c r="AM853" s="3"/>
      <c r="AN853" s="3"/>
      <c r="AO853" s="3"/>
      <c r="AP853" s="3"/>
      <c r="AQ853" s="3"/>
      <c r="AR853" s="3"/>
      <c r="AS853" s="3"/>
      <c r="AT853" s="3"/>
      <c r="AU853" s="3"/>
      <c r="AV853" s="3"/>
      <c r="AW853" s="3"/>
      <c r="AX853" s="3"/>
      <c r="AY853" s="3"/>
      <c r="AZ853" s="3"/>
      <c r="BA853" s="3"/>
      <c r="BB853" s="3"/>
      <c r="BC853" s="3"/>
      <c r="BD853" s="3"/>
      <c r="BE853" s="3"/>
      <c r="BF853" s="3"/>
      <c r="BG853" s="3"/>
      <c r="BH853" s="3"/>
      <c r="BI853" s="3"/>
      <c r="BJ853" s="3"/>
      <c r="BK853" s="3"/>
      <c r="BL853" s="3"/>
      <c r="BM853" s="3"/>
      <c r="BN853" s="3"/>
      <c r="BO853" s="3"/>
      <c r="BP853" s="3"/>
      <c r="BQ853" s="3"/>
      <c r="BR853" s="3"/>
      <c r="BS853" s="3"/>
    </row>
    <row r="854" spans="1:71" ht="12.75" hidden="1" customHeight="1">
      <c r="A854" s="3"/>
      <c r="B854" s="3"/>
      <c r="C854" s="3"/>
      <c r="D854" s="3"/>
      <c r="E854" s="3"/>
      <c r="F854" s="3"/>
      <c r="G854" s="3"/>
      <c r="H854" s="3"/>
      <c r="I854" s="3"/>
      <c r="J854" s="3"/>
      <c r="K854" s="3"/>
      <c r="L854" s="3"/>
      <c r="M854" s="3"/>
      <c r="N854" s="3"/>
      <c r="O854" s="3"/>
      <c r="P854" s="3"/>
      <c r="Q854" s="3"/>
      <c r="R854" s="3"/>
      <c r="S854" s="3"/>
      <c r="T854" s="3"/>
      <c r="U854" s="3"/>
      <c r="V854" s="3"/>
      <c r="W854" s="3"/>
      <c r="X854" s="3"/>
      <c r="Y854" s="3"/>
      <c r="Z854" s="3"/>
      <c r="AA854" s="3"/>
      <c r="AB854" s="3"/>
      <c r="AC854" s="3"/>
      <c r="AD854" s="3"/>
      <c r="AE854" s="3"/>
      <c r="AF854" s="3"/>
      <c r="AG854" s="3"/>
      <c r="AH854" s="3"/>
      <c r="AI854" s="3"/>
      <c r="AJ854" s="3"/>
      <c r="AK854" s="3"/>
      <c r="AL854" s="3"/>
      <c r="AM854" s="3"/>
      <c r="AN854" s="3"/>
      <c r="AO854" s="3"/>
      <c r="AP854" s="3"/>
      <c r="AQ854" s="3"/>
      <c r="AR854" s="3"/>
      <c r="AS854" s="3"/>
      <c r="AT854" s="3"/>
      <c r="AU854" s="3"/>
      <c r="AV854" s="3"/>
      <c r="AW854" s="3"/>
      <c r="AX854" s="3"/>
      <c r="AY854" s="3"/>
      <c r="AZ854" s="3"/>
      <c r="BA854" s="3"/>
      <c r="BB854" s="3"/>
      <c r="BC854" s="3"/>
      <c r="BD854" s="3"/>
      <c r="BE854" s="3"/>
      <c r="BF854" s="3"/>
      <c r="BG854" s="3"/>
      <c r="BH854" s="3"/>
      <c r="BI854" s="3"/>
      <c r="BJ854" s="3"/>
      <c r="BK854" s="3"/>
      <c r="BL854" s="3"/>
      <c r="BM854" s="3"/>
      <c r="BN854" s="3"/>
      <c r="BO854" s="3"/>
      <c r="BP854" s="3"/>
      <c r="BQ854" s="3"/>
      <c r="BR854" s="3"/>
      <c r="BS854" s="3"/>
    </row>
    <row r="855" spans="1:71" ht="12.75" hidden="1" customHeight="1">
      <c r="A855" s="3"/>
      <c r="B855" s="3"/>
      <c r="C855" s="3"/>
      <c r="D855" s="3"/>
      <c r="E855" s="3"/>
      <c r="F855" s="3"/>
      <c r="G855" s="3"/>
      <c r="H855" s="3"/>
      <c r="I855" s="3"/>
      <c r="J855" s="3"/>
      <c r="K855" s="3"/>
      <c r="L855" s="3"/>
      <c r="M855" s="3"/>
      <c r="N855" s="3"/>
      <c r="O855" s="3"/>
      <c r="P855" s="3"/>
      <c r="Q855" s="3"/>
      <c r="R855" s="3"/>
      <c r="S855" s="3"/>
      <c r="T855" s="3"/>
      <c r="U855" s="3"/>
      <c r="V855" s="3"/>
      <c r="W855" s="3"/>
      <c r="X855" s="3"/>
      <c r="Y855" s="3"/>
      <c r="Z855" s="3"/>
      <c r="AA855" s="3"/>
      <c r="AB855" s="3"/>
      <c r="AC855" s="3"/>
      <c r="AD855" s="3"/>
      <c r="AE855" s="3"/>
      <c r="AF855" s="3"/>
      <c r="AG855" s="3"/>
      <c r="AH855" s="3"/>
      <c r="AI855" s="3"/>
      <c r="AJ855" s="3"/>
      <c r="AK855" s="3"/>
      <c r="AL855" s="3"/>
      <c r="AM855" s="3"/>
      <c r="AN855" s="3"/>
      <c r="AO855" s="3"/>
      <c r="AP855" s="3"/>
      <c r="AQ855" s="3"/>
      <c r="AR855" s="3"/>
      <c r="AS855" s="3"/>
      <c r="AT855" s="3"/>
      <c r="AU855" s="3"/>
      <c r="AV855" s="3"/>
      <c r="AW855" s="3"/>
      <c r="AX855" s="3"/>
      <c r="AY855" s="3"/>
      <c r="AZ855" s="3"/>
      <c r="BA855" s="3"/>
      <c r="BB855" s="3"/>
      <c r="BC855" s="3"/>
      <c r="BD855" s="3"/>
      <c r="BE855" s="3"/>
      <c r="BF855" s="3"/>
      <c r="BG855" s="3"/>
      <c r="BH855" s="3"/>
      <c r="BI855" s="3"/>
      <c r="BJ855" s="3"/>
      <c r="BK855" s="3"/>
      <c r="BL855" s="3"/>
      <c r="BM855" s="3"/>
      <c r="BN855" s="3"/>
      <c r="BO855" s="3"/>
      <c r="BP855" s="3"/>
      <c r="BQ855" s="3"/>
      <c r="BR855" s="3"/>
      <c r="BS855" s="3"/>
    </row>
    <row r="856" spans="1:71" ht="12.75" hidden="1" customHeight="1">
      <c r="A856" s="3"/>
      <c r="B856" s="3"/>
      <c r="C856" s="3"/>
      <c r="D856" s="3"/>
      <c r="E856" s="3"/>
      <c r="F856" s="3"/>
      <c r="G856" s="3"/>
      <c r="H856" s="3"/>
      <c r="I856" s="3"/>
      <c r="J856" s="3"/>
      <c r="K856" s="3"/>
      <c r="L856" s="3"/>
      <c r="M856" s="3"/>
      <c r="N856" s="3"/>
      <c r="O856" s="3"/>
      <c r="P856" s="3"/>
      <c r="Q856" s="3"/>
      <c r="R856" s="3"/>
      <c r="S856" s="3"/>
      <c r="T856" s="3"/>
      <c r="U856" s="3"/>
      <c r="V856" s="3"/>
      <c r="W856" s="3"/>
      <c r="X856" s="3"/>
      <c r="Y856" s="3"/>
      <c r="Z856" s="3"/>
      <c r="AA856" s="3"/>
      <c r="AB856" s="3"/>
      <c r="AC856" s="3"/>
      <c r="AD856" s="3"/>
      <c r="AE856" s="3"/>
      <c r="AF856" s="3"/>
      <c r="AG856" s="3"/>
      <c r="AH856" s="3"/>
      <c r="AI856" s="3"/>
      <c r="AJ856" s="3"/>
      <c r="AK856" s="3"/>
      <c r="AL856" s="3"/>
      <c r="AM856" s="3"/>
      <c r="AN856" s="3"/>
      <c r="AO856" s="3"/>
      <c r="AP856" s="3"/>
      <c r="AQ856" s="3"/>
      <c r="AR856" s="3"/>
      <c r="AS856" s="3"/>
      <c r="AT856" s="3"/>
      <c r="AU856" s="3"/>
      <c r="AV856" s="3"/>
      <c r="AW856" s="3"/>
      <c r="AX856" s="3"/>
      <c r="AY856" s="3"/>
      <c r="AZ856" s="3"/>
      <c r="BA856" s="3"/>
      <c r="BB856" s="3"/>
      <c r="BC856" s="3"/>
      <c r="BD856" s="3"/>
      <c r="BE856" s="3"/>
      <c r="BF856" s="3"/>
      <c r="BG856" s="3"/>
      <c r="BH856" s="3"/>
      <c r="BI856" s="3"/>
      <c r="BJ856" s="3"/>
      <c r="BK856" s="3"/>
      <c r="BL856" s="3"/>
      <c r="BM856" s="3"/>
      <c r="BN856" s="3"/>
      <c r="BO856" s="3"/>
      <c r="BP856" s="3"/>
      <c r="BQ856" s="3"/>
      <c r="BR856" s="3"/>
      <c r="BS856" s="3"/>
    </row>
    <row r="857" spans="1:71" ht="12.75" hidden="1" customHeight="1">
      <c r="A857" s="3"/>
      <c r="B857" s="3"/>
      <c r="C857" s="3"/>
      <c r="D857" s="3"/>
      <c r="E857" s="3"/>
      <c r="F857" s="3"/>
      <c r="G857" s="3"/>
      <c r="H857" s="3"/>
      <c r="I857" s="3"/>
      <c r="J857" s="3"/>
      <c r="K857" s="3"/>
      <c r="L857" s="3"/>
      <c r="M857" s="3"/>
      <c r="N857" s="3"/>
      <c r="O857" s="3"/>
      <c r="P857" s="3"/>
      <c r="Q857" s="3"/>
      <c r="R857" s="3"/>
      <c r="S857" s="3"/>
      <c r="T857" s="3"/>
      <c r="U857" s="3"/>
      <c r="V857" s="3"/>
      <c r="W857" s="3"/>
      <c r="X857" s="3"/>
      <c r="Y857" s="3"/>
      <c r="Z857" s="3"/>
      <c r="AA857" s="3"/>
      <c r="AB857" s="3"/>
      <c r="AC857" s="3"/>
      <c r="AD857" s="3"/>
      <c r="AE857" s="3"/>
      <c r="AF857" s="3"/>
      <c r="AG857" s="3"/>
      <c r="AH857" s="3"/>
      <c r="AI857" s="3"/>
      <c r="AJ857" s="3"/>
      <c r="AK857" s="3"/>
      <c r="AL857" s="3"/>
      <c r="AM857" s="3"/>
      <c r="AN857" s="3"/>
      <c r="AO857" s="3"/>
      <c r="AP857" s="3"/>
      <c r="AQ857" s="3"/>
      <c r="AR857" s="3"/>
      <c r="AS857" s="3"/>
      <c r="AT857" s="3"/>
      <c r="AU857" s="3"/>
      <c r="AV857" s="3"/>
      <c r="AW857" s="3"/>
      <c r="AX857" s="3"/>
      <c r="AY857" s="3"/>
      <c r="AZ857" s="3"/>
      <c r="BA857" s="3"/>
      <c r="BB857" s="3"/>
      <c r="BC857" s="3"/>
      <c r="BD857" s="3"/>
      <c r="BE857" s="3"/>
      <c r="BF857" s="3"/>
      <c r="BG857" s="3"/>
      <c r="BH857" s="3"/>
      <c r="BI857" s="3"/>
      <c r="BJ857" s="3"/>
      <c r="BK857" s="3"/>
      <c r="BL857" s="3"/>
      <c r="BM857" s="3"/>
      <c r="BN857" s="3"/>
      <c r="BO857" s="3"/>
      <c r="BP857" s="3"/>
      <c r="BQ857" s="3"/>
      <c r="BR857" s="3"/>
      <c r="BS857" s="3"/>
    </row>
    <row r="858" spans="1:71" ht="12.75" hidden="1" customHeight="1">
      <c r="A858" s="3"/>
      <c r="B858" s="3"/>
      <c r="C858" s="3"/>
      <c r="D858" s="3"/>
      <c r="E858" s="3"/>
      <c r="F858" s="3"/>
      <c r="G858" s="3"/>
      <c r="H858" s="3"/>
      <c r="I858" s="3"/>
      <c r="J858" s="3"/>
      <c r="K858" s="3"/>
      <c r="L858" s="3"/>
      <c r="M858" s="3"/>
      <c r="N858" s="3"/>
      <c r="O858" s="3"/>
      <c r="P858" s="3"/>
      <c r="Q858" s="3"/>
      <c r="R858" s="3"/>
      <c r="S858" s="3"/>
      <c r="T858" s="3"/>
      <c r="U858" s="3"/>
      <c r="V858" s="3"/>
      <c r="W858" s="3"/>
      <c r="X858" s="3"/>
      <c r="Y858" s="3"/>
      <c r="Z858" s="3"/>
      <c r="AA858" s="3"/>
      <c r="AB858" s="3"/>
      <c r="AC858" s="3"/>
      <c r="AD858" s="3"/>
      <c r="AE858" s="3"/>
      <c r="AF858" s="3"/>
      <c r="AG858" s="3"/>
      <c r="AH858" s="3"/>
      <c r="AI858" s="3"/>
      <c r="AJ858" s="3"/>
      <c r="AK858" s="3"/>
      <c r="AL858" s="3"/>
      <c r="AM858" s="3"/>
      <c r="AN858" s="3"/>
      <c r="AO858" s="3"/>
      <c r="AP858" s="3"/>
      <c r="AQ858" s="3"/>
      <c r="AR858" s="3"/>
      <c r="AS858" s="3"/>
      <c r="AT858" s="3"/>
      <c r="AU858" s="3"/>
      <c r="AV858" s="3"/>
      <c r="AW858" s="3"/>
      <c r="AX858" s="3"/>
      <c r="AY858" s="3"/>
      <c r="AZ858" s="3"/>
      <c r="BA858" s="3"/>
      <c r="BB858" s="3"/>
      <c r="BC858" s="3"/>
      <c r="BD858" s="3"/>
      <c r="BE858" s="3"/>
      <c r="BF858" s="3"/>
      <c r="BG858" s="3"/>
      <c r="BH858" s="3"/>
      <c r="BI858" s="3"/>
      <c r="BJ858" s="3"/>
      <c r="BK858" s="3"/>
      <c r="BL858" s="3"/>
      <c r="BM858" s="3"/>
      <c r="BN858" s="3"/>
      <c r="BO858" s="3"/>
      <c r="BP858" s="3"/>
      <c r="BQ858" s="3"/>
      <c r="BR858" s="3"/>
      <c r="BS858" s="3"/>
    </row>
    <row r="859" spans="1:71" ht="12.75" hidden="1" customHeight="1">
      <c r="A859" s="3"/>
      <c r="B859" s="3"/>
      <c r="C859" s="3"/>
      <c r="D859" s="3"/>
      <c r="E859" s="3"/>
      <c r="F859" s="3"/>
      <c r="G859" s="3"/>
      <c r="H859" s="3"/>
      <c r="I859" s="3"/>
      <c r="J859" s="3"/>
      <c r="K859" s="3"/>
      <c r="L859" s="3"/>
      <c r="M859" s="3"/>
      <c r="N859" s="3"/>
      <c r="O859" s="3"/>
      <c r="P859" s="3"/>
      <c r="Q859" s="3"/>
      <c r="R859" s="3"/>
      <c r="S859" s="3"/>
      <c r="T859" s="3"/>
      <c r="U859" s="3"/>
      <c r="V859" s="3"/>
      <c r="W859" s="3"/>
      <c r="X859" s="3"/>
      <c r="Y859" s="3"/>
      <c r="Z859" s="3"/>
      <c r="AA859" s="3"/>
      <c r="AB859" s="3"/>
      <c r="AC859" s="3"/>
      <c r="AD859" s="3"/>
      <c r="AE859" s="3"/>
      <c r="AF859" s="3"/>
      <c r="AG859" s="3"/>
      <c r="AH859" s="3"/>
      <c r="AI859" s="3"/>
      <c r="AJ859" s="3"/>
      <c r="AK859" s="3"/>
      <c r="AL859" s="3"/>
      <c r="AM859" s="3"/>
      <c r="AN859" s="3"/>
      <c r="AO859" s="3"/>
      <c r="AP859" s="3"/>
      <c r="AQ859" s="3"/>
      <c r="AR859" s="3"/>
      <c r="AS859" s="3"/>
      <c r="AT859" s="3"/>
      <c r="AU859" s="3"/>
      <c r="AV859" s="3"/>
      <c r="AW859" s="3"/>
      <c r="AX859" s="3"/>
      <c r="AY859" s="3"/>
      <c r="AZ859" s="3"/>
      <c r="BA859" s="3"/>
      <c r="BB859" s="3"/>
      <c r="BC859" s="3"/>
      <c r="BD859" s="3"/>
      <c r="BE859" s="3"/>
      <c r="BF859" s="3"/>
      <c r="BG859" s="3"/>
      <c r="BH859" s="3"/>
      <c r="BI859" s="3"/>
      <c r="BJ859" s="3"/>
      <c r="BK859" s="3"/>
      <c r="BL859" s="3"/>
      <c r="BM859" s="3"/>
      <c r="BN859" s="3"/>
      <c r="BO859" s="3"/>
      <c r="BP859" s="3"/>
      <c r="BQ859" s="3"/>
      <c r="BR859" s="3"/>
      <c r="BS859" s="3"/>
    </row>
    <row r="860" spans="1:71" ht="12.75" hidden="1" customHeight="1">
      <c r="A860" s="3"/>
      <c r="B860" s="3"/>
      <c r="C860" s="3"/>
      <c r="D860" s="3"/>
      <c r="E860" s="3"/>
      <c r="F860" s="3"/>
      <c r="G860" s="3"/>
      <c r="H860" s="3"/>
      <c r="I860" s="3"/>
      <c r="J860" s="3"/>
      <c r="K860" s="3"/>
      <c r="L860" s="3"/>
      <c r="M860" s="3"/>
      <c r="N860" s="3"/>
      <c r="O860" s="3"/>
      <c r="P860" s="3"/>
      <c r="Q860" s="3"/>
      <c r="R860" s="3"/>
      <c r="S860" s="3"/>
      <c r="T860" s="3"/>
      <c r="U860" s="3"/>
      <c r="V860" s="3"/>
      <c r="W860" s="3"/>
      <c r="X860" s="3"/>
      <c r="Y860" s="3"/>
      <c r="Z860" s="3"/>
      <c r="AA860" s="3"/>
      <c r="AB860" s="3"/>
      <c r="AC860" s="3"/>
      <c r="AD860" s="3"/>
      <c r="AE860" s="3"/>
      <c r="AF860" s="3"/>
      <c r="AG860" s="3"/>
      <c r="AH860" s="3"/>
      <c r="AI860" s="3"/>
      <c r="AJ860" s="3"/>
      <c r="AK860" s="3"/>
      <c r="AL860" s="3"/>
      <c r="AM860" s="3"/>
      <c r="AN860" s="3"/>
      <c r="AO860" s="3"/>
      <c r="AP860" s="3"/>
      <c r="AQ860" s="3"/>
      <c r="AR860" s="3"/>
      <c r="AS860" s="3"/>
      <c r="AT860" s="3"/>
      <c r="AU860" s="3"/>
      <c r="AV860" s="3"/>
      <c r="AW860" s="3"/>
      <c r="AX860" s="3"/>
      <c r="AY860" s="3"/>
      <c r="AZ860" s="3"/>
      <c r="BA860" s="3"/>
      <c r="BB860" s="3"/>
      <c r="BC860" s="3"/>
      <c r="BD860" s="3"/>
      <c r="BE860" s="3"/>
      <c r="BF860" s="3"/>
      <c r="BG860" s="3"/>
      <c r="BH860" s="3"/>
      <c r="BI860" s="3"/>
      <c r="BJ860" s="3"/>
      <c r="BK860" s="3"/>
      <c r="BL860" s="3"/>
      <c r="BM860" s="3"/>
      <c r="BN860" s="3"/>
      <c r="BO860" s="3"/>
      <c r="BP860" s="3"/>
      <c r="BQ860" s="3"/>
      <c r="BR860" s="3"/>
      <c r="BS860" s="3"/>
    </row>
    <row r="861" spans="1:71" ht="12.75" hidden="1" customHeight="1">
      <c r="A861" s="3"/>
      <c r="B861" s="3"/>
      <c r="C861" s="3"/>
      <c r="D861" s="3"/>
      <c r="E861" s="3"/>
      <c r="F861" s="3"/>
      <c r="G861" s="3"/>
      <c r="H861" s="3"/>
      <c r="I861" s="3"/>
      <c r="J861" s="3"/>
      <c r="K861" s="3"/>
      <c r="L861" s="3"/>
      <c r="M861" s="3"/>
      <c r="N861" s="3"/>
      <c r="O861" s="3"/>
      <c r="P861" s="3"/>
      <c r="Q861" s="3"/>
      <c r="R861" s="3"/>
      <c r="S861" s="3"/>
      <c r="T861" s="3"/>
      <c r="U861" s="3"/>
      <c r="V861" s="3"/>
      <c r="W861" s="3"/>
      <c r="X861" s="3"/>
      <c r="Y861" s="3"/>
      <c r="Z861" s="3"/>
      <c r="AA861" s="3"/>
      <c r="AB861" s="3"/>
      <c r="AC861" s="3"/>
      <c r="AD861" s="3"/>
      <c r="AE861" s="3"/>
      <c r="AF861" s="3"/>
      <c r="AG861" s="3"/>
      <c r="AH861" s="3"/>
      <c r="AI861" s="3"/>
      <c r="AJ861" s="3"/>
      <c r="AK861" s="3"/>
      <c r="AL861" s="3"/>
      <c r="AM861" s="3"/>
      <c r="AN861" s="3"/>
      <c r="AO861" s="3"/>
      <c r="AP861" s="3"/>
      <c r="AQ861" s="3"/>
      <c r="AR861" s="3"/>
      <c r="AS861" s="3"/>
      <c r="AT861" s="3"/>
      <c r="AU861" s="3"/>
      <c r="AV861" s="3"/>
      <c r="AW861" s="3"/>
      <c r="AX861" s="3"/>
      <c r="AY861" s="3"/>
      <c r="AZ861" s="3"/>
      <c r="BA861" s="3"/>
      <c r="BB861" s="3"/>
      <c r="BC861" s="3"/>
      <c r="BD861" s="3"/>
      <c r="BE861" s="3"/>
      <c r="BF861" s="3"/>
      <c r="BG861" s="3"/>
      <c r="BH861" s="3"/>
      <c r="BI861" s="3"/>
      <c r="BJ861" s="3"/>
      <c r="BK861" s="3"/>
      <c r="BL861" s="3"/>
      <c r="BM861" s="3"/>
      <c r="BN861" s="3"/>
      <c r="BO861" s="3"/>
      <c r="BP861" s="3"/>
      <c r="BQ861" s="3"/>
      <c r="BR861" s="3"/>
      <c r="BS861" s="3"/>
    </row>
    <row r="862" spans="1:71" ht="12.75" hidden="1" customHeight="1">
      <c r="A862" s="3"/>
      <c r="B862" s="3"/>
      <c r="C862" s="3"/>
      <c r="D862" s="3"/>
      <c r="E862" s="3"/>
      <c r="F862" s="3"/>
      <c r="G862" s="3"/>
      <c r="H862" s="3"/>
      <c r="I862" s="3"/>
      <c r="J862" s="3"/>
      <c r="K862" s="3"/>
      <c r="L862" s="3"/>
      <c r="M862" s="3"/>
      <c r="N862" s="3"/>
      <c r="O862" s="3"/>
      <c r="P862" s="3"/>
      <c r="Q862" s="3"/>
      <c r="R862" s="3"/>
      <c r="S862" s="3"/>
      <c r="T862" s="3"/>
      <c r="U862" s="3"/>
      <c r="V862" s="3"/>
      <c r="W862" s="3"/>
      <c r="X862" s="3"/>
      <c r="Y862" s="3"/>
      <c r="Z862" s="3"/>
      <c r="AA862" s="3"/>
      <c r="AB862" s="3"/>
      <c r="AC862" s="3"/>
      <c r="AD862" s="3"/>
      <c r="AE862" s="3"/>
      <c r="AF862" s="3"/>
      <c r="AG862" s="3"/>
      <c r="AH862" s="3"/>
      <c r="AI862" s="3"/>
      <c r="AJ862" s="3"/>
      <c r="AK862" s="3"/>
      <c r="AL862" s="3"/>
      <c r="AM862" s="3"/>
      <c r="AN862" s="3"/>
      <c r="AO862" s="3"/>
      <c r="AP862" s="3"/>
      <c r="AQ862" s="3"/>
      <c r="AR862" s="3"/>
      <c r="AS862" s="3"/>
      <c r="AT862" s="3"/>
      <c r="AU862" s="3"/>
      <c r="AV862" s="3"/>
      <c r="AW862" s="3"/>
      <c r="AX862" s="3"/>
      <c r="AY862" s="3"/>
      <c r="AZ862" s="3"/>
      <c r="BA862" s="3"/>
      <c r="BB862" s="3"/>
      <c r="BC862" s="3"/>
      <c r="BD862" s="3"/>
      <c r="BE862" s="3"/>
      <c r="BF862" s="3"/>
      <c r="BG862" s="3"/>
      <c r="BH862" s="3"/>
      <c r="BI862" s="3"/>
      <c r="BJ862" s="3"/>
      <c r="BK862" s="3"/>
      <c r="BL862" s="3"/>
      <c r="BM862" s="3"/>
      <c r="BN862" s="3"/>
      <c r="BO862" s="3"/>
      <c r="BP862" s="3"/>
      <c r="BQ862" s="3"/>
      <c r="BR862" s="3"/>
      <c r="BS862" s="3"/>
    </row>
    <row r="863" spans="1:71" ht="12.75" hidden="1" customHeight="1">
      <c r="A863" s="3"/>
      <c r="B863" s="3"/>
      <c r="C863" s="3"/>
      <c r="D863" s="3"/>
      <c r="E863" s="3"/>
      <c r="F863" s="3"/>
      <c r="G863" s="3"/>
      <c r="H863" s="3"/>
      <c r="I863" s="3"/>
      <c r="J863" s="3"/>
      <c r="K863" s="3"/>
      <c r="L863" s="3"/>
      <c r="M863" s="3"/>
      <c r="N863" s="3"/>
      <c r="O863" s="3"/>
      <c r="P863" s="3"/>
      <c r="Q863" s="3"/>
      <c r="R863" s="3"/>
      <c r="S863" s="3"/>
      <c r="T863" s="3"/>
      <c r="U863" s="3"/>
      <c r="V863" s="3"/>
      <c r="W863" s="3"/>
      <c r="X863" s="3"/>
      <c r="Y863" s="3"/>
      <c r="Z863" s="3"/>
      <c r="AA863" s="3"/>
      <c r="AB863" s="3"/>
      <c r="AC863" s="3"/>
      <c r="AD863" s="3"/>
      <c r="AE863" s="3"/>
      <c r="AF863" s="3"/>
      <c r="AG863" s="3"/>
      <c r="AH863" s="3"/>
      <c r="AI863" s="3"/>
      <c r="AJ863" s="3"/>
      <c r="AK863" s="3"/>
      <c r="AL863" s="3"/>
      <c r="AM863" s="3"/>
      <c r="AN863" s="3"/>
      <c r="AO863" s="3"/>
      <c r="AP863" s="3"/>
      <c r="AQ863" s="3"/>
      <c r="AR863" s="3"/>
      <c r="AS863" s="3"/>
      <c r="AT863" s="3"/>
      <c r="AU863" s="3"/>
      <c r="AV863" s="3"/>
      <c r="AW863" s="3"/>
      <c r="AX863" s="3"/>
      <c r="AY863" s="3"/>
      <c r="AZ863" s="3"/>
      <c r="BA863" s="3"/>
      <c r="BB863" s="3"/>
      <c r="BC863" s="3"/>
      <c r="BD863" s="3"/>
      <c r="BE863" s="3"/>
      <c r="BF863" s="3"/>
      <c r="BG863" s="3"/>
      <c r="BH863" s="3"/>
      <c r="BI863" s="3"/>
      <c r="BJ863" s="3"/>
      <c r="BK863" s="3"/>
      <c r="BL863" s="3"/>
      <c r="BM863" s="3"/>
      <c r="BN863" s="3"/>
      <c r="BO863" s="3"/>
      <c r="BP863" s="3"/>
      <c r="BQ863" s="3"/>
      <c r="BR863" s="3"/>
      <c r="BS863" s="3"/>
    </row>
    <row r="864" spans="1:71" ht="12.75" hidden="1" customHeight="1">
      <c r="A864" s="3"/>
      <c r="B864" s="3"/>
      <c r="C864" s="3"/>
      <c r="D864" s="3"/>
      <c r="E864" s="3"/>
      <c r="F864" s="3"/>
      <c r="G864" s="3"/>
      <c r="H864" s="3"/>
      <c r="I864" s="3"/>
      <c r="J864" s="3"/>
      <c r="K864" s="3"/>
      <c r="L864" s="3"/>
      <c r="M864" s="3"/>
      <c r="N864" s="3"/>
      <c r="O864" s="3"/>
      <c r="P864" s="3"/>
      <c r="Q864" s="3"/>
      <c r="R864" s="3"/>
      <c r="S864" s="3"/>
      <c r="T864" s="3"/>
      <c r="U864" s="3"/>
      <c r="V864" s="3"/>
      <c r="W864" s="3"/>
      <c r="X864" s="3"/>
      <c r="Y864" s="3"/>
      <c r="Z864" s="3"/>
      <c r="AA864" s="3"/>
      <c r="AB864" s="3"/>
      <c r="AC864" s="3"/>
      <c r="AD864" s="3"/>
      <c r="AE864" s="3"/>
      <c r="AF864" s="3"/>
      <c r="AG864" s="3"/>
      <c r="AH864" s="3"/>
      <c r="AI864" s="3"/>
      <c r="AJ864" s="3"/>
      <c r="AK864" s="3"/>
      <c r="AL864" s="3"/>
      <c r="AM864" s="3"/>
      <c r="AN864" s="3"/>
      <c r="AO864" s="3"/>
      <c r="AP864" s="3"/>
      <c r="AQ864" s="3"/>
      <c r="AR864" s="3"/>
      <c r="AS864" s="3"/>
      <c r="AT864" s="3"/>
      <c r="AU864" s="3"/>
      <c r="AV864" s="3"/>
      <c r="AW864" s="3"/>
      <c r="AX864" s="3"/>
      <c r="AY864" s="3"/>
      <c r="AZ864" s="3"/>
      <c r="BA864" s="3"/>
      <c r="BB864" s="3"/>
      <c r="BC864" s="3"/>
      <c r="BD864" s="3"/>
      <c r="BE864" s="3"/>
      <c r="BF864" s="3"/>
      <c r="BG864" s="3"/>
      <c r="BH864" s="3"/>
      <c r="BI864" s="3"/>
      <c r="BJ864" s="3"/>
      <c r="BK864" s="3"/>
      <c r="BL864" s="3"/>
      <c r="BM864" s="3"/>
      <c r="BN864" s="3"/>
      <c r="BO864" s="3"/>
      <c r="BP864" s="3"/>
      <c r="BQ864" s="3"/>
      <c r="BR864" s="3"/>
      <c r="BS864" s="3"/>
    </row>
    <row r="865" spans="1:71" ht="12.75" hidden="1" customHeight="1">
      <c r="A865" s="3"/>
      <c r="B865" s="3"/>
      <c r="C865" s="3"/>
      <c r="D865" s="3"/>
      <c r="E865" s="3"/>
      <c r="F865" s="3"/>
      <c r="G865" s="3"/>
      <c r="H865" s="3"/>
      <c r="I865" s="3"/>
      <c r="J865" s="3"/>
      <c r="K865" s="3"/>
      <c r="L865" s="3"/>
      <c r="M865" s="3"/>
      <c r="N865" s="3"/>
      <c r="O865" s="3"/>
      <c r="P865" s="3"/>
      <c r="Q865" s="3"/>
      <c r="R865" s="3"/>
      <c r="S865" s="3"/>
      <c r="T865" s="3"/>
      <c r="U865" s="3"/>
      <c r="V865" s="3"/>
      <c r="W865" s="3"/>
      <c r="X865" s="3"/>
      <c r="Y865" s="3"/>
      <c r="Z865" s="3"/>
      <c r="AA865" s="3"/>
      <c r="AB865" s="3"/>
      <c r="AC865" s="3"/>
      <c r="AD865" s="3"/>
      <c r="AE865" s="3"/>
      <c r="AF865" s="3"/>
      <c r="AG865" s="3"/>
      <c r="AH865" s="3"/>
      <c r="AI865" s="3"/>
      <c r="AJ865" s="3"/>
      <c r="AK865" s="3"/>
      <c r="AL865" s="3"/>
      <c r="AM865" s="3"/>
      <c r="AN865" s="3"/>
      <c r="AO865" s="3"/>
      <c r="AP865" s="3"/>
      <c r="AQ865" s="3"/>
      <c r="AR865" s="3"/>
      <c r="AS865" s="3"/>
      <c r="AT865" s="3"/>
      <c r="AU865" s="3"/>
      <c r="AV865" s="3"/>
      <c r="AW865" s="3"/>
      <c r="AX865" s="3"/>
      <c r="AY865" s="3"/>
      <c r="AZ865" s="3"/>
      <c r="BA865" s="3"/>
      <c r="BB865" s="3"/>
      <c r="BC865" s="3"/>
      <c r="BD865" s="3"/>
      <c r="BE865" s="3"/>
      <c r="BF865" s="3"/>
      <c r="BG865" s="3"/>
      <c r="BH865" s="3"/>
      <c r="BI865" s="3"/>
      <c r="BJ865" s="3"/>
      <c r="BK865" s="3"/>
      <c r="BL865" s="3"/>
      <c r="BM865" s="3"/>
      <c r="BN865" s="3"/>
      <c r="BO865" s="3"/>
      <c r="BP865" s="3"/>
      <c r="BQ865" s="3"/>
      <c r="BR865" s="3"/>
      <c r="BS865" s="3"/>
    </row>
    <row r="866" spans="1:71" ht="12.75" hidden="1" customHeight="1">
      <c r="A866" s="3"/>
      <c r="B866" s="3"/>
      <c r="C866" s="3"/>
      <c r="D866" s="3"/>
      <c r="E866" s="3"/>
      <c r="F866" s="3"/>
      <c r="G866" s="3"/>
      <c r="H866" s="3"/>
      <c r="I866" s="3"/>
      <c r="J866" s="3"/>
      <c r="K866" s="3"/>
      <c r="L866" s="3"/>
      <c r="M866" s="3"/>
      <c r="N866" s="3"/>
      <c r="O866" s="3"/>
      <c r="P866" s="3"/>
      <c r="Q866" s="3"/>
      <c r="R866" s="3"/>
      <c r="S866" s="3"/>
      <c r="T866" s="3"/>
      <c r="U866" s="3"/>
      <c r="V866" s="3"/>
      <c r="W866" s="3"/>
      <c r="X866" s="3"/>
      <c r="Y866" s="3"/>
      <c r="Z866" s="3"/>
      <c r="AA866" s="3"/>
      <c r="AB866" s="3"/>
      <c r="AC866" s="3"/>
      <c r="AD866" s="3"/>
      <c r="AE866" s="3"/>
      <c r="AF866" s="3"/>
      <c r="AG866" s="3"/>
      <c r="AH866" s="3"/>
      <c r="AI866" s="3"/>
      <c r="AJ866" s="3"/>
      <c r="AK866" s="3"/>
      <c r="AL866" s="3"/>
      <c r="AM866" s="3"/>
      <c r="AN866" s="3"/>
      <c r="AO866" s="3"/>
      <c r="AP866" s="3"/>
      <c r="AQ866" s="3"/>
      <c r="AR866" s="3"/>
      <c r="AS866" s="3"/>
      <c r="AT866" s="3"/>
      <c r="AU866" s="3"/>
      <c r="AV866" s="3"/>
      <c r="AW866" s="3"/>
      <c r="AX866" s="3"/>
      <c r="AY866" s="3"/>
      <c r="AZ866" s="3"/>
      <c r="BA866" s="3"/>
      <c r="BB866" s="3"/>
      <c r="BC866" s="3"/>
      <c r="BD866" s="3"/>
      <c r="BE866" s="3"/>
      <c r="BF866" s="3"/>
      <c r="BG866" s="3"/>
      <c r="BH866" s="3"/>
      <c r="BI866" s="3"/>
      <c r="BJ866" s="3"/>
      <c r="BK866" s="3"/>
      <c r="BL866" s="3"/>
      <c r="BM866" s="3"/>
      <c r="BN866" s="3"/>
      <c r="BO866" s="3"/>
      <c r="BP866" s="3"/>
      <c r="BQ866" s="3"/>
      <c r="BR866" s="3"/>
      <c r="BS866" s="3"/>
    </row>
    <row r="867" spans="1:71" ht="12.75" hidden="1" customHeight="1">
      <c r="A867" s="3"/>
      <c r="B867" s="3"/>
      <c r="C867" s="3"/>
      <c r="D867" s="3"/>
      <c r="E867" s="3"/>
      <c r="F867" s="3"/>
      <c r="G867" s="3"/>
      <c r="H867" s="3"/>
      <c r="I867" s="3"/>
      <c r="J867" s="3"/>
      <c r="K867" s="3"/>
      <c r="L867" s="3"/>
      <c r="M867" s="3"/>
      <c r="N867" s="3"/>
      <c r="O867" s="3"/>
      <c r="P867" s="3"/>
      <c r="Q867" s="3"/>
      <c r="R867" s="3"/>
      <c r="S867" s="3"/>
      <c r="T867" s="3"/>
      <c r="U867" s="3"/>
      <c r="V867" s="3"/>
      <c r="W867" s="3"/>
      <c r="X867" s="3"/>
      <c r="Y867" s="3"/>
      <c r="Z867" s="3"/>
      <c r="AA867" s="3"/>
      <c r="AB867" s="3"/>
      <c r="AC867" s="3"/>
      <c r="AD867" s="3"/>
      <c r="AE867" s="3"/>
      <c r="AF867" s="3"/>
      <c r="AG867" s="3"/>
      <c r="AH867" s="3"/>
      <c r="AI867" s="3"/>
      <c r="AJ867" s="3"/>
      <c r="AK867" s="3"/>
      <c r="AL867" s="3"/>
      <c r="AM867" s="3"/>
      <c r="AN867" s="3"/>
      <c r="AO867" s="3"/>
      <c r="AP867" s="3"/>
      <c r="AQ867" s="3"/>
      <c r="AR867" s="3"/>
      <c r="AS867" s="3"/>
      <c r="AT867" s="3"/>
      <c r="AU867" s="3"/>
      <c r="AV867" s="3"/>
      <c r="AW867" s="3"/>
      <c r="AX867" s="3"/>
      <c r="AY867" s="3"/>
      <c r="AZ867" s="3"/>
      <c r="BA867" s="3"/>
      <c r="BB867" s="3"/>
      <c r="BC867" s="3"/>
      <c r="BD867" s="3"/>
      <c r="BE867" s="3"/>
      <c r="BF867" s="3"/>
      <c r="BG867" s="3"/>
      <c r="BH867" s="3"/>
      <c r="BI867" s="3"/>
      <c r="BJ867" s="3"/>
      <c r="BK867" s="3"/>
      <c r="BL867" s="3"/>
      <c r="BM867" s="3"/>
      <c r="BN867" s="3"/>
      <c r="BO867" s="3"/>
      <c r="BP867" s="3"/>
      <c r="BQ867" s="3"/>
      <c r="BR867" s="3"/>
      <c r="BS867" s="3"/>
    </row>
    <row r="868" spans="1:71" ht="12.75" hidden="1" customHeight="1">
      <c r="A868" s="3"/>
      <c r="B868" s="3"/>
      <c r="C868" s="3"/>
      <c r="D868" s="3"/>
      <c r="E868" s="3"/>
      <c r="F868" s="3"/>
      <c r="G868" s="3"/>
      <c r="H868" s="3"/>
      <c r="I868" s="3"/>
      <c r="J868" s="3"/>
      <c r="K868" s="3"/>
      <c r="L868" s="3"/>
      <c r="M868" s="3"/>
      <c r="N868" s="3"/>
      <c r="O868" s="3"/>
      <c r="P868" s="3"/>
      <c r="Q868" s="3"/>
      <c r="R868" s="3"/>
      <c r="S868" s="3"/>
      <c r="T868" s="3"/>
      <c r="U868" s="3"/>
      <c r="V868" s="3"/>
      <c r="W868" s="3"/>
      <c r="X868" s="3"/>
      <c r="Y868" s="3"/>
      <c r="Z868" s="3"/>
      <c r="AA868" s="3"/>
      <c r="AB868" s="3"/>
      <c r="AC868" s="3"/>
      <c r="AD868" s="3"/>
      <c r="AE868" s="3"/>
      <c r="AF868" s="3"/>
      <c r="AG868" s="3"/>
      <c r="AH868" s="3"/>
      <c r="AI868" s="3"/>
      <c r="AJ868" s="3"/>
      <c r="AK868" s="3"/>
      <c r="AL868" s="3"/>
      <c r="AM868" s="3"/>
      <c r="AN868" s="3"/>
      <c r="AO868" s="3"/>
      <c r="AP868" s="3"/>
      <c r="AQ868" s="3"/>
      <c r="AR868" s="3"/>
      <c r="AS868" s="3"/>
      <c r="AT868" s="3"/>
      <c r="AU868" s="3"/>
      <c r="AV868" s="3"/>
      <c r="AW868" s="3"/>
      <c r="AX868" s="3"/>
      <c r="AY868" s="3"/>
      <c r="AZ868" s="3"/>
      <c r="BA868" s="3"/>
      <c r="BB868" s="3"/>
      <c r="BC868" s="3"/>
      <c r="BD868" s="3"/>
      <c r="BE868" s="3"/>
      <c r="BF868" s="3"/>
      <c r="BG868" s="3"/>
      <c r="BH868" s="3"/>
      <c r="BI868" s="3"/>
      <c r="BJ868" s="3"/>
      <c r="BK868" s="3"/>
      <c r="BL868" s="3"/>
      <c r="BM868" s="3"/>
      <c r="BN868" s="3"/>
      <c r="BO868" s="3"/>
      <c r="BP868" s="3"/>
      <c r="BQ868" s="3"/>
      <c r="BR868" s="3"/>
      <c r="BS868" s="3"/>
    </row>
    <row r="869" spans="1:71" ht="12.75" hidden="1" customHeight="1">
      <c r="A869" s="3"/>
      <c r="B869" s="3"/>
      <c r="C869" s="3"/>
      <c r="D869" s="3"/>
      <c r="E869" s="3"/>
      <c r="F869" s="3"/>
      <c r="G869" s="3"/>
      <c r="H869" s="3"/>
      <c r="I869" s="3"/>
      <c r="J869" s="3"/>
      <c r="K869" s="3"/>
      <c r="L869" s="3"/>
      <c r="M869" s="3"/>
      <c r="N869" s="3"/>
      <c r="O869" s="3"/>
      <c r="P869" s="3"/>
      <c r="Q869" s="3"/>
      <c r="R869" s="3"/>
      <c r="S869" s="3"/>
      <c r="T869" s="3"/>
      <c r="U869" s="3"/>
      <c r="V869" s="3"/>
      <c r="W869" s="3"/>
      <c r="X869" s="3"/>
      <c r="Y869" s="3"/>
      <c r="Z869" s="3"/>
      <c r="AA869" s="3"/>
      <c r="AB869" s="3"/>
      <c r="AC869" s="3"/>
      <c r="AD869" s="3"/>
      <c r="AE869" s="3"/>
      <c r="AF869" s="3"/>
      <c r="AG869" s="3"/>
      <c r="AH869" s="3"/>
      <c r="AI869" s="3"/>
      <c r="AJ869" s="3"/>
      <c r="AK869" s="3"/>
      <c r="AL869" s="3"/>
      <c r="AM869" s="3"/>
      <c r="AN869" s="3"/>
      <c r="AO869" s="3"/>
      <c r="AP869" s="3"/>
      <c r="AQ869" s="3"/>
      <c r="AR869" s="3"/>
      <c r="AS869" s="3"/>
      <c r="AT869" s="3"/>
      <c r="AU869" s="3"/>
      <c r="AV869" s="3"/>
      <c r="AW869" s="3"/>
      <c r="AX869" s="3"/>
      <c r="AY869" s="3"/>
      <c r="AZ869" s="3"/>
      <c r="BA869" s="3"/>
      <c r="BB869" s="3"/>
      <c r="BC869" s="3"/>
      <c r="BD869" s="3"/>
      <c r="BE869" s="3"/>
      <c r="BF869" s="3"/>
      <c r="BG869" s="3"/>
      <c r="BH869" s="3"/>
      <c r="BI869" s="3"/>
      <c r="BJ869" s="3"/>
      <c r="BK869" s="3"/>
      <c r="BL869" s="3"/>
      <c r="BM869" s="3"/>
      <c r="BN869" s="3"/>
      <c r="BO869" s="3"/>
      <c r="BP869" s="3"/>
      <c r="BQ869" s="3"/>
      <c r="BR869" s="3"/>
      <c r="BS869" s="3"/>
    </row>
    <row r="870" spans="1:71" ht="12.75" hidden="1" customHeight="1">
      <c r="A870" s="3"/>
      <c r="B870" s="3"/>
      <c r="C870" s="3"/>
      <c r="D870" s="3"/>
      <c r="E870" s="3"/>
      <c r="F870" s="3"/>
      <c r="G870" s="3"/>
      <c r="H870" s="3"/>
      <c r="I870" s="3"/>
      <c r="J870" s="3"/>
      <c r="K870" s="3"/>
      <c r="L870" s="3"/>
      <c r="M870" s="3"/>
      <c r="N870" s="3"/>
      <c r="O870" s="3"/>
      <c r="P870" s="3"/>
      <c r="Q870" s="3"/>
      <c r="R870" s="3"/>
      <c r="S870" s="3"/>
      <c r="T870" s="3"/>
      <c r="U870" s="3"/>
      <c r="V870" s="3"/>
      <c r="W870" s="3"/>
      <c r="X870" s="3"/>
      <c r="Y870" s="3"/>
      <c r="Z870" s="3"/>
      <c r="AA870" s="3"/>
      <c r="AB870" s="3"/>
      <c r="AC870" s="3"/>
      <c r="AD870" s="3"/>
      <c r="AE870" s="3"/>
      <c r="AF870" s="3"/>
      <c r="AG870" s="3"/>
      <c r="AH870" s="3"/>
      <c r="AI870" s="3"/>
      <c r="AJ870" s="3"/>
      <c r="AK870" s="3"/>
      <c r="AL870" s="3"/>
      <c r="AM870" s="3"/>
      <c r="AN870" s="3"/>
      <c r="AO870" s="3"/>
      <c r="AP870" s="3"/>
      <c r="AQ870" s="3"/>
      <c r="AR870" s="3"/>
      <c r="AS870" s="3"/>
      <c r="AT870" s="3"/>
      <c r="AU870" s="3"/>
      <c r="AV870" s="3"/>
      <c r="AW870" s="3"/>
      <c r="AX870" s="3"/>
      <c r="AY870" s="3"/>
      <c r="AZ870" s="3"/>
      <c r="BA870" s="3"/>
      <c r="BB870" s="3"/>
      <c r="BC870" s="3"/>
      <c r="BD870" s="3"/>
      <c r="BE870" s="3"/>
      <c r="BF870" s="3"/>
      <c r="BG870" s="3"/>
      <c r="BH870" s="3"/>
      <c r="BI870" s="3"/>
      <c r="BJ870" s="3"/>
      <c r="BK870" s="3"/>
      <c r="BL870" s="3"/>
      <c r="BM870" s="3"/>
      <c r="BN870" s="3"/>
      <c r="BO870" s="3"/>
      <c r="BP870" s="3"/>
      <c r="BQ870" s="3"/>
      <c r="BR870" s="3"/>
      <c r="BS870" s="3"/>
    </row>
    <row r="871" spans="1:71" ht="12.75" hidden="1" customHeight="1">
      <c r="A871" s="3"/>
      <c r="B871" s="3"/>
      <c r="C871" s="3"/>
      <c r="D871" s="3"/>
      <c r="E871" s="3"/>
      <c r="F871" s="3"/>
      <c r="G871" s="3"/>
      <c r="H871" s="3"/>
      <c r="I871" s="3"/>
      <c r="J871" s="3"/>
      <c r="K871" s="3"/>
      <c r="L871" s="3"/>
      <c r="M871" s="3"/>
      <c r="N871" s="3"/>
      <c r="O871" s="3"/>
      <c r="P871" s="3"/>
      <c r="Q871" s="3"/>
      <c r="R871" s="3"/>
      <c r="S871" s="3"/>
      <c r="T871" s="3"/>
      <c r="U871" s="3"/>
      <c r="V871" s="3"/>
      <c r="W871" s="3"/>
      <c r="X871" s="3"/>
      <c r="Y871" s="3"/>
      <c r="Z871" s="3"/>
      <c r="AA871" s="3"/>
      <c r="AB871" s="3"/>
      <c r="AC871" s="3"/>
      <c r="AD871" s="3"/>
      <c r="AE871" s="3"/>
      <c r="AF871" s="3"/>
      <c r="AG871" s="3"/>
      <c r="AH871" s="3"/>
      <c r="AI871" s="3"/>
      <c r="AJ871" s="3"/>
      <c r="AK871" s="3"/>
      <c r="AL871" s="3"/>
      <c r="AM871" s="3"/>
      <c r="AN871" s="3"/>
      <c r="AO871" s="3"/>
      <c r="AP871" s="3"/>
      <c r="AQ871" s="3"/>
      <c r="AR871" s="3"/>
      <c r="AS871" s="3"/>
      <c r="AT871" s="3"/>
      <c r="AU871" s="3"/>
      <c r="AV871" s="3"/>
      <c r="AW871" s="3"/>
      <c r="AX871" s="3"/>
      <c r="AY871" s="3"/>
      <c r="AZ871" s="3"/>
      <c r="BA871" s="3"/>
      <c r="BB871" s="3"/>
      <c r="BC871" s="3"/>
      <c r="BD871" s="3"/>
      <c r="BE871" s="3"/>
      <c r="BF871" s="3"/>
      <c r="BG871" s="3"/>
      <c r="BH871" s="3"/>
      <c r="BI871" s="3"/>
      <c r="BJ871" s="3"/>
      <c r="BK871" s="3"/>
      <c r="BL871" s="3"/>
      <c r="BM871" s="3"/>
      <c r="BN871" s="3"/>
      <c r="BO871" s="3"/>
      <c r="BP871" s="3"/>
      <c r="BQ871" s="3"/>
      <c r="BR871" s="3"/>
      <c r="BS871" s="3"/>
    </row>
    <row r="872" spans="1:71" ht="12.75" hidden="1" customHeight="1">
      <c r="A872" s="3"/>
      <c r="B872" s="3"/>
      <c r="C872" s="3"/>
      <c r="D872" s="3"/>
      <c r="E872" s="3"/>
      <c r="F872" s="3"/>
      <c r="G872" s="3"/>
      <c r="H872" s="3"/>
      <c r="I872" s="3"/>
      <c r="J872" s="3"/>
      <c r="K872" s="3"/>
      <c r="L872" s="3"/>
      <c r="M872" s="3"/>
      <c r="N872" s="3"/>
      <c r="O872" s="3"/>
      <c r="P872" s="3"/>
      <c r="Q872" s="3"/>
      <c r="R872" s="3"/>
      <c r="S872" s="3"/>
      <c r="T872" s="3"/>
      <c r="U872" s="3"/>
      <c r="V872" s="3"/>
      <c r="W872" s="3"/>
      <c r="X872" s="3"/>
      <c r="Y872" s="3"/>
      <c r="Z872" s="3"/>
      <c r="AA872" s="3"/>
      <c r="AB872" s="3"/>
      <c r="AC872" s="3"/>
      <c r="AD872" s="3"/>
      <c r="AE872" s="3"/>
      <c r="AF872" s="3"/>
      <c r="AG872" s="3"/>
      <c r="AH872" s="3"/>
      <c r="AI872" s="3"/>
      <c r="AJ872" s="3"/>
      <c r="AK872" s="3"/>
      <c r="AL872" s="3"/>
      <c r="AM872" s="3"/>
      <c r="AN872" s="3"/>
      <c r="AO872" s="3"/>
      <c r="AP872" s="3"/>
      <c r="AQ872" s="3"/>
      <c r="AR872" s="3"/>
      <c r="AS872" s="3"/>
      <c r="AT872" s="3"/>
      <c r="AU872" s="3"/>
      <c r="AV872" s="3"/>
      <c r="AW872" s="3"/>
      <c r="AX872" s="3"/>
      <c r="AY872" s="3"/>
      <c r="AZ872" s="3"/>
      <c r="BA872" s="3"/>
      <c r="BB872" s="3"/>
      <c r="BC872" s="3"/>
      <c r="BD872" s="3"/>
      <c r="BE872" s="3"/>
      <c r="BF872" s="3"/>
      <c r="BG872" s="3"/>
      <c r="BH872" s="3"/>
      <c r="BI872" s="3"/>
      <c r="BJ872" s="3"/>
      <c r="BK872" s="3"/>
      <c r="BL872" s="3"/>
      <c r="BM872" s="3"/>
      <c r="BN872" s="3"/>
      <c r="BO872" s="3"/>
      <c r="BP872" s="3"/>
      <c r="BQ872" s="3"/>
      <c r="BR872" s="3"/>
      <c r="BS872" s="3"/>
    </row>
    <row r="873" spans="1:71" ht="12.75" hidden="1" customHeight="1">
      <c r="A873" s="3"/>
      <c r="B873" s="3"/>
      <c r="C873" s="3"/>
      <c r="D873" s="3"/>
      <c r="E873" s="3"/>
      <c r="F873" s="3"/>
      <c r="G873" s="3"/>
      <c r="H873" s="3"/>
      <c r="I873" s="3"/>
      <c r="J873" s="3"/>
      <c r="K873" s="3"/>
      <c r="L873" s="3"/>
      <c r="M873" s="3"/>
      <c r="N873" s="3"/>
      <c r="O873" s="3"/>
      <c r="P873" s="3"/>
      <c r="Q873" s="3"/>
      <c r="R873" s="3"/>
      <c r="S873" s="3"/>
      <c r="T873" s="3"/>
      <c r="U873" s="3"/>
      <c r="V873" s="3"/>
      <c r="W873" s="3"/>
      <c r="X873" s="3"/>
      <c r="Y873" s="3"/>
      <c r="Z873" s="3"/>
      <c r="AA873" s="3"/>
      <c r="AB873" s="3"/>
      <c r="AC873" s="3"/>
      <c r="AD873" s="3"/>
      <c r="AE873" s="3"/>
      <c r="AF873" s="3"/>
      <c r="AG873" s="3"/>
      <c r="AH873" s="3"/>
      <c r="AI873" s="3"/>
      <c r="AJ873" s="3"/>
      <c r="AK873" s="3"/>
      <c r="AL873" s="3"/>
      <c r="AM873" s="3"/>
      <c r="AN873" s="3"/>
      <c r="AO873" s="3"/>
      <c r="AP873" s="3"/>
      <c r="AQ873" s="3"/>
      <c r="AR873" s="3"/>
      <c r="AS873" s="3"/>
      <c r="AT873" s="3"/>
      <c r="AU873" s="3"/>
      <c r="AV873" s="3"/>
      <c r="AW873" s="3"/>
      <c r="AX873" s="3"/>
      <c r="AY873" s="3"/>
      <c r="AZ873" s="3"/>
      <c r="BA873" s="3"/>
      <c r="BB873" s="3"/>
      <c r="BC873" s="3"/>
      <c r="BD873" s="3"/>
      <c r="BE873" s="3"/>
      <c r="BF873" s="3"/>
      <c r="BG873" s="3"/>
      <c r="BH873" s="3"/>
      <c r="BI873" s="3"/>
      <c r="BJ873" s="3"/>
      <c r="BK873" s="3"/>
      <c r="BL873" s="3"/>
      <c r="BM873" s="3"/>
      <c r="BN873" s="3"/>
      <c r="BO873" s="3"/>
      <c r="BP873" s="3"/>
      <c r="BQ873" s="3"/>
      <c r="BR873" s="3"/>
      <c r="BS873" s="3"/>
    </row>
    <row r="874" spans="1:71" ht="12.75" hidden="1" customHeight="1">
      <c r="A874" s="3"/>
      <c r="B874" s="3"/>
      <c r="C874" s="3"/>
      <c r="D874" s="3"/>
      <c r="E874" s="3"/>
      <c r="F874" s="3"/>
      <c r="G874" s="3"/>
      <c r="H874" s="3"/>
      <c r="I874" s="3"/>
      <c r="J874" s="3"/>
      <c r="K874" s="3"/>
      <c r="L874" s="3"/>
      <c r="M874" s="3"/>
      <c r="N874" s="3"/>
      <c r="O874" s="3"/>
      <c r="P874" s="3"/>
      <c r="Q874" s="3"/>
      <c r="R874" s="3"/>
      <c r="S874" s="3"/>
      <c r="T874" s="3"/>
      <c r="U874" s="3"/>
      <c r="V874" s="3"/>
      <c r="W874" s="3"/>
      <c r="X874" s="3"/>
      <c r="Y874" s="3"/>
      <c r="Z874" s="3"/>
      <c r="AA874" s="3"/>
      <c r="AB874" s="3"/>
      <c r="AC874" s="3"/>
      <c r="AD874" s="3"/>
      <c r="AE874" s="3"/>
      <c r="AF874" s="3"/>
      <c r="AG874" s="3"/>
      <c r="AH874" s="3"/>
      <c r="AI874" s="3"/>
      <c r="AJ874" s="3"/>
      <c r="AK874" s="3"/>
      <c r="AL874" s="3"/>
      <c r="AM874" s="3"/>
      <c r="AN874" s="3"/>
      <c r="AO874" s="3"/>
      <c r="AP874" s="3"/>
      <c r="AQ874" s="3"/>
      <c r="AR874" s="3"/>
      <c r="AS874" s="3"/>
      <c r="AT874" s="3"/>
      <c r="AU874" s="3"/>
      <c r="AV874" s="3"/>
      <c r="AW874" s="3"/>
      <c r="AX874" s="3"/>
      <c r="AY874" s="3"/>
      <c r="AZ874" s="3"/>
      <c r="BA874" s="3"/>
      <c r="BB874" s="3"/>
      <c r="BC874" s="3"/>
      <c r="BD874" s="3"/>
      <c r="BE874" s="3"/>
      <c r="BF874" s="3"/>
      <c r="BG874" s="3"/>
      <c r="BH874" s="3"/>
      <c r="BI874" s="3"/>
      <c r="BJ874" s="3"/>
      <c r="BK874" s="3"/>
      <c r="BL874" s="3"/>
      <c r="BM874" s="3"/>
      <c r="BN874" s="3"/>
      <c r="BO874" s="3"/>
      <c r="BP874" s="3"/>
      <c r="BQ874" s="3"/>
      <c r="BR874" s="3"/>
      <c r="BS874" s="3"/>
    </row>
    <row r="875" spans="1:71" ht="12.75" hidden="1" customHeight="1">
      <c r="A875" s="3"/>
      <c r="B875" s="3"/>
      <c r="C875" s="3"/>
      <c r="D875" s="3"/>
      <c r="E875" s="3"/>
      <c r="F875" s="3"/>
      <c r="G875" s="3"/>
      <c r="H875" s="3"/>
      <c r="I875" s="3"/>
      <c r="J875" s="3"/>
      <c r="K875" s="3"/>
      <c r="L875" s="3"/>
      <c r="M875" s="3"/>
      <c r="N875" s="3"/>
      <c r="O875" s="3"/>
      <c r="P875" s="3"/>
      <c r="Q875" s="3"/>
      <c r="R875" s="3"/>
      <c r="S875" s="3"/>
      <c r="T875" s="3"/>
      <c r="U875" s="3"/>
      <c r="V875" s="3"/>
      <c r="W875" s="3"/>
      <c r="X875" s="3"/>
      <c r="Y875" s="3"/>
      <c r="Z875" s="3"/>
      <c r="AA875" s="3"/>
      <c r="AB875" s="3"/>
      <c r="AC875" s="3"/>
      <c r="AD875" s="3"/>
      <c r="AE875" s="3"/>
      <c r="AF875" s="3"/>
      <c r="AG875" s="3"/>
      <c r="AH875" s="3"/>
      <c r="AI875" s="3"/>
      <c r="AJ875" s="3"/>
      <c r="AK875" s="3"/>
      <c r="AL875" s="3"/>
      <c r="AM875" s="3"/>
      <c r="AN875" s="3"/>
      <c r="AO875" s="3"/>
      <c r="AP875" s="3"/>
      <c r="AQ875" s="3"/>
      <c r="AR875" s="3"/>
      <c r="AS875" s="3"/>
      <c r="AT875" s="3"/>
      <c r="AU875" s="3"/>
      <c r="AV875" s="3"/>
      <c r="AW875" s="3"/>
      <c r="AX875" s="3"/>
      <c r="AY875" s="3"/>
      <c r="AZ875" s="3"/>
      <c r="BA875" s="3"/>
      <c r="BB875" s="3"/>
      <c r="BC875" s="3"/>
      <c r="BD875" s="3"/>
      <c r="BE875" s="3"/>
      <c r="BF875" s="3"/>
      <c r="BG875" s="3"/>
      <c r="BH875" s="3"/>
      <c r="BI875" s="3"/>
      <c r="BJ875" s="3"/>
      <c r="BK875" s="3"/>
      <c r="BL875" s="3"/>
      <c r="BM875" s="3"/>
      <c r="BN875" s="3"/>
      <c r="BO875" s="3"/>
      <c r="BP875" s="3"/>
      <c r="BQ875" s="3"/>
      <c r="BR875" s="3"/>
      <c r="BS875" s="3"/>
    </row>
    <row r="876" spans="1:71" ht="12.75" hidden="1" customHeight="1">
      <c r="A876" s="3"/>
      <c r="B876" s="3"/>
      <c r="C876" s="3"/>
      <c r="D876" s="3"/>
      <c r="E876" s="3"/>
      <c r="F876" s="3"/>
      <c r="G876" s="3"/>
      <c r="H876" s="3"/>
      <c r="I876" s="3"/>
      <c r="J876" s="3"/>
      <c r="K876" s="3"/>
      <c r="L876" s="3"/>
      <c r="M876" s="3"/>
      <c r="N876" s="3"/>
      <c r="O876" s="3"/>
      <c r="P876" s="3"/>
      <c r="Q876" s="3"/>
      <c r="R876" s="3"/>
      <c r="S876" s="3"/>
      <c r="T876" s="3"/>
      <c r="U876" s="3"/>
      <c r="V876" s="3"/>
      <c r="W876" s="3"/>
      <c r="X876" s="3"/>
      <c r="Y876" s="3"/>
      <c r="Z876" s="3"/>
      <c r="AA876" s="3"/>
      <c r="AB876" s="3"/>
      <c r="AC876" s="3"/>
      <c r="AD876" s="3"/>
      <c r="AE876" s="3"/>
      <c r="AF876" s="3"/>
      <c r="AG876" s="3"/>
      <c r="AH876" s="3"/>
      <c r="AI876" s="3"/>
      <c r="AJ876" s="3"/>
      <c r="AK876" s="3"/>
      <c r="AL876" s="3"/>
      <c r="AM876" s="3"/>
      <c r="AN876" s="3"/>
      <c r="AO876" s="3"/>
      <c r="AP876" s="3"/>
      <c r="AQ876" s="3"/>
      <c r="AR876" s="3"/>
      <c r="AS876" s="3"/>
      <c r="AT876" s="3"/>
      <c r="AU876" s="3"/>
      <c r="AV876" s="3"/>
      <c r="AW876" s="3"/>
      <c r="AX876" s="3"/>
      <c r="AY876" s="3"/>
      <c r="AZ876" s="3"/>
      <c r="BA876" s="3"/>
      <c r="BB876" s="3"/>
      <c r="BC876" s="3"/>
      <c r="BD876" s="3"/>
      <c r="BE876" s="3"/>
      <c r="BF876" s="3"/>
      <c r="BG876" s="3"/>
      <c r="BH876" s="3"/>
      <c r="BI876" s="3"/>
      <c r="BJ876" s="3"/>
      <c r="BK876" s="3"/>
      <c r="BL876" s="3"/>
      <c r="BM876" s="3"/>
      <c r="BN876" s="3"/>
      <c r="BO876" s="3"/>
      <c r="BP876" s="3"/>
      <c r="BQ876" s="3"/>
      <c r="BR876" s="3"/>
      <c r="BS876" s="3"/>
    </row>
    <row r="877" spans="1:71" ht="12.75" hidden="1" customHeight="1">
      <c r="A877" s="3"/>
      <c r="B877" s="3"/>
      <c r="C877" s="3"/>
      <c r="D877" s="3"/>
      <c r="E877" s="3"/>
      <c r="F877" s="3"/>
      <c r="G877" s="3"/>
      <c r="H877" s="3"/>
      <c r="I877" s="3"/>
      <c r="J877" s="3"/>
      <c r="K877" s="3"/>
      <c r="L877" s="3"/>
      <c r="M877" s="3"/>
      <c r="N877" s="3"/>
      <c r="O877" s="3"/>
      <c r="P877" s="3"/>
      <c r="Q877" s="3"/>
      <c r="R877" s="3"/>
      <c r="S877" s="3"/>
      <c r="T877" s="3"/>
      <c r="U877" s="3"/>
      <c r="V877" s="3"/>
      <c r="W877" s="3"/>
      <c r="X877" s="3"/>
      <c r="Y877" s="3"/>
      <c r="Z877" s="3"/>
      <c r="AA877" s="3"/>
      <c r="AB877" s="3"/>
      <c r="AC877" s="3"/>
      <c r="AD877" s="3"/>
      <c r="AE877" s="3"/>
      <c r="AF877" s="3"/>
      <c r="AG877" s="3"/>
      <c r="AH877" s="3"/>
      <c r="AI877" s="3"/>
      <c r="AJ877" s="3"/>
      <c r="AK877" s="3"/>
      <c r="AL877" s="3"/>
      <c r="AM877" s="3"/>
      <c r="AN877" s="3"/>
      <c r="AO877" s="3"/>
      <c r="AP877" s="3"/>
      <c r="AQ877" s="3"/>
      <c r="AR877" s="3"/>
      <c r="AS877" s="3"/>
      <c r="AT877" s="3"/>
      <c r="AU877" s="3"/>
      <c r="AV877" s="3"/>
      <c r="AW877" s="3"/>
      <c r="AX877" s="3"/>
      <c r="AY877" s="3"/>
      <c r="AZ877" s="3"/>
      <c r="BA877" s="3"/>
      <c r="BB877" s="3"/>
      <c r="BC877" s="3"/>
      <c r="BD877" s="3"/>
      <c r="BE877" s="3"/>
      <c r="BF877" s="3"/>
      <c r="BG877" s="3"/>
      <c r="BH877" s="3"/>
      <c r="BI877" s="3"/>
      <c r="BJ877" s="3"/>
      <c r="BK877" s="3"/>
      <c r="BL877" s="3"/>
      <c r="BM877" s="3"/>
      <c r="BN877" s="3"/>
      <c r="BO877" s="3"/>
      <c r="BP877" s="3"/>
      <c r="BQ877" s="3"/>
      <c r="BR877" s="3"/>
      <c r="BS877" s="3"/>
    </row>
    <row r="878" spans="1:71" ht="12.75" hidden="1" customHeight="1">
      <c r="A878" s="3"/>
      <c r="B878" s="3"/>
      <c r="C878" s="3"/>
      <c r="D878" s="3"/>
      <c r="E878" s="3"/>
      <c r="F878" s="3"/>
      <c r="G878" s="3"/>
      <c r="H878" s="3"/>
      <c r="I878" s="3"/>
      <c r="J878" s="3"/>
      <c r="K878" s="3"/>
      <c r="L878" s="3"/>
      <c r="M878" s="3"/>
      <c r="N878" s="3"/>
      <c r="O878" s="3"/>
      <c r="P878" s="3"/>
      <c r="Q878" s="3"/>
      <c r="R878" s="3"/>
      <c r="S878" s="3"/>
      <c r="T878" s="3"/>
      <c r="U878" s="3"/>
      <c r="V878" s="3"/>
      <c r="W878" s="3"/>
      <c r="X878" s="3"/>
      <c r="Y878" s="3"/>
      <c r="Z878" s="3"/>
      <c r="AA878" s="3"/>
      <c r="AB878" s="3"/>
      <c r="AC878" s="3"/>
      <c r="AD878" s="3"/>
      <c r="AE878" s="3"/>
      <c r="AF878" s="3"/>
      <c r="AG878" s="3"/>
      <c r="AH878" s="3"/>
      <c r="AI878" s="3"/>
      <c r="AJ878" s="3"/>
      <c r="AK878" s="3"/>
      <c r="AL878" s="3"/>
      <c r="AM878" s="3"/>
      <c r="AN878" s="3"/>
      <c r="AO878" s="3"/>
      <c r="AP878" s="3"/>
      <c r="AQ878" s="3"/>
      <c r="AR878" s="3"/>
      <c r="AS878" s="3"/>
      <c r="AT878" s="3"/>
      <c r="AU878" s="3"/>
      <c r="AV878" s="3"/>
      <c r="AW878" s="3"/>
      <c r="AX878" s="3"/>
      <c r="AY878" s="3"/>
      <c r="AZ878" s="3"/>
      <c r="BA878" s="3"/>
      <c r="BB878" s="3"/>
      <c r="BC878" s="3"/>
      <c r="BD878" s="3"/>
      <c r="BE878" s="3"/>
      <c r="BF878" s="3"/>
      <c r="BG878" s="3"/>
      <c r="BH878" s="3"/>
      <c r="BI878" s="3"/>
      <c r="BJ878" s="3"/>
      <c r="BK878" s="3"/>
      <c r="BL878" s="3"/>
      <c r="BM878" s="3"/>
      <c r="BN878" s="3"/>
      <c r="BO878" s="3"/>
      <c r="BP878" s="3"/>
      <c r="BQ878" s="3"/>
      <c r="BR878" s="3"/>
      <c r="BS878" s="3"/>
    </row>
    <row r="879" spans="1:71" ht="12.75" hidden="1" customHeight="1">
      <c r="A879" s="3"/>
      <c r="B879" s="3"/>
      <c r="C879" s="3"/>
      <c r="D879" s="3"/>
      <c r="E879" s="3"/>
      <c r="F879" s="3"/>
      <c r="G879" s="3"/>
      <c r="H879" s="3"/>
      <c r="I879" s="3"/>
      <c r="J879" s="3"/>
      <c r="K879" s="3"/>
      <c r="L879" s="3"/>
      <c r="M879" s="3"/>
      <c r="N879" s="3"/>
      <c r="O879" s="3"/>
      <c r="P879" s="3"/>
      <c r="Q879" s="3"/>
      <c r="R879" s="3"/>
      <c r="S879" s="3"/>
      <c r="T879" s="3"/>
      <c r="U879" s="3"/>
      <c r="V879" s="3"/>
      <c r="W879" s="3"/>
      <c r="X879" s="3"/>
      <c r="Y879" s="3"/>
      <c r="Z879" s="3"/>
      <c r="AA879" s="3"/>
      <c r="AB879" s="3"/>
      <c r="AC879" s="3"/>
      <c r="AD879" s="3"/>
      <c r="AE879" s="3"/>
      <c r="AF879" s="3"/>
      <c r="AG879" s="3"/>
      <c r="AH879" s="3"/>
      <c r="AI879" s="3"/>
      <c r="AJ879" s="3"/>
      <c r="AK879" s="3"/>
      <c r="AL879" s="3"/>
      <c r="AM879" s="3"/>
      <c r="AN879" s="3"/>
      <c r="AO879" s="3"/>
      <c r="AP879" s="3"/>
      <c r="AQ879" s="3"/>
      <c r="AR879" s="3"/>
      <c r="AS879" s="3"/>
      <c r="AT879" s="3"/>
      <c r="AU879" s="3"/>
      <c r="AV879" s="3"/>
      <c r="AW879" s="3"/>
      <c r="AX879" s="3"/>
      <c r="AY879" s="3"/>
      <c r="AZ879" s="3"/>
      <c r="BA879" s="3"/>
      <c r="BB879" s="3"/>
      <c r="BC879" s="3"/>
      <c r="BD879" s="3"/>
      <c r="BE879" s="3"/>
      <c r="BF879" s="3"/>
      <c r="BG879" s="3"/>
      <c r="BH879" s="3"/>
      <c r="BI879" s="3"/>
      <c r="BJ879" s="3"/>
      <c r="BK879" s="3"/>
      <c r="BL879" s="3"/>
      <c r="BM879" s="3"/>
      <c r="BN879" s="3"/>
      <c r="BO879" s="3"/>
      <c r="BP879" s="3"/>
      <c r="BQ879" s="3"/>
      <c r="BR879" s="3"/>
      <c r="BS879" s="3"/>
    </row>
    <row r="880" spans="1:71" ht="12.75" hidden="1" customHeight="1">
      <c r="A880" s="3"/>
      <c r="B880" s="3"/>
      <c r="C880" s="3"/>
      <c r="D880" s="3"/>
      <c r="E880" s="3"/>
      <c r="F880" s="3"/>
      <c r="G880" s="3"/>
      <c r="H880" s="3"/>
      <c r="I880" s="3"/>
      <c r="J880" s="3"/>
      <c r="K880" s="3"/>
      <c r="L880" s="3"/>
      <c r="M880" s="3"/>
      <c r="N880" s="3"/>
      <c r="O880" s="3"/>
      <c r="P880" s="3"/>
      <c r="Q880" s="3"/>
      <c r="R880" s="3"/>
      <c r="S880" s="3"/>
      <c r="T880" s="3"/>
      <c r="U880" s="3"/>
      <c r="V880" s="3"/>
      <c r="W880" s="3"/>
      <c r="X880" s="3"/>
      <c r="Y880" s="3"/>
      <c r="Z880" s="3"/>
      <c r="AA880" s="3"/>
      <c r="AB880" s="3"/>
      <c r="AC880" s="3"/>
      <c r="AD880" s="3"/>
      <c r="AE880" s="3"/>
      <c r="AF880" s="3"/>
      <c r="AG880" s="3"/>
      <c r="AH880" s="3"/>
      <c r="AI880" s="3"/>
      <c r="AJ880" s="3"/>
      <c r="AK880" s="3"/>
      <c r="AL880" s="3"/>
      <c r="AM880" s="3"/>
      <c r="AN880" s="3"/>
      <c r="AO880" s="3"/>
      <c r="AP880" s="3"/>
      <c r="AQ880" s="3"/>
      <c r="AR880" s="3"/>
      <c r="AS880" s="3"/>
      <c r="AT880" s="3"/>
      <c r="AU880" s="3"/>
      <c r="AV880" s="3"/>
      <c r="AW880" s="3"/>
      <c r="AX880" s="3"/>
      <c r="AY880" s="3"/>
      <c r="AZ880" s="3"/>
      <c r="BA880" s="3"/>
      <c r="BB880" s="3"/>
      <c r="BC880" s="3"/>
      <c r="BD880" s="3"/>
      <c r="BE880" s="3"/>
      <c r="BF880" s="3"/>
      <c r="BG880" s="3"/>
      <c r="BH880" s="3"/>
      <c r="BI880" s="3"/>
      <c r="BJ880" s="3"/>
      <c r="BK880" s="3"/>
      <c r="BL880" s="3"/>
      <c r="BM880" s="3"/>
      <c r="BN880" s="3"/>
      <c r="BO880" s="3"/>
      <c r="BP880" s="3"/>
      <c r="BQ880" s="3"/>
      <c r="BR880" s="3"/>
      <c r="BS880" s="3"/>
    </row>
    <row r="881" spans="1:71" ht="12.75" hidden="1" customHeight="1">
      <c r="A881" s="3"/>
      <c r="B881" s="3"/>
      <c r="C881" s="3"/>
      <c r="D881" s="3"/>
      <c r="E881" s="3"/>
      <c r="F881" s="3"/>
      <c r="G881" s="3"/>
      <c r="H881" s="3"/>
      <c r="I881" s="3"/>
      <c r="J881" s="3"/>
      <c r="K881" s="3"/>
      <c r="L881" s="3"/>
      <c r="M881" s="3"/>
      <c r="N881" s="3"/>
      <c r="O881" s="3"/>
      <c r="P881" s="3"/>
      <c r="Q881" s="3"/>
      <c r="R881" s="3"/>
      <c r="S881" s="3"/>
      <c r="T881" s="3"/>
      <c r="U881" s="3"/>
      <c r="V881" s="3"/>
      <c r="W881" s="3"/>
      <c r="X881" s="3"/>
      <c r="Y881" s="3"/>
      <c r="Z881" s="3"/>
      <c r="AA881" s="3"/>
      <c r="AB881" s="3"/>
      <c r="AC881" s="3"/>
      <c r="AD881" s="3"/>
      <c r="AE881" s="3"/>
      <c r="AF881" s="3"/>
      <c r="AG881" s="3"/>
      <c r="AH881" s="3"/>
      <c r="AI881" s="3"/>
      <c r="AJ881" s="3"/>
      <c r="AK881" s="3"/>
      <c r="AL881" s="3"/>
      <c r="AM881" s="3"/>
      <c r="AN881" s="3"/>
      <c r="AO881" s="3"/>
      <c r="AP881" s="3"/>
      <c r="AQ881" s="3"/>
      <c r="AR881" s="3"/>
      <c r="AS881" s="3"/>
      <c r="AT881" s="3"/>
      <c r="AU881" s="3"/>
      <c r="AV881" s="3"/>
      <c r="AW881" s="3"/>
      <c r="AX881" s="3"/>
      <c r="AY881" s="3"/>
      <c r="AZ881" s="3"/>
      <c r="BA881" s="3"/>
      <c r="BB881" s="3"/>
      <c r="BC881" s="3"/>
      <c r="BD881" s="3"/>
      <c r="BE881" s="3"/>
      <c r="BF881" s="3"/>
      <c r="BG881" s="3"/>
      <c r="BH881" s="3"/>
      <c r="BI881" s="3"/>
      <c r="BJ881" s="3"/>
      <c r="BK881" s="3"/>
      <c r="BL881" s="3"/>
      <c r="BM881" s="3"/>
      <c r="BN881" s="3"/>
      <c r="BO881" s="3"/>
      <c r="BP881" s="3"/>
      <c r="BQ881" s="3"/>
      <c r="BR881" s="3"/>
      <c r="BS881" s="3"/>
    </row>
    <row r="882" spans="1:71" ht="12.75" hidden="1" customHeight="1">
      <c r="A882" s="3"/>
      <c r="B882" s="3"/>
      <c r="C882" s="3"/>
      <c r="D882" s="3"/>
      <c r="E882" s="3"/>
      <c r="F882" s="3"/>
      <c r="G882" s="3"/>
      <c r="H882" s="3"/>
      <c r="I882" s="3"/>
      <c r="J882" s="3"/>
      <c r="K882" s="3"/>
      <c r="L882" s="3"/>
      <c r="M882" s="3"/>
      <c r="N882" s="3"/>
      <c r="O882" s="3"/>
      <c r="P882" s="3"/>
      <c r="Q882" s="3"/>
      <c r="R882" s="3"/>
      <c r="S882" s="3"/>
      <c r="T882" s="3"/>
      <c r="U882" s="3"/>
      <c r="V882" s="3"/>
      <c r="W882" s="3"/>
      <c r="X882" s="3"/>
      <c r="Y882" s="3"/>
      <c r="Z882" s="3"/>
      <c r="AA882" s="3"/>
      <c r="AB882" s="3"/>
      <c r="AC882" s="3"/>
      <c r="AD882" s="3"/>
      <c r="AE882" s="3"/>
      <c r="AF882" s="3"/>
      <c r="AG882" s="3"/>
      <c r="AH882" s="3"/>
      <c r="AI882" s="3"/>
      <c r="AJ882" s="3"/>
      <c r="AK882" s="3"/>
      <c r="AL882" s="3"/>
      <c r="AM882" s="3"/>
      <c r="AN882" s="3"/>
      <c r="AO882" s="3"/>
      <c r="AP882" s="3"/>
      <c r="AQ882" s="3"/>
      <c r="AR882" s="3"/>
      <c r="AS882" s="3"/>
      <c r="AT882" s="3"/>
      <c r="AU882" s="3"/>
      <c r="AV882" s="3"/>
      <c r="AW882" s="3"/>
      <c r="AX882" s="3"/>
      <c r="AY882" s="3"/>
      <c r="AZ882" s="3"/>
      <c r="BA882" s="3"/>
      <c r="BB882" s="3"/>
      <c r="BC882" s="3"/>
      <c r="BD882" s="3"/>
      <c r="BE882" s="3"/>
      <c r="BF882" s="3"/>
      <c r="BG882" s="3"/>
      <c r="BH882" s="3"/>
      <c r="BI882" s="3"/>
      <c r="BJ882" s="3"/>
      <c r="BK882" s="3"/>
      <c r="BL882" s="3"/>
      <c r="BM882" s="3"/>
      <c r="BN882" s="3"/>
      <c r="BO882" s="3"/>
      <c r="BP882" s="3"/>
      <c r="BQ882" s="3"/>
      <c r="BR882" s="3"/>
      <c r="BS882" s="3"/>
    </row>
    <row r="883" spans="1:71" ht="12.75" hidden="1" customHeight="1">
      <c r="A883" s="3"/>
      <c r="B883" s="3"/>
      <c r="C883" s="3"/>
      <c r="D883" s="3"/>
      <c r="E883" s="3"/>
      <c r="F883" s="3"/>
      <c r="G883" s="3"/>
      <c r="H883" s="3"/>
      <c r="I883" s="3"/>
      <c r="J883" s="3"/>
      <c r="K883" s="3"/>
      <c r="L883" s="3"/>
      <c r="M883" s="3"/>
      <c r="N883" s="3"/>
      <c r="O883" s="3"/>
      <c r="P883" s="3"/>
      <c r="Q883" s="3"/>
      <c r="R883" s="3"/>
      <c r="S883" s="3"/>
      <c r="T883" s="3"/>
      <c r="U883" s="3"/>
      <c r="V883" s="3"/>
      <c r="W883" s="3"/>
      <c r="X883" s="3"/>
      <c r="Y883" s="3"/>
      <c r="Z883" s="3"/>
      <c r="AA883" s="3"/>
      <c r="AB883" s="3"/>
      <c r="AC883" s="3"/>
      <c r="AD883" s="3"/>
      <c r="AE883" s="3"/>
      <c r="AF883" s="3"/>
      <c r="AG883" s="3"/>
      <c r="AH883" s="3"/>
      <c r="AI883" s="3"/>
      <c r="AJ883" s="3"/>
      <c r="AK883" s="3"/>
      <c r="AL883" s="3"/>
      <c r="AM883" s="3"/>
      <c r="AN883" s="3"/>
      <c r="AO883" s="3"/>
      <c r="AP883" s="3"/>
      <c r="AQ883" s="3"/>
      <c r="AR883" s="3"/>
      <c r="AS883" s="3"/>
      <c r="AT883" s="3"/>
      <c r="AU883" s="3"/>
      <c r="AV883" s="3"/>
      <c r="AW883" s="3"/>
      <c r="AX883" s="3"/>
      <c r="AY883" s="3"/>
      <c r="AZ883" s="3"/>
      <c r="BA883" s="3"/>
      <c r="BB883" s="3"/>
      <c r="BC883" s="3"/>
      <c r="BD883" s="3"/>
      <c r="BE883" s="3"/>
      <c r="BF883" s="3"/>
      <c r="BG883" s="3"/>
      <c r="BH883" s="3"/>
      <c r="BI883" s="3"/>
      <c r="BJ883" s="3"/>
      <c r="BK883" s="3"/>
      <c r="BL883" s="3"/>
      <c r="BM883" s="3"/>
      <c r="BN883" s="3"/>
      <c r="BO883" s="3"/>
      <c r="BP883" s="3"/>
      <c r="BQ883" s="3"/>
      <c r="BR883" s="3"/>
      <c r="BS883" s="3"/>
    </row>
    <row r="884" spans="1:71" ht="12.75" hidden="1" customHeight="1">
      <c r="A884" s="3"/>
      <c r="B884" s="3"/>
      <c r="C884" s="3"/>
      <c r="D884" s="3"/>
      <c r="E884" s="3"/>
      <c r="F884" s="3"/>
      <c r="G884" s="3"/>
      <c r="H884" s="3"/>
      <c r="I884" s="3"/>
      <c r="J884" s="3"/>
      <c r="K884" s="3"/>
      <c r="L884" s="3"/>
      <c r="M884" s="3"/>
      <c r="N884" s="3"/>
      <c r="O884" s="3"/>
      <c r="P884" s="3"/>
      <c r="Q884" s="3"/>
      <c r="R884" s="3"/>
      <c r="S884" s="3"/>
      <c r="T884" s="3"/>
      <c r="U884" s="3"/>
      <c r="V884" s="3"/>
      <c r="W884" s="3"/>
      <c r="X884" s="3"/>
      <c r="Y884" s="3"/>
      <c r="Z884" s="3"/>
      <c r="AA884" s="3"/>
      <c r="AB884" s="3"/>
      <c r="AC884" s="3"/>
      <c r="AD884" s="3"/>
      <c r="AE884" s="3"/>
      <c r="AF884" s="3"/>
      <c r="AG884" s="3"/>
      <c r="AH884" s="3"/>
      <c r="AI884" s="3"/>
      <c r="AJ884" s="3"/>
      <c r="AK884" s="3"/>
      <c r="AL884" s="3"/>
      <c r="AM884" s="3"/>
      <c r="AN884" s="3"/>
      <c r="AO884" s="3"/>
      <c r="AP884" s="3"/>
      <c r="AQ884" s="3"/>
      <c r="AR884" s="3"/>
      <c r="AS884" s="3"/>
      <c r="AT884" s="3"/>
      <c r="AU884" s="3"/>
      <c r="AV884" s="3"/>
      <c r="AW884" s="3"/>
      <c r="AX884" s="3"/>
      <c r="AY884" s="3"/>
      <c r="AZ884" s="3"/>
      <c r="BA884" s="3"/>
      <c r="BB884" s="3"/>
      <c r="BC884" s="3"/>
      <c r="BD884" s="3"/>
      <c r="BE884" s="3"/>
      <c r="BF884" s="3"/>
      <c r="BG884" s="3"/>
      <c r="BH884" s="3"/>
      <c r="BI884" s="3"/>
      <c r="BJ884" s="3"/>
      <c r="BK884" s="3"/>
      <c r="BL884" s="3"/>
      <c r="BM884" s="3"/>
      <c r="BN884" s="3"/>
      <c r="BO884" s="3"/>
      <c r="BP884" s="3"/>
      <c r="BQ884" s="3"/>
      <c r="BR884" s="3"/>
      <c r="BS884" s="3"/>
    </row>
    <row r="885" spans="1:71" ht="12.75" hidden="1" customHeight="1">
      <c r="A885" s="3"/>
      <c r="B885" s="3"/>
      <c r="C885" s="3"/>
      <c r="D885" s="3"/>
      <c r="E885" s="3"/>
      <c r="F885" s="3"/>
      <c r="G885" s="3"/>
      <c r="H885" s="3"/>
      <c r="I885" s="3"/>
      <c r="J885" s="3"/>
      <c r="K885" s="3"/>
      <c r="L885" s="3"/>
      <c r="M885" s="3"/>
      <c r="N885" s="3"/>
      <c r="O885" s="3"/>
      <c r="P885" s="3"/>
      <c r="Q885" s="3"/>
      <c r="R885" s="3"/>
      <c r="S885" s="3"/>
      <c r="T885" s="3"/>
      <c r="U885" s="3"/>
      <c r="V885" s="3"/>
      <c r="W885" s="3"/>
      <c r="X885" s="3"/>
      <c r="Y885" s="3"/>
      <c r="Z885" s="3"/>
      <c r="AA885" s="3"/>
      <c r="AB885" s="3"/>
      <c r="AC885" s="3"/>
      <c r="AD885" s="3"/>
      <c r="AE885" s="3"/>
      <c r="AF885" s="3"/>
      <c r="AG885" s="3"/>
      <c r="AH885" s="3"/>
      <c r="AI885" s="3"/>
      <c r="AJ885" s="3"/>
      <c r="AK885" s="3"/>
      <c r="AL885" s="3"/>
      <c r="AM885" s="3"/>
      <c r="AN885" s="3"/>
      <c r="AO885" s="3"/>
      <c r="AP885" s="3"/>
      <c r="AQ885" s="3"/>
      <c r="AR885" s="3"/>
      <c r="AS885" s="3"/>
      <c r="AT885" s="3"/>
      <c r="AU885" s="3"/>
      <c r="AV885" s="3"/>
      <c r="AW885" s="3"/>
      <c r="AX885" s="3"/>
      <c r="AY885" s="3"/>
      <c r="AZ885" s="3"/>
      <c r="BA885" s="3"/>
      <c r="BB885" s="3"/>
      <c r="BC885" s="3"/>
      <c r="BD885" s="3"/>
      <c r="BE885" s="3"/>
      <c r="BF885" s="3"/>
      <c r="BG885" s="3"/>
      <c r="BH885" s="3"/>
      <c r="BI885" s="3"/>
      <c r="BJ885" s="3"/>
      <c r="BK885" s="3"/>
      <c r="BL885" s="3"/>
      <c r="BM885" s="3"/>
      <c r="BN885" s="3"/>
      <c r="BO885" s="3"/>
      <c r="BP885" s="3"/>
      <c r="BQ885" s="3"/>
      <c r="BR885" s="3"/>
      <c r="BS885" s="3"/>
    </row>
    <row r="886" spans="1:71" ht="12.75" hidden="1" customHeight="1">
      <c r="A886" s="3"/>
      <c r="B886" s="3"/>
      <c r="C886" s="3"/>
      <c r="D886" s="3"/>
      <c r="E886" s="3"/>
      <c r="F886" s="3"/>
      <c r="G886" s="3"/>
      <c r="H886" s="3"/>
      <c r="I886" s="3"/>
      <c r="J886" s="3"/>
      <c r="K886" s="3"/>
      <c r="L886" s="3"/>
      <c r="M886" s="3"/>
      <c r="N886" s="3"/>
      <c r="O886" s="3"/>
      <c r="P886" s="3"/>
      <c r="Q886" s="3"/>
      <c r="R886" s="3"/>
      <c r="S886" s="3"/>
      <c r="T886" s="3"/>
      <c r="U886" s="3"/>
      <c r="V886" s="3"/>
      <c r="W886" s="3"/>
      <c r="X886" s="3"/>
      <c r="Y886" s="3"/>
      <c r="Z886" s="3"/>
      <c r="AA886" s="3"/>
      <c r="AB886" s="3"/>
      <c r="AC886" s="3"/>
      <c r="AD886" s="3"/>
      <c r="AE886" s="3"/>
      <c r="AF886" s="3"/>
      <c r="AG886" s="3"/>
      <c r="AH886" s="3"/>
      <c r="AI886" s="3"/>
      <c r="AJ886" s="3"/>
      <c r="AK886" s="3"/>
      <c r="AL886" s="3"/>
      <c r="AM886" s="3"/>
      <c r="AN886" s="3"/>
      <c r="AO886" s="3"/>
      <c r="AP886" s="3"/>
      <c r="AQ886" s="3"/>
      <c r="AR886" s="3"/>
      <c r="AS886" s="3"/>
      <c r="AT886" s="3"/>
      <c r="AU886" s="3"/>
      <c r="AV886" s="3"/>
      <c r="AW886" s="3"/>
      <c r="AX886" s="3"/>
      <c r="AY886" s="3"/>
      <c r="AZ886" s="3"/>
      <c r="BA886" s="3"/>
      <c r="BB886" s="3"/>
      <c r="BC886" s="3"/>
      <c r="BD886" s="3"/>
      <c r="BE886" s="3"/>
      <c r="BF886" s="3"/>
      <c r="BG886" s="3"/>
      <c r="BH886" s="3"/>
      <c r="BI886" s="3"/>
      <c r="BJ886" s="3"/>
      <c r="BK886" s="3"/>
      <c r="BL886" s="3"/>
      <c r="BM886" s="3"/>
      <c r="BN886" s="3"/>
      <c r="BO886" s="3"/>
      <c r="BP886" s="3"/>
      <c r="BQ886" s="3"/>
      <c r="BR886" s="3"/>
      <c r="BS886" s="3"/>
    </row>
    <row r="887" spans="1:71" ht="12.75" hidden="1" customHeight="1">
      <c r="A887" s="3"/>
      <c r="B887" s="3"/>
      <c r="C887" s="3"/>
      <c r="D887" s="3"/>
      <c r="E887" s="3"/>
      <c r="F887" s="3"/>
      <c r="G887" s="3"/>
      <c r="H887" s="3"/>
      <c r="I887" s="3"/>
      <c r="J887" s="3"/>
      <c r="K887" s="3"/>
      <c r="L887" s="3"/>
      <c r="M887" s="3"/>
      <c r="N887" s="3"/>
      <c r="O887" s="3"/>
      <c r="P887" s="3"/>
      <c r="Q887" s="3"/>
      <c r="R887" s="3"/>
      <c r="S887" s="3"/>
      <c r="T887" s="3"/>
      <c r="U887" s="3"/>
      <c r="V887" s="3"/>
      <c r="W887" s="3"/>
      <c r="X887" s="3"/>
      <c r="Y887" s="3"/>
      <c r="Z887" s="3"/>
      <c r="AA887" s="3"/>
      <c r="AB887" s="3"/>
      <c r="AC887" s="3"/>
      <c r="AD887" s="3"/>
      <c r="AE887" s="3"/>
      <c r="AF887" s="3"/>
      <c r="AG887" s="3"/>
      <c r="AH887" s="3"/>
      <c r="AI887" s="3"/>
      <c r="AJ887" s="3"/>
      <c r="AK887" s="3"/>
      <c r="AL887" s="3"/>
      <c r="AM887" s="3"/>
      <c r="AN887" s="3"/>
      <c r="AO887" s="3"/>
      <c r="AP887" s="3"/>
      <c r="AQ887" s="3"/>
      <c r="AR887" s="3"/>
      <c r="AS887" s="3"/>
      <c r="AT887" s="3"/>
      <c r="AU887" s="3"/>
      <c r="AV887" s="3"/>
      <c r="AW887" s="3"/>
      <c r="AX887" s="3"/>
      <c r="AY887" s="3"/>
      <c r="AZ887" s="3"/>
      <c r="BA887" s="3"/>
      <c r="BB887" s="3"/>
      <c r="BC887" s="3"/>
      <c r="BD887" s="3"/>
      <c r="BE887" s="3"/>
      <c r="BF887" s="3"/>
      <c r="BG887" s="3"/>
      <c r="BH887" s="3"/>
      <c r="BI887" s="3"/>
      <c r="BJ887" s="3"/>
      <c r="BK887" s="3"/>
      <c r="BL887" s="3"/>
      <c r="BM887" s="3"/>
      <c r="BN887" s="3"/>
      <c r="BO887" s="3"/>
      <c r="BP887" s="3"/>
      <c r="BQ887" s="3"/>
      <c r="BR887" s="3"/>
      <c r="BS887" s="3"/>
    </row>
    <row r="888" spans="1:71" ht="12.75" hidden="1" customHeight="1">
      <c r="A888" s="3"/>
      <c r="B888" s="3"/>
      <c r="C888" s="3"/>
      <c r="D888" s="3"/>
      <c r="E888" s="3"/>
      <c r="F888" s="3"/>
      <c r="G888" s="3"/>
      <c r="H888" s="3"/>
      <c r="I888" s="3"/>
      <c r="J888" s="3"/>
      <c r="K888" s="3"/>
      <c r="L888" s="3"/>
      <c r="M888" s="3"/>
      <c r="N888" s="3"/>
      <c r="O888" s="3"/>
      <c r="P888" s="3"/>
      <c r="Q888" s="3"/>
      <c r="R888" s="3"/>
      <c r="S888" s="3"/>
      <c r="T888" s="3"/>
      <c r="U888" s="3"/>
      <c r="V888" s="3"/>
      <c r="W888" s="3"/>
      <c r="X888" s="3"/>
      <c r="Y888" s="3"/>
      <c r="Z888" s="3"/>
      <c r="AA888" s="3"/>
      <c r="AB888" s="3"/>
      <c r="AC888" s="3"/>
      <c r="AD888" s="3"/>
      <c r="AE888" s="3"/>
      <c r="AF888" s="3"/>
      <c r="AG888" s="3"/>
      <c r="AH888" s="3"/>
      <c r="AI888" s="3"/>
      <c r="AJ888" s="3"/>
      <c r="AK888" s="3"/>
      <c r="AL888" s="3"/>
      <c r="AM888" s="3"/>
      <c r="AN888" s="3"/>
      <c r="AO888" s="3"/>
      <c r="AP888" s="3"/>
      <c r="AQ888" s="3"/>
      <c r="AR888" s="3"/>
      <c r="AS888" s="3"/>
      <c r="AT888" s="3"/>
      <c r="AU888" s="3"/>
      <c r="AV888" s="3"/>
      <c r="AW888" s="3"/>
      <c r="AX888" s="3"/>
      <c r="AY888" s="3"/>
      <c r="AZ888" s="3"/>
      <c r="BA888" s="3"/>
      <c r="BB888" s="3"/>
      <c r="BC888" s="3"/>
      <c r="BD888" s="3"/>
      <c r="BE888" s="3"/>
      <c r="BF888" s="3"/>
      <c r="BG888" s="3"/>
      <c r="BH888" s="3"/>
      <c r="BI888" s="3"/>
      <c r="BJ888" s="3"/>
      <c r="BK888" s="3"/>
      <c r="BL888" s="3"/>
      <c r="BM888" s="3"/>
      <c r="BN888" s="3"/>
      <c r="BO888" s="3"/>
      <c r="BP888" s="3"/>
      <c r="BQ888" s="3"/>
      <c r="BR888" s="3"/>
      <c r="BS888" s="3"/>
    </row>
    <row r="889" spans="1:71" ht="12.75" hidden="1" customHeight="1">
      <c r="A889" s="3"/>
      <c r="B889" s="3"/>
      <c r="C889" s="3"/>
      <c r="D889" s="3"/>
      <c r="E889" s="3"/>
      <c r="F889" s="3"/>
      <c r="G889" s="3"/>
      <c r="H889" s="3"/>
      <c r="I889" s="3"/>
      <c r="J889" s="3"/>
      <c r="K889" s="3"/>
      <c r="L889" s="3"/>
      <c r="M889" s="3"/>
      <c r="N889" s="3"/>
      <c r="O889" s="3"/>
      <c r="P889" s="3"/>
      <c r="Q889" s="3"/>
      <c r="R889" s="3"/>
      <c r="S889" s="3"/>
      <c r="T889" s="3"/>
      <c r="U889" s="3"/>
      <c r="V889" s="3"/>
      <c r="W889" s="3"/>
      <c r="X889" s="3"/>
      <c r="Y889" s="3"/>
      <c r="Z889" s="3"/>
      <c r="AA889" s="3"/>
      <c r="AB889" s="3"/>
      <c r="AC889" s="3"/>
      <c r="AD889" s="3"/>
      <c r="AE889" s="3"/>
      <c r="AF889" s="3"/>
      <c r="AG889" s="3"/>
      <c r="AH889" s="3"/>
      <c r="AI889" s="3"/>
      <c r="AJ889" s="3"/>
      <c r="AK889" s="3"/>
      <c r="AL889" s="3"/>
      <c r="AM889" s="3"/>
      <c r="AN889" s="3"/>
      <c r="AO889" s="3"/>
      <c r="AP889" s="3"/>
      <c r="AQ889" s="3"/>
      <c r="AR889" s="3"/>
      <c r="AS889" s="3"/>
      <c r="AT889" s="3"/>
      <c r="AU889" s="3"/>
      <c r="AV889" s="3"/>
      <c r="AW889" s="3"/>
      <c r="AX889" s="3"/>
      <c r="AY889" s="3"/>
      <c r="AZ889" s="3"/>
      <c r="BA889" s="3"/>
      <c r="BB889" s="3"/>
      <c r="BC889" s="3"/>
      <c r="BD889" s="3"/>
      <c r="BE889" s="3"/>
      <c r="BF889" s="3"/>
      <c r="BG889" s="3"/>
      <c r="BH889" s="3"/>
      <c r="BI889" s="3"/>
      <c r="BJ889" s="3"/>
      <c r="BK889" s="3"/>
      <c r="BL889" s="3"/>
      <c r="BM889" s="3"/>
      <c r="BN889" s="3"/>
      <c r="BO889" s="3"/>
      <c r="BP889" s="3"/>
      <c r="BQ889" s="3"/>
      <c r="BR889" s="3"/>
      <c r="BS889" s="3"/>
    </row>
    <row r="890" spans="1:71" ht="12.75" hidden="1" customHeight="1">
      <c r="A890" s="3"/>
      <c r="B890" s="3"/>
      <c r="C890" s="3"/>
      <c r="D890" s="3"/>
      <c r="E890" s="3"/>
      <c r="F890" s="3"/>
      <c r="G890" s="3"/>
      <c r="H890" s="3"/>
      <c r="I890" s="3"/>
      <c r="J890" s="3"/>
      <c r="K890" s="3"/>
      <c r="L890" s="3"/>
      <c r="M890" s="3"/>
      <c r="N890" s="3"/>
      <c r="O890" s="3"/>
      <c r="P890" s="3"/>
      <c r="Q890" s="3"/>
      <c r="R890" s="3"/>
      <c r="S890" s="3"/>
      <c r="T890" s="3"/>
      <c r="U890" s="3"/>
      <c r="V890" s="3"/>
      <c r="W890" s="3"/>
      <c r="X890" s="3"/>
      <c r="Y890" s="3"/>
      <c r="Z890" s="3"/>
      <c r="AA890" s="3"/>
      <c r="AB890" s="3"/>
      <c r="AC890" s="3"/>
      <c r="AD890" s="3"/>
      <c r="AE890" s="3"/>
      <c r="AF890" s="3"/>
      <c r="AG890" s="3"/>
      <c r="AH890" s="3"/>
      <c r="AI890" s="3"/>
      <c r="AJ890" s="3"/>
      <c r="AK890" s="3"/>
      <c r="AL890" s="3"/>
      <c r="AM890" s="3"/>
      <c r="AN890" s="3"/>
      <c r="AO890" s="3"/>
      <c r="AP890" s="3"/>
      <c r="AQ890" s="3"/>
      <c r="AR890" s="3"/>
      <c r="AS890" s="3"/>
      <c r="AT890" s="3"/>
      <c r="AU890" s="3"/>
      <c r="AV890" s="3"/>
      <c r="AW890" s="3"/>
      <c r="AX890" s="3"/>
      <c r="AY890" s="3"/>
      <c r="AZ890" s="3"/>
      <c r="BA890" s="3"/>
      <c r="BB890" s="3"/>
      <c r="BC890" s="3"/>
      <c r="BD890" s="3"/>
      <c r="BE890" s="3"/>
      <c r="BF890" s="3"/>
      <c r="BG890" s="3"/>
      <c r="BH890" s="3"/>
      <c r="BI890" s="3"/>
      <c r="BJ890" s="3"/>
      <c r="BK890" s="3"/>
      <c r="BL890" s="3"/>
      <c r="BM890" s="3"/>
      <c r="BN890" s="3"/>
      <c r="BO890" s="3"/>
      <c r="BP890" s="3"/>
      <c r="BQ890" s="3"/>
      <c r="BR890" s="3"/>
      <c r="BS890" s="3"/>
    </row>
    <row r="891" spans="1:71" ht="12.75" hidden="1" customHeight="1">
      <c r="A891" s="3"/>
      <c r="B891" s="3"/>
      <c r="C891" s="3"/>
      <c r="D891" s="3"/>
      <c r="E891" s="3"/>
      <c r="F891" s="3"/>
      <c r="G891" s="3"/>
      <c r="H891" s="3"/>
      <c r="I891" s="3"/>
      <c r="J891" s="3"/>
      <c r="K891" s="3"/>
      <c r="L891" s="3"/>
      <c r="M891" s="3"/>
      <c r="N891" s="3"/>
      <c r="O891" s="3"/>
      <c r="P891" s="3"/>
      <c r="Q891" s="3"/>
      <c r="R891" s="3"/>
      <c r="S891" s="3"/>
      <c r="T891" s="3"/>
      <c r="U891" s="3"/>
      <c r="V891" s="3"/>
      <c r="W891" s="3"/>
      <c r="X891" s="3"/>
      <c r="Y891" s="3"/>
      <c r="Z891" s="3"/>
      <c r="AA891" s="3"/>
      <c r="AB891" s="3"/>
      <c r="AC891" s="3"/>
      <c r="AD891" s="3"/>
      <c r="AE891" s="3"/>
      <c r="AF891" s="3"/>
      <c r="AG891" s="3"/>
      <c r="AH891" s="3"/>
      <c r="AI891" s="3"/>
      <c r="AJ891" s="3"/>
      <c r="AK891" s="3"/>
      <c r="AL891" s="3"/>
      <c r="AM891" s="3"/>
      <c r="AN891" s="3"/>
      <c r="AO891" s="3"/>
      <c r="AP891" s="3"/>
      <c r="AQ891" s="3"/>
      <c r="AR891" s="3"/>
      <c r="AS891" s="3"/>
      <c r="AT891" s="3"/>
      <c r="AU891" s="3"/>
      <c r="AV891" s="3"/>
      <c r="AW891" s="3"/>
      <c r="AX891" s="3"/>
      <c r="AY891" s="3"/>
      <c r="AZ891" s="3"/>
      <c r="BA891" s="3"/>
      <c r="BB891" s="3"/>
      <c r="BC891" s="3"/>
      <c r="BD891" s="3"/>
      <c r="BE891" s="3"/>
      <c r="BF891" s="3"/>
      <c r="BG891" s="3"/>
      <c r="BH891" s="3"/>
      <c r="BI891" s="3"/>
      <c r="BJ891" s="3"/>
      <c r="BK891" s="3"/>
      <c r="BL891" s="3"/>
      <c r="BM891" s="3"/>
      <c r="BN891" s="3"/>
      <c r="BO891" s="3"/>
      <c r="BP891" s="3"/>
      <c r="BQ891" s="3"/>
      <c r="BR891" s="3"/>
      <c r="BS891" s="3"/>
    </row>
    <row r="892" spans="1:71" ht="12.75" hidden="1" customHeight="1">
      <c r="A892" s="3"/>
      <c r="B892" s="3"/>
      <c r="C892" s="3"/>
      <c r="D892" s="3"/>
      <c r="E892" s="3"/>
      <c r="F892" s="3"/>
      <c r="G892" s="3"/>
      <c r="H892" s="3"/>
      <c r="I892" s="3"/>
      <c r="J892" s="3"/>
      <c r="K892" s="3"/>
      <c r="L892" s="3"/>
      <c r="M892" s="3"/>
      <c r="N892" s="3"/>
      <c r="O892" s="3"/>
      <c r="P892" s="3"/>
      <c r="Q892" s="3"/>
      <c r="R892" s="3"/>
      <c r="S892" s="3"/>
      <c r="T892" s="3"/>
      <c r="U892" s="3"/>
      <c r="V892" s="3"/>
      <c r="W892" s="3"/>
      <c r="X892" s="3"/>
      <c r="Y892" s="3"/>
      <c r="Z892" s="3"/>
      <c r="AA892" s="3"/>
      <c r="AB892" s="3"/>
      <c r="AC892" s="3"/>
      <c r="AD892" s="3"/>
      <c r="AE892" s="3"/>
      <c r="AF892" s="3"/>
      <c r="AG892" s="3"/>
      <c r="AH892" s="3"/>
      <c r="AI892" s="3"/>
      <c r="AJ892" s="3"/>
      <c r="AK892" s="3"/>
      <c r="AL892" s="3"/>
      <c r="AM892" s="3"/>
      <c r="AN892" s="3"/>
      <c r="AO892" s="3"/>
      <c r="AP892" s="3"/>
      <c r="AQ892" s="3"/>
      <c r="AR892" s="3"/>
      <c r="AS892" s="3"/>
      <c r="AT892" s="3"/>
      <c r="AU892" s="3"/>
      <c r="AV892" s="3"/>
      <c r="AW892" s="3"/>
      <c r="AX892" s="3"/>
      <c r="AY892" s="3"/>
      <c r="AZ892" s="3"/>
      <c r="BA892" s="3"/>
      <c r="BB892" s="3"/>
      <c r="BC892" s="3"/>
      <c r="BD892" s="3"/>
      <c r="BE892" s="3"/>
      <c r="BF892" s="3"/>
      <c r="BG892" s="3"/>
      <c r="BH892" s="3"/>
      <c r="BI892" s="3"/>
      <c r="BJ892" s="3"/>
      <c r="BK892" s="3"/>
      <c r="BL892" s="3"/>
      <c r="BM892" s="3"/>
      <c r="BN892" s="3"/>
      <c r="BO892" s="3"/>
      <c r="BP892" s="3"/>
      <c r="BQ892" s="3"/>
      <c r="BR892" s="3"/>
      <c r="BS892" s="3"/>
    </row>
    <row r="893" spans="1:71" ht="12.75" hidden="1" customHeight="1">
      <c r="A893" s="3"/>
      <c r="B893" s="3"/>
      <c r="C893" s="3"/>
      <c r="D893" s="3"/>
      <c r="E893" s="3"/>
      <c r="F893" s="3"/>
      <c r="G893" s="3"/>
      <c r="H893" s="3"/>
      <c r="I893" s="3"/>
      <c r="J893" s="3"/>
      <c r="K893" s="3"/>
      <c r="L893" s="3"/>
      <c r="M893" s="3"/>
      <c r="N893" s="3"/>
      <c r="O893" s="3"/>
      <c r="P893" s="3"/>
      <c r="Q893" s="3"/>
      <c r="R893" s="3"/>
      <c r="S893" s="3"/>
      <c r="T893" s="3"/>
      <c r="U893" s="3"/>
      <c r="V893" s="3"/>
      <c r="W893" s="3"/>
      <c r="X893" s="3"/>
      <c r="Y893" s="3"/>
      <c r="Z893" s="3"/>
      <c r="AA893" s="3"/>
      <c r="AB893" s="3"/>
      <c r="AC893" s="3"/>
      <c r="AD893" s="3"/>
      <c r="AE893" s="3"/>
      <c r="AF893" s="3"/>
      <c r="AG893" s="3"/>
      <c r="AH893" s="3"/>
      <c r="AI893" s="3"/>
      <c r="AJ893" s="3"/>
      <c r="AK893" s="3"/>
      <c r="AL893" s="3"/>
      <c r="AM893" s="3"/>
      <c r="AN893" s="3"/>
      <c r="AO893" s="3"/>
      <c r="AP893" s="3"/>
      <c r="AQ893" s="3"/>
      <c r="AR893" s="3"/>
      <c r="AS893" s="3"/>
      <c r="AT893" s="3"/>
      <c r="AU893" s="3"/>
      <c r="AV893" s="3"/>
      <c r="AW893" s="3"/>
      <c r="AX893" s="3"/>
      <c r="AY893" s="3"/>
      <c r="AZ893" s="3"/>
      <c r="BA893" s="3"/>
      <c r="BB893" s="3"/>
      <c r="BC893" s="3"/>
      <c r="BD893" s="3"/>
      <c r="BE893" s="3"/>
      <c r="BF893" s="3"/>
      <c r="BG893" s="3"/>
      <c r="BH893" s="3"/>
      <c r="BI893" s="3"/>
      <c r="BJ893" s="3"/>
      <c r="BK893" s="3"/>
      <c r="BL893" s="3"/>
      <c r="BM893" s="3"/>
      <c r="BN893" s="3"/>
      <c r="BO893" s="3"/>
      <c r="BP893" s="3"/>
      <c r="BQ893" s="3"/>
      <c r="BR893" s="3"/>
      <c r="BS893" s="3"/>
    </row>
    <row r="894" spans="1:71" ht="12.75" hidden="1" customHeight="1">
      <c r="A894" s="3"/>
      <c r="B894" s="3"/>
      <c r="C894" s="3"/>
      <c r="D894" s="3"/>
      <c r="E894" s="3"/>
      <c r="F894" s="3"/>
      <c r="G894" s="3"/>
      <c r="H894" s="3"/>
      <c r="I894" s="3"/>
      <c r="J894" s="3"/>
      <c r="K894" s="3"/>
      <c r="L894" s="3"/>
      <c r="M894" s="3"/>
      <c r="N894" s="3"/>
      <c r="O894" s="3"/>
      <c r="P894" s="3"/>
      <c r="Q894" s="3"/>
      <c r="R894" s="3"/>
      <c r="S894" s="3"/>
      <c r="T894" s="3"/>
      <c r="U894" s="3"/>
      <c r="V894" s="3"/>
      <c r="W894" s="3"/>
      <c r="X894" s="3"/>
      <c r="Y894" s="3"/>
      <c r="Z894" s="3"/>
      <c r="AA894" s="3"/>
      <c r="AB894" s="3"/>
      <c r="AC894" s="3"/>
      <c r="AD894" s="3"/>
      <c r="AE894" s="3"/>
      <c r="AF894" s="3"/>
      <c r="AG894" s="3"/>
      <c r="AH894" s="3"/>
      <c r="AI894" s="3"/>
      <c r="AJ894" s="3"/>
      <c r="AK894" s="3"/>
      <c r="AL894" s="3"/>
      <c r="AM894" s="3"/>
      <c r="AN894" s="3"/>
      <c r="AO894" s="3"/>
      <c r="AP894" s="3"/>
      <c r="AQ894" s="3"/>
      <c r="AR894" s="3"/>
      <c r="AS894" s="3"/>
      <c r="AT894" s="3"/>
      <c r="AU894" s="3"/>
      <c r="AV894" s="3"/>
      <c r="AW894" s="3"/>
      <c r="AX894" s="3"/>
      <c r="AY894" s="3"/>
      <c r="AZ894" s="3"/>
      <c r="BA894" s="3"/>
      <c r="BB894" s="3"/>
      <c r="BC894" s="3"/>
      <c r="BD894" s="3"/>
      <c r="BE894" s="3"/>
      <c r="BF894" s="3"/>
      <c r="BG894" s="3"/>
      <c r="BH894" s="3"/>
      <c r="BI894" s="3"/>
      <c r="BJ894" s="3"/>
      <c r="BK894" s="3"/>
      <c r="BL894" s="3"/>
      <c r="BM894" s="3"/>
      <c r="BN894" s="3"/>
      <c r="BO894" s="3"/>
      <c r="BP894" s="3"/>
      <c r="BQ894" s="3"/>
      <c r="BR894" s="3"/>
      <c r="BS894" s="3"/>
    </row>
    <row r="895" spans="1:71" ht="12.75" hidden="1" customHeight="1">
      <c r="A895" s="3"/>
      <c r="B895" s="3"/>
      <c r="C895" s="3"/>
      <c r="D895" s="3"/>
      <c r="E895" s="3"/>
      <c r="F895" s="3"/>
      <c r="G895" s="3"/>
      <c r="H895" s="3"/>
      <c r="I895" s="3"/>
      <c r="J895" s="3"/>
      <c r="K895" s="3"/>
      <c r="L895" s="3"/>
      <c r="M895" s="3"/>
      <c r="N895" s="3"/>
      <c r="O895" s="3"/>
      <c r="P895" s="3"/>
      <c r="Q895" s="3"/>
      <c r="R895" s="3"/>
      <c r="S895" s="3"/>
      <c r="T895" s="3"/>
      <c r="U895" s="3"/>
      <c r="V895" s="3"/>
      <c r="W895" s="3"/>
      <c r="X895" s="3"/>
      <c r="Y895" s="3"/>
      <c r="Z895" s="3"/>
      <c r="AA895" s="3"/>
      <c r="AB895" s="3"/>
      <c r="AC895" s="3"/>
      <c r="AD895" s="3"/>
      <c r="AE895" s="3"/>
      <c r="AF895" s="3"/>
      <c r="AG895" s="3"/>
      <c r="AH895" s="3"/>
      <c r="AI895" s="3"/>
      <c r="AJ895" s="3"/>
      <c r="AK895" s="3"/>
      <c r="AL895" s="3"/>
      <c r="AM895" s="3"/>
      <c r="AN895" s="3"/>
      <c r="AO895" s="3"/>
      <c r="AP895" s="3"/>
      <c r="AQ895" s="3"/>
      <c r="AR895" s="3"/>
      <c r="AS895" s="3"/>
      <c r="AT895" s="3"/>
      <c r="AU895" s="3"/>
      <c r="AV895" s="3"/>
      <c r="AW895" s="3"/>
      <c r="AX895" s="3"/>
      <c r="AY895" s="3"/>
      <c r="AZ895" s="3"/>
      <c r="BA895" s="3"/>
      <c r="BB895" s="3"/>
      <c r="BC895" s="3"/>
      <c r="BD895" s="3"/>
      <c r="BE895" s="3"/>
      <c r="BF895" s="3"/>
      <c r="BG895" s="3"/>
      <c r="BH895" s="3"/>
      <c r="BI895" s="3"/>
      <c r="BJ895" s="3"/>
      <c r="BK895" s="3"/>
      <c r="BL895" s="3"/>
      <c r="BM895" s="3"/>
      <c r="BN895" s="3"/>
      <c r="BO895" s="3"/>
      <c r="BP895" s="3"/>
      <c r="BQ895" s="3"/>
      <c r="BR895" s="3"/>
      <c r="BS895" s="3"/>
    </row>
    <row r="896" spans="1:71" ht="12.75" hidden="1" customHeight="1">
      <c r="A896" s="3"/>
      <c r="B896" s="3"/>
      <c r="C896" s="3"/>
      <c r="D896" s="3"/>
      <c r="E896" s="3"/>
      <c r="F896" s="3"/>
      <c r="G896" s="3"/>
      <c r="H896" s="3"/>
      <c r="I896" s="3"/>
      <c r="J896" s="3"/>
      <c r="K896" s="3"/>
      <c r="L896" s="3"/>
      <c r="M896" s="3"/>
      <c r="N896" s="3"/>
      <c r="O896" s="3"/>
      <c r="P896" s="3"/>
      <c r="Q896" s="3"/>
      <c r="R896" s="3"/>
      <c r="S896" s="3"/>
      <c r="T896" s="3"/>
      <c r="U896" s="3"/>
      <c r="V896" s="3"/>
      <c r="W896" s="3"/>
      <c r="X896" s="3"/>
      <c r="Y896" s="3"/>
      <c r="Z896" s="3"/>
      <c r="AA896" s="3"/>
      <c r="AB896" s="3"/>
      <c r="AC896" s="3"/>
      <c r="AD896" s="3"/>
      <c r="AE896" s="3"/>
      <c r="AF896" s="3"/>
      <c r="AG896" s="3"/>
      <c r="AH896" s="3"/>
      <c r="AI896" s="3"/>
      <c r="AJ896" s="3"/>
      <c r="AK896" s="3"/>
      <c r="AL896" s="3"/>
      <c r="AM896" s="3"/>
      <c r="AN896" s="3"/>
      <c r="AO896" s="3"/>
      <c r="AP896" s="3"/>
      <c r="AQ896" s="3"/>
      <c r="AR896" s="3"/>
      <c r="AS896" s="3"/>
      <c r="AT896" s="3"/>
      <c r="AU896" s="3"/>
      <c r="AV896" s="3"/>
      <c r="AW896" s="3"/>
      <c r="AX896" s="3"/>
      <c r="AY896" s="3"/>
      <c r="AZ896" s="3"/>
      <c r="BA896" s="3"/>
      <c r="BB896" s="3"/>
      <c r="BC896" s="3"/>
      <c r="BD896" s="3"/>
      <c r="BE896" s="3"/>
      <c r="BF896" s="3"/>
      <c r="BG896" s="3"/>
      <c r="BH896" s="3"/>
      <c r="BI896" s="3"/>
      <c r="BJ896" s="3"/>
      <c r="BK896" s="3"/>
      <c r="BL896" s="3"/>
      <c r="BM896" s="3"/>
      <c r="BN896" s="3"/>
      <c r="BO896" s="3"/>
      <c r="BP896" s="3"/>
      <c r="BQ896" s="3"/>
      <c r="BR896" s="3"/>
      <c r="BS896" s="3"/>
    </row>
    <row r="897" spans="1:71" ht="12.75" hidden="1" customHeight="1">
      <c r="A897" s="3"/>
      <c r="B897" s="3"/>
      <c r="C897" s="3"/>
      <c r="D897" s="3"/>
      <c r="E897" s="3"/>
      <c r="F897" s="3"/>
      <c r="G897" s="3"/>
      <c r="H897" s="3"/>
      <c r="I897" s="3"/>
      <c r="J897" s="3"/>
      <c r="K897" s="3"/>
      <c r="L897" s="3"/>
      <c r="M897" s="3"/>
      <c r="N897" s="3"/>
      <c r="O897" s="3"/>
      <c r="P897" s="3"/>
      <c r="Q897" s="3"/>
      <c r="R897" s="3"/>
      <c r="S897" s="3"/>
      <c r="T897" s="3"/>
      <c r="U897" s="3"/>
      <c r="V897" s="3"/>
      <c r="W897" s="3"/>
      <c r="X897" s="3"/>
      <c r="Y897" s="3"/>
      <c r="Z897" s="3"/>
      <c r="AA897" s="3"/>
      <c r="AB897" s="3"/>
      <c r="AC897" s="3"/>
      <c r="AD897" s="3"/>
      <c r="AE897" s="3"/>
      <c r="AF897" s="3"/>
      <c r="AG897" s="3"/>
      <c r="AH897" s="3"/>
      <c r="AI897" s="3"/>
      <c r="AJ897" s="3"/>
      <c r="AK897" s="3"/>
      <c r="AL897" s="3"/>
      <c r="AM897" s="3"/>
      <c r="AN897" s="3"/>
      <c r="AO897" s="3"/>
      <c r="AP897" s="3"/>
      <c r="AQ897" s="3"/>
      <c r="AR897" s="3"/>
      <c r="AS897" s="3"/>
      <c r="AT897" s="3"/>
      <c r="AU897" s="3"/>
      <c r="AV897" s="3"/>
      <c r="AW897" s="3"/>
      <c r="AX897" s="3"/>
      <c r="AY897" s="3"/>
      <c r="AZ897" s="3"/>
      <c r="BA897" s="3"/>
      <c r="BB897" s="3"/>
      <c r="BC897" s="3"/>
      <c r="BD897" s="3"/>
      <c r="BE897" s="3"/>
      <c r="BF897" s="3"/>
      <c r="BG897" s="3"/>
      <c r="BH897" s="3"/>
      <c r="BI897" s="3"/>
      <c r="BJ897" s="3"/>
      <c r="BK897" s="3"/>
      <c r="BL897" s="3"/>
      <c r="BM897" s="3"/>
      <c r="BN897" s="3"/>
      <c r="BO897" s="3"/>
      <c r="BP897" s="3"/>
      <c r="BQ897" s="3"/>
      <c r="BR897" s="3"/>
      <c r="BS897" s="3"/>
    </row>
    <row r="898" spans="1:71" ht="12.75" hidden="1" customHeight="1">
      <c r="A898" s="3"/>
      <c r="B898" s="3"/>
      <c r="C898" s="3"/>
      <c r="D898" s="3"/>
      <c r="E898" s="3"/>
      <c r="F898" s="3"/>
      <c r="G898" s="3"/>
      <c r="H898" s="3"/>
      <c r="I898" s="3"/>
      <c r="J898" s="3"/>
      <c r="K898" s="3"/>
      <c r="L898" s="3"/>
      <c r="M898" s="3"/>
      <c r="N898" s="3"/>
      <c r="O898" s="3"/>
      <c r="P898" s="3"/>
      <c r="Q898" s="3"/>
      <c r="R898" s="3"/>
      <c r="S898" s="3"/>
      <c r="T898" s="3"/>
      <c r="U898" s="3"/>
      <c r="V898" s="3"/>
      <c r="W898" s="3"/>
      <c r="X898" s="3"/>
      <c r="Y898" s="3"/>
      <c r="Z898" s="3"/>
      <c r="AA898" s="3"/>
      <c r="AB898" s="3"/>
      <c r="AC898" s="3"/>
      <c r="AD898" s="3"/>
      <c r="AE898" s="3"/>
      <c r="AF898" s="3"/>
      <c r="AG898" s="3"/>
      <c r="AH898" s="3"/>
      <c r="AI898" s="3"/>
      <c r="AJ898" s="3"/>
      <c r="AK898" s="3"/>
      <c r="AL898" s="3"/>
      <c r="AM898" s="3"/>
      <c r="AN898" s="3"/>
      <c r="AO898" s="3"/>
      <c r="AP898" s="3"/>
      <c r="AQ898" s="3"/>
      <c r="AR898" s="3"/>
      <c r="AS898" s="3"/>
      <c r="AT898" s="3"/>
      <c r="AU898" s="3"/>
      <c r="AV898" s="3"/>
      <c r="AW898" s="3"/>
      <c r="AX898" s="3"/>
      <c r="AY898" s="3"/>
      <c r="AZ898" s="3"/>
      <c r="BA898" s="3"/>
      <c r="BB898" s="3"/>
      <c r="BC898" s="3"/>
      <c r="BD898" s="3"/>
      <c r="BE898" s="3"/>
      <c r="BF898" s="3"/>
      <c r="BG898" s="3"/>
      <c r="BH898" s="3"/>
      <c r="BI898" s="3"/>
      <c r="BJ898" s="3"/>
      <c r="BK898" s="3"/>
      <c r="BL898" s="3"/>
      <c r="BM898" s="3"/>
      <c r="BN898" s="3"/>
      <c r="BO898" s="3"/>
      <c r="BP898" s="3"/>
      <c r="BQ898" s="3"/>
      <c r="BR898" s="3"/>
      <c r="BS898" s="3"/>
    </row>
    <row r="899" spans="1:71" ht="12.75" hidden="1" customHeight="1">
      <c r="A899" s="3"/>
      <c r="B899" s="3"/>
      <c r="C899" s="3"/>
      <c r="D899" s="3"/>
      <c r="E899" s="3"/>
      <c r="F899" s="3"/>
      <c r="G899" s="3"/>
      <c r="H899" s="3"/>
      <c r="I899" s="3"/>
      <c r="J899" s="3"/>
      <c r="K899" s="3"/>
      <c r="L899" s="3"/>
      <c r="M899" s="3"/>
      <c r="N899" s="3"/>
      <c r="O899" s="3"/>
      <c r="P899" s="3"/>
      <c r="Q899" s="3"/>
      <c r="R899" s="3"/>
      <c r="S899" s="3"/>
      <c r="T899" s="3"/>
      <c r="U899" s="3"/>
      <c r="V899" s="3"/>
      <c r="W899" s="3"/>
      <c r="X899" s="3"/>
      <c r="Y899" s="3"/>
      <c r="Z899" s="3"/>
      <c r="AA899" s="3"/>
      <c r="AB899" s="3"/>
      <c r="AC899" s="3"/>
      <c r="AD899" s="3"/>
      <c r="AE899" s="3"/>
      <c r="AF899" s="3"/>
      <c r="AG899" s="3"/>
      <c r="AH899" s="3"/>
      <c r="AI899" s="3"/>
      <c r="AJ899" s="3"/>
      <c r="AK899" s="3"/>
      <c r="AL899" s="3"/>
      <c r="AM899" s="3"/>
      <c r="AN899" s="3"/>
      <c r="AO899" s="3"/>
      <c r="AP899" s="3"/>
      <c r="AQ899" s="3"/>
      <c r="AR899" s="3"/>
      <c r="AS899" s="3"/>
      <c r="AT899" s="3"/>
      <c r="AU899" s="3"/>
      <c r="AV899" s="3"/>
      <c r="AW899" s="3"/>
      <c r="AX899" s="3"/>
      <c r="AY899" s="3"/>
      <c r="AZ899" s="3"/>
      <c r="BA899" s="3"/>
      <c r="BB899" s="3"/>
      <c r="BC899" s="3"/>
      <c r="BD899" s="3"/>
      <c r="BE899" s="3"/>
      <c r="BF899" s="3"/>
      <c r="BG899" s="3"/>
      <c r="BH899" s="3"/>
      <c r="BI899" s="3"/>
      <c r="BJ899" s="3"/>
      <c r="BK899" s="3"/>
      <c r="BL899" s="3"/>
      <c r="BM899" s="3"/>
      <c r="BN899" s="3"/>
      <c r="BO899" s="3"/>
      <c r="BP899" s="3"/>
      <c r="BQ899" s="3"/>
      <c r="BR899" s="3"/>
      <c r="BS899" s="3"/>
    </row>
    <row r="900" spans="1:71" ht="12.75" hidden="1" customHeight="1">
      <c r="A900" s="3"/>
      <c r="B900" s="3"/>
      <c r="C900" s="3"/>
      <c r="D900" s="3"/>
      <c r="E900" s="3"/>
      <c r="F900" s="3"/>
      <c r="G900" s="3"/>
      <c r="H900" s="3"/>
      <c r="I900" s="3"/>
      <c r="J900" s="3"/>
      <c r="K900" s="3"/>
      <c r="L900" s="3"/>
      <c r="M900" s="3"/>
      <c r="N900" s="3"/>
      <c r="O900" s="3"/>
      <c r="P900" s="3"/>
      <c r="Q900" s="3"/>
      <c r="R900" s="3"/>
      <c r="S900" s="3"/>
      <c r="T900" s="3"/>
      <c r="U900" s="3"/>
      <c r="V900" s="3"/>
      <c r="W900" s="3"/>
      <c r="X900" s="3"/>
      <c r="Y900" s="3"/>
      <c r="Z900" s="3"/>
      <c r="AA900" s="3"/>
      <c r="AB900" s="3"/>
      <c r="AC900" s="3"/>
      <c r="AD900" s="3"/>
      <c r="AE900" s="3"/>
      <c r="AF900" s="3"/>
      <c r="AG900" s="3"/>
      <c r="AH900" s="3"/>
      <c r="AI900" s="3"/>
      <c r="AJ900" s="3"/>
      <c r="AK900" s="3"/>
      <c r="AL900" s="3"/>
      <c r="AM900" s="3"/>
      <c r="AN900" s="3"/>
      <c r="AO900" s="3"/>
      <c r="AP900" s="3"/>
      <c r="AQ900" s="3"/>
      <c r="AR900" s="3"/>
      <c r="AS900" s="3"/>
      <c r="AT900" s="3"/>
      <c r="AU900" s="3"/>
      <c r="AV900" s="3"/>
      <c r="AW900" s="3"/>
      <c r="AX900" s="3"/>
      <c r="AY900" s="3"/>
      <c r="AZ900" s="3"/>
      <c r="BA900" s="3"/>
      <c r="BB900" s="3"/>
      <c r="BC900" s="3"/>
      <c r="BD900" s="3"/>
      <c r="BE900" s="3"/>
      <c r="BF900" s="3"/>
      <c r="BG900" s="3"/>
      <c r="BH900" s="3"/>
      <c r="BI900" s="3"/>
      <c r="BJ900" s="3"/>
      <c r="BK900" s="3"/>
      <c r="BL900" s="3"/>
      <c r="BM900" s="3"/>
      <c r="BN900" s="3"/>
      <c r="BO900" s="3"/>
      <c r="BP900" s="3"/>
      <c r="BQ900" s="3"/>
      <c r="BR900" s="3"/>
      <c r="BS900" s="3"/>
    </row>
    <row r="901" spans="1:71" ht="12.75" hidden="1" customHeight="1">
      <c r="A901" s="3"/>
      <c r="B901" s="3"/>
      <c r="C901" s="3"/>
      <c r="D901" s="3"/>
      <c r="E901" s="3"/>
      <c r="F901" s="3"/>
      <c r="G901" s="3"/>
      <c r="H901" s="3"/>
      <c r="I901" s="3"/>
      <c r="J901" s="3"/>
      <c r="K901" s="3"/>
      <c r="L901" s="3"/>
      <c r="M901" s="3"/>
      <c r="N901" s="3"/>
      <c r="O901" s="3"/>
      <c r="P901" s="3"/>
      <c r="Q901" s="3"/>
      <c r="R901" s="3"/>
      <c r="S901" s="3"/>
      <c r="T901" s="3"/>
      <c r="U901" s="3"/>
      <c r="V901" s="3"/>
      <c r="W901" s="3"/>
      <c r="X901" s="3"/>
      <c r="Y901" s="3"/>
      <c r="Z901" s="3"/>
      <c r="AA901" s="3"/>
      <c r="AB901" s="3"/>
      <c r="AC901" s="3"/>
      <c r="AD901" s="3"/>
      <c r="AE901" s="3"/>
      <c r="AF901" s="3"/>
      <c r="AG901" s="3"/>
      <c r="AH901" s="3"/>
      <c r="AI901" s="3"/>
      <c r="AJ901" s="3"/>
      <c r="AK901" s="3"/>
      <c r="AL901" s="3"/>
      <c r="AM901" s="3"/>
      <c r="AN901" s="3"/>
      <c r="AO901" s="3"/>
      <c r="AP901" s="3"/>
      <c r="AQ901" s="3"/>
      <c r="AR901" s="3"/>
      <c r="AS901" s="3"/>
      <c r="AT901" s="3"/>
      <c r="AU901" s="3"/>
      <c r="AV901" s="3"/>
      <c r="AW901" s="3"/>
      <c r="AX901" s="3"/>
      <c r="AY901" s="3"/>
      <c r="AZ901" s="3"/>
      <c r="BA901" s="3"/>
      <c r="BB901" s="3"/>
      <c r="BC901" s="3"/>
      <c r="BD901" s="3"/>
      <c r="BE901" s="3"/>
      <c r="BF901" s="3"/>
      <c r="BG901" s="3"/>
      <c r="BH901" s="3"/>
      <c r="BI901" s="3"/>
      <c r="BJ901" s="3"/>
      <c r="BK901" s="3"/>
      <c r="BL901" s="3"/>
      <c r="BM901" s="3"/>
      <c r="BN901" s="3"/>
      <c r="BO901" s="3"/>
      <c r="BP901" s="3"/>
      <c r="BQ901" s="3"/>
      <c r="BR901" s="3"/>
      <c r="BS901" s="3"/>
    </row>
    <row r="902" spans="1:71" ht="12.75" hidden="1" customHeight="1">
      <c r="A902" s="3"/>
      <c r="B902" s="3"/>
      <c r="C902" s="3"/>
      <c r="D902" s="3"/>
      <c r="E902" s="3"/>
      <c r="F902" s="3"/>
      <c r="G902" s="3"/>
      <c r="H902" s="3"/>
      <c r="I902" s="3"/>
      <c r="J902" s="3"/>
      <c r="K902" s="3"/>
      <c r="L902" s="3"/>
      <c r="M902" s="3"/>
      <c r="N902" s="3"/>
      <c r="O902" s="3"/>
      <c r="P902" s="3"/>
      <c r="Q902" s="3"/>
      <c r="R902" s="3"/>
      <c r="S902" s="3"/>
      <c r="T902" s="3"/>
      <c r="U902" s="3"/>
      <c r="V902" s="3"/>
      <c r="W902" s="3"/>
      <c r="X902" s="3"/>
      <c r="Y902" s="3"/>
      <c r="Z902" s="3"/>
      <c r="AA902" s="3"/>
      <c r="AB902" s="3"/>
      <c r="AC902" s="3"/>
      <c r="AD902" s="3"/>
      <c r="AE902" s="3"/>
      <c r="AF902" s="3"/>
      <c r="AG902" s="3"/>
      <c r="AH902" s="3"/>
      <c r="AI902" s="3"/>
      <c r="AJ902" s="3"/>
      <c r="AK902" s="3"/>
      <c r="AL902" s="3"/>
      <c r="AM902" s="3"/>
      <c r="AN902" s="3"/>
      <c r="AO902" s="3"/>
      <c r="AP902" s="3"/>
      <c r="AQ902" s="3"/>
      <c r="AR902" s="3"/>
      <c r="AS902" s="3"/>
      <c r="AT902" s="3"/>
      <c r="AU902" s="3"/>
      <c r="AV902" s="3"/>
      <c r="AW902" s="3"/>
      <c r="AX902" s="3"/>
      <c r="AY902" s="3"/>
      <c r="AZ902" s="3"/>
      <c r="BA902" s="3"/>
      <c r="BB902" s="3"/>
      <c r="BC902" s="3"/>
      <c r="BD902" s="3"/>
      <c r="BE902" s="3"/>
      <c r="BF902" s="3"/>
      <c r="BG902" s="3"/>
      <c r="BH902" s="3"/>
      <c r="BI902" s="3"/>
      <c r="BJ902" s="3"/>
      <c r="BK902" s="3"/>
      <c r="BL902" s="3"/>
      <c r="BM902" s="3"/>
      <c r="BN902" s="3"/>
      <c r="BO902" s="3"/>
      <c r="BP902" s="3"/>
      <c r="BQ902" s="3"/>
      <c r="BR902" s="3"/>
      <c r="BS902" s="3"/>
    </row>
    <row r="903" spans="1:71" ht="12.75" hidden="1" customHeight="1">
      <c r="A903" s="3"/>
      <c r="B903" s="3"/>
      <c r="C903" s="3"/>
      <c r="D903" s="3"/>
      <c r="E903" s="3"/>
      <c r="F903" s="3"/>
      <c r="G903" s="3"/>
      <c r="H903" s="3"/>
      <c r="I903" s="3"/>
      <c r="J903" s="3"/>
      <c r="K903" s="3"/>
      <c r="L903" s="3"/>
      <c r="M903" s="3"/>
      <c r="N903" s="3"/>
      <c r="O903" s="3"/>
      <c r="P903" s="3"/>
      <c r="Q903" s="3"/>
      <c r="R903" s="3"/>
      <c r="S903" s="3"/>
      <c r="T903" s="3"/>
      <c r="U903" s="3"/>
      <c r="V903" s="3"/>
      <c r="W903" s="3"/>
      <c r="X903" s="3"/>
      <c r="Y903" s="3"/>
      <c r="Z903" s="3"/>
      <c r="AA903" s="3"/>
      <c r="AB903" s="3"/>
      <c r="AC903" s="3"/>
      <c r="AD903" s="3"/>
      <c r="AE903" s="3"/>
      <c r="AF903" s="3"/>
      <c r="AG903" s="3"/>
      <c r="AH903" s="3"/>
      <c r="AI903" s="3"/>
      <c r="AJ903" s="3"/>
      <c r="AK903" s="3"/>
      <c r="AL903" s="3"/>
      <c r="AM903" s="3"/>
      <c r="AN903" s="3"/>
      <c r="AO903" s="3"/>
      <c r="AP903" s="3"/>
      <c r="AQ903" s="3"/>
      <c r="AR903" s="3"/>
      <c r="AS903" s="3"/>
      <c r="AT903" s="3"/>
      <c r="AU903" s="3"/>
      <c r="AV903" s="3"/>
      <c r="AW903" s="3"/>
      <c r="AX903" s="3"/>
      <c r="AY903" s="3"/>
      <c r="AZ903" s="3"/>
      <c r="BA903" s="3"/>
      <c r="BB903" s="3"/>
      <c r="BC903" s="3"/>
      <c r="BD903" s="3"/>
      <c r="BE903" s="3"/>
      <c r="BF903" s="3"/>
      <c r="BG903" s="3"/>
      <c r="BH903" s="3"/>
      <c r="BI903" s="3"/>
      <c r="BJ903" s="3"/>
      <c r="BK903" s="3"/>
      <c r="BL903" s="3"/>
      <c r="BM903" s="3"/>
      <c r="BN903" s="3"/>
      <c r="BO903" s="3"/>
      <c r="BP903" s="3"/>
      <c r="BQ903" s="3"/>
      <c r="BR903" s="3"/>
      <c r="BS903" s="3"/>
    </row>
    <row r="904" spans="1:71" ht="12.75" hidden="1" customHeight="1">
      <c r="A904" s="3"/>
      <c r="B904" s="3"/>
      <c r="C904" s="3"/>
      <c r="D904" s="3"/>
      <c r="E904" s="3"/>
      <c r="F904" s="3"/>
      <c r="G904" s="3"/>
      <c r="H904" s="3"/>
      <c r="I904" s="3"/>
      <c r="J904" s="3"/>
      <c r="K904" s="3"/>
      <c r="L904" s="3"/>
      <c r="M904" s="3"/>
      <c r="N904" s="3"/>
      <c r="O904" s="3"/>
      <c r="P904" s="3"/>
      <c r="Q904" s="3"/>
      <c r="R904" s="3"/>
      <c r="S904" s="3"/>
      <c r="T904" s="3"/>
      <c r="U904" s="3"/>
      <c r="V904" s="3"/>
      <c r="W904" s="3"/>
      <c r="X904" s="3"/>
      <c r="Y904" s="3"/>
      <c r="Z904" s="3"/>
      <c r="AA904" s="3"/>
      <c r="AB904" s="3"/>
      <c r="AC904" s="3"/>
      <c r="AD904" s="3"/>
      <c r="AE904" s="3"/>
      <c r="AF904" s="3"/>
      <c r="AG904" s="3"/>
      <c r="AH904" s="3"/>
      <c r="AI904" s="3"/>
      <c r="AJ904" s="3"/>
      <c r="AK904" s="3"/>
      <c r="AL904" s="3"/>
      <c r="AM904" s="3"/>
      <c r="AN904" s="3"/>
      <c r="AO904" s="3"/>
      <c r="AP904" s="3"/>
      <c r="AQ904" s="3"/>
      <c r="AR904" s="3"/>
      <c r="AS904" s="3"/>
      <c r="AT904" s="3"/>
      <c r="AU904" s="3"/>
      <c r="AV904" s="3"/>
      <c r="AW904" s="3"/>
      <c r="AX904" s="3"/>
      <c r="AY904" s="3"/>
      <c r="AZ904" s="3"/>
      <c r="BA904" s="3"/>
      <c r="BB904" s="3"/>
      <c r="BC904" s="3"/>
      <c r="BD904" s="3"/>
      <c r="BE904" s="3"/>
      <c r="BF904" s="3"/>
      <c r="BG904" s="3"/>
      <c r="BH904" s="3"/>
      <c r="BI904" s="3"/>
      <c r="BJ904" s="3"/>
      <c r="BK904" s="3"/>
      <c r="BL904" s="3"/>
      <c r="BM904" s="3"/>
      <c r="BN904" s="3"/>
      <c r="BO904" s="3"/>
      <c r="BP904" s="3"/>
      <c r="BQ904" s="3"/>
      <c r="BR904" s="3"/>
      <c r="BS904" s="3"/>
    </row>
    <row r="905" spans="1:71" ht="12.75" hidden="1" customHeight="1">
      <c r="A905" s="3"/>
      <c r="B905" s="3"/>
      <c r="C905" s="3"/>
      <c r="D905" s="3"/>
      <c r="E905" s="3"/>
      <c r="F905" s="3"/>
      <c r="G905" s="3"/>
      <c r="H905" s="3"/>
      <c r="I905" s="3"/>
      <c r="J905" s="3"/>
      <c r="K905" s="3"/>
      <c r="L905" s="3"/>
      <c r="M905" s="3"/>
      <c r="N905" s="3"/>
      <c r="O905" s="3"/>
      <c r="P905" s="3"/>
      <c r="Q905" s="3"/>
      <c r="R905" s="3"/>
      <c r="S905" s="3"/>
      <c r="T905" s="3"/>
      <c r="U905" s="3"/>
      <c r="V905" s="3"/>
      <c r="W905" s="3"/>
      <c r="X905" s="3"/>
      <c r="Y905" s="3"/>
      <c r="Z905" s="3"/>
      <c r="AA905" s="3"/>
      <c r="AB905" s="3"/>
      <c r="AC905" s="3"/>
      <c r="AD905" s="3"/>
      <c r="AE905" s="3"/>
      <c r="AF905" s="3"/>
      <c r="AG905" s="3"/>
      <c r="AH905" s="3"/>
      <c r="AI905" s="3"/>
      <c r="AJ905" s="3"/>
      <c r="AK905" s="3"/>
      <c r="AL905" s="3"/>
      <c r="AM905" s="3"/>
      <c r="AN905" s="3"/>
      <c r="AO905" s="3"/>
      <c r="AP905" s="3"/>
      <c r="AQ905" s="3"/>
      <c r="AR905" s="3"/>
      <c r="AS905" s="3"/>
      <c r="AT905" s="3"/>
      <c r="AU905" s="3"/>
      <c r="AV905" s="3"/>
      <c r="AW905" s="3"/>
      <c r="AX905" s="3"/>
      <c r="AY905" s="3"/>
      <c r="AZ905" s="3"/>
      <c r="BA905" s="3"/>
      <c r="BB905" s="3"/>
      <c r="BC905" s="3"/>
      <c r="BD905" s="3"/>
      <c r="BE905" s="3"/>
      <c r="BF905" s="3"/>
      <c r="BG905" s="3"/>
      <c r="BH905" s="3"/>
      <c r="BI905" s="3"/>
      <c r="BJ905" s="3"/>
      <c r="BK905" s="3"/>
      <c r="BL905" s="3"/>
      <c r="BM905" s="3"/>
      <c r="BN905" s="3"/>
      <c r="BO905" s="3"/>
      <c r="BP905" s="3"/>
      <c r="BQ905" s="3"/>
      <c r="BR905" s="3"/>
      <c r="BS905" s="3"/>
    </row>
    <row r="906" spans="1:71" ht="12.75" hidden="1" customHeight="1">
      <c r="A906" s="3"/>
      <c r="B906" s="3"/>
      <c r="C906" s="3"/>
      <c r="D906" s="3"/>
      <c r="E906" s="3"/>
      <c r="F906" s="3"/>
      <c r="G906" s="3"/>
      <c r="H906" s="3"/>
      <c r="I906" s="3"/>
      <c r="J906" s="3"/>
      <c r="K906" s="3"/>
      <c r="L906" s="3"/>
      <c r="M906" s="3"/>
      <c r="N906" s="3"/>
      <c r="O906" s="3"/>
      <c r="P906" s="3"/>
      <c r="Q906" s="3"/>
      <c r="R906" s="3"/>
      <c r="S906" s="3"/>
      <c r="T906" s="3"/>
      <c r="U906" s="3"/>
      <c r="V906" s="3"/>
      <c r="W906" s="3"/>
      <c r="X906" s="3"/>
      <c r="Y906" s="3"/>
      <c r="Z906" s="3"/>
      <c r="AA906" s="3"/>
      <c r="AB906" s="3"/>
      <c r="AC906" s="3"/>
      <c r="AD906" s="3"/>
      <c r="AE906" s="3"/>
      <c r="AF906" s="3"/>
      <c r="AG906" s="3"/>
      <c r="AH906" s="3"/>
      <c r="AI906" s="3"/>
      <c r="AJ906" s="3"/>
      <c r="AK906" s="3"/>
      <c r="AL906" s="3"/>
      <c r="AM906" s="3"/>
      <c r="AN906" s="3"/>
      <c r="AO906" s="3"/>
      <c r="AP906" s="3"/>
      <c r="AQ906" s="3"/>
      <c r="AR906" s="3"/>
      <c r="AS906" s="3"/>
      <c r="AT906" s="3"/>
      <c r="AU906" s="3"/>
      <c r="AV906" s="3"/>
      <c r="AW906" s="3"/>
      <c r="AX906" s="3"/>
      <c r="AY906" s="3"/>
      <c r="AZ906" s="3"/>
      <c r="BA906" s="3"/>
      <c r="BB906" s="3"/>
      <c r="BC906" s="3"/>
      <c r="BD906" s="3"/>
      <c r="BE906" s="3"/>
      <c r="BF906" s="3"/>
      <c r="BG906" s="3"/>
      <c r="BH906" s="3"/>
      <c r="BI906" s="3"/>
      <c r="BJ906" s="3"/>
      <c r="BK906" s="3"/>
      <c r="BL906" s="3"/>
      <c r="BM906" s="3"/>
      <c r="BN906" s="3"/>
      <c r="BO906" s="3"/>
      <c r="BP906" s="3"/>
      <c r="BQ906" s="3"/>
      <c r="BR906" s="3"/>
      <c r="BS906" s="3"/>
    </row>
    <row r="907" spans="1:71" ht="12.75" hidden="1" customHeight="1">
      <c r="A907" s="3"/>
      <c r="B907" s="3"/>
      <c r="C907" s="3"/>
      <c r="D907" s="3"/>
      <c r="E907" s="3"/>
      <c r="F907" s="3"/>
      <c r="G907" s="3"/>
      <c r="H907" s="3"/>
      <c r="I907" s="3"/>
      <c r="J907" s="3"/>
      <c r="K907" s="3"/>
      <c r="L907" s="3"/>
      <c r="M907" s="3"/>
      <c r="N907" s="3"/>
      <c r="O907" s="3"/>
      <c r="P907" s="3"/>
      <c r="Q907" s="3"/>
      <c r="R907" s="3"/>
      <c r="S907" s="3"/>
      <c r="T907" s="3"/>
      <c r="U907" s="3"/>
      <c r="V907" s="3"/>
      <c r="W907" s="3"/>
      <c r="X907" s="3"/>
      <c r="Y907" s="3"/>
      <c r="Z907" s="3"/>
      <c r="AA907" s="3"/>
      <c r="AB907" s="3"/>
      <c r="AC907" s="3"/>
      <c r="AD907" s="3"/>
      <c r="AE907" s="3"/>
      <c r="AF907" s="3"/>
      <c r="AG907" s="3"/>
      <c r="AH907" s="3"/>
      <c r="AI907" s="3"/>
      <c r="AJ907" s="3"/>
      <c r="AK907" s="3"/>
      <c r="AL907" s="3"/>
      <c r="AM907" s="3"/>
      <c r="AN907" s="3"/>
      <c r="AO907" s="3"/>
      <c r="AP907" s="3"/>
      <c r="AQ907" s="3"/>
      <c r="AR907" s="3"/>
      <c r="AS907" s="3"/>
      <c r="AT907" s="3"/>
      <c r="AU907" s="3"/>
      <c r="AV907" s="3"/>
      <c r="AW907" s="3"/>
      <c r="AX907" s="3"/>
      <c r="AY907" s="3"/>
      <c r="AZ907" s="3"/>
      <c r="BA907" s="3"/>
      <c r="BB907" s="3"/>
      <c r="BC907" s="3"/>
      <c r="BD907" s="3"/>
      <c r="BE907" s="3"/>
      <c r="BF907" s="3"/>
      <c r="BG907" s="3"/>
      <c r="BH907" s="3"/>
      <c r="BI907" s="3"/>
      <c r="BJ907" s="3"/>
      <c r="BK907" s="3"/>
      <c r="BL907" s="3"/>
      <c r="BM907" s="3"/>
      <c r="BN907" s="3"/>
      <c r="BO907" s="3"/>
      <c r="BP907" s="3"/>
      <c r="BQ907" s="3"/>
      <c r="BR907" s="3"/>
      <c r="BS907" s="3"/>
    </row>
    <row r="908" spans="1:71" ht="12.75" hidden="1" customHeight="1">
      <c r="A908" s="3"/>
      <c r="B908" s="3"/>
      <c r="C908" s="3"/>
      <c r="D908" s="3"/>
      <c r="E908" s="3"/>
      <c r="F908" s="3"/>
      <c r="G908" s="3"/>
      <c r="H908" s="3"/>
      <c r="I908" s="3"/>
      <c r="J908" s="3"/>
      <c r="K908" s="3"/>
      <c r="L908" s="3"/>
      <c r="M908" s="3"/>
      <c r="N908" s="3"/>
      <c r="O908" s="3"/>
      <c r="P908" s="3"/>
      <c r="Q908" s="3"/>
      <c r="R908" s="3"/>
      <c r="S908" s="3"/>
      <c r="T908" s="3"/>
      <c r="U908" s="3"/>
      <c r="V908" s="3"/>
      <c r="W908" s="3"/>
      <c r="X908" s="3"/>
      <c r="Y908" s="3"/>
      <c r="Z908" s="3"/>
      <c r="AA908" s="3"/>
      <c r="AB908" s="3"/>
      <c r="AC908" s="3"/>
      <c r="AD908" s="3"/>
      <c r="AE908" s="3"/>
      <c r="AF908" s="3"/>
      <c r="AG908" s="3"/>
      <c r="AH908" s="3"/>
      <c r="AI908" s="3"/>
      <c r="AJ908" s="3"/>
      <c r="AK908" s="3"/>
      <c r="AL908" s="3"/>
      <c r="AM908" s="3"/>
      <c r="AN908" s="3"/>
      <c r="AO908" s="3"/>
      <c r="AP908" s="3"/>
      <c r="AQ908" s="3"/>
      <c r="AR908" s="3"/>
      <c r="AS908" s="3"/>
      <c r="AT908" s="3"/>
      <c r="AU908" s="3"/>
      <c r="AV908" s="3"/>
      <c r="AW908" s="3"/>
      <c r="AX908" s="3"/>
      <c r="AY908" s="3"/>
      <c r="AZ908" s="3"/>
      <c r="BA908" s="3"/>
      <c r="BB908" s="3"/>
      <c r="BC908" s="3"/>
      <c r="BD908" s="3"/>
      <c r="BE908" s="3"/>
      <c r="BF908" s="3"/>
      <c r="BG908" s="3"/>
      <c r="BH908" s="3"/>
      <c r="BI908" s="3"/>
      <c r="BJ908" s="3"/>
      <c r="BK908" s="3"/>
      <c r="BL908" s="3"/>
      <c r="BM908" s="3"/>
      <c r="BN908" s="3"/>
      <c r="BO908" s="3"/>
      <c r="BP908" s="3"/>
      <c r="BQ908" s="3"/>
      <c r="BR908" s="3"/>
      <c r="BS908" s="3"/>
    </row>
    <row r="909" spans="1:71" ht="12.75" hidden="1" customHeight="1">
      <c r="A909" s="3"/>
      <c r="B909" s="3"/>
      <c r="C909" s="3"/>
      <c r="D909" s="3"/>
      <c r="E909" s="3"/>
      <c r="F909" s="3"/>
      <c r="G909" s="3"/>
      <c r="H909" s="3"/>
      <c r="I909" s="3"/>
      <c r="J909" s="3"/>
      <c r="K909" s="3"/>
      <c r="L909" s="3"/>
      <c r="M909" s="3"/>
      <c r="N909" s="3"/>
      <c r="O909" s="3"/>
      <c r="P909" s="3"/>
      <c r="Q909" s="3"/>
      <c r="R909" s="3"/>
      <c r="S909" s="3"/>
      <c r="T909" s="3"/>
      <c r="U909" s="3"/>
      <c r="V909" s="3"/>
      <c r="W909" s="3"/>
      <c r="X909" s="3"/>
      <c r="Y909" s="3"/>
      <c r="Z909" s="3"/>
      <c r="AA909" s="3"/>
      <c r="AB909" s="3"/>
      <c r="AC909" s="3"/>
      <c r="AD909" s="3"/>
      <c r="AE909" s="3"/>
      <c r="AF909" s="3"/>
      <c r="AG909" s="3"/>
      <c r="AH909" s="3"/>
      <c r="AI909" s="3"/>
      <c r="AJ909" s="3"/>
      <c r="AK909" s="3"/>
      <c r="AL909" s="3"/>
      <c r="AM909" s="3"/>
      <c r="AN909" s="3"/>
      <c r="AO909" s="3"/>
      <c r="AP909" s="3"/>
      <c r="AQ909" s="3"/>
      <c r="AR909" s="3"/>
      <c r="AS909" s="3"/>
      <c r="AT909" s="3"/>
      <c r="AU909" s="3"/>
      <c r="AV909" s="3"/>
      <c r="AW909" s="3"/>
      <c r="AX909" s="3"/>
      <c r="AY909" s="3"/>
      <c r="AZ909" s="3"/>
      <c r="BA909" s="3"/>
      <c r="BB909" s="3"/>
      <c r="BC909" s="3"/>
      <c r="BD909" s="3"/>
      <c r="BE909" s="3"/>
      <c r="BF909" s="3"/>
      <c r="BG909" s="3"/>
      <c r="BH909" s="3"/>
      <c r="BI909" s="3"/>
      <c r="BJ909" s="3"/>
      <c r="BK909" s="3"/>
      <c r="BL909" s="3"/>
      <c r="BM909" s="3"/>
      <c r="BN909" s="3"/>
      <c r="BO909" s="3"/>
      <c r="BP909" s="3"/>
      <c r="BQ909" s="3"/>
      <c r="BR909" s="3"/>
      <c r="BS909" s="3"/>
    </row>
    <row r="910" spans="1:71" ht="12.75" hidden="1" customHeight="1">
      <c r="A910" s="3"/>
      <c r="B910" s="3"/>
      <c r="C910" s="3"/>
      <c r="D910" s="3"/>
      <c r="E910" s="3"/>
      <c r="F910" s="3"/>
      <c r="G910" s="3"/>
      <c r="H910" s="3"/>
      <c r="I910" s="3"/>
      <c r="J910" s="3"/>
      <c r="K910" s="3"/>
      <c r="L910" s="3"/>
      <c r="M910" s="3"/>
      <c r="N910" s="3"/>
      <c r="O910" s="3"/>
      <c r="P910" s="3"/>
      <c r="Q910" s="3"/>
      <c r="R910" s="3"/>
      <c r="S910" s="3"/>
      <c r="T910" s="3"/>
      <c r="U910" s="3"/>
      <c r="V910" s="3"/>
      <c r="W910" s="3"/>
      <c r="X910" s="3"/>
      <c r="Y910" s="3"/>
      <c r="Z910" s="3"/>
      <c r="AA910" s="3"/>
      <c r="AB910" s="3"/>
      <c r="AC910" s="3"/>
      <c r="AD910" s="3"/>
      <c r="AE910" s="3"/>
      <c r="AF910" s="3"/>
      <c r="AG910" s="3"/>
      <c r="AH910" s="3"/>
      <c r="AI910" s="3"/>
      <c r="AJ910" s="3"/>
      <c r="AK910" s="3"/>
      <c r="AL910" s="3"/>
      <c r="AM910" s="3"/>
      <c r="AN910" s="3"/>
      <c r="AO910" s="3"/>
      <c r="AP910" s="3"/>
      <c r="AQ910" s="3"/>
      <c r="AR910" s="3"/>
      <c r="AS910" s="3"/>
      <c r="AT910" s="3"/>
      <c r="AU910" s="3"/>
      <c r="AV910" s="3"/>
      <c r="AW910" s="3"/>
      <c r="AX910" s="3"/>
      <c r="AY910" s="3"/>
      <c r="AZ910" s="3"/>
      <c r="BA910" s="3"/>
      <c r="BB910" s="3"/>
      <c r="BC910" s="3"/>
      <c r="BD910" s="3"/>
      <c r="BE910" s="3"/>
      <c r="BF910" s="3"/>
      <c r="BG910" s="3"/>
      <c r="BH910" s="3"/>
      <c r="BI910" s="3"/>
      <c r="BJ910" s="3"/>
      <c r="BK910" s="3"/>
      <c r="BL910" s="3"/>
      <c r="BM910" s="3"/>
      <c r="BN910" s="3"/>
      <c r="BO910" s="3"/>
      <c r="BP910" s="3"/>
      <c r="BQ910" s="3"/>
      <c r="BR910" s="3"/>
      <c r="BS910" s="3"/>
    </row>
    <row r="911" spans="1:71" ht="12.75" hidden="1" customHeight="1">
      <c r="A911" s="3"/>
      <c r="B911" s="3"/>
      <c r="C911" s="3"/>
      <c r="D911" s="3"/>
      <c r="E911" s="3"/>
      <c r="F911" s="3"/>
      <c r="G911" s="3"/>
      <c r="H911" s="3"/>
      <c r="I911" s="3"/>
      <c r="J911" s="3"/>
      <c r="K911" s="3"/>
      <c r="L911" s="3"/>
      <c r="M911" s="3"/>
      <c r="N911" s="3"/>
      <c r="O911" s="3"/>
      <c r="P911" s="3"/>
      <c r="Q911" s="3"/>
      <c r="R911" s="3"/>
      <c r="S911" s="3"/>
      <c r="T911" s="3"/>
      <c r="U911" s="3"/>
      <c r="V911" s="3"/>
      <c r="W911" s="3"/>
      <c r="X911" s="3"/>
      <c r="Y911" s="3"/>
      <c r="Z911" s="3"/>
      <c r="AA911" s="3"/>
      <c r="AB911" s="3"/>
      <c r="AC911" s="3"/>
      <c r="AD911" s="3"/>
      <c r="AE911" s="3"/>
      <c r="AF911" s="3"/>
      <c r="AG911" s="3"/>
      <c r="AH911" s="3"/>
      <c r="AI911" s="3"/>
      <c r="AJ911" s="3"/>
      <c r="AK911" s="3"/>
      <c r="AL911" s="3"/>
      <c r="AM911" s="3"/>
      <c r="AN911" s="3"/>
      <c r="AO911" s="3"/>
      <c r="AP911" s="3"/>
      <c r="AQ911" s="3"/>
      <c r="AR911" s="3"/>
      <c r="AS911" s="3"/>
      <c r="AT911" s="3"/>
      <c r="AU911" s="3"/>
      <c r="AV911" s="3"/>
      <c r="AW911" s="3"/>
      <c r="AX911" s="3"/>
      <c r="AY911" s="3"/>
      <c r="AZ911" s="3"/>
      <c r="BA911" s="3"/>
      <c r="BB911" s="3"/>
      <c r="BC911" s="3"/>
      <c r="BD911" s="3"/>
      <c r="BE911" s="3"/>
      <c r="BF911" s="3"/>
      <c r="BG911" s="3"/>
      <c r="BH911" s="3"/>
      <c r="BI911" s="3"/>
      <c r="BJ911" s="3"/>
      <c r="BK911" s="3"/>
      <c r="BL911" s="3"/>
      <c r="BM911" s="3"/>
      <c r="BN911" s="3"/>
      <c r="BO911" s="3"/>
      <c r="BP911" s="3"/>
      <c r="BQ911" s="3"/>
      <c r="BR911" s="3"/>
      <c r="BS911" s="3"/>
    </row>
    <row r="912" spans="1:71" ht="12.75" hidden="1" customHeight="1">
      <c r="A912" s="3"/>
      <c r="B912" s="3"/>
      <c r="C912" s="3"/>
      <c r="D912" s="3"/>
      <c r="E912" s="3"/>
      <c r="F912" s="3"/>
      <c r="G912" s="3"/>
      <c r="H912" s="3"/>
      <c r="I912" s="3"/>
      <c r="J912" s="3"/>
      <c r="K912" s="3"/>
      <c r="L912" s="3"/>
      <c r="M912" s="3"/>
      <c r="N912" s="3"/>
      <c r="O912" s="3"/>
      <c r="P912" s="3"/>
      <c r="Q912" s="3"/>
      <c r="R912" s="3"/>
      <c r="S912" s="3"/>
      <c r="T912" s="3"/>
      <c r="U912" s="3"/>
      <c r="V912" s="3"/>
      <c r="W912" s="3"/>
      <c r="X912" s="3"/>
      <c r="Y912" s="3"/>
      <c r="Z912" s="3"/>
      <c r="AA912" s="3"/>
      <c r="AB912" s="3"/>
      <c r="AC912" s="3"/>
      <c r="AD912" s="3"/>
      <c r="AE912" s="3"/>
      <c r="AF912" s="3"/>
      <c r="AG912" s="3"/>
      <c r="AH912" s="3"/>
      <c r="AI912" s="3"/>
      <c r="AJ912" s="3"/>
      <c r="AK912" s="3"/>
      <c r="AL912" s="3"/>
      <c r="AM912" s="3"/>
      <c r="AN912" s="3"/>
      <c r="AO912" s="3"/>
      <c r="AP912" s="3"/>
      <c r="AQ912" s="3"/>
      <c r="AR912" s="3"/>
      <c r="AS912" s="3"/>
      <c r="AT912" s="3"/>
      <c r="AU912" s="3"/>
      <c r="AV912" s="3"/>
      <c r="AW912" s="3"/>
      <c r="AX912" s="3"/>
      <c r="AY912" s="3"/>
      <c r="AZ912" s="3"/>
      <c r="BA912" s="3"/>
      <c r="BB912" s="3"/>
      <c r="BC912" s="3"/>
      <c r="BD912" s="3"/>
      <c r="BE912" s="3"/>
      <c r="BF912" s="3"/>
      <c r="BG912" s="3"/>
      <c r="BH912" s="3"/>
      <c r="BI912" s="3"/>
      <c r="BJ912" s="3"/>
      <c r="BK912" s="3"/>
      <c r="BL912" s="3"/>
      <c r="BM912" s="3"/>
      <c r="BN912" s="3"/>
      <c r="BO912" s="3"/>
      <c r="BP912" s="3"/>
      <c r="BQ912" s="3"/>
      <c r="BR912" s="3"/>
      <c r="BS912" s="3"/>
    </row>
    <row r="913" spans="1:71" ht="12.75" hidden="1" customHeight="1">
      <c r="A913" s="3"/>
      <c r="B913" s="3"/>
      <c r="C913" s="3"/>
      <c r="D913" s="3"/>
      <c r="E913" s="3"/>
      <c r="F913" s="3"/>
      <c r="G913" s="3"/>
      <c r="H913" s="3"/>
      <c r="I913" s="3"/>
      <c r="J913" s="3"/>
      <c r="K913" s="3"/>
      <c r="L913" s="3"/>
      <c r="M913" s="3"/>
      <c r="N913" s="3"/>
      <c r="O913" s="3"/>
      <c r="P913" s="3"/>
      <c r="Q913" s="3"/>
      <c r="R913" s="3"/>
      <c r="S913" s="3"/>
      <c r="T913" s="3"/>
      <c r="U913" s="3"/>
      <c r="V913" s="3"/>
      <c r="W913" s="3"/>
      <c r="X913" s="3"/>
      <c r="Y913" s="3"/>
      <c r="Z913" s="3"/>
      <c r="AA913" s="3"/>
      <c r="AB913" s="3"/>
      <c r="AC913" s="3"/>
      <c r="AD913" s="3"/>
      <c r="AE913" s="3"/>
      <c r="AF913" s="3"/>
      <c r="AG913" s="3"/>
      <c r="AH913" s="3"/>
      <c r="AI913" s="3"/>
      <c r="AJ913" s="3"/>
      <c r="AK913" s="3"/>
      <c r="AL913" s="3"/>
      <c r="AM913" s="3"/>
      <c r="AN913" s="3"/>
      <c r="AO913" s="3"/>
      <c r="AP913" s="3"/>
      <c r="AQ913" s="3"/>
      <c r="AR913" s="3"/>
      <c r="AS913" s="3"/>
      <c r="AT913" s="3"/>
      <c r="AU913" s="3"/>
      <c r="AV913" s="3"/>
      <c r="AW913" s="3"/>
      <c r="AX913" s="3"/>
      <c r="AY913" s="3"/>
      <c r="AZ913" s="3"/>
      <c r="BA913" s="3"/>
      <c r="BB913" s="3"/>
      <c r="BC913" s="3"/>
      <c r="BD913" s="3"/>
      <c r="BE913" s="3"/>
      <c r="BF913" s="3"/>
      <c r="BG913" s="3"/>
      <c r="BH913" s="3"/>
      <c r="BI913" s="3"/>
      <c r="BJ913" s="3"/>
      <c r="BK913" s="3"/>
      <c r="BL913" s="3"/>
      <c r="BM913" s="3"/>
      <c r="BN913" s="3"/>
      <c r="BO913" s="3"/>
      <c r="BP913" s="3"/>
      <c r="BQ913" s="3"/>
      <c r="BR913" s="3"/>
      <c r="BS913" s="3"/>
    </row>
    <row r="914" spans="1:71" ht="12.75" hidden="1" customHeight="1">
      <c r="A914" s="3"/>
      <c r="B914" s="3"/>
      <c r="C914" s="3"/>
      <c r="D914" s="3"/>
      <c r="E914" s="3"/>
      <c r="F914" s="3"/>
      <c r="G914" s="3"/>
      <c r="H914" s="3"/>
      <c r="I914" s="3"/>
      <c r="J914" s="3"/>
      <c r="K914" s="3"/>
      <c r="L914" s="3"/>
      <c r="M914" s="3"/>
      <c r="N914" s="3"/>
      <c r="O914" s="3"/>
      <c r="P914" s="3"/>
      <c r="Q914" s="3"/>
      <c r="R914" s="3"/>
      <c r="S914" s="3"/>
      <c r="T914" s="3"/>
      <c r="U914" s="3"/>
      <c r="V914" s="3"/>
      <c r="W914" s="3"/>
      <c r="X914" s="3"/>
      <c r="Y914" s="3"/>
      <c r="Z914" s="3"/>
      <c r="AA914" s="3"/>
      <c r="AB914" s="3"/>
      <c r="AC914" s="3"/>
      <c r="AD914" s="3"/>
      <c r="AE914" s="3"/>
      <c r="AF914" s="3"/>
      <c r="AG914" s="3"/>
      <c r="AH914" s="3"/>
      <c r="AI914" s="3"/>
      <c r="AJ914" s="3"/>
      <c r="AK914" s="3"/>
      <c r="AL914" s="3"/>
      <c r="AM914" s="3"/>
      <c r="AN914" s="3"/>
      <c r="AO914" s="3"/>
      <c r="AP914" s="3"/>
      <c r="AQ914" s="3"/>
      <c r="AR914" s="3"/>
      <c r="AS914" s="3"/>
      <c r="AT914" s="3"/>
      <c r="AU914" s="3"/>
      <c r="AV914" s="3"/>
      <c r="AW914" s="3"/>
      <c r="AX914" s="3"/>
      <c r="AY914" s="3"/>
      <c r="AZ914" s="3"/>
      <c r="BA914" s="3"/>
      <c r="BB914" s="3"/>
      <c r="BC914" s="3"/>
      <c r="BD914" s="3"/>
      <c r="BE914" s="3"/>
      <c r="BF914" s="3"/>
      <c r="BG914" s="3"/>
      <c r="BH914" s="3"/>
      <c r="BI914" s="3"/>
      <c r="BJ914" s="3"/>
      <c r="BK914" s="3"/>
      <c r="BL914" s="3"/>
      <c r="BM914" s="3"/>
      <c r="BN914" s="3"/>
      <c r="BO914" s="3"/>
      <c r="BP914" s="3"/>
      <c r="BQ914" s="3"/>
      <c r="BR914" s="3"/>
      <c r="BS914" s="3"/>
    </row>
    <row r="915" spans="1:71" ht="12.75" hidden="1" customHeight="1">
      <c r="A915" s="3"/>
      <c r="B915" s="3"/>
      <c r="C915" s="3"/>
      <c r="D915" s="3"/>
      <c r="E915" s="3"/>
      <c r="F915" s="3"/>
      <c r="G915" s="3"/>
      <c r="H915" s="3"/>
      <c r="I915" s="3"/>
      <c r="J915" s="3"/>
      <c r="K915" s="3"/>
      <c r="L915" s="3"/>
      <c r="M915" s="3"/>
      <c r="N915" s="3"/>
      <c r="O915" s="3"/>
      <c r="P915" s="3"/>
      <c r="Q915" s="3"/>
      <c r="R915" s="3"/>
      <c r="S915" s="3"/>
      <c r="T915" s="3"/>
      <c r="U915" s="3"/>
      <c r="V915" s="3"/>
      <c r="W915" s="3"/>
      <c r="X915" s="3"/>
      <c r="Y915" s="3"/>
      <c r="Z915" s="3"/>
      <c r="AA915" s="3"/>
      <c r="AB915" s="3"/>
      <c r="AC915" s="3"/>
      <c r="AD915" s="3"/>
      <c r="AE915" s="3"/>
      <c r="AF915" s="3"/>
      <c r="AG915" s="3"/>
      <c r="AH915" s="3"/>
      <c r="AI915" s="3"/>
      <c r="AJ915" s="3"/>
      <c r="AK915" s="3"/>
      <c r="AL915" s="3"/>
      <c r="AM915" s="3"/>
      <c r="AN915" s="3"/>
      <c r="AO915" s="3"/>
      <c r="AP915" s="3"/>
      <c r="AQ915" s="3"/>
      <c r="AR915" s="3"/>
      <c r="AS915" s="3"/>
      <c r="AT915" s="3"/>
      <c r="AU915" s="3"/>
      <c r="AV915" s="3"/>
      <c r="AW915" s="3"/>
      <c r="AX915" s="3"/>
      <c r="AY915" s="3"/>
      <c r="AZ915" s="3"/>
      <c r="BA915" s="3"/>
      <c r="BB915" s="3"/>
      <c r="BC915" s="3"/>
      <c r="BD915" s="3"/>
      <c r="BE915" s="3"/>
      <c r="BF915" s="3"/>
      <c r="BG915" s="3"/>
      <c r="BH915" s="3"/>
      <c r="BI915" s="3"/>
      <c r="BJ915" s="3"/>
      <c r="BK915" s="3"/>
      <c r="BL915" s="3"/>
      <c r="BM915" s="3"/>
      <c r="BN915" s="3"/>
      <c r="BO915" s="3"/>
      <c r="BP915" s="3"/>
      <c r="BQ915" s="3"/>
      <c r="BR915" s="3"/>
      <c r="BS915" s="3"/>
    </row>
    <row r="916" spans="1:71" ht="12.75" hidden="1" customHeight="1">
      <c r="A916" s="3"/>
      <c r="B916" s="3"/>
      <c r="C916" s="3"/>
      <c r="D916" s="3"/>
      <c r="E916" s="3"/>
      <c r="F916" s="3"/>
      <c r="G916" s="3"/>
      <c r="H916" s="3"/>
      <c r="I916" s="3"/>
      <c r="J916" s="3"/>
      <c r="K916" s="3"/>
      <c r="L916" s="3"/>
      <c r="M916" s="3"/>
      <c r="N916" s="3"/>
      <c r="O916" s="3"/>
      <c r="P916" s="3"/>
      <c r="Q916" s="3"/>
      <c r="R916" s="3"/>
      <c r="S916" s="3"/>
      <c r="T916" s="3"/>
      <c r="U916" s="3"/>
      <c r="V916" s="3"/>
      <c r="W916" s="3"/>
      <c r="X916" s="3"/>
      <c r="Y916" s="3"/>
      <c r="Z916" s="3"/>
      <c r="AA916" s="3"/>
      <c r="AB916" s="3"/>
      <c r="AC916" s="3"/>
      <c r="AD916" s="3"/>
      <c r="AE916" s="3"/>
      <c r="AF916" s="3"/>
      <c r="AG916" s="3"/>
      <c r="AH916" s="3"/>
      <c r="AI916" s="3"/>
      <c r="AJ916" s="3"/>
      <c r="AK916" s="3"/>
      <c r="AL916" s="3"/>
      <c r="AM916" s="3"/>
      <c r="AN916" s="3"/>
      <c r="AO916" s="3"/>
      <c r="AP916" s="3"/>
      <c r="AQ916" s="3"/>
      <c r="AR916" s="3"/>
      <c r="AS916" s="3"/>
      <c r="AT916" s="3"/>
      <c r="AU916" s="3"/>
      <c r="AV916" s="3"/>
      <c r="AW916" s="3"/>
      <c r="AX916" s="3"/>
      <c r="AY916" s="3"/>
      <c r="AZ916" s="3"/>
      <c r="BA916" s="3"/>
      <c r="BB916" s="3"/>
      <c r="BC916" s="3"/>
      <c r="BD916" s="3"/>
      <c r="BE916" s="3"/>
      <c r="BF916" s="3"/>
      <c r="BG916" s="3"/>
      <c r="BH916" s="3"/>
      <c r="BI916" s="3"/>
      <c r="BJ916" s="3"/>
      <c r="BK916" s="3"/>
      <c r="BL916" s="3"/>
      <c r="BM916" s="3"/>
      <c r="BN916" s="3"/>
      <c r="BO916" s="3"/>
      <c r="BP916" s="3"/>
      <c r="BQ916" s="3"/>
      <c r="BR916" s="3"/>
      <c r="BS916" s="3"/>
    </row>
    <row r="917" spans="1:71" ht="12.75" hidden="1" customHeight="1">
      <c r="A917" s="3"/>
      <c r="B917" s="3"/>
      <c r="C917" s="3"/>
      <c r="D917" s="3"/>
      <c r="E917" s="3"/>
      <c r="F917" s="3"/>
      <c r="G917" s="3"/>
      <c r="H917" s="3"/>
      <c r="I917" s="3"/>
      <c r="J917" s="3"/>
      <c r="K917" s="3"/>
      <c r="L917" s="3"/>
      <c r="M917" s="3"/>
      <c r="N917" s="3"/>
      <c r="O917" s="3"/>
      <c r="P917" s="3"/>
      <c r="Q917" s="3"/>
      <c r="R917" s="3"/>
      <c r="S917" s="3"/>
      <c r="T917" s="3"/>
      <c r="U917" s="3"/>
      <c r="V917" s="3"/>
      <c r="W917" s="3"/>
      <c r="X917" s="3"/>
      <c r="Y917" s="3"/>
      <c r="Z917" s="3"/>
      <c r="AA917" s="3"/>
      <c r="AB917" s="3"/>
      <c r="AC917" s="3"/>
      <c r="AD917" s="3"/>
      <c r="AE917" s="3"/>
      <c r="AF917" s="3"/>
      <c r="AG917" s="3"/>
      <c r="AH917" s="3"/>
      <c r="AI917" s="3"/>
      <c r="AJ917" s="3"/>
      <c r="AK917" s="3"/>
      <c r="AL917" s="3"/>
      <c r="AM917" s="3"/>
      <c r="AN917" s="3"/>
      <c r="AO917" s="3"/>
      <c r="AP917" s="3"/>
      <c r="AQ917" s="3"/>
      <c r="AR917" s="3"/>
      <c r="AS917" s="3"/>
      <c r="AT917" s="3"/>
      <c r="AU917" s="3"/>
      <c r="AV917" s="3"/>
      <c r="AW917" s="3"/>
      <c r="AX917" s="3"/>
      <c r="AY917" s="3"/>
      <c r="AZ917" s="3"/>
      <c r="BA917" s="3"/>
      <c r="BB917" s="3"/>
      <c r="BC917" s="3"/>
      <c r="BD917" s="3"/>
      <c r="BE917" s="3"/>
      <c r="BF917" s="3"/>
      <c r="BG917" s="3"/>
      <c r="BH917" s="3"/>
      <c r="BI917" s="3"/>
      <c r="BJ917" s="3"/>
      <c r="BK917" s="3"/>
      <c r="BL917" s="3"/>
      <c r="BM917" s="3"/>
      <c r="BN917" s="3"/>
      <c r="BO917" s="3"/>
      <c r="BP917" s="3"/>
      <c r="BQ917" s="3"/>
      <c r="BR917" s="3"/>
      <c r="BS917" s="3"/>
    </row>
    <row r="918" spans="1:71" ht="12.75" hidden="1" customHeight="1">
      <c r="A918" s="3"/>
      <c r="B918" s="3"/>
      <c r="C918" s="3"/>
      <c r="D918" s="3"/>
      <c r="E918" s="3"/>
      <c r="F918" s="3"/>
      <c r="G918" s="3"/>
      <c r="H918" s="3"/>
      <c r="I918" s="3"/>
      <c r="J918" s="3"/>
      <c r="K918" s="3"/>
      <c r="L918" s="3"/>
      <c r="M918" s="3"/>
      <c r="N918" s="3"/>
      <c r="O918" s="3"/>
      <c r="P918" s="3"/>
      <c r="Q918" s="3"/>
      <c r="R918" s="3"/>
      <c r="S918" s="3"/>
      <c r="T918" s="3"/>
      <c r="U918" s="3"/>
      <c r="V918" s="3"/>
      <c r="W918" s="3"/>
      <c r="X918" s="3"/>
      <c r="Y918" s="3"/>
      <c r="Z918" s="3"/>
      <c r="AA918" s="3"/>
      <c r="AB918" s="3"/>
      <c r="AC918" s="3"/>
      <c r="AD918" s="3"/>
      <c r="AE918" s="3"/>
      <c r="AF918" s="3"/>
      <c r="AG918" s="3"/>
      <c r="AH918" s="3"/>
      <c r="AI918" s="3"/>
      <c r="AJ918" s="3"/>
      <c r="AK918" s="3"/>
      <c r="AL918" s="3"/>
      <c r="AM918" s="3"/>
      <c r="AN918" s="3"/>
      <c r="AO918" s="3"/>
      <c r="AP918" s="3"/>
      <c r="AQ918" s="3"/>
      <c r="AR918" s="3"/>
      <c r="AS918" s="3"/>
      <c r="AT918" s="3"/>
      <c r="AU918" s="3"/>
      <c r="AV918" s="3"/>
      <c r="AW918" s="3"/>
      <c r="AX918" s="3"/>
      <c r="AY918" s="3"/>
      <c r="AZ918" s="3"/>
      <c r="BA918" s="3"/>
      <c r="BB918" s="3"/>
      <c r="BC918" s="3"/>
      <c r="BD918" s="3"/>
      <c r="BE918" s="3"/>
      <c r="BF918" s="3"/>
      <c r="BG918" s="3"/>
      <c r="BH918" s="3"/>
      <c r="BI918" s="3"/>
      <c r="BJ918" s="3"/>
      <c r="BK918" s="3"/>
      <c r="BL918" s="3"/>
      <c r="BM918" s="3"/>
      <c r="BN918" s="3"/>
      <c r="BO918" s="3"/>
      <c r="BP918" s="3"/>
      <c r="BQ918" s="3"/>
      <c r="BR918" s="3"/>
      <c r="BS918" s="3"/>
    </row>
    <row r="919" spans="1:71" ht="12.75" hidden="1" customHeight="1">
      <c r="A919" s="3"/>
      <c r="B919" s="3"/>
      <c r="C919" s="3"/>
      <c r="D919" s="3"/>
      <c r="E919" s="3"/>
      <c r="F919" s="3"/>
      <c r="G919" s="3"/>
      <c r="H919" s="3"/>
      <c r="I919" s="3"/>
      <c r="J919" s="3"/>
      <c r="K919" s="3"/>
      <c r="L919" s="3"/>
      <c r="M919" s="3"/>
      <c r="N919" s="3"/>
      <c r="O919" s="3"/>
      <c r="P919" s="3"/>
      <c r="Q919" s="3"/>
      <c r="R919" s="3"/>
      <c r="S919" s="3"/>
      <c r="T919" s="3"/>
      <c r="U919" s="3"/>
      <c r="V919" s="3"/>
      <c r="W919" s="3"/>
      <c r="X919" s="3"/>
      <c r="Y919" s="3"/>
      <c r="Z919" s="3"/>
      <c r="AA919" s="3"/>
      <c r="AB919" s="3"/>
      <c r="AC919" s="3"/>
      <c r="AD919" s="3"/>
      <c r="AE919" s="3"/>
      <c r="AF919" s="3"/>
      <c r="AG919" s="3"/>
      <c r="AH919" s="3"/>
      <c r="AI919" s="3"/>
      <c r="AJ919" s="3"/>
      <c r="AK919" s="3"/>
      <c r="AL919" s="3"/>
      <c r="AM919" s="3"/>
      <c r="AN919" s="3"/>
      <c r="AO919" s="3"/>
      <c r="AP919" s="3"/>
      <c r="AQ919" s="3"/>
      <c r="AR919" s="3"/>
      <c r="AS919" s="3"/>
      <c r="AT919" s="3"/>
      <c r="AU919" s="3"/>
      <c r="AV919" s="3"/>
      <c r="AW919" s="3"/>
      <c r="AX919" s="3"/>
      <c r="AY919" s="3"/>
      <c r="AZ919" s="3"/>
      <c r="BA919" s="3"/>
      <c r="BB919" s="3"/>
      <c r="BC919" s="3"/>
      <c r="BD919" s="3"/>
      <c r="BE919" s="3"/>
      <c r="BF919" s="3"/>
      <c r="BG919" s="3"/>
      <c r="BH919" s="3"/>
      <c r="BI919" s="3"/>
      <c r="BJ919" s="3"/>
      <c r="BK919" s="3"/>
      <c r="BL919" s="3"/>
      <c r="BM919" s="3"/>
      <c r="BN919" s="3"/>
      <c r="BO919" s="3"/>
      <c r="BP919" s="3"/>
      <c r="BQ919" s="3"/>
      <c r="BR919" s="3"/>
      <c r="BS919" s="3"/>
    </row>
    <row r="920" spans="1:71" ht="12.75" hidden="1" customHeight="1">
      <c r="A920" s="3"/>
      <c r="B920" s="3"/>
      <c r="C920" s="3"/>
      <c r="D920" s="3"/>
      <c r="E920" s="3"/>
      <c r="F920" s="3"/>
      <c r="G920" s="3"/>
      <c r="H920" s="3"/>
      <c r="I920" s="3"/>
      <c r="J920" s="3"/>
      <c r="K920" s="3"/>
      <c r="L920" s="3"/>
      <c r="M920" s="3"/>
      <c r="N920" s="3"/>
      <c r="O920" s="3"/>
      <c r="P920" s="3"/>
      <c r="Q920" s="3"/>
      <c r="R920" s="3"/>
      <c r="S920" s="3"/>
      <c r="T920" s="3"/>
      <c r="U920" s="3"/>
      <c r="V920" s="3"/>
      <c r="W920" s="3"/>
      <c r="X920" s="3"/>
      <c r="Y920" s="3"/>
      <c r="Z920" s="3"/>
      <c r="AA920" s="3"/>
      <c r="AB920" s="3"/>
      <c r="AC920" s="3"/>
      <c r="AD920" s="3"/>
      <c r="AE920" s="3"/>
      <c r="AF920" s="3"/>
      <c r="AG920" s="3"/>
      <c r="AH920" s="3"/>
      <c r="AI920" s="3"/>
      <c r="AJ920" s="3"/>
      <c r="AK920" s="3"/>
      <c r="AL920" s="3"/>
      <c r="AM920" s="3"/>
      <c r="AN920" s="3"/>
      <c r="AO920" s="3"/>
      <c r="AP920" s="3"/>
      <c r="AQ920" s="3"/>
      <c r="AR920" s="3"/>
      <c r="AS920" s="3"/>
      <c r="AT920" s="3"/>
      <c r="AU920" s="3"/>
      <c r="AV920" s="3"/>
      <c r="AW920" s="3"/>
      <c r="AX920" s="3"/>
      <c r="AY920" s="3"/>
      <c r="AZ920" s="3"/>
      <c r="BA920" s="3"/>
      <c r="BB920" s="3"/>
      <c r="BC920" s="3"/>
      <c r="BD920" s="3"/>
      <c r="BE920" s="3"/>
      <c r="BF920" s="3"/>
      <c r="BG920" s="3"/>
      <c r="BH920" s="3"/>
      <c r="BI920" s="3"/>
      <c r="BJ920" s="3"/>
      <c r="BK920" s="3"/>
      <c r="BL920" s="3"/>
      <c r="BM920" s="3"/>
      <c r="BN920" s="3"/>
      <c r="BO920" s="3"/>
      <c r="BP920" s="3"/>
      <c r="BQ920" s="3"/>
      <c r="BR920" s="3"/>
      <c r="BS920" s="3"/>
    </row>
    <row r="921" spans="1:71" ht="12.75" hidden="1" customHeight="1">
      <c r="A921" s="3"/>
      <c r="B921" s="3"/>
      <c r="C921" s="3"/>
      <c r="D921" s="3"/>
      <c r="E921" s="3"/>
      <c r="F921" s="3"/>
      <c r="G921" s="3"/>
      <c r="H921" s="3"/>
      <c r="I921" s="3"/>
      <c r="J921" s="3"/>
      <c r="K921" s="3"/>
      <c r="L921" s="3"/>
      <c r="M921" s="3"/>
      <c r="N921" s="3"/>
      <c r="O921" s="3"/>
      <c r="P921" s="3"/>
      <c r="Q921" s="3"/>
      <c r="R921" s="3"/>
      <c r="S921" s="3"/>
      <c r="T921" s="3"/>
      <c r="U921" s="3"/>
      <c r="V921" s="3"/>
      <c r="W921" s="3"/>
      <c r="X921" s="3"/>
      <c r="Y921" s="3"/>
      <c r="Z921" s="3"/>
      <c r="AA921" s="3"/>
      <c r="AB921" s="3"/>
      <c r="AC921" s="3"/>
      <c r="AD921" s="3"/>
      <c r="AE921" s="3"/>
      <c r="AF921" s="3"/>
      <c r="AG921" s="3"/>
      <c r="AH921" s="3"/>
      <c r="AI921" s="3"/>
      <c r="AJ921" s="3"/>
      <c r="AK921" s="3"/>
      <c r="AL921" s="3"/>
      <c r="AM921" s="3"/>
      <c r="AN921" s="3"/>
      <c r="AO921" s="3"/>
      <c r="AP921" s="3"/>
      <c r="AQ921" s="3"/>
      <c r="AR921" s="3"/>
      <c r="AS921" s="3"/>
      <c r="AT921" s="3"/>
      <c r="AU921" s="3"/>
      <c r="AV921" s="3"/>
      <c r="AW921" s="3"/>
      <c r="AX921" s="3"/>
      <c r="AY921" s="3"/>
      <c r="AZ921" s="3"/>
      <c r="BA921" s="3"/>
      <c r="BB921" s="3"/>
      <c r="BC921" s="3"/>
      <c r="BD921" s="3"/>
      <c r="BE921" s="3"/>
      <c r="BF921" s="3"/>
      <c r="BG921" s="3"/>
      <c r="BH921" s="3"/>
      <c r="BI921" s="3"/>
      <c r="BJ921" s="3"/>
      <c r="BK921" s="3"/>
      <c r="BL921" s="3"/>
      <c r="BM921" s="3"/>
      <c r="BN921" s="3"/>
      <c r="BO921" s="3"/>
      <c r="BP921" s="3"/>
      <c r="BQ921" s="3"/>
      <c r="BR921" s="3"/>
      <c r="BS921" s="3"/>
    </row>
    <row r="922" spans="1:71" ht="12.75" hidden="1" customHeight="1">
      <c r="A922" s="3"/>
      <c r="B922" s="3"/>
      <c r="C922" s="3"/>
      <c r="D922" s="3"/>
      <c r="E922" s="3"/>
      <c r="F922" s="3"/>
      <c r="G922" s="3"/>
      <c r="H922" s="3"/>
      <c r="I922" s="3"/>
      <c r="J922" s="3"/>
      <c r="K922" s="3"/>
      <c r="L922" s="3"/>
      <c r="M922" s="3"/>
      <c r="N922" s="3"/>
      <c r="O922" s="3"/>
      <c r="P922" s="3"/>
      <c r="Q922" s="3"/>
      <c r="R922" s="3"/>
      <c r="S922" s="3"/>
      <c r="T922" s="3"/>
      <c r="U922" s="3"/>
      <c r="V922" s="3"/>
      <c r="W922" s="3"/>
      <c r="X922" s="3"/>
      <c r="Y922" s="3"/>
      <c r="Z922" s="3"/>
      <c r="AA922" s="3"/>
      <c r="AB922" s="3"/>
      <c r="AC922" s="3"/>
      <c r="AD922" s="3"/>
      <c r="AE922" s="3"/>
      <c r="AF922" s="3"/>
      <c r="AG922" s="3"/>
      <c r="AH922" s="3"/>
      <c r="AI922" s="3"/>
      <c r="AJ922" s="3"/>
      <c r="AK922" s="3"/>
      <c r="AL922" s="3"/>
      <c r="AM922" s="3"/>
      <c r="AN922" s="3"/>
      <c r="AO922" s="3"/>
      <c r="AP922" s="3"/>
      <c r="AQ922" s="3"/>
      <c r="AR922" s="3"/>
      <c r="AS922" s="3"/>
      <c r="AT922" s="3"/>
      <c r="AU922" s="3"/>
      <c r="AV922" s="3"/>
      <c r="AW922" s="3"/>
      <c r="AX922" s="3"/>
      <c r="AY922" s="3"/>
      <c r="AZ922" s="3"/>
      <c r="BA922" s="3"/>
      <c r="BB922" s="3"/>
      <c r="BC922" s="3"/>
      <c r="BD922" s="3"/>
      <c r="BE922" s="3"/>
      <c r="BF922" s="3"/>
      <c r="BG922" s="3"/>
      <c r="BH922" s="3"/>
      <c r="BI922" s="3"/>
      <c r="BJ922" s="3"/>
      <c r="BK922" s="3"/>
      <c r="BL922" s="3"/>
      <c r="BM922" s="3"/>
      <c r="BN922" s="3"/>
      <c r="BO922" s="3"/>
      <c r="BP922" s="3"/>
      <c r="BQ922" s="3"/>
      <c r="BR922" s="3"/>
      <c r="BS922" s="3"/>
    </row>
    <row r="923" spans="1:71" ht="12.75" hidden="1" customHeight="1">
      <c r="A923" s="3"/>
      <c r="B923" s="3"/>
      <c r="C923" s="3"/>
      <c r="D923" s="3"/>
      <c r="E923" s="3"/>
      <c r="F923" s="3"/>
      <c r="G923" s="3"/>
      <c r="H923" s="3"/>
      <c r="I923" s="3"/>
      <c r="J923" s="3"/>
      <c r="K923" s="3"/>
      <c r="L923" s="3"/>
      <c r="M923" s="3"/>
      <c r="N923" s="3"/>
      <c r="O923" s="3"/>
      <c r="P923" s="3"/>
      <c r="Q923" s="3"/>
      <c r="R923" s="3"/>
      <c r="S923" s="3"/>
      <c r="T923" s="3"/>
      <c r="U923" s="3"/>
      <c r="V923" s="3"/>
      <c r="W923" s="3"/>
      <c r="X923" s="3"/>
      <c r="Y923" s="3"/>
      <c r="Z923" s="3"/>
      <c r="AA923" s="3"/>
      <c r="AB923" s="3"/>
      <c r="AC923" s="3"/>
      <c r="AD923" s="3"/>
      <c r="AE923" s="3"/>
      <c r="AF923" s="3"/>
      <c r="AG923" s="3"/>
      <c r="AH923" s="3"/>
      <c r="AI923" s="3"/>
      <c r="AJ923" s="3"/>
      <c r="AK923" s="3"/>
      <c r="AL923" s="3"/>
      <c r="AM923" s="3"/>
      <c r="AN923" s="3"/>
      <c r="AO923" s="3"/>
      <c r="AP923" s="3"/>
      <c r="AQ923" s="3"/>
      <c r="AR923" s="3"/>
      <c r="AS923" s="3"/>
      <c r="AT923" s="3"/>
      <c r="AU923" s="3"/>
      <c r="AV923" s="3"/>
      <c r="AW923" s="3"/>
      <c r="AX923" s="3"/>
      <c r="AY923" s="3"/>
      <c r="AZ923" s="3"/>
      <c r="BA923" s="3"/>
      <c r="BB923" s="3"/>
      <c r="BC923" s="3"/>
      <c r="BD923" s="3"/>
      <c r="BE923" s="3"/>
      <c r="BF923" s="3"/>
      <c r="BG923" s="3"/>
      <c r="BH923" s="3"/>
      <c r="BI923" s="3"/>
      <c r="BJ923" s="3"/>
      <c r="BK923" s="3"/>
      <c r="BL923" s="3"/>
      <c r="BM923" s="3"/>
      <c r="BN923" s="3"/>
      <c r="BO923" s="3"/>
      <c r="BP923" s="3"/>
      <c r="BQ923" s="3"/>
      <c r="BR923" s="3"/>
      <c r="BS923" s="3"/>
    </row>
    <row r="924" spans="1:71" ht="12.75" hidden="1" customHeight="1">
      <c r="A924" s="3"/>
      <c r="B924" s="3"/>
      <c r="C924" s="3"/>
      <c r="D924" s="3"/>
      <c r="E924" s="3"/>
      <c r="F924" s="3"/>
      <c r="G924" s="3"/>
      <c r="H924" s="3"/>
      <c r="I924" s="3"/>
      <c r="J924" s="3"/>
      <c r="K924" s="3"/>
      <c r="L924" s="3"/>
      <c r="M924" s="3"/>
      <c r="N924" s="3"/>
      <c r="O924" s="3"/>
      <c r="P924" s="3"/>
      <c r="Q924" s="3"/>
      <c r="R924" s="3"/>
      <c r="S924" s="3"/>
      <c r="T924" s="3"/>
      <c r="U924" s="3"/>
      <c r="V924" s="3"/>
      <c r="W924" s="3"/>
      <c r="X924" s="3"/>
      <c r="Y924" s="3"/>
      <c r="Z924" s="3"/>
      <c r="AA924" s="3"/>
      <c r="AB924" s="3"/>
      <c r="AC924" s="3"/>
      <c r="AD924" s="3"/>
      <c r="AE924" s="3"/>
      <c r="AF924" s="3"/>
      <c r="AG924" s="3"/>
      <c r="AH924" s="3"/>
      <c r="AI924" s="3"/>
      <c r="AJ924" s="3"/>
      <c r="AK924" s="3"/>
      <c r="AL924" s="3"/>
      <c r="AM924" s="3"/>
      <c r="AN924" s="3"/>
      <c r="AO924" s="3"/>
      <c r="AP924" s="3"/>
      <c r="AQ924" s="3"/>
      <c r="AR924" s="3"/>
      <c r="AS924" s="3"/>
      <c r="AT924" s="3"/>
      <c r="AU924" s="3"/>
      <c r="AV924" s="3"/>
      <c r="AW924" s="3"/>
      <c r="AX924" s="3"/>
      <c r="AY924" s="3"/>
      <c r="AZ924" s="3"/>
      <c r="BA924" s="3"/>
      <c r="BB924" s="3"/>
      <c r="BC924" s="3"/>
      <c r="BD924" s="3"/>
      <c r="BE924" s="3"/>
      <c r="BF924" s="3"/>
      <c r="BG924" s="3"/>
      <c r="BH924" s="3"/>
      <c r="BI924" s="3"/>
      <c r="BJ924" s="3"/>
      <c r="BK924" s="3"/>
      <c r="BL924" s="3"/>
      <c r="BM924" s="3"/>
      <c r="BN924" s="3"/>
      <c r="BO924" s="3"/>
      <c r="BP924" s="3"/>
      <c r="BQ924" s="3"/>
      <c r="BR924" s="3"/>
      <c r="BS924" s="3"/>
    </row>
    <row r="925" spans="1:71" ht="12.75" hidden="1" customHeight="1">
      <c r="A925" s="3"/>
      <c r="B925" s="3"/>
      <c r="C925" s="3"/>
      <c r="D925" s="3"/>
      <c r="E925" s="3"/>
      <c r="F925" s="3"/>
      <c r="G925" s="3"/>
      <c r="H925" s="3"/>
      <c r="I925" s="3"/>
      <c r="J925" s="3"/>
      <c r="K925" s="3"/>
      <c r="L925" s="3"/>
      <c r="M925" s="3"/>
      <c r="N925" s="3"/>
      <c r="O925" s="3"/>
      <c r="P925" s="3"/>
      <c r="Q925" s="3"/>
      <c r="R925" s="3"/>
      <c r="S925" s="3"/>
      <c r="T925" s="3"/>
      <c r="U925" s="3"/>
      <c r="V925" s="3"/>
      <c r="W925" s="3"/>
      <c r="X925" s="3"/>
      <c r="Y925" s="3"/>
      <c r="Z925" s="3"/>
      <c r="AA925" s="3"/>
      <c r="AB925" s="3"/>
      <c r="AC925" s="3"/>
      <c r="AD925" s="3"/>
      <c r="AE925" s="3"/>
      <c r="AF925" s="3"/>
      <c r="AG925" s="3"/>
      <c r="AH925" s="3"/>
      <c r="AI925" s="3"/>
      <c r="AJ925" s="3"/>
      <c r="AK925" s="3"/>
      <c r="AL925" s="3"/>
      <c r="AM925" s="3"/>
      <c r="AN925" s="3"/>
      <c r="AO925" s="3"/>
      <c r="AP925" s="3"/>
      <c r="AQ925" s="3"/>
      <c r="AR925" s="3"/>
      <c r="AS925" s="3"/>
      <c r="AT925" s="3"/>
      <c r="AU925" s="3"/>
      <c r="AV925" s="3"/>
      <c r="AW925" s="3"/>
      <c r="AX925" s="3"/>
      <c r="AY925" s="3"/>
      <c r="AZ925" s="3"/>
      <c r="BA925" s="3"/>
      <c r="BB925" s="3"/>
      <c r="BC925" s="3"/>
      <c r="BD925" s="3"/>
      <c r="BE925" s="3"/>
      <c r="BF925" s="3"/>
      <c r="BG925" s="3"/>
      <c r="BH925" s="3"/>
      <c r="BI925" s="3"/>
      <c r="BJ925" s="3"/>
      <c r="BK925" s="3"/>
      <c r="BL925" s="3"/>
      <c r="BM925" s="3"/>
      <c r="BN925" s="3"/>
      <c r="BO925" s="3"/>
      <c r="BP925" s="3"/>
      <c r="BQ925" s="3"/>
      <c r="BR925" s="3"/>
      <c r="BS925" s="3"/>
    </row>
    <row r="926" spans="1:71" ht="12.75" hidden="1" customHeight="1">
      <c r="A926" s="3"/>
      <c r="B926" s="3"/>
      <c r="C926" s="3"/>
      <c r="D926" s="3"/>
      <c r="E926" s="3"/>
      <c r="F926" s="3"/>
      <c r="G926" s="3"/>
      <c r="H926" s="3"/>
      <c r="I926" s="3"/>
      <c r="J926" s="3"/>
      <c r="K926" s="3"/>
      <c r="L926" s="3"/>
      <c r="M926" s="3"/>
      <c r="N926" s="3"/>
      <c r="O926" s="3"/>
      <c r="P926" s="3"/>
      <c r="Q926" s="3"/>
      <c r="R926" s="3"/>
      <c r="S926" s="3"/>
      <c r="T926" s="3"/>
      <c r="U926" s="3"/>
      <c r="V926" s="3"/>
      <c r="W926" s="3"/>
      <c r="X926" s="3"/>
      <c r="Y926" s="3"/>
      <c r="Z926" s="3"/>
      <c r="AA926" s="3"/>
      <c r="AB926" s="3"/>
      <c r="AC926" s="3"/>
      <c r="AD926" s="3"/>
      <c r="AE926" s="3"/>
      <c r="AF926" s="3"/>
      <c r="AG926" s="3"/>
      <c r="AH926" s="3"/>
      <c r="AI926" s="3"/>
      <c r="AJ926" s="3"/>
      <c r="AK926" s="3"/>
      <c r="AL926" s="3"/>
      <c r="AM926" s="3"/>
      <c r="AN926" s="3"/>
      <c r="AO926" s="3"/>
      <c r="AP926" s="3"/>
      <c r="AQ926" s="3"/>
      <c r="AR926" s="3"/>
      <c r="AS926" s="3"/>
      <c r="AT926" s="3"/>
      <c r="AU926" s="3"/>
      <c r="AV926" s="3"/>
      <c r="AW926" s="3"/>
      <c r="AX926" s="3"/>
      <c r="AY926" s="3"/>
      <c r="AZ926" s="3"/>
      <c r="BA926" s="3"/>
      <c r="BB926" s="3"/>
      <c r="BC926" s="3"/>
      <c r="BD926" s="3"/>
      <c r="BE926" s="3"/>
      <c r="BF926" s="3"/>
      <c r="BG926" s="3"/>
      <c r="BH926" s="3"/>
      <c r="BI926" s="3"/>
      <c r="BJ926" s="3"/>
      <c r="BK926" s="3"/>
      <c r="BL926" s="3"/>
      <c r="BM926" s="3"/>
      <c r="BN926" s="3"/>
      <c r="BO926" s="3"/>
      <c r="BP926" s="3"/>
      <c r="BQ926" s="3"/>
      <c r="BR926" s="3"/>
      <c r="BS926" s="3"/>
    </row>
    <row r="927" spans="1:71" ht="12.75" hidden="1" customHeight="1">
      <c r="A927" s="3"/>
      <c r="B927" s="3"/>
      <c r="C927" s="3"/>
      <c r="D927" s="3"/>
      <c r="E927" s="3"/>
      <c r="F927" s="3"/>
      <c r="G927" s="3"/>
      <c r="H927" s="3"/>
      <c r="I927" s="3"/>
      <c r="J927" s="3"/>
      <c r="K927" s="3"/>
      <c r="L927" s="3"/>
      <c r="M927" s="3"/>
      <c r="N927" s="3"/>
      <c r="O927" s="3"/>
      <c r="P927" s="3"/>
      <c r="Q927" s="3"/>
      <c r="R927" s="3"/>
      <c r="S927" s="3"/>
      <c r="T927" s="3"/>
      <c r="U927" s="3"/>
      <c r="V927" s="3"/>
      <c r="W927" s="3"/>
      <c r="X927" s="3"/>
      <c r="Y927" s="3"/>
      <c r="Z927" s="3"/>
      <c r="AA927" s="3"/>
      <c r="AB927" s="3"/>
      <c r="AC927" s="3"/>
      <c r="AD927" s="3"/>
      <c r="AE927" s="3"/>
      <c r="AF927" s="3"/>
      <c r="AG927" s="3"/>
      <c r="AH927" s="3"/>
      <c r="AI927" s="3"/>
      <c r="AJ927" s="3"/>
      <c r="AK927" s="3"/>
      <c r="AL927" s="3"/>
      <c r="AM927" s="3"/>
      <c r="AN927" s="3"/>
      <c r="AO927" s="3"/>
      <c r="AP927" s="3"/>
      <c r="AQ927" s="3"/>
      <c r="AR927" s="3"/>
      <c r="AS927" s="3"/>
      <c r="AT927" s="3"/>
      <c r="AU927" s="3"/>
      <c r="AV927" s="3"/>
      <c r="AW927" s="3"/>
      <c r="AX927" s="3"/>
      <c r="AY927" s="3"/>
      <c r="AZ927" s="3"/>
      <c r="BA927" s="3"/>
      <c r="BB927" s="3"/>
      <c r="BC927" s="3"/>
      <c r="BD927" s="3"/>
      <c r="BE927" s="3"/>
      <c r="BF927" s="3"/>
      <c r="BG927" s="3"/>
      <c r="BH927" s="3"/>
      <c r="BI927" s="3"/>
      <c r="BJ927" s="3"/>
      <c r="BK927" s="3"/>
      <c r="BL927" s="3"/>
      <c r="BM927" s="3"/>
      <c r="BN927" s="3"/>
      <c r="BO927" s="3"/>
      <c r="BP927" s="3"/>
      <c r="BQ927" s="3"/>
      <c r="BR927" s="3"/>
      <c r="BS927" s="3"/>
    </row>
    <row r="928" spans="1:71" ht="12.75" hidden="1" customHeight="1">
      <c r="A928" s="3"/>
      <c r="B928" s="3"/>
      <c r="C928" s="3"/>
      <c r="D928" s="3"/>
      <c r="E928" s="3"/>
      <c r="F928" s="3"/>
      <c r="G928" s="3"/>
      <c r="H928" s="3"/>
      <c r="I928" s="3"/>
      <c r="J928" s="3"/>
      <c r="K928" s="3"/>
      <c r="L928" s="3"/>
      <c r="M928" s="3"/>
      <c r="N928" s="3"/>
      <c r="O928" s="3"/>
      <c r="P928" s="3"/>
      <c r="Q928" s="3"/>
      <c r="R928" s="3"/>
      <c r="S928" s="3"/>
      <c r="T928" s="3"/>
      <c r="U928" s="3"/>
      <c r="V928" s="3"/>
      <c r="W928" s="3"/>
      <c r="X928" s="3"/>
      <c r="Y928" s="3"/>
      <c r="Z928" s="3"/>
      <c r="AA928" s="3"/>
      <c r="AB928" s="3"/>
      <c r="AC928" s="3"/>
      <c r="AD928" s="3"/>
      <c r="AE928" s="3"/>
      <c r="AF928" s="3"/>
      <c r="AG928" s="3"/>
      <c r="AH928" s="3"/>
      <c r="AI928" s="3"/>
      <c r="AJ928" s="3"/>
      <c r="AK928" s="3"/>
      <c r="AL928" s="3"/>
      <c r="AM928" s="3"/>
      <c r="AN928" s="3"/>
      <c r="AO928" s="3"/>
      <c r="AP928" s="3"/>
      <c r="AQ928" s="3"/>
      <c r="AR928" s="3"/>
      <c r="AS928" s="3"/>
      <c r="AT928" s="3"/>
      <c r="AU928" s="3"/>
      <c r="AV928" s="3"/>
      <c r="AW928" s="3"/>
      <c r="AX928" s="3"/>
      <c r="AY928" s="3"/>
      <c r="AZ928" s="3"/>
      <c r="BA928" s="3"/>
      <c r="BB928" s="3"/>
      <c r="BC928" s="3"/>
      <c r="BD928" s="3"/>
      <c r="BE928" s="3"/>
      <c r="BF928" s="3"/>
      <c r="BG928" s="3"/>
      <c r="BH928" s="3"/>
      <c r="BI928" s="3"/>
      <c r="BJ928" s="3"/>
      <c r="BK928" s="3"/>
      <c r="BL928" s="3"/>
      <c r="BM928" s="3"/>
      <c r="BN928" s="3"/>
      <c r="BO928" s="3"/>
      <c r="BP928" s="3"/>
      <c r="BQ928" s="3"/>
      <c r="BR928" s="3"/>
      <c r="BS928" s="3"/>
    </row>
    <row r="929" spans="1:71" ht="12.75" hidden="1" customHeight="1">
      <c r="A929" s="3"/>
      <c r="B929" s="3"/>
      <c r="C929" s="3"/>
      <c r="D929" s="3"/>
      <c r="E929" s="3"/>
      <c r="F929" s="3"/>
      <c r="G929" s="3"/>
      <c r="H929" s="3"/>
      <c r="I929" s="3"/>
      <c r="J929" s="3"/>
      <c r="K929" s="3"/>
      <c r="L929" s="3"/>
      <c r="M929" s="3"/>
      <c r="N929" s="3"/>
      <c r="O929" s="3"/>
      <c r="P929" s="3"/>
      <c r="Q929" s="3"/>
      <c r="R929" s="3"/>
      <c r="S929" s="3"/>
      <c r="T929" s="3"/>
      <c r="U929" s="3"/>
      <c r="V929" s="3"/>
      <c r="W929" s="3"/>
      <c r="X929" s="3"/>
      <c r="Y929" s="3"/>
      <c r="Z929" s="3"/>
      <c r="AA929" s="3"/>
      <c r="AB929" s="3"/>
      <c r="AC929" s="3"/>
      <c r="AD929" s="3"/>
      <c r="AE929" s="3"/>
      <c r="AF929" s="3"/>
      <c r="AG929" s="3"/>
      <c r="AH929" s="3"/>
      <c r="AI929" s="3"/>
      <c r="AJ929" s="3"/>
      <c r="AK929" s="3"/>
      <c r="AL929" s="3"/>
      <c r="AM929" s="3"/>
      <c r="AN929" s="3"/>
      <c r="AO929" s="3"/>
      <c r="AP929" s="3"/>
      <c r="AQ929" s="3"/>
      <c r="AR929" s="3"/>
      <c r="AS929" s="3"/>
      <c r="AT929" s="3"/>
      <c r="AU929" s="3"/>
      <c r="AV929" s="3"/>
      <c r="AW929" s="3"/>
      <c r="AX929" s="3"/>
      <c r="AY929" s="3"/>
      <c r="AZ929" s="3"/>
      <c r="BA929" s="3"/>
      <c r="BB929" s="3"/>
      <c r="BC929" s="3"/>
      <c r="BD929" s="3"/>
      <c r="BE929" s="3"/>
      <c r="BF929" s="3"/>
      <c r="BG929" s="3"/>
      <c r="BH929" s="3"/>
      <c r="BI929" s="3"/>
      <c r="BJ929" s="3"/>
      <c r="BK929" s="3"/>
      <c r="BL929" s="3"/>
      <c r="BM929" s="3"/>
      <c r="BN929" s="3"/>
      <c r="BO929" s="3"/>
      <c r="BP929" s="3"/>
      <c r="BQ929" s="3"/>
      <c r="BR929" s="3"/>
      <c r="BS929" s="3"/>
    </row>
    <row r="930" spans="1:71" ht="12.75" hidden="1" customHeight="1">
      <c r="A930" s="3"/>
      <c r="B930" s="3"/>
      <c r="C930" s="3"/>
      <c r="D930" s="3"/>
      <c r="E930" s="3"/>
      <c r="F930" s="3"/>
      <c r="G930" s="3"/>
      <c r="H930" s="3"/>
      <c r="I930" s="3"/>
      <c r="J930" s="3"/>
      <c r="K930" s="3"/>
      <c r="L930" s="3"/>
      <c r="M930" s="3"/>
      <c r="N930" s="3"/>
      <c r="O930" s="3"/>
      <c r="P930" s="3"/>
      <c r="Q930" s="3"/>
      <c r="R930" s="3"/>
      <c r="S930" s="3"/>
      <c r="T930" s="3"/>
      <c r="U930" s="3"/>
      <c r="V930" s="3"/>
      <c r="W930" s="3"/>
      <c r="X930" s="3"/>
      <c r="Y930" s="3"/>
      <c r="Z930" s="3"/>
      <c r="AA930" s="3"/>
      <c r="AB930" s="3"/>
      <c r="AC930" s="3"/>
      <c r="AD930" s="3"/>
      <c r="AE930" s="3"/>
      <c r="AF930" s="3"/>
      <c r="AG930" s="3"/>
      <c r="AH930" s="3"/>
      <c r="AI930" s="3"/>
      <c r="AJ930" s="3"/>
      <c r="AK930" s="3"/>
      <c r="AL930" s="3"/>
      <c r="AM930" s="3"/>
      <c r="AN930" s="3"/>
      <c r="AO930" s="3"/>
      <c r="AP930" s="3"/>
      <c r="AQ930" s="3"/>
      <c r="AR930" s="3"/>
      <c r="AS930" s="3"/>
      <c r="AT930" s="3"/>
      <c r="AU930" s="3"/>
      <c r="AV930" s="3"/>
      <c r="AW930" s="3"/>
      <c r="AX930" s="3"/>
      <c r="AY930" s="3"/>
      <c r="AZ930" s="3"/>
      <c r="BA930" s="3"/>
      <c r="BB930" s="3"/>
      <c r="BC930" s="3"/>
      <c r="BD930" s="3"/>
      <c r="BE930" s="3"/>
      <c r="BF930" s="3"/>
      <c r="BG930" s="3"/>
      <c r="BH930" s="3"/>
      <c r="BI930" s="3"/>
      <c r="BJ930" s="3"/>
      <c r="BK930" s="3"/>
      <c r="BL930" s="3"/>
      <c r="BM930" s="3"/>
      <c r="BN930" s="3"/>
      <c r="BO930" s="3"/>
      <c r="BP930" s="3"/>
      <c r="BQ930" s="3"/>
      <c r="BR930" s="3"/>
      <c r="BS930" s="3"/>
    </row>
    <row r="931" spans="1:71" ht="12.75" hidden="1" customHeight="1">
      <c r="A931" s="3"/>
      <c r="B931" s="3"/>
      <c r="C931" s="3"/>
      <c r="D931" s="3"/>
      <c r="E931" s="3"/>
      <c r="F931" s="3"/>
      <c r="G931" s="3"/>
      <c r="H931" s="3"/>
      <c r="I931" s="3"/>
      <c r="J931" s="3"/>
      <c r="K931" s="3"/>
      <c r="L931" s="3"/>
      <c r="M931" s="3"/>
      <c r="N931" s="3"/>
      <c r="O931" s="3"/>
      <c r="P931" s="3"/>
      <c r="Q931" s="3"/>
      <c r="R931" s="3"/>
      <c r="S931" s="3"/>
      <c r="T931" s="3"/>
      <c r="U931" s="3"/>
      <c r="V931" s="3"/>
      <c r="W931" s="3"/>
      <c r="X931" s="3"/>
      <c r="Y931" s="3"/>
      <c r="Z931" s="3"/>
      <c r="AA931" s="3"/>
      <c r="AB931" s="3"/>
      <c r="AC931" s="3"/>
      <c r="AD931" s="3"/>
      <c r="AE931" s="3"/>
      <c r="AF931" s="3"/>
      <c r="AG931" s="3"/>
      <c r="AH931" s="3"/>
      <c r="AI931" s="3"/>
      <c r="AJ931" s="3"/>
      <c r="AK931" s="3"/>
      <c r="AL931" s="3"/>
      <c r="AM931" s="3"/>
      <c r="AN931" s="3"/>
      <c r="AO931" s="3"/>
      <c r="AP931" s="3"/>
      <c r="AQ931" s="3"/>
      <c r="AR931" s="3"/>
      <c r="AS931" s="3"/>
      <c r="AT931" s="3"/>
      <c r="AU931" s="3"/>
      <c r="AV931" s="3"/>
      <c r="AW931" s="3"/>
      <c r="AX931" s="3"/>
      <c r="AY931" s="3"/>
      <c r="AZ931" s="3"/>
      <c r="BA931" s="3"/>
      <c r="BB931" s="3"/>
      <c r="BC931" s="3"/>
      <c r="BD931" s="3"/>
      <c r="BE931" s="3"/>
      <c r="BF931" s="3"/>
      <c r="BG931" s="3"/>
      <c r="BH931" s="3"/>
      <c r="BI931" s="3"/>
      <c r="BJ931" s="3"/>
      <c r="BK931" s="3"/>
      <c r="BL931" s="3"/>
      <c r="BM931" s="3"/>
      <c r="BN931" s="3"/>
      <c r="BO931" s="3"/>
      <c r="BP931" s="3"/>
      <c r="BQ931" s="3"/>
      <c r="BR931" s="3"/>
      <c r="BS931" s="3"/>
    </row>
    <row r="932" spans="1:71" ht="12.75" hidden="1" customHeight="1">
      <c r="A932" s="3"/>
      <c r="B932" s="3"/>
      <c r="C932" s="3"/>
      <c r="D932" s="3"/>
      <c r="E932" s="3"/>
      <c r="F932" s="3"/>
      <c r="G932" s="3"/>
      <c r="H932" s="3"/>
      <c r="I932" s="3"/>
      <c r="J932" s="3"/>
      <c r="K932" s="3"/>
      <c r="L932" s="3"/>
      <c r="M932" s="3"/>
      <c r="N932" s="3"/>
      <c r="O932" s="3"/>
      <c r="P932" s="3"/>
      <c r="Q932" s="3"/>
      <c r="R932" s="3"/>
      <c r="S932" s="3"/>
      <c r="T932" s="3"/>
      <c r="U932" s="3"/>
      <c r="V932" s="3"/>
      <c r="W932" s="3"/>
      <c r="X932" s="3"/>
      <c r="Y932" s="3"/>
      <c r="Z932" s="3"/>
      <c r="AA932" s="3"/>
      <c r="AB932" s="3"/>
      <c r="AC932" s="3"/>
      <c r="AD932" s="3"/>
      <c r="AE932" s="3"/>
      <c r="AF932" s="3"/>
      <c r="AG932" s="3"/>
      <c r="AH932" s="3"/>
      <c r="AI932" s="3"/>
      <c r="AJ932" s="3"/>
      <c r="AK932" s="3"/>
      <c r="AL932" s="3"/>
      <c r="AM932" s="3"/>
      <c r="AN932" s="3"/>
      <c r="AO932" s="3"/>
      <c r="AP932" s="3"/>
      <c r="AQ932" s="3"/>
      <c r="AR932" s="3"/>
      <c r="AS932" s="3"/>
      <c r="AT932" s="3"/>
      <c r="AU932" s="3"/>
      <c r="AV932" s="3"/>
      <c r="AW932" s="3"/>
      <c r="AX932" s="3"/>
      <c r="AY932" s="3"/>
      <c r="AZ932" s="3"/>
      <c r="BA932" s="3"/>
      <c r="BB932" s="3"/>
      <c r="BC932" s="3"/>
      <c r="BD932" s="3"/>
      <c r="BE932" s="3"/>
      <c r="BF932" s="3"/>
      <c r="BG932" s="3"/>
      <c r="BH932" s="3"/>
      <c r="BI932" s="3"/>
      <c r="BJ932" s="3"/>
      <c r="BK932" s="3"/>
      <c r="BL932" s="3"/>
      <c r="BM932" s="3"/>
      <c r="BN932" s="3"/>
      <c r="BO932" s="3"/>
      <c r="BP932" s="3"/>
      <c r="BQ932" s="3"/>
      <c r="BR932" s="3"/>
      <c r="BS932" s="3"/>
    </row>
    <row r="933" spans="1:71" ht="12.75" hidden="1" customHeight="1">
      <c r="A933" s="3"/>
      <c r="B933" s="3"/>
      <c r="C933" s="3"/>
      <c r="D933" s="3"/>
      <c r="E933" s="3"/>
      <c r="F933" s="3"/>
      <c r="G933" s="3"/>
      <c r="H933" s="3"/>
      <c r="I933" s="3"/>
      <c r="J933" s="3"/>
      <c r="K933" s="3"/>
      <c r="L933" s="3"/>
      <c r="M933" s="3"/>
      <c r="N933" s="3"/>
      <c r="O933" s="3"/>
      <c r="P933" s="3"/>
      <c r="Q933" s="3"/>
      <c r="R933" s="3"/>
      <c r="S933" s="3"/>
      <c r="T933" s="3"/>
      <c r="U933" s="3"/>
      <c r="V933" s="3"/>
      <c r="W933" s="3"/>
      <c r="X933" s="3"/>
      <c r="Y933" s="3"/>
      <c r="Z933" s="3"/>
      <c r="AA933" s="3"/>
      <c r="AB933" s="3"/>
      <c r="AC933" s="3"/>
      <c r="AD933" s="3"/>
      <c r="AE933" s="3"/>
      <c r="AF933" s="3"/>
      <c r="AG933" s="3"/>
      <c r="AH933" s="3"/>
      <c r="AI933" s="3"/>
      <c r="AJ933" s="3"/>
      <c r="AK933" s="3"/>
      <c r="AL933" s="3"/>
      <c r="AM933" s="3"/>
      <c r="AN933" s="3"/>
      <c r="AO933" s="3"/>
      <c r="AP933" s="3"/>
      <c r="AQ933" s="3"/>
      <c r="AR933" s="3"/>
      <c r="AS933" s="3"/>
      <c r="AT933" s="3"/>
      <c r="AU933" s="3"/>
      <c r="AV933" s="3"/>
      <c r="AW933" s="3"/>
      <c r="AX933" s="3"/>
      <c r="AY933" s="3"/>
      <c r="AZ933" s="3"/>
      <c r="BA933" s="3"/>
      <c r="BB933" s="3"/>
      <c r="BC933" s="3"/>
      <c r="BD933" s="3"/>
      <c r="BE933" s="3"/>
      <c r="BF933" s="3"/>
      <c r="BG933" s="3"/>
      <c r="BH933" s="3"/>
      <c r="BI933" s="3"/>
      <c r="BJ933" s="3"/>
      <c r="BK933" s="3"/>
      <c r="BL933" s="3"/>
      <c r="BM933" s="3"/>
      <c r="BN933" s="3"/>
      <c r="BO933" s="3"/>
      <c r="BP933" s="3"/>
      <c r="BQ933" s="3"/>
      <c r="BR933" s="3"/>
      <c r="BS933" s="3"/>
    </row>
    <row r="934" spans="1:71" ht="12.75" hidden="1" customHeight="1">
      <c r="A934" s="3"/>
      <c r="B934" s="3"/>
      <c r="C934" s="3"/>
      <c r="D934" s="3"/>
      <c r="E934" s="3"/>
      <c r="F934" s="3"/>
      <c r="G934" s="3"/>
      <c r="H934" s="3"/>
      <c r="I934" s="3"/>
      <c r="J934" s="3"/>
      <c r="K934" s="3"/>
      <c r="L934" s="3"/>
      <c r="M934" s="3"/>
      <c r="N934" s="3"/>
      <c r="O934" s="3"/>
      <c r="P934" s="3"/>
      <c r="Q934" s="3"/>
      <c r="R934" s="3"/>
      <c r="S934" s="3"/>
      <c r="T934" s="3"/>
      <c r="U934" s="3"/>
      <c r="V934" s="3"/>
      <c r="W934" s="3"/>
      <c r="X934" s="3"/>
      <c r="Y934" s="3"/>
      <c r="Z934" s="3"/>
      <c r="AA934" s="3"/>
      <c r="AB934" s="3"/>
      <c r="AC934" s="3"/>
      <c r="AD934" s="3"/>
      <c r="AE934" s="3"/>
      <c r="AF934" s="3"/>
      <c r="AG934" s="3"/>
      <c r="AH934" s="3"/>
      <c r="AI934" s="3"/>
      <c r="AJ934" s="3"/>
      <c r="AK934" s="3"/>
      <c r="AL934" s="3"/>
      <c r="AM934" s="3"/>
      <c r="AN934" s="3"/>
      <c r="AO934" s="3"/>
      <c r="AP934" s="3"/>
      <c r="AQ934" s="3"/>
      <c r="AR934" s="3"/>
      <c r="AS934" s="3"/>
      <c r="AT934" s="3"/>
      <c r="AU934" s="3"/>
      <c r="AV934" s="3"/>
      <c r="AW934" s="3"/>
      <c r="AX934" s="3"/>
      <c r="AY934" s="3"/>
      <c r="AZ934" s="3"/>
      <c r="BA934" s="3"/>
      <c r="BB934" s="3"/>
      <c r="BC934" s="3"/>
      <c r="BD934" s="3"/>
      <c r="BE934" s="3"/>
      <c r="BF934" s="3"/>
      <c r="BG934" s="3"/>
      <c r="BH934" s="3"/>
      <c r="BI934" s="3"/>
      <c r="BJ934" s="3"/>
      <c r="BK934" s="3"/>
      <c r="BL934" s="3"/>
      <c r="BM934" s="3"/>
      <c r="BN934" s="3"/>
      <c r="BO934" s="3"/>
      <c r="BP934" s="3"/>
      <c r="BQ934" s="3"/>
      <c r="BR934" s="3"/>
      <c r="BS934" s="3"/>
    </row>
    <row r="935" spans="1:71" ht="12.75" hidden="1" customHeight="1">
      <c r="A935" s="3"/>
      <c r="B935" s="3"/>
      <c r="C935" s="3"/>
      <c r="D935" s="3"/>
      <c r="E935" s="3"/>
      <c r="F935" s="3"/>
      <c r="G935" s="3"/>
      <c r="H935" s="3"/>
      <c r="I935" s="3"/>
      <c r="J935" s="3"/>
      <c r="K935" s="3"/>
      <c r="L935" s="3"/>
      <c r="M935" s="3"/>
      <c r="N935" s="3"/>
      <c r="O935" s="3"/>
      <c r="P935" s="3"/>
      <c r="Q935" s="3"/>
      <c r="R935" s="3"/>
      <c r="S935" s="3"/>
      <c r="T935" s="3"/>
      <c r="U935" s="3"/>
      <c r="V935" s="3"/>
      <c r="W935" s="3"/>
      <c r="X935" s="3"/>
      <c r="Y935" s="3"/>
      <c r="Z935" s="3"/>
      <c r="AA935" s="3"/>
      <c r="AB935" s="3"/>
      <c r="AC935" s="3"/>
      <c r="AD935" s="3"/>
      <c r="AE935" s="3"/>
      <c r="AF935" s="3"/>
      <c r="AG935" s="3"/>
      <c r="AH935" s="3"/>
      <c r="AI935" s="3"/>
      <c r="AJ935" s="3"/>
      <c r="AK935" s="3"/>
      <c r="AL935" s="3"/>
      <c r="AM935" s="3"/>
      <c r="AN935" s="3"/>
      <c r="AO935" s="3"/>
      <c r="AP935" s="3"/>
      <c r="AQ935" s="3"/>
      <c r="AR935" s="3"/>
      <c r="AS935" s="3"/>
      <c r="AT935" s="3"/>
      <c r="AU935" s="3"/>
      <c r="AV935" s="3"/>
      <c r="AW935" s="3"/>
      <c r="AX935" s="3"/>
      <c r="AY935" s="3"/>
      <c r="AZ935" s="3"/>
      <c r="BA935" s="3"/>
      <c r="BB935" s="3"/>
      <c r="BC935" s="3"/>
      <c r="BD935" s="3"/>
      <c r="BE935" s="3"/>
      <c r="BF935" s="3"/>
      <c r="BG935" s="3"/>
      <c r="BH935" s="3"/>
      <c r="BI935" s="3"/>
      <c r="BJ935" s="3"/>
      <c r="BK935" s="3"/>
      <c r="BL935" s="3"/>
      <c r="BM935" s="3"/>
      <c r="BN935" s="3"/>
      <c r="BO935" s="3"/>
      <c r="BP935" s="3"/>
      <c r="BQ935" s="3"/>
      <c r="BR935" s="3"/>
      <c r="BS935" s="3"/>
    </row>
    <row r="936" spans="1:71" ht="12.75" hidden="1" customHeight="1">
      <c r="A936" s="3"/>
      <c r="B936" s="3"/>
      <c r="C936" s="3"/>
      <c r="D936" s="3"/>
      <c r="E936" s="3"/>
      <c r="F936" s="3"/>
      <c r="G936" s="3"/>
      <c r="H936" s="3"/>
      <c r="I936" s="3"/>
      <c r="J936" s="3"/>
      <c r="K936" s="3"/>
      <c r="L936" s="3"/>
      <c r="M936" s="3"/>
      <c r="N936" s="3"/>
      <c r="O936" s="3"/>
      <c r="P936" s="3"/>
      <c r="Q936" s="3"/>
      <c r="R936" s="3"/>
      <c r="S936" s="3"/>
      <c r="T936" s="3"/>
      <c r="U936" s="3"/>
      <c r="V936" s="3"/>
      <c r="W936" s="3"/>
      <c r="X936" s="3"/>
      <c r="Y936" s="3"/>
      <c r="Z936" s="3"/>
      <c r="AA936" s="3"/>
      <c r="AB936" s="3"/>
      <c r="AC936" s="3"/>
      <c r="AD936" s="3"/>
      <c r="AE936" s="3"/>
      <c r="AF936" s="3"/>
      <c r="AG936" s="3"/>
      <c r="AH936" s="3"/>
      <c r="AI936" s="3"/>
      <c r="AJ936" s="3"/>
      <c r="AK936" s="3"/>
      <c r="AL936" s="3"/>
      <c r="AM936" s="3"/>
      <c r="AN936" s="3"/>
      <c r="AO936" s="3"/>
      <c r="AP936" s="3"/>
      <c r="AQ936" s="3"/>
      <c r="AR936" s="3"/>
      <c r="AS936" s="3"/>
      <c r="AT936" s="3"/>
      <c r="AU936" s="3"/>
      <c r="AV936" s="3"/>
      <c r="AW936" s="3"/>
      <c r="AX936" s="3"/>
      <c r="AY936" s="3"/>
      <c r="AZ936" s="3"/>
      <c r="BA936" s="3"/>
      <c r="BB936" s="3"/>
      <c r="BC936" s="3"/>
      <c r="BD936" s="3"/>
      <c r="BE936" s="3"/>
      <c r="BF936" s="3"/>
      <c r="BG936" s="3"/>
      <c r="BH936" s="3"/>
      <c r="BI936" s="3"/>
      <c r="BJ936" s="3"/>
      <c r="BK936" s="3"/>
      <c r="BL936" s="3"/>
      <c r="BM936" s="3"/>
      <c r="BN936" s="3"/>
      <c r="BO936" s="3"/>
      <c r="BP936" s="3"/>
      <c r="BQ936" s="3"/>
      <c r="BR936" s="3"/>
      <c r="BS936" s="3"/>
    </row>
    <row r="937" spans="1:71" ht="21" hidden="1" customHeight="1">
      <c r="A937" s="3"/>
      <c r="B937" s="3"/>
      <c r="C937" s="3"/>
      <c r="D937" s="3"/>
      <c r="E937" s="3"/>
      <c r="F937" s="3"/>
      <c r="G937" s="3"/>
      <c r="H937" s="3"/>
      <c r="I937" s="3"/>
      <c r="J937" s="3"/>
      <c r="K937" s="3"/>
      <c r="L937" s="3"/>
      <c r="M937" s="3"/>
      <c r="N937" s="3"/>
      <c r="O937" s="3"/>
      <c r="P937" s="3"/>
      <c r="Q937" s="3"/>
      <c r="R937" s="3"/>
      <c r="S937" s="3"/>
      <c r="T937" s="3"/>
      <c r="U937" s="3"/>
      <c r="V937" s="3"/>
      <c r="W937" s="3"/>
      <c r="X937" s="3"/>
      <c r="Y937" s="3"/>
      <c r="Z937" s="3"/>
      <c r="AA937" s="3"/>
      <c r="AB937" s="3"/>
      <c r="AC937" s="3"/>
      <c r="AD937" s="3"/>
      <c r="AE937" s="3"/>
      <c r="AF937" s="3"/>
      <c r="AG937" s="3"/>
      <c r="AH937" s="3"/>
      <c r="AI937" s="3"/>
      <c r="AJ937" s="3"/>
      <c r="AK937" s="3"/>
      <c r="AL937" s="3"/>
      <c r="AM937" s="3"/>
      <c r="AN937" s="3"/>
      <c r="AO937" s="3"/>
      <c r="AP937" s="3"/>
      <c r="AQ937" s="3"/>
      <c r="AR937" s="3"/>
      <c r="AS937" s="3"/>
      <c r="AT937" s="3"/>
      <c r="AU937" s="3"/>
      <c r="AV937" s="3"/>
      <c r="AW937" s="3"/>
      <c r="AX937" s="3"/>
      <c r="AY937" s="3"/>
      <c r="AZ937" s="3"/>
      <c r="BA937" s="3"/>
      <c r="BB937" s="3"/>
      <c r="BC937" s="3"/>
      <c r="BD937" s="3"/>
      <c r="BE937" s="3"/>
      <c r="BF937" s="3"/>
      <c r="BG937" s="3"/>
      <c r="BH937" s="3"/>
      <c r="BI937" s="3"/>
      <c r="BJ937" s="3"/>
      <c r="BK937" s="3"/>
      <c r="BL937" s="3"/>
      <c r="BM937" s="3"/>
      <c r="BN937" s="3"/>
      <c r="BO937" s="3"/>
      <c r="BP937" s="3"/>
      <c r="BQ937" s="3"/>
      <c r="BR937" s="3"/>
      <c r="BS937" s="3"/>
    </row>
    <row r="938" spans="1:71" ht="13.5" hidden="1" customHeight="1">
      <c r="A938" s="3"/>
      <c r="B938" s="3"/>
      <c r="C938" s="3"/>
      <c r="D938" s="3"/>
      <c r="E938" s="3"/>
      <c r="F938" s="3"/>
      <c r="G938" s="3"/>
      <c r="H938" s="3"/>
      <c r="I938" s="3"/>
      <c r="J938" s="3"/>
      <c r="K938" s="3"/>
      <c r="L938" s="3"/>
      <c r="M938" s="3"/>
      <c r="N938" s="3"/>
      <c r="O938" s="3"/>
      <c r="P938" s="3"/>
      <c r="Q938" s="3"/>
      <c r="R938" s="3"/>
      <c r="S938" s="3"/>
      <c r="T938" s="3"/>
      <c r="U938" s="3"/>
      <c r="V938" s="3"/>
      <c r="W938" s="3"/>
      <c r="X938" s="3"/>
      <c r="Y938" s="3"/>
      <c r="Z938" s="3"/>
      <c r="AA938" s="3"/>
      <c r="AB938" s="3"/>
      <c r="AC938" s="3"/>
      <c r="AD938" s="3"/>
      <c r="AE938" s="3"/>
      <c r="AF938" s="3"/>
      <c r="AG938" s="3"/>
      <c r="AH938" s="3"/>
      <c r="AI938" s="3"/>
      <c r="AJ938" s="3"/>
      <c r="AK938" s="3"/>
      <c r="AL938" s="3"/>
      <c r="AM938" s="3"/>
      <c r="AN938" s="3"/>
      <c r="AO938" s="3"/>
      <c r="AP938" s="3"/>
      <c r="AQ938" s="3"/>
      <c r="AR938" s="3"/>
      <c r="AS938" s="3"/>
      <c r="AT938" s="3"/>
      <c r="AU938" s="3"/>
      <c r="AV938" s="3"/>
      <c r="AW938" s="3"/>
      <c r="AX938" s="3"/>
      <c r="AY938" s="3"/>
      <c r="AZ938" s="3"/>
      <c r="BA938" s="3"/>
      <c r="BB938" s="3"/>
      <c r="BC938" s="3"/>
      <c r="BD938" s="3"/>
      <c r="BE938" s="3"/>
      <c r="BF938" s="3"/>
      <c r="BG938" s="3"/>
      <c r="BH938" s="3"/>
      <c r="BI938" s="3"/>
      <c r="BJ938" s="3"/>
      <c r="BK938" s="3"/>
      <c r="BL938" s="3"/>
      <c r="BM938" s="3"/>
      <c r="BN938" s="3"/>
      <c r="BO938" s="3"/>
      <c r="BP938" s="3"/>
      <c r="BQ938" s="3"/>
      <c r="BR938" s="3"/>
      <c r="BS938" s="3"/>
    </row>
    <row r="939" spans="1:71" ht="13.5" hidden="1" customHeight="1">
      <c r="A939" s="3"/>
      <c r="B939" s="3"/>
      <c r="C939" s="3"/>
      <c r="D939" s="3"/>
      <c r="E939" s="3"/>
      <c r="F939" s="3"/>
      <c r="G939" s="3"/>
      <c r="H939" s="3"/>
      <c r="I939" s="3"/>
      <c r="J939" s="3"/>
      <c r="K939" s="3"/>
      <c r="L939" s="3"/>
      <c r="M939" s="3"/>
      <c r="N939" s="3"/>
      <c r="O939" s="3"/>
      <c r="P939" s="3"/>
      <c r="Q939" s="3"/>
      <c r="R939" s="3"/>
      <c r="S939" s="3"/>
      <c r="T939" s="3"/>
      <c r="U939" s="3"/>
      <c r="V939" s="3"/>
      <c r="W939" s="3"/>
      <c r="X939" s="3"/>
      <c r="Y939" s="3"/>
      <c r="Z939" s="3"/>
      <c r="AA939" s="3"/>
      <c r="AB939" s="3"/>
      <c r="AC939" s="3"/>
      <c r="AD939" s="3"/>
      <c r="AE939" s="3"/>
      <c r="AF939" s="3"/>
      <c r="AG939" s="3"/>
      <c r="AH939" s="3"/>
      <c r="AI939" s="3"/>
      <c r="AJ939" s="3"/>
      <c r="AK939" s="3"/>
      <c r="AL939" s="3"/>
      <c r="AM939" s="3"/>
      <c r="AN939" s="3"/>
      <c r="AO939" s="3"/>
      <c r="AP939" s="3"/>
      <c r="AQ939" s="3"/>
      <c r="AR939" s="3"/>
      <c r="AS939" s="3"/>
      <c r="AT939" s="3"/>
      <c r="AU939" s="3"/>
      <c r="AV939" s="3"/>
      <c r="AW939" s="3"/>
      <c r="AX939" s="3"/>
      <c r="AY939" s="3"/>
      <c r="AZ939" s="3"/>
      <c r="BA939" s="3"/>
      <c r="BB939" s="3"/>
      <c r="BC939" s="3"/>
      <c r="BD939" s="3"/>
      <c r="BE939" s="3"/>
      <c r="BF939" s="3"/>
      <c r="BG939" s="3"/>
      <c r="BH939" s="3"/>
      <c r="BI939" s="3"/>
      <c r="BJ939" s="3"/>
      <c r="BK939" s="3"/>
      <c r="BL939" s="3"/>
      <c r="BM939" s="3"/>
      <c r="BN939" s="3"/>
      <c r="BO939" s="3"/>
      <c r="BP939" s="3"/>
      <c r="BQ939" s="3"/>
      <c r="BR939" s="3"/>
      <c r="BS939" s="3"/>
    </row>
    <row r="940" spans="1:71" ht="13.5" hidden="1" customHeight="1">
      <c r="A940" s="3"/>
      <c r="B940" s="3"/>
      <c r="C940" s="3"/>
      <c r="D940" s="3"/>
      <c r="E940" s="3"/>
      <c r="F940" s="3"/>
      <c r="G940" s="3"/>
      <c r="H940" s="3"/>
      <c r="I940" s="3"/>
      <c r="J940" s="3"/>
      <c r="K940" s="3"/>
      <c r="L940" s="3"/>
      <c r="M940" s="3"/>
      <c r="N940" s="3"/>
      <c r="O940" s="3"/>
      <c r="P940" s="3"/>
      <c r="Q940" s="3"/>
      <c r="R940" s="3"/>
      <c r="S940" s="3"/>
      <c r="T940" s="3"/>
      <c r="U940" s="3"/>
      <c r="V940" s="3"/>
      <c r="W940" s="3"/>
      <c r="X940" s="3"/>
      <c r="Y940" s="3"/>
      <c r="Z940" s="3"/>
      <c r="AA940" s="3"/>
      <c r="AB940" s="3"/>
      <c r="AC940" s="3"/>
      <c r="AD940" s="3"/>
      <c r="AE940" s="3"/>
      <c r="AF940" s="3"/>
      <c r="AG940" s="3"/>
      <c r="AH940" s="3"/>
      <c r="AI940" s="3"/>
      <c r="AJ940" s="3"/>
      <c r="AK940" s="3"/>
      <c r="AL940" s="3"/>
      <c r="AM940" s="3"/>
      <c r="AN940" s="3"/>
      <c r="AO940" s="3"/>
      <c r="AP940" s="3"/>
      <c r="AQ940" s="3"/>
      <c r="AR940" s="3"/>
      <c r="AS940" s="3"/>
      <c r="AT940" s="3"/>
      <c r="AU940" s="3"/>
      <c r="AV940" s="3"/>
      <c r="AW940" s="3"/>
      <c r="AX940" s="3"/>
      <c r="AY940" s="3"/>
      <c r="AZ940" s="3"/>
      <c r="BA940" s="3"/>
      <c r="BB940" s="3"/>
      <c r="BC940" s="3"/>
      <c r="BD940" s="3"/>
      <c r="BE940" s="3"/>
      <c r="BF940" s="3"/>
      <c r="BG940" s="3"/>
      <c r="BH940" s="3"/>
      <c r="BI940" s="3"/>
      <c r="BJ940" s="3"/>
      <c r="BK940" s="3"/>
      <c r="BL940" s="3"/>
      <c r="BM940" s="3"/>
      <c r="BN940" s="3"/>
      <c r="BO940" s="3"/>
      <c r="BP940" s="3"/>
      <c r="BQ940" s="3"/>
      <c r="BR940" s="3"/>
      <c r="BS940" s="3"/>
    </row>
    <row r="941" spans="1:71" ht="27.75" hidden="1" customHeight="1">
      <c r="A941" s="3"/>
      <c r="B941" s="3"/>
      <c r="C941" s="3"/>
      <c r="D941" s="3"/>
      <c r="E941" s="3"/>
      <c r="F941" s="3"/>
      <c r="G941" s="3"/>
      <c r="H941" s="3"/>
      <c r="I941" s="3"/>
      <c r="J941" s="3"/>
      <c r="K941" s="3"/>
      <c r="L941" s="3"/>
      <c r="M941" s="3"/>
      <c r="N941" s="3"/>
      <c r="O941" s="3"/>
      <c r="P941" s="3"/>
      <c r="Q941" s="3"/>
      <c r="R941" s="3"/>
      <c r="S941" s="3"/>
      <c r="T941" s="3"/>
      <c r="U941" s="3"/>
      <c r="V941" s="3"/>
      <c r="W941" s="3"/>
      <c r="X941" s="3"/>
      <c r="Y941" s="3"/>
      <c r="Z941" s="3"/>
      <c r="AA941" s="3"/>
      <c r="AB941" s="3"/>
      <c r="AC941" s="3"/>
      <c r="AD941" s="3"/>
      <c r="AE941" s="3"/>
      <c r="AF941" s="3"/>
      <c r="AG941" s="3"/>
      <c r="AH941" s="3"/>
      <c r="AI941" s="3"/>
      <c r="AJ941" s="3"/>
      <c r="AK941" s="3"/>
      <c r="AL941" s="3"/>
      <c r="AM941" s="3"/>
      <c r="AN941" s="3"/>
      <c r="AO941" s="3"/>
      <c r="AP941" s="3"/>
      <c r="AQ941" s="3"/>
      <c r="AR941" s="3"/>
      <c r="AS941" s="3"/>
      <c r="AT941" s="3"/>
      <c r="AU941" s="3"/>
      <c r="AV941" s="3"/>
      <c r="AW941" s="3"/>
      <c r="AX941" s="3"/>
      <c r="AY941" s="3"/>
      <c r="AZ941" s="3"/>
      <c r="BA941" s="3"/>
      <c r="BB941" s="3"/>
      <c r="BC941" s="3"/>
      <c r="BD941" s="3"/>
      <c r="BE941" s="3"/>
      <c r="BF941" s="3"/>
      <c r="BG941" s="3"/>
      <c r="BH941" s="3"/>
      <c r="BI941" s="3"/>
      <c r="BJ941" s="3"/>
      <c r="BK941" s="3"/>
      <c r="BL941" s="3"/>
      <c r="BM941" s="3"/>
      <c r="BN941" s="3"/>
      <c r="BO941" s="3"/>
      <c r="BP941" s="3"/>
      <c r="BQ941" s="3"/>
      <c r="BR941" s="3"/>
      <c r="BS941" s="3"/>
    </row>
    <row r="942" spans="1:71" ht="18.75" hidden="1" customHeight="1">
      <c r="A942" s="3"/>
      <c r="B942" s="3"/>
      <c r="C942" s="3"/>
      <c r="D942" s="3"/>
      <c r="E942" s="3"/>
      <c r="F942" s="3"/>
      <c r="G942" s="3"/>
      <c r="H942" s="3"/>
      <c r="I942" s="3"/>
      <c r="J942" s="3"/>
      <c r="K942" s="3"/>
      <c r="L942" s="3"/>
      <c r="M942" s="3"/>
      <c r="N942" s="3"/>
      <c r="O942" s="3"/>
      <c r="P942" s="3"/>
      <c r="Q942" s="3"/>
      <c r="R942" s="3"/>
      <c r="S942" s="3"/>
      <c r="T942" s="3"/>
      <c r="U942" s="3"/>
      <c r="V942" s="3"/>
      <c r="W942" s="3"/>
      <c r="X942" s="3"/>
      <c r="Y942" s="3"/>
      <c r="Z942" s="3"/>
      <c r="AA942" s="3"/>
      <c r="AB942" s="3"/>
      <c r="AC942" s="3"/>
      <c r="AD942" s="3"/>
      <c r="AE942" s="3"/>
      <c r="AF942" s="3"/>
      <c r="AG942" s="3"/>
      <c r="AH942" s="3"/>
      <c r="AI942" s="3"/>
      <c r="AJ942" s="3"/>
      <c r="AK942" s="3"/>
      <c r="AL942" s="3"/>
      <c r="AM942" s="3"/>
      <c r="AN942" s="3"/>
      <c r="AO942" s="3"/>
      <c r="AP942" s="3"/>
      <c r="AQ942" s="3"/>
      <c r="AR942" s="3"/>
      <c r="AS942" s="3"/>
      <c r="AT942" s="3"/>
      <c r="AU942" s="3"/>
      <c r="AV942" s="3"/>
      <c r="AW942" s="3"/>
      <c r="AX942" s="3"/>
      <c r="AY942" s="3"/>
      <c r="AZ942" s="3"/>
      <c r="BA942" s="3"/>
      <c r="BB942" s="3"/>
      <c r="BC942" s="3"/>
      <c r="BD942" s="3"/>
      <c r="BE942" s="3"/>
      <c r="BF942" s="3"/>
      <c r="BG942" s="3"/>
      <c r="BH942" s="3"/>
      <c r="BI942" s="3"/>
      <c r="BJ942" s="3"/>
      <c r="BK942" s="3"/>
      <c r="BL942" s="3"/>
      <c r="BM942" s="3"/>
      <c r="BN942" s="3"/>
      <c r="BO942" s="3"/>
      <c r="BP942" s="3"/>
      <c r="BQ942" s="3"/>
      <c r="BR942" s="3"/>
      <c r="BS942" s="3"/>
    </row>
    <row r="943" spans="1:71" ht="19.5" hidden="1" customHeight="1">
      <c r="A943" s="3"/>
      <c r="B943" s="3"/>
      <c r="C943" s="3"/>
      <c r="D943" s="3"/>
      <c r="E943" s="3"/>
      <c r="F943" s="3"/>
      <c r="G943" s="3"/>
      <c r="H943" s="3"/>
      <c r="I943" s="3"/>
      <c r="J943" s="3"/>
      <c r="K943" s="3"/>
      <c r="L943" s="3"/>
      <c r="M943" s="3"/>
      <c r="N943" s="3"/>
      <c r="O943" s="3"/>
      <c r="P943" s="3"/>
      <c r="Q943" s="3"/>
      <c r="R943" s="3"/>
      <c r="S943" s="3"/>
      <c r="T943" s="3"/>
      <c r="U943" s="3"/>
      <c r="V943" s="3"/>
      <c r="W943" s="3"/>
      <c r="X943" s="3"/>
      <c r="Y943" s="3"/>
      <c r="Z943" s="3"/>
      <c r="AA943" s="3"/>
      <c r="AB943" s="3"/>
      <c r="AC943" s="3"/>
      <c r="AD943" s="3"/>
      <c r="AE943" s="3"/>
      <c r="AF943" s="3"/>
      <c r="AG943" s="3"/>
      <c r="AH943" s="3"/>
      <c r="AI943" s="3"/>
      <c r="AJ943" s="3"/>
      <c r="AK943" s="3"/>
      <c r="AL943" s="3"/>
      <c r="AM943" s="3"/>
      <c r="AN943" s="3"/>
      <c r="AO943" s="3"/>
      <c r="AP943" s="3"/>
      <c r="AQ943" s="3"/>
      <c r="AR943" s="3"/>
      <c r="AS943" s="3"/>
      <c r="AT943" s="3"/>
      <c r="AU943" s="3"/>
      <c r="AV943" s="3"/>
      <c r="AW943" s="3"/>
      <c r="AX943" s="3"/>
      <c r="AY943" s="3"/>
      <c r="AZ943" s="3"/>
      <c r="BA943" s="3"/>
      <c r="BB943" s="3"/>
      <c r="BC943" s="3"/>
      <c r="BD943" s="3"/>
      <c r="BE943" s="3"/>
      <c r="BF943" s="3"/>
      <c r="BG943" s="3"/>
      <c r="BH943" s="3"/>
      <c r="BI943" s="3"/>
      <c r="BJ943" s="3"/>
      <c r="BK943" s="3"/>
      <c r="BL943" s="3"/>
      <c r="BM943" s="3"/>
      <c r="BN943" s="3"/>
      <c r="BO943" s="3"/>
      <c r="BP943" s="3"/>
      <c r="BQ943" s="3"/>
      <c r="BR943" s="3"/>
      <c r="BS943" s="3"/>
    </row>
    <row r="944" spans="1:71" ht="21" hidden="1" customHeight="1">
      <c r="A944" s="3"/>
      <c r="B944" s="3"/>
      <c r="C944" s="3"/>
      <c r="D944" s="3"/>
      <c r="E944" s="3"/>
      <c r="F944" s="3"/>
      <c r="G944" s="3"/>
      <c r="H944" s="3"/>
      <c r="I944" s="3"/>
      <c r="J944" s="3"/>
      <c r="K944" s="3"/>
      <c r="L944" s="3"/>
      <c r="M944" s="3"/>
      <c r="N944" s="3"/>
      <c r="O944" s="3"/>
      <c r="P944" s="3"/>
      <c r="Q944" s="3"/>
      <c r="R944" s="3"/>
      <c r="S944" s="3"/>
      <c r="T944" s="3"/>
      <c r="U944" s="3"/>
      <c r="V944" s="3"/>
      <c r="W944" s="3"/>
      <c r="X944" s="3"/>
      <c r="Y944" s="3"/>
      <c r="Z944" s="3"/>
      <c r="AA944" s="3"/>
      <c r="AB944" s="3"/>
      <c r="AC944" s="3"/>
      <c r="AD944" s="3"/>
      <c r="AE944" s="3"/>
      <c r="AF944" s="3"/>
      <c r="AG944" s="3"/>
      <c r="AH944" s="3"/>
      <c r="AI944" s="3"/>
      <c r="AJ944" s="3"/>
      <c r="AK944" s="3"/>
      <c r="AL944" s="3"/>
      <c r="AM944" s="3"/>
      <c r="AN944" s="3"/>
      <c r="AO944" s="3"/>
      <c r="AP944" s="3"/>
      <c r="AQ944" s="3"/>
      <c r="AR944" s="3"/>
      <c r="AS944" s="3"/>
      <c r="AT944" s="3"/>
      <c r="AU944" s="3"/>
      <c r="AV944" s="3"/>
      <c r="AW944" s="3"/>
      <c r="AX944" s="3"/>
      <c r="AY944" s="3"/>
      <c r="AZ944" s="3"/>
      <c r="BA944" s="3"/>
      <c r="BB944" s="3"/>
      <c r="BC944" s="3"/>
      <c r="BD944" s="3"/>
      <c r="BE944" s="3"/>
      <c r="BF944" s="3"/>
      <c r="BG944" s="3"/>
      <c r="BH944" s="3"/>
      <c r="BI944" s="3"/>
      <c r="BJ944" s="3"/>
      <c r="BK944" s="3"/>
      <c r="BL944" s="3"/>
      <c r="BM944" s="3"/>
      <c r="BN944" s="3"/>
      <c r="BO944" s="3"/>
      <c r="BP944" s="3"/>
      <c r="BQ944" s="3"/>
      <c r="BR944" s="3"/>
      <c r="BS944" s="3"/>
    </row>
    <row r="945" spans="1:71" ht="15.75" hidden="1" customHeight="1">
      <c r="A945" s="3"/>
      <c r="B945" s="3"/>
      <c r="C945" s="3"/>
      <c r="D945" s="3"/>
      <c r="E945" s="3"/>
      <c r="F945" s="3"/>
      <c r="G945" s="3"/>
      <c r="H945" s="3"/>
      <c r="I945" s="3"/>
      <c r="J945" s="3"/>
      <c r="K945" s="3"/>
      <c r="L945" s="3"/>
      <c r="M945" s="3"/>
      <c r="N945" s="3"/>
      <c r="O945" s="3"/>
      <c r="P945" s="3"/>
      <c r="Q945" s="3"/>
      <c r="R945" s="3"/>
      <c r="S945" s="3"/>
      <c r="T945" s="3"/>
      <c r="U945" s="3"/>
      <c r="V945" s="3"/>
      <c r="W945" s="3"/>
      <c r="X945" s="3"/>
      <c r="Y945" s="3"/>
      <c r="Z945" s="3"/>
      <c r="AA945" s="3"/>
      <c r="AB945" s="3"/>
      <c r="AC945" s="3"/>
      <c r="AD945" s="3"/>
      <c r="AE945" s="3"/>
      <c r="AF945" s="3"/>
      <c r="AG945" s="3"/>
      <c r="AH945" s="3"/>
      <c r="AI945" s="3"/>
      <c r="AJ945" s="3"/>
      <c r="AK945" s="3"/>
      <c r="AL945" s="3"/>
      <c r="AM945" s="3"/>
      <c r="AN945" s="3"/>
      <c r="AO945" s="3"/>
      <c r="AP945" s="3"/>
      <c r="AQ945" s="3"/>
      <c r="AR945" s="3"/>
      <c r="AS945" s="3"/>
      <c r="AT945" s="3"/>
      <c r="AU945" s="3"/>
      <c r="AV945" s="3"/>
      <c r="AW945" s="3"/>
      <c r="AX945" s="3"/>
      <c r="AY945" s="3"/>
      <c r="AZ945" s="3"/>
      <c r="BA945" s="3"/>
      <c r="BB945" s="3"/>
      <c r="BC945" s="3"/>
      <c r="BD945" s="3"/>
      <c r="BE945" s="3"/>
      <c r="BF945" s="3"/>
      <c r="BG945" s="3"/>
      <c r="BH945" s="3"/>
      <c r="BI945" s="3"/>
      <c r="BJ945" s="3"/>
      <c r="BK945" s="3"/>
      <c r="BL945" s="3"/>
      <c r="BM945" s="3"/>
      <c r="BN945" s="3"/>
      <c r="BO945" s="3"/>
      <c r="BP945" s="3"/>
      <c r="BQ945" s="3"/>
      <c r="BR945" s="3"/>
      <c r="BS945" s="3"/>
    </row>
    <row r="946" spans="1:71" ht="15" hidden="1" customHeight="1">
      <c r="A946" s="3"/>
      <c r="B946" s="3"/>
      <c r="C946" s="3"/>
      <c r="D946" s="3"/>
      <c r="E946" s="3"/>
      <c r="F946" s="3"/>
      <c r="G946" s="3"/>
      <c r="H946" s="3"/>
      <c r="I946" s="3"/>
      <c r="J946" s="3"/>
      <c r="K946" s="3"/>
      <c r="L946" s="3"/>
      <c r="M946" s="3"/>
      <c r="N946" s="3"/>
      <c r="O946" s="3"/>
      <c r="P946" s="3"/>
      <c r="Q946" s="3"/>
      <c r="R946" s="3"/>
      <c r="S946" s="3"/>
      <c r="T946" s="3"/>
      <c r="U946" s="3"/>
      <c r="V946" s="3"/>
      <c r="W946" s="3"/>
      <c r="X946" s="3"/>
      <c r="Y946" s="3"/>
      <c r="Z946" s="3"/>
      <c r="AA946" s="3"/>
      <c r="AB946" s="3"/>
      <c r="AC946" s="3"/>
      <c r="AD946" s="3"/>
      <c r="AE946" s="3"/>
      <c r="AF946" s="3"/>
      <c r="AG946" s="3"/>
      <c r="AH946" s="3"/>
      <c r="AI946" s="3"/>
      <c r="AJ946" s="3"/>
      <c r="AK946" s="3"/>
      <c r="AL946" s="3"/>
      <c r="AM946" s="3"/>
      <c r="AN946" s="3"/>
      <c r="AO946" s="3"/>
      <c r="AP946" s="3"/>
      <c r="AQ946" s="3"/>
      <c r="AR946" s="3"/>
      <c r="AS946" s="3"/>
      <c r="AT946" s="3"/>
      <c r="AU946" s="3"/>
      <c r="AV946" s="3"/>
      <c r="AW946" s="3"/>
      <c r="AX946" s="3"/>
      <c r="AY946" s="3"/>
      <c r="AZ946" s="3"/>
      <c r="BA946" s="3"/>
      <c r="BB946" s="3"/>
      <c r="BC946" s="3"/>
      <c r="BD946" s="3"/>
      <c r="BE946" s="3"/>
      <c r="BF946" s="3"/>
      <c r="BG946" s="3"/>
      <c r="BH946" s="3"/>
      <c r="BI946" s="3"/>
      <c r="BJ946" s="3"/>
      <c r="BK946" s="3"/>
      <c r="BL946" s="3"/>
      <c r="BM946" s="3"/>
      <c r="BN946" s="3"/>
      <c r="BO946" s="3"/>
      <c r="BP946" s="3"/>
      <c r="BQ946" s="3"/>
      <c r="BR946" s="3"/>
      <c r="BS946" s="3"/>
    </row>
    <row r="947" spans="1:71" ht="32.25" hidden="1" customHeight="1">
      <c r="A947" s="3"/>
      <c r="B947" s="3"/>
      <c r="C947" s="3"/>
      <c r="D947" s="3"/>
      <c r="E947" s="3"/>
      <c r="F947" s="3"/>
      <c r="G947" s="3"/>
      <c r="H947" s="3"/>
      <c r="I947" s="3"/>
      <c r="J947" s="3"/>
      <c r="K947" s="3"/>
      <c r="L947" s="3"/>
      <c r="M947" s="3"/>
      <c r="N947" s="3"/>
      <c r="O947" s="3"/>
      <c r="P947" s="3"/>
      <c r="Q947" s="3"/>
      <c r="R947" s="3"/>
      <c r="S947" s="3"/>
      <c r="T947" s="3"/>
      <c r="U947" s="3"/>
      <c r="V947" s="3"/>
      <c r="W947" s="3"/>
      <c r="X947" s="3"/>
      <c r="Y947" s="3"/>
      <c r="Z947" s="3"/>
      <c r="AA947" s="3"/>
      <c r="AB947" s="3"/>
      <c r="AC947" s="3"/>
      <c r="AD947" s="3"/>
      <c r="AE947" s="3"/>
      <c r="AF947" s="3"/>
      <c r="AG947" s="3"/>
      <c r="AH947" s="3"/>
      <c r="AI947" s="3"/>
      <c r="AJ947" s="3"/>
      <c r="AK947" s="3"/>
      <c r="AL947" s="3"/>
      <c r="AM947" s="3"/>
      <c r="AN947" s="3"/>
      <c r="AO947" s="3"/>
      <c r="AP947" s="3"/>
      <c r="AQ947" s="3"/>
      <c r="AR947" s="3"/>
      <c r="AS947" s="3"/>
      <c r="AT947" s="3"/>
      <c r="AU947" s="3"/>
      <c r="AV947" s="3"/>
      <c r="AW947" s="3"/>
      <c r="AX947" s="3"/>
      <c r="AY947" s="3"/>
      <c r="AZ947" s="3"/>
      <c r="BA947" s="3"/>
      <c r="BB947" s="3"/>
      <c r="BC947" s="3"/>
      <c r="BD947" s="3"/>
      <c r="BE947" s="3"/>
      <c r="BF947" s="3"/>
      <c r="BG947" s="3"/>
      <c r="BH947" s="3"/>
      <c r="BI947" s="3"/>
      <c r="BJ947" s="3"/>
      <c r="BK947" s="3"/>
      <c r="BL947" s="3"/>
      <c r="BM947" s="3"/>
      <c r="BN947" s="3"/>
      <c r="BO947" s="3"/>
      <c r="BP947" s="3"/>
      <c r="BQ947" s="3"/>
      <c r="BR947" s="3"/>
      <c r="BS947" s="3"/>
    </row>
    <row r="948" spans="1:71" ht="20.25" hidden="1" customHeight="1">
      <c r="A948" s="3"/>
      <c r="B948" s="3"/>
      <c r="C948" s="3"/>
      <c r="D948" s="3"/>
      <c r="E948" s="3"/>
      <c r="F948" s="3"/>
      <c r="G948" s="3"/>
      <c r="H948" s="3"/>
      <c r="I948" s="3"/>
      <c r="J948" s="3"/>
      <c r="K948" s="3"/>
      <c r="L948" s="3"/>
      <c r="M948" s="3"/>
      <c r="N948" s="3"/>
      <c r="O948" s="3"/>
      <c r="P948" s="3"/>
      <c r="Q948" s="3"/>
      <c r="R948" s="3"/>
      <c r="S948" s="3"/>
      <c r="T948" s="3"/>
      <c r="U948" s="3"/>
      <c r="V948" s="3"/>
      <c r="W948" s="3"/>
      <c r="X948" s="3"/>
      <c r="Y948" s="3"/>
      <c r="Z948" s="3"/>
      <c r="AA948" s="3"/>
      <c r="AB948" s="3"/>
      <c r="AC948" s="3"/>
      <c r="AD948" s="3"/>
      <c r="AE948" s="3"/>
      <c r="AF948" s="3"/>
      <c r="AG948" s="3"/>
      <c r="AH948" s="3"/>
      <c r="AI948" s="3"/>
      <c r="AJ948" s="3"/>
      <c r="AK948" s="3"/>
      <c r="AL948" s="3"/>
      <c r="AM948" s="3"/>
      <c r="AN948" s="3"/>
      <c r="AO948" s="3"/>
      <c r="AP948" s="3"/>
      <c r="AQ948" s="3"/>
      <c r="AR948" s="3"/>
      <c r="AS948" s="3"/>
      <c r="AT948" s="3"/>
      <c r="AU948" s="3"/>
      <c r="AV948" s="3"/>
      <c r="AW948" s="3"/>
      <c r="AX948" s="3"/>
      <c r="AY948" s="3"/>
      <c r="AZ948" s="3"/>
      <c r="BA948" s="3"/>
      <c r="BB948" s="3"/>
      <c r="BC948" s="3"/>
      <c r="BD948" s="3"/>
      <c r="BE948" s="3"/>
      <c r="BF948" s="3"/>
      <c r="BG948" s="3"/>
      <c r="BH948" s="3"/>
      <c r="BI948" s="3"/>
      <c r="BJ948" s="3"/>
      <c r="BK948" s="3"/>
      <c r="BL948" s="3"/>
      <c r="BM948" s="3"/>
      <c r="BN948" s="3"/>
      <c r="BO948" s="3"/>
      <c r="BP948" s="3"/>
      <c r="BQ948" s="3"/>
      <c r="BR948" s="3"/>
      <c r="BS948" s="3"/>
    </row>
    <row r="949" spans="1:71" ht="23.25" hidden="1" customHeight="1">
      <c r="A949" s="3"/>
      <c r="B949" s="3"/>
      <c r="C949" s="3"/>
      <c r="D949" s="3"/>
      <c r="E949" s="3"/>
      <c r="F949" s="3"/>
      <c r="G949" s="3"/>
      <c r="H949" s="3"/>
      <c r="I949" s="3"/>
      <c r="J949" s="3"/>
      <c r="K949" s="3"/>
      <c r="L949" s="3"/>
      <c r="M949" s="3"/>
      <c r="N949" s="3"/>
      <c r="O949" s="3"/>
      <c r="P949" s="3"/>
      <c r="Q949" s="3"/>
      <c r="R949" s="3"/>
      <c r="S949" s="3"/>
      <c r="T949" s="3"/>
      <c r="U949" s="3"/>
      <c r="V949" s="3"/>
      <c r="W949" s="3"/>
      <c r="X949" s="3"/>
      <c r="Y949" s="3"/>
      <c r="Z949" s="3"/>
      <c r="AA949" s="3"/>
      <c r="AB949" s="3"/>
      <c r="AC949" s="3"/>
      <c r="AD949" s="3"/>
      <c r="AE949" s="3"/>
      <c r="AF949" s="3"/>
      <c r="AG949" s="3"/>
      <c r="AH949" s="3"/>
      <c r="AI949" s="3"/>
      <c r="AJ949" s="3"/>
      <c r="AK949" s="3"/>
      <c r="AL949" s="3"/>
      <c r="AM949" s="3"/>
      <c r="AN949" s="3"/>
      <c r="AO949" s="3"/>
      <c r="AP949" s="3"/>
      <c r="AQ949" s="3"/>
      <c r="AR949" s="3"/>
      <c r="AS949" s="3"/>
      <c r="AT949" s="3"/>
      <c r="AU949" s="3"/>
      <c r="AV949" s="3"/>
      <c r="AW949" s="3"/>
      <c r="AX949" s="3"/>
      <c r="AY949" s="3"/>
      <c r="AZ949" s="3"/>
      <c r="BA949" s="3"/>
      <c r="BB949" s="3"/>
      <c r="BC949" s="3"/>
      <c r="BD949" s="3"/>
      <c r="BE949" s="3"/>
      <c r="BF949" s="3"/>
      <c r="BG949" s="3"/>
      <c r="BH949" s="3"/>
      <c r="BI949" s="3"/>
      <c r="BJ949" s="3"/>
      <c r="BK949" s="3"/>
      <c r="BL949" s="3"/>
      <c r="BM949" s="3"/>
      <c r="BN949" s="3"/>
      <c r="BO949" s="3"/>
      <c r="BP949" s="3"/>
      <c r="BQ949" s="3"/>
      <c r="BR949" s="3"/>
      <c r="BS949" s="3"/>
    </row>
    <row r="950" spans="1:71" ht="21" hidden="1" customHeight="1">
      <c r="A950" s="3"/>
      <c r="B950" s="3"/>
      <c r="C950" s="3"/>
      <c r="D950" s="3"/>
      <c r="E950" s="3"/>
      <c r="F950" s="3"/>
      <c r="G950" s="3"/>
      <c r="H950" s="3"/>
      <c r="I950" s="3"/>
      <c r="J950" s="3"/>
      <c r="K950" s="3"/>
      <c r="L950" s="3"/>
      <c r="M950" s="3"/>
      <c r="N950" s="3"/>
      <c r="O950" s="3"/>
      <c r="P950" s="3"/>
      <c r="Q950" s="3"/>
      <c r="R950" s="3"/>
      <c r="S950" s="3"/>
      <c r="T950" s="3"/>
      <c r="U950" s="3"/>
      <c r="V950" s="3"/>
      <c r="W950" s="3"/>
      <c r="X950" s="3"/>
      <c r="Y950" s="3"/>
      <c r="Z950" s="3"/>
      <c r="AA950" s="3"/>
      <c r="AB950" s="3"/>
      <c r="AC950" s="3"/>
      <c r="AD950" s="3"/>
      <c r="AE950" s="3"/>
      <c r="AF950" s="3"/>
      <c r="AG950" s="3"/>
      <c r="AH950" s="3"/>
      <c r="AI950" s="3"/>
      <c r="AJ950" s="3"/>
      <c r="AK950" s="3"/>
      <c r="AL950" s="3"/>
      <c r="AM950" s="3"/>
      <c r="AN950" s="3"/>
      <c r="AO950" s="3"/>
      <c r="AP950" s="3"/>
      <c r="AQ950" s="3"/>
      <c r="AR950" s="3"/>
      <c r="AS950" s="3"/>
      <c r="AT950" s="3"/>
      <c r="AU950" s="3"/>
      <c r="AV950" s="3"/>
      <c r="AW950" s="3"/>
      <c r="AX950" s="3"/>
      <c r="AY950" s="3"/>
      <c r="AZ950" s="3"/>
      <c r="BA950" s="3"/>
      <c r="BB950" s="3"/>
      <c r="BC950" s="3"/>
      <c r="BD950" s="3"/>
      <c r="BE950" s="3"/>
      <c r="BF950" s="3"/>
      <c r="BG950" s="3"/>
      <c r="BH950" s="3"/>
      <c r="BI950" s="3"/>
      <c r="BJ950" s="3"/>
      <c r="BK950" s="3"/>
      <c r="BL950" s="3"/>
      <c r="BM950" s="3"/>
      <c r="BN950" s="3"/>
      <c r="BO950" s="3"/>
      <c r="BP950" s="3"/>
      <c r="BQ950" s="3"/>
      <c r="BR950" s="3"/>
      <c r="BS950" s="3"/>
    </row>
    <row r="951" spans="1:71" ht="19.5" hidden="1" customHeight="1">
      <c r="A951" s="3"/>
      <c r="B951" s="3"/>
      <c r="C951" s="3"/>
      <c r="D951" s="3"/>
      <c r="E951" s="3"/>
      <c r="F951" s="3"/>
      <c r="G951" s="3"/>
      <c r="H951" s="3"/>
      <c r="I951" s="3"/>
      <c r="J951" s="3"/>
      <c r="K951" s="3"/>
      <c r="L951" s="3"/>
      <c r="M951" s="3"/>
      <c r="N951" s="3"/>
      <c r="O951" s="3"/>
      <c r="P951" s="3"/>
      <c r="Q951" s="3"/>
      <c r="R951" s="3"/>
      <c r="S951" s="3"/>
      <c r="T951" s="3"/>
      <c r="U951" s="3"/>
      <c r="V951" s="3"/>
      <c r="W951" s="3"/>
      <c r="X951" s="3"/>
      <c r="Y951" s="3"/>
      <c r="Z951" s="3"/>
      <c r="AA951" s="3"/>
      <c r="AB951" s="3"/>
      <c r="AC951" s="3"/>
      <c r="AD951" s="3"/>
      <c r="AE951" s="3"/>
      <c r="AF951" s="3"/>
      <c r="AG951" s="3"/>
      <c r="AH951" s="3"/>
      <c r="AI951" s="3"/>
      <c r="AJ951" s="3"/>
      <c r="AK951" s="3"/>
      <c r="AL951" s="3"/>
      <c r="AM951" s="3"/>
      <c r="AN951" s="3"/>
      <c r="AO951" s="3"/>
      <c r="AP951" s="3"/>
      <c r="AQ951" s="3"/>
      <c r="AR951" s="3"/>
      <c r="AS951" s="3"/>
      <c r="AT951" s="3"/>
    </row>
    <row r="952" spans="1:71" ht="17.25" hidden="1" customHeight="1">
      <c r="A952" s="3"/>
      <c r="B952" s="3"/>
      <c r="C952" s="3"/>
      <c r="D952" s="3"/>
      <c r="E952" s="3"/>
      <c r="F952" s="3"/>
      <c r="G952" s="3"/>
      <c r="H952" s="3"/>
      <c r="I952" s="3"/>
      <c r="J952" s="3"/>
      <c r="K952" s="3"/>
      <c r="L952" s="3"/>
      <c r="M952" s="3"/>
      <c r="N952" s="3"/>
      <c r="O952" s="3"/>
      <c r="P952" s="3"/>
      <c r="Q952" s="3"/>
      <c r="R952" s="3"/>
      <c r="S952" s="3"/>
      <c r="T952" s="3"/>
      <c r="U952" s="3"/>
      <c r="V952" s="3"/>
      <c r="W952" s="3"/>
      <c r="X952" s="3"/>
      <c r="Y952" s="3"/>
      <c r="Z952" s="3"/>
      <c r="AA952" s="3"/>
      <c r="AB952" s="3"/>
      <c r="AC952" s="3"/>
      <c r="AD952" s="3"/>
      <c r="AE952" s="3"/>
      <c r="AF952" s="3"/>
      <c r="AG952" s="3"/>
      <c r="AH952" s="3"/>
      <c r="AI952" s="3"/>
      <c r="AJ952" s="3"/>
      <c r="AK952" s="3"/>
      <c r="AL952" s="3"/>
      <c r="AM952" s="3"/>
      <c r="AN952" s="3"/>
      <c r="AO952" s="3"/>
      <c r="AP952" s="3"/>
      <c r="AQ952" s="3"/>
      <c r="AR952" s="3"/>
      <c r="AS952" s="3"/>
      <c r="AT952" s="3"/>
    </row>
    <row r="953" spans="1:71" ht="15" hidden="1" customHeight="1">
      <c r="A953" s="3"/>
      <c r="B953" s="3"/>
      <c r="C953" s="3"/>
      <c r="D953" s="3"/>
      <c r="E953" s="3"/>
      <c r="F953" s="3"/>
      <c r="G953" s="3"/>
      <c r="H953" s="3"/>
      <c r="I953" s="3"/>
      <c r="J953" s="3"/>
      <c r="K953" s="3"/>
      <c r="L953" s="3"/>
      <c r="M953" s="3"/>
      <c r="N953" s="3"/>
      <c r="O953" s="3"/>
      <c r="P953" s="3"/>
      <c r="Q953" s="3"/>
      <c r="R953" s="3"/>
      <c r="S953" s="3"/>
      <c r="T953" s="3"/>
      <c r="U953" s="3"/>
      <c r="V953" s="3"/>
      <c r="W953" s="3"/>
      <c r="X953" s="3"/>
      <c r="Y953" s="3"/>
      <c r="Z953" s="3"/>
      <c r="AA953" s="3"/>
      <c r="AB953" s="3"/>
      <c r="AC953" s="3"/>
      <c r="AD953" s="3"/>
      <c r="AE953" s="3"/>
      <c r="AF953" s="3"/>
      <c r="AG953" s="3"/>
      <c r="AH953" s="3"/>
      <c r="AI953" s="3"/>
      <c r="AJ953" s="3"/>
      <c r="AK953" s="3"/>
      <c r="AL953" s="3"/>
      <c r="AM953" s="3"/>
      <c r="AN953" s="3"/>
      <c r="AO953" s="3"/>
      <c r="AP953" s="3"/>
      <c r="AQ953" s="3"/>
      <c r="AR953" s="3"/>
      <c r="AS953" s="3"/>
      <c r="AT953" s="3"/>
    </row>
    <row r="954" spans="1:71" ht="15" hidden="1" customHeight="1">
      <c r="Y954" s="26"/>
      <c r="AA954" s="26"/>
      <c r="AB954" s="26"/>
      <c r="AC954" s="26"/>
      <c r="AD954" s="26"/>
      <c r="AE954" s="26"/>
      <c r="AF954" s="26"/>
      <c r="AG954" s="26"/>
      <c r="AH954" s="26"/>
      <c r="AI954" s="26"/>
      <c r="AJ954" s="26"/>
      <c r="AK954" s="27"/>
      <c r="AL954" s="26"/>
      <c r="AM954" s="26"/>
      <c r="AN954" s="26"/>
      <c r="AO954" s="26"/>
      <c r="AP954" s="26"/>
      <c r="AQ954" s="26"/>
      <c r="AR954" s="26"/>
      <c r="AS954" s="26"/>
    </row>
    <row r="955" spans="1:71" ht="15" hidden="1" customHeight="1">
      <c r="Y955" s="26"/>
      <c r="AA955" s="844"/>
      <c r="AB955" s="844"/>
      <c r="AC955" s="844"/>
      <c r="AD955" s="844"/>
      <c r="AE955" s="844"/>
      <c r="AF955" s="844"/>
      <c r="AG955" s="844"/>
      <c r="AH955" s="844"/>
      <c r="AI955" s="844"/>
      <c r="AJ955" s="844"/>
      <c r="AK955" s="28"/>
      <c r="AL955" s="845"/>
      <c r="AM955" s="845"/>
      <c r="AN955" s="845"/>
      <c r="AO955" s="845"/>
      <c r="AP955" s="845"/>
      <c r="AQ955" s="845"/>
      <c r="AR955" s="845"/>
      <c r="AS955" s="845"/>
    </row>
    <row r="956" spans="1:71" ht="15" hidden="1" customHeight="1">
      <c r="AA956" s="26"/>
      <c r="AB956" s="26"/>
      <c r="AC956" s="26"/>
      <c r="AD956" s="26"/>
      <c r="AE956" s="26"/>
      <c r="AF956" s="26"/>
      <c r="AG956" s="26"/>
      <c r="AH956" s="26"/>
      <c r="AI956" s="26"/>
      <c r="AJ956" s="26"/>
      <c r="AK956" s="27"/>
      <c r="AL956" s="26"/>
      <c r="AM956" s="26"/>
      <c r="AN956" s="26"/>
      <c r="AO956" s="26"/>
      <c r="AP956" s="26"/>
      <c r="AQ956" s="26"/>
      <c r="AR956" s="26"/>
      <c r="AS956" s="26"/>
    </row>
    <row r="957" spans="1:71" ht="15" hidden="1" customHeight="1">
      <c r="AA957" s="26"/>
      <c r="AB957" s="26"/>
      <c r="AC957" s="26"/>
      <c r="AD957" s="26"/>
      <c r="AE957" s="26"/>
      <c r="AF957" s="26"/>
      <c r="AG957" s="26"/>
      <c r="AH957" s="26"/>
      <c r="AI957" s="26"/>
      <c r="AJ957" s="26"/>
      <c r="AK957" s="27"/>
      <c r="AL957" s="26"/>
      <c r="AM957" s="26"/>
      <c r="AN957" s="26"/>
      <c r="AO957" s="26"/>
      <c r="AP957" s="26"/>
      <c r="AQ957" s="26"/>
      <c r="AR957" s="26"/>
      <c r="AS957" s="26"/>
    </row>
    <row r="958" spans="1:71" ht="15" hidden="1" customHeight="1">
      <c r="AA958" s="26"/>
      <c r="AB958" s="26"/>
      <c r="AC958" s="26"/>
      <c r="AD958" s="26"/>
      <c r="AE958" s="26"/>
      <c r="AF958" s="26"/>
      <c r="AG958" s="26"/>
      <c r="AH958" s="26"/>
      <c r="AI958" s="26"/>
      <c r="AJ958" s="26"/>
      <c r="AK958" s="27"/>
      <c r="AL958" s="26"/>
      <c r="AM958" s="26"/>
      <c r="AN958" s="26"/>
      <c r="AO958" s="26"/>
      <c r="AP958" s="26"/>
      <c r="AQ958" s="26"/>
      <c r="AR958" s="26"/>
      <c r="AS958" s="26"/>
    </row>
    <row r="959" spans="1:71" ht="15" hidden="1" customHeight="1">
      <c r="AA959" s="26"/>
      <c r="AB959" s="26"/>
      <c r="AC959" s="26"/>
      <c r="AD959" s="26"/>
      <c r="AE959" s="26"/>
      <c r="AF959" s="26"/>
      <c r="AG959" s="26"/>
      <c r="AH959" s="26"/>
      <c r="AI959" s="26"/>
      <c r="AJ959" s="26"/>
      <c r="AK959" s="27"/>
      <c r="AL959" s="26"/>
      <c r="AM959" s="26"/>
      <c r="AN959" s="26"/>
      <c r="AO959" s="26"/>
      <c r="AP959" s="26"/>
      <c r="AQ959" s="26"/>
      <c r="AR959" s="26"/>
      <c r="AS959" s="26"/>
    </row>
    <row r="960" spans="1:71" ht="15" hidden="1" customHeight="1"/>
    <row r="961" spans="3:3" ht="15" hidden="1" customHeight="1"/>
    <row r="962" spans="3:3" ht="15" hidden="1" customHeight="1"/>
    <row r="963" spans="3:3" ht="15" hidden="1" customHeight="1"/>
    <row r="964" spans="3:3" ht="15" hidden="1" customHeight="1"/>
    <row r="965" spans="3:3" ht="15" hidden="1" customHeight="1"/>
    <row r="966" spans="3:3" ht="15" hidden="1" customHeight="1"/>
    <row r="967" spans="3:3" ht="15" hidden="1" customHeight="1">
      <c r="C967" s="23" t="s">
        <v>469</v>
      </c>
    </row>
    <row r="968" spans="3:3" ht="15" hidden="1" customHeight="1"/>
    <row r="969" spans="3:3" ht="15" hidden="1" customHeight="1"/>
    <row r="970" spans="3:3" ht="15" hidden="1" customHeight="1"/>
    <row r="971" spans="3:3" ht="15" hidden="1" customHeight="1"/>
    <row r="972" spans="3:3" ht="15" hidden="1" customHeight="1"/>
    <row r="973" spans="3:3" ht="15" hidden="1" customHeight="1"/>
    <row r="974" spans="3:3" ht="15" hidden="1" customHeight="1"/>
    <row r="975" spans="3:3" ht="15" hidden="1" customHeight="1"/>
    <row r="976" spans="3:3" ht="15" hidden="1" customHeight="1"/>
    <row r="977" ht="15" hidden="1" customHeight="1"/>
    <row r="978" ht="15" hidden="1" customHeight="1"/>
    <row r="979" ht="15" hidden="1" customHeight="1"/>
    <row r="980" ht="15" hidden="1" customHeight="1"/>
    <row r="981" ht="15" hidden="1" customHeight="1"/>
    <row r="982" ht="15" hidden="1" customHeight="1"/>
    <row r="983" ht="15" hidden="1" customHeight="1"/>
    <row r="984" ht="15" hidden="1" customHeight="1"/>
    <row r="985" ht="15" hidden="1" customHeight="1"/>
    <row r="986" ht="15" hidden="1" customHeight="1"/>
    <row r="987" ht="15" hidden="1" customHeight="1"/>
    <row r="988" ht="15" hidden="1" customHeight="1"/>
    <row r="989" ht="15" hidden="1" customHeight="1"/>
    <row r="990" ht="15" hidden="1" customHeight="1"/>
    <row r="991" ht="15" hidden="1" customHeight="1"/>
    <row r="992" ht="15" hidden="1" customHeight="1"/>
    <row r="993" ht="15" hidden="1" customHeight="1"/>
    <row r="994" ht="15" hidden="1" customHeight="1"/>
    <row r="995" ht="15" hidden="1" customHeight="1"/>
    <row r="996" ht="15" hidden="1" customHeight="1"/>
    <row r="997" ht="15" hidden="1" customHeight="1"/>
    <row r="998" ht="0" hidden="1" customHeight="1"/>
    <row r="999" ht="0" hidden="1" customHeight="1"/>
    <row r="1000" ht="0" hidden="1" customHeight="1"/>
    <row r="1001" ht="0" hidden="1" customHeight="1"/>
    <row r="1002" ht="0" hidden="1" customHeight="1"/>
    <row r="1003" ht="0" hidden="1" customHeight="1"/>
    <row r="1004" ht="0" hidden="1" customHeight="1"/>
    <row r="1005" ht="0" hidden="1" customHeight="1"/>
    <row r="1006" ht="0" hidden="1" customHeight="1"/>
    <row r="1007" ht="0" hidden="1" customHeight="1"/>
    <row r="1008" ht="0" hidden="1" customHeight="1"/>
    <row r="1009" ht="0" hidden="1" customHeight="1"/>
    <row r="1010" ht="0" hidden="1" customHeight="1"/>
    <row r="1011" ht="0" hidden="1" customHeight="1"/>
    <row r="1012" ht="0" hidden="1" customHeight="1"/>
    <row r="1013" ht="0" hidden="1" customHeight="1"/>
  </sheetData>
  <sheetProtection algorithmName="SHA-512" hashValue="mhhMPcH9Mqd/jxtdZcKYqWR9o5kWaq8kimPg4ZTDP8ayqjlUhPzIyMsHEFLnkJzzHU/9iQ6c/dl2fj/kGuPnkg==" saltValue="+e6PhbpD77MaI84vzjCkIQ==" spinCount="100000" sheet="1" objects="1" scenarios="1" selectLockedCells="1"/>
  <mergeCells count="44">
    <mergeCell ref="Z6:AS11"/>
    <mergeCell ref="D7:X7"/>
    <mergeCell ref="D8:X8"/>
    <mergeCell ref="B11:Y11"/>
    <mergeCell ref="D12:S12"/>
    <mergeCell ref="B12:B14"/>
    <mergeCell ref="T12:V12"/>
    <mergeCell ref="W12:Y12"/>
    <mergeCell ref="AO12:AS12"/>
    <mergeCell ref="Z12:AE12"/>
    <mergeCell ref="AF12:AN12"/>
    <mergeCell ref="T13:V13"/>
    <mergeCell ref="W13:Y13"/>
    <mergeCell ref="Z13:AE13"/>
    <mergeCell ref="AF13:AN13"/>
    <mergeCell ref="D13:S13"/>
    <mergeCell ref="B2:I4"/>
    <mergeCell ref="J2:AC4"/>
    <mergeCell ref="AD2:AL4"/>
    <mergeCell ref="AM2:AS4"/>
    <mergeCell ref="B5:D5"/>
    <mergeCell ref="F5:Y5"/>
    <mergeCell ref="Z5:AS5"/>
    <mergeCell ref="AO13:AS13"/>
    <mergeCell ref="B15:AS15"/>
    <mergeCell ref="B16:AP16"/>
    <mergeCell ref="AR16:AS16"/>
    <mergeCell ref="D14:R14"/>
    <mergeCell ref="U14:W14"/>
    <mergeCell ref="X14:AF14"/>
    <mergeCell ref="AG14:AJ14"/>
    <mergeCell ref="AK14:AS14"/>
    <mergeCell ref="AA955:AJ955"/>
    <mergeCell ref="AL955:AS955"/>
    <mergeCell ref="B20:AP20"/>
    <mergeCell ref="AR20:AS20"/>
    <mergeCell ref="B17:AP17"/>
    <mergeCell ref="AR17:AS17"/>
    <mergeCell ref="B18:AP18"/>
    <mergeCell ref="AR18:AS18"/>
    <mergeCell ref="B19:AP19"/>
    <mergeCell ref="AR19:AS19"/>
    <mergeCell ref="B21:AP21"/>
    <mergeCell ref="AR21:AS21"/>
  </mergeCells>
  <dataValidations count="3">
    <dataValidation type="list" allowBlank="1" showInputMessage="1" showErrorMessage="1" sqref="AQ16:AQ21" xr:uid="{00000000-0002-0000-0A00-000000000000}">
      <formula1>"S,N"</formula1>
    </dataValidation>
    <dataValidation type="list" allowBlank="1" showInputMessage="1" showErrorMessage="1" sqref="X14:AF14" xr:uid="{C7BE452F-D7AD-41C9-862B-0F9430CFB075}">
      <formula1>$BI$2:$BI$508</formula1>
    </dataValidation>
    <dataValidation type="list" allowBlank="1" showInputMessage="1" showErrorMessage="1" sqref="AK14:AS14" xr:uid="{8748019F-44E8-4EE7-8ED8-CDC2B4612AD7}">
      <formula1>$CD$2:$CD$40</formula1>
    </dataValidation>
  </dataValidations>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2"/>
  <dimension ref="A1:XFD227"/>
  <sheetViews>
    <sheetView showGridLines="0" showRowColHeaders="0" topLeftCell="A222" zoomScale="90" zoomScaleNormal="90" workbookViewId="0">
      <selection activeCell="G190" sqref="G190"/>
    </sheetView>
  </sheetViews>
  <sheetFormatPr defaultColWidth="11.42578125" defaultRowHeight="14.25"/>
  <cols>
    <col min="1" max="1" width="7.140625" style="83" customWidth="1"/>
    <col min="2" max="2" width="2.140625" style="83" customWidth="1"/>
    <col min="3" max="3" width="2.28515625" style="83" customWidth="1"/>
    <col min="4" max="4" width="2.42578125" style="83" customWidth="1"/>
    <col min="5" max="5" width="16.7109375" style="84" customWidth="1"/>
    <col min="6" max="6" width="36.42578125" style="84" customWidth="1"/>
    <col min="7" max="7" width="22.42578125" style="85" customWidth="1"/>
    <col min="8" max="8" width="28.42578125" style="85" customWidth="1"/>
    <col min="9" max="9" width="28.28515625" style="82" customWidth="1"/>
    <col min="10" max="10" width="24.42578125" style="82" customWidth="1"/>
    <col min="11" max="11" width="20.42578125" style="58" customWidth="1"/>
    <col min="12" max="22" width="11.42578125" style="57"/>
    <col min="23" max="25" width="11.42578125" style="58"/>
    <col min="26" max="36" width="0" style="58" hidden="1" customWidth="1"/>
    <col min="37" max="257" width="11.42578125" style="58"/>
    <col min="258" max="258" width="44.85546875" style="58" customWidth="1"/>
    <col min="259" max="265" width="38.42578125" style="58" customWidth="1"/>
    <col min="266" max="513" width="11.42578125" style="58"/>
    <col min="514" max="514" width="44.85546875" style="58" customWidth="1"/>
    <col min="515" max="521" width="38.42578125" style="58" customWidth="1"/>
    <col min="522" max="769" width="11.42578125" style="58"/>
    <col min="770" max="770" width="44.85546875" style="58" customWidth="1"/>
    <col min="771" max="777" width="38.42578125" style="58" customWidth="1"/>
    <col min="778" max="1025" width="11.42578125" style="58"/>
    <col min="1026" max="1026" width="44.85546875" style="58" customWidth="1"/>
    <col min="1027" max="1033" width="38.42578125" style="58" customWidth="1"/>
    <col min="1034" max="1281" width="11.42578125" style="58"/>
    <col min="1282" max="1282" width="44.85546875" style="58" customWidth="1"/>
    <col min="1283" max="1289" width="38.42578125" style="58" customWidth="1"/>
    <col min="1290" max="1537" width="11.42578125" style="58"/>
    <col min="1538" max="1538" width="44.85546875" style="58" customWidth="1"/>
    <col min="1539" max="1545" width="38.42578125" style="58" customWidth="1"/>
    <col min="1546" max="1793" width="11.42578125" style="58"/>
    <col min="1794" max="1794" width="44.85546875" style="58" customWidth="1"/>
    <col min="1795" max="1801" width="38.42578125" style="58" customWidth="1"/>
    <col min="1802" max="2049" width="11.42578125" style="58"/>
    <col min="2050" max="2050" width="44.85546875" style="58" customWidth="1"/>
    <col min="2051" max="2057" width="38.42578125" style="58" customWidth="1"/>
    <col min="2058" max="2305" width="11.42578125" style="58"/>
    <col min="2306" max="2306" width="44.85546875" style="58" customWidth="1"/>
    <col min="2307" max="2313" width="38.42578125" style="58" customWidth="1"/>
    <col min="2314" max="2561" width="11.42578125" style="58"/>
    <col min="2562" max="2562" width="44.85546875" style="58" customWidth="1"/>
    <col min="2563" max="2569" width="38.42578125" style="58" customWidth="1"/>
    <col min="2570" max="2817" width="11.42578125" style="58"/>
    <col min="2818" max="2818" width="44.85546875" style="58" customWidth="1"/>
    <col min="2819" max="2825" width="38.42578125" style="58" customWidth="1"/>
    <col min="2826" max="3073" width="11.42578125" style="58"/>
    <col min="3074" max="3074" width="44.85546875" style="58" customWidth="1"/>
    <col min="3075" max="3081" width="38.42578125" style="58" customWidth="1"/>
    <col min="3082" max="3329" width="11.42578125" style="58"/>
    <col min="3330" max="3330" width="44.85546875" style="58" customWidth="1"/>
    <col min="3331" max="3337" width="38.42578125" style="58" customWidth="1"/>
    <col min="3338" max="3585" width="11.42578125" style="58"/>
    <col min="3586" max="3586" width="44.85546875" style="58" customWidth="1"/>
    <col min="3587" max="3593" width="38.42578125" style="58" customWidth="1"/>
    <col min="3594" max="3841" width="11.42578125" style="58"/>
    <col min="3842" max="3842" width="44.85546875" style="58" customWidth="1"/>
    <col min="3843" max="3849" width="38.42578125" style="58" customWidth="1"/>
    <col min="3850" max="4097" width="11.42578125" style="58"/>
    <col min="4098" max="4098" width="44.85546875" style="58" customWidth="1"/>
    <col min="4099" max="4105" width="38.42578125" style="58" customWidth="1"/>
    <col min="4106" max="4353" width="11.42578125" style="58"/>
    <col min="4354" max="4354" width="44.85546875" style="58" customWidth="1"/>
    <col min="4355" max="4361" width="38.42578125" style="58" customWidth="1"/>
    <col min="4362" max="4609" width="11.42578125" style="58"/>
    <col min="4610" max="4610" width="44.85546875" style="58" customWidth="1"/>
    <col min="4611" max="4617" width="38.42578125" style="58" customWidth="1"/>
    <col min="4618" max="4865" width="11.42578125" style="58"/>
    <col min="4866" max="4866" width="44.85546875" style="58" customWidth="1"/>
    <col min="4867" max="4873" width="38.42578125" style="58" customWidth="1"/>
    <col min="4874" max="5121" width="11.42578125" style="58"/>
    <col min="5122" max="5122" width="44.85546875" style="58" customWidth="1"/>
    <col min="5123" max="5129" width="38.42578125" style="58" customWidth="1"/>
    <col min="5130" max="5377" width="11.42578125" style="58"/>
    <col min="5378" max="5378" width="44.85546875" style="58" customWidth="1"/>
    <col min="5379" max="5385" width="38.42578125" style="58" customWidth="1"/>
    <col min="5386" max="5633" width="11.42578125" style="58"/>
    <col min="5634" max="5634" width="44.85546875" style="58" customWidth="1"/>
    <col min="5635" max="5641" width="38.42578125" style="58" customWidth="1"/>
    <col min="5642" max="5889" width="11.42578125" style="58"/>
    <col min="5890" max="5890" width="44.85546875" style="58" customWidth="1"/>
    <col min="5891" max="5897" width="38.42578125" style="58" customWidth="1"/>
    <col min="5898" max="6145" width="11.42578125" style="58"/>
    <col min="6146" max="6146" width="44.85546875" style="58" customWidth="1"/>
    <col min="6147" max="6153" width="38.42578125" style="58" customWidth="1"/>
    <col min="6154" max="6401" width="11.42578125" style="58"/>
    <col min="6402" max="6402" width="44.85546875" style="58" customWidth="1"/>
    <col min="6403" max="6409" width="38.42578125" style="58" customWidth="1"/>
    <col min="6410" max="6657" width="11.42578125" style="58"/>
    <col min="6658" max="6658" width="44.85546875" style="58" customWidth="1"/>
    <col min="6659" max="6665" width="38.42578125" style="58" customWidth="1"/>
    <col min="6666" max="6913" width="11.42578125" style="58"/>
    <col min="6914" max="6914" width="44.85546875" style="58" customWidth="1"/>
    <col min="6915" max="6921" width="38.42578125" style="58" customWidth="1"/>
    <col min="6922" max="7169" width="11.42578125" style="58"/>
    <col min="7170" max="7170" width="44.85546875" style="58" customWidth="1"/>
    <col min="7171" max="7177" width="38.42578125" style="58" customWidth="1"/>
    <col min="7178" max="7425" width="11.42578125" style="58"/>
    <col min="7426" max="7426" width="44.85546875" style="58" customWidth="1"/>
    <col min="7427" max="7433" width="38.42578125" style="58" customWidth="1"/>
    <col min="7434" max="7681" width="11.42578125" style="58"/>
    <col min="7682" max="7682" width="44.85546875" style="58" customWidth="1"/>
    <col min="7683" max="7689" width="38.42578125" style="58" customWidth="1"/>
    <col min="7690" max="7937" width="11.42578125" style="58"/>
    <col min="7938" max="7938" width="44.85546875" style="58" customWidth="1"/>
    <col min="7939" max="7945" width="38.42578125" style="58" customWidth="1"/>
    <col min="7946" max="8193" width="11.42578125" style="58"/>
    <col min="8194" max="8194" width="44.85546875" style="58" customWidth="1"/>
    <col min="8195" max="8201" width="38.42578125" style="58" customWidth="1"/>
    <col min="8202" max="8449" width="11.42578125" style="58"/>
    <col min="8450" max="8450" width="44.85546875" style="58" customWidth="1"/>
    <col min="8451" max="8457" width="38.42578125" style="58" customWidth="1"/>
    <col min="8458" max="8705" width="11.42578125" style="58"/>
    <col min="8706" max="8706" width="44.85546875" style="58" customWidth="1"/>
    <col min="8707" max="8713" width="38.42578125" style="58" customWidth="1"/>
    <col min="8714" max="8961" width="11.42578125" style="58"/>
    <col min="8962" max="8962" width="44.85546875" style="58" customWidth="1"/>
    <col min="8963" max="8969" width="38.42578125" style="58" customWidth="1"/>
    <col min="8970" max="9217" width="11.42578125" style="58"/>
    <col min="9218" max="9218" width="44.85546875" style="58" customWidth="1"/>
    <col min="9219" max="9225" width="38.42578125" style="58" customWidth="1"/>
    <col min="9226" max="9473" width="11.42578125" style="58"/>
    <col min="9474" max="9474" width="44.85546875" style="58" customWidth="1"/>
    <col min="9475" max="9481" width="38.42578125" style="58" customWidth="1"/>
    <col min="9482" max="9729" width="11.42578125" style="58"/>
    <col min="9730" max="9730" width="44.85546875" style="58" customWidth="1"/>
    <col min="9731" max="9737" width="38.42578125" style="58" customWidth="1"/>
    <col min="9738" max="9985" width="11.42578125" style="58"/>
    <col min="9986" max="9986" width="44.85546875" style="58" customWidth="1"/>
    <col min="9987" max="9993" width="38.42578125" style="58" customWidth="1"/>
    <col min="9994" max="10241" width="11.42578125" style="58"/>
    <col min="10242" max="10242" width="44.85546875" style="58" customWidth="1"/>
    <col min="10243" max="10249" width="38.42578125" style="58" customWidth="1"/>
    <col min="10250" max="10497" width="11.42578125" style="58"/>
    <col min="10498" max="10498" width="44.85546875" style="58" customWidth="1"/>
    <col min="10499" max="10505" width="38.42578125" style="58" customWidth="1"/>
    <col min="10506" max="10753" width="11.42578125" style="58"/>
    <col min="10754" max="10754" width="44.85546875" style="58" customWidth="1"/>
    <col min="10755" max="10761" width="38.42578125" style="58" customWidth="1"/>
    <col min="10762" max="11009" width="11.42578125" style="58"/>
    <col min="11010" max="11010" width="44.85546875" style="58" customWidth="1"/>
    <col min="11011" max="11017" width="38.42578125" style="58" customWidth="1"/>
    <col min="11018" max="11265" width="11.42578125" style="58"/>
    <col min="11266" max="11266" width="44.85546875" style="58" customWidth="1"/>
    <col min="11267" max="11273" width="38.42578125" style="58" customWidth="1"/>
    <col min="11274" max="11521" width="11.42578125" style="58"/>
    <col min="11522" max="11522" width="44.85546875" style="58" customWidth="1"/>
    <col min="11523" max="11529" width="38.42578125" style="58" customWidth="1"/>
    <col min="11530" max="11777" width="11.42578125" style="58"/>
    <col min="11778" max="11778" width="44.85546875" style="58" customWidth="1"/>
    <col min="11779" max="11785" width="38.42578125" style="58" customWidth="1"/>
    <col min="11786" max="12033" width="11.42578125" style="58"/>
    <col min="12034" max="12034" width="44.85546875" style="58" customWidth="1"/>
    <col min="12035" max="12041" width="38.42578125" style="58" customWidth="1"/>
    <col min="12042" max="12289" width="11.42578125" style="58"/>
    <col min="12290" max="12290" width="44.85546875" style="58" customWidth="1"/>
    <col min="12291" max="12297" width="38.42578125" style="58" customWidth="1"/>
    <col min="12298" max="12545" width="11.42578125" style="58"/>
    <col min="12546" max="12546" width="44.85546875" style="58" customWidth="1"/>
    <col min="12547" max="12553" width="38.42578125" style="58" customWidth="1"/>
    <col min="12554" max="12801" width="11.42578125" style="58"/>
    <col min="12802" max="12802" width="44.85546875" style="58" customWidth="1"/>
    <col min="12803" max="12809" width="38.42578125" style="58" customWidth="1"/>
    <col min="12810" max="13057" width="11.42578125" style="58"/>
    <col min="13058" max="13058" width="44.85546875" style="58" customWidth="1"/>
    <col min="13059" max="13065" width="38.42578125" style="58" customWidth="1"/>
    <col min="13066" max="13313" width="11.42578125" style="58"/>
    <col min="13314" max="13314" width="44.85546875" style="58" customWidth="1"/>
    <col min="13315" max="13321" width="38.42578125" style="58" customWidth="1"/>
    <col min="13322" max="13569" width="11.42578125" style="58"/>
    <col min="13570" max="13570" width="44.85546875" style="58" customWidth="1"/>
    <col min="13571" max="13577" width="38.42578125" style="58" customWidth="1"/>
    <col min="13578" max="13825" width="11.42578125" style="58"/>
    <col min="13826" max="13826" width="44.85546875" style="58" customWidth="1"/>
    <col min="13827" max="13833" width="38.42578125" style="58" customWidth="1"/>
    <col min="13834" max="14081" width="11.42578125" style="58"/>
    <col min="14082" max="14082" width="44.85546875" style="58" customWidth="1"/>
    <col min="14083" max="14089" width="38.42578125" style="58" customWidth="1"/>
    <col min="14090" max="14337" width="11.42578125" style="58"/>
    <col min="14338" max="14338" width="44.85546875" style="58" customWidth="1"/>
    <col min="14339" max="14345" width="38.42578125" style="58" customWidth="1"/>
    <col min="14346" max="14593" width="11.42578125" style="58"/>
    <col min="14594" max="14594" width="44.85546875" style="58" customWidth="1"/>
    <col min="14595" max="14601" width="38.42578125" style="58" customWidth="1"/>
    <col min="14602" max="14849" width="11.42578125" style="58"/>
    <col min="14850" max="14850" width="44.85546875" style="58" customWidth="1"/>
    <col min="14851" max="14857" width="38.42578125" style="58" customWidth="1"/>
    <col min="14858" max="15105" width="11.42578125" style="58"/>
    <col min="15106" max="15106" width="44.85546875" style="58" customWidth="1"/>
    <col min="15107" max="15113" width="38.42578125" style="58" customWidth="1"/>
    <col min="15114" max="15361" width="11.42578125" style="58"/>
    <col min="15362" max="15362" width="44.85546875" style="58" customWidth="1"/>
    <col min="15363" max="15369" width="38.42578125" style="58" customWidth="1"/>
    <col min="15370" max="15617" width="11.42578125" style="58"/>
    <col min="15618" max="15618" width="44.85546875" style="58" customWidth="1"/>
    <col min="15619" max="15625" width="38.42578125" style="58" customWidth="1"/>
    <col min="15626" max="15873" width="11.42578125" style="58"/>
    <col min="15874" max="15874" width="44.85546875" style="58" customWidth="1"/>
    <col min="15875" max="15881" width="38.42578125" style="58" customWidth="1"/>
    <col min="15882" max="16129" width="11.42578125" style="58"/>
    <col min="16130" max="16130" width="44.85546875" style="58" customWidth="1"/>
    <col min="16131" max="16137" width="38.42578125" style="58" customWidth="1"/>
    <col min="16138" max="16384" width="11.42578125" style="58"/>
  </cols>
  <sheetData>
    <row r="1" spans="1:30" s="47" customFormat="1" ht="12.95" customHeight="1">
      <c r="A1" s="44"/>
      <c r="B1" s="45"/>
      <c r="C1" s="45"/>
      <c r="D1" s="45"/>
      <c r="E1" s="46"/>
      <c r="F1" s="1037" t="s">
        <v>592</v>
      </c>
      <c r="G1" s="1038"/>
      <c r="H1" s="1038"/>
      <c r="I1" s="1038"/>
      <c r="J1" s="1038"/>
      <c r="K1" s="1039"/>
    </row>
    <row r="2" spans="1:30" s="47" customFormat="1" ht="12.95" customHeight="1">
      <c r="A2" s="48"/>
      <c r="B2" s="49"/>
      <c r="C2" s="49"/>
      <c r="D2" s="49"/>
      <c r="E2" s="50"/>
      <c r="F2" s="1040"/>
      <c r="G2" s="1041"/>
      <c r="H2" s="1041"/>
      <c r="I2" s="1041"/>
      <c r="J2" s="1041"/>
      <c r="K2" s="1042"/>
    </row>
    <row r="3" spans="1:30" s="47" customFormat="1" ht="12.95" customHeight="1">
      <c r="A3" s="48"/>
      <c r="B3" s="49"/>
      <c r="C3" s="49"/>
      <c r="D3" s="49"/>
      <c r="E3" s="50"/>
      <c r="F3" s="1040"/>
      <c r="G3" s="1041"/>
      <c r="H3" s="1041"/>
      <c r="I3" s="1041"/>
      <c r="J3" s="1041"/>
      <c r="K3" s="1042"/>
    </row>
    <row r="4" spans="1:30" s="47" customFormat="1" ht="12.95" customHeight="1">
      <c r="A4" s="48"/>
      <c r="B4" s="49"/>
      <c r="C4" s="49"/>
      <c r="D4" s="49"/>
      <c r="E4" s="50"/>
      <c r="F4" s="1040"/>
      <c r="G4" s="1041"/>
      <c r="H4" s="1041"/>
      <c r="I4" s="1041"/>
      <c r="J4" s="1041"/>
      <c r="K4" s="1042"/>
    </row>
    <row r="5" spans="1:30" s="52" customFormat="1" ht="12.95" customHeight="1">
      <c r="A5" s="51"/>
      <c r="E5" s="53"/>
      <c r="F5" s="1040"/>
      <c r="G5" s="1041"/>
      <c r="H5" s="1041"/>
      <c r="I5" s="1041"/>
      <c r="J5" s="1041"/>
      <c r="K5" s="1042"/>
    </row>
    <row r="6" spans="1:30" s="47" customFormat="1" ht="12.95" customHeight="1" thickBot="1">
      <c r="A6" s="54"/>
      <c r="B6" s="55"/>
      <c r="C6" s="55"/>
      <c r="D6" s="55"/>
      <c r="E6" s="56"/>
      <c r="F6" s="1043"/>
      <c r="G6" s="1044"/>
      <c r="H6" s="1044"/>
      <c r="I6" s="1044"/>
      <c r="J6" s="1044"/>
      <c r="K6" s="1045"/>
    </row>
    <row r="7" spans="1:30" s="619" customFormat="1" ht="20.25" hidden="1" customHeight="1">
      <c r="A7" s="617"/>
      <c r="B7" s="617"/>
      <c r="C7" s="617"/>
      <c r="D7" s="617"/>
      <c r="E7" s="618"/>
      <c r="F7" s="618"/>
      <c r="G7" s="615" t="s">
        <v>1133</v>
      </c>
      <c r="H7" s="615" t="s">
        <v>1134</v>
      </c>
      <c r="I7" s="616" t="s">
        <v>1135</v>
      </c>
      <c r="J7" s="616" t="s">
        <v>1136</v>
      </c>
      <c r="K7" s="616" t="s">
        <v>1137</v>
      </c>
    </row>
    <row r="8" spans="1:30" ht="24" customHeight="1">
      <c r="A8" s="942" t="s">
        <v>752</v>
      </c>
      <c r="B8" s="942" t="s">
        <v>360</v>
      </c>
      <c r="C8" s="1017"/>
      <c r="D8" s="1017"/>
      <c r="E8" s="1017"/>
      <c r="F8" s="1018"/>
      <c r="G8" s="942" t="s">
        <v>545</v>
      </c>
      <c r="H8" s="942" t="s">
        <v>865</v>
      </c>
      <c r="I8" s="942" t="s">
        <v>591</v>
      </c>
      <c r="J8" s="942" t="s">
        <v>590</v>
      </c>
      <c r="K8" s="942" t="s">
        <v>359</v>
      </c>
      <c r="AA8" s="1058" t="s">
        <v>988</v>
      </c>
      <c r="AB8" s="1058" t="s">
        <v>989</v>
      </c>
      <c r="AC8" s="1060"/>
      <c r="AD8" s="1060" t="s">
        <v>990</v>
      </c>
    </row>
    <row r="9" spans="1:30" ht="61.5" customHeight="1">
      <c r="A9" s="943"/>
      <c r="B9" s="1019"/>
      <c r="C9" s="1020"/>
      <c r="D9" s="1020"/>
      <c r="E9" s="1020"/>
      <c r="F9" s="1021"/>
      <c r="G9" s="943"/>
      <c r="H9" s="943"/>
      <c r="I9" s="943"/>
      <c r="J9" s="943"/>
      <c r="K9" s="943"/>
      <c r="AA9" s="1059"/>
      <c r="AB9" s="1059"/>
      <c r="AC9" s="1061"/>
      <c r="AD9" s="1061"/>
    </row>
    <row r="10" spans="1:30" ht="18.75" customHeight="1">
      <c r="A10" s="59">
        <v>10</v>
      </c>
      <c r="B10" s="1062" t="s">
        <v>0</v>
      </c>
      <c r="C10" s="1014"/>
      <c r="D10" s="1014"/>
      <c r="E10" s="1014"/>
      <c r="F10" s="1014"/>
      <c r="G10" s="169"/>
      <c r="H10" s="169"/>
      <c r="I10" s="169"/>
      <c r="J10" s="169"/>
      <c r="K10" s="170"/>
      <c r="AA10" s="186"/>
      <c r="AB10" s="186"/>
      <c r="AC10" s="186"/>
      <c r="AD10" s="186"/>
    </row>
    <row r="11" spans="1:30" ht="18.75" customHeight="1">
      <c r="A11" s="60">
        <f>A10+1</f>
        <v>11</v>
      </c>
      <c r="B11" s="61"/>
      <c r="C11" s="944" t="s">
        <v>1</v>
      </c>
      <c r="D11" s="987"/>
      <c r="E11" s="987"/>
      <c r="F11" s="988"/>
      <c r="G11" s="105">
        <f>SUM(G12:G16)</f>
        <v>106690110</v>
      </c>
      <c r="H11" s="664">
        <f t="shared" ref="H11:K11" si="0">SUM(H12:H16)</f>
        <v>0</v>
      </c>
      <c r="I11" s="664">
        <f t="shared" si="0"/>
        <v>0</v>
      </c>
      <c r="J11" s="664">
        <f t="shared" si="0"/>
        <v>569769</v>
      </c>
      <c r="K11" s="105">
        <f t="shared" si="0"/>
        <v>107259879</v>
      </c>
      <c r="AA11" s="236" t="str">
        <f>IF(OR(G11&lt;0,K11&lt;0),"ERROR","OK")</f>
        <v>OK</v>
      </c>
      <c r="AB11" s="236"/>
      <c r="AC11" s="236"/>
      <c r="AD11" s="236" t="str">
        <f>IF(OR(AA11="Error",AB11="Error",AC11="Error"),CONCATENATE("Error en el concepto ",C11," de la Hoja 2 Fila  ",A11),"")</f>
        <v/>
      </c>
    </row>
    <row r="12" spans="1:30" ht="18.75" customHeight="1">
      <c r="A12" s="60">
        <f t="shared" ref="A12:A76" si="1">A11+1</f>
        <v>12</v>
      </c>
      <c r="B12" s="1022"/>
      <c r="C12" s="985"/>
      <c r="D12" s="930" t="s">
        <v>2</v>
      </c>
      <c r="E12" s="931"/>
      <c r="F12" s="932"/>
      <c r="G12" s="243">
        <v>8696720</v>
      </c>
      <c r="H12" s="825"/>
      <c r="I12" s="243"/>
      <c r="J12" s="243"/>
      <c r="K12" s="105">
        <f>G12+H12-I12+J12</f>
        <v>8696720</v>
      </c>
      <c r="AA12" s="236" t="str">
        <f>IF(OR(G12+H12-I12&lt;0,K12&lt;0),"ERROR","OK")</f>
        <v>OK</v>
      </c>
      <c r="AB12" s="236"/>
      <c r="AC12" s="236"/>
      <c r="AD12" s="236" t="str">
        <f>IF(OR(AA12="Error",AB12="Error",AC12="Error"),CONCATENATE("Error en el concepto ",D12," de la Hoja 2 Fila  ",A12),"")</f>
        <v/>
      </c>
    </row>
    <row r="13" spans="1:30" ht="26.25" customHeight="1">
      <c r="A13" s="60">
        <f t="shared" si="1"/>
        <v>13</v>
      </c>
      <c r="B13" s="1022"/>
      <c r="C13" s="985"/>
      <c r="D13" s="1049" t="s">
        <v>3</v>
      </c>
      <c r="E13" s="1050"/>
      <c r="F13" s="104" t="s">
        <v>811</v>
      </c>
      <c r="G13" s="243"/>
      <c r="H13" s="825"/>
      <c r="I13" s="243"/>
      <c r="J13" s="243"/>
      <c r="K13" s="105">
        <f t="shared" ref="K13:K15" si="2">G13+H13-I13+J13</f>
        <v>0</v>
      </c>
      <c r="L13" s="58"/>
      <c r="M13" s="3"/>
      <c r="AA13" s="236" t="str">
        <f t="shared" ref="AA13:AA16" si="3">IF(OR(G13+H13-I13&lt;0,K13&lt;0),"ERROR","OK")</f>
        <v>OK</v>
      </c>
      <c r="AB13" s="236"/>
      <c r="AC13" s="236"/>
      <c r="AD13" s="236" t="str">
        <f>IF(OR(AA13="Error",AB13="Error",AC13="Error"),CONCATENATE("Error en el concepto ",$D$13, F13," de la Hoja 2 Fila  ",A13),"")</f>
        <v/>
      </c>
    </row>
    <row r="14" spans="1:30" ht="22.5" customHeight="1">
      <c r="A14" s="60">
        <f t="shared" si="1"/>
        <v>14</v>
      </c>
      <c r="B14" s="1022"/>
      <c r="C14" s="985"/>
      <c r="D14" s="1051"/>
      <c r="E14" s="1052"/>
      <c r="F14" s="104" t="s">
        <v>792</v>
      </c>
      <c r="G14" s="243"/>
      <c r="H14" s="825"/>
      <c r="I14" s="243"/>
      <c r="J14" s="243"/>
      <c r="K14" s="105">
        <f t="shared" si="2"/>
        <v>0</v>
      </c>
      <c r="L14" s="58"/>
      <c r="AA14" s="236" t="str">
        <f t="shared" si="3"/>
        <v>OK</v>
      </c>
      <c r="AB14" s="236"/>
      <c r="AC14" s="236"/>
      <c r="AD14" s="236" t="str">
        <f>IF(OR(AA14="Error",AB14="Error",AC14="Error"),CONCATENATE("Error en el concepto ",$D$13," ",F14," de la Hoja 2 Fila  ",A14),"")</f>
        <v/>
      </c>
    </row>
    <row r="15" spans="1:30" ht="26.25" customHeight="1">
      <c r="A15" s="60">
        <f t="shared" si="1"/>
        <v>15</v>
      </c>
      <c r="B15" s="1022"/>
      <c r="C15" s="985"/>
      <c r="D15" s="1051"/>
      <c r="E15" s="1052"/>
      <c r="F15" s="104" t="s">
        <v>812</v>
      </c>
      <c r="G15" s="243"/>
      <c r="H15" s="825"/>
      <c r="I15" s="243"/>
      <c r="J15" s="243"/>
      <c r="K15" s="105">
        <f t="shared" si="2"/>
        <v>0</v>
      </c>
      <c r="L15" s="58"/>
      <c r="AA15" s="236" t="str">
        <f t="shared" si="3"/>
        <v>OK</v>
      </c>
      <c r="AB15" s="236"/>
      <c r="AC15" s="236"/>
      <c r="AD15" s="236" t="str">
        <f t="shared" ref="AD15:AD16" si="4">IF(OR(AA15="Error",AB15="Error",AC15="Error"),CONCATENATE("Error en el concepto ",$D$13," ",F15," de la Hoja 2 Fila  ",A15),"")</f>
        <v/>
      </c>
    </row>
    <row r="16" spans="1:30" ht="18.75" customHeight="1">
      <c r="A16" s="60">
        <f t="shared" si="1"/>
        <v>16</v>
      </c>
      <c r="B16" s="1023"/>
      <c r="C16" s="986"/>
      <c r="D16" s="1053"/>
      <c r="E16" s="1054"/>
      <c r="F16" s="103" t="s">
        <v>791</v>
      </c>
      <c r="G16" s="243">
        <v>97993390</v>
      </c>
      <c r="H16" s="825"/>
      <c r="I16" s="243"/>
      <c r="J16" s="243">
        <v>569769</v>
      </c>
      <c r="K16" s="105">
        <f>G16+H16-I16+J16</f>
        <v>98563159</v>
      </c>
      <c r="L16" s="58"/>
      <c r="AA16" s="236" t="str">
        <f t="shared" si="3"/>
        <v>OK</v>
      </c>
      <c r="AB16" s="236"/>
      <c r="AC16" s="236"/>
      <c r="AD16" s="236" t="str">
        <f t="shared" si="4"/>
        <v/>
      </c>
    </row>
    <row r="17" spans="1:30" ht="24.95" customHeight="1">
      <c r="A17" s="60">
        <f t="shared" si="1"/>
        <v>17</v>
      </c>
      <c r="B17" s="1023"/>
      <c r="C17" s="944" t="s">
        <v>121</v>
      </c>
      <c r="D17" s="987"/>
      <c r="E17" s="945"/>
      <c r="F17" s="946"/>
      <c r="G17" s="105">
        <f>G18-G32</f>
        <v>215609</v>
      </c>
      <c r="H17" s="664">
        <f t="shared" ref="H17:K17" si="5">H18-H32</f>
        <v>0</v>
      </c>
      <c r="I17" s="664">
        <f t="shared" si="5"/>
        <v>0</v>
      </c>
      <c r="J17" s="664">
        <f t="shared" si="5"/>
        <v>0</v>
      </c>
      <c r="K17" s="105">
        <f t="shared" si="5"/>
        <v>215609</v>
      </c>
      <c r="AA17" s="236" t="str">
        <f t="shared" ref="AA17:AA18" si="6">IF(OR(G17&lt;0,K17&lt;0),"ERROR","OK")</f>
        <v>OK</v>
      </c>
      <c r="AB17" s="236"/>
      <c r="AC17" s="236"/>
      <c r="AD17" s="236" t="str">
        <f>IF(OR(AA17="Error",AB17="Error",AC17="Error"),CONCATENATE("Error en el concepto ",$C$17," de la Hoja 2 Fila  ",A17),"")</f>
        <v/>
      </c>
    </row>
    <row r="18" spans="1:30" ht="24.6" customHeight="1">
      <c r="A18" s="60">
        <f t="shared" si="1"/>
        <v>18</v>
      </c>
      <c r="B18" s="1023"/>
      <c r="C18" s="1025"/>
      <c r="D18" s="944" t="s">
        <v>121</v>
      </c>
      <c r="E18" s="945"/>
      <c r="F18" s="946"/>
      <c r="G18" s="105">
        <f>SUM(G19:G31)</f>
        <v>215609</v>
      </c>
      <c r="H18" s="664">
        <f t="shared" ref="H18:K18" si="7">SUM(H19:H31)</f>
        <v>0</v>
      </c>
      <c r="I18" s="664">
        <f t="shared" si="7"/>
        <v>0</v>
      </c>
      <c r="J18" s="664">
        <f t="shared" si="7"/>
        <v>0</v>
      </c>
      <c r="K18" s="105">
        <f t="shared" si="7"/>
        <v>215609</v>
      </c>
      <c r="AA18" s="236" t="str">
        <f t="shared" si="6"/>
        <v>OK</v>
      </c>
      <c r="AB18" s="236"/>
      <c r="AC18" s="236"/>
      <c r="AD18" s="236" t="str">
        <f>IF(OR(AA18="Error",AB18="Error",AC18="Error"),CONCATENATE("Error en el concepto ",D18," de la Hoja 2 Fila  ",A18),"")</f>
        <v/>
      </c>
    </row>
    <row r="19" spans="1:30" ht="19.5" customHeight="1">
      <c r="A19" s="60">
        <f t="shared" si="1"/>
        <v>19</v>
      </c>
      <c r="B19" s="1023"/>
      <c r="C19" s="1026"/>
      <c r="D19" s="947"/>
      <c r="E19" s="953" t="s">
        <v>4</v>
      </c>
      <c r="F19" s="998"/>
      <c r="G19" s="243"/>
      <c r="H19" s="825"/>
      <c r="I19" s="243"/>
      <c r="J19" s="243"/>
      <c r="K19" s="245">
        <f t="shared" ref="K19:K31" si="8">G19+H19-I19+J19</f>
        <v>0</v>
      </c>
      <c r="AA19" s="236" t="str">
        <f t="shared" ref="AA19:AA39" si="9">IF(OR(G19+H19-I19&lt;0,K19&lt;0),"ERROR","OK")</f>
        <v>OK</v>
      </c>
      <c r="AB19" s="236" t="str">
        <f>IF(OR(G19&lt;G33,K19&lt;K33),"ERROR","OK")</f>
        <v>OK</v>
      </c>
      <c r="AC19" s="236"/>
      <c r="AD19" s="236" t="str">
        <f>IF(OR(AA19="Error",AB19="Error",AC19="Error"),CONCATENATE("Error en el concepto ",E19," de la Hoja 2 Fila  ",A19),"")</f>
        <v/>
      </c>
    </row>
    <row r="20" spans="1:30" ht="30.75" customHeight="1">
      <c r="A20" s="60">
        <f t="shared" si="1"/>
        <v>20</v>
      </c>
      <c r="B20" s="1023"/>
      <c r="C20" s="1026"/>
      <c r="D20" s="928"/>
      <c r="E20" s="1071" t="s">
        <v>582</v>
      </c>
      <c r="F20" s="116" t="s">
        <v>589</v>
      </c>
      <c r="G20" s="243"/>
      <c r="H20" s="825"/>
      <c r="I20" s="243"/>
      <c r="J20" s="243"/>
      <c r="K20" s="245">
        <f t="shared" si="8"/>
        <v>0</v>
      </c>
      <c r="AA20" s="236" t="str">
        <f t="shared" si="9"/>
        <v>OK</v>
      </c>
      <c r="AB20" s="236"/>
      <c r="AC20" s="236"/>
      <c r="AD20" s="236" t="str">
        <f>IF(OR(AA20="Error",AB20="Error",AC20="Error"),CONCATENATE("Error en el concepto ",$E$20," ",F20," de la Hoja 2 Fila  ",A20),"")</f>
        <v/>
      </c>
    </row>
    <row r="21" spans="1:30" ht="29.25" customHeight="1">
      <c r="A21" s="60">
        <f t="shared" si="1"/>
        <v>21</v>
      </c>
      <c r="B21" s="1023"/>
      <c r="C21" s="1026"/>
      <c r="D21" s="928"/>
      <c r="E21" s="1072"/>
      <c r="F21" s="62" t="s">
        <v>588</v>
      </c>
      <c r="G21" s="243"/>
      <c r="H21" s="825"/>
      <c r="I21" s="243"/>
      <c r="J21" s="243"/>
      <c r="K21" s="245">
        <f t="shared" si="8"/>
        <v>0</v>
      </c>
      <c r="AA21" s="236" t="str">
        <f t="shared" si="9"/>
        <v>OK</v>
      </c>
      <c r="AB21" s="236"/>
      <c r="AC21" s="236"/>
      <c r="AD21" s="236" t="str">
        <f t="shared" ref="AD21:AD23" si="10">IF(OR(AA21="Error",AB21="Error",AC21="Error"),CONCATENATE("Error en el concepto ",$E$20," ",F21," de la Hoja 2 Fila  ",A21),"")</f>
        <v/>
      </c>
    </row>
    <row r="22" spans="1:30" ht="21" customHeight="1">
      <c r="A22" s="60">
        <f t="shared" si="1"/>
        <v>22</v>
      </c>
      <c r="B22" s="1023"/>
      <c r="C22" s="1026"/>
      <c r="D22" s="928"/>
      <c r="E22" s="1072"/>
      <c r="F22" s="62" t="s">
        <v>581</v>
      </c>
      <c r="G22" s="243"/>
      <c r="H22" s="825"/>
      <c r="I22" s="243"/>
      <c r="J22" s="243"/>
      <c r="K22" s="245">
        <f t="shared" si="8"/>
        <v>0</v>
      </c>
      <c r="AA22" s="236" t="str">
        <f t="shared" si="9"/>
        <v>OK</v>
      </c>
      <c r="AB22" s="236" t="str">
        <f>IF(OR(G22&lt;G34,K22&lt;K34),"ERROR","OK")</f>
        <v>OK</v>
      </c>
      <c r="AC22" s="236"/>
      <c r="AD22" s="236" t="str">
        <f t="shared" si="10"/>
        <v/>
      </c>
    </row>
    <row r="23" spans="1:30" ht="20.25" customHeight="1">
      <c r="A23" s="60">
        <f t="shared" si="1"/>
        <v>23</v>
      </c>
      <c r="B23" s="1023"/>
      <c r="C23" s="1026"/>
      <c r="D23" s="928"/>
      <c r="E23" s="1073"/>
      <c r="F23" s="62" t="s">
        <v>587</v>
      </c>
      <c r="G23" s="243"/>
      <c r="H23" s="825"/>
      <c r="I23" s="243"/>
      <c r="J23" s="243"/>
      <c r="K23" s="245">
        <f t="shared" si="8"/>
        <v>0</v>
      </c>
      <c r="AA23" s="236" t="str">
        <f t="shared" si="9"/>
        <v>OK</v>
      </c>
      <c r="AB23" s="236" t="str">
        <f>IF(OR(G23&lt;G35,K23&lt;K35),"ERROR","OK")</f>
        <v>OK</v>
      </c>
      <c r="AC23" s="236"/>
      <c r="AD23" s="236" t="str">
        <f t="shared" si="10"/>
        <v/>
      </c>
    </row>
    <row r="24" spans="1:30" ht="27.75" customHeight="1">
      <c r="A24" s="60">
        <f t="shared" si="1"/>
        <v>24</v>
      </c>
      <c r="B24" s="1023"/>
      <c r="C24" s="1026"/>
      <c r="D24" s="928"/>
      <c r="E24" s="953" t="s">
        <v>586</v>
      </c>
      <c r="F24" s="998"/>
      <c r="G24" s="243"/>
      <c r="H24" s="825"/>
      <c r="I24" s="243"/>
      <c r="J24" s="243"/>
      <c r="K24" s="245">
        <f t="shared" si="8"/>
        <v>0</v>
      </c>
      <c r="AA24" s="236" t="str">
        <f t="shared" si="9"/>
        <v>OK</v>
      </c>
      <c r="AB24" s="236" t="str">
        <f>IF(OR(G24&lt;G36,K24&lt;K36),"ERROR","OK")</f>
        <v>OK</v>
      </c>
      <c r="AC24" s="236"/>
      <c r="AD24" s="236" t="str">
        <f>IF(OR(AA24="Error",AB24="Error",AC24="Error"),CONCATENATE("Error en el concepto ",E24," de la Hoja 2 Fila  ",A24),"")</f>
        <v/>
      </c>
    </row>
    <row r="25" spans="1:30" ht="19.5" customHeight="1">
      <c r="A25" s="60">
        <f t="shared" si="1"/>
        <v>25</v>
      </c>
      <c r="B25" s="1023"/>
      <c r="C25" s="1026"/>
      <c r="D25" s="928"/>
      <c r="E25" s="930" t="s">
        <v>579</v>
      </c>
      <c r="F25" s="1015"/>
      <c r="G25" s="243"/>
      <c r="H25" s="825"/>
      <c r="I25" s="243"/>
      <c r="J25" s="243"/>
      <c r="K25" s="245">
        <f t="shared" si="8"/>
        <v>0</v>
      </c>
      <c r="AA25" s="236" t="str">
        <f t="shared" si="9"/>
        <v>OK</v>
      </c>
      <c r="AB25" s="236" t="str">
        <f>IF(OR(G25&lt;G37,K25&lt;K37),"ERROR","OK")</f>
        <v>OK</v>
      </c>
      <c r="AC25" s="236"/>
      <c r="AD25" s="236" t="str">
        <f t="shared" ref="AD25:AD31" si="11">IF(OR(AA25="Error",AB25="Error",AC25="Error"),CONCATENATE("Error en el concepto ",E25," de la Hoja 2 Fila  ",A25),"")</f>
        <v/>
      </c>
    </row>
    <row r="26" spans="1:30" ht="29.25" customHeight="1">
      <c r="A26" s="60">
        <f t="shared" si="1"/>
        <v>26</v>
      </c>
      <c r="B26" s="1023"/>
      <c r="C26" s="1026"/>
      <c r="D26" s="928"/>
      <c r="E26" s="953" t="s">
        <v>585</v>
      </c>
      <c r="F26" s="998"/>
      <c r="G26" s="243"/>
      <c r="H26" s="825"/>
      <c r="I26" s="243"/>
      <c r="J26" s="243"/>
      <c r="K26" s="245">
        <f t="shared" si="8"/>
        <v>0</v>
      </c>
      <c r="AA26" s="236" t="str">
        <f t="shared" si="9"/>
        <v>OK</v>
      </c>
      <c r="AB26" s="236"/>
      <c r="AC26" s="236"/>
      <c r="AD26" s="236" t="str">
        <f t="shared" si="11"/>
        <v/>
      </c>
    </row>
    <row r="27" spans="1:30" ht="35.25" customHeight="1">
      <c r="A27" s="60">
        <f t="shared" si="1"/>
        <v>27</v>
      </c>
      <c r="B27" s="1023"/>
      <c r="C27" s="1026"/>
      <c r="D27" s="928"/>
      <c r="E27" s="1016" t="s">
        <v>584</v>
      </c>
      <c r="F27" s="998"/>
      <c r="G27" s="243"/>
      <c r="H27" s="825"/>
      <c r="I27" s="243"/>
      <c r="J27" s="243"/>
      <c r="K27" s="245">
        <f t="shared" si="8"/>
        <v>0</v>
      </c>
      <c r="AA27" s="236" t="str">
        <f t="shared" si="9"/>
        <v>OK</v>
      </c>
      <c r="AB27" s="236"/>
      <c r="AC27" s="236"/>
      <c r="AD27" s="236" t="str">
        <f t="shared" si="11"/>
        <v/>
      </c>
    </row>
    <row r="28" spans="1:30" ht="26.25" customHeight="1">
      <c r="A28" s="60">
        <f t="shared" si="1"/>
        <v>28</v>
      </c>
      <c r="B28" s="1023"/>
      <c r="C28" s="1026"/>
      <c r="D28" s="928"/>
      <c r="E28" s="953" t="s">
        <v>583</v>
      </c>
      <c r="F28" s="998"/>
      <c r="G28" s="243"/>
      <c r="H28" s="825"/>
      <c r="I28" s="243"/>
      <c r="J28" s="243"/>
      <c r="K28" s="245">
        <f t="shared" si="8"/>
        <v>0</v>
      </c>
      <c r="AA28" s="236" t="str">
        <f t="shared" si="9"/>
        <v>OK</v>
      </c>
      <c r="AB28" s="236"/>
      <c r="AC28" s="236"/>
      <c r="AD28" s="236" t="str">
        <f t="shared" si="11"/>
        <v/>
      </c>
    </row>
    <row r="29" spans="1:30" ht="28.5" customHeight="1">
      <c r="A29" s="60">
        <f t="shared" si="1"/>
        <v>29</v>
      </c>
      <c r="B29" s="1023"/>
      <c r="C29" s="1026"/>
      <c r="D29" s="928"/>
      <c r="E29" s="953" t="s">
        <v>117</v>
      </c>
      <c r="F29" s="998"/>
      <c r="G29" s="243"/>
      <c r="H29" s="825"/>
      <c r="I29" s="243"/>
      <c r="J29" s="243"/>
      <c r="K29" s="245">
        <f t="shared" si="8"/>
        <v>0</v>
      </c>
      <c r="AA29" s="236" t="str">
        <f t="shared" si="9"/>
        <v>OK</v>
      </c>
      <c r="AB29" s="236"/>
      <c r="AC29" s="236"/>
      <c r="AD29" s="236" t="str">
        <f t="shared" si="11"/>
        <v/>
      </c>
    </row>
    <row r="30" spans="1:30" ht="21.75" customHeight="1">
      <c r="A30" s="60">
        <f t="shared" si="1"/>
        <v>30</v>
      </c>
      <c r="B30" s="1023"/>
      <c r="C30" s="1026"/>
      <c r="D30" s="928"/>
      <c r="E30" s="953" t="s">
        <v>331</v>
      </c>
      <c r="F30" s="954"/>
      <c r="G30" s="243">
        <v>215609</v>
      </c>
      <c r="H30" s="825"/>
      <c r="I30" s="243"/>
      <c r="J30" s="243"/>
      <c r="K30" s="245">
        <f t="shared" si="8"/>
        <v>215609</v>
      </c>
      <c r="AA30" s="236" t="str">
        <f t="shared" si="9"/>
        <v>OK</v>
      </c>
      <c r="AB30" s="236" t="str">
        <f>IF(OR(G30&lt;G38,K30&lt;K38),"ERROR","OK")</f>
        <v>OK</v>
      </c>
      <c r="AC30" s="236"/>
      <c r="AD30" s="236" t="str">
        <f t="shared" si="11"/>
        <v/>
      </c>
    </row>
    <row r="31" spans="1:30" ht="23.25" customHeight="1">
      <c r="A31" s="60">
        <f t="shared" si="1"/>
        <v>31</v>
      </c>
      <c r="B31" s="1023"/>
      <c r="C31" s="1026"/>
      <c r="D31" s="929"/>
      <c r="E31" s="953" t="s">
        <v>45</v>
      </c>
      <c r="F31" s="998"/>
      <c r="G31" s="243"/>
      <c r="H31" s="825"/>
      <c r="I31" s="243"/>
      <c r="J31" s="243"/>
      <c r="K31" s="245">
        <f t="shared" si="8"/>
        <v>0</v>
      </c>
      <c r="AA31" s="236" t="str">
        <f t="shared" si="9"/>
        <v>OK</v>
      </c>
      <c r="AB31" s="236" t="str">
        <f>IF(OR(G31&lt;G39,K31&lt;K39),"ERROR","OK")</f>
        <v>OK</v>
      </c>
      <c r="AC31" s="236"/>
      <c r="AD31" s="236" t="str">
        <f t="shared" si="11"/>
        <v/>
      </c>
    </row>
    <row r="32" spans="1:30" ht="21.75" customHeight="1">
      <c r="A32" s="60">
        <f t="shared" si="1"/>
        <v>32</v>
      </c>
      <c r="B32" s="1023"/>
      <c r="C32" s="1026"/>
      <c r="D32" s="1055" t="s">
        <v>230</v>
      </c>
      <c r="E32" s="1056"/>
      <c r="F32" s="1057"/>
      <c r="G32" s="107">
        <f>SUM(G33:G39)</f>
        <v>0</v>
      </c>
      <c r="H32" s="665">
        <f t="shared" ref="H32:K32" si="12">SUM(H33:H39)</f>
        <v>0</v>
      </c>
      <c r="I32" s="665">
        <f t="shared" si="12"/>
        <v>0</v>
      </c>
      <c r="J32" s="665">
        <f t="shared" si="12"/>
        <v>0</v>
      </c>
      <c r="K32" s="107">
        <f t="shared" si="12"/>
        <v>0</v>
      </c>
      <c r="AA32" s="236" t="str">
        <f t="shared" ref="AA32" si="13">IF(OR(G32&lt;0,K32&lt;0),"ERROR","OK")</f>
        <v>OK</v>
      </c>
      <c r="AB32" s="236"/>
      <c r="AC32" s="236"/>
      <c r="AD32" s="236" t="str">
        <f>IF(OR(AA32="Error",AB32="Error",AC32="Error"),CONCATENATE("Error en el concepto ",D32," de la Hoja 2 Fila  ",A32),"")</f>
        <v/>
      </c>
    </row>
    <row r="33" spans="1:30" ht="23.25" customHeight="1">
      <c r="A33" s="60">
        <f t="shared" si="1"/>
        <v>33</v>
      </c>
      <c r="B33" s="1023"/>
      <c r="C33" s="1026"/>
      <c r="D33" s="948"/>
      <c r="E33" s="953" t="s">
        <v>4</v>
      </c>
      <c r="F33" s="998"/>
      <c r="G33" s="243"/>
      <c r="H33" s="825"/>
      <c r="I33" s="243"/>
      <c r="J33" s="243"/>
      <c r="K33" s="245">
        <f t="shared" ref="K33:K39" si="14">G33+H33-I33+J33</f>
        <v>0</v>
      </c>
      <c r="AA33" s="236" t="str">
        <f t="shared" si="9"/>
        <v>OK</v>
      </c>
      <c r="AB33" s="236"/>
      <c r="AC33" s="236"/>
      <c r="AD33" s="236" t="str">
        <f>IF(OR(AA33="Error",AB33="Error",AC33="Error"),CONCATENATE("Error en el concepto ",E33," de la Hoja 2 Fila  ",A33),"")</f>
        <v/>
      </c>
    </row>
    <row r="34" spans="1:30" ht="37.5" customHeight="1">
      <c r="A34" s="60">
        <f t="shared" si="1"/>
        <v>34</v>
      </c>
      <c r="B34" s="1023"/>
      <c r="C34" s="1026"/>
      <c r="D34" s="949"/>
      <c r="E34" s="955" t="s">
        <v>582</v>
      </c>
      <c r="F34" s="62" t="s">
        <v>581</v>
      </c>
      <c r="G34" s="243"/>
      <c r="H34" s="825"/>
      <c r="I34" s="243"/>
      <c r="J34" s="243"/>
      <c r="K34" s="245">
        <f t="shared" si="14"/>
        <v>0</v>
      </c>
      <c r="AA34" s="236" t="str">
        <f t="shared" si="9"/>
        <v>OK</v>
      </c>
      <c r="AB34" s="236"/>
      <c r="AC34" s="236"/>
      <c r="AD34" s="236" t="str">
        <f>IF(OR(AA34="Error",AB34="Error",AC34="Error"),CONCATENATE("Error en el concepto ",E34," ",F34," de la Hoja 2 Fila  ",A34),"")</f>
        <v/>
      </c>
    </row>
    <row r="35" spans="1:30" ht="35.25" customHeight="1">
      <c r="A35" s="60">
        <f t="shared" si="1"/>
        <v>35</v>
      </c>
      <c r="B35" s="1023"/>
      <c r="C35" s="1026"/>
      <c r="D35" s="949"/>
      <c r="E35" s="1074"/>
      <c r="F35" s="62" t="s">
        <v>580</v>
      </c>
      <c r="G35" s="243"/>
      <c r="H35" s="825"/>
      <c r="I35" s="243"/>
      <c r="J35" s="243"/>
      <c r="K35" s="245">
        <f t="shared" si="14"/>
        <v>0</v>
      </c>
      <c r="AA35" s="236" t="str">
        <f t="shared" si="9"/>
        <v>OK</v>
      </c>
      <c r="AB35" s="236"/>
      <c r="AC35" s="236"/>
      <c r="AD35" s="236" t="str">
        <f>IF(OR(AA35="Error",AB35="Error",AC35="Error"),CONCATENATE("Error en el concepto ",E34," ",F35," de la Hoja 2 Fila  ",A35),"")</f>
        <v/>
      </c>
    </row>
    <row r="36" spans="1:30" ht="22.5" customHeight="1">
      <c r="A36" s="60">
        <f t="shared" si="1"/>
        <v>36</v>
      </c>
      <c r="B36" s="1023"/>
      <c r="C36" s="1026"/>
      <c r="D36" s="949"/>
      <c r="E36" s="1016" t="s">
        <v>586</v>
      </c>
      <c r="F36" s="998"/>
      <c r="G36" s="243"/>
      <c r="H36" s="825"/>
      <c r="I36" s="243"/>
      <c r="J36" s="243"/>
      <c r="K36" s="245">
        <f t="shared" si="14"/>
        <v>0</v>
      </c>
      <c r="AA36" s="236" t="str">
        <f t="shared" si="9"/>
        <v>OK</v>
      </c>
      <c r="AB36" s="236"/>
      <c r="AC36" s="236"/>
      <c r="AD36" s="236" t="str">
        <f>IF(OR(AA36="Error",AB36="Error",AC36="Error"),CONCATENATE("Error en el concepto ",E36," de la Hoja 2 Fila  ",A36),"")</f>
        <v/>
      </c>
    </row>
    <row r="37" spans="1:30" ht="23.25" customHeight="1">
      <c r="A37" s="60">
        <f t="shared" si="1"/>
        <v>37</v>
      </c>
      <c r="B37" s="1023"/>
      <c r="C37" s="1026"/>
      <c r="D37" s="949"/>
      <c r="E37" s="953" t="s">
        <v>579</v>
      </c>
      <c r="F37" s="998"/>
      <c r="G37" s="243"/>
      <c r="H37" s="825"/>
      <c r="I37" s="243"/>
      <c r="J37" s="243"/>
      <c r="K37" s="245">
        <f t="shared" si="14"/>
        <v>0</v>
      </c>
      <c r="AA37" s="236" t="str">
        <f t="shared" si="9"/>
        <v>OK</v>
      </c>
      <c r="AB37" s="236"/>
      <c r="AC37" s="236"/>
      <c r="AD37" s="236" t="str">
        <f t="shared" ref="AD37:AD39" si="15">IF(OR(AA37="Error",AB37="Error",AC37="Error"),CONCATENATE("Error en el concepto ",E37," de la Hoja 2 Fila  ",A37),"")</f>
        <v/>
      </c>
    </row>
    <row r="38" spans="1:30" ht="23.25" customHeight="1">
      <c r="A38" s="60">
        <f t="shared" si="1"/>
        <v>38</v>
      </c>
      <c r="B38" s="1023"/>
      <c r="C38" s="1026"/>
      <c r="D38" s="949"/>
      <c r="E38" s="953" t="s">
        <v>331</v>
      </c>
      <c r="F38" s="998"/>
      <c r="G38" s="243"/>
      <c r="H38" s="825"/>
      <c r="I38" s="243"/>
      <c r="J38" s="243"/>
      <c r="K38" s="245">
        <f t="shared" si="14"/>
        <v>0</v>
      </c>
      <c r="AA38" s="236" t="str">
        <f t="shared" si="9"/>
        <v>OK</v>
      </c>
      <c r="AB38" s="236"/>
      <c r="AC38" s="236"/>
      <c r="AD38" s="236" t="str">
        <f t="shared" si="15"/>
        <v/>
      </c>
    </row>
    <row r="39" spans="1:30" ht="24.75" customHeight="1">
      <c r="A39" s="60">
        <f t="shared" si="1"/>
        <v>39</v>
      </c>
      <c r="B39" s="1023"/>
      <c r="C39" s="1027"/>
      <c r="D39" s="950"/>
      <c r="E39" s="953" t="s">
        <v>45</v>
      </c>
      <c r="F39" s="998"/>
      <c r="G39" s="243"/>
      <c r="H39" s="825"/>
      <c r="I39" s="243"/>
      <c r="J39" s="243"/>
      <c r="K39" s="245">
        <f t="shared" si="14"/>
        <v>0</v>
      </c>
      <c r="AA39" s="236" t="str">
        <f t="shared" si="9"/>
        <v>OK</v>
      </c>
      <c r="AB39" s="236"/>
      <c r="AC39" s="236"/>
      <c r="AD39" s="236" t="str">
        <f t="shared" si="15"/>
        <v/>
      </c>
    </row>
    <row r="40" spans="1:30" ht="30.75" customHeight="1">
      <c r="A40" s="60">
        <f t="shared" si="1"/>
        <v>40</v>
      </c>
      <c r="B40" s="1023"/>
      <c r="C40" s="944" t="s">
        <v>646</v>
      </c>
      <c r="D40" s="945"/>
      <c r="E40" s="945"/>
      <c r="F40" s="946"/>
      <c r="G40" s="105">
        <f>G41-G52</f>
        <v>0</v>
      </c>
      <c r="H40" s="664">
        <f t="shared" ref="H40:K40" si="16">H41-H52</f>
        <v>0</v>
      </c>
      <c r="I40" s="664">
        <f t="shared" si="16"/>
        <v>0</v>
      </c>
      <c r="J40" s="664">
        <f t="shared" si="16"/>
        <v>0</v>
      </c>
      <c r="K40" s="105">
        <f t="shared" si="16"/>
        <v>0</v>
      </c>
      <c r="AA40" s="236" t="str">
        <f t="shared" ref="AA40:AA41" si="17">IF(OR(G40&lt;0,K40&lt;0),"ERROR","OK")</f>
        <v>OK</v>
      </c>
      <c r="AB40" s="236"/>
      <c r="AC40" s="236"/>
      <c r="AD40" s="236" t="str">
        <f t="shared" ref="AD40:AD72" si="18">IF(OR(AA40="Error",AB40="Error",AC40="Error"),CONCATENATE("Error en el concepto ",C40," de la Hoja 2 Fila  ",A40),"")</f>
        <v/>
      </c>
    </row>
    <row r="41" spans="1:30" ht="20.25" customHeight="1">
      <c r="A41" s="60">
        <f t="shared" si="1"/>
        <v>41</v>
      </c>
      <c r="B41" s="1023"/>
      <c r="C41" s="947"/>
      <c r="D41" s="1008" t="s">
        <v>120</v>
      </c>
      <c r="E41" s="945"/>
      <c r="F41" s="946"/>
      <c r="G41" s="107">
        <f>SUM(G42:G51)</f>
        <v>0</v>
      </c>
      <c r="H41" s="665">
        <f t="shared" ref="H41:K41" si="19">SUM(H42:H51)</f>
        <v>0</v>
      </c>
      <c r="I41" s="665">
        <f t="shared" si="19"/>
        <v>0</v>
      </c>
      <c r="J41" s="665">
        <f t="shared" si="19"/>
        <v>0</v>
      </c>
      <c r="K41" s="107">
        <f t="shared" si="19"/>
        <v>0</v>
      </c>
      <c r="AA41" s="236" t="str">
        <f t="shared" si="17"/>
        <v>OK</v>
      </c>
      <c r="AB41" s="236"/>
      <c r="AC41" s="236"/>
      <c r="AD41" s="236" t="str">
        <f>IF(OR(AA41="Error",AB41="Error",AC41="Error"),CONCATENATE("Error en el concepto ",D41," de la Hoja 2 Fila  ",A41),"")</f>
        <v/>
      </c>
    </row>
    <row r="42" spans="1:30" ht="19.5" customHeight="1">
      <c r="A42" s="60">
        <f t="shared" si="1"/>
        <v>42</v>
      </c>
      <c r="B42" s="1023"/>
      <c r="C42" s="949"/>
      <c r="D42" s="928"/>
      <c r="E42" s="930" t="s">
        <v>647</v>
      </c>
      <c r="F42" s="1015"/>
      <c r="G42" s="243"/>
      <c r="H42" s="825"/>
      <c r="I42" s="243"/>
      <c r="J42" s="243"/>
      <c r="K42" s="245">
        <f t="shared" ref="K42:K51" si="20">G42+H42-I42+J42</f>
        <v>0</v>
      </c>
      <c r="AA42" s="236" t="str">
        <f t="shared" ref="AA42:AA51" si="21">IF(OR(G42+H42-I42&lt;0,K42&lt;0),"ERROR","OK")</f>
        <v>OK</v>
      </c>
      <c r="AB42" s="236" t="str">
        <f t="shared" ref="AB42:AB47" si="22">IF(OR(G42&lt;G53,K42&lt;K53),"ERROR","OK")</f>
        <v>OK</v>
      </c>
      <c r="AC42" s="236"/>
      <c r="AD42" s="236" t="str">
        <f>IF(OR(AA42="Error",AB42="Error",AC42="Error"),CONCATENATE("Error en el concepto ",E42," de la Hoja 2 Fila  ",A42),"")</f>
        <v/>
      </c>
    </row>
    <row r="43" spans="1:30" ht="27.75" customHeight="1">
      <c r="A43" s="60">
        <f t="shared" si="1"/>
        <v>43</v>
      </c>
      <c r="B43" s="1023"/>
      <c r="C43" s="949"/>
      <c r="D43" s="928"/>
      <c r="E43" s="930" t="s">
        <v>577</v>
      </c>
      <c r="F43" s="1015"/>
      <c r="G43" s="243"/>
      <c r="H43" s="825"/>
      <c r="I43" s="243"/>
      <c r="J43" s="243"/>
      <c r="K43" s="245">
        <f t="shared" si="20"/>
        <v>0</v>
      </c>
      <c r="AA43" s="236" t="str">
        <f t="shared" si="21"/>
        <v>OK</v>
      </c>
      <c r="AB43" s="236" t="str">
        <f t="shared" si="22"/>
        <v>OK</v>
      </c>
      <c r="AC43" s="236"/>
      <c r="AD43" s="236" t="str">
        <f t="shared" ref="AD43:AD51" si="23">IF(OR(AA43="Error",AB43="Error",AC43="Error"),CONCATENATE("Error en el concepto ",E43," de la Hoja 2 Fila  ",A43),"")</f>
        <v/>
      </c>
    </row>
    <row r="44" spans="1:30" ht="18.75" customHeight="1">
      <c r="A44" s="60">
        <f t="shared" si="1"/>
        <v>44</v>
      </c>
      <c r="B44" s="1023"/>
      <c r="C44" s="949"/>
      <c r="D44" s="928"/>
      <c r="E44" s="953" t="s">
        <v>576</v>
      </c>
      <c r="F44" s="954"/>
      <c r="G44" s="243"/>
      <c r="H44" s="825"/>
      <c r="I44" s="243"/>
      <c r="J44" s="243"/>
      <c r="K44" s="245">
        <f t="shared" si="20"/>
        <v>0</v>
      </c>
      <c r="AA44" s="236" t="str">
        <f t="shared" si="21"/>
        <v>OK</v>
      </c>
      <c r="AB44" s="236" t="str">
        <f t="shared" si="22"/>
        <v>OK</v>
      </c>
      <c r="AC44" s="236"/>
      <c r="AD44" s="236" t="str">
        <f t="shared" si="23"/>
        <v/>
      </c>
    </row>
    <row r="45" spans="1:30" ht="19.5" customHeight="1">
      <c r="A45" s="60">
        <f t="shared" si="1"/>
        <v>45</v>
      </c>
      <c r="B45" s="1023"/>
      <c r="C45" s="949"/>
      <c r="D45" s="928"/>
      <c r="E45" s="953" t="s">
        <v>575</v>
      </c>
      <c r="F45" s="998"/>
      <c r="G45" s="243"/>
      <c r="H45" s="825"/>
      <c r="I45" s="243"/>
      <c r="J45" s="243"/>
      <c r="K45" s="245">
        <f t="shared" si="20"/>
        <v>0</v>
      </c>
      <c r="AA45" s="236" t="str">
        <f t="shared" si="21"/>
        <v>OK</v>
      </c>
      <c r="AB45" s="236" t="str">
        <f t="shared" si="22"/>
        <v>OK</v>
      </c>
      <c r="AC45" s="236"/>
      <c r="AD45" s="236" t="str">
        <f t="shared" si="23"/>
        <v/>
      </c>
    </row>
    <row r="46" spans="1:30" ht="28.5" customHeight="1">
      <c r="A46" s="60">
        <f t="shared" si="1"/>
        <v>46</v>
      </c>
      <c r="B46" s="1023"/>
      <c r="C46" s="949"/>
      <c r="D46" s="928"/>
      <c r="E46" s="930" t="s">
        <v>321</v>
      </c>
      <c r="F46" s="1015"/>
      <c r="G46" s="243"/>
      <c r="H46" s="825"/>
      <c r="I46" s="243"/>
      <c r="J46" s="243"/>
      <c r="K46" s="245">
        <f t="shared" si="20"/>
        <v>0</v>
      </c>
      <c r="AA46" s="236" t="str">
        <f t="shared" si="21"/>
        <v>OK</v>
      </c>
      <c r="AB46" s="236" t="str">
        <f t="shared" si="22"/>
        <v>OK</v>
      </c>
      <c r="AC46" s="236"/>
      <c r="AD46" s="236" t="str">
        <f t="shared" si="23"/>
        <v/>
      </c>
    </row>
    <row r="47" spans="1:30" ht="32.25" customHeight="1">
      <c r="A47" s="60">
        <f t="shared" si="1"/>
        <v>47</v>
      </c>
      <c r="B47" s="1023"/>
      <c r="C47" s="949"/>
      <c r="D47" s="928"/>
      <c r="E47" s="953" t="s">
        <v>118</v>
      </c>
      <c r="F47" s="998"/>
      <c r="G47" s="243"/>
      <c r="H47" s="825"/>
      <c r="I47" s="243"/>
      <c r="J47" s="243"/>
      <c r="K47" s="245">
        <f t="shared" si="20"/>
        <v>0</v>
      </c>
      <c r="AA47" s="236" t="str">
        <f t="shared" si="21"/>
        <v>OK</v>
      </c>
      <c r="AB47" s="236" t="str">
        <f t="shared" si="22"/>
        <v>OK</v>
      </c>
      <c r="AC47" s="236"/>
      <c r="AD47" s="236" t="str">
        <f t="shared" si="23"/>
        <v/>
      </c>
    </row>
    <row r="48" spans="1:30" ht="19.5" customHeight="1">
      <c r="A48" s="60">
        <f t="shared" si="1"/>
        <v>48</v>
      </c>
      <c r="B48" s="1023"/>
      <c r="C48" s="949"/>
      <c r="D48" s="928"/>
      <c r="E48" s="953" t="s">
        <v>578</v>
      </c>
      <c r="F48" s="954"/>
      <c r="G48" s="243"/>
      <c r="H48" s="825"/>
      <c r="I48" s="243"/>
      <c r="J48" s="243"/>
      <c r="K48" s="245">
        <f t="shared" si="20"/>
        <v>0</v>
      </c>
      <c r="AA48" s="236" t="str">
        <f t="shared" si="21"/>
        <v>OK</v>
      </c>
      <c r="AB48" s="186"/>
      <c r="AC48" s="236"/>
      <c r="AD48" s="236" t="str">
        <f t="shared" si="23"/>
        <v/>
      </c>
    </row>
    <row r="49" spans="1:30" ht="19.5" customHeight="1">
      <c r="A49" s="60">
        <f t="shared" si="1"/>
        <v>49</v>
      </c>
      <c r="B49" s="1023"/>
      <c r="C49" s="949"/>
      <c r="D49" s="928"/>
      <c r="E49" s="953" t="s">
        <v>648</v>
      </c>
      <c r="F49" s="954"/>
      <c r="G49" s="243"/>
      <c r="H49" s="825"/>
      <c r="I49" s="243"/>
      <c r="J49" s="243"/>
      <c r="K49" s="245">
        <f t="shared" si="20"/>
        <v>0</v>
      </c>
      <c r="AA49" s="236" t="str">
        <f t="shared" si="21"/>
        <v>OK</v>
      </c>
      <c r="AB49" s="236"/>
      <c r="AC49" s="236"/>
      <c r="AD49" s="236" t="str">
        <f t="shared" si="23"/>
        <v/>
      </c>
    </row>
    <row r="50" spans="1:30" ht="19.5" customHeight="1">
      <c r="A50" s="60">
        <f t="shared" si="1"/>
        <v>50</v>
      </c>
      <c r="B50" s="1023"/>
      <c r="C50" s="949"/>
      <c r="D50" s="928"/>
      <c r="E50" s="953" t="s">
        <v>649</v>
      </c>
      <c r="F50" s="954"/>
      <c r="G50" s="243"/>
      <c r="H50" s="825"/>
      <c r="I50" s="243"/>
      <c r="J50" s="243"/>
      <c r="K50" s="245">
        <f t="shared" si="20"/>
        <v>0</v>
      </c>
      <c r="AA50" s="236" t="str">
        <f t="shared" si="21"/>
        <v>OK</v>
      </c>
      <c r="AB50" s="236"/>
      <c r="AC50" s="236"/>
      <c r="AD50" s="236" t="str">
        <f t="shared" si="23"/>
        <v/>
      </c>
    </row>
    <row r="51" spans="1:30" ht="19.5" customHeight="1">
      <c r="A51" s="60">
        <f t="shared" si="1"/>
        <v>51</v>
      </c>
      <c r="B51" s="1023"/>
      <c r="C51" s="949"/>
      <c r="D51" s="929"/>
      <c r="E51" s="953" t="s">
        <v>119</v>
      </c>
      <c r="F51" s="998"/>
      <c r="G51" s="243"/>
      <c r="H51" s="825"/>
      <c r="I51" s="243"/>
      <c r="J51" s="243"/>
      <c r="K51" s="245">
        <f t="shared" si="20"/>
        <v>0</v>
      </c>
      <c r="AA51" s="236" t="str">
        <f t="shared" si="21"/>
        <v>OK</v>
      </c>
      <c r="AB51" s="236" t="str">
        <f>IF(OR(G48+G49+G50+G51&lt;G59,K48+K49+K50+K51&lt;K59),"ERROR","OK")</f>
        <v>OK</v>
      </c>
      <c r="AC51" s="236"/>
      <c r="AD51" s="236" t="str">
        <f t="shared" si="23"/>
        <v/>
      </c>
    </row>
    <row r="52" spans="1:30" ht="29.25" customHeight="1">
      <c r="A52" s="60">
        <f t="shared" si="1"/>
        <v>52</v>
      </c>
      <c r="B52" s="1023"/>
      <c r="C52" s="949"/>
      <c r="D52" s="1008" t="s">
        <v>231</v>
      </c>
      <c r="E52" s="945"/>
      <c r="F52" s="946"/>
      <c r="G52" s="107">
        <f>SUM(G53:G59)</f>
        <v>0</v>
      </c>
      <c r="H52" s="665">
        <f t="shared" ref="H52:K52" si="24">SUM(H53:H59)</f>
        <v>0</v>
      </c>
      <c r="I52" s="665">
        <f t="shared" si="24"/>
        <v>0</v>
      </c>
      <c r="J52" s="665">
        <f t="shared" si="24"/>
        <v>0</v>
      </c>
      <c r="K52" s="107">
        <f t="shared" si="24"/>
        <v>0</v>
      </c>
      <c r="AA52" s="236" t="str">
        <f t="shared" ref="AA52" si="25">IF(OR(G52&lt;0,K52&lt;0),"ERROR","OK")</f>
        <v>OK</v>
      </c>
      <c r="AB52" s="236"/>
      <c r="AC52" s="236"/>
      <c r="AD52" s="236" t="str">
        <f>IF(OR(AA52="Error",AB52="Error",AC52="Error"),CONCATENATE("Error en el concepto ",D52," de la Hoja 2 Fila  ",A52),"")</f>
        <v/>
      </c>
    </row>
    <row r="53" spans="1:30" ht="23.25" customHeight="1">
      <c r="A53" s="60">
        <f t="shared" si="1"/>
        <v>53</v>
      </c>
      <c r="B53" s="1023"/>
      <c r="C53" s="949"/>
      <c r="D53" s="949"/>
      <c r="E53" s="930" t="s">
        <v>647</v>
      </c>
      <c r="F53" s="1015"/>
      <c r="G53" s="243"/>
      <c r="H53" s="825"/>
      <c r="I53" s="243"/>
      <c r="J53" s="243"/>
      <c r="K53" s="245">
        <f t="shared" ref="K53:K55" si="26">G53+H53-I53+J53</f>
        <v>0</v>
      </c>
      <c r="L53" s="63"/>
      <c r="AA53" s="236" t="str">
        <f t="shared" ref="AA53:AA59" si="27">IF(OR(G53+H53-I53&lt;0,K53&lt;0),"ERROR","OK")</f>
        <v>OK</v>
      </c>
      <c r="AB53" s="236"/>
      <c r="AC53" s="236"/>
      <c r="AD53" s="236" t="str">
        <f>IF(OR(AA53="Error",AB53="Error",AC53="Error"),CONCATENATE("Error en el concepto ",E53," de la Hoja 2 Fila  ",A53),"")</f>
        <v/>
      </c>
    </row>
    <row r="54" spans="1:30" ht="35.25" customHeight="1">
      <c r="A54" s="60">
        <f t="shared" si="1"/>
        <v>54</v>
      </c>
      <c r="B54" s="1023"/>
      <c r="C54" s="949"/>
      <c r="D54" s="949"/>
      <c r="E54" s="930" t="s">
        <v>577</v>
      </c>
      <c r="F54" s="1015"/>
      <c r="G54" s="243"/>
      <c r="H54" s="825"/>
      <c r="I54" s="243"/>
      <c r="J54" s="243"/>
      <c r="K54" s="245">
        <f t="shared" si="26"/>
        <v>0</v>
      </c>
      <c r="AA54" s="236" t="str">
        <f t="shared" si="27"/>
        <v>OK</v>
      </c>
      <c r="AB54" s="236"/>
      <c r="AC54" s="236"/>
      <c r="AD54" s="236" t="str">
        <f>IF(OR(AA54="Error",AB54="Error",AC54="Error"),CONCATENATE("Error en el concepto ",E54," de la Hoja 2 Fila  ",A54),"")</f>
        <v/>
      </c>
    </row>
    <row r="55" spans="1:30" ht="24" customHeight="1">
      <c r="A55" s="60">
        <f t="shared" si="1"/>
        <v>55</v>
      </c>
      <c r="B55" s="1023"/>
      <c r="C55" s="949"/>
      <c r="D55" s="949"/>
      <c r="E55" s="953" t="s">
        <v>576</v>
      </c>
      <c r="F55" s="954"/>
      <c r="G55" s="243"/>
      <c r="H55" s="825"/>
      <c r="I55" s="243"/>
      <c r="J55" s="244"/>
      <c r="K55" s="245">
        <f t="shared" si="26"/>
        <v>0</v>
      </c>
      <c r="AA55" s="236" t="str">
        <f t="shared" si="27"/>
        <v>OK</v>
      </c>
      <c r="AB55" s="236"/>
      <c r="AC55" s="236"/>
      <c r="AD55" s="236" t="str">
        <f>IF(OR(AA55="Error",AB55="Error",AC55="Error"),CONCATENATE("Error en el concepto ",E55," de la Hoja 2 Fila  ",A55),"")</f>
        <v/>
      </c>
    </row>
    <row r="56" spans="1:30" ht="20.25" customHeight="1">
      <c r="A56" s="60">
        <f t="shared" si="1"/>
        <v>56</v>
      </c>
      <c r="B56" s="1023"/>
      <c r="C56" s="949"/>
      <c r="D56" s="949"/>
      <c r="E56" s="953" t="s">
        <v>575</v>
      </c>
      <c r="F56" s="998"/>
      <c r="G56" s="243"/>
      <c r="H56" s="825"/>
      <c r="I56" s="755">
        <f t="shared" ref="I56:I57" si="28">G56+H56</f>
        <v>0</v>
      </c>
      <c r="J56" s="755"/>
      <c r="K56" s="108">
        <f t="shared" ref="K56:K82" si="29">G56+H56-I56+J56</f>
        <v>0</v>
      </c>
      <c r="AA56" s="237" t="str">
        <f>IF(OR(I56&lt;0,K56&lt;&gt;0),"ERROR","OK")</f>
        <v>OK</v>
      </c>
      <c r="AB56" s="236"/>
      <c r="AC56" s="236"/>
      <c r="AD56" s="236" t="str">
        <f t="shared" ref="AD56:AD59" si="30">IF(OR(AA56="Error",AB56="Error",AC56="Error"),CONCATENATE("Error en el concepto ",E56," de la Hoja 2 Fila  ",A56),"")</f>
        <v/>
      </c>
    </row>
    <row r="57" spans="1:30" ht="30.75" customHeight="1">
      <c r="A57" s="60">
        <f t="shared" si="1"/>
        <v>57</v>
      </c>
      <c r="B57" s="1023"/>
      <c r="C57" s="949"/>
      <c r="D57" s="949"/>
      <c r="E57" s="930" t="s">
        <v>321</v>
      </c>
      <c r="F57" s="1015"/>
      <c r="G57" s="243"/>
      <c r="H57" s="825"/>
      <c r="I57" s="755">
        <f t="shared" si="28"/>
        <v>0</v>
      </c>
      <c r="J57" s="755"/>
      <c r="K57" s="108">
        <f t="shared" si="29"/>
        <v>0</v>
      </c>
      <c r="AA57" s="237" t="str">
        <f>IF(OR(I57&lt;0,K57&lt;&gt;0),"ERROR","OK")</f>
        <v>OK</v>
      </c>
      <c r="AB57" s="236"/>
      <c r="AC57" s="236"/>
      <c r="AD57" s="236" t="str">
        <f t="shared" si="30"/>
        <v/>
      </c>
    </row>
    <row r="58" spans="1:30" ht="31.5" customHeight="1">
      <c r="A58" s="60">
        <f t="shared" si="1"/>
        <v>58</v>
      </c>
      <c r="B58" s="1023"/>
      <c r="C58" s="949"/>
      <c r="D58" s="949"/>
      <c r="E58" s="953" t="s">
        <v>650</v>
      </c>
      <c r="F58" s="998"/>
      <c r="G58" s="243"/>
      <c r="H58" s="825"/>
      <c r="I58" s="243"/>
      <c r="J58" s="244"/>
      <c r="K58" s="105">
        <f t="shared" si="29"/>
        <v>0</v>
      </c>
      <c r="AA58" s="236" t="str">
        <f t="shared" si="27"/>
        <v>OK</v>
      </c>
      <c r="AB58" s="236"/>
      <c r="AC58" s="236"/>
      <c r="AD58" s="236" t="str">
        <f t="shared" si="30"/>
        <v/>
      </c>
    </row>
    <row r="59" spans="1:30" ht="20.25" customHeight="1">
      <c r="A59" s="60">
        <f t="shared" si="1"/>
        <v>59</v>
      </c>
      <c r="B59" s="1023"/>
      <c r="C59" s="950"/>
      <c r="D59" s="950"/>
      <c r="E59" s="953" t="s">
        <v>651</v>
      </c>
      <c r="F59" s="998"/>
      <c r="G59" s="243"/>
      <c r="H59" s="825"/>
      <c r="I59" s="243"/>
      <c r="J59" s="244"/>
      <c r="K59" s="105">
        <f t="shared" si="29"/>
        <v>0</v>
      </c>
      <c r="AA59" s="236" t="str">
        <f t="shared" si="27"/>
        <v>OK</v>
      </c>
      <c r="AB59" s="236"/>
      <c r="AC59" s="236"/>
      <c r="AD59" s="236" t="str">
        <f t="shared" si="30"/>
        <v/>
      </c>
    </row>
    <row r="60" spans="1:30" ht="30.75" customHeight="1">
      <c r="A60" s="60">
        <f t="shared" si="1"/>
        <v>60</v>
      </c>
      <c r="B60" s="1023"/>
      <c r="C60" s="944" t="s">
        <v>6</v>
      </c>
      <c r="D60" s="945"/>
      <c r="E60" s="945"/>
      <c r="F60" s="946"/>
      <c r="G60" s="105">
        <f>SUM(G61:G70)-G71</f>
        <v>0</v>
      </c>
      <c r="H60" s="664">
        <f t="shared" ref="H60:K60" si="31">SUM(H61:H70)-H71</f>
        <v>0</v>
      </c>
      <c r="I60" s="664">
        <f t="shared" si="31"/>
        <v>0</v>
      </c>
      <c r="J60" s="664">
        <f t="shared" si="31"/>
        <v>0</v>
      </c>
      <c r="K60" s="105">
        <f t="shared" si="31"/>
        <v>0</v>
      </c>
      <c r="AA60" s="236" t="str">
        <f t="shared" ref="AA60" si="32">IF(OR(G60&lt;0,K60&lt;0),"ERROR","OK")</f>
        <v>OK</v>
      </c>
      <c r="AB60" s="236"/>
      <c r="AC60" s="236"/>
      <c r="AD60" s="236" t="str">
        <f t="shared" si="18"/>
        <v/>
      </c>
    </row>
    <row r="61" spans="1:30" ht="24.75" customHeight="1">
      <c r="A61" s="60">
        <f t="shared" si="1"/>
        <v>61</v>
      </c>
      <c r="B61" s="1023"/>
      <c r="C61" s="947"/>
      <c r="D61" s="930" t="s">
        <v>574</v>
      </c>
      <c r="E61" s="931"/>
      <c r="F61" s="932"/>
      <c r="G61" s="243"/>
      <c r="H61" s="825"/>
      <c r="I61" s="243"/>
      <c r="J61" s="244"/>
      <c r="K61" s="245">
        <f t="shared" ref="K61:K71" si="33">G61+H61-I61+J61</f>
        <v>0</v>
      </c>
      <c r="L61" s="58"/>
      <c r="M61" s="58"/>
      <c r="N61" s="58"/>
      <c r="O61" s="58"/>
      <c r="P61" s="58"/>
      <c r="Q61" s="58"/>
      <c r="R61" s="58"/>
      <c r="S61" s="58"/>
      <c r="T61" s="58"/>
      <c r="U61" s="58"/>
      <c r="V61" s="58"/>
      <c r="AA61" s="236" t="str">
        <f t="shared" ref="AA61:AA71" si="34">IF(OR(G61+H61-I61&lt;0,K61&lt;0),"ERROR","OK")</f>
        <v>OK</v>
      </c>
      <c r="AB61" s="236"/>
      <c r="AC61" s="236"/>
      <c r="AD61" s="236" t="str">
        <f>IF(OR(AA61="Error",AB61="Error",AC61="Error"),CONCATENATE("Error en el concepto ",D61," de la Hoja 2 Fila  ",A61),"")</f>
        <v/>
      </c>
    </row>
    <row r="62" spans="1:30" ht="25.5" customHeight="1">
      <c r="A62" s="60">
        <f t="shared" si="1"/>
        <v>62</v>
      </c>
      <c r="B62" s="1023"/>
      <c r="C62" s="928"/>
      <c r="D62" s="930" t="s">
        <v>573</v>
      </c>
      <c r="E62" s="931"/>
      <c r="F62" s="932"/>
      <c r="G62" s="243"/>
      <c r="H62" s="825"/>
      <c r="I62" s="243"/>
      <c r="J62" s="244"/>
      <c r="K62" s="245">
        <f t="shared" si="33"/>
        <v>0</v>
      </c>
      <c r="L62" s="58"/>
      <c r="M62" s="58"/>
      <c r="N62" s="58"/>
      <c r="O62" s="58"/>
      <c r="P62" s="58"/>
      <c r="Q62" s="58"/>
      <c r="R62" s="58"/>
      <c r="S62" s="58"/>
      <c r="T62" s="58"/>
      <c r="U62" s="58"/>
      <c r="V62" s="58"/>
      <c r="AA62" s="236" t="str">
        <f t="shared" si="34"/>
        <v>OK</v>
      </c>
      <c r="AB62" s="236"/>
      <c r="AC62" s="236"/>
      <c r="AD62" s="236" t="str">
        <f t="shared" ref="AD62:AD71" si="35">IF(OR(AA62="Error",AB62="Error",AC62="Error"),CONCATENATE("Error en el concepto ",D62," de la Hoja 2 Fila  ",A62),"")</f>
        <v/>
      </c>
    </row>
    <row r="63" spans="1:30" ht="24.75" customHeight="1">
      <c r="A63" s="60">
        <f t="shared" si="1"/>
        <v>63</v>
      </c>
      <c r="B63" s="1023"/>
      <c r="C63" s="928"/>
      <c r="D63" s="930" t="s">
        <v>607</v>
      </c>
      <c r="E63" s="931"/>
      <c r="F63" s="932"/>
      <c r="G63" s="243"/>
      <c r="H63" s="825"/>
      <c r="I63" s="243"/>
      <c r="J63" s="243"/>
      <c r="K63" s="245">
        <f t="shared" si="33"/>
        <v>0</v>
      </c>
      <c r="AA63" s="236" t="str">
        <f t="shared" si="34"/>
        <v>OK</v>
      </c>
      <c r="AB63" s="236"/>
      <c r="AC63" s="236"/>
      <c r="AD63" s="236" t="str">
        <f t="shared" si="35"/>
        <v/>
      </c>
    </row>
    <row r="64" spans="1:30" ht="32.25" customHeight="1">
      <c r="A64" s="60">
        <f t="shared" si="1"/>
        <v>64</v>
      </c>
      <c r="B64" s="1023"/>
      <c r="C64" s="928"/>
      <c r="D64" s="930" t="s">
        <v>572</v>
      </c>
      <c r="E64" s="931"/>
      <c r="F64" s="932"/>
      <c r="G64" s="243"/>
      <c r="H64" s="825"/>
      <c r="I64" s="243"/>
      <c r="J64" s="243"/>
      <c r="K64" s="245">
        <f t="shared" si="33"/>
        <v>0</v>
      </c>
      <c r="AA64" s="236" t="str">
        <f t="shared" si="34"/>
        <v>OK</v>
      </c>
      <c r="AB64" s="236"/>
      <c r="AC64" s="236"/>
      <c r="AD64" s="236" t="str">
        <f t="shared" si="35"/>
        <v/>
      </c>
    </row>
    <row r="65" spans="1:16384" ht="22.5" customHeight="1">
      <c r="A65" s="60">
        <f t="shared" si="1"/>
        <v>65</v>
      </c>
      <c r="B65" s="1023"/>
      <c r="C65" s="928"/>
      <c r="D65" s="1046" t="s">
        <v>809</v>
      </c>
      <c r="E65" s="1047"/>
      <c r="F65" s="1048"/>
      <c r="G65" s="243"/>
      <c r="H65" s="825"/>
      <c r="I65" s="243"/>
      <c r="J65" s="243"/>
      <c r="K65" s="245">
        <f t="shared" si="33"/>
        <v>0</v>
      </c>
      <c r="AA65" s="236" t="str">
        <f t="shared" si="34"/>
        <v>OK</v>
      </c>
      <c r="AB65" s="236"/>
      <c r="AC65" s="236"/>
      <c r="AD65" s="236" t="str">
        <f t="shared" si="35"/>
        <v/>
      </c>
    </row>
    <row r="66" spans="1:16384" ht="32.25" customHeight="1">
      <c r="A66" s="60">
        <f t="shared" si="1"/>
        <v>66</v>
      </c>
      <c r="B66" s="1023"/>
      <c r="C66" s="928"/>
      <c r="D66" s="930" t="s">
        <v>571</v>
      </c>
      <c r="E66" s="931"/>
      <c r="F66" s="932"/>
      <c r="G66" s="243"/>
      <c r="H66" s="825"/>
      <c r="I66" s="243"/>
      <c r="J66" s="243"/>
      <c r="K66" s="245">
        <f t="shared" si="33"/>
        <v>0</v>
      </c>
      <c r="AA66" s="236" t="str">
        <f t="shared" si="34"/>
        <v>OK</v>
      </c>
      <c r="AB66" s="236"/>
      <c r="AC66" s="236"/>
      <c r="AD66" s="236" t="str">
        <f t="shared" si="35"/>
        <v/>
      </c>
    </row>
    <row r="67" spans="1:16384" ht="21" customHeight="1">
      <c r="A67" s="60">
        <f t="shared" si="1"/>
        <v>67</v>
      </c>
      <c r="B67" s="1023"/>
      <c r="C67" s="928"/>
      <c r="D67" s="930" t="s">
        <v>570</v>
      </c>
      <c r="E67" s="931"/>
      <c r="F67" s="932"/>
      <c r="G67" s="243"/>
      <c r="H67" s="825"/>
      <c r="I67" s="243"/>
      <c r="J67" s="243"/>
      <c r="K67" s="245">
        <f t="shared" si="33"/>
        <v>0</v>
      </c>
      <c r="AA67" s="236" t="str">
        <f t="shared" si="34"/>
        <v>OK</v>
      </c>
      <c r="AB67" s="236"/>
      <c r="AC67" s="236"/>
      <c r="AD67" s="236" t="str">
        <f t="shared" si="35"/>
        <v/>
      </c>
    </row>
    <row r="68" spans="1:16384" ht="20.25" customHeight="1">
      <c r="A68" s="60">
        <f t="shared" si="1"/>
        <v>68</v>
      </c>
      <c r="B68" s="1023"/>
      <c r="C68" s="928"/>
      <c r="D68" s="930" t="s">
        <v>125</v>
      </c>
      <c r="E68" s="931"/>
      <c r="F68" s="932"/>
      <c r="G68" s="243"/>
      <c r="H68" s="825"/>
      <c r="I68" s="243"/>
      <c r="J68" s="243"/>
      <c r="K68" s="245">
        <f t="shared" si="33"/>
        <v>0</v>
      </c>
      <c r="AA68" s="236" t="str">
        <f t="shared" si="34"/>
        <v>OK</v>
      </c>
      <c r="AB68" s="236"/>
      <c r="AC68" s="236"/>
      <c r="AD68" s="236" t="str">
        <f t="shared" si="35"/>
        <v/>
      </c>
    </row>
    <row r="69" spans="1:16384" ht="30" customHeight="1">
      <c r="A69" s="60">
        <f t="shared" si="1"/>
        <v>69</v>
      </c>
      <c r="B69" s="1023"/>
      <c r="C69" s="928"/>
      <c r="D69" s="930" t="s">
        <v>217</v>
      </c>
      <c r="E69" s="931"/>
      <c r="F69" s="932"/>
      <c r="G69" s="243"/>
      <c r="H69" s="825"/>
      <c r="I69" s="243"/>
      <c r="J69" s="243"/>
      <c r="K69" s="245">
        <f t="shared" si="33"/>
        <v>0</v>
      </c>
      <c r="AA69" s="236" t="str">
        <f t="shared" si="34"/>
        <v>OK</v>
      </c>
      <c r="AB69" s="236"/>
      <c r="AC69" s="236"/>
      <c r="AD69" s="236" t="str">
        <f t="shared" si="35"/>
        <v/>
      </c>
    </row>
    <row r="70" spans="1:16384" ht="20.25" customHeight="1">
      <c r="A70" s="60">
        <f t="shared" si="1"/>
        <v>70</v>
      </c>
      <c r="B70" s="1023"/>
      <c r="C70" s="928"/>
      <c r="D70" s="930" t="s">
        <v>7</v>
      </c>
      <c r="E70" s="931"/>
      <c r="F70" s="932"/>
      <c r="G70" s="243"/>
      <c r="H70" s="825"/>
      <c r="I70" s="243"/>
      <c r="J70" s="243"/>
      <c r="K70" s="245">
        <f t="shared" si="33"/>
        <v>0</v>
      </c>
      <c r="AA70" s="236" t="str">
        <f t="shared" si="34"/>
        <v>OK</v>
      </c>
      <c r="AB70" s="236"/>
      <c r="AC70" s="236"/>
      <c r="AD70" s="236" t="str">
        <f t="shared" si="35"/>
        <v/>
      </c>
    </row>
    <row r="71" spans="1:16384" ht="24" customHeight="1">
      <c r="A71" s="60">
        <f t="shared" si="1"/>
        <v>71</v>
      </c>
      <c r="B71" s="1023"/>
      <c r="C71" s="929"/>
      <c r="D71" s="936" t="s">
        <v>218</v>
      </c>
      <c r="E71" s="931"/>
      <c r="F71" s="932"/>
      <c r="G71" s="243"/>
      <c r="H71" s="825"/>
      <c r="I71" s="243"/>
      <c r="J71" s="244"/>
      <c r="K71" s="245">
        <f t="shared" si="33"/>
        <v>0</v>
      </c>
      <c r="AA71" s="236" t="str">
        <f t="shared" si="34"/>
        <v>OK</v>
      </c>
      <c r="AB71" s="236"/>
      <c r="AC71" s="236"/>
      <c r="AD71" s="236" t="str">
        <f t="shared" si="35"/>
        <v/>
      </c>
    </row>
    <row r="72" spans="1:16384" s="58" customFormat="1" ht="21" customHeight="1">
      <c r="A72" s="60">
        <f t="shared" si="1"/>
        <v>72</v>
      </c>
      <c r="B72" s="1023"/>
      <c r="C72" s="944" t="s">
        <v>10</v>
      </c>
      <c r="D72" s="945"/>
      <c r="E72" s="945"/>
      <c r="F72" s="946"/>
      <c r="G72" s="105">
        <f>SUM(G73:G76)</f>
        <v>0</v>
      </c>
      <c r="H72" s="664">
        <f t="shared" ref="H72:K72" si="36">SUM(H73:H76)</f>
        <v>0</v>
      </c>
      <c r="I72" s="664">
        <f t="shared" si="36"/>
        <v>0</v>
      </c>
      <c r="J72" s="664">
        <f t="shared" si="36"/>
        <v>0</v>
      </c>
      <c r="K72" s="105">
        <f t="shared" si="36"/>
        <v>0</v>
      </c>
      <c r="L72" s="64"/>
      <c r="M72" s="1036"/>
      <c r="N72" s="1036"/>
      <c r="O72" s="65"/>
      <c r="P72" s="65"/>
      <c r="Q72" s="65"/>
      <c r="R72" s="66"/>
      <c r="T72" s="64"/>
      <c r="U72" s="1036"/>
      <c r="V72" s="1036"/>
      <c r="W72" s="65"/>
      <c r="X72" s="65"/>
      <c r="Y72" s="65"/>
      <c r="Z72" s="66"/>
      <c r="AA72" s="236" t="str">
        <f t="shared" ref="AA72" si="37">IF(OR(G72&lt;0,K72&lt;0),"ERROR","OK")</f>
        <v>OK</v>
      </c>
      <c r="AB72" s="238"/>
      <c r="AC72" s="239"/>
      <c r="AD72" s="236" t="str">
        <f t="shared" si="18"/>
        <v/>
      </c>
      <c r="AE72" s="65"/>
      <c r="AF72" s="65"/>
      <c r="AG72" s="65"/>
      <c r="AH72" s="66"/>
      <c r="AJ72" s="64"/>
      <c r="AK72" s="1036"/>
      <c r="AL72" s="1036"/>
      <c r="AM72" s="65"/>
      <c r="AN72" s="65"/>
      <c r="AO72" s="65"/>
      <c r="AP72" s="66"/>
      <c r="AR72" s="64"/>
      <c r="AS72" s="1036"/>
      <c r="AT72" s="1036"/>
      <c r="AU72" s="65"/>
      <c r="AV72" s="65"/>
      <c r="AW72" s="65"/>
      <c r="AX72" s="66"/>
      <c r="AZ72" s="64"/>
      <c r="BA72" s="1036"/>
      <c r="BB72" s="1036"/>
      <c r="BC72" s="65"/>
      <c r="BD72" s="65"/>
      <c r="BE72" s="65"/>
      <c r="BF72" s="66"/>
      <c r="BH72" s="64"/>
      <c r="BI72" s="1036"/>
      <c r="BJ72" s="1036"/>
      <c r="BK72" s="65"/>
      <c r="BL72" s="65"/>
      <c r="BM72" s="65"/>
      <c r="BN72" s="66"/>
      <c r="BP72" s="64"/>
      <c r="BQ72" s="1036"/>
      <c r="BR72" s="1036"/>
      <c r="BS72" s="65"/>
      <c r="BT72" s="65"/>
      <c r="BU72" s="65"/>
      <c r="BV72" s="66"/>
      <c r="BX72" s="64"/>
      <c r="BY72" s="1036"/>
      <c r="BZ72" s="1036"/>
      <c r="CA72" s="65"/>
      <c r="CB72" s="65"/>
      <c r="CC72" s="65"/>
      <c r="CD72" s="66"/>
      <c r="CF72" s="64"/>
      <c r="CG72" s="1036"/>
      <c r="CH72" s="1036"/>
      <c r="CI72" s="65"/>
      <c r="CJ72" s="65"/>
      <c r="CK72" s="65"/>
      <c r="CL72" s="66"/>
      <c r="CN72" s="64"/>
      <c r="CO72" s="1036"/>
      <c r="CP72" s="1036"/>
      <c r="CQ72" s="65"/>
      <c r="CR72" s="65"/>
      <c r="CS72" s="65"/>
      <c r="CT72" s="66"/>
      <c r="CV72" s="64"/>
      <c r="CW72" s="1036"/>
      <c r="CX72" s="1036"/>
      <c r="CY72" s="65"/>
      <c r="CZ72" s="65"/>
      <c r="DA72" s="65"/>
      <c r="DB72" s="66"/>
      <c r="DD72" s="64"/>
      <c r="DE72" s="1036"/>
      <c r="DF72" s="1036"/>
      <c r="DG72" s="65"/>
      <c r="DH72" s="65"/>
      <c r="DI72" s="65"/>
      <c r="DJ72" s="66"/>
      <c r="DL72" s="64"/>
      <c r="DM72" s="1036"/>
      <c r="DN72" s="1036"/>
      <c r="DO72" s="65"/>
      <c r="DP72" s="65"/>
      <c r="DQ72" s="65"/>
      <c r="DR72" s="66"/>
      <c r="DT72" s="64"/>
      <c r="DU72" s="1036"/>
      <c r="DV72" s="1036"/>
      <c r="DW72" s="65"/>
      <c r="DX72" s="65"/>
      <c r="DY72" s="65"/>
      <c r="DZ72" s="66"/>
      <c r="EB72" s="64"/>
      <c r="EC72" s="1036"/>
      <c r="ED72" s="1036"/>
      <c r="EE72" s="65"/>
      <c r="EF72" s="65"/>
      <c r="EG72" s="65"/>
      <c r="EH72" s="66"/>
      <c r="EJ72" s="64"/>
      <c r="EK72" s="1036"/>
      <c r="EL72" s="1036"/>
      <c r="EM72" s="65"/>
      <c r="EN72" s="65"/>
      <c r="EO72" s="65"/>
      <c r="EP72" s="66"/>
      <c r="ER72" s="64"/>
      <c r="ES72" s="1036"/>
      <c r="ET72" s="1036"/>
      <c r="EU72" s="65"/>
      <c r="EV72" s="65"/>
      <c r="EW72" s="65"/>
      <c r="EX72" s="66"/>
      <c r="EZ72" s="64"/>
      <c r="FA72" s="1036"/>
      <c r="FB72" s="1036"/>
      <c r="FC72" s="65"/>
      <c r="FD72" s="65"/>
      <c r="FE72" s="65"/>
      <c r="FF72" s="66"/>
      <c r="FH72" s="64"/>
      <c r="FI72" s="1036"/>
      <c r="FJ72" s="1036"/>
      <c r="FK72" s="65"/>
      <c r="FL72" s="65"/>
      <c r="FM72" s="65"/>
      <c r="FN72" s="66"/>
      <c r="FP72" s="64"/>
      <c r="FQ72" s="1036"/>
      <c r="FR72" s="1036"/>
      <c r="FS72" s="65"/>
      <c r="FT72" s="65"/>
      <c r="FU72" s="65"/>
      <c r="FV72" s="66"/>
      <c r="FX72" s="64"/>
      <c r="FY72" s="1036"/>
      <c r="FZ72" s="1036"/>
      <c r="GA72" s="65"/>
      <c r="GB72" s="65"/>
      <c r="GC72" s="65"/>
      <c r="GD72" s="66"/>
      <c r="GF72" s="64"/>
      <c r="GG72" s="1036"/>
      <c r="GH72" s="1036"/>
      <c r="GI72" s="65"/>
      <c r="GJ72" s="65"/>
      <c r="GK72" s="65"/>
      <c r="GL72" s="66"/>
      <c r="GN72" s="64"/>
      <c r="GO72" s="1036"/>
      <c r="GP72" s="1036"/>
      <c r="GQ72" s="65"/>
      <c r="GR72" s="65"/>
      <c r="GS72" s="65"/>
      <c r="GT72" s="66"/>
      <c r="GV72" s="64"/>
      <c r="GW72" s="1036"/>
      <c r="GX72" s="1036"/>
      <c r="GY72" s="65"/>
      <c r="GZ72" s="65"/>
      <c r="HA72" s="65"/>
      <c r="HB72" s="66"/>
      <c r="HD72" s="64"/>
      <c r="HE72" s="1036"/>
      <c r="HF72" s="1036"/>
      <c r="HG72" s="65"/>
      <c r="HH72" s="65"/>
      <c r="HI72" s="65"/>
      <c r="HJ72" s="66"/>
      <c r="HL72" s="64"/>
      <c r="HM72" s="1036"/>
      <c r="HN72" s="1036"/>
      <c r="HO72" s="65"/>
      <c r="HP72" s="65"/>
      <c r="HQ72" s="65"/>
      <c r="HR72" s="66"/>
      <c r="HT72" s="64"/>
      <c r="HU72" s="1036"/>
      <c r="HV72" s="1036"/>
      <c r="HW72" s="65"/>
      <c r="HX72" s="65"/>
      <c r="HY72" s="65"/>
      <c r="HZ72" s="66"/>
      <c r="IB72" s="64"/>
      <c r="IC72" s="1036"/>
      <c r="ID72" s="1036"/>
      <c r="IE72" s="65"/>
      <c r="IF72" s="65"/>
      <c r="IG72" s="65"/>
      <c r="IH72" s="66"/>
      <c r="IJ72" s="64"/>
      <c r="IK72" s="1036"/>
      <c r="IL72" s="1036"/>
      <c r="IM72" s="65"/>
      <c r="IN72" s="65"/>
      <c r="IO72" s="65"/>
      <c r="IP72" s="66"/>
      <c r="IR72" s="64"/>
      <c r="IS72" s="1036"/>
      <c r="IT72" s="1036"/>
      <c r="IU72" s="65"/>
      <c r="IV72" s="65"/>
      <c r="IW72" s="65"/>
      <c r="IX72" s="66"/>
      <c r="IZ72" s="64"/>
      <c r="JA72" s="1036"/>
      <c r="JB72" s="1036"/>
      <c r="JC72" s="65"/>
      <c r="JD72" s="65"/>
      <c r="JE72" s="65"/>
      <c r="JF72" s="66"/>
      <c r="JH72" s="64"/>
      <c r="JI72" s="1036"/>
      <c r="JJ72" s="1036"/>
      <c r="JK72" s="65"/>
      <c r="JL72" s="65"/>
      <c r="JM72" s="65"/>
      <c r="JN72" s="66"/>
      <c r="JP72" s="64"/>
      <c r="JQ72" s="1036"/>
      <c r="JR72" s="1036"/>
      <c r="JS72" s="65"/>
      <c r="JT72" s="65"/>
      <c r="JU72" s="65"/>
      <c r="JV72" s="66"/>
      <c r="JX72" s="64"/>
      <c r="JY72" s="1036"/>
      <c r="JZ72" s="1036"/>
      <c r="KA72" s="65"/>
      <c r="KB72" s="65"/>
      <c r="KC72" s="65"/>
      <c r="KD72" s="66"/>
      <c r="KF72" s="64"/>
      <c r="KG72" s="1036"/>
      <c r="KH72" s="1036"/>
      <c r="KI72" s="65"/>
      <c r="KJ72" s="65"/>
      <c r="KK72" s="65"/>
      <c r="KL72" s="66"/>
      <c r="KN72" s="64"/>
      <c r="KO72" s="1036"/>
      <c r="KP72" s="1036"/>
      <c r="KQ72" s="65"/>
      <c r="KR72" s="65"/>
      <c r="KS72" s="65"/>
      <c r="KT72" s="66"/>
      <c r="KV72" s="64"/>
      <c r="KW72" s="1036"/>
      <c r="KX72" s="1036"/>
      <c r="KY72" s="65"/>
      <c r="KZ72" s="65"/>
      <c r="LA72" s="65"/>
      <c r="LB72" s="66"/>
      <c r="LD72" s="64"/>
      <c r="LE72" s="1036"/>
      <c r="LF72" s="1036"/>
      <c r="LG72" s="65"/>
      <c r="LH72" s="65"/>
      <c r="LI72" s="65"/>
      <c r="LJ72" s="66"/>
      <c r="LL72" s="64"/>
      <c r="LM72" s="1036"/>
      <c r="LN72" s="1036"/>
      <c r="LO72" s="65"/>
      <c r="LP72" s="65"/>
      <c r="LQ72" s="65"/>
      <c r="LR72" s="66"/>
      <c r="LT72" s="64"/>
      <c r="LU72" s="1036"/>
      <c r="LV72" s="1036"/>
      <c r="LW72" s="65"/>
      <c r="LX72" s="65"/>
      <c r="LY72" s="65"/>
      <c r="LZ72" s="66"/>
      <c r="MB72" s="64"/>
      <c r="MC72" s="1036"/>
      <c r="MD72" s="1036"/>
      <c r="ME72" s="65"/>
      <c r="MF72" s="65"/>
      <c r="MG72" s="65"/>
      <c r="MH72" s="66"/>
      <c r="MJ72" s="64"/>
      <c r="MK72" s="1036"/>
      <c r="ML72" s="1036"/>
      <c r="MM72" s="65"/>
      <c r="MN72" s="65"/>
      <c r="MO72" s="65"/>
      <c r="MP72" s="66"/>
      <c r="MR72" s="64"/>
      <c r="MS72" s="1036"/>
      <c r="MT72" s="1036"/>
      <c r="MU72" s="65"/>
      <c r="MV72" s="65"/>
      <c r="MW72" s="65"/>
      <c r="MX72" s="66"/>
      <c r="MZ72" s="64"/>
      <c r="NA72" s="1036"/>
      <c r="NB72" s="1036"/>
      <c r="NC72" s="65"/>
      <c r="ND72" s="65"/>
      <c r="NE72" s="65"/>
      <c r="NF72" s="66"/>
      <c r="NH72" s="64"/>
      <c r="NI72" s="1036"/>
      <c r="NJ72" s="1036"/>
      <c r="NK72" s="65"/>
      <c r="NL72" s="65"/>
      <c r="NM72" s="65"/>
      <c r="NN72" s="66"/>
      <c r="NP72" s="64"/>
      <c r="NQ72" s="1036"/>
      <c r="NR72" s="1036"/>
      <c r="NS72" s="65"/>
      <c r="NT72" s="65"/>
      <c r="NU72" s="65"/>
      <c r="NV72" s="66"/>
      <c r="NX72" s="64"/>
      <c r="NY72" s="1036"/>
      <c r="NZ72" s="1036"/>
      <c r="OA72" s="65"/>
      <c r="OB72" s="65"/>
      <c r="OC72" s="65"/>
      <c r="OD72" s="66"/>
      <c r="OF72" s="64"/>
      <c r="OG72" s="1036"/>
      <c r="OH72" s="1036"/>
      <c r="OI72" s="65"/>
      <c r="OJ72" s="65"/>
      <c r="OK72" s="65"/>
      <c r="OL72" s="66"/>
      <c r="ON72" s="64"/>
      <c r="OO72" s="1036"/>
      <c r="OP72" s="1036"/>
      <c r="OQ72" s="65"/>
      <c r="OR72" s="65"/>
      <c r="OS72" s="65"/>
      <c r="OT72" s="66"/>
      <c r="OV72" s="64"/>
      <c r="OW72" s="1036"/>
      <c r="OX72" s="1036"/>
      <c r="OY72" s="65"/>
      <c r="OZ72" s="65"/>
      <c r="PA72" s="65"/>
      <c r="PB72" s="66"/>
      <c r="PD72" s="64"/>
      <c r="PE72" s="1036"/>
      <c r="PF72" s="1036"/>
      <c r="PG72" s="65"/>
      <c r="PH72" s="65"/>
      <c r="PI72" s="65"/>
      <c r="PJ72" s="66"/>
      <c r="PL72" s="64"/>
      <c r="PM72" s="1036"/>
      <c r="PN72" s="1036"/>
      <c r="PO72" s="65"/>
      <c r="PP72" s="65"/>
      <c r="PQ72" s="65"/>
      <c r="PR72" s="66"/>
      <c r="PT72" s="64"/>
      <c r="PU72" s="1036"/>
      <c r="PV72" s="1036"/>
      <c r="PW72" s="65"/>
      <c r="PX72" s="65"/>
      <c r="PY72" s="65"/>
      <c r="PZ72" s="66"/>
      <c r="QB72" s="64"/>
      <c r="QC72" s="1036"/>
      <c r="QD72" s="1036"/>
      <c r="QE72" s="65"/>
      <c r="QF72" s="65"/>
      <c r="QG72" s="65"/>
      <c r="QH72" s="66"/>
      <c r="QJ72" s="64"/>
      <c r="QK72" s="1036"/>
      <c r="QL72" s="1036"/>
      <c r="QM72" s="65"/>
      <c r="QN72" s="65"/>
      <c r="QO72" s="65"/>
      <c r="QP72" s="66"/>
      <c r="QR72" s="64"/>
      <c r="QS72" s="1036"/>
      <c r="QT72" s="1036"/>
      <c r="QU72" s="65"/>
      <c r="QV72" s="65"/>
      <c r="QW72" s="65"/>
      <c r="QX72" s="66"/>
      <c r="QZ72" s="64"/>
      <c r="RA72" s="1036"/>
      <c r="RB72" s="1036"/>
      <c r="RC72" s="65"/>
      <c r="RD72" s="65"/>
      <c r="RE72" s="65"/>
      <c r="RF72" s="66"/>
      <c r="RH72" s="64"/>
      <c r="RI72" s="1036"/>
      <c r="RJ72" s="1036"/>
      <c r="RK72" s="65"/>
      <c r="RL72" s="65"/>
      <c r="RM72" s="65"/>
      <c r="RN72" s="66"/>
      <c r="RP72" s="64"/>
      <c r="RQ72" s="1036"/>
      <c r="RR72" s="1036"/>
      <c r="RS72" s="65"/>
      <c r="RT72" s="65"/>
      <c r="RU72" s="65"/>
      <c r="RV72" s="66"/>
      <c r="RX72" s="64"/>
      <c r="RY72" s="1036"/>
      <c r="RZ72" s="1036"/>
      <c r="SA72" s="65"/>
      <c r="SB72" s="65"/>
      <c r="SC72" s="65"/>
      <c r="SD72" s="66"/>
      <c r="SF72" s="64"/>
      <c r="SG72" s="1036"/>
      <c r="SH72" s="1036"/>
      <c r="SI72" s="65"/>
      <c r="SJ72" s="65"/>
      <c r="SK72" s="65"/>
      <c r="SL72" s="66"/>
      <c r="SN72" s="64"/>
      <c r="SO72" s="1036"/>
      <c r="SP72" s="1036"/>
      <c r="SQ72" s="65"/>
      <c r="SR72" s="65"/>
      <c r="SS72" s="65"/>
      <c r="ST72" s="66"/>
      <c r="SV72" s="64"/>
      <c r="SW72" s="1036"/>
      <c r="SX72" s="1036"/>
      <c r="SY72" s="65"/>
      <c r="SZ72" s="65"/>
      <c r="TA72" s="65"/>
      <c r="TB72" s="66"/>
      <c r="TD72" s="64"/>
      <c r="TE72" s="1036"/>
      <c r="TF72" s="1036"/>
      <c r="TG72" s="65"/>
      <c r="TH72" s="65"/>
      <c r="TI72" s="65"/>
      <c r="TJ72" s="66"/>
      <c r="TL72" s="64"/>
      <c r="TM72" s="1036"/>
      <c r="TN72" s="1036"/>
      <c r="TO72" s="65"/>
      <c r="TP72" s="65"/>
      <c r="TQ72" s="65"/>
      <c r="TR72" s="66"/>
      <c r="TT72" s="64"/>
      <c r="TU72" s="1036"/>
      <c r="TV72" s="1036"/>
      <c r="TW72" s="65"/>
      <c r="TX72" s="65"/>
      <c r="TY72" s="65"/>
      <c r="TZ72" s="66"/>
      <c r="UB72" s="64"/>
      <c r="UC72" s="1036"/>
      <c r="UD72" s="1036"/>
      <c r="UE72" s="65"/>
      <c r="UF72" s="65"/>
      <c r="UG72" s="65"/>
      <c r="UH72" s="66"/>
      <c r="UJ72" s="64"/>
      <c r="UK72" s="1036"/>
      <c r="UL72" s="1036"/>
      <c r="UM72" s="65"/>
      <c r="UN72" s="65"/>
      <c r="UO72" s="65"/>
      <c r="UP72" s="66"/>
      <c r="UR72" s="64"/>
      <c r="US72" s="1036"/>
      <c r="UT72" s="1036"/>
      <c r="UU72" s="65"/>
      <c r="UV72" s="65"/>
      <c r="UW72" s="65"/>
      <c r="UX72" s="66"/>
      <c r="UZ72" s="64"/>
      <c r="VA72" s="1036"/>
      <c r="VB72" s="1036"/>
      <c r="VC72" s="65"/>
      <c r="VD72" s="65"/>
      <c r="VE72" s="65"/>
      <c r="VF72" s="66"/>
      <c r="VH72" s="64"/>
      <c r="VI72" s="1036"/>
      <c r="VJ72" s="1036"/>
      <c r="VK72" s="65"/>
      <c r="VL72" s="65"/>
      <c r="VM72" s="65"/>
      <c r="VN72" s="66"/>
      <c r="VP72" s="64"/>
      <c r="VQ72" s="1036"/>
      <c r="VR72" s="1036"/>
      <c r="VS72" s="65"/>
      <c r="VT72" s="65"/>
      <c r="VU72" s="65"/>
      <c r="VV72" s="66"/>
      <c r="VX72" s="64"/>
      <c r="VY72" s="1036"/>
      <c r="VZ72" s="1036"/>
      <c r="WA72" s="65"/>
      <c r="WB72" s="65"/>
      <c r="WC72" s="65"/>
      <c r="WD72" s="66"/>
      <c r="WF72" s="64"/>
      <c r="WG72" s="1036"/>
      <c r="WH72" s="1036"/>
      <c r="WI72" s="65"/>
      <c r="WJ72" s="65"/>
      <c r="WK72" s="65"/>
      <c r="WL72" s="66"/>
      <c r="WN72" s="64"/>
      <c r="WO72" s="1036"/>
      <c r="WP72" s="1036"/>
      <c r="WQ72" s="65"/>
      <c r="WR72" s="65"/>
      <c r="WS72" s="65"/>
      <c r="WT72" s="66"/>
      <c r="WV72" s="64"/>
      <c r="WW72" s="1036"/>
      <c r="WX72" s="1036"/>
      <c r="WY72" s="65"/>
      <c r="WZ72" s="65"/>
      <c r="XA72" s="65"/>
      <c r="XB72" s="66"/>
      <c r="XD72" s="64"/>
      <c r="XE72" s="1036"/>
      <c r="XF72" s="1036"/>
      <c r="XG72" s="65"/>
      <c r="XH72" s="65"/>
      <c r="XI72" s="65"/>
      <c r="XJ72" s="66"/>
      <c r="XL72" s="64"/>
      <c r="XM72" s="1036"/>
      <c r="XN72" s="1036"/>
      <c r="XO72" s="65"/>
      <c r="XP72" s="65"/>
      <c r="XQ72" s="65"/>
      <c r="XR72" s="66"/>
      <c r="XT72" s="64"/>
      <c r="XU72" s="1036"/>
      <c r="XV72" s="1036"/>
      <c r="XW72" s="65"/>
      <c r="XX72" s="65"/>
      <c r="XY72" s="65"/>
      <c r="XZ72" s="66"/>
      <c r="YB72" s="64"/>
      <c r="YC72" s="1036"/>
      <c r="YD72" s="1036"/>
      <c r="YE72" s="65"/>
      <c r="YF72" s="65"/>
      <c r="YG72" s="65"/>
      <c r="YH72" s="66"/>
      <c r="YJ72" s="64"/>
      <c r="YK72" s="1036"/>
      <c r="YL72" s="1036"/>
      <c r="YM72" s="65"/>
      <c r="YN72" s="65"/>
      <c r="YO72" s="65"/>
      <c r="YP72" s="66"/>
      <c r="YR72" s="64"/>
      <c r="YS72" s="1036"/>
      <c r="YT72" s="1036"/>
      <c r="YU72" s="65"/>
      <c r="YV72" s="65"/>
      <c r="YW72" s="65"/>
      <c r="YX72" s="66"/>
      <c r="YZ72" s="64"/>
      <c r="ZA72" s="1036"/>
      <c r="ZB72" s="1036"/>
      <c r="ZC72" s="65"/>
      <c r="ZD72" s="65"/>
      <c r="ZE72" s="65"/>
      <c r="ZF72" s="66"/>
      <c r="ZH72" s="64"/>
      <c r="ZI72" s="1036"/>
      <c r="ZJ72" s="1036"/>
      <c r="ZK72" s="65"/>
      <c r="ZL72" s="65"/>
      <c r="ZM72" s="65"/>
      <c r="ZN72" s="66"/>
      <c r="ZP72" s="64"/>
      <c r="ZQ72" s="1036"/>
      <c r="ZR72" s="1036"/>
      <c r="ZS72" s="65"/>
      <c r="ZT72" s="65"/>
      <c r="ZU72" s="65"/>
      <c r="ZV72" s="66"/>
      <c r="ZX72" s="64"/>
      <c r="ZY72" s="1036"/>
      <c r="ZZ72" s="1036"/>
      <c r="AAA72" s="65"/>
      <c r="AAB72" s="65"/>
      <c r="AAC72" s="65"/>
      <c r="AAD72" s="66"/>
      <c r="AAF72" s="64"/>
      <c r="AAG72" s="1036"/>
      <c r="AAH72" s="1036"/>
      <c r="AAI72" s="65"/>
      <c r="AAJ72" s="65"/>
      <c r="AAK72" s="65"/>
      <c r="AAL72" s="66"/>
      <c r="AAN72" s="64"/>
      <c r="AAO72" s="1036"/>
      <c r="AAP72" s="1036"/>
      <c r="AAQ72" s="65"/>
      <c r="AAR72" s="65"/>
      <c r="AAS72" s="65"/>
      <c r="AAT72" s="66"/>
      <c r="AAV72" s="64"/>
      <c r="AAW72" s="1036"/>
      <c r="AAX72" s="1036"/>
      <c r="AAY72" s="65"/>
      <c r="AAZ72" s="65"/>
      <c r="ABA72" s="65"/>
      <c r="ABB72" s="66"/>
      <c r="ABD72" s="64"/>
      <c r="ABE72" s="1036"/>
      <c r="ABF72" s="1036"/>
      <c r="ABG72" s="65"/>
      <c r="ABH72" s="65"/>
      <c r="ABI72" s="65"/>
      <c r="ABJ72" s="66"/>
      <c r="ABL72" s="64"/>
      <c r="ABM72" s="1036"/>
      <c r="ABN72" s="1036"/>
      <c r="ABO72" s="65"/>
      <c r="ABP72" s="65"/>
      <c r="ABQ72" s="65"/>
      <c r="ABR72" s="66"/>
      <c r="ABT72" s="64"/>
      <c r="ABU72" s="1036"/>
      <c r="ABV72" s="1036"/>
      <c r="ABW72" s="65"/>
      <c r="ABX72" s="65"/>
      <c r="ABY72" s="65"/>
      <c r="ABZ72" s="66"/>
      <c r="ACB72" s="64"/>
      <c r="ACC72" s="1036"/>
      <c r="ACD72" s="1036"/>
      <c r="ACE72" s="65"/>
      <c r="ACF72" s="65"/>
      <c r="ACG72" s="65"/>
      <c r="ACH72" s="66"/>
      <c r="ACJ72" s="64"/>
      <c r="ACK72" s="1036"/>
      <c r="ACL72" s="1036"/>
      <c r="ACM72" s="65"/>
      <c r="ACN72" s="65"/>
      <c r="ACO72" s="65"/>
      <c r="ACP72" s="66"/>
      <c r="ACR72" s="64"/>
      <c r="ACS72" s="1036"/>
      <c r="ACT72" s="1036"/>
      <c r="ACU72" s="65"/>
      <c r="ACV72" s="65"/>
      <c r="ACW72" s="65"/>
      <c r="ACX72" s="66"/>
      <c r="ACZ72" s="64"/>
      <c r="ADA72" s="1036"/>
      <c r="ADB72" s="1036"/>
      <c r="ADC72" s="65"/>
      <c r="ADD72" s="65"/>
      <c r="ADE72" s="65"/>
      <c r="ADF72" s="66"/>
      <c r="ADH72" s="64"/>
      <c r="ADI72" s="1036"/>
      <c r="ADJ72" s="1036"/>
      <c r="ADK72" s="65"/>
      <c r="ADL72" s="65"/>
      <c r="ADM72" s="65"/>
      <c r="ADN72" s="66"/>
      <c r="ADP72" s="64"/>
      <c r="ADQ72" s="1036"/>
      <c r="ADR72" s="1036"/>
      <c r="ADS72" s="65"/>
      <c r="ADT72" s="65"/>
      <c r="ADU72" s="65"/>
      <c r="ADV72" s="66"/>
      <c r="ADX72" s="64"/>
      <c r="ADY72" s="1036"/>
      <c r="ADZ72" s="1036"/>
      <c r="AEA72" s="65"/>
      <c r="AEB72" s="65"/>
      <c r="AEC72" s="65"/>
      <c r="AED72" s="66"/>
      <c r="AEF72" s="64"/>
      <c r="AEG72" s="1036"/>
      <c r="AEH72" s="1036"/>
      <c r="AEI72" s="65"/>
      <c r="AEJ72" s="65"/>
      <c r="AEK72" s="65"/>
      <c r="AEL72" s="66"/>
      <c r="AEN72" s="64"/>
      <c r="AEO72" s="1036"/>
      <c r="AEP72" s="1036"/>
      <c r="AEQ72" s="65"/>
      <c r="AER72" s="65"/>
      <c r="AES72" s="65"/>
      <c r="AET72" s="66"/>
      <c r="AEV72" s="64"/>
      <c r="AEW72" s="1036"/>
      <c r="AEX72" s="1036"/>
      <c r="AEY72" s="65"/>
      <c r="AEZ72" s="65"/>
      <c r="AFA72" s="65"/>
      <c r="AFB72" s="66"/>
      <c r="AFD72" s="64"/>
      <c r="AFE72" s="1036"/>
      <c r="AFF72" s="1036"/>
      <c r="AFG72" s="65"/>
      <c r="AFH72" s="65"/>
      <c r="AFI72" s="65"/>
      <c r="AFJ72" s="66"/>
      <c r="AFL72" s="64"/>
      <c r="AFM72" s="1036"/>
      <c r="AFN72" s="1036"/>
      <c r="AFO72" s="65"/>
      <c r="AFP72" s="65"/>
      <c r="AFQ72" s="65"/>
      <c r="AFR72" s="66"/>
      <c r="AFT72" s="64"/>
      <c r="AFU72" s="1036"/>
      <c r="AFV72" s="1036"/>
      <c r="AFW72" s="65"/>
      <c r="AFX72" s="65"/>
      <c r="AFY72" s="65"/>
      <c r="AFZ72" s="66"/>
      <c r="AGB72" s="64"/>
      <c r="AGC72" s="1036"/>
      <c r="AGD72" s="1036"/>
      <c r="AGE72" s="65"/>
      <c r="AGF72" s="65"/>
      <c r="AGG72" s="65"/>
      <c r="AGH72" s="66"/>
      <c r="AGJ72" s="64"/>
      <c r="AGK72" s="1036"/>
      <c r="AGL72" s="1036"/>
      <c r="AGM72" s="65"/>
      <c r="AGN72" s="65"/>
      <c r="AGO72" s="65"/>
      <c r="AGP72" s="66"/>
      <c r="AGR72" s="64"/>
      <c r="AGS72" s="1036"/>
      <c r="AGT72" s="1036"/>
      <c r="AGU72" s="65"/>
      <c r="AGV72" s="65"/>
      <c r="AGW72" s="65"/>
      <c r="AGX72" s="66"/>
      <c r="AGZ72" s="64"/>
      <c r="AHA72" s="1036"/>
      <c r="AHB72" s="1036"/>
      <c r="AHC72" s="65"/>
      <c r="AHD72" s="65"/>
      <c r="AHE72" s="65"/>
      <c r="AHF72" s="66"/>
      <c r="AHH72" s="64"/>
      <c r="AHI72" s="1036"/>
      <c r="AHJ72" s="1036"/>
      <c r="AHK72" s="65"/>
      <c r="AHL72" s="65"/>
      <c r="AHM72" s="65"/>
      <c r="AHN72" s="66"/>
      <c r="AHP72" s="64"/>
      <c r="AHQ72" s="1036"/>
      <c r="AHR72" s="1036"/>
      <c r="AHS72" s="65"/>
      <c r="AHT72" s="65"/>
      <c r="AHU72" s="65"/>
      <c r="AHV72" s="66"/>
      <c r="AHX72" s="64"/>
      <c r="AHY72" s="1036"/>
      <c r="AHZ72" s="1036"/>
      <c r="AIA72" s="65"/>
      <c r="AIB72" s="65"/>
      <c r="AIC72" s="65"/>
      <c r="AID72" s="66"/>
      <c r="AIF72" s="64"/>
      <c r="AIG72" s="1036"/>
      <c r="AIH72" s="1036"/>
      <c r="AII72" s="65"/>
      <c r="AIJ72" s="65"/>
      <c r="AIK72" s="65"/>
      <c r="AIL72" s="66"/>
      <c r="AIN72" s="64"/>
      <c r="AIO72" s="1036"/>
      <c r="AIP72" s="1036"/>
      <c r="AIQ72" s="65"/>
      <c r="AIR72" s="65"/>
      <c r="AIS72" s="65"/>
      <c r="AIT72" s="66"/>
      <c r="AIV72" s="64"/>
      <c r="AIW72" s="1036"/>
      <c r="AIX72" s="1036"/>
      <c r="AIY72" s="65"/>
      <c r="AIZ72" s="65"/>
      <c r="AJA72" s="65"/>
      <c r="AJB72" s="66"/>
      <c r="AJD72" s="64"/>
      <c r="AJE72" s="1036"/>
      <c r="AJF72" s="1036"/>
      <c r="AJG72" s="65"/>
      <c r="AJH72" s="65"/>
      <c r="AJI72" s="65"/>
      <c r="AJJ72" s="66"/>
      <c r="AJL72" s="64"/>
      <c r="AJM72" s="1036"/>
      <c r="AJN72" s="1036"/>
      <c r="AJO72" s="65"/>
      <c r="AJP72" s="65"/>
      <c r="AJQ72" s="65"/>
      <c r="AJR72" s="66"/>
      <c r="AJT72" s="64"/>
      <c r="AJU72" s="1036"/>
      <c r="AJV72" s="1036"/>
      <c r="AJW72" s="65"/>
      <c r="AJX72" s="65"/>
      <c r="AJY72" s="65"/>
      <c r="AJZ72" s="66"/>
      <c r="AKB72" s="64"/>
      <c r="AKC72" s="1036"/>
      <c r="AKD72" s="1036"/>
      <c r="AKE72" s="65"/>
      <c r="AKF72" s="65"/>
      <c r="AKG72" s="65"/>
      <c r="AKH72" s="66"/>
      <c r="AKJ72" s="64"/>
      <c r="AKK72" s="1036"/>
      <c r="AKL72" s="1036"/>
      <c r="AKM72" s="65"/>
      <c r="AKN72" s="65"/>
      <c r="AKO72" s="65"/>
      <c r="AKP72" s="66"/>
      <c r="AKR72" s="64"/>
      <c r="AKS72" s="1036"/>
      <c r="AKT72" s="1036"/>
      <c r="AKU72" s="65"/>
      <c r="AKV72" s="65"/>
      <c r="AKW72" s="65"/>
      <c r="AKX72" s="66"/>
      <c r="AKZ72" s="64"/>
      <c r="ALA72" s="1036"/>
      <c r="ALB72" s="1036"/>
      <c r="ALC72" s="65"/>
      <c r="ALD72" s="65"/>
      <c r="ALE72" s="65"/>
      <c r="ALF72" s="66"/>
      <c r="ALH72" s="64"/>
      <c r="ALI72" s="1036"/>
      <c r="ALJ72" s="1036"/>
      <c r="ALK72" s="65"/>
      <c r="ALL72" s="65"/>
      <c r="ALM72" s="65"/>
      <c r="ALN72" s="66"/>
      <c r="ALP72" s="64"/>
      <c r="ALQ72" s="1036"/>
      <c r="ALR72" s="1036"/>
      <c r="ALS72" s="65"/>
      <c r="ALT72" s="65"/>
      <c r="ALU72" s="65"/>
      <c r="ALV72" s="66"/>
      <c r="ALX72" s="64"/>
      <c r="ALY72" s="1036"/>
      <c r="ALZ72" s="1036"/>
      <c r="AMA72" s="65"/>
      <c r="AMB72" s="65"/>
      <c r="AMC72" s="65"/>
      <c r="AMD72" s="66"/>
      <c r="AMF72" s="64"/>
      <c r="AMG72" s="1036"/>
      <c r="AMH72" s="1036"/>
      <c r="AMI72" s="65"/>
      <c r="AMJ72" s="65"/>
      <c r="AMK72" s="65"/>
      <c r="AML72" s="66"/>
      <c r="AMN72" s="64"/>
      <c r="AMO72" s="1036"/>
      <c r="AMP72" s="1036"/>
      <c r="AMQ72" s="65"/>
      <c r="AMR72" s="65"/>
      <c r="AMS72" s="65"/>
      <c r="AMT72" s="66"/>
      <c r="AMV72" s="64"/>
      <c r="AMW72" s="1036"/>
      <c r="AMX72" s="1036"/>
      <c r="AMY72" s="65"/>
      <c r="AMZ72" s="65"/>
      <c r="ANA72" s="65"/>
      <c r="ANB72" s="66"/>
      <c r="AND72" s="64"/>
      <c r="ANE72" s="1036"/>
      <c r="ANF72" s="1036"/>
      <c r="ANG72" s="65"/>
      <c r="ANH72" s="65"/>
      <c r="ANI72" s="65"/>
      <c r="ANJ72" s="66"/>
      <c r="ANL72" s="64"/>
      <c r="ANM72" s="1036"/>
      <c r="ANN72" s="1036"/>
      <c r="ANO72" s="65"/>
      <c r="ANP72" s="65"/>
      <c r="ANQ72" s="65"/>
      <c r="ANR72" s="66"/>
      <c r="ANT72" s="64"/>
      <c r="ANU72" s="1036"/>
      <c r="ANV72" s="1036"/>
      <c r="ANW72" s="65"/>
      <c r="ANX72" s="65"/>
      <c r="ANY72" s="65"/>
      <c r="ANZ72" s="66"/>
      <c r="AOB72" s="64"/>
      <c r="AOC72" s="1036"/>
      <c r="AOD72" s="1036"/>
      <c r="AOE72" s="65"/>
      <c r="AOF72" s="65"/>
      <c r="AOG72" s="65"/>
      <c r="AOH72" s="66"/>
      <c r="AOJ72" s="64"/>
      <c r="AOK72" s="1036"/>
      <c r="AOL72" s="1036"/>
      <c r="AOM72" s="65"/>
      <c r="AON72" s="65"/>
      <c r="AOO72" s="65"/>
      <c r="AOP72" s="66"/>
      <c r="AOR72" s="64"/>
      <c r="AOS72" s="1036"/>
      <c r="AOT72" s="1036"/>
      <c r="AOU72" s="65"/>
      <c r="AOV72" s="65"/>
      <c r="AOW72" s="65"/>
      <c r="AOX72" s="66"/>
      <c r="AOZ72" s="64"/>
      <c r="APA72" s="1036"/>
      <c r="APB72" s="1036"/>
      <c r="APC72" s="65"/>
      <c r="APD72" s="65"/>
      <c r="APE72" s="65"/>
      <c r="APF72" s="66"/>
      <c r="APH72" s="64"/>
      <c r="API72" s="1036"/>
      <c r="APJ72" s="1036"/>
      <c r="APK72" s="65"/>
      <c r="APL72" s="65"/>
      <c r="APM72" s="65"/>
      <c r="APN72" s="66"/>
      <c r="APP72" s="64"/>
      <c r="APQ72" s="1036"/>
      <c r="APR72" s="1036"/>
      <c r="APS72" s="65"/>
      <c r="APT72" s="65"/>
      <c r="APU72" s="65"/>
      <c r="APV72" s="66"/>
      <c r="APX72" s="64"/>
      <c r="APY72" s="1036"/>
      <c r="APZ72" s="1036"/>
      <c r="AQA72" s="65"/>
      <c r="AQB72" s="65"/>
      <c r="AQC72" s="65"/>
      <c r="AQD72" s="66"/>
      <c r="AQF72" s="64"/>
      <c r="AQG72" s="1036"/>
      <c r="AQH72" s="1036"/>
      <c r="AQI72" s="65"/>
      <c r="AQJ72" s="65"/>
      <c r="AQK72" s="65"/>
      <c r="AQL72" s="66"/>
      <c r="AQN72" s="64"/>
      <c r="AQO72" s="1036"/>
      <c r="AQP72" s="1036"/>
      <c r="AQQ72" s="65"/>
      <c r="AQR72" s="65"/>
      <c r="AQS72" s="65"/>
      <c r="AQT72" s="66"/>
      <c r="AQV72" s="64"/>
      <c r="AQW72" s="1036"/>
      <c r="AQX72" s="1036"/>
      <c r="AQY72" s="65"/>
      <c r="AQZ72" s="65"/>
      <c r="ARA72" s="65"/>
      <c r="ARB72" s="66"/>
      <c r="ARD72" s="64"/>
      <c r="ARE72" s="1036"/>
      <c r="ARF72" s="1036"/>
      <c r="ARG72" s="65"/>
      <c r="ARH72" s="65"/>
      <c r="ARI72" s="65"/>
      <c r="ARJ72" s="66"/>
      <c r="ARL72" s="64"/>
      <c r="ARM72" s="1036"/>
      <c r="ARN72" s="1036"/>
      <c r="ARO72" s="65"/>
      <c r="ARP72" s="65"/>
      <c r="ARQ72" s="65"/>
      <c r="ARR72" s="66"/>
      <c r="ART72" s="64"/>
      <c r="ARU72" s="1036"/>
      <c r="ARV72" s="1036"/>
      <c r="ARW72" s="65"/>
      <c r="ARX72" s="65"/>
      <c r="ARY72" s="65"/>
      <c r="ARZ72" s="66"/>
      <c r="ASB72" s="64"/>
      <c r="ASC72" s="1036"/>
      <c r="ASD72" s="1036"/>
      <c r="ASE72" s="65"/>
      <c r="ASF72" s="65"/>
      <c r="ASG72" s="65"/>
      <c r="ASH72" s="66"/>
      <c r="ASJ72" s="64"/>
      <c r="ASK72" s="1036"/>
      <c r="ASL72" s="1036"/>
      <c r="ASM72" s="65"/>
      <c r="ASN72" s="65"/>
      <c r="ASO72" s="65"/>
      <c r="ASP72" s="66"/>
      <c r="ASR72" s="64"/>
      <c r="ASS72" s="1036"/>
      <c r="AST72" s="1036"/>
      <c r="ASU72" s="65"/>
      <c r="ASV72" s="65"/>
      <c r="ASW72" s="65"/>
      <c r="ASX72" s="66"/>
      <c r="ASZ72" s="64"/>
      <c r="ATA72" s="1036"/>
      <c r="ATB72" s="1036"/>
      <c r="ATC72" s="65"/>
      <c r="ATD72" s="65"/>
      <c r="ATE72" s="65"/>
      <c r="ATF72" s="66"/>
      <c r="ATH72" s="64"/>
      <c r="ATI72" s="1036"/>
      <c r="ATJ72" s="1036"/>
      <c r="ATK72" s="65"/>
      <c r="ATL72" s="65"/>
      <c r="ATM72" s="65"/>
      <c r="ATN72" s="66"/>
      <c r="ATP72" s="64"/>
      <c r="ATQ72" s="1036"/>
      <c r="ATR72" s="1036"/>
      <c r="ATS72" s="65"/>
      <c r="ATT72" s="65"/>
      <c r="ATU72" s="65"/>
      <c r="ATV72" s="66"/>
      <c r="ATX72" s="64"/>
      <c r="ATY72" s="1036"/>
      <c r="ATZ72" s="1036"/>
      <c r="AUA72" s="65"/>
      <c r="AUB72" s="65"/>
      <c r="AUC72" s="65"/>
      <c r="AUD72" s="66"/>
      <c r="AUF72" s="64"/>
      <c r="AUG72" s="1036"/>
      <c r="AUH72" s="1036"/>
      <c r="AUI72" s="65"/>
      <c r="AUJ72" s="65"/>
      <c r="AUK72" s="65"/>
      <c r="AUL72" s="66"/>
      <c r="AUN72" s="64"/>
      <c r="AUO72" s="1036"/>
      <c r="AUP72" s="1036"/>
      <c r="AUQ72" s="65"/>
      <c r="AUR72" s="65"/>
      <c r="AUS72" s="65"/>
      <c r="AUT72" s="66"/>
      <c r="AUV72" s="64"/>
      <c r="AUW72" s="1036"/>
      <c r="AUX72" s="1036"/>
      <c r="AUY72" s="65"/>
      <c r="AUZ72" s="65"/>
      <c r="AVA72" s="65"/>
      <c r="AVB72" s="66"/>
      <c r="AVD72" s="64"/>
      <c r="AVE72" s="1036"/>
      <c r="AVF72" s="1036"/>
      <c r="AVG72" s="65"/>
      <c r="AVH72" s="65"/>
      <c r="AVI72" s="65"/>
      <c r="AVJ72" s="66"/>
      <c r="AVL72" s="64"/>
      <c r="AVM72" s="1036"/>
      <c r="AVN72" s="1036"/>
      <c r="AVO72" s="65"/>
      <c r="AVP72" s="65"/>
      <c r="AVQ72" s="65"/>
      <c r="AVR72" s="66"/>
      <c r="AVT72" s="64"/>
      <c r="AVU72" s="1036"/>
      <c r="AVV72" s="1036"/>
      <c r="AVW72" s="65"/>
      <c r="AVX72" s="65"/>
      <c r="AVY72" s="65"/>
      <c r="AVZ72" s="66"/>
      <c r="AWB72" s="64"/>
      <c r="AWC72" s="1036"/>
      <c r="AWD72" s="1036"/>
      <c r="AWE72" s="65"/>
      <c r="AWF72" s="65"/>
      <c r="AWG72" s="65"/>
      <c r="AWH72" s="66"/>
      <c r="AWJ72" s="64"/>
      <c r="AWK72" s="1036"/>
      <c r="AWL72" s="1036"/>
      <c r="AWM72" s="65"/>
      <c r="AWN72" s="65"/>
      <c r="AWO72" s="65"/>
      <c r="AWP72" s="66"/>
      <c r="AWR72" s="64"/>
      <c r="AWS72" s="1036"/>
      <c r="AWT72" s="1036"/>
      <c r="AWU72" s="65"/>
      <c r="AWV72" s="65"/>
      <c r="AWW72" s="65"/>
      <c r="AWX72" s="66"/>
      <c r="AWZ72" s="64"/>
      <c r="AXA72" s="1036"/>
      <c r="AXB72" s="1036"/>
      <c r="AXC72" s="65"/>
      <c r="AXD72" s="65"/>
      <c r="AXE72" s="65"/>
      <c r="AXF72" s="66"/>
      <c r="AXH72" s="64"/>
      <c r="AXI72" s="1036"/>
      <c r="AXJ72" s="1036"/>
      <c r="AXK72" s="65"/>
      <c r="AXL72" s="65"/>
      <c r="AXM72" s="65"/>
      <c r="AXN72" s="66"/>
      <c r="AXP72" s="64"/>
      <c r="AXQ72" s="1036"/>
      <c r="AXR72" s="1036"/>
      <c r="AXS72" s="65"/>
      <c r="AXT72" s="65"/>
      <c r="AXU72" s="65"/>
      <c r="AXV72" s="66"/>
      <c r="AXX72" s="64"/>
      <c r="AXY72" s="1036"/>
      <c r="AXZ72" s="1036"/>
      <c r="AYA72" s="65"/>
      <c r="AYB72" s="65"/>
      <c r="AYC72" s="65"/>
      <c r="AYD72" s="66"/>
      <c r="AYF72" s="64"/>
      <c r="AYG72" s="1036"/>
      <c r="AYH72" s="1036"/>
      <c r="AYI72" s="65"/>
      <c r="AYJ72" s="65"/>
      <c r="AYK72" s="65"/>
      <c r="AYL72" s="66"/>
      <c r="AYN72" s="64"/>
      <c r="AYO72" s="1036"/>
      <c r="AYP72" s="1036"/>
      <c r="AYQ72" s="65"/>
      <c r="AYR72" s="65"/>
      <c r="AYS72" s="65"/>
      <c r="AYT72" s="66"/>
      <c r="AYV72" s="64"/>
      <c r="AYW72" s="1036"/>
      <c r="AYX72" s="1036"/>
      <c r="AYY72" s="65"/>
      <c r="AYZ72" s="65"/>
      <c r="AZA72" s="65"/>
      <c r="AZB72" s="66"/>
      <c r="AZD72" s="64"/>
      <c r="AZE72" s="1036"/>
      <c r="AZF72" s="1036"/>
      <c r="AZG72" s="65"/>
      <c r="AZH72" s="65"/>
      <c r="AZI72" s="65"/>
      <c r="AZJ72" s="66"/>
      <c r="AZL72" s="64"/>
      <c r="AZM72" s="1036"/>
      <c r="AZN72" s="1036"/>
      <c r="AZO72" s="65"/>
      <c r="AZP72" s="65"/>
      <c r="AZQ72" s="65"/>
      <c r="AZR72" s="66"/>
      <c r="AZT72" s="64"/>
      <c r="AZU72" s="1036"/>
      <c r="AZV72" s="1036"/>
      <c r="AZW72" s="65"/>
      <c r="AZX72" s="65"/>
      <c r="AZY72" s="65"/>
      <c r="AZZ72" s="66"/>
      <c r="BAB72" s="64"/>
      <c r="BAC72" s="1036"/>
      <c r="BAD72" s="1036"/>
      <c r="BAE72" s="65"/>
      <c r="BAF72" s="65"/>
      <c r="BAG72" s="65"/>
      <c r="BAH72" s="66"/>
      <c r="BAJ72" s="64"/>
      <c r="BAK72" s="1036"/>
      <c r="BAL72" s="1036"/>
      <c r="BAM72" s="65"/>
      <c r="BAN72" s="65"/>
      <c r="BAO72" s="65"/>
      <c r="BAP72" s="66"/>
      <c r="BAR72" s="64"/>
      <c r="BAS72" s="1036"/>
      <c r="BAT72" s="1036"/>
      <c r="BAU72" s="65"/>
      <c r="BAV72" s="65"/>
      <c r="BAW72" s="65"/>
      <c r="BAX72" s="66"/>
      <c r="BAZ72" s="64"/>
      <c r="BBA72" s="1036"/>
      <c r="BBB72" s="1036"/>
      <c r="BBC72" s="65"/>
      <c r="BBD72" s="65"/>
      <c r="BBE72" s="65"/>
      <c r="BBF72" s="66"/>
      <c r="BBH72" s="64"/>
      <c r="BBI72" s="1036"/>
      <c r="BBJ72" s="1036"/>
      <c r="BBK72" s="65"/>
      <c r="BBL72" s="65"/>
      <c r="BBM72" s="65"/>
      <c r="BBN72" s="66"/>
      <c r="BBP72" s="64"/>
      <c r="BBQ72" s="1036"/>
      <c r="BBR72" s="1036"/>
      <c r="BBS72" s="65"/>
      <c r="BBT72" s="65"/>
      <c r="BBU72" s="65"/>
      <c r="BBV72" s="66"/>
      <c r="BBX72" s="64"/>
      <c r="BBY72" s="1036"/>
      <c r="BBZ72" s="1036"/>
      <c r="BCA72" s="65"/>
      <c r="BCB72" s="65"/>
      <c r="BCC72" s="65"/>
      <c r="BCD72" s="66"/>
      <c r="BCF72" s="64"/>
      <c r="BCG72" s="1036"/>
      <c r="BCH72" s="1036"/>
      <c r="BCI72" s="65"/>
      <c r="BCJ72" s="65"/>
      <c r="BCK72" s="65"/>
      <c r="BCL72" s="66"/>
      <c r="BCN72" s="64"/>
      <c r="BCO72" s="1036"/>
      <c r="BCP72" s="1036"/>
      <c r="BCQ72" s="65"/>
      <c r="BCR72" s="65"/>
      <c r="BCS72" s="65"/>
      <c r="BCT72" s="66"/>
      <c r="BCV72" s="64"/>
      <c r="BCW72" s="1036"/>
      <c r="BCX72" s="1036"/>
      <c r="BCY72" s="65"/>
      <c r="BCZ72" s="65"/>
      <c r="BDA72" s="65"/>
      <c r="BDB72" s="66"/>
      <c r="BDD72" s="64"/>
      <c r="BDE72" s="1036"/>
      <c r="BDF72" s="1036"/>
      <c r="BDG72" s="65"/>
      <c r="BDH72" s="65"/>
      <c r="BDI72" s="65"/>
      <c r="BDJ72" s="66"/>
      <c r="BDL72" s="64"/>
      <c r="BDM72" s="1036"/>
      <c r="BDN72" s="1036"/>
      <c r="BDO72" s="65"/>
      <c r="BDP72" s="65"/>
      <c r="BDQ72" s="65"/>
      <c r="BDR72" s="66"/>
      <c r="BDT72" s="64"/>
      <c r="BDU72" s="1036"/>
      <c r="BDV72" s="1036"/>
      <c r="BDW72" s="65"/>
      <c r="BDX72" s="65"/>
      <c r="BDY72" s="65"/>
      <c r="BDZ72" s="66"/>
      <c r="BEB72" s="64"/>
      <c r="BEC72" s="1036"/>
      <c r="BED72" s="1036"/>
      <c r="BEE72" s="65"/>
      <c r="BEF72" s="65"/>
      <c r="BEG72" s="65"/>
      <c r="BEH72" s="66"/>
      <c r="BEJ72" s="64"/>
      <c r="BEK72" s="1036"/>
      <c r="BEL72" s="1036"/>
      <c r="BEM72" s="65"/>
      <c r="BEN72" s="65"/>
      <c r="BEO72" s="65"/>
      <c r="BEP72" s="66"/>
      <c r="BER72" s="64"/>
      <c r="BES72" s="1036"/>
      <c r="BET72" s="1036"/>
      <c r="BEU72" s="65"/>
      <c r="BEV72" s="65"/>
      <c r="BEW72" s="65"/>
      <c r="BEX72" s="66"/>
      <c r="BEZ72" s="64"/>
      <c r="BFA72" s="1036"/>
      <c r="BFB72" s="1036"/>
      <c r="BFC72" s="65"/>
      <c r="BFD72" s="65"/>
      <c r="BFE72" s="65"/>
      <c r="BFF72" s="66"/>
      <c r="BFH72" s="64"/>
      <c r="BFI72" s="1036"/>
      <c r="BFJ72" s="1036"/>
      <c r="BFK72" s="65"/>
      <c r="BFL72" s="65"/>
      <c r="BFM72" s="65"/>
      <c r="BFN72" s="66"/>
      <c r="BFP72" s="64"/>
      <c r="BFQ72" s="1036"/>
      <c r="BFR72" s="1036"/>
      <c r="BFS72" s="65"/>
      <c r="BFT72" s="65"/>
      <c r="BFU72" s="65"/>
      <c r="BFV72" s="66"/>
      <c r="BFX72" s="64"/>
      <c r="BFY72" s="1036"/>
      <c r="BFZ72" s="1036"/>
      <c r="BGA72" s="65"/>
      <c r="BGB72" s="65"/>
      <c r="BGC72" s="65"/>
      <c r="BGD72" s="66"/>
      <c r="BGF72" s="64"/>
      <c r="BGG72" s="1036"/>
      <c r="BGH72" s="1036"/>
      <c r="BGI72" s="65"/>
      <c r="BGJ72" s="65"/>
      <c r="BGK72" s="65"/>
      <c r="BGL72" s="66"/>
      <c r="BGN72" s="64"/>
      <c r="BGO72" s="1036"/>
      <c r="BGP72" s="1036"/>
      <c r="BGQ72" s="65"/>
      <c r="BGR72" s="65"/>
      <c r="BGS72" s="65"/>
      <c r="BGT72" s="66"/>
      <c r="BGV72" s="64"/>
      <c r="BGW72" s="1036"/>
      <c r="BGX72" s="1036"/>
      <c r="BGY72" s="65"/>
      <c r="BGZ72" s="65"/>
      <c r="BHA72" s="65"/>
      <c r="BHB72" s="66"/>
      <c r="BHD72" s="64"/>
      <c r="BHE72" s="1036"/>
      <c r="BHF72" s="1036"/>
      <c r="BHG72" s="65"/>
      <c r="BHH72" s="65"/>
      <c r="BHI72" s="65"/>
      <c r="BHJ72" s="66"/>
      <c r="BHL72" s="64"/>
      <c r="BHM72" s="1036"/>
      <c r="BHN72" s="1036"/>
      <c r="BHO72" s="65"/>
      <c r="BHP72" s="65"/>
      <c r="BHQ72" s="65"/>
      <c r="BHR72" s="66"/>
      <c r="BHT72" s="64"/>
      <c r="BHU72" s="1036"/>
      <c r="BHV72" s="1036"/>
      <c r="BHW72" s="65"/>
      <c r="BHX72" s="65"/>
      <c r="BHY72" s="65"/>
      <c r="BHZ72" s="66"/>
      <c r="BIB72" s="64"/>
      <c r="BIC72" s="1036"/>
      <c r="BID72" s="1036"/>
      <c r="BIE72" s="65"/>
      <c r="BIF72" s="65"/>
      <c r="BIG72" s="65"/>
      <c r="BIH72" s="66"/>
      <c r="BIJ72" s="64"/>
      <c r="BIK72" s="1036"/>
      <c r="BIL72" s="1036"/>
      <c r="BIM72" s="65"/>
      <c r="BIN72" s="65"/>
      <c r="BIO72" s="65"/>
      <c r="BIP72" s="66"/>
      <c r="BIR72" s="64"/>
      <c r="BIS72" s="1036"/>
      <c r="BIT72" s="1036"/>
      <c r="BIU72" s="65"/>
      <c r="BIV72" s="65"/>
      <c r="BIW72" s="65"/>
      <c r="BIX72" s="66"/>
      <c r="BIZ72" s="64"/>
      <c r="BJA72" s="1036"/>
      <c r="BJB72" s="1036"/>
      <c r="BJC72" s="65"/>
      <c r="BJD72" s="65"/>
      <c r="BJE72" s="65"/>
      <c r="BJF72" s="66"/>
      <c r="BJH72" s="64"/>
      <c r="BJI72" s="1036"/>
      <c r="BJJ72" s="1036"/>
      <c r="BJK72" s="65"/>
      <c r="BJL72" s="65"/>
      <c r="BJM72" s="65"/>
      <c r="BJN72" s="66"/>
      <c r="BJP72" s="64"/>
      <c r="BJQ72" s="1036"/>
      <c r="BJR72" s="1036"/>
      <c r="BJS72" s="65"/>
      <c r="BJT72" s="65"/>
      <c r="BJU72" s="65"/>
      <c r="BJV72" s="66"/>
      <c r="BJX72" s="64"/>
      <c r="BJY72" s="1036"/>
      <c r="BJZ72" s="1036"/>
      <c r="BKA72" s="65"/>
      <c r="BKB72" s="65"/>
      <c r="BKC72" s="65"/>
      <c r="BKD72" s="66"/>
      <c r="BKF72" s="64"/>
      <c r="BKG72" s="1036"/>
      <c r="BKH72" s="1036"/>
      <c r="BKI72" s="65"/>
      <c r="BKJ72" s="65"/>
      <c r="BKK72" s="65"/>
      <c r="BKL72" s="66"/>
      <c r="BKN72" s="64"/>
      <c r="BKO72" s="1036"/>
      <c r="BKP72" s="1036"/>
      <c r="BKQ72" s="65"/>
      <c r="BKR72" s="65"/>
      <c r="BKS72" s="65"/>
      <c r="BKT72" s="66"/>
      <c r="BKV72" s="64"/>
      <c r="BKW72" s="1036"/>
      <c r="BKX72" s="1036"/>
      <c r="BKY72" s="65"/>
      <c r="BKZ72" s="65"/>
      <c r="BLA72" s="65"/>
      <c r="BLB72" s="66"/>
      <c r="BLD72" s="64"/>
      <c r="BLE72" s="1036"/>
      <c r="BLF72" s="1036"/>
      <c r="BLG72" s="65"/>
      <c r="BLH72" s="65"/>
      <c r="BLI72" s="65"/>
      <c r="BLJ72" s="66"/>
      <c r="BLL72" s="64"/>
      <c r="BLM72" s="1036"/>
      <c r="BLN72" s="1036"/>
      <c r="BLO72" s="65"/>
      <c r="BLP72" s="65"/>
      <c r="BLQ72" s="65"/>
      <c r="BLR72" s="66"/>
      <c r="BLT72" s="64"/>
      <c r="BLU72" s="1036"/>
      <c r="BLV72" s="1036"/>
      <c r="BLW72" s="65"/>
      <c r="BLX72" s="65"/>
      <c r="BLY72" s="65"/>
      <c r="BLZ72" s="66"/>
      <c r="BMB72" s="64"/>
      <c r="BMC72" s="1036"/>
      <c r="BMD72" s="1036"/>
      <c r="BME72" s="65"/>
      <c r="BMF72" s="65"/>
      <c r="BMG72" s="65"/>
      <c r="BMH72" s="66"/>
      <c r="BMJ72" s="64"/>
      <c r="BMK72" s="1036"/>
      <c r="BML72" s="1036"/>
      <c r="BMM72" s="65"/>
      <c r="BMN72" s="65"/>
      <c r="BMO72" s="65"/>
      <c r="BMP72" s="66"/>
      <c r="BMR72" s="64"/>
      <c r="BMS72" s="1036"/>
      <c r="BMT72" s="1036"/>
      <c r="BMU72" s="65"/>
      <c r="BMV72" s="65"/>
      <c r="BMW72" s="65"/>
      <c r="BMX72" s="66"/>
      <c r="BMZ72" s="64"/>
      <c r="BNA72" s="1036"/>
      <c r="BNB72" s="1036"/>
      <c r="BNC72" s="65"/>
      <c r="BND72" s="65"/>
      <c r="BNE72" s="65"/>
      <c r="BNF72" s="66"/>
      <c r="BNH72" s="64"/>
      <c r="BNI72" s="1036"/>
      <c r="BNJ72" s="1036"/>
      <c r="BNK72" s="65"/>
      <c r="BNL72" s="65"/>
      <c r="BNM72" s="65"/>
      <c r="BNN72" s="66"/>
      <c r="BNP72" s="64"/>
      <c r="BNQ72" s="1036"/>
      <c r="BNR72" s="1036"/>
      <c r="BNS72" s="65"/>
      <c r="BNT72" s="65"/>
      <c r="BNU72" s="65"/>
      <c r="BNV72" s="66"/>
      <c r="BNX72" s="64"/>
      <c r="BNY72" s="1036"/>
      <c r="BNZ72" s="1036"/>
      <c r="BOA72" s="65"/>
      <c r="BOB72" s="65"/>
      <c r="BOC72" s="65"/>
      <c r="BOD72" s="66"/>
      <c r="BOF72" s="64"/>
      <c r="BOG72" s="1036"/>
      <c r="BOH72" s="1036"/>
      <c r="BOI72" s="65"/>
      <c r="BOJ72" s="65"/>
      <c r="BOK72" s="65"/>
      <c r="BOL72" s="66"/>
      <c r="BON72" s="64"/>
      <c r="BOO72" s="1036"/>
      <c r="BOP72" s="1036"/>
      <c r="BOQ72" s="65"/>
      <c r="BOR72" s="65"/>
      <c r="BOS72" s="65"/>
      <c r="BOT72" s="66"/>
      <c r="BOV72" s="64"/>
      <c r="BOW72" s="1036"/>
      <c r="BOX72" s="1036"/>
      <c r="BOY72" s="65"/>
      <c r="BOZ72" s="65"/>
      <c r="BPA72" s="65"/>
      <c r="BPB72" s="66"/>
      <c r="BPD72" s="64"/>
      <c r="BPE72" s="1036"/>
      <c r="BPF72" s="1036"/>
      <c r="BPG72" s="65"/>
      <c r="BPH72" s="65"/>
      <c r="BPI72" s="65"/>
      <c r="BPJ72" s="66"/>
      <c r="BPL72" s="64"/>
      <c r="BPM72" s="1036"/>
      <c r="BPN72" s="1036"/>
      <c r="BPO72" s="65"/>
      <c r="BPP72" s="65"/>
      <c r="BPQ72" s="65"/>
      <c r="BPR72" s="66"/>
      <c r="BPT72" s="64"/>
      <c r="BPU72" s="1036"/>
      <c r="BPV72" s="1036"/>
      <c r="BPW72" s="65"/>
      <c r="BPX72" s="65"/>
      <c r="BPY72" s="65"/>
      <c r="BPZ72" s="66"/>
      <c r="BQB72" s="64"/>
      <c r="BQC72" s="1036"/>
      <c r="BQD72" s="1036"/>
      <c r="BQE72" s="65"/>
      <c r="BQF72" s="65"/>
      <c r="BQG72" s="65"/>
      <c r="BQH72" s="66"/>
      <c r="BQJ72" s="64"/>
      <c r="BQK72" s="1036"/>
      <c r="BQL72" s="1036"/>
      <c r="BQM72" s="65"/>
      <c r="BQN72" s="65"/>
      <c r="BQO72" s="65"/>
      <c r="BQP72" s="66"/>
      <c r="BQR72" s="64"/>
      <c r="BQS72" s="1036"/>
      <c r="BQT72" s="1036"/>
      <c r="BQU72" s="65"/>
      <c r="BQV72" s="65"/>
      <c r="BQW72" s="65"/>
      <c r="BQX72" s="66"/>
      <c r="BQZ72" s="64"/>
      <c r="BRA72" s="1036"/>
      <c r="BRB72" s="1036"/>
      <c r="BRC72" s="65"/>
      <c r="BRD72" s="65"/>
      <c r="BRE72" s="65"/>
      <c r="BRF72" s="66"/>
      <c r="BRH72" s="64"/>
      <c r="BRI72" s="1036"/>
      <c r="BRJ72" s="1036"/>
      <c r="BRK72" s="65"/>
      <c r="BRL72" s="65"/>
      <c r="BRM72" s="65"/>
      <c r="BRN72" s="66"/>
      <c r="BRP72" s="64"/>
      <c r="BRQ72" s="1036"/>
      <c r="BRR72" s="1036"/>
      <c r="BRS72" s="65"/>
      <c r="BRT72" s="65"/>
      <c r="BRU72" s="65"/>
      <c r="BRV72" s="66"/>
      <c r="BRX72" s="64"/>
      <c r="BRY72" s="1036"/>
      <c r="BRZ72" s="1036"/>
      <c r="BSA72" s="65"/>
      <c r="BSB72" s="65"/>
      <c r="BSC72" s="65"/>
      <c r="BSD72" s="66"/>
      <c r="BSF72" s="64"/>
      <c r="BSG72" s="1036"/>
      <c r="BSH72" s="1036"/>
      <c r="BSI72" s="65"/>
      <c r="BSJ72" s="65"/>
      <c r="BSK72" s="65"/>
      <c r="BSL72" s="66"/>
      <c r="BSN72" s="64"/>
      <c r="BSO72" s="1036"/>
      <c r="BSP72" s="1036"/>
      <c r="BSQ72" s="65"/>
      <c r="BSR72" s="65"/>
      <c r="BSS72" s="65"/>
      <c r="BST72" s="66"/>
      <c r="BSV72" s="64"/>
      <c r="BSW72" s="1036"/>
      <c r="BSX72" s="1036"/>
      <c r="BSY72" s="65"/>
      <c r="BSZ72" s="65"/>
      <c r="BTA72" s="65"/>
      <c r="BTB72" s="66"/>
      <c r="BTD72" s="64"/>
      <c r="BTE72" s="1036"/>
      <c r="BTF72" s="1036"/>
      <c r="BTG72" s="65"/>
      <c r="BTH72" s="65"/>
      <c r="BTI72" s="65"/>
      <c r="BTJ72" s="66"/>
      <c r="BTL72" s="64"/>
      <c r="BTM72" s="1036"/>
      <c r="BTN72" s="1036"/>
      <c r="BTO72" s="65"/>
      <c r="BTP72" s="65"/>
      <c r="BTQ72" s="65"/>
      <c r="BTR72" s="66"/>
      <c r="BTT72" s="64"/>
      <c r="BTU72" s="1036"/>
      <c r="BTV72" s="1036"/>
      <c r="BTW72" s="65"/>
      <c r="BTX72" s="65"/>
      <c r="BTY72" s="65"/>
      <c r="BTZ72" s="66"/>
      <c r="BUB72" s="64"/>
      <c r="BUC72" s="1036"/>
      <c r="BUD72" s="1036"/>
      <c r="BUE72" s="65"/>
      <c r="BUF72" s="65"/>
      <c r="BUG72" s="65"/>
      <c r="BUH72" s="66"/>
      <c r="BUJ72" s="64"/>
      <c r="BUK72" s="1036"/>
      <c r="BUL72" s="1036"/>
      <c r="BUM72" s="65"/>
      <c r="BUN72" s="65"/>
      <c r="BUO72" s="65"/>
      <c r="BUP72" s="66"/>
      <c r="BUR72" s="64"/>
      <c r="BUS72" s="1036"/>
      <c r="BUT72" s="1036"/>
      <c r="BUU72" s="65"/>
      <c r="BUV72" s="65"/>
      <c r="BUW72" s="65"/>
      <c r="BUX72" s="66"/>
      <c r="BUZ72" s="64"/>
      <c r="BVA72" s="1036"/>
      <c r="BVB72" s="1036"/>
      <c r="BVC72" s="65"/>
      <c r="BVD72" s="65"/>
      <c r="BVE72" s="65"/>
      <c r="BVF72" s="66"/>
      <c r="BVH72" s="64"/>
      <c r="BVI72" s="1036"/>
      <c r="BVJ72" s="1036"/>
      <c r="BVK72" s="65"/>
      <c r="BVL72" s="65"/>
      <c r="BVM72" s="65"/>
      <c r="BVN72" s="66"/>
      <c r="BVP72" s="64"/>
      <c r="BVQ72" s="1036"/>
      <c r="BVR72" s="1036"/>
      <c r="BVS72" s="65"/>
      <c r="BVT72" s="65"/>
      <c r="BVU72" s="65"/>
      <c r="BVV72" s="66"/>
      <c r="BVX72" s="64"/>
      <c r="BVY72" s="1036"/>
      <c r="BVZ72" s="1036"/>
      <c r="BWA72" s="65"/>
      <c r="BWB72" s="65"/>
      <c r="BWC72" s="65"/>
      <c r="BWD72" s="66"/>
      <c r="BWF72" s="64"/>
      <c r="BWG72" s="1036"/>
      <c r="BWH72" s="1036"/>
      <c r="BWI72" s="65"/>
      <c r="BWJ72" s="65"/>
      <c r="BWK72" s="65"/>
      <c r="BWL72" s="66"/>
      <c r="BWN72" s="64"/>
      <c r="BWO72" s="1036"/>
      <c r="BWP72" s="1036"/>
      <c r="BWQ72" s="65"/>
      <c r="BWR72" s="65"/>
      <c r="BWS72" s="65"/>
      <c r="BWT72" s="66"/>
      <c r="BWV72" s="64"/>
      <c r="BWW72" s="1036"/>
      <c r="BWX72" s="1036"/>
      <c r="BWY72" s="65"/>
      <c r="BWZ72" s="65"/>
      <c r="BXA72" s="65"/>
      <c r="BXB72" s="66"/>
      <c r="BXD72" s="64"/>
      <c r="BXE72" s="1036"/>
      <c r="BXF72" s="1036"/>
      <c r="BXG72" s="65"/>
      <c r="BXH72" s="65"/>
      <c r="BXI72" s="65"/>
      <c r="BXJ72" s="66"/>
      <c r="BXL72" s="64"/>
      <c r="BXM72" s="1036"/>
      <c r="BXN72" s="1036"/>
      <c r="BXO72" s="65"/>
      <c r="BXP72" s="65"/>
      <c r="BXQ72" s="65"/>
      <c r="BXR72" s="66"/>
      <c r="BXT72" s="64"/>
      <c r="BXU72" s="1036"/>
      <c r="BXV72" s="1036"/>
      <c r="BXW72" s="65"/>
      <c r="BXX72" s="65"/>
      <c r="BXY72" s="65"/>
      <c r="BXZ72" s="66"/>
      <c r="BYB72" s="64"/>
      <c r="BYC72" s="1036"/>
      <c r="BYD72" s="1036"/>
      <c r="BYE72" s="65"/>
      <c r="BYF72" s="65"/>
      <c r="BYG72" s="65"/>
      <c r="BYH72" s="66"/>
      <c r="BYJ72" s="64"/>
      <c r="BYK72" s="1036"/>
      <c r="BYL72" s="1036"/>
      <c r="BYM72" s="65"/>
      <c r="BYN72" s="65"/>
      <c r="BYO72" s="65"/>
      <c r="BYP72" s="66"/>
      <c r="BYR72" s="64"/>
      <c r="BYS72" s="1036"/>
      <c r="BYT72" s="1036"/>
      <c r="BYU72" s="65"/>
      <c r="BYV72" s="65"/>
      <c r="BYW72" s="65"/>
      <c r="BYX72" s="66"/>
      <c r="BYZ72" s="64"/>
      <c r="BZA72" s="1036"/>
      <c r="BZB72" s="1036"/>
      <c r="BZC72" s="65"/>
      <c r="BZD72" s="65"/>
      <c r="BZE72" s="65"/>
      <c r="BZF72" s="66"/>
      <c r="BZH72" s="64"/>
      <c r="BZI72" s="1036"/>
      <c r="BZJ72" s="1036"/>
      <c r="BZK72" s="65"/>
      <c r="BZL72" s="65"/>
      <c r="BZM72" s="65"/>
      <c r="BZN72" s="66"/>
      <c r="BZP72" s="64"/>
      <c r="BZQ72" s="1036"/>
      <c r="BZR72" s="1036"/>
      <c r="BZS72" s="65"/>
      <c r="BZT72" s="65"/>
      <c r="BZU72" s="65"/>
      <c r="BZV72" s="66"/>
      <c r="BZX72" s="64"/>
      <c r="BZY72" s="1036"/>
      <c r="BZZ72" s="1036"/>
      <c r="CAA72" s="65"/>
      <c r="CAB72" s="65"/>
      <c r="CAC72" s="65"/>
      <c r="CAD72" s="66"/>
      <c r="CAF72" s="64"/>
      <c r="CAG72" s="1036"/>
      <c r="CAH72" s="1036"/>
      <c r="CAI72" s="65"/>
      <c r="CAJ72" s="65"/>
      <c r="CAK72" s="65"/>
      <c r="CAL72" s="66"/>
      <c r="CAN72" s="64"/>
      <c r="CAO72" s="1036"/>
      <c r="CAP72" s="1036"/>
      <c r="CAQ72" s="65"/>
      <c r="CAR72" s="65"/>
      <c r="CAS72" s="65"/>
      <c r="CAT72" s="66"/>
      <c r="CAV72" s="64"/>
      <c r="CAW72" s="1036"/>
      <c r="CAX72" s="1036"/>
      <c r="CAY72" s="65"/>
      <c r="CAZ72" s="65"/>
      <c r="CBA72" s="65"/>
      <c r="CBB72" s="66"/>
      <c r="CBD72" s="64"/>
      <c r="CBE72" s="1036"/>
      <c r="CBF72" s="1036"/>
      <c r="CBG72" s="65"/>
      <c r="CBH72" s="65"/>
      <c r="CBI72" s="65"/>
      <c r="CBJ72" s="66"/>
      <c r="CBL72" s="64"/>
      <c r="CBM72" s="1036"/>
      <c r="CBN72" s="1036"/>
      <c r="CBO72" s="65"/>
      <c r="CBP72" s="65"/>
      <c r="CBQ72" s="65"/>
      <c r="CBR72" s="66"/>
      <c r="CBT72" s="64"/>
      <c r="CBU72" s="1036"/>
      <c r="CBV72" s="1036"/>
      <c r="CBW72" s="65"/>
      <c r="CBX72" s="65"/>
      <c r="CBY72" s="65"/>
      <c r="CBZ72" s="66"/>
      <c r="CCB72" s="64"/>
      <c r="CCC72" s="1036"/>
      <c r="CCD72" s="1036"/>
      <c r="CCE72" s="65"/>
      <c r="CCF72" s="65"/>
      <c r="CCG72" s="65"/>
      <c r="CCH72" s="66"/>
      <c r="CCJ72" s="64"/>
      <c r="CCK72" s="1036"/>
      <c r="CCL72" s="1036"/>
      <c r="CCM72" s="65"/>
      <c r="CCN72" s="65"/>
      <c r="CCO72" s="65"/>
      <c r="CCP72" s="66"/>
      <c r="CCR72" s="64"/>
      <c r="CCS72" s="1036"/>
      <c r="CCT72" s="1036"/>
      <c r="CCU72" s="65"/>
      <c r="CCV72" s="65"/>
      <c r="CCW72" s="65"/>
      <c r="CCX72" s="66"/>
      <c r="CCZ72" s="64"/>
      <c r="CDA72" s="1036"/>
      <c r="CDB72" s="1036"/>
      <c r="CDC72" s="65"/>
      <c r="CDD72" s="65"/>
      <c r="CDE72" s="65"/>
      <c r="CDF72" s="66"/>
      <c r="CDH72" s="64"/>
      <c r="CDI72" s="1036"/>
      <c r="CDJ72" s="1036"/>
      <c r="CDK72" s="65"/>
      <c r="CDL72" s="65"/>
      <c r="CDM72" s="65"/>
      <c r="CDN72" s="66"/>
      <c r="CDP72" s="64"/>
      <c r="CDQ72" s="1036"/>
      <c r="CDR72" s="1036"/>
      <c r="CDS72" s="65"/>
      <c r="CDT72" s="65"/>
      <c r="CDU72" s="65"/>
      <c r="CDV72" s="66"/>
      <c r="CDX72" s="64"/>
      <c r="CDY72" s="1036"/>
      <c r="CDZ72" s="1036"/>
      <c r="CEA72" s="65"/>
      <c r="CEB72" s="65"/>
      <c r="CEC72" s="65"/>
      <c r="CED72" s="66"/>
      <c r="CEF72" s="64"/>
      <c r="CEG72" s="1036"/>
      <c r="CEH72" s="1036"/>
      <c r="CEI72" s="65"/>
      <c r="CEJ72" s="65"/>
      <c r="CEK72" s="65"/>
      <c r="CEL72" s="66"/>
      <c r="CEN72" s="64"/>
      <c r="CEO72" s="1036"/>
      <c r="CEP72" s="1036"/>
      <c r="CEQ72" s="65"/>
      <c r="CER72" s="65"/>
      <c r="CES72" s="65"/>
      <c r="CET72" s="66"/>
      <c r="CEV72" s="64"/>
      <c r="CEW72" s="1036"/>
      <c r="CEX72" s="1036"/>
      <c r="CEY72" s="65"/>
      <c r="CEZ72" s="65"/>
      <c r="CFA72" s="65"/>
      <c r="CFB72" s="66"/>
      <c r="CFD72" s="64"/>
      <c r="CFE72" s="1036"/>
      <c r="CFF72" s="1036"/>
      <c r="CFG72" s="65"/>
      <c r="CFH72" s="65"/>
      <c r="CFI72" s="65"/>
      <c r="CFJ72" s="66"/>
      <c r="CFL72" s="64"/>
      <c r="CFM72" s="1036"/>
      <c r="CFN72" s="1036"/>
      <c r="CFO72" s="65"/>
      <c r="CFP72" s="65"/>
      <c r="CFQ72" s="65"/>
      <c r="CFR72" s="66"/>
      <c r="CFT72" s="64"/>
      <c r="CFU72" s="1036"/>
      <c r="CFV72" s="1036"/>
      <c r="CFW72" s="65"/>
      <c r="CFX72" s="65"/>
      <c r="CFY72" s="65"/>
      <c r="CFZ72" s="66"/>
      <c r="CGB72" s="64"/>
      <c r="CGC72" s="1036"/>
      <c r="CGD72" s="1036"/>
      <c r="CGE72" s="65"/>
      <c r="CGF72" s="65"/>
      <c r="CGG72" s="65"/>
      <c r="CGH72" s="66"/>
      <c r="CGJ72" s="64"/>
      <c r="CGK72" s="1036"/>
      <c r="CGL72" s="1036"/>
      <c r="CGM72" s="65"/>
      <c r="CGN72" s="65"/>
      <c r="CGO72" s="65"/>
      <c r="CGP72" s="66"/>
      <c r="CGR72" s="64"/>
      <c r="CGS72" s="1036"/>
      <c r="CGT72" s="1036"/>
      <c r="CGU72" s="65"/>
      <c r="CGV72" s="65"/>
      <c r="CGW72" s="65"/>
      <c r="CGX72" s="66"/>
      <c r="CGZ72" s="64"/>
      <c r="CHA72" s="1036"/>
      <c r="CHB72" s="1036"/>
      <c r="CHC72" s="65"/>
      <c r="CHD72" s="65"/>
      <c r="CHE72" s="65"/>
      <c r="CHF72" s="66"/>
      <c r="CHH72" s="64"/>
      <c r="CHI72" s="1036"/>
      <c r="CHJ72" s="1036"/>
      <c r="CHK72" s="65"/>
      <c r="CHL72" s="65"/>
      <c r="CHM72" s="65"/>
      <c r="CHN72" s="66"/>
      <c r="CHP72" s="64"/>
      <c r="CHQ72" s="1036"/>
      <c r="CHR72" s="1036"/>
      <c r="CHS72" s="65"/>
      <c r="CHT72" s="65"/>
      <c r="CHU72" s="65"/>
      <c r="CHV72" s="66"/>
      <c r="CHX72" s="64"/>
      <c r="CHY72" s="1036"/>
      <c r="CHZ72" s="1036"/>
      <c r="CIA72" s="65"/>
      <c r="CIB72" s="65"/>
      <c r="CIC72" s="65"/>
      <c r="CID72" s="66"/>
      <c r="CIF72" s="64"/>
      <c r="CIG72" s="1036"/>
      <c r="CIH72" s="1036"/>
      <c r="CII72" s="65"/>
      <c r="CIJ72" s="65"/>
      <c r="CIK72" s="65"/>
      <c r="CIL72" s="66"/>
      <c r="CIN72" s="64"/>
      <c r="CIO72" s="1036"/>
      <c r="CIP72" s="1036"/>
      <c r="CIQ72" s="65"/>
      <c r="CIR72" s="65"/>
      <c r="CIS72" s="65"/>
      <c r="CIT72" s="66"/>
      <c r="CIV72" s="64"/>
      <c r="CIW72" s="1036"/>
      <c r="CIX72" s="1036"/>
      <c r="CIY72" s="65"/>
      <c r="CIZ72" s="65"/>
      <c r="CJA72" s="65"/>
      <c r="CJB72" s="66"/>
      <c r="CJD72" s="64"/>
      <c r="CJE72" s="1036"/>
      <c r="CJF72" s="1036"/>
      <c r="CJG72" s="65"/>
      <c r="CJH72" s="65"/>
      <c r="CJI72" s="65"/>
      <c r="CJJ72" s="66"/>
      <c r="CJL72" s="64"/>
      <c r="CJM72" s="1036"/>
      <c r="CJN72" s="1036"/>
      <c r="CJO72" s="65"/>
      <c r="CJP72" s="65"/>
      <c r="CJQ72" s="65"/>
      <c r="CJR72" s="66"/>
      <c r="CJT72" s="64"/>
      <c r="CJU72" s="1036"/>
      <c r="CJV72" s="1036"/>
      <c r="CJW72" s="65"/>
      <c r="CJX72" s="65"/>
      <c r="CJY72" s="65"/>
      <c r="CJZ72" s="66"/>
      <c r="CKB72" s="64"/>
      <c r="CKC72" s="1036"/>
      <c r="CKD72" s="1036"/>
      <c r="CKE72" s="65"/>
      <c r="CKF72" s="65"/>
      <c r="CKG72" s="65"/>
      <c r="CKH72" s="66"/>
      <c r="CKJ72" s="64"/>
      <c r="CKK72" s="1036"/>
      <c r="CKL72" s="1036"/>
      <c r="CKM72" s="65"/>
      <c r="CKN72" s="65"/>
      <c r="CKO72" s="65"/>
      <c r="CKP72" s="66"/>
      <c r="CKR72" s="64"/>
      <c r="CKS72" s="1036"/>
      <c r="CKT72" s="1036"/>
      <c r="CKU72" s="65"/>
      <c r="CKV72" s="65"/>
      <c r="CKW72" s="65"/>
      <c r="CKX72" s="66"/>
      <c r="CKZ72" s="64"/>
      <c r="CLA72" s="1036"/>
      <c r="CLB72" s="1036"/>
      <c r="CLC72" s="65"/>
      <c r="CLD72" s="65"/>
      <c r="CLE72" s="65"/>
      <c r="CLF72" s="66"/>
      <c r="CLH72" s="64"/>
      <c r="CLI72" s="1036"/>
      <c r="CLJ72" s="1036"/>
      <c r="CLK72" s="65"/>
      <c r="CLL72" s="65"/>
      <c r="CLM72" s="65"/>
      <c r="CLN72" s="66"/>
      <c r="CLP72" s="64"/>
      <c r="CLQ72" s="1036"/>
      <c r="CLR72" s="1036"/>
      <c r="CLS72" s="65"/>
      <c r="CLT72" s="65"/>
      <c r="CLU72" s="65"/>
      <c r="CLV72" s="66"/>
      <c r="CLX72" s="64"/>
      <c r="CLY72" s="1036"/>
      <c r="CLZ72" s="1036"/>
      <c r="CMA72" s="65"/>
      <c r="CMB72" s="65"/>
      <c r="CMC72" s="65"/>
      <c r="CMD72" s="66"/>
      <c r="CMF72" s="64"/>
      <c r="CMG72" s="1036"/>
      <c r="CMH72" s="1036"/>
      <c r="CMI72" s="65"/>
      <c r="CMJ72" s="65"/>
      <c r="CMK72" s="65"/>
      <c r="CML72" s="66"/>
      <c r="CMN72" s="64"/>
      <c r="CMO72" s="1036"/>
      <c r="CMP72" s="1036"/>
      <c r="CMQ72" s="65"/>
      <c r="CMR72" s="65"/>
      <c r="CMS72" s="65"/>
      <c r="CMT72" s="66"/>
      <c r="CMV72" s="64"/>
      <c r="CMW72" s="1036"/>
      <c r="CMX72" s="1036"/>
      <c r="CMY72" s="65"/>
      <c r="CMZ72" s="65"/>
      <c r="CNA72" s="65"/>
      <c r="CNB72" s="66"/>
      <c r="CND72" s="64"/>
      <c r="CNE72" s="1036"/>
      <c r="CNF72" s="1036"/>
      <c r="CNG72" s="65"/>
      <c r="CNH72" s="65"/>
      <c r="CNI72" s="65"/>
      <c r="CNJ72" s="66"/>
      <c r="CNL72" s="64"/>
      <c r="CNM72" s="1036"/>
      <c r="CNN72" s="1036"/>
      <c r="CNO72" s="65"/>
      <c r="CNP72" s="65"/>
      <c r="CNQ72" s="65"/>
      <c r="CNR72" s="66"/>
      <c r="CNT72" s="64"/>
      <c r="CNU72" s="1036"/>
      <c r="CNV72" s="1036"/>
      <c r="CNW72" s="65"/>
      <c r="CNX72" s="65"/>
      <c r="CNY72" s="65"/>
      <c r="CNZ72" s="66"/>
      <c r="COB72" s="64"/>
      <c r="COC72" s="1036"/>
      <c r="COD72" s="1036"/>
      <c r="COE72" s="65"/>
      <c r="COF72" s="65"/>
      <c r="COG72" s="65"/>
      <c r="COH72" s="66"/>
      <c r="COJ72" s="64"/>
      <c r="COK72" s="1036"/>
      <c r="COL72" s="1036"/>
      <c r="COM72" s="65"/>
      <c r="CON72" s="65"/>
      <c r="COO72" s="65"/>
      <c r="COP72" s="66"/>
      <c r="COR72" s="64"/>
      <c r="COS72" s="1036"/>
      <c r="COT72" s="1036"/>
      <c r="COU72" s="65"/>
      <c r="COV72" s="65"/>
      <c r="COW72" s="65"/>
      <c r="COX72" s="66"/>
      <c r="COZ72" s="64"/>
      <c r="CPA72" s="1036"/>
      <c r="CPB72" s="1036"/>
      <c r="CPC72" s="65"/>
      <c r="CPD72" s="65"/>
      <c r="CPE72" s="65"/>
      <c r="CPF72" s="66"/>
      <c r="CPH72" s="64"/>
      <c r="CPI72" s="1036"/>
      <c r="CPJ72" s="1036"/>
      <c r="CPK72" s="65"/>
      <c r="CPL72" s="65"/>
      <c r="CPM72" s="65"/>
      <c r="CPN72" s="66"/>
      <c r="CPP72" s="64"/>
      <c r="CPQ72" s="1036"/>
      <c r="CPR72" s="1036"/>
      <c r="CPS72" s="65"/>
      <c r="CPT72" s="65"/>
      <c r="CPU72" s="65"/>
      <c r="CPV72" s="66"/>
      <c r="CPX72" s="64"/>
      <c r="CPY72" s="1036"/>
      <c r="CPZ72" s="1036"/>
      <c r="CQA72" s="65"/>
      <c r="CQB72" s="65"/>
      <c r="CQC72" s="65"/>
      <c r="CQD72" s="66"/>
      <c r="CQF72" s="64"/>
      <c r="CQG72" s="1036"/>
      <c r="CQH72" s="1036"/>
      <c r="CQI72" s="65"/>
      <c r="CQJ72" s="65"/>
      <c r="CQK72" s="65"/>
      <c r="CQL72" s="66"/>
      <c r="CQN72" s="64"/>
      <c r="CQO72" s="1036"/>
      <c r="CQP72" s="1036"/>
      <c r="CQQ72" s="65"/>
      <c r="CQR72" s="65"/>
      <c r="CQS72" s="65"/>
      <c r="CQT72" s="66"/>
      <c r="CQV72" s="64"/>
      <c r="CQW72" s="1036"/>
      <c r="CQX72" s="1036"/>
      <c r="CQY72" s="65"/>
      <c r="CQZ72" s="65"/>
      <c r="CRA72" s="65"/>
      <c r="CRB72" s="66"/>
      <c r="CRD72" s="64"/>
      <c r="CRE72" s="1036"/>
      <c r="CRF72" s="1036"/>
      <c r="CRG72" s="65"/>
      <c r="CRH72" s="65"/>
      <c r="CRI72" s="65"/>
      <c r="CRJ72" s="66"/>
      <c r="CRL72" s="64"/>
      <c r="CRM72" s="1036"/>
      <c r="CRN72" s="1036"/>
      <c r="CRO72" s="65"/>
      <c r="CRP72" s="65"/>
      <c r="CRQ72" s="65"/>
      <c r="CRR72" s="66"/>
      <c r="CRT72" s="64"/>
      <c r="CRU72" s="1036"/>
      <c r="CRV72" s="1036"/>
      <c r="CRW72" s="65"/>
      <c r="CRX72" s="65"/>
      <c r="CRY72" s="65"/>
      <c r="CRZ72" s="66"/>
      <c r="CSB72" s="64"/>
      <c r="CSC72" s="1036"/>
      <c r="CSD72" s="1036"/>
      <c r="CSE72" s="65"/>
      <c r="CSF72" s="65"/>
      <c r="CSG72" s="65"/>
      <c r="CSH72" s="66"/>
      <c r="CSJ72" s="64"/>
      <c r="CSK72" s="1036"/>
      <c r="CSL72" s="1036"/>
      <c r="CSM72" s="65"/>
      <c r="CSN72" s="65"/>
      <c r="CSO72" s="65"/>
      <c r="CSP72" s="66"/>
      <c r="CSR72" s="64"/>
      <c r="CSS72" s="1036"/>
      <c r="CST72" s="1036"/>
      <c r="CSU72" s="65"/>
      <c r="CSV72" s="65"/>
      <c r="CSW72" s="65"/>
      <c r="CSX72" s="66"/>
      <c r="CSZ72" s="64"/>
      <c r="CTA72" s="1036"/>
      <c r="CTB72" s="1036"/>
      <c r="CTC72" s="65"/>
      <c r="CTD72" s="65"/>
      <c r="CTE72" s="65"/>
      <c r="CTF72" s="66"/>
      <c r="CTH72" s="64"/>
      <c r="CTI72" s="1036"/>
      <c r="CTJ72" s="1036"/>
      <c r="CTK72" s="65"/>
      <c r="CTL72" s="65"/>
      <c r="CTM72" s="65"/>
      <c r="CTN72" s="66"/>
      <c r="CTP72" s="64"/>
      <c r="CTQ72" s="1036"/>
      <c r="CTR72" s="1036"/>
      <c r="CTS72" s="65"/>
      <c r="CTT72" s="65"/>
      <c r="CTU72" s="65"/>
      <c r="CTV72" s="66"/>
      <c r="CTX72" s="64"/>
      <c r="CTY72" s="1036"/>
      <c r="CTZ72" s="1036"/>
      <c r="CUA72" s="65"/>
      <c r="CUB72" s="65"/>
      <c r="CUC72" s="65"/>
      <c r="CUD72" s="66"/>
      <c r="CUF72" s="64"/>
      <c r="CUG72" s="1036"/>
      <c r="CUH72" s="1036"/>
      <c r="CUI72" s="65"/>
      <c r="CUJ72" s="65"/>
      <c r="CUK72" s="65"/>
      <c r="CUL72" s="66"/>
      <c r="CUN72" s="64"/>
      <c r="CUO72" s="1036"/>
      <c r="CUP72" s="1036"/>
      <c r="CUQ72" s="65"/>
      <c r="CUR72" s="65"/>
      <c r="CUS72" s="65"/>
      <c r="CUT72" s="66"/>
      <c r="CUV72" s="64"/>
      <c r="CUW72" s="1036"/>
      <c r="CUX72" s="1036"/>
      <c r="CUY72" s="65"/>
      <c r="CUZ72" s="65"/>
      <c r="CVA72" s="65"/>
      <c r="CVB72" s="66"/>
      <c r="CVD72" s="64"/>
      <c r="CVE72" s="1036"/>
      <c r="CVF72" s="1036"/>
      <c r="CVG72" s="65"/>
      <c r="CVH72" s="65"/>
      <c r="CVI72" s="65"/>
      <c r="CVJ72" s="66"/>
      <c r="CVL72" s="64"/>
      <c r="CVM72" s="1036"/>
      <c r="CVN72" s="1036"/>
      <c r="CVO72" s="65"/>
      <c r="CVP72" s="65"/>
      <c r="CVQ72" s="65"/>
      <c r="CVR72" s="66"/>
      <c r="CVT72" s="64"/>
      <c r="CVU72" s="1036"/>
      <c r="CVV72" s="1036"/>
      <c r="CVW72" s="65"/>
      <c r="CVX72" s="65"/>
      <c r="CVY72" s="65"/>
      <c r="CVZ72" s="66"/>
      <c r="CWB72" s="64"/>
      <c r="CWC72" s="1036"/>
      <c r="CWD72" s="1036"/>
      <c r="CWE72" s="65"/>
      <c r="CWF72" s="65"/>
      <c r="CWG72" s="65"/>
      <c r="CWH72" s="66"/>
      <c r="CWJ72" s="64"/>
      <c r="CWK72" s="1036"/>
      <c r="CWL72" s="1036"/>
      <c r="CWM72" s="65"/>
      <c r="CWN72" s="65"/>
      <c r="CWO72" s="65"/>
      <c r="CWP72" s="66"/>
      <c r="CWR72" s="64"/>
      <c r="CWS72" s="1036"/>
      <c r="CWT72" s="1036"/>
      <c r="CWU72" s="65"/>
      <c r="CWV72" s="65"/>
      <c r="CWW72" s="65"/>
      <c r="CWX72" s="66"/>
      <c r="CWZ72" s="64"/>
      <c r="CXA72" s="1036"/>
      <c r="CXB72" s="1036"/>
      <c r="CXC72" s="65"/>
      <c r="CXD72" s="65"/>
      <c r="CXE72" s="65"/>
      <c r="CXF72" s="66"/>
      <c r="CXH72" s="64"/>
      <c r="CXI72" s="1036"/>
      <c r="CXJ72" s="1036"/>
      <c r="CXK72" s="65"/>
      <c r="CXL72" s="65"/>
      <c r="CXM72" s="65"/>
      <c r="CXN72" s="66"/>
      <c r="CXP72" s="64"/>
      <c r="CXQ72" s="1036"/>
      <c r="CXR72" s="1036"/>
      <c r="CXS72" s="65"/>
      <c r="CXT72" s="65"/>
      <c r="CXU72" s="65"/>
      <c r="CXV72" s="66"/>
      <c r="CXX72" s="64"/>
      <c r="CXY72" s="1036"/>
      <c r="CXZ72" s="1036"/>
      <c r="CYA72" s="65"/>
      <c r="CYB72" s="65"/>
      <c r="CYC72" s="65"/>
      <c r="CYD72" s="66"/>
      <c r="CYF72" s="64"/>
      <c r="CYG72" s="1036"/>
      <c r="CYH72" s="1036"/>
      <c r="CYI72" s="65"/>
      <c r="CYJ72" s="65"/>
      <c r="CYK72" s="65"/>
      <c r="CYL72" s="66"/>
      <c r="CYN72" s="64"/>
      <c r="CYO72" s="1036"/>
      <c r="CYP72" s="1036"/>
      <c r="CYQ72" s="65"/>
      <c r="CYR72" s="65"/>
      <c r="CYS72" s="65"/>
      <c r="CYT72" s="66"/>
      <c r="CYV72" s="64"/>
      <c r="CYW72" s="1036"/>
      <c r="CYX72" s="1036"/>
      <c r="CYY72" s="65"/>
      <c r="CYZ72" s="65"/>
      <c r="CZA72" s="65"/>
      <c r="CZB72" s="66"/>
      <c r="CZD72" s="64"/>
      <c r="CZE72" s="1036"/>
      <c r="CZF72" s="1036"/>
      <c r="CZG72" s="65"/>
      <c r="CZH72" s="65"/>
      <c r="CZI72" s="65"/>
      <c r="CZJ72" s="66"/>
      <c r="CZL72" s="64"/>
      <c r="CZM72" s="1036"/>
      <c r="CZN72" s="1036"/>
      <c r="CZO72" s="65"/>
      <c r="CZP72" s="65"/>
      <c r="CZQ72" s="65"/>
      <c r="CZR72" s="66"/>
      <c r="CZT72" s="64"/>
      <c r="CZU72" s="1036"/>
      <c r="CZV72" s="1036"/>
      <c r="CZW72" s="65"/>
      <c r="CZX72" s="65"/>
      <c r="CZY72" s="65"/>
      <c r="CZZ72" s="66"/>
      <c r="DAB72" s="64"/>
      <c r="DAC72" s="1036"/>
      <c r="DAD72" s="1036"/>
      <c r="DAE72" s="65"/>
      <c r="DAF72" s="65"/>
      <c r="DAG72" s="65"/>
      <c r="DAH72" s="66"/>
      <c r="DAJ72" s="64"/>
      <c r="DAK72" s="1036"/>
      <c r="DAL72" s="1036"/>
      <c r="DAM72" s="65"/>
      <c r="DAN72" s="65"/>
      <c r="DAO72" s="65"/>
      <c r="DAP72" s="66"/>
      <c r="DAR72" s="64"/>
      <c r="DAS72" s="1036"/>
      <c r="DAT72" s="1036"/>
      <c r="DAU72" s="65"/>
      <c r="DAV72" s="65"/>
      <c r="DAW72" s="65"/>
      <c r="DAX72" s="66"/>
      <c r="DAZ72" s="64"/>
      <c r="DBA72" s="1036"/>
      <c r="DBB72" s="1036"/>
      <c r="DBC72" s="65"/>
      <c r="DBD72" s="65"/>
      <c r="DBE72" s="65"/>
      <c r="DBF72" s="66"/>
      <c r="DBH72" s="64"/>
      <c r="DBI72" s="1036"/>
      <c r="DBJ72" s="1036"/>
      <c r="DBK72" s="65"/>
      <c r="DBL72" s="65"/>
      <c r="DBM72" s="65"/>
      <c r="DBN72" s="66"/>
      <c r="DBP72" s="64"/>
      <c r="DBQ72" s="1036"/>
      <c r="DBR72" s="1036"/>
      <c r="DBS72" s="65"/>
      <c r="DBT72" s="65"/>
      <c r="DBU72" s="65"/>
      <c r="DBV72" s="66"/>
      <c r="DBX72" s="64"/>
      <c r="DBY72" s="1036"/>
      <c r="DBZ72" s="1036"/>
      <c r="DCA72" s="65"/>
      <c r="DCB72" s="65"/>
      <c r="DCC72" s="65"/>
      <c r="DCD72" s="66"/>
      <c r="DCF72" s="64"/>
      <c r="DCG72" s="1036"/>
      <c r="DCH72" s="1036"/>
      <c r="DCI72" s="65"/>
      <c r="DCJ72" s="65"/>
      <c r="DCK72" s="65"/>
      <c r="DCL72" s="66"/>
      <c r="DCN72" s="64"/>
      <c r="DCO72" s="1036"/>
      <c r="DCP72" s="1036"/>
      <c r="DCQ72" s="65"/>
      <c r="DCR72" s="65"/>
      <c r="DCS72" s="65"/>
      <c r="DCT72" s="66"/>
      <c r="DCV72" s="64"/>
      <c r="DCW72" s="1036"/>
      <c r="DCX72" s="1036"/>
      <c r="DCY72" s="65"/>
      <c r="DCZ72" s="65"/>
      <c r="DDA72" s="65"/>
      <c r="DDB72" s="66"/>
      <c r="DDD72" s="64"/>
      <c r="DDE72" s="1036"/>
      <c r="DDF72" s="1036"/>
      <c r="DDG72" s="65"/>
      <c r="DDH72" s="65"/>
      <c r="DDI72" s="65"/>
      <c r="DDJ72" s="66"/>
      <c r="DDL72" s="64"/>
      <c r="DDM72" s="1036"/>
      <c r="DDN72" s="1036"/>
      <c r="DDO72" s="65"/>
      <c r="DDP72" s="65"/>
      <c r="DDQ72" s="65"/>
      <c r="DDR72" s="66"/>
      <c r="DDT72" s="64"/>
      <c r="DDU72" s="1036"/>
      <c r="DDV72" s="1036"/>
      <c r="DDW72" s="65"/>
      <c r="DDX72" s="65"/>
      <c r="DDY72" s="65"/>
      <c r="DDZ72" s="66"/>
      <c r="DEB72" s="64"/>
      <c r="DEC72" s="1036"/>
      <c r="DED72" s="1036"/>
      <c r="DEE72" s="65"/>
      <c r="DEF72" s="65"/>
      <c r="DEG72" s="65"/>
      <c r="DEH72" s="66"/>
      <c r="DEJ72" s="64"/>
      <c r="DEK72" s="1036"/>
      <c r="DEL72" s="1036"/>
      <c r="DEM72" s="65"/>
      <c r="DEN72" s="65"/>
      <c r="DEO72" s="65"/>
      <c r="DEP72" s="66"/>
      <c r="DER72" s="64"/>
      <c r="DES72" s="1036"/>
      <c r="DET72" s="1036"/>
      <c r="DEU72" s="65"/>
      <c r="DEV72" s="65"/>
      <c r="DEW72" s="65"/>
      <c r="DEX72" s="66"/>
      <c r="DEZ72" s="64"/>
      <c r="DFA72" s="1036"/>
      <c r="DFB72" s="1036"/>
      <c r="DFC72" s="65"/>
      <c r="DFD72" s="65"/>
      <c r="DFE72" s="65"/>
      <c r="DFF72" s="66"/>
      <c r="DFH72" s="64"/>
      <c r="DFI72" s="1036"/>
      <c r="DFJ72" s="1036"/>
      <c r="DFK72" s="65"/>
      <c r="DFL72" s="65"/>
      <c r="DFM72" s="65"/>
      <c r="DFN72" s="66"/>
      <c r="DFP72" s="64"/>
      <c r="DFQ72" s="1036"/>
      <c r="DFR72" s="1036"/>
      <c r="DFS72" s="65"/>
      <c r="DFT72" s="65"/>
      <c r="DFU72" s="65"/>
      <c r="DFV72" s="66"/>
      <c r="DFX72" s="64"/>
      <c r="DFY72" s="1036"/>
      <c r="DFZ72" s="1036"/>
      <c r="DGA72" s="65"/>
      <c r="DGB72" s="65"/>
      <c r="DGC72" s="65"/>
      <c r="DGD72" s="66"/>
      <c r="DGF72" s="64"/>
      <c r="DGG72" s="1036"/>
      <c r="DGH72" s="1036"/>
      <c r="DGI72" s="65"/>
      <c r="DGJ72" s="65"/>
      <c r="DGK72" s="65"/>
      <c r="DGL72" s="66"/>
      <c r="DGN72" s="64"/>
      <c r="DGO72" s="1036"/>
      <c r="DGP72" s="1036"/>
      <c r="DGQ72" s="65"/>
      <c r="DGR72" s="65"/>
      <c r="DGS72" s="65"/>
      <c r="DGT72" s="66"/>
      <c r="DGV72" s="64"/>
      <c r="DGW72" s="1036"/>
      <c r="DGX72" s="1036"/>
      <c r="DGY72" s="65"/>
      <c r="DGZ72" s="65"/>
      <c r="DHA72" s="65"/>
      <c r="DHB72" s="66"/>
      <c r="DHD72" s="64"/>
      <c r="DHE72" s="1036"/>
      <c r="DHF72" s="1036"/>
      <c r="DHG72" s="65"/>
      <c r="DHH72" s="65"/>
      <c r="DHI72" s="65"/>
      <c r="DHJ72" s="66"/>
      <c r="DHL72" s="64"/>
      <c r="DHM72" s="1036"/>
      <c r="DHN72" s="1036"/>
      <c r="DHO72" s="65"/>
      <c r="DHP72" s="65"/>
      <c r="DHQ72" s="65"/>
      <c r="DHR72" s="66"/>
      <c r="DHT72" s="64"/>
      <c r="DHU72" s="1036"/>
      <c r="DHV72" s="1036"/>
      <c r="DHW72" s="65"/>
      <c r="DHX72" s="65"/>
      <c r="DHY72" s="65"/>
      <c r="DHZ72" s="66"/>
      <c r="DIB72" s="64"/>
      <c r="DIC72" s="1036"/>
      <c r="DID72" s="1036"/>
      <c r="DIE72" s="65"/>
      <c r="DIF72" s="65"/>
      <c r="DIG72" s="65"/>
      <c r="DIH72" s="66"/>
      <c r="DIJ72" s="64"/>
      <c r="DIK72" s="1036"/>
      <c r="DIL72" s="1036"/>
      <c r="DIM72" s="65"/>
      <c r="DIN72" s="65"/>
      <c r="DIO72" s="65"/>
      <c r="DIP72" s="66"/>
      <c r="DIR72" s="64"/>
      <c r="DIS72" s="1036"/>
      <c r="DIT72" s="1036"/>
      <c r="DIU72" s="65"/>
      <c r="DIV72" s="65"/>
      <c r="DIW72" s="65"/>
      <c r="DIX72" s="66"/>
      <c r="DIZ72" s="64"/>
      <c r="DJA72" s="1036"/>
      <c r="DJB72" s="1036"/>
      <c r="DJC72" s="65"/>
      <c r="DJD72" s="65"/>
      <c r="DJE72" s="65"/>
      <c r="DJF72" s="66"/>
      <c r="DJH72" s="64"/>
      <c r="DJI72" s="1036"/>
      <c r="DJJ72" s="1036"/>
      <c r="DJK72" s="65"/>
      <c r="DJL72" s="65"/>
      <c r="DJM72" s="65"/>
      <c r="DJN72" s="66"/>
      <c r="DJP72" s="64"/>
      <c r="DJQ72" s="1036"/>
      <c r="DJR72" s="1036"/>
      <c r="DJS72" s="65"/>
      <c r="DJT72" s="65"/>
      <c r="DJU72" s="65"/>
      <c r="DJV72" s="66"/>
      <c r="DJX72" s="64"/>
      <c r="DJY72" s="1036"/>
      <c r="DJZ72" s="1036"/>
      <c r="DKA72" s="65"/>
      <c r="DKB72" s="65"/>
      <c r="DKC72" s="65"/>
      <c r="DKD72" s="66"/>
      <c r="DKF72" s="64"/>
      <c r="DKG72" s="1036"/>
      <c r="DKH72" s="1036"/>
      <c r="DKI72" s="65"/>
      <c r="DKJ72" s="65"/>
      <c r="DKK72" s="65"/>
      <c r="DKL72" s="66"/>
      <c r="DKN72" s="64"/>
      <c r="DKO72" s="1036"/>
      <c r="DKP72" s="1036"/>
      <c r="DKQ72" s="65"/>
      <c r="DKR72" s="65"/>
      <c r="DKS72" s="65"/>
      <c r="DKT72" s="66"/>
      <c r="DKV72" s="64"/>
      <c r="DKW72" s="1036"/>
      <c r="DKX72" s="1036"/>
      <c r="DKY72" s="65"/>
      <c r="DKZ72" s="65"/>
      <c r="DLA72" s="65"/>
      <c r="DLB72" s="66"/>
      <c r="DLD72" s="64"/>
      <c r="DLE72" s="1036"/>
      <c r="DLF72" s="1036"/>
      <c r="DLG72" s="65"/>
      <c r="DLH72" s="65"/>
      <c r="DLI72" s="65"/>
      <c r="DLJ72" s="66"/>
      <c r="DLL72" s="64"/>
      <c r="DLM72" s="1036"/>
      <c r="DLN72" s="1036"/>
      <c r="DLO72" s="65"/>
      <c r="DLP72" s="65"/>
      <c r="DLQ72" s="65"/>
      <c r="DLR72" s="66"/>
      <c r="DLT72" s="64"/>
      <c r="DLU72" s="1036"/>
      <c r="DLV72" s="1036"/>
      <c r="DLW72" s="65"/>
      <c r="DLX72" s="65"/>
      <c r="DLY72" s="65"/>
      <c r="DLZ72" s="66"/>
      <c r="DMB72" s="64"/>
      <c r="DMC72" s="1036"/>
      <c r="DMD72" s="1036"/>
      <c r="DME72" s="65"/>
      <c r="DMF72" s="65"/>
      <c r="DMG72" s="65"/>
      <c r="DMH72" s="66"/>
      <c r="DMJ72" s="64"/>
      <c r="DMK72" s="1036"/>
      <c r="DML72" s="1036"/>
      <c r="DMM72" s="65"/>
      <c r="DMN72" s="65"/>
      <c r="DMO72" s="65"/>
      <c r="DMP72" s="66"/>
      <c r="DMR72" s="64"/>
      <c r="DMS72" s="1036"/>
      <c r="DMT72" s="1036"/>
      <c r="DMU72" s="65"/>
      <c r="DMV72" s="65"/>
      <c r="DMW72" s="65"/>
      <c r="DMX72" s="66"/>
      <c r="DMZ72" s="64"/>
      <c r="DNA72" s="1036"/>
      <c r="DNB72" s="1036"/>
      <c r="DNC72" s="65"/>
      <c r="DND72" s="65"/>
      <c r="DNE72" s="65"/>
      <c r="DNF72" s="66"/>
      <c r="DNH72" s="64"/>
      <c r="DNI72" s="1036"/>
      <c r="DNJ72" s="1036"/>
      <c r="DNK72" s="65"/>
      <c r="DNL72" s="65"/>
      <c r="DNM72" s="65"/>
      <c r="DNN72" s="66"/>
      <c r="DNP72" s="64"/>
      <c r="DNQ72" s="1036"/>
      <c r="DNR72" s="1036"/>
      <c r="DNS72" s="65"/>
      <c r="DNT72" s="65"/>
      <c r="DNU72" s="65"/>
      <c r="DNV72" s="66"/>
      <c r="DNX72" s="64"/>
      <c r="DNY72" s="1036"/>
      <c r="DNZ72" s="1036"/>
      <c r="DOA72" s="65"/>
      <c r="DOB72" s="65"/>
      <c r="DOC72" s="65"/>
      <c r="DOD72" s="66"/>
      <c r="DOF72" s="64"/>
      <c r="DOG72" s="1036"/>
      <c r="DOH72" s="1036"/>
      <c r="DOI72" s="65"/>
      <c r="DOJ72" s="65"/>
      <c r="DOK72" s="65"/>
      <c r="DOL72" s="66"/>
      <c r="DON72" s="64"/>
      <c r="DOO72" s="1036"/>
      <c r="DOP72" s="1036"/>
      <c r="DOQ72" s="65"/>
      <c r="DOR72" s="65"/>
      <c r="DOS72" s="65"/>
      <c r="DOT72" s="66"/>
      <c r="DOV72" s="64"/>
      <c r="DOW72" s="1036"/>
      <c r="DOX72" s="1036"/>
      <c r="DOY72" s="65"/>
      <c r="DOZ72" s="65"/>
      <c r="DPA72" s="65"/>
      <c r="DPB72" s="66"/>
      <c r="DPD72" s="64"/>
      <c r="DPE72" s="1036"/>
      <c r="DPF72" s="1036"/>
      <c r="DPG72" s="65"/>
      <c r="DPH72" s="65"/>
      <c r="DPI72" s="65"/>
      <c r="DPJ72" s="66"/>
      <c r="DPL72" s="64"/>
      <c r="DPM72" s="1036"/>
      <c r="DPN72" s="1036"/>
      <c r="DPO72" s="65"/>
      <c r="DPP72" s="65"/>
      <c r="DPQ72" s="65"/>
      <c r="DPR72" s="66"/>
      <c r="DPT72" s="64"/>
      <c r="DPU72" s="1036"/>
      <c r="DPV72" s="1036"/>
      <c r="DPW72" s="65"/>
      <c r="DPX72" s="65"/>
      <c r="DPY72" s="65"/>
      <c r="DPZ72" s="66"/>
      <c r="DQB72" s="64"/>
      <c r="DQC72" s="1036"/>
      <c r="DQD72" s="1036"/>
      <c r="DQE72" s="65"/>
      <c r="DQF72" s="65"/>
      <c r="DQG72" s="65"/>
      <c r="DQH72" s="66"/>
      <c r="DQJ72" s="64"/>
      <c r="DQK72" s="1036"/>
      <c r="DQL72" s="1036"/>
      <c r="DQM72" s="65"/>
      <c r="DQN72" s="65"/>
      <c r="DQO72" s="65"/>
      <c r="DQP72" s="66"/>
      <c r="DQR72" s="64"/>
      <c r="DQS72" s="1036"/>
      <c r="DQT72" s="1036"/>
      <c r="DQU72" s="65"/>
      <c r="DQV72" s="65"/>
      <c r="DQW72" s="65"/>
      <c r="DQX72" s="66"/>
      <c r="DQZ72" s="64"/>
      <c r="DRA72" s="1036"/>
      <c r="DRB72" s="1036"/>
      <c r="DRC72" s="65"/>
      <c r="DRD72" s="65"/>
      <c r="DRE72" s="65"/>
      <c r="DRF72" s="66"/>
      <c r="DRH72" s="64"/>
      <c r="DRI72" s="1036"/>
      <c r="DRJ72" s="1036"/>
      <c r="DRK72" s="65"/>
      <c r="DRL72" s="65"/>
      <c r="DRM72" s="65"/>
      <c r="DRN72" s="66"/>
      <c r="DRP72" s="64"/>
      <c r="DRQ72" s="1036"/>
      <c r="DRR72" s="1036"/>
      <c r="DRS72" s="65"/>
      <c r="DRT72" s="65"/>
      <c r="DRU72" s="65"/>
      <c r="DRV72" s="66"/>
      <c r="DRX72" s="64"/>
      <c r="DRY72" s="1036"/>
      <c r="DRZ72" s="1036"/>
      <c r="DSA72" s="65"/>
      <c r="DSB72" s="65"/>
      <c r="DSC72" s="65"/>
      <c r="DSD72" s="66"/>
      <c r="DSF72" s="64"/>
      <c r="DSG72" s="1036"/>
      <c r="DSH72" s="1036"/>
      <c r="DSI72" s="65"/>
      <c r="DSJ72" s="65"/>
      <c r="DSK72" s="65"/>
      <c r="DSL72" s="66"/>
      <c r="DSN72" s="64"/>
      <c r="DSO72" s="1036"/>
      <c r="DSP72" s="1036"/>
      <c r="DSQ72" s="65"/>
      <c r="DSR72" s="65"/>
      <c r="DSS72" s="65"/>
      <c r="DST72" s="66"/>
      <c r="DSV72" s="64"/>
      <c r="DSW72" s="1036"/>
      <c r="DSX72" s="1036"/>
      <c r="DSY72" s="65"/>
      <c r="DSZ72" s="65"/>
      <c r="DTA72" s="65"/>
      <c r="DTB72" s="66"/>
      <c r="DTD72" s="64"/>
      <c r="DTE72" s="1036"/>
      <c r="DTF72" s="1036"/>
      <c r="DTG72" s="65"/>
      <c r="DTH72" s="65"/>
      <c r="DTI72" s="65"/>
      <c r="DTJ72" s="66"/>
      <c r="DTL72" s="64"/>
      <c r="DTM72" s="1036"/>
      <c r="DTN72" s="1036"/>
      <c r="DTO72" s="65"/>
      <c r="DTP72" s="65"/>
      <c r="DTQ72" s="65"/>
      <c r="DTR72" s="66"/>
      <c r="DTT72" s="64"/>
      <c r="DTU72" s="1036"/>
      <c r="DTV72" s="1036"/>
      <c r="DTW72" s="65"/>
      <c r="DTX72" s="65"/>
      <c r="DTY72" s="65"/>
      <c r="DTZ72" s="66"/>
      <c r="DUB72" s="64"/>
      <c r="DUC72" s="1036"/>
      <c r="DUD72" s="1036"/>
      <c r="DUE72" s="65"/>
      <c r="DUF72" s="65"/>
      <c r="DUG72" s="65"/>
      <c r="DUH72" s="66"/>
      <c r="DUJ72" s="64"/>
      <c r="DUK72" s="1036"/>
      <c r="DUL72" s="1036"/>
      <c r="DUM72" s="65"/>
      <c r="DUN72" s="65"/>
      <c r="DUO72" s="65"/>
      <c r="DUP72" s="66"/>
      <c r="DUR72" s="64"/>
      <c r="DUS72" s="1036"/>
      <c r="DUT72" s="1036"/>
      <c r="DUU72" s="65"/>
      <c r="DUV72" s="65"/>
      <c r="DUW72" s="65"/>
      <c r="DUX72" s="66"/>
      <c r="DUZ72" s="64"/>
      <c r="DVA72" s="1036"/>
      <c r="DVB72" s="1036"/>
      <c r="DVC72" s="65"/>
      <c r="DVD72" s="65"/>
      <c r="DVE72" s="65"/>
      <c r="DVF72" s="66"/>
      <c r="DVH72" s="64"/>
      <c r="DVI72" s="1036"/>
      <c r="DVJ72" s="1036"/>
      <c r="DVK72" s="65"/>
      <c r="DVL72" s="65"/>
      <c r="DVM72" s="65"/>
      <c r="DVN72" s="66"/>
      <c r="DVP72" s="64"/>
      <c r="DVQ72" s="1036"/>
      <c r="DVR72" s="1036"/>
      <c r="DVS72" s="65"/>
      <c r="DVT72" s="65"/>
      <c r="DVU72" s="65"/>
      <c r="DVV72" s="66"/>
      <c r="DVX72" s="64"/>
      <c r="DVY72" s="1036"/>
      <c r="DVZ72" s="1036"/>
      <c r="DWA72" s="65"/>
      <c r="DWB72" s="65"/>
      <c r="DWC72" s="65"/>
      <c r="DWD72" s="66"/>
      <c r="DWF72" s="64"/>
      <c r="DWG72" s="1036"/>
      <c r="DWH72" s="1036"/>
      <c r="DWI72" s="65"/>
      <c r="DWJ72" s="65"/>
      <c r="DWK72" s="65"/>
      <c r="DWL72" s="66"/>
      <c r="DWN72" s="64"/>
      <c r="DWO72" s="1036"/>
      <c r="DWP72" s="1036"/>
      <c r="DWQ72" s="65"/>
      <c r="DWR72" s="65"/>
      <c r="DWS72" s="65"/>
      <c r="DWT72" s="66"/>
      <c r="DWV72" s="64"/>
      <c r="DWW72" s="1036"/>
      <c r="DWX72" s="1036"/>
      <c r="DWY72" s="65"/>
      <c r="DWZ72" s="65"/>
      <c r="DXA72" s="65"/>
      <c r="DXB72" s="66"/>
      <c r="DXD72" s="64"/>
      <c r="DXE72" s="1036"/>
      <c r="DXF72" s="1036"/>
      <c r="DXG72" s="65"/>
      <c r="DXH72" s="65"/>
      <c r="DXI72" s="65"/>
      <c r="DXJ72" s="66"/>
      <c r="DXL72" s="64"/>
      <c r="DXM72" s="1036"/>
      <c r="DXN72" s="1036"/>
      <c r="DXO72" s="65"/>
      <c r="DXP72" s="65"/>
      <c r="DXQ72" s="65"/>
      <c r="DXR72" s="66"/>
      <c r="DXT72" s="64"/>
      <c r="DXU72" s="1036"/>
      <c r="DXV72" s="1036"/>
      <c r="DXW72" s="65"/>
      <c r="DXX72" s="65"/>
      <c r="DXY72" s="65"/>
      <c r="DXZ72" s="66"/>
      <c r="DYB72" s="64"/>
      <c r="DYC72" s="1036"/>
      <c r="DYD72" s="1036"/>
      <c r="DYE72" s="65"/>
      <c r="DYF72" s="65"/>
      <c r="DYG72" s="65"/>
      <c r="DYH72" s="66"/>
      <c r="DYJ72" s="64"/>
      <c r="DYK72" s="1036"/>
      <c r="DYL72" s="1036"/>
      <c r="DYM72" s="65"/>
      <c r="DYN72" s="65"/>
      <c r="DYO72" s="65"/>
      <c r="DYP72" s="66"/>
      <c r="DYR72" s="64"/>
      <c r="DYS72" s="1036"/>
      <c r="DYT72" s="1036"/>
      <c r="DYU72" s="65"/>
      <c r="DYV72" s="65"/>
      <c r="DYW72" s="65"/>
      <c r="DYX72" s="66"/>
      <c r="DYZ72" s="64"/>
      <c r="DZA72" s="1036"/>
      <c r="DZB72" s="1036"/>
      <c r="DZC72" s="65"/>
      <c r="DZD72" s="65"/>
      <c r="DZE72" s="65"/>
      <c r="DZF72" s="66"/>
      <c r="DZH72" s="64"/>
      <c r="DZI72" s="1036"/>
      <c r="DZJ72" s="1036"/>
      <c r="DZK72" s="65"/>
      <c r="DZL72" s="65"/>
      <c r="DZM72" s="65"/>
      <c r="DZN72" s="66"/>
      <c r="DZP72" s="64"/>
      <c r="DZQ72" s="1036"/>
      <c r="DZR72" s="1036"/>
      <c r="DZS72" s="65"/>
      <c r="DZT72" s="65"/>
      <c r="DZU72" s="65"/>
      <c r="DZV72" s="66"/>
      <c r="DZX72" s="64"/>
      <c r="DZY72" s="1036"/>
      <c r="DZZ72" s="1036"/>
      <c r="EAA72" s="65"/>
      <c r="EAB72" s="65"/>
      <c r="EAC72" s="65"/>
      <c r="EAD72" s="66"/>
      <c r="EAF72" s="64"/>
      <c r="EAG72" s="1036"/>
      <c r="EAH72" s="1036"/>
      <c r="EAI72" s="65"/>
      <c r="EAJ72" s="65"/>
      <c r="EAK72" s="65"/>
      <c r="EAL72" s="66"/>
      <c r="EAN72" s="64"/>
      <c r="EAO72" s="1036"/>
      <c r="EAP72" s="1036"/>
      <c r="EAQ72" s="65"/>
      <c r="EAR72" s="65"/>
      <c r="EAS72" s="65"/>
      <c r="EAT72" s="66"/>
      <c r="EAV72" s="64"/>
      <c r="EAW72" s="1036"/>
      <c r="EAX72" s="1036"/>
      <c r="EAY72" s="65"/>
      <c r="EAZ72" s="65"/>
      <c r="EBA72" s="65"/>
      <c r="EBB72" s="66"/>
      <c r="EBD72" s="64"/>
      <c r="EBE72" s="1036"/>
      <c r="EBF72" s="1036"/>
      <c r="EBG72" s="65"/>
      <c r="EBH72" s="65"/>
      <c r="EBI72" s="65"/>
      <c r="EBJ72" s="66"/>
      <c r="EBL72" s="64"/>
      <c r="EBM72" s="1036"/>
      <c r="EBN72" s="1036"/>
      <c r="EBO72" s="65"/>
      <c r="EBP72" s="65"/>
      <c r="EBQ72" s="65"/>
      <c r="EBR72" s="66"/>
      <c r="EBT72" s="64"/>
      <c r="EBU72" s="1036"/>
      <c r="EBV72" s="1036"/>
      <c r="EBW72" s="65"/>
      <c r="EBX72" s="65"/>
      <c r="EBY72" s="65"/>
      <c r="EBZ72" s="66"/>
      <c r="ECB72" s="64"/>
      <c r="ECC72" s="1036"/>
      <c r="ECD72" s="1036"/>
      <c r="ECE72" s="65"/>
      <c r="ECF72" s="65"/>
      <c r="ECG72" s="65"/>
      <c r="ECH72" s="66"/>
      <c r="ECJ72" s="64"/>
      <c r="ECK72" s="1036"/>
      <c r="ECL72" s="1036"/>
      <c r="ECM72" s="65"/>
      <c r="ECN72" s="65"/>
      <c r="ECO72" s="65"/>
      <c r="ECP72" s="66"/>
      <c r="ECR72" s="64"/>
      <c r="ECS72" s="1036"/>
      <c r="ECT72" s="1036"/>
      <c r="ECU72" s="65"/>
      <c r="ECV72" s="65"/>
      <c r="ECW72" s="65"/>
      <c r="ECX72" s="66"/>
      <c r="ECZ72" s="64"/>
      <c r="EDA72" s="1036"/>
      <c r="EDB72" s="1036"/>
      <c r="EDC72" s="65"/>
      <c r="EDD72" s="65"/>
      <c r="EDE72" s="65"/>
      <c r="EDF72" s="66"/>
      <c r="EDH72" s="64"/>
      <c r="EDI72" s="1036"/>
      <c r="EDJ72" s="1036"/>
      <c r="EDK72" s="65"/>
      <c r="EDL72" s="65"/>
      <c r="EDM72" s="65"/>
      <c r="EDN72" s="66"/>
      <c r="EDP72" s="64"/>
      <c r="EDQ72" s="1036"/>
      <c r="EDR72" s="1036"/>
      <c r="EDS72" s="65"/>
      <c r="EDT72" s="65"/>
      <c r="EDU72" s="65"/>
      <c r="EDV72" s="66"/>
      <c r="EDX72" s="64"/>
      <c r="EDY72" s="1036"/>
      <c r="EDZ72" s="1036"/>
      <c r="EEA72" s="65"/>
      <c r="EEB72" s="65"/>
      <c r="EEC72" s="65"/>
      <c r="EED72" s="66"/>
      <c r="EEF72" s="64"/>
      <c r="EEG72" s="1036"/>
      <c r="EEH72" s="1036"/>
      <c r="EEI72" s="65"/>
      <c r="EEJ72" s="65"/>
      <c r="EEK72" s="65"/>
      <c r="EEL72" s="66"/>
      <c r="EEN72" s="64"/>
      <c r="EEO72" s="1036"/>
      <c r="EEP72" s="1036"/>
      <c r="EEQ72" s="65"/>
      <c r="EER72" s="65"/>
      <c r="EES72" s="65"/>
      <c r="EET72" s="66"/>
      <c r="EEV72" s="64"/>
      <c r="EEW72" s="1036"/>
      <c r="EEX72" s="1036"/>
      <c r="EEY72" s="65"/>
      <c r="EEZ72" s="65"/>
      <c r="EFA72" s="65"/>
      <c r="EFB72" s="66"/>
      <c r="EFD72" s="64"/>
      <c r="EFE72" s="1036"/>
      <c r="EFF72" s="1036"/>
      <c r="EFG72" s="65"/>
      <c r="EFH72" s="65"/>
      <c r="EFI72" s="65"/>
      <c r="EFJ72" s="66"/>
      <c r="EFL72" s="64"/>
      <c r="EFM72" s="1036"/>
      <c r="EFN72" s="1036"/>
      <c r="EFO72" s="65"/>
      <c r="EFP72" s="65"/>
      <c r="EFQ72" s="65"/>
      <c r="EFR72" s="66"/>
      <c r="EFT72" s="64"/>
      <c r="EFU72" s="1036"/>
      <c r="EFV72" s="1036"/>
      <c r="EFW72" s="65"/>
      <c r="EFX72" s="65"/>
      <c r="EFY72" s="65"/>
      <c r="EFZ72" s="66"/>
      <c r="EGB72" s="64"/>
      <c r="EGC72" s="1036"/>
      <c r="EGD72" s="1036"/>
      <c r="EGE72" s="65"/>
      <c r="EGF72" s="65"/>
      <c r="EGG72" s="65"/>
      <c r="EGH72" s="66"/>
      <c r="EGJ72" s="64"/>
      <c r="EGK72" s="1036"/>
      <c r="EGL72" s="1036"/>
      <c r="EGM72" s="65"/>
      <c r="EGN72" s="65"/>
      <c r="EGO72" s="65"/>
      <c r="EGP72" s="66"/>
      <c r="EGR72" s="64"/>
      <c r="EGS72" s="1036"/>
      <c r="EGT72" s="1036"/>
      <c r="EGU72" s="65"/>
      <c r="EGV72" s="65"/>
      <c r="EGW72" s="65"/>
      <c r="EGX72" s="66"/>
      <c r="EGZ72" s="64"/>
      <c r="EHA72" s="1036"/>
      <c r="EHB72" s="1036"/>
      <c r="EHC72" s="65"/>
      <c r="EHD72" s="65"/>
      <c r="EHE72" s="65"/>
      <c r="EHF72" s="66"/>
      <c r="EHH72" s="64"/>
      <c r="EHI72" s="1036"/>
      <c r="EHJ72" s="1036"/>
      <c r="EHK72" s="65"/>
      <c r="EHL72" s="65"/>
      <c r="EHM72" s="65"/>
      <c r="EHN72" s="66"/>
      <c r="EHP72" s="64"/>
      <c r="EHQ72" s="1036"/>
      <c r="EHR72" s="1036"/>
      <c r="EHS72" s="65"/>
      <c r="EHT72" s="65"/>
      <c r="EHU72" s="65"/>
      <c r="EHV72" s="66"/>
      <c r="EHX72" s="64"/>
      <c r="EHY72" s="1036"/>
      <c r="EHZ72" s="1036"/>
      <c r="EIA72" s="65"/>
      <c r="EIB72" s="65"/>
      <c r="EIC72" s="65"/>
      <c r="EID72" s="66"/>
      <c r="EIF72" s="64"/>
      <c r="EIG72" s="1036"/>
      <c r="EIH72" s="1036"/>
      <c r="EII72" s="65"/>
      <c r="EIJ72" s="65"/>
      <c r="EIK72" s="65"/>
      <c r="EIL72" s="66"/>
      <c r="EIN72" s="64"/>
      <c r="EIO72" s="1036"/>
      <c r="EIP72" s="1036"/>
      <c r="EIQ72" s="65"/>
      <c r="EIR72" s="65"/>
      <c r="EIS72" s="65"/>
      <c r="EIT72" s="66"/>
      <c r="EIV72" s="64"/>
      <c r="EIW72" s="1036"/>
      <c r="EIX72" s="1036"/>
      <c r="EIY72" s="65"/>
      <c r="EIZ72" s="65"/>
      <c r="EJA72" s="65"/>
      <c r="EJB72" s="66"/>
      <c r="EJD72" s="64"/>
      <c r="EJE72" s="1036"/>
      <c r="EJF72" s="1036"/>
      <c r="EJG72" s="65"/>
      <c r="EJH72" s="65"/>
      <c r="EJI72" s="65"/>
      <c r="EJJ72" s="66"/>
      <c r="EJL72" s="64"/>
      <c r="EJM72" s="1036"/>
      <c r="EJN72" s="1036"/>
      <c r="EJO72" s="65"/>
      <c r="EJP72" s="65"/>
      <c r="EJQ72" s="65"/>
      <c r="EJR72" s="66"/>
      <c r="EJT72" s="64"/>
      <c r="EJU72" s="1036"/>
      <c r="EJV72" s="1036"/>
      <c r="EJW72" s="65"/>
      <c r="EJX72" s="65"/>
      <c r="EJY72" s="65"/>
      <c r="EJZ72" s="66"/>
      <c r="EKB72" s="64"/>
      <c r="EKC72" s="1036"/>
      <c r="EKD72" s="1036"/>
      <c r="EKE72" s="65"/>
      <c r="EKF72" s="65"/>
      <c r="EKG72" s="65"/>
      <c r="EKH72" s="66"/>
      <c r="EKJ72" s="64"/>
      <c r="EKK72" s="1036"/>
      <c r="EKL72" s="1036"/>
      <c r="EKM72" s="65"/>
      <c r="EKN72" s="65"/>
      <c r="EKO72" s="65"/>
      <c r="EKP72" s="66"/>
      <c r="EKR72" s="64"/>
      <c r="EKS72" s="1036"/>
      <c r="EKT72" s="1036"/>
      <c r="EKU72" s="65"/>
      <c r="EKV72" s="65"/>
      <c r="EKW72" s="65"/>
      <c r="EKX72" s="66"/>
      <c r="EKZ72" s="64"/>
      <c r="ELA72" s="1036"/>
      <c r="ELB72" s="1036"/>
      <c r="ELC72" s="65"/>
      <c r="ELD72" s="65"/>
      <c r="ELE72" s="65"/>
      <c r="ELF72" s="66"/>
      <c r="ELH72" s="64"/>
      <c r="ELI72" s="1036"/>
      <c r="ELJ72" s="1036"/>
      <c r="ELK72" s="65"/>
      <c r="ELL72" s="65"/>
      <c r="ELM72" s="65"/>
      <c r="ELN72" s="66"/>
      <c r="ELP72" s="64"/>
      <c r="ELQ72" s="1036"/>
      <c r="ELR72" s="1036"/>
      <c r="ELS72" s="65"/>
      <c r="ELT72" s="65"/>
      <c r="ELU72" s="65"/>
      <c r="ELV72" s="66"/>
      <c r="ELX72" s="64"/>
      <c r="ELY72" s="1036"/>
      <c r="ELZ72" s="1036"/>
      <c r="EMA72" s="65"/>
      <c r="EMB72" s="65"/>
      <c r="EMC72" s="65"/>
      <c r="EMD72" s="66"/>
      <c r="EMF72" s="64"/>
      <c r="EMG72" s="1036"/>
      <c r="EMH72" s="1036"/>
      <c r="EMI72" s="65"/>
      <c r="EMJ72" s="65"/>
      <c r="EMK72" s="65"/>
      <c r="EML72" s="66"/>
      <c r="EMN72" s="64"/>
      <c r="EMO72" s="1036"/>
      <c r="EMP72" s="1036"/>
      <c r="EMQ72" s="65"/>
      <c r="EMR72" s="65"/>
      <c r="EMS72" s="65"/>
      <c r="EMT72" s="66"/>
      <c r="EMV72" s="64"/>
      <c r="EMW72" s="1036"/>
      <c r="EMX72" s="1036"/>
      <c r="EMY72" s="65"/>
      <c r="EMZ72" s="65"/>
      <c r="ENA72" s="65"/>
      <c r="ENB72" s="66"/>
      <c r="END72" s="64"/>
      <c r="ENE72" s="1036"/>
      <c r="ENF72" s="1036"/>
      <c r="ENG72" s="65"/>
      <c r="ENH72" s="65"/>
      <c r="ENI72" s="65"/>
      <c r="ENJ72" s="66"/>
      <c r="ENL72" s="64"/>
      <c r="ENM72" s="1036"/>
      <c r="ENN72" s="1036"/>
      <c r="ENO72" s="65"/>
      <c r="ENP72" s="65"/>
      <c r="ENQ72" s="65"/>
      <c r="ENR72" s="66"/>
      <c r="ENT72" s="64"/>
      <c r="ENU72" s="1036"/>
      <c r="ENV72" s="1036"/>
      <c r="ENW72" s="65"/>
      <c r="ENX72" s="65"/>
      <c r="ENY72" s="65"/>
      <c r="ENZ72" s="66"/>
      <c r="EOB72" s="64"/>
      <c r="EOC72" s="1036"/>
      <c r="EOD72" s="1036"/>
      <c r="EOE72" s="65"/>
      <c r="EOF72" s="65"/>
      <c r="EOG72" s="65"/>
      <c r="EOH72" s="66"/>
      <c r="EOJ72" s="64"/>
      <c r="EOK72" s="1036"/>
      <c r="EOL72" s="1036"/>
      <c r="EOM72" s="65"/>
      <c r="EON72" s="65"/>
      <c r="EOO72" s="65"/>
      <c r="EOP72" s="66"/>
      <c r="EOR72" s="64"/>
      <c r="EOS72" s="1036"/>
      <c r="EOT72" s="1036"/>
      <c r="EOU72" s="65"/>
      <c r="EOV72" s="65"/>
      <c r="EOW72" s="65"/>
      <c r="EOX72" s="66"/>
      <c r="EOZ72" s="64"/>
      <c r="EPA72" s="1036"/>
      <c r="EPB72" s="1036"/>
      <c r="EPC72" s="65"/>
      <c r="EPD72" s="65"/>
      <c r="EPE72" s="65"/>
      <c r="EPF72" s="66"/>
      <c r="EPH72" s="64"/>
      <c r="EPI72" s="1036"/>
      <c r="EPJ72" s="1036"/>
      <c r="EPK72" s="65"/>
      <c r="EPL72" s="65"/>
      <c r="EPM72" s="65"/>
      <c r="EPN72" s="66"/>
      <c r="EPP72" s="64"/>
      <c r="EPQ72" s="1036"/>
      <c r="EPR72" s="1036"/>
      <c r="EPS72" s="65"/>
      <c r="EPT72" s="65"/>
      <c r="EPU72" s="65"/>
      <c r="EPV72" s="66"/>
      <c r="EPX72" s="64"/>
      <c r="EPY72" s="1036"/>
      <c r="EPZ72" s="1036"/>
      <c r="EQA72" s="65"/>
      <c r="EQB72" s="65"/>
      <c r="EQC72" s="65"/>
      <c r="EQD72" s="66"/>
      <c r="EQF72" s="64"/>
      <c r="EQG72" s="1036"/>
      <c r="EQH72" s="1036"/>
      <c r="EQI72" s="65"/>
      <c r="EQJ72" s="65"/>
      <c r="EQK72" s="65"/>
      <c r="EQL72" s="66"/>
      <c r="EQN72" s="64"/>
      <c r="EQO72" s="1036"/>
      <c r="EQP72" s="1036"/>
      <c r="EQQ72" s="65"/>
      <c r="EQR72" s="65"/>
      <c r="EQS72" s="65"/>
      <c r="EQT72" s="66"/>
      <c r="EQV72" s="64"/>
      <c r="EQW72" s="1036"/>
      <c r="EQX72" s="1036"/>
      <c r="EQY72" s="65"/>
      <c r="EQZ72" s="65"/>
      <c r="ERA72" s="65"/>
      <c r="ERB72" s="66"/>
      <c r="ERD72" s="64"/>
      <c r="ERE72" s="1036"/>
      <c r="ERF72" s="1036"/>
      <c r="ERG72" s="65"/>
      <c r="ERH72" s="65"/>
      <c r="ERI72" s="65"/>
      <c r="ERJ72" s="66"/>
      <c r="ERL72" s="64"/>
      <c r="ERM72" s="1036"/>
      <c r="ERN72" s="1036"/>
      <c r="ERO72" s="65"/>
      <c r="ERP72" s="65"/>
      <c r="ERQ72" s="65"/>
      <c r="ERR72" s="66"/>
      <c r="ERT72" s="64"/>
      <c r="ERU72" s="1036"/>
      <c r="ERV72" s="1036"/>
      <c r="ERW72" s="65"/>
      <c r="ERX72" s="65"/>
      <c r="ERY72" s="65"/>
      <c r="ERZ72" s="66"/>
      <c r="ESB72" s="64"/>
      <c r="ESC72" s="1036"/>
      <c r="ESD72" s="1036"/>
      <c r="ESE72" s="65"/>
      <c r="ESF72" s="65"/>
      <c r="ESG72" s="65"/>
      <c r="ESH72" s="66"/>
      <c r="ESJ72" s="64"/>
      <c r="ESK72" s="1036"/>
      <c r="ESL72" s="1036"/>
      <c r="ESM72" s="65"/>
      <c r="ESN72" s="65"/>
      <c r="ESO72" s="65"/>
      <c r="ESP72" s="66"/>
      <c r="ESR72" s="64"/>
      <c r="ESS72" s="1036"/>
      <c r="EST72" s="1036"/>
      <c r="ESU72" s="65"/>
      <c r="ESV72" s="65"/>
      <c r="ESW72" s="65"/>
      <c r="ESX72" s="66"/>
      <c r="ESZ72" s="64"/>
      <c r="ETA72" s="1036"/>
      <c r="ETB72" s="1036"/>
      <c r="ETC72" s="65"/>
      <c r="ETD72" s="65"/>
      <c r="ETE72" s="65"/>
      <c r="ETF72" s="66"/>
      <c r="ETH72" s="64"/>
      <c r="ETI72" s="1036"/>
      <c r="ETJ72" s="1036"/>
      <c r="ETK72" s="65"/>
      <c r="ETL72" s="65"/>
      <c r="ETM72" s="65"/>
      <c r="ETN72" s="66"/>
      <c r="ETP72" s="64"/>
      <c r="ETQ72" s="1036"/>
      <c r="ETR72" s="1036"/>
      <c r="ETS72" s="65"/>
      <c r="ETT72" s="65"/>
      <c r="ETU72" s="65"/>
      <c r="ETV72" s="66"/>
      <c r="ETX72" s="64"/>
      <c r="ETY72" s="1036"/>
      <c r="ETZ72" s="1036"/>
      <c r="EUA72" s="65"/>
      <c r="EUB72" s="65"/>
      <c r="EUC72" s="65"/>
      <c r="EUD72" s="66"/>
      <c r="EUF72" s="64"/>
      <c r="EUG72" s="1036"/>
      <c r="EUH72" s="1036"/>
      <c r="EUI72" s="65"/>
      <c r="EUJ72" s="65"/>
      <c r="EUK72" s="65"/>
      <c r="EUL72" s="66"/>
      <c r="EUN72" s="64"/>
      <c r="EUO72" s="1036"/>
      <c r="EUP72" s="1036"/>
      <c r="EUQ72" s="65"/>
      <c r="EUR72" s="65"/>
      <c r="EUS72" s="65"/>
      <c r="EUT72" s="66"/>
      <c r="EUV72" s="64"/>
      <c r="EUW72" s="1036"/>
      <c r="EUX72" s="1036"/>
      <c r="EUY72" s="65"/>
      <c r="EUZ72" s="65"/>
      <c r="EVA72" s="65"/>
      <c r="EVB72" s="66"/>
      <c r="EVD72" s="64"/>
      <c r="EVE72" s="1036"/>
      <c r="EVF72" s="1036"/>
      <c r="EVG72" s="65"/>
      <c r="EVH72" s="65"/>
      <c r="EVI72" s="65"/>
      <c r="EVJ72" s="66"/>
      <c r="EVL72" s="64"/>
      <c r="EVM72" s="1036"/>
      <c r="EVN72" s="1036"/>
      <c r="EVO72" s="65"/>
      <c r="EVP72" s="65"/>
      <c r="EVQ72" s="65"/>
      <c r="EVR72" s="66"/>
      <c r="EVT72" s="64"/>
      <c r="EVU72" s="1036"/>
      <c r="EVV72" s="1036"/>
      <c r="EVW72" s="65"/>
      <c r="EVX72" s="65"/>
      <c r="EVY72" s="65"/>
      <c r="EVZ72" s="66"/>
      <c r="EWB72" s="64"/>
      <c r="EWC72" s="1036"/>
      <c r="EWD72" s="1036"/>
      <c r="EWE72" s="65"/>
      <c r="EWF72" s="65"/>
      <c r="EWG72" s="65"/>
      <c r="EWH72" s="66"/>
      <c r="EWJ72" s="64"/>
      <c r="EWK72" s="1036"/>
      <c r="EWL72" s="1036"/>
      <c r="EWM72" s="65"/>
      <c r="EWN72" s="65"/>
      <c r="EWO72" s="65"/>
      <c r="EWP72" s="66"/>
      <c r="EWR72" s="64"/>
      <c r="EWS72" s="1036"/>
      <c r="EWT72" s="1036"/>
      <c r="EWU72" s="65"/>
      <c r="EWV72" s="65"/>
      <c r="EWW72" s="65"/>
      <c r="EWX72" s="66"/>
      <c r="EWZ72" s="64"/>
      <c r="EXA72" s="1036"/>
      <c r="EXB72" s="1036"/>
      <c r="EXC72" s="65"/>
      <c r="EXD72" s="65"/>
      <c r="EXE72" s="65"/>
      <c r="EXF72" s="66"/>
      <c r="EXH72" s="64"/>
      <c r="EXI72" s="1036"/>
      <c r="EXJ72" s="1036"/>
      <c r="EXK72" s="65"/>
      <c r="EXL72" s="65"/>
      <c r="EXM72" s="65"/>
      <c r="EXN72" s="66"/>
      <c r="EXP72" s="64"/>
      <c r="EXQ72" s="1036"/>
      <c r="EXR72" s="1036"/>
      <c r="EXS72" s="65"/>
      <c r="EXT72" s="65"/>
      <c r="EXU72" s="65"/>
      <c r="EXV72" s="66"/>
      <c r="EXX72" s="64"/>
      <c r="EXY72" s="1036"/>
      <c r="EXZ72" s="1036"/>
      <c r="EYA72" s="65"/>
      <c r="EYB72" s="65"/>
      <c r="EYC72" s="65"/>
      <c r="EYD72" s="66"/>
      <c r="EYF72" s="64"/>
      <c r="EYG72" s="1036"/>
      <c r="EYH72" s="1036"/>
      <c r="EYI72" s="65"/>
      <c r="EYJ72" s="65"/>
      <c r="EYK72" s="65"/>
      <c r="EYL72" s="66"/>
      <c r="EYN72" s="64"/>
      <c r="EYO72" s="1036"/>
      <c r="EYP72" s="1036"/>
      <c r="EYQ72" s="65"/>
      <c r="EYR72" s="65"/>
      <c r="EYS72" s="65"/>
      <c r="EYT72" s="66"/>
      <c r="EYV72" s="64"/>
      <c r="EYW72" s="1036"/>
      <c r="EYX72" s="1036"/>
      <c r="EYY72" s="65"/>
      <c r="EYZ72" s="65"/>
      <c r="EZA72" s="65"/>
      <c r="EZB72" s="66"/>
      <c r="EZD72" s="64"/>
      <c r="EZE72" s="1036"/>
      <c r="EZF72" s="1036"/>
      <c r="EZG72" s="65"/>
      <c r="EZH72" s="65"/>
      <c r="EZI72" s="65"/>
      <c r="EZJ72" s="66"/>
      <c r="EZL72" s="64"/>
      <c r="EZM72" s="1036"/>
      <c r="EZN72" s="1036"/>
      <c r="EZO72" s="65"/>
      <c r="EZP72" s="65"/>
      <c r="EZQ72" s="65"/>
      <c r="EZR72" s="66"/>
      <c r="EZT72" s="64"/>
      <c r="EZU72" s="1036"/>
      <c r="EZV72" s="1036"/>
      <c r="EZW72" s="65"/>
      <c r="EZX72" s="65"/>
      <c r="EZY72" s="65"/>
      <c r="EZZ72" s="66"/>
      <c r="FAB72" s="64"/>
      <c r="FAC72" s="1036"/>
      <c r="FAD72" s="1036"/>
      <c r="FAE72" s="65"/>
      <c r="FAF72" s="65"/>
      <c r="FAG72" s="65"/>
      <c r="FAH72" s="66"/>
      <c r="FAJ72" s="64"/>
      <c r="FAK72" s="1036"/>
      <c r="FAL72" s="1036"/>
      <c r="FAM72" s="65"/>
      <c r="FAN72" s="65"/>
      <c r="FAO72" s="65"/>
      <c r="FAP72" s="66"/>
      <c r="FAR72" s="64"/>
      <c r="FAS72" s="1036"/>
      <c r="FAT72" s="1036"/>
      <c r="FAU72" s="65"/>
      <c r="FAV72" s="65"/>
      <c r="FAW72" s="65"/>
      <c r="FAX72" s="66"/>
      <c r="FAZ72" s="64"/>
      <c r="FBA72" s="1036"/>
      <c r="FBB72" s="1036"/>
      <c r="FBC72" s="65"/>
      <c r="FBD72" s="65"/>
      <c r="FBE72" s="65"/>
      <c r="FBF72" s="66"/>
      <c r="FBH72" s="64"/>
      <c r="FBI72" s="1036"/>
      <c r="FBJ72" s="1036"/>
      <c r="FBK72" s="65"/>
      <c r="FBL72" s="65"/>
      <c r="FBM72" s="65"/>
      <c r="FBN72" s="66"/>
      <c r="FBP72" s="64"/>
      <c r="FBQ72" s="1036"/>
      <c r="FBR72" s="1036"/>
      <c r="FBS72" s="65"/>
      <c r="FBT72" s="65"/>
      <c r="FBU72" s="65"/>
      <c r="FBV72" s="66"/>
      <c r="FBX72" s="64"/>
      <c r="FBY72" s="1036"/>
      <c r="FBZ72" s="1036"/>
      <c r="FCA72" s="65"/>
      <c r="FCB72" s="65"/>
      <c r="FCC72" s="65"/>
      <c r="FCD72" s="66"/>
      <c r="FCF72" s="64"/>
      <c r="FCG72" s="1036"/>
      <c r="FCH72" s="1036"/>
      <c r="FCI72" s="65"/>
      <c r="FCJ72" s="65"/>
      <c r="FCK72" s="65"/>
      <c r="FCL72" s="66"/>
      <c r="FCN72" s="64"/>
      <c r="FCO72" s="1036"/>
      <c r="FCP72" s="1036"/>
      <c r="FCQ72" s="65"/>
      <c r="FCR72" s="65"/>
      <c r="FCS72" s="65"/>
      <c r="FCT72" s="66"/>
      <c r="FCV72" s="64"/>
      <c r="FCW72" s="1036"/>
      <c r="FCX72" s="1036"/>
      <c r="FCY72" s="65"/>
      <c r="FCZ72" s="65"/>
      <c r="FDA72" s="65"/>
      <c r="FDB72" s="66"/>
      <c r="FDD72" s="64"/>
      <c r="FDE72" s="1036"/>
      <c r="FDF72" s="1036"/>
      <c r="FDG72" s="65"/>
      <c r="FDH72" s="65"/>
      <c r="FDI72" s="65"/>
      <c r="FDJ72" s="66"/>
      <c r="FDL72" s="64"/>
      <c r="FDM72" s="1036"/>
      <c r="FDN72" s="1036"/>
      <c r="FDO72" s="65"/>
      <c r="FDP72" s="65"/>
      <c r="FDQ72" s="65"/>
      <c r="FDR72" s="66"/>
      <c r="FDT72" s="64"/>
      <c r="FDU72" s="1036"/>
      <c r="FDV72" s="1036"/>
      <c r="FDW72" s="65"/>
      <c r="FDX72" s="65"/>
      <c r="FDY72" s="65"/>
      <c r="FDZ72" s="66"/>
      <c r="FEB72" s="64"/>
      <c r="FEC72" s="1036"/>
      <c r="FED72" s="1036"/>
      <c r="FEE72" s="65"/>
      <c r="FEF72" s="65"/>
      <c r="FEG72" s="65"/>
      <c r="FEH72" s="66"/>
      <c r="FEJ72" s="64"/>
      <c r="FEK72" s="1036"/>
      <c r="FEL72" s="1036"/>
      <c r="FEM72" s="65"/>
      <c r="FEN72" s="65"/>
      <c r="FEO72" s="65"/>
      <c r="FEP72" s="66"/>
      <c r="FER72" s="64"/>
      <c r="FES72" s="1036"/>
      <c r="FET72" s="1036"/>
      <c r="FEU72" s="65"/>
      <c r="FEV72" s="65"/>
      <c r="FEW72" s="65"/>
      <c r="FEX72" s="66"/>
      <c r="FEZ72" s="64"/>
      <c r="FFA72" s="1036"/>
      <c r="FFB72" s="1036"/>
      <c r="FFC72" s="65"/>
      <c r="FFD72" s="65"/>
      <c r="FFE72" s="65"/>
      <c r="FFF72" s="66"/>
      <c r="FFH72" s="64"/>
      <c r="FFI72" s="1036"/>
      <c r="FFJ72" s="1036"/>
      <c r="FFK72" s="65"/>
      <c r="FFL72" s="65"/>
      <c r="FFM72" s="65"/>
      <c r="FFN72" s="66"/>
      <c r="FFP72" s="64"/>
      <c r="FFQ72" s="1036"/>
      <c r="FFR72" s="1036"/>
      <c r="FFS72" s="65"/>
      <c r="FFT72" s="65"/>
      <c r="FFU72" s="65"/>
      <c r="FFV72" s="66"/>
      <c r="FFX72" s="64"/>
      <c r="FFY72" s="1036"/>
      <c r="FFZ72" s="1036"/>
      <c r="FGA72" s="65"/>
      <c r="FGB72" s="65"/>
      <c r="FGC72" s="65"/>
      <c r="FGD72" s="66"/>
      <c r="FGF72" s="64"/>
      <c r="FGG72" s="1036"/>
      <c r="FGH72" s="1036"/>
      <c r="FGI72" s="65"/>
      <c r="FGJ72" s="65"/>
      <c r="FGK72" s="65"/>
      <c r="FGL72" s="66"/>
      <c r="FGN72" s="64"/>
      <c r="FGO72" s="1036"/>
      <c r="FGP72" s="1036"/>
      <c r="FGQ72" s="65"/>
      <c r="FGR72" s="65"/>
      <c r="FGS72" s="65"/>
      <c r="FGT72" s="66"/>
      <c r="FGV72" s="64"/>
      <c r="FGW72" s="1036"/>
      <c r="FGX72" s="1036"/>
      <c r="FGY72" s="65"/>
      <c r="FGZ72" s="65"/>
      <c r="FHA72" s="65"/>
      <c r="FHB72" s="66"/>
      <c r="FHD72" s="64"/>
      <c r="FHE72" s="1036"/>
      <c r="FHF72" s="1036"/>
      <c r="FHG72" s="65"/>
      <c r="FHH72" s="65"/>
      <c r="FHI72" s="65"/>
      <c r="FHJ72" s="66"/>
      <c r="FHL72" s="64"/>
      <c r="FHM72" s="1036"/>
      <c r="FHN72" s="1036"/>
      <c r="FHO72" s="65"/>
      <c r="FHP72" s="65"/>
      <c r="FHQ72" s="65"/>
      <c r="FHR72" s="66"/>
      <c r="FHT72" s="64"/>
      <c r="FHU72" s="1036"/>
      <c r="FHV72" s="1036"/>
      <c r="FHW72" s="65"/>
      <c r="FHX72" s="65"/>
      <c r="FHY72" s="65"/>
      <c r="FHZ72" s="66"/>
      <c r="FIB72" s="64"/>
      <c r="FIC72" s="1036"/>
      <c r="FID72" s="1036"/>
      <c r="FIE72" s="65"/>
      <c r="FIF72" s="65"/>
      <c r="FIG72" s="65"/>
      <c r="FIH72" s="66"/>
      <c r="FIJ72" s="64"/>
      <c r="FIK72" s="1036"/>
      <c r="FIL72" s="1036"/>
      <c r="FIM72" s="65"/>
      <c r="FIN72" s="65"/>
      <c r="FIO72" s="65"/>
      <c r="FIP72" s="66"/>
      <c r="FIR72" s="64"/>
      <c r="FIS72" s="1036"/>
      <c r="FIT72" s="1036"/>
      <c r="FIU72" s="65"/>
      <c r="FIV72" s="65"/>
      <c r="FIW72" s="65"/>
      <c r="FIX72" s="66"/>
      <c r="FIZ72" s="64"/>
      <c r="FJA72" s="1036"/>
      <c r="FJB72" s="1036"/>
      <c r="FJC72" s="65"/>
      <c r="FJD72" s="65"/>
      <c r="FJE72" s="65"/>
      <c r="FJF72" s="66"/>
      <c r="FJH72" s="64"/>
      <c r="FJI72" s="1036"/>
      <c r="FJJ72" s="1036"/>
      <c r="FJK72" s="65"/>
      <c r="FJL72" s="65"/>
      <c r="FJM72" s="65"/>
      <c r="FJN72" s="66"/>
      <c r="FJP72" s="64"/>
      <c r="FJQ72" s="1036"/>
      <c r="FJR72" s="1036"/>
      <c r="FJS72" s="65"/>
      <c r="FJT72" s="65"/>
      <c r="FJU72" s="65"/>
      <c r="FJV72" s="66"/>
      <c r="FJX72" s="64"/>
      <c r="FJY72" s="1036"/>
      <c r="FJZ72" s="1036"/>
      <c r="FKA72" s="65"/>
      <c r="FKB72" s="65"/>
      <c r="FKC72" s="65"/>
      <c r="FKD72" s="66"/>
      <c r="FKF72" s="64"/>
      <c r="FKG72" s="1036"/>
      <c r="FKH72" s="1036"/>
      <c r="FKI72" s="65"/>
      <c r="FKJ72" s="65"/>
      <c r="FKK72" s="65"/>
      <c r="FKL72" s="66"/>
      <c r="FKN72" s="64"/>
      <c r="FKO72" s="1036"/>
      <c r="FKP72" s="1036"/>
      <c r="FKQ72" s="65"/>
      <c r="FKR72" s="65"/>
      <c r="FKS72" s="65"/>
      <c r="FKT72" s="66"/>
      <c r="FKV72" s="64"/>
      <c r="FKW72" s="1036"/>
      <c r="FKX72" s="1036"/>
      <c r="FKY72" s="65"/>
      <c r="FKZ72" s="65"/>
      <c r="FLA72" s="65"/>
      <c r="FLB72" s="66"/>
      <c r="FLD72" s="64"/>
      <c r="FLE72" s="1036"/>
      <c r="FLF72" s="1036"/>
      <c r="FLG72" s="65"/>
      <c r="FLH72" s="65"/>
      <c r="FLI72" s="65"/>
      <c r="FLJ72" s="66"/>
      <c r="FLL72" s="64"/>
      <c r="FLM72" s="1036"/>
      <c r="FLN72" s="1036"/>
      <c r="FLO72" s="65"/>
      <c r="FLP72" s="65"/>
      <c r="FLQ72" s="65"/>
      <c r="FLR72" s="66"/>
      <c r="FLT72" s="64"/>
      <c r="FLU72" s="1036"/>
      <c r="FLV72" s="1036"/>
      <c r="FLW72" s="65"/>
      <c r="FLX72" s="65"/>
      <c r="FLY72" s="65"/>
      <c r="FLZ72" s="66"/>
      <c r="FMB72" s="64"/>
      <c r="FMC72" s="1036"/>
      <c r="FMD72" s="1036"/>
      <c r="FME72" s="65"/>
      <c r="FMF72" s="65"/>
      <c r="FMG72" s="65"/>
      <c r="FMH72" s="66"/>
      <c r="FMJ72" s="64"/>
      <c r="FMK72" s="1036"/>
      <c r="FML72" s="1036"/>
      <c r="FMM72" s="65"/>
      <c r="FMN72" s="65"/>
      <c r="FMO72" s="65"/>
      <c r="FMP72" s="66"/>
      <c r="FMR72" s="64"/>
      <c r="FMS72" s="1036"/>
      <c r="FMT72" s="1036"/>
      <c r="FMU72" s="65"/>
      <c r="FMV72" s="65"/>
      <c r="FMW72" s="65"/>
      <c r="FMX72" s="66"/>
      <c r="FMZ72" s="64"/>
      <c r="FNA72" s="1036"/>
      <c r="FNB72" s="1036"/>
      <c r="FNC72" s="65"/>
      <c r="FND72" s="65"/>
      <c r="FNE72" s="65"/>
      <c r="FNF72" s="66"/>
      <c r="FNH72" s="64"/>
      <c r="FNI72" s="1036"/>
      <c r="FNJ72" s="1036"/>
      <c r="FNK72" s="65"/>
      <c r="FNL72" s="65"/>
      <c r="FNM72" s="65"/>
      <c r="FNN72" s="66"/>
      <c r="FNP72" s="64"/>
      <c r="FNQ72" s="1036"/>
      <c r="FNR72" s="1036"/>
      <c r="FNS72" s="65"/>
      <c r="FNT72" s="65"/>
      <c r="FNU72" s="65"/>
      <c r="FNV72" s="66"/>
      <c r="FNX72" s="64"/>
      <c r="FNY72" s="1036"/>
      <c r="FNZ72" s="1036"/>
      <c r="FOA72" s="65"/>
      <c r="FOB72" s="65"/>
      <c r="FOC72" s="65"/>
      <c r="FOD72" s="66"/>
      <c r="FOF72" s="64"/>
      <c r="FOG72" s="1036"/>
      <c r="FOH72" s="1036"/>
      <c r="FOI72" s="65"/>
      <c r="FOJ72" s="65"/>
      <c r="FOK72" s="65"/>
      <c r="FOL72" s="66"/>
      <c r="FON72" s="64"/>
      <c r="FOO72" s="1036"/>
      <c r="FOP72" s="1036"/>
      <c r="FOQ72" s="65"/>
      <c r="FOR72" s="65"/>
      <c r="FOS72" s="65"/>
      <c r="FOT72" s="66"/>
      <c r="FOV72" s="64"/>
      <c r="FOW72" s="1036"/>
      <c r="FOX72" s="1036"/>
      <c r="FOY72" s="65"/>
      <c r="FOZ72" s="65"/>
      <c r="FPA72" s="65"/>
      <c r="FPB72" s="66"/>
      <c r="FPD72" s="64"/>
      <c r="FPE72" s="1036"/>
      <c r="FPF72" s="1036"/>
      <c r="FPG72" s="65"/>
      <c r="FPH72" s="65"/>
      <c r="FPI72" s="65"/>
      <c r="FPJ72" s="66"/>
      <c r="FPL72" s="64"/>
      <c r="FPM72" s="1036"/>
      <c r="FPN72" s="1036"/>
      <c r="FPO72" s="65"/>
      <c r="FPP72" s="65"/>
      <c r="FPQ72" s="65"/>
      <c r="FPR72" s="66"/>
      <c r="FPT72" s="64"/>
      <c r="FPU72" s="1036"/>
      <c r="FPV72" s="1036"/>
      <c r="FPW72" s="65"/>
      <c r="FPX72" s="65"/>
      <c r="FPY72" s="65"/>
      <c r="FPZ72" s="66"/>
      <c r="FQB72" s="64"/>
      <c r="FQC72" s="1036"/>
      <c r="FQD72" s="1036"/>
      <c r="FQE72" s="65"/>
      <c r="FQF72" s="65"/>
      <c r="FQG72" s="65"/>
      <c r="FQH72" s="66"/>
      <c r="FQJ72" s="64"/>
      <c r="FQK72" s="1036"/>
      <c r="FQL72" s="1036"/>
      <c r="FQM72" s="65"/>
      <c r="FQN72" s="65"/>
      <c r="FQO72" s="65"/>
      <c r="FQP72" s="66"/>
      <c r="FQR72" s="64"/>
      <c r="FQS72" s="1036"/>
      <c r="FQT72" s="1036"/>
      <c r="FQU72" s="65"/>
      <c r="FQV72" s="65"/>
      <c r="FQW72" s="65"/>
      <c r="FQX72" s="66"/>
      <c r="FQZ72" s="64"/>
      <c r="FRA72" s="1036"/>
      <c r="FRB72" s="1036"/>
      <c r="FRC72" s="65"/>
      <c r="FRD72" s="65"/>
      <c r="FRE72" s="65"/>
      <c r="FRF72" s="66"/>
      <c r="FRH72" s="64"/>
      <c r="FRI72" s="1036"/>
      <c r="FRJ72" s="1036"/>
      <c r="FRK72" s="65"/>
      <c r="FRL72" s="65"/>
      <c r="FRM72" s="65"/>
      <c r="FRN72" s="66"/>
      <c r="FRP72" s="64"/>
      <c r="FRQ72" s="1036"/>
      <c r="FRR72" s="1036"/>
      <c r="FRS72" s="65"/>
      <c r="FRT72" s="65"/>
      <c r="FRU72" s="65"/>
      <c r="FRV72" s="66"/>
      <c r="FRX72" s="64"/>
      <c r="FRY72" s="1036"/>
      <c r="FRZ72" s="1036"/>
      <c r="FSA72" s="65"/>
      <c r="FSB72" s="65"/>
      <c r="FSC72" s="65"/>
      <c r="FSD72" s="66"/>
      <c r="FSF72" s="64"/>
      <c r="FSG72" s="1036"/>
      <c r="FSH72" s="1036"/>
      <c r="FSI72" s="65"/>
      <c r="FSJ72" s="65"/>
      <c r="FSK72" s="65"/>
      <c r="FSL72" s="66"/>
      <c r="FSN72" s="64"/>
      <c r="FSO72" s="1036"/>
      <c r="FSP72" s="1036"/>
      <c r="FSQ72" s="65"/>
      <c r="FSR72" s="65"/>
      <c r="FSS72" s="65"/>
      <c r="FST72" s="66"/>
      <c r="FSV72" s="64"/>
      <c r="FSW72" s="1036"/>
      <c r="FSX72" s="1036"/>
      <c r="FSY72" s="65"/>
      <c r="FSZ72" s="65"/>
      <c r="FTA72" s="65"/>
      <c r="FTB72" s="66"/>
      <c r="FTD72" s="64"/>
      <c r="FTE72" s="1036"/>
      <c r="FTF72" s="1036"/>
      <c r="FTG72" s="65"/>
      <c r="FTH72" s="65"/>
      <c r="FTI72" s="65"/>
      <c r="FTJ72" s="66"/>
      <c r="FTL72" s="64"/>
      <c r="FTM72" s="1036"/>
      <c r="FTN72" s="1036"/>
      <c r="FTO72" s="65"/>
      <c r="FTP72" s="65"/>
      <c r="FTQ72" s="65"/>
      <c r="FTR72" s="66"/>
      <c r="FTT72" s="64"/>
      <c r="FTU72" s="1036"/>
      <c r="FTV72" s="1036"/>
      <c r="FTW72" s="65"/>
      <c r="FTX72" s="65"/>
      <c r="FTY72" s="65"/>
      <c r="FTZ72" s="66"/>
      <c r="FUB72" s="64"/>
      <c r="FUC72" s="1036"/>
      <c r="FUD72" s="1036"/>
      <c r="FUE72" s="65"/>
      <c r="FUF72" s="65"/>
      <c r="FUG72" s="65"/>
      <c r="FUH72" s="66"/>
      <c r="FUJ72" s="64"/>
      <c r="FUK72" s="1036"/>
      <c r="FUL72" s="1036"/>
      <c r="FUM72" s="65"/>
      <c r="FUN72" s="65"/>
      <c r="FUO72" s="65"/>
      <c r="FUP72" s="66"/>
      <c r="FUR72" s="64"/>
      <c r="FUS72" s="1036"/>
      <c r="FUT72" s="1036"/>
      <c r="FUU72" s="65"/>
      <c r="FUV72" s="65"/>
      <c r="FUW72" s="65"/>
      <c r="FUX72" s="66"/>
      <c r="FUZ72" s="64"/>
      <c r="FVA72" s="1036"/>
      <c r="FVB72" s="1036"/>
      <c r="FVC72" s="65"/>
      <c r="FVD72" s="65"/>
      <c r="FVE72" s="65"/>
      <c r="FVF72" s="66"/>
      <c r="FVH72" s="64"/>
      <c r="FVI72" s="1036"/>
      <c r="FVJ72" s="1036"/>
      <c r="FVK72" s="65"/>
      <c r="FVL72" s="65"/>
      <c r="FVM72" s="65"/>
      <c r="FVN72" s="66"/>
      <c r="FVP72" s="64"/>
      <c r="FVQ72" s="1036"/>
      <c r="FVR72" s="1036"/>
      <c r="FVS72" s="65"/>
      <c r="FVT72" s="65"/>
      <c r="FVU72" s="65"/>
      <c r="FVV72" s="66"/>
      <c r="FVX72" s="64"/>
      <c r="FVY72" s="1036"/>
      <c r="FVZ72" s="1036"/>
      <c r="FWA72" s="65"/>
      <c r="FWB72" s="65"/>
      <c r="FWC72" s="65"/>
      <c r="FWD72" s="66"/>
      <c r="FWF72" s="64"/>
      <c r="FWG72" s="1036"/>
      <c r="FWH72" s="1036"/>
      <c r="FWI72" s="65"/>
      <c r="FWJ72" s="65"/>
      <c r="FWK72" s="65"/>
      <c r="FWL72" s="66"/>
      <c r="FWN72" s="64"/>
      <c r="FWO72" s="1036"/>
      <c r="FWP72" s="1036"/>
      <c r="FWQ72" s="65"/>
      <c r="FWR72" s="65"/>
      <c r="FWS72" s="65"/>
      <c r="FWT72" s="66"/>
      <c r="FWV72" s="64"/>
      <c r="FWW72" s="1036"/>
      <c r="FWX72" s="1036"/>
      <c r="FWY72" s="65"/>
      <c r="FWZ72" s="65"/>
      <c r="FXA72" s="65"/>
      <c r="FXB72" s="66"/>
      <c r="FXD72" s="64"/>
      <c r="FXE72" s="1036"/>
      <c r="FXF72" s="1036"/>
      <c r="FXG72" s="65"/>
      <c r="FXH72" s="65"/>
      <c r="FXI72" s="65"/>
      <c r="FXJ72" s="66"/>
      <c r="FXL72" s="64"/>
      <c r="FXM72" s="1036"/>
      <c r="FXN72" s="1036"/>
      <c r="FXO72" s="65"/>
      <c r="FXP72" s="65"/>
      <c r="FXQ72" s="65"/>
      <c r="FXR72" s="66"/>
      <c r="FXT72" s="64"/>
      <c r="FXU72" s="1036"/>
      <c r="FXV72" s="1036"/>
      <c r="FXW72" s="65"/>
      <c r="FXX72" s="65"/>
      <c r="FXY72" s="65"/>
      <c r="FXZ72" s="66"/>
      <c r="FYB72" s="64"/>
      <c r="FYC72" s="1036"/>
      <c r="FYD72" s="1036"/>
      <c r="FYE72" s="65"/>
      <c r="FYF72" s="65"/>
      <c r="FYG72" s="65"/>
      <c r="FYH72" s="66"/>
      <c r="FYJ72" s="64"/>
      <c r="FYK72" s="1036"/>
      <c r="FYL72" s="1036"/>
      <c r="FYM72" s="65"/>
      <c r="FYN72" s="65"/>
      <c r="FYO72" s="65"/>
      <c r="FYP72" s="66"/>
      <c r="FYR72" s="64"/>
      <c r="FYS72" s="1036"/>
      <c r="FYT72" s="1036"/>
      <c r="FYU72" s="65"/>
      <c r="FYV72" s="65"/>
      <c r="FYW72" s="65"/>
      <c r="FYX72" s="66"/>
      <c r="FYZ72" s="64"/>
      <c r="FZA72" s="1036"/>
      <c r="FZB72" s="1036"/>
      <c r="FZC72" s="65"/>
      <c r="FZD72" s="65"/>
      <c r="FZE72" s="65"/>
      <c r="FZF72" s="66"/>
      <c r="FZH72" s="64"/>
      <c r="FZI72" s="1036"/>
      <c r="FZJ72" s="1036"/>
      <c r="FZK72" s="65"/>
      <c r="FZL72" s="65"/>
      <c r="FZM72" s="65"/>
      <c r="FZN72" s="66"/>
      <c r="FZP72" s="64"/>
      <c r="FZQ72" s="1036"/>
      <c r="FZR72" s="1036"/>
      <c r="FZS72" s="65"/>
      <c r="FZT72" s="65"/>
      <c r="FZU72" s="65"/>
      <c r="FZV72" s="66"/>
      <c r="FZX72" s="64"/>
      <c r="FZY72" s="1036"/>
      <c r="FZZ72" s="1036"/>
      <c r="GAA72" s="65"/>
      <c r="GAB72" s="65"/>
      <c r="GAC72" s="65"/>
      <c r="GAD72" s="66"/>
      <c r="GAF72" s="64"/>
      <c r="GAG72" s="1036"/>
      <c r="GAH72" s="1036"/>
      <c r="GAI72" s="65"/>
      <c r="GAJ72" s="65"/>
      <c r="GAK72" s="65"/>
      <c r="GAL72" s="66"/>
      <c r="GAN72" s="64"/>
      <c r="GAO72" s="1036"/>
      <c r="GAP72" s="1036"/>
      <c r="GAQ72" s="65"/>
      <c r="GAR72" s="65"/>
      <c r="GAS72" s="65"/>
      <c r="GAT72" s="66"/>
      <c r="GAV72" s="64"/>
      <c r="GAW72" s="1036"/>
      <c r="GAX72" s="1036"/>
      <c r="GAY72" s="65"/>
      <c r="GAZ72" s="65"/>
      <c r="GBA72" s="65"/>
      <c r="GBB72" s="66"/>
      <c r="GBD72" s="64"/>
      <c r="GBE72" s="1036"/>
      <c r="GBF72" s="1036"/>
      <c r="GBG72" s="65"/>
      <c r="GBH72" s="65"/>
      <c r="GBI72" s="65"/>
      <c r="GBJ72" s="66"/>
      <c r="GBL72" s="64"/>
      <c r="GBM72" s="1036"/>
      <c r="GBN72" s="1036"/>
      <c r="GBO72" s="65"/>
      <c r="GBP72" s="65"/>
      <c r="GBQ72" s="65"/>
      <c r="GBR72" s="66"/>
      <c r="GBT72" s="64"/>
      <c r="GBU72" s="1036"/>
      <c r="GBV72" s="1036"/>
      <c r="GBW72" s="65"/>
      <c r="GBX72" s="65"/>
      <c r="GBY72" s="65"/>
      <c r="GBZ72" s="66"/>
      <c r="GCB72" s="64"/>
      <c r="GCC72" s="1036"/>
      <c r="GCD72" s="1036"/>
      <c r="GCE72" s="65"/>
      <c r="GCF72" s="65"/>
      <c r="GCG72" s="65"/>
      <c r="GCH72" s="66"/>
      <c r="GCJ72" s="64"/>
      <c r="GCK72" s="1036"/>
      <c r="GCL72" s="1036"/>
      <c r="GCM72" s="65"/>
      <c r="GCN72" s="65"/>
      <c r="GCO72" s="65"/>
      <c r="GCP72" s="66"/>
      <c r="GCR72" s="64"/>
      <c r="GCS72" s="1036"/>
      <c r="GCT72" s="1036"/>
      <c r="GCU72" s="65"/>
      <c r="GCV72" s="65"/>
      <c r="GCW72" s="65"/>
      <c r="GCX72" s="66"/>
      <c r="GCZ72" s="64"/>
      <c r="GDA72" s="1036"/>
      <c r="GDB72" s="1036"/>
      <c r="GDC72" s="65"/>
      <c r="GDD72" s="65"/>
      <c r="GDE72" s="65"/>
      <c r="GDF72" s="66"/>
      <c r="GDH72" s="64"/>
      <c r="GDI72" s="1036"/>
      <c r="GDJ72" s="1036"/>
      <c r="GDK72" s="65"/>
      <c r="GDL72" s="65"/>
      <c r="GDM72" s="65"/>
      <c r="GDN72" s="66"/>
      <c r="GDP72" s="64"/>
      <c r="GDQ72" s="1036"/>
      <c r="GDR72" s="1036"/>
      <c r="GDS72" s="65"/>
      <c r="GDT72" s="65"/>
      <c r="GDU72" s="65"/>
      <c r="GDV72" s="66"/>
      <c r="GDX72" s="64"/>
      <c r="GDY72" s="1036"/>
      <c r="GDZ72" s="1036"/>
      <c r="GEA72" s="65"/>
      <c r="GEB72" s="65"/>
      <c r="GEC72" s="65"/>
      <c r="GED72" s="66"/>
      <c r="GEF72" s="64"/>
      <c r="GEG72" s="1036"/>
      <c r="GEH72" s="1036"/>
      <c r="GEI72" s="65"/>
      <c r="GEJ72" s="65"/>
      <c r="GEK72" s="65"/>
      <c r="GEL72" s="66"/>
      <c r="GEN72" s="64"/>
      <c r="GEO72" s="1036"/>
      <c r="GEP72" s="1036"/>
      <c r="GEQ72" s="65"/>
      <c r="GER72" s="65"/>
      <c r="GES72" s="65"/>
      <c r="GET72" s="66"/>
      <c r="GEV72" s="64"/>
      <c r="GEW72" s="1036"/>
      <c r="GEX72" s="1036"/>
      <c r="GEY72" s="65"/>
      <c r="GEZ72" s="65"/>
      <c r="GFA72" s="65"/>
      <c r="GFB72" s="66"/>
      <c r="GFD72" s="64"/>
      <c r="GFE72" s="1036"/>
      <c r="GFF72" s="1036"/>
      <c r="GFG72" s="65"/>
      <c r="GFH72" s="65"/>
      <c r="GFI72" s="65"/>
      <c r="GFJ72" s="66"/>
      <c r="GFL72" s="64"/>
      <c r="GFM72" s="1036"/>
      <c r="GFN72" s="1036"/>
      <c r="GFO72" s="65"/>
      <c r="GFP72" s="65"/>
      <c r="GFQ72" s="65"/>
      <c r="GFR72" s="66"/>
      <c r="GFT72" s="64"/>
      <c r="GFU72" s="1036"/>
      <c r="GFV72" s="1036"/>
      <c r="GFW72" s="65"/>
      <c r="GFX72" s="65"/>
      <c r="GFY72" s="65"/>
      <c r="GFZ72" s="66"/>
      <c r="GGB72" s="64"/>
      <c r="GGC72" s="1036"/>
      <c r="GGD72" s="1036"/>
      <c r="GGE72" s="65"/>
      <c r="GGF72" s="65"/>
      <c r="GGG72" s="65"/>
      <c r="GGH72" s="66"/>
      <c r="GGJ72" s="64"/>
      <c r="GGK72" s="1036"/>
      <c r="GGL72" s="1036"/>
      <c r="GGM72" s="65"/>
      <c r="GGN72" s="65"/>
      <c r="GGO72" s="65"/>
      <c r="GGP72" s="66"/>
      <c r="GGR72" s="64"/>
      <c r="GGS72" s="1036"/>
      <c r="GGT72" s="1036"/>
      <c r="GGU72" s="65"/>
      <c r="GGV72" s="65"/>
      <c r="GGW72" s="65"/>
      <c r="GGX72" s="66"/>
      <c r="GGZ72" s="64"/>
      <c r="GHA72" s="1036"/>
      <c r="GHB72" s="1036"/>
      <c r="GHC72" s="65"/>
      <c r="GHD72" s="65"/>
      <c r="GHE72" s="65"/>
      <c r="GHF72" s="66"/>
      <c r="GHH72" s="64"/>
      <c r="GHI72" s="1036"/>
      <c r="GHJ72" s="1036"/>
      <c r="GHK72" s="65"/>
      <c r="GHL72" s="65"/>
      <c r="GHM72" s="65"/>
      <c r="GHN72" s="66"/>
      <c r="GHP72" s="64"/>
      <c r="GHQ72" s="1036"/>
      <c r="GHR72" s="1036"/>
      <c r="GHS72" s="65"/>
      <c r="GHT72" s="65"/>
      <c r="GHU72" s="65"/>
      <c r="GHV72" s="66"/>
      <c r="GHX72" s="64"/>
      <c r="GHY72" s="1036"/>
      <c r="GHZ72" s="1036"/>
      <c r="GIA72" s="65"/>
      <c r="GIB72" s="65"/>
      <c r="GIC72" s="65"/>
      <c r="GID72" s="66"/>
      <c r="GIF72" s="64"/>
      <c r="GIG72" s="1036"/>
      <c r="GIH72" s="1036"/>
      <c r="GII72" s="65"/>
      <c r="GIJ72" s="65"/>
      <c r="GIK72" s="65"/>
      <c r="GIL72" s="66"/>
      <c r="GIN72" s="64"/>
      <c r="GIO72" s="1036"/>
      <c r="GIP72" s="1036"/>
      <c r="GIQ72" s="65"/>
      <c r="GIR72" s="65"/>
      <c r="GIS72" s="65"/>
      <c r="GIT72" s="66"/>
      <c r="GIV72" s="64"/>
      <c r="GIW72" s="1036"/>
      <c r="GIX72" s="1036"/>
      <c r="GIY72" s="65"/>
      <c r="GIZ72" s="65"/>
      <c r="GJA72" s="65"/>
      <c r="GJB72" s="66"/>
      <c r="GJD72" s="64"/>
      <c r="GJE72" s="1036"/>
      <c r="GJF72" s="1036"/>
      <c r="GJG72" s="65"/>
      <c r="GJH72" s="65"/>
      <c r="GJI72" s="65"/>
      <c r="GJJ72" s="66"/>
      <c r="GJL72" s="64"/>
      <c r="GJM72" s="1036"/>
      <c r="GJN72" s="1036"/>
      <c r="GJO72" s="65"/>
      <c r="GJP72" s="65"/>
      <c r="GJQ72" s="65"/>
      <c r="GJR72" s="66"/>
      <c r="GJT72" s="64"/>
      <c r="GJU72" s="1036"/>
      <c r="GJV72" s="1036"/>
      <c r="GJW72" s="65"/>
      <c r="GJX72" s="65"/>
      <c r="GJY72" s="65"/>
      <c r="GJZ72" s="66"/>
      <c r="GKB72" s="64"/>
      <c r="GKC72" s="1036"/>
      <c r="GKD72" s="1036"/>
      <c r="GKE72" s="65"/>
      <c r="GKF72" s="65"/>
      <c r="GKG72" s="65"/>
      <c r="GKH72" s="66"/>
      <c r="GKJ72" s="64"/>
      <c r="GKK72" s="1036"/>
      <c r="GKL72" s="1036"/>
      <c r="GKM72" s="65"/>
      <c r="GKN72" s="65"/>
      <c r="GKO72" s="65"/>
      <c r="GKP72" s="66"/>
      <c r="GKR72" s="64"/>
      <c r="GKS72" s="1036"/>
      <c r="GKT72" s="1036"/>
      <c r="GKU72" s="65"/>
      <c r="GKV72" s="65"/>
      <c r="GKW72" s="65"/>
      <c r="GKX72" s="66"/>
      <c r="GKZ72" s="64"/>
      <c r="GLA72" s="1036"/>
      <c r="GLB72" s="1036"/>
      <c r="GLC72" s="65"/>
      <c r="GLD72" s="65"/>
      <c r="GLE72" s="65"/>
      <c r="GLF72" s="66"/>
      <c r="GLH72" s="64"/>
      <c r="GLI72" s="1036"/>
      <c r="GLJ72" s="1036"/>
      <c r="GLK72" s="65"/>
      <c r="GLL72" s="65"/>
      <c r="GLM72" s="65"/>
      <c r="GLN72" s="66"/>
      <c r="GLP72" s="64"/>
      <c r="GLQ72" s="1036"/>
      <c r="GLR72" s="1036"/>
      <c r="GLS72" s="65"/>
      <c r="GLT72" s="65"/>
      <c r="GLU72" s="65"/>
      <c r="GLV72" s="66"/>
      <c r="GLX72" s="64"/>
      <c r="GLY72" s="1036"/>
      <c r="GLZ72" s="1036"/>
      <c r="GMA72" s="65"/>
      <c r="GMB72" s="65"/>
      <c r="GMC72" s="65"/>
      <c r="GMD72" s="66"/>
      <c r="GMF72" s="64"/>
      <c r="GMG72" s="1036"/>
      <c r="GMH72" s="1036"/>
      <c r="GMI72" s="65"/>
      <c r="GMJ72" s="65"/>
      <c r="GMK72" s="65"/>
      <c r="GML72" s="66"/>
      <c r="GMN72" s="64"/>
      <c r="GMO72" s="1036"/>
      <c r="GMP72" s="1036"/>
      <c r="GMQ72" s="65"/>
      <c r="GMR72" s="65"/>
      <c r="GMS72" s="65"/>
      <c r="GMT72" s="66"/>
      <c r="GMV72" s="64"/>
      <c r="GMW72" s="1036"/>
      <c r="GMX72" s="1036"/>
      <c r="GMY72" s="65"/>
      <c r="GMZ72" s="65"/>
      <c r="GNA72" s="65"/>
      <c r="GNB72" s="66"/>
      <c r="GND72" s="64"/>
      <c r="GNE72" s="1036"/>
      <c r="GNF72" s="1036"/>
      <c r="GNG72" s="65"/>
      <c r="GNH72" s="65"/>
      <c r="GNI72" s="65"/>
      <c r="GNJ72" s="66"/>
      <c r="GNL72" s="64"/>
      <c r="GNM72" s="1036"/>
      <c r="GNN72" s="1036"/>
      <c r="GNO72" s="65"/>
      <c r="GNP72" s="65"/>
      <c r="GNQ72" s="65"/>
      <c r="GNR72" s="66"/>
      <c r="GNT72" s="64"/>
      <c r="GNU72" s="1036"/>
      <c r="GNV72" s="1036"/>
      <c r="GNW72" s="65"/>
      <c r="GNX72" s="65"/>
      <c r="GNY72" s="65"/>
      <c r="GNZ72" s="66"/>
      <c r="GOB72" s="64"/>
      <c r="GOC72" s="1036"/>
      <c r="GOD72" s="1036"/>
      <c r="GOE72" s="65"/>
      <c r="GOF72" s="65"/>
      <c r="GOG72" s="65"/>
      <c r="GOH72" s="66"/>
      <c r="GOJ72" s="64"/>
      <c r="GOK72" s="1036"/>
      <c r="GOL72" s="1036"/>
      <c r="GOM72" s="65"/>
      <c r="GON72" s="65"/>
      <c r="GOO72" s="65"/>
      <c r="GOP72" s="66"/>
      <c r="GOR72" s="64"/>
      <c r="GOS72" s="1036"/>
      <c r="GOT72" s="1036"/>
      <c r="GOU72" s="65"/>
      <c r="GOV72" s="65"/>
      <c r="GOW72" s="65"/>
      <c r="GOX72" s="66"/>
      <c r="GOZ72" s="64"/>
      <c r="GPA72" s="1036"/>
      <c r="GPB72" s="1036"/>
      <c r="GPC72" s="65"/>
      <c r="GPD72" s="65"/>
      <c r="GPE72" s="65"/>
      <c r="GPF72" s="66"/>
      <c r="GPH72" s="64"/>
      <c r="GPI72" s="1036"/>
      <c r="GPJ72" s="1036"/>
      <c r="GPK72" s="65"/>
      <c r="GPL72" s="65"/>
      <c r="GPM72" s="65"/>
      <c r="GPN72" s="66"/>
      <c r="GPP72" s="64"/>
      <c r="GPQ72" s="1036"/>
      <c r="GPR72" s="1036"/>
      <c r="GPS72" s="65"/>
      <c r="GPT72" s="65"/>
      <c r="GPU72" s="65"/>
      <c r="GPV72" s="66"/>
      <c r="GPX72" s="64"/>
      <c r="GPY72" s="1036"/>
      <c r="GPZ72" s="1036"/>
      <c r="GQA72" s="65"/>
      <c r="GQB72" s="65"/>
      <c r="GQC72" s="65"/>
      <c r="GQD72" s="66"/>
      <c r="GQF72" s="64"/>
      <c r="GQG72" s="1036"/>
      <c r="GQH72" s="1036"/>
      <c r="GQI72" s="65"/>
      <c r="GQJ72" s="65"/>
      <c r="GQK72" s="65"/>
      <c r="GQL72" s="66"/>
      <c r="GQN72" s="64"/>
      <c r="GQO72" s="1036"/>
      <c r="GQP72" s="1036"/>
      <c r="GQQ72" s="65"/>
      <c r="GQR72" s="65"/>
      <c r="GQS72" s="65"/>
      <c r="GQT72" s="66"/>
      <c r="GQV72" s="64"/>
      <c r="GQW72" s="1036"/>
      <c r="GQX72" s="1036"/>
      <c r="GQY72" s="65"/>
      <c r="GQZ72" s="65"/>
      <c r="GRA72" s="65"/>
      <c r="GRB72" s="66"/>
      <c r="GRD72" s="64"/>
      <c r="GRE72" s="1036"/>
      <c r="GRF72" s="1036"/>
      <c r="GRG72" s="65"/>
      <c r="GRH72" s="65"/>
      <c r="GRI72" s="65"/>
      <c r="GRJ72" s="66"/>
      <c r="GRL72" s="64"/>
      <c r="GRM72" s="1036"/>
      <c r="GRN72" s="1036"/>
      <c r="GRO72" s="65"/>
      <c r="GRP72" s="65"/>
      <c r="GRQ72" s="65"/>
      <c r="GRR72" s="66"/>
      <c r="GRT72" s="64"/>
      <c r="GRU72" s="1036"/>
      <c r="GRV72" s="1036"/>
      <c r="GRW72" s="65"/>
      <c r="GRX72" s="65"/>
      <c r="GRY72" s="65"/>
      <c r="GRZ72" s="66"/>
      <c r="GSB72" s="64"/>
      <c r="GSC72" s="1036"/>
      <c r="GSD72" s="1036"/>
      <c r="GSE72" s="65"/>
      <c r="GSF72" s="65"/>
      <c r="GSG72" s="65"/>
      <c r="GSH72" s="66"/>
      <c r="GSJ72" s="64"/>
      <c r="GSK72" s="1036"/>
      <c r="GSL72" s="1036"/>
      <c r="GSM72" s="65"/>
      <c r="GSN72" s="65"/>
      <c r="GSO72" s="65"/>
      <c r="GSP72" s="66"/>
      <c r="GSR72" s="64"/>
      <c r="GSS72" s="1036"/>
      <c r="GST72" s="1036"/>
      <c r="GSU72" s="65"/>
      <c r="GSV72" s="65"/>
      <c r="GSW72" s="65"/>
      <c r="GSX72" s="66"/>
      <c r="GSZ72" s="64"/>
      <c r="GTA72" s="1036"/>
      <c r="GTB72" s="1036"/>
      <c r="GTC72" s="65"/>
      <c r="GTD72" s="65"/>
      <c r="GTE72" s="65"/>
      <c r="GTF72" s="66"/>
      <c r="GTH72" s="64"/>
      <c r="GTI72" s="1036"/>
      <c r="GTJ72" s="1036"/>
      <c r="GTK72" s="65"/>
      <c r="GTL72" s="65"/>
      <c r="GTM72" s="65"/>
      <c r="GTN72" s="66"/>
      <c r="GTP72" s="64"/>
      <c r="GTQ72" s="1036"/>
      <c r="GTR72" s="1036"/>
      <c r="GTS72" s="65"/>
      <c r="GTT72" s="65"/>
      <c r="GTU72" s="65"/>
      <c r="GTV72" s="66"/>
      <c r="GTX72" s="64"/>
      <c r="GTY72" s="1036"/>
      <c r="GTZ72" s="1036"/>
      <c r="GUA72" s="65"/>
      <c r="GUB72" s="65"/>
      <c r="GUC72" s="65"/>
      <c r="GUD72" s="66"/>
      <c r="GUF72" s="64"/>
      <c r="GUG72" s="1036"/>
      <c r="GUH72" s="1036"/>
      <c r="GUI72" s="65"/>
      <c r="GUJ72" s="65"/>
      <c r="GUK72" s="65"/>
      <c r="GUL72" s="66"/>
      <c r="GUN72" s="64"/>
      <c r="GUO72" s="1036"/>
      <c r="GUP72" s="1036"/>
      <c r="GUQ72" s="65"/>
      <c r="GUR72" s="65"/>
      <c r="GUS72" s="65"/>
      <c r="GUT72" s="66"/>
      <c r="GUV72" s="64"/>
      <c r="GUW72" s="1036"/>
      <c r="GUX72" s="1036"/>
      <c r="GUY72" s="65"/>
      <c r="GUZ72" s="65"/>
      <c r="GVA72" s="65"/>
      <c r="GVB72" s="66"/>
      <c r="GVD72" s="64"/>
      <c r="GVE72" s="1036"/>
      <c r="GVF72" s="1036"/>
      <c r="GVG72" s="65"/>
      <c r="GVH72" s="65"/>
      <c r="GVI72" s="65"/>
      <c r="GVJ72" s="66"/>
      <c r="GVL72" s="64"/>
      <c r="GVM72" s="1036"/>
      <c r="GVN72" s="1036"/>
      <c r="GVO72" s="65"/>
      <c r="GVP72" s="65"/>
      <c r="GVQ72" s="65"/>
      <c r="GVR72" s="66"/>
      <c r="GVT72" s="64"/>
      <c r="GVU72" s="1036"/>
      <c r="GVV72" s="1036"/>
      <c r="GVW72" s="65"/>
      <c r="GVX72" s="65"/>
      <c r="GVY72" s="65"/>
      <c r="GVZ72" s="66"/>
      <c r="GWB72" s="64"/>
      <c r="GWC72" s="1036"/>
      <c r="GWD72" s="1036"/>
      <c r="GWE72" s="65"/>
      <c r="GWF72" s="65"/>
      <c r="GWG72" s="65"/>
      <c r="GWH72" s="66"/>
      <c r="GWJ72" s="64"/>
      <c r="GWK72" s="1036"/>
      <c r="GWL72" s="1036"/>
      <c r="GWM72" s="65"/>
      <c r="GWN72" s="65"/>
      <c r="GWO72" s="65"/>
      <c r="GWP72" s="66"/>
      <c r="GWR72" s="64"/>
      <c r="GWS72" s="1036"/>
      <c r="GWT72" s="1036"/>
      <c r="GWU72" s="65"/>
      <c r="GWV72" s="65"/>
      <c r="GWW72" s="65"/>
      <c r="GWX72" s="66"/>
      <c r="GWZ72" s="64"/>
      <c r="GXA72" s="1036"/>
      <c r="GXB72" s="1036"/>
      <c r="GXC72" s="65"/>
      <c r="GXD72" s="65"/>
      <c r="GXE72" s="65"/>
      <c r="GXF72" s="66"/>
      <c r="GXH72" s="64"/>
      <c r="GXI72" s="1036"/>
      <c r="GXJ72" s="1036"/>
      <c r="GXK72" s="65"/>
      <c r="GXL72" s="65"/>
      <c r="GXM72" s="65"/>
      <c r="GXN72" s="66"/>
      <c r="GXP72" s="64"/>
      <c r="GXQ72" s="1036"/>
      <c r="GXR72" s="1036"/>
      <c r="GXS72" s="65"/>
      <c r="GXT72" s="65"/>
      <c r="GXU72" s="65"/>
      <c r="GXV72" s="66"/>
      <c r="GXX72" s="64"/>
      <c r="GXY72" s="1036"/>
      <c r="GXZ72" s="1036"/>
      <c r="GYA72" s="65"/>
      <c r="GYB72" s="65"/>
      <c r="GYC72" s="65"/>
      <c r="GYD72" s="66"/>
      <c r="GYF72" s="64"/>
      <c r="GYG72" s="1036"/>
      <c r="GYH72" s="1036"/>
      <c r="GYI72" s="65"/>
      <c r="GYJ72" s="65"/>
      <c r="GYK72" s="65"/>
      <c r="GYL72" s="66"/>
      <c r="GYN72" s="64"/>
      <c r="GYO72" s="1036"/>
      <c r="GYP72" s="1036"/>
      <c r="GYQ72" s="65"/>
      <c r="GYR72" s="65"/>
      <c r="GYS72" s="65"/>
      <c r="GYT72" s="66"/>
      <c r="GYV72" s="64"/>
      <c r="GYW72" s="1036"/>
      <c r="GYX72" s="1036"/>
      <c r="GYY72" s="65"/>
      <c r="GYZ72" s="65"/>
      <c r="GZA72" s="65"/>
      <c r="GZB72" s="66"/>
      <c r="GZD72" s="64"/>
      <c r="GZE72" s="1036"/>
      <c r="GZF72" s="1036"/>
      <c r="GZG72" s="65"/>
      <c r="GZH72" s="65"/>
      <c r="GZI72" s="65"/>
      <c r="GZJ72" s="66"/>
      <c r="GZL72" s="64"/>
      <c r="GZM72" s="1036"/>
      <c r="GZN72" s="1036"/>
      <c r="GZO72" s="65"/>
      <c r="GZP72" s="65"/>
      <c r="GZQ72" s="65"/>
      <c r="GZR72" s="66"/>
      <c r="GZT72" s="64"/>
      <c r="GZU72" s="1036"/>
      <c r="GZV72" s="1036"/>
      <c r="GZW72" s="65"/>
      <c r="GZX72" s="65"/>
      <c r="GZY72" s="65"/>
      <c r="GZZ72" s="66"/>
      <c r="HAB72" s="64"/>
      <c r="HAC72" s="1036"/>
      <c r="HAD72" s="1036"/>
      <c r="HAE72" s="65"/>
      <c r="HAF72" s="65"/>
      <c r="HAG72" s="65"/>
      <c r="HAH72" s="66"/>
      <c r="HAJ72" s="64"/>
      <c r="HAK72" s="1036"/>
      <c r="HAL72" s="1036"/>
      <c r="HAM72" s="65"/>
      <c r="HAN72" s="65"/>
      <c r="HAO72" s="65"/>
      <c r="HAP72" s="66"/>
      <c r="HAR72" s="64"/>
      <c r="HAS72" s="1036"/>
      <c r="HAT72" s="1036"/>
      <c r="HAU72" s="65"/>
      <c r="HAV72" s="65"/>
      <c r="HAW72" s="65"/>
      <c r="HAX72" s="66"/>
      <c r="HAZ72" s="64"/>
      <c r="HBA72" s="1036"/>
      <c r="HBB72" s="1036"/>
      <c r="HBC72" s="65"/>
      <c r="HBD72" s="65"/>
      <c r="HBE72" s="65"/>
      <c r="HBF72" s="66"/>
      <c r="HBH72" s="64"/>
      <c r="HBI72" s="1036"/>
      <c r="HBJ72" s="1036"/>
      <c r="HBK72" s="65"/>
      <c r="HBL72" s="65"/>
      <c r="HBM72" s="65"/>
      <c r="HBN72" s="66"/>
      <c r="HBP72" s="64"/>
      <c r="HBQ72" s="1036"/>
      <c r="HBR72" s="1036"/>
      <c r="HBS72" s="65"/>
      <c r="HBT72" s="65"/>
      <c r="HBU72" s="65"/>
      <c r="HBV72" s="66"/>
      <c r="HBX72" s="64"/>
      <c r="HBY72" s="1036"/>
      <c r="HBZ72" s="1036"/>
      <c r="HCA72" s="65"/>
      <c r="HCB72" s="65"/>
      <c r="HCC72" s="65"/>
      <c r="HCD72" s="66"/>
      <c r="HCF72" s="64"/>
      <c r="HCG72" s="1036"/>
      <c r="HCH72" s="1036"/>
      <c r="HCI72" s="65"/>
      <c r="HCJ72" s="65"/>
      <c r="HCK72" s="65"/>
      <c r="HCL72" s="66"/>
      <c r="HCN72" s="64"/>
      <c r="HCO72" s="1036"/>
      <c r="HCP72" s="1036"/>
      <c r="HCQ72" s="65"/>
      <c r="HCR72" s="65"/>
      <c r="HCS72" s="65"/>
      <c r="HCT72" s="66"/>
      <c r="HCV72" s="64"/>
      <c r="HCW72" s="1036"/>
      <c r="HCX72" s="1036"/>
      <c r="HCY72" s="65"/>
      <c r="HCZ72" s="65"/>
      <c r="HDA72" s="65"/>
      <c r="HDB72" s="66"/>
      <c r="HDD72" s="64"/>
      <c r="HDE72" s="1036"/>
      <c r="HDF72" s="1036"/>
      <c r="HDG72" s="65"/>
      <c r="HDH72" s="65"/>
      <c r="HDI72" s="65"/>
      <c r="HDJ72" s="66"/>
      <c r="HDL72" s="64"/>
      <c r="HDM72" s="1036"/>
      <c r="HDN72" s="1036"/>
      <c r="HDO72" s="65"/>
      <c r="HDP72" s="65"/>
      <c r="HDQ72" s="65"/>
      <c r="HDR72" s="66"/>
      <c r="HDT72" s="64"/>
      <c r="HDU72" s="1036"/>
      <c r="HDV72" s="1036"/>
      <c r="HDW72" s="65"/>
      <c r="HDX72" s="65"/>
      <c r="HDY72" s="65"/>
      <c r="HDZ72" s="66"/>
      <c r="HEB72" s="64"/>
      <c r="HEC72" s="1036"/>
      <c r="HED72" s="1036"/>
      <c r="HEE72" s="65"/>
      <c r="HEF72" s="65"/>
      <c r="HEG72" s="65"/>
      <c r="HEH72" s="66"/>
      <c r="HEJ72" s="64"/>
      <c r="HEK72" s="1036"/>
      <c r="HEL72" s="1036"/>
      <c r="HEM72" s="65"/>
      <c r="HEN72" s="65"/>
      <c r="HEO72" s="65"/>
      <c r="HEP72" s="66"/>
      <c r="HER72" s="64"/>
      <c r="HES72" s="1036"/>
      <c r="HET72" s="1036"/>
      <c r="HEU72" s="65"/>
      <c r="HEV72" s="65"/>
      <c r="HEW72" s="65"/>
      <c r="HEX72" s="66"/>
      <c r="HEZ72" s="64"/>
      <c r="HFA72" s="1036"/>
      <c r="HFB72" s="1036"/>
      <c r="HFC72" s="65"/>
      <c r="HFD72" s="65"/>
      <c r="HFE72" s="65"/>
      <c r="HFF72" s="66"/>
      <c r="HFH72" s="64"/>
      <c r="HFI72" s="1036"/>
      <c r="HFJ72" s="1036"/>
      <c r="HFK72" s="65"/>
      <c r="HFL72" s="65"/>
      <c r="HFM72" s="65"/>
      <c r="HFN72" s="66"/>
      <c r="HFP72" s="64"/>
      <c r="HFQ72" s="1036"/>
      <c r="HFR72" s="1036"/>
      <c r="HFS72" s="65"/>
      <c r="HFT72" s="65"/>
      <c r="HFU72" s="65"/>
      <c r="HFV72" s="66"/>
      <c r="HFX72" s="64"/>
      <c r="HFY72" s="1036"/>
      <c r="HFZ72" s="1036"/>
      <c r="HGA72" s="65"/>
      <c r="HGB72" s="65"/>
      <c r="HGC72" s="65"/>
      <c r="HGD72" s="66"/>
      <c r="HGF72" s="64"/>
      <c r="HGG72" s="1036"/>
      <c r="HGH72" s="1036"/>
      <c r="HGI72" s="65"/>
      <c r="HGJ72" s="65"/>
      <c r="HGK72" s="65"/>
      <c r="HGL72" s="66"/>
      <c r="HGN72" s="64"/>
      <c r="HGO72" s="1036"/>
      <c r="HGP72" s="1036"/>
      <c r="HGQ72" s="65"/>
      <c r="HGR72" s="65"/>
      <c r="HGS72" s="65"/>
      <c r="HGT72" s="66"/>
      <c r="HGV72" s="64"/>
      <c r="HGW72" s="1036"/>
      <c r="HGX72" s="1036"/>
      <c r="HGY72" s="65"/>
      <c r="HGZ72" s="65"/>
      <c r="HHA72" s="65"/>
      <c r="HHB72" s="66"/>
      <c r="HHD72" s="64"/>
      <c r="HHE72" s="1036"/>
      <c r="HHF72" s="1036"/>
      <c r="HHG72" s="65"/>
      <c r="HHH72" s="65"/>
      <c r="HHI72" s="65"/>
      <c r="HHJ72" s="66"/>
      <c r="HHL72" s="64"/>
      <c r="HHM72" s="1036"/>
      <c r="HHN72" s="1036"/>
      <c r="HHO72" s="65"/>
      <c r="HHP72" s="65"/>
      <c r="HHQ72" s="65"/>
      <c r="HHR72" s="66"/>
      <c r="HHT72" s="64"/>
      <c r="HHU72" s="1036"/>
      <c r="HHV72" s="1036"/>
      <c r="HHW72" s="65"/>
      <c r="HHX72" s="65"/>
      <c r="HHY72" s="65"/>
      <c r="HHZ72" s="66"/>
      <c r="HIB72" s="64"/>
      <c r="HIC72" s="1036"/>
      <c r="HID72" s="1036"/>
      <c r="HIE72" s="65"/>
      <c r="HIF72" s="65"/>
      <c r="HIG72" s="65"/>
      <c r="HIH72" s="66"/>
      <c r="HIJ72" s="64"/>
      <c r="HIK72" s="1036"/>
      <c r="HIL72" s="1036"/>
      <c r="HIM72" s="65"/>
      <c r="HIN72" s="65"/>
      <c r="HIO72" s="65"/>
      <c r="HIP72" s="66"/>
      <c r="HIR72" s="64"/>
      <c r="HIS72" s="1036"/>
      <c r="HIT72" s="1036"/>
      <c r="HIU72" s="65"/>
      <c r="HIV72" s="65"/>
      <c r="HIW72" s="65"/>
      <c r="HIX72" s="66"/>
      <c r="HIZ72" s="64"/>
      <c r="HJA72" s="1036"/>
      <c r="HJB72" s="1036"/>
      <c r="HJC72" s="65"/>
      <c r="HJD72" s="65"/>
      <c r="HJE72" s="65"/>
      <c r="HJF72" s="66"/>
      <c r="HJH72" s="64"/>
      <c r="HJI72" s="1036"/>
      <c r="HJJ72" s="1036"/>
      <c r="HJK72" s="65"/>
      <c r="HJL72" s="65"/>
      <c r="HJM72" s="65"/>
      <c r="HJN72" s="66"/>
      <c r="HJP72" s="64"/>
      <c r="HJQ72" s="1036"/>
      <c r="HJR72" s="1036"/>
      <c r="HJS72" s="65"/>
      <c r="HJT72" s="65"/>
      <c r="HJU72" s="65"/>
      <c r="HJV72" s="66"/>
      <c r="HJX72" s="64"/>
      <c r="HJY72" s="1036"/>
      <c r="HJZ72" s="1036"/>
      <c r="HKA72" s="65"/>
      <c r="HKB72" s="65"/>
      <c r="HKC72" s="65"/>
      <c r="HKD72" s="66"/>
      <c r="HKF72" s="64"/>
      <c r="HKG72" s="1036"/>
      <c r="HKH72" s="1036"/>
      <c r="HKI72" s="65"/>
      <c r="HKJ72" s="65"/>
      <c r="HKK72" s="65"/>
      <c r="HKL72" s="66"/>
      <c r="HKN72" s="64"/>
      <c r="HKO72" s="1036"/>
      <c r="HKP72" s="1036"/>
      <c r="HKQ72" s="65"/>
      <c r="HKR72" s="65"/>
      <c r="HKS72" s="65"/>
      <c r="HKT72" s="66"/>
      <c r="HKV72" s="64"/>
      <c r="HKW72" s="1036"/>
      <c r="HKX72" s="1036"/>
      <c r="HKY72" s="65"/>
      <c r="HKZ72" s="65"/>
      <c r="HLA72" s="65"/>
      <c r="HLB72" s="66"/>
      <c r="HLD72" s="64"/>
      <c r="HLE72" s="1036"/>
      <c r="HLF72" s="1036"/>
      <c r="HLG72" s="65"/>
      <c r="HLH72" s="65"/>
      <c r="HLI72" s="65"/>
      <c r="HLJ72" s="66"/>
      <c r="HLL72" s="64"/>
      <c r="HLM72" s="1036"/>
      <c r="HLN72" s="1036"/>
      <c r="HLO72" s="65"/>
      <c r="HLP72" s="65"/>
      <c r="HLQ72" s="65"/>
      <c r="HLR72" s="66"/>
      <c r="HLT72" s="64"/>
      <c r="HLU72" s="1036"/>
      <c r="HLV72" s="1036"/>
      <c r="HLW72" s="65"/>
      <c r="HLX72" s="65"/>
      <c r="HLY72" s="65"/>
      <c r="HLZ72" s="66"/>
      <c r="HMB72" s="64"/>
      <c r="HMC72" s="1036"/>
      <c r="HMD72" s="1036"/>
      <c r="HME72" s="65"/>
      <c r="HMF72" s="65"/>
      <c r="HMG72" s="65"/>
      <c r="HMH72" s="66"/>
      <c r="HMJ72" s="64"/>
      <c r="HMK72" s="1036"/>
      <c r="HML72" s="1036"/>
      <c r="HMM72" s="65"/>
      <c r="HMN72" s="65"/>
      <c r="HMO72" s="65"/>
      <c r="HMP72" s="66"/>
      <c r="HMR72" s="64"/>
      <c r="HMS72" s="1036"/>
      <c r="HMT72" s="1036"/>
      <c r="HMU72" s="65"/>
      <c r="HMV72" s="65"/>
      <c r="HMW72" s="65"/>
      <c r="HMX72" s="66"/>
      <c r="HMZ72" s="64"/>
      <c r="HNA72" s="1036"/>
      <c r="HNB72" s="1036"/>
      <c r="HNC72" s="65"/>
      <c r="HND72" s="65"/>
      <c r="HNE72" s="65"/>
      <c r="HNF72" s="66"/>
      <c r="HNH72" s="64"/>
      <c r="HNI72" s="1036"/>
      <c r="HNJ72" s="1036"/>
      <c r="HNK72" s="65"/>
      <c r="HNL72" s="65"/>
      <c r="HNM72" s="65"/>
      <c r="HNN72" s="66"/>
      <c r="HNP72" s="64"/>
      <c r="HNQ72" s="1036"/>
      <c r="HNR72" s="1036"/>
      <c r="HNS72" s="65"/>
      <c r="HNT72" s="65"/>
      <c r="HNU72" s="65"/>
      <c r="HNV72" s="66"/>
      <c r="HNX72" s="64"/>
      <c r="HNY72" s="1036"/>
      <c r="HNZ72" s="1036"/>
      <c r="HOA72" s="65"/>
      <c r="HOB72" s="65"/>
      <c r="HOC72" s="65"/>
      <c r="HOD72" s="66"/>
      <c r="HOF72" s="64"/>
      <c r="HOG72" s="1036"/>
      <c r="HOH72" s="1036"/>
      <c r="HOI72" s="65"/>
      <c r="HOJ72" s="65"/>
      <c r="HOK72" s="65"/>
      <c r="HOL72" s="66"/>
      <c r="HON72" s="64"/>
      <c r="HOO72" s="1036"/>
      <c r="HOP72" s="1036"/>
      <c r="HOQ72" s="65"/>
      <c r="HOR72" s="65"/>
      <c r="HOS72" s="65"/>
      <c r="HOT72" s="66"/>
      <c r="HOV72" s="64"/>
      <c r="HOW72" s="1036"/>
      <c r="HOX72" s="1036"/>
      <c r="HOY72" s="65"/>
      <c r="HOZ72" s="65"/>
      <c r="HPA72" s="65"/>
      <c r="HPB72" s="66"/>
      <c r="HPD72" s="64"/>
      <c r="HPE72" s="1036"/>
      <c r="HPF72" s="1036"/>
      <c r="HPG72" s="65"/>
      <c r="HPH72" s="65"/>
      <c r="HPI72" s="65"/>
      <c r="HPJ72" s="66"/>
      <c r="HPL72" s="64"/>
      <c r="HPM72" s="1036"/>
      <c r="HPN72" s="1036"/>
      <c r="HPO72" s="65"/>
      <c r="HPP72" s="65"/>
      <c r="HPQ72" s="65"/>
      <c r="HPR72" s="66"/>
      <c r="HPT72" s="64"/>
      <c r="HPU72" s="1036"/>
      <c r="HPV72" s="1036"/>
      <c r="HPW72" s="65"/>
      <c r="HPX72" s="65"/>
      <c r="HPY72" s="65"/>
      <c r="HPZ72" s="66"/>
      <c r="HQB72" s="64"/>
      <c r="HQC72" s="1036"/>
      <c r="HQD72" s="1036"/>
      <c r="HQE72" s="65"/>
      <c r="HQF72" s="65"/>
      <c r="HQG72" s="65"/>
      <c r="HQH72" s="66"/>
      <c r="HQJ72" s="64"/>
      <c r="HQK72" s="1036"/>
      <c r="HQL72" s="1036"/>
      <c r="HQM72" s="65"/>
      <c r="HQN72" s="65"/>
      <c r="HQO72" s="65"/>
      <c r="HQP72" s="66"/>
      <c r="HQR72" s="64"/>
      <c r="HQS72" s="1036"/>
      <c r="HQT72" s="1036"/>
      <c r="HQU72" s="65"/>
      <c r="HQV72" s="65"/>
      <c r="HQW72" s="65"/>
      <c r="HQX72" s="66"/>
      <c r="HQZ72" s="64"/>
      <c r="HRA72" s="1036"/>
      <c r="HRB72" s="1036"/>
      <c r="HRC72" s="65"/>
      <c r="HRD72" s="65"/>
      <c r="HRE72" s="65"/>
      <c r="HRF72" s="66"/>
      <c r="HRH72" s="64"/>
      <c r="HRI72" s="1036"/>
      <c r="HRJ72" s="1036"/>
      <c r="HRK72" s="65"/>
      <c r="HRL72" s="65"/>
      <c r="HRM72" s="65"/>
      <c r="HRN72" s="66"/>
      <c r="HRP72" s="64"/>
      <c r="HRQ72" s="1036"/>
      <c r="HRR72" s="1036"/>
      <c r="HRS72" s="65"/>
      <c r="HRT72" s="65"/>
      <c r="HRU72" s="65"/>
      <c r="HRV72" s="66"/>
      <c r="HRX72" s="64"/>
      <c r="HRY72" s="1036"/>
      <c r="HRZ72" s="1036"/>
      <c r="HSA72" s="65"/>
      <c r="HSB72" s="65"/>
      <c r="HSC72" s="65"/>
      <c r="HSD72" s="66"/>
      <c r="HSF72" s="64"/>
      <c r="HSG72" s="1036"/>
      <c r="HSH72" s="1036"/>
      <c r="HSI72" s="65"/>
      <c r="HSJ72" s="65"/>
      <c r="HSK72" s="65"/>
      <c r="HSL72" s="66"/>
      <c r="HSN72" s="64"/>
      <c r="HSO72" s="1036"/>
      <c r="HSP72" s="1036"/>
      <c r="HSQ72" s="65"/>
      <c r="HSR72" s="65"/>
      <c r="HSS72" s="65"/>
      <c r="HST72" s="66"/>
      <c r="HSV72" s="64"/>
      <c r="HSW72" s="1036"/>
      <c r="HSX72" s="1036"/>
      <c r="HSY72" s="65"/>
      <c r="HSZ72" s="65"/>
      <c r="HTA72" s="65"/>
      <c r="HTB72" s="66"/>
      <c r="HTD72" s="64"/>
      <c r="HTE72" s="1036"/>
      <c r="HTF72" s="1036"/>
      <c r="HTG72" s="65"/>
      <c r="HTH72" s="65"/>
      <c r="HTI72" s="65"/>
      <c r="HTJ72" s="66"/>
      <c r="HTL72" s="64"/>
      <c r="HTM72" s="1036"/>
      <c r="HTN72" s="1036"/>
      <c r="HTO72" s="65"/>
      <c r="HTP72" s="65"/>
      <c r="HTQ72" s="65"/>
      <c r="HTR72" s="66"/>
      <c r="HTT72" s="64"/>
      <c r="HTU72" s="1036"/>
      <c r="HTV72" s="1036"/>
      <c r="HTW72" s="65"/>
      <c r="HTX72" s="65"/>
      <c r="HTY72" s="65"/>
      <c r="HTZ72" s="66"/>
      <c r="HUB72" s="64"/>
      <c r="HUC72" s="1036"/>
      <c r="HUD72" s="1036"/>
      <c r="HUE72" s="65"/>
      <c r="HUF72" s="65"/>
      <c r="HUG72" s="65"/>
      <c r="HUH72" s="66"/>
      <c r="HUJ72" s="64"/>
      <c r="HUK72" s="1036"/>
      <c r="HUL72" s="1036"/>
      <c r="HUM72" s="65"/>
      <c r="HUN72" s="65"/>
      <c r="HUO72" s="65"/>
      <c r="HUP72" s="66"/>
      <c r="HUR72" s="64"/>
      <c r="HUS72" s="1036"/>
      <c r="HUT72" s="1036"/>
      <c r="HUU72" s="65"/>
      <c r="HUV72" s="65"/>
      <c r="HUW72" s="65"/>
      <c r="HUX72" s="66"/>
      <c r="HUZ72" s="64"/>
      <c r="HVA72" s="1036"/>
      <c r="HVB72" s="1036"/>
      <c r="HVC72" s="65"/>
      <c r="HVD72" s="65"/>
      <c r="HVE72" s="65"/>
      <c r="HVF72" s="66"/>
      <c r="HVH72" s="64"/>
      <c r="HVI72" s="1036"/>
      <c r="HVJ72" s="1036"/>
      <c r="HVK72" s="65"/>
      <c r="HVL72" s="65"/>
      <c r="HVM72" s="65"/>
      <c r="HVN72" s="66"/>
      <c r="HVP72" s="64"/>
      <c r="HVQ72" s="1036"/>
      <c r="HVR72" s="1036"/>
      <c r="HVS72" s="65"/>
      <c r="HVT72" s="65"/>
      <c r="HVU72" s="65"/>
      <c r="HVV72" s="66"/>
      <c r="HVX72" s="64"/>
      <c r="HVY72" s="1036"/>
      <c r="HVZ72" s="1036"/>
      <c r="HWA72" s="65"/>
      <c r="HWB72" s="65"/>
      <c r="HWC72" s="65"/>
      <c r="HWD72" s="66"/>
      <c r="HWF72" s="64"/>
      <c r="HWG72" s="1036"/>
      <c r="HWH72" s="1036"/>
      <c r="HWI72" s="65"/>
      <c r="HWJ72" s="65"/>
      <c r="HWK72" s="65"/>
      <c r="HWL72" s="66"/>
      <c r="HWN72" s="64"/>
      <c r="HWO72" s="1036"/>
      <c r="HWP72" s="1036"/>
      <c r="HWQ72" s="65"/>
      <c r="HWR72" s="65"/>
      <c r="HWS72" s="65"/>
      <c r="HWT72" s="66"/>
      <c r="HWV72" s="64"/>
      <c r="HWW72" s="1036"/>
      <c r="HWX72" s="1036"/>
      <c r="HWY72" s="65"/>
      <c r="HWZ72" s="65"/>
      <c r="HXA72" s="65"/>
      <c r="HXB72" s="66"/>
      <c r="HXD72" s="64"/>
      <c r="HXE72" s="1036"/>
      <c r="HXF72" s="1036"/>
      <c r="HXG72" s="65"/>
      <c r="HXH72" s="65"/>
      <c r="HXI72" s="65"/>
      <c r="HXJ72" s="66"/>
      <c r="HXL72" s="64"/>
      <c r="HXM72" s="1036"/>
      <c r="HXN72" s="1036"/>
      <c r="HXO72" s="65"/>
      <c r="HXP72" s="65"/>
      <c r="HXQ72" s="65"/>
      <c r="HXR72" s="66"/>
      <c r="HXT72" s="64"/>
      <c r="HXU72" s="1036"/>
      <c r="HXV72" s="1036"/>
      <c r="HXW72" s="65"/>
      <c r="HXX72" s="65"/>
      <c r="HXY72" s="65"/>
      <c r="HXZ72" s="66"/>
      <c r="HYB72" s="64"/>
      <c r="HYC72" s="1036"/>
      <c r="HYD72" s="1036"/>
      <c r="HYE72" s="65"/>
      <c r="HYF72" s="65"/>
      <c r="HYG72" s="65"/>
      <c r="HYH72" s="66"/>
      <c r="HYJ72" s="64"/>
      <c r="HYK72" s="1036"/>
      <c r="HYL72" s="1036"/>
      <c r="HYM72" s="65"/>
      <c r="HYN72" s="65"/>
      <c r="HYO72" s="65"/>
      <c r="HYP72" s="66"/>
      <c r="HYR72" s="64"/>
      <c r="HYS72" s="1036"/>
      <c r="HYT72" s="1036"/>
      <c r="HYU72" s="65"/>
      <c r="HYV72" s="65"/>
      <c r="HYW72" s="65"/>
      <c r="HYX72" s="66"/>
      <c r="HYZ72" s="64"/>
      <c r="HZA72" s="1036"/>
      <c r="HZB72" s="1036"/>
      <c r="HZC72" s="65"/>
      <c r="HZD72" s="65"/>
      <c r="HZE72" s="65"/>
      <c r="HZF72" s="66"/>
      <c r="HZH72" s="64"/>
      <c r="HZI72" s="1036"/>
      <c r="HZJ72" s="1036"/>
      <c r="HZK72" s="65"/>
      <c r="HZL72" s="65"/>
      <c r="HZM72" s="65"/>
      <c r="HZN72" s="66"/>
      <c r="HZP72" s="64"/>
      <c r="HZQ72" s="1036"/>
      <c r="HZR72" s="1036"/>
      <c r="HZS72" s="65"/>
      <c r="HZT72" s="65"/>
      <c r="HZU72" s="65"/>
      <c r="HZV72" s="66"/>
      <c r="HZX72" s="64"/>
      <c r="HZY72" s="1036"/>
      <c r="HZZ72" s="1036"/>
      <c r="IAA72" s="65"/>
      <c r="IAB72" s="65"/>
      <c r="IAC72" s="65"/>
      <c r="IAD72" s="66"/>
      <c r="IAF72" s="64"/>
      <c r="IAG72" s="1036"/>
      <c r="IAH72" s="1036"/>
      <c r="IAI72" s="65"/>
      <c r="IAJ72" s="65"/>
      <c r="IAK72" s="65"/>
      <c r="IAL72" s="66"/>
      <c r="IAN72" s="64"/>
      <c r="IAO72" s="1036"/>
      <c r="IAP72" s="1036"/>
      <c r="IAQ72" s="65"/>
      <c r="IAR72" s="65"/>
      <c r="IAS72" s="65"/>
      <c r="IAT72" s="66"/>
      <c r="IAV72" s="64"/>
      <c r="IAW72" s="1036"/>
      <c r="IAX72" s="1036"/>
      <c r="IAY72" s="65"/>
      <c r="IAZ72" s="65"/>
      <c r="IBA72" s="65"/>
      <c r="IBB72" s="66"/>
      <c r="IBD72" s="64"/>
      <c r="IBE72" s="1036"/>
      <c r="IBF72" s="1036"/>
      <c r="IBG72" s="65"/>
      <c r="IBH72" s="65"/>
      <c r="IBI72" s="65"/>
      <c r="IBJ72" s="66"/>
      <c r="IBL72" s="64"/>
      <c r="IBM72" s="1036"/>
      <c r="IBN72" s="1036"/>
      <c r="IBO72" s="65"/>
      <c r="IBP72" s="65"/>
      <c r="IBQ72" s="65"/>
      <c r="IBR72" s="66"/>
      <c r="IBT72" s="64"/>
      <c r="IBU72" s="1036"/>
      <c r="IBV72" s="1036"/>
      <c r="IBW72" s="65"/>
      <c r="IBX72" s="65"/>
      <c r="IBY72" s="65"/>
      <c r="IBZ72" s="66"/>
      <c r="ICB72" s="64"/>
      <c r="ICC72" s="1036"/>
      <c r="ICD72" s="1036"/>
      <c r="ICE72" s="65"/>
      <c r="ICF72" s="65"/>
      <c r="ICG72" s="65"/>
      <c r="ICH72" s="66"/>
      <c r="ICJ72" s="64"/>
      <c r="ICK72" s="1036"/>
      <c r="ICL72" s="1036"/>
      <c r="ICM72" s="65"/>
      <c r="ICN72" s="65"/>
      <c r="ICO72" s="65"/>
      <c r="ICP72" s="66"/>
      <c r="ICR72" s="64"/>
      <c r="ICS72" s="1036"/>
      <c r="ICT72" s="1036"/>
      <c r="ICU72" s="65"/>
      <c r="ICV72" s="65"/>
      <c r="ICW72" s="65"/>
      <c r="ICX72" s="66"/>
      <c r="ICZ72" s="64"/>
      <c r="IDA72" s="1036"/>
      <c r="IDB72" s="1036"/>
      <c r="IDC72" s="65"/>
      <c r="IDD72" s="65"/>
      <c r="IDE72" s="65"/>
      <c r="IDF72" s="66"/>
      <c r="IDH72" s="64"/>
      <c r="IDI72" s="1036"/>
      <c r="IDJ72" s="1036"/>
      <c r="IDK72" s="65"/>
      <c r="IDL72" s="65"/>
      <c r="IDM72" s="65"/>
      <c r="IDN72" s="66"/>
      <c r="IDP72" s="64"/>
      <c r="IDQ72" s="1036"/>
      <c r="IDR72" s="1036"/>
      <c r="IDS72" s="65"/>
      <c r="IDT72" s="65"/>
      <c r="IDU72" s="65"/>
      <c r="IDV72" s="66"/>
      <c r="IDX72" s="64"/>
      <c r="IDY72" s="1036"/>
      <c r="IDZ72" s="1036"/>
      <c r="IEA72" s="65"/>
      <c r="IEB72" s="65"/>
      <c r="IEC72" s="65"/>
      <c r="IED72" s="66"/>
      <c r="IEF72" s="64"/>
      <c r="IEG72" s="1036"/>
      <c r="IEH72" s="1036"/>
      <c r="IEI72" s="65"/>
      <c r="IEJ72" s="65"/>
      <c r="IEK72" s="65"/>
      <c r="IEL72" s="66"/>
      <c r="IEN72" s="64"/>
      <c r="IEO72" s="1036"/>
      <c r="IEP72" s="1036"/>
      <c r="IEQ72" s="65"/>
      <c r="IER72" s="65"/>
      <c r="IES72" s="65"/>
      <c r="IET72" s="66"/>
      <c r="IEV72" s="64"/>
      <c r="IEW72" s="1036"/>
      <c r="IEX72" s="1036"/>
      <c r="IEY72" s="65"/>
      <c r="IEZ72" s="65"/>
      <c r="IFA72" s="65"/>
      <c r="IFB72" s="66"/>
      <c r="IFD72" s="64"/>
      <c r="IFE72" s="1036"/>
      <c r="IFF72" s="1036"/>
      <c r="IFG72" s="65"/>
      <c r="IFH72" s="65"/>
      <c r="IFI72" s="65"/>
      <c r="IFJ72" s="66"/>
      <c r="IFL72" s="64"/>
      <c r="IFM72" s="1036"/>
      <c r="IFN72" s="1036"/>
      <c r="IFO72" s="65"/>
      <c r="IFP72" s="65"/>
      <c r="IFQ72" s="65"/>
      <c r="IFR72" s="66"/>
      <c r="IFT72" s="64"/>
      <c r="IFU72" s="1036"/>
      <c r="IFV72" s="1036"/>
      <c r="IFW72" s="65"/>
      <c r="IFX72" s="65"/>
      <c r="IFY72" s="65"/>
      <c r="IFZ72" s="66"/>
      <c r="IGB72" s="64"/>
      <c r="IGC72" s="1036"/>
      <c r="IGD72" s="1036"/>
      <c r="IGE72" s="65"/>
      <c r="IGF72" s="65"/>
      <c r="IGG72" s="65"/>
      <c r="IGH72" s="66"/>
      <c r="IGJ72" s="64"/>
      <c r="IGK72" s="1036"/>
      <c r="IGL72" s="1036"/>
      <c r="IGM72" s="65"/>
      <c r="IGN72" s="65"/>
      <c r="IGO72" s="65"/>
      <c r="IGP72" s="66"/>
      <c r="IGR72" s="64"/>
      <c r="IGS72" s="1036"/>
      <c r="IGT72" s="1036"/>
      <c r="IGU72" s="65"/>
      <c r="IGV72" s="65"/>
      <c r="IGW72" s="65"/>
      <c r="IGX72" s="66"/>
      <c r="IGZ72" s="64"/>
      <c r="IHA72" s="1036"/>
      <c r="IHB72" s="1036"/>
      <c r="IHC72" s="65"/>
      <c r="IHD72" s="65"/>
      <c r="IHE72" s="65"/>
      <c r="IHF72" s="66"/>
      <c r="IHH72" s="64"/>
      <c r="IHI72" s="1036"/>
      <c r="IHJ72" s="1036"/>
      <c r="IHK72" s="65"/>
      <c r="IHL72" s="65"/>
      <c r="IHM72" s="65"/>
      <c r="IHN72" s="66"/>
      <c r="IHP72" s="64"/>
      <c r="IHQ72" s="1036"/>
      <c r="IHR72" s="1036"/>
      <c r="IHS72" s="65"/>
      <c r="IHT72" s="65"/>
      <c r="IHU72" s="65"/>
      <c r="IHV72" s="66"/>
      <c r="IHX72" s="64"/>
      <c r="IHY72" s="1036"/>
      <c r="IHZ72" s="1036"/>
      <c r="IIA72" s="65"/>
      <c r="IIB72" s="65"/>
      <c r="IIC72" s="65"/>
      <c r="IID72" s="66"/>
      <c r="IIF72" s="64"/>
      <c r="IIG72" s="1036"/>
      <c r="IIH72" s="1036"/>
      <c r="III72" s="65"/>
      <c r="IIJ72" s="65"/>
      <c r="IIK72" s="65"/>
      <c r="IIL72" s="66"/>
      <c r="IIN72" s="64"/>
      <c r="IIO72" s="1036"/>
      <c r="IIP72" s="1036"/>
      <c r="IIQ72" s="65"/>
      <c r="IIR72" s="65"/>
      <c r="IIS72" s="65"/>
      <c r="IIT72" s="66"/>
      <c r="IIV72" s="64"/>
      <c r="IIW72" s="1036"/>
      <c r="IIX72" s="1036"/>
      <c r="IIY72" s="65"/>
      <c r="IIZ72" s="65"/>
      <c r="IJA72" s="65"/>
      <c r="IJB72" s="66"/>
      <c r="IJD72" s="64"/>
      <c r="IJE72" s="1036"/>
      <c r="IJF72" s="1036"/>
      <c r="IJG72" s="65"/>
      <c r="IJH72" s="65"/>
      <c r="IJI72" s="65"/>
      <c r="IJJ72" s="66"/>
      <c r="IJL72" s="64"/>
      <c r="IJM72" s="1036"/>
      <c r="IJN72" s="1036"/>
      <c r="IJO72" s="65"/>
      <c r="IJP72" s="65"/>
      <c r="IJQ72" s="65"/>
      <c r="IJR72" s="66"/>
      <c r="IJT72" s="64"/>
      <c r="IJU72" s="1036"/>
      <c r="IJV72" s="1036"/>
      <c r="IJW72" s="65"/>
      <c r="IJX72" s="65"/>
      <c r="IJY72" s="65"/>
      <c r="IJZ72" s="66"/>
      <c r="IKB72" s="64"/>
      <c r="IKC72" s="1036"/>
      <c r="IKD72" s="1036"/>
      <c r="IKE72" s="65"/>
      <c r="IKF72" s="65"/>
      <c r="IKG72" s="65"/>
      <c r="IKH72" s="66"/>
      <c r="IKJ72" s="64"/>
      <c r="IKK72" s="1036"/>
      <c r="IKL72" s="1036"/>
      <c r="IKM72" s="65"/>
      <c r="IKN72" s="65"/>
      <c r="IKO72" s="65"/>
      <c r="IKP72" s="66"/>
      <c r="IKR72" s="64"/>
      <c r="IKS72" s="1036"/>
      <c r="IKT72" s="1036"/>
      <c r="IKU72" s="65"/>
      <c r="IKV72" s="65"/>
      <c r="IKW72" s="65"/>
      <c r="IKX72" s="66"/>
      <c r="IKZ72" s="64"/>
      <c r="ILA72" s="1036"/>
      <c r="ILB72" s="1036"/>
      <c r="ILC72" s="65"/>
      <c r="ILD72" s="65"/>
      <c r="ILE72" s="65"/>
      <c r="ILF72" s="66"/>
      <c r="ILH72" s="64"/>
      <c r="ILI72" s="1036"/>
      <c r="ILJ72" s="1036"/>
      <c r="ILK72" s="65"/>
      <c r="ILL72" s="65"/>
      <c r="ILM72" s="65"/>
      <c r="ILN72" s="66"/>
      <c r="ILP72" s="64"/>
      <c r="ILQ72" s="1036"/>
      <c r="ILR72" s="1036"/>
      <c r="ILS72" s="65"/>
      <c r="ILT72" s="65"/>
      <c r="ILU72" s="65"/>
      <c r="ILV72" s="66"/>
      <c r="ILX72" s="64"/>
      <c r="ILY72" s="1036"/>
      <c r="ILZ72" s="1036"/>
      <c r="IMA72" s="65"/>
      <c r="IMB72" s="65"/>
      <c r="IMC72" s="65"/>
      <c r="IMD72" s="66"/>
      <c r="IMF72" s="64"/>
      <c r="IMG72" s="1036"/>
      <c r="IMH72" s="1036"/>
      <c r="IMI72" s="65"/>
      <c r="IMJ72" s="65"/>
      <c r="IMK72" s="65"/>
      <c r="IML72" s="66"/>
      <c r="IMN72" s="64"/>
      <c r="IMO72" s="1036"/>
      <c r="IMP72" s="1036"/>
      <c r="IMQ72" s="65"/>
      <c r="IMR72" s="65"/>
      <c r="IMS72" s="65"/>
      <c r="IMT72" s="66"/>
      <c r="IMV72" s="64"/>
      <c r="IMW72" s="1036"/>
      <c r="IMX72" s="1036"/>
      <c r="IMY72" s="65"/>
      <c r="IMZ72" s="65"/>
      <c r="INA72" s="65"/>
      <c r="INB72" s="66"/>
      <c r="IND72" s="64"/>
      <c r="INE72" s="1036"/>
      <c r="INF72" s="1036"/>
      <c r="ING72" s="65"/>
      <c r="INH72" s="65"/>
      <c r="INI72" s="65"/>
      <c r="INJ72" s="66"/>
      <c r="INL72" s="64"/>
      <c r="INM72" s="1036"/>
      <c r="INN72" s="1036"/>
      <c r="INO72" s="65"/>
      <c r="INP72" s="65"/>
      <c r="INQ72" s="65"/>
      <c r="INR72" s="66"/>
      <c r="INT72" s="64"/>
      <c r="INU72" s="1036"/>
      <c r="INV72" s="1036"/>
      <c r="INW72" s="65"/>
      <c r="INX72" s="65"/>
      <c r="INY72" s="65"/>
      <c r="INZ72" s="66"/>
      <c r="IOB72" s="64"/>
      <c r="IOC72" s="1036"/>
      <c r="IOD72" s="1036"/>
      <c r="IOE72" s="65"/>
      <c r="IOF72" s="65"/>
      <c r="IOG72" s="65"/>
      <c r="IOH72" s="66"/>
      <c r="IOJ72" s="64"/>
      <c r="IOK72" s="1036"/>
      <c r="IOL72" s="1036"/>
      <c r="IOM72" s="65"/>
      <c r="ION72" s="65"/>
      <c r="IOO72" s="65"/>
      <c r="IOP72" s="66"/>
      <c r="IOR72" s="64"/>
      <c r="IOS72" s="1036"/>
      <c r="IOT72" s="1036"/>
      <c r="IOU72" s="65"/>
      <c r="IOV72" s="65"/>
      <c r="IOW72" s="65"/>
      <c r="IOX72" s="66"/>
      <c r="IOZ72" s="64"/>
      <c r="IPA72" s="1036"/>
      <c r="IPB72" s="1036"/>
      <c r="IPC72" s="65"/>
      <c r="IPD72" s="65"/>
      <c r="IPE72" s="65"/>
      <c r="IPF72" s="66"/>
      <c r="IPH72" s="64"/>
      <c r="IPI72" s="1036"/>
      <c r="IPJ72" s="1036"/>
      <c r="IPK72" s="65"/>
      <c r="IPL72" s="65"/>
      <c r="IPM72" s="65"/>
      <c r="IPN72" s="66"/>
      <c r="IPP72" s="64"/>
      <c r="IPQ72" s="1036"/>
      <c r="IPR72" s="1036"/>
      <c r="IPS72" s="65"/>
      <c r="IPT72" s="65"/>
      <c r="IPU72" s="65"/>
      <c r="IPV72" s="66"/>
      <c r="IPX72" s="64"/>
      <c r="IPY72" s="1036"/>
      <c r="IPZ72" s="1036"/>
      <c r="IQA72" s="65"/>
      <c r="IQB72" s="65"/>
      <c r="IQC72" s="65"/>
      <c r="IQD72" s="66"/>
      <c r="IQF72" s="64"/>
      <c r="IQG72" s="1036"/>
      <c r="IQH72" s="1036"/>
      <c r="IQI72" s="65"/>
      <c r="IQJ72" s="65"/>
      <c r="IQK72" s="65"/>
      <c r="IQL72" s="66"/>
      <c r="IQN72" s="64"/>
      <c r="IQO72" s="1036"/>
      <c r="IQP72" s="1036"/>
      <c r="IQQ72" s="65"/>
      <c r="IQR72" s="65"/>
      <c r="IQS72" s="65"/>
      <c r="IQT72" s="66"/>
      <c r="IQV72" s="64"/>
      <c r="IQW72" s="1036"/>
      <c r="IQX72" s="1036"/>
      <c r="IQY72" s="65"/>
      <c r="IQZ72" s="65"/>
      <c r="IRA72" s="65"/>
      <c r="IRB72" s="66"/>
      <c r="IRD72" s="64"/>
      <c r="IRE72" s="1036"/>
      <c r="IRF72" s="1036"/>
      <c r="IRG72" s="65"/>
      <c r="IRH72" s="65"/>
      <c r="IRI72" s="65"/>
      <c r="IRJ72" s="66"/>
      <c r="IRL72" s="64"/>
      <c r="IRM72" s="1036"/>
      <c r="IRN72" s="1036"/>
      <c r="IRO72" s="65"/>
      <c r="IRP72" s="65"/>
      <c r="IRQ72" s="65"/>
      <c r="IRR72" s="66"/>
      <c r="IRT72" s="64"/>
      <c r="IRU72" s="1036"/>
      <c r="IRV72" s="1036"/>
      <c r="IRW72" s="65"/>
      <c r="IRX72" s="65"/>
      <c r="IRY72" s="65"/>
      <c r="IRZ72" s="66"/>
      <c r="ISB72" s="64"/>
      <c r="ISC72" s="1036"/>
      <c r="ISD72" s="1036"/>
      <c r="ISE72" s="65"/>
      <c r="ISF72" s="65"/>
      <c r="ISG72" s="65"/>
      <c r="ISH72" s="66"/>
      <c r="ISJ72" s="64"/>
      <c r="ISK72" s="1036"/>
      <c r="ISL72" s="1036"/>
      <c r="ISM72" s="65"/>
      <c r="ISN72" s="65"/>
      <c r="ISO72" s="65"/>
      <c r="ISP72" s="66"/>
      <c r="ISR72" s="64"/>
      <c r="ISS72" s="1036"/>
      <c r="IST72" s="1036"/>
      <c r="ISU72" s="65"/>
      <c r="ISV72" s="65"/>
      <c r="ISW72" s="65"/>
      <c r="ISX72" s="66"/>
      <c r="ISZ72" s="64"/>
      <c r="ITA72" s="1036"/>
      <c r="ITB72" s="1036"/>
      <c r="ITC72" s="65"/>
      <c r="ITD72" s="65"/>
      <c r="ITE72" s="65"/>
      <c r="ITF72" s="66"/>
      <c r="ITH72" s="64"/>
      <c r="ITI72" s="1036"/>
      <c r="ITJ72" s="1036"/>
      <c r="ITK72" s="65"/>
      <c r="ITL72" s="65"/>
      <c r="ITM72" s="65"/>
      <c r="ITN72" s="66"/>
      <c r="ITP72" s="64"/>
      <c r="ITQ72" s="1036"/>
      <c r="ITR72" s="1036"/>
      <c r="ITS72" s="65"/>
      <c r="ITT72" s="65"/>
      <c r="ITU72" s="65"/>
      <c r="ITV72" s="66"/>
      <c r="ITX72" s="64"/>
      <c r="ITY72" s="1036"/>
      <c r="ITZ72" s="1036"/>
      <c r="IUA72" s="65"/>
      <c r="IUB72" s="65"/>
      <c r="IUC72" s="65"/>
      <c r="IUD72" s="66"/>
      <c r="IUF72" s="64"/>
      <c r="IUG72" s="1036"/>
      <c r="IUH72" s="1036"/>
      <c r="IUI72" s="65"/>
      <c r="IUJ72" s="65"/>
      <c r="IUK72" s="65"/>
      <c r="IUL72" s="66"/>
      <c r="IUN72" s="64"/>
      <c r="IUO72" s="1036"/>
      <c r="IUP72" s="1036"/>
      <c r="IUQ72" s="65"/>
      <c r="IUR72" s="65"/>
      <c r="IUS72" s="65"/>
      <c r="IUT72" s="66"/>
      <c r="IUV72" s="64"/>
      <c r="IUW72" s="1036"/>
      <c r="IUX72" s="1036"/>
      <c r="IUY72" s="65"/>
      <c r="IUZ72" s="65"/>
      <c r="IVA72" s="65"/>
      <c r="IVB72" s="66"/>
      <c r="IVD72" s="64"/>
      <c r="IVE72" s="1036"/>
      <c r="IVF72" s="1036"/>
      <c r="IVG72" s="65"/>
      <c r="IVH72" s="65"/>
      <c r="IVI72" s="65"/>
      <c r="IVJ72" s="66"/>
      <c r="IVL72" s="64"/>
      <c r="IVM72" s="1036"/>
      <c r="IVN72" s="1036"/>
      <c r="IVO72" s="65"/>
      <c r="IVP72" s="65"/>
      <c r="IVQ72" s="65"/>
      <c r="IVR72" s="66"/>
      <c r="IVT72" s="64"/>
      <c r="IVU72" s="1036"/>
      <c r="IVV72" s="1036"/>
      <c r="IVW72" s="65"/>
      <c r="IVX72" s="65"/>
      <c r="IVY72" s="65"/>
      <c r="IVZ72" s="66"/>
      <c r="IWB72" s="64"/>
      <c r="IWC72" s="1036"/>
      <c r="IWD72" s="1036"/>
      <c r="IWE72" s="65"/>
      <c r="IWF72" s="65"/>
      <c r="IWG72" s="65"/>
      <c r="IWH72" s="66"/>
      <c r="IWJ72" s="64"/>
      <c r="IWK72" s="1036"/>
      <c r="IWL72" s="1036"/>
      <c r="IWM72" s="65"/>
      <c r="IWN72" s="65"/>
      <c r="IWO72" s="65"/>
      <c r="IWP72" s="66"/>
      <c r="IWR72" s="64"/>
      <c r="IWS72" s="1036"/>
      <c r="IWT72" s="1036"/>
      <c r="IWU72" s="65"/>
      <c r="IWV72" s="65"/>
      <c r="IWW72" s="65"/>
      <c r="IWX72" s="66"/>
      <c r="IWZ72" s="64"/>
      <c r="IXA72" s="1036"/>
      <c r="IXB72" s="1036"/>
      <c r="IXC72" s="65"/>
      <c r="IXD72" s="65"/>
      <c r="IXE72" s="65"/>
      <c r="IXF72" s="66"/>
      <c r="IXH72" s="64"/>
      <c r="IXI72" s="1036"/>
      <c r="IXJ72" s="1036"/>
      <c r="IXK72" s="65"/>
      <c r="IXL72" s="65"/>
      <c r="IXM72" s="65"/>
      <c r="IXN72" s="66"/>
      <c r="IXP72" s="64"/>
      <c r="IXQ72" s="1036"/>
      <c r="IXR72" s="1036"/>
      <c r="IXS72" s="65"/>
      <c r="IXT72" s="65"/>
      <c r="IXU72" s="65"/>
      <c r="IXV72" s="66"/>
      <c r="IXX72" s="64"/>
      <c r="IXY72" s="1036"/>
      <c r="IXZ72" s="1036"/>
      <c r="IYA72" s="65"/>
      <c r="IYB72" s="65"/>
      <c r="IYC72" s="65"/>
      <c r="IYD72" s="66"/>
      <c r="IYF72" s="64"/>
      <c r="IYG72" s="1036"/>
      <c r="IYH72" s="1036"/>
      <c r="IYI72" s="65"/>
      <c r="IYJ72" s="65"/>
      <c r="IYK72" s="65"/>
      <c r="IYL72" s="66"/>
      <c r="IYN72" s="64"/>
      <c r="IYO72" s="1036"/>
      <c r="IYP72" s="1036"/>
      <c r="IYQ72" s="65"/>
      <c r="IYR72" s="65"/>
      <c r="IYS72" s="65"/>
      <c r="IYT72" s="66"/>
      <c r="IYV72" s="64"/>
      <c r="IYW72" s="1036"/>
      <c r="IYX72" s="1036"/>
      <c r="IYY72" s="65"/>
      <c r="IYZ72" s="65"/>
      <c r="IZA72" s="65"/>
      <c r="IZB72" s="66"/>
      <c r="IZD72" s="64"/>
      <c r="IZE72" s="1036"/>
      <c r="IZF72" s="1036"/>
      <c r="IZG72" s="65"/>
      <c r="IZH72" s="65"/>
      <c r="IZI72" s="65"/>
      <c r="IZJ72" s="66"/>
      <c r="IZL72" s="64"/>
      <c r="IZM72" s="1036"/>
      <c r="IZN72" s="1036"/>
      <c r="IZO72" s="65"/>
      <c r="IZP72" s="65"/>
      <c r="IZQ72" s="65"/>
      <c r="IZR72" s="66"/>
      <c r="IZT72" s="64"/>
      <c r="IZU72" s="1036"/>
      <c r="IZV72" s="1036"/>
      <c r="IZW72" s="65"/>
      <c r="IZX72" s="65"/>
      <c r="IZY72" s="65"/>
      <c r="IZZ72" s="66"/>
      <c r="JAB72" s="64"/>
      <c r="JAC72" s="1036"/>
      <c r="JAD72" s="1036"/>
      <c r="JAE72" s="65"/>
      <c r="JAF72" s="65"/>
      <c r="JAG72" s="65"/>
      <c r="JAH72" s="66"/>
      <c r="JAJ72" s="64"/>
      <c r="JAK72" s="1036"/>
      <c r="JAL72" s="1036"/>
      <c r="JAM72" s="65"/>
      <c r="JAN72" s="65"/>
      <c r="JAO72" s="65"/>
      <c r="JAP72" s="66"/>
      <c r="JAR72" s="64"/>
      <c r="JAS72" s="1036"/>
      <c r="JAT72" s="1036"/>
      <c r="JAU72" s="65"/>
      <c r="JAV72" s="65"/>
      <c r="JAW72" s="65"/>
      <c r="JAX72" s="66"/>
      <c r="JAZ72" s="64"/>
      <c r="JBA72" s="1036"/>
      <c r="JBB72" s="1036"/>
      <c r="JBC72" s="65"/>
      <c r="JBD72" s="65"/>
      <c r="JBE72" s="65"/>
      <c r="JBF72" s="66"/>
      <c r="JBH72" s="64"/>
      <c r="JBI72" s="1036"/>
      <c r="JBJ72" s="1036"/>
      <c r="JBK72" s="65"/>
      <c r="JBL72" s="65"/>
      <c r="JBM72" s="65"/>
      <c r="JBN72" s="66"/>
      <c r="JBP72" s="64"/>
      <c r="JBQ72" s="1036"/>
      <c r="JBR72" s="1036"/>
      <c r="JBS72" s="65"/>
      <c r="JBT72" s="65"/>
      <c r="JBU72" s="65"/>
      <c r="JBV72" s="66"/>
      <c r="JBX72" s="64"/>
      <c r="JBY72" s="1036"/>
      <c r="JBZ72" s="1036"/>
      <c r="JCA72" s="65"/>
      <c r="JCB72" s="65"/>
      <c r="JCC72" s="65"/>
      <c r="JCD72" s="66"/>
      <c r="JCF72" s="64"/>
      <c r="JCG72" s="1036"/>
      <c r="JCH72" s="1036"/>
      <c r="JCI72" s="65"/>
      <c r="JCJ72" s="65"/>
      <c r="JCK72" s="65"/>
      <c r="JCL72" s="66"/>
      <c r="JCN72" s="64"/>
      <c r="JCO72" s="1036"/>
      <c r="JCP72" s="1036"/>
      <c r="JCQ72" s="65"/>
      <c r="JCR72" s="65"/>
      <c r="JCS72" s="65"/>
      <c r="JCT72" s="66"/>
      <c r="JCV72" s="64"/>
      <c r="JCW72" s="1036"/>
      <c r="JCX72" s="1036"/>
      <c r="JCY72" s="65"/>
      <c r="JCZ72" s="65"/>
      <c r="JDA72" s="65"/>
      <c r="JDB72" s="66"/>
      <c r="JDD72" s="64"/>
      <c r="JDE72" s="1036"/>
      <c r="JDF72" s="1036"/>
      <c r="JDG72" s="65"/>
      <c r="JDH72" s="65"/>
      <c r="JDI72" s="65"/>
      <c r="JDJ72" s="66"/>
      <c r="JDL72" s="64"/>
      <c r="JDM72" s="1036"/>
      <c r="JDN72" s="1036"/>
      <c r="JDO72" s="65"/>
      <c r="JDP72" s="65"/>
      <c r="JDQ72" s="65"/>
      <c r="JDR72" s="66"/>
      <c r="JDT72" s="64"/>
      <c r="JDU72" s="1036"/>
      <c r="JDV72" s="1036"/>
      <c r="JDW72" s="65"/>
      <c r="JDX72" s="65"/>
      <c r="JDY72" s="65"/>
      <c r="JDZ72" s="66"/>
      <c r="JEB72" s="64"/>
      <c r="JEC72" s="1036"/>
      <c r="JED72" s="1036"/>
      <c r="JEE72" s="65"/>
      <c r="JEF72" s="65"/>
      <c r="JEG72" s="65"/>
      <c r="JEH72" s="66"/>
      <c r="JEJ72" s="64"/>
      <c r="JEK72" s="1036"/>
      <c r="JEL72" s="1036"/>
      <c r="JEM72" s="65"/>
      <c r="JEN72" s="65"/>
      <c r="JEO72" s="65"/>
      <c r="JEP72" s="66"/>
      <c r="JER72" s="64"/>
      <c r="JES72" s="1036"/>
      <c r="JET72" s="1036"/>
      <c r="JEU72" s="65"/>
      <c r="JEV72" s="65"/>
      <c r="JEW72" s="65"/>
      <c r="JEX72" s="66"/>
      <c r="JEZ72" s="64"/>
      <c r="JFA72" s="1036"/>
      <c r="JFB72" s="1036"/>
      <c r="JFC72" s="65"/>
      <c r="JFD72" s="65"/>
      <c r="JFE72" s="65"/>
      <c r="JFF72" s="66"/>
      <c r="JFH72" s="64"/>
      <c r="JFI72" s="1036"/>
      <c r="JFJ72" s="1036"/>
      <c r="JFK72" s="65"/>
      <c r="JFL72" s="65"/>
      <c r="JFM72" s="65"/>
      <c r="JFN72" s="66"/>
      <c r="JFP72" s="64"/>
      <c r="JFQ72" s="1036"/>
      <c r="JFR72" s="1036"/>
      <c r="JFS72" s="65"/>
      <c r="JFT72" s="65"/>
      <c r="JFU72" s="65"/>
      <c r="JFV72" s="66"/>
      <c r="JFX72" s="64"/>
      <c r="JFY72" s="1036"/>
      <c r="JFZ72" s="1036"/>
      <c r="JGA72" s="65"/>
      <c r="JGB72" s="65"/>
      <c r="JGC72" s="65"/>
      <c r="JGD72" s="66"/>
      <c r="JGF72" s="64"/>
      <c r="JGG72" s="1036"/>
      <c r="JGH72" s="1036"/>
      <c r="JGI72" s="65"/>
      <c r="JGJ72" s="65"/>
      <c r="JGK72" s="65"/>
      <c r="JGL72" s="66"/>
      <c r="JGN72" s="64"/>
      <c r="JGO72" s="1036"/>
      <c r="JGP72" s="1036"/>
      <c r="JGQ72" s="65"/>
      <c r="JGR72" s="65"/>
      <c r="JGS72" s="65"/>
      <c r="JGT72" s="66"/>
      <c r="JGV72" s="64"/>
      <c r="JGW72" s="1036"/>
      <c r="JGX72" s="1036"/>
      <c r="JGY72" s="65"/>
      <c r="JGZ72" s="65"/>
      <c r="JHA72" s="65"/>
      <c r="JHB72" s="66"/>
      <c r="JHD72" s="64"/>
      <c r="JHE72" s="1036"/>
      <c r="JHF72" s="1036"/>
      <c r="JHG72" s="65"/>
      <c r="JHH72" s="65"/>
      <c r="JHI72" s="65"/>
      <c r="JHJ72" s="66"/>
      <c r="JHL72" s="64"/>
      <c r="JHM72" s="1036"/>
      <c r="JHN72" s="1036"/>
      <c r="JHO72" s="65"/>
      <c r="JHP72" s="65"/>
      <c r="JHQ72" s="65"/>
      <c r="JHR72" s="66"/>
      <c r="JHT72" s="64"/>
      <c r="JHU72" s="1036"/>
      <c r="JHV72" s="1036"/>
      <c r="JHW72" s="65"/>
      <c r="JHX72" s="65"/>
      <c r="JHY72" s="65"/>
      <c r="JHZ72" s="66"/>
      <c r="JIB72" s="64"/>
      <c r="JIC72" s="1036"/>
      <c r="JID72" s="1036"/>
      <c r="JIE72" s="65"/>
      <c r="JIF72" s="65"/>
      <c r="JIG72" s="65"/>
      <c r="JIH72" s="66"/>
      <c r="JIJ72" s="64"/>
      <c r="JIK72" s="1036"/>
      <c r="JIL72" s="1036"/>
      <c r="JIM72" s="65"/>
      <c r="JIN72" s="65"/>
      <c r="JIO72" s="65"/>
      <c r="JIP72" s="66"/>
      <c r="JIR72" s="64"/>
      <c r="JIS72" s="1036"/>
      <c r="JIT72" s="1036"/>
      <c r="JIU72" s="65"/>
      <c r="JIV72" s="65"/>
      <c r="JIW72" s="65"/>
      <c r="JIX72" s="66"/>
      <c r="JIZ72" s="64"/>
      <c r="JJA72" s="1036"/>
      <c r="JJB72" s="1036"/>
      <c r="JJC72" s="65"/>
      <c r="JJD72" s="65"/>
      <c r="JJE72" s="65"/>
      <c r="JJF72" s="66"/>
      <c r="JJH72" s="64"/>
      <c r="JJI72" s="1036"/>
      <c r="JJJ72" s="1036"/>
      <c r="JJK72" s="65"/>
      <c r="JJL72" s="65"/>
      <c r="JJM72" s="65"/>
      <c r="JJN72" s="66"/>
      <c r="JJP72" s="64"/>
      <c r="JJQ72" s="1036"/>
      <c r="JJR72" s="1036"/>
      <c r="JJS72" s="65"/>
      <c r="JJT72" s="65"/>
      <c r="JJU72" s="65"/>
      <c r="JJV72" s="66"/>
      <c r="JJX72" s="64"/>
      <c r="JJY72" s="1036"/>
      <c r="JJZ72" s="1036"/>
      <c r="JKA72" s="65"/>
      <c r="JKB72" s="65"/>
      <c r="JKC72" s="65"/>
      <c r="JKD72" s="66"/>
      <c r="JKF72" s="64"/>
      <c r="JKG72" s="1036"/>
      <c r="JKH72" s="1036"/>
      <c r="JKI72" s="65"/>
      <c r="JKJ72" s="65"/>
      <c r="JKK72" s="65"/>
      <c r="JKL72" s="66"/>
      <c r="JKN72" s="64"/>
      <c r="JKO72" s="1036"/>
      <c r="JKP72" s="1036"/>
      <c r="JKQ72" s="65"/>
      <c r="JKR72" s="65"/>
      <c r="JKS72" s="65"/>
      <c r="JKT72" s="66"/>
      <c r="JKV72" s="64"/>
      <c r="JKW72" s="1036"/>
      <c r="JKX72" s="1036"/>
      <c r="JKY72" s="65"/>
      <c r="JKZ72" s="65"/>
      <c r="JLA72" s="65"/>
      <c r="JLB72" s="66"/>
      <c r="JLD72" s="64"/>
      <c r="JLE72" s="1036"/>
      <c r="JLF72" s="1036"/>
      <c r="JLG72" s="65"/>
      <c r="JLH72" s="65"/>
      <c r="JLI72" s="65"/>
      <c r="JLJ72" s="66"/>
      <c r="JLL72" s="64"/>
      <c r="JLM72" s="1036"/>
      <c r="JLN72" s="1036"/>
      <c r="JLO72" s="65"/>
      <c r="JLP72" s="65"/>
      <c r="JLQ72" s="65"/>
      <c r="JLR72" s="66"/>
      <c r="JLT72" s="64"/>
      <c r="JLU72" s="1036"/>
      <c r="JLV72" s="1036"/>
      <c r="JLW72" s="65"/>
      <c r="JLX72" s="65"/>
      <c r="JLY72" s="65"/>
      <c r="JLZ72" s="66"/>
      <c r="JMB72" s="64"/>
      <c r="JMC72" s="1036"/>
      <c r="JMD72" s="1036"/>
      <c r="JME72" s="65"/>
      <c r="JMF72" s="65"/>
      <c r="JMG72" s="65"/>
      <c r="JMH72" s="66"/>
      <c r="JMJ72" s="64"/>
      <c r="JMK72" s="1036"/>
      <c r="JML72" s="1036"/>
      <c r="JMM72" s="65"/>
      <c r="JMN72" s="65"/>
      <c r="JMO72" s="65"/>
      <c r="JMP72" s="66"/>
      <c r="JMR72" s="64"/>
      <c r="JMS72" s="1036"/>
      <c r="JMT72" s="1036"/>
      <c r="JMU72" s="65"/>
      <c r="JMV72" s="65"/>
      <c r="JMW72" s="65"/>
      <c r="JMX72" s="66"/>
      <c r="JMZ72" s="64"/>
      <c r="JNA72" s="1036"/>
      <c r="JNB72" s="1036"/>
      <c r="JNC72" s="65"/>
      <c r="JND72" s="65"/>
      <c r="JNE72" s="65"/>
      <c r="JNF72" s="66"/>
      <c r="JNH72" s="64"/>
      <c r="JNI72" s="1036"/>
      <c r="JNJ72" s="1036"/>
      <c r="JNK72" s="65"/>
      <c r="JNL72" s="65"/>
      <c r="JNM72" s="65"/>
      <c r="JNN72" s="66"/>
      <c r="JNP72" s="64"/>
      <c r="JNQ72" s="1036"/>
      <c r="JNR72" s="1036"/>
      <c r="JNS72" s="65"/>
      <c r="JNT72" s="65"/>
      <c r="JNU72" s="65"/>
      <c r="JNV72" s="66"/>
      <c r="JNX72" s="64"/>
      <c r="JNY72" s="1036"/>
      <c r="JNZ72" s="1036"/>
      <c r="JOA72" s="65"/>
      <c r="JOB72" s="65"/>
      <c r="JOC72" s="65"/>
      <c r="JOD72" s="66"/>
      <c r="JOF72" s="64"/>
      <c r="JOG72" s="1036"/>
      <c r="JOH72" s="1036"/>
      <c r="JOI72" s="65"/>
      <c r="JOJ72" s="65"/>
      <c r="JOK72" s="65"/>
      <c r="JOL72" s="66"/>
      <c r="JON72" s="64"/>
      <c r="JOO72" s="1036"/>
      <c r="JOP72" s="1036"/>
      <c r="JOQ72" s="65"/>
      <c r="JOR72" s="65"/>
      <c r="JOS72" s="65"/>
      <c r="JOT72" s="66"/>
      <c r="JOV72" s="64"/>
      <c r="JOW72" s="1036"/>
      <c r="JOX72" s="1036"/>
      <c r="JOY72" s="65"/>
      <c r="JOZ72" s="65"/>
      <c r="JPA72" s="65"/>
      <c r="JPB72" s="66"/>
      <c r="JPD72" s="64"/>
      <c r="JPE72" s="1036"/>
      <c r="JPF72" s="1036"/>
      <c r="JPG72" s="65"/>
      <c r="JPH72" s="65"/>
      <c r="JPI72" s="65"/>
      <c r="JPJ72" s="66"/>
      <c r="JPL72" s="64"/>
      <c r="JPM72" s="1036"/>
      <c r="JPN72" s="1036"/>
      <c r="JPO72" s="65"/>
      <c r="JPP72" s="65"/>
      <c r="JPQ72" s="65"/>
      <c r="JPR72" s="66"/>
      <c r="JPT72" s="64"/>
      <c r="JPU72" s="1036"/>
      <c r="JPV72" s="1036"/>
      <c r="JPW72" s="65"/>
      <c r="JPX72" s="65"/>
      <c r="JPY72" s="65"/>
      <c r="JPZ72" s="66"/>
      <c r="JQB72" s="64"/>
      <c r="JQC72" s="1036"/>
      <c r="JQD72" s="1036"/>
      <c r="JQE72" s="65"/>
      <c r="JQF72" s="65"/>
      <c r="JQG72" s="65"/>
      <c r="JQH72" s="66"/>
      <c r="JQJ72" s="64"/>
      <c r="JQK72" s="1036"/>
      <c r="JQL72" s="1036"/>
      <c r="JQM72" s="65"/>
      <c r="JQN72" s="65"/>
      <c r="JQO72" s="65"/>
      <c r="JQP72" s="66"/>
      <c r="JQR72" s="64"/>
      <c r="JQS72" s="1036"/>
      <c r="JQT72" s="1036"/>
      <c r="JQU72" s="65"/>
      <c r="JQV72" s="65"/>
      <c r="JQW72" s="65"/>
      <c r="JQX72" s="66"/>
      <c r="JQZ72" s="64"/>
      <c r="JRA72" s="1036"/>
      <c r="JRB72" s="1036"/>
      <c r="JRC72" s="65"/>
      <c r="JRD72" s="65"/>
      <c r="JRE72" s="65"/>
      <c r="JRF72" s="66"/>
      <c r="JRH72" s="64"/>
      <c r="JRI72" s="1036"/>
      <c r="JRJ72" s="1036"/>
      <c r="JRK72" s="65"/>
      <c r="JRL72" s="65"/>
      <c r="JRM72" s="65"/>
      <c r="JRN72" s="66"/>
      <c r="JRP72" s="64"/>
      <c r="JRQ72" s="1036"/>
      <c r="JRR72" s="1036"/>
      <c r="JRS72" s="65"/>
      <c r="JRT72" s="65"/>
      <c r="JRU72" s="65"/>
      <c r="JRV72" s="66"/>
      <c r="JRX72" s="64"/>
      <c r="JRY72" s="1036"/>
      <c r="JRZ72" s="1036"/>
      <c r="JSA72" s="65"/>
      <c r="JSB72" s="65"/>
      <c r="JSC72" s="65"/>
      <c r="JSD72" s="66"/>
      <c r="JSF72" s="64"/>
      <c r="JSG72" s="1036"/>
      <c r="JSH72" s="1036"/>
      <c r="JSI72" s="65"/>
      <c r="JSJ72" s="65"/>
      <c r="JSK72" s="65"/>
      <c r="JSL72" s="66"/>
      <c r="JSN72" s="64"/>
      <c r="JSO72" s="1036"/>
      <c r="JSP72" s="1036"/>
      <c r="JSQ72" s="65"/>
      <c r="JSR72" s="65"/>
      <c r="JSS72" s="65"/>
      <c r="JST72" s="66"/>
      <c r="JSV72" s="64"/>
      <c r="JSW72" s="1036"/>
      <c r="JSX72" s="1036"/>
      <c r="JSY72" s="65"/>
      <c r="JSZ72" s="65"/>
      <c r="JTA72" s="65"/>
      <c r="JTB72" s="66"/>
      <c r="JTD72" s="64"/>
      <c r="JTE72" s="1036"/>
      <c r="JTF72" s="1036"/>
      <c r="JTG72" s="65"/>
      <c r="JTH72" s="65"/>
      <c r="JTI72" s="65"/>
      <c r="JTJ72" s="66"/>
      <c r="JTL72" s="64"/>
      <c r="JTM72" s="1036"/>
      <c r="JTN72" s="1036"/>
      <c r="JTO72" s="65"/>
      <c r="JTP72" s="65"/>
      <c r="JTQ72" s="65"/>
      <c r="JTR72" s="66"/>
      <c r="JTT72" s="64"/>
      <c r="JTU72" s="1036"/>
      <c r="JTV72" s="1036"/>
      <c r="JTW72" s="65"/>
      <c r="JTX72" s="65"/>
      <c r="JTY72" s="65"/>
      <c r="JTZ72" s="66"/>
      <c r="JUB72" s="64"/>
      <c r="JUC72" s="1036"/>
      <c r="JUD72" s="1036"/>
      <c r="JUE72" s="65"/>
      <c r="JUF72" s="65"/>
      <c r="JUG72" s="65"/>
      <c r="JUH72" s="66"/>
      <c r="JUJ72" s="64"/>
      <c r="JUK72" s="1036"/>
      <c r="JUL72" s="1036"/>
      <c r="JUM72" s="65"/>
      <c r="JUN72" s="65"/>
      <c r="JUO72" s="65"/>
      <c r="JUP72" s="66"/>
      <c r="JUR72" s="64"/>
      <c r="JUS72" s="1036"/>
      <c r="JUT72" s="1036"/>
      <c r="JUU72" s="65"/>
      <c r="JUV72" s="65"/>
      <c r="JUW72" s="65"/>
      <c r="JUX72" s="66"/>
      <c r="JUZ72" s="64"/>
      <c r="JVA72" s="1036"/>
      <c r="JVB72" s="1036"/>
      <c r="JVC72" s="65"/>
      <c r="JVD72" s="65"/>
      <c r="JVE72" s="65"/>
      <c r="JVF72" s="66"/>
      <c r="JVH72" s="64"/>
      <c r="JVI72" s="1036"/>
      <c r="JVJ72" s="1036"/>
      <c r="JVK72" s="65"/>
      <c r="JVL72" s="65"/>
      <c r="JVM72" s="65"/>
      <c r="JVN72" s="66"/>
      <c r="JVP72" s="64"/>
      <c r="JVQ72" s="1036"/>
      <c r="JVR72" s="1036"/>
      <c r="JVS72" s="65"/>
      <c r="JVT72" s="65"/>
      <c r="JVU72" s="65"/>
      <c r="JVV72" s="66"/>
      <c r="JVX72" s="64"/>
      <c r="JVY72" s="1036"/>
      <c r="JVZ72" s="1036"/>
      <c r="JWA72" s="65"/>
      <c r="JWB72" s="65"/>
      <c r="JWC72" s="65"/>
      <c r="JWD72" s="66"/>
      <c r="JWF72" s="64"/>
      <c r="JWG72" s="1036"/>
      <c r="JWH72" s="1036"/>
      <c r="JWI72" s="65"/>
      <c r="JWJ72" s="65"/>
      <c r="JWK72" s="65"/>
      <c r="JWL72" s="66"/>
      <c r="JWN72" s="64"/>
      <c r="JWO72" s="1036"/>
      <c r="JWP72" s="1036"/>
      <c r="JWQ72" s="65"/>
      <c r="JWR72" s="65"/>
      <c r="JWS72" s="65"/>
      <c r="JWT72" s="66"/>
      <c r="JWV72" s="64"/>
      <c r="JWW72" s="1036"/>
      <c r="JWX72" s="1036"/>
      <c r="JWY72" s="65"/>
      <c r="JWZ72" s="65"/>
      <c r="JXA72" s="65"/>
      <c r="JXB72" s="66"/>
      <c r="JXD72" s="64"/>
      <c r="JXE72" s="1036"/>
      <c r="JXF72" s="1036"/>
      <c r="JXG72" s="65"/>
      <c r="JXH72" s="65"/>
      <c r="JXI72" s="65"/>
      <c r="JXJ72" s="66"/>
      <c r="JXL72" s="64"/>
      <c r="JXM72" s="1036"/>
      <c r="JXN72" s="1036"/>
      <c r="JXO72" s="65"/>
      <c r="JXP72" s="65"/>
      <c r="JXQ72" s="65"/>
      <c r="JXR72" s="66"/>
      <c r="JXT72" s="64"/>
      <c r="JXU72" s="1036"/>
      <c r="JXV72" s="1036"/>
      <c r="JXW72" s="65"/>
      <c r="JXX72" s="65"/>
      <c r="JXY72" s="65"/>
      <c r="JXZ72" s="66"/>
      <c r="JYB72" s="64"/>
      <c r="JYC72" s="1036"/>
      <c r="JYD72" s="1036"/>
      <c r="JYE72" s="65"/>
      <c r="JYF72" s="65"/>
      <c r="JYG72" s="65"/>
      <c r="JYH72" s="66"/>
      <c r="JYJ72" s="64"/>
      <c r="JYK72" s="1036"/>
      <c r="JYL72" s="1036"/>
      <c r="JYM72" s="65"/>
      <c r="JYN72" s="65"/>
      <c r="JYO72" s="65"/>
      <c r="JYP72" s="66"/>
      <c r="JYR72" s="64"/>
      <c r="JYS72" s="1036"/>
      <c r="JYT72" s="1036"/>
      <c r="JYU72" s="65"/>
      <c r="JYV72" s="65"/>
      <c r="JYW72" s="65"/>
      <c r="JYX72" s="66"/>
      <c r="JYZ72" s="64"/>
      <c r="JZA72" s="1036"/>
      <c r="JZB72" s="1036"/>
      <c r="JZC72" s="65"/>
      <c r="JZD72" s="65"/>
      <c r="JZE72" s="65"/>
      <c r="JZF72" s="66"/>
      <c r="JZH72" s="64"/>
      <c r="JZI72" s="1036"/>
      <c r="JZJ72" s="1036"/>
      <c r="JZK72" s="65"/>
      <c r="JZL72" s="65"/>
      <c r="JZM72" s="65"/>
      <c r="JZN72" s="66"/>
      <c r="JZP72" s="64"/>
      <c r="JZQ72" s="1036"/>
      <c r="JZR72" s="1036"/>
      <c r="JZS72" s="65"/>
      <c r="JZT72" s="65"/>
      <c r="JZU72" s="65"/>
      <c r="JZV72" s="66"/>
      <c r="JZX72" s="64"/>
      <c r="JZY72" s="1036"/>
      <c r="JZZ72" s="1036"/>
      <c r="KAA72" s="65"/>
      <c r="KAB72" s="65"/>
      <c r="KAC72" s="65"/>
      <c r="KAD72" s="66"/>
      <c r="KAF72" s="64"/>
      <c r="KAG72" s="1036"/>
      <c r="KAH72" s="1036"/>
      <c r="KAI72" s="65"/>
      <c r="KAJ72" s="65"/>
      <c r="KAK72" s="65"/>
      <c r="KAL72" s="66"/>
      <c r="KAN72" s="64"/>
      <c r="KAO72" s="1036"/>
      <c r="KAP72" s="1036"/>
      <c r="KAQ72" s="65"/>
      <c r="KAR72" s="65"/>
      <c r="KAS72" s="65"/>
      <c r="KAT72" s="66"/>
      <c r="KAV72" s="64"/>
      <c r="KAW72" s="1036"/>
      <c r="KAX72" s="1036"/>
      <c r="KAY72" s="65"/>
      <c r="KAZ72" s="65"/>
      <c r="KBA72" s="65"/>
      <c r="KBB72" s="66"/>
      <c r="KBD72" s="64"/>
      <c r="KBE72" s="1036"/>
      <c r="KBF72" s="1036"/>
      <c r="KBG72" s="65"/>
      <c r="KBH72" s="65"/>
      <c r="KBI72" s="65"/>
      <c r="KBJ72" s="66"/>
      <c r="KBL72" s="64"/>
      <c r="KBM72" s="1036"/>
      <c r="KBN72" s="1036"/>
      <c r="KBO72" s="65"/>
      <c r="KBP72" s="65"/>
      <c r="KBQ72" s="65"/>
      <c r="KBR72" s="66"/>
      <c r="KBT72" s="64"/>
      <c r="KBU72" s="1036"/>
      <c r="KBV72" s="1036"/>
      <c r="KBW72" s="65"/>
      <c r="KBX72" s="65"/>
      <c r="KBY72" s="65"/>
      <c r="KBZ72" s="66"/>
      <c r="KCB72" s="64"/>
      <c r="KCC72" s="1036"/>
      <c r="KCD72" s="1036"/>
      <c r="KCE72" s="65"/>
      <c r="KCF72" s="65"/>
      <c r="KCG72" s="65"/>
      <c r="KCH72" s="66"/>
      <c r="KCJ72" s="64"/>
      <c r="KCK72" s="1036"/>
      <c r="KCL72" s="1036"/>
      <c r="KCM72" s="65"/>
      <c r="KCN72" s="65"/>
      <c r="KCO72" s="65"/>
      <c r="KCP72" s="66"/>
      <c r="KCR72" s="64"/>
      <c r="KCS72" s="1036"/>
      <c r="KCT72" s="1036"/>
      <c r="KCU72" s="65"/>
      <c r="KCV72" s="65"/>
      <c r="KCW72" s="65"/>
      <c r="KCX72" s="66"/>
      <c r="KCZ72" s="64"/>
      <c r="KDA72" s="1036"/>
      <c r="KDB72" s="1036"/>
      <c r="KDC72" s="65"/>
      <c r="KDD72" s="65"/>
      <c r="KDE72" s="65"/>
      <c r="KDF72" s="66"/>
      <c r="KDH72" s="64"/>
      <c r="KDI72" s="1036"/>
      <c r="KDJ72" s="1036"/>
      <c r="KDK72" s="65"/>
      <c r="KDL72" s="65"/>
      <c r="KDM72" s="65"/>
      <c r="KDN72" s="66"/>
      <c r="KDP72" s="64"/>
      <c r="KDQ72" s="1036"/>
      <c r="KDR72" s="1036"/>
      <c r="KDS72" s="65"/>
      <c r="KDT72" s="65"/>
      <c r="KDU72" s="65"/>
      <c r="KDV72" s="66"/>
      <c r="KDX72" s="64"/>
      <c r="KDY72" s="1036"/>
      <c r="KDZ72" s="1036"/>
      <c r="KEA72" s="65"/>
      <c r="KEB72" s="65"/>
      <c r="KEC72" s="65"/>
      <c r="KED72" s="66"/>
      <c r="KEF72" s="64"/>
      <c r="KEG72" s="1036"/>
      <c r="KEH72" s="1036"/>
      <c r="KEI72" s="65"/>
      <c r="KEJ72" s="65"/>
      <c r="KEK72" s="65"/>
      <c r="KEL72" s="66"/>
      <c r="KEN72" s="64"/>
      <c r="KEO72" s="1036"/>
      <c r="KEP72" s="1036"/>
      <c r="KEQ72" s="65"/>
      <c r="KER72" s="65"/>
      <c r="KES72" s="65"/>
      <c r="KET72" s="66"/>
      <c r="KEV72" s="64"/>
      <c r="KEW72" s="1036"/>
      <c r="KEX72" s="1036"/>
      <c r="KEY72" s="65"/>
      <c r="KEZ72" s="65"/>
      <c r="KFA72" s="65"/>
      <c r="KFB72" s="66"/>
      <c r="KFD72" s="64"/>
      <c r="KFE72" s="1036"/>
      <c r="KFF72" s="1036"/>
      <c r="KFG72" s="65"/>
      <c r="KFH72" s="65"/>
      <c r="KFI72" s="65"/>
      <c r="KFJ72" s="66"/>
      <c r="KFL72" s="64"/>
      <c r="KFM72" s="1036"/>
      <c r="KFN72" s="1036"/>
      <c r="KFO72" s="65"/>
      <c r="KFP72" s="65"/>
      <c r="KFQ72" s="65"/>
      <c r="KFR72" s="66"/>
      <c r="KFT72" s="64"/>
      <c r="KFU72" s="1036"/>
      <c r="KFV72" s="1036"/>
      <c r="KFW72" s="65"/>
      <c r="KFX72" s="65"/>
      <c r="KFY72" s="65"/>
      <c r="KFZ72" s="66"/>
      <c r="KGB72" s="64"/>
      <c r="KGC72" s="1036"/>
      <c r="KGD72" s="1036"/>
      <c r="KGE72" s="65"/>
      <c r="KGF72" s="65"/>
      <c r="KGG72" s="65"/>
      <c r="KGH72" s="66"/>
      <c r="KGJ72" s="64"/>
      <c r="KGK72" s="1036"/>
      <c r="KGL72" s="1036"/>
      <c r="KGM72" s="65"/>
      <c r="KGN72" s="65"/>
      <c r="KGO72" s="65"/>
      <c r="KGP72" s="66"/>
      <c r="KGR72" s="64"/>
      <c r="KGS72" s="1036"/>
      <c r="KGT72" s="1036"/>
      <c r="KGU72" s="65"/>
      <c r="KGV72" s="65"/>
      <c r="KGW72" s="65"/>
      <c r="KGX72" s="66"/>
      <c r="KGZ72" s="64"/>
      <c r="KHA72" s="1036"/>
      <c r="KHB72" s="1036"/>
      <c r="KHC72" s="65"/>
      <c r="KHD72" s="65"/>
      <c r="KHE72" s="65"/>
      <c r="KHF72" s="66"/>
      <c r="KHH72" s="64"/>
      <c r="KHI72" s="1036"/>
      <c r="KHJ72" s="1036"/>
      <c r="KHK72" s="65"/>
      <c r="KHL72" s="65"/>
      <c r="KHM72" s="65"/>
      <c r="KHN72" s="66"/>
      <c r="KHP72" s="64"/>
      <c r="KHQ72" s="1036"/>
      <c r="KHR72" s="1036"/>
      <c r="KHS72" s="65"/>
      <c r="KHT72" s="65"/>
      <c r="KHU72" s="65"/>
      <c r="KHV72" s="66"/>
      <c r="KHX72" s="64"/>
      <c r="KHY72" s="1036"/>
      <c r="KHZ72" s="1036"/>
      <c r="KIA72" s="65"/>
      <c r="KIB72" s="65"/>
      <c r="KIC72" s="65"/>
      <c r="KID72" s="66"/>
      <c r="KIF72" s="64"/>
      <c r="KIG72" s="1036"/>
      <c r="KIH72" s="1036"/>
      <c r="KII72" s="65"/>
      <c r="KIJ72" s="65"/>
      <c r="KIK72" s="65"/>
      <c r="KIL72" s="66"/>
      <c r="KIN72" s="64"/>
      <c r="KIO72" s="1036"/>
      <c r="KIP72" s="1036"/>
      <c r="KIQ72" s="65"/>
      <c r="KIR72" s="65"/>
      <c r="KIS72" s="65"/>
      <c r="KIT72" s="66"/>
      <c r="KIV72" s="64"/>
      <c r="KIW72" s="1036"/>
      <c r="KIX72" s="1036"/>
      <c r="KIY72" s="65"/>
      <c r="KIZ72" s="65"/>
      <c r="KJA72" s="65"/>
      <c r="KJB72" s="66"/>
      <c r="KJD72" s="64"/>
      <c r="KJE72" s="1036"/>
      <c r="KJF72" s="1036"/>
      <c r="KJG72" s="65"/>
      <c r="KJH72" s="65"/>
      <c r="KJI72" s="65"/>
      <c r="KJJ72" s="66"/>
      <c r="KJL72" s="64"/>
      <c r="KJM72" s="1036"/>
      <c r="KJN72" s="1036"/>
      <c r="KJO72" s="65"/>
      <c r="KJP72" s="65"/>
      <c r="KJQ72" s="65"/>
      <c r="KJR72" s="66"/>
      <c r="KJT72" s="64"/>
      <c r="KJU72" s="1036"/>
      <c r="KJV72" s="1036"/>
      <c r="KJW72" s="65"/>
      <c r="KJX72" s="65"/>
      <c r="KJY72" s="65"/>
      <c r="KJZ72" s="66"/>
      <c r="KKB72" s="64"/>
      <c r="KKC72" s="1036"/>
      <c r="KKD72" s="1036"/>
      <c r="KKE72" s="65"/>
      <c r="KKF72" s="65"/>
      <c r="KKG72" s="65"/>
      <c r="KKH72" s="66"/>
      <c r="KKJ72" s="64"/>
      <c r="KKK72" s="1036"/>
      <c r="KKL72" s="1036"/>
      <c r="KKM72" s="65"/>
      <c r="KKN72" s="65"/>
      <c r="KKO72" s="65"/>
      <c r="KKP72" s="66"/>
      <c r="KKR72" s="64"/>
      <c r="KKS72" s="1036"/>
      <c r="KKT72" s="1036"/>
      <c r="KKU72" s="65"/>
      <c r="KKV72" s="65"/>
      <c r="KKW72" s="65"/>
      <c r="KKX72" s="66"/>
      <c r="KKZ72" s="64"/>
      <c r="KLA72" s="1036"/>
      <c r="KLB72" s="1036"/>
      <c r="KLC72" s="65"/>
      <c r="KLD72" s="65"/>
      <c r="KLE72" s="65"/>
      <c r="KLF72" s="66"/>
      <c r="KLH72" s="64"/>
      <c r="KLI72" s="1036"/>
      <c r="KLJ72" s="1036"/>
      <c r="KLK72" s="65"/>
      <c r="KLL72" s="65"/>
      <c r="KLM72" s="65"/>
      <c r="KLN72" s="66"/>
      <c r="KLP72" s="64"/>
      <c r="KLQ72" s="1036"/>
      <c r="KLR72" s="1036"/>
      <c r="KLS72" s="65"/>
      <c r="KLT72" s="65"/>
      <c r="KLU72" s="65"/>
      <c r="KLV72" s="66"/>
      <c r="KLX72" s="64"/>
      <c r="KLY72" s="1036"/>
      <c r="KLZ72" s="1036"/>
      <c r="KMA72" s="65"/>
      <c r="KMB72" s="65"/>
      <c r="KMC72" s="65"/>
      <c r="KMD72" s="66"/>
      <c r="KMF72" s="64"/>
      <c r="KMG72" s="1036"/>
      <c r="KMH72" s="1036"/>
      <c r="KMI72" s="65"/>
      <c r="KMJ72" s="65"/>
      <c r="KMK72" s="65"/>
      <c r="KML72" s="66"/>
      <c r="KMN72" s="64"/>
      <c r="KMO72" s="1036"/>
      <c r="KMP72" s="1036"/>
      <c r="KMQ72" s="65"/>
      <c r="KMR72" s="65"/>
      <c r="KMS72" s="65"/>
      <c r="KMT72" s="66"/>
      <c r="KMV72" s="64"/>
      <c r="KMW72" s="1036"/>
      <c r="KMX72" s="1036"/>
      <c r="KMY72" s="65"/>
      <c r="KMZ72" s="65"/>
      <c r="KNA72" s="65"/>
      <c r="KNB72" s="66"/>
      <c r="KND72" s="64"/>
      <c r="KNE72" s="1036"/>
      <c r="KNF72" s="1036"/>
      <c r="KNG72" s="65"/>
      <c r="KNH72" s="65"/>
      <c r="KNI72" s="65"/>
      <c r="KNJ72" s="66"/>
      <c r="KNL72" s="64"/>
      <c r="KNM72" s="1036"/>
      <c r="KNN72" s="1036"/>
      <c r="KNO72" s="65"/>
      <c r="KNP72" s="65"/>
      <c r="KNQ72" s="65"/>
      <c r="KNR72" s="66"/>
      <c r="KNT72" s="64"/>
      <c r="KNU72" s="1036"/>
      <c r="KNV72" s="1036"/>
      <c r="KNW72" s="65"/>
      <c r="KNX72" s="65"/>
      <c r="KNY72" s="65"/>
      <c r="KNZ72" s="66"/>
      <c r="KOB72" s="64"/>
      <c r="KOC72" s="1036"/>
      <c r="KOD72" s="1036"/>
      <c r="KOE72" s="65"/>
      <c r="KOF72" s="65"/>
      <c r="KOG72" s="65"/>
      <c r="KOH72" s="66"/>
      <c r="KOJ72" s="64"/>
      <c r="KOK72" s="1036"/>
      <c r="KOL72" s="1036"/>
      <c r="KOM72" s="65"/>
      <c r="KON72" s="65"/>
      <c r="KOO72" s="65"/>
      <c r="KOP72" s="66"/>
      <c r="KOR72" s="64"/>
      <c r="KOS72" s="1036"/>
      <c r="KOT72" s="1036"/>
      <c r="KOU72" s="65"/>
      <c r="KOV72" s="65"/>
      <c r="KOW72" s="65"/>
      <c r="KOX72" s="66"/>
      <c r="KOZ72" s="64"/>
      <c r="KPA72" s="1036"/>
      <c r="KPB72" s="1036"/>
      <c r="KPC72" s="65"/>
      <c r="KPD72" s="65"/>
      <c r="KPE72" s="65"/>
      <c r="KPF72" s="66"/>
      <c r="KPH72" s="64"/>
      <c r="KPI72" s="1036"/>
      <c r="KPJ72" s="1036"/>
      <c r="KPK72" s="65"/>
      <c r="KPL72" s="65"/>
      <c r="KPM72" s="65"/>
      <c r="KPN72" s="66"/>
      <c r="KPP72" s="64"/>
      <c r="KPQ72" s="1036"/>
      <c r="KPR72" s="1036"/>
      <c r="KPS72" s="65"/>
      <c r="KPT72" s="65"/>
      <c r="KPU72" s="65"/>
      <c r="KPV72" s="66"/>
      <c r="KPX72" s="64"/>
      <c r="KPY72" s="1036"/>
      <c r="KPZ72" s="1036"/>
      <c r="KQA72" s="65"/>
      <c r="KQB72" s="65"/>
      <c r="KQC72" s="65"/>
      <c r="KQD72" s="66"/>
      <c r="KQF72" s="64"/>
      <c r="KQG72" s="1036"/>
      <c r="KQH72" s="1036"/>
      <c r="KQI72" s="65"/>
      <c r="KQJ72" s="65"/>
      <c r="KQK72" s="65"/>
      <c r="KQL72" s="66"/>
      <c r="KQN72" s="64"/>
      <c r="KQO72" s="1036"/>
      <c r="KQP72" s="1036"/>
      <c r="KQQ72" s="65"/>
      <c r="KQR72" s="65"/>
      <c r="KQS72" s="65"/>
      <c r="KQT72" s="66"/>
      <c r="KQV72" s="64"/>
      <c r="KQW72" s="1036"/>
      <c r="KQX72" s="1036"/>
      <c r="KQY72" s="65"/>
      <c r="KQZ72" s="65"/>
      <c r="KRA72" s="65"/>
      <c r="KRB72" s="66"/>
      <c r="KRD72" s="64"/>
      <c r="KRE72" s="1036"/>
      <c r="KRF72" s="1036"/>
      <c r="KRG72" s="65"/>
      <c r="KRH72" s="65"/>
      <c r="KRI72" s="65"/>
      <c r="KRJ72" s="66"/>
      <c r="KRL72" s="64"/>
      <c r="KRM72" s="1036"/>
      <c r="KRN72" s="1036"/>
      <c r="KRO72" s="65"/>
      <c r="KRP72" s="65"/>
      <c r="KRQ72" s="65"/>
      <c r="KRR72" s="66"/>
      <c r="KRT72" s="64"/>
      <c r="KRU72" s="1036"/>
      <c r="KRV72" s="1036"/>
      <c r="KRW72" s="65"/>
      <c r="KRX72" s="65"/>
      <c r="KRY72" s="65"/>
      <c r="KRZ72" s="66"/>
      <c r="KSB72" s="64"/>
      <c r="KSC72" s="1036"/>
      <c r="KSD72" s="1036"/>
      <c r="KSE72" s="65"/>
      <c r="KSF72" s="65"/>
      <c r="KSG72" s="65"/>
      <c r="KSH72" s="66"/>
      <c r="KSJ72" s="64"/>
      <c r="KSK72" s="1036"/>
      <c r="KSL72" s="1036"/>
      <c r="KSM72" s="65"/>
      <c r="KSN72" s="65"/>
      <c r="KSO72" s="65"/>
      <c r="KSP72" s="66"/>
      <c r="KSR72" s="64"/>
      <c r="KSS72" s="1036"/>
      <c r="KST72" s="1036"/>
      <c r="KSU72" s="65"/>
      <c r="KSV72" s="65"/>
      <c r="KSW72" s="65"/>
      <c r="KSX72" s="66"/>
      <c r="KSZ72" s="64"/>
      <c r="KTA72" s="1036"/>
      <c r="KTB72" s="1036"/>
      <c r="KTC72" s="65"/>
      <c r="KTD72" s="65"/>
      <c r="KTE72" s="65"/>
      <c r="KTF72" s="66"/>
      <c r="KTH72" s="64"/>
      <c r="KTI72" s="1036"/>
      <c r="KTJ72" s="1036"/>
      <c r="KTK72" s="65"/>
      <c r="KTL72" s="65"/>
      <c r="KTM72" s="65"/>
      <c r="KTN72" s="66"/>
      <c r="KTP72" s="64"/>
      <c r="KTQ72" s="1036"/>
      <c r="KTR72" s="1036"/>
      <c r="KTS72" s="65"/>
      <c r="KTT72" s="65"/>
      <c r="KTU72" s="65"/>
      <c r="KTV72" s="66"/>
      <c r="KTX72" s="64"/>
      <c r="KTY72" s="1036"/>
      <c r="KTZ72" s="1036"/>
      <c r="KUA72" s="65"/>
      <c r="KUB72" s="65"/>
      <c r="KUC72" s="65"/>
      <c r="KUD72" s="66"/>
      <c r="KUF72" s="64"/>
      <c r="KUG72" s="1036"/>
      <c r="KUH72" s="1036"/>
      <c r="KUI72" s="65"/>
      <c r="KUJ72" s="65"/>
      <c r="KUK72" s="65"/>
      <c r="KUL72" s="66"/>
      <c r="KUN72" s="64"/>
      <c r="KUO72" s="1036"/>
      <c r="KUP72" s="1036"/>
      <c r="KUQ72" s="65"/>
      <c r="KUR72" s="65"/>
      <c r="KUS72" s="65"/>
      <c r="KUT72" s="66"/>
      <c r="KUV72" s="64"/>
      <c r="KUW72" s="1036"/>
      <c r="KUX72" s="1036"/>
      <c r="KUY72" s="65"/>
      <c r="KUZ72" s="65"/>
      <c r="KVA72" s="65"/>
      <c r="KVB72" s="66"/>
      <c r="KVD72" s="64"/>
      <c r="KVE72" s="1036"/>
      <c r="KVF72" s="1036"/>
      <c r="KVG72" s="65"/>
      <c r="KVH72" s="65"/>
      <c r="KVI72" s="65"/>
      <c r="KVJ72" s="66"/>
      <c r="KVL72" s="64"/>
      <c r="KVM72" s="1036"/>
      <c r="KVN72" s="1036"/>
      <c r="KVO72" s="65"/>
      <c r="KVP72" s="65"/>
      <c r="KVQ72" s="65"/>
      <c r="KVR72" s="66"/>
      <c r="KVT72" s="64"/>
      <c r="KVU72" s="1036"/>
      <c r="KVV72" s="1036"/>
      <c r="KVW72" s="65"/>
      <c r="KVX72" s="65"/>
      <c r="KVY72" s="65"/>
      <c r="KVZ72" s="66"/>
      <c r="KWB72" s="64"/>
      <c r="KWC72" s="1036"/>
      <c r="KWD72" s="1036"/>
      <c r="KWE72" s="65"/>
      <c r="KWF72" s="65"/>
      <c r="KWG72" s="65"/>
      <c r="KWH72" s="66"/>
      <c r="KWJ72" s="64"/>
      <c r="KWK72" s="1036"/>
      <c r="KWL72" s="1036"/>
      <c r="KWM72" s="65"/>
      <c r="KWN72" s="65"/>
      <c r="KWO72" s="65"/>
      <c r="KWP72" s="66"/>
      <c r="KWR72" s="64"/>
      <c r="KWS72" s="1036"/>
      <c r="KWT72" s="1036"/>
      <c r="KWU72" s="65"/>
      <c r="KWV72" s="65"/>
      <c r="KWW72" s="65"/>
      <c r="KWX72" s="66"/>
      <c r="KWZ72" s="64"/>
      <c r="KXA72" s="1036"/>
      <c r="KXB72" s="1036"/>
      <c r="KXC72" s="65"/>
      <c r="KXD72" s="65"/>
      <c r="KXE72" s="65"/>
      <c r="KXF72" s="66"/>
      <c r="KXH72" s="64"/>
      <c r="KXI72" s="1036"/>
      <c r="KXJ72" s="1036"/>
      <c r="KXK72" s="65"/>
      <c r="KXL72" s="65"/>
      <c r="KXM72" s="65"/>
      <c r="KXN72" s="66"/>
      <c r="KXP72" s="64"/>
      <c r="KXQ72" s="1036"/>
      <c r="KXR72" s="1036"/>
      <c r="KXS72" s="65"/>
      <c r="KXT72" s="65"/>
      <c r="KXU72" s="65"/>
      <c r="KXV72" s="66"/>
      <c r="KXX72" s="64"/>
      <c r="KXY72" s="1036"/>
      <c r="KXZ72" s="1036"/>
      <c r="KYA72" s="65"/>
      <c r="KYB72" s="65"/>
      <c r="KYC72" s="65"/>
      <c r="KYD72" s="66"/>
      <c r="KYF72" s="64"/>
      <c r="KYG72" s="1036"/>
      <c r="KYH72" s="1036"/>
      <c r="KYI72" s="65"/>
      <c r="KYJ72" s="65"/>
      <c r="KYK72" s="65"/>
      <c r="KYL72" s="66"/>
      <c r="KYN72" s="64"/>
      <c r="KYO72" s="1036"/>
      <c r="KYP72" s="1036"/>
      <c r="KYQ72" s="65"/>
      <c r="KYR72" s="65"/>
      <c r="KYS72" s="65"/>
      <c r="KYT72" s="66"/>
      <c r="KYV72" s="64"/>
      <c r="KYW72" s="1036"/>
      <c r="KYX72" s="1036"/>
      <c r="KYY72" s="65"/>
      <c r="KYZ72" s="65"/>
      <c r="KZA72" s="65"/>
      <c r="KZB72" s="66"/>
      <c r="KZD72" s="64"/>
      <c r="KZE72" s="1036"/>
      <c r="KZF72" s="1036"/>
      <c r="KZG72" s="65"/>
      <c r="KZH72" s="65"/>
      <c r="KZI72" s="65"/>
      <c r="KZJ72" s="66"/>
      <c r="KZL72" s="64"/>
      <c r="KZM72" s="1036"/>
      <c r="KZN72" s="1036"/>
      <c r="KZO72" s="65"/>
      <c r="KZP72" s="65"/>
      <c r="KZQ72" s="65"/>
      <c r="KZR72" s="66"/>
      <c r="KZT72" s="64"/>
      <c r="KZU72" s="1036"/>
      <c r="KZV72" s="1036"/>
      <c r="KZW72" s="65"/>
      <c r="KZX72" s="65"/>
      <c r="KZY72" s="65"/>
      <c r="KZZ72" s="66"/>
      <c r="LAB72" s="64"/>
      <c r="LAC72" s="1036"/>
      <c r="LAD72" s="1036"/>
      <c r="LAE72" s="65"/>
      <c r="LAF72" s="65"/>
      <c r="LAG72" s="65"/>
      <c r="LAH72" s="66"/>
      <c r="LAJ72" s="64"/>
      <c r="LAK72" s="1036"/>
      <c r="LAL72" s="1036"/>
      <c r="LAM72" s="65"/>
      <c r="LAN72" s="65"/>
      <c r="LAO72" s="65"/>
      <c r="LAP72" s="66"/>
      <c r="LAR72" s="64"/>
      <c r="LAS72" s="1036"/>
      <c r="LAT72" s="1036"/>
      <c r="LAU72" s="65"/>
      <c r="LAV72" s="65"/>
      <c r="LAW72" s="65"/>
      <c r="LAX72" s="66"/>
      <c r="LAZ72" s="64"/>
      <c r="LBA72" s="1036"/>
      <c r="LBB72" s="1036"/>
      <c r="LBC72" s="65"/>
      <c r="LBD72" s="65"/>
      <c r="LBE72" s="65"/>
      <c r="LBF72" s="66"/>
      <c r="LBH72" s="64"/>
      <c r="LBI72" s="1036"/>
      <c r="LBJ72" s="1036"/>
      <c r="LBK72" s="65"/>
      <c r="LBL72" s="65"/>
      <c r="LBM72" s="65"/>
      <c r="LBN72" s="66"/>
      <c r="LBP72" s="64"/>
      <c r="LBQ72" s="1036"/>
      <c r="LBR72" s="1036"/>
      <c r="LBS72" s="65"/>
      <c r="LBT72" s="65"/>
      <c r="LBU72" s="65"/>
      <c r="LBV72" s="66"/>
      <c r="LBX72" s="64"/>
      <c r="LBY72" s="1036"/>
      <c r="LBZ72" s="1036"/>
      <c r="LCA72" s="65"/>
      <c r="LCB72" s="65"/>
      <c r="LCC72" s="65"/>
      <c r="LCD72" s="66"/>
      <c r="LCF72" s="64"/>
      <c r="LCG72" s="1036"/>
      <c r="LCH72" s="1036"/>
      <c r="LCI72" s="65"/>
      <c r="LCJ72" s="65"/>
      <c r="LCK72" s="65"/>
      <c r="LCL72" s="66"/>
      <c r="LCN72" s="64"/>
      <c r="LCO72" s="1036"/>
      <c r="LCP72" s="1036"/>
      <c r="LCQ72" s="65"/>
      <c r="LCR72" s="65"/>
      <c r="LCS72" s="65"/>
      <c r="LCT72" s="66"/>
      <c r="LCV72" s="64"/>
      <c r="LCW72" s="1036"/>
      <c r="LCX72" s="1036"/>
      <c r="LCY72" s="65"/>
      <c r="LCZ72" s="65"/>
      <c r="LDA72" s="65"/>
      <c r="LDB72" s="66"/>
      <c r="LDD72" s="64"/>
      <c r="LDE72" s="1036"/>
      <c r="LDF72" s="1036"/>
      <c r="LDG72" s="65"/>
      <c r="LDH72" s="65"/>
      <c r="LDI72" s="65"/>
      <c r="LDJ72" s="66"/>
      <c r="LDL72" s="64"/>
      <c r="LDM72" s="1036"/>
      <c r="LDN72" s="1036"/>
      <c r="LDO72" s="65"/>
      <c r="LDP72" s="65"/>
      <c r="LDQ72" s="65"/>
      <c r="LDR72" s="66"/>
      <c r="LDT72" s="64"/>
      <c r="LDU72" s="1036"/>
      <c r="LDV72" s="1036"/>
      <c r="LDW72" s="65"/>
      <c r="LDX72" s="65"/>
      <c r="LDY72" s="65"/>
      <c r="LDZ72" s="66"/>
      <c r="LEB72" s="64"/>
      <c r="LEC72" s="1036"/>
      <c r="LED72" s="1036"/>
      <c r="LEE72" s="65"/>
      <c r="LEF72" s="65"/>
      <c r="LEG72" s="65"/>
      <c r="LEH72" s="66"/>
      <c r="LEJ72" s="64"/>
      <c r="LEK72" s="1036"/>
      <c r="LEL72" s="1036"/>
      <c r="LEM72" s="65"/>
      <c r="LEN72" s="65"/>
      <c r="LEO72" s="65"/>
      <c r="LEP72" s="66"/>
      <c r="LER72" s="64"/>
      <c r="LES72" s="1036"/>
      <c r="LET72" s="1036"/>
      <c r="LEU72" s="65"/>
      <c r="LEV72" s="65"/>
      <c r="LEW72" s="65"/>
      <c r="LEX72" s="66"/>
      <c r="LEZ72" s="64"/>
      <c r="LFA72" s="1036"/>
      <c r="LFB72" s="1036"/>
      <c r="LFC72" s="65"/>
      <c r="LFD72" s="65"/>
      <c r="LFE72" s="65"/>
      <c r="LFF72" s="66"/>
      <c r="LFH72" s="64"/>
      <c r="LFI72" s="1036"/>
      <c r="LFJ72" s="1036"/>
      <c r="LFK72" s="65"/>
      <c r="LFL72" s="65"/>
      <c r="LFM72" s="65"/>
      <c r="LFN72" s="66"/>
      <c r="LFP72" s="64"/>
      <c r="LFQ72" s="1036"/>
      <c r="LFR72" s="1036"/>
      <c r="LFS72" s="65"/>
      <c r="LFT72" s="65"/>
      <c r="LFU72" s="65"/>
      <c r="LFV72" s="66"/>
      <c r="LFX72" s="64"/>
      <c r="LFY72" s="1036"/>
      <c r="LFZ72" s="1036"/>
      <c r="LGA72" s="65"/>
      <c r="LGB72" s="65"/>
      <c r="LGC72" s="65"/>
      <c r="LGD72" s="66"/>
      <c r="LGF72" s="64"/>
      <c r="LGG72" s="1036"/>
      <c r="LGH72" s="1036"/>
      <c r="LGI72" s="65"/>
      <c r="LGJ72" s="65"/>
      <c r="LGK72" s="65"/>
      <c r="LGL72" s="66"/>
      <c r="LGN72" s="64"/>
      <c r="LGO72" s="1036"/>
      <c r="LGP72" s="1036"/>
      <c r="LGQ72" s="65"/>
      <c r="LGR72" s="65"/>
      <c r="LGS72" s="65"/>
      <c r="LGT72" s="66"/>
      <c r="LGV72" s="64"/>
      <c r="LGW72" s="1036"/>
      <c r="LGX72" s="1036"/>
      <c r="LGY72" s="65"/>
      <c r="LGZ72" s="65"/>
      <c r="LHA72" s="65"/>
      <c r="LHB72" s="66"/>
      <c r="LHD72" s="64"/>
      <c r="LHE72" s="1036"/>
      <c r="LHF72" s="1036"/>
      <c r="LHG72" s="65"/>
      <c r="LHH72" s="65"/>
      <c r="LHI72" s="65"/>
      <c r="LHJ72" s="66"/>
      <c r="LHL72" s="64"/>
      <c r="LHM72" s="1036"/>
      <c r="LHN72" s="1036"/>
      <c r="LHO72" s="65"/>
      <c r="LHP72" s="65"/>
      <c r="LHQ72" s="65"/>
      <c r="LHR72" s="66"/>
      <c r="LHT72" s="64"/>
      <c r="LHU72" s="1036"/>
      <c r="LHV72" s="1036"/>
      <c r="LHW72" s="65"/>
      <c r="LHX72" s="65"/>
      <c r="LHY72" s="65"/>
      <c r="LHZ72" s="66"/>
      <c r="LIB72" s="64"/>
      <c r="LIC72" s="1036"/>
      <c r="LID72" s="1036"/>
      <c r="LIE72" s="65"/>
      <c r="LIF72" s="65"/>
      <c r="LIG72" s="65"/>
      <c r="LIH72" s="66"/>
      <c r="LIJ72" s="64"/>
      <c r="LIK72" s="1036"/>
      <c r="LIL72" s="1036"/>
      <c r="LIM72" s="65"/>
      <c r="LIN72" s="65"/>
      <c r="LIO72" s="65"/>
      <c r="LIP72" s="66"/>
      <c r="LIR72" s="64"/>
      <c r="LIS72" s="1036"/>
      <c r="LIT72" s="1036"/>
      <c r="LIU72" s="65"/>
      <c r="LIV72" s="65"/>
      <c r="LIW72" s="65"/>
      <c r="LIX72" s="66"/>
      <c r="LIZ72" s="64"/>
      <c r="LJA72" s="1036"/>
      <c r="LJB72" s="1036"/>
      <c r="LJC72" s="65"/>
      <c r="LJD72" s="65"/>
      <c r="LJE72" s="65"/>
      <c r="LJF72" s="66"/>
      <c r="LJH72" s="64"/>
      <c r="LJI72" s="1036"/>
      <c r="LJJ72" s="1036"/>
      <c r="LJK72" s="65"/>
      <c r="LJL72" s="65"/>
      <c r="LJM72" s="65"/>
      <c r="LJN72" s="66"/>
      <c r="LJP72" s="64"/>
      <c r="LJQ72" s="1036"/>
      <c r="LJR72" s="1036"/>
      <c r="LJS72" s="65"/>
      <c r="LJT72" s="65"/>
      <c r="LJU72" s="65"/>
      <c r="LJV72" s="66"/>
      <c r="LJX72" s="64"/>
      <c r="LJY72" s="1036"/>
      <c r="LJZ72" s="1036"/>
      <c r="LKA72" s="65"/>
      <c r="LKB72" s="65"/>
      <c r="LKC72" s="65"/>
      <c r="LKD72" s="66"/>
      <c r="LKF72" s="64"/>
      <c r="LKG72" s="1036"/>
      <c r="LKH72" s="1036"/>
      <c r="LKI72" s="65"/>
      <c r="LKJ72" s="65"/>
      <c r="LKK72" s="65"/>
      <c r="LKL72" s="66"/>
      <c r="LKN72" s="64"/>
      <c r="LKO72" s="1036"/>
      <c r="LKP72" s="1036"/>
      <c r="LKQ72" s="65"/>
      <c r="LKR72" s="65"/>
      <c r="LKS72" s="65"/>
      <c r="LKT72" s="66"/>
      <c r="LKV72" s="64"/>
      <c r="LKW72" s="1036"/>
      <c r="LKX72" s="1036"/>
      <c r="LKY72" s="65"/>
      <c r="LKZ72" s="65"/>
      <c r="LLA72" s="65"/>
      <c r="LLB72" s="66"/>
      <c r="LLD72" s="64"/>
      <c r="LLE72" s="1036"/>
      <c r="LLF72" s="1036"/>
      <c r="LLG72" s="65"/>
      <c r="LLH72" s="65"/>
      <c r="LLI72" s="65"/>
      <c r="LLJ72" s="66"/>
      <c r="LLL72" s="64"/>
      <c r="LLM72" s="1036"/>
      <c r="LLN72" s="1036"/>
      <c r="LLO72" s="65"/>
      <c r="LLP72" s="65"/>
      <c r="LLQ72" s="65"/>
      <c r="LLR72" s="66"/>
      <c r="LLT72" s="64"/>
      <c r="LLU72" s="1036"/>
      <c r="LLV72" s="1036"/>
      <c r="LLW72" s="65"/>
      <c r="LLX72" s="65"/>
      <c r="LLY72" s="65"/>
      <c r="LLZ72" s="66"/>
      <c r="LMB72" s="64"/>
      <c r="LMC72" s="1036"/>
      <c r="LMD72" s="1036"/>
      <c r="LME72" s="65"/>
      <c r="LMF72" s="65"/>
      <c r="LMG72" s="65"/>
      <c r="LMH72" s="66"/>
      <c r="LMJ72" s="64"/>
      <c r="LMK72" s="1036"/>
      <c r="LML72" s="1036"/>
      <c r="LMM72" s="65"/>
      <c r="LMN72" s="65"/>
      <c r="LMO72" s="65"/>
      <c r="LMP72" s="66"/>
      <c r="LMR72" s="64"/>
      <c r="LMS72" s="1036"/>
      <c r="LMT72" s="1036"/>
      <c r="LMU72" s="65"/>
      <c r="LMV72" s="65"/>
      <c r="LMW72" s="65"/>
      <c r="LMX72" s="66"/>
      <c r="LMZ72" s="64"/>
      <c r="LNA72" s="1036"/>
      <c r="LNB72" s="1036"/>
      <c r="LNC72" s="65"/>
      <c r="LND72" s="65"/>
      <c r="LNE72" s="65"/>
      <c r="LNF72" s="66"/>
      <c r="LNH72" s="64"/>
      <c r="LNI72" s="1036"/>
      <c r="LNJ72" s="1036"/>
      <c r="LNK72" s="65"/>
      <c r="LNL72" s="65"/>
      <c r="LNM72" s="65"/>
      <c r="LNN72" s="66"/>
      <c r="LNP72" s="64"/>
      <c r="LNQ72" s="1036"/>
      <c r="LNR72" s="1036"/>
      <c r="LNS72" s="65"/>
      <c r="LNT72" s="65"/>
      <c r="LNU72" s="65"/>
      <c r="LNV72" s="66"/>
      <c r="LNX72" s="64"/>
      <c r="LNY72" s="1036"/>
      <c r="LNZ72" s="1036"/>
      <c r="LOA72" s="65"/>
      <c r="LOB72" s="65"/>
      <c r="LOC72" s="65"/>
      <c r="LOD72" s="66"/>
      <c r="LOF72" s="64"/>
      <c r="LOG72" s="1036"/>
      <c r="LOH72" s="1036"/>
      <c r="LOI72" s="65"/>
      <c r="LOJ72" s="65"/>
      <c r="LOK72" s="65"/>
      <c r="LOL72" s="66"/>
      <c r="LON72" s="64"/>
      <c r="LOO72" s="1036"/>
      <c r="LOP72" s="1036"/>
      <c r="LOQ72" s="65"/>
      <c r="LOR72" s="65"/>
      <c r="LOS72" s="65"/>
      <c r="LOT72" s="66"/>
      <c r="LOV72" s="64"/>
      <c r="LOW72" s="1036"/>
      <c r="LOX72" s="1036"/>
      <c r="LOY72" s="65"/>
      <c r="LOZ72" s="65"/>
      <c r="LPA72" s="65"/>
      <c r="LPB72" s="66"/>
      <c r="LPD72" s="64"/>
      <c r="LPE72" s="1036"/>
      <c r="LPF72" s="1036"/>
      <c r="LPG72" s="65"/>
      <c r="LPH72" s="65"/>
      <c r="LPI72" s="65"/>
      <c r="LPJ72" s="66"/>
      <c r="LPL72" s="64"/>
      <c r="LPM72" s="1036"/>
      <c r="LPN72" s="1036"/>
      <c r="LPO72" s="65"/>
      <c r="LPP72" s="65"/>
      <c r="LPQ72" s="65"/>
      <c r="LPR72" s="66"/>
      <c r="LPT72" s="64"/>
      <c r="LPU72" s="1036"/>
      <c r="LPV72" s="1036"/>
      <c r="LPW72" s="65"/>
      <c r="LPX72" s="65"/>
      <c r="LPY72" s="65"/>
      <c r="LPZ72" s="66"/>
      <c r="LQB72" s="64"/>
      <c r="LQC72" s="1036"/>
      <c r="LQD72" s="1036"/>
      <c r="LQE72" s="65"/>
      <c r="LQF72" s="65"/>
      <c r="LQG72" s="65"/>
      <c r="LQH72" s="66"/>
      <c r="LQJ72" s="64"/>
      <c r="LQK72" s="1036"/>
      <c r="LQL72" s="1036"/>
      <c r="LQM72" s="65"/>
      <c r="LQN72" s="65"/>
      <c r="LQO72" s="65"/>
      <c r="LQP72" s="66"/>
      <c r="LQR72" s="64"/>
      <c r="LQS72" s="1036"/>
      <c r="LQT72" s="1036"/>
      <c r="LQU72" s="65"/>
      <c r="LQV72" s="65"/>
      <c r="LQW72" s="65"/>
      <c r="LQX72" s="66"/>
      <c r="LQZ72" s="64"/>
      <c r="LRA72" s="1036"/>
      <c r="LRB72" s="1036"/>
      <c r="LRC72" s="65"/>
      <c r="LRD72" s="65"/>
      <c r="LRE72" s="65"/>
      <c r="LRF72" s="66"/>
      <c r="LRH72" s="64"/>
      <c r="LRI72" s="1036"/>
      <c r="LRJ72" s="1036"/>
      <c r="LRK72" s="65"/>
      <c r="LRL72" s="65"/>
      <c r="LRM72" s="65"/>
      <c r="LRN72" s="66"/>
      <c r="LRP72" s="64"/>
      <c r="LRQ72" s="1036"/>
      <c r="LRR72" s="1036"/>
      <c r="LRS72" s="65"/>
      <c r="LRT72" s="65"/>
      <c r="LRU72" s="65"/>
      <c r="LRV72" s="66"/>
      <c r="LRX72" s="64"/>
      <c r="LRY72" s="1036"/>
      <c r="LRZ72" s="1036"/>
      <c r="LSA72" s="65"/>
      <c r="LSB72" s="65"/>
      <c r="LSC72" s="65"/>
      <c r="LSD72" s="66"/>
      <c r="LSF72" s="64"/>
      <c r="LSG72" s="1036"/>
      <c r="LSH72" s="1036"/>
      <c r="LSI72" s="65"/>
      <c r="LSJ72" s="65"/>
      <c r="LSK72" s="65"/>
      <c r="LSL72" s="66"/>
      <c r="LSN72" s="64"/>
      <c r="LSO72" s="1036"/>
      <c r="LSP72" s="1036"/>
      <c r="LSQ72" s="65"/>
      <c r="LSR72" s="65"/>
      <c r="LSS72" s="65"/>
      <c r="LST72" s="66"/>
      <c r="LSV72" s="64"/>
      <c r="LSW72" s="1036"/>
      <c r="LSX72" s="1036"/>
      <c r="LSY72" s="65"/>
      <c r="LSZ72" s="65"/>
      <c r="LTA72" s="65"/>
      <c r="LTB72" s="66"/>
      <c r="LTD72" s="64"/>
      <c r="LTE72" s="1036"/>
      <c r="LTF72" s="1036"/>
      <c r="LTG72" s="65"/>
      <c r="LTH72" s="65"/>
      <c r="LTI72" s="65"/>
      <c r="LTJ72" s="66"/>
      <c r="LTL72" s="64"/>
      <c r="LTM72" s="1036"/>
      <c r="LTN72" s="1036"/>
      <c r="LTO72" s="65"/>
      <c r="LTP72" s="65"/>
      <c r="LTQ72" s="65"/>
      <c r="LTR72" s="66"/>
      <c r="LTT72" s="64"/>
      <c r="LTU72" s="1036"/>
      <c r="LTV72" s="1036"/>
      <c r="LTW72" s="65"/>
      <c r="LTX72" s="65"/>
      <c r="LTY72" s="65"/>
      <c r="LTZ72" s="66"/>
      <c r="LUB72" s="64"/>
      <c r="LUC72" s="1036"/>
      <c r="LUD72" s="1036"/>
      <c r="LUE72" s="65"/>
      <c r="LUF72" s="65"/>
      <c r="LUG72" s="65"/>
      <c r="LUH72" s="66"/>
      <c r="LUJ72" s="64"/>
      <c r="LUK72" s="1036"/>
      <c r="LUL72" s="1036"/>
      <c r="LUM72" s="65"/>
      <c r="LUN72" s="65"/>
      <c r="LUO72" s="65"/>
      <c r="LUP72" s="66"/>
      <c r="LUR72" s="64"/>
      <c r="LUS72" s="1036"/>
      <c r="LUT72" s="1036"/>
      <c r="LUU72" s="65"/>
      <c r="LUV72" s="65"/>
      <c r="LUW72" s="65"/>
      <c r="LUX72" s="66"/>
      <c r="LUZ72" s="64"/>
      <c r="LVA72" s="1036"/>
      <c r="LVB72" s="1036"/>
      <c r="LVC72" s="65"/>
      <c r="LVD72" s="65"/>
      <c r="LVE72" s="65"/>
      <c r="LVF72" s="66"/>
      <c r="LVH72" s="64"/>
      <c r="LVI72" s="1036"/>
      <c r="LVJ72" s="1036"/>
      <c r="LVK72" s="65"/>
      <c r="LVL72" s="65"/>
      <c r="LVM72" s="65"/>
      <c r="LVN72" s="66"/>
      <c r="LVP72" s="64"/>
      <c r="LVQ72" s="1036"/>
      <c r="LVR72" s="1036"/>
      <c r="LVS72" s="65"/>
      <c r="LVT72" s="65"/>
      <c r="LVU72" s="65"/>
      <c r="LVV72" s="66"/>
      <c r="LVX72" s="64"/>
      <c r="LVY72" s="1036"/>
      <c r="LVZ72" s="1036"/>
      <c r="LWA72" s="65"/>
      <c r="LWB72" s="65"/>
      <c r="LWC72" s="65"/>
      <c r="LWD72" s="66"/>
      <c r="LWF72" s="64"/>
      <c r="LWG72" s="1036"/>
      <c r="LWH72" s="1036"/>
      <c r="LWI72" s="65"/>
      <c r="LWJ72" s="65"/>
      <c r="LWK72" s="65"/>
      <c r="LWL72" s="66"/>
      <c r="LWN72" s="64"/>
      <c r="LWO72" s="1036"/>
      <c r="LWP72" s="1036"/>
      <c r="LWQ72" s="65"/>
      <c r="LWR72" s="65"/>
      <c r="LWS72" s="65"/>
      <c r="LWT72" s="66"/>
      <c r="LWV72" s="64"/>
      <c r="LWW72" s="1036"/>
      <c r="LWX72" s="1036"/>
      <c r="LWY72" s="65"/>
      <c r="LWZ72" s="65"/>
      <c r="LXA72" s="65"/>
      <c r="LXB72" s="66"/>
      <c r="LXD72" s="64"/>
      <c r="LXE72" s="1036"/>
      <c r="LXF72" s="1036"/>
      <c r="LXG72" s="65"/>
      <c r="LXH72" s="65"/>
      <c r="LXI72" s="65"/>
      <c r="LXJ72" s="66"/>
      <c r="LXL72" s="64"/>
      <c r="LXM72" s="1036"/>
      <c r="LXN72" s="1036"/>
      <c r="LXO72" s="65"/>
      <c r="LXP72" s="65"/>
      <c r="LXQ72" s="65"/>
      <c r="LXR72" s="66"/>
      <c r="LXT72" s="64"/>
      <c r="LXU72" s="1036"/>
      <c r="LXV72" s="1036"/>
      <c r="LXW72" s="65"/>
      <c r="LXX72" s="65"/>
      <c r="LXY72" s="65"/>
      <c r="LXZ72" s="66"/>
      <c r="LYB72" s="64"/>
      <c r="LYC72" s="1036"/>
      <c r="LYD72" s="1036"/>
      <c r="LYE72" s="65"/>
      <c r="LYF72" s="65"/>
      <c r="LYG72" s="65"/>
      <c r="LYH72" s="66"/>
      <c r="LYJ72" s="64"/>
      <c r="LYK72" s="1036"/>
      <c r="LYL72" s="1036"/>
      <c r="LYM72" s="65"/>
      <c r="LYN72" s="65"/>
      <c r="LYO72" s="65"/>
      <c r="LYP72" s="66"/>
      <c r="LYR72" s="64"/>
      <c r="LYS72" s="1036"/>
      <c r="LYT72" s="1036"/>
      <c r="LYU72" s="65"/>
      <c r="LYV72" s="65"/>
      <c r="LYW72" s="65"/>
      <c r="LYX72" s="66"/>
      <c r="LYZ72" s="64"/>
      <c r="LZA72" s="1036"/>
      <c r="LZB72" s="1036"/>
      <c r="LZC72" s="65"/>
      <c r="LZD72" s="65"/>
      <c r="LZE72" s="65"/>
      <c r="LZF72" s="66"/>
      <c r="LZH72" s="64"/>
      <c r="LZI72" s="1036"/>
      <c r="LZJ72" s="1036"/>
      <c r="LZK72" s="65"/>
      <c r="LZL72" s="65"/>
      <c r="LZM72" s="65"/>
      <c r="LZN72" s="66"/>
      <c r="LZP72" s="64"/>
      <c r="LZQ72" s="1036"/>
      <c r="LZR72" s="1036"/>
      <c r="LZS72" s="65"/>
      <c r="LZT72" s="65"/>
      <c r="LZU72" s="65"/>
      <c r="LZV72" s="66"/>
      <c r="LZX72" s="64"/>
      <c r="LZY72" s="1036"/>
      <c r="LZZ72" s="1036"/>
      <c r="MAA72" s="65"/>
      <c r="MAB72" s="65"/>
      <c r="MAC72" s="65"/>
      <c r="MAD72" s="66"/>
      <c r="MAF72" s="64"/>
      <c r="MAG72" s="1036"/>
      <c r="MAH72" s="1036"/>
      <c r="MAI72" s="65"/>
      <c r="MAJ72" s="65"/>
      <c r="MAK72" s="65"/>
      <c r="MAL72" s="66"/>
      <c r="MAN72" s="64"/>
      <c r="MAO72" s="1036"/>
      <c r="MAP72" s="1036"/>
      <c r="MAQ72" s="65"/>
      <c r="MAR72" s="65"/>
      <c r="MAS72" s="65"/>
      <c r="MAT72" s="66"/>
      <c r="MAV72" s="64"/>
      <c r="MAW72" s="1036"/>
      <c r="MAX72" s="1036"/>
      <c r="MAY72" s="65"/>
      <c r="MAZ72" s="65"/>
      <c r="MBA72" s="65"/>
      <c r="MBB72" s="66"/>
      <c r="MBD72" s="64"/>
      <c r="MBE72" s="1036"/>
      <c r="MBF72" s="1036"/>
      <c r="MBG72" s="65"/>
      <c r="MBH72" s="65"/>
      <c r="MBI72" s="65"/>
      <c r="MBJ72" s="66"/>
      <c r="MBL72" s="64"/>
      <c r="MBM72" s="1036"/>
      <c r="MBN72" s="1036"/>
      <c r="MBO72" s="65"/>
      <c r="MBP72" s="65"/>
      <c r="MBQ72" s="65"/>
      <c r="MBR72" s="66"/>
      <c r="MBT72" s="64"/>
      <c r="MBU72" s="1036"/>
      <c r="MBV72" s="1036"/>
      <c r="MBW72" s="65"/>
      <c r="MBX72" s="65"/>
      <c r="MBY72" s="65"/>
      <c r="MBZ72" s="66"/>
      <c r="MCB72" s="64"/>
      <c r="MCC72" s="1036"/>
      <c r="MCD72" s="1036"/>
      <c r="MCE72" s="65"/>
      <c r="MCF72" s="65"/>
      <c r="MCG72" s="65"/>
      <c r="MCH72" s="66"/>
      <c r="MCJ72" s="64"/>
      <c r="MCK72" s="1036"/>
      <c r="MCL72" s="1036"/>
      <c r="MCM72" s="65"/>
      <c r="MCN72" s="65"/>
      <c r="MCO72" s="65"/>
      <c r="MCP72" s="66"/>
      <c r="MCR72" s="64"/>
      <c r="MCS72" s="1036"/>
      <c r="MCT72" s="1036"/>
      <c r="MCU72" s="65"/>
      <c r="MCV72" s="65"/>
      <c r="MCW72" s="65"/>
      <c r="MCX72" s="66"/>
      <c r="MCZ72" s="64"/>
      <c r="MDA72" s="1036"/>
      <c r="MDB72" s="1036"/>
      <c r="MDC72" s="65"/>
      <c r="MDD72" s="65"/>
      <c r="MDE72" s="65"/>
      <c r="MDF72" s="66"/>
      <c r="MDH72" s="64"/>
      <c r="MDI72" s="1036"/>
      <c r="MDJ72" s="1036"/>
      <c r="MDK72" s="65"/>
      <c r="MDL72" s="65"/>
      <c r="MDM72" s="65"/>
      <c r="MDN72" s="66"/>
      <c r="MDP72" s="64"/>
      <c r="MDQ72" s="1036"/>
      <c r="MDR72" s="1036"/>
      <c r="MDS72" s="65"/>
      <c r="MDT72" s="65"/>
      <c r="MDU72" s="65"/>
      <c r="MDV72" s="66"/>
      <c r="MDX72" s="64"/>
      <c r="MDY72" s="1036"/>
      <c r="MDZ72" s="1036"/>
      <c r="MEA72" s="65"/>
      <c r="MEB72" s="65"/>
      <c r="MEC72" s="65"/>
      <c r="MED72" s="66"/>
      <c r="MEF72" s="64"/>
      <c r="MEG72" s="1036"/>
      <c r="MEH72" s="1036"/>
      <c r="MEI72" s="65"/>
      <c r="MEJ72" s="65"/>
      <c r="MEK72" s="65"/>
      <c r="MEL72" s="66"/>
      <c r="MEN72" s="64"/>
      <c r="MEO72" s="1036"/>
      <c r="MEP72" s="1036"/>
      <c r="MEQ72" s="65"/>
      <c r="MER72" s="65"/>
      <c r="MES72" s="65"/>
      <c r="MET72" s="66"/>
      <c r="MEV72" s="64"/>
      <c r="MEW72" s="1036"/>
      <c r="MEX72" s="1036"/>
      <c r="MEY72" s="65"/>
      <c r="MEZ72" s="65"/>
      <c r="MFA72" s="65"/>
      <c r="MFB72" s="66"/>
      <c r="MFD72" s="64"/>
      <c r="MFE72" s="1036"/>
      <c r="MFF72" s="1036"/>
      <c r="MFG72" s="65"/>
      <c r="MFH72" s="65"/>
      <c r="MFI72" s="65"/>
      <c r="MFJ72" s="66"/>
      <c r="MFL72" s="64"/>
      <c r="MFM72" s="1036"/>
      <c r="MFN72" s="1036"/>
      <c r="MFO72" s="65"/>
      <c r="MFP72" s="65"/>
      <c r="MFQ72" s="65"/>
      <c r="MFR72" s="66"/>
      <c r="MFT72" s="64"/>
      <c r="MFU72" s="1036"/>
      <c r="MFV72" s="1036"/>
      <c r="MFW72" s="65"/>
      <c r="MFX72" s="65"/>
      <c r="MFY72" s="65"/>
      <c r="MFZ72" s="66"/>
      <c r="MGB72" s="64"/>
      <c r="MGC72" s="1036"/>
      <c r="MGD72" s="1036"/>
      <c r="MGE72" s="65"/>
      <c r="MGF72" s="65"/>
      <c r="MGG72" s="65"/>
      <c r="MGH72" s="66"/>
      <c r="MGJ72" s="64"/>
      <c r="MGK72" s="1036"/>
      <c r="MGL72" s="1036"/>
      <c r="MGM72" s="65"/>
      <c r="MGN72" s="65"/>
      <c r="MGO72" s="65"/>
      <c r="MGP72" s="66"/>
      <c r="MGR72" s="64"/>
      <c r="MGS72" s="1036"/>
      <c r="MGT72" s="1036"/>
      <c r="MGU72" s="65"/>
      <c r="MGV72" s="65"/>
      <c r="MGW72" s="65"/>
      <c r="MGX72" s="66"/>
      <c r="MGZ72" s="64"/>
      <c r="MHA72" s="1036"/>
      <c r="MHB72" s="1036"/>
      <c r="MHC72" s="65"/>
      <c r="MHD72" s="65"/>
      <c r="MHE72" s="65"/>
      <c r="MHF72" s="66"/>
      <c r="MHH72" s="64"/>
      <c r="MHI72" s="1036"/>
      <c r="MHJ72" s="1036"/>
      <c r="MHK72" s="65"/>
      <c r="MHL72" s="65"/>
      <c r="MHM72" s="65"/>
      <c r="MHN72" s="66"/>
      <c r="MHP72" s="64"/>
      <c r="MHQ72" s="1036"/>
      <c r="MHR72" s="1036"/>
      <c r="MHS72" s="65"/>
      <c r="MHT72" s="65"/>
      <c r="MHU72" s="65"/>
      <c r="MHV72" s="66"/>
      <c r="MHX72" s="64"/>
      <c r="MHY72" s="1036"/>
      <c r="MHZ72" s="1036"/>
      <c r="MIA72" s="65"/>
      <c r="MIB72" s="65"/>
      <c r="MIC72" s="65"/>
      <c r="MID72" s="66"/>
      <c r="MIF72" s="64"/>
      <c r="MIG72" s="1036"/>
      <c r="MIH72" s="1036"/>
      <c r="MII72" s="65"/>
      <c r="MIJ72" s="65"/>
      <c r="MIK72" s="65"/>
      <c r="MIL72" s="66"/>
      <c r="MIN72" s="64"/>
      <c r="MIO72" s="1036"/>
      <c r="MIP72" s="1036"/>
      <c r="MIQ72" s="65"/>
      <c r="MIR72" s="65"/>
      <c r="MIS72" s="65"/>
      <c r="MIT72" s="66"/>
      <c r="MIV72" s="64"/>
      <c r="MIW72" s="1036"/>
      <c r="MIX72" s="1036"/>
      <c r="MIY72" s="65"/>
      <c r="MIZ72" s="65"/>
      <c r="MJA72" s="65"/>
      <c r="MJB72" s="66"/>
      <c r="MJD72" s="64"/>
      <c r="MJE72" s="1036"/>
      <c r="MJF72" s="1036"/>
      <c r="MJG72" s="65"/>
      <c r="MJH72" s="65"/>
      <c r="MJI72" s="65"/>
      <c r="MJJ72" s="66"/>
      <c r="MJL72" s="64"/>
      <c r="MJM72" s="1036"/>
      <c r="MJN72" s="1036"/>
      <c r="MJO72" s="65"/>
      <c r="MJP72" s="65"/>
      <c r="MJQ72" s="65"/>
      <c r="MJR72" s="66"/>
      <c r="MJT72" s="64"/>
      <c r="MJU72" s="1036"/>
      <c r="MJV72" s="1036"/>
      <c r="MJW72" s="65"/>
      <c r="MJX72" s="65"/>
      <c r="MJY72" s="65"/>
      <c r="MJZ72" s="66"/>
      <c r="MKB72" s="64"/>
      <c r="MKC72" s="1036"/>
      <c r="MKD72" s="1036"/>
      <c r="MKE72" s="65"/>
      <c r="MKF72" s="65"/>
      <c r="MKG72" s="65"/>
      <c r="MKH72" s="66"/>
      <c r="MKJ72" s="64"/>
      <c r="MKK72" s="1036"/>
      <c r="MKL72" s="1036"/>
      <c r="MKM72" s="65"/>
      <c r="MKN72" s="65"/>
      <c r="MKO72" s="65"/>
      <c r="MKP72" s="66"/>
      <c r="MKR72" s="64"/>
      <c r="MKS72" s="1036"/>
      <c r="MKT72" s="1036"/>
      <c r="MKU72" s="65"/>
      <c r="MKV72" s="65"/>
      <c r="MKW72" s="65"/>
      <c r="MKX72" s="66"/>
      <c r="MKZ72" s="64"/>
      <c r="MLA72" s="1036"/>
      <c r="MLB72" s="1036"/>
      <c r="MLC72" s="65"/>
      <c r="MLD72" s="65"/>
      <c r="MLE72" s="65"/>
      <c r="MLF72" s="66"/>
      <c r="MLH72" s="64"/>
      <c r="MLI72" s="1036"/>
      <c r="MLJ72" s="1036"/>
      <c r="MLK72" s="65"/>
      <c r="MLL72" s="65"/>
      <c r="MLM72" s="65"/>
      <c r="MLN72" s="66"/>
      <c r="MLP72" s="64"/>
      <c r="MLQ72" s="1036"/>
      <c r="MLR72" s="1036"/>
      <c r="MLS72" s="65"/>
      <c r="MLT72" s="65"/>
      <c r="MLU72" s="65"/>
      <c r="MLV72" s="66"/>
      <c r="MLX72" s="64"/>
      <c r="MLY72" s="1036"/>
      <c r="MLZ72" s="1036"/>
      <c r="MMA72" s="65"/>
      <c r="MMB72" s="65"/>
      <c r="MMC72" s="65"/>
      <c r="MMD72" s="66"/>
      <c r="MMF72" s="64"/>
      <c r="MMG72" s="1036"/>
      <c r="MMH72" s="1036"/>
      <c r="MMI72" s="65"/>
      <c r="MMJ72" s="65"/>
      <c r="MMK72" s="65"/>
      <c r="MML72" s="66"/>
      <c r="MMN72" s="64"/>
      <c r="MMO72" s="1036"/>
      <c r="MMP72" s="1036"/>
      <c r="MMQ72" s="65"/>
      <c r="MMR72" s="65"/>
      <c r="MMS72" s="65"/>
      <c r="MMT72" s="66"/>
      <c r="MMV72" s="64"/>
      <c r="MMW72" s="1036"/>
      <c r="MMX72" s="1036"/>
      <c r="MMY72" s="65"/>
      <c r="MMZ72" s="65"/>
      <c r="MNA72" s="65"/>
      <c r="MNB72" s="66"/>
      <c r="MND72" s="64"/>
      <c r="MNE72" s="1036"/>
      <c r="MNF72" s="1036"/>
      <c r="MNG72" s="65"/>
      <c r="MNH72" s="65"/>
      <c r="MNI72" s="65"/>
      <c r="MNJ72" s="66"/>
      <c r="MNL72" s="64"/>
      <c r="MNM72" s="1036"/>
      <c r="MNN72" s="1036"/>
      <c r="MNO72" s="65"/>
      <c r="MNP72" s="65"/>
      <c r="MNQ72" s="65"/>
      <c r="MNR72" s="66"/>
      <c r="MNT72" s="64"/>
      <c r="MNU72" s="1036"/>
      <c r="MNV72" s="1036"/>
      <c r="MNW72" s="65"/>
      <c r="MNX72" s="65"/>
      <c r="MNY72" s="65"/>
      <c r="MNZ72" s="66"/>
      <c r="MOB72" s="64"/>
      <c r="MOC72" s="1036"/>
      <c r="MOD72" s="1036"/>
      <c r="MOE72" s="65"/>
      <c r="MOF72" s="65"/>
      <c r="MOG72" s="65"/>
      <c r="MOH72" s="66"/>
      <c r="MOJ72" s="64"/>
      <c r="MOK72" s="1036"/>
      <c r="MOL72" s="1036"/>
      <c r="MOM72" s="65"/>
      <c r="MON72" s="65"/>
      <c r="MOO72" s="65"/>
      <c r="MOP72" s="66"/>
      <c r="MOR72" s="64"/>
      <c r="MOS72" s="1036"/>
      <c r="MOT72" s="1036"/>
      <c r="MOU72" s="65"/>
      <c r="MOV72" s="65"/>
      <c r="MOW72" s="65"/>
      <c r="MOX72" s="66"/>
      <c r="MOZ72" s="64"/>
      <c r="MPA72" s="1036"/>
      <c r="MPB72" s="1036"/>
      <c r="MPC72" s="65"/>
      <c r="MPD72" s="65"/>
      <c r="MPE72" s="65"/>
      <c r="MPF72" s="66"/>
      <c r="MPH72" s="64"/>
      <c r="MPI72" s="1036"/>
      <c r="MPJ72" s="1036"/>
      <c r="MPK72" s="65"/>
      <c r="MPL72" s="65"/>
      <c r="MPM72" s="65"/>
      <c r="MPN72" s="66"/>
      <c r="MPP72" s="64"/>
      <c r="MPQ72" s="1036"/>
      <c r="MPR72" s="1036"/>
      <c r="MPS72" s="65"/>
      <c r="MPT72" s="65"/>
      <c r="MPU72" s="65"/>
      <c r="MPV72" s="66"/>
      <c r="MPX72" s="64"/>
      <c r="MPY72" s="1036"/>
      <c r="MPZ72" s="1036"/>
      <c r="MQA72" s="65"/>
      <c r="MQB72" s="65"/>
      <c r="MQC72" s="65"/>
      <c r="MQD72" s="66"/>
      <c r="MQF72" s="64"/>
      <c r="MQG72" s="1036"/>
      <c r="MQH72" s="1036"/>
      <c r="MQI72" s="65"/>
      <c r="MQJ72" s="65"/>
      <c r="MQK72" s="65"/>
      <c r="MQL72" s="66"/>
      <c r="MQN72" s="64"/>
      <c r="MQO72" s="1036"/>
      <c r="MQP72" s="1036"/>
      <c r="MQQ72" s="65"/>
      <c r="MQR72" s="65"/>
      <c r="MQS72" s="65"/>
      <c r="MQT72" s="66"/>
      <c r="MQV72" s="64"/>
      <c r="MQW72" s="1036"/>
      <c r="MQX72" s="1036"/>
      <c r="MQY72" s="65"/>
      <c r="MQZ72" s="65"/>
      <c r="MRA72" s="65"/>
      <c r="MRB72" s="66"/>
      <c r="MRD72" s="64"/>
      <c r="MRE72" s="1036"/>
      <c r="MRF72" s="1036"/>
      <c r="MRG72" s="65"/>
      <c r="MRH72" s="65"/>
      <c r="MRI72" s="65"/>
      <c r="MRJ72" s="66"/>
      <c r="MRL72" s="64"/>
      <c r="MRM72" s="1036"/>
      <c r="MRN72" s="1036"/>
      <c r="MRO72" s="65"/>
      <c r="MRP72" s="65"/>
      <c r="MRQ72" s="65"/>
      <c r="MRR72" s="66"/>
      <c r="MRT72" s="64"/>
      <c r="MRU72" s="1036"/>
      <c r="MRV72" s="1036"/>
      <c r="MRW72" s="65"/>
      <c r="MRX72" s="65"/>
      <c r="MRY72" s="65"/>
      <c r="MRZ72" s="66"/>
      <c r="MSB72" s="64"/>
      <c r="MSC72" s="1036"/>
      <c r="MSD72" s="1036"/>
      <c r="MSE72" s="65"/>
      <c r="MSF72" s="65"/>
      <c r="MSG72" s="65"/>
      <c r="MSH72" s="66"/>
      <c r="MSJ72" s="64"/>
      <c r="MSK72" s="1036"/>
      <c r="MSL72" s="1036"/>
      <c r="MSM72" s="65"/>
      <c r="MSN72" s="65"/>
      <c r="MSO72" s="65"/>
      <c r="MSP72" s="66"/>
      <c r="MSR72" s="64"/>
      <c r="MSS72" s="1036"/>
      <c r="MST72" s="1036"/>
      <c r="MSU72" s="65"/>
      <c r="MSV72" s="65"/>
      <c r="MSW72" s="65"/>
      <c r="MSX72" s="66"/>
      <c r="MSZ72" s="64"/>
      <c r="MTA72" s="1036"/>
      <c r="MTB72" s="1036"/>
      <c r="MTC72" s="65"/>
      <c r="MTD72" s="65"/>
      <c r="MTE72" s="65"/>
      <c r="MTF72" s="66"/>
      <c r="MTH72" s="64"/>
      <c r="MTI72" s="1036"/>
      <c r="MTJ72" s="1036"/>
      <c r="MTK72" s="65"/>
      <c r="MTL72" s="65"/>
      <c r="MTM72" s="65"/>
      <c r="MTN72" s="66"/>
      <c r="MTP72" s="64"/>
      <c r="MTQ72" s="1036"/>
      <c r="MTR72" s="1036"/>
      <c r="MTS72" s="65"/>
      <c r="MTT72" s="65"/>
      <c r="MTU72" s="65"/>
      <c r="MTV72" s="66"/>
      <c r="MTX72" s="64"/>
      <c r="MTY72" s="1036"/>
      <c r="MTZ72" s="1036"/>
      <c r="MUA72" s="65"/>
      <c r="MUB72" s="65"/>
      <c r="MUC72" s="65"/>
      <c r="MUD72" s="66"/>
      <c r="MUF72" s="64"/>
      <c r="MUG72" s="1036"/>
      <c r="MUH72" s="1036"/>
      <c r="MUI72" s="65"/>
      <c r="MUJ72" s="65"/>
      <c r="MUK72" s="65"/>
      <c r="MUL72" s="66"/>
      <c r="MUN72" s="64"/>
      <c r="MUO72" s="1036"/>
      <c r="MUP72" s="1036"/>
      <c r="MUQ72" s="65"/>
      <c r="MUR72" s="65"/>
      <c r="MUS72" s="65"/>
      <c r="MUT72" s="66"/>
      <c r="MUV72" s="64"/>
      <c r="MUW72" s="1036"/>
      <c r="MUX72" s="1036"/>
      <c r="MUY72" s="65"/>
      <c r="MUZ72" s="65"/>
      <c r="MVA72" s="65"/>
      <c r="MVB72" s="66"/>
      <c r="MVD72" s="64"/>
      <c r="MVE72" s="1036"/>
      <c r="MVF72" s="1036"/>
      <c r="MVG72" s="65"/>
      <c r="MVH72" s="65"/>
      <c r="MVI72" s="65"/>
      <c r="MVJ72" s="66"/>
      <c r="MVL72" s="64"/>
      <c r="MVM72" s="1036"/>
      <c r="MVN72" s="1036"/>
      <c r="MVO72" s="65"/>
      <c r="MVP72" s="65"/>
      <c r="MVQ72" s="65"/>
      <c r="MVR72" s="66"/>
      <c r="MVT72" s="64"/>
      <c r="MVU72" s="1036"/>
      <c r="MVV72" s="1036"/>
      <c r="MVW72" s="65"/>
      <c r="MVX72" s="65"/>
      <c r="MVY72" s="65"/>
      <c r="MVZ72" s="66"/>
      <c r="MWB72" s="64"/>
      <c r="MWC72" s="1036"/>
      <c r="MWD72" s="1036"/>
      <c r="MWE72" s="65"/>
      <c r="MWF72" s="65"/>
      <c r="MWG72" s="65"/>
      <c r="MWH72" s="66"/>
      <c r="MWJ72" s="64"/>
      <c r="MWK72" s="1036"/>
      <c r="MWL72" s="1036"/>
      <c r="MWM72" s="65"/>
      <c r="MWN72" s="65"/>
      <c r="MWO72" s="65"/>
      <c r="MWP72" s="66"/>
      <c r="MWR72" s="64"/>
      <c r="MWS72" s="1036"/>
      <c r="MWT72" s="1036"/>
      <c r="MWU72" s="65"/>
      <c r="MWV72" s="65"/>
      <c r="MWW72" s="65"/>
      <c r="MWX72" s="66"/>
      <c r="MWZ72" s="64"/>
      <c r="MXA72" s="1036"/>
      <c r="MXB72" s="1036"/>
      <c r="MXC72" s="65"/>
      <c r="MXD72" s="65"/>
      <c r="MXE72" s="65"/>
      <c r="MXF72" s="66"/>
      <c r="MXH72" s="64"/>
      <c r="MXI72" s="1036"/>
      <c r="MXJ72" s="1036"/>
      <c r="MXK72" s="65"/>
      <c r="MXL72" s="65"/>
      <c r="MXM72" s="65"/>
      <c r="MXN72" s="66"/>
      <c r="MXP72" s="64"/>
      <c r="MXQ72" s="1036"/>
      <c r="MXR72" s="1036"/>
      <c r="MXS72" s="65"/>
      <c r="MXT72" s="65"/>
      <c r="MXU72" s="65"/>
      <c r="MXV72" s="66"/>
      <c r="MXX72" s="64"/>
      <c r="MXY72" s="1036"/>
      <c r="MXZ72" s="1036"/>
      <c r="MYA72" s="65"/>
      <c r="MYB72" s="65"/>
      <c r="MYC72" s="65"/>
      <c r="MYD72" s="66"/>
      <c r="MYF72" s="64"/>
      <c r="MYG72" s="1036"/>
      <c r="MYH72" s="1036"/>
      <c r="MYI72" s="65"/>
      <c r="MYJ72" s="65"/>
      <c r="MYK72" s="65"/>
      <c r="MYL72" s="66"/>
      <c r="MYN72" s="64"/>
      <c r="MYO72" s="1036"/>
      <c r="MYP72" s="1036"/>
      <c r="MYQ72" s="65"/>
      <c r="MYR72" s="65"/>
      <c r="MYS72" s="65"/>
      <c r="MYT72" s="66"/>
      <c r="MYV72" s="64"/>
      <c r="MYW72" s="1036"/>
      <c r="MYX72" s="1036"/>
      <c r="MYY72" s="65"/>
      <c r="MYZ72" s="65"/>
      <c r="MZA72" s="65"/>
      <c r="MZB72" s="66"/>
      <c r="MZD72" s="64"/>
      <c r="MZE72" s="1036"/>
      <c r="MZF72" s="1036"/>
      <c r="MZG72" s="65"/>
      <c r="MZH72" s="65"/>
      <c r="MZI72" s="65"/>
      <c r="MZJ72" s="66"/>
      <c r="MZL72" s="64"/>
      <c r="MZM72" s="1036"/>
      <c r="MZN72" s="1036"/>
      <c r="MZO72" s="65"/>
      <c r="MZP72" s="65"/>
      <c r="MZQ72" s="65"/>
      <c r="MZR72" s="66"/>
      <c r="MZT72" s="64"/>
      <c r="MZU72" s="1036"/>
      <c r="MZV72" s="1036"/>
      <c r="MZW72" s="65"/>
      <c r="MZX72" s="65"/>
      <c r="MZY72" s="65"/>
      <c r="MZZ72" s="66"/>
      <c r="NAB72" s="64"/>
      <c r="NAC72" s="1036"/>
      <c r="NAD72" s="1036"/>
      <c r="NAE72" s="65"/>
      <c r="NAF72" s="65"/>
      <c r="NAG72" s="65"/>
      <c r="NAH72" s="66"/>
      <c r="NAJ72" s="64"/>
      <c r="NAK72" s="1036"/>
      <c r="NAL72" s="1036"/>
      <c r="NAM72" s="65"/>
      <c r="NAN72" s="65"/>
      <c r="NAO72" s="65"/>
      <c r="NAP72" s="66"/>
      <c r="NAR72" s="64"/>
      <c r="NAS72" s="1036"/>
      <c r="NAT72" s="1036"/>
      <c r="NAU72" s="65"/>
      <c r="NAV72" s="65"/>
      <c r="NAW72" s="65"/>
      <c r="NAX72" s="66"/>
      <c r="NAZ72" s="64"/>
      <c r="NBA72" s="1036"/>
      <c r="NBB72" s="1036"/>
      <c r="NBC72" s="65"/>
      <c r="NBD72" s="65"/>
      <c r="NBE72" s="65"/>
      <c r="NBF72" s="66"/>
      <c r="NBH72" s="64"/>
      <c r="NBI72" s="1036"/>
      <c r="NBJ72" s="1036"/>
      <c r="NBK72" s="65"/>
      <c r="NBL72" s="65"/>
      <c r="NBM72" s="65"/>
      <c r="NBN72" s="66"/>
      <c r="NBP72" s="64"/>
      <c r="NBQ72" s="1036"/>
      <c r="NBR72" s="1036"/>
      <c r="NBS72" s="65"/>
      <c r="NBT72" s="65"/>
      <c r="NBU72" s="65"/>
      <c r="NBV72" s="66"/>
      <c r="NBX72" s="64"/>
      <c r="NBY72" s="1036"/>
      <c r="NBZ72" s="1036"/>
      <c r="NCA72" s="65"/>
      <c r="NCB72" s="65"/>
      <c r="NCC72" s="65"/>
      <c r="NCD72" s="66"/>
      <c r="NCF72" s="64"/>
      <c r="NCG72" s="1036"/>
      <c r="NCH72" s="1036"/>
      <c r="NCI72" s="65"/>
      <c r="NCJ72" s="65"/>
      <c r="NCK72" s="65"/>
      <c r="NCL72" s="66"/>
      <c r="NCN72" s="64"/>
      <c r="NCO72" s="1036"/>
      <c r="NCP72" s="1036"/>
      <c r="NCQ72" s="65"/>
      <c r="NCR72" s="65"/>
      <c r="NCS72" s="65"/>
      <c r="NCT72" s="66"/>
      <c r="NCV72" s="64"/>
      <c r="NCW72" s="1036"/>
      <c r="NCX72" s="1036"/>
      <c r="NCY72" s="65"/>
      <c r="NCZ72" s="65"/>
      <c r="NDA72" s="65"/>
      <c r="NDB72" s="66"/>
      <c r="NDD72" s="64"/>
      <c r="NDE72" s="1036"/>
      <c r="NDF72" s="1036"/>
      <c r="NDG72" s="65"/>
      <c r="NDH72" s="65"/>
      <c r="NDI72" s="65"/>
      <c r="NDJ72" s="66"/>
      <c r="NDL72" s="64"/>
      <c r="NDM72" s="1036"/>
      <c r="NDN72" s="1036"/>
      <c r="NDO72" s="65"/>
      <c r="NDP72" s="65"/>
      <c r="NDQ72" s="65"/>
      <c r="NDR72" s="66"/>
      <c r="NDT72" s="64"/>
      <c r="NDU72" s="1036"/>
      <c r="NDV72" s="1036"/>
      <c r="NDW72" s="65"/>
      <c r="NDX72" s="65"/>
      <c r="NDY72" s="65"/>
      <c r="NDZ72" s="66"/>
      <c r="NEB72" s="64"/>
      <c r="NEC72" s="1036"/>
      <c r="NED72" s="1036"/>
      <c r="NEE72" s="65"/>
      <c r="NEF72" s="65"/>
      <c r="NEG72" s="65"/>
      <c r="NEH72" s="66"/>
      <c r="NEJ72" s="64"/>
      <c r="NEK72" s="1036"/>
      <c r="NEL72" s="1036"/>
      <c r="NEM72" s="65"/>
      <c r="NEN72" s="65"/>
      <c r="NEO72" s="65"/>
      <c r="NEP72" s="66"/>
      <c r="NER72" s="64"/>
      <c r="NES72" s="1036"/>
      <c r="NET72" s="1036"/>
      <c r="NEU72" s="65"/>
      <c r="NEV72" s="65"/>
      <c r="NEW72" s="65"/>
      <c r="NEX72" s="66"/>
      <c r="NEZ72" s="64"/>
      <c r="NFA72" s="1036"/>
      <c r="NFB72" s="1036"/>
      <c r="NFC72" s="65"/>
      <c r="NFD72" s="65"/>
      <c r="NFE72" s="65"/>
      <c r="NFF72" s="66"/>
      <c r="NFH72" s="64"/>
      <c r="NFI72" s="1036"/>
      <c r="NFJ72" s="1036"/>
      <c r="NFK72" s="65"/>
      <c r="NFL72" s="65"/>
      <c r="NFM72" s="65"/>
      <c r="NFN72" s="66"/>
      <c r="NFP72" s="64"/>
      <c r="NFQ72" s="1036"/>
      <c r="NFR72" s="1036"/>
      <c r="NFS72" s="65"/>
      <c r="NFT72" s="65"/>
      <c r="NFU72" s="65"/>
      <c r="NFV72" s="66"/>
      <c r="NFX72" s="64"/>
      <c r="NFY72" s="1036"/>
      <c r="NFZ72" s="1036"/>
      <c r="NGA72" s="65"/>
      <c r="NGB72" s="65"/>
      <c r="NGC72" s="65"/>
      <c r="NGD72" s="66"/>
      <c r="NGF72" s="64"/>
      <c r="NGG72" s="1036"/>
      <c r="NGH72" s="1036"/>
      <c r="NGI72" s="65"/>
      <c r="NGJ72" s="65"/>
      <c r="NGK72" s="65"/>
      <c r="NGL72" s="66"/>
      <c r="NGN72" s="64"/>
      <c r="NGO72" s="1036"/>
      <c r="NGP72" s="1036"/>
      <c r="NGQ72" s="65"/>
      <c r="NGR72" s="65"/>
      <c r="NGS72" s="65"/>
      <c r="NGT72" s="66"/>
      <c r="NGV72" s="64"/>
      <c r="NGW72" s="1036"/>
      <c r="NGX72" s="1036"/>
      <c r="NGY72" s="65"/>
      <c r="NGZ72" s="65"/>
      <c r="NHA72" s="65"/>
      <c r="NHB72" s="66"/>
      <c r="NHD72" s="64"/>
      <c r="NHE72" s="1036"/>
      <c r="NHF72" s="1036"/>
      <c r="NHG72" s="65"/>
      <c r="NHH72" s="65"/>
      <c r="NHI72" s="65"/>
      <c r="NHJ72" s="66"/>
      <c r="NHL72" s="64"/>
      <c r="NHM72" s="1036"/>
      <c r="NHN72" s="1036"/>
      <c r="NHO72" s="65"/>
      <c r="NHP72" s="65"/>
      <c r="NHQ72" s="65"/>
      <c r="NHR72" s="66"/>
      <c r="NHT72" s="64"/>
      <c r="NHU72" s="1036"/>
      <c r="NHV72" s="1036"/>
      <c r="NHW72" s="65"/>
      <c r="NHX72" s="65"/>
      <c r="NHY72" s="65"/>
      <c r="NHZ72" s="66"/>
      <c r="NIB72" s="64"/>
      <c r="NIC72" s="1036"/>
      <c r="NID72" s="1036"/>
      <c r="NIE72" s="65"/>
      <c r="NIF72" s="65"/>
      <c r="NIG72" s="65"/>
      <c r="NIH72" s="66"/>
      <c r="NIJ72" s="64"/>
      <c r="NIK72" s="1036"/>
      <c r="NIL72" s="1036"/>
      <c r="NIM72" s="65"/>
      <c r="NIN72" s="65"/>
      <c r="NIO72" s="65"/>
      <c r="NIP72" s="66"/>
      <c r="NIR72" s="64"/>
      <c r="NIS72" s="1036"/>
      <c r="NIT72" s="1036"/>
      <c r="NIU72" s="65"/>
      <c r="NIV72" s="65"/>
      <c r="NIW72" s="65"/>
      <c r="NIX72" s="66"/>
      <c r="NIZ72" s="64"/>
      <c r="NJA72" s="1036"/>
      <c r="NJB72" s="1036"/>
      <c r="NJC72" s="65"/>
      <c r="NJD72" s="65"/>
      <c r="NJE72" s="65"/>
      <c r="NJF72" s="66"/>
      <c r="NJH72" s="64"/>
      <c r="NJI72" s="1036"/>
      <c r="NJJ72" s="1036"/>
      <c r="NJK72" s="65"/>
      <c r="NJL72" s="65"/>
      <c r="NJM72" s="65"/>
      <c r="NJN72" s="66"/>
      <c r="NJP72" s="64"/>
      <c r="NJQ72" s="1036"/>
      <c r="NJR72" s="1036"/>
      <c r="NJS72" s="65"/>
      <c r="NJT72" s="65"/>
      <c r="NJU72" s="65"/>
      <c r="NJV72" s="66"/>
      <c r="NJX72" s="64"/>
      <c r="NJY72" s="1036"/>
      <c r="NJZ72" s="1036"/>
      <c r="NKA72" s="65"/>
      <c r="NKB72" s="65"/>
      <c r="NKC72" s="65"/>
      <c r="NKD72" s="66"/>
      <c r="NKF72" s="64"/>
      <c r="NKG72" s="1036"/>
      <c r="NKH72" s="1036"/>
      <c r="NKI72" s="65"/>
      <c r="NKJ72" s="65"/>
      <c r="NKK72" s="65"/>
      <c r="NKL72" s="66"/>
      <c r="NKN72" s="64"/>
      <c r="NKO72" s="1036"/>
      <c r="NKP72" s="1036"/>
      <c r="NKQ72" s="65"/>
      <c r="NKR72" s="65"/>
      <c r="NKS72" s="65"/>
      <c r="NKT72" s="66"/>
      <c r="NKV72" s="64"/>
      <c r="NKW72" s="1036"/>
      <c r="NKX72" s="1036"/>
      <c r="NKY72" s="65"/>
      <c r="NKZ72" s="65"/>
      <c r="NLA72" s="65"/>
      <c r="NLB72" s="66"/>
      <c r="NLD72" s="64"/>
      <c r="NLE72" s="1036"/>
      <c r="NLF72" s="1036"/>
      <c r="NLG72" s="65"/>
      <c r="NLH72" s="65"/>
      <c r="NLI72" s="65"/>
      <c r="NLJ72" s="66"/>
      <c r="NLL72" s="64"/>
      <c r="NLM72" s="1036"/>
      <c r="NLN72" s="1036"/>
      <c r="NLO72" s="65"/>
      <c r="NLP72" s="65"/>
      <c r="NLQ72" s="65"/>
      <c r="NLR72" s="66"/>
      <c r="NLT72" s="64"/>
      <c r="NLU72" s="1036"/>
      <c r="NLV72" s="1036"/>
      <c r="NLW72" s="65"/>
      <c r="NLX72" s="65"/>
      <c r="NLY72" s="65"/>
      <c r="NLZ72" s="66"/>
      <c r="NMB72" s="64"/>
      <c r="NMC72" s="1036"/>
      <c r="NMD72" s="1036"/>
      <c r="NME72" s="65"/>
      <c r="NMF72" s="65"/>
      <c r="NMG72" s="65"/>
      <c r="NMH72" s="66"/>
      <c r="NMJ72" s="64"/>
      <c r="NMK72" s="1036"/>
      <c r="NML72" s="1036"/>
      <c r="NMM72" s="65"/>
      <c r="NMN72" s="65"/>
      <c r="NMO72" s="65"/>
      <c r="NMP72" s="66"/>
      <c r="NMR72" s="64"/>
      <c r="NMS72" s="1036"/>
      <c r="NMT72" s="1036"/>
      <c r="NMU72" s="65"/>
      <c r="NMV72" s="65"/>
      <c r="NMW72" s="65"/>
      <c r="NMX72" s="66"/>
      <c r="NMZ72" s="64"/>
      <c r="NNA72" s="1036"/>
      <c r="NNB72" s="1036"/>
      <c r="NNC72" s="65"/>
      <c r="NND72" s="65"/>
      <c r="NNE72" s="65"/>
      <c r="NNF72" s="66"/>
      <c r="NNH72" s="64"/>
      <c r="NNI72" s="1036"/>
      <c r="NNJ72" s="1036"/>
      <c r="NNK72" s="65"/>
      <c r="NNL72" s="65"/>
      <c r="NNM72" s="65"/>
      <c r="NNN72" s="66"/>
      <c r="NNP72" s="64"/>
      <c r="NNQ72" s="1036"/>
      <c r="NNR72" s="1036"/>
      <c r="NNS72" s="65"/>
      <c r="NNT72" s="65"/>
      <c r="NNU72" s="65"/>
      <c r="NNV72" s="66"/>
      <c r="NNX72" s="64"/>
      <c r="NNY72" s="1036"/>
      <c r="NNZ72" s="1036"/>
      <c r="NOA72" s="65"/>
      <c r="NOB72" s="65"/>
      <c r="NOC72" s="65"/>
      <c r="NOD72" s="66"/>
      <c r="NOF72" s="64"/>
      <c r="NOG72" s="1036"/>
      <c r="NOH72" s="1036"/>
      <c r="NOI72" s="65"/>
      <c r="NOJ72" s="65"/>
      <c r="NOK72" s="65"/>
      <c r="NOL72" s="66"/>
      <c r="NON72" s="64"/>
      <c r="NOO72" s="1036"/>
      <c r="NOP72" s="1036"/>
      <c r="NOQ72" s="65"/>
      <c r="NOR72" s="65"/>
      <c r="NOS72" s="65"/>
      <c r="NOT72" s="66"/>
      <c r="NOV72" s="64"/>
      <c r="NOW72" s="1036"/>
      <c r="NOX72" s="1036"/>
      <c r="NOY72" s="65"/>
      <c r="NOZ72" s="65"/>
      <c r="NPA72" s="65"/>
      <c r="NPB72" s="66"/>
      <c r="NPD72" s="64"/>
      <c r="NPE72" s="1036"/>
      <c r="NPF72" s="1036"/>
      <c r="NPG72" s="65"/>
      <c r="NPH72" s="65"/>
      <c r="NPI72" s="65"/>
      <c r="NPJ72" s="66"/>
      <c r="NPL72" s="64"/>
      <c r="NPM72" s="1036"/>
      <c r="NPN72" s="1036"/>
      <c r="NPO72" s="65"/>
      <c r="NPP72" s="65"/>
      <c r="NPQ72" s="65"/>
      <c r="NPR72" s="66"/>
      <c r="NPT72" s="64"/>
      <c r="NPU72" s="1036"/>
      <c r="NPV72" s="1036"/>
      <c r="NPW72" s="65"/>
      <c r="NPX72" s="65"/>
      <c r="NPY72" s="65"/>
      <c r="NPZ72" s="66"/>
      <c r="NQB72" s="64"/>
      <c r="NQC72" s="1036"/>
      <c r="NQD72" s="1036"/>
      <c r="NQE72" s="65"/>
      <c r="NQF72" s="65"/>
      <c r="NQG72" s="65"/>
      <c r="NQH72" s="66"/>
      <c r="NQJ72" s="64"/>
      <c r="NQK72" s="1036"/>
      <c r="NQL72" s="1036"/>
      <c r="NQM72" s="65"/>
      <c r="NQN72" s="65"/>
      <c r="NQO72" s="65"/>
      <c r="NQP72" s="66"/>
      <c r="NQR72" s="64"/>
      <c r="NQS72" s="1036"/>
      <c r="NQT72" s="1036"/>
      <c r="NQU72" s="65"/>
      <c r="NQV72" s="65"/>
      <c r="NQW72" s="65"/>
      <c r="NQX72" s="66"/>
      <c r="NQZ72" s="64"/>
      <c r="NRA72" s="1036"/>
      <c r="NRB72" s="1036"/>
      <c r="NRC72" s="65"/>
      <c r="NRD72" s="65"/>
      <c r="NRE72" s="65"/>
      <c r="NRF72" s="66"/>
      <c r="NRH72" s="64"/>
      <c r="NRI72" s="1036"/>
      <c r="NRJ72" s="1036"/>
      <c r="NRK72" s="65"/>
      <c r="NRL72" s="65"/>
      <c r="NRM72" s="65"/>
      <c r="NRN72" s="66"/>
      <c r="NRP72" s="64"/>
      <c r="NRQ72" s="1036"/>
      <c r="NRR72" s="1036"/>
      <c r="NRS72" s="65"/>
      <c r="NRT72" s="65"/>
      <c r="NRU72" s="65"/>
      <c r="NRV72" s="66"/>
      <c r="NRX72" s="64"/>
      <c r="NRY72" s="1036"/>
      <c r="NRZ72" s="1036"/>
      <c r="NSA72" s="65"/>
      <c r="NSB72" s="65"/>
      <c r="NSC72" s="65"/>
      <c r="NSD72" s="66"/>
      <c r="NSF72" s="64"/>
      <c r="NSG72" s="1036"/>
      <c r="NSH72" s="1036"/>
      <c r="NSI72" s="65"/>
      <c r="NSJ72" s="65"/>
      <c r="NSK72" s="65"/>
      <c r="NSL72" s="66"/>
      <c r="NSN72" s="64"/>
      <c r="NSO72" s="1036"/>
      <c r="NSP72" s="1036"/>
      <c r="NSQ72" s="65"/>
      <c r="NSR72" s="65"/>
      <c r="NSS72" s="65"/>
      <c r="NST72" s="66"/>
      <c r="NSV72" s="64"/>
      <c r="NSW72" s="1036"/>
      <c r="NSX72" s="1036"/>
      <c r="NSY72" s="65"/>
      <c r="NSZ72" s="65"/>
      <c r="NTA72" s="65"/>
      <c r="NTB72" s="66"/>
      <c r="NTD72" s="64"/>
      <c r="NTE72" s="1036"/>
      <c r="NTF72" s="1036"/>
      <c r="NTG72" s="65"/>
      <c r="NTH72" s="65"/>
      <c r="NTI72" s="65"/>
      <c r="NTJ72" s="66"/>
      <c r="NTL72" s="64"/>
      <c r="NTM72" s="1036"/>
      <c r="NTN72" s="1036"/>
      <c r="NTO72" s="65"/>
      <c r="NTP72" s="65"/>
      <c r="NTQ72" s="65"/>
      <c r="NTR72" s="66"/>
      <c r="NTT72" s="64"/>
      <c r="NTU72" s="1036"/>
      <c r="NTV72" s="1036"/>
      <c r="NTW72" s="65"/>
      <c r="NTX72" s="65"/>
      <c r="NTY72" s="65"/>
      <c r="NTZ72" s="66"/>
      <c r="NUB72" s="64"/>
      <c r="NUC72" s="1036"/>
      <c r="NUD72" s="1036"/>
      <c r="NUE72" s="65"/>
      <c r="NUF72" s="65"/>
      <c r="NUG72" s="65"/>
      <c r="NUH72" s="66"/>
      <c r="NUJ72" s="64"/>
      <c r="NUK72" s="1036"/>
      <c r="NUL72" s="1036"/>
      <c r="NUM72" s="65"/>
      <c r="NUN72" s="65"/>
      <c r="NUO72" s="65"/>
      <c r="NUP72" s="66"/>
      <c r="NUR72" s="64"/>
      <c r="NUS72" s="1036"/>
      <c r="NUT72" s="1036"/>
      <c r="NUU72" s="65"/>
      <c r="NUV72" s="65"/>
      <c r="NUW72" s="65"/>
      <c r="NUX72" s="66"/>
      <c r="NUZ72" s="64"/>
      <c r="NVA72" s="1036"/>
      <c r="NVB72" s="1036"/>
      <c r="NVC72" s="65"/>
      <c r="NVD72" s="65"/>
      <c r="NVE72" s="65"/>
      <c r="NVF72" s="66"/>
      <c r="NVH72" s="64"/>
      <c r="NVI72" s="1036"/>
      <c r="NVJ72" s="1036"/>
      <c r="NVK72" s="65"/>
      <c r="NVL72" s="65"/>
      <c r="NVM72" s="65"/>
      <c r="NVN72" s="66"/>
      <c r="NVP72" s="64"/>
      <c r="NVQ72" s="1036"/>
      <c r="NVR72" s="1036"/>
      <c r="NVS72" s="65"/>
      <c r="NVT72" s="65"/>
      <c r="NVU72" s="65"/>
      <c r="NVV72" s="66"/>
      <c r="NVX72" s="64"/>
      <c r="NVY72" s="1036"/>
      <c r="NVZ72" s="1036"/>
      <c r="NWA72" s="65"/>
      <c r="NWB72" s="65"/>
      <c r="NWC72" s="65"/>
      <c r="NWD72" s="66"/>
      <c r="NWF72" s="64"/>
      <c r="NWG72" s="1036"/>
      <c r="NWH72" s="1036"/>
      <c r="NWI72" s="65"/>
      <c r="NWJ72" s="65"/>
      <c r="NWK72" s="65"/>
      <c r="NWL72" s="66"/>
      <c r="NWN72" s="64"/>
      <c r="NWO72" s="1036"/>
      <c r="NWP72" s="1036"/>
      <c r="NWQ72" s="65"/>
      <c r="NWR72" s="65"/>
      <c r="NWS72" s="65"/>
      <c r="NWT72" s="66"/>
      <c r="NWV72" s="64"/>
      <c r="NWW72" s="1036"/>
      <c r="NWX72" s="1036"/>
      <c r="NWY72" s="65"/>
      <c r="NWZ72" s="65"/>
      <c r="NXA72" s="65"/>
      <c r="NXB72" s="66"/>
      <c r="NXD72" s="64"/>
      <c r="NXE72" s="1036"/>
      <c r="NXF72" s="1036"/>
      <c r="NXG72" s="65"/>
      <c r="NXH72" s="65"/>
      <c r="NXI72" s="65"/>
      <c r="NXJ72" s="66"/>
      <c r="NXL72" s="64"/>
      <c r="NXM72" s="1036"/>
      <c r="NXN72" s="1036"/>
      <c r="NXO72" s="65"/>
      <c r="NXP72" s="65"/>
      <c r="NXQ72" s="65"/>
      <c r="NXR72" s="66"/>
      <c r="NXT72" s="64"/>
      <c r="NXU72" s="1036"/>
      <c r="NXV72" s="1036"/>
      <c r="NXW72" s="65"/>
      <c r="NXX72" s="65"/>
      <c r="NXY72" s="65"/>
      <c r="NXZ72" s="66"/>
      <c r="NYB72" s="64"/>
      <c r="NYC72" s="1036"/>
      <c r="NYD72" s="1036"/>
      <c r="NYE72" s="65"/>
      <c r="NYF72" s="65"/>
      <c r="NYG72" s="65"/>
      <c r="NYH72" s="66"/>
      <c r="NYJ72" s="64"/>
      <c r="NYK72" s="1036"/>
      <c r="NYL72" s="1036"/>
      <c r="NYM72" s="65"/>
      <c r="NYN72" s="65"/>
      <c r="NYO72" s="65"/>
      <c r="NYP72" s="66"/>
      <c r="NYR72" s="64"/>
      <c r="NYS72" s="1036"/>
      <c r="NYT72" s="1036"/>
      <c r="NYU72" s="65"/>
      <c r="NYV72" s="65"/>
      <c r="NYW72" s="65"/>
      <c r="NYX72" s="66"/>
      <c r="NYZ72" s="64"/>
      <c r="NZA72" s="1036"/>
      <c r="NZB72" s="1036"/>
      <c r="NZC72" s="65"/>
      <c r="NZD72" s="65"/>
      <c r="NZE72" s="65"/>
      <c r="NZF72" s="66"/>
      <c r="NZH72" s="64"/>
      <c r="NZI72" s="1036"/>
      <c r="NZJ72" s="1036"/>
      <c r="NZK72" s="65"/>
      <c r="NZL72" s="65"/>
      <c r="NZM72" s="65"/>
      <c r="NZN72" s="66"/>
      <c r="NZP72" s="64"/>
      <c r="NZQ72" s="1036"/>
      <c r="NZR72" s="1036"/>
      <c r="NZS72" s="65"/>
      <c r="NZT72" s="65"/>
      <c r="NZU72" s="65"/>
      <c r="NZV72" s="66"/>
      <c r="NZX72" s="64"/>
      <c r="NZY72" s="1036"/>
      <c r="NZZ72" s="1036"/>
      <c r="OAA72" s="65"/>
      <c r="OAB72" s="65"/>
      <c r="OAC72" s="65"/>
      <c r="OAD72" s="66"/>
      <c r="OAF72" s="64"/>
      <c r="OAG72" s="1036"/>
      <c r="OAH72" s="1036"/>
      <c r="OAI72" s="65"/>
      <c r="OAJ72" s="65"/>
      <c r="OAK72" s="65"/>
      <c r="OAL72" s="66"/>
      <c r="OAN72" s="64"/>
      <c r="OAO72" s="1036"/>
      <c r="OAP72" s="1036"/>
      <c r="OAQ72" s="65"/>
      <c r="OAR72" s="65"/>
      <c r="OAS72" s="65"/>
      <c r="OAT72" s="66"/>
      <c r="OAV72" s="64"/>
      <c r="OAW72" s="1036"/>
      <c r="OAX72" s="1036"/>
      <c r="OAY72" s="65"/>
      <c r="OAZ72" s="65"/>
      <c r="OBA72" s="65"/>
      <c r="OBB72" s="66"/>
      <c r="OBD72" s="64"/>
      <c r="OBE72" s="1036"/>
      <c r="OBF72" s="1036"/>
      <c r="OBG72" s="65"/>
      <c r="OBH72" s="65"/>
      <c r="OBI72" s="65"/>
      <c r="OBJ72" s="66"/>
      <c r="OBL72" s="64"/>
      <c r="OBM72" s="1036"/>
      <c r="OBN72" s="1036"/>
      <c r="OBO72" s="65"/>
      <c r="OBP72" s="65"/>
      <c r="OBQ72" s="65"/>
      <c r="OBR72" s="66"/>
      <c r="OBT72" s="64"/>
      <c r="OBU72" s="1036"/>
      <c r="OBV72" s="1036"/>
      <c r="OBW72" s="65"/>
      <c r="OBX72" s="65"/>
      <c r="OBY72" s="65"/>
      <c r="OBZ72" s="66"/>
      <c r="OCB72" s="64"/>
      <c r="OCC72" s="1036"/>
      <c r="OCD72" s="1036"/>
      <c r="OCE72" s="65"/>
      <c r="OCF72" s="65"/>
      <c r="OCG72" s="65"/>
      <c r="OCH72" s="66"/>
      <c r="OCJ72" s="64"/>
      <c r="OCK72" s="1036"/>
      <c r="OCL72" s="1036"/>
      <c r="OCM72" s="65"/>
      <c r="OCN72" s="65"/>
      <c r="OCO72" s="65"/>
      <c r="OCP72" s="66"/>
      <c r="OCR72" s="64"/>
      <c r="OCS72" s="1036"/>
      <c r="OCT72" s="1036"/>
      <c r="OCU72" s="65"/>
      <c r="OCV72" s="65"/>
      <c r="OCW72" s="65"/>
      <c r="OCX72" s="66"/>
      <c r="OCZ72" s="64"/>
      <c r="ODA72" s="1036"/>
      <c r="ODB72" s="1036"/>
      <c r="ODC72" s="65"/>
      <c r="ODD72" s="65"/>
      <c r="ODE72" s="65"/>
      <c r="ODF72" s="66"/>
      <c r="ODH72" s="64"/>
      <c r="ODI72" s="1036"/>
      <c r="ODJ72" s="1036"/>
      <c r="ODK72" s="65"/>
      <c r="ODL72" s="65"/>
      <c r="ODM72" s="65"/>
      <c r="ODN72" s="66"/>
      <c r="ODP72" s="64"/>
      <c r="ODQ72" s="1036"/>
      <c r="ODR72" s="1036"/>
      <c r="ODS72" s="65"/>
      <c r="ODT72" s="65"/>
      <c r="ODU72" s="65"/>
      <c r="ODV72" s="66"/>
      <c r="ODX72" s="64"/>
      <c r="ODY72" s="1036"/>
      <c r="ODZ72" s="1036"/>
      <c r="OEA72" s="65"/>
      <c r="OEB72" s="65"/>
      <c r="OEC72" s="65"/>
      <c r="OED72" s="66"/>
      <c r="OEF72" s="64"/>
      <c r="OEG72" s="1036"/>
      <c r="OEH72" s="1036"/>
      <c r="OEI72" s="65"/>
      <c r="OEJ72" s="65"/>
      <c r="OEK72" s="65"/>
      <c r="OEL72" s="66"/>
      <c r="OEN72" s="64"/>
      <c r="OEO72" s="1036"/>
      <c r="OEP72" s="1036"/>
      <c r="OEQ72" s="65"/>
      <c r="OER72" s="65"/>
      <c r="OES72" s="65"/>
      <c r="OET72" s="66"/>
      <c r="OEV72" s="64"/>
      <c r="OEW72" s="1036"/>
      <c r="OEX72" s="1036"/>
      <c r="OEY72" s="65"/>
      <c r="OEZ72" s="65"/>
      <c r="OFA72" s="65"/>
      <c r="OFB72" s="66"/>
      <c r="OFD72" s="64"/>
      <c r="OFE72" s="1036"/>
      <c r="OFF72" s="1036"/>
      <c r="OFG72" s="65"/>
      <c r="OFH72" s="65"/>
      <c r="OFI72" s="65"/>
      <c r="OFJ72" s="66"/>
      <c r="OFL72" s="64"/>
      <c r="OFM72" s="1036"/>
      <c r="OFN72" s="1036"/>
      <c r="OFO72" s="65"/>
      <c r="OFP72" s="65"/>
      <c r="OFQ72" s="65"/>
      <c r="OFR72" s="66"/>
      <c r="OFT72" s="64"/>
      <c r="OFU72" s="1036"/>
      <c r="OFV72" s="1036"/>
      <c r="OFW72" s="65"/>
      <c r="OFX72" s="65"/>
      <c r="OFY72" s="65"/>
      <c r="OFZ72" s="66"/>
      <c r="OGB72" s="64"/>
      <c r="OGC72" s="1036"/>
      <c r="OGD72" s="1036"/>
      <c r="OGE72" s="65"/>
      <c r="OGF72" s="65"/>
      <c r="OGG72" s="65"/>
      <c r="OGH72" s="66"/>
      <c r="OGJ72" s="64"/>
      <c r="OGK72" s="1036"/>
      <c r="OGL72" s="1036"/>
      <c r="OGM72" s="65"/>
      <c r="OGN72" s="65"/>
      <c r="OGO72" s="65"/>
      <c r="OGP72" s="66"/>
      <c r="OGR72" s="64"/>
      <c r="OGS72" s="1036"/>
      <c r="OGT72" s="1036"/>
      <c r="OGU72" s="65"/>
      <c r="OGV72" s="65"/>
      <c r="OGW72" s="65"/>
      <c r="OGX72" s="66"/>
      <c r="OGZ72" s="64"/>
      <c r="OHA72" s="1036"/>
      <c r="OHB72" s="1036"/>
      <c r="OHC72" s="65"/>
      <c r="OHD72" s="65"/>
      <c r="OHE72" s="65"/>
      <c r="OHF72" s="66"/>
      <c r="OHH72" s="64"/>
      <c r="OHI72" s="1036"/>
      <c r="OHJ72" s="1036"/>
      <c r="OHK72" s="65"/>
      <c r="OHL72" s="65"/>
      <c r="OHM72" s="65"/>
      <c r="OHN72" s="66"/>
      <c r="OHP72" s="64"/>
      <c r="OHQ72" s="1036"/>
      <c r="OHR72" s="1036"/>
      <c r="OHS72" s="65"/>
      <c r="OHT72" s="65"/>
      <c r="OHU72" s="65"/>
      <c r="OHV72" s="66"/>
      <c r="OHX72" s="64"/>
      <c r="OHY72" s="1036"/>
      <c r="OHZ72" s="1036"/>
      <c r="OIA72" s="65"/>
      <c r="OIB72" s="65"/>
      <c r="OIC72" s="65"/>
      <c r="OID72" s="66"/>
      <c r="OIF72" s="64"/>
      <c r="OIG72" s="1036"/>
      <c r="OIH72" s="1036"/>
      <c r="OII72" s="65"/>
      <c r="OIJ72" s="65"/>
      <c r="OIK72" s="65"/>
      <c r="OIL72" s="66"/>
      <c r="OIN72" s="64"/>
      <c r="OIO72" s="1036"/>
      <c r="OIP72" s="1036"/>
      <c r="OIQ72" s="65"/>
      <c r="OIR72" s="65"/>
      <c r="OIS72" s="65"/>
      <c r="OIT72" s="66"/>
      <c r="OIV72" s="64"/>
      <c r="OIW72" s="1036"/>
      <c r="OIX72" s="1036"/>
      <c r="OIY72" s="65"/>
      <c r="OIZ72" s="65"/>
      <c r="OJA72" s="65"/>
      <c r="OJB72" s="66"/>
      <c r="OJD72" s="64"/>
      <c r="OJE72" s="1036"/>
      <c r="OJF72" s="1036"/>
      <c r="OJG72" s="65"/>
      <c r="OJH72" s="65"/>
      <c r="OJI72" s="65"/>
      <c r="OJJ72" s="66"/>
      <c r="OJL72" s="64"/>
      <c r="OJM72" s="1036"/>
      <c r="OJN72" s="1036"/>
      <c r="OJO72" s="65"/>
      <c r="OJP72" s="65"/>
      <c r="OJQ72" s="65"/>
      <c r="OJR72" s="66"/>
      <c r="OJT72" s="64"/>
      <c r="OJU72" s="1036"/>
      <c r="OJV72" s="1036"/>
      <c r="OJW72" s="65"/>
      <c r="OJX72" s="65"/>
      <c r="OJY72" s="65"/>
      <c r="OJZ72" s="66"/>
      <c r="OKB72" s="64"/>
      <c r="OKC72" s="1036"/>
      <c r="OKD72" s="1036"/>
      <c r="OKE72" s="65"/>
      <c r="OKF72" s="65"/>
      <c r="OKG72" s="65"/>
      <c r="OKH72" s="66"/>
      <c r="OKJ72" s="64"/>
      <c r="OKK72" s="1036"/>
      <c r="OKL72" s="1036"/>
      <c r="OKM72" s="65"/>
      <c r="OKN72" s="65"/>
      <c r="OKO72" s="65"/>
      <c r="OKP72" s="66"/>
      <c r="OKR72" s="64"/>
      <c r="OKS72" s="1036"/>
      <c r="OKT72" s="1036"/>
      <c r="OKU72" s="65"/>
      <c r="OKV72" s="65"/>
      <c r="OKW72" s="65"/>
      <c r="OKX72" s="66"/>
      <c r="OKZ72" s="64"/>
      <c r="OLA72" s="1036"/>
      <c r="OLB72" s="1036"/>
      <c r="OLC72" s="65"/>
      <c r="OLD72" s="65"/>
      <c r="OLE72" s="65"/>
      <c r="OLF72" s="66"/>
      <c r="OLH72" s="64"/>
      <c r="OLI72" s="1036"/>
      <c r="OLJ72" s="1036"/>
      <c r="OLK72" s="65"/>
      <c r="OLL72" s="65"/>
      <c r="OLM72" s="65"/>
      <c r="OLN72" s="66"/>
      <c r="OLP72" s="64"/>
      <c r="OLQ72" s="1036"/>
      <c r="OLR72" s="1036"/>
      <c r="OLS72" s="65"/>
      <c r="OLT72" s="65"/>
      <c r="OLU72" s="65"/>
      <c r="OLV72" s="66"/>
      <c r="OLX72" s="64"/>
      <c r="OLY72" s="1036"/>
      <c r="OLZ72" s="1036"/>
      <c r="OMA72" s="65"/>
      <c r="OMB72" s="65"/>
      <c r="OMC72" s="65"/>
      <c r="OMD72" s="66"/>
      <c r="OMF72" s="64"/>
      <c r="OMG72" s="1036"/>
      <c r="OMH72" s="1036"/>
      <c r="OMI72" s="65"/>
      <c r="OMJ72" s="65"/>
      <c r="OMK72" s="65"/>
      <c r="OML72" s="66"/>
      <c r="OMN72" s="64"/>
      <c r="OMO72" s="1036"/>
      <c r="OMP72" s="1036"/>
      <c r="OMQ72" s="65"/>
      <c r="OMR72" s="65"/>
      <c r="OMS72" s="65"/>
      <c r="OMT72" s="66"/>
      <c r="OMV72" s="64"/>
      <c r="OMW72" s="1036"/>
      <c r="OMX72" s="1036"/>
      <c r="OMY72" s="65"/>
      <c r="OMZ72" s="65"/>
      <c r="ONA72" s="65"/>
      <c r="ONB72" s="66"/>
      <c r="OND72" s="64"/>
      <c r="ONE72" s="1036"/>
      <c r="ONF72" s="1036"/>
      <c r="ONG72" s="65"/>
      <c r="ONH72" s="65"/>
      <c r="ONI72" s="65"/>
      <c r="ONJ72" s="66"/>
      <c r="ONL72" s="64"/>
      <c r="ONM72" s="1036"/>
      <c r="ONN72" s="1036"/>
      <c r="ONO72" s="65"/>
      <c r="ONP72" s="65"/>
      <c r="ONQ72" s="65"/>
      <c r="ONR72" s="66"/>
      <c r="ONT72" s="64"/>
      <c r="ONU72" s="1036"/>
      <c r="ONV72" s="1036"/>
      <c r="ONW72" s="65"/>
      <c r="ONX72" s="65"/>
      <c r="ONY72" s="65"/>
      <c r="ONZ72" s="66"/>
      <c r="OOB72" s="64"/>
      <c r="OOC72" s="1036"/>
      <c r="OOD72" s="1036"/>
      <c r="OOE72" s="65"/>
      <c r="OOF72" s="65"/>
      <c r="OOG72" s="65"/>
      <c r="OOH72" s="66"/>
      <c r="OOJ72" s="64"/>
      <c r="OOK72" s="1036"/>
      <c r="OOL72" s="1036"/>
      <c r="OOM72" s="65"/>
      <c r="OON72" s="65"/>
      <c r="OOO72" s="65"/>
      <c r="OOP72" s="66"/>
      <c r="OOR72" s="64"/>
      <c r="OOS72" s="1036"/>
      <c r="OOT72" s="1036"/>
      <c r="OOU72" s="65"/>
      <c r="OOV72" s="65"/>
      <c r="OOW72" s="65"/>
      <c r="OOX72" s="66"/>
      <c r="OOZ72" s="64"/>
      <c r="OPA72" s="1036"/>
      <c r="OPB72" s="1036"/>
      <c r="OPC72" s="65"/>
      <c r="OPD72" s="65"/>
      <c r="OPE72" s="65"/>
      <c r="OPF72" s="66"/>
      <c r="OPH72" s="64"/>
      <c r="OPI72" s="1036"/>
      <c r="OPJ72" s="1036"/>
      <c r="OPK72" s="65"/>
      <c r="OPL72" s="65"/>
      <c r="OPM72" s="65"/>
      <c r="OPN72" s="66"/>
      <c r="OPP72" s="64"/>
      <c r="OPQ72" s="1036"/>
      <c r="OPR72" s="1036"/>
      <c r="OPS72" s="65"/>
      <c r="OPT72" s="65"/>
      <c r="OPU72" s="65"/>
      <c r="OPV72" s="66"/>
      <c r="OPX72" s="64"/>
      <c r="OPY72" s="1036"/>
      <c r="OPZ72" s="1036"/>
      <c r="OQA72" s="65"/>
      <c r="OQB72" s="65"/>
      <c r="OQC72" s="65"/>
      <c r="OQD72" s="66"/>
      <c r="OQF72" s="64"/>
      <c r="OQG72" s="1036"/>
      <c r="OQH72" s="1036"/>
      <c r="OQI72" s="65"/>
      <c r="OQJ72" s="65"/>
      <c r="OQK72" s="65"/>
      <c r="OQL72" s="66"/>
      <c r="OQN72" s="64"/>
      <c r="OQO72" s="1036"/>
      <c r="OQP72" s="1036"/>
      <c r="OQQ72" s="65"/>
      <c r="OQR72" s="65"/>
      <c r="OQS72" s="65"/>
      <c r="OQT72" s="66"/>
      <c r="OQV72" s="64"/>
      <c r="OQW72" s="1036"/>
      <c r="OQX72" s="1036"/>
      <c r="OQY72" s="65"/>
      <c r="OQZ72" s="65"/>
      <c r="ORA72" s="65"/>
      <c r="ORB72" s="66"/>
      <c r="ORD72" s="64"/>
      <c r="ORE72" s="1036"/>
      <c r="ORF72" s="1036"/>
      <c r="ORG72" s="65"/>
      <c r="ORH72" s="65"/>
      <c r="ORI72" s="65"/>
      <c r="ORJ72" s="66"/>
      <c r="ORL72" s="64"/>
      <c r="ORM72" s="1036"/>
      <c r="ORN72" s="1036"/>
      <c r="ORO72" s="65"/>
      <c r="ORP72" s="65"/>
      <c r="ORQ72" s="65"/>
      <c r="ORR72" s="66"/>
      <c r="ORT72" s="64"/>
      <c r="ORU72" s="1036"/>
      <c r="ORV72" s="1036"/>
      <c r="ORW72" s="65"/>
      <c r="ORX72" s="65"/>
      <c r="ORY72" s="65"/>
      <c r="ORZ72" s="66"/>
      <c r="OSB72" s="64"/>
      <c r="OSC72" s="1036"/>
      <c r="OSD72" s="1036"/>
      <c r="OSE72" s="65"/>
      <c r="OSF72" s="65"/>
      <c r="OSG72" s="65"/>
      <c r="OSH72" s="66"/>
      <c r="OSJ72" s="64"/>
      <c r="OSK72" s="1036"/>
      <c r="OSL72" s="1036"/>
      <c r="OSM72" s="65"/>
      <c r="OSN72" s="65"/>
      <c r="OSO72" s="65"/>
      <c r="OSP72" s="66"/>
      <c r="OSR72" s="64"/>
      <c r="OSS72" s="1036"/>
      <c r="OST72" s="1036"/>
      <c r="OSU72" s="65"/>
      <c r="OSV72" s="65"/>
      <c r="OSW72" s="65"/>
      <c r="OSX72" s="66"/>
      <c r="OSZ72" s="64"/>
      <c r="OTA72" s="1036"/>
      <c r="OTB72" s="1036"/>
      <c r="OTC72" s="65"/>
      <c r="OTD72" s="65"/>
      <c r="OTE72" s="65"/>
      <c r="OTF72" s="66"/>
      <c r="OTH72" s="64"/>
      <c r="OTI72" s="1036"/>
      <c r="OTJ72" s="1036"/>
      <c r="OTK72" s="65"/>
      <c r="OTL72" s="65"/>
      <c r="OTM72" s="65"/>
      <c r="OTN72" s="66"/>
      <c r="OTP72" s="64"/>
      <c r="OTQ72" s="1036"/>
      <c r="OTR72" s="1036"/>
      <c r="OTS72" s="65"/>
      <c r="OTT72" s="65"/>
      <c r="OTU72" s="65"/>
      <c r="OTV72" s="66"/>
      <c r="OTX72" s="64"/>
      <c r="OTY72" s="1036"/>
      <c r="OTZ72" s="1036"/>
      <c r="OUA72" s="65"/>
      <c r="OUB72" s="65"/>
      <c r="OUC72" s="65"/>
      <c r="OUD72" s="66"/>
      <c r="OUF72" s="64"/>
      <c r="OUG72" s="1036"/>
      <c r="OUH72" s="1036"/>
      <c r="OUI72" s="65"/>
      <c r="OUJ72" s="65"/>
      <c r="OUK72" s="65"/>
      <c r="OUL72" s="66"/>
      <c r="OUN72" s="64"/>
      <c r="OUO72" s="1036"/>
      <c r="OUP72" s="1036"/>
      <c r="OUQ72" s="65"/>
      <c r="OUR72" s="65"/>
      <c r="OUS72" s="65"/>
      <c r="OUT72" s="66"/>
      <c r="OUV72" s="64"/>
      <c r="OUW72" s="1036"/>
      <c r="OUX72" s="1036"/>
      <c r="OUY72" s="65"/>
      <c r="OUZ72" s="65"/>
      <c r="OVA72" s="65"/>
      <c r="OVB72" s="66"/>
      <c r="OVD72" s="64"/>
      <c r="OVE72" s="1036"/>
      <c r="OVF72" s="1036"/>
      <c r="OVG72" s="65"/>
      <c r="OVH72" s="65"/>
      <c r="OVI72" s="65"/>
      <c r="OVJ72" s="66"/>
      <c r="OVL72" s="64"/>
      <c r="OVM72" s="1036"/>
      <c r="OVN72" s="1036"/>
      <c r="OVO72" s="65"/>
      <c r="OVP72" s="65"/>
      <c r="OVQ72" s="65"/>
      <c r="OVR72" s="66"/>
      <c r="OVT72" s="64"/>
      <c r="OVU72" s="1036"/>
      <c r="OVV72" s="1036"/>
      <c r="OVW72" s="65"/>
      <c r="OVX72" s="65"/>
      <c r="OVY72" s="65"/>
      <c r="OVZ72" s="66"/>
      <c r="OWB72" s="64"/>
      <c r="OWC72" s="1036"/>
      <c r="OWD72" s="1036"/>
      <c r="OWE72" s="65"/>
      <c r="OWF72" s="65"/>
      <c r="OWG72" s="65"/>
      <c r="OWH72" s="66"/>
      <c r="OWJ72" s="64"/>
      <c r="OWK72" s="1036"/>
      <c r="OWL72" s="1036"/>
      <c r="OWM72" s="65"/>
      <c r="OWN72" s="65"/>
      <c r="OWO72" s="65"/>
      <c r="OWP72" s="66"/>
      <c r="OWR72" s="64"/>
      <c r="OWS72" s="1036"/>
      <c r="OWT72" s="1036"/>
      <c r="OWU72" s="65"/>
      <c r="OWV72" s="65"/>
      <c r="OWW72" s="65"/>
      <c r="OWX72" s="66"/>
      <c r="OWZ72" s="64"/>
      <c r="OXA72" s="1036"/>
      <c r="OXB72" s="1036"/>
      <c r="OXC72" s="65"/>
      <c r="OXD72" s="65"/>
      <c r="OXE72" s="65"/>
      <c r="OXF72" s="66"/>
      <c r="OXH72" s="64"/>
      <c r="OXI72" s="1036"/>
      <c r="OXJ72" s="1036"/>
      <c r="OXK72" s="65"/>
      <c r="OXL72" s="65"/>
      <c r="OXM72" s="65"/>
      <c r="OXN72" s="66"/>
      <c r="OXP72" s="64"/>
      <c r="OXQ72" s="1036"/>
      <c r="OXR72" s="1036"/>
      <c r="OXS72" s="65"/>
      <c r="OXT72" s="65"/>
      <c r="OXU72" s="65"/>
      <c r="OXV72" s="66"/>
      <c r="OXX72" s="64"/>
      <c r="OXY72" s="1036"/>
      <c r="OXZ72" s="1036"/>
      <c r="OYA72" s="65"/>
      <c r="OYB72" s="65"/>
      <c r="OYC72" s="65"/>
      <c r="OYD72" s="66"/>
      <c r="OYF72" s="64"/>
      <c r="OYG72" s="1036"/>
      <c r="OYH72" s="1036"/>
      <c r="OYI72" s="65"/>
      <c r="OYJ72" s="65"/>
      <c r="OYK72" s="65"/>
      <c r="OYL72" s="66"/>
      <c r="OYN72" s="64"/>
      <c r="OYO72" s="1036"/>
      <c r="OYP72" s="1036"/>
      <c r="OYQ72" s="65"/>
      <c r="OYR72" s="65"/>
      <c r="OYS72" s="65"/>
      <c r="OYT72" s="66"/>
      <c r="OYV72" s="64"/>
      <c r="OYW72" s="1036"/>
      <c r="OYX72" s="1036"/>
      <c r="OYY72" s="65"/>
      <c r="OYZ72" s="65"/>
      <c r="OZA72" s="65"/>
      <c r="OZB72" s="66"/>
      <c r="OZD72" s="64"/>
      <c r="OZE72" s="1036"/>
      <c r="OZF72" s="1036"/>
      <c r="OZG72" s="65"/>
      <c r="OZH72" s="65"/>
      <c r="OZI72" s="65"/>
      <c r="OZJ72" s="66"/>
      <c r="OZL72" s="64"/>
      <c r="OZM72" s="1036"/>
      <c r="OZN72" s="1036"/>
      <c r="OZO72" s="65"/>
      <c r="OZP72" s="65"/>
      <c r="OZQ72" s="65"/>
      <c r="OZR72" s="66"/>
      <c r="OZT72" s="64"/>
      <c r="OZU72" s="1036"/>
      <c r="OZV72" s="1036"/>
      <c r="OZW72" s="65"/>
      <c r="OZX72" s="65"/>
      <c r="OZY72" s="65"/>
      <c r="OZZ72" s="66"/>
      <c r="PAB72" s="64"/>
      <c r="PAC72" s="1036"/>
      <c r="PAD72" s="1036"/>
      <c r="PAE72" s="65"/>
      <c r="PAF72" s="65"/>
      <c r="PAG72" s="65"/>
      <c r="PAH72" s="66"/>
      <c r="PAJ72" s="64"/>
      <c r="PAK72" s="1036"/>
      <c r="PAL72" s="1036"/>
      <c r="PAM72" s="65"/>
      <c r="PAN72" s="65"/>
      <c r="PAO72" s="65"/>
      <c r="PAP72" s="66"/>
      <c r="PAR72" s="64"/>
      <c r="PAS72" s="1036"/>
      <c r="PAT72" s="1036"/>
      <c r="PAU72" s="65"/>
      <c r="PAV72" s="65"/>
      <c r="PAW72" s="65"/>
      <c r="PAX72" s="66"/>
      <c r="PAZ72" s="64"/>
      <c r="PBA72" s="1036"/>
      <c r="PBB72" s="1036"/>
      <c r="PBC72" s="65"/>
      <c r="PBD72" s="65"/>
      <c r="PBE72" s="65"/>
      <c r="PBF72" s="66"/>
      <c r="PBH72" s="64"/>
      <c r="PBI72" s="1036"/>
      <c r="PBJ72" s="1036"/>
      <c r="PBK72" s="65"/>
      <c r="PBL72" s="65"/>
      <c r="PBM72" s="65"/>
      <c r="PBN72" s="66"/>
      <c r="PBP72" s="64"/>
      <c r="PBQ72" s="1036"/>
      <c r="PBR72" s="1036"/>
      <c r="PBS72" s="65"/>
      <c r="PBT72" s="65"/>
      <c r="PBU72" s="65"/>
      <c r="PBV72" s="66"/>
      <c r="PBX72" s="64"/>
      <c r="PBY72" s="1036"/>
      <c r="PBZ72" s="1036"/>
      <c r="PCA72" s="65"/>
      <c r="PCB72" s="65"/>
      <c r="PCC72" s="65"/>
      <c r="PCD72" s="66"/>
      <c r="PCF72" s="64"/>
      <c r="PCG72" s="1036"/>
      <c r="PCH72" s="1036"/>
      <c r="PCI72" s="65"/>
      <c r="PCJ72" s="65"/>
      <c r="PCK72" s="65"/>
      <c r="PCL72" s="66"/>
      <c r="PCN72" s="64"/>
      <c r="PCO72" s="1036"/>
      <c r="PCP72" s="1036"/>
      <c r="PCQ72" s="65"/>
      <c r="PCR72" s="65"/>
      <c r="PCS72" s="65"/>
      <c r="PCT72" s="66"/>
      <c r="PCV72" s="64"/>
      <c r="PCW72" s="1036"/>
      <c r="PCX72" s="1036"/>
      <c r="PCY72" s="65"/>
      <c r="PCZ72" s="65"/>
      <c r="PDA72" s="65"/>
      <c r="PDB72" s="66"/>
      <c r="PDD72" s="64"/>
      <c r="PDE72" s="1036"/>
      <c r="PDF72" s="1036"/>
      <c r="PDG72" s="65"/>
      <c r="PDH72" s="65"/>
      <c r="PDI72" s="65"/>
      <c r="PDJ72" s="66"/>
      <c r="PDL72" s="64"/>
      <c r="PDM72" s="1036"/>
      <c r="PDN72" s="1036"/>
      <c r="PDO72" s="65"/>
      <c r="PDP72" s="65"/>
      <c r="PDQ72" s="65"/>
      <c r="PDR72" s="66"/>
      <c r="PDT72" s="64"/>
      <c r="PDU72" s="1036"/>
      <c r="PDV72" s="1036"/>
      <c r="PDW72" s="65"/>
      <c r="PDX72" s="65"/>
      <c r="PDY72" s="65"/>
      <c r="PDZ72" s="66"/>
      <c r="PEB72" s="64"/>
      <c r="PEC72" s="1036"/>
      <c r="PED72" s="1036"/>
      <c r="PEE72" s="65"/>
      <c r="PEF72" s="65"/>
      <c r="PEG72" s="65"/>
      <c r="PEH72" s="66"/>
      <c r="PEJ72" s="64"/>
      <c r="PEK72" s="1036"/>
      <c r="PEL72" s="1036"/>
      <c r="PEM72" s="65"/>
      <c r="PEN72" s="65"/>
      <c r="PEO72" s="65"/>
      <c r="PEP72" s="66"/>
      <c r="PER72" s="64"/>
      <c r="PES72" s="1036"/>
      <c r="PET72" s="1036"/>
      <c r="PEU72" s="65"/>
      <c r="PEV72" s="65"/>
      <c r="PEW72" s="65"/>
      <c r="PEX72" s="66"/>
      <c r="PEZ72" s="64"/>
      <c r="PFA72" s="1036"/>
      <c r="PFB72" s="1036"/>
      <c r="PFC72" s="65"/>
      <c r="PFD72" s="65"/>
      <c r="PFE72" s="65"/>
      <c r="PFF72" s="66"/>
      <c r="PFH72" s="64"/>
      <c r="PFI72" s="1036"/>
      <c r="PFJ72" s="1036"/>
      <c r="PFK72" s="65"/>
      <c r="PFL72" s="65"/>
      <c r="PFM72" s="65"/>
      <c r="PFN72" s="66"/>
      <c r="PFP72" s="64"/>
      <c r="PFQ72" s="1036"/>
      <c r="PFR72" s="1036"/>
      <c r="PFS72" s="65"/>
      <c r="PFT72" s="65"/>
      <c r="PFU72" s="65"/>
      <c r="PFV72" s="66"/>
      <c r="PFX72" s="64"/>
      <c r="PFY72" s="1036"/>
      <c r="PFZ72" s="1036"/>
      <c r="PGA72" s="65"/>
      <c r="PGB72" s="65"/>
      <c r="PGC72" s="65"/>
      <c r="PGD72" s="66"/>
      <c r="PGF72" s="64"/>
      <c r="PGG72" s="1036"/>
      <c r="PGH72" s="1036"/>
      <c r="PGI72" s="65"/>
      <c r="PGJ72" s="65"/>
      <c r="PGK72" s="65"/>
      <c r="PGL72" s="66"/>
      <c r="PGN72" s="64"/>
      <c r="PGO72" s="1036"/>
      <c r="PGP72" s="1036"/>
      <c r="PGQ72" s="65"/>
      <c r="PGR72" s="65"/>
      <c r="PGS72" s="65"/>
      <c r="PGT72" s="66"/>
      <c r="PGV72" s="64"/>
      <c r="PGW72" s="1036"/>
      <c r="PGX72" s="1036"/>
      <c r="PGY72" s="65"/>
      <c r="PGZ72" s="65"/>
      <c r="PHA72" s="65"/>
      <c r="PHB72" s="66"/>
      <c r="PHD72" s="64"/>
      <c r="PHE72" s="1036"/>
      <c r="PHF72" s="1036"/>
      <c r="PHG72" s="65"/>
      <c r="PHH72" s="65"/>
      <c r="PHI72" s="65"/>
      <c r="PHJ72" s="66"/>
      <c r="PHL72" s="64"/>
      <c r="PHM72" s="1036"/>
      <c r="PHN72" s="1036"/>
      <c r="PHO72" s="65"/>
      <c r="PHP72" s="65"/>
      <c r="PHQ72" s="65"/>
      <c r="PHR72" s="66"/>
      <c r="PHT72" s="64"/>
      <c r="PHU72" s="1036"/>
      <c r="PHV72" s="1036"/>
      <c r="PHW72" s="65"/>
      <c r="PHX72" s="65"/>
      <c r="PHY72" s="65"/>
      <c r="PHZ72" s="66"/>
      <c r="PIB72" s="64"/>
      <c r="PIC72" s="1036"/>
      <c r="PID72" s="1036"/>
      <c r="PIE72" s="65"/>
      <c r="PIF72" s="65"/>
      <c r="PIG72" s="65"/>
      <c r="PIH72" s="66"/>
      <c r="PIJ72" s="64"/>
      <c r="PIK72" s="1036"/>
      <c r="PIL72" s="1036"/>
      <c r="PIM72" s="65"/>
      <c r="PIN72" s="65"/>
      <c r="PIO72" s="65"/>
      <c r="PIP72" s="66"/>
      <c r="PIR72" s="64"/>
      <c r="PIS72" s="1036"/>
      <c r="PIT72" s="1036"/>
      <c r="PIU72" s="65"/>
      <c r="PIV72" s="65"/>
      <c r="PIW72" s="65"/>
      <c r="PIX72" s="66"/>
      <c r="PIZ72" s="64"/>
      <c r="PJA72" s="1036"/>
      <c r="PJB72" s="1036"/>
      <c r="PJC72" s="65"/>
      <c r="PJD72" s="65"/>
      <c r="PJE72" s="65"/>
      <c r="PJF72" s="66"/>
      <c r="PJH72" s="64"/>
      <c r="PJI72" s="1036"/>
      <c r="PJJ72" s="1036"/>
      <c r="PJK72" s="65"/>
      <c r="PJL72" s="65"/>
      <c r="PJM72" s="65"/>
      <c r="PJN72" s="66"/>
      <c r="PJP72" s="64"/>
      <c r="PJQ72" s="1036"/>
      <c r="PJR72" s="1036"/>
      <c r="PJS72" s="65"/>
      <c r="PJT72" s="65"/>
      <c r="PJU72" s="65"/>
      <c r="PJV72" s="66"/>
      <c r="PJX72" s="64"/>
      <c r="PJY72" s="1036"/>
      <c r="PJZ72" s="1036"/>
      <c r="PKA72" s="65"/>
      <c r="PKB72" s="65"/>
      <c r="PKC72" s="65"/>
      <c r="PKD72" s="66"/>
      <c r="PKF72" s="64"/>
      <c r="PKG72" s="1036"/>
      <c r="PKH72" s="1036"/>
      <c r="PKI72" s="65"/>
      <c r="PKJ72" s="65"/>
      <c r="PKK72" s="65"/>
      <c r="PKL72" s="66"/>
      <c r="PKN72" s="64"/>
      <c r="PKO72" s="1036"/>
      <c r="PKP72" s="1036"/>
      <c r="PKQ72" s="65"/>
      <c r="PKR72" s="65"/>
      <c r="PKS72" s="65"/>
      <c r="PKT72" s="66"/>
      <c r="PKV72" s="64"/>
      <c r="PKW72" s="1036"/>
      <c r="PKX72" s="1036"/>
      <c r="PKY72" s="65"/>
      <c r="PKZ72" s="65"/>
      <c r="PLA72" s="65"/>
      <c r="PLB72" s="66"/>
      <c r="PLD72" s="64"/>
      <c r="PLE72" s="1036"/>
      <c r="PLF72" s="1036"/>
      <c r="PLG72" s="65"/>
      <c r="PLH72" s="65"/>
      <c r="PLI72" s="65"/>
      <c r="PLJ72" s="66"/>
      <c r="PLL72" s="64"/>
      <c r="PLM72" s="1036"/>
      <c r="PLN72" s="1036"/>
      <c r="PLO72" s="65"/>
      <c r="PLP72" s="65"/>
      <c r="PLQ72" s="65"/>
      <c r="PLR72" s="66"/>
      <c r="PLT72" s="64"/>
      <c r="PLU72" s="1036"/>
      <c r="PLV72" s="1036"/>
      <c r="PLW72" s="65"/>
      <c r="PLX72" s="65"/>
      <c r="PLY72" s="65"/>
      <c r="PLZ72" s="66"/>
      <c r="PMB72" s="64"/>
      <c r="PMC72" s="1036"/>
      <c r="PMD72" s="1036"/>
      <c r="PME72" s="65"/>
      <c r="PMF72" s="65"/>
      <c r="PMG72" s="65"/>
      <c r="PMH72" s="66"/>
      <c r="PMJ72" s="64"/>
      <c r="PMK72" s="1036"/>
      <c r="PML72" s="1036"/>
      <c r="PMM72" s="65"/>
      <c r="PMN72" s="65"/>
      <c r="PMO72" s="65"/>
      <c r="PMP72" s="66"/>
      <c r="PMR72" s="64"/>
      <c r="PMS72" s="1036"/>
      <c r="PMT72" s="1036"/>
      <c r="PMU72" s="65"/>
      <c r="PMV72" s="65"/>
      <c r="PMW72" s="65"/>
      <c r="PMX72" s="66"/>
      <c r="PMZ72" s="64"/>
      <c r="PNA72" s="1036"/>
      <c r="PNB72" s="1036"/>
      <c r="PNC72" s="65"/>
      <c r="PND72" s="65"/>
      <c r="PNE72" s="65"/>
      <c r="PNF72" s="66"/>
      <c r="PNH72" s="64"/>
      <c r="PNI72" s="1036"/>
      <c r="PNJ72" s="1036"/>
      <c r="PNK72" s="65"/>
      <c r="PNL72" s="65"/>
      <c r="PNM72" s="65"/>
      <c r="PNN72" s="66"/>
      <c r="PNP72" s="64"/>
      <c r="PNQ72" s="1036"/>
      <c r="PNR72" s="1036"/>
      <c r="PNS72" s="65"/>
      <c r="PNT72" s="65"/>
      <c r="PNU72" s="65"/>
      <c r="PNV72" s="66"/>
      <c r="PNX72" s="64"/>
      <c r="PNY72" s="1036"/>
      <c r="PNZ72" s="1036"/>
      <c r="POA72" s="65"/>
      <c r="POB72" s="65"/>
      <c r="POC72" s="65"/>
      <c r="POD72" s="66"/>
      <c r="POF72" s="64"/>
      <c r="POG72" s="1036"/>
      <c r="POH72" s="1036"/>
      <c r="POI72" s="65"/>
      <c r="POJ72" s="65"/>
      <c r="POK72" s="65"/>
      <c r="POL72" s="66"/>
      <c r="PON72" s="64"/>
      <c r="POO72" s="1036"/>
      <c r="POP72" s="1036"/>
      <c r="POQ72" s="65"/>
      <c r="POR72" s="65"/>
      <c r="POS72" s="65"/>
      <c r="POT72" s="66"/>
      <c r="POV72" s="64"/>
      <c r="POW72" s="1036"/>
      <c r="POX72" s="1036"/>
      <c r="POY72" s="65"/>
      <c r="POZ72" s="65"/>
      <c r="PPA72" s="65"/>
      <c r="PPB72" s="66"/>
      <c r="PPD72" s="64"/>
      <c r="PPE72" s="1036"/>
      <c r="PPF72" s="1036"/>
      <c r="PPG72" s="65"/>
      <c r="PPH72" s="65"/>
      <c r="PPI72" s="65"/>
      <c r="PPJ72" s="66"/>
      <c r="PPL72" s="64"/>
      <c r="PPM72" s="1036"/>
      <c r="PPN72" s="1036"/>
      <c r="PPO72" s="65"/>
      <c r="PPP72" s="65"/>
      <c r="PPQ72" s="65"/>
      <c r="PPR72" s="66"/>
      <c r="PPT72" s="64"/>
      <c r="PPU72" s="1036"/>
      <c r="PPV72" s="1036"/>
      <c r="PPW72" s="65"/>
      <c r="PPX72" s="65"/>
      <c r="PPY72" s="65"/>
      <c r="PPZ72" s="66"/>
      <c r="PQB72" s="64"/>
      <c r="PQC72" s="1036"/>
      <c r="PQD72" s="1036"/>
      <c r="PQE72" s="65"/>
      <c r="PQF72" s="65"/>
      <c r="PQG72" s="65"/>
      <c r="PQH72" s="66"/>
      <c r="PQJ72" s="64"/>
      <c r="PQK72" s="1036"/>
      <c r="PQL72" s="1036"/>
      <c r="PQM72" s="65"/>
      <c r="PQN72" s="65"/>
      <c r="PQO72" s="65"/>
      <c r="PQP72" s="66"/>
      <c r="PQR72" s="64"/>
      <c r="PQS72" s="1036"/>
      <c r="PQT72" s="1036"/>
      <c r="PQU72" s="65"/>
      <c r="PQV72" s="65"/>
      <c r="PQW72" s="65"/>
      <c r="PQX72" s="66"/>
      <c r="PQZ72" s="64"/>
      <c r="PRA72" s="1036"/>
      <c r="PRB72" s="1036"/>
      <c r="PRC72" s="65"/>
      <c r="PRD72" s="65"/>
      <c r="PRE72" s="65"/>
      <c r="PRF72" s="66"/>
      <c r="PRH72" s="64"/>
      <c r="PRI72" s="1036"/>
      <c r="PRJ72" s="1036"/>
      <c r="PRK72" s="65"/>
      <c r="PRL72" s="65"/>
      <c r="PRM72" s="65"/>
      <c r="PRN72" s="66"/>
      <c r="PRP72" s="64"/>
      <c r="PRQ72" s="1036"/>
      <c r="PRR72" s="1036"/>
      <c r="PRS72" s="65"/>
      <c r="PRT72" s="65"/>
      <c r="PRU72" s="65"/>
      <c r="PRV72" s="66"/>
      <c r="PRX72" s="64"/>
      <c r="PRY72" s="1036"/>
      <c r="PRZ72" s="1036"/>
      <c r="PSA72" s="65"/>
      <c r="PSB72" s="65"/>
      <c r="PSC72" s="65"/>
      <c r="PSD72" s="66"/>
      <c r="PSF72" s="64"/>
      <c r="PSG72" s="1036"/>
      <c r="PSH72" s="1036"/>
      <c r="PSI72" s="65"/>
      <c r="PSJ72" s="65"/>
      <c r="PSK72" s="65"/>
      <c r="PSL72" s="66"/>
      <c r="PSN72" s="64"/>
      <c r="PSO72" s="1036"/>
      <c r="PSP72" s="1036"/>
      <c r="PSQ72" s="65"/>
      <c r="PSR72" s="65"/>
      <c r="PSS72" s="65"/>
      <c r="PST72" s="66"/>
      <c r="PSV72" s="64"/>
      <c r="PSW72" s="1036"/>
      <c r="PSX72" s="1036"/>
      <c r="PSY72" s="65"/>
      <c r="PSZ72" s="65"/>
      <c r="PTA72" s="65"/>
      <c r="PTB72" s="66"/>
      <c r="PTD72" s="64"/>
      <c r="PTE72" s="1036"/>
      <c r="PTF72" s="1036"/>
      <c r="PTG72" s="65"/>
      <c r="PTH72" s="65"/>
      <c r="PTI72" s="65"/>
      <c r="PTJ72" s="66"/>
      <c r="PTL72" s="64"/>
      <c r="PTM72" s="1036"/>
      <c r="PTN72" s="1036"/>
      <c r="PTO72" s="65"/>
      <c r="PTP72" s="65"/>
      <c r="PTQ72" s="65"/>
      <c r="PTR72" s="66"/>
      <c r="PTT72" s="64"/>
      <c r="PTU72" s="1036"/>
      <c r="PTV72" s="1036"/>
      <c r="PTW72" s="65"/>
      <c r="PTX72" s="65"/>
      <c r="PTY72" s="65"/>
      <c r="PTZ72" s="66"/>
      <c r="PUB72" s="64"/>
      <c r="PUC72" s="1036"/>
      <c r="PUD72" s="1036"/>
      <c r="PUE72" s="65"/>
      <c r="PUF72" s="65"/>
      <c r="PUG72" s="65"/>
      <c r="PUH72" s="66"/>
      <c r="PUJ72" s="64"/>
      <c r="PUK72" s="1036"/>
      <c r="PUL72" s="1036"/>
      <c r="PUM72" s="65"/>
      <c r="PUN72" s="65"/>
      <c r="PUO72" s="65"/>
      <c r="PUP72" s="66"/>
      <c r="PUR72" s="64"/>
      <c r="PUS72" s="1036"/>
      <c r="PUT72" s="1036"/>
      <c r="PUU72" s="65"/>
      <c r="PUV72" s="65"/>
      <c r="PUW72" s="65"/>
      <c r="PUX72" s="66"/>
      <c r="PUZ72" s="64"/>
      <c r="PVA72" s="1036"/>
      <c r="PVB72" s="1036"/>
      <c r="PVC72" s="65"/>
      <c r="PVD72" s="65"/>
      <c r="PVE72" s="65"/>
      <c r="PVF72" s="66"/>
      <c r="PVH72" s="64"/>
      <c r="PVI72" s="1036"/>
      <c r="PVJ72" s="1036"/>
      <c r="PVK72" s="65"/>
      <c r="PVL72" s="65"/>
      <c r="PVM72" s="65"/>
      <c r="PVN72" s="66"/>
      <c r="PVP72" s="64"/>
      <c r="PVQ72" s="1036"/>
      <c r="PVR72" s="1036"/>
      <c r="PVS72" s="65"/>
      <c r="PVT72" s="65"/>
      <c r="PVU72" s="65"/>
      <c r="PVV72" s="66"/>
      <c r="PVX72" s="64"/>
      <c r="PVY72" s="1036"/>
      <c r="PVZ72" s="1036"/>
      <c r="PWA72" s="65"/>
      <c r="PWB72" s="65"/>
      <c r="PWC72" s="65"/>
      <c r="PWD72" s="66"/>
      <c r="PWF72" s="64"/>
      <c r="PWG72" s="1036"/>
      <c r="PWH72" s="1036"/>
      <c r="PWI72" s="65"/>
      <c r="PWJ72" s="65"/>
      <c r="PWK72" s="65"/>
      <c r="PWL72" s="66"/>
      <c r="PWN72" s="64"/>
      <c r="PWO72" s="1036"/>
      <c r="PWP72" s="1036"/>
      <c r="PWQ72" s="65"/>
      <c r="PWR72" s="65"/>
      <c r="PWS72" s="65"/>
      <c r="PWT72" s="66"/>
      <c r="PWV72" s="64"/>
      <c r="PWW72" s="1036"/>
      <c r="PWX72" s="1036"/>
      <c r="PWY72" s="65"/>
      <c r="PWZ72" s="65"/>
      <c r="PXA72" s="65"/>
      <c r="PXB72" s="66"/>
      <c r="PXD72" s="64"/>
      <c r="PXE72" s="1036"/>
      <c r="PXF72" s="1036"/>
      <c r="PXG72" s="65"/>
      <c r="PXH72" s="65"/>
      <c r="PXI72" s="65"/>
      <c r="PXJ72" s="66"/>
      <c r="PXL72" s="64"/>
      <c r="PXM72" s="1036"/>
      <c r="PXN72" s="1036"/>
      <c r="PXO72" s="65"/>
      <c r="PXP72" s="65"/>
      <c r="PXQ72" s="65"/>
      <c r="PXR72" s="66"/>
      <c r="PXT72" s="64"/>
      <c r="PXU72" s="1036"/>
      <c r="PXV72" s="1036"/>
      <c r="PXW72" s="65"/>
      <c r="PXX72" s="65"/>
      <c r="PXY72" s="65"/>
      <c r="PXZ72" s="66"/>
      <c r="PYB72" s="64"/>
      <c r="PYC72" s="1036"/>
      <c r="PYD72" s="1036"/>
      <c r="PYE72" s="65"/>
      <c r="PYF72" s="65"/>
      <c r="PYG72" s="65"/>
      <c r="PYH72" s="66"/>
      <c r="PYJ72" s="64"/>
      <c r="PYK72" s="1036"/>
      <c r="PYL72" s="1036"/>
      <c r="PYM72" s="65"/>
      <c r="PYN72" s="65"/>
      <c r="PYO72" s="65"/>
      <c r="PYP72" s="66"/>
      <c r="PYR72" s="64"/>
      <c r="PYS72" s="1036"/>
      <c r="PYT72" s="1036"/>
      <c r="PYU72" s="65"/>
      <c r="PYV72" s="65"/>
      <c r="PYW72" s="65"/>
      <c r="PYX72" s="66"/>
      <c r="PYZ72" s="64"/>
      <c r="PZA72" s="1036"/>
      <c r="PZB72" s="1036"/>
      <c r="PZC72" s="65"/>
      <c r="PZD72" s="65"/>
      <c r="PZE72" s="65"/>
      <c r="PZF72" s="66"/>
      <c r="PZH72" s="64"/>
      <c r="PZI72" s="1036"/>
      <c r="PZJ72" s="1036"/>
      <c r="PZK72" s="65"/>
      <c r="PZL72" s="65"/>
      <c r="PZM72" s="65"/>
      <c r="PZN72" s="66"/>
      <c r="PZP72" s="64"/>
      <c r="PZQ72" s="1036"/>
      <c r="PZR72" s="1036"/>
      <c r="PZS72" s="65"/>
      <c r="PZT72" s="65"/>
      <c r="PZU72" s="65"/>
      <c r="PZV72" s="66"/>
      <c r="PZX72" s="64"/>
      <c r="PZY72" s="1036"/>
      <c r="PZZ72" s="1036"/>
      <c r="QAA72" s="65"/>
      <c r="QAB72" s="65"/>
      <c r="QAC72" s="65"/>
      <c r="QAD72" s="66"/>
      <c r="QAF72" s="64"/>
      <c r="QAG72" s="1036"/>
      <c r="QAH72" s="1036"/>
      <c r="QAI72" s="65"/>
      <c r="QAJ72" s="65"/>
      <c r="QAK72" s="65"/>
      <c r="QAL72" s="66"/>
      <c r="QAN72" s="64"/>
      <c r="QAO72" s="1036"/>
      <c r="QAP72" s="1036"/>
      <c r="QAQ72" s="65"/>
      <c r="QAR72" s="65"/>
      <c r="QAS72" s="65"/>
      <c r="QAT72" s="66"/>
      <c r="QAV72" s="64"/>
      <c r="QAW72" s="1036"/>
      <c r="QAX72" s="1036"/>
      <c r="QAY72" s="65"/>
      <c r="QAZ72" s="65"/>
      <c r="QBA72" s="65"/>
      <c r="QBB72" s="66"/>
      <c r="QBD72" s="64"/>
      <c r="QBE72" s="1036"/>
      <c r="QBF72" s="1036"/>
      <c r="QBG72" s="65"/>
      <c r="QBH72" s="65"/>
      <c r="QBI72" s="65"/>
      <c r="QBJ72" s="66"/>
      <c r="QBL72" s="64"/>
      <c r="QBM72" s="1036"/>
      <c r="QBN72" s="1036"/>
      <c r="QBO72" s="65"/>
      <c r="QBP72" s="65"/>
      <c r="QBQ72" s="65"/>
      <c r="QBR72" s="66"/>
      <c r="QBT72" s="64"/>
      <c r="QBU72" s="1036"/>
      <c r="QBV72" s="1036"/>
      <c r="QBW72" s="65"/>
      <c r="QBX72" s="65"/>
      <c r="QBY72" s="65"/>
      <c r="QBZ72" s="66"/>
      <c r="QCB72" s="64"/>
      <c r="QCC72" s="1036"/>
      <c r="QCD72" s="1036"/>
      <c r="QCE72" s="65"/>
      <c r="QCF72" s="65"/>
      <c r="QCG72" s="65"/>
      <c r="QCH72" s="66"/>
      <c r="QCJ72" s="64"/>
      <c r="QCK72" s="1036"/>
      <c r="QCL72" s="1036"/>
      <c r="QCM72" s="65"/>
      <c r="QCN72" s="65"/>
      <c r="QCO72" s="65"/>
      <c r="QCP72" s="66"/>
      <c r="QCR72" s="64"/>
      <c r="QCS72" s="1036"/>
      <c r="QCT72" s="1036"/>
      <c r="QCU72" s="65"/>
      <c r="QCV72" s="65"/>
      <c r="QCW72" s="65"/>
      <c r="QCX72" s="66"/>
      <c r="QCZ72" s="64"/>
      <c r="QDA72" s="1036"/>
      <c r="QDB72" s="1036"/>
      <c r="QDC72" s="65"/>
      <c r="QDD72" s="65"/>
      <c r="QDE72" s="65"/>
      <c r="QDF72" s="66"/>
      <c r="QDH72" s="64"/>
      <c r="QDI72" s="1036"/>
      <c r="QDJ72" s="1036"/>
      <c r="QDK72" s="65"/>
      <c r="QDL72" s="65"/>
      <c r="QDM72" s="65"/>
      <c r="QDN72" s="66"/>
      <c r="QDP72" s="64"/>
      <c r="QDQ72" s="1036"/>
      <c r="QDR72" s="1036"/>
      <c r="QDS72" s="65"/>
      <c r="QDT72" s="65"/>
      <c r="QDU72" s="65"/>
      <c r="QDV72" s="66"/>
      <c r="QDX72" s="64"/>
      <c r="QDY72" s="1036"/>
      <c r="QDZ72" s="1036"/>
      <c r="QEA72" s="65"/>
      <c r="QEB72" s="65"/>
      <c r="QEC72" s="65"/>
      <c r="QED72" s="66"/>
      <c r="QEF72" s="64"/>
      <c r="QEG72" s="1036"/>
      <c r="QEH72" s="1036"/>
      <c r="QEI72" s="65"/>
      <c r="QEJ72" s="65"/>
      <c r="QEK72" s="65"/>
      <c r="QEL72" s="66"/>
      <c r="QEN72" s="64"/>
      <c r="QEO72" s="1036"/>
      <c r="QEP72" s="1036"/>
      <c r="QEQ72" s="65"/>
      <c r="QER72" s="65"/>
      <c r="QES72" s="65"/>
      <c r="QET72" s="66"/>
      <c r="QEV72" s="64"/>
      <c r="QEW72" s="1036"/>
      <c r="QEX72" s="1036"/>
      <c r="QEY72" s="65"/>
      <c r="QEZ72" s="65"/>
      <c r="QFA72" s="65"/>
      <c r="QFB72" s="66"/>
      <c r="QFD72" s="64"/>
      <c r="QFE72" s="1036"/>
      <c r="QFF72" s="1036"/>
      <c r="QFG72" s="65"/>
      <c r="QFH72" s="65"/>
      <c r="QFI72" s="65"/>
      <c r="QFJ72" s="66"/>
      <c r="QFL72" s="64"/>
      <c r="QFM72" s="1036"/>
      <c r="QFN72" s="1036"/>
      <c r="QFO72" s="65"/>
      <c r="QFP72" s="65"/>
      <c r="QFQ72" s="65"/>
      <c r="QFR72" s="66"/>
      <c r="QFT72" s="64"/>
      <c r="QFU72" s="1036"/>
      <c r="QFV72" s="1036"/>
      <c r="QFW72" s="65"/>
      <c r="QFX72" s="65"/>
      <c r="QFY72" s="65"/>
      <c r="QFZ72" s="66"/>
      <c r="QGB72" s="64"/>
      <c r="QGC72" s="1036"/>
      <c r="QGD72" s="1036"/>
      <c r="QGE72" s="65"/>
      <c r="QGF72" s="65"/>
      <c r="QGG72" s="65"/>
      <c r="QGH72" s="66"/>
      <c r="QGJ72" s="64"/>
      <c r="QGK72" s="1036"/>
      <c r="QGL72" s="1036"/>
      <c r="QGM72" s="65"/>
      <c r="QGN72" s="65"/>
      <c r="QGO72" s="65"/>
      <c r="QGP72" s="66"/>
      <c r="QGR72" s="64"/>
      <c r="QGS72" s="1036"/>
      <c r="QGT72" s="1036"/>
      <c r="QGU72" s="65"/>
      <c r="QGV72" s="65"/>
      <c r="QGW72" s="65"/>
      <c r="QGX72" s="66"/>
      <c r="QGZ72" s="64"/>
      <c r="QHA72" s="1036"/>
      <c r="QHB72" s="1036"/>
      <c r="QHC72" s="65"/>
      <c r="QHD72" s="65"/>
      <c r="QHE72" s="65"/>
      <c r="QHF72" s="66"/>
      <c r="QHH72" s="64"/>
      <c r="QHI72" s="1036"/>
      <c r="QHJ72" s="1036"/>
      <c r="QHK72" s="65"/>
      <c r="QHL72" s="65"/>
      <c r="QHM72" s="65"/>
      <c r="QHN72" s="66"/>
      <c r="QHP72" s="64"/>
      <c r="QHQ72" s="1036"/>
      <c r="QHR72" s="1036"/>
      <c r="QHS72" s="65"/>
      <c r="QHT72" s="65"/>
      <c r="QHU72" s="65"/>
      <c r="QHV72" s="66"/>
      <c r="QHX72" s="64"/>
      <c r="QHY72" s="1036"/>
      <c r="QHZ72" s="1036"/>
      <c r="QIA72" s="65"/>
      <c r="QIB72" s="65"/>
      <c r="QIC72" s="65"/>
      <c r="QID72" s="66"/>
      <c r="QIF72" s="64"/>
      <c r="QIG72" s="1036"/>
      <c r="QIH72" s="1036"/>
      <c r="QII72" s="65"/>
      <c r="QIJ72" s="65"/>
      <c r="QIK72" s="65"/>
      <c r="QIL72" s="66"/>
      <c r="QIN72" s="64"/>
      <c r="QIO72" s="1036"/>
      <c r="QIP72" s="1036"/>
      <c r="QIQ72" s="65"/>
      <c r="QIR72" s="65"/>
      <c r="QIS72" s="65"/>
      <c r="QIT72" s="66"/>
      <c r="QIV72" s="64"/>
      <c r="QIW72" s="1036"/>
      <c r="QIX72" s="1036"/>
      <c r="QIY72" s="65"/>
      <c r="QIZ72" s="65"/>
      <c r="QJA72" s="65"/>
      <c r="QJB72" s="66"/>
      <c r="QJD72" s="64"/>
      <c r="QJE72" s="1036"/>
      <c r="QJF72" s="1036"/>
      <c r="QJG72" s="65"/>
      <c r="QJH72" s="65"/>
      <c r="QJI72" s="65"/>
      <c r="QJJ72" s="66"/>
      <c r="QJL72" s="64"/>
      <c r="QJM72" s="1036"/>
      <c r="QJN72" s="1036"/>
      <c r="QJO72" s="65"/>
      <c r="QJP72" s="65"/>
      <c r="QJQ72" s="65"/>
      <c r="QJR72" s="66"/>
      <c r="QJT72" s="64"/>
      <c r="QJU72" s="1036"/>
      <c r="QJV72" s="1036"/>
      <c r="QJW72" s="65"/>
      <c r="QJX72" s="65"/>
      <c r="QJY72" s="65"/>
      <c r="QJZ72" s="66"/>
      <c r="QKB72" s="64"/>
      <c r="QKC72" s="1036"/>
      <c r="QKD72" s="1036"/>
      <c r="QKE72" s="65"/>
      <c r="QKF72" s="65"/>
      <c r="QKG72" s="65"/>
      <c r="QKH72" s="66"/>
      <c r="QKJ72" s="64"/>
      <c r="QKK72" s="1036"/>
      <c r="QKL72" s="1036"/>
      <c r="QKM72" s="65"/>
      <c r="QKN72" s="65"/>
      <c r="QKO72" s="65"/>
      <c r="QKP72" s="66"/>
      <c r="QKR72" s="64"/>
      <c r="QKS72" s="1036"/>
      <c r="QKT72" s="1036"/>
      <c r="QKU72" s="65"/>
      <c r="QKV72" s="65"/>
      <c r="QKW72" s="65"/>
      <c r="QKX72" s="66"/>
      <c r="QKZ72" s="64"/>
      <c r="QLA72" s="1036"/>
      <c r="QLB72" s="1036"/>
      <c r="QLC72" s="65"/>
      <c r="QLD72" s="65"/>
      <c r="QLE72" s="65"/>
      <c r="QLF72" s="66"/>
      <c r="QLH72" s="64"/>
      <c r="QLI72" s="1036"/>
      <c r="QLJ72" s="1036"/>
      <c r="QLK72" s="65"/>
      <c r="QLL72" s="65"/>
      <c r="QLM72" s="65"/>
      <c r="QLN72" s="66"/>
      <c r="QLP72" s="64"/>
      <c r="QLQ72" s="1036"/>
      <c r="QLR72" s="1036"/>
      <c r="QLS72" s="65"/>
      <c r="QLT72" s="65"/>
      <c r="QLU72" s="65"/>
      <c r="QLV72" s="66"/>
      <c r="QLX72" s="64"/>
      <c r="QLY72" s="1036"/>
      <c r="QLZ72" s="1036"/>
      <c r="QMA72" s="65"/>
      <c r="QMB72" s="65"/>
      <c r="QMC72" s="65"/>
      <c r="QMD72" s="66"/>
      <c r="QMF72" s="64"/>
      <c r="QMG72" s="1036"/>
      <c r="QMH72" s="1036"/>
      <c r="QMI72" s="65"/>
      <c r="QMJ72" s="65"/>
      <c r="QMK72" s="65"/>
      <c r="QML72" s="66"/>
      <c r="QMN72" s="64"/>
      <c r="QMO72" s="1036"/>
      <c r="QMP72" s="1036"/>
      <c r="QMQ72" s="65"/>
      <c r="QMR72" s="65"/>
      <c r="QMS72" s="65"/>
      <c r="QMT72" s="66"/>
      <c r="QMV72" s="64"/>
      <c r="QMW72" s="1036"/>
      <c r="QMX72" s="1036"/>
      <c r="QMY72" s="65"/>
      <c r="QMZ72" s="65"/>
      <c r="QNA72" s="65"/>
      <c r="QNB72" s="66"/>
      <c r="QND72" s="64"/>
      <c r="QNE72" s="1036"/>
      <c r="QNF72" s="1036"/>
      <c r="QNG72" s="65"/>
      <c r="QNH72" s="65"/>
      <c r="QNI72" s="65"/>
      <c r="QNJ72" s="66"/>
      <c r="QNL72" s="64"/>
      <c r="QNM72" s="1036"/>
      <c r="QNN72" s="1036"/>
      <c r="QNO72" s="65"/>
      <c r="QNP72" s="65"/>
      <c r="QNQ72" s="65"/>
      <c r="QNR72" s="66"/>
      <c r="QNT72" s="64"/>
      <c r="QNU72" s="1036"/>
      <c r="QNV72" s="1036"/>
      <c r="QNW72" s="65"/>
      <c r="QNX72" s="65"/>
      <c r="QNY72" s="65"/>
      <c r="QNZ72" s="66"/>
      <c r="QOB72" s="64"/>
      <c r="QOC72" s="1036"/>
      <c r="QOD72" s="1036"/>
      <c r="QOE72" s="65"/>
      <c r="QOF72" s="65"/>
      <c r="QOG72" s="65"/>
      <c r="QOH72" s="66"/>
      <c r="QOJ72" s="64"/>
      <c r="QOK72" s="1036"/>
      <c r="QOL72" s="1036"/>
      <c r="QOM72" s="65"/>
      <c r="QON72" s="65"/>
      <c r="QOO72" s="65"/>
      <c r="QOP72" s="66"/>
      <c r="QOR72" s="64"/>
      <c r="QOS72" s="1036"/>
      <c r="QOT72" s="1036"/>
      <c r="QOU72" s="65"/>
      <c r="QOV72" s="65"/>
      <c r="QOW72" s="65"/>
      <c r="QOX72" s="66"/>
      <c r="QOZ72" s="64"/>
      <c r="QPA72" s="1036"/>
      <c r="QPB72" s="1036"/>
      <c r="QPC72" s="65"/>
      <c r="QPD72" s="65"/>
      <c r="QPE72" s="65"/>
      <c r="QPF72" s="66"/>
      <c r="QPH72" s="64"/>
      <c r="QPI72" s="1036"/>
      <c r="QPJ72" s="1036"/>
      <c r="QPK72" s="65"/>
      <c r="QPL72" s="65"/>
      <c r="QPM72" s="65"/>
      <c r="QPN72" s="66"/>
      <c r="QPP72" s="64"/>
      <c r="QPQ72" s="1036"/>
      <c r="QPR72" s="1036"/>
      <c r="QPS72" s="65"/>
      <c r="QPT72" s="65"/>
      <c r="QPU72" s="65"/>
      <c r="QPV72" s="66"/>
      <c r="QPX72" s="64"/>
      <c r="QPY72" s="1036"/>
      <c r="QPZ72" s="1036"/>
      <c r="QQA72" s="65"/>
      <c r="QQB72" s="65"/>
      <c r="QQC72" s="65"/>
      <c r="QQD72" s="66"/>
      <c r="QQF72" s="64"/>
      <c r="QQG72" s="1036"/>
      <c r="QQH72" s="1036"/>
      <c r="QQI72" s="65"/>
      <c r="QQJ72" s="65"/>
      <c r="QQK72" s="65"/>
      <c r="QQL72" s="66"/>
      <c r="QQN72" s="64"/>
      <c r="QQO72" s="1036"/>
      <c r="QQP72" s="1036"/>
      <c r="QQQ72" s="65"/>
      <c r="QQR72" s="65"/>
      <c r="QQS72" s="65"/>
      <c r="QQT72" s="66"/>
      <c r="QQV72" s="64"/>
      <c r="QQW72" s="1036"/>
      <c r="QQX72" s="1036"/>
      <c r="QQY72" s="65"/>
      <c r="QQZ72" s="65"/>
      <c r="QRA72" s="65"/>
      <c r="QRB72" s="66"/>
      <c r="QRD72" s="64"/>
      <c r="QRE72" s="1036"/>
      <c r="QRF72" s="1036"/>
      <c r="QRG72" s="65"/>
      <c r="QRH72" s="65"/>
      <c r="QRI72" s="65"/>
      <c r="QRJ72" s="66"/>
      <c r="QRL72" s="64"/>
      <c r="QRM72" s="1036"/>
      <c r="QRN72" s="1036"/>
      <c r="QRO72" s="65"/>
      <c r="QRP72" s="65"/>
      <c r="QRQ72" s="65"/>
      <c r="QRR72" s="66"/>
      <c r="QRT72" s="64"/>
      <c r="QRU72" s="1036"/>
      <c r="QRV72" s="1036"/>
      <c r="QRW72" s="65"/>
      <c r="QRX72" s="65"/>
      <c r="QRY72" s="65"/>
      <c r="QRZ72" s="66"/>
      <c r="QSB72" s="64"/>
      <c r="QSC72" s="1036"/>
      <c r="QSD72" s="1036"/>
      <c r="QSE72" s="65"/>
      <c r="QSF72" s="65"/>
      <c r="QSG72" s="65"/>
      <c r="QSH72" s="66"/>
      <c r="QSJ72" s="64"/>
      <c r="QSK72" s="1036"/>
      <c r="QSL72" s="1036"/>
      <c r="QSM72" s="65"/>
      <c r="QSN72" s="65"/>
      <c r="QSO72" s="65"/>
      <c r="QSP72" s="66"/>
      <c r="QSR72" s="64"/>
      <c r="QSS72" s="1036"/>
      <c r="QST72" s="1036"/>
      <c r="QSU72" s="65"/>
      <c r="QSV72" s="65"/>
      <c r="QSW72" s="65"/>
      <c r="QSX72" s="66"/>
      <c r="QSZ72" s="64"/>
      <c r="QTA72" s="1036"/>
      <c r="QTB72" s="1036"/>
      <c r="QTC72" s="65"/>
      <c r="QTD72" s="65"/>
      <c r="QTE72" s="65"/>
      <c r="QTF72" s="66"/>
      <c r="QTH72" s="64"/>
      <c r="QTI72" s="1036"/>
      <c r="QTJ72" s="1036"/>
      <c r="QTK72" s="65"/>
      <c r="QTL72" s="65"/>
      <c r="QTM72" s="65"/>
      <c r="QTN72" s="66"/>
      <c r="QTP72" s="64"/>
      <c r="QTQ72" s="1036"/>
      <c r="QTR72" s="1036"/>
      <c r="QTS72" s="65"/>
      <c r="QTT72" s="65"/>
      <c r="QTU72" s="65"/>
      <c r="QTV72" s="66"/>
      <c r="QTX72" s="64"/>
      <c r="QTY72" s="1036"/>
      <c r="QTZ72" s="1036"/>
      <c r="QUA72" s="65"/>
      <c r="QUB72" s="65"/>
      <c r="QUC72" s="65"/>
      <c r="QUD72" s="66"/>
      <c r="QUF72" s="64"/>
      <c r="QUG72" s="1036"/>
      <c r="QUH72" s="1036"/>
      <c r="QUI72" s="65"/>
      <c r="QUJ72" s="65"/>
      <c r="QUK72" s="65"/>
      <c r="QUL72" s="66"/>
      <c r="QUN72" s="64"/>
      <c r="QUO72" s="1036"/>
      <c r="QUP72" s="1036"/>
      <c r="QUQ72" s="65"/>
      <c r="QUR72" s="65"/>
      <c r="QUS72" s="65"/>
      <c r="QUT72" s="66"/>
      <c r="QUV72" s="64"/>
      <c r="QUW72" s="1036"/>
      <c r="QUX72" s="1036"/>
      <c r="QUY72" s="65"/>
      <c r="QUZ72" s="65"/>
      <c r="QVA72" s="65"/>
      <c r="QVB72" s="66"/>
      <c r="QVD72" s="64"/>
      <c r="QVE72" s="1036"/>
      <c r="QVF72" s="1036"/>
      <c r="QVG72" s="65"/>
      <c r="QVH72" s="65"/>
      <c r="QVI72" s="65"/>
      <c r="QVJ72" s="66"/>
      <c r="QVL72" s="64"/>
      <c r="QVM72" s="1036"/>
      <c r="QVN72" s="1036"/>
      <c r="QVO72" s="65"/>
      <c r="QVP72" s="65"/>
      <c r="QVQ72" s="65"/>
      <c r="QVR72" s="66"/>
      <c r="QVT72" s="64"/>
      <c r="QVU72" s="1036"/>
      <c r="QVV72" s="1036"/>
      <c r="QVW72" s="65"/>
      <c r="QVX72" s="65"/>
      <c r="QVY72" s="65"/>
      <c r="QVZ72" s="66"/>
      <c r="QWB72" s="64"/>
      <c r="QWC72" s="1036"/>
      <c r="QWD72" s="1036"/>
      <c r="QWE72" s="65"/>
      <c r="QWF72" s="65"/>
      <c r="QWG72" s="65"/>
      <c r="QWH72" s="66"/>
      <c r="QWJ72" s="64"/>
      <c r="QWK72" s="1036"/>
      <c r="QWL72" s="1036"/>
      <c r="QWM72" s="65"/>
      <c r="QWN72" s="65"/>
      <c r="QWO72" s="65"/>
      <c r="QWP72" s="66"/>
      <c r="QWR72" s="64"/>
      <c r="QWS72" s="1036"/>
      <c r="QWT72" s="1036"/>
      <c r="QWU72" s="65"/>
      <c r="QWV72" s="65"/>
      <c r="QWW72" s="65"/>
      <c r="QWX72" s="66"/>
      <c r="QWZ72" s="64"/>
      <c r="QXA72" s="1036"/>
      <c r="QXB72" s="1036"/>
      <c r="QXC72" s="65"/>
      <c r="QXD72" s="65"/>
      <c r="QXE72" s="65"/>
      <c r="QXF72" s="66"/>
      <c r="QXH72" s="64"/>
      <c r="QXI72" s="1036"/>
      <c r="QXJ72" s="1036"/>
      <c r="QXK72" s="65"/>
      <c r="QXL72" s="65"/>
      <c r="QXM72" s="65"/>
      <c r="QXN72" s="66"/>
      <c r="QXP72" s="64"/>
      <c r="QXQ72" s="1036"/>
      <c r="QXR72" s="1036"/>
      <c r="QXS72" s="65"/>
      <c r="QXT72" s="65"/>
      <c r="QXU72" s="65"/>
      <c r="QXV72" s="66"/>
      <c r="QXX72" s="64"/>
      <c r="QXY72" s="1036"/>
      <c r="QXZ72" s="1036"/>
      <c r="QYA72" s="65"/>
      <c r="QYB72" s="65"/>
      <c r="QYC72" s="65"/>
      <c r="QYD72" s="66"/>
      <c r="QYF72" s="64"/>
      <c r="QYG72" s="1036"/>
      <c r="QYH72" s="1036"/>
      <c r="QYI72" s="65"/>
      <c r="QYJ72" s="65"/>
      <c r="QYK72" s="65"/>
      <c r="QYL72" s="66"/>
      <c r="QYN72" s="64"/>
      <c r="QYO72" s="1036"/>
      <c r="QYP72" s="1036"/>
      <c r="QYQ72" s="65"/>
      <c r="QYR72" s="65"/>
      <c r="QYS72" s="65"/>
      <c r="QYT72" s="66"/>
      <c r="QYV72" s="64"/>
      <c r="QYW72" s="1036"/>
      <c r="QYX72" s="1036"/>
      <c r="QYY72" s="65"/>
      <c r="QYZ72" s="65"/>
      <c r="QZA72" s="65"/>
      <c r="QZB72" s="66"/>
      <c r="QZD72" s="64"/>
      <c r="QZE72" s="1036"/>
      <c r="QZF72" s="1036"/>
      <c r="QZG72" s="65"/>
      <c r="QZH72" s="65"/>
      <c r="QZI72" s="65"/>
      <c r="QZJ72" s="66"/>
      <c r="QZL72" s="64"/>
      <c r="QZM72" s="1036"/>
      <c r="QZN72" s="1036"/>
      <c r="QZO72" s="65"/>
      <c r="QZP72" s="65"/>
      <c r="QZQ72" s="65"/>
      <c r="QZR72" s="66"/>
      <c r="QZT72" s="64"/>
      <c r="QZU72" s="1036"/>
      <c r="QZV72" s="1036"/>
      <c r="QZW72" s="65"/>
      <c r="QZX72" s="65"/>
      <c r="QZY72" s="65"/>
      <c r="QZZ72" s="66"/>
      <c r="RAB72" s="64"/>
      <c r="RAC72" s="1036"/>
      <c r="RAD72" s="1036"/>
      <c r="RAE72" s="65"/>
      <c r="RAF72" s="65"/>
      <c r="RAG72" s="65"/>
      <c r="RAH72" s="66"/>
      <c r="RAJ72" s="64"/>
      <c r="RAK72" s="1036"/>
      <c r="RAL72" s="1036"/>
      <c r="RAM72" s="65"/>
      <c r="RAN72" s="65"/>
      <c r="RAO72" s="65"/>
      <c r="RAP72" s="66"/>
      <c r="RAR72" s="64"/>
      <c r="RAS72" s="1036"/>
      <c r="RAT72" s="1036"/>
      <c r="RAU72" s="65"/>
      <c r="RAV72" s="65"/>
      <c r="RAW72" s="65"/>
      <c r="RAX72" s="66"/>
      <c r="RAZ72" s="64"/>
      <c r="RBA72" s="1036"/>
      <c r="RBB72" s="1036"/>
      <c r="RBC72" s="65"/>
      <c r="RBD72" s="65"/>
      <c r="RBE72" s="65"/>
      <c r="RBF72" s="66"/>
      <c r="RBH72" s="64"/>
      <c r="RBI72" s="1036"/>
      <c r="RBJ72" s="1036"/>
      <c r="RBK72" s="65"/>
      <c r="RBL72" s="65"/>
      <c r="RBM72" s="65"/>
      <c r="RBN72" s="66"/>
      <c r="RBP72" s="64"/>
      <c r="RBQ72" s="1036"/>
      <c r="RBR72" s="1036"/>
      <c r="RBS72" s="65"/>
      <c r="RBT72" s="65"/>
      <c r="RBU72" s="65"/>
      <c r="RBV72" s="66"/>
      <c r="RBX72" s="64"/>
      <c r="RBY72" s="1036"/>
      <c r="RBZ72" s="1036"/>
      <c r="RCA72" s="65"/>
      <c r="RCB72" s="65"/>
      <c r="RCC72" s="65"/>
      <c r="RCD72" s="66"/>
      <c r="RCF72" s="64"/>
      <c r="RCG72" s="1036"/>
      <c r="RCH72" s="1036"/>
      <c r="RCI72" s="65"/>
      <c r="RCJ72" s="65"/>
      <c r="RCK72" s="65"/>
      <c r="RCL72" s="66"/>
      <c r="RCN72" s="64"/>
      <c r="RCO72" s="1036"/>
      <c r="RCP72" s="1036"/>
      <c r="RCQ72" s="65"/>
      <c r="RCR72" s="65"/>
      <c r="RCS72" s="65"/>
      <c r="RCT72" s="66"/>
      <c r="RCV72" s="64"/>
      <c r="RCW72" s="1036"/>
      <c r="RCX72" s="1036"/>
      <c r="RCY72" s="65"/>
      <c r="RCZ72" s="65"/>
      <c r="RDA72" s="65"/>
      <c r="RDB72" s="66"/>
      <c r="RDD72" s="64"/>
      <c r="RDE72" s="1036"/>
      <c r="RDF72" s="1036"/>
      <c r="RDG72" s="65"/>
      <c r="RDH72" s="65"/>
      <c r="RDI72" s="65"/>
      <c r="RDJ72" s="66"/>
      <c r="RDL72" s="64"/>
      <c r="RDM72" s="1036"/>
      <c r="RDN72" s="1036"/>
      <c r="RDO72" s="65"/>
      <c r="RDP72" s="65"/>
      <c r="RDQ72" s="65"/>
      <c r="RDR72" s="66"/>
      <c r="RDT72" s="64"/>
      <c r="RDU72" s="1036"/>
      <c r="RDV72" s="1036"/>
      <c r="RDW72" s="65"/>
      <c r="RDX72" s="65"/>
      <c r="RDY72" s="65"/>
      <c r="RDZ72" s="66"/>
      <c r="REB72" s="64"/>
      <c r="REC72" s="1036"/>
      <c r="RED72" s="1036"/>
      <c r="REE72" s="65"/>
      <c r="REF72" s="65"/>
      <c r="REG72" s="65"/>
      <c r="REH72" s="66"/>
      <c r="REJ72" s="64"/>
      <c r="REK72" s="1036"/>
      <c r="REL72" s="1036"/>
      <c r="REM72" s="65"/>
      <c r="REN72" s="65"/>
      <c r="REO72" s="65"/>
      <c r="REP72" s="66"/>
      <c r="RER72" s="64"/>
      <c r="RES72" s="1036"/>
      <c r="RET72" s="1036"/>
      <c r="REU72" s="65"/>
      <c r="REV72" s="65"/>
      <c r="REW72" s="65"/>
      <c r="REX72" s="66"/>
      <c r="REZ72" s="64"/>
      <c r="RFA72" s="1036"/>
      <c r="RFB72" s="1036"/>
      <c r="RFC72" s="65"/>
      <c r="RFD72" s="65"/>
      <c r="RFE72" s="65"/>
      <c r="RFF72" s="66"/>
      <c r="RFH72" s="64"/>
      <c r="RFI72" s="1036"/>
      <c r="RFJ72" s="1036"/>
      <c r="RFK72" s="65"/>
      <c r="RFL72" s="65"/>
      <c r="RFM72" s="65"/>
      <c r="RFN72" s="66"/>
      <c r="RFP72" s="64"/>
      <c r="RFQ72" s="1036"/>
      <c r="RFR72" s="1036"/>
      <c r="RFS72" s="65"/>
      <c r="RFT72" s="65"/>
      <c r="RFU72" s="65"/>
      <c r="RFV72" s="66"/>
      <c r="RFX72" s="64"/>
      <c r="RFY72" s="1036"/>
      <c r="RFZ72" s="1036"/>
      <c r="RGA72" s="65"/>
      <c r="RGB72" s="65"/>
      <c r="RGC72" s="65"/>
      <c r="RGD72" s="66"/>
      <c r="RGF72" s="64"/>
      <c r="RGG72" s="1036"/>
      <c r="RGH72" s="1036"/>
      <c r="RGI72" s="65"/>
      <c r="RGJ72" s="65"/>
      <c r="RGK72" s="65"/>
      <c r="RGL72" s="66"/>
      <c r="RGN72" s="64"/>
      <c r="RGO72" s="1036"/>
      <c r="RGP72" s="1036"/>
      <c r="RGQ72" s="65"/>
      <c r="RGR72" s="65"/>
      <c r="RGS72" s="65"/>
      <c r="RGT72" s="66"/>
      <c r="RGV72" s="64"/>
      <c r="RGW72" s="1036"/>
      <c r="RGX72" s="1036"/>
      <c r="RGY72" s="65"/>
      <c r="RGZ72" s="65"/>
      <c r="RHA72" s="65"/>
      <c r="RHB72" s="66"/>
      <c r="RHD72" s="64"/>
      <c r="RHE72" s="1036"/>
      <c r="RHF72" s="1036"/>
      <c r="RHG72" s="65"/>
      <c r="RHH72" s="65"/>
      <c r="RHI72" s="65"/>
      <c r="RHJ72" s="66"/>
      <c r="RHL72" s="64"/>
      <c r="RHM72" s="1036"/>
      <c r="RHN72" s="1036"/>
      <c r="RHO72" s="65"/>
      <c r="RHP72" s="65"/>
      <c r="RHQ72" s="65"/>
      <c r="RHR72" s="66"/>
      <c r="RHT72" s="64"/>
      <c r="RHU72" s="1036"/>
      <c r="RHV72" s="1036"/>
      <c r="RHW72" s="65"/>
      <c r="RHX72" s="65"/>
      <c r="RHY72" s="65"/>
      <c r="RHZ72" s="66"/>
      <c r="RIB72" s="64"/>
      <c r="RIC72" s="1036"/>
      <c r="RID72" s="1036"/>
      <c r="RIE72" s="65"/>
      <c r="RIF72" s="65"/>
      <c r="RIG72" s="65"/>
      <c r="RIH72" s="66"/>
      <c r="RIJ72" s="64"/>
      <c r="RIK72" s="1036"/>
      <c r="RIL72" s="1036"/>
      <c r="RIM72" s="65"/>
      <c r="RIN72" s="65"/>
      <c r="RIO72" s="65"/>
      <c r="RIP72" s="66"/>
      <c r="RIR72" s="64"/>
      <c r="RIS72" s="1036"/>
      <c r="RIT72" s="1036"/>
      <c r="RIU72" s="65"/>
      <c r="RIV72" s="65"/>
      <c r="RIW72" s="65"/>
      <c r="RIX72" s="66"/>
      <c r="RIZ72" s="64"/>
      <c r="RJA72" s="1036"/>
      <c r="RJB72" s="1036"/>
      <c r="RJC72" s="65"/>
      <c r="RJD72" s="65"/>
      <c r="RJE72" s="65"/>
      <c r="RJF72" s="66"/>
      <c r="RJH72" s="64"/>
      <c r="RJI72" s="1036"/>
      <c r="RJJ72" s="1036"/>
      <c r="RJK72" s="65"/>
      <c r="RJL72" s="65"/>
      <c r="RJM72" s="65"/>
      <c r="RJN72" s="66"/>
      <c r="RJP72" s="64"/>
      <c r="RJQ72" s="1036"/>
      <c r="RJR72" s="1036"/>
      <c r="RJS72" s="65"/>
      <c r="RJT72" s="65"/>
      <c r="RJU72" s="65"/>
      <c r="RJV72" s="66"/>
      <c r="RJX72" s="64"/>
      <c r="RJY72" s="1036"/>
      <c r="RJZ72" s="1036"/>
      <c r="RKA72" s="65"/>
      <c r="RKB72" s="65"/>
      <c r="RKC72" s="65"/>
      <c r="RKD72" s="66"/>
      <c r="RKF72" s="64"/>
      <c r="RKG72" s="1036"/>
      <c r="RKH72" s="1036"/>
      <c r="RKI72" s="65"/>
      <c r="RKJ72" s="65"/>
      <c r="RKK72" s="65"/>
      <c r="RKL72" s="66"/>
      <c r="RKN72" s="64"/>
      <c r="RKO72" s="1036"/>
      <c r="RKP72" s="1036"/>
      <c r="RKQ72" s="65"/>
      <c r="RKR72" s="65"/>
      <c r="RKS72" s="65"/>
      <c r="RKT72" s="66"/>
      <c r="RKV72" s="64"/>
      <c r="RKW72" s="1036"/>
      <c r="RKX72" s="1036"/>
      <c r="RKY72" s="65"/>
      <c r="RKZ72" s="65"/>
      <c r="RLA72" s="65"/>
      <c r="RLB72" s="66"/>
      <c r="RLD72" s="64"/>
      <c r="RLE72" s="1036"/>
      <c r="RLF72" s="1036"/>
      <c r="RLG72" s="65"/>
      <c r="RLH72" s="65"/>
      <c r="RLI72" s="65"/>
      <c r="RLJ72" s="66"/>
      <c r="RLL72" s="64"/>
      <c r="RLM72" s="1036"/>
      <c r="RLN72" s="1036"/>
      <c r="RLO72" s="65"/>
      <c r="RLP72" s="65"/>
      <c r="RLQ72" s="65"/>
      <c r="RLR72" s="66"/>
      <c r="RLT72" s="64"/>
      <c r="RLU72" s="1036"/>
      <c r="RLV72" s="1036"/>
      <c r="RLW72" s="65"/>
      <c r="RLX72" s="65"/>
      <c r="RLY72" s="65"/>
      <c r="RLZ72" s="66"/>
      <c r="RMB72" s="64"/>
      <c r="RMC72" s="1036"/>
      <c r="RMD72" s="1036"/>
      <c r="RME72" s="65"/>
      <c r="RMF72" s="65"/>
      <c r="RMG72" s="65"/>
      <c r="RMH72" s="66"/>
      <c r="RMJ72" s="64"/>
      <c r="RMK72" s="1036"/>
      <c r="RML72" s="1036"/>
      <c r="RMM72" s="65"/>
      <c r="RMN72" s="65"/>
      <c r="RMO72" s="65"/>
      <c r="RMP72" s="66"/>
      <c r="RMR72" s="64"/>
      <c r="RMS72" s="1036"/>
      <c r="RMT72" s="1036"/>
      <c r="RMU72" s="65"/>
      <c r="RMV72" s="65"/>
      <c r="RMW72" s="65"/>
      <c r="RMX72" s="66"/>
      <c r="RMZ72" s="64"/>
      <c r="RNA72" s="1036"/>
      <c r="RNB72" s="1036"/>
      <c r="RNC72" s="65"/>
      <c r="RND72" s="65"/>
      <c r="RNE72" s="65"/>
      <c r="RNF72" s="66"/>
      <c r="RNH72" s="64"/>
      <c r="RNI72" s="1036"/>
      <c r="RNJ72" s="1036"/>
      <c r="RNK72" s="65"/>
      <c r="RNL72" s="65"/>
      <c r="RNM72" s="65"/>
      <c r="RNN72" s="66"/>
      <c r="RNP72" s="64"/>
      <c r="RNQ72" s="1036"/>
      <c r="RNR72" s="1036"/>
      <c r="RNS72" s="65"/>
      <c r="RNT72" s="65"/>
      <c r="RNU72" s="65"/>
      <c r="RNV72" s="66"/>
      <c r="RNX72" s="64"/>
      <c r="RNY72" s="1036"/>
      <c r="RNZ72" s="1036"/>
      <c r="ROA72" s="65"/>
      <c r="ROB72" s="65"/>
      <c r="ROC72" s="65"/>
      <c r="ROD72" s="66"/>
      <c r="ROF72" s="64"/>
      <c r="ROG72" s="1036"/>
      <c r="ROH72" s="1036"/>
      <c r="ROI72" s="65"/>
      <c r="ROJ72" s="65"/>
      <c r="ROK72" s="65"/>
      <c r="ROL72" s="66"/>
      <c r="RON72" s="64"/>
      <c r="ROO72" s="1036"/>
      <c r="ROP72" s="1036"/>
      <c r="ROQ72" s="65"/>
      <c r="ROR72" s="65"/>
      <c r="ROS72" s="65"/>
      <c r="ROT72" s="66"/>
      <c r="ROV72" s="64"/>
      <c r="ROW72" s="1036"/>
      <c r="ROX72" s="1036"/>
      <c r="ROY72" s="65"/>
      <c r="ROZ72" s="65"/>
      <c r="RPA72" s="65"/>
      <c r="RPB72" s="66"/>
      <c r="RPD72" s="64"/>
      <c r="RPE72" s="1036"/>
      <c r="RPF72" s="1036"/>
      <c r="RPG72" s="65"/>
      <c r="RPH72" s="65"/>
      <c r="RPI72" s="65"/>
      <c r="RPJ72" s="66"/>
      <c r="RPL72" s="64"/>
      <c r="RPM72" s="1036"/>
      <c r="RPN72" s="1036"/>
      <c r="RPO72" s="65"/>
      <c r="RPP72" s="65"/>
      <c r="RPQ72" s="65"/>
      <c r="RPR72" s="66"/>
      <c r="RPT72" s="64"/>
      <c r="RPU72" s="1036"/>
      <c r="RPV72" s="1036"/>
      <c r="RPW72" s="65"/>
      <c r="RPX72" s="65"/>
      <c r="RPY72" s="65"/>
      <c r="RPZ72" s="66"/>
      <c r="RQB72" s="64"/>
      <c r="RQC72" s="1036"/>
      <c r="RQD72" s="1036"/>
      <c r="RQE72" s="65"/>
      <c r="RQF72" s="65"/>
      <c r="RQG72" s="65"/>
      <c r="RQH72" s="66"/>
      <c r="RQJ72" s="64"/>
      <c r="RQK72" s="1036"/>
      <c r="RQL72" s="1036"/>
      <c r="RQM72" s="65"/>
      <c r="RQN72" s="65"/>
      <c r="RQO72" s="65"/>
      <c r="RQP72" s="66"/>
      <c r="RQR72" s="64"/>
      <c r="RQS72" s="1036"/>
      <c r="RQT72" s="1036"/>
      <c r="RQU72" s="65"/>
      <c r="RQV72" s="65"/>
      <c r="RQW72" s="65"/>
      <c r="RQX72" s="66"/>
      <c r="RQZ72" s="64"/>
      <c r="RRA72" s="1036"/>
      <c r="RRB72" s="1036"/>
      <c r="RRC72" s="65"/>
      <c r="RRD72" s="65"/>
      <c r="RRE72" s="65"/>
      <c r="RRF72" s="66"/>
      <c r="RRH72" s="64"/>
      <c r="RRI72" s="1036"/>
      <c r="RRJ72" s="1036"/>
      <c r="RRK72" s="65"/>
      <c r="RRL72" s="65"/>
      <c r="RRM72" s="65"/>
      <c r="RRN72" s="66"/>
      <c r="RRP72" s="64"/>
      <c r="RRQ72" s="1036"/>
      <c r="RRR72" s="1036"/>
      <c r="RRS72" s="65"/>
      <c r="RRT72" s="65"/>
      <c r="RRU72" s="65"/>
      <c r="RRV72" s="66"/>
      <c r="RRX72" s="64"/>
      <c r="RRY72" s="1036"/>
      <c r="RRZ72" s="1036"/>
      <c r="RSA72" s="65"/>
      <c r="RSB72" s="65"/>
      <c r="RSC72" s="65"/>
      <c r="RSD72" s="66"/>
      <c r="RSF72" s="64"/>
      <c r="RSG72" s="1036"/>
      <c r="RSH72" s="1036"/>
      <c r="RSI72" s="65"/>
      <c r="RSJ72" s="65"/>
      <c r="RSK72" s="65"/>
      <c r="RSL72" s="66"/>
      <c r="RSN72" s="64"/>
      <c r="RSO72" s="1036"/>
      <c r="RSP72" s="1036"/>
      <c r="RSQ72" s="65"/>
      <c r="RSR72" s="65"/>
      <c r="RSS72" s="65"/>
      <c r="RST72" s="66"/>
      <c r="RSV72" s="64"/>
      <c r="RSW72" s="1036"/>
      <c r="RSX72" s="1036"/>
      <c r="RSY72" s="65"/>
      <c r="RSZ72" s="65"/>
      <c r="RTA72" s="65"/>
      <c r="RTB72" s="66"/>
      <c r="RTD72" s="64"/>
      <c r="RTE72" s="1036"/>
      <c r="RTF72" s="1036"/>
      <c r="RTG72" s="65"/>
      <c r="RTH72" s="65"/>
      <c r="RTI72" s="65"/>
      <c r="RTJ72" s="66"/>
      <c r="RTL72" s="64"/>
      <c r="RTM72" s="1036"/>
      <c r="RTN72" s="1036"/>
      <c r="RTO72" s="65"/>
      <c r="RTP72" s="65"/>
      <c r="RTQ72" s="65"/>
      <c r="RTR72" s="66"/>
      <c r="RTT72" s="64"/>
      <c r="RTU72" s="1036"/>
      <c r="RTV72" s="1036"/>
      <c r="RTW72" s="65"/>
      <c r="RTX72" s="65"/>
      <c r="RTY72" s="65"/>
      <c r="RTZ72" s="66"/>
      <c r="RUB72" s="64"/>
      <c r="RUC72" s="1036"/>
      <c r="RUD72" s="1036"/>
      <c r="RUE72" s="65"/>
      <c r="RUF72" s="65"/>
      <c r="RUG72" s="65"/>
      <c r="RUH72" s="66"/>
      <c r="RUJ72" s="64"/>
      <c r="RUK72" s="1036"/>
      <c r="RUL72" s="1036"/>
      <c r="RUM72" s="65"/>
      <c r="RUN72" s="65"/>
      <c r="RUO72" s="65"/>
      <c r="RUP72" s="66"/>
      <c r="RUR72" s="64"/>
      <c r="RUS72" s="1036"/>
      <c r="RUT72" s="1036"/>
      <c r="RUU72" s="65"/>
      <c r="RUV72" s="65"/>
      <c r="RUW72" s="65"/>
      <c r="RUX72" s="66"/>
      <c r="RUZ72" s="64"/>
      <c r="RVA72" s="1036"/>
      <c r="RVB72" s="1036"/>
      <c r="RVC72" s="65"/>
      <c r="RVD72" s="65"/>
      <c r="RVE72" s="65"/>
      <c r="RVF72" s="66"/>
      <c r="RVH72" s="64"/>
      <c r="RVI72" s="1036"/>
      <c r="RVJ72" s="1036"/>
      <c r="RVK72" s="65"/>
      <c r="RVL72" s="65"/>
      <c r="RVM72" s="65"/>
      <c r="RVN72" s="66"/>
      <c r="RVP72" s="64"/>
      <c r="RVQ72" s="1036"/>
      <c r="RVR72" s="1036"/>
      <c r="RVS72" s="65"/>
      <c r="RVT72" s="65"/>
      <c r="RVU72" s="65"/>
      <c r="RVV72" s="66"/>
      <c r="RVX72" s="64"/>
      <c r="RVY72" s="1036"/>
      <c r="RVZ72" s="1036"/>
      <c r="RWA72" s="65"/>
      <c r="RWB72" s="65"/>
      <c r="RWC72" s="65"/>
      <c r="RWD72" s="66"/>
      <c r="RWF72" s="64"/>
      <c r="RWG72" s="1036"/>
      <c r="RWH72" s="1036"/>
      <c r="RWI72" s="65"/>
      <c r="RWJ72" s="65"/>
      <c r="RWK72" s="65"/>
      <c r="RWL72" s="66"/>
      <c r="RWN72" s="64"/>
      <c r="RWO72" s="1036"/>
      <c r="RWP72" s="1036"/>
      <c r="RWQ72" s="65"/>
      <c r="RWR72" s="65"/>
      <c r="RWS72" s="65"/>
      <c r="RWT72" s="66"/>
      <c r="RWV72" s="64"/>
      <c r="RWW72" s="1036"/>
      <c r="RWX72" s="1036"/>
      <c r="RWY72" s="65"/>
      <c r="RWZ72" s="65"/>
      <c r="RXA72" s="65"/>
      <c r="RXB72" s="66"/>
      <c r="RXD72" s="64"/>
      <c r="RXE72" s="1036"/>
      <c r="RXF72" s="1036"/>
      <c r="RXG72" s="65"/>
      <c r="RXH72" s="65"/>
      <c r="RXI72" s="65"/>
      <c r="RXJ72" s="66"/>
      <c r="RXL72" s="64"/>
      <c r="RXM72" s="1036"/>
      <c r="RXN72" s="1036"/>
      <c r="RXO72" s="65"/>
      <c r="RXP72" s="65"/>
      <c r="RXQ72" s="65"/>
      <c r="RXR72" s="66"/>
      <c r="RXT72" s="64"/>
      <c r="RXU72" s="1036"/>
      <c r="RXV72" s="1036"/>
      <c r="RXW72" s="65"/>
      <c r="RXX72" s="65"/>
      <c r="RXY72" s="65"/>
      <c r="RXZ72" s="66"/>
      <c r="RYB72" s="64"/>
      <c r="RYC72" s="1036"/>
      <c r="RYD72" s="1036"/>
      <c r="RYE72" s="65"/>
      <c r="RYF72" s="65"/>
      <c r="RYG72" s="65"/>
      <c r="RYH72" s="66"/>
      <c r="RYJ72" s="64"/>
      <c r="RYK72" s="1036"/>
      <c r="RYL72" s="1036"/>
      <c r="RYM72" s="65"/>
      <c r="RYN72" s="65"/>
      <c r="RYO72" s="65"/>
      <c r="RYP72" s="66"/>
      <c r="RYR72" s="64"/>
      <c r="RYS72" s="1036"/>
      <c r="RYT72" s="1036"/>
      <c r="RYU72" s="65"/>
      <c r="RYV72" s="65"/>
      <c r="RYW72" s="65"/>
      <c r="RYX72" s="66"/>
      <c r="RYZ72" s="64"/>
      <c r="RZA72" s="1036"/>
      <c r="RZB72" s="1036"/>
      <c r="RZC72" s="65"/>
      <c r="RZD72" s="65"/>
      <c r="RZE72" s="65"/>
      <c r="RZF72" s="66"/>
      <c r="RZH72" s="64"/>
      <c r="RZI72" s="1036"/>
      <c r="RZJ72" s="1036"/>
      <c r="RZK72" s="65"/>
      <c r="RZL72" s="65"/>
      <c r="RZM72" s="65"/>
      <c r="RZN72" s="66"/>
      <c r="RZP72" s="64"/>
      <c r="RZQ72" s="1036"/>
      <c r="RZR72" s="1036"/>
      <c r="RZS72" s="65"/>
      <c r="RZT72" s="65"/>
      <c r="RZU72" s="65"/>
      <c r="RZV72" s="66"/>
      <c r="RZX72" s="64"/>
      <c r="RZY72" s="1036"/>
      <c r="RZZ72" s="1036"/>
      <c r="SAA72" s="65"/>
      <c r="SAB72" s="65"/>
      <c r="SAC72" s="65"/>
      <c r="SAD72" s="66"/>
      <c r="SAF72" s="64"/>
      <c r="SAG72" s="1036"/>
      <c r="SAH72" s="1036"/>
      <c r="SAI72" s="65"/>
      <c r="SAJ72" s="65"/>
      <c r="SAK72" s="65"/>
      <c r="SAL72" s="66"/>
      <c r="SAN72" s="64"/>
      <c r="SAO72" s="1036"/>
      <c r="SAP72" s="1036"/>
      <c r="SAQ72" s="65"/>
      <c r="SAR72" s="65"/>
      <c r="SAS72" s="65"/>
      <c r="SAT72" s="66"/>
      <c r="SAV72" s="64"/>
      <c r="SAW72" s="1036"/>
      <c r="SAX72" s="1036"/>
      <c r="SAY72" s="65"/>
      <c r="SAZ72" s="65"/>
      <c r="SBA72" s="65"/>
      <c r="SBB72" s="66"/>
      <c r="SBD72" s="64"/>
      <c r="SBE72" s="1036"/>
      <c r="SBF72" s="1036"/>
      <c r="SBG72" s="65"/>
      <c r="SBH72" s="65"/>
      <c r="SBI72" s="65"/>
      <c r="SBJ72" s="66"/>
      <c r="SBL72" s="64"/>
      <c r="SBM72" s="1036"/>
      <c r="SBN72" s="1036"/>
      <c r="SBO72" s="65"/>
      <c r="SBP72" s="65"/>
      <c r="SBQ72" s="65"/>
      <c r="SBR72" s="66"/>
      <c r="SBT72" s="64"/>
      <c r="SBU72" s="1036"/>
      <c r="SBV72" s="1036"/>
      <c r="SBW72" s="65"/>
      <c r="SBX72" s="65"/>
      <c r="SBY72" s="65"/>
      <c r="SBZ72" s="66"/>
      <c r="SCB72" s="64"/>
      <c r="SCC72" s="1036"/>
      <c r="SCD72" s="1036"/>
      <c r="SCE72" s="65"/>
      <c r="SCF72" s="65"/>
      <c r="SCG72" s="65"/>
      <c r="SCH72" s="66"/>
      <c r="SCJ72" s="64"/>
      <c r="SCK72" s="1036"/>
      <c r="SCL72" s="1036"/>
      <c r="SCM72" s="65"/>
      <c r="SCN72" s="65"/>
      <c r="SCO72" s="65"/>
      <c r="SCP72" s="66"/>
      <c r="SCR72" s="64"/>
      <c r="SCS72" s="1036"/>
      <c r="SCT72" s="1036"/>
      <c r="SCU72" s="65"/>
      <c r="SCV72" s="65"/>
      <c r="SCW72" s="65"/>
      <c r="SCX72" s="66"/>
      <c r="SCZ72" s="64"/>
      <c r="SDA72" s="1036"/>
      <c r="SDB72" s="1036"/>
      <c r="SDC72" s="65"/>
      <c r="SDD72" s="65"/>
      <c r="SDE72" s="65"/>
      <c r="SDF72" s="66"/>
      <c r="SDH72" s="64"/>
      <c r="SDI72" s="1036"/>
      <c r="SDJ72" s="1036"/>
      <c r="SDK72" s="65"/>
      <c r="SDL72" s="65"/>
      <c r="SDM72" s="65"/>
      <c r="SDN72" s="66"/>
      <c r="SDP72" s="64"/>
      <c r="SDQ72" s="1036"/>
      <c r="SDR72" s="1036"/>
      <c r="SDS72" s="65"/>
      <c r="SDT72" s="65"/>
      <c r="SDU72" s="65"/>
      <c r="SDV72" s="66"/>
      <c r="SDX72" s="64"/>
      <c r="SDY72" s="1036"/>
      <c r="SDZ72" s="1036"/>
      <c r="SEA72" s="65"/>
      <c r="SEB72" s="65"/>
      <c r="SEC72" s="65"/>
      <c r="SED72" s="66"/>
      <c r="SEF72" s="64"/>
      <c r="SEG72" s="1036"/>
      <c r="SEH72" s="1036"/>
      <c r="SEI72" s="65"/>
      <c r="SEJ72" s="65"/>
      <c r="SEK72" s="65"/>
      <c r="SEL72" s="66"/>
      <c r="SEN72" s="64"/>
      <c r="SEO72" s="1036"/>
      <c r="SEP72" s="1036"/>
      <c r="SEQ72" s="65"/>
      <c r="SER72" s="65"/>
      <c r="SES72" s="65"/>
      <c r="SET72" s="66"/>
      <c r="SEV72" s="64"/>
      <c r="SEW72" s="1036"/>
      <c r="SEX72" s="1036"/>
      <c r="SEY72" s="65"/>
      <c r="SEZ72" s="65"/>
      <c r="SFA72" s="65"/>
      <c r="SFB72" s="66"/>
      <c r="SFD72" s="64"/>
      <c r="SFE72" s="1036"/>
      <c r="SFF72" s="1036"/>
      <c r="SFG72" s="65"/>
      <c r="SFH72" s="65"/>
      <c r="SFI72" s="65"/>
      <c r="SFJ72" s="66"/>
      <c r="SFL72" s="64"/>
      <c r="SFM72" s="1036"/>
      <c r="SFN72" s="1036"/>
      <c r="SFO72" s="65"/>
      <c r="SFP72" s="65"/>
      <c r="SFQ72" s="65"/>
      <c r="SFR72" s="66"/>
      <c r="SFT72" s="64"/>
      <c r="SFU72" s="1036"/>
      <c r="SFV72" s="1036"/>
      <c r="SFW72" s="65"/>
      <c r="SFX72" s="65"/>
      <c r="SFY72" s="65"/>
      <c r="SFZ72" s="66"/>
      <c r="SGB72" s="64"/>
      <c r="SGC72" s="1036"/>
      <c r="SGD72" s="1036"/>
      <c r="SGE72" s="65"/>
      <c r="SGF72" s="65"/>
      <c r="SGG72" s="65"/>
      <c r="SGH72" s="66"/>
      <c r="SGJ72" s="64"/>
      <c r="SGK72" s="1036"/>
      <c r="SGL72" s="1036"/>
      <c r="SGM72" s="65"/>
      <c r="SGN72" s="65"/>
      <c r="SGO72" s="65"/>
      <c r="SGP72" s="66"/>
      <c r="SGR72" s="64"/>
      <c r="SGS72" s="1036"/>
      <c r="SGT72" s="1036"/>
      <c r="SGU72" s="65"/>
      <c r="SGV72" s="65"/>
      <c r="SGW72" s="65"/>
      <c r="SGX72" s="66"/>
      <c r="SGZ72" s="64"/>
      <c r="SHA72" s="1036"/>
      <c r="SHB72" s="1036"/>
      <c r="SHC72" s="65"/>
      <c r="SHD72" s="65"/>
      <c r="SHE72" s="65"/>
      <c r="SHF72" s="66"/>
      <c r="SHH72" s="64"/>
      <c r="SHI72" s="1036"/>
      <c r="SHJ72" s="1036"/>
      <c r="SHK72" s="65"/>
      <c r="SHL72" s="65"/>
      <c r="SHM72" s="65"/>
      <c r="SHN72" s="66"/>
      <c r="SHP72" s="64"/>
      <c r="SHQ72" s="1036"/>
      <c r="SHR72" s="1036"/>
      <c r="SHS72" s="65"/>
      <c r="SHT72" s="65"/>
      <c r="SHU72" s="65"/>
      <c r="SHV72" s="66"/>
      <c r="SHX72" s="64"/>
      <c r="SHY72" s="1036"/>
      <c r="SHZ72" s="1036"/>
      <c r="SIA72" s="65"/>
      <c r="SIB72" s="65"/>
      <c r="SIC72" s="65"/>
      <c r="SID72" s="66"/>
      <c r="SIF72" s="64"/>
      <c r="SIG72" s="1036"/>
      <c r="SIH72" s="1036"/>
      <c r="SII72" s="65"/>
      <c r="SIJ72" s="65"/>
      <c r="SIK72" s="65"/>
      <c r="SIL72" s="66"/>
      <c r="SIN72" s="64"/>
      <c r="SIO72" s="1036"/>
      <c r="SIP72" s="1036"/>
      <c r="SIQ72" s="65"/>
      <c r="SIR72" s="65"/>
      <c r="SIS72" s="65"/>
      <c r="SIT72" s="66"/>
      <c r="SIV72" s="64"/>
      <c r="SIW72" s="1036"/>
      <c r="SIX72" s="1036"/>
      <c r="SIY72" s="65"/>
      <c r="SIZ72" s="65"/>
      <c r="SJA72" s="65"/>
      <c r="SJB72" s="66"/>
      <c r="SJD72" s="64"/>
      <c r="SJE72" s="1036"/>
      <c r="SJF72" s="1036"/>
      <c r="SJG72" s="65"/>
      <c r="SJH72" s="65"/>
      <c r="SJI72" s="65"/>
      <c r="SJJ72" s="66"/>
      <c r="SJL72" s="64"/>
      <c r="SJM72" s="1036"/>
      <c r="SJN72" s="1036"/>
      <c r="SJO72" s="65"/>
      <c r="SJP72" s="65"/>
      <c r="SJQ72" s="65"/>
      <c r="SJR72" s="66"/>
      <c r="SJT72" s="64"/>
      <c r="SJU72" s="1036"/>
      <c r="SJV72" s="1036"/>
      <c r="SJW72" s="65"/>
      <c r="SJX72" s="65"/>
      <c r="SJY72" s="65"/>
      <c r="SJZ72" s="66"/>
      <c r="SKB72" s="64"/>
      <c r="SKC72" s="1036"/>
      <c r="SKD72" s="1036"/>
      <c r="SKE72" s="65"/>
      <c r="SKF72" s="65"/>
      <c r="SKG72" s="65"/>
      <c r="SKH72" s="66"/>
      <c r="SKJ72" s="64"/>
      <c r="SKK72" s="1036"/>
      <c r="SKL72" s="1036"/>
      <c r="SKM72" s="65"/>
      <c r="SKN72" s="65"/>
      <c r="SKO72" s="65"/>
      <c r="SKP72" s="66"/>
      <c r="SKR72" s="64"/>
      <c r="SKS72" s="1036"/>
      <c r="SKT72" s="1036"/>
      <c r="SKU72" s="65"/>
      <c r="SKV72" s="65"/>
      <c r="SKW72" s="65"/>
      <c r="SKX72" s="66"/>
      <c r="SKZ72" s="64"/>
      <c r="SLA72" s="1036"/>
      <c r="SLB72" s="1036"/>
      <c r="SLC72" s="65"/>
      <c r="SLD72" s="65"/>
      <c r="SLE72" s="65"/>
      <c r="SLF72" s="66"/>
      <c r="SLH72" s="64"/>
      <c r="SLI72" s="1036"/>
      <c r="SLJ72" s="1036"/>
      <c r="SLK72" s="65"/>
      <c r="SLL72" s="65"/>
      <c r="SLM72" s="65"/>
      <c r="SLN72" s="66"/>
      <c r="SLP72" s="64"/>
      <c r="SLQ72" s="1036"/>
      <c r="SLR72" s="1036"/>
      <c r="SLS72" s="65"/>
      <c r="SLT72" s="65"/>
      <c r="SLU72" s="65"/>
      <c r="SLV72" s="66"/>
      <c r="SLX72" s="64"/>
      <c r="SLY72" s="1036"/>
      <c r="SLZ72" s="1036"/>
      <c r="SMA72" s="65"/>
      <c r="SMB72" s="65"/>
      <c r="SMC72" s="65"/>
      <c r="SMD72" s="66"/>
      <c r="SMF72" s="64"/>
      <c r="SMG72" s="1036"/>
      <c r="SMH72" s="1036"/>
      <c r="SMI72" s="65"/>
      <c r="SMJ72" s="65"/>
      <c r="SMK72" s="65"/>
      <c r="SML72" s="66"/>
      <c r="SMN72" s="64"/>
      <c r="SMO72" s="1036"/>
      <c r="SMP72" s="1036"/>
      <c r="SMQ72" s="65"/>
      <c r="SMR72" s="65"/>
      <c r="SMS72" s="65"/>
      <c r="SMT72" s="66"/>
      <c r="SMV72" s="64"/>
      <c r="SMW72" s="1036"/>
      <c r="SMX72" s="1036"/>
      <c r="SMY72" s="65"/>
      <c r="SMZ72" s="65"/>
      <c r="SNA72" s="65"/>
      <c r="SNB72" s="66"/>
      <c r="SND72" s="64"/>
      <c r="SNE72" s="1036"/>
      <c r="SNF72" s="1036"/>
      <c r="SNG72" s="65"/>
      <c r="SNH72" s="65"/>
      <c r="SNI72" s="65"/>
      <c r="SNJ72" s="66"/>
      <c r="SNL72" s="64"/>
      <c r="SNM72" s="1036"/>
      <c r="SNN72" s="1036"/>
      <c r="SNO72" s="65"/>
      <c r="SNP72" s="65"/>
      <c r="SNQ72" s="65"/>
      <c r="SNR72" s="66"/>
      <c r="SNT72" s="64"/>
      <c r="SNU72" s="1036"/>
      <c r="SNV72" s="1036"/>
      <c r="SNW72" s="65"/>
      <c r="SNX72" s="65"/>
      <c r="SNY72" s="65"/>
      <c r="SNZ72" s="66"/>
      <c r="SOB72" s="64"/>
      <c r="SOC72" s="1036"/>
      <c r="SOD72" s="1036"/>
      <c r="SOE72" s="65"/>
      <c r="SOF72" s="65"/>
      <c r="SOG72" s="65"/>
      <c r="SOH72" s="66"/>
      <c r="SOJ72" s="64"/>
      <c r="SOK72" s="1036"/>
      <c r="SOL72" s="1036"/>
      <c r="SOM72" s="65"/>
      <c r="SON72" s="65"/>
      <c r="SOO72" s="65"/>
      <c r="SOP72" s="66"/>
      <c r="SOR72" s="64"/>
      <c r="SOS72" s="1036"/>
      <c r="SOT72" s="1036"/>
      <c r="SOU72" s="65"/>
      <c r="SOV72" s="65"/>
      <c r="SOW72" s="65"/>
      <c r="SOX72" s="66"/>
      <c r="SOZ72" s="64"/>
      <c r="SPA72" s="1036"/>
      <c r="SPB72" s="1036"/>
      <c r="SPC72" s="65"/>
      <c r="SPD72" s="65"/>
      <c r="SPE72" s="65"/>
      <c r="SPF72" s="66"/>
      <c r="SPH72" s="64"/>
      <c r="SPI72" s="1036"/>
      <c r="SPJ72" s="1036"/>
      <c r="SPK72" s="65"/>
      <c r="SPL72" s="65"/>
      <c r="SPM72" s="65"/>
      <c r="SPN72" s="66"/>
      <c r="SPP72" s="64"/>
      <c r="SPQ72" s="1036"/>
      <c r="SPR72" s="1036"/>
      <c r="SPS72" s="65"/>
      <c r="SPT72" s="65"/>
      <c r="SPU72" s="65"/>
      <c r="SPV72" s="66"/>
      <c r="SPX72" s="64"/>
      <c r="SPY72" s="1036"/>
      <c r="SPZ72" s="1036"/>
      <c r="SQA72" s="65"/>
      <c r="SQB72" s="65"/>
      <c r="SQC72" s="65"/>
      <c r="SQD72" s="66"/>
      <c r="SQF72" s="64"/>
      <c r="SQG72" s="1036"/>
      <c r="SQH72" s="1036"/>
      <c r="SQI72" s="65"/>
      <c r="SQJ72" s="65"/>
      <c r="SQK72" s="65"/>
      <c r="SQL72" s="66"/>
      <c r="SQN72" s="64"/>
      <c r="SQO72" s="1036"/>
      <c r="SQP72" s="1036"/>
      <c r="SQQ72" s="65"/>
      <c r="SQR72" s="65"/>
      <c r="SQS72" s="65"/>
      <c r="SQT72" s="66"/>
      <c r="SQV72" s="64"/>
      <c r="SQW72" s="1036"/>
      <c r="SQX72" s="1036"/>
      <c r="SQY72" s="65"/>
      <c r="SQZ72" s="65"/>
      <c r="SRA72" s="65"/>
      <c r="SRB72" s="66"/>
      <c r="SRD72" s="64"/>
      <c r="SRE72" s="1036"/>
      <c r="SRF72" s="1036"/>
      <c r="SRG72" s="65"/>
      <c r="SRH72" s="65"/>
      <c r="SRI72" s="65"/>
      <c r="SRJ72" s="66"/>
      <c r="SRL72" s="64"/>
      <c r="SRM72" s="1036"/>
      <c r="SRN72" s="1036"/>
      <c r="SRO72" s="65"/>
      <c r="SRP72" s="65"/>
      <c r="SRQ72" s="65"/>
      <c r="SRR72" s="66"/>
      <c r="SRT72" s="64"/>
      <c r="SRU72" s="1036"/>
      <c r="SRV72" s="1036"/>
      <c r="SRW72" s="65"/>
      <c r="SRX72" s="65"/>
      <c r="SRY72" s="65"/>
      <c r="SRZ72" s="66"/>
      <c r="SSB72" s="64"/>
      <c r="SSC72" s="1036"/>
      <c r="SSD72" s="1036"/>
      <c r="SSE72" s="65"/>
      <c r="SSF72" s="65"/>
      <c r="SSG72" s="65"/>
      <c r="SSH72" s="66"/>
      <c r="SSJ72" s="64"/>
      <c r="SSK72" s="1036"/>
      <c r="SSL72" s="1036"/>
      <c r="SSM72" s="65"/>
      <c r="SSN72" s="65"/>
      <c r="SSO72" s="65"/>
      <c r="SSP72" s="66"/>
      <c r="SSR72" s="64"/>
      <c r="SSS72" s="1036"/>
      <c r="SST72" s="1036"/>
      <c r="SSU72" s="65"/>
      <c r="SSV72" s="65"/>
      <c r="SSW72" s="65"/>
      <c r="SSX72" s="66"/>
      <c r="SSZ72" s="64"/>
      <c r="STA72" s="1036"/>
      <c r="STB72" s="1036"/>
      <c r="STC72" s="65"/>
      <c r="STD72" s="65"/>
      <c r="STE72" s="65"/>
      <c r="STF72" s="66"/>
      <c r="STH72" s="64"/>
      <c r="STI72" s="1036"/>
      <c r="STJ72" s="1036"/>
      <c r="STK72" s="65"/>
      <c r="STL72" s="65"/>
      <c r="STM72" s="65"/>
      <c r="STN72" s="66"/>
      <c r="STP72" s="64"/>
      <c r="STQ72" s="1036"/>
      <c r="STR72" s="1036"/>
      <c r="STS72" s="65"/>
      <c r="STT72" s="65"/>
      <c r="STU72" s="65"/>
      <c r="STV72" s="66"/>
      <c r="STX72" s="64"/>
      <c r="STY72" s="1036"/>
      <c r="STZ72" s="1036"/>
      <c r="SUA72" s="65"/>
      <c r="SUB72" s="65"/>
      <c r="SUC72" s="65"/>
      <c r="SUD72" s="66"/>
      <c r="SUF72" s="64"/>
      <c r="SUG72" s="1036"/>
      <c r="SUH72" s="1036"/>
      <c r="SUI72" s="65"/>
      <c r="SUJ72" s="65"/>
      <c r="SUK72" s="65"/>
      <c r="SUL72" s="66"/>
      <c r="SUN72" s="64"/>
      <c r="SUO72" s="1036"/>
      <c r="SUP72" s="1036"/>
      <c r="SUQ72" s="65"/>
      <c r="SUR72" s="65"/>
      <c r="SUS72" s="65"/>
      <c r="SUT72" s="66"/>
      <c r="SUV72" s="64"/>
      <c r="SUW72" s="1036"/>
      <c r="SUX72" s="1036"/>
      <c r="SUY72" s="65"/>
      <c r="SUZ72" s="65"/>
      <c r="SVA72" s="65"/>
      <c r="SVB72" s="66"/>
      <c r="SVD72" s="64"/>
      <c r="SVE72" s="1036"/>
      <c r="SVF72" s="1036"/>
      <c r="SVG72" s="65"/>
      <c r="SVH72" s="65"/>
      <c r="SVI72" s="65"/>
      <c r="SVJ72" s="66"/>
      <c r="SVL72" s="64"/>
      <c r="SVM72" s="1036"/>
      <c r="SVN72" s="1036"/>
      <c r="SVO72" s="65"/>
      <c r="SVP72" s="65"/>
      <c r="SVQ72" s="65"/>
      <c r="SVR72" s="66"/>
      <c r="SVT72" s="64"/>
      <c r="SVU72" s="1036"/>
      <c r="SVV72" s="1036"/>
      <c r="SVW72" s="65"/>
      <c r="SVX72" s="65"/>
      <c r="SVY72" s="65"/>
      <c r="SVZ72" s="66"/>
      <c r="SWB72" s="64"/>
      <c r="SWC72" s="1036"/>
      <c r="SWD72" s="1036"/>
      <c r="SWE72" s="65"/>
      <c r="SWF72" s="65"/>
      <c r="SWG72" s="65"/>
      <c r="SWH72" s="66"/>
      <c r="SWJ72" s="64"/>
      <c r="SWK72" s="1036"/>
      <c r="SWL72" s="1036"/>
      <c r="SWM72" s="65"/>
      <c r="SWN72" s="65"/>
      <c r="SWO72" s="65"/>
      <c r="SWP72" s="66"/>
      <c r="SWR72" s="64"/>
      <c r="SWS72" s="1036"/>
      <c r="SWT72" s="1036"/>
      <c r="SWU72" s="65"/>
      <c r="SWV72" s="65"/>
      <c r="SWW72" s="65"/>
      <c r="SWX72" s="66"/>
      <c r="SWZ72" s="64"/>
      <c r="SXA72" s="1036"/>
      <c r="SXB72" s="1036"/>
      <c r="SXC72" s="65"/>
      <c r="SXD72" s="65"/>
      <c r="SXE72" s="65"/>
      <c r="SXF72" s="66"/>
      <c r="SXH72" s="64"/>
      <c r="SXI72" s="1036"/>
      <c r="SXJ72" s="1036"/>
      <c r="SXK72" s="65"/>
      <c r="SXL72" s="65"/>
      <c r="SXM72" s="65"/>
      <c r="SXN72" s="66"/>
      <c r="SXP72" s="64"/>
      <c r="SXQ72" s="1036"/>
      <c r="SXR72" s="1036"/>
      <c r="SXS72" s="65"/>
      <c r="SXT72" s="65"/>
      <c r="SXU72" s="65"/>
      <c r="SXV72" s="66"/>
      <c r="SXX72" s="64"/>
      <c r="SXY72" s="1036"/>
      <c r="SXZ72" s="1036"/>
      <c r="SYA72" s="65"/>
      <c r="SYB72" s="65"/>
      <c r="SYC72" s="65"/>
      <c r="SYD72" s="66"/>
      <c r="SYF72" s="64"/>
      <c r="SYG72" s="1036"/>
      <c r="SYH72" s="1036"/>
      <c r="SYI72" s="65"/>
      <c r="SYJ72" s="65"/>
      <c r="SYK72" s="65"/>
      <c r="SYL72" s="66"/>
      <c r="SYN72" s="64"/>
      <c r="SYO72" s="1036"/>
      <c r="SYP72" s="1036"/>
      <c r="SYQ72" s="65"/>
      <c r="SYR72" s="65"/>
      <c r="SYS72" s="65"/>
      <c r="SYT72" s="66"/>
      <c r="SYV72" s="64"/>
      <c r="SYW72" s="1036"/>
      <c r="SYX72" s="1036"/>
      <c r="SYY72" s="65"/>
      <c r="SYZ72" s="65"/>
      <c r="SZA72" s="65"/>
      <c r="SZB72" s="66"/>
      <c r="SZD72" s="64"/>
      <c r="SZE72" s="1036"/>
      <c r="SZF72" s="1036"/>
      <c r="SZG72" s="65"/>
      <c r="SZH72" s="65"/>
      <c r="SZI72" s="65"/>
      <c r="SZJ72" s="66"/>
      <c r="SZL72" s="64"/>
      <c r="SZM72" s="1036"/>
      <c r="SZN72" s="1036"/>
      <c r="SZO72" s="65"/>
      <c r="SZP72" s="65"/>
      <c r="SZQ72" s="65"/>
      <c r="SZR72" s="66"/>
      <c r="SZT72" s="64"/>
      <c r="SZU72" s="1036"/>
      <c r="SZV72" s="1036"/>
      <c r="SZW72" s="65"/>
      <c r="SZX72" s="65"/>
      <c r="SZY72" s="65"/>
      <c r="SZZ72" s="66"/>
      <c r="TAB72" s="64"/>
      <c r="TAC72" s="1036"/>
      <c r="TAD72" s="1036"/>
      <c r="TAE72" s="65"/>
      <c r="TAF72" s="65"/>
      <c r="TAG72" s="65"/>
      <c r="TAH72" s="66"/>
      <c r="TAJ72" s="64"/>
      <c r="TAK72" s="1036"/>
      <c r="TAL72" s="1036"/>
      <c r="TAM72" s="65"/>
      <c r="TAN72" s="65"/>
      <c r="TAO72" s="65"/>
      <c r="TAP72" s="66"/>
      <c r="TAR72" s="64"/>
      <c r="TAS72" s="1036"/>
      <c r="TAT72" s="1036"/>
      <c r="TAU72" s="65"/>
      <c r="TAV72" s="65"/>
      <c r="TAW72" s="65"/>
      <c r="TAX72" s="66"/>
      <c r="TAZ72" s="64"/>
      <c r="TBA72" s="1036"/>
      <c r="TBB72" s="1036"/>
      <c r="TBC72" s="65"/>
      <c r="TBD72" s="65"/>
      <c r="TBE72" s="65"/>
      <c r="TBF72" s="66"/>
      <c r="TBH72" s="64"/>
      <c r="TBI72" s="1036"/>
      <c r="TBJ72" s="1036"/>
      <c r="TBK72" s="65"/>
      <c r="TBL72" s="65"/>
      <c r="TBM72" s="65"/>
      <c r="TBN72" s="66"/>
      <c r="TBP72" s="64"/>
      <c r="TBQ72" s="1036"/>
      <c r="TBR72" s="1036"/>
      <c r="TBS72" s="65"/>
      <c r="TBT72" s="65"/>
      <c r="TBU72" s="65"/>
      <c r="TBV72" s="66"/>
      <c r="TBX72" s="64"/>
      <c r="TBY72" s="1036"/>
      <c r="TBZ72" s="1036"/>
      <c r="TCA72" s="65"/>
      <c r="TCB72" s="65"/>
      <c r="TCC72" s="65"/>
      <c r="TCD72" s="66"/>
      <c r="TCF72" s="64"/>
      <c r="TCG72" s="1036"/>
      <c r="TCH72" s="1036"/>
      <c r="TCI72" s="65"/>
      <c r="TCJ72" s="65"/>
      <c r="TCK72" s="65"/>
      <c r="TCL72" s="66"/>
      <c r="TCN72" s="64"/>
      <c r="TCO72" s="1036"/>
      <c r="TCP72" s="1036"/>
      <c r="TCQ72" s="65"/>
      <c r="TCR72" s="65"/>
      <c r="TCS72" s="65"/>
      <c r="TCT72" s="66"/>
      <c r="TCV72" s="64"/>
      <c r="TCW72" s="1036"/>
      <c r="TCX72" s="1036"/>
      <c r="TCY72" s="65"/>
      <c r="TCZ72" s="65"/>
      <c r="TDA72" s="65"/>
      <c r="TDB72" s="66"/>
      <c r="TDD72" s="64"/>
      <c r="TDE72" s="1036"/>
      <c r="TDF72" s="1036"/>
      <c r="TDG72" s="65"/>
      <c r="TDH72" s="65"/>
      <c r="TDI72" s="65"/>
      <c r="TDJ72" s="66"/>
      <c r="TDL72" s="64"/>
      <c r="TDM72" s="1036"/>
      <c r="TDN72" s="1036"/>
      <c r="TDO72" s="65"/>
      <c r="TDP72" s="65"/>
      <c r="TDQ72" s="65"/>
      <c r="TDR72" s="66"/>
      <c r="TDT72" s="64"/>
      <c r="TDU72" s="1036"/>
      <c r="TDV72" s="1036"/>
      <c r="TDW72" s="65"/>
      <c r="TDX72" s="65"/>
      <c r="TDY72" s="65"/>
      <c r="TDZ72" s="66"/>
      <c r="TEB72" s="64"/>
      <c r="TEC72" s="1036"/>
      <c r="TED72" s="1036"/>
      <c r="TEE72" s="65"/>
      <c r="TEF72" s="65"/>
      <c r="TEG72" s="65"/>
      <c r="TEH72" s="66"/>
      <c r="TEJ72" s="64"/>
      <c r="TEK72" s="1036"/>
      <c r="TEL72" s="1036"/>
      <c r="TEM72" s="65"/>
      <c r="TEN72" s="65"/>
      <c r="TEO72" s="65"/>
      <c r="TEP72" s="66"/>
      <c r="TER72" s="64"/>
      <c r="TES72" s="1036"/>
      <c r="TET72" s="1036"/>
      <c r="TEU72" s="65"/>
      <c r="TEV72" s="65"/>
      <c r="TEW72" s="65"/>
      <c r="TEX72" s="66"/>
      <c r="TEZ72" s="64"/>
      <c r="TFA72" s="1036"/>
      <c r="TFB72" s="1036"/>
      <c r="TFC72" s="65"/>
      <c r="TFD72" s="65"/>
      <c r="TFE72" s="65"/>
      <c r="TFF72" s="66"/>
      <c r="TFH72" s="64"/>
      <c r="TFI72" s="1036"/>
      <c r="TFJ72" s="1036"/>
      <c r="TFK72" s="65"/>
      <c r="TFL72" s="65"/>
      <c r="TFM72" s="65"/>
      <c r="TFN72" s="66"/>
      <c r="TFP72" s="64"/>
      <c r="TFQ72" s="1036"/>
      <c r="TFR72" s="1036"/>
      <c r="TFS72" s="65"/>
      <c r="TFT72" s="65"/>
      <c r="TFU72" s="65"/>
      <c r="TFV72" s="66"/>
      <c r="TFX72" s="64"/>
      <c r="TFY72" s="1036"/>
      <c r="TFZ72" s="1036"/>
      <c r="TGA72" s="65"/>
      <c r="TGB72" s="65"/>
      <c r="TGC72" s="65"/>
      <c r="TGD72" s="66"/>
      <c r="TGF72" s="64"/>
      <c r="TGG72" s="1036"/>
      <c r="TGH72" s="1036"/>
      <c r="TGI72" s="65"/>
      <c r="TGJ72" s="65"/>
      <c r="TGK72" s="65"/>
      <c r="TGL72" s="66"/>
      <c r="TGN72" s="64"/>
      <c r="TGO72" s="1036"/>
      <c r="TGP72" s="1036"/>
      <c r="TGQ72" s="65"/>
      <c r="TGR72" s="65"/>
      <c r="TGS72" s="65"/>
      <c r="TGT72" s="66"/>
      <c r="TGV72" s="64"/>
      <c r="TGW72" s="1036"/>
      <c r="TGX72" s="1036"/>
      <c r="TGY72" s="65"/>
      <c r="TGZ72" s="65"/>
      <c r="THA72" s="65"/>
      <c r="THB72" s="66"/>
      <c r="THD72" s="64"/>
      <c r="THE72" s="1036"/>
      <c r="THF72" s="1036"/>
      <c r="THG72" s="65"/>
      <c r="THH72" s="65"/>
      <c r="THI72" s="65"/>
      <c r="THJ72" s="66"/>
      <c r="THL72" s="64"/>
      <c r="THM72" s="1036"/>
      <c r="THN72" s="1036"/>
      <c r="THO72" s="65"/>
      <c r="THP72" s="65"/>
      <c r="THQ72" s="65"/>
      <c r="THR72" s="66"/>
      <c r="THT72" s="64"/>
      <c r="THU72" s="1036"/>
      <c r="THV72" s="1036"/>
      <c r="THW72" s="65"/>
      <c r="THX72" s="65"/>
      <c r="THY72" s="65"/>
      <c r="THZ72" s="66"/>
      <c r="TIB72" s="64"/>
      <c r="TIC72" s="1036"/>
      <c r="TID72" s="1036"/>
      <c r="TIE72" s="65"/>
      <c r="TIF72" s="65"/>
      <c r="TIG72" s="65"/>
      <c r="TIH72" s="66"/>
      <c r="TIJ72" s="64"/>
      <c r="TIK72" s="1036"/>
      <c r="TIL72" s="1036"/>
      <c r="TIM72" s="65"/>
      <c r="TIN72" s="65"/>
      <c r="TIO72" s="65"/>
      <c r="TIP72" s="66"/>
      <c r="TIR72" s="64"/>
      <c r="TIS72" s="1036"/>
      <c r="TIT72" s="1036"/>
      <c r="TIU72" s="65"/>
      <c r="TIV72" s="65"/>
      <c r="TIW72" s="65"/>
      <c r="TIX72" s="66"/>
      <c r="TIZ72" s="64"/>
      <c r="TJA72" s="1036"/>
      <c r="TJB72" s="1036"/>
      <c r="TJC72" s="65"/>
      <c r="TJD72" s="65"/>
      <c r="TJE72" s="65"/>
      <c r="TJF72" s="66"/>
      <c r="TJH72" s="64"/>
      <c r="TJI72" s="1036"/>
      <c r="TJJ72" s="1036"/>
      <c r="TJK72" s="65"/>
      <c r="TJL72" s="65"/>
      <c r="TJM72" s="65"/>
      <c r="TJN72" s="66"/>
      <c r="TJP72" s="64"/>
      <c r="TJQ72" s="1036"/>
      <c r="TJR72" s="1036"/>
      <c r="TJS72" s="65"/>
      <c r="TJT72" s="65"/>
      <c r="TJU72" s="65"/>
      <c r="TJV72" s="66"/>
      <c r="TJX72" s="64"/>
      <c r="TJY72" s="1036"/>
      <c r="TJZ72" s="1036"/>
      <c r="TKA72" s="65"/>
      <c r="TKB72" s="65"/>
      <c r="TKC72" s="65"/>
      <c r="TKD72" s="66"/>
      <c r="TKF72" s="64"/>
      <c r="TKG72" s="1036"/>
      <c r="TKH72" s="1036"/>
      <c r="TKI72" s="65"/>
      <c r="TKJ72" s="65"/>
      <c r="TKK72" s="65"/>
      <c r="TKL72" s="66"/>
      <c r="TKN72" s="64"/>
      <c r="TKO72" s="1036"/>
      <c r="TKP72" s="1036"/>
      <c r="TKQ72" s="65"/>
      <c r="TKR72" s="65"/>
      <c r="TKS72" s="65"/>
      <c r="TKT72" s="66"/>
      <c r="TKV72" s="64"/>
      <c r="TKW72" s="1036"/>
      <c r="TKX72" s="1036"/>
      <c r="TKY72" s="65"/>
      <c r="TKZ72" s="65"/>
      <c r="TLA72" s="65"/>
      <c r="TLB72" s="66"/>
      <c r="TLD72" s="64"/>
      <c r="TLE72" s="1036"/>
      <c r="TLF72" s="1036"/>
      <c r="TLG72" s="65"/>
      <c r="TLH72" s="65"/>
      <c r="TLI72" s="65"/>
      <c r="TLJ72" s="66"/>
      <c r="TLL72" s="64"/>
      <c r="TLM72" s="1036"/>
      <c r="TLN72" s="1036"/>
      <c r="TLO72" s="65"/>
      <c r="TLP72" s="65"/>
      <c r="TLQ72" s="65"/>
      <c r="TLR72" s="66"/>
      <c r="TLT72" s="64"/>
      <c r="TLU72" s="1036"/>
      <c r="TLV72" s="1036"/>
      <c r="TLW72" s="65"/>
      <c r="TLX72" s="65"/>
      <c r="TLY72" s="65"/>
      <c r="TLZ72" s="66"/>
      <c r="TMB72" s="64"/>
      <c r="TMC72" s="1036"/>
      <c r="TMD72" s="1036"/>
      <c r="TME72" s="65"/>
      <c r="TMF72" s="65"/>
      <c r="TMG72" s="65"/>
      <c r="TMH72" s="66"/>
      <c r="TMJ72" s="64"/>
      <c r="TMK72" s="1036"/>
      <c r="TML72" s="1036"/>
      <c r="TMM72" s="65"/>
      <c r="TMN72" s="65"/>
      <c r="TMO72" s="65"/>
      <c r="TMP72" s="66"/>
      <c r="TMR72" s="64"/>
      <c r="TMS72" s="1036"/>
      <c r="TMT72" s="1036"/>
      <c r="TMU72" s="65"/>
      <c r="TMV72" s="65"/>
      <c r="TMW72" s="65"/>
      <c r="TMX72" s="66"/>
      <c r="TMZ72" s="64"/>
      <c r="TNA72" s="1036"/>
      <c r="TNB72" s="1036"/>
      <c r="TNC72" s="65"/>
      <c r="TND72" s="65"/>
      <c r="TNE72" s="65"/>
      <c r="TNF72" s="66"/>
      <c r="TNH72" s="64"/>
      <c r="TNI72" s="1036"/>
      <c r="TNJ72" s="1036"/>
      <c r="TNK72" s="65"/>
      <c r="TNL72" s="65"/>
      <c r="TNM72" s="65"/>
      <c r="TNN72" s="66"/>
      <c r="TNP72" s="64"/>
      <c r="TNQ72" s="1036"/>
      <c r="TNR72" s="1036"/>
      <c r="TNS72" s="65"/>
      <c r="TNT72" s="65"/>
      <c r="TNU72" s="65"/>
      <c r="TNV72" s="66"/>
      <c r="TNX72" s="64"/>
      <c r="TNY72" s="1036"/>
      <c r="TNZ72" s="1036"/>
      <c r="TOA72" s="65"/>
      <c r="TOB72" s="65"/>
      <c r="TOC72" s="65"/>
      <c r="TOD72" s="66"/>
      <c r="TOF72" s="64"/>
      <c r="TOG72" s="1036"/>
      <c r="TOH72" s="1036"/>
      <c r="TOI72" s="65"/>
      <c r="TOJ72" s="65"/>
      <c r="TOK72" s="65"/>
      <c r="TOL72" s="66"/>
      <c r="TON72" s="64"/>
      <c r="TOO72" s="1036"/>
      <c r="TOP72" s="1036"/>
      <c r="TOQ72" s="65"/>
      <c r="TOR72" s="65"/>
      <c r="TOS72" s="65"/>
      <c r="TOT72" s="66"/>
      <c r="TOV72" s="64"/>
      <c r="TOW72" s="1036"/>
      <c r="TOX72" s="1036"/>
      <c r="TOY72" s="65"/>
      <c r="TOZ72" s="65"/>
      <c r="TPA72" s="65"/>
      <c r="TPB72" s="66"/>
      <c r="TPD72" s="64"/>
      <c r="TPE72" s="1036"/>
      <c r="TPF72" s="1036"/>
      <c r="TPG72" s="65"/>
      <c r="TPH72" s="65"/>
      <c r="TPI72" s="65"/>
      <c r="TPJ72" s="66"/>
      <c r="TPL72" s="64"/>
      <c r="TPM72" s="1036"/>
      <c r="TPN72" s="1036"/>
      <c r="TPO72" s="65"/>
      <c r="TPP72" s="65"/>
      <c r="TPQ72" s="65"/>
      <c r="TPR72" s="66"/>
      <c r="TPT72" s="64"/>
      <c r="TPU72" s="1036"/>
      <c r="TPV72" s="1036"/>
      <c r="TPW72" s="65"/>
      <c r="TPX72" s="65"/>
      <c r="TPY72" s="65"/>
      <c r="TPZ72" s="66"/>
      <c r="TQB72" s="64"/>
      <c r="TQC72" s="1036"/>
      <c r="TQD72" s="1036"/>
      <c r="TQE72" s="65"/>
      <c r="TQF72" s="65"/>
      <c r="TQG72" s="65"/>
      <c r="TQH72" s="66"/>
      <c r="TQJ72" s="64"/>
      <c r="TQK72" s="1036"/>
      <c r="TQL72" s="1036"/>
      <c r="TQM72" s="65"/>
      <c r="TQN72" s="65"/>
      <c r="TQO72" s="65"/>
      <c r="TQP72" s="66"/>
      <c r="TQR72" s="64"/>
      <c r="TQS72" s="1036"/>
      <c r="TQT72" s="1036"/>
      <c r="TQU72" s="65"/>
      <c r="TQV72" s="65"/>
      <c r="TQW72" s="65"/>
      <c r="TQX72" s="66"/>
      <c r="TQZ72" s="64"/>
      <c r="TRA72" s="1036"/>
      <c r="TRB72" s="1036"/>
      <c r="TRC72" s="65"/>
      <c r="TRD72" s="65"/>
      <c r="TRE72" s="65"/>
      <c r="TRF72" s="66"/>
      <c r="TRH72" s="64"/>
      <c r="TRI72" s="1036"/>
      <c r="TRJ72" s="1036"/>
      <c r="TRK72" s="65"/>
      <c r="TRL72" s="65"/>
      <c r="TRM72" s="65"/>
      <c r="TRN72" s="66"/>
      <c r="TRP72" s="64"/>
      <c r="TRQ72" s="1036"/>
      <c r="TRR72" s="1036"/>
      <c r="TRS72" s="65"/>
      <c r="TRT72" s="65"/>
      <c r="TRU72" s="65"/>
      <c r="TRV72" s="66"/>
      <c r="TRX72" s="64"/>
      <c r="TRY72" s="1036"/>
      <c r="TRZ72" s="1036"/>
      <c r="TSA72" s="65"/>
      <c r="TSB72" s="65"/>
      <c r="TSC72" s="65"/>
      <c r="TSD72" s="66"/>
      <c r="TSF72" s="64"/>
      <c r="TSG72" s="1036"/>
      <c r="TSH72" s="1036"/>
      <c r="TSI72" s="65"/>
      <c r="TSJ72" s="65"/>
      <c r="TSK72" s="65"/>
      <c r="TSL72" s="66"/>
      <c r="TSN72" s="64"/>
      <c r="TSO72" s="1036"/>
      <c r="TSP72" s="1036"/>
      <c r="TSQ72" s="65"/>
      <c r="TSR72" s="65"/>
      <c r="TSS72" s="65"/>
      <c r="TST72" s="66"/>
      <c r="TSV72" s="64"/>
      <c r="TSW72" s="1036"/>
      <c r="TSX72" s="1036"/>
      <c r="TSY72" s="65"/>
      <c r="TSZ72" s="65"/>
      <c r="TTA72" s="65"/>
      <c r="TTB72" s="66"/>
      <c r="TTD72" s="64"/>
      <c r="TTE72" s="1036"/>
      <c r="TTF72" s="1036"/>
      <c r="TTG72" s="65"/>
      <c r="TTH72" s="65"/>
      <c r="TTI72" s="65"/>
      <c r="TTJ72" s="66"/>
      <c r="TTL72" s="64"/>
      <c r="TTM72" s="1036"/>
      <c r="TTN72" s="1036"/>
      <c r="TTO72" s="65"/>
      <c r="TTP72" s="65"/>
      <c r="TTQ72" s="65"/>
      <c r="TTR72" s="66"/>
      <c r="TTT72" s="64"/>
      <c r="TTU72" s="1036"/>
      <c r="TTV72" s="1036"/>
      <c r="TTW72" s="65"/>
      <c r="TTX72" s="65"/>
      <c r="TTY72" s="65"/>
      <c r="TTZ72" s="66"/>
      <c r="TUB72" s="64"/>
      <c r="TUC72" s="1036"/>
      <c r="TUD72" s="1036"/>
      <c r="TUE72" s="65"/>
      <c r="TUF72" s="65"/>
      <c r="TUG72" s="65"/>
      <c r="TUH72" s="66"/>
      <c r="TUJ72" s="64"/>
      <c r="TUK72" s="1036"/>
      <c r="TUL72" s="1036"/>
      <c r="TUM72" s="65"/>
      <c r="TUN72" s="65"/>
      <c r="TUO72" s="65"/>
      <c r="TUP72" s="66"/>
      <c r="TUR72" s="64"/>
      <c r="TUS72" s="1036"/>
      <c r="TUT72" s="1036"/>
      <c r="TUU72" s="65"/>
      <c r="TUV72" s="65"/>
      <c r="TUW72" s="65"/>
      <c r="TUX72" s="66"/>
      <c r="TUZ72" s="64"/>
      <c r="TVA72" s="1036"/>
      <c r="TVB72" s="1036"/>
      <c r="TVC72" s="65"/>
      <c r="TVD72" s="65"/>
      <c r="TVE72" s="65"/>
      <c r="TVF72" s="66"/>
      <c r="TVH72" s="64"/>
      <c r="TVI72" s="1036"/>
      <c r="TVJ72" s="1036"/>
      <c r="TVK72" s="65"/>
      <c r="TVL72" s="65"/>
      <c r="TVM72" s="65"/>
      <c r="TVN72" s="66"/>
      <c r="TVP72" s="64"/>
      <c r="TVQ72" s="1036"/>
      <c r="TVR72" s="1036"/>
      <c r="TVS72" s="65"/>
      <c r="TVT72" s="65"/>
      <c r="TVU72" s="65"/>
      <c r="TVV72" s="66"/>
      <c r="TVX72" s="64"/>
      <c r="TVY72" s="1036"/>
      <c r="TVZ72" s="1036"/>
      <c r="TWA72" s="65"/>
      <c r="TWB72" s="65"/>
      <c r="TWC72" s="65"/>
      <c r="TWD72" s="66"/>
      <c r="TWF72" s="64"/>
      <c r="TWG72" s="1036"/>
      <c r="TWH72" s="1036"/>
      <c r="TWI72" s="65"/>
      <c r="TWJ72" s="65"/>
      <c r="TWK72" s="65"/>
      <c r="TWL72" s="66"/>
      <c r="TWN72" s="64"/>
      <c r="TWO72" s="1036"/>
      <c r="TWP72" s="1036"/>
      <c r="TWQ72" s="65"/>
      <c r="TWR72" s="65"/>
      <c r="TWS72" s="65"/>
      <c r="TWT72" s="66"/>
      <c r="TWV72" s="64"/>
      <c r="TWW72" s="1036"/>
      <c r="TWX72" s="1036"/>
      <c r="TWY72" s="65"/>
      <c r="TWZ72" s="65"/>
      <c r="TXA72" s="65"/>
      <c r="TXB72" s="66"/>
      <c r="TXD72" s="64"/>
      <c r="TXE72" s="1036"/>
      <c r="TXF72" s="1036"/>
      <c r="TXG72" s="65"/>
      <c r="TXH72" s="65"/>
      <c r="TXI72" s="65"/>
      <c r="TXJ72" s="66"/>
      <c r="TXL72" s="64"/>
      <c r="TXM72" s="1036"/>
      <c r="TXN72" s="1036"/>
      <c r="TXO72" s="65"/>
      <c r="TXP72" s="65"/>
      <c r="TXQ72" s="65"/>
      <c r="TXR72" s="66"/>
      <c r="TXT72" s="64"/>
      <c r="TXU72" s="1036"/>
      <c r="TXV72" s="1036"/>
      <c r="TXW72" s="65"/>
      <c r="TXX72" s="65"/>
      <c r="TXY72" s="65"/>
      <c r="TXZ72" s="66"/>
      <c r="TYB72" s="64"/>
      <c r="TYC72" s="1036"/>
      <c r="TYD72" s="1036"/>
      <c r="TYE72" s="65"/>
      <c r="TYF72" s="65"/>
      <c r="TYG72" s="65"/>
      <c r="TYH72" s="66"/>
      <c r="TYJ72" s="64"/>
      <c r="TYK72" s="1036"/>
      <c r="TYL72" s="1036"/>
      <c r="TYM72" s="65"/>
      <c r="TYN72" s="65"/>
      <c r="TYO72" s="65"/>
      <c r="TYP72" s="66"/>
      <c r="TYR72" s="64"/>
      <c r="TYS72" s="1036"/>
      <c r="TYT72" s="1036"/>
      <c r="TYU72" s="65"/>
      <c r="TYV72" s="65"/>
      <c r="TYW72" s="65"/>
      <c r="TYX72" s="66"/>
      <c r="TYZ72" s="64"/>
      <c r="TZA72" s="1036"/>
      <c r="TZB72" s="1036"/>
      <c r="TZC72" s="65"/>
      <c r="TZD72" s="65"/>
      <c r="TZE72" s="65"/>
      <c r="TZF72" s="66"/>
      <c r="TZH72" s="64"/>
      <c r="TZI72" s="1036"/>
      <c r="TZJ72" s="1036"/>
      <c r="TZK72" s="65"/>
      <c r="TZL72" s="65"/>
      <c r="TZM72" s="65"/>
      <c r="TZN72" s="66"/>
      <c r="TZP72" s="64"/>
      <c r="TZQ72" s="1036"/>
      <c r="TZR72" s="1036"/>
      <c r="TZS72" s="65"/>
      <c r="TZT72" s="65"/>
      <c r="TZU72" s="65"/>
      <c r="TZV72" s="66"/>
      <c r="TZX72" s="64"/>
      <c r="TZY72" s="1036"/>
      <c r="TZZ72" s="1036"/>
      <c r="UAA72" s="65"/>
      <c r="UAB72" s="65"/>
      <c r="UAC72" s="65"/>
      <c r="UAD72" s="66"/>
      <c r="UAF72" s="64"/>
      <c r="UAG72" s="1036"/>
      <c r="UAH72" s="1036"/>
      <c r="UAI72" s="65"/>
      <c r="UAJ72" s="65"/>
      <c r="UAK72" s="65"/>
      <c r="UAL72" s="66"/>
      <c r="UAN72" s="64"/>
      <c r="UAO72" s="1036"/>
      <c r="UAP72" s="1036"/>
      <c r="UAQ72" s="65"/>
      <c r="UAR72" s="65"/>
      <c r="UAS72" s="65"/>
      <c r="UAT72" s="66"/>
      <c r="UAV72" s="64"/>
      <c r="UAW72" s="1036"/>
      <c r="UAX72" s="1036"/>
      <c r="UAY72" s="65"/>
      <c r="UAZ72" s="65"/>
      <c r="UBA72" s="65"/>
      <c r="UBB72" s="66"/>
      <c r="UBD72" s="64"/>
      <c r="UBE72" s="1036"/>
      <c r="UBF72" s="1036"/>
      <c r="UBG72" s="65"/>
      <c r="UBH72" s="65"/>
      <c r="UBI72" s="65"/>
      <c r="UBJ72" s="66"/>
      <c r="UBL72" s="64"/>
      <c r="UBM72" s="1036"/>
      <c r="UBN72" s="1036"/>
      <c r="UBO72" s="65"/>
      <c r="UBP72" s="65"/>
      <c r="UBQ72" s="65"/>
      <c r="UBR72" s="66"/>
      <c r="UBT72" s="64"/>
      <c r="UBU72" s="1036"/>
      <c r="UBV72" s="1036"/>
      <c r="UBW72" s="65"/>
      <c r="UBX72" s="65"/>
      <c r="UBY72" s="65"/>
      <c r="UBZ72" s="66"/>
      <c r="UCB72" s="64"/>
      <c r="UCC72" s="1036"/>
      <c r="UCD72" s="1036"/>
      <c r="UCE72" s="65"/>
      <c r="UCF72" s="65"/>
      <c r="UCG72" s="65"/>
      <c r="UCH72" s="66"/>
      <c r="UCJ72" s="64"/>
      <c r="UCK72" s="1036"/>
      <c r="UCL72" s="1036"/>
      <c r="UCM72" s="65"/>
      <c r="UCN72" s="65"/>
      <c r="UCO72" s="65"/>
      <c r="UCP72" s="66"/>
      <c r="UCR72" s="64"/>
      <c r="UCS72" s="1036"/>
      <c r="UCT72" s="1036"/>
      <c r="UCU72" s="65"/>
      <c r="UCV72" s="65"/>
      <c r="UCW72" s="65"/>
      <c r="UCX72" s="66"/>
      <c r="UCZ72" s="64"/>
      <c r="UDA72" s="1036"/>
      <c r="UDB72" s="1036"/>
      <c r="UDC72" s="65"/>
      <c r="UDD72" s="65"/>
      <c r="UDE72" s="65"/>
      <c r="UDF72" s="66"/>
      <c r="UDH72" s="64"/>
      <c r="UDI72" s="1036"/>
      <c r="UDJ72" s="1036"/>
      <c r="UDK72" s="65"/>
      <c r="UDL72" s="65"/>
      <c r="UDM72" s="65"/>
      <c r="UDN72" s="66"/>
      <c r="UDP72" s="64"/>
      <c r="UDQ72" s="1036"/>
      <c r="UDR72" s="1036"/>
      <c r="UDS72" s="65"/>
      <c r="UDT72" s="65"/>
      <c r="UDU72" s="65"/>
      <c r="UDV72" s="66"/>
      <c r="UDX72" s="64"/>
      <c r="UDY72" s="1036"/>
      <c r="UDZ72" s="1036"/>
      <c r="UEA72" s="65"/>
      <c r="UEB72" s="65"/>
      <c r="UEC72" s="65"/>
      <c r="UED72" s="66"/>
      <c r="UEF72" s="64"/>
      <c r="UEG72" s="1036"/>
      <c r="UEH72" s="1036"/>
      <c r="UEI72" s="65"/>
      <c r="UEJ72" s="65"/>
      <c r="UEK72" s="65"/>
      <c r="UEL72" s="66"/>
      <c r="UEN72" s="64"/>
      <c r="UEO72" s="1036"/>
      <c r="UEP72" s="1036"/>
      <c r="UEQ72" s="65"/>
      <c r="UER72" s="65"/>
      <c r="UES72" s="65"/>
      <c r="UET72" s="66"/>
      <c r="UEV72" s="64"/>
      <c r="UEW72" s="1036"/>
      <c r="UEX72" s="1036"/>
      <c r="UEY72" s="65"/>
      <c r="UEZ72" s="65"/>
      <c r="UFA72" s="65"/>
      <c r="UFB72" s="66"/>
      <c r="UFD72" s="64"/>
      <c r="UFE72" s="1036"/>
      <c r="UFF72" s="1036"/>
      <c r="UFG72" s="65"/>
      <c r="UFH72" s="65"/>
      <c r="UFI72" s="65"/>
      <c r="UFJ72" s="66"/>
      <c r="UFL72" s="64"/>
      <c r="UFM72" s="1036"/>
      <c r="UFN72" s="1036"/>
      <c r="UFO72" s="65"/>
      <c r="UFP72" s="65"/>
      <c r="UFQ72" s="65"/>
      <c r="UFR72" s="66"/>
      <c r="UFT72" s="64"/>
      <c r="UFU72" s="1036"/>
      <c r="UFV72" s="1036"/>
      <c r="UFW72" s="65"/>
      <c r="UFX72" s="65"/>
      <c r="UFY72" s="65"/>
      <c r="UFZ72" s="66"/>
      <c r="UGB72" s="64"/>
      <c r="UGC72" s="1036"/>
      <c r="UGD72" s="1036"/>
      <c r="UGE72" s="65"/>
      <c r="UGF72" s="65"/>
      <c r="UGG72" s="65"/>
      <c r="UGH72" s="66"/>
      <c r="UGJ72" s="64"/>
      <c r="UGK72" s="1036"/>
      <c r="UGL72" s="1036"/>
      <c r="UGM72" s="65"/>
      <c r="UGN72" s="65"/>
      <c r="UGO72" s="65"/>
      <c r="UGP72" s="66"/>
      <c r="UGR72" s="64"/>
      <c r="UGS72" s="1036"/>
      <c r="UGT72" s="1036"/>
      <c r="UGU72" s="65"/>
      <c r="UGV72" s="65"/>
      <c r="UGW72" s="65"/>
      <c r="UGX72" s="66"/>
      <c r="UGZ72" s="64"/>
      <c r="UHA72" s="1036"/>
      <c r="UHB72" s="1036"/>
      <c r="UHC72" s="65"/>
      <c r="UHD72" s="65"/>
      <c r="UHE72" s="65"/>
      <c r="UHF72" s="66"/>
      <c r="UHH72" s="64"/>
      <c r="UHI72" s="1036"/>
      <c r="UHJ72" s="1036"/>
      <c r="UHK72" s="65"/>
      <c r="UHL72" s="65"/>
      <c r="UHM72" s="65"/>
      <c r="UHN72" s="66"/>
      <c r="UHP72" s="64"/>
      <c r="UHQ72" s="1036"/>
      <c r="UHR72" s="1036"/>
      <c r="UHS72" s="65"/>
      <c r="UHT72" s="65"/>
      <c r="UHU72" s="65"/>
      <c r="UHV72" s="66"/>
      <c r="UHX72" s="64"/>
      <c r="UHY72" s="1036"/>
      <c r="UHZ72" s="1036"/>
      <c r="UIA72" s="65"/>
      <c r="UIB72" s="65"/>
      <c r="UIC72" s="65"/>
      <c r="UID72" s="66"/>
      <c r="UIF72" s="64"/>
      <c r="UIG72" s="1036"/>
      <c r="UIH72" s="1036"/>
      <c r="UII72" s="65"/>
      <c r="UIJ72" s="65"/>
      <c r="UIK72" s="65"/>
      <c r="UIL72" s="66"/>
      <c r="UIN72" s="64"/>
      <c r="UIO72" s="1036"/>
      <c r="UIP72" s="1036"/>
      <c r="UIQ72" s="65"/>
      <c r="UIR72" s="65"/>
      <c r="UIS72" s="65"/>
      <c r="UIT72" s="66"/>
      <c r="UIV72" s="64"/>
      <c r="UIW72" s="1036"/>
      <c r="UIX72" s="1036"/>
      <c r="UIY72" s="65"/>
      <c r="UIZ72" s="65"/>
      <c r="UJA72" s="65"/>
      <c r="UJB72" s="66"/>
      <c r="UJD72" s="64"/>
      <c r="UJE72" s="1036"/>
      <c r="UJF72" s="1036"/>
      <c r="UJG72" s="65"/>
      <c r="UJH72" s="65"/>
      <c r="UJI72" s="65"/>
      <c r="UJJ72" s="66"/>
      <c r="UJL72" s="64"/>
      <c r="UJM72" s="1036"/>
      <c r="UJN72" s="1036"/>
      <c r="UJO72" s="65"/>
      <c r="UJP72" s="65"/>
      <c r="UJQ72" s="65"/>
      <c r="UJR72" s="66"/>
      <c r="UJT72" s="64"/>
      <c r="UJU72" s="1036"/>
      <c r="UJV72" s="1036"/>
      <c r="UJW72" s="65"/>
      <c r="UJX72" s="65"/>
      <c r="UJY72" s="65"/>
      <c r="UJZ72" s="66"/>
      <c r="UKB72" s="64"/>
      <c r="UKC72" s="1036"/>
      <c r="UKD72" s="1036"/>
      <c r="UKE72" s="65"/>
      <c r="UKF72" s="65"/>
      <c r="UKG72" s="65"/>
      <c r="UKH72" s="66"/>
      <c r="UKJ72" s="64"/>
      <c r="UKK72" s="1036"/>
      <c r="UKL72" s="1036"/>
      <c r="UKM72" s="65"/>
      <c r="UKN72" s="65"/>
      <c r="UKO72" s="65"/>
      <c r="UKP72" s="66"/>
      <c r="UKR72" s="64"/>
      <c r="UKS72" s="1036"/>
      <c r="UKT72" s="1036"/>
      <c r="UKU72" s="65"/>
      <c r="UKV72" s="65"/>
      <c r="UKW72" s="65"/>
      <c r="UKX72" s="66"/>
      <c r="UKZ72" s="64"/>
      <c r="ULA72" s="1036"/>
      <c r="ULB72" s="1036"/>
      <c r="ULC72" s="65"/>
      <c r="ULD72" s="65"/>
      <c r="ULE72" s="65"/>
      <c r="ULF72" s="66"/>
      <c r="ULH72" s="64"/>
      <c r="ULI72" s="1036"/>
      <c r="ULJ72" s="1036"/>
      <c r="ULK72" s="65"/>
      <c r="ULL72" s="65"/>
      <c r="ULM72" s="65"/>
      <c r="ULN72" s="66"/>
      <c r="ULP72" s="64"/>
      <c r="ULQ72" s="1036"/>
      <c r="ULR72" s="1036"/>
      <c r="ULS72" s="65"/>
      <c r="ULT72" s="65"/>
      <c r="ULU72" s="65"/>
      <c r="ULV72" s="66"/>
      <c r="ULX72" s="64"/>
      <c r="ULY72" s="1036"/>
      <c r="ULZ72" s="1036"/>
      <c r="UMA72" s="65"/>
      <c r="UMB72" s="65"/>
      <c r="UMC72" s="65"/>
      <c r="UMD72" s="66"/>
      <c r="UMF72" s="64"/>
      <c r="UMG72" s="1036"/>
      <c r="UMH72" s="1036"/>
      <c r="UMI72" s="65"/>
      <c r="UMJ72" s="65"/>
      <c r="UMK72" s="65"/>
      <c r="UML72" s="66"/>
      <c r="UMN72" s="64"/>
      <c r="UMO72" s="1036"/>
      <c r="UMP72" s="1036"/>
      <c r="UMQ72" s="65"/>
      <c r="UMR72" s="65"/>
      <c r="UMS72" s="65"/>
      <c r="UMT72" s="66"/>
      <c r="UMV72" s="64"/>
      <c r="UMW72" s="1036"/>
      <c r="UMX72" s="1036"/>
      <c r="UMY72" s="65"/>
      <c r="UMZ72" s="65"/>
      <c r="UNA72" s="65"/>
      <c r="UNB72" s="66"/>
      <c r="UND72" s="64"/>
      <c r="UNE72" s="1036"/>
      <c r="UNF72" s="1036"/>
      <c r="UNG72" s="65"/>
      <c r="UNH72" s="65"/>
      <c r="UNI72" s="65"/>
      <c r="UNJ72" s="66"/>
      <c r="UNL72" s="64"/>
      <c r="UNM72" s="1036"/>
      <c r="UNN72" s="1036"/>
      <c r="UNO72" s="65"/>
      <c r="UNP72" s="65"/>
      <c r="UNQ72" s="65"/>
      <c r="UNR72" s="66"/>
      <c r="UNT72" s="64"/>
      <c r="UNU72" s="1036"/>
      <c r="UNV72" s="1036"/>
      <c r="UNW72" s="65"/>
      <c r="UNX72" s="65"/>
      <c r="UNY72" s="65"/>
      <c r="UNZ72" s="66"/>
      <c r="UOB72" s="64"/>
      <c r="UOC72" s="1036"/>
      <c r="UOD72" s="1036"/>
      <c r="UOE72" s="65"/>
      <c r="UOF72" s="65"/>
      <c r="UOG72" s="65"/>
      <c r="UOH72" s="66"/>
      <c r="UOJ72" s="64"/>
      <c r="UOK72" s="1036"/>
      <c r="UOL72" s="1036"/>
      <c r="UOM72" s="65"/>
      <c r="UON72" s="65"/>
      <c r="UOO72" s="65"/>
      <c r="UOP72" s="66"/>
      <c r="UOR72" s="64"/>
      <c r="UOS72" s="1036"/>
      <c r="UOT72" s="1036"/>
      <c r="UOU72" s="65"/>
      <c r="UOV72" s="65"/>
      <c r="UOW72" s="65"/>
      <c r="UOX72" s="66"/>
      <c r="UOZ72" s="64"/>
      <c r="UPA72" s="1036"/>
      <c r="UPB72" s="1036"/>
      <c r="UPC72" s="65"/>
      <c r="UPD72" s="65"/>
      <c r="UPE72" s="65"/>
      <c r="UPF72" s="66"/>
      <c r="UPH72" s="64"/>
      <c r="UPI72" s="1036"/>
      <c r="UPJ72" s="1036"/>
      <c r="UPK72" s="65"/>
      <c r="UPL72" s="65"/>
      <c r="UPM72" s="65"/>
      <c r="UPN72" s="66"/>
      <c r="UPP72" s="64"/>
      <c r="UPQ72" s="1036"/>
      <c r="UPR72" s="1036"/>
      <c r="UPS72" s="65"/>
      <c r="UPT72" s="65"/>
      <c r="UPU72" s="65"/>
      <c r="UPV72" s="66"/>
      <c r="UPX72" s="64"/>
      <c r="UPY72" s="1036"/>
      <c r="UPZ72" s="1036"/>
      <c r="UQA72" s="65"/>
      <c r="UQB72" s="65"/>
      <c r="UQC72" s="65"/>
      <c r="UQD72" s="66"/>
      <c r="UQF72" s="64"/>
      <c r="UQG72" s="1036"/>
      <c r="UQH72" s="1036"/>
      <c r="UQI72" s="65"/>
      <c r="UQJ72" s="65"/>
      <c r="UQK72" s="65"/>
      <c r="UQL72" s="66"/>
      <c r="UQN72" s="64"/>
      <c r="UQO72" s="1036"/>
      <c r="UQP72" s="1036"/>
      <c r="UQQ72" s="65"/>
      <c r="UQR72" s="65"/>
      <c r="UQS72" s="65"/>
      <c r="UQT72" s="66"/>
      <c r="UQV72" s="64"/>
      <c r="UQW72" s="1036"/>
      <c r="UQX72" s="1036"/>
      <c r="UQY72" s="65"/>
      <c r="UQZ72" s="65"/>
      <c r="URA72" s="65"/>
      <c r="URB72" s="66"/>
      <c r="URD72" s="64"/>
      <c r="URE72" s="1036"/>
      <c r="URF72" s="1036"/>
      <c r="URG72" s="65"/>
      <c r="URH72" s="65"/>
      <c r="URI72" s="65"/>
      <c r="URJ72" s="66"/>
      <c r="URL72" s="64"/>
      <c r="URM72" s="1036"/>
      <c r="URN72" s="1036"/>
      <c r="URO72" s="65"/>
      <c r="URP72" s="65"/>
      <c r="URQ72" s="65"/>
      <c r="URR72" s="66"/>
      <c r="URT72" s="64"/>
      <c r="URU72" s="1036"/>
      <c r="URV72" s="1036"/>
      <c r="URW72" s="65"/>
      <c r="URX72" s="65"/>
      <c r="URY72" s="65"/>
      <c r="URZ72" s="66"/>
      <c r="USB72" s="64"/>
      <c r="USC72" s="1036"/>
      <c r="USD72" s="1036"/>
      <c r="USE72" s="65"/>
      <c r="USF72" s="65"/>
      <c r="USG72" s="65"/>
      <c r="USH72" s="66"/>
      <c r="USJ72" s="64"/>
      <c r="USK72" s="1036"/>
      <c r="USL72" s="1036"/>
      <c r="USM72" s="65"/>
      <c r="USN72" s="65"/>
      <c r="USO72" s="65"/>
      <c r="USP72" s="66"/>
      <c r="USR72" s="64"/>
      <c r="USS72" s="1036"/>
      <c r="UST72" s="1036"/>
      <c r="USU72" s="65"/>
      <c r="USV72" s="65"/>
      <c r="USW72" s="65"/>
      <c r="USX72" s="66"/>
      <c r="USZ72" s="64"/>
      <c r="UTA72" s="1036"/>
      <c r="UTB72" s="1036"/>
      <c r="UTC72" s="65"/>
      <c r="UTD72" s="65"/>
      <c r="UTE72" s="65"/>
      <c r="UTF72" s="66"/>
      <c r="UTH72" s="64"/>
      <c r="UTI72" s="1036"/>
      <c r="UTJ72" s="1036"/>
      <c r="UTK72" s="65"/>
      <c r="UTL72" s="65"/>
      <c r="UTM72" s="65"/>
      <c r="UTN72" s="66"/>
      <c r="UTP72" s="64"/>
      <c r="UTQ72" s="1036"/>
      <c r="UTR72" s="1036"/>
      <c r="UTS72" s="65"/>
      <c r="UTT72" s="65"/>
      <c r="UTU72" s="65"/>
      <c r="UTV72" s="66"/>
      <c r="UTX72" s="64"/>
      <c r="UTY72" s="1036"/>
      <c r="UTZ72" s="1036"/>
      <c r="UUA72" s="65"/>
      <c r="UUB72" s="65"/>
      <c r="UUC72" s="65"/>
      <c r="UUD72" s="66"/>
      <c r="UUF72" s="64"/>
      <c r="UUG72" s="1036"/>
      <c r="UUH72" s="1036"/>
      <c r="UUI72" s="65"/>
      <c r="UUJ72" s="65"/>
      <c r="UUK72" s="65"/>
      <c r="UUL72" s="66"/>
      <c r="UUN72" s="64"/>
      <c r="UUO72" s="1036"/>
      <c r="UUP72" s="1036"/>
      <c r="UUQ72" s="65"/>
      <c r="UUR72" s="65"/>
      <c r="UUS72" s="65"/>
      <c r="UUT72" s="66"/>
      <c r="UUV72" s="64"/>
      <c r="UUW72" s="1036"/>
      <c r="UUX72" s="1036"/>
      <c r="UUY72" s="65"/>
      <c r="UUZ72" s="65"/>
      <c r="UVA72" s="65"/>
      <c r="UVB72" s="66"/>
      <c r="UVD72" s="64"/>
      <c r="UVE72" s="1036"/>
      <c r="UVF72" s="1036"/>
      <c r="UVG72" s="65"/>
      <c r="UVH72" s="65"/>
      <c r="UVI72" s="65"/>
      <c r="UVJ72" s="66"/>
      <c r="UVL72" s="64"/>
      <c r="UVM72" s="1036"/>
      <c r="UVN72" s="1036"/>
      <c r="UVO72" s="65"/>
      <c r="UVP72" s="65"/>
      <c r="UVQ72" s="65"/>
      <c r="UVR72" s="66"/>
      <c r="UVT72" s="64"/>
      <c r="UVU72" s="1036"/>
      <c r="UVV72" s="1036"/>
      <c r="UVW72" s="65"/>
      <c r="UVX72" s="65"/>
      <c r="UVY72" s="65"/>
      <c r="UVZ72" s="66"/>
      <c r="UWB72" s="64"/>
      <c r="UWC72" s="1036"/>
      <c r="UWD72" s="1036"/>
      <c r="UWE72" s="65"/>
      <c r="UWF72" s="65"/>
      <c r="UWG72" s="65"/>
      <c r="UWH72" s="66"/>
      <c r="UWJ72" s="64"/>
      <c r="UWK72" s="1036"/>
      <c r="UWL72" s="1036"/>
      <c r="UWM72" s="65"/>
      <c r="UWN72" s="65"/>
      <c r="UWO72" s="65"/>
      <c r="UWP72" s="66"/>
      <c r="UWR72" s="64"/>
      <c r="UWS72" s="1036"/>
      <c r="UWT72" s="1036"/>
      <c r="UWU72" s="65"/>
      <c r="UWV72" s="65"/>
      <c r="UWW72" s="65"/>
      <c r="UWX72" s="66"/>
      <c r="UWZ72" s="64"/>
      <c r="UXA72" s="1036"/>
      <c r="UXB72" s="1036"/>
      <c r="UXC72" s="65"/>
      <c r="UXD72" s="65"/>
      <c r="UXE72" s="65"/>
      <c r="UXF72" s="66"/>
      <c r="UXH72" s="64"/>
      <c r="UXI72" s="1036"/>
      <c r="UXJ72" s="1036"/>
      <c r="UXK72" s="65"/>
      <c r="UXL72" s="65"/>
      <c r="UXM72" s="65"/>
      <c r="UXN72" s="66"/>
      <c r="UXP72" s="64"/>
      <c r="UXQ72" s="1036"/>
      <c r="UXR72" s="1036"/>
      <c r="UXS72" s="65"/>
      <c r="UXT72" s="65"/>
      <c r="UXU72" s="65"/>
      <c r="UXV72" s="66"/>
      <c r="UXX72" s="64"/>
      <c r="UXY72" s="1036"/>
      <c r="UXZ72" s="1036"/>
      <c r="UYA72" s="65"/>
      <c r="UYB72" s="65"/>
      <c r="UYC72" s="65"/>
      <c r="UYD72" s="66"/>
      <c r="UYF72" s="64"/>
      <c r="UYG72" s="1036"/>
      <c r="UYH72" s="1036"/>
      <c r="UYI72" s="65"/>
      <c r="UYJ72" s="65"/>
      <c r="UYK72" s="65"/>
      <c r="UYL72" s="66"/>
      <c r="UYN72" s="64"/>
      <c r="UYO72" s="1036"/>
      <c r="UYP72" s="1036"/>
      <c r="UYQ72" s="65"/>
      <c r="UYR72" s="65"/>
      <c r="UYS72" s="65"/>
      <c r="UYT72" s="66"/>
      <c r="UYV72" s="64"/>
      <c r="UYW72" s="1036"/>
      <c r="UYX72" s="1036"/>
      <c r="UYY72" s="65"/>
      <c r="UYZ72" s="65"/>
      <c r="UZA72" s="65"/>
      <c r="UZB72" s="66"/>
      <c r="UZD72" s="64"/>
      <c r="UZE72" s="1036"/>
      <c r="UZF72" s="1036"/>
      <c r="UZG72" s="65"/>
      <c r="UZH72" s="65"/>
      <c r="UZI72" s="65"/>
      <c r="UZJ72" s="66"/>
      <c r="UZL72" s="64"/>
      <c r="UZM72" s="1036"/>
      <c r="UZN72" s="1036"/>
      <c r="UZO72" s="65"/>
      <c r="UZP72" s="65"/>
      <c r="UZQ72" s="65"/>
      <c r="UZR72" s="66"/>
      <c r="UZT72" s="64"/>
      <c r="UZU72" s="1036"/>
      <c r="UZV72" s="1036"/>
      <c r="UZW72" s="65"/>
      <c r="UZX72" s="65"/>
      <c r="UZY72" s="65"/>
      <c r="UZZ72" s="66"/>
      <c r="VAB72" s="64"/>
      <c r="VAC72" s="1036"/>
      <c r="VAD72" s="1036"/>
      <c r="VAE72" s="65"/>
      <c r="VAF72" s="65"/>
      <c r="VAG72" s="65"/>
      <c r="VAH72" s="66"/>
      <c r="VAJ72" s="64"/>
      <c r="VAK72" s="1036"/>
      <c r="VAL72" s="1036"/>
      <c r="VAM72" s="65"/>
      <c r="VAN72" s="65"/>
      <c r="VAO72" s="65"/>
      <c r="VAP72" s="66"/>
      <c r="VAR72" s="64"/>
      <c r="VAS72" s="1036"/>
      <c r="VAT72" s="1036"/>
      <c r="VAU72" s="65"/>
      <c r="VAV72" s="65"/>
      <c r="VAW72" s="65"/>
      <c r="VAX72" s="66"/>
      <c r="VAZ72" s="64"/>
      <c r="VBA72" s="1036"/>
      <c r="VBB72" s="1036"/>
      <c r="VBC72" s="65"/>
      <c r="VBD72" s="65"/>
      <c r="VBE72" s="65"/>
      <c r="VBF72" s="66"/>
      <c r="VBH72" s="64"/>
      <c r="VBI72" s="1036"/>
      <c r="VBJ72" s="1036"/>
      <c r="VBK72" s="65"/>
      <c r="VBL72" s="65"/>
      <c r="VBM72" s="65"/>
      <c r="VBN72" s="66"/>
      <c r="VBP72" s="64"/>
      <c r="VBQ72" s="1036"/>
      <c r="VBR72" s="1036"/>
      <c r="VBS72" s="65"/>
      <c r="VBT72" s="65"/>
      <c r="VBU72" s="65"/>
      <c r="VBV72" s="66"/>
      <c r="VBX72" s="64"/>
      <c r="VBY72" s="1036"/>
      <c r="VBZ72" s="1036"/>
      <c r="VCA72" s="65"/>
      <c r="VCB72" s="65"/>
      <c r="VCC72" s="65"/>
      <c r="VCD72" s="66"/>
      <c r="VCF72" s="64"/>
      <c r="VCG72" s="1036"/>
      <c r="VCH72" s="1036"/>
      <c r="VCI72" s="65"/>
      <c r="VCJ72" s="65"/>
      <c r="VCK72" s="65"/>
      <c r="VCL72" s="66"/>
      <c r="VCN72" s="64"/>
      <c r="VCO72" s="1036"/>
      <c r="VCP72" s="1036"/>
      <c r="VCQ72" s="65"/>
      <c r="VCR72" s="65"/>
      <c r="VCS72" s="65"/>
      <c r="VCT72" s="66"/>
      <c r="VCV72" s="64"/>
      <c r="VCW72" s="1036"/>
      <c r="VCX72" s="1036"/>
      <c r="VCY72" s="65"/>
      <c r="VCZ72" s="65"/>
      <c r="VDA72" s="65"/>
      <c r="VDB72" s="66"/>
      <c r="VDD72" s="64"/>
      <c r="VDE72" s="1036"/>
      <c r="VDF72" s="1036"/>
      <c r="VDG72" s="65"/>
      <c r="VDH72" s="65"/>
      <c r="VDI72" s="65"/>
      <c r="VDJ72" s="66"/>
      <c r="VDL72" s="64"/>
      <c r="VDM72" s="1036"/>
      <c r="VDN72" s="1036"/>
      <c r="VDO72" s="65"/>
      <c r="VDP72" s="65"/>
      <c r="VDQ72" s="65"/>
      <c r="VDR72" s="66"/>
      <c r="VDT72" s="64"/>
      <c r="VDU72" s="1036"/>
      <c r="VDV72" s="1036"/>
      <c r="VDW72" s="65"/>
      <c r="VDX72" s="65"/>
      <c r="VDY72" s="65"/>
      <c r="VDZ72" s="66"/>
      <c r="VEB72" s="64"/>
      <c r="VEC72" s="1036"/>
      <c r="VED72" s="1036"/>
      <c r="VEE72" s="65"/>
      <c r="VEF72" s="65"/>
      <c r="VEG72" s="65"/>
      <c r="VEH72" s="66"/>
      <c r="VEJ72" s="64"/>
      <c r="VEK72" s="1036"/>
      <c r="VEL72" s="1036"/>
      <c r="VEM72" s="65"/>
      <c r="VEN72" s="65"/>
      <c r="VEO72" s="65"/>
      <c r="VEP72" s="66"/>
      <c r="VER72" s="64"/>
      <c r="VES72" s="1036"/>
      <c r="VET72" s="1036"/>
      <c r="VEU72" s="65"/>
      <c r="VEV72" s="65"/>
      <c r="VEW72" s="65"/>
      <c r="VEX72" s="66"/>
      <c r="VEZ72" s="64"/>
      <c r="VFA72" s="1036"/>
      <c r="VFB72" s="1036"/>
      <c r="VFC72" s="65"/>
      <c r="VFD72" s="65"/>
      <c r="VFE72" s="65"/>
      <c r="VFF72" s="66"/>
      <c r="VFH72" s="64"/>
      <c r="VFI72" s="1036"/>
      <c r="VFJ72" s="1036"/>
      <c r="VFK72" s="65"/>
      <c r="VFL72" s="65"/>
      <c r="VFM72" s="65"/>
      <c r="VFN72" s="66"/>
      <c r="VFP72" s="64"/>
      <c r="VFQ72" s="1036"/>
      <c r="VFR72" s="1036"/>
      <c r="VFS72" s="65"/>
      <c r="VFT72" s="65"/>
      <c r="VFU72" s="65"/>
      <c r="VFV72" s="66"/>
      <c r="VFX72" s="64"/>
      <c r="VFY72" s="1036"/>
      <c r="VFZ72" s="1036"/>
      <c r="VGA72" s="65"/>
      <c r="VGB72" s="65"/>
      <c r="VGC72" s="65"/>
      <c r="VGD72" s="66"/>
      <c r="VGF72" s="64"/>
      <c r="VGG72" s="1036"/>
      <c r="VGH72" s="1036"/>
      <c r="VGI72" s="65"/>
      <c r="VGJ72" s="65"/>
      <c r="VGK72" s="65"/>
      <c r="VGL72" s="66"/>
      <c r="VGN72" s="64"/>
      <c r="VGO72" s="1036"/>
      <c r="VGP72" s="1036"/>
      <c r="VGQ72" s="65"/>
      <c r="VGR72" s="65"/>
      <c r="VGS72" s="65"/>
      <c r="VGT72" s="66"/>
      <c r="VGV72" s="64"/>
      <c r="VGW72" s="1036"/>
      <c r="VGX72" s="1036"/>
      <c r="VGY72" s="65"/>
      <c r="VGZ72" s="65"/>
      <c r="VHA72" s="65"/>
      <c r="VHB72" s="66"/>
      <c r="VHD72" s="64"/>
      <c r="VHE72" s="1036"/>
      <c r="VHF72" s="1036"/>
      <c r="VHG72" s="65"/>
      <c r="VHH72" s="65"/>
      <c r="VHI72" s="65"/>
      <c r="VHJ72" s="66"/>
      <c r="VHL72" s="64"/>
      <c r="VHM72" s="1036"/>
      <c r="VHN72" s="1036"/>
      <c r="VHO72" s="65"/>
      <c r="VHP72" s="65"/>
      <c r="VHQ72" s="65"/>
      <c r="VHR72" s="66"/>
      <c r="VHT72" s="64"/>
      <c r="VHU72" s="1036"/>
      <c r="VHV72" s="1036"/>
      <c r="VHW72" s="65"/>
      <c r="VHX72" s="65"/>
      <c r="VHY72" s="65"/>
      <c r="VHZ72" s="66"/>
      <c r="VIB72" s="64"/>
      <c r="VIC72" s="1036"/>
      <c r="VID72" s="1036"/>
      <c r="VIE72" s="65"/>
      <c r="VIF72" s="65"/>
      <c r="VIG72" s="65"/>
      <c r="VIH72" s="66"/>
      <c r="VIJ72" s="64"/>
      <c r="VIK72" s="1036"/>
      <c r="VIL72" s="1036"/>
      <c r="VIM72" s="65"/>
      <c r="VIN72" s="65"/>
      <c r="VIO72" s="65"/>
      <c r="VIP72" s="66"/>
      <c r="VIR72" s="64"/>
      <c r="VIS72" s="1036"/>
      <c r="VIT72" s="1036"/>
      <c r="VIU72" s="65"/>
      <c r="VIV72" s="65"/>
      <c r="VIW72" s="65"/>
      <c r="VIX72" s="66"/>
      <c r="VIZ72" s="64"/>
      <c r="VJA72" s="1036"/>
      <c r="VJB72" s="1036"/>
      <c r="VJC72" s="65"/>
      <c r="VJD72" s="65"/>
      <c r="VJE72" s="65"/>
      <c r="VJF72" s="66"/>
      <c r="VJH72" s="64"/>
      <c r="VJI72" s="1036"/>
      <c r="VJJ72" s="1036"/>
      <c r="VJK72" s="65"/>
      <c r="VJL72" s="65"/>
      <c r="VJM72" s="65"/>
      <c r="VJN72" s="66"/>
      <c r="VJP72" s="64"/>
      <c r="VJQ72" s="1036"/>
      <c r="VJR72" s="1036"/>
      <c r="VJS72" s="65"/>
      <c r="VJT72" s="65"/>
      <c r="VJU72" s="65"/>
      <c r="VJV72" s="66"/>
      <c r="VJX72" s="64"/>
      <c r="VJY72" s="1036"/>
      <c r="VJZ72" s="1036"/>
      <c r="VKA72" s="65"/>
      <c r="VKB72" s="65"/>
      <c r="VKC72" s="65"/>
      <c r="VKD72" s="66"/>
      <c r="VKF72" s="64"/>
      <c r="VKG72" s="1036"/>
      <c r="VKH72" s="1036"/>
      <c r="VKI72" s="65"/>
      <c r="VKJ72" s="65"/>
      <c r="VKK72" s="65"/>
      <c r="VKL72" s="66"/>
      <c r="VKN72" s="64"/>
      <c r="VKO72" s="1036"/>
      <c r="VKP72" s="1036"/>
      <c r="VKQ72" s="65"/>
      <c r="VKR72" s="65"/>
      <c r="VKS72" s="65"/>
      <c r="VKT72" s="66"/>
      <c r="VKV72" s="64"/>
      <c r="VKW72" s="1036"/>
      <c r="VKX72" s="1036"/>
      <c r="VKY72" s="65"/>
      <c r="VKZ72" s="65"/>
      <c r="VLA72" s="65"/>
      <c r="VLB72" s="66"/>
      <c r="VLD72" s="64"/>
      <c r="VLE72" s="1036"/>
      <c r="VLF72" s="1036"/>
      <c r="VLG72" s="65"/>
      <c r="VLH72" s="65"/>
      <c r="VLI72" s="65"/>
      <c r="VLJ72" s="66"/>
      <c r="VLL72" s="64"/>
      <c r="VLM72" s="1036"/>
      <c r="VLN72" s="1036"/>
      <c r="VLO72" s="65"/>
      <c r="VLP72" s="65"/>
      <c r="VLQ72" s="65"/>
      <c r="VLR72" s="66"/>
      <c r="VLT72" s="64"/>
      <c r="VLU72" s="1036"/>
      <c r="VLV72" s="1036"/>
      <c r="VLW72" s="65"/>
      <c r="VLX72" s="65"/>
      <c r="VLY72" s="65"/>
      <c r="VLZ72" s="66"/>
      <c r="VMB72" s="64"/>
      <c r="VMC72" s="1036"/>
      <c r="VMD72" s="1036"/>
      <c r="VME72" s="65"/>
      <c r="VMF72" s="65"/>
      <c r="VMG72" s="65"/>
      <c r="VMH72" s="66"/>
      <c r="VMJ72" s="64"/>
      <c r="VMK72" s="1036"/>
      <c r="VML72" s="1036"/>
      <c r="VMM72" s="65"/>
      <c r="VMN72" s="65"/>
      <c r="VMO72" s="65"/>
      <c r="VMP72" s="66"/>
      <c r="VMR72" s="64"/>
      <c r="VMS72" s="1036"/>
      <c r="VMT72" s="1036"/>
      <c r="VMU72" s="65"/>
      <c r="VMV72" s="65"/>
      <c r="VMW72" s="65"/>
      <c r="VMX72" s="66"/>
      <c r="VMZ72" s="64"/>
      <c r="VNA72" s="1036"/>
      <c r="VNB72" s="1036"/>
      <c r="VNC72" s="65"/>
      <c r="VND72" s="65"/>
      <c r="VNE72" s="65"/>
      <c r="VNF72" s="66"/>
      <c r="VNH72" s="64"/>
      <c r="VNI72" s="1036"/>
      <c r="VNJ72" s="1036"/>
      <c r="VNK72" s="65"/>
      <c r="VNL72" s="65"/>
      <c r="VNM72" s="65"/>
      <c r="VNN72" s="66"/>
      <c r="VNP72" s="64"/>
      <c r="VNQ72" s="1036"/>
      <c r="VNR72" s="1036"/>
      <c r="VNS72" s="65"/>
      <c r="VNT72" s="65"/>
      <c r="VNU72" s="65"/>
      <c r="VNV72" s="66"/>
      <c r="VNX72" s="64"/>
      <c r="VNY72" s="1036"/>
      <c r="VNZ72" s="1036"/>
      <c r="VOA72" s="65"/>
      <c r="VOB72" s="65"/>
      <c r="VOC72" s="65"/>
      <c r="VOD72" s="66"/>
      <c r="VOF72" s="64"/>
      <c r="VOG72" s="1036"/>
      <c r="VOH72" s="1036"/>
      <c r="VOI72" s="65"/>
      <c r="VOJ72" s="65"/>
      <c r="VOK72" s="65"/>
      <c r="VOL72" s="66"/>
      <c r="VON72" s="64"/>
      <c r="VOO72" s="1036"/>
      <c r="VOP72" s="1036"/>
      <c r="VOQ72" s="65"/>
      <c r="VOR72" s="65"/>
      <c r="VOS72" s="65"/>
      <c r="VOT72" s="66"/>
      <c r="VOV72" s="64"/>
      <c r="VOW72" s="1036"/>
      <c r="VOX72" s="1036"/>
      <c r="VOY72" s="65"/>
      <c r="VOZ72" s="65"/>
      <c r="VPA72" s="65"/>
      <c r="VPB72" s="66"/>
      <c r="VPD72" s="64"/>
      <c r="VPE72" s="1036"/>
      <c r="VPF72" s="1036"/>
      <c r="VPG72" s="65"/>
      <c r="VPH72" s="65"/>
      <c r="VPI72" s="65"/>
      <c r="VPJ72" s="66"/>
      <c r="VPL72" s="64"/>
      <c r="VPM72" s="1036"/>
      <c r="VPN72" s="1036"/>
      <c r="VPO72" s="65"/>
      <c r="VPP72" s="65"/>
      <c r="VPQ72" s="65"/>
      <c r="VPR72" s="66"/>
      <c r="VPT72" s="64"/>
      <c r="VPU72" s="1036"/>
      <c r="VPV72" s="1036"/>
      <c r="VPW72" s="65"/>
      <c r="VPX72" s="65"/>
      <c r="VPY72" s="65"/>
      <c r="VPZ72" s="66"/>
      <c r="VQB72" s="64"/>
      <c r="VQC72" s="1036"/>
      <c r="VQD72" s="1036"/>
      <c r="VQE72" s="65"/>
      <c r="VQF72" s="65"/>
      <c r="VQG72" s="65"/>
      <c r="VQH72" s="66"/>
      <c r="VQJ72" s="64"/>
      <c r="VQK72" s="1036"/>
      <c r="VQL72" s="1036"/>
      <c r="VQM72" s="65"/>
      <c r="VQN72" s="65"/>
      <c r="VQO72" s="65"/>
      <c r="VQP72" s="66"/>
      <c r="VQR72" s="64"/>
      <c r="VQS72" s="1036"/>
      <c r="VQT72" s="1036"/>
      <c r="VQU72" s="65"/>
      <c r="VQV72" s="65"/>
      <c r="VQW72" s="65"/>
      <c r="VQX72" s="66"/>
      <c r="VQZ72" s="64"/>
      <c r="VRA72" s="1036"/>
      <c r="VRB72" s="1036"/>
      <c r="VRC72" s="65"/>
      <c r="VRD72" s="65"/>
      <c r="VRE72" s="65"/>
      <c r="VRF72" s="66"/>
      <c r="VRH72" s="64"/>
      <c r="VRI72" s="1036"/>
      <c r="VRJ72" s="1036"/>
      <c r="VRK72" s="65"/>
      <c r="VRL72" s="65"/>
      <c r="VRM72" s="65"/>
      <c r="VRN72" s="66"/>
      <c r="VRP72" s="64"/>
      <c r="VRQ72" s="1036"/>
      <c r="VRR72" s="1036"/>
      <c r="VRS72" s="65"/>
      <c r="VRT72" s="65"/>
      <c r="VRU72" s="65"/>
      <c r="VRV72" s="66"/>
      <c r="VRX72" s="64"/>
      <c r="VRY72" s="1036"/>
      <c r="VRZ72" s="1036"/>
      <c r="VSA72" s="65"/>
      <c r="VSB72" s="65"/>
      <c r="VSC72" s="65"/>
      <c r="VSD72" s="66"/>
      <c r="VSF72" s="64"/>
      <c r="VSG72" s="1036"/>
      <c r="VSH72" s="1036"/>
      <c r="VSI72" s="65"/>
      <c r="VSJ72" s="65"/>
      <c r="VSK72" s="65"/>
      <c r="VSL72" s="66"/>
      <c r="VSN72" s="64"/>
      <c r="VSO72" s="1036"/>
      <c r="VSP72" s="1036"/>
      <c r="VSQ72" s="65"/>
      <c r="VSR72" s="65"/>
      <c r="VSS72" s="65"/>
      <c r="VST72" s="66"/>
      <c r="VSV72" s="64"/>
      <c r="VSW72" s="1036"/>
      <c r="VSX72" s="1036"/>
      <c r="VSY72" s="65"/>
      <c r="VSZ72" s="65"/>
      <c r="VTA72" s="65"/>
      <c r="VTB72" s="66"/>
      <c r="VTD72" s="64"/>
      <c r="VTE72" s="1036"/>
      <c r="VTF72" s="1036"/>
      <c r="VTG72" s="65"/>
      <c r="VTH72" s="65"/>
      <c r="VTI72" s="65"/>
      <c r="VTJ72" s="66"/>
      <c r="VTL72" s="64"/>
      <c r="VTM72" s="1036"/>
      <c r="VTN72" s="1036"/>
      <c r="VTO72" s="65"/>
      <c r="VTP72" s="65"/>
      <c r="VTQ72" s="65"/>
      <c r="VTR72" s="66"/>
      <c r="VTT72" s="64"/>
      <c r="VTU72" s="1036"/>
      <c r="VTV72" s="1036"/>
      <c r="VTW72" s="65"/>
      <c r="VTX72" s="65"/>
      <c r="VTY72" s="65"/>
      <c r="VTZ72" s="66"/>
      <c r="VUB72" s="64"/>
      <c r="VUC72" s="1036"/>
      <c r="VUD72" s="1036"/>
      <c r="VUE72" s="65"/>
      <c r="VUF72" s="65"/>
      <c r="VUG72" s="65"/>
      <c r="VUH72" s="66"/>
      <c r="VUJ72" s="64"/>
      <c r="VUK72" s="1036"/>
      <c r="VUL72" s="1036"/>
      <c r="VUM72" s="65"/>
      <c r="VUN72" s="65"/>
      <c r="VUO72" s="65"/>
      <c r="VUP72" s="66"/>
      <c r="VUR72" s="64"/>
      <c r="VUS72" s="1036"/>
      <c r="VUT72" s="1036"/>
      <c r="VUU72" s="65"/>
      <c r="VUV72" s="65"/>
      <c r="VUW72" s="65"/>
      <c r="VUX72" s="66"/>
      <c r="VUZ72" s="64"/>
      <c r="VVA72" s="1036"/>
      <c r="VVB72" s="1036"/>
      <c r="VVC72" s="65"/>
      <c r="VVD72" s="65"/>
      <c r="VVE72" s="65"/>
      <c r="VVF72" s="66"/>
      <c r="VVH72" s="64"/>
      <c r="VVI72" s="1036"/>
      <c r="VVJ72" s="1036"/>
      <c r="VVK72" s="65"/>
      <c r="VVL72" s="65"/>
      <c r="VVM72" s="65"/>
      <c r="VVN72" s="66"/>
      <c r="VVP72" s="64"/>
      <c r="VVQ72" s="1036"/>
      <c r="VVR72" s="1036"/>
      <c r="VVS72" s="65"/>
      <c r="VVT72" s="65"/>
      <c r="VVU72" s="65"/>
      <c r="VVV72" s="66"/>
      <c r="VVX72" s="64"/>
      <c r="VVY72" s="1036"/>
      <c r="VVZ72" s="1036"/>
      <c r="VWA72" s="65"/>
      <c r="VWB72" s="65"/>
      <c r="VWC72" s="65"/>
      <c r="VWD72" s="66"/>
      <c r="VWF72" s="64"/>
      <c r="VWG72" s="1036"/>
      <c r="VWH72" s="1036"/>
      <c r="VWI72" s="65"/>
      <c r="VWJ72" s="65"/>
      <c r="VWK72" s="65"/>
      <c r="VWL72" s="66"/>
      <c r="VWN72" s="64"/>
      <c r="VWO72" s="1036"/>
      <c r="VWP72" s="1036"/>
      <c r="VWQ72" s="65"/>
      <c r="VWR72" s="65"/>
      <c r="VWS72" s="65"/>
      <c r="VWT72" s="66"/>
      <c r="VWV72" s="64"/>
      <c r="VWW72" s="1036"/>
      <c r="VWX72" s="1036"/>
      <c r="VWY72" s="65"/>
      <c r="VWZ72" s="65"/>
      <c r="VXA72" s="65"/>
      <c r="VXB72" s="66"/>
      <c r="VXD72" s="64"/>
      <c r="VXE72" s="1036"/>
      <c r="VXF72" s="1036"/>
      <c r="VXG72" s="65"/>
      <c r="VXH72" s="65"/>
      <c r="VXI72" s="65"/>
      <c r="VXJ72" s="66"/>
      <c r="VXL72" s="64"/>
      <c r="VXM72" s="1036"/>
      <c r="VXN72" s="1036"/>
      <c r="VXO72" s="65"/>
      <c r="VXP72" s="65"/>
      <c r="VXQ72" s="65"/>
      <c r="VXR72" s="66"/>
      <c r="VXT72" s="64"/>
      <c r="VXU72" s="1036"/>
      <c r="VXV72" s="1036"/>
      <c r="VXW72" s="65"/>
      <c r="VXX72" s="65"/>
      <c r="VXY72" s="65"/>
      <c r="VXZ72" s="66"/>
      <c r="VYB72" s="64"/>
      <c r="VYC72" s="1036"/>
      <c r="VYD72" s="1036"/>
      <c r="VYE72" s="65"/>
      <c r="VYF72" s="65"/>
      <c r="VYG72" s="65"/>
      <c r="VYH72" s="66"/>
      <c r="VYJ72" s="64"/>
      <c r="VYK72" s="1036"/>
      <c r="VYL72" s="1036"/>
      <c r="VYM72" s="65"/>
      <c r="VYN72" s="65"/>
      <c r="VYO72" s="65"/>
      <c r="VYP72" s="66"/>
      <c r="VYR72" s="64"/>
      <c r="VYS72" s="1036"/>
      <c r="VYT72" s="1036"/>
      <c r="VYU72" s="65"/>
      <c r="VYV72" s="65"/>
      <c r="VYW72" s="65"/>
      <c r="VYX72" s="66"/>
      <c r="VYZ72" s="64"/>
      <c r="VZA72" s="1036"/>
      <c r="VZB72" s="1036"/>
      <c r="VZC72" s="65"/>
      <c r="VZD72" s="65"/>
      <c r="VZE72" s="65"/>
      <c r="VZF72" s="66"/>
      <c r="VZH72" s="64"/>
      <c r="VZI72" s="1036"/>
      <c r="VZJ72" s="1036"/>
      <c r="VZK72" s="65"/>
      <c r="VZL72" s="65"/>
      <c r="VZM72" s="65"/>
      <c r="VZN72" s="66"/>
      <c r="VZP72" s="64"/>
      <c r="VZQ72" s="1036"/>
      <c r="VZR72" s="1036"/>
      <c r="VZS72" s="65"/>
      <c r="VZT72" s="65"/>
      <c r="VZU72" s="65"/>
      <c r="VZV72" s="66"/>
      <c r="VZX72" s="64"/>
      <c r="VZY72" s="1036"/>
      <c r="VZZ72" s="1036"/>
      <c r="WAA72" s="65"/>
      <c r="WAB72" s="65"/>
      <c r="WAC72" s="65"/>
      <c r="WAD72" s="66"/>
      <c r="WAF72" s="64"/>
      <c r="WAG72" s="1036"/>
      <c r="WAH72" s="1036"/>
      <c r="WAI72" s="65"/>
      <c r="WAJ72" s="65"/>
      <c r="WAK72" s="65"/>
      <c r="WAL72" s="66"/>
      <c r="WAN72" s="64"/>
      <c r="WAO72" s="1036"/>
      <c r="WAP72" s="1036"/>
      <c r="WAQ72" s="65"/>
      <c r="WAR72" s="65"/>
      <c r="WAS72" s="65"/>
      <c r="WAT72" s="66"/>
      <c r="WAV72" s="64"/>
      <c r="WAW72" s="1036"/>
      <c r="WAX72" s="1036"/>
      <c r="WAY72" s="65"/>
      <c r="WAZ72" s="65"/>
      <c r="WBA72" s="65"/>
      <c r="WBB72" s="66"/>
      <c r="WBD72" s="64"/>
      <c r="WBE72" s="1036"/>
      <c r="WBF72" s="1036"/>
      <c r="WBG72" s="65"/>
      <c r="WBH72" s="65"/>
      <c r="WBI72" s="65"/>
      <c r="WBJ72" s="66"/>
      <c r="WBL72" s="64"/>
      <c r="WBM72" s="1036"/>
      <c r="WBN72" s="1036"/>
      <c r="WBO72" s="65"/>
      <c r="WBP72" s="65"/>
      <c r="WBQ72" s="65"/>
      <c r="WBR72" s="66"/>
      <c r="WBT72" s="64"/>
      <c r="WBU72" s="1036"/>
      <c r="WBV72" s="1036"/>
      <c r="WBW72" s="65"/>
      <c r="WBX72" s="65"/>
      <c r="WBY72" s="65"/>
      <c r="WBZ72" s="66"/>
      <c r="WCB72" s="64"/>
      <c r="WCC72" s="1036"/>
      <c r="WCD72" s="1036"/>
      <c r="WCE72" s="65"/>
      <c r="WCF72" s="65"/>
      <c r="WCG72" s="65"/>
      <c r="WCH72" s="66"/>
      <c r="WCJ72" s="64"/>
      <c r="WCK72" s="1036"/>
      <c r="WCL72" s="1036"/>
      <c r="WCM72" s="65"/>
      <c r="WCN72" s="65"/>
      <c r="WCO72" s="65"/>
      <c r="WCP72" s="66"/>
      <c r="WCR72" s="64"/>
      <c r="WCS72" s="1036"/>
      <c r="WCT72" s="1036"/>
      <c r="WCU72" s="65"/>
      <c r="WCV72" s="65"/>
      <c r="WCW72" s="65"/>
      <c r="WCX72" s="66"/>
      <c r="WCZ72" s="64"/>
      <c r="WDA72" s="1036"/>
      <c r="WDB72" s="1036"/>
      <c r="WDC72" s="65"/>
      <c r="WDD72" s="65"/>
      <c r="WDE72" s="65"/>
      <c r="WDF72" s="66"/>
      <c r="WDH72" s="64"/>
      <c r="WDI72" s="1036"/>
      <c r="WDJ72" s="1036"/>
      <c r="WDK72" s="65"/>
      <c r="WDL72" s="65"/>
      <c r="WDM72" s="65"/>
      <c r="WDN72" s="66"/>
      <c r="WDP72" s="64"/>
      <c r="WDQ72" s="1036"/>
      <c r="WDR72" s="1036"/>
      <c r="WDS72" s="65"/>
      <c r="WDT72" s="65"/>
      <c r="WDU72" s="65"/>
      <c r="WDV72" s="66"/>
      <c r="WDX72" s="64"/>
      <c r="WDY72" s="1036"/>
      <c r="WDZ72" s="1036"/>
      <c r="WEA72" s="65"/>
      <c r="WEB72" s="65"/>
      <c r="WEC72" s="65"/>
      <c r="WED72" s="66"/>
      <c r="WEF72" s="64"/>
      <c r="WEG72" s="1036"/>
      <c r="WEH72" s="1036"/>
      <c r="WEI72" s="65"/>
      <c r="WEJ72" s="65"/>
      <c r="WEK72" s="65"/>
      <c r="WEL72" s="66"/>
      <c r="WEN72" s="64"/>
      <c r="WEO72" s="1036"/>
      <c r="WEP72" s="1036"/>
      <c r="WEQ72" s="65"/>
      <c r="WER72" s="65"/>
      <c r="WES72" s="65"/>
      <c r="WET72" s="66"/>
      <c r="WEV72" s="64"/>
      <c r="WEW72" s="1036"/>
      <c r="WEX72" s="1036"/>
      <c r="WEY72" s="65"/>
      <c r="WEZ72" s="65"/>
      <c r="WFA72" s="65"/>
      <c r="WFB72" s="66"/>
      <c r="WFD72" s="64"/>
      <c r="WFE72" s="1036"/>
      <c r="WFF72" s="1036"/>
      <c r="WFG72" s="65"/>
      <c r="WFH72" s="65"/>
      <c r="WFI72" s="65"/>
      <c r="WFJ72" s="66"/>
      <c r="WFL72" s="64"/>
      <c r="WFM72" s="1036"/>
      <c r="WFN72" s="1036"/>
      <c r="WFO72" s="65"/>
      <c r="WFP72" s="65"/>
      <c r="WFQ72" s="65"/>
      <c r="WFR72" s="66"/>
      <c r="WFT72" s="64"/>
      <c r="WFU72" s="1036"/>
      <c r="WFV72" s="1036"/>
      <c r="WFW72" s="65"/>
      <c r="WFX72" s="65"/>
      <c r="WFY72" s="65"/>
      <c r="WFZ72" s="66"/>
      <c r="WGB72" s="64"/>
      <c r="WGC72" s="1036"/>
      <c r="WGD72" s="1036"/>
      <c r="WGE72" s="65"/>
      <c r="WGF72" s="65"/>
      <c r="WGG72" s="65"/>
      <c r="WGH72" s="66"/>
      <c r="WGJ72" s="64"/>
      <c r="WGK72" s="1036"/>
      <c r="WGL72" s="1036"/>
      <c r="WGM72" s="65"/>
      <c r="WGN72" s="65"/>
      <c r="WGO72" s="65"/>
      <c r="WGP72" s="66"/>
      <c r="WGR72" s="64"/>
      <c r="WGS72" s="1036"/>
      <c r="WGT72" s="1036"/>
      <c r="WGU72" s="65"/>
      <c r="WGV72" s="65"/>
      <c r="WGW72" s="65"/>
      <c r="WGX72" s="66"/>
      <c r="WGZ72" s="64"/>
      <c r="WHA72" s="1036"/>
      <c r="WHB72" s="1036"/>
      <c r="WHC72" s="65"/>
      <c r="WHD72" s="65"/>
      <c r="WHE72" s="65"/>
      <c r="WHF72" s="66"/>
      <c r="WHH72" s="64"/>
      <c r="WHI72" s="1036"/>
      <c r="WHJ72" s="1036"/>
      <c r="WHK72" s="65"/>
      <c r="WHL72" s="65"/>
      <c r="WHM72" s="65"/>
      <c r="WHN72" s="66"/>
      <c r="WHP72" s="64"/>
      <c r="WHQ72" s="1036"/>
      <c r="WHR72" s="1036"/>
      <c r="WHS72" s="65"/>
      <c r="WHT72" s="65"/>
      <c r="WHU72" s="65"/>
      <c r="WHV72" s="66"/>
      <c r="WHX72" s="64"/>
      <c r="WHY72" s="1036"/>
      <c r="WHZ72" s="1036"/>
      <c r="WIA72" s="65"/>
      <c r="WIB72" s="65"/>
      <c r="WIC72" s="65"/>
      <c r="WID72" s="66"/>
      <c r="WIF72" s="64"/>
      <c r="WIG72" s="1036"/>
      <c r="WIH72" s="1036"/>
      <c r="WII72" s="65"/>
      <c r="WIJ72" s="65"/>
      <c r="WIK72" s="65"/>
      <c r="WIL72" s="66"/>
      <c r="WIN72" s="64"/>
      <c r="WIO72" s="1036"/>
      <c r="WIP72" s="1036"/>
      <c r="WIQ72" s="65"/>
      <c r="WIR72" s="65"/>
      <c r="WIS72" s="65"/>
      <c r="WIT72" s="66"/>
      <c r="WIV72" s="64"/>
      <c r="WIW72" s="1036"/>
      <c r="WIX72" s="1036"/>
      <c r="WIY72" s="65"/>
      <c r="WIZ72" s="65"/>
      <c r="WJA72" s="65"/>
      <c r="WJB72" s="66"/>
      <c r="WJD72" s="64"/>
      <c r="WJE72" s="1036"/>
      <c r="WJF72" s="1036"/>
      <c r="WJG72" s="65"/>
      <c r="WJH72" s="65"/>
      <c r="WJI72" s="65"/>
      <c r="WJJ72" s="66"/>
      <c r="WJL72" s="64"/>
      <c r="WJM72" s="1036"/>
      <c r="WJN72" s="1036"/>
      <c r="WJO72" s="65"/>
      <c r="WJP72" s="65"/>
      <c r="WJQ72" s="65"/>
      <c r="WJR72" s="66"/>
      <c r="WJT72" s="64"/>
      <c r="WJU72" s="1036"/>
      <c r="WJV72" s="1036"/>
      <c r="WJW72" s="65"/>
      <c r="WJX72" s="65"/>
      <c r="WJY72" s="65"/>
      <c r="WJZ72" s="66"/>
      <c r="WKB72" s="64"/>
      <c r="WKC72" s="1036"/>
      <c r="WKD72" s="1036"/>
      <c r="WKE72" s="65"/>
      <c r="WKF72" s="65"/>
      <c r="WKG72" s="65"/>
      <c r="WKH72" s="66"/>
      <c r="WKJ72" s="64"/>
      <c r="WKK72" s="1036"/>
      <c r="WKL72" s="1036"/>
      <c r="WKM72" s="65"/>
      <c r="WKN72" s="65"/>
      <c r="WKO72" s="65"/>
      <c r="WKP72" s="66"/>
      <c r="WKR72" s="64"/>
      <c r="WKS72" s="1036"/>
      <c r="WKT72" s="1036"/>
      <c r="WKU72" s="65"/>
      <c r="WKV72" s="65"/>
      <c r="WKW72" s="65"/>
      <c r="WKX72" s="66"/>
      <c r="WKZ72" s="64"/>
      <c r="WLA72" s="1036"/>
      <c r="WLB72" s="1036"/>
      <c r="WLC72" s="65"/>
      <c r="WLD72" s="65"/>
      <c r="WLE72" s="65"/>
      <c r="WLF72" s="66"/>
      <c r="WLH72" s="64"/>
      <c r="WLI72" s="1036"/>
      <c r="WLJ72" s="1036"/>
      <c r="WLK72" s="65"/>
      <c r="WLL72" s="65"/>
      <c r="WLM72" s="65"/>
      <c r="WLN72" s="66"/>
      <c r="WLP72" s="64"/>
      <c r="WLQ72" s="1036"/>
      <c r="WLR72" s="1036"/>
      <c r="WLS72" s="65"/>
      <c r="WLT72" s="65"/>
      <c r="WLU72" s="65"/>
      <c r="WLV72" s="66"/>
      <c r="WLX72" s="64"/>
      <c r="WLY72" s="1036"/>
      <c r="WLZ72" s="1036"/>
      <c r="WMA72" s="65"/>
      <c r="WMB72" s="65"/>
      <c r="WMC72" s="65"/>
      <c r="WMD72" s="66"/>
      <c r="WMF72" s="64"/>
      <c r="WMG72" s="1036"/>
      <c r="WMH72" s="1036"/>
      <c r="WMI72" s="65"/>
      <c r="WMJ72" s="65"/>
      <c r="WMK72" s="65"/>
      <c r="WML72" s="66"/>
      <c r="WMN72" s="64"/>
      <c r="WMO72" s="1036"/>
      <c r="WMP72" s="1036"/>
      <c r="WMQ72" s="65"/>
      <c r="WMR72" s="65"/>
      <c r="WMS72" s="65"/>
      <c r="WMT72" s="66"/>
      <c r="WMV72" s="64"/>
      <c r="WMW72" s="1036"/>
      <c r="WMX72" s="1036"/>
      <c r="WMY72" s="65"/>
      <c r="WMZ72" s="65"/>
      <c r="WNA72" s="65"/>
      <c r="WNB72" s="66"/>
      <c r="WND72" s="64"/>
      <c r="WNE72" s="1036"/>
      <c r="WNF72" s="1036"/>
      <c r="WNG72" s="65"/>
      <c r="WNH72" s="65"/>
      <c r="WNI72" s="65"/>
      <c r="WNJ72" s="66"/>
      <c r="WNL72" s="64"/>
      <c r="WNM72" s="1036"/>
      <c r="WNN72" s="1036"/>
      <c r="WNO72" s="65"/>
      <c r="WNP72" s="65"/>
      <c r="WNQ72" s="65"/>
      <c r="WNR72" s="66"/>
      <c r="WNT72" s="64"/>
      <c r="WNU72" s="1036"/>
      <c r="WNV72" s="1036"/>
      <c r="WNW72" s="65"/>
      <c r="WNX72" s="65"/>
      <c r="WNY72" s="65"/>
      <c r="WNZ72" s="66"/>
      <c r="WOB72" s="64"/>
      <c r="WOC72" s="1036"/>
      <c r="WOD72" s="1036"/>
      <c r="WOE72" s="65"/>
      <c r="WOF72" s="65"/>
      <c r="WOG72" s="65"/>
      <c r="WOH72" s="66"/>
      <c r="WOJ72" s="64"/>
      <c r="WOK72" s="1036"/>
      <c r="WOL72" s="1036"/>
      <c r="WOM72" s="65"/>
      <c r="WON72" s="65"/>
      <c r="WOO72" s="65"/>
      <c r="WOP72" s="66"/>
      <c r="WOR72" s="64"/>
      <c r="WOS72" s="1036"/>
      <c r="WOT72" s="1036"/>
      <c r="WOU72" s="65"/>
      <c r="WOV72" s="65"/>
      <c r="WOW72" s="65"/>
      <c r="WOX72" s="66"/>
      <c r="WOZ72" s="64"/>
      <c r="WPA72" s="1036"/>
      <c r="WPB72" s="1036"/>
      <c r="WPC72" s="65"/>
      <c r="WPD72" s="65"/>
      <c r="WPE72" s="65"/>
      <c r="WPF72" s="66"/>
      <c r="WPH72" s="64"/>
      <c r="WPI72" s="1036"/>
      <c r="WPJ72" s="1036"/>
      <c r="WPK72" s="65"/>
      <c r="WPL72" s="65"/>
      <c r="WPM72" s="65"/>
      <c r="WPN72" s="66"/>
      <c r="WPP72" s="64"/>
      <c r="WPQ72" s="1036"/>
      <c r="WPR72" s="1036"/>
      <c r="WPS72" s="65"/>
      <c r="WPT72" s="65"/>
      <c r="WPU72" s="65"/>
      <c r="WPV72" s="66"/>
      <c r="WPX72" s="64"/>
      <c r="WPY72" s="1036"/>
      <c r="WPZ72" s="1036"/>
      <c r="WQA72" s="65"/>
      <c r="WQB72" s="65"/>
      <c r="WQC72" s="65"/>
      <c r="WQD72" s="66"/>
      <c r="WQF72" s="64"/>
      <c r="WQG72" s="1036"/>
      <c r="WQH72" s="1036"/>
      <c r="WQI72" s="65"/>
      <c r="WQJ72" s="65"/>
      <c r="WQK72" s="65"/>
      <c r="WQL72" s="66"/>
      <c r="WQN72" s="64"/>
      <c r="WQO72" s="1036"/>
      <c r="WQP72" s="1036"/>
      <c r="WQQ72" s="65"/>
      <c r="WQR72" s="65"/>
      <c r="WQS72" s="65"/>
      <c r="WQT72" s="66"/>
      <c r="WQV72" s="64"/>
      <c r="WQW72" s="1036"/>
      <c r="WQX72" s="1036"/>
      <c r="WQY72" s="65"/>
      <c r="WQZ72" s="65"/>
      <c r="WRA72" s="65"/>
      <c r="WRB72" s="66"/>
      <c r="WRD72" s="64"/>
      <c r="WRE72" s="1036"/>
      <c r="WRF72" s="1036"/>
      <c r="WRG72" s="65"/>
      <c r="WRH72" s="65"/>
      <c r="WRI72" s="65"/>
      <c r="WRJ72" s="66"/>
      <c r="WRL72" s="64"/>
      <c r="WRM72" s="1036"/>
      <c r="WRN72" s="1036"/>
      <c r="WRO72" s="65"/>
      <c r="WRP72" s="65"/>
      <c r="WRQ72" s="65"/>
      <c r="WRR72" s="66"/>
      <c r="WRT72" s="64"/>
      <c r="WRU72" s="1036"/>
      <c r="WRV72" s="1036"/>
      <c r="WRW72" s="65"/>
      <c r="WRX72" s="65"/>
      <c r="WRY72" s="65"/>
      <c r="WRZ72" s="66"/>
      <c r="WSB72" s="64"/>
      <c r="WSC72" s="1036"/>
      <c r="WSD72" s="1036"/>
      <c r="WSE72" s="65"/>
      <c r="WSF72" s="65"/>
      <c r="WSG72" s="65"/>
      <c r="WSH72" s="66"/>
      <c r="WSJ72" s="64"/>
      <c r="WSK72" s="1036"/>
      <c r="WSL72" s="1036"/>
      <c r="WSM72" s="65"/>
      <c r="WSN72" s="65"/>
      <c r="WSO72" s="65"/>
      <c r="WSP72" s="66"/>
      <c r="WSR72" s="64"/>
      <c r="WSS72" s="1036"/>
      <c r="WST72" s="1036"/>
      <c r="WSU72" s="65"/>
      <c r="WSV72" s="65"/>
      <c r="WSW72" s="65"/>
      <c r="WSX72" s="66"/>
      <c r="WSZ72" s="64"/>
      <c r="WTA72" s="1036"/>
      <c r="WTB72" s="1036"/>
      <c r="WTC72" s="65"/>
      <c r="WTD72" s="65"/>
      <c r="WTE72" s="65"/>
      <c r="WTF72" s="66"/>
      <c r="WTH72" s="64"/>
      <c r="WTI72" s="1036"/>
      <c r="WTJ72" s="1036"/>
      <c r="WTK72" s="65"/>
      <c r="WTL72" s="65"/>
      <c r="WTM72" s="65"/>
      <c r="WTN72" s="66"/>
      <c r="WTP72" s="64"/>
      <c r="WTQ72" s="1036"/>
      <c r="WTR72" s="1036"/>
      <c r="WTS72" s="65"/>
      <c r="WTT72" s="65"/>
      <c r="WTU72" s="65"/>
      <c r="WTV72" s="66"/>
      <c r="WTX72" s="64"/>
      <c r="WTY72" s="1036"/>
      <c r="WTZ72" s="1036"/>
      <c r="WUA72" s="65"/>
      <c r="WUB72" s="65"/>
      <c r="WUC72" s="65"/>
      <c r="WUD72" s="66"/>
      <c r="WUF72" s="64"/>
      <c r="WUG72" s="1036"/>
      <c r="WUH72" s="1036"/>
      <c r="WUI72" s="65"/>
      <c r="WUJ72" s="65"/>
      <c r="WUK72" s="65"/>
      <c r="WUL72" s="66"/>
      <c r="WUN72" s="64"/>
      <c r="WUO72" s="1036"/>
      <c r="WUP72" s="1036"/>
      <c r="WUQ72" s="65"/>
      <c r="WUR72" s="65"/>
      <c r="WUS72" s="65"/>
      <c r="WUT72" s="66"/>
      <c r="WUV72" s="64"/>
      <c r="WUW72" s="1036"/>
      <c r="WUX72" s="1036"/>
      <c r="WUY72" s="65"/>
      <c r="WUZ72" s="65"/>
      <c r="WVA72" s="65"/>
      <c r="WVB72" s="66"/>
      <c r="WVD72" s="64"/>
      <c r="WVE72" s="1036"/>
      <c r="WVF72" s="1036"/>
      <c r="WVG72" s="65"/>
      <c r="WVH72" s="65"/>
      <c r="WVI72" s="65"/>
      <c r="WVJ72" s="66"/>
      <c r="WVL72" s="64"/>
      <c r="WVM72" s="1036"/>
      <c r="WVN72" s="1036"/>
      <c r="WVO72" s="65"/>
      <c r="WVP72" s="65"/>
      <c r="WVQ72" s="65"/>
      <c r="WVR72" s="66"/>
      <c r="WVT72" s="64"/>
      <c r="WVU72" s="1036"/>
      <c r="WVV72" s="1036"/>
      <c r="WVW72" s="65"/>
      <c r="WVX72" s="65"/>
      <c r="WVY72" s="65"/>
      <c r="WVZ72" s="66"/>
      <c r="WWB72" s="64"/>
      <c r="WWC72" s="1036"/>
      <c r="WWD72" s="1036"/>
      <c r="WWE72" s="65"/>
      <c r="WWF72" s="65"/>
      <c r="WWG72" s="65"/>
      <c r="WWH72" s="66"/>
      <c r="WWJ72" s="64"/>
      <c r="WWK72" s="1036"/>
      <c r="WWL72" s="1036"/>
      <c r="WWM72" s="65"/>
      <c r="WWN72" s="65"/>
      <c r="WWO72" s="65"/>
      <c r="WWP72" s="66"/>
      <c r="WWR72" s="64"/>
      <c r="WWS72" s="1036"/>
      <c r="WWT72" s="1036"/>
      <c r="WWU72" s="65"/>
      <c r="WWV72" s="65"/>
      <c r="WWW72" s="65"/>
      <c r="WWX72" s="66"/>
      <c r="WWZ72" s="64"/>
      <c r="WXA72" s="1036"/>
      <c r="WXB72" s="1036"/>
      <c r="WXC72" s="65"/>
      <c r="WXD72" s="65"/>
      <c r="WXE72" s="65"/>
      <c r="WXF72" s="66"/>
      <c r="WXH72" s="64"/>
      <c r="WXI72" s="1036"/>
      <c r="WXJ72" s="1036"/>
      <c r="WXK72" s="65"/>
      <c r="WXL72" s="65"/>
      <c r="WXM72" s="65"/>
      <c r="WXN72" s="66"/>
      <c r="WXP72" s="64"/>
      <c r="WXQ72" s="1036"/>
      <c r="WXR72" s="1036"/>
      <c r="WXS72" s="65"/>
      <c r="WXT72" s="65"/>
      <c r="WXU72" s="65"/>
      <c r="WXV72" s="66"/>
      <c r="WXX72" s="64"/>
      <c r="WXY72" s="1036"/>
      <c r="WXZ72" s="1036"/>
      <c r="WYA72" s="65"/>
      <c r="WYB72" s="65"/>
      <c r="WYC72" s="65"/>
      <c r="WYD72" s="66"/>
      <c r="WYF72" s="64"/>
      <c r="WYG72" s="1036"/>
      <c r="WYH72" s="1036"/>
      <c r="WYI72" s="65"/>
      <c r="WYJ72" s="65"/>
      <c r="WYK72" s="65"/>
      <c r="WYL72" s="66"/>
      <c r="WYN72" s="64"/>
      <c r="WYO72" s="1036"/>
      <c r="WYP72" s="1036"/>
      <c r="WYQ72" s="65"/>
      <c r="WYR72" s="65"/>
      <c r="WYS72" s="65"/>
      <c r="WYT72" s="66"/>
      <c r="WYV72" s="64"/>
      <c r="WYW72" s="1036"/>
      <c r="WYX72" s="1036"/>
      <c r="WYY72" s="65"/>
      <c r="WYZ72" s="65"/>
      <c r="WZA72" s="65"/>
      <c r="WZB72" s="66"/>
      <c r="WZD72" s="64"/>
      <c r="WZE72" s="1036"/>
      <c r="WZF72" s="1036"/>
      <c r="WZG72" s="65"/>
      <c r="WZH72" s="65"/>
      <c r="WZI72" s="65"/>
      <c r="WZJ72" s="66"/>
      <c r="WZL72" s="64"/>
      <c r="WZM72" s="1036"/>
      <c r="WZN72" s="1036"/>
      <c r="WZO72" s="65"/>
      <c r="WZP72" s="65"/>
      <c r="WZQ72" s="65"/>
      <c r="WZR72" s="66"/>
      <c r="WZT72" s="64"/>
      <c r="WZU72" s="1036"/>
      <c r="WZV72" s="1036"/>
      <c r="WZW72" s="65"/>
      <c r="WZX72" s="65"/>
      <c r="WZY72" s="65"/>
      <c r="WZZ72" s="66"/>
      <c r="XAB72" s="64"/>
      <c r="XAC72" s="1036"/>
      <c r="XAD72" s="1036"/>
      <c r="XAE72" s="65"/>
      <c r="XAF72" s="65"/>
      <c r="XAG72" s="65"/>
      <c r="XAH72" s="66"/>
      <c r="XAJ72" s="64"/>
      <c r="XAK72" s="1036"/>
      <c r="XAL72" s="1036"/>
      <c r="XAM72" s="65"/>
      <c r="XAN72" s="65"/>
      <c r="XAO72" s="65"/>
      <c r="XAP72" s="66"/>
      <c r="XAR72" s="64"/>
      <c r="XAS72" s="1036"/>
      <c r="XAT72" s="1036"/>
      <c r="XAU72" s="65"/>
      <c r="XAV72" s="65"/>
      <c r="XAW72" s="65"/>
      <c r="XAX72" s="66"/>
      <c r="XAZ72" s="64"/>
      <c r="XBA72" s="1036"/>
      <c r="XBB72" s="1036"/>
      <c r="XBC72" s="65"/>
      <c r="XBD72" s="65"/>
      <c r="XBE72" s="65"/>
      <c r="XBF72" s="66"/>
      <c r="XBH72" s="64"/>
      <c r="XBI72" s="1036"/>
      <c r="XBJ72" s="1036"/>
      <c r="XBK72" s="65"/>
      <c r="XBL72" s="65"/>
      <c r="XBM72" s="65"/>
      <c r="XBN72" s="66"/>
      <c r="XBP72" s="64"/>
      <c r="XBQ72" s="1036"/>
      <c r="XBR72" s="1036"/>
      <c r="XBS72" s="65"/>
      <c r="XBT72" s="65"/>
      <c r="XBU72" s="65"/>
      <c r="XBV72" s="66"/>
      <c r="XBX72" s="64"/>
      <c r="XBY72" s="1036"/>
      <c r="XBZ72" s="1036"/>
      <c r="XCA72" s="65"/>
      <c r="XCB72" s="65"/>
      <c r="XCC72" s="65"/>
      <c r="XCD72" s="66"/>
      <c r="XCF72" s="64"/>
      <c r="XCG72" s="1036"/>
      <c r="XCH72" s="1036"/>
      <c r="XCI72" s="65"/>
      <c r="XCJ72" s="65"/>
      <c r="XCK72" s="65"/>
      <c r="XCL72" s="66"/>
      <c r="XCN72" s="64"/>
      <c r="XCO72" s="1036"/>
      <c r="XCP72" s="1036"/>
      <c r="XCQ72" s="65"/>
      <c r="XCR72" s="65"/>
      <c r="XCS72" s="65"/>
      <c r="XCT72" s="66"/>
      <c r="XCV72" s="64"/>
      <c r="XCW72" s="1036"/>
      <c r="XCX72" s="1036"/>
      <c r="XCY72" s="65"/>
      <c r="XCZ72" s="65"/>
      <c r="XDA72" s="65"/>
      <c r="XDB72" s="66"/>
      <c r="XDD72" s="64"/>
      <c r="XDE72" s="1036"/>
      <c r="XDF72" s="1036"/>
      <c r="XDG72" s="65"/>
      <c r="XDH72" s="65"/>
      <c r="XDI72" s="65"/>
      <c r="XDJ72" s="66"/>
      <c r="XDL72" s="64"/>
      <c r="XDM72" s="1036"/>
      <c r="XDN72" s="1036"/>
      <c r="XDO72" s="65"/>
      <c r="XDP72" s="65"/>
      <c r="XDQ72" s="65"/>
      <c r="XDR72" s="66"/>
      <c r="XDT72" s="64"/>
      <c r="XDU72" s="1036"/>
      <c r="XDV72" s="1036"/>
      <c r="XDW72" s="65"/>
      <c r="XDX72" s="65"/>
      <c r="XDY72" s="65"/>
      <c r="XDZ72" s="66"/>
      <c r="XEB72" s="64"/>
      <c r="XEC72" s="1036"/>
      <c r="XED72" s="1036"/>
      <c r="XEE72" s="65"/>
      <c r="XEF72" s="65"/>
      <c r="XEG72" s="65"/>
      <c r="XEH72" s="66"/>
      <c r="XEJ72" s="64"/>
      <c r="XEK72" s="1036"/>
      <c r="XEL72" s="1036"/>
      <c r="XEM72" s="65"/>
      <c r="XEN72" s="65"/>
      <c r="XEO72" s="65"/>
      <c r="XEP72" s="66"/>
      <c r="XER72" s="64"/>
      <c r="XES72" s="1036"/>
      <c r="XET72" s="1036"/>
      <c r="XEU72" s="65"/>
      <c r="XEV72" s="65"/>
      <c r="XEW72" s="65"/>
      <c r="XEX72" s="66"/>
      <c r="XEZ72" s="64"/>
      <c r="XFA72" s="1036"/>
      <c r="XFB72" s="1036"/>
      <c r="XFC72" s="65"/>
      <c r="XFD72" s="65"/>
    </row>
    <row r="73" spans="1:16384" s="58" customFormat="1" ht="20.25" customHeight="1">
      <c r="A73" s="60">
        <f t="shared" si="1"/>
        <v>73</v>
      </c>
      <c r="B73" s="1023"/>
      <c r="C73" s="947"/>
      <c r="D73" s="930" t="s">
        <v>191</v>
      </c>
      <c r="E73" s="931"/>
      <c r="F73" s="932"/>
      <c r="G73" s="243"/>
      <c r="H73" s="825"/>
      <c r="I73" s="243"/>
      <c r="J73" s="244"/>
      <c r="K73" s="245">
        <f t="shared" ref="K73:K76" si="38">G73+H73-I73+J73</f>
        <v>0</v>
      </c>
      <c r="L73" s="64"/>
      <c r="M73" s="67"/>
      <c r="N73" s="67"/>
      <c r="O73" s="68"/>
      <c r="P73" s="68"/>
      <c r="Q73" s="68"/>
      <c r="R73" s="69"/>
      <c r="T73" s="64"/>
      <c r="U73" s="67"/>
      <c r="V73" s="67"/>
      <c r="W73" s="68"/>
      <c r="X73" s="68"/>
      <c r="Y73" s="68"/>
      <c r="Z73" s="69"/>
      <c r="AA73" s="236" t="str">
        <f t="shared" ref="AA73:AA76" si="39">IF(OR(G73+H73-I73&lt;0,K73&lt;0),"ERROR","OK")</f>
        <v>OK</v>
      </c>
      <c r="AB73" s="238"/>
      <c r="AC73" s="239"/>
      <c r="AD73" s="236" t="str">
        <f>IF(OR(AA73="Error",AB73="Error",AC73="Error"),CONCATENATE("Error en el concepto ",D73," de la Hoja 2 Fila  ",A73),"")</f>
        <v/>
      </c>
      <c r="AE73" s="68"/>
      <c r="AF73" s="68"/>
      <c r="AG73" s="68"/>
      <c r="AH73" s="69"/>
      <c r="AJ73" s="64"/>
      <c r="AK73" s="67"/>
      <c r="AL73" s="67"/>
      <c r="AM73" s="68"/>
      <c r="AN73" s="68"/>
      <c r="AO73" s="68"/>
      <c r="AP73" s="69"/>
      <c r="AR73" s="64"/>
      <c r="AS73" s="67"/>
      <c r="AT73" s="67"/>
      <c r="AU73" s="68"/>
      <c r="AV73" s="68"/>
      <c r="AW73" s="68"/>
      <c r="AX73" s="69"/>
      <c r="AZ73" s="64"/>
      <c r="BA73" s="67"/>
      <c r="BB73" s="67"/>
      <c r="BC73" s="68"/>
      <c r="BD73" s="68"/>
      <c r="BE73" s="68"/>
      <c r="BF73" s="69"/>
      <c r="BH73" s="64"/>
      <c r="BI73" s="67"/>
      <c r="BJ73" s="67"/>
      <c r="BK73" s="68"/>
      <c r="BL73" s="68"/>
      <c r="BM73" s="68"/>
      <c r="BN73" s="69"/>
      <c r="BP73" s="64"/>
      <c r="BQ73" s="67"/>
      <c r="BR73" s="67"/>
      <c r="BS73" s="68"/>
      <c r="BT73" s="68"/>
      <c r="BU73" s="68"/>
      <c r="BV73" s="69"/>
      <c r="BX73" s="64"/>
      <c r="BY73" s="67"/>
      <c r="BZ73" s="67"/>
      <c r="CA73" s="68"/>
      <c r="CB73" s="68"/>
      <c r="CC73" s="68"/>
      <c r="CD73" s="69"/>
      <c r="CF73" s="64"/>
      <c r="CG73" s="67"/>
      <c r="CH73" s="67"/>
      <c r="CI73" s="68"/>
      <c r="CJ73" s="68"/>
      <c r="CK73" s="68"/>
      <c r="CL73" s="69"/>
      <c r="CN73" s="64"/>
      <c r="CO73" s="67"/>
      <c r="CP73" s="67"/>
      <c r="CQ73" s="68"/>
      <c r="CR73" s="68"/>
      <c r="CS73" s="68"/>
      <c r="CT73" s="69"/>
      <c r="CV73" s="64"/>
      <c r="CW73" s="67"/>
      <c r="CX73" s="67"/>
      <c r="CY73" s="68"/>
      <c r="CZ73" s="68"/>
      <c r="DA73" s="68"/>
      <c r="DB73" s="69"/>
      <c r="DD73" s="64"/>
      <c r="DE73" s="67"/>
      <c r="DF73" s="67"/>
      <c r="DG73" s="68"/>
      <c r="DH73" s="68"/>
      <c r="DI73" s="68"/>
      <c r="DJ73" s="69"/>
      <c r="DL73" s="64"/>
      <c r="DM73" s="67"/>
      <c r="DN73" s="67"/>
      <c r="DO73" s="68"/>
      <c r="DP73" s="68"/>
      <c r="DQ73" s="68"/>
      <c r="DR73" s="69"/>
      <c r="DT73" s="64"/>
      <c r="DU73" s="67"/>
      <c r="DV73" s="67"/>
      <c r="DW73" s="68"/>
      <c r="DX73" s="68"/>
      <c r="DY73" s="68"/>
      <c r="DZ73" s="69"/>
      <c r="EB73" s="64"/>
      <c r="EC73" s="67"/>
      <c r="ED73" s="67"/>
      <c r="EE73" s="68"/>
      <c r="EF73" s="68"/>
      <c r="EG73" s="68"/>
      <c r="EH73" s="69"/>
      <c r="EJ73" s="64"/>
      <c r="EK73" s="67"/>
      <c r="EL73" s="67"/>
      <c r="EM73" s="68"/>
      <c r="EN73" s="68"/>
      <c r="EO73" s="68"/>
      <c r="EP73" s="69"/>
      <c r="ER73" s="64"/>
      <c r="ES73" s="67"/>
      <c r="ET73" s="67"/>
      <c r="EU73" s="68"/>
      <c r="EV73" s="68"/>
      <c r="EW73" s="68"/>
      <c r="EX73" s="69"/>
      <c r="EZ73" s="64"/>
      <c r="FA73" s="67"/>
      <c r="FB73" s="67"/>
      <c r="FC73" s="68"/>
      <c r="FD73" s="68"/>
      <c r="FE73" s="68"/>
      <c r="FF73" s="69"/>
      <c r="FH73" s="64"/>
      <c r="FI73" s="67"/>
      <c r="FJ73" s="67"/>
      <c r="FK73" s="68"/>
      <c r="FL73" s="68"/>
      <c r="FM73" s="68"/>
      <c r="FN73" s="69"/>
      <c r="FP73" s="64"/>
      <c r="FQ73" s="67"/>
      <c r="FR73" s="67"/>
      <c r="FS73" s="68"/>
      <c r="FT73" s="68"/>
      <c r="FU73" s="68"/>
      <c r="FV73" s="69"/>
      <c r="FX73" s="64"/>
      <c r="FY73" s="67"/>
      <c r="FZ73" s="67"/>
      <c r="GA73" s="68"/>
      <c r="GB73" s="68"/>
      <c r="GC73" s="68"/>
      <c r="GD73" s="69"/>
      <c r="GF73" s="64"/>
      <c r="GG73" s="67"/>
      <c r="GH73" s="67"/>
      <c r="GI73" s="68"/>
      <c r="GJ73" s="68"/>
      <c r="GK73" s="68"/>
      <c r="GL73" s="69"/>
      <c r="GN73" s="64"/>
      <c r="GO73" s="67"/>
      <c r="GP73" s="67"/>
      <c r="GQ73" s="68"/>
      <c r="GR73" s="68"/>
      <c r="GS73" s="68"/>
      <c r="GT73" s="69"/>
      <c r="GV73" s="64"/>
      <c r="GW73" s="67"/>
      <c r="GX73" s="67"/>
      <c r="GY73" s="68"/>
      <c r="GZ73" s="68"/>
      <c r="HA73" s="68"/>
      <c r="HB73" s="69"/>
      <c r="HD73" s="64"/>
      <c r="HE73" s="67"/>
      <c r="HF73" s="67"/>
      <c r="HG73" s="68"/>
      <c r="HH73" s="68"/>
      <c r="HI73" s="68"/>
      <c r="HJ73" s="69"/>
      <c r="HL73" s="64"/>
      <c r="HM73" s="67"/>
      <c r="HN73" s="67"/>
      <c r="HO73" s="68"/>
      <c r="HP73" s="68"/>
      <c r="HQ73" s="68"/>
      <c r="HR73" s="69"/>
      <c r="HT73" s="64"/>
      <c r="HU73" s="67"/>
      <c r="HV73" s="67"/>
      <c r="HW73" s="68"/>
      <c r="HX73" s="68"/>
      <c r="HY73" s="68"/>
      <c r="HZ73" s="69"/>
      <c r="IB73" s="64"/>
      <c r="IC73" s="67"/>
      <c r="ID73" s="67"/>
      <c r="IE73" s="68"/>
      <c r="IF73" s="68"/>
      <c r="IG73" s="68"/>
      <c r="IH73" s="69"/>
      <c r="IJ73" s="64"/>
      <c r="IK73" s="67"/>
      <c r="IL73" s="67"/>
      <c r="IM73" s="68"/>
      <c r="IN73" s="68"/>
      <c r="IO73" s="68"/>
      <c r="IP73" s="69"/>
      <c r="IR73" s="64"/>
      <c r="IS73" s="67"/>
      <c r="IT73" s="67"/>
      <c r="IU73" s="68"/>
      <c r="IV73" s="68"/>
      <c r="IW73" s="68"/>
      <c r="IX73" s="69"/>
      <c r="IZ73" s="64"/>
      <c r="JA73" s="67"/>
      <c r="JB73" s="67"/>
      <c r="JC73" s="68"/>
      <c r="JD73" s="68"/>
      <c r="JE73" s="68"/>
      <c r="JF73" s="69"/>
      <c r="JH73" s="64"/>
      <c r="JI73" s="67"/>
      <c r="JJ73" s="67"/>
      <c r="JK73" s="68"/>
      <c r="JL73" s="68"/>
      <c r="JM73" s="68"/>
      <c r="JN73" s="69"/>
      <c r="JP73" s="64"/>
      <c r="JQ73" s="67"/>
      <c r="JR73" s="67"/>
      <c r="JS73" s="68"/>
      <c r="JT73" s="68"/>
      <c r="JU73" s="68"/>
      <c r="JV73" s="69"/>
      <c r="JX73" s="64"/>
      <c r="JY73" s="67"/>
      <c r="JZ73" s="67"/>
      <c r="KA73" s="68"/>
      <c r="KB73" s="68"/>
      <c r="KC73" s="68"/>
      <c r="KD73" s="69"/>
      <c r="KF73" s="64"/>
      <c r="KG73" s="67"/>
      <c r="KH73" s="67"/>
      <c r="KI73" s="68"/>
      <c r="KJ73" s="68"/>
      <c r="KK73" s="68"/>
      <c r="KL73" s="69"/>
      <c r="KN73" s="64"/>
      <c r="KO73" s="67"/>
      <c r="KP73" s="67"/>
      <c r="KQ73" s="68"/>
      <c r="KR73" s="68"/>
      <c r="KS73" s="68"/>
      <c r="KT73" s="69"/>
      <c r="KV73" s="64"/>
      <c r="KW73" s="67"/>
      <c r="KX73" s="67"/>
      <c r="KY73" s="68"/>
      <c r="KZ73" s="68"/>
      <c r="LA73" s="68"/>
      <c r="LB73" s="69"/>
      <c r="LD73" s="64"/>
      <c r="LE73" s="67"/>
      <c r="LF73" s="67"/>
      <c r="LG73" s="68"/>
      <c r="LH73" s="68"/>
      <c r="LI73" s="68"/>
      <c r="LJ73" s="69"/>
      <c r="LL73" s="64"/>
      <c r="LM73" s="67"/>
      <c r="LN73" s="67"/>
      <c r="LO73" s="68"/>
      <c r="LP73" s="68"/>
      <c r="LQ73" s="68"/>
      <c r="LR73" s="69"/>
      <c r="LT73" s="64"/>
      <c r="LU73" s="67"/>
      <c r="LV73" s="67"/>
      <c r="LW73" s="68"/>
      <c r="LX73" s="68"/>
      <c r="LY73" s="68"/>
      <c r="LZ73" s="69"/>
      <c r="MB73" s="64"/>
      <c r="MC73" s="67"/>
      <c r="MD73" s="67"/>
      <c r="ME73" s="68"/>
      <c r="MF73" s="68"/>
      <c r="MG73" s="68"/>
      <c r="MH73" s="69"/>
      <c r="MJ73" s="64"/>
      <c r="MK73" s="67"/>
      <c r="ML73" s="67"/>
      <c r="MM73" s="68"/>
      <c r="MN73" s="68"/>
      <c r="MO73" s="68"/>
      <c r="MP73" s="69"/>
      <c r="MR73" s="64"/>
      <c r="MS73" s="67"/>
      <c r="MT73" s="67"/>
      <c r="MU73" s="68"/>
      <c r="MV73" s="68"/>
      <c r="MW73" s="68"/>
      <c r="MX73" s="69"/>
      <c r="MZ73" s="64"/>
      <c r="NA73" s="67"/>
      <c r="NB73" s="67"/>
      <c r="NC73" s="68"/>
      <c r="ND73" s="68"/>
      <c r="NE73" s="68"/>
      <c r="NF73" s="69"/>
      <c r="NH73" s="64"/>
      <c r="NI73" s="67"/>
      <c r="NJ73" s="67"/>
      <c r="NK73" s="68"/>
      <c r="NL73" s="68"/>
      <c r="NM73" s="68"/>
      <c r="NN73" s="69"/>
      <c r="NP73" s="64"/>
      <c r="NQ73" s="67"/>
      <c r="NR73" s="67"/>
      <c r="NS73" s="68"/>
      <c r="NT73" s="68"/>
      <c r="NU73" s="68"/>
      <c r="NV73" s="69"/>
      <c r="NX73" s="64"/>
      <c r="NY73" s="67"/>
      <c r="NZ73" s="67"/>
      <c r="OA73" s="68"/>
      <c r="OB73" s="68"/>
      <c r="OC73" s="68"/>
      <c r="OD73" s="69"/>
      <c r="OF73" s="64"/>
      <c r="OG73" s="67"/>
      <c r="OH73" s="67"/>
      <c r="OI73" s="68"/>
      <c r="OJ73" s="68"/>
      <c r="OK73" s="68"/>
      <c r="OL73" s="69"/>
      <c r="ON73" s="64"/>
      <c r="OO73" s="67"/>
      <c r="OP73" s="67"/>
      <c r="OQ73" s="68"/>
      <c r="OR73" s="68"/>
      <c r="OS73" s="68"/>
      <c r="OT73" s="69"/>
      <c r="OV73" s="64"/>
      <c r="OW73" s="67"/>
      <c r="OX73" s="67"/>
      <c r="OY73" s="68"/>
      <c r="OZ73" s="68"/>
      <c r="PA73" s="68"/>
      <c r="PB73" s="69"/>
      <c r="PD73" s="64"/>
      <c r="PE73" s="67"/>
      <c r="PF73" s="67"/>
      <c r="PG73" s="68"/>
      <c r="PH73" s="68"/>
      <c r="PI73" s="68"/>
      <c r="PJ73" s="69"/>
      <c r="PL73" s="64"/>
      <c r="PM73" s="67"/>
      <c r="PN73" s="67"/>
      <c r="PO73" s="68"/>
      <c r="PP73" s="68"/>
      <c r="PQ73" s="68"/>
      <c r="PR73" s="69"/>
      <c r="PT73" s="64"/>
      <c r="PU73" s="67"/>
      <c r="PV73" s="67"/>
      <c r="PW73" s="68"/>
      <c r="PX73" s="68"/>
      <c r="PY73" s="68"/>
      <c r="PZ73" s="69"/>
      <c r="QB73" s="64"/>
      <c r="QC73" s="67"/>
      <c r="QD73" s="67"/>
      <c r="QE73" s="68"/>
      <c r="QF73" s="68"/>
      <c r="QG73" s="68"/>
      <c r="QH73" s="69"/>
      <c r="QJ73" s="64"/>
      <c r="QK73" s="67"/>
      <c r="QL73" s="67"/>
      <c r="QM73" s="68"/>
      <c r="QN73" s="68"/>
      <c r="QO73" s="68"/>
      <c r="QP73" s="69"/>
      <c r="QR73" s="64"/>
      <c r="QS73" s="67"/>
      <c r="QT73" s="67"/>
      <c r="QU73" s="68"/>
      <c r="QV73" s="68"/>
      <c r="QW73" s="68"/>
      <c r="QX73" s="69"/>
      <c r="QZ73" s="64"/>
      <c r="RA73" s="67"/>
      <c r="RB73" s="67"/>
      <c r="RC73" s="68"/>
      <c r="RD73" s="68"/>
      <c r="RE73" s="68"/>
      <c r="RF73" s="69"/>
      <c r="RH73" s="64"/>
      <c r="RI73" s="67"/>
      <c r="RJ73" s="67"/>
      <c r="RK73" s="68"/>
      <c r="RL73" s="68"/>
      <c r="RM73" s="68"/>
      <c r="RN73" s="69"/>
      <c r="RP73" s="64"/>
      <c r="RQ73" s="67"/>
      <c r="RR73" s="67"/>
      <c r="RS73" s="68"/>
      <c r="RT73" s="68"/>
      <c r="RU73" s="68"/>
      <c r="RV73" s="69"/>
      <c r="RX73" s="64"/>
      <c r="RY73" s="67"/>
      <c r="RZ73" s="67"/>
      <c r="SA73" s="68"/>
      <c r="SB73" s="68"/>
      <c r="SC73" s="68"/>
      <c r="SD73" s="69"/>
      <c r="SF73" s="64"/>
      <c r="SG73" s="67"/>
      <c r="SH73" s="67"/>
      <c r="SI73" s="68"/>
      <c r="SJ73" s="68"/>
      <c r="SK73" s="68"/>
      <c r="SL73" s="69"/>
      <c r="SN73" s="64"/>
      <c r="SO73" s="67"/>
      <c r="SP73" s="67"/>
      <c r="SQ73" s="68"/>
      <c r="SR73" s="68"/>
      <c r="SS73" s="68"/>
      <c r="ST73" s="69"/>
      <c r="SV73" s="64"/>
      <c r="SW73" s="67"/>
      <c r="SX73" s="67"/>
      <c r="SY73" s="68"/>
      <c r="SZ73" s="68"/>
      <c r="TA73" s="68"/>
      <c r="TB73" s="69"/>
      <c r="TD73" s="64"/>
      <c r="TE73" s="67"/>
      <c r="TF73" s="67"/>
      <c r="TG73" s="68"/>
      <c r="TH73" s="68"/>
      <c r="TI73" s="68"/>
      <c r="TJ73" s="69"/>
      <c r="TL73" s="64"/>
      <c r="TM73" s="67"/>
      <c r="TN73" s="67"/>
      <c r="TO73" s="68"/>
      <c r="TP73" s="68"/>
      <c r="TQ73" s="68"/>
      <c r="TR73" s="69"/>
      <c r="TT73" s="64"/>
      <c r="TU73" s="67"/>
      <c r="TV73" s="67"/>
      <c r="TW73" s="68"/>
      <c r="TX73" s="68"/>
      <c r="TY73" s="68"/>
      <c r="TZ73" s="69"/>
      <c r="UB73" s="64"/>
      <c r="UC73" s="67"/>
      <c r="UD73" s="67"/>
      <c r="UE73" s="68"/>
      <c r="UF73" s="68"/>
      <c r="UG73" s="68"/>
      <c r="UH73" s="69"/>
      <c r="UJ73" s="64"/>
      <c r="UK73" s="67"/>
      <c r="UL73" s="67"/>
      <c r="UM73" s="68"/>
      <c r="UN73" s="68"/>
      <c r="UO73" s="68"/>
      <c r="UP73" s="69"/>
      <c r="UR73" s="64"/>
      <c r="US73" s="67"/>
      <c r="UT73" s="67"/>
      <c r="UU73" s="68"/>
      <c r="UV73" s="68"/>
      <c r="UW73" s="68"/>
      <c r="UX73" s="69"/>
      <c r="UZ73" s="64"/>
      <c r="VA73" s="67"/>
      <c r="VB73" s="67"/>
      <c r="VC73" s="68"/>
      <c r="VD73" s="68"/>
      <c r="VE73" s="68"/>
      <c r="VF73" s="69"/>
      <c r="VH73" s="64"/>
      <c r="VI73" s="67"/>
      <c r="VJ73" s="67"/>
      <c r="VK73" s="68"/>
      <c r="VL73" s="68"/>
      <c r="VM73" s="68"/>
      <c r="VN73" s="69"/>
      <c r="VP73" s="64"/>
      <c r="VQ73" s="67"/>
      <c r="VR73" s="67"/>
      <c r="VS73" s="68"/>
      <c r="VT73" s="68"/>
      <c r="VU73" s="68"/>
      <c r="VV73" s="69"/>
      <c r="VX73" s="64"/>
      <c r="VY73" s="67"/>
      <c r="VZ73" s="67"/>
      <c r="WA73" s="68"/>
      <c r="WB73" s="68"/>
      <c r="WC73" s="68"/>
      <c r="WD73" s="69"/>
      <c r="WF73" s="64"/>
      <c r="WG73" s="67"/>
      <c r="WH73" s="67"/>
      <c r="WI73" s="68"/>
      <c r="WJ73" s="68"/>
      <c r="WK73" s="68"/>
      <c r="WL73" s="69"/>
      <c r="WN73" s="64"/>
      <c r="WO73" s="67"/>
      <c r="WP73" s="67"/>
      <c r="WQ73" s="68"/>
      <c r="WR73" s="68"/>
      <c r="WS73" s="68"/>
      <c r="WT73" s="69"/>
      <c r="WV73" s="64"/>
      <c r="WW73" s="67"/>
      <c r="WX73" s="67"/>
      <c r="WY73" s="68"/>
      <c r="WZ73" s="68"/>
      <c r="XA73" s="68"/>
      <c r="XB73" s="69"/>
      <c r="XD73" s="64"/>
      <c r="XE73" s="67"/>
      <c r="XF73" s="67"/>
      <c r="XG73" s="68"/>
      <c r="XH73" s="68"/>
      <c r="XI73" s="68"/>
      <c r="XJ73" s="69"/>
      <c r="XL73" s="64"/>
      <c r="XM73" s="67"/>
      <c r="XN73" s="67"/>
      <c r="XO73" s="68"/>
      <c r="XP73" s="68"/>
      <c r="XQ73" s="68"/>
      <c r="XR73" s="69"/>
      <c r="XT73" s="64"/>
      <c r="XU73" s="67"/>
      <c r="XV73" s="67"/>
      <c r="XW73" s="68"/>
      <c r="XX73" s="68"/>
      <c r="XY73" s="68"/>
      <c r="XZ73" s="69"/>
      <c r="YB73" s="64"/>
      <c r="YC73" s="67"/>
      <c r="YD73" s="67"/>
      <c r="YE73" s="68"/>
      <c r="YF73" s="68"/>
      <c r="YG73" s="68"/>
      <c r="YH73" s="69"/>
      <c r="YJ73" s="64"/>
      <c r="YK73" s="67"/>
      <c r="YL73" s="67"/>
      <c r="YM73" s="68"/>
      <c r="YN73" s="68"/>
      <c r="YO73" s="68"/>
      <c r="YP73" s="69"/>
      <c r="YR73" s="64"/>
      <c r="YS73" s="67"/>
      <c r="YT73" s="67"/>
      <c r="YU73" s="68"/>
      <c r="YV73" s="68"/>
      <c r="YW73" s="68"/>
      <c r="YX73" s="69"/>
      <c r="YZ73" s="64"/>
      <c r="ZA73" s="67"/>
      <c r="ZB73" s="67"/>
      <c r="ZC73" s="68"/>
      <c r="ZD73" s="68"/>
      <c r="ZE73" s="68"/>
      <c r="ZF73" s="69"/>
      <c r="ZH73" s="64"/>
      <c r="ZI73" s="67"/>
      <c r="ZJ73" s="67"/>
      <c r="ZK73" s="68"/>
      <c r="ZL73" s="68"/>
      <c r="ZM73" s="68"/>
      <c r="ZN73" s="69"/>
      <c r="ZP73" s="64"/>
      <c r="ZQ73" s="67"/>
      <c r="ZR73" s="67"/>
      <c r="ZS73" s="68"/>
      <c r="ZT73" s="68"/>
      <c r="ZU73" s="68"/>
      <c r="ZV73" s="69"/>
      <c r="ZX73" s="64"/>
      <c r="ZY73" s="67"/>
      <c r="ZZ73" s="67"/>
      <c r="AAA73" s="68"/>
      <c r="AAB73" s="68"/>
      <c r="AAC73" s="68"/>
      <c r="AAD73" s="69"/>
      <c r="AAF73" s="64"/>
      <c r="AAG73" s="67"/>
      <c r="AAH73" s="67"/>
      <c r="AAI73" s="68"/>
      <c r="AAJ73" s="68"/>
      <c r="AAK73" s="68"/>
      <c r="AAL73" s="69"/>
      <c r="AAN73" s="64"/>
      <c r="AAO73" s="67"/>
      <c r="AAP73" s="67"/>
      <c r="AAQ73" s="68"/>
      <c r="AAR73" s="68"/>
      <c r="AAS73" s="68"/>
      <c r="AAT73" s="69"/>
      <c r="AAV73" s="64"/>
      <c r="AAW73" s="67"/>
      <c r="AAX73" s="67"/>
      <c r="AAY73" s="68"/>
      <c r="AAZ73" s="68"/>
      <c r="ABA73" s="68"/>
      <c r="ABB73" s="69"/>
      <c r="ABD73" s="64"/>
      <c r="ABE73" s="67"/>
      <c r="ABF73" s="67"/>
      <c r="ABG73" s="68"/>
      <c r="ABH73" s="68"/>
      <c r="ABI73" s="68"/>
      <c r="ABJ73" s="69"/>
      <c r="ABL73" s="64"/>
      <c r="ABM73" s="67"/>
      <c r="ABN73" s="67"/>
      <c r="ABO73" s="68"/>
      <c r="ABP73" s="68"/>
      <c r="ABQ73" s="68"/>
      <c r="ABR73" s="69"/>
      <c r="ABT73" s="64"/>
      <c r="ABU73" s="67"/>
      <c r="ABV73" s="67"/>
      <c r="ABW73" s="68"/>
      <c r="ABX73" s="68"/>
      <c r="ABY73" s="68"/>
      <c r="ABZ73" s="69"/>
      <c r="ACB73" s="64"/>
      <c r="ACC73" s="67"/>
      <c r="ACD73" s="67"/>
      <c r="ACE73" s="68"/>
      <c r="ACF73" s="68"/>
      <c r="ACG73" s="68"/>
      <c r="ACH73" s="69"/>
      <c r="ACJ73" s="64"/>
      <c r="ACK73" s="67"/>
      <c r="ACL73" s="67"/>
      <c r="ACM73" s="68"/>
      <c r="ACN73" s="68"/>
      <c r="ACO73" s="68"/>
      <c r="ACP73" s="69"/>
      <c r="ACR73" s="64"/>
      <c r="ACS73" s="67"/>
      <c r="ACT73" s="67"/>
      <c r="ACU73" s="68"/>
      <c r="ACV73" s="68"/>
      <c r="ACW73" s="68"/>
      <c r="ACX73" s="69"/>
      <c r="ACZ73" s="64"/>
      <c r="ADA73" s="67"/>
      <c r="ADB73" s="67"/>
      <c r="ADC73" s="68"/>
      <c r="ADD73" s="68"/>
      <c r="ADE73" s="68"/>
      <c r="ADF73" s="69"/>
      <c r="ADH73" s="64"/>
      <c r="ADI73" s="67"/>
      <c r="ADJ73" s="67"/>
      <c r="ADK73" s="68"/>
      <c r="ADL73" s="68"/>
      <c r="ADM73" s="68"/>
      <c r="ADN73" s="69"/>
      <c r="ADP73" s="64"/>
      <c r="ADQ73" s="67"/>
      <c r="ADR73" s="67"/>
      <c r="ADS73" s="68"/>
      <c r="ADT73" s="68"/>
      <c r="ADU73" s="68"/>
      <c r="ADV73" s="69"/>
      <c r="ADX73" s="64"/>
      <c r="ADY73" s="67"/>
      <c r="ADZ73" s="67"/>
      <c r="AEA73" s="68"/>
      <c r="AEB73" s="68"/>
      <c r="AEC73" s="68"/>
      <c r="AED73" s="69"/>
      <c r="AEF73" s="64"/>
      <c r="AEG73" s="67"/>
      <c r="AEH73" s="67"/>
      <c r="AEI73" s="68"/>
      <c r="AEJ73" s="68"/>
      <c r="AEK73" s="68"/>
      <c r="AEL73" s="69"/>
      <c r="AEN73" s="64"/>
      <c r="AEO73" s="67"/>
      <c r="AEP73" s="67"/>
      <c r="AEQ73" s="68"/>
      <c r="AER73" s="68"/>
      <c r="AES73" s="68"/>
      <c r="AET73" s="69"/>
      <c r="AEV73" s="64"/>
      <c r="AEW73" s="67"/>
      <c r="AEX73" s="67"/>
      <c r="AEY73" s="68"/>
      <c r="AEZ73" s="68"/>
      <c r="AFA73" s="68"/>
      <c r="AFB73" s="69"/>
      <c r="AFD73" s="64"/>
      <c r="AFE73" s="67"/>
      <c r="AFF73" s="67"/>
      <c r="AFG73" s="68"/>
      <c r="AFH73" s="68"/>
      <c r="AFI73" s="68"/>
      <c r="AFJ73" s="69"/>
      <c r="AFL73" s="64"/>
      <c r="AFM73" s="67"/>
      <c r="AFN73" s="67"/>
      <c r="AFO73" s="68"/>
      <c r="AFP73" s="68"/>
      <c r="AFQ73" s="68"/>
      <c r="AFR73" s="69"/>
      <c r="AFT73" s="64"/>
      <c r="AFU73" s="67"/>
      <c r="AFV73" s="67"/>
      <c r="AFW73" s="68"/>
      <c r="AFX73" s="68"/>
      <c r="AFY73" s="68"/>
      <c r="AFZ73" s="69"/>
      <c r="AGB73" s="64"/>
      <c r="AGC73" s="67"/>
      <c r="AGD73" s="67"/>
      <c r="AGE73" s="68"/>
      <c r="AGF73" s="68"/>
      <c r="AGG73" s="68"/>
      <c r="AGH73" s="69"/>
      <c r="AGJ73" s="64"/>
      <c r="AGK73" s="67"/>
      <c r="AGL73" s="67"/>
      <c r="AGM73" s="68"/>
      <c r="AGN73" s="68"/>
      <c r="AGO73" s="68"/>
      <c r="AGP73" s="69"/>
      <c r="AGR73" s="64"/>
      <c r="AGS73" s="67"/>
      <c r="AGT73" s="67"/>
      <c r="AGU73" s="68"/>
      <c r="AGV73" s="68"/>
      <c r="AGW73" s="68"/>
      <c r="AGX73" s="69"/>
      <c r="AGZ73" s="64"/>
      <c r="AHA73" s="67"/>
      <c r="AHB73" s="67"/>
      <c r="AHC73" s="68"/>
      <c r="AHD73" s="68"/>
      <c r="AHE73" s="68"/>
      <c r="AHF73" s="69"/>
      <c r="AHH73" s="64"/>
      <c r="AHI73" s="67"/>
      <c r="AHJ73" s="67"/>
      <c r="AHK73" s="68"/>
      <c r="AHL73" s="68"/>
      <c r="AHM73" s="68"/>
      <c r="AHN73" s="69"/>
      <c r="AHP73" s="64"/>
      <c r="AHQ73" s="67"/>
      <c r="AHR73" s="67"/>
      <c r="AHS73" s="68"/>
      <c r="AHT73" s="68"/>
      <c r="AHU73" s="68"/>
      <c r="AHV73" s="69"/>
      <c r="AHX73" s="64"/>
      <c r="AHY73" s="67"/>
      <c r="AHZ73" s="67"/>
      <c r="AIA73" s="68"/>
      <c r="AIB73" s="68"/>
      <c r="AIC73" s="68"/>
      <c r="AID73" s="69"/>
      <c r="AIF73" s="64"/>
      <c r="AIG73" s="67"/>
      <c r="AIH73" s="67"/>
      <c r="AII73" s="68"/>
      <c r="AIJ73" s="68"/>
      <c r="AIK73" s="68"/>
      <c r="AIL73" s="69"/>
      <c r="AIN73" s="64"/>
      <c r="AIO73" s="67"/>
      <c r="AIP73" s="67"/>
      <c r="AIQ73" s="68"/>
      <c r="AIR73" s="68"/>
      <c r="AIS73" s="68"/>
      <c r="AIT73" s="69"/>
      <c r="AIV73" s="64"/>
      <c r="AIW73" s="67"/>
      <c r="AIX73" s="67"/>
      <c r="AIY73" s="68"/>
      <c r="AIZ73" s="68"/>
      <c r="AJA73" s="68"/>
      <c r="AJB73" s="69"/>
      <c r="AJD73" s="64"/>
      <c r="AJE73" s="67"/>
      <c r="AJF73" s="67"/>
      <c r="AJG73" s="68"/>
      <c r="AJH73" s="68"/>
      <c r="AJI73" s="68"/>
      <c r="AJJ73" s="69"/>
      <c r="AJL73" s="64"/>
      <c r="AJM73" s="67"/>
      <c r="AJN73" s="67"/>
      <c r="AJO73" s="68"/>
      <c r="AJP73" s="68"/>
      <c r="AJQ73" s="68"/>
      <c r="AJR73" s="69"/>
      <c r="AJT73" s="64"/>
      <c r="AJU73" s="67"/>
      <c r="AJV73" s="67"/>
      <c r="AJW73" s="68"/>
      <c r="AJX73" s="68"/>
      <c r="AJY73" s="68"/>
      <c r="AJZ73" s="69"/>
      <c r="AKB73" s="64"/>
      <c r="AKC73" s="67"/>
      <c r="AKD73" s="67"/>
      <c r="AKE73" s="68"/>
      <c r="AKF73" s="68"/>
      <c r="AKG73" s="68"/>
      <c r="AKH73" s="69"/>
      <c r="AKJ73" s="64"/>
      <c r="AKK73" s="67"/>
      <c r="AKL73" s="67"/>
      <c r="AKM73" s="68"/>
      <c r="AKN73" s="68"/>
      <c r="AKO73" s="68"/>
      <c r="AKP73" s="69"/>
      <c r="AKR73" s="64"/>
      <c r="AKS73" s="67"/>
      <c r="AKT73" s="67"/>
      <c r="AKU73" s="68"/>
      <c r="AKV73" s="68"/>
      <c r="AKW73" s="68"/>
      <c r="AKX73" s="69"/>
      <c r="AKZ73" s="64"/>
      <c r="ALA73" s="67"/>
      <c r="ALB73" s="67"/>
      <c r="ALC73" s="68"/>
      <c r="ALD73" s="68"/>
      <c r="ALE73" s="68"/>
      <c r="ALF73" s="69"/>
      <c r="ALH73" s="64"/>
      <c r="ALI73" s="67"/>
      <c r="ALJ73" s="67"/>
      <c r="ALK73" s="68"/>
      <c r="ALL73" s="68"/>
      <c r="ALM73" s="68"/>
      <c r="ALN73" s="69"/>
      <c r="ALP73" s="64"/>
      <c r="ALQ73" s="67"/>
      <c r="ALR73" s="67"/>
      <c r="ALS73" s="68"/>
      <c r="ALT73" s="68"/>
      <c r="ALU73" s="68"/>
      <c r="ALV73" s="69"/>
      <c r="ALX73" s="64"/>
      <c r="ALY73" s="67"/>
      <c r="ALZ73" s="67"/>
      <c r="AMA73" s="68"/>
      <c r="AMB73" s="68"/>
      <c r="AMC73" s="68"/>
      <c r="AMD73" s="69"/>
      <c r="AMF73" s="64"/>
      <c r="AMG73" s="67"/>
      <c r="AMH73" s="67"/>
      <c r="AMI73" s="68"/>
      <c r="AMJ73" s="68"/>
      <c r="AMK73" s="68"/>
      <c r="AML73" s="69"/>
      <c r="AMN73" s="64"/>
      <c r="AMO73" s="67"/>
      <c r="AMP73" s="67"/>
      <c r="AMQ73" s="68"/>
      <c r="AMR73" s="68"/>
      <c r="AMS73" s="68"/>
      <c r="AMT73" s="69"/>
      <c r="AMV73" s="64"/>
      <c r="AMW73" s="67"/>
      <c r="AMX73" s="67"/>
      <c r="AMY73" s="68"/>
      <c r="AMZ73" s="68"/>
      <c r="ANA73" s="68"/>
      <c r="ANB73" s="69"/>
      <c r="AND73" s="64"/>
      <c r="ANE73" s="67"/>
      <c r="ANF73" s="67"/>
      <c r="ANG73" s="68"/>
      <c r="ANH73" s="68"/>
      <c r="ANI73" s="68"/>
      <c r="ANJ73" s="69"/>
      <c r="ANL73" s="64"/>
      <c r="ANM73" s="67"/>
      <c r="ANN73" s="67"/>
      <c r="ANO73" s="68"/>
      <c r="ANP73" s="68"/>
      <c r="ANQ73" s="68"/>
      <c r="ANR73" s="69"/>
      <c r="ANT73" s="64"/>
      <c r="ANU73" s="67"/>
      <c r="ANV73" s="67"/>
      <c r="ANW73" s="68"/>
      <c r="ANX73" s="68"/>
      <c r="ANY73" s="68"/>
      <c r="ANZ73" s="69"/>
      <c r="AOB73" s="64"/>
      <c r="AOC73" s="67"/>
      <c r="AOD73" s="67"/>
      <c r="AOE73" s="68"/>
      <c r="AOF73" s="68"/>
      <c r="AOG73" s="68"/>
      <c r="AOH73" s="69"/>
      <c r="AOJ73" s="64"/>
      <c r="AOK73" s="67"/>
      <c r="AOL73" s="67"/>
      <c r="AOM73" s="68"/>
      <c r="AON73" s="68"/>
      <c r="AOO73" s="68"/>
      <c r="AOP73" s="69"/>
      <c r="AOR73" s="64"/>
      <c r="AOS73" s="67"/>
      <c r="AOT73" s="67"/>
      <c r="AOU73" s="68"/>
      <c r="AOV73" s="68"/>
      <c r="AOW73" s="68"/>
      <c r="AOX73" s="69"/>
      <c r="AOZ73" s="64"/>
      <c r="APA73" s="67"/>
      <c r="APB73" s="67"/>
      <c r="APC73" s="68"/>
      <c r="APD73" s="68"/>
      <c r="APE73" s="68"/>
      <c r="APF73" s="69"/>
      <c r="APH73" s="64"/>
      <c r="API73" s="67"/>
      <c r="APJ73" s="67"/>
      <c r="APK73" s="68"/>
      <c r="APL73" s="68"/>
      <c r="APM73" s="68"/>
      <c r="APN73" s="69"/>
      <c r="APP73" s="64"/>
      <c r="APQ73" s="67"/>
      <c r="APR73" s="67"/>
      <c r="APS73" s="68"/>
      <c r="APT73" s="68"/>
      <c r="APU73" s="68"/>
      <c r="APV73" s="69"/>
      <c r="APX73" s="64"/>
      <c r="APY73" s="67"/>
      <c r="APZ73" s="67"/>
      <c r="AQA73" s="68"/>
      <c r="AQB73" s="68"/>
      <c r="AQC73" s="68"/>
      <c r="AQD73" s="69"/>
      <c r="AQF73" s="64"/>
      <c r="AQG73" s="67"/>
      <c r="AQH73" s="67"/>
      <c r="AQI73" s="68"/>
      <c r="AQJ73" s="68"/>
      <c r="AQK73" s="68"/>
      <c r="AQL73" s="69"/>
      <c r="AQN73" s="64"/>
      <c r="AQO73" s="67"/>
      <c r="AQP73" s="67"/>
      <c r="AQQ73" s="68"/>
      <c r="AQR73" s="68"/>
      <c r="AQS73" s="68"/>
      <c r="AQT73" s="69"/>
      <c r="AQV73" s="64"/>
      <c r="AQW73" s="67"/>
      <c r="AQX73" s="67"/>
      <c r="AQY73" s="68"/>
      <c r="AQZ73" s="68"/>
      <c r="ARA73" s="68"/>
      <c r="ARB73" s="69"/>
      <c r="ARD73" s="64"/>
      <c r="ARE73" s="67"/>
      <c r="ARF73" s="67"/>
      <c r="ARG73" s="68"/>
      <c r="ARH73" s="68"/>
      <c r="ARI73" s="68"/>
      <c r="ARJ73" s="69"/>
      <c r="ARL73" s="64"/>
      <c r="ARM73" s="67"/>
      <c r="ARN73" s="67"/>
      <c r="ARO73" s="68"/>
      <c r="ARP73" s="68"/>
      <c r="ARQ73" s="68"/>
      <c r="ARR73" s="69"/>
      <c r="ART73" s="64"/>
      <c r="ARU73" s="67"/>
      <c r="ARV73" s="67"/>
      <c r="ARW73" s="68"/>
      <c r="ARX73" s="68"/>
      <c r="ARY73" s="68"/>
      <c r="ARZ73" s="69"/>
      <c r="ASB73" s="64"/>
      <c r="ASC73" s="67"/>
      <c r="ASD73" s="67"/>
      <c r="ASE73" s="68"/>
      <c r="ASF73" s="68"/>
      <c r="ASG73" s="68"/>
      <c r="ASH73" s="69"/>
      <c r="ASJ73" s="64"/>
      <c r="ASK73" s="67"/>
      <c r="ASL73" s="67"/>
      <c r="ASM73" s="68"/>
      <c r="ASN73" s="68"/>
      <c r="ASO73" s="68"/>
      <c r="ASP73" s="69"/>
      <c r="ASR73" s="64"/>
      <c r="ASS73" s="67"/>
      <c r="AST73" s="67"/>
      <c r="ASU73" s="68"/>
      <c r="ASV73" s="68"/>
      <c r="ASW73" s="68"/>
      <c r="ASX73" s="69"/>
      <c r="ASZ73" s="64"/>
      <c r="ATA73" s="67"/>
      <c r="ATB73" s="67"/>
      <c r="ATC73" s="68"/>
      <c r="ATD73" s="68"/>
      <c r="ATE73" s="68"/>
      <c r="ATF73" s="69"/>
      <c r="ATH73" s="64"/>
      <c r="ATI73" s="67"/>
      <c r="ATJ73" s="67"/>
      <c r="ATK73" s="68"/>
      <c r="ATL73" s="68"/>
      <c r="ATM73" s="68"/>
      <c r="ATN73" s="69"/>
      <c r="ATP73" s="64"/>
      <c r="ATQ73" s="67"/>
      <c r="ATR73" s="67"/>
      <c r="ATS73" s="68"/>
      <c r="ATT73" s="68"/>
      <c r="ATU73" s="68"/>
      <c r="ATV73" s="69"/>
      <c r="ATX73" s="64"/>
      <c r="ATY73" s="67"/>
      <c r="ATZ73" s="67"/>
      <c r="AUA73" s="68"/>
      <c r="AUB73" s="68"/>
      <c r="AUC73" s="68"/>
      <c r="AUD73" s="69"/>
      <c r="AUF73" s="64"/>
      <c r="AUG73" s="67"/>
      <c r="AUH73" s="67"/>
      <c r="AUI73" s="68"/>
      <c r="AUJ73" s="68"/>
      <c r="AUK73" s="68"/>
      <c r="AUL73" s="69"/>
      <c r="AUN73" s="64"/>
      <c r="AUO73" s="67"/>
      <c r="AUP73" s="67"/>
      <c r="AUQ73" s="68"/>
      <c r="AUR73" s="68"/>
      <c r="AUS73" s="68"/>
      <c r="AUT73" s="69"/>
      <c r="AUV73" s="64"/>
      <c r="AUW73" s="67"/>
      <c r="AUX73" s="67"/>
      <c r="AUY73" s="68"/>
      <c r="AUZ73" s="68"/>
      <c r="AVA73" s="68"/>
      <c r="AVB73" s="69"/>
      <c r="AVD73" s="64"/>
      <c r="AVE73" s="67"/>
      <c r="AVF73" s="67"/>
      <c r="AVG73" s="68"/>
      <c r="AVH73" s="68"/>
      <c r="AVI73" s="68"/>
      <c r="AVJ73" s="69"/>
      <c r="AVL73" s="64"/>
      <c r="AVM73" s="67"/>
      <c r="AVN73" s="67"/>
      <c r="AVO73" s="68"/>
      <c r="AVP73" s="68"/>
      <c r="AVQ73" s="68"/>
      <c r="AVR73" s="69"/>
      <c r="AVT73" s="64"/>
      <c r="AVU73" s="67"/>
      <c r="AVV73" s="67"/>
      <c r="AVW73" s="68"/>
      <c r="AVX73" s="68"/>
      <c r="AVY73" s="68"/>
      <c r="AVZ73" s="69"/>
      <c r="AWB73" s="64"/>
      <c r="AWC73" s="67"/>
      <c r="AWD73" s="67"/>
      <c r="AWE73" s="68"/>
      <c r="AWF73" s="68"/>
      <c r="AWG73" s="68"/>
      <c r="AWH73" s="69"/>
      <c r="AWJ73" s="64"/>
      <c r="AWK73" s="67"/>
      <c r="AWL73" s="67"/>
      <c r="AWM73" s="68"/>
      <c r="AWN73" s="68"/>
      <c r="AWO73" s="68"/>
      <c r="AWP73" s="69"/>
      <c r="AWR73" s="64"/>
      <c r="AWS73" s="67"/>
      <c r="AWT73" s="67"/>
      <c r="AWU73" s="68"/>
      <c r="AWV73" s="68"/>
      <c r="AWW73" s="68"/>
      <c r="AWX73" s="69"/>
      <c r="AWZ73" s="64"/>
      <c r="AXA73" s="67"/>
      <c r="AXB73" s="67"/>
      <c r="AXC73" s="68"/>
      <c r="AXD73" s="68"/>
      <c r="AXE73" s="68"/>
      <c r="AXF73" s="69"/>
      <c r="AXH73" s="64"/>
      <c r="AXI73" s="67"/>
      <c r="AXJ73" s="67"/>
      <c r="AXK73" s="68"/>
      <c r="AXL73" s="68"/>
      <c r="AXM73" s="68"/>
      <c r="AXN73" s="69"/>
      <c r="AXP73" s="64"/>
      <c r="AXQ73" s="67"/>
      <c r="AXR73" s="67"/>
      <c r="AXS73" s="68"/>
      <c r="AXT73" s="68"/>
      <c r="AXU73" s="68"/>
      <c r="AXV73" s="69"/>
      <c r="AXX73" s="64"/>
      <c r="AXY73" s="67"/>
      <c r="AXZ73" s="67"/>
      <c r="AYA73" s="68"/>
      <c r="AYB73" s="68"/>
      <c r="AYC73" s="68"/>
      <c r="AYD73" s="69"/>
      <c r="AYF73" s="64"/>
      <c r="AYG73" s="67"/>
      <c r="AYH73" s="67"/>
      <c r="AYI73" s="68"/>
      <c r="AYJ73" s="68"/>
      <c r="AYK73" s="68"/>
      <c r="AYL73" s="69"/>
      <c r="AYN73" s="64"/>
      <c r="AYO73" s="67"/>
      <c r="AYP73" s="67"/>
      <c r="AYQ73" s="68"/>
      <c r="AYR73" s="68"/>
      <c r="AYS73" s="68"/>
      <c r="AYT73" s="69"/>
      <c r="AYV73" s="64"/>
      <c r="AYW73" s="67"/>
      <c r="AYX73" s="67"/>
      <c r="AYY73" s="68"/>
      <c r="AYZ73" s="68"/>
      <c r="AZA73" s="68"/>
      <c r="AZB73" s="69"/>
      <c r="AZD73" s="64"/>
      <c r="AZE73" s="67"/>
      <c r="AZF73" s="67"/>
      <c r="AZG73" s="68"/>
      <c r="AZH73" s="68"/>
      <c r="AZI73" s="68"/>
      <c r="AZJ73" s="69"/>
      <c r="AZL73" s="64"/>
      <c r="AZM73" s="67"/>
      <c r="AZN73" s="67"/>
      <c r="AZO73" s="68"/>
      <c r="AZP73" s="68"/>
      <c r="AZQ73" s="68"/>
      <c r="AZR73" s="69"/>
      <c r="AZT73" s="64"/>
      <c r="AZU73" s="67"/>
      <c r="AZV73" s="67"/>
      <c r="AZW73" s="68"/>
      <c r="AZX73" s="68"/>
      <c r="AZY73" s="68"/>
      <c r="AZZ73" s="69"/>
      <c r="BAB73" s="64"/>
      <c r="BAC73" s="67"/>
      <c r="BAD73" s="67"/>
      <c r="BAE73" s="68"/>
      <c r="BAF73" s="68"/>
      <c r="BAG73" s="68"/>
      <c r="BAH73" s="69"/>
      <c r="BAJ73" s="64"/>
      <c r="BAK73" s="67"/>
      <c r="BAL73" s="67"/>
      <c r="BAM73" s="68"/>
      <c r="BAN73" s="68"/>
      <c r="BAO73" s="68"/>
      <c r="BAP73" s="69"/>
      <c r="BAR73" s="64"/>
      <c r="BAS73" s="67"/>
      <c r="BAT73" s="67"/>
      <c r="BAU73" s="68"/>
      <c r="BAV73" s="68"/>
      <c r="BAW73" s="68"/>
      <c r="BAX73" s="69"/>
      <c r="BAZ73" s="64"/>
      <c r="BBA73" s="67"/>
      <c r="BBB73" s="67"/>
      <c r="BBC73" s="68"/>
      <c r="BBD73" s="68"/>
      <c r="BBE73" s="68"/>
      <c r="BBF73" s="69"/>
      <c r="BBH73" s="64"/>
      <c r="BBI73" s="67"/>
      <c r="BBJ73" s="67"/>
      <c r="BBK73" s="68"/>
      <c r="BBL73" s="68"/>
      <c r="BBM73" s="68"/>
      <c r="BBN73" s="69"/>
      <c r="BBP73" s="64"/>
      <c r="BBQ73" s="67"/>
      <c r="BBR73" s="67"/>
      <c r="BBS73" s="68"/>
      <c r="BBT73" s="68"/>
      <c r="BBU73" s="68"/>
      <c r="BBV73" s="69"/>
      <c r="BBX73" s="64"/>
      <c r="BBY73" s="67"/>
      <c r="BBZ73" s="67"/>
      <c r="BCA73" s="68"/>
      <c r="BCB73" s="68"/>
      <c r="BCC73" s="68"/>
      <c r="BCD73" s="69"/>
      <c r="BCF73" s="64"/>
      <c r="BCG73" s="67"/>
      <c r="BCH73" s="67"/>
      <c r="BCI73" s="68"/>
      <c r="BCJ73" s="68"/>
      <c r="BCK73" s="68"/>
      <c r="BCL73" s="69"/>
      <c r="BCN73" s="64"/>
      <c r="BCO73" s="67"/>
      <c r="BCP73" s="67"/>
      <c r="BCQ73" s="68"/>
      <c r="BCR73" s="68"/>
      <c r="BCS73" s="68"/>
      <c r="BCT73" s="69"/>
      <c r="BCV73" s="64"/>
      <c r="BCW73" s="67"/>
      <c r="BCX73" s="67"/>
      <c r="BCY73" s="68"/>
      <c r="BCZ73" s="68"/>
      <c r="BDA73" s="68"/>
      <c r="BDB73" s="69"/>
      <c r="BDD73" s="64"/>
      <c r="BDE73" s="67"/>
      <c r="BDF73" s="67"/>
      <c r="BDG73" s="68"/>
      <c r="BDH73" s="68"/>
      <c r="BDI73" s="68"/>
      <c r="BDJ73" s="69"/>
      <c r="BDL73" s="64"/>
      <c r="BDM73" s="67"/>
      <c r="BDN73" s="67"/>
      <c r="BDO73" s="68"/>
      <c r="BDP73" s="68"/>
      <c r="BDQ73" s="68"/>
      <c r="BDR73" s="69"/>
      <c r="BDT73" s="64"/>
      <c r="BDU73" s="67"/>
      <c r="BDV73" s="67"/>
      <c r="BDW73" s="68"/>
      <c r="BDX73" s="68"/>
      <c r="BDY73" s="68"/>
      <c r="BDZ73" s="69"/>
      <c r="BEB73" s="64"/>
      <c r="BEC73" s="67"/>
      <c r="BED73" s="67"/>
      <c r="BEE73" s="68"/>
      <c r="BEF73" s="68"/>
      <c r="BEG73" s="68"/>
      <c r="BEH73" s="69"/>
      <c r="BEJ73" s="64"/>
      <c r="BEK73" s="67"/>
      <c r="BEL73" s="67"/>
      <c r="BEM73" s="68"/>
      <c r="BEN73" s="68"/>
      <c r="BEO73" s="68"/>
      <c r="BEP73" s="69"/>
      <c r="BER73" s="64"/>
      <c r="BES73" s="67"/>
      <c r="BET73" s="67"/>
      <c r="BEU73" s="68"/>
      <c r="BEV73" s="68"/>
      <c r="BEW73" s="68"/>
      <c r="BEX73" s="69"/>
      <c r="BEZ73" s="64"/>
      <c r="BFA73" s="67"/>
      <c r="BFB73" s="67"/>
      <c r="BFC73" s="68"/>
      <c r="BFD73" s="68"/>
      <c r="BFE73" s="68"/>
      <c r="BFF73" s="69"/>
      <c r="BFH73" s="64"/>
      <c r="BFI73" s="67"/>
      <c r="BFJ73" s="67"/>
      <c r="BFK73" s="68"/>
      <c r="BFL73" s="68"/>
      <c r="BFM73" s="68"/>
      <c r="BFN73" s="69"/>
      <c r="BFP73" s="64"/>
      <c r="BFQ73" s="67"/>
      <c r="BFR73" s="67"/>
      <c r="BFS73" s="68"/>
      <c r="BFT73" s="68"/>
      <c r="BFU73" s="68"/>
      <c r="BFV73" s="69"/>
      <c r="BFX73" s="64"/>
      <c r="BFY73" s="67"/>
      <c r="BFZ73" s="67"/>
      <c r="BGA73" s="68"/>
      <c r="BGB73" s="68"/>
      <c r="BGC73" s="68"/>
      <c r="BGD73" s="69"/>
      <c r="BGF73" s="64"/>
      <c r="BGG73" s="67"/>
      <c r="BGH73" s="67"/>
      <c r="BGI73" s="68"/>
      <c r="BGJ73" s="68"/>
      <c r="BGK73" s="68"/>
      <c r="BGL73" s="69"/>
      <c r="BGN73" s="64"/>
      <c r="BGO73" s="67"/>
      <c r="BGP73" s="67"/>
      <c r="BGQ73" s="68"/>
      <c r="BGR73" s="68"/>
      <c r="BGS73" s="68"/>
      <c r="BGT73" s="69"/>
      <c r="BGV73" s="64"/>
      <c r="BGW73" s="67"/>
      <c r="BGX73" s="67"/>
      <c r="BGY73" s="68"/>
      <c r="BGZ73" s="68"/>
      <c r="BHA73" s="68"/>
      <c r="BHB73" s="69"/>
      <c r="BHD73" s="64"/>
      <c r="BHE73" s="67"/>
      <c r="BHF73" s="67"/>
      <c r="BHG73" s="68"/>
      <c r="BHH73" s="68"/>
      <c r="BHI73" s="68"/>
      <c r="BHJ73" s="69"/>
      <c r="BHL73" s="64"/>
      <c r="BHM73" s="67"/>
      <c r="BHN73" s="67"/>
      <c r="BHO73" s="68"/>
      <c r="BHP73" s="68"/>
      <c r="BHQ73" s="68"/>
      <c r="BHR73" s="69"/>
      <c r="BHT73" s="64"/>
      <c r="BHU73" s="67"/>
      <c r="BHV73" s="67"/>
      <c r="BHW73" s="68"/>
      <c r="BHX73" s="68"/>
      <c r="BHY73" s="68"/>
      <c r="BHZ73" s="69"/>
      <c r="BIB73" s="64"/>
      <c r="BIC73" s="67"/>
      <c r="BID73" s="67"/>
      <c r="BIE73" s="68"/>
      <c r="BIF73" s="68"/>
      <c r="BIG73" s="68"/>
      <c r="BIH73" s="69"/>
      <c r="BIJ73" s="64"/>
      <c r="BIK73" s="67"/>
      <c r="BIL73" s="67"/>
      <c r="BIM73" s="68"/>
      <c r="BIN73" s="68"/>
      <c r="BIO73" s="68"/>
      <c r="BIP73" s="69"/>
      <c r="BIR73" s="64"/>
      <c r="BIS73" s="67"/>
      <c r="BIT73" s="67"/>
      <c r="BIU73" s="68"/>
      <c r="BIV73" s="68"/>
      <c r="BIW73" s="68"/>
      <c r="BIX73" s="69"/>
      <c r="BIZ73" s="64"/>
      <c r="BJA73" s="67"/>
      <c r="BJB73" s="67"/>
      <c r="BJC73" s="68"/>
      <c r="BJD73" s="68"/>
      <c r="BJE73" s="68"/>
      <c r="BJF73" s="69"/>
      <c r="BJH73" s="64"/>
      <c r="BJI73" s="67"/>
      <c r="BJJ73" s="67"/>
      <c r="BJK73" s="68"/>
      <c r="BJL73" s="68"/>
      <c r="BJM73" s="68"/>
      <c r="BJN73" s="69"/>
      <c r="BJP73" s="64"/>
      <c r="BJQ73" s="67"/>
      <c r="BJR73" s="67"/>
      <c r="BJS73" s="68"/>
      <c r="BJT73" s="68"/>
      <c r="BJU73" s="68"/>
      <c r="BJV73" s="69"/>
      <c r="BJX73" s="64"/>
      <c r="BJY73" s="67"/>
      <c r="BJZ73" s="67"/>
      <c r="BKA73" s="68"/>
      <c r="BKB73" s="68"/>
      <c r="BKC73" s="68"/>
      <c r="BKD73" s="69"/>
      <c r="BKF73" s="64"/>
      <c r="BKG73" s="67"/>
      <c r="BKH73" s="67"/>
      <c r="BKI73" s="68"/>
      <c r="BKJ73" s="68"/>
      <c r="BKK73" s="68"/>
      <c r="BKL73" s="69"/>
      <c r="BKN73" s="64"/>
      <c r="BKO73" s="67"/>
      <c r="BKP73" s="67"/>
      <c r="BKQ73" s="68"/>
      <c r="BKR73" s="68"/>
      <c r="BKS73" s="68"/>
      <c r="BKT73" s="69"/>
      <c r="BKV73" s="64"/>
      <c r="BKW73" s="67"/>
      <c r="BKX73" s="67"/>
      <c r="BKY73" s="68"/>
      <c r="BKZ73" s="68"/>
      <c r="BLA73" s="68"/>
      <c r="BLB73" s="69"/>
      <c r="BLD73" s="64"/>
      <c r="BLE73" s="67"/>
      <c r="BLF73" s="67"/>
      <c r="BLG73" s="68"/>
      <c r="BLH73" s="68"/>
      <c r="BLI73" s="68"/>
      <c r="BLJ73" s="69"/>
      <c r="BLL73" s="64"/>
      <c r="BLM73" s="67"/>
      <c r="BLN73" s="67"/>
      <c r="BLO73" s="68"/>
      <c r="BLP73" s="68"/>
      <c r="BLQ73" s="68"/>
      <c r="BLR73" s="69"/>
      <c r="BLT73" s="64"/>
      <c r="BLU73" s="67"/>
      <c r="BLV73" s="67"/>
      <c r="BLW73" s="68"/>
      <c r="BLX73" s="68"/>
      <c r="BLY73" s="68"/>
      <c r="BLZ73" s="69"/>
      <c r="BMB73" s="64"/>
      <c r="BMC73" s="67"/>
      <c r="BMD73" s="67"/>
      <c r="BME73" s="68"/>
      <c r="BMF73" s="68"/>
      <c r="BMG73" s="68"/>
      <c r="BMH73" s="69"/>
      <c r="BMJ73" s="64"/>
      <c r="BMK73" s="67"/>
      <c r="BML73" s="67"/>
      <c r="BMM73" s="68"/>
      <c r="BMN73" s="68"/>
      <c r="BMO73" s="68"/>
      <c r="BMP73" s="69"/>
      <c r="BMR73" s="64"/>
      <c r="BMS73" s="67"/>
      <c r="BMT73" s="67"/>
      <c r="BMU73" s="68"/>
      <c r="BMV73" s="68"/>
      <c r="BMW73" s="68"/>
      <c r="BMX73" s="69"/>
      <c r="BMZ73" s="64"/>
      <c r="BNA73" s="67"/>
      <c r="BNB73" s="67"/>
      <c r="BNC73" s="68"/>
      <c r="BND73" s="68"/>
      <c r="BNE73" s="68"/>
      <c r="BNF73" s="69"/>
      <c r="BNH73" s="64"/>
      <c r="BNI73" s="67"/>
      <c r="BNJ73" s="67"/>
      <c r="BNK73" s="68"/>
      <c r="BNL73" s="68"/>
      <c r="BNM73" s="68"/>
      <c r="BNN73" s="69"/>
      <c r="BNP73" s="64"/>
      <c r="BNQ73" s="67"/>
      <c r="BNR73" s="67"/>
      <c r="BNS73" s="68"/>
      <c r="BNT73" s="68"/>
      <c r="BNU73" s="68"/>
      <c r="BNV73" s="69"/>
      <c r="BNX73" s="64"/>
      <c r="BNY73" s="67"/>
      <c r="BNZ73" s="67"/>
      <c r="BOA73" s="68"/>
      <c r="BOB73" s="68"/>
      <c r="BOC73" s="68"/>
      <c r="BOD73" s="69"/>
      <c r="BOF73" s="64"/>
      <c r="BOG73" s="67"/>
      <c r="BOH73" s="67"/>
      <c r="BOI73" s="68"/>
      <c r="BOJ73" s="68"/>
      <c r="BOK73" s="68"/>
      <c r="BOL73" s="69"/>
      <c r="BON73" s="64"/>
      <c r="BOO73" s="67"/>
      <c r="BOP73" s="67"/>
      <c r="BOQ73" s="68"/>
      <c r="BOR73" s="68"/>
      <c r="BOS73" s="68"/>
      <c r="BOT73" s="69"/>
      <c r="BOV73" s="64"/>
      <c r="BOW73" s="67"/>
      <c r="BOX73" s="67"/>
      <c r="BOY73" s="68"/>
      <c r="BOZ73" s="68"/>
      <c r="BPA73" s="68"/>
      <c r="BPB73" s="69"/>
      <c r="BPD73" s="64"/>
      <c r="BPE73" s="67"/>
      <c r="BPF73" s="67"/>
      <c r="BPG73" s="68"/>
      <c r="BPH73" s="68"/>
      <c r="BPI73" s="68"/>
      <c r="BPJ73" s="69"/>
      <c r="BPL73" s="64"/>
      <c r="BPM73" s="67"/>
      <c r="BPN73" s="67"/>
      <c r="BPO73" s="68"/>
      <c r="BPP73" s="68"/>
      <c r="BPQ73" s="68"/>
      <c r="BPR73" s="69"/>
      <c r="BPT73" s="64"/>
      <c r="BPU73" s="67"/>
      <c r="BPV73" s="67"/>
      <c r="BPW73" s="68"/>
      <c r="BPX73" s="68"/>
      <c r="BPY73" s="68"/>
      <c r="BPZ73" s="69"/>
      <c r="BQB73" s="64"/>
      <c r="BQC73" s="67"/>
      <c r="BQD73" s="67"/>
      <c r="BQE73" s="68"/>
      <c r="BQF73" s="68"/>
      <c r="BQG73" s="68"/>
      <c r="BQH73" s="69"/>
      <c r="BQJ73" s="64"/>
      <c r="BQK73" s="67"/>
      <c r="BQL73" s="67"/>
      <c r="BQM73" s="68"/>
      <c r="BQN73" s="68"/>
      <c r="BQO73" s="68"/>
      <c r="BQP73" s="69"/>
      <c r="BQR73" s="64"/>
      <c r="BQS73" s="67"/>
      <c r="BQT73" s="67"/>
      <c r="BQU73" s="68"/>
      <c r="BQV73" s="68"/>
      <c r="BQW73" s="68"/>
      <c r="BQX73" s="69"/>
      <c r="BQZ73" s="64"/>
      <c r="BRA73" s="67"/>
      <c r="BRB73" s="67"/>
      <c r="BRC73" s="68"/>
      <c r="BRD73" s="68"/>
      <c r="BRE73" s="68"/>
      <c r="BRF73" s="69"/>
      <c r="BRH73" s="64"/>
      <c r="BRI73" s="67"/>
      <c r="BRJ73" s="67"/>
      <c r="BRK73" s="68"/>
      <c r="BRL73" s="68"/>
      <c r="BRM73" s="68"/>
      <c r="BRN73" s="69"/>
      <c r="BRP73" s="64"/>
      <c r="BRQ73" s="67"/>
      <c r="BRR73" s="67"/>
      <c r="BRS73" s="68"/>
      <c r="BRT73" s="68"/>
      <c r="BRU73" s="68"/>
      <c r="BRV73" s="69"/>
      <c r="BRX73" s="64"/>
      <c r="BRY73" s="67"/>
      <c r="BRZ73" s="67"/>
      <c r="BSA73" s="68"/>
      <c r="BSB73" s="68"/>
      <c r="BSC73" s="68"/>
      <c r="BSD73" s="69"/>
      <c r="BSF73" s="64"/>
      <c r="BSG73" s="67"/>
      <c r="BSH73" s="67"/>
      <c r="BSI73" s="68"/>
      <c r="BSJ73" s="68"/>
      <c r="BSK73" s="68"/>
      <c r="BSL73" s="69"/>
      <c r="BSN73" s="64"/>
      <c r="BSO73" s="67"/>
      <c r="BSP73" s="67"/>
      <c r="BSQ73" s="68"/>
      <c r="BSR73" s="68"/>
      <c r="BSS73" s="68"/>
      <c r="BST73" s="69"/>
      <c r="BSV73" s="64"/>
      <c r="BSW73" s="67"/>
      <c r="BSX73" s="67"/>
      <c r="BSY73" s="68"/>
      <c r="BSZ73" s="68"/>
      <c r="BTA73" s="68"/>
      <c r="BTB73" s="69"/>
      <c r="BTD73" s="64"/>
      <c r="BTE73" s="67"/>
      <c r="BTF73" s="67"/>
      <c r="BTG73" s="68"/>
      <c r="BTH73" s="68"/>
      <c r="BTI73" s="68"/>
      <c r="BTJ73" s="69"/>
      <c r="BTL73" s="64"/>
      <c r="BTM73" s="67"/>
      <c r="BTN73" s="67"/>
      <c r="BTO73" s="68"/>
      <c r="BTP73" s="68"/>
      <c r="BTQ73" s="68"/>
      <c r="BTR73" s="69"/>
      <c r="BTT73" s="64"/>
      <c r="BTU73" s="67"/>
      <c r="BTV73" s="67"/>
      <c r="BTW73" s="68"/>
      <c r="BTX73" s="68"/>
      <c r="BTY73" s="68"/>
      <c r="BTZ73" s="69"/>
      <c r="BUB73" s="64"/>
      <c r="BUC73" s="67"/>
      <c r="BUD73" s="67"/>
      <c r="BUE73" s="68"/>
      <c r="BUF73" s="68"/>
      <c r="BUG73" s="68"/>
      <c r="BUH73" s="69"/>
      <c r="BUJ73" s="64"/>
      <c r="BUK73" s="67"/>
      <c r="BUL73" s="67"/>
      <c r="BUM73" s="68"/>
      <c r="BUN73" s="68"/>
      <c r="BUO73" s="68"/>
      <c r="BUP73" s="69"/>
      <c r="BUR73" s="64"/>
      <c r="BUS73" s="67"/>
      <c r="BUT73" s="67"/>
      <c r="BUU73" s="68"/>
      <c r="BUV73" s="68"/>
      <c r="BUW73" s="68"/>
      <c r="BUX73" s="69"/>
      <c r="BUZ73" s="64"/>
      <c r="BVA73" s="67"/>
      <c r="BVB73" s="67"/>
      <c r="BVC73" s="68"/>
      <c r="BVD73" s="68"/>
      <c r="BVE73" s="68"/>
      <c r="BVF73" s="69"/>
      <c r="BVH73" s="64"/>
      <c r="BVI73" s="67"/>
      <c r="BVJ73" s="67"/>
      <c r="BVK73" s="68"/>
      <c r="BVL73" s="68"/>
      <c r="BVM73" s="68"/>
      <c r="BVN73" s="69"/>
      <c r="BVP73" s="64"/>
      <c r="BVQ73" s="67"/>
      <c r="BVR73" s="67"/>
      <c r="BVS73" s="68"/>
      <c r="BVT73" s="68"/>
      <c r="BVU73" s="68"/>
      <c r="BVV73" s="69"/>
      <c r="BVX73" s="64"/>
      <c r="BVY73" s="67"/>
      <c r="BVZ73" s="67"/>
      <c r="BWA73" s="68"/>
      <c r="BWB73" s="68"/>
      <c r="BWC73" s="68"/>
      <c r="BWD73" s="69"/>
      <c r="BWF73" s="64"/>
      <c r="BWG73" s="67"/>
      <c r="BWH73" s="67"/>
      <c r="BWI73" s="68"/>
      <c r="BWJ73" s="68"/>
      <c r="BWK73" s="68"/>
      <c r="BWL73" s="69"/>
      <c r="BWN73" s="64"/>
      <c r="BWO73" s="67"/>
      <c r="BWP73" s="67"/>
      <c r="BWQ73" s="68"/>
      <c r="BWR73" s="68"/>
      <c r="BWS73" s="68"/>
      <c r="BWT73" s="69"/>
      <c r="BWV73" s="64"/>
      <c r="BWW73" s="67"/>
      <c r="BWX73" s="67"/>
      <c r="BWY73" s="68"/>
      <c r="BWZ73" s="68"/>
      <c r="BXA73" s="68"/>
      <c r="BXB73" s="69"/>
      <c r="BXD73" s="64"/>
      <c r="BXE73" s="67"/>
      <c r="BXF73" s="67"/>
      <c r="BXG73" s="68"/>
      <c r="BXH73" s="68"/>
      <c r="BXI73" s="68"/>
      <c r="BXJ73" s="69"/>
      <c r="BXL73" s="64"/>
      <c r="BXM73" s="67"/>
      <c r="BXN73" s="67"/>
      <c r="BXO73" s="68"/>
      <c r="BXP73" s="68"/>
      <c r="BXQ73" s="68"/>
      <c r="BXR73" s="69"/>
      <c r="BXT73" s="64"/>
      <c r="BXU73" s="67"/>
      <c r="BXV73" s="67"/>
      <c r="BXW73" s="68"/>
      <c r="BXX73" s="68"/>
      <c r="BXY73" s="68"/>
      <c r="BXZ73" s="69"/>
      <c r="BYB73" s="64"/>
      <c r="BYC73" s="67"/>
      <c r="BYD73" s="67"/>
      <c r="BYE73" s="68"/>
      <c r="BYF73" s="68"/>
      <c r="BYG73" s="68"/>
      <c r="BYH73" s="69"/>
      <c r="BYJ73" s="64"/>
      <c r="BYK73" s="67"/>
      <c r="BYL73" s="67"/>
      <c r="BYM73" s="68"/>
      <c r="BYN73" s="68"/>
      <c r="BYO73" s="68"/>
      <c r="BYP73" s="69"/>
      <c r="BYR73" s="64"/>
      <c r="BYS73" s="67"/>
      <c r="BYT73" s="67"/>
      <c r="BYU73" s="68"/>
      <c r="BYV73" s="68"/>
      <c r="BYW73" s="68"/>
      <c r="BYX73" s="69"/>
      <c r="BYZ73" s="64"/>
      <c r="BZA73" s="67"/>
      <c r="BZB73" s="67"/>
      <c r="BZC73" s="68"/>
      <c r="BZD73" s="68"/>
      <c r="BZE73" s="68"/>
      <c r="BZF73" s="69"/>
      <c r="BZH73" s="64"/>
      <c r="BZI73" s="67"/>
      <c r="BZJ73" s="67"/>
      <c r="BZK73" s="68"/>
      <c r="BZL73" s="68"/>
      <c r="BZM73" s="68"/>
      <c r="BZN73" s="69"/>
      <c r="BZP73" s="64"/>
      <c r="BZQ73" s="67"/>
      <c r="BZR73" s="67"/>
      <c r="BZS73" s="68"/>
      <c r="BZT73" s="68"/>
      <c r="BZU73" s="68"/>
      <c r="BZV73" s="69"/>
      <c r="BZX73" s="64"/>
      <c r="BZY73" s="67"/>
      <c r="BZZ73" s="67"/>
      <c r="CAA73" s="68"/>
      <c r="CAB73" s="68"/>
      <c r="CAC73" s="68"/>
      <c r="CAD73" s="69"/>
      <c r="CAF73" s="64"/>
      <c r="CAG73" s="67"/>
      <c r="CAH73" s="67"/>
      <c r="CAI73" s="68"/>
      <c r="CAJ73" s="68"/>
      <c r="CAK73" s="68"/>
      <c r="CAL73" s="69"/>
      <c r="CAN73" s="64"/>
      <c r="CAO73" s="67"/>
      <c r="CAP73" s="67"/>
      <c r="CAQ73" s="68"/>
      <c r="CAR73" s="68"/>
      <c r="CAS73" s="68"/>
      <c r="CAT73" s="69"/>
      <c r="CAV73" s="64"/>
      <c r="CAW73" s="67"/>
      <c r="CAX73" s="67"/>
      <c r="CAY73" s="68"/>
      <c r="CAZ73" s="68"/>
      <c r="CBA73" s="68"/>
      <c r="CBB73" s="69"/>
      <c r="CBD73" s="64"/>
      <c r="CBE73" s="67"/>
      <c r="CBF73" s="67"/>
      <c r="CBG73" s="68"/>
      <c r="CBH73" s="68"/>
      <c r="CBI73" s="68"/>
      <c r="CBJ73" s="69"/>
      <c r="CBL73" s="64"/>
      <c r="CBM73" s="67"/>
      <c r="CBN73" s="67"/>
      <c r="CBO73" s="68"/>
      <c r="CBP73" s="68"/>
      <c r="CBQ73" s="68"/>
      <c r="CBR73" s="69"/>
      <c r="CBT73" s="64"/>
      <c r="CBU73" s="67"/>
      <c r="CBV73" s="67"/>
      <c r="CBW73" s="68"/>
      <c r="CBX73" s="68"/>
      <c r="CBY73" s="68"/>
      <c r="CBZ73" s="69"/>
      <c r="CCB73" s="64"/>
      <c r="CCC73" s="67"/>
      <c r="CCD73" s="67"/>
      <c r="CCE73" s="68"/>
      <c r="CCF73" s="68"/>
      <c r="CCG73" s="68"/>
      <c r="CCH73" s="69"/>
      <c r="CCJ73" s="64"/>
      <c r="CCK73" s="67"/>
      <c r="CCL73" s="67"/>
      <c r="CCM73" s="68"/>
      <c r="CCN73" s="68"/>
      <c r="CCO73" s="68"/>
      <c r="CCP73" s="69"/>
      <c r="CCR73" s="64"/>
      <c r="CCS73" s="67"/>
      <c r="CCT73" s="67"/>
      <c r="CCU73" s="68"/>
      <c r="CCV73" s="68"/>
      <c r="CCW73" s="68"/>
      <c r="CCX73" s="69"/>
      <c r="CCZ73" s="64"/>
      <c r="CDA73" s="67"/>
      <c r="CDB73" s="67"/>
      <c r="CDC73" s="68"/>
      <c r="CDD73" s="68"/>
      <c r="CDE73" s="68"/>
      <c r="CDF73" s="69"/>
      <c r="CDH73" s="64"/>
      <c r="CDI73" s="67"/>
      <c r="CDJ73" s="67"/>
      <c r="CDK73" s="68"/>
      <c r="CDL73" s="68"/>
      <c r="CDM73" s="68"/>
      <c r="CDN73" s="69"/>
      <c r="CDP73" s="64"/>
      <c r="CDQ73" s="67"/>
      <c r="CDR73" s="67"/>
      <c r="CDS73" s="68"/>
      <c r="CDT73" s="68"/>
      <c r="CDU73" s="68"/>
      <c r="CDV73" s="69"/>
      <c r="CDX73" s="64"/>
      <c r="CDY73" s="67"/>
      <c r="CDZ73" s="67"/>
      <c r="CEA73" s="68"/>
      <c r="CEB73" s="68"/>
      <c r="CEC73" s="68"/>
      <c r="CED73" s="69"/>
      <c r="CEF73" s="64"/>
      <c r="CEG73" s="67"/>
      <c r="CEH73" s="67"/>
      <c r="CEI73" s="68"/>
      <c r="CEJ73" s="68"/>
      <c r="CEK73" s="68"/>
      <c r="CEL73" s="69"/>
      <c r="CEN73" s="64"/>
      <c r="CEO73" s="67"/>
      <c r="CEP73" s="67"/>
      <c r="CEQ73" s="68"/>
      <c r="CER73" s="68"/>
      <c r="CES73" s="68"/>
      <c r="CET73" s="69"/>
      <c r="CEV73" s="64"/>
      <c r="CEW73" s="67"/>
      <c r="CEX73" s="67"/>
      <c r="CEY73" s="68"/>
      <c r="CEZ73" s="68"/>
      <c r="CFA73" s="68"/>
      <c r="CFB73" s="69"/>
      <c r="CFD73" s="64"/>
      <c r="CFE73" s="67"/>
      <c r="CFF73" s="67"/>
      <c r="CFG73" s="68"/>
      <c r="CFH73" s="68"/>
      <c r="CFI73" s="68"/>
      <c r="CFJ73" s="69"/>
      <c r="CFL73" s="64"/>
      <c r="CFM73" s="67"/>
      <c r="CFN73" s="67"/>
      <c r="CFO73" s="68"/>
      <c r="CFP73" s="68"/>
      <c r="CFQ73" s="68"/>
      <c r="CFR73" s="69"/>
      <c r="CFT73" s="64"/>
      <c r="CFU73" s="67"/>
      <c r="CFV73" s="67"/>
      <c r="CFW73" s="68"/>
      <c r="CFX73" s="68"/>
      <c r="CFY73" s="68"/>
      <c r="CFZ73" s="69"/>
      <c r="CGB73" s="64"/>
      <c r="CGC73" s="67"/>
      <c r="CGD73" s="67"/>
      <c r="CGE73" s="68"/>
      <c r="CGF73" s="68"/>
      <c r="CGG73" s="68"/>
      <c r="CGH73" s="69"/>
      <c r="CGJ73" s="64"/>
      <c r="CGK73" s="67"/>
      <c r="CGL73" s="67"/>
      <c r="CGM73" s="68"/>
      <c r="CGN73" s="68"/>
      <c r="CGO73" s="68"/>
      <c r="CGP73" s="69"/>
      <c r="CGR73" s="64"/>
      <c r="CGS73" s="67"/>
      <c r="CGT73" s="67"/>
      <c r="CGU73" s="68"/>
      <c r="CGV73" s="68"/>
      <c r="CGW73" s="68"/>
      <c r="CGX73" s="69"/>
      <c r="CGZ73" s="64"/>
      <c r="CHA73" s="67"/>
      <c r="CHB73" s="67"/>
      <c r="CHC73" s="68"/>
      <c r="CHD73" s="68"/>
      <c r="CHE73" s="68"/>
      <c r="CHF73" s="69"/>
      <c r="CHH73" s="64"/>
      <c r="CHI73" s="67"/>
      <c r="CHJ73" s="67"/>
      <c r="CHK73" s="68"/>
      <c r="CHL73" s="68"/>
      <c r="CHM73" s="68"/>
      <c r="CHN73" s="69"/>
      <c r="CHP73" s="64"/>
      <c r="CHQ73" s="67"/>
      <c r="CHR73" s="67"/>
      <c r="CHS73" s="68"/>
      <c r="CHT73" s="68"/>
      <c r="CHU73" s="68"/>
      <c r="CHV73" s="69"/>
      <c r="CHX73" s="64"/>
      <c r="CHY73" s="67"/>
      <c r="CHZ73" s="67"/>
      <c r="CIA73" s="68"/>
      <c r="CIB73" s="68"/>
      <c r="CIC73" s="68"/>
      <c r="CID73" s="69"/>
      <c r="CIF73" s="64"/>
      <c r="CIG73" s="67"/>
      <c r="CIH73" s="67"/>
      <c r="CII73" s="68"/>
      <c r="CIJ73" s="68"/>
      <c r="CIK73" s="68"/>
      <c r="CIL73" s="69"/>
      <c r="CIN73" s="64"/>
      <c r="CIO73" s="67"/>
      <c r="CIP73" s="67"/>
      <c r="CIQ73" s="68"/>
      <c r="CIR73" s="68"/>
      <c r="CIS73" s="68"/>
      <c r="CIT73" s="69"/>
      <c r="CIV73" s="64"/>
      <c r="CIW73" s="67"/>
      <c r="CIX73" s="67"/>
      <c r="CIY73" s="68"/>
      <c r="CIZ73" s="68"/>
      <c r="CJA73" s="68"/>
      <c r="CJB73" s="69"/>
      <c r="CJD73" s="64"/>
      <c r="CJE73" s="67"/>
      <c r="CJF73" s="67"/>
      <c r="CJG73" s="68"/>
      <c r="CJH73" s="68"/>
      <c r="CJI73" s="68"/>
      <c r="CJJ73" s="69"/>
      <c r="CJL73" s="64"/>
      <c r="CJM73" s="67"/>
      <c r="CJN73" s="67"/>
      <c r="CJO73" s="68"/>
      <c r="CJP73" s="68"/>
      <c r="CJQ73" s="68"/>
      <c r="CJR73" s="69"/>
      <c r="CJT73" s="64"/>
      <c r="CJU73" s="67"/>
      <c r="CJV73" s="67"/>
      <c r="CJW73" s="68"/>
      <c r="CJX73" s="68"/>
      <c r="CJY73" s="68"/>
      <c r="CJZ73" s="69"/>
      <c r="CKB73" s="64"/>
      <c r="CKC73" s="67"/>
      <c r="CKD73" s="67"/>
      <c r="CKE73" s="68"/>
      <c r="CKF73" s="68"/>
      <c r="CKG73" s="68"/>
      <c r="CKH73" s="69"/>
      <c r="CKJ73" s="64"/>
      <c r="CKK73" s="67"/>
      <c r="CKL73" s="67"/>
      <c r="CKM73" s="68"/>
      <c r="CKN73" s="68"/>
      <c r="CKO73" s="68"/>
      <c r="CKP73" s="69"/>
      <c r="CKR73" s="64"/>
      <c r="CKS73" s="67"/>
      <c r="CKT73" s="67"/>
      <c r="CKU73" s="68"/>
      <c r="CKV73" s="68"/>
      <c r="CKW73" s="68"/>
      <c r="CKX73" s="69"/>
      <c r="CKZ73" s="64"/>
      <c r="CLA73" s="67"/>
      <c r="CLB73" s="67"/>
      <c r="CLC73" s="68"/>
      <c r="CLD73" s="68"/>
      <c r="CLE73" s="68"/>
      <c r="CLF73" s="69"/>
      <c r="CLH73" s="64"/>
      <c r="CLI73" s="67"/>
      <c r="CLJ73" s="67"/>
      <c r="CLK73" s="68"/>
      <c r="CLL73" s="68"/>
      <c r="CLM73" s="68"/>
      <c r="CLN73" s="69"/>
      <c r="CLP73" s="64"/>
      <c r="CLQ73" s="67"/>
      <c r="CLR73" s="67"/>
      <c r="CLS73" s="68"/>
      <c r="CLT73" s="68"/>
      <c r="CLU73" s="68"/>
      <c r="CLV73" s="69"/>
      <c r="CLX73" s="64"/>
      <c r="CLY73" s="67"/>
      <c r="CLZ73" s="67"/>
      <c r="CMA73" s="68"/>
      <c r="CMB73" s="68"/>
      <c r="CMC73" s="68"/>
      <c r="CMD73" s="69"/>
      <c r="CMF73" s="64"/>
      <c r="CMG73" s="67"/>
      <c r="CMH73" s="67"/>
      <c r="CMI73" s="68"/>
      <c r="CMJ73" s="68"/>
      <c r="CMK73" s="68"/>
      <c r="CML73" s="69"/>
      <c r="CMN73" s="64"/>
      <c r="CMO73" s="67"/>
      <c r="CMP73" s="67"/>
      <c r="CMQ73" s="68"/>
      <c r="CMR73" s="68"/>
      <c r="CMS73" s="68"/>
      <c r="CMT73" s="69"/>
      <c r="CMV73" s="64"/>
      <c r="CMW73" s="67"/>
      <c r="CMX73" s="67"/>
      <c r="CMY73" s="68"/>
      <c r="CMZ73" s="68"/>
      <c r="CNA73" s="68"/>
      <c r="CNB73" s="69"/>
      <c r="CND73" s="64"/>
      <c r="CNE73" s="67"/>
      <c r="CNF73" s="67"/>
      <c r="CNG73" s="68"/>
      <c r="CNH73" s="68"/>
      <c r="CNI73" s="68"/>
      <c r="CNJ73" s="69"/>
      <c r="CNL73" s="64"/>
      <c r="CNM73" s="67"/>
      <c r="CNN73" s="67"/>
      <c r="CNO73" s="68"/>
      <c r="CNP73" s="68"/>
      <c r="CNQ73" s="68"/>
      <c r="CNR73" s="69"/>
      <c r="CNT73" s="64"/>
      <c r="CNU73" s="67"/>
      <c r="CNV73" s="67"/>
      <c r="CNW73" s="68"/>
      <c r="CNX73" s="68"/>
      <c r="CNY73" s="68"/>
      <c r="CNZ73" s="69"/>
      <c r="COB73" s="64"/>
      <c r="COC73" s="67"/>
      <c r="COD73" s="67"/>
      <c r="COE73" s="68"/>
      <c r="COF73" s="68"/>
      <c r="COG73" s="68"/>
      <c r="COH73" s="69"/>
      <c r="COJ73" s="64"/>
      <c r="COK73" s="67"/>
      <c r="COL73" s="67"/>
      <c r="COM73" s="68"/>
      <c r="CON73" s="68"/>
      <c r="COO73" s="68"/>
      <c r="COP73" s="69"/>
      <c r="COR73" s="64"/>
      <c r="COS73" s="67"/>
      <c r="COT73" s="67"/>
      <c r="COU73" s="68"/>
      <c r="COV73" s="68"/>
      <c r="COW73" s="68"/>
      <c r="COX73" s="69"/>
      <c r="COZ73" s="64"/>
      <c r="CPA73" s="67"/>
      <c r="CPB73" s="67"/>
      <c r="CPC73" s="68"/>
      <c r="CPD73" s="68"/>
      <c r="CPE73" s="68"/>
      <c r="CPF73" s="69"/>
      <c r="CPH73" s="64"/>
      <c r="CPI73" s="67"/>
      <c r="CPJ73" s="67"/>
      <c r="CPK73" s="68"/>
      <c r="CPL73" s="68"/>
      <c r="CPM73" s="68"/>
      <c r="CPN73" s="69"/>
      <c r="CPP73" s="64"/>
      <c r="CPQ73" s="67"/>
      <c r="CPR73" s="67"/>
      <c r="CPS73" s="68"/>
      <c r="CPT73" s="68"/>
      <c r="CPU73" s="68"/>
      <c r="CPV73" s="69"/>
      <c r="CPX73" s="64"/>
      <c r="CPY73" s="67"/>
      <c r="CPZ73" s="67"/>
      <c r="CQA73" s="68"/>
      <c r="CQB73" s="68"/>
      <c r="CQC73" s="68"/>
      <c r="CQD73" s="69"/>
      <c r="CQF73" s="64"/>
      <c r="CQG73" s="67"/>
      <c r="CQH73" s="67"/>
      <c r="CQI73" s="68"/>
      <c r="CQJ73" s="68"/>
      <c r="CQK73" s="68"/>
      <c r="CQL73" s="69"/>
      <c r="CQN73" s="64"/>
      <c r="CQO73" s="67"/>
      <c r="CQP73" s="67"/>
      <c r="CQQ73" s="68"/>
      <c r="CQR73" s="68"/>
      <c r="CQS73" s="68"/>
      <c r="CQT73" s="69"/>
      <c r="CQV73" s="64"/>
      <c r="CQW73" s="67"/>
      <c r="CQX73" s="67"/>
      <c r="CQY73" s="68"/>
      <c r="CQZ73" s="68"/>
      <c r="CRA73" s="68"/>
      <c r="CRB73" s="69"/>
      <c r="CRD73" s="64"/>
      <c r="CRE73" s="67"/>
      <c r="CRF73" s="67"/>
      <c r="CRG73" s="68"/>
      <c r="CRH73" s="68"/>
      <c r="CRI73" s="68"/>
      <c r="CRJ73" s="69"/>
      <c r="CRL73" s="64"/>
      <c r="CRM73" s="67"/>
      <c r="CRN73" s="67"/>
      <c r="CRO73" s="68"/>
      <c r="CRP73" s="68"/>
      <c r="CRQ73" s="68"/>
      <c r="CRR73" s="69"/>
      <c r="CRT73" s="64"/>
      <c r="CRU73" s="67"/>
      <c r="CRV73" s="67"/>
      <c r="CRW73" s="68"/>
      <c r="CRX73" s="68"/>
      <c r="CRY73" s="68"/>
      <c r="CRZ73" s="69"/>
      <c r="CSB73" s="64"/>
      <c r="CSC73" s="67"/>
      <c r="CSD73" s="67"/>
      <c r="CSE73" s="68"/>
      <c r="CSF73" s="68"/>
      <c r="CSG73" s="68"/>
      <c r="CSH73" s="69"/>
      <c r="CSJ73" s="64"/>
      <c r="CSK73" s="67"/>
      <c r="CSL73" s="67"/>
      <c r="CSM73" s="68"/>
      <c r="CSN73" s="68"/>
      <c r="CSO73" s="68"/>
      <c r="CSP73" s="69"/>
      <c r="CSR73" s="64"/>
      <c r="CSS73" s="67"/>
      <c r="CST73" s="67"/>
      <c r="CSU73" s="68"/>
      <c r="CSV73" s="68"/>
      <c r="CSW73" s="68"/>
      <c r="CSX73" s="69"/>
      <c r="CSZ73" s="64"/>
      <c r="CTA73" s="67"/>
      <c r="CTB73" s="67"/>
      <c r="CTC73" s="68"/>
      <c r="CTD73" s="68"/>
      <c r="CTE73" s="68"/>
      <c r="CTF73" s="69"/>
      <c r="CTH73" s="64"/>
      <c r="CTI73" s="67"/>
      <c r="CTJ73" s="67"/>
      <c r="CTK73" s="68"/>
      <c r="CTL73" s="68"/>
      <c r="CTM73" s="68"/>
      <c r="CTN73" s="69"/>
      <c r="CTP73" s="64"/>
      <c r="CTQ73" s="67"/>
      <c r="CTR73" s="67"/>
      <c r="CTS73" s="68"/>
      <c r="CTT73" s="68"/>
      <c r="CTU73" s="68"/>
      <c r="CTV73" s="69"/>
      <c r="CTX73" s="64"/>
      <c r="CTY73" s="67"/>
      <c r="CTZ73" s="67"/>
      <c r="CUA73" s="68"/>
      <c r="CUB73" s="68"/>
      <c r="CUC73" s="68"/>
      <c r="CUD73" s="69"/>
      <c r="CUF73" s="64"/>
      <c r="CUG73" s="67"/>
      <c r="CUH73" s="67"/>
      <c r="CUI73" s="68"/>
      <c r="CUJ73" s="68"/>
      <c r="CUK73" s="68"/>
      <c r="CUL73" s="69"/>
      <c r="CUN73" s="64"/>
      <c r="CUO73" s="67"/>
      <c r="CUP73" s="67"/>
      <c r="CUQ73" s="68"/>
      <c r="CUR73" s="68"/>
      <c r="CUS73" s="68"/>
      <c r="CUT73" s="69"/>
      <c r="CUV73" s="64"/>
      <c r="CUW73" s="67"/>
      <c r="CUX73" s="67"/>
      <c r="CUY73" s="68"/>
      <c r="CUZ73" s="68"/>
      <c r="CVA73" s="68"/>
      <c r="CVB73" s="69"/>
      <c r="CVD73" s="64"/>
      <c r="CVE73" s="67"/>
      <c r="CVF73" s="67"/>
      <c r="CVG73" s="68"/>
      <c r="CVH73" s="68"/>
      <c r="CVI73" s="68"/>
      <c r="CVJ73" s="69"/>
      <c r="CVL73" s="64"/>
      <c r="CVM73" s="67"/>
      <c r="CVN73" s="67"/>
      <c r="CVO73" s="68"/>
      <c r="CVP73" s="68"/>
      <c r="CVQ73" s="68"/>
      <c r="CVR73" s="69"/>
      <c r="CVT73" s="64"/>
      <c r="CVU73" s="67"/>
      <c r="CVV73" s="67"/>
      <c r="CVW73" s="68"/>
      <c r="CVX73" s="68"/>
      <c r="CVY73" s="68"/>
      <c r="CVZ73" s="69"/>
      <c r="CWB73" s="64"/>
      <c r="CWC73" s="67"/>
      <c r="CWD73" s="67"/>
      <c r="CWE73" s="68"/>
      <c r="CWF73" s="68"/>
      <c r="CWG73" s="68"/>
      <c r="CWH73" s="69"/>
      <c r="CWJ73" s="64"/>
      <c r="CWK73" s="67"/>
      <c r="CWL73" s="67"/>
      <c r="CWM73" s="68"/>
      <c r="CWN73" s="68"/>
      <c r="CWO73" s="68"/>
      <c r="CWP73" s="69"/>
      <c r="CWR73" s="64"/>
      <c r="CWS73" s="67"/>
      <c r="CWT73" s="67"/>
      <c r="CWU73" s="68"/>
      <c r="CWV73" s="68"/>
      <c r="CWW73" s="68"/>
      <c r="CWX73" s="69"/>
      <c r="CWZ73" s="64"/>
      <c r="CXA73" s="67"/>
      <c r="CXB73" s="67"/>
      <c r="CXC73" s="68"/>
      <c r="CXD73" s="68"/>
      <c r="CXE73" s="68"/>
      <c r="CXF73" s="69"/>
      <c r="CXH73" s="64"/>
      <c r="CXI73" s="67"/>
      <c r="CXJ73" s="67"/>
      <c r="CXK73" s="68"/>
      <c r="CXL73" s="68"/>
      <c r="CXM73" s="68"/>
      <c r="CXN73" s="69"/>
      <c r="CXP73" s="64"/>
      <c r="CXQ73" s="67"/>
      <c r="CXR73" s="67"/>
      <c r="CXS73" s="68"/>
      <c r="CXT73" s="68"/>
      <c r="CXU73" s="68"/>
      <c r="CXV73" s="69"/>
      <c r="CXX73" s="64"/>
      <c r="CXY73" s="67"/>
      <c r="CXZ73" s="67"/>
      <c r="CYA73" s="68"/>
      <c r="CYB73" s="68"/>
      <c r="CYC73" s="68"/>
      <c r="CYD73" s="69"/>
      <c r="CYF73" s="64"/>
      <c r="CYG73" s="67"/>
      <c r="CYH73" s="67"/>
      <c r="CYI73" s="68"/>
      <c r="CYJ73" s="68"/>
      <c r="CYK73" s="68"/>
      <c r="CYL73" s="69"/>
      <c r="CYN73" s="64"/>
      <c r="CYO73" s="67"/>
      <c r="CYP73" s="67"/>
      <c r="CYQ73" s="68"/>
      <c r="CYR73" s="68"/>
      <c r="CYS73" s="68"/>
      <c r="CYT73" s="69"/>
      <c r="CYV73" s="64"/>
      <c r="CYW73" s="67"/>
      <c r="CYX73" s="67"/>
      <c r="CYY73" s="68"/>
      <c r="CYZ73" s="68"/>
      <c r="CZA73" s="68"/>
      <c r="CZB73" s="69"/>
      <c r="CZD73" s="64"/>
      <c r="CZE73" s="67"/>
      <c r="CZF73" s="67"/>
      <c r="CZG73" s="68"/>
      <c r="CZH73" s="68"/>
      <c r="CZI73" s="68"/>
      <c r="CZJ73" s="69"/>
      <c r="CZL73" s="64"/>
      <c r="CZM73" s="67"/>
      <c r="CZN73" s="67"/>
      <c r="CZO73" s="68"/>
      <c r="CZP73" s="68"/>
      <c r="CZQ73" s="68"/>
      <c r="CZR73" s="69"/>
      <c r="CZT73" s="64"/>
      <c r="CZU73" s="67"/>
      <c r="CZV73" s="67"/>
      <c r="CZW73" s="68"/>
      <c r="CZX73" s="68"/>
      <c r="CZY73" s="68"/>
      <c r="CZZ73" s="69"/>
      <c r="DAB73" s="64"/>
      <c r="DAC73" s="67"/>
      <c r="DAD73" s="67"/>
      <c r="DAE73" s="68"/>
      <c r="DAF73" s="68"/>
      <c r="DAG73" s="68"/>
      <c r="DAH73" s="69"/>
      <c r="DAJ73" s="64"/>
      <c r="DAK73" s="67"/>
      <c r="DAL73" s="67"/>
      <c r="DAM73" s="68"/>
      <c r="DAN73" s="68"/>
      <c r="DAO73" s="68"/>
      <c r="DAP73" s="69"/>
      <c r="DAR73" s="64"/>
      <c r="DAS73" s="67"/>
      <c r="DAT73" s="67"/>
      <c r="DAU73" s="68"/>
      <c r="DAV73" s="68"/>
      <c r="DAW73" s="68"/>
      <c r="DAX73" s="69"/>
      <c r="DAZ73" s="64"/>
      <c r="DBA73" s="67"/>
      <c r="DBB73" s="67"/>
      <c r="DBC73" s="68"/>
      <c r="DBD73" s="68"/>
      <c r="DBE73" s="68"/>
      <c r="DBF73" s="69"/>
      <c r="DBH73" s="64"/>
      <c r="DBI73" s="67"/>
      <c r="DBJ73" s="67"/>
      <c r="DBK73" s="68"/>
      <c r="DBL73" s="68"/>
      <c r="DBM73" s="68"/>
      <c r="DBN73" s="69"/>
      <c r="DBP73" s="64"/>
      <c r="DBQ73" s="67"/>
      <c r="DBR73" s="67"/>
      <c r="DBS73" s="68"/>
      <c r="DBT73" s="68"/>
      <c r="DBU73" s="68"/>
      <c r="DBV73" s="69"/>
      <c r="DBX73" s="64"/>
      <c r="DBY73" s="67"/>
      <c r="DBZ73" s="67"/>
      <c r="DCA73" s="68"/>
      <c r="DCB73" s="68"/>
      <c r="DCC73" s="68"/>
      <c r="DCD73" s="69"/>
      <c r="DCF73" s="64"/>
      <c r="DCG73" s="67"/>
      <c r="DCH73" s="67"/>
      <c r="DCI73" s="68"/>
      <c r="DCJ73" s="68"/>
      <c r="DCK73" s="68"/>
      <c r="DCL73" s="69"/>
      <c r="DCN73" s="64"/>
      <c r="DCO73" s="67"/>
      <c r="DCP73" s="67"/>
      <c r="DCQ73" s="68"/>
      <c r="DCR73" s="68"/>
      <c r="DCS73" s="68"/>
      <c r="DCT73" s="69"/>
      <c r="DCV73" s="64"/>
      <c r="DCW73" s="67"/>
      <c r="DCX73" s="67"/>
      <c r="DCY73" s="68"/>
      <c r="DCZ73" s="68"/>
      <c r="DDA73" s="68"/>
      <c r="DDB73" s="69"/>
      <c r="DDD73" s="64"/>
      <c r="DDE73" s="67"/>
      <c r="DDF73" s="67"/>
      <c r="DDG73" s="68"/>
      <c r="DDH73" s="68"/>
      <c r="DDI73" s="68"/>
      <c r="DDJ73" s="69"/>
      <c r="DDL73" s="64"/>
      <c r="DDM73" s="67"/>
      <c r="DDN73" s="67"/>
      <c r="DDO73" s="68"/>
      <c r="DDP73" s="68"/>
      <c r="DDQ73" s="68"/>
      <c r="DDR73" s="69"/>
      <c r="DDT73" s="64"/>
      <c r="DDU73" s="67"/>
      <c r="DDV73" s="67"/>
      <c r="DDW73" s="68"/>
      <c r="DDX73" s="68"/>
      <c r="DDY73" s="68"/>
      <c r="DDZ73" s="69"/>
      <c r="DEB73" s="64"/>
      <c r="DEC73" s="67"/>
      <c r="DED73" s="67"/>
      <c r="DEE73" s="68"/>
      <c r="DEF73" s="68"/>
      <c r="DEG73" s="68"/>
      <c r="DEH73" s="69"/>
      <c r="DEJ73" s="64"/>
      <c r="DEK73" s="67"/>
      <c r="DEL73" s="67"/>
      <c r="DEM73" s="68"/>
      <c r="DEN73" s="68"/>
      <c r="DEO73" s="68"/>
      <c r="DEP73" s="69"/>
      <c r="DER73" s="64"/>
      <c r="DES73" s="67"/>
      <c r="DET73" s="67"/>
      <c r="DEU73" s="68"/>
      <c r="DEV73" s="68"/>
      <c r="DEW73" s="68"/>
      <c r="DEX73" s="69"/>
      <c r="DEZ73" s="64"/>
      <c r="DFA73" s="67"/>
      <c r="DFB73" s="67"/>
      <c r="DFC73" s="68"/>
      <c r="DFD73" s="68"/>
      <c r="DFE73" s="68"/>
      <c r="DFF73" s="69"/>
      <c r="DFH73" s="64"/>
      <c r="DFI73" s="67"/>
      <c r="DFJ73" s="67"/>
      <c r="DFK73" s="68"/>
      <c r="DFL73" s="68"/>
      <c r="DFM73" s="68"/>
      <c r="DFN73" s="69"/>
      <c r="DFP73" s="64"/>
      <c r="DFQ73" s="67"/>
      <c r="DFR73" s="67"/>
      <c r="DFS73" s="68"/>
      <c r="DFT73" s="68"/>
      <c r="DFU73" s="68"/>
      <c r="DFV73" s="69"/>
      <c r="DFX73" s="64"/>
      <c r="DFY73" s="67"/>
      <c r="DFZ73" s="67"/>
      <c r="DGA73" s="68"/>
      <c r="DGB73" s="68"/>
      <c r="DGC73" s="68"/>
      <c r="DGD73" s="69"/>
      <c r="DGF73" s="64"/>
      <c r="DGG73" s="67"/>
      <c r="DGH73" s="67"/>
      <c r="DGI73" s="68"/>
      <c r="DGJ73" s="68"/>
      <c r="DGK73" s="68"/>
      <c r="DGL73" s="69"/>
      <c r="DGN73" s="64"/>
      <c r="DGO73" s="67"/>
      <c r="DGP73" s="67"/>
      <c r="DGQ73" s="68"/>
      <c r="DGR73" s="68"/>
      <c r="DGS73" s="68"/>
      <c r="DGT73" s="69"/>
      <c r="DGV73" s="64"/>
      <c r="DGW73" s="67"/>
      <c r="DGX73" s="67"/>
      <c r="DGY73" s="68"/>
      <c r="DGZ73" s="68"/>
      <c r="DHA73" s="68"/>
      <c r="DHB73" s="69"/>
      <c r="DHD73" s="64"/>
      <c r="DHE73" s="67"/>
      <c r="DHF73" s="67"/>
      <c r="DHG73" s="68"/>
      <c r="DHH73" s="68"/>
      <c r="DHI73" s="68"/>
      <c r="DHJ73" s="69"/>
      <c r="DHL73" s="64"/>
      <c r="DHM73" s="67"/>
      <c r="DHN73" s="67"/>
      <c r="DHO73" s="68"/>
      <c r="DHP73" s="68"/>
      <c r="DHQ73" s="68"/>
      <c r="DHR73" s="69"/>
      <c r="DHT73" s="64"/>
      <c r="DHU73" s="67"/>
      <c r="DHV73" s="67"/>
      <c r="DHW73" s="68"/>
      <c r="DHX73" s="68"/>
      <c r="DHY73" s="68"/>
      <c r="DHZ73" s="69"/>
      <c r="DIB73" s="64"/>
      <c r="DIC73" s="67"/>
      <c r="DID73" s="67"/>
      <c r="DIE73" s="68"/>
      <c r="DIF73" s="68"/>
      <c r="DIG73" s="68"/>
      <c r="DIH73" s="69"/>
      <c r="DIJ73" s="64"/>
      <c r="DIK73" s="67"/>
      <c r="DIL73" s="67"/>
      <c r="DIM73" s="68"/>
      <c r="DIN73" s="68"/>
      <c r="DIO73" s="68"/>
      <c r="DIP73" s="69"/>
      <c r="DIR73" s="64"/>
      <c r="DIS73" s="67"/>
      <c r="DIT73" s="67"/>
      <c r="DIU73" s="68"/>
      <c r="DIV73" s="68"/>
      <c r="DIW73" s="68"/>
      <c r="DIX73" s="69"/>
      <c r="DIZ73" s="64"/>
      <c r="DJA73" s="67"/>
      <c r="DJB73" s="67"/>
      <c r="DJC73" s="68"/>
      <c r="DJD73" s="68"/>
      <c r="DJE73" s="68"/>
      <c r="DJF73" s="69"/>
      <c r="DJH73" s="64"/>
      <c r="DJI73" s="67"/>
      <c r="DJJ73" s="67"/>
      <c r="DJK73" s="68"/>
      <c r="DJL73" s="68"/>
      <c r="DJM73" s="68"/>
      <c r="DJN73" s="69"/>
      <c r="DJP73" s="64"/>
      <c r="DJQ73" s="67"/>
      <c r="DJR73" s="67"/>
      <c r="DJS73" s="68"/>
      <c r="DJT73" s="68"/>
      <c r="DJU73" s="68"/>
      <c r="DJV73" s="69"/>
      <c r="DJX73" s="64"/>
      <c r="DJY73" s="67"/>
      <c r="DJZ73" s="67"/>
      <c r="DKA73" s="68"/>
      <c r="DKB73" s="68"/>
      <c r="DKC73" s="68"/>
      <c r="DKD73" s="69"/>
      <c r="DKF73" s="64"/>
      <c r="DKG73" s="67"/>
      <c r="DKH73" s="67"/>
      <c r="DKI73" s="68"/>
      <c r="DKJ73" s="68"/>
      <c r="DKK73" s="68"/>
      <c r="DKL73" s="69"/>
      <c r="DKN73" s="64"/>
      <c r="DKO73" s="67"/>
      <c r="DKP73" s="67"/>
      <c r="DKQ73" s="68"/>
      <c r="DKR73" s="68"/>
      <c r="DKS73" s="68"/>
      <c r="DKT73" s="69"/>
      <c r="DKV73" s="64"/>
      <c r="DKW73" s="67"/>
      <c r="DKX73" s="67"/>
      <c r="DKY73" s="68"/>
      <c r="DKZ73" s="68"/>
      <c r="DLA73" s="68"/>
      <c r="DLB73" s="69"/>
      <c r="DLD73" s="64"/>
      <c r="DLE73" s="67"/>
      <c r="DLF73" s="67"/>
      <c r="DLG73" s="68"/>
      <c r="DLH73" s="68"/>
      <c r="DLI73" s="68"/>
      <c r="DLJ73" s="69"/>
      <c r="DLL73" s="64"/>
      <c r="DLM73" s="67"/>
      <c r="DLN73" s="67"/>
      <c r="DLO73" s="68"/>
      <c r="DLP73" s="68"/>
      <c r="DLQ73" s="68"/>
      <c r="DLR73" s="69"/>
      <c r="DLT73" s="64"/>
      <c r="DLU73" s="67"/>
      <c r="DLV73" s="67"/>
      <c r="DLW73" s="68"/>
      <c r="DLX73" s="68"/>
      <c r="DLY73" s="68"/>
      <c r="DLZ73" s="69"/>
      <c r="DMB73" s="64"/>
      <c r="DMC73" s="67"/>
      <c r="DMD73" s="67"/>
      <c r="DME73" s="68"/>
      <c r="DMF73" s="68"/>
      <c r="DMG73" s="68"/>
      <c r="DMH73" s="69"/>
      <c r="DMJ73" s="64"/>
      <c r="DMK73" s="67"/>
      <c r="DML73" s="67"/>
      <c r="DMM73" s="68"/>
      <c r="DMN73" s="68"/>
      <c r="DMO73" s="68"/>
      <c r="DMP73" s="69"/>
      <c r="DMR73" s="64"/>
      <c r="DMS73" s="67"/>
      <c r="DMT73" s="67"/>
      <c r="DMU73" s="68"/>
      <c r="DMV73" s="68"/>
      <c r="DMW73" s="68"/>
      <c r="DMX73" s="69"/>
      <c r="DMZ73" s="64"/>
      <c r="DNA73" s="67"/>
      <c r="DNB73" s="67"/>
      <c r="DNC73" s="68"/>
      <c r="DND73" s="68"/>
      <c r="DNE73" s="68"/>
      <c r="DNF73" s="69"/>
      <c r="DNH73" s="64"/>
      <c r="DNI73" s="67"/>
      <c r="DNJ73" s="67"/>
      <c r="DNK73" s="68"/>
      <c r="DNL73" s="68"/>
      <c r="DNM73" s="68"/>
      <c r="DNN73" s="69"/>
      <c r="DNP73" s="64"/>
      <c r="DNQ73" s="67"/>
      <c r="DNR73" s="67"/>
      <c r="DNS73" s="68"/>
      <c r="DNT73" s="68"/>
      <c r="DNU73" s="68"/>
      <c r="DNV73" s="69"/>
      <c r="DNX73" s="64"/>
      <c r="DNY73" s="67"/>
      <c r="DNZ73" s="67"/>
      <c r="DOA73" s="68"/>
      <c r="DOB73" s="68"/>
      <c r="DOC73" s="68"/>
      <c r="DOD73" s="69"/>
      <c r="DOF73" s="64"/>
      <c r="DOG73" s="67"/>
      <c r="DOH73" s="67"/>
      <c r="DOI73" s="68"/>
      <c r="DOJ73" s="68"/>
      <c r="DOK73" s="68"/>
      <c r="DOL73" s="69"/>
      <c r="DON73" s="64"/>
      <c r="DOO73" s="67"/>
      <c r="DOP73" s="67"/>
      <c r="DOQ73" s="68"/>
      <c r="DOR73" s="68"/>
      <c r="DOS73" s="68"/>
      <c r="DOT73" s="69"/>
      <c r="DOV73" s="64"/>
      <c r="DOW73" s="67"/>
      <c r="DOX73" s="67"/>
      <c r="DOY73" s="68"/>
      <c r="DOZ73" s="68"/>
      <c r="DPA73" s="68"/>
      <c r="DPB73" s="69"/>
      <c r="DPD73" s="64"/>
      <c r="DPE73" s="67"/>
      <c r="DPF73" s="67"/>
      <c r="DPG73" s="68"/>
      <c r="DPH73" s="68"/>
      <c r="DPI73" s="68"/>
      <c r="DPJ73" s="69"/>
      <c r="DPL73" s="64"/>
      <c r="DPM73" s="67"/>
      <c r="DPN73" s="67"/>
      <c r="DPO73" s="68"/>
      <c r="DPP73" s="68"/>
      <c r="DPQ73" s="68"/>
      <c r="DPR73" s="69"/>
      <c r="DPT73" s="64"/>
      <c r="DPU73" s="67"/>
      <c r="DPV73" s="67"/>
      <c r="DPW73" s="68"/>
      <c r="DPX73" s="68"/>
      <c r="DPY73" s="68"/>
      <c r="DPZ73" s="69"/>
      <c r="DQB73" s="64"/>
      <c r="DQC73" s="67"/>
      <c r="DQD73" s="67"/>
      <c r="DQE73" s="68"/>
      <c r="DQF73" s="68"/>
      <c r="DQG73" s="68"/>
      <c r="DQH73" s="69"/>
      <c r="DQJ73" s="64"/>
      <c r="DQK73" s="67"/>
      <c r="DQL73" s="67"/>
      <c r="DQM73" s="68"/>
      <c r="DQN73" s="68"/>
      <c r="DQO73" s="68"/>
      <c r="DQP73" s="69"/>
      <c r="DQR73" s="64"/>
      <c r="DQS73" s="67"/>
      <c r="DQT73" s="67"/>
      <c r="DQU73" s="68"/>
      <c r="DQV73" s="68"/>
      <c r="DQW73" s="68"/>
      <c r="DQX73" s="69"/>
      <c r="DQZ73" s="64"/>
      <c r="DRA73" s="67"/>
      <c r="DRB73" s="67"/>
      <c r="DRC73" s="68"/>
      <c r="DRD73" s="68"/>
      <c r="DRE73" s="68"/>
      <c r="DRF73" s="69"/>
      <c r="DRH73" s="64"/>
      <c r="DRI73" s="67"/>
      <c r="DRJ73" s="67"/>
      <c r="DRK73" s="68"/>
      <c r="DRL73" s="68"/>
      <c r="DRM73" s="68"/>
      <c r="DRN73" s="69"/>
      <c r="DRP73" s="64"/>
      <c r="DRQ73" s="67"/>
      <c r="DRR73" s="67"/>
      <c r="DRS73" s="68"/>
      <c r="DRT73" s="68"/>
      <c r="DRU73" s="68"/>
      <c r="DRV73" s="69"/>
      <c r="DRX73" s="64"/>
      <c r="DRY73" s="67"/>
      <c r="DRZ73" s="67"/>
      <c r="DSA73" s="68"/>
      <c r="DSB73" s="68"/>
      <c r="DSC73" s="68"/>
      <c r="DSD73" s="69"/>
      <c r="DSF73" s="64"/>
      <c r="DSG73" s="67"/>
      <c r="DSH73" s="67"/>
      <c r="DSI73" s="68"/>
      <c r="DSJ73" s="68"/>
      <c r="DSK73" s="68"/>
      <c r="DSL73" s="69"/>
      <c r="DSN73" s="64"/>
      <c r="DSO73" s="67"/>
      <c r="DSP73" s="67"/>
      <c r="DSQ73" s="68"/>
      <c r="DSR73" s="68"/>
      <c r="DSS73" s="68"/>
      <c r="DST73" s="69"/>
      <c r="DSV73" s="64"/>
      <c r="DSW73" s="67"/>
      <c r="DSX73" s="67"/>
      <c r="DSY73" s="68"/>
      <c r="DSZ73" s="68"/>
      <c r="DTA73" s="68"/>
      <c r="DTB73" s="69"/>
      <c r="DTD73" s="64"/>
      <c r="DTE73" s="67"/>
      <c r="DTF73" s="67"/>
      <c r="DTG73" s="68"/>
      <c r="DTH73" s="68"/>
      <c r="DTI73" s="68"/>
      <c r="DTJ73" s="69"/>
      <c r="DTL73" s="64"/>
      <c r="DTM73" s="67"/>
      <c r="DTN73" s="67"/>
      <c r="DTO73" s="68"/>
      <c r="DTP73" s="68"/>
      <c r="DTQ73" s="68"/>
      <c r="DTR73" s="69"/>
      <c r="DTT73" s="64"/>
      <c r="DTU73" s="67"/>
      <c r="DTV73" s="67"/>
      <c r="DTW73" s="68"/>
      <c r="DTX73" s="68"/>
      <c r="DTY73" s="68"/>
      <c r="DTZ73" s="69"/>
      <c r="DUB73" s="64"/>
      <c r="DUC73" s="67"/>
      <c r="DUD73" s="67"/>
      <c r="DUE73" s="68"/>
      <c r="DUF73" s="68"/>
      <c r="DUG73" s="68"/>
      <c r="DUH73" s="69"/>
      <c r="DUJ73" s="64"/>
      <c r="DUK73" s="67"/>
      <c r="DUL73" s="67"/>
      <c r="DUM73" s="68"/>
      <c r="DUN73" s="68"/>
      <c r="DUO73" s="68"/>
      <c r="DUP73" s="69"/>
      <c r="DUR73" s="64"/>
      <c r="DUS73" s="67"/>
      <c r="DUT73" s="67"/>
      <c r="DUU73" s="68"/>
      <c r="DUV73" s="68"/>
      <c r="DUW73" s="68"/>
      <c r="DUX73" s="69"/>
      <c r="DUZ73" s="64"/>
      <c r="DVA73" s="67"/>
      <c r="DVB73" s="67"/>
      <c r="DVC73" s="68"/>
      <c r="DVD73" s="68"/>
      <c r="DVE73" s="68"/>
      <c r="DVF73" s="69"/>
      <c r="DVH73" s="64"/>
      <c r="DVI73" s="67"/>
      <c r="DVJ73" s="67"/>
      <c r="DVK73" s="68"/>
      <c r="DVL73" s="68"/>
      <c r="DVM73" s="68"/>
      <c r="DVN73" s="69"/>
      <c r="DVP73" s="64"/>
      <c r="DVQ73" s="67"/>
      <c r="DVR73" s="67"/>
      <c r="DVS73" s="68"/>
      <c r="DVT73" s="68"/>
      <c r="DVU73" s="68"/>
      <c r="DVV73" s="69"/>
      <c r="DVX73" s="64"/>
      <c r="DVY73" s="67"/>
      <c r="DVZ73" s="67"/>
      <c r="DWA73" s="68"/>
      <c r="DWB73" s="68"/>
      <c r="DWC73" s="68"/>
      <c r="DWD73" s="69"/>
      <c r="DWF73" s="64"/>
      <c r="DWG73" s="67"/>
      <c r="DWH73" s="67"/>
      <c r="DWI73" s="68"/>
      <c r="DWJ73" s="68"/>
      <c r="DWK73" s="68"/>
      <c r="DWL73" s="69"/>
      <c r="DWN73" s="64"/>
      <c r="DWO73" s="67"/>
      <c r="DWP73" s="67"/>
      <c r="DWQ73" s="68"/>
      <c r="DWR73" s="68"/>
      <c r="DWS73" s="68"/>
      <c r="DWT73" s="69"/>
      <c r="DWV73" s="64"/>
      <c r="DWW73" s="67"/>
      <c r="DWX73" s="67"/>
      <c r="DWY73" s="68"/>
      <c r="DWZ73" s="68"/>
      <c r="DXA73" s="68"/>
      <c r="DXB73" s="69"/>
      <c r="DXD73" s="64"/>
      <c r="DXE73" s="67"/>
      <c r="DXF73" s="67"/>
      <c r="DXG73" s="68"/>
      <c r="DXH73" s="68"/>
      <c r="DXI73" s="68"/>
      <c r="DXJ73" s="69"/>
      <c r="DXL73" s="64"/>
      <c r="DXM73" s="67"/>
      <c r="DXN73" s="67"/>
      <c r="DXO73" s="68"/>
      <c r="DXP73" s="68"/>
      <c r="DXQ73" s="68"/>
      <c r="DXR73" s="69"/>
      <c r="DXT73" s="64"/>
      <c r="DXU73" s="67"/>
      <c r="DXV73" s="67"/>
      <c r="DXW73" s="68"/>
      <c r="DXX73" s="68"/>
      <c r="DXY73" s="68"/>
      <c r="DXZ73" s="69"/>
      <c r="DYB73" s="64"/>
      <c r="DYC73" s="67"/>
      <c r="DYD73" s="67"/>
      <c r="DYE73" s="68"/>
      <c r="DYF73" s="68"/>
      <c r="DYG73" s="68"/>
      <c r="DYH73" s="69"/>
      <c r="DYJ73" s="64"/>
      <c r="DYK73" s="67"/>
      <c r="DYL73" s="67"/>
      <c r="DYM73" s="68"/>
      <c r="DYN73" s="68"/>
      <c r="DYO73" s="68"/>
      <c r="DYP73" s="69"/>
      <c r="DYR73" s="64"/>
      <c r="DYS73" s="67"/>
      <c r="DYT73" s="67"/>
      <c r="DYU73" s="68"/>
      <c r="DYV73" s="68"/>
      <c r="DYW73" s="68"/>
      <c r="DYX73" s="69"/>
      <c r="DYZ73" s="64"/>
      <c r="DZA73" s="67"/>
      <c r="DZB73" s="67"/>
      <c r="DZC73" s="68"/>
      <c r="DZD73" s="68"/>
      <c r="DZE73" s="68"/>
      <c r="DZF73" s="69"/>
      <c r="DZH73" s="64"/>
      <c r="DZI73" s="67"/>
      <c r="DZJ73" s="67"/>
      <c r="DZK73" s="68"/>
      <c r="DZL73" s="68"/>
      <c r="DZM73" s="68"/>
      <c r="DZN73" s="69"/>
      <c r="DZP73" s="64"/>
      <c r="DZQ73" s="67"/>
      <c r="DZR73" s="67"/>
      <c r="DZS73" s="68"/>
      <c r="DZT73" s="68"/>
      <c r="DZU73" s="68"/>
      <c r="DZV73" s="69"/>
      <c r="DZX73" s="64"/>
      <c r="DZY73" s="67"/>
      <c r="DZZ73" s="67"/>
      <c r="EAA73" s="68"/>
      <c r="EAB73" s="68"/>
      <c r="EAC73" s="68"/>
      <c r="EAD73" s="69"/>
      <c r="EAF73" s="64"/>
      <c r="EAG73" s="67"/>
      <c r="EAH73" s="67"/>
      <c r="EAI73" s="68"/>
      <c r="EAJ73" s="68"/>
      <c r="EAK73" s="68"/>
      <c r="EAL73" s="69"/>
      <c r="EAN73" s="64"/>
      <c r="EAO73" s="67"/>
      <c r="EAP73" s="67"/>
      <c r="EAQ73" s="68"/>
      <c r="EAR73" s="68"/>
      <c r="EAS73" s="68"/>
      <c r="EAT73" s="69"/>
      <c r="EAV73" s="64"/>
      <c r="EAW73" s="67"/>
      <c r="EAX73" s="67"/>
      <c r="EAY73" s="68"/>
      <c r="EAZ73" s="68"/>
      <c r="EBA73" s="68"/>
      <c r="EBB73" s="69"/>
      <c r="EBD73" s="64"/>
      <c r="EBE73" s="67"/>
      <c r="EBF73" s="67"/>
      <c r="EBG73" s="68"/>
      <c r="EBH73" s="68"/>
      <c r="EBI73" s="68"/>
      <c r="EBJ73" s="69"/>
      <c r="EBL73" s="64"/>
      <c r="EBM73" s="67"/>
      <c r="EBN73" s="67"/>
      <c r="EBO73" s="68"/>
      <c r="EBP73" s="68"/>
      <c r="EBQ73" s="68"/>
      <c r="EBR73" s="69"/>
      <c r="EBT73" s="64"/>
      <c r="EBU73" s="67"/>
      <c r="EBV73" s="67"/>
      <c r="EBW73" s="68"/>
      <c r="EBX73" s="68"/>
      <c r="EBY73" s="68"/>
      <c r="EBZ73" s="69"/>
      <c r="ECB73" s="64"/>
      <c r="ECC73" s="67"/>
      <c r="ECD73" s="67"/>
      <c r="ECE73" s="68"/>
      <c r="ECF73" s="68"/>
      <c r="ECG73" s="68"/>
      <c r="ECH73" s="69"/>
      <c r="ECJ73" s="64"/>
      <c r="ECK73" s="67"/>
      <c r="ECL73" s="67"/>
      <c r="ECM73" s="68"/>
      <c r="ECN73" s="68"/>
      <c r="ECO73" s="68"/>
      <c r="ECP73" s="69"/>
      <c r="ECR73" s="64"/>
      <c r="ECS73" s="67"/>
      <c r="ECT73" s="67"/>
      <c r="ECU73" s="68"/>
      <c r="ECV73" s="68"/>
      <c r="ECW73" s="68"/>
      <c r="ECX73" s="69"/>
      <c r="ECZ73" s="64"/>
      <c r="EDA73" s="67"/>
      <c r="EDB73" s="67"/>
      <c r="EDC73" s="68"/>
      <c r="EDD73" s="68"/>
      <c r="EDE73" s="68"/>
      <c r="EDF73" s="69"/>
      <c r="EDH73" s="64"/>
      <c r="EDI73" s="67"/>
      <c r="EDJ73" s="67"/>
      <c r="EDK73" s="68"/>
      <c r="EDL73" s="68"/>
      <c r="EDM73" s="68"/>
      <c r="EDN73" s="69"/>
      <c r="EDP73" s="64"/>
      <c r="EDQ73" s="67"/>
      <c r="EDR73" s="67"/>
      <c r="EDS73" s="68"/>
      <c r="EDT73" s="68"/>
      <c r="EDU73" s="68"/>
      <c r="EDV73" s="69"/>
      <c r="EDX73" s="64"/>
      <c r="EDY73" s="67"/>
      <c r="EDZ73" s="67"/>
      <c r="EEA73" s="68"/>
      <c r="EEB73" s="68"/>
      <c r="EEC73" s="68"/>
      <c r="EED73" s="69"/>
      <c r="EEF73" s="64"/>
      <c r="EEG73" s="67"/>
      <c r="EEH73" s="67"/>
      <c r="EEI73" s="68"/>
      <c r="EEJ73" s="68"/>
      <c r="EEK73" s="68"/>
      <c r="EEL73" s="69"/>
      <c r="EEN73" s="64"/>
      <c r="EEO73" s="67"/>
      <c r="EEP73" s="67"/>
      <c r="EEQ73" s="68"/>
      <c r="EER73" s="68"/>
      <c r="EES73" s="68"/>
      <c r="EET73" s="69"/>
      <c r="EEV73" s="64"/>
      <c r="EEW73" s="67"/>
      <c r="EEX73" s="67"/>
      <c r="EEY73" s="68"/>
      <c r="EEZ73" s="68"/>
      <c r="EFA73" s="68"/>
      <c r="EFB73" s="69"/>
      <c r="EFD73" s="64"/>
      <c r="EFE73" s="67"/>
      <c r="EFF73" s="67"/>
      <c r="EFG73" s="68"/>
      <c r="EFH73" s="68"/>
      <c r="EFI73" s="68"/>
      <c r="EFJ73" s="69"/>
      <c r="EFL73" s="64"/>
      <c r="EFM73" s="67"/>
      <c r="EFN73" s="67"/>
      <c r="EFO73" s="68"/>
      <c r="EFP73" s="68"/>
      <c r="EFQ73" s="68"/>
      <c r="EFR73" s="69"/>
      <c r="EFT73" s="64"/>
      <c r="EFU73" s="67"/>
      <c r="EFV73" s="67"/>
      <c r="EFW73" s="68"/>
      <c r="EFX73" s="68"/>
      <c r="EFY73" s="68"/>
      <c r="EFZ73" s="69"/>
      <c r="EGB73" s="64"/>
      <c r="EGC73" s="67"/>
      <c r="EGD73" s="67"/>
      <c r="EGE73" s="68"/>
      <c r="EGF73" s="68"/>
      <c r="EGG73" s="68"/>
      <c r="EGH73" s="69"/>
      <c r="EGJ73" s="64"/>
      <c r="EGK73" s="67"/>
      <c r="EGL73" s="67"/>
      <c r="EGM73" s="68"/>
      <c r="EGN73" s="68"/>
      <c r="EGO73" s="68"/>
      <c r="EGP73" s="69"/>
      <c r="EGR73" s="64"/>
      <c r="EGS73" s="67"/>
      <c r="EGT73" s="67"/>
      <c r="EGU73" s="68"/>
      <c r="EGV73" s="68"/>
      <c r="EGW73" s="68"/>
      <c r="EGX73" s="69"/>
      <c r="EGZ73" s="64"/>
      <c r="EHA73" s="67"/>
      <c r="EHB73" s="67"/>
      <c r="EHC73" s="68"/>
      <c r="EHD73" s="68"/>
      <c r="EHE73" s="68"/>
      <c r="EHF73" s="69"/>
      <c r="EHH73" s="64"/>
      <c r="EHI73" s="67"/>
      <c r="EHJ73" s="67"/>
      <c r="EHK73" s="68"/>
      <c r="EHL73" s="68"/>
      <c r="EHM73" s="68"/>
      <c r="EHN73" s="69"/>
      <c r="EHP73" s="64"/>
      <c r="EHQ73" s="67"/>
      <c r="EHR73" s="67"/>
      <c r="EHS73" s="68"/>
      <c r="EHT73" s="68"/>
      <c r="EHU73" s="68"/>
      <c r="EHV73" s="69"/>
      <c r="EHX73" s="64"/>
      <c r="EHY73" s="67"/>
      <c r="EHZ73" s="67"/>
      <c r="EIA73" s="68"/>
      <c r="EIB73" s="68"/>
      <c r="EIC73" s="68"/>
      <c r="EID73" s="69"/>
      <c r="EIF73" s="64"/>
      <c r="EIG73" s="67"/>
      <c r="EIH73" s="67"/>
      <c r="EII73" s="68"/>
      <c r="EIJ73" s="68"/>
      <c r="EIK73" s="68"/>
      <c r="EIL73" s="69"/>
      <c r="EIN73" s="64"/>
      <c r="EIO73" s="67"/>
      <c r="EIP73" s="67"/>
      <c r="EIQ73" s="68"/>
      <c r="EIR73" s="68"/>
      <c r="EIS73" s="68"/>
      <c r="EIT73" s="69"/>
      <c r="EIV73" s="64"/>
      <c r="EIW73" s="67"/>
      <c r="EIX73" s="67"/>
      <c r="EIY73" s="68"/>
      <c r="EIZ73" s="68"/>
      <c r="EJA73" s="68"/>
      <c r="EJB73" s="69"/>
      <c r="EJD73" s="64"/>
      <c r="EJE73" s="67"/>
      <c r="EJF73" s="67"/>
      <c r="EJG73" s="68"/>
      <c r="EJH73" s="68"/>
      <c r="EJI73" s="68"/>
      <c r="EJJ73" s="69"/>
      <c r="EJL73" s="64"/>
      <c r="EJM73" s="67"/>
      <c r="EJN73" s="67"/>
      <c r="EJO73" s="68"/>
      <c r="EJP73" s="68"/>
      <c r="EJQ73" s="68"/>
      <c r="EJR73" s="69"/>
      <c r="EJT73" s="64"/>
      <c r="EJU73" s="67"/>
      <c r="EJV73" s="67"/>
      <c r="EJW73" s="68"/>
      <c r="EJX73" s="68"/>
      <c r="EJY73" s="68"/>
      <c r="EJZ73" s="69"/>
      <c r="EKB73" s="64"/>
      <c r="EKC73" s="67"/>
      <c r="EKD73" s="67"/>
      <c r="EKE73" s="68"/>
      <c r="EKF73" s="68"/>
      <c r="EKG73" s="68"/>
      <c r="EKH73" s="69"/>
      <c r="EKJ73" s="64"/>
      <c r="EKK73" s="67"/>
      <c r="EKL73" s="67"/>
      <c r="EKM73" s="68"/>
      <c r="EKN73" s="68"/>
      <c r="EKO73" s="68"/>
      <c r="EKP73" s="69"/>
      <c r="EKR73" s="64"/>
      <c r="EKS73" s="67"/>
      <c r="EKT73" s="67"/>
      <c r="EKU73" s="68"/>
      <c r="EKV73" s="68"/>
      <c r="EKW73" s="68"/>
      <c r="EKX73" s="69"/>
      <c r="EKZ73" s="64"/>
      <c r="ELA73" s="67"/>
      <c r="ELB73" s="67"/>
      <c r="ELC73" s="68"/>
      <c r="ELD73" s="68"/>
      <c r="ELE73" s="68"/>
      <c r="ELF73" s="69"/>
      <c r="ELH73" s="64"/>
      <c r="ELI73" s="67"/>
      <c r="ELJ73" s="67"/>
      <c r="ELK73" s="68"/>
      <c r="ELL73" s="68"/>
      <c r="ELM73" s="68"/>
      <c r="ELN73" s="69"/>
      <c r="ELP73" s="64"/>
      <c r="ELQ73" s="67"/>
      <c r="ELR73" s="67"/>
      <c r="ELS73" s="68"/>
      <c r="ELT73" s="68"/>
      <c r="ELU73" s="68"/>
      <c r="ELV73" s="69"/>
      <c r="ELX73" s="64"/>
      <c r="ELY73" s="67"/>
      <c r="ELZ73" s="67"/>
      <c r="EMA73" s="68"/>
      <c r="EMB73" s="68"/>
      <c r="EMC73" s="68"/>
      <c r="EMD73" s="69"/>
      <c r="EMF73" s="64"/>
      <c r="EMG73" s="67"/>
      <c r="EMH73" s="67"/>
      <c r="EMI73" s="68"/>
      <c r="EMJ73" s="68"/>
      <c r="EMK73" s="68"/>
      <c r="EML73" s="69"/>
      <c r="EMN73" s="64"/>
      <c r="EMO73" s="67"/>
      <c r="EMP73" s="67"/>
      <c r="EMQ73" s="68"/>
      <c r="EMR73" s="68"/>
      <c r="EMS73" s="68"/>
      <c r="EMT73" s="69"/>
      <c r="EMV73" s="64"/>
      <c r="EMW73" s="67"/>
      <c r="EMX73" s="67"/>
      <c r="EMY73" s="68"/>
      <c r="EMZ73" s="68"/>
      <c r="ENA73" s="68"/>
      <c r="ENB73" s="69"/>
      <c r="END73" s="64"/>
      <c r="ENE73" s="67"/>
      <c r="ENF73" s="67"/>
      <c r="ENG73" s="68"/>
      <c r="ENH73" s="68"/>
      <c r="ENI73" s="68"/>
      <c r="ENJ73" s="69"/>
      <c r="ENL73" s="64"/>
      <c r="ENM73" s="67"/>
      <c r="ENN73" s="67"/>
      <c r="ENO73" s="68"/>
      <c r="ENP73" s="68"/>
      <c r="ENQ73" s="68"/>
      <c r="ENR73" s="69"/>
      <c r="ENT73" s="64"/>
      <c r="ENU73" s="67"/>
      <c r="ENV73" s="67"/>
      <c r="ENW73" s="68"/>
      <c r="ENX73" s="68"/>
      <c r="ENY73" s="68"/>
      <c r="ENZ73" s="69"/>
      <c r="EOB73" s="64"/>
      <c r="EOC73" s="67"/>
      <c r="EOD73" s="67"/>
      <c r="EOE73" s="68"/>
      <c r="EOF73" s="68"/>
      <c r="EOG73" s="68"/>
      <c r="EOH73" s="69"/>
      <c r="EOJ73" s="64"/>
      <c r="EOK73" s="67"/>
      <c r="EOL73" s="67"/>
      <c r="EOM73" s="68"/>
      <c r="EON73" s="68"/>
      <c r="EOO73" s="68"/>
      <c r="EOP73" s="69"/>
      <c r="EOR73" s="64"/>
      <c r="EOS73" s="67"/>
      <c r="EOT73" s="67"/>
      <c r="EOU73" s="68"/>
      <c r="EOV73" s="68"/>
      <c r="EOW73" s="68"/>
      <c r="EOX73" s="69"/>
      <c r="EOZ73" s="64"/>
      <c r="EPA73" s="67"/>
      <c r="EPB73" s="67"/>
      <c r="EPC73" s="68"/>
      <c r="EPD73" s="68"/>
      <c r="EPE73" s="68"/>
      <c r="EPF73" s="69"/>
      <c r="EPH73" s="64"/>
      <c r="EPI73" s="67"/>
      <c r="EPJ73" s="67"/>
      <c r="EPK73" s="68"/>
      <c r="EPL73" s="68"/>
      <c r="EPM73" s="68"/>
      <c r="EPN73" s="69"/>
      <c r="EPP73" s="64"/>
      <c r="EPQ73" s="67"/>
      <c r="EPR73" s="67"/>
      <c r="EPS73" s="68"/>
      <c r="EPT73" s="68"/>
      <c r="EPU73" s="68"/>
      <c r="EPV73" s="69"/>
      <c r="EPX73" s="64"/>
      <c r="EPY73" s="67"/>
      <c r="EPZ73" s="67"/>
      <c r="EQA73" s="68"/>
      <c r="EQB73" s="68"/>
      <c r="EQC73" s="68"/>
      <c r="EQD73" s="69"/>
      <c r="EQF73" s="64"/>
      <c r="EQG73" s="67"/>
      <c r="EQH73" s="67"/>
      <c r="EQI73" s="68"/>
      <c r="EQJ73" s="68"/>
      <c r="EQK73" s="68"/>
      <c r="EQL73" s="69"/>
      <c r="EQN73" s="64"/>
      <c r="EQO73" s="67"/>
      <c r="EQP73" s="67"/>
      <c r="EQQ73" s="68"/>
      <c r="EQR73" s="68"/>
      <c r="EQS73" s="68"/>
      <c r="EQT73" s="69"/>
      <c r="EQV73" s="64"/>
      <c r="EQW73" s="67"/>
      <c r="EQX73" s="67"/>
      <c r="EQY73" s="68"/>
      <c r="EQZ73" s="68"/>
      <c r="ERA73" s="68"/>
      <c r="ERB73" s="69"/>
      <c r="ERD73" s="64"/>
      <c r="ERE73" s="67"/>
      <c r="ERF73" s="67"/>
      <c r="ERG73" s="68"/>
      <c r="ERH73" s="68"/>
      <c r="ERI73" s="68"/>
      <c r="ERJ73" s="69"/>
      <c r="ERL73" s="64"/>
      <c r="ERM73" s="67"/>
      <c r="ERN73" s="67"/>
      <c r="ERO73" s="68"/>
      <c r="ERP73" s="68"/>
      <c r="ERQ73" s="68"/>
      <c r="ERR73" s="69"/>
      <c r="ERT73" s="64"/>
      <c r="ERU73" s="67"/>
      <c r="ERV73" s="67"/>
      <c r="ERW73" s="68"/>
      <c r="ERX73" s="68"/>
      <c r="ERY73" s="68"/>
      <c r="ERZ73" s="69"/>
      <c r="ESB73" s="64"/>
      <c r="ESC73" s="67"/>
      <c r="ESD73" s="67"/>
      <c r="ESE73" s="68"/>
      <c r="ESF73" s="68"/>
      <c r="ESG73" s="68"/>
      <c r="ESH73" s="69"/>
      <c r="ESJ73" s="64"/>
      <c r="ESK73" s="67"/>
      <c r="ESL73" s="67"/>
      <c r="ESM73" s="68"/>
      <c r="ESN73" s="68"/>
      <c r="ESO73" s="68"/>
      <c r="ESP73" s="69"/>
      <c r="ESR73" s="64"/>
      <c r="ESS73" s="67"/>
      <c r="EST73" s="67"/>
      <c r="ESU73" s="68"/>
      <c r="ESV73" s="68"/>
      <c r="ESW73" s="68"/>
      <c r="ESX73" s="69"/>
      <c r="ESZ73" s="64"/>
      <c r="ETA73" s="67"/>
      <c r="ETB73" s="67"/>
      <c r="ETC73" s="68"/>
      <c r="ETD73" s="68"/>
      <c r="ETE73" s="68"/>
      <c r="ETF73" s="69"/>
      <c r="ETH73" s="64"/>
      <c r="ETI73" s="67"/>
      <c r="ETJ73" s="67"/>
      <c r="ETK73" s="68"/>
      <c r="ETL73" s="68"/>
      <c r="ETM73" s="68"/>
      <c r="ETN73" s="69"/>
      <c r="ETP73" s="64"/>
      <c r="ETQ73" s="67"/>
      <c r="ETR73" s="67"/>
      <c r="ETS73" s="68"/>
      <c r="ETT73" s="68"/>
      <c r="ETU73" s="68"/>
      <c r="ETV73" s="69"/>
      <c r="ETX73" s="64"/>
      <c r="ETY73" s="67"/>
      <c r="ETZ73" s="67"/>
      <c r="EUA73" s="68"/>
      <c r="EUB73" s="68"/>
      <c r="EUC73" s="68"/>
      <c r="EUD73" s="69"/>
      <c r="EUF73" s="64"/>
      <c r="EUG73" s="67"/>
      <c r="EUH73" s="67"/>
      <c r="EUI73" s="68"/>
      <c r="EUJ73" s="68"/>
      <c r="EUK73" s="68"/>
      <c r="EUL73" s="69"/>
      <c r="EUN73" s="64"/>
      <c r="EUO73" s="67"/>
      <c r="EUP73" s="67"/>
      <c r="EUQ73" s="68"/>
      <c r="EUR73" s="68"/>
      <c r="EUS73" s="68"/>
      <c r="EUT73" s="69"/>
      <c r="EUV73" s="64"/>
      <c r="EUW73" s="67"/>
      <c r="EUX73" s="67"/>
      <c r="EUY73" s="68"/>
      <c r="EUZ73" s="68"/>
      <c r="EVA73" s="68"/>
      <c r="EVB73" s="69"/>
      <c r="EVD73" s="64"/>
      <c r="EVE73" s="67"/>
      <c r="EVF73" s="67"/>
      <c r="EVG73" s="68"/>
      <c r="EVH73" s="68"/>
      <c r="EVI73" s="68"/>
      <c r="EVJ73" s="69"/>
      <c r="EVL73" s="64"/>
      <c r="EVM73" s="67"/>
      <c r="EVN73" s="67"/>
      <c r="EVO73" s="68"/>
      <c r="EVP73" s="68"/>
      <c r="EVQ73" s="68"/>
      <c r="EVR73" s="69"/>
      <c r="EVT73" s="64"/>
      <c r="EVU73" s="67"/>
      <c r="EVV73" s="67"/>
      <c r="EVW73" s="68"/>
      <c r="EVX73" s="68"/>
      <c r="EVY73" s="68"/>
      <c r="EVZ73" s="69"/>
      <c r="EWB73" s="64"/>
      <c r="EWC73" s="67"/>
      <c r="EWD73" s="67"/>
      <c r="EWE73" s="68"/>
      <c r="EWF73" s="68"/>
      <c r="EWG73" s="68"/>
      <c r="EWH73" s="69"/>
      <c r="EWJ73" s="64"/>
      <c r="EWK73" s="67"/>
      <c r="EWL73" s="67"/>
      <c r="EWM73" s="68"/>
      <c r="EWN73" s="68"/>
      <c r="EWO73" s="68"/>
      <c r="EWP73" s="69"/>
      <c r="EWR73" s="64"/>
      <c r="EWS73" s="67"/>
      <c r="EWT73" s="67"/>
      <c r="EWU73" s="68"/>
      <c r="EWV73" s="68"/>
      <c r="EWW73" s="68"/>
      <c r="EWX73" s="69"/>
      <c r="EWZ73" s="64"/>
      <c r="EXA73" s="67"/>
      <c r="EXB73" s="67"/>
      <c r="EXC73" s="68"/>
      <c r="EXD73" s="68"/>
      <c r="EXE73" s="68"/>
      <c r="EXF73" s="69"/>
      <c r="EXH73" s="64"/>
      <c r="EXI73" s="67"/>
      <c r="EXJ73" s="67"/>
      <c r="EXK73" s="68"/>
      <c r="EXL73" s="68"/>
      <c r="EXM73" s="68"/>
      <c r="EXN73" s="69"/>
      <c r="EXP73" s="64"/>
      <c r="EXQ73" s="67"/>
      <c r="EXR73" s="67"/>
      <c r="EXS73" s="68"/>
      <c r="EXT73" s="68"/>
      <c r="EXU73" s="68"/>
      <c r="EXV73" s="69"/>
      <c r="EXX73" s="64"/>
      <c r="EXY73" s="67"/>
      <c r="EXZ73" s="67"/>
      <c r="EYA73" s="68"/>
      <c r="EYB73" s="68"/>
      <c r="EYC73" s="68"/>
      <c r="EYD73" s="69"/>
      <c r="EYF73" s="64"/>
      <c r="EYG73" s="67"/>
      <c r="EYH73" s="67"/>
      <c r="EYI73" s="68"/>
      <c r="EYJ73" s="68"/>
      <c r="EYK73" s="68"/>
      <c r="EYL73" s="69"/>
      <c r="EYN73" s="64"/>
      <c r="EYO73" s="67"/>
      <c r="EYP73" s="67"/>
      <c r="EYQ73" s="68"/>
      <c r="EYR73" s="68"/>
      <c r="EYS73" s="68"/>
      <c r="EYT73" s="69"/>
      <c r="EYV73" s="64"/>
      <c r="EYW73" s="67"/>
      <c r="EYX73" s="67"/>
      <c r="EYY73" s="68"/>
      <c r="EYZ73" s="68"/>
      <c r="EZA73" s="68"/>
      <c r="EZB73" s="69"/>
      <c r="EZD73" s="64"/>
      <c r="EZE73" s="67"/>
      <c r="EZF73" s="67"/>
      <c r="EZG73" s="68"/>
      <c r="EZH73" s="68"/>
      <c r="EZI73" s="68"/>
      <c r="EZJ73" s="69"/>
      <c r="EZL73" s="64"/>
      <c r="EZM73" s="67"/>
      <c r="EZN73" s="67"/>
      <c r="EZO73" s="68"/>
      <c r="EZP73" s="68"/>
      <c r="EZQ73" s="68"/>
      <c r="EZR73" s="69"/>
      <c r="EZT73" s="64"/>
      <c r="EZU73" s="67"/>
      <c r="EZV73" s="67"/>
      <c r="EZW73" s="68"/>
      <c r="EZX73" s="68"/>
      <c r="EZY73" s="68"/>
      <c r="EZZ73" s="69"/>
      <c r="FAB73" s="64"/>
      <c r="FAC73" s="67"/>
      <c r="FAD73" s="67"/>
      <c r="FAE73" s="68"/>
      <c r="FAF73" s="68"/>
      <c r="FAG73" s="68"/>
      <c r="FAH73" s="69"/>
      <c r="FAJ73" s="64"/>
      <c r="FAK73" s="67"/>
      <c r="FAL73" s="67"/>
      <c r="FAM73" s="68"/>
      <c r="FAN73" s="68"/>
      <c r="FAO73" s="68"/>
      <c r="FAP73" s="69"/>
      <c r="FAR73" s="64"/>
      <c r="FAS73" s="67"/>
      <c r="FAT73" s="67"/>
      <c r="FAU73" s="68"/>
      <c r="FAV73" s="68"/>
      <c r="FAW73" s="68"/>
      <c r="FAX73" s="69"/>
      <c r="FAZ73" s="64"/>
      <c r="FBA73" s="67"/>
      <c r="FBB73" s="67"/>
      <c r="FBC73" s="68"/>
      <c r="FBD73" s="68"/>
      <c r="FBE73" s="68"/>
      <c r="FBF73" s="69"/>
      <c r="FBH73" s="64"/>
      <c r="FBI73" s="67"/>
      <c r="FBJ73" s="67"/>
      <c r="FBK73" s="68"/>
      <c r="FBL73" s="68"/>
      <c r="FBM73" s="68"/>
      <c r="FBN73" s="69"/>
      <c r="FBP73" s="64"/>
      <c r="FBQ73" s="67"/>
      <c r="FBR73" s="67"/>
      <c r="FBS73" s="68"/>
      <c r="FBT73" s="68"/>
      <c r="FBU73" s="68"/>
      <c r="FBV73" s="69"/>
      <c r="FBX73" s="64"/>
      <c r="FBY73" s="67"/>
      <c r="FBZ73" s="67"/>
      <c r="FCA73" s="68"/>
      <c r="FCB73" s="68"/>
      <c r="FCC73" s="68"/>
      <c r="FCD73" s="69"/>
      <c r="FCF73" s="64"/>
      <c r="FCG73" s="67"/>
      <c r="FCH73" s="67"/>
      <c r="FCI73" s="68"/>
      <c r="FCJ73" s="68"/>
      <c r="FCK73" s="68"/>
      <c r="FCL73" s="69"/>
      <c r="FCN73" s="64"/>
      <c r="FCO73" s="67"/>
      <c r="FCP73" s="67"/>
      <c r="FCQ73" s="68"/>
      <c r="FCR73" s="68"/>
      <c r="FCS73" s="68"/>
      <c r="FCT73" s="69"/>
      <c r="FCV73" s="64"/>
      <c r="FCW73" s="67"/>
      <c r="FCX73" s="67"/>
      <c r="FCY73" s="68"/>
      <c r="FCZ73" s="68"/>
      <c r="FDA73" s="68"/>
      <c r="FDB73" s="69"/>
      <c r="FDD73" s="64"/>
      <c r="FDE73" s="67"/>
      <c r="FDF73" s="67"/>
      <c r="FDG73" s="68"/>
      <c r="FDH73" s="68"/>
      <c r="FDI73" s="68"/>
      <c r="FDJ73" s="69"/>
      <c r="FDL73" s="64"/>
      <c r="FDM73" s="67"/>
      <c r="FDN73" s="67"/>
      <c r="FDO73" s="68"/>
      <c r="FDP73" s="68"/>
      <c r="FDQ73" s="68"/>
      <c r="FDR73" s="69"/>
      <c r="FDT73" s="64"/>
      <c r="FDU73" s="67"/>
      <c r="FDV73" s="67"/>
      <c r="FDW73" s="68"/>
      <c r="FDX73" s="68"/>
      <c r="FDY73" s="68"/>
      <c r="FDZ73" s="69"/>
      <c r="FEB73" s="64"/>
      <c r="FEC73" s="67"/>
      <c r="FED73" s="67"/>
      <c r="FEE73" s="68"/>
      <c r="FEF73" s="68"/>
      <c r="FEG73" s="68"/>
      <c r="FEH73" s="69"/>
      <c r="FEJ73" s="64"/>
      <c r="FEK73" s="67"/>
      <c r="FEL73" s="67"/>
      <c r="FEM73" s="68"/>
      <c r="FEN73" s="68"/>
      <c r="FEO73" s="68"/>
      <c r="FEP73" s="69"/>
      <c r="FER73" s="64"/>
      <c r="FES73" s="67"/>
      <c r="FET73" s="67"/>
      <c r="FEU73" s="68"/>
      <c r="FEV73" s="68"/>
      <c r="FEW73" s="68"/>
      <c r="FEX73" s="69"/>
      <c r="FEZ73" s="64"/>
      <c r="FFA73" s="67"/>
      <c r="FFB73" s="67"/>
      <c r="FFC73" s="68"/>
      <c r="FFD73" s="68"/>
      <c r="FFE73" s="68"/>
      <c r="FFF73" s="69"/>
      <c r="FFH73" s="64"/>
      <c r="FFI73" s="67"/>
      <c r="FFJ73" s="67"/>
      <c r="FFK73" s="68"/>
      <c r="FFL73" s="68"/>
      <c r="FFM73" s="68"/>
      <c r="FFN73" s="69"/>
      <c r="FFP73" s="64"/>
      <c r="FFQ73" s="67"/>
      <c r="FFR73" s="67"/>
      <c r="FFS73" s="68"/>
      <c r="FFT73" s="68"/>
      <c r="FFU73" s="68"/>
      <c r="FFV73" s="69"/>
      <c r="FFX73" s="64"/>
      <c r="FFY73" s="67"/>
      <c r="FFZ73" s="67"/>
      <c r="FGA73" s="68"/>
      <c r="FGB73" s="68"/>
      <c r="FGC73" s="68"/>
      <c r="FGD73" s="69"/>
      <c r="FGF73" s="64"/>
      <c r="FGG73" s="67"/>
      <c r="FGH73" s="67"/>
      <c r="FGI73" s="68"/>
      <c r="FGJ73" s="68"/>
      <c r="FGK73" s="68"/>
      <c r="FGL73" s="69"/>
      <c r="FGN73" s="64"/>
      <c r="FGO73" s="67"/>
      <c r="FGP73" s="67"/>
      <c r="FGQ73" s="68"/>
      <c r="FGR73" s="68"/>
      <c r="FGS73" s="68"/>
      <c r="FGT73" s="69"/>
      <c r="FGV73" s="64"/>
      <c r="FGW73" s="67"/>
      <c r="FGX73" s="67"/>
      <c r="FGY73" s="68"/>
      <c r="FGZ73" s="68"/>
      <c r="FHA73" s="68"/>
      <c r="FHB73" s="69"/>
      <c r="FHD73" s="64"/>
      <c r="FHE73" s="67"/>
      <c r="FHF73" s="67"/>
      <c r="FHG73" s="68"/>
      <c r="FHH73" s="68"/>
      <c r="FHI73" s="68"/>
      <c r="FHJ73" s="69"/>
      <c r="FHL73" s="64"/>
      <c r="FHM73" s="67"/>
      <c r="FHN73" s="67"/>
      <c r="FHO73" s="68"/>
      <c r="FHP73" s="68"/>
      <c r="FHQ73" s="68"/>
      <c r="FHR73" s="69"/>
      <c r="FHT73" s="64"/>
      <c r="FHU73" s="67"/>
      <c r="FHV73" s="67"/>
      <c r="FHW73" s="68"/>
      <c r="FHX73" s="68"/>
      <c r="FHY73" s="68"/>
      <c r="FHZ73" s="69"/>
      <c r="FIB73" s="64"/>
      <c r="FIC73" s="67"/>
      <c r="FID73" s="67"/>
      <c r="FIE73" s="68"/>
      <c r="FIF73" s="68"/>
      <c r="FIG73" s="68"/>
      <c r="FIH73" s="69"/>
      <c r="FIJ73" s="64"/>
      <c r="FIK73" s="67"/>
      <c r="FIL73" s="67"/>
      <c r="FIM73" s="68"/>
      <c r="FIN73" s="68"/>
      <c r="FIO73" s="68"/>
      <c r="FIP73" s="69"/>
      <c r="FIR73" s="64"/>
      <c r="FIS73" s="67"/>
      <c r="FIT73" s="67"/>
      <c r="FIU73" s="68"/>
      <c r="FIV73" s="68"/>
      <c r="FIW73" s="68"/>
      <c r="FIX73" s="69"/>
      <c r="FIZ73" s="64"/>
      <c r="FJA73" s="67"/>
      <c r="FJB73" s="67"/>
      <c r="FJC73" s="68"/>
      <c r="FJD73" s="68"/>
      <c r="FJE73" s="68"/>
      <c r="FJF73" s="69"/>
      <c r="FJH73" s="64"/>
      <c r="FJI73" s="67"/>
      <c r="FJJ73" s="67"/>
      <c r="FJK73" s="68"/>
      <c r="FJL73" s="68"/>
      <c r="FJM73" s="68"/>
      <c r="FJN73" s="69"/>
      <c r="FJP73" s="64"/>
      <c r="FJQ73" s="67"/>
      <c r="FJR73" s="67"/>
      <c r="FJS73" s="68"/>
      <c r="FJT73" s="68"/>
      <c r="FJU73" s="68"/>
      <c r="FJV73" s="69"/>
      <c r="FJX73" s="64"/>
      <c r="FJY73" s="67"/>
      <c r="FJZ73" s="67"/>
      <c r="FKA73" s="68"/>
      <c r="FKB73" s="68"/>
      <c r="FKC73" s="68"/>
      <c r="FKD73" s="69"/>
      <c r="FKF73" s="64"/>
      <c r="FKG73" s="67"/>
      <c r="FKH73" s="67"/>
      <c r="FKI73" s="68"/>
      <c r="FKJ73" s="68"/>
      <c r="FKK73" s="68"/>
      <c r="FKL73" s="69"/>
      <c r="FKN73" s="64"/>
      <c r="FKO73" s="67"/>
      <c r="FKP73" s="67"/>
      <c r="FKQ73" s="68"/>
      <c r="FKR73" s="68"/>
      <c r="FKS73" s="68"/>
      <c r="FKT73" s="69"/>
      <c r="FKV73" s="64"/>
      <c r="FKW73" s="67"/>
      <c r="FKX73" s="67"/>
      <c r="FKY73" s="68"/>
      <c r="FKZ73" s="68"/>
      <c r="FLA73" s="68"/>
      <c r="FLB73" s="69"/>
      <c r="FLD73" s="64"/>
      <c r="FLE73" s="67"/>
      <c r="FLF73" s="67"/>
      <c r="FLG73" s="68"/>
      <c r="FLH73" s="68"/>
      <c r="FLI73" s="68"/>
      <c r="FLJ73" s="69"/>
      <c r="FLL73" s="64"/>
      <c r="FLM73" s="67"/>
      <c r="FLN73" s="67"/>
      <c r="FLO73" s="68"/>
      <c r="FLP73" s="68"/>
      <c r="FLQ73" s="68"/>
      <c r="FLR73" s="69"/>
      <c r="FLT73" s="64"/>
      <c r="FLU73" s="67"/>
      <c r="FLV73" s="67"/>
      <c r="FLW73" s="68"/>
      <c r="FLX73" s="68"/>
      <c r="FLY73" s="68"/>
      <c r="FLZ73" s="69"/>
      <c r="FMB73" s="64"/>
      <c r="FMC73" s="67"/>
      <c r="FMD73" s="67"/>
      <c r="FME73" s="68"/>
      <c r="FMF73" s="68"/>
      <c r="FMG73" s="68"/>
      <c r="FMH73" s="69"/>
      <c r="FMJ73" s="64"/>
      <c r="FMK73" s="67"/>
      <c r="FML73" s="67"/>
      <c r="FMM73" s="68"/>
      <c r="FMN73" s="68"/>
      <c r="FMO73" s="68"/>
      <c r="FMP73" s="69"/>
      <c r="FMR73" s="64"/>
      <c r="FMS73" s="67"/>
      <c r="FMT73" s="67"/>
      <c r="FMU73" s="68"/>
      <c r="FMV73" s="68"/>
      <c r="FMW73" s="68"/>
      <c r="FMX73" s="69"/>
      <c r="FMZ73" s="64"/>
      <c r="FNA73" s="67"/>
      <c r="FNB73" s="67"/>
      <c r="FNC73" s="68"/>
      <c r="FND73" s="68"/>
      <c r="FNE73" s="68"/>
      <c r="FNF73" s="69"/>
      <c r="FNH73" s="64"/>
      <c r="FNI73" s="67"/>
      <c r="FNJ73" s="67"/>
      <c r="FNK73" s="68"/>
      <c r="FNL73" s="68"/>
      <c r="FNM73" s="68"/>
      <c r="FNN73" s="69"/>
      <c r="FNP73" s="64"/>
      <c r="FNQ73" s="67"/>
      <c r="FNR73" s="67"/>
      <c r="FNS73" s="68"/>
      <c r="FNT73" s="68"/>
      <c r="FNU73" s="68"/>
      <c r="FNV73" s="69"/>
      <c r="FNX73" s="64"/>
      <c r="FNY73" s="67"/>
      <c r="FNZ73" s="67"/>
      <c r="FOA73" s="68"/>
      <c r="FOB73" s="68"/>
      <c r="FOC73" s="68"/>
      <c r="FOD73" s="69"/>
      <c r="FOF73" s="64"/>
      <c r="FOG73" s="67"/>
      <c r="FOH73" s="67"/>
      <c r="FOI73" s="68"/>
      <c r="FOJ73" s="68"/>
      <c r="FOK73" s="68"/>
      <c r="FOL73" s="69"/>
      <c r="FON73" s="64"/>
      <c r="FOO73" s="67"/>
      <c r="FOP73" s="67"/>
      <c r="FOQ73" s="68"/>
      <c r="FOR73" s="68"/>
      <c r="FOS73" s="68"/>
      <c r="FOT73" s="69"/>
      <c r="FOV73" s="64"/>
      <c r="FOW73" s="67"/>
      <c r="FOX73" s="67"/>
      <c r="FOY73" s="68"/>
      <c r="FOZ73" s="68"/>
      <c r="FPA73" s="68"/>
      <c r="FPB73" s="69"/>
      <c r="FPD73" s="64"/>
      <c r="FPE73" s="67"/>
      <c r="FPF73" s="67"/>
      <c r="FPG73" s="68"/>
      <c r="FPH73" s="68"/>
      <c r="FPI73" s="68"/>
      <c r="FPJ73" s="69"/>
      <c r="FPL73" s="64"/>
      <c r="FPM73" s="67"/>
      <c r="FPN73" s="67"/>
      <c r="FPO73" s="68"/>
      <c r="FPP73" s="68"/>
      <c r="FPQ73" s="68"/>
      <c r="FPR73" s="69"/>
      <c r="FPT73" s="64"/>
      <c r="FPU73" s="67"/>
      <c r="FPV73" s="67"/>
      <c r="FPW73" s="68"/>
      <c r="FPX73" s="68"/>
      <c r="FPY73" s="68"/>
      <c r="FPZ73" s="69"/>
      <c r="FQB73" s="64"/>
      <c r="FQC73" s="67"/>
      <c r="FQD73" s="67"/>
      <c r="FQE73" s="68"/>
      <c r="FQF73" s="68"/>
      <c r="FQG73" s="68"/>
      <c r="FQH73" s="69"/>
      <c r="FQJ73" s="64"/>
      <c r="FQK73" s="67"/>
      <c r="FQL73" s="67"/>
      <c r="FQM73" s="68"/>
      <c r="FQN73" s="68"/>
      <c r="FQO73" s="68"/>
      <c r="FQP73" s="69"/>
      <c r="FQR73" s="64"/>
      <c r="FQS73" s="67"/>
      <c r="FQT73" s="67"/>
      <c r="FQU73" s="68"/>
      <c r="FQV73" s="68"/>
      <c r="FQW73" s="68"/>
      <c r="FQX73" s="69"/>
      <c r="FQZ73" s="64"/>
      <c r="FRA73" s="67"/>
      <c r="FRB73" s="67"/>
      <c r="FRC73" s="68"/>
      <c r="FRD73" s="68"/>
      <c r="FRE73" s="68"/>
      <c r="FRF73" s="69"/>
      <c r="FRH73" s="64"/>
      <c r="FRI73" s="67"/>
      <c r="FRJ73" s="67"/>
      <c r="FRK73" s="68"/>
      <c r="FRL73" s="68"/>
      <c r="FRM73" s="68"/>
      <c r="FRN73" s="69"/>
      <c r="FRP73" s="64"/>
      <c r="FRQ73" s="67"/>
      <c r="FRR73" s="67"/>
      <c r="FRS73" s="68"/>
      <c r="FRT73" s="68"/>
      <c r="FRU73" s="68"/>
      <c r="FRV73" s="69"/>
      <c r="FRX73" s="64"/>
      <c r="FRY73" s="67"/>
      <c r="FRZ73" s="67"/>
      <c r="FSA73" s="68"/>
      <c r="FSB73" s="68"/>
      <c r="FSC73" s="68"/>
      <c r="FSD73" s="69"/>
      <c r="FSF73" s="64"/>
      <c r="FSG73" s="67"/>
      <c r="FSH73" s="67"/>
      <c r="FSI73" s="68"/>
      <c r="FSJ73" s="68"/>
      <c r="FSK73" s="68"/>
      <c r="FSL73" s="69"/>
      <c r="FSN73" s="64"/>
      <c r="FSO73" s="67"/>
      <c r="FSP73" s="67"/>
      <c r="FSQ73" s="68"/>
      <c r="FSR73" s="68"/>
      <c r="FSS73" s="68"/>
      <c r="FST73" s="69"/>
      <c r="FSV73" s="64"/>
      <c r="FSW73" s="67"/>
      <c r="FSX73" s="67"/>
      <c r="FSY73" s="68"/>
      <c r="FSZ73" s="68"/>
      <c r="FTA73" s="68"/>
      <c r="FTB73" s="69"/>
      <c r="FTD73" s="64"/>
      <c r="FTE73" s="67"/>
      <c r="FTF73" s="67"/>
      <c r="FTG73" s="68"/>
      <c r="FTH73" s="68"/>
      <c r="FTI73" s="68"/>
      <c r="FTJ73" s="69"/>
      <c r="FTL73" s="64"/>
      <c r="FTM73" s="67"/>
      <c r="FTN73" s="67"/>
      <c r="FTO73" s="68"/>
      <c r="FTP73" s="68"/>
      <c r="FTQ73" s="68"/>
      <c r="FTR73" s="69"/>
      <c r="FTT73" s="64"/>
      <c r="FTU73" s="67"/>
      <c r="FTV73" s="67"/>
      <c r="FTW73" s="68"/>
      <c r="FTX73" s="68"/>
      <c r="FTY73" s="68"/>
      <c r="FTZ73" s="69"/>
      <c r="FUB73" s="64"/>
      <c r="FUC73" s="67"/>
      <c r="FUD73" s="67"/>
      <c r="FUE73" s="68"/>
      <c r="FUF73" s="68"/>
      <c r="FUG73" s="68"/>
      <c r="FUH73" s="69"/>
      <c r="FUJ73" s="64"/>
      <c r="FUK73" s="67"/>
      <c r="FUL73" s="67"/>
      <c r="FUM73" s="68"/>
      <c r="FUN73" s="68"/>
      <c r="FUO73" s="68"/>
      <c r="FUP73" s="69"/>
      <c r="FUR73" s="64"/>
      <c r="FUS73" s="67"/>
      <c r="FUT73" s="67"/>
      <c r="FUU73" s="68"/>
      <c r="FUV73" s="68"/>
      <c r="FUW73" s="68"/>
      <c r="FUX73" s="69"/>
      <c r="FUZ73" s="64"/>
      <c r="FVA73" s="67"/>
      <c r="FVB73" s="67"/>
      <c r="FVC73" s="68"/>
      <c r="FVD73" s="68"/>
      <c r="FVE73" s="68"/>
      <c r="FVF73" s="69"/>
      <c r="FVH73" s="64"/>
      <c r="FVI73" s="67"/>
      <c r="FVJ73" s="67"/>
      <c r="FVK73" s="68"/>
      <c r="FVL73" s="68"/>
      <c r="FVM73" s="68"/>
      <c r="FVN73" s="69"/>
      <c r="FVP73" s="64"/>
      <c r="FVQ73" s="67"/>
      <c r="FVR73" s="67"/>
      <c r="FVS73" s="68"/>
      <c r="FVT73" s="68"/>
      <c r="FVU73" s="68"/>
      <c r="FVV73" s="69"/>
      <c r="FVX73" s="64"/>
      <c r="FVY73" s="67"/>
      <c r="FVZ73" s="67"/>
      <c r="FWA73" s="68"/>
      <c r="FWB73" s="68"/>
      <c r="FWC73" s="68"/>
      <c r="FWD73" s="69"/>
      <c r="FWF73" s="64"/>
      <c r="FWG73" s="67"/>
      <c r="FWH73" s="67"/>
      <c r="FWI73" s="68"/>
      <c r="FWJ73" s="68"/>
      <c r="FWK73" s="68"/>
      <c r="FWL73" s="69"/>
      <c r="FWN73" s="64"/>
      <c r="FWO73" s="67"/>
      <c r="FWP73" s="67"/>
      <c r="FWQ73" s="68"/>
      <c r="FWR73" s="68"/>
      <c r="FWS73" s="68"/>
      <c r="FWT73" s="69"/>
      <c r="FWV73" s="64"/>
      <c r="FWW73" s="67"/>
      <c r="FWX73" s="67"/>
      <c r="FWY73" s="68"/>
      <c r="FWZ73" s="68"/>
      <c r="FXA73" s="68"/>
      <c r="FXB73" s="69"/>
      <c r="FXD73" s="64"/>
      <c r="FXE73" s="67"/>
      <c r="FXF73" s="67"/>
      <c r="FXG73" s="68"/>
      <c r="FXH73" s="68"/>
      <c r="FXI73" s="68"/>
      <c r="FXJ73" s="69"/>
      <c r="FXL73" s="64"/>
      <c r="FXM73" s="67"/>
      <c r="FXN73" s="67"/>
      <c r="FXO73" s="68"/>
      <c r="FXP73" s="68"/>
      <c r="FXQ73" s="68"/>
      <c r="FXR73" s="69"/>
      <c r="FXT73" s="64"/>
      <c r="FXU73" s="67"/>
      <c r="FXV73" s="67"/>
      <c r="FXW73" s="68"/>
      <c r="FXX73" s="68"/>
      <c r="FXY73" s="68"/>
      <c r="FXZ73" s="69"/>
      <c r="FYB73" s="64"/>
      <c r="FYC73" s="67"/>
      <c r="FYD73" s="67"/>
      <c r="FYE73" s="68"/>
      <c r="FYF73" s="68"/>
      <c r="FYG73" s="68"/>
      <c r="FYH73" s="69"/>
      <c r="FYJ73" s="64"/>
      <c r="FYK73" s="67"/>
      <c r="FYL73" s="67"/>
      <c r="FYM73" s="68"/>
      <c r="FYN73" s="68"/>
      <c r="FYO73" s="68"/>
      <c r="FYP73" s="69"/>
      <c r="FYR73" s="64"/>
      <c r="FYS73" s="67"/>
      <c r="FYT73" s="67"/>
      <c r="FYU73" s="68"/>
      <c r="FYV73" s="68"/>
      <c r="FYW73" s="68"/>
      <c r="FYX73" s="69"/>
      <c r="FYZ73" s="64"/>
      <c r="FZA73" s="67"/>
      <c r="FZB73" s="67"/>
      <c r="FZC73" s="68"/>
      <c r="FZD73" s="68"/>
      <c r="FZE73" s="68"/>
      <c r="FZF73" s="69"/>
      <c r="FZH73" s="64"/>
      <c r="FZI73" s="67"/>
      <c r="FZJ73" s="67"/>
      <c r="FZK73" s="68"/>
      <c r="FZL73" s="68"/>
      <c r="FZM73" s="68"/>
      <c r="FZN73" s="69"/>
      <c r="FZP73" s="64"/>
      <c r="FZQ73" s="67"/>
      <c r="FZR73" s="67"/>
      <c r="FZS73" s="68"/>
      <c r="FZT73" s="68"/>
      <c r="FZU73" s="68"/>
      <c r="FZV73" s="69"/>
      <c r="FZX73" s="64"/>
      <c r="FZY73" s="67"/>
      <c r="FZZ73" s="67"/>
      <c r="GAA73" s="68"/>
      <c r="GAB73" s="68"/>
      <c r="GAC73" s="68"/>
      <c r="GAD73" s="69"/>
      <c r="GAF73" s="64"/>
      <c r="GAG73" s="67"/>
      <c r="GAH73" s="67"/>
      <c r="GAI73" s="68"/>
      <c r="GAJ73" s="68"/>
      <c r="GAK73" s="68"/>
      <c r="GAL73" s="69"/>
      <c r="GAN73" s="64"/>
      <c r="GAO73" s="67"/>
      <c r="GAP73" s="67"/>
      <c r="GAQ73" s="68"/>
      <c r="GAR73" s="68"/>
      <c r="GAS73" s="68"/>
      <c r="GAT73" s="69"/>
      <c r="GAV73" s="64"/>
      <c r="GAW73" s="67"/>
      <c r="GAX73" s="67"/>
      <c r="GAY73" s="68"/>
      <c r="GAZ73" s="68"/>
      <c r="GBA73" s="68"/>
      <c r="GBB73" s="69"/>
      <c r="GBD73" s="64"/>
      <c r="GBE73" s="67"/>
      <c r="GBF73" s="67"/>
      <c r="GBG73" s="68"/>
      <c r="GBH73" s="68"/>
      <c r="GBI73" s="68"/>
      <c r="GBJ73" s="69"/>
      <c r="GBL73" s="64"/>
      <c r="GBM73" s="67"/>
      <c r="GBN73" s="67"/>
      <c r="GBO73" s="68"/>
      <c r="GBP73" s="68"/>
      <c r="GBQ73" s="68"/>
      <c r="GBR73" s="69"/>
      <c r="GBT73" s="64"/>
      <c r="GBU73" s="67"/>
      <c r="GBV73" s="67"/>
      <c r="GBW73" s="68"/>
      <c r="GBX73" s="68"/>
      <c r="GBY73" s="68"/>
      <c r="GBZ73" s="69"/>
      <c r="GCB73" s="64"/>
      <c r="GCC73" s="67"/>
      <c r="GCD73" s="67"/>
      <c r="GCE73" s="68"/>
      <c r="GCF73" s="68"/>
      <c r="GCG73" s="68"/>
      <c r="GCH73" s="69"/>
      <c r="GCJ73" s="64"/>
      <c r="GCK73" s="67"/>
      <c r="GCL73" s="67"/>
      <c r="GCM73" s="68"/>
      <c r="GCN73" s="68"/>
      <c r="GCO73" s="68"/>
      <c r="GCP73" s="69"/>
      <c r="GCR73" s="64"/>
      <c r="GCS73" s="67"/>
      <c r="GCT73" s="67"/>
      <c r="GCU73" s="68"/>
      <c r="GCV73" s="68"/>
      <c r="GCW73" s="68"/>
      <c r="GCX73" s="69"/>
      <c r="GCZ73" s="64"/>
      <c r="GDA73" s="67"/>
      <c r="GDB73" s="67"/>
      <c r="GDC73" s="68"/>
      <c r="GDD73" s="68"/>
      <c r="GDE73" s="68"/>
      <c r="GDF73" s="69"/>
      <c r="GDH73" s="64"/>
      <c r="GDI73" s="67"/>
      <c r="GDJ73" s="67"/>
      <c r="GDK73" s="68"/>
      <c r="GDL73" s="68"/>
      <c r="GDM73" s="68"/>
      <c r="GDN73" s="69"/>
      <c r="GDP73" s="64"/>
      <c r="GDQ73" s="67"/>
      <c r="GDR73" s="67"/>
      <c r="GDS73" s="68"/>
      <c r="GDT73" s="68"/>
      <c r="GDU73" s="68"/>
      <c r="GDV73" s="69"/>
      <c r="GDX73" s="64"/>
      <c r="GDY73" s="67"/>
      <c r="GDZ73" s="67"/>
      <c r="GEA73" s="68"/>
      <c r="GEB73" s="68"/>
      <c r="GEC73" s="68"/>
      <c r="GED73" s="69"/>
      <c r="GEF73" s="64"/>
      <c r="GEG73" s="67"/>
      <c r="GEH73" s="67"/>
      <c r="GEI73" s="68"/>
      <c r="GEJ73" s="68"/>
      <c r="GEK73" s="68"/>
      <c r="GEL73" s="69"/>
      <c r="GEN73" s="64"/>
      <c r="GEO73" s="67"/>
      <c r="GEP73" s="67"/>
      <c r="GEQ73" s="68"/>
      <c r="GER73" s="68"/>
      <c r="GES73" s="68"/>
      <c r="GET73" s="69"/>
      <c r="GEV73" s="64"/>
      <c r="GEW73" s="67"/>
      <c r="GEX73" s="67"/>
      <c r="GEY73" s="68"/>
      <c r="GEZ73" s="68"/>
      <c r="GFA73" s="68"/>
      <c r="GFB73" s="69"/>
      <c r="GFD73" s="64"/>
      <c r="GFE73" s="67"/>
      <c r="GFF73" s="67"/>
      <c r="GFG73" s="68"/>
      <c r="GFH73" s="68"/>
      <c r="GFI73" s="68"/>
      <c r="GFJ73" s="69"/>
      <c r="GFL73" s="64"/>
      <c r="GFM73" s="67"/>
      <c r="GFN73" s="67"/>
      <c r="GFO73" s="68"/>
      <c r="GFP73" s="68"/>
      <c r="GFQ73" s="68"/>
      <c r="GFR73" s="69"/>
      <c r="GFT73" s="64"/>
      <c r="GFU73" s="67"/>
      <c r="GFV73" s="67"/>
      <c r="GFW73" s="68"/>
      <c r="GFX73" s="68"/>
      <c r="GFY73" s="68"/>
      <c r="GFZ73" s="69"/>
      <c r="GGB73" s="64"/>
      <c r="GGC73" s="67"/>
      <c r="GGD73" s="67"/>
      <c r="GGE73" s="68"/>
      <c r="GGF73" s="68"/>
      <c r="GGG73" s="68"/>
      <c r="GGH73" s="69"/>
      <c r="GGJ73" s="64"/>
      <c r="GGK73" s="67"/>
      <c r="GGL73" s="67"/>
      <c r="GGM73" s="68"/>
      <c r="GGN73" s="68"/>
      <c r="GGO73" s="68"/>
      <c r="GGP73" s="69"/>
      <c r="GGR73" s="64"/>
      <c r="GGS73" s="67"/>
      <c r="GGT73" s="67"/>
      <c r="GGU73" s="68"/>
      <c r="GGV73" s="68"/>
      <c r="GGW73" s="68"/>
      <c r="GGX73" s="69"/>
      <c r="GGZ73" s="64"/>
      <c r="GHA73" s="67"/>
      <c r="GHB73" s="67"/>
      <c r="GHC73" s="68"/>
      <c r="GHD73" s="68"/>
      <c r="GHE73" s="68"/>
      <c r="GHF73" s="69"/>
      <c r="GHH73" s="64"/>
      <c r="GHI73" s="67"/>
      <c r="GHJ73" s="67"/>
      <c r="GHK73" s="68"/>
      <c r="GHL73" s="68"/>
      <c r="GHM73" s="68"/>
      <c r="GHN73" s="69"/>
      <c r="GHP73" s="64"/>
      <c r="GHQ73" s="67"/>
      <c r="GHR73" s="67"/>
      <c r="GHS73" s="68"/>
      <c r="GHT73" s="68"/>
      <c r="GHU73" s="68"/>
      <c r="GHV73" s="69"/>
      <c r="GHX73" s="64"/>
      <c r="GHY73" s="67"/>
      <c r="GHZ73" s="67"/>
      <c r="GIA73" s="68"/>
      <c r="GIB73" s="68"/>
      <c r="GIC73" s="68"/>
      <c r="GID73" s="69"/>
      <c r="GIF73" s="64"/>
      <c r="GIG73" s="67"/>
      <c r="GIH73" s="67"/>
      <c r="GII73" s="68"/>
      <c r="GIJ73" s="68"/>
      <c r="GIK73" s="68"/>
      <c r="GIL73" s="69"/>
      <c r="GIN73" s="64"/>
      <c r="GIO73" s="67"/>
      <c r="GIP73" s="67"/>
      <c r="GIQ73" s="68"/>
      <c r="GIR73" s="68"/>
      <c r="GIS73" s="68"/>
      <c r="GIT73" s="69"/>
      <c r="GIV73" s="64"/>
      <c r="GIW73" s="67"/>
      <c r="GIX73" s="67"/>
      <c r="GIY73" s="68"/>
      <c r="GIZ73" s="68"/>
      <c r="GJA73" s="68"/>
      <c r="GJB73" s="69"/>
      <c r="GJD73" s="64"/>
      <c r="GJE73" s="67"/>
      <c r="GJF73" s="67"/>
      <c r="GJG73" s="68"/>
      <c r="GJH73" s="68"/>
      <c r="GJI73" s="68"/>
      <c r="GJJ73" s="69"/>
      <c r="GJL73" s="64"/>
      <c r="GJM73" s="67"/>
      <c r="GJN73" s="67"/>
      <c r="GJO73" s="68"/>
      <c r="GJP73" s="68"/>
      <c r="GJQ73" s="68"/>
      <c r="GJR73" s="69"/>
      <c r="GJT73" s="64"/>
      <c r="GJU73" s="67"/>
      <c r="GJV73" s="67"/>
      <c r="GJW73" s="68"/>
      <c r="GJX73" s="68"/>
      <c r="GJY73" s="68"/>
      <c r="GJZ73" s="69"/>
      <c r="GKB73" s="64"/>
      <c r="GKC73" s="67"/>
      <c r="GKD73" s="67"/>
      <c r="GKE73" s="68"/>
      <c r="GKF73" s="68"/>
      <c r="GKG73" s="68"/>
      <c r="GKH73" s="69"/>
      <c r="GKJ73" s="64"/>
      <c r="GKK73" s="67"/>
      <c r="GKL73" s="67"/>
      <c r="GKM73" s="68"/>
      <c r="GKN73" s="68"/>
      <c r="GKO73" s="68"/>
      <c r="GKP73" s="69"/>
      <c r="GKR73" s="64"/>
      <c r="GKS73" s="67"/>
      <c r="GKT73" s="67"/>
      <c r="GKU73" s="68"/>
      <c r="GKV73" s="68"/>
      <c r="GKW73" s="68"/>
      <c r="GKX73" s="69"/>
      <c r="GKZ73" s="64"/>
      <c r="GLA73" s="67"/>
      <c r="GLB73" s="67"/>
      <c r="GLC73" s="68"/>
      <c r="GLD73" s="68"/>
      <c r="GLE73" s="68"/>
      <c r="GLF73" s="69"/>
      <c r="GLH73" s="64"/>
      <c r="GLI73" s="67"/>
      <c r="GLJ73" s="67"/>
      <c r="GLK73" s="68"/>
      <c r="GLL73" s="68"/>
      <c r="GLM73" s="68"/>
      <c r="GLN73" s="69"/>
      <c r="GLP73" s="64"/>
      <c r="GLQ73" s="67"/>
      <c r="GLR73" s="67"/>
      <c r="GLS73" s="68"/>
      <c r="GLT73" s="68"/>
      <c r="GLU73" s="68"/>
      <c r="GLV73" s="69"/>
      <c r="GLX73" s="64"/>
      <c r="GLY73" s="67"/>
      <c r="GLZ73" s="67"/>
      <c r="GMA73" s="68"/>
      <c r="GMB73" s="68"/>
      <c r="GMC73" s="68"/>
      <c r="GMD73" s="69"/>
      <c r="GMF73" s="64"/>
      <c r="GMG73" s="67"/>
      <c r="GMH73" s="67"/>
      <c r="GMI73" s="68"/>
      <c r="GMJ73" s="68"/>
      <c r="GMK73" s="68"/>
      <c r="GML73" s="69"/>
      <c r="GMN73" s="64"/>
      <c r="GMO73" s="67"/>
      <c r="GMP73" s="67"/>
      <c r="GMQ73" s="68"/>
      <c r="GMR73" s="68"/>
      <c r="GMS73" s="68"/>
      <c r="GMT73" s="69"/>
      <c r="GMV73" s="64"/>
      <c r="GMW73" s="67"/>
      <c r="GMX73" s="67"/>
      <c r="GMY73" s="68"/>
      <c r="GMZ73" s="68"/>
      <c r="GNA73" s="68"/>
      <c r="GNB73" s="69"/>
      <c r="GND73" s="64"/>
      <c r="GNE73" s="67"/>
      <c r="GNF73" s="67"/>
      <c r="GNG73" s="68"/>
      <c r="GNH73" s="68"/>
      <c r="GNI73" s="68"/>
      <c r="GNJ73" s="69"/>
      <c r="GNL73" s="64"/>
      <c r="GNM73" s="67"/>
      <c r="GNN73" s="67"/>
      <c r="GNO73" s="68"/>
      <c r="GNP73" s="68"/>
      <c r="GNQ73" s="68"/>
      <c r="GNR73" s="69"/>
      <c r="GNT73" s="64"/>
      <c r="GNU73" s="67"/>
      <c r="GNV73" s="67"/>
      <c r="GNW73" s="68"/>
      <c r="GNX73" s="68"/>
      <c r="GNY73" s="68"/>
      <c r="GNZ73" s="69"/>
      <c r="GOB73" s="64"/>
      <c r="GOC73" s="67"/>
      <c r="GOD73" s="67"/>
      <c r="GOE73" s="68"/>
      <c r="GOF73" s="68"/>
      <c r="GOG73" s="68"/>
      <c r="GOH73" s="69"/>
      <c r="GOJ73" s="64"/>
      <c r="GOK73" s="67"/>
      <c r="GOL73" s="67"/>
      <c r="GOM73" s="68"/>
      <c r="GON73" s="68"/>
      <c r="GOO73" s="68"/>
      <c r="GOP73" s="69"/>
      <c r="GOR73" s="64"/>
      <c r="GOS73" s="67"/>
      <c r="GOT73" s="67"/>
      <c r="GOU73" s="68"/>
      <c r="GOV73" s="68"/>
      <c r="GOW73" s="68"/>
      <c r="GOX73" s="69"/>
      <c r="GOZ73" s="64"/>
      <c r="GPA73" s="67"/>
      <c r="GPB73" s="67"/>
      <c r="GPC73" s="68"/>
      <c r="GPD73" s="68"/>
      <c r="GPE73" s="68"/>
      <c r="GPF73" s="69"/>
      <c r="GPH73" s="64"/>
      <c r="GPI73" s="67"/>
      <c r="GPJ73" s="67"/>
      <c r="GPK73" s="68"/>
      <c r="GPL73" s="68"/>
      <c r="GPM73" s="68"/>
      <c r="GPN73" s="69"/>
      <c r="GPP73" s="64"/>
      <c r="GPQ73" s="67"/>
      <c r="GPR73" s="67"/>
      <c r="GPS73" s="68"/>
      <c r="GPT73" s="68"/>
      <c r="GPU73" s="68"/>
      <c r="GPV73" s="69"/>
      <c r="GPX73" s="64"/>
      <c r="GPY73" s="67"/>
      <c r="GPZ73" s="67"/>
      <c r="GQA73" s="68"/>
      <c r="GQB73" s="68"/>
      <c r="GQC73" s="68"/>
      <c r="GQD73" s="69"/>
      <c r="GQF73" s="64"/>
      <c r="GQG73" s="67"/>
      <c r="GQH73" s="67"/>
      <c r="GQI73" s="68"/>
      <c r="GQJ73" s="68"/>
      <c r="GQK73" s="68"/>
      <c r="GQL73" s="69"/>
      <c r="GQN73" s="64"/>
      <c r="GQO73" s="67"/>
      <c r="GQP73" s="67"/>
      <c r="GQQ73" s="68"/>
      <c r="GQR73" s="68"/>
      <c r="GQS73" s="68"/>
      <c r="GQT73" s="69"/>
      <c r="GQV73" s="64"/>
      <c r="GQW73" s="67"/>
      <c r="GQX73" s="67"/>
      <c r="GQY73" s="68"/>
      <c r="GQZ73" s="68"/>
      <c r="GRA73" s="68"/>
      <c r="GRB73" s="69"/>
      <c r="GRD73" s="64"/>
      <c r="GRE73" s="67"/>
      <c r="GRF73" s="67"/>
      <c r="GRG73" s="68"/>
      <c r="GRH73" s="68"/>
      <c r="GRI73" s="68"/>
      <c r="GRJ73" s="69"/>
      <c r="GRL73" s="64"/>
      <c r="GRM73" s="67"/>
      <c r="GRN73" s="67"/>
      <c r="GRO73" s="68"/>
      <c r="GRP73" s="68"/>
      <c r="GRQ73" s="68"/>
      <c r="GRR73" s="69"/>
      <c r="GRT73" s="64"/>
      <c r="GRU73" s="67"/>
      <c r="GRV73" s="67"/>
      <c r="GRW73" s="68"/>
      <c r="GRX73" s="68"/>
      <c r="GRY73" s="68"/>
      <c r="GRZ73" s="69"/>
      <c r="GSB73" s="64"/>
      <c r="GSC73" s="67"/>
      <c r="GSD73" s="67"/>
      <c r="GSE73" s="68"/>
      <c r="GSF73" s="68"/>
      <c r="GSG73" s="68"/>
      <c r="GSH73" s="69"/>
      <c r="GSJ73" s="64"/>
      <c r="GSK73" s="67"/>
      <c r="GSL73" s="67"/>
      <c r="GSM73" s="68"/>
      <c r="GSN73" s="68"/>
      <c r="GSO73" s="68"/>
      <c r="GSP73" s="69"/>
      <c r="GSR73" s="64"/>
      <c r="GSS73" s="67"/>
      <c r="GST73" s="67"/>
      <c r="GSU73" s="68"/>
      <c r="GSV73" s="68"/>
      <c r="GSW73" s="68"/>
      <c r="GSX73" s="69"/>
      <c r="GSZ73" s="64"/>
      <c r="GTA73" s="67"/>
      <c r="GTB73" s="67"/>
      <c r="GTC73" s="68"/>
      <c r="GTD73" s="68"/>
      <c r="GTE73" s="68"/>
      <c r="GTF73" s="69"/>
      <c r="GTH73" s="64"/>
      <c r="GTI73" s="67"/>
      <c r="GTJ73" s="67"/>
      <c r="GTK73" s="68"/>
      <c r="GTL73" s="68"/>
      <c r="GTM73" s="68"/>
      <c r="GTN73" s="69"/>
      <c r="GTP73" s="64"/>
      <c r="GTQ73" s="67"/>
      <c r="GTR73" s="67"/>
      <c r="GTS73" s="68"/>
      <c r="GTT73" s="68"/>
      <c r="GTU73" s="68"/>
      <c r="GTV73" s="69"/>
      <c r="GTX73" s="64"/>
      <c r="GTY73" s="67"/>
      <c r="GTZ73" s="67"/>
      <c r="GUA73" s="68"/>
      <c r="GUB73" s="68"/>
      <c r="GUC73" s="68"/>
      <c r="GUD73" s="69"/>
      <c r="GUF73" s="64"/>
      <c r="GUG73" s="67"/>
      <c r="GUH73" s="67"/>
      <c r="GUI73" s="68"/>
      <c r="GUJ73" s="68"/>
      <c r="GUK73" s="68"/>
      <c r="GUL73" s="69"/>
      <c r="GUN73" s="64"/>
      <c r="GUO73" s="67"/>
      <c r="GUP73" s="67"/>
      <c r="GUQ73" s="68"/>
      <c r="GUR73" s="68"/>
      <c r="GUS73" s="68"/>
      <c r="GUT73" s="69"/>
      <c r="GUV73" s="64"/>
      <c r="GUW73" s="67"/>
      <c r="GUX73" s="67"/>
      <c r="GUY73" s="68"/>
      <c r="GUZ73" s="68"/>
      <c r="GVA73" s="68"/>
      <c r="GVB73" s="69"/>
      <c r="GVD73" s="64"/>
      <c r="GVE73" s="67"/>
      <c r="GVF73" s="67"/>
      <c r="GVG73" s="68"/>
      <c r="GVH73" s="68"/>
      <c r="GVI73" s="68"/>
      <c r="GVJ73" s="69"/>
      <c r="GVL73" s="64"/>
      <c r="GVM73" s="67"/>
      <c r="GVN73" s="67"/>
      <c r="GVO73" s="68"/>
      <c r="GVP73" s="68"/>
      <c r="GVQ73" s="68"/>
      <c r="GVR73" s="69"/>
      <c r="GVT73" s="64"/>
      <c r="GVU73" s="67"/>
      <c r="GVV73" s="67"/>
      <c r="GVW73" s="68"/>
      <c r="GVX73" s="68"/>
      <c r="GVY73" s="68"/>
      <c r="GVZ73" s="69"/>
      <c r="GWB73" s="64"/>
      <c r="GWC73" s="67"/>
      <c r="GWD73" s="67"/>
      <c r="GWE73" s="68"/>
      <c r="GWF73" s="68"/>
      <c r="GWG73" s="68"/>
      <c r="GWH73" s="69"/>
      <c r="GWJ73" s="64"/>
      <c r="GWK73" s="67"/>
      <c r="GWL73" s="67"/>
      <c r="GWM73" s="68"/>
      <c r="GWN73" s="68"/>
      <c r="GWO73" s="68"/>
      <c r="GWP73" s="69"/>
      <c r="GWR73" s="64"/>
      <c r="GWS73" s="67"/>
      <c r="GWT73" s="67"/>
      <c r="GWU73" s="68"/>
      <c r="GWV73" s="68"/>
      <c r="GWW73" s="68"/>
      <c r="GWX73" s="69"/>
      <c r="GWZ73" s="64"/>
      <c r="GXA73" s="67"/>
      <c r="GXB73" s="67"/>
      <c r="GXC73" s="68"/>
      <c r="GXD73" s="68"/>
      <c r="GXE73" s="68"/>
      <c r="GXF73" s="69"/>
      <c r="GXH73" s="64"/>
      <c r="GXI73" s="67"/>
      <c r="GXJ73" s="67"/>
      <c r="GXK73" s="68"/>
      <c r="GXL73" s="68"/>
      <c r="GXM73" s="68"/>
      <c r="GXN73" s="69"/>
      <c r="GXP73" s="64"/>
      <c r="GXQ73" s="67"/>
      <c r="GXR73" s="67"/>
      <c r="GXS73" s="68"/>
      <c r="GXT73" s="68"/>
      <c r="GXU73" s="68"/>
      <c r="GXV73" s="69"/>
      <c r="GXX73" s="64"/>
      <c r="GXY73" s="67"/>
      <c r="GXZ73" s="67"/>
      <c r="GYA73" s="68"/>
      <c r="GYB73" s="68"/>
      <c r="GYC73" s="68"/>
      <c r="GYD73" s="69"/>
      <c r="GYF73" s="64"/>
      <c r="GYG73" s="67"/>
      <c r="GYH73" s="67"/>
      <c r="GYI73" s="68"/>
      <c r="GYJ73" s="68"/>
      <c r="GYK73" s="68"/>
      <c r="GYL73" s="69"/>
      <c r="GYN73" s="64"/>
      <c r="GYO73" s="67"/>
      <c r="GYP73" s="67"/>
      <c r="GYQ73" s="68"/>
      <c r="GYR73" s="68"/>
      <c r="GYS73" s="68"/>
      <c r="GYT73" s="69"/>
      <c r="GYV73" s="64"/>
      <c r="GYW73" s="67"/>
      <c r="GYX73" s="67"/>
      <c r="GYY73" s="68"/>
      <c r="GYZ73" s="68"/>
      <c r="GZA73" s="68"/>
      <c r="GZB73" s="69"/>
      <c r="GZD73" s="64"/>
      <c r="GZE73" s="67"/>
      <c r="GZF73" s="67"/>
      <c r="GZG73" s="68"/>
      <c r="GZH73" s="68"/>
      <c r="GZI73" s="68"/>
      <c r="GZJ73" s="69"/>
      <c r="GZL73" s="64"/>
      <c r="GZM73" s="67"/>
      <c r="GZN73" s="67"/>
      <c r="GZO73" s="68"/>
      <c r="GZP73" s="68"/>
      <c r="GZQ73" s="68"/>
      <c r="GZR73" s="69"/>
      <c r="GZT73" s="64"/>
      <c r="GZU73" s="67"/>
      <c r="GZV73" s="67"/>
      <c r="GZW73" s="68"/>
      <c r="GZX73" s="68"/>
      <c r="GZY73" s="68"/>
      <c r="GZZ73" s="69"/>
      <c r="HAB73" s="64"/>
      <c r="HAC73" s="67"/>
      <c r="HAD73" s="67"/>
      <c r="HAE73" s="68"/>
      <c r="HAF73" s="68"/>
      <c r="HAG73" s="68"/>
      <c r="HAH73" s="69"/>
      <c r="HAJ73" s="64"/>
      <c r="HAK73" s="67"/>
      <c r="HAL73" s="67"/>
      <c r="HAM73" s="68"/>
      <c r="HAN73" s="68"/>
      <c r="HAO73" s="68"/>
      <c r="HAP73" s="69"/>
      <c r="HAR73" s="64"/>
      <c r="HAS73" s="67"/>
      <c r="HAT73" s="67"/>
      <c r="HAU73" s="68"/>
      <c r="HAV73" s="68"/>
      <c r="HAW73" s="68"/>
      <c r="HAX73" s="69"/>
      <c r="HAZ73" s="64"/>
      <c r="HBA73" s="67"/>
      <c r="HBB73" s="67"/>
      <c r="HBC73" s="68"/>
      <c r="HBD73" s="68"/>
      <c r="HBE73" s="68"/>
      <c r="HBF73" s="69"/>
      <c r="HBH73" s="64"/>
      <c r="HBI73" s="67"/>
      <c r="HBJ73" s="67"/>
      <c r="HBK73" s="68"/>
      <c r="HBL73" s="68"/>
      <c r="HBM73" s="68"/>
      <c r="HBN73" s="69"/>
      <c r="HBP73" s="64"/>
      <c r="HBQ73" s="67"/>
      <c r="HBR73" s="67"/>
      <c r="HBS73" s="68"/>
      <c r="HBT73" s="68"/>
      <c r="HBU73" s="68"/>
      <c r="HBV73" s="69"/>
      <c r="HBX73" s="64"/>
      <c r="HBY73" s="67"/>
      <c r="HBZ73" s="67"/>
      <c r="HCA73" s="68"/>
      <c r="HCB73" s="68"/>
      <c r="HCC73" s="68"/>
      <c r="HCD73" s="69"/>
      <c r="HCF73" s="64"/>
      <c r="HCG73" s="67"/>
      <c r="HCH73" s="67"/>
      <c r="HCI73" s="68"/>
      <c r="HCJ73" s="68"/>
      <c r="HCK73" s="68"/>
      <c r="HCL73" s="69"/>
      <c r="HCN73" s="64"/>
      <c r="HCO73" s="67"/>
      <c r="HCP73" s="67"/>
      <c r="HCQ73" s="68"/>
      <c r="HCR73" s="68"/>
      <c r="HCS73" s="68"/>
      <c r="HCT73" s="69"/>
      <c r="HCV73" s="64"/>
      <c r="HCW73" s="67"/>
      <c r="HCX73" s="67"/>
      <c r="HCY73" s="68"/>
      <c r="HCZ73" s="68"/>
      <c r="HDA73" s="68"/>
      <c r="HDB73" s="69"/>
      <c r="HDD73" s="64"/>
      <c r="HDE73" s="67"/>
      <c r="HDF73" s="67"/>
      <c r="HDG73" s="68"/>
      <c r="HDH73" s="68"/>
      <c r="HDI73" s="68"/>
      <c r="HDJ73" s="69"/>
      <c r="HDL73" s="64"/>
      <c r="HDM73" s="67"/>
      <c r="HDN73" s="67"/>
      <c r="HDO73" s="68"/>
      <c r="HDP73" s="68"/>
      <c r="HDQ73" s="68"/>
      <c r="HDR73" s="69"/>
      <c r="HDT73" s="64"/>
      <c r="HDU73" s="67"/>
      <c r="HDV73" s="67"/>
      <c r="HDW73" s="68"/>
      <c r="HDX73" s="68"/>
      <c r="HDY73" s="68"/>
      <c r="HDZ73" s="69"/>
      <c r="HEB73" s="64"/>
      <c r="HEC73" s="67"/>
      <c r="HED73" s="67"/>
      <c r="HEE73" s="68"/>
      <c r="HEF73" s="68"/>
      <c r="HEG73" s="68"/>
      <c r="HEH73" s="69"/>
      <c r="HEJ73" s="64"/>
      <c r="HEK73" s="67"/>
      <c r="HEL73" s="67"/>
      <c r="HEM73" s="68"/>
      <c r="HEN73" s="68"/>
      <c r="HEO73" s="68"/>
      <c r="HEP73" s="69"/>
      <c r="HER73" s="64"/>
      <c r="HES73" s="67"/>
      <c r="HET73" s="67"/>
      <c r="HEU73" s="68"/>
      <c r="HEV73" s="68"/>
      <c r="HEW73" s="68"/>
      <c r="HEX73" s="69"/>
      <c r="HEZ73" s="64"/>
      <c r="HFA73" s="67"/>
      <c r="HFB73" s="67"/>
      <c r="HFC73" s="68"/>
      <c r="HFD73" s="68"/>
      <c r="HFE73" s="68"/>
      <c r="HFF73" s="69"/>
      <c r="HFH73" s="64"/>
      <c r="HFI73" s="67"/>
      <c r="HFJ73" s="67"/>
      <c r="HFK73" s="68"/>
      <c r="HFL73" s="68"/>
      <c r="HFM73" s="68"/>
      <c r="HFN73" s="69"/>
      <c r="HFP73" s="64"/>
      <c r="HFQ73" s="67"/>
      <c r="HFR73" s="67"/>
      <c r="HFS73" s="68"/>
      <c r="HFT73" s="68"/>
      <c r="HFU73" s="68"/>
      <c r="HFV73" s="69"/>
      <c r="HFX73" s="64"/>
      <c r="HFY73" s="67"/>
      <c r="HFZ73" s="67"/>
      <c r="HGA73" s="68"/>
      <c r="HGB73" s="68"/>
      <c r="HGC73" s="68"/>
      <c r="HGD73" s="69"/>
      <c r="HGF73" s="64"/>
      <c r="HGG73" s="67"/>
      <c r="HGH73" s="67"/>
      <c r="HGI73" s="68"/>
      <c r="HGJ73" s="68"/>
      <c r="HGK73" s="68"/>
      <c r="HGL73" s="69"/>
      <c r="HGN73" s="64"/>
      <c r="HGO73" s="67"/>
      <c r="HGP73" s="67"/>
      <c r="HGQ73" s="68"/>
      <c r="HGR73" s="68"/>
      <c r="HGS73" s="68"/>
      <c r="HGT73" s="69"/>
      <c r="HGV73" s="64"/>
      <c r="HGW73" s="67"/>
      <c r="HGX73" s="67"/>
      <c r="HGY73" s="68"/>
      <c r="HGZ73" s="68"/>
      <c r="HHA73" s="68"/>
      <c r="HHB73" s="69"/>
      <c r="HHD73" s="64"/>
      <c r="HHE73" s="67"/>
      <c r="HHF73" s="67"/>
      <c r="HHG73" s="68"/>
      <c r="HHH73" s="68"/>
      <c r="HHI73" s="68"/>
      <c r="HHJ73" s="69"/>
      <c r="HHL73" s="64"/>
      <c r="HHM73" s="67"/>
      <c r="HHN73" s="67"/>
      <c r="HHO73" s="68"/>
      <c r="HHP73" s="68"/>
      <c r="HHQ73" s="68"/>
      <c r="HHR73" s="69"/>
      <c r="HHT73" s="64"/>
      <c r="HHU73" s="67"/>
      <c r="HHV73" s="67"/>
      <c r="HHW73" s="68"/>
      <c r="HHX73" s="68"/>
      <c r="HHY73" s="68"/>
      <c r="HHZ73" s="69"/>
      <c r="HIB73" s="64"/>
      <c r="HIC73" s="67"/>
      <c r="HID73" s="67"/>
      <c r="HIE73" s="68"/>
      <c r="HIF73" s="68"/>
      <c r="HIG73" s="68"/>
      <c r="HIH73" s="69"/>
      <c r="HIJ73" s="64"/>
      <c r="HIK73" s="67"/>
      <c r="HIL73" s="67"/>
      <c r="HIM73" s="68"/>
      <c r="HIN73" s="68"/>
      <c r="HIO73" s="68"/>
      <c r="HIP73" s="69"/>
      <c r="HIR73" s="64"/>
      <c r="HIS73" s="67"/>
      <c r="HIT73" s="67"/>
      <c r="HIU73" s="68"/>
      <c r="HIV73" s="68"/>
      <c r="HIW73" s="68"/>
      <c r="HIX73" s="69"/>
      <c r="HIZ73" s="64"/>
      <c r="HJA73" s="67"/>
      <c r="HJB73" s="67"/>
      <c r="HJC73" s="68"/>
      <c r="HJD73" s="68"/>
      <c r="HJE73" s="68"/>
      <c r="HJF73" s="69"/>
      <c r="HJH73" s="64"/>
      <c r="HJI73" s="67"/>
      <c r="HJJ73" s="67"/>
      <c r="HJK73" s="68"/>
      <c r="HJL73" s="68"/>
      <c r="HJM73" s="68"/>
      <c r="HJN73" s="69"/>
      <c r="HJP73" s="64"/>
      <c r="HJQ73" s="67"/>
      <c r="HJR73" s="67"/>
      <c r="HJS73" s="68"/>
      <c r="HJT73" s="68"/>
      <c r="HJU73" s="68"/>
      <c r="HJV73" s="69"/>
      <c r="HJX73" s="64"/>
      <c r="HJY73" s="67"/>
      <c r="HJZ73" s="67"/>
      <c r="HKA73" s="68"/>
      <c r="HKB73" s="68"/>
      <c r="HKC73" s="68"/>
      <c r="HKD73" s="69"/>
      <c r="HKF73" s="64"/>
      <c r="HKG73" s="67"/>
      <c r="HKH73" s="67"/>
      <c r="HKI73" s="68"/>
      <c r="HKJ73" s="68"/>
      <c r="HKK73" s="68"/>
      <c r="HKL73" s="69"/>
      <c r="HKN73" s="64"/>
      <c r="HKO73" s="67"/>
      <c r="HKP73" s="67"/>
      <c r="HKQ73" s="68"/>
      <c r="HKR73" s="68"/>
      <c r="HKS73" s="68"/>
      <c r="HKT73" s="69"/>
      <c r="HKV73" s="64"/>
      <c r="HKW73" s="67"/>
      <c r="HKX73" s="67"/>
      <c r="HKY73" s="68"/>
      <c r="HKZ73" s="68"/>
      <c r="HLA73" s="68"/>
      <c r="HLB73" s="69"/>
      <c r="HLD73" s="64"/>
      <c r="HLE73" s="67"/>
      <c r="HLF73" s="67"/>
      <c r="HLG73" s="68"/>
      <c r="HLH73" s="68"/>
      <c r="HLI73" s="68"/>
      <c r="HLJ73" s="69"/>
      <c r="HLL73" s="64"/>
      <c r="HLM73" s="67"/>
      <c r="HLN73" s="67"/>
      <c r="HLO73" s="68"/>
      <c r="HLP73" s="68"/>
      <c r="HLQ73" s="68"/>
      <c r="HLR73" s="69"/>
      <c r="HLT73" s="64"/>
      <c r="HLU73" s="67"/>
      <c r="HLV73" s="67"/>
      <c r="HLW73" s="68"/>
      <c r="HLX73" s="68"/>
      <c r="HLY73" s="68"/>
      <c r="HLZ73" s="69"/>
      <c r="HMB73" s="64"/>
      <c r="HMC73" s="67"/>
      <c r="HMD73" s="67"/>
      <c r="HME73" s="68"/>
      <c r="HMF73" s="68"/>
      <c r="HMG73" s="68"/>
      <c r="HMH73" s="69"/>
      <c r="HMJ73" s="64"/>
      <c r="HMK73" s="67"/>
      <c r="HML73" s="67"/>
      <c r="HMM73" s="68"/>
      <c r="HMN73" s="68"/>
      <c r="HMO73" s="68"/>
      <c r="HMP73" s="69"/>
      <c r="HMR73" s="64"/>
      <c r="HMS73" s="67"/>
      <c r="HMT73" s="67"/>
      <c r="HMU73" s="68"/>
      <c r="HMV73" s="68"/>
      <c r="HMW73" s="68"/>
      <c r="HMX73" s="69"/>
      <c r="HMZ73" s="64"/>
      <c r="HNA73" s="67"/>
      <c r="HNB73" s="67"/>
      <c r="HNC73" s="68"/>
      <c r="HND73" s="68"/>
      <c r="HNE73" s="68"/>
      <c r="HNF73" s="69"/>
      <c r="HNH73" s="64"/>
      <c r="HNI73" s="67"/>
      <c r="HNJ73" s="67"/>
      <c r="HNK73" s="68"/>
      <c r="HNL73" s="68"/>
      <c r="HNM73" s="68"/>
      <c r="HNN73" s="69"/>
      <c r="HNP73" s="64"/>
      <c r="HNQ73" s="67"/>
      <c r="HNR73" s="67"/>
      <c r="HNS73" s="68"/>
      <c r="HNT73" s="68"/>
      <c r="HNU73" s="68"/>
      <c r="HNV73" s="69"/>
      <c r="HNX73" s="64"/>
      <c r="HNY73" s="67"/>
      <c r="HNZ73" s="67"/>
      <c r="HOA73" s="68"/>
      <c r="HOB73" s="68"/>
      <c r="HOC73" s="68"/>
      <c r="HOD73" s="69"/>
      <c r="HOF73" s="64"/>
      <c r="HOG73" s="67"/>
      <c r="HOH73" s="67"/>
      <c r="HOI73" s="68"/>
      <c r="HOJ73" s="68"/>
      <c r="HOK73" s="68"/>
      <c r="HOL73" s="69"/>
      <c r="HON73" s="64"/>
      <c r="HOO73" s="67"/>
      <c r="HOP73" s="67"/>
      <c r="HOQ73" s="68"/>
      <c r="HOR73" s="68"/>
      <c r="HOS73" s="68"/>
      <c r="HOT73" s="69"/>
      <c r="HOV73" s="64"/>
      <c r="HOW73" s="67"/>
      <c r="HOX73" s="67"/>
      <c r="HOY73" s="68"/>
      <c r="HOZ73" s="68"/>
      <c r="HPA73" s="68"/>
      <c r="HPB73" s="69"/>
      <c r="HPD73" s="64"/>
      <c r="HPE73" s="67"/>
      <c r="HPF73" s="67"/>
      <c r="HPG73" s="68"/>
      <c r="HPH73" s="68"/>
      <c r="HPI73" s="68"/>
      <c r="HPJ73" s="69"/>
      <c r="HPL73" s="64"/>
      <c r="HPM73" s="67"/>
      <c r="HPN73" s="67"/>
      <c r="HPO73" s="68"/>
      <c r="HPP73" s="68"/>
      <c r="HPQ73" s="68"/>
      <c r="HPR73" s="69"/>
      <c r="HPT73" s="64"/>
      <c r="HPU73" s="67"/>
      <c r="HPV73" s="67"/>
      <c r="HPW73" s="68"/>
      <c r="HPX73" s="68"/>
      <c r="HPY73" s="68"/>
      <c r="HPZ73" s="69"/>
      <c r="HQB73" s="64"/>
      <c r="HQC73" s="67"/>
      <c r="HQD73" s="67"/>
      <c r="HQE73" s="68"/>
      <c r="HQF73" s="68"/>
      <c r="HQG73" s="68"/>
      <c r="HQH73" s="69"/>
      <c r="HQJ73" s="64"/>
      <c r="HQK73" s="67"/>
      <c r="HQL73" s="67"/>
      <c r="HQM73" s="68"/>
      <c r="HQN73" s="68"/>
      <c r="HQO73" s="68"/>
      <c r="HQP73" s="69"/>
      <c r="HQR73" s="64"/>
      <c r="HQS73" s="67"/>
      <c r="HQT73" s="67"/>
      <c r="HQU73" s="68"/>
      <c r="HQV73" s="68"/>
      <c r="HQW73" s="68"/>
      <c r="HQX73" s="69"/>
      <c r="HQZ73" s="64"/>
      <c r="HRA73" s="67"/>
      <c r="HRB73" s="67"/>
      <c r="HRC73" s="68"/>
      <c r="HRD73" s="68"/>
      <c r="HRE73" s="68"/>
      <c r="HRF73" s="69"/>
      <c r="HRH73" s="64"/>
      <c r="HRI73" s="67"/>
      <c r="HRJ73" s="67"/>
      <c r="HRK73" s="68"/>
      <c r="HRL73" s="68"/>
      <c r="HRM73" s="68"/>
      <c r="HRN73" s="69"/>
      <c r="HRP73" s="64"/>
      <c r="HRQ73" s="67"/>
      <c r="HRR73" s="67"/>
      <c r="HRS73" s="68"/>
      <c r="HRT73" s="68"/>
      <c r="HRU73" s="68"/>
      <c r="HRV73" s="69"/>
      <c r="HRX73" s="64"/>
      <c r="HRY73" s="67"/>
      <c r="HRZ73" s="67"/>
      <c r="HSA73" s="68"/>
      <c r="HSB73" s="68"/>
      <c r="HSC73" s="68"/>
      <c r="HSD73" s="69"/>
      <c r="HSF73" s="64"/>
      <c r="HSG73" s="67"/>
      <c r="HSH73" s="67"/>
      <c r="HSI73" s="68"/>
      <c r="HSJ73" s="68"/>
      <c r="HSK73" s="68"/>
      <c r="HSL73" s="69"/>
      <c r="HSN73" s="64"/>
      <c r="HSO73" s="67"/>
      <c r="HSP73" s="67"/>
      <c r="HSQ73" s="68"/>
      <c r="HSR73" s="68"/>
      <c r="HSS73" s="68"/>
      <c r="HST73" s="69"/>
      <c r="HSV73" s="64"/>
      <c r="HSW73" s="67"/>
      <c r="HSX73" s="67"/>
      <c r="HSY73" s="68"/>
      <c r="HSZ73" s="68"/>
      <c r="HTA73" s="68"/>
      <c r="HTB73" s="69"/>
      <c r="HTD73" s="64"/>
      <c r="HTE73" s="67"/>
      <c r="HTF73" s="67"/>
      <c r="HTG73" s="68"/>
      <c r="HTH73" s="68"/>
      <c r="HTI73" s="68"/>
      <c r="HTJ73" s="69"/>
      <c r="HTL73" s="64"/>
      <c r="HTM73" s="67"/>
      <c r="HTN73" s="67"/>
      <c r="HTO73" s="68"/>
      <c r="HTP73" s="68"/>
      <c r="HTQ73" s="68"/>
      <c r="HTR73" s="69"/>
      <c r="HTT73" s="64"/>
      <c r="HTU73" s="67"/>
      <c r="HTV73" s="67"/>
      <c r="HTW73" s="68"/>
      <c r="HTX73" s="68"/>
      <c r="HTY73" s="68"/>
      <c r="HTZ73" s="69"/>
      <c r="HUB73" s="64"/>
      <c r="HUC73" s="67"/>
      <c r="HUD73" s="67"/>
      <c r="HUE73" s="68"/>
      <c r="HUF73" s="68"/>
      <c r="HUG73" s="68"/>
      <c r="HUH73" s="69"/>
      <c r="HUJ73" s="64"/>
      <c r="HUK73" s="67"/>
      <c r="HUL73" s="67"/>
      <c r="HUM73" s="68"/>
      <c r="HUN73" s="68"/>
      <c r="HUO73" s="68"/>
      <c r="HUP73" s="69"/>
      <c r="HUR73" s="64"/>
      <c r="HUS73" s="67"/>
      <c r="HUT73" s="67"/>
      <c r="HUU73" s="68"/>
      <c r="HUV73" s="68"/>
      <c r="HUW73" s="68"/>
      <c r="HUX73" s="69"/>
      <c r="HUZ73" s="64"/>
      <c r="HVA73" s="67"/>
      <c r="HVB73" s="67"/>
      <c r="HVC73" s="68"/>
      <c r="HVD73" s="68"/>
      <c r="HVE73" s="68"/>
      <c r="HVF73" s="69"/>
      <c r="HVH73" s="64"/>
      <c r="HVI73" s="67"/>
      <c r="HVJ73" s="67"/>
      <c r="HVK73" s="68"/>
      <c r="HVL73" s="68"/>
      <c r="HVM73" s="68"/>
      <c r="HVN73" s="69"/>
      <c r="HVP73" s="64"/>
      <c r="HVQ73" s="67"/>
      <c r="HVR73" s="67"/>
      <c r="HVS73" s="68"/>
      <c r="HVT73" s="68"/>
      <c r="HVU73" s="68"/>
      <c r="HVV73" s="69"/>
      <c r="HVX73" s="64"/>
      <c r="HVY73" s="67"/>
      <c r="HVZ73" s="67"/>
      <c r="HWA73" s="68"/>
      <c r="HWB73" s="68"/>
      <c r="HWC73" s="68"/>
      <c r="HWD73" s="69"/>
      <c r="HWF73" s="64"/>
      <c r="HWG73" s="67"/>
      <c r="HWH73" s="67"/>
      <c r="HWI73" s="68"/>
      <c r="HWJ73" s="68"/>
      <c r="HWK73" s="68"/>
      <c r="HWL73" s="69"/>
      <c r="HWN73" s="64"/>
      <c r="HWO73" s="67"/>
      <c r="HWP73" s="67"/>
      <c r="HWQ73" s="68"/>
      <c r="HWR73" s="68"/>
      <c r="HWS73" s="68"/>
      <c r="HWT73" s="69"/>
      <c r="HWV73" s="64"/>
      <c r="HWW73" s="67"/>
      <c r="HWX73" s="67"/>
      <c r="HWY73" s="68"/>
      <c r="HWZ73" s="68"/>
      <c r="HXA73" s="68"/>
      <c r="HXB73" s="69"/>
      <c r="HXD73" s="64"/>
      <c r="HXE73" s="67"/>
      <c r="HXF73" s="67"/>
      <c r="HXG73" s="68"/>
      <c r="HXH73" s="68"/>
      <c r="HXI73" s="68"/>
      <c r="HXJ73" s="69"/>
      <c r="HXL73" s="64"/>
      <c r="HXM73" s="67"/>
      <c r="HXN73" s="67"/>
      <c r="HXO73" s="68"/>
      <c r="HXP73" s="68"/>
      <c r="HXQ73" s="68"/>
      <c r="HXR73" s="69"/>
      <c r="HXT73" s="64"/>
      <c r="HXU73" s="67"/>
      <c r="HXV73" s="67"/>
      <c r="HXW73" s="68"/>
      <c r="HXX73" s="68"/>
      <c r="HXY73" s="68"/>
      <c r="HXZ73" s="69"/>
      <c r="HYB73" s="64"/>
      <c r="HYC73" s="67"/>
      <c r="HYD73" s="67"/>
      <c r="HYE73" s="68"/>
      <c r="HYF73" s="68"/>
      <c r="HYG73" s="68"/>
      <c r="HYH73" s="69"/>
      <c r="HYJ73" s="64"/>
      <c r="HYK73" s="67"/>
      <c r="HYL73" s="67"/>
      <c r="HYM73" s="68"/>
      <c r="HYN73" s="68"/>
      <c r="HYO73" s="68"/>
      <c r="HYP73" s="69"/>
      <c r="HYR73" s="64"/>
      <c r="HYS73" s="67"/>
      <c r="HYT73" s="67"/>
      <c r="HYU73" s="68"/>
      <c r="HYV73" s="68"/>
      <c r="HYW73" s="68"/>
      <c r="HYX73" s="69"/>
      <c r="HYZ73" s="64"/>
      <c r="HZA73" s="67"/>
      <c r="HZB73" s="67"/>
      <c r="HZC73" s="68"/>
      <c r="HZD73" s="68"/>
      <c r="HZE73" s="68"/>
      <c r="HZF73" s="69"/>
      <c r="HZH73" s="64"/>
      <c r="HZI73" s="67"/>
      <c r="HZJ73" s="67"/>
      <c r="HZK73" s="68"/>
      <c r="HZL73" s="68"/>
      <c r="HZM73" s="68"/>
      <c r="HZN73" s="69"/>
      <c r="HZP73" s="64"/>
      <c r="HZQ73" s="67"/>
      <c r="HZR73" s="67"/>
      <c r="HZS73" s="68"/>
      <c r="HZT73" s="68"/>
      <c r="HZU73" s="68"/>
      <c r="HZV73" s="69"/>
      <c r="HZX73" s="64"/>
      <c r="HZY73" s="67"/>
      <c r="HZZ73" s="67"/>
      <c r="IAA73" s="68"/>
      <c r="IAB73" s="68"/>
      <c r="IAC73" s="68"/>
      <c r="IAD73" s="69"/>
      <c r="IAF73" s="64"/>
      <c r="IAG73" s="67"/>
      <c r="IAH73" s="67"/>
      <c r="IAI73" s="68"/>
      <c r="IAJ73" s="68"/>
      <c r="IAK73" s="68"/>
      <c r="IAL73" s="69"/>
      <c r="IAN73" s="64"/>
      <c r="IAO73" s="67"/>
      <c r="IAP73" s="67"/>
      <c r="IAQ73" s="68"/>
      <c r="IAR73" s="68"/>
      <c r="IAS73" s="68"/>
      <c r="IAT73" s="69"/>
      <c r="IAV73" s="64"/>
      <c r="IAW73" s="67"/>
      <c r="IAX73" s="67"/>
      <c r="IAY73" s="68"/>
      <c r="IAZ73" s="68"/>
      <c r="IBA73" s="68"/>
      <c r="IBB73" s="69"/>
      <c r="IBD73" s="64"/>
      <c r="IBE73" s="67"/>
      <c r="IBF73" s="67"/>
      <c r="IBG73" s="68"/>
      <c r="IBH73" s="68"/>
      <c r="IBI73" s="68"/>
      <c r="IBJ73" s="69"/>
      <c r="IBL73" s="64"/>
      <c r="IBM73" s="67"/>
      <c r="IBN73" s="67"/>
      <c r="IBO73" s="68"/>
      <c r="IBP73" s="68"/>
      <c r="IBQ73" s="68"/>
      <c r="IBR73" s="69"/>
      <c r="IBT73" s="64"/>
      <c r="IBU73" s="67"/>
      <c r="IBV73" s="67"/>
      <c r="IBW73" s="68"/>
      <c r="IBX73" s="68"/>
      <c r="IBY73" s="68"/>
      <c r="IBZ73" s="69"/>
      <c r="ICB73" s="64"/>
      <c r="ICC73" s="67"/>
      <c r="ICD73" s="67"/>
      <c r="ICE73" s="68"/>
      <c r="ICF73" s="68"/>
      <c r="ICG73" s="68"/>
      <c r="ICH73" s="69"/>
      <c r="ICJ73" s="64"/>
      <c r="ICK73" s="67"/>
      <c r="ICL73" s="67"/>
      <c r="ICM73" s="68"/>
      <c r="ICN73" s="68"/>
      <c r="ICO73" s="68"/>
      <c r="ICP73" s="69"/>
      <c r="ICR73" s="64"/>
      <c r="ICS73" s="67"/>
      <c r="ICT73" s="67"/>
      <c r="ICU73" s="68"/>
      <c r="ICV73" s="68"/>
      <c r="ICW73" s="68"/>
      <c r="ICX73" s="69"/>
      <c r="ICZ73" s="64"/>
      <c r="IDA73" s="67"/>
      <c r="IDB73" s="67"/>
      <c r="IDC73" s="68"/>
      <c r="IDD73" s="68"/>
      <c r="IDE73" s="68"/>
      <c r="IDF73" s="69"/>
      <c r="IDH73" s="64"/>
      <c r="IDI73" s="67"/>
      <c r="IDJ73" s="67"/>
      <c r="IDK73" s="68"/>
      <c r="IDL73" s="68"/>
      <c r="IDM73" s="68"/>
      <c r="IDN73" s="69"/>
      <c r="IDP73" s="64"/>
      <c r="IDQ73" s="67"/>
      <c r="IDR73" s="67"/>
      <c r="IDS73" s="68"/>
      <c r="IDT73" s="68"/>
      <c r="IDU73" s="68"/>
      <c r="IDV73" s="69"/>
      <c r="IDX73" s="64"/>
      <c r="IDY73" s="67"/>
      <c r="IDZ73" s="67"/>
      <c r="IEA73" s="68"/>
      <c r="IEB73" s="68"/>
      <c r="IEC73" s="68"/>
      <c r="IED73" s="69"/>
      <c r="IEF73" s="64"/>
      <c r="IEG73" s="67"/>
      <c r="IEH73" s="67"/>
      <c r="IEI73" s="68"/>
      <c r="IEJ73" s="68"/>
      <c r="IEK73" s="68"/>
      <c r="IEL73" s="69"/>
      <c r="IEN73" s="64"/>
      <c r="IEO73" s="67"/>
      <c r="IEP73" s="67"/>
      <c r="IEQ73" s="68"/>
      <c r="IER73" s="68"/>
      <c r="IES73" s="68"/>
      <c r="IET73" s="69"/>
      <c r="IEV73" s="64"/>
      <c r="IEW73" s="67"/>
      <c r="IEX73" s="67"/>
      <c r="IEY73" s="68"/>
      <c r="IEZ73" s="68"/>
      <c r="IFA73" s="68"/>
      <c r="IFB73" s="69"/>
      <c r="IFD73" s="64"/>
      <c r="IFE73" s="67"/>
      <c r="IFF73" s="67"/>
      <c r="IFG73" s="68"/>
      <c r="IFH73" s="68"/>
      <c r="IFI73" s="68"/>
      <c r="IFJ73" s="69"/>
      <c r="IFL73" s="64"/>
      <c r="IFM73" s="67"/>
      <c r="IFN73" s="67"/>
      <c r="IFO73" s="68"/>
      <c r="IFP73" s="68"/>
      <c r="IFQ73" s="68"/>
      <c r="IFR73" s="69"/>
      <c r="IFT73" s="64"/>
      <c r="IFU73" s="67"/>
      <c r="IFV73" s="67"/>
      <c r="IFW73" s="68"/>
      <c r="IFX73" s="68"/>
      <c r="IFY73" s="68"/>
      <c r="IFZ73" s="69"/>
      <c r="IGB73" s="64"/>
      <c r="IGC73" s="67"/>
      <c r="IGD73" s="67"/>
      <c r="IGE73" s="68"/>
      <c r="IGF73" s="68"/>
      <c r="IGG73" s="68"/>
      <c r="IGH73" s="69"/>
      <c r="IGJ73" s="64"/>
      <c r="IGK73" s="67"/>
      <c r="IGL73" s="67"/>
      <c r="IGM73" s="68"/>
      <c r="IGN73" s="68"/>
      <c r="IGO73" s="68"/>
      <c r="IGP73" s="69"/>
      <c r="IGR73" s="64"/>
      <c r="IGS73" s="67"/>
      <c r="IGT73" s="67"/>
      <c r="IGU73" s="68"/>
      <c r="IGV73" s="68"/>
      <c r="IGW73" s="68"/>
      <c r="IGX73" s="69"/>
      <c r="IGZ73" s="64"/>
      <c r="IHA73" s="67"/>
      <c r="IHB73" s="67"/>
      <c r="IHC73" s="68"/>
      <c r="IHD73" s="68"/>
      <c r="IHE73" s="68"/>
      <c r="IHF73" s="69"/>
      <c r="IHH73" s="64"/>
      <c r="IHI73" s="67"/>
      <c r="IHJ73" s="67"/>
      <c r="IHK73" s="68"/>
      <c r="IHL73" s="68"/>
      <c r="IHM73" s="68"/>
      <c r="IHN73" s="69"/>
      <c r="IHP73" s="64"/>
      <c r="IHQ73" s="67"/>
      <c r="IHR73" s="67"/>
      <c r="IHS73" s="68"/>
      <c r="IHT73" s="68"/>
      <c r="IHU73" s="68"/>
      <c r="IHV73" s="69"/>
      <c r="IHX73" s="64"/>
      <c r="IHY73" s="67"/>
      <c r="IHZ73" s="67"/>
      <c r="IIA73" s="68"/>
      <c r="IIB73" s="68"/>
      <c r="IIC73" s="68"/>
      <c r="IID73" s="69"/>
      <c r="IIF73" s="64"/>
      <c r="IIG73" s="67"/>
      <c r="IIH73" s="67"/>
      <c r="III73" s="68"/>
      <c r="IIJ73" s="68"/>
      <c r="IIK73" s="68"/>
      <c r="IIL73" s="69"/>
      <c r="IIN73" s="64"/>
      <c r="IIO73" s="67"/>
      <c r="IIP73" s="67"/>
      <c r="IIQ73" s="68"/>
      <c r="IIR73" s="68"/>
      <c r="IIS73" s="68"/>
      <c r="IIT73" s="69"/>
      <c r="IIV73" s="64"/>
      <c r="IIW73" s="67"/>
      <c r="IIX73" s="67"/>
      <c r="IIY73" s="68"/>
      <c r="IIZ73" s="68"/>
      <c r="IJA73" s="68"/>
      <c r="IJB73" s="69"/>
      <c r="IJD73" s="64"/>
      <c r="IJE73" s="67"/>
      <c r="IJF73" s="67"/>
      <c r="IJG73" s="68"/>
      <c r="IJH73" s="68"/>
      <c r="IJI73" s="68"/>
      <c r="IJJ73" s="69"/>
      <c r="IJL73" s="64"/>
      <c r="IJM73" s="67"/>
      <c r="IJN73" s="67"/>
      <c r="IJO73" s="68"/>
      <c r="IJP73" s="68"/>
      <c r="IJQ73" s="68"/>
      <c r="IJR73" s="69"/>
      <c r="IJT73" s="64"/>
      <c r="IJU73" s="67"/>
      <c r="IJV73" s="67"/>
      <c r="IJW73" s="68"/>
      <c r="IJX73" s="68"/>
      <c r="IJY73" s="68"/>
      <c r="IJZ73" s="69"/>
      <c r="IKB73" s="64"/>
      <c r="IKC73" s="67"/>
      <c r="IKD73" s="67"/>
      <c r="IKE73" s="68"/>
      <c r="IKF73" s="68"/>
      <c r="IKG73" s="68"/>
      <c r="IKH73" s="69"/>
      <c r="IKJ73" s="64"/>
      <c r="IKK73" s="67"/>
      <c r="IKL73" s="67"/>
      <c r="IKM73" s="68"/>
      <c r="IKN73" s="68"/>
      <c r="IKO73" s="68"/>
      <c r="IKP73" s="69"/>
      <c r="IKR73" s="64"/>
      <c r="IKS73" s="67"/>
      <c r="IKT73" s="67"/>
      <c r="IKU73" s="68"/>
      <c r="IKV73" s="68"/>
      <c r="IKW73" s="68"/>
      <c r="IKX73" s="69"/>
      <c r="IKZ73" s="64"/>
      <c r="ILA73" s="67"/>
      <c r="ILB73" s="67"/>
      <c r="ILC73" s="68"/>
      <c r="ILD73" s="68"/>
      <c r="ILE73" s="68"/>
      <c r="ILF73" s="69"/>
      <c r="ILH73" s="64"/>
      <c r="ILI73" s="67"/>
      <c r="ILJ73" s="67"/>
      <c r="ILK73" s="68"/>
      <c r="ILL73" s="68"/>
      <c r="ILM73" s="68"/>
      <c r="ILN73" s="69"/>
      <c r="ILP73" s="64"/>
      <c r="ILQ73" s="67"/>
      <c r="ILR73" s="67"/>
      <c r="ILS73" s="68"/>
      <c r="ILT73" s="68"/>
      <c r="ILU73" s="68"/>
      <c r="ILV73" s="69"/>
      <c r="ILX73" s="64"/>
      <c r="ILY73" s="67"/>
      <c r="ILZ73" s="67"/>
      <c r="IMA73" s="68"/>
      <c r="IMB73" s="68"/>
      <c r="IMC73" s="68"/>
      <c r="IMD73" s="69"/>
      <c r="IMF73" s="64"/>
      <c r="IMG73" s="67"/>
      <c r="IMH73" s="67"/>
      <c r="IMI73" s="68"/>
      <c r="IMJ73" s="68"/>
      <c r="IMK73" s="68"/>
      <c r="IML73" s="69"/>
      <c r="IMN73" s="64"/>
      <c r="IMO73" s="67"/>
      <c r="IMP73" s="67"/>
      <c r="IMQ73" s="68"/>
      <c r="IMR73" s="68"/>
      <c r="IMS73" s="68"/>
      <c r="IMT73" s="69"/>
      <c r="IMV73" s="64"/>
      <c r="IMW73" s="67"/>
      <c r="IMX73" s="67"/>
      <c r="IMY73" s="68"/>
      <c r="IMZ73" s="68"/>
      <c r="INA73" s="68"/>
      <c r="INB73" s="69"/>
      <c r="IND73" s="64"/>
      <c r="INE73" s="67"/>
      <c r="INF73" s="67"/>
      <c r="ING73" s="68"/>
      <c r="INH73" s="68"/>
      <c r="INI73" s="68"/>
      <c r="INJ73" s="69"/>
      <c r="INL73" s="64"/>
      <c r="INM73" s="67"/>
      <c r="INN73" s="67"/>
      <c r="INO73" s="68"/>
      <c r="INP73" s="68"/>
      <c r="INQ73" s="68"/>
      <c r="INR73" s="69"/>
      <c r="INT73" s="64"/>
      <c r="INU73" s="67"/>
      <c r="INV73" s="67"/>
      <c r="INW73" s="68"/>
      <c r="INX73" s="68"/>
      <c r="INY73" s="68"/>
      <c r="INZ73" s="69"/>
      <c r="IOB73" s="64"/>
      <c r="IOC73" s="67"/>
      <c r="IOD73" s="67"/>
      <c r="IOE73" s="68"/>
      <c r="IOF73" s="68"/>
      <c r="IOG73" s="68"/>
      <c r="IOH73" s="69"/>
      <c r="IOJ73" s="64"/>
      <c r="IOK73" s="67"/>
      <c r="IOL73" s="67"/>
      <c r="IOM73" s="68"/>
      <c r="ION73" s="68"/>
      <c r="IOO73" s="68"/>
      <c r="IOP73" s="69"/>
      <c r="IOR73" s="64"/>
      <c r="IOS73" s="67"/>
      <c r="IOT73" s="67"/>
      <c r="IOU73" s="68"/>
      <c r="IOV73" s="68"/>
      <c r="IOW73" s="68"/>
      <c r="IOX73" s="69"/>
      <c r="IOZ73" s="64"/>
      <c r="IPA73" s="67"/>
      <c r="IPB73" s="67"/>
      <c r="IPC73" s="68"/>
      <c r="IPD73" s="68"/>
      <c r="IPE73" s="68"/>
      <c r="IPF73" s="69"/>
      <c r="IPH73" s="64"/>
      <c r="IPI73" s="67"/>
      <c r="IPJ73" s="67"/>
      <c r="IPK73" s="68"/>
      <c r="IPL73" s="68"/>
      <c r="IPM73" s="68"/>
      <c r="IPN73" s="69"/>
      <c r="IPP73" s="64"/>
      <c r="IPQ73" s="67"/>
      <c r="IPR73" s="67"/>
      <c r="IPS73" s="68"/>
      <c r="IPT73" s="68"/>
      <c r="IPU73" s="68"/>
      <c r="IPV73" s="69"/>
      <c r="IPX73" s="64"/>
      <c r="IPY73" s="67"/>
      <c r="IPZ73" s="67"/>
      <c r="IQA73" s="68"/>
      <c r="IQB73" s="68"/>
      <c r="IQC73" s="68"/>
      <c r="IQD73" s="69"/>
      <c r="IQF73" s="64"/>
      <c r="IQG73" s="67"/>
      <c r="IQH73" s="67"/>
      <c r="IQI73" s="68"/>
      <c r="IQJ73" s="68"/>
      <c r="IQK73" s="68"/>
      <c r="IQL73" s="69"/>
      <c r="IQN73" s="64"/>
      <c r="IQO73" s="67"/>
      <c r="IQP73" s="67"/>
      <c r="IQQ73" s="68"/>
      <c r="IQR73" s="68"/>
      <c r="IQS73" s="68"/>
      <c r="IQT73" s="69"/>
      <c r="IQV73" s="64"/>
      <c r="IQW73" s="67"/>
      <c r="IQX73" s="67"/>
      <c r="IQY73" s="68"/>
      <c r="IQZ73" s="68"/>
      <c r="IRA73" s="68"/>
      <c r="IRB73" s="69"/>
      <c r="IRD73" s="64"/>
      <c r="IRE73" s="67"/>
      <c r="IRF73" s="67"/>
      <c r="IRG73" s="68"/>
      <c r="IRH73" s="68"/>
      <c r="IRI73" s="68"/>
      <c r="IRJ73" s="69"/>
      <c r="IRL73" s="64"/>
      <c r="IRM73" s="67"/>
      <c r="IRN73" s="67"/>
      <c r="IRO73" s="68"/>
      <c r="IRP73" s="68"/>
      <c r="IRQ73" s="68"/>
      <c r="IRR73" s="69"/>
      <c r="IRT73" s="64"/>
      <c r="IRU73" s="67"/>
      <c r="IRV73" s="67"/>
      <c r="IRW73" s="68"/>
      <c r="IRX73" s="68"/>
      <c r="IRY73" s="68"/>
      <c r="IRZ73" s="69"/>
      <c r="ISB73" s="64"/>
      <c r="ISC73" s="67"/>
      <c r="ISD73" s="67"/>
      <c r="ISE73" s="68"/>
      <c r="ISF73" s="68"/>
      <c r="ISG73" s="68"/>
      <c r="ISH73" s="69"/>
      <c r="ISJ73" s="64"/>
      <c r="ISK73" s="67"/>
      <c r="ISL73" s="67"/>
      <c r="ISM73" s="68"/>
      <c r="ISN73" s="68"/>
      <c r="ISO73" s="68"/>
      <c r="ISP73" s="69"/>
      <c r="ISR73" s="64"/>
      <c r="ISS73" s="67"/>
      <c r="IST73" s="67"/>
      <c r="ISU73" s="68"/>
      <c r="ISV73" s="68"/>
      <c r="ISW73" s="68"/>
      <c r="ISX73" s="69"/>
      <c r="ISZ73" s="64"/>
      <c r="ITA73" s="67"/>
      <c r="ITB73" s="67"/>
      <c r="ITC73" s="68"/>
      <c r="ITD73" s="68"/>
      <c r="ITE73" s="68"/>
      <c r="ITF73" s="69"/>
      <c r="ITH73" s="64"/>
      <c r="ITI73" s="67"/>
      <c r="ITJ73" s="67"/>
      <c r="ITK73" s="68"/>
      <c r="ITL73" s="68"/>
      <c r="ITM73" s="68"/>
      <c r="ITN73" s="69"/>
      <c r="ITP73" s="64"/>
      <c r="ITQ73" s="67"/>
      <c r="ITR73" s="67"/>
      <c r="ITS73" s="68"/>
      <c r="ITT73" s="68"/>
      <c r="ITU73" s="68"/>
      <c r="ITV73" s="69"/>
      <c r="ITX73" s="64"/>
      <c r="ITY73" s="67"/>
      <c r="ITZ73" s="67"/>
      <c r="IUA73" s="68"/>
      <c r="IUB73" s="68"/>
      <c r="IUC73" s="68"/>
      <c r="IUD73" s="69"/>
      <c r="IUF73" s="64"/>
      <c r="IUG73" s="67"/>
      <c r="IUH73" s="67"/>
      <c r="IUI73" s="68"/>
      <c r="IUJ73" s="68"/>
      <c r="IUK73" s="68"/>
      <c r="IUL73" s="69"/>
      <c r="IUN73" s="64"/>
      <c r="IUO73" s="67"/>
      <c r="IUP73" s="67"/>
      <c r="IUQ73" s="68"/>
      <c r="IUR73" s="68"/>
      <c r="IUS73" s="68"/>
      <c r="IUT73" s="69"/>
      <c r="IUV73" s="64"/>
      <c r="IUW73" s="67"/>
      <c r="IUX73" s="67"/>
      <c r="IUY73" s="68"/>
      <c r="IUZ73" s="68"/>
      <c r="IVA73" s="68"/>
      <c r="IVB73" s="69"/>
      <c r="IVD73" s="64"/>
      <c r="IVE73" s="67"/>
      <c r="IVF73" s="67"/>
      <c r="IVG73" s="68"/>
      <c r="IVH73" s="68"/>
      <c r="IVI73" s="68"/>
      <c r="IVJ73" s="69"/>
      <c r="IVL73" s="64"/>
      <c r="IVM73" s="67"/>
      <c r="IVN73" s="67"/>
      <c r="IVO73" s="68"/>
      <c r="IVP73" s="68"/>
      <c r="IVQ73" s="68"/>
      <c r="IVR73" s="69"/>
      <c r="IVT73" s="64"/>
      <c r="IVU73" s="67"/>
      <c r="IVV73" s="67"/>
      <c r="IVW73" s="68"/>
      <c r="IVX73" s="68"/>
      <c r="IVY73" s="68"/>
      <c r="IVZ73" s="69"/>
      <c r="IWB73" s="64"/>
      <c r="IWC73" s="67"/>
      <c r="IWD73" s="67"/>
      <c r="IWE73" s="68"/>
      <c r="IWF73" s="68"/>
      <c r="IWG73" s="68"/>
      <c r="IWH73" s="69"/>
      <c r="IWJ73" s="64"/>
      <c r="IWK73" s="67"/>
      <c r="IWL73" s="67"/>
      <c r="IWM73" s="68"/>
      <c r="IWN73" s="68"/>
      <c r="IWO73" s="68"/>
      <c r="IWP73" s="69"/>
      <c r="IWR73" s="64"/>
      <c r="IWS73" s="67"/>
      <c r="IWT73" s="67"/>
      <c r="IWU73" s="68"/>
      <c r="IWV73" s="68"/>
      <c r="IWW73" s="68"/>
      <c r="IWX73" s="69"/>
      <c r="IWZ73" s="64"/>
      <c r="IXA73" s="67"/>
      <c r="IXB73" s="67"/>
      <c r="IXC73" s="68"/>
      <c r="IXD73" s="68"/>
      <c r="IXE73" s="68"/>
      <c r="IXF73" s="69"/>
      <c r="IXH73" s="64"/>
      <c r="IXI73" s="67"/>
      <c r="IXJ73" s="67"/>
      <c r="IXK73" s="68"/>
      <c r="IXL73" s="68"/>
      <c r="IXM73" s="68"/>
      <c r="IXN73" s="69"/>
      <c r="IXP73" s="64"/>
      <c r="IXQ73" s="67"/>
      <c r="IXR73" s="67"/>
      <c r="IXS73" s="68"/>
      <c r="IXT73" s="68"/>
      <c r="IXU73" s="68"/>
      <c r="IXV73" s="69"/>
      <c r="IXX73" s="64"/>
      <c r="IXY73" s="67"/>
      <c r="IXZ73" s="67"/>
      <c r="IYA73" s="68"/>
      <c r="IYB73" s="68"/>
      <c r="IYC73" s="68"/>
      <c r="IYD73" s="69"/>
      <c r="IYF73" s="64"/>
      <c r="IYG73" s="67"/>
      <c r="IYH73" s="67"/>
      <c r="IYI73" s="68"/>
      <c r="IYJ73" s="68"/>
      <c r="IYK73" s="68"/>
      <c r="IYL73" s="69"/>
      <c r="IYN73" s="64"/>
      <c r="IYO73" s="67"/>
      <c r="IYP73" s="67"/>
      <c r="IYQ73" s="68"/>
      <c r="IYR73" s="68"/>
      <c r="IYS73" s="68"/>
      <c r="IYT73" s="69"/>
      <c r="IYV73" s="64"/>
      <c r="IYW73" s="67"/>
      <c r="IYX73" s="67"/>
      <c r="IYY73" s="68"/>
      <c r="IYZ73" s="68"/>
      <c r="IZA73" s="68"/>
      <c r="IZB73" s="69"/>
      <c r="IZD73" s="64"/>
      <c r="IZE73" s="67"/>
      <c r="IZF73" s="67"/>
      <c r="IZG73" s="68"/>
      <c r="IZH73" s="68"/>
      <c r="IZI73" s="68"/>
      <c r="IZJ73" s="69"/>
      <c r="IZL73" s="64"/>
      <c r="IZM73" s="67"/>
      <c r="IZN73" s="67"/>
      <c r="IZO73" s="68"/>
      <c r="IZP73" s="68"/>
      <c r="IZQ73" s="68"/>
      <c r="IZR73" s="69"/>
      <c r="IZT73" s="64"/>
      <c r="IZU73" s="67"/>
      <c r="IZV73" s="67"/>
      <c r="IZW73" s="68"/>
      <c r="IZX73" s="68"/>
      <c r="IZY73" s="68"/>
      <c r="IZZ73" s="69"/>
      <c r="JAB73" s="64"/>
      <c r="JAC73" s="67"/>
      <c r="JAD73" s="67"/>
      <c r="JAE73" s="68"/>
      <c r="JAF73" s="68"/>
      <c r="JAG73" s="68"/>
      <c r="JAH73" s="69"/>
      <c r="JAJ73" s="64"/>
      <c r="JAK73" s="67"/>
      <c r="JAL73" s="67"/>
      <c r="JAM73" s="68"/>
      <c r="JAN73" s="68"/>
      <c r="JAO73" s="68"/>
      <c r="JAP73" s="69"/>
      <c r="JAR73" s="64"/>
      <c r="JAS73" s="67"/>
      <c r="JAT73" s="67"/>
      <c r="JAU73" s="68"/>
      <c r="JAV73" s="68"/>
      <c r="JAW73" s="68"/>
      <c r="JAX73" s="69"/>
      <c r="JAZ73" s="64"/>
      <c r="JBA73" s="67"/>
      <c r="JBB73" s="67"/>
      <c r="JBC73" s="68"/>
      <c r="JBD73" s="68"/>
      <c r="JBE73" s="68"/>
      <c r="JBF73" s="69"/>
      <c r="JBH73" s="64"/>
      <c r="JBI73" s="67"/>
      <c r="JBJ73" s="67"/>
      <c r="JBK73" s="68"/>
      <c r="JBL73" s="68"/>
      <c r="JBM73" s="68"/>
      <c r="JBN73" s="69"/>
      <c r="JBP73" s="64"/>
      <c r="JBQ73" s="67"/>
      <c r="JBR73" s="67"/>
      <c r="JBS73" s="68"/>
      <c r="JBT73" s="68"/>
      <c r="JBU73" s="68"/>
      <c r="JBV73" s="69"/>
      <c r="JBX73" s="64"/>
      <c r="JBY73" s="67"/>
      <c r="JBZ73" s="67"/>
      <c r="JCA73" s="68"/>
      <c r="JCB73" s="68"/>
      <c r="JCC73" s="68"/>
      <c r="JCD73" s="69"/>
      <c r="JCF73" s="64"/>
      <c r="JCG73" s="67"/>
      <c r="JCH73" s="67"/>
      <c r="JCI73" s="68"/>
      <c r="JCJ73" s="68"/>
      <c r="JCK73" s="68"/>
      <c r="JCL73" s="69"/>
      <c r="JCN73" s="64"/>
      <c r="JCO73" s="67"/>
      <c r="JCP73" s="67"/>
      <c r="JCQ73" s="68"/>
      <c r="JCR73" s="68"/>
      <c r="JCS73" s="68"/>
      <c r="JCT73" s="69"/>
      <c r="JCV73" s="64"/>
      <c r="JCW73" s="67"/>
      <c r="JCX73" s="67"/>
      <c r="JCY73" s="68"/>
      <c r="JCZ73" s="68"/>
      <c r="JDA73" s="68"/>
      <c r="JDB73" s="69"/>
      <c r="JDD73" s="64"/>
      <c r="JDE73" s="67"/>
      <c r="JDF73" s="67"/>
      <c r="JDG73" s="68"/>
      <c r="JDH73" s="68"/>
      <c r="JDI73" s="68"/>
      <c r="JDJ73" s="69"/>
      <c r="JDL73" s="64"/>
      <c r="JDM73" s="67"/>
      <c r="JDN73" s="67"/>
      <c r="JDO73" s="68"/>
      <c r="JDP73" s="68"/>
      <c r="JDQ73" s="68"/>
      <c r="JDR73" s="69"/>
      <c r="JDT73" s="64"/>
      <c r="JDU73" s="67"/>
      <c r="JDV73" s="67"/>
      <c r="JDW73" s="68"/>
      <c r="JDX73" s="68"/>
      <c r="JDY73" s="68"/>
      <c r="JDZ73" s="69"/>
      <c r="JEB73" s="64"/>
      <c r="JEC73" s="67"/>
      <c r="JED73" s="67"/>
      <c r="JEE73" s="68"/>
      <c r="JEF73" s="68"/>
      <c r="JEG73" s="68"/>
      <c r="JEH73" s="69"/>
      <c r="JEJ73" s="64"/>
      <c r="JEK73" s="67"/>
      <c r="JEL73" s="67"/>
      <c r="JEM73" s="68"/>
      <c r="JEN73" s="68"/>
      <c r="JEO73" s="68"/>
      <c r="JEP73" s="69"/>
      <c r="JER73" s="64"/>
      <c r="JES73" s="67"/>
      <c r="JET73" s="67"/>
      <c r="JEU73" s="68"/>
      <c r="JEV73" s="68"/>
      <c r="JEW73" s="68"/>
      <c r="JEX73" s="69"/>
      <c r="JEZ73" s="64"/>
      <c r="JFA73" s="67"/>
      <c r="JFB73" s="67"/>
      <c r="JFC73" s="68"/>
      <c r="JFD73" s="68"/>
      <c r="JFE73" s="68"/>
      <c r="JFF73" s="69"/>
      <c r="JFH73" s="64"/>
      <c r="JFI73" s="67"/>
      <c r="JFJ73" s="67"/>
      <c r="JFK73" s="68"/>
      <c r="JFL73" s="68"/>
      <c r="JFM73" s="68"/>
      <c r="JFN73" s="69"/>
      <c r="JFP73" s="64"/>
      <c r="JFQ73" s="67"/>
      <c r="JFR73" s="67"/>
      <c r="JFS73" s="68"/>
      <c r="JFT73" s="68"/>
      <c r="JFU73" s="68"/>
      <c r="JFV73" s="69"/>
      <c r="JFX73" s="64"/>
      <c r="JFY73" s="67"/>
      <c r="JFZ73" s="67"/>
      <c r="JGA73" s="68"/>
      <c r="JGB73" s="68"/>
      <c r="JGC73" s="68"/>
      <c r="JGD73" s="69"/>
      <c r="JGF73" s="64"/>
      <c r="JGG73" s="67"/>
      <c r="JGH73" s="67"/>
      <c r="JGI73" s="68"/>
      <c r="JGJ73" s="68"/>
      <c r="JGK73" s="68"/>
      <c r="JGL73" s="69"/>
      <c r="JGN73" s="64"/>
      <c r="JGO73" s="67"/>
      <c r="JGP73" s="67"/>
      <c r="JGQ73" s="68"/>
      <c r="JGR73" s="68"/>
      <c r="JGS73" s="68"/>
      <c r="JGT73" s="69"/>
      <c r="JGV73" s="64"/>
      <c r="JGW73" s="67"/>
      <c r="JGX73" s="67"/>
      <c r="JGY73" s="68"/>
      <c r="JGZ73" s="68"/>
      <c r="JHA73" s="68"/>
      <c r="JHB73" s="69"/>
      <c r="JHD73" s="64"/>
      <c r="JHE73" s="67"/>
      <c r="JHF73" s="67"/>
      <c r="JHG73" s="68"/>
      <c r="JHH73" s="68"/>
      <c r="JHI73" s="68"/>
      <c r="JHJ73" s="69"/>
      <c r="JHL73" s="64"/>
      <c r="JHM73" s="67"/>
      <c r="JHN73" s="67"/>
      <c r="JHO73" s="68"/>
      <c r="JHP73" s="68"/>
      <c r="JHQ73" s="68"/>
      <c r="JHR73" s="69"/>
      <c r="JHT73" s="64"/>
      <c r="JHU73" s="67"/>
      <c r="JHV73" s="67"/>
      <c r="JHW73" s="68"/>
      <c r="JHX73" s="68"/>
      <c r="JHY73" s="68"/>
      <c r="JHZ73" s="69"/>
      <c r="JIB73" s="64"/>
      <c r="JIC73" s="67"/>
      <c r="JID73" s="67"/>
      <c r="JIE73" s="68"/>
      <c r="JIF73" s="68"/>
      <c r="JIG73" s="68"/>
      <c r="JIH73" s="69"/>
      <c r="JIJ73" s="64"/>
      <c r="JIK73" s="67"/>
      <c r="JIL73" s="67"/>
      <c r="JIM73" s="68"/>
      <c r="JIN73" s="68"/>
      <c r="JIO73" s="68"/>
      <c r="JIP73" s="69"/>
      <c r="JIR73" s="64"/>
      <c r="JIS73" s="67"/>
      <c r="JIT73" s="67"/>
      <c r="JIU73" s="68"/>
      <c r="JIV73" s="68"/>
      <c r="JIW73" s="68"/>
      <c r="JIX73" s="69"/>
      <c r="JIZ73" s="64"/>
      <c r="JJA73" s="67"/>
      <c r="JJB73" s="67"/>
      <c r="JJC73" s="68"/>
      <c r="JJD73" s="68"/>
      <c r="JJE73" s="68"/>
      <c r="JJF73" s="69"/>
      <c r="JJH73" s="64"/>
      <c r="JJI73" s="67"/>
      <c r="JJJ73" s="67"/>
      <c r="JJK73" s="68"/>
      <c r="JJL73" s="68"/>
      <c r="JJM73" s="68"/>
      <c r="JJN73" s="69"/>
      <c r="JJP73" s="64"/>
      <c r="JJQ73" s="67"/>
      <c r="JJR73" s="67"/>
      <c r="JJS73" s="68"/>
      <c r="JJT73" s="68"/>
      <c r="JJU73" s="68"/>
      <c r="JJV73" s="69"/>
      <c r="JJX73" s="64"/>
      <c r="JJY73" s="67"/>
      <c r="JJZ73" s="67"/>
      <c r="JKA73" s="68"/>
      <c r="JKB73" s="68"/>
      <c r="JKC73" s="68"/>
      <c r="JKD73" s="69"/>
      <c r="JKF73" s="64"/>
      <c r="JKG73" s="67"/>
      <c r="JKH73" s="67"/>
      <c r="JKI73" s="68"/>
      <c r="JKJ73" s="68"/>
      <c r="JKK73" s="68"/>
      <c r="JKL73" s="69"/>
      <c r="JKN73" s="64"/>
      <c r="JKO73" s="67"/>
      <c r="JKP73" s="67"/>
      <c r="JKQ73" s="68"/>
      <c r="JKR73" s="68"/>
      <c r="JKS73" s="68"/>
      <c r="JKT73" s="69"/>
      <c r="JKV73" s="64"/>
      <c r="JKW73" s="67"/>
      <c r="JKX73" s="67"/>
      <c r="JKY73" s="68"/>
      <c r="JKZ73" s="68"/>
      <c r="JLA73" s="68"/>
      <c r="JLB73" s="69"/>
      <c r="JLD73" s="64"/>
      <c r="JLE73" s="67"/>
      <c r="JLF73" s="67"/>
      <c r="JLG73" s="68"/>
      <c r="JLH73" s="68"/>
      <c r="JLI73" s="68"/>
      <c r="JLJ73" s="69"/>
      <c r="JLL73" s="64"/>
      <c r="JLM73" s="67"/>
      <c r="JLN73" s="67"/>
      <c r="JLO73" s="68"/>
      <c r="JLP73" s="68"/>
      <c r="JLQ73" s="68"/>
      <c r="JLR73" s="69"/>
      <c r="JLT73" s="64"/>
      <c r="JLU73" s="67"/>
      <c r="JLV73" s="67"/>
      <c r="JLW73" s="68"/>
      <c r="JLX73" s="68"/>
      <c r="JLY73" s="68"/>
      <c r="JLZ73" s="69"/>
      <c r="JMB73" s="64"/>
      <c r="JMC73" s="67"/>
      <c r="JMD73" s="67"/>
      <c r="JME73" s="68"/>
      <c r="JMF73" s="68"/>
      <c r="JMG73" s="68"/>
      <c r="JMH73" s="69"/>
      <c r="JMJ73" s="64"/>
      <c r="JMK73" s="67"/>
      <c r="JML73" s="67"/>
      <c r="JMM73" s="68"/>
      <c r="JMN73" s="68"/>
      <c r="JMO73" s="68"/>
      <c r="JMP73" s="69"/>
      <c r="JMR73" s="64"/>
      <c r="JMS73" s="67"/>
      <c r="JMT73" s="67"/>
      <c r="JMU73" s="68"/>
      <c r="JMV73" s="68"/>
      <c r="JMW73" s="68"/>
      <c r="JMX73" s="69"/>
      <c r="JMZ73" s="64"/>
      <c r="JNA73" s="67"/>
      <c r="JNB73" s="67"/>
      <c r="JNC73" s="68"/>
      <c r="JND73" s="68"/>
      <c r="JNE73" s="68"/>
      <c r="JNF73" s="69"/>
      <c r="JNH73" s="64"/>
      <c r="JNI73" s="67"/>
      <c r="JNJ73" s="67"/>
      <c r="JNK73" s="68"/>
      <c r="JNL73" s="68"/>
      <c r="JNM73" s="68"/>
      <c r="JNN73" s="69"/>
      <c r="JNP73" s="64"/>
      <c r="JNQ73" s="67"/>
      <c r="JNR73" s="67"/>
      <c r="JNS73" s="68"/>
      <c r="JNT73" s="68"/>
      <c r="JNU73" s="68"/>
      <c r="JNV73" s="69"/>
      <c r="JNX73" s="64"/>
      <c r="JNY73" s="67"/>
      <c r="JNZ73" s="67"/>
      <c r="JOA73" s="68"/>
      <c r="JOB73" s="68"/>
      <c r="JOC73" s="68"/>
      <c r="JOD73" s="69"/>
      <c r="JOF73" s="64"/>
      <c r="JOG73" s="67"/>
      <c r="JOH73" s="67"/>
      <c r="JOI73" s="68"/>
      <c r="JOJ73" s="68"/>
      <c r="JOK73" s="68"/>
      <c r="JOL73" s="69"/>
      <c r="JON73" s="64"/>
      <c r="JOO73" s="67"/>
      <c r="JOP73" s="67"/>
      <c r="JOQ73" s="68"/>
      <c r="JOR73" s="68"/>
      <c r="JOS73" s="68"/>
      <c r="JOT73" s="69"/>
      <c r="JOV73" s="64"/>
      <c r="JOW73" s="67"/>
      <c r="JOX73" s="67"/>
      <c r="JOY73" s="68"/>
      <c r="JOZ73" s="68"/>
      <c r="JPA73" s="68"/>
      <c r="JPB73" s="69"/>
      <c r="JPD73" s="64"/>
      <c r="JPE73" s="67"/>
      <c r="JPF73" s="67"/>
      <c r="JPG73" s="68"/>
      <c r="JPH73" s="68"/>
      <c r="JPI73" s="68"/>
      <c r="JPJ73" s="69"/>
      <c r="JPL73" s="64"/>
      <c r="JPM73" s="67"/>
      <c r="JPN73" s="67"/>
      <c r="JPO73" s="68"/>
      <c r="JPP73" s="68"/>
      <c r="JPQ73" s="68"/>
      <c r="JPR73" s="69"/>
      <c r="JPT73" s="64"/>
      <c r="JPU73" s="67"/>
      <c r="JPV73" s="67"/>
      <c r="JPW73" s="68"/>
      <c r="JPX73" s="68"/>
      <c r="JPY73" s="68"/>
      <c r="JPZ73" s="69"/>
      <c r="JQB73" s="64"/>
      <c r="JQC73" s="67"/>
      <c r="JQD73" s="67"/>
      <c r="JQE73" s="68"/>
      <c r="JQF73" s="68"/>
      <c r="JQG73" s="68"/>
      <c r="JQH73" s="69"/>
      <c r="JQJ73" s="64"/>
      <c r="JQK73" s="67"/>
      <c r="JQL73" s="67"/>
      <c r="JQM73" s="68"/>
      <c r="JQN73" s="68"/>
      <c r="JQO73" s="68"/>
      <c r="JQP73" s="69"/>
      <c r="JQR73" s="64"/>
      <c r="JQS73" s="67"/>
      <c r="JQT73" s="67"/>
      <c r="JQU73" s="68"/>
      <c r="JQV73" s="68"/>
      <c r="JQW73" s="68"/>
      <c r="JQX73" s="69"/>
      <c r="JQZ73" s="64"/>
      <c r="JRA73" s="67"/>
      <c r="JRB73" s="67"/>
      <c r="JRC73" s="68"/>
      <c r="JRD73" s="68"/>
      <c r="JRE73" s="68"/>
      <c r="JRF73" s="69"/>
      <c r="JRH73" s="64"/>
      <c r="JRI73" s="67"/>
      <c r="JRJ73" s="67"/>
      <c r="JRK73" s="68"/>
      <c r="JRL73" s="68"/>
      <c r="JRM73" s="68"/>
      <c r="JRN73" s="69"/>
      <c r="JRP73" s="64"/>
      <c r="JRQ73" s="67"/>
      <c r="JRR73" s="67"/>
      <c r="JRS73" s="68"/>
      <c r="JRT73" s="68"/>
      <c r="JRU73" s="68"/>
      <c r="JRV73" s="69"/>
      <c r="JRX73" s="64"/>
      <c r="JRY73" s="67"/>
      <c r="JRZ73" s="67"/>
      <c r="JSA73" s="68"/>
      <c r="JSB73" s="68"/>
      <c r="JSC73" s="68"/>
      <c r="JSD73" s="69"/>
      <c r="JSF73" s="64"/>
      <c r="JSG73" s="67"/>
      <c r="JSH73" s="67"/>
      <c r="JSI73" s="68"/>
      <c r="JSJ73" s="68"/>
      <c r="JSK73" s="68"/>
      <c r="JSL73" s="69"/>
      <c r="JSN73" s="64"/>
      <c r="JSO73" s="67"/>
      <c r="JSP73" s="67"/>
      <c r="JSQ73" s="68"/>
      <c r="JSR73" s="68"/>
      <c r="JSS73" s="68"/>
      <c r="JST73" s="69"/>
      <c r="JSV73" s="64"/>
      <c r="JSW73" s="67"/>
      <c r="JSX73" s="67"/>
      <c r="JSY73" s="68"/>
      <c r="JSZ73" s="68"/>
      <c r="JTA73" s="68"/>
      <c r="JTB73" s="69"/>
      <c r="JTD73" s="64"/>
      <c r="JTE73" s="67"/>
      <c r="JTF73" s="67"/>
      <c r="JTG73" s="68"/>
      <c r="JTH73" s="68"/>
      <c r="JTI73" s="68"/>
      <c r="JTJ73" s="69"/>
      <c r="JTL73" s="64"/>
      <c r="JTM73" s="67"/>
      <c r="JTN73" s="67"/>
      <c r="JTO73" s="68"/>
      <c r="JTP73" s="68"/>
      <c r="JTQ73" s="68"/>
      <c r="JTR73" s="69"/>
      <c r="JTT73" s="64"/>
      <c r="JTU73" s="67"/>
      <c r="JTV73" s="67"/>
      <c r="JTW73" s="68"/>
      <c r="JTX73" s="68"/>
      <c r="JTY73" s="68"/>
      <c r="JTZ73" s="69"/>
      <c r="JUB73" s="64"/>
      <c r="JUC73" s="67"/>
      <c r="JUD73" s="67"/>
      <c r="JUE73" s="68"/>
      <c r="JUF73" s="68"/>
      <c r="JUG73" s="68"/>
      <c r="JUH73" s="69"/>
      <c r="JUJ73" s="64"/>
      <c r="JUK73" s="67"/>
      <c r="JUL73" s="67"/>
      <c r="JUM73" s="68"/>
      <c r="JUN73" s="68"/>
      <c r="JUO73" s="68"/>
      <c r="JUP73" s="69"/>
      <c r="JUR73" s="64"/>
      <c r="JUS73" s="67"/>
      <c r="JUT73" s="67"/>
      <c r="JUU73" s="68"/>
      <c r="JUV73" s="68"/>
      <c r="JUW73" s="68"/>
      <c r="JUX73" s="69"/>
      <c r="JUZ73" s="64"/>
      <c r="JVA73" s="67"/>
      <c r="JVB73" s="67"/>
      <c r="JVC73" s="68"/>
      <c r="JVD73" s="68"/>
      <c r="JVE73" s="68"/>
      <c r="JVF73" s="69"/>
      <c r="JVH73" s="64"/>
      <c r="JVI73" s="67"/>
      <c r="JVJ73" s="67"/>
      <c r="JVK73" s="68"/>
      <c r="JVL73" s="68"/>
      <c r="JVM73" s="68"/>
      <c r="JVN73" s="69"/>
      <c r="JVP73" s="64"/>
      <c r="JVQ73" s="67"/>
      <c r="JVR73" s="67"/>
      <c r="JVS73" s="68"/>
      <c r="JVT73" s="68"/>
      <c r="JVU73" s="68"/>
      <c r="JVV73" s="69"/>
      <c r="JVX73" s="64"/>
      <c r="JVY73" s="67"/>
      <c r="JVZ73" s="67"/>
      <c r="JWA73" s="68"/>
      <c r="JWB73" s="68"/>
      <c r="JWC73" s="68"/>
      <c r="JWD73" s="69"/>
      <c r="JWF73" s="64"/>
      <c r="JWG73" s="67"/>
      <c r="JWH73" s="67"/>
      <c r="JWI73" s="68"/>
      <c r="JWJ73" s="68"/>
      <c r="JWK73" s="68"/>
      <c r="JWL73" s="69"/>
      <c r="JWN73" s="64"/>
      <c r="JWO73" s="67"/>
      <c r="JWP73" s="67"/>
      <c r="JWQ73" s="68"/>
      <c r="JWR73" s="68"/>
      <c r="JWS73" s="68"/>
      <c r="JWT73" s="69"/>
      <c r="JWV73" s="64"/>
      <c r="JWW73" s="67"/>
      <c r="JWX73" s="67"/>
      <c r="JWY73" s="68"/>
      <c r="JWZ73" s="68"/>
      <c r="JXA73" s="68"/>
      <c r="JXB73" s="69"/>
      <c r="JXD73" s="64"/>
      <c r="JXE73" s="67"/>
      <c r="JXF73" s="67"/>
      <c r="JXG73" s="68"/>
      <c r="JXH73" s="68"/>
      <c r="JXI73" s="68"/>
      <c r="JXJ73" s="69"/>
      <c r="JXL73" s="64"/>
      <c r="JXM73" s="67"/>
      <c r="JXN73" s="67"/>
      <c r="JXO73" s="68"/>
      <c r="JXP73" s="68"/>
      <c r="JXQ73" s="68"/>
      <c r="JXR73" s="69"/>
      <c r="JXT73" s="64"/>
      <c r="JXU73" s="67"/>
      <c r="JXV73" s="67"/>
      <c r="JXW73" s="68"/>
      <c r="JXX73" s="68"/>
      <c r="JXY73" s="68"/>
      <c r="JXZ73" s="69"/>
      <c r="JYB73" s="64"/>
      <c r="JYC73" s="67"/>
      <c r="JYD73" s="67"/>
      <c r="JYE73" s="68"/>
      <c r="JYF73" s="68"/>
      <c r="JYG73" s="68"/>
      <c r="JYH73" s="69"/>
      <c r="JYJ73" s="64"/>
      <c r="JYK73" s="67"/>
      <c r="JYL73" s="67"/>
      <c r="JYM73" s="68"/>
      <c r="JYN73" s="68"/>
      <c r="JYO73" s="68"/>
      <c r="JYP73" s="69"/>
      <c r="JYR73" s="64"/>
      <c r="JYS73" s="67"/>
      <c r="JYT73" s="67"/>
      <c r="JYU73" s="68"/>
      <c r="JYV73" s="68"/>
      <c r="JYW73" s="68"/>
      <c r="JYX73" s="69"/>
      <c r="JYZ73" s="64"/>
      <c r="JZA73" s="67"/>
      <c r="JZB73" s="67"/>
      <c r="JZC73" s="68"/>
      <c r="JZD73" s="68"/>
      <c r="JZE73" s="68"/>
      <c r="JZF73" s="69"/>
      <c r="JZH73" s="64"/>
      <c r="JZI73" s="67"/>
      <c r="JZJ73" s="67"/>
      <c r="JZK73" s="68"/>
      <c r="JZL73" s="68"/>
      <c r="JZM73" s="68"/>
      <c r="JZN73" s="69"/>
      <c r="JZP73" s="64"/>
      <c r="JZQ73" s="67"/>
      <c r="JZR73" s="67"/>
      <c r="JZS73" s="68"/>
      <c r="JZT73" s="68"/>
      <c r="JZU73" s="68"/>
      <c r="JZV73" s="69"/>
      <c r="JZX73" s="64"/>
      <c r="JZY73" s="67"/>
      <c r="JZZ73" s="67"/>
      <c r="KAA73" s="68"/>
      <c r="KAB73" s="68"/>
      <c r="KAC73" s="68"/>
      <c r="KAD73" s="69"/>
      <c r="KAF73" s="64"/>
      <c r="KAG73" s="67"/>
      <c r="KAH73" s="67"/>
      <c r="KAI73" s="68"/>
      <c r="KAJ73" s="68"/>
      <c r="KAK73" s="68"/>
      <c r="KAL73" s="69"/>
      <c r="KAN73" s="64"/>
      <c r="KAO73" s="67"/>
      <c r="KAP73" s="67"/>
      <c r="KAQ73" s="68"/>
      <c r="KAR73" s="68"/>
      <c r="KAS73" s="68"/>
      <c r="KAT73" s="69"/>
      <c r="KAV73" s="64"/>
      <c r="KAW73" s="67"/>
      <c r="KAX73" s="67"/>
      <c r="KAY73" s="68"/>
      <c r="KAZ73" s="68"/>
      <c r="KBA73" s="68"/>
      <c r="KBB73" s="69"/>
      <c r="KBD73" s="64"/>
      <c r="KBE73" s="67"/>
      <c r="KBF73" s="67"/>
      <c r="KBG73" s="68"/>
      <c r="KBH73" s="68"/>
      <c r="KBI73" s="68"/>
      <c r="KBJ73" s="69"/>
      <c r="KBL73" s="64"/>
      <c r="KBM73" s="67"/>
      <c r="KBN73" s="67"/>
      <c r="KBO73" s="68"/>
      <c r="KBP73" s="68"/>
      <c r="KBQ73" s="68"/>
      <c r="KBR73" s="69"/>
      <c r="KBT73" s="64"/>
      <c r="KBU73" s="67"/>
      <c r="KBV73" s="67"/>
      <c r="KBW73" s="68"/>
      <c r="KBX73" s="68"/>
      <c r="KBY73" s="68"/>
      <c r="KBZ73" s="69"/>
      <c r="KCB73" s="64"/>
      <c r="KCC73" s="67"/>
      <c r="KCD73" s="67"/>
      <c r="KCE73" s="68"/>
      <c r="KCF73" s="68"/>
      <c r="KCG73" s="68"/>
      <c r="KCH73" s="69"/>
      <c r="KCJ73" s="64"/>
      <c r="KCK73" s="67"/>
      <c r="KCL73" s="67"/>
      <c r="KCM73" s="68"/>
      <c r="KCN73" s="68"/>
      <c r="KCO73" s="68"/>
      <c r="KCP73" s="69"/>
      <c r="KCR73" s="64"/>
      <c r="KCS73" s="67"/>
      <c r="KCT73" s="67"/>
      <c r="KCU73" s="68"/>
      <c r="KCV73" s="68"/>
      <c r="KCW73" s="68"/>
      <c r="KCX73" s="69"/>
      <c r="KCZ73" s="64"/>
      <c r="KDA73" s="67"/>
      <c r="KDB73" s="67"/>
      <c r="KDC73" s="68"/>
      <c r="KDD73" s="68"/>
      <c r="KDE73" s="68"/>
      <c r="KDF73" s="69"/>
      <c r="KDH73" s="64"/>
      <c r="KDI73" s="67"/>
      <c r="KDJ73" s="67"/>
      <c r="KDK73" s="68"/>
      <c r="KDL73" s="68"/>
      <c r="KDM73" s="68"/>
      <c r="KDN73" s="69"/>
      <c r="KDP73" s="64"/>
      <c r="KDQ73" s="67"/>
      <c r="KDR73" s="67"/>
      <c r="KDS73" s="68"/>
      <c r="KDT73" s="68"/>
      <c r="KDU73" s="68"/>
      <c r="KDV73" s="69"/>
      <c r="KDX73" s="64"/>
      <c r="KDY73" s="67"/>
      <c r="KDZ73" s="67"/>
      <c r="KEA73" s="68"/>
      <c r="KEB73" s="68"/>
      <c r="KEC73" s="68"/>
      <c r="KED73" s="69"/>
      <c r="KEF73" s="64"/>
      <c r="KEG73" s="67"/>
      <c r="KEH73" s="67"/>
      <c r="KEI73" s="68"/>
      <c r="KEJ73" s="68"/>
      <c r="KEK73" s="68"/>
      <c r="KEL73" s="69"/>
      <c r="KEN73" s="64"/>
      <c r="KEO73" s="67"/>
      <c r="KEP73" s="67"/>
      <c r="KEQ73" s="68"/>
      <c r="KER73" s="68"/>
      <c r="KES73" s="68"/>
      <c r="KET73" s="69"/>
      <c r="KEV73" s="64"/>
      <c r="KEW73" s="67"/>
      <c r="KEX73" s="67"/>
      <c r="KEY73" s="68"/>
      <c r="KEZ73" s="68"/>
      <c r="KFA73" s="68"/>
      <c r="KFB73" s="69"/>
      <c r="KFD73" s="64"/>
      <c r="KFE73" s="67"/>
      <c r="KFF73" s="67"/>
      <c r="KFG73" s="68"/>
      <c r="KFH73" s="68"/>
      <c r="KFI73" s="68"/>
      <c r="KFJ73" s="69"/>
      <c r="KFL73" s="64"/>
      <c r="KFM73" s="67"/>
      <c r="KFN73" s="67"/>
      <c r="KFO73" s="68"/>
      <c r="KFP73" s="68"/>
      <c r="KFQ73" s="68"/>
      <c r="KFR73" s="69"/>
      <c r="KFT73" s="64"/>
      <c r="KFU73" s="67"/>
      <c r="KFV73" s="67"/>
      <c r="KFW73" s="68"/>
      <c r="KFX73" s="68"/>
      <c r="KFY73" s="68"/>
      <c r="KFZ73" s="69"/>
      <c r="KGB73" s="64"/>
      <c r="KGC73" s="67"/>
      <c r="KGD73" s="67"/>
      <c r="KGE73" s="68"/>
      <c r="KGF73" s="68"/>
      <c r="KGG73" s="68"/>
      <c r="KGH73" s="69"/>
      <c r="KGJ73" s="64"/>
      <c r="KGK73" s="67"/>
      <c r="KGL73" s="67"/>
      <c r="KGM73" s="68"/>
      <c r="KGN73" s="68"/>
      <c r="KGO73" s="68"/>
      <c r="KGP73" s="69"/>
      <c r="KGR73" s="64"/>
      <c r="KGS73" s="67"/>
      <c r="KGT73" s="67"/>
      <c r="KGU73" s="68"/>
      <c r="KGV73" s="68"/>
      <c r="KGW73" s="68"/>
      <c r="KGX73" s="69"/>
      <c r="KGZ73" s="64"/>
      <c r="KHA73" s="67"/>
      <c r="KHB73" s="67"/>
      <c r="KHC73" s="68"/>
      <c r="KHD73" s="68"/>
      <c r="KHE73" s="68"/>
      <c r="KHF73" s="69"/>
      <c r="KHH73" s="64"/>
      <c r="KHI73" s="67"/>
      <c r="KHJ73" s="67"/>
      <c r="KHK73" s="68"/>
      <c r="KHL73" s="68"/>
      <c r="KHM73" s="68"/>
      <c r="KHN73" s="69"/>
      <c r="KHP73" s="64"/>
      <c r="KHQ73" s="67"/>
      <c r="KHR73" s="67"/>
      <c r="KHS73" s="68"/>
      <c r="KHT73" s="68"/>
      <c r="KHU73" s="68"/>
      <c r="KHV73" s="69"/>
      <c r="KHX73" s="64"/>
      <c r="KHY73" s="67"/>
      <c r="KHZ73" s="67"/>
      <c r="KIA73" s="68"/>
      <c r="KIB73" s="68"/>
      <c r="KIC73" s="68"/>
      <c r="KID73" s="69"/>
      <c r="KIF73" s="64"/>
      <c r="KIG73" s="67"/>
      <c r="KIH73" s="67"/>
      <c r="KII73" s="68"/>
      <c r="KIJ73" s="68"/>
      <c r="KIK73" s="68"/>
      <c r="KIL73" s="69"/>
      <c r="KIN73" s="64"/>
      <c r="KIO73" s="67"/>
      <c r="KIP73" s="67"/>
      <c r="KIQ73" s="68"/>
      <c r="KIR73" s="68"/>
      <c r="KIS73" s="68"/>
      <c r="KIT73" s="69"/>
      <c r="KIV73" s="64"/>
      <c r="KIW73" s="67"/>
      <c r="KIX73" s="67"/>
      <c r="KIY73" s="68"/>
      <c r="KIZ73" s="68"/>
      <c r="KJA73" s="68"/>
      <c r="KJB73" s="69"/>
      <c r="KJD73" s="64"/>
      <c r="KJE73" s="67"/>
      <c r="KJF73" s="67"/>
      <c r="KJG73" s="68"/>
      <c r="KJH73" s="68"/>
      <c r="KJI73" s="68"/>
      <c r="KJJ73" s="69"/>
      <c r="KJL73" s="64"/>
      <c r="KJM73" s="67"/>
      <c r="KJN73" s="67"/>
      <c r="KJO73" s="68"/>
      <c r="KJP73" s="68"/>
      <c r="KJQ73" s="68"/>
      <c r="KJR73" s="69"/>
      <c r="KJT73" s="64"/>
      <c r="KJU73" s="67"/>
      <c r="KJV73" s="67"/>
      <c r="KJW73" s="68"/>
      <c r="KJX73" s="68"/>
      <c r="KJY73" s="68"/>
      <c r="KJZ73" s="69"/>
      <c r="KKB73" s="64"/>
      <c r="KKC73" s="67"/>
      <c r="KKD73" s="67"/>
      <c r="KKE73" s="68"/>
      <c r="KKF73" s="68"/>
      <c r="KKG73" s="68"/>
      <c r="KKH73" s="69"/>
      <c r="KKJ73" s="64"/>
      <c r="KKK73" s="67"/>
      <c r="KKL73" s="67"/>
      <c r="KKM73" s="68"/>
      <c r="KKN73" s="68"/>
      <c r="KKO73" s="68"/>
      <c r="KKP73" s="69"/>
      <c r="KKR73" s="64"/>
      <c r="KKS73" s="67"/>
      <c r="KKT73" s="67"/>
      <c r="KKU73" s="68"/>
      <c r="KKV73" s="68"/>
      <c r="KKW73" s="68"/>
      <c r="KKX73" s="69"/>
      <c r="KKZ73" s="64"/>
      <c r="KLA73" s="67"/>
      <c r="KLB73" s="67"/>
      <c r="KLC73" s="68"/>
      <c r="KLD73" s="68"/>
      <c r="KLE73" s="68"/>
      <c r="KLF73" s="69"/>
      <c r="KLH73" s="64"/>
      <c r="KLI73" s="67"/>
      <c r="KLJ73" s="67"/>
      <c r="KLK73" s="68"/>
      <c r="KLL73" s="68"/>
      <c r="KLM73" s="68"/>
      <c r="KLN73" s="69"/>
      <c r="KLP73" s="64"/>
      <c r="KLQ73" s="67"/>
      <c r="KLR73" s="67"/>
      <c r="KLS73" s="68"/>
      <c r="KLT73" s="68"/>
      <c r="KLU73" s="68"/>
      <c r="KLV73" s="69"/>
      <c r="KLX73" s="64"/>
      <c r="KLY73" s="67"/>
      <c r="KLZ73" s="67"/>
      <c r="KMA73" s="68"/>
      <c r="KMB73" s="68"/>
      <c r="KMC73" s="68"/>
      <c r="KMD73" s="69"/>
      <c r="KMF73" s="64"/>
      <c r="KMG73" s="67"/>
      <c r="KMH73" s="67"/>
      <c r="KMI73" s="68"/>
      <c r="KMJ73" s="68"/>
      <c r="KMK73" s="68"/>
      <c r="KML73" s="69"/>
      <c r="KMN73" s="64"/>
      <c r="KMO73" s="67"/>
      <c r="KMP73" s="67"/>
      <c r="KMQ73" s="68"/>
      <c r="KMR73" s="68"/>
      <c r="KMS73" s="68"/>
      <c r="KMT73" s="69"/>
      <c r="KMV73" s="64"/>
      <c r="KMW73" s="67"/>
      <c r="KMX73" s="67"/>
      <c r="KMY73" s="68"/>
      <c r="KMZ73" s="68"/>
      <c r="KNA73" s="68"/>
      <c r="KNB73" s="69"/>
      <c r="KND73" s="64"/>
      <c r="KNE73" s="67"/>
      <c r="KNF73" s="67"/>
      <c r="KNG73" s="68"/>
      <c r="KNH73" s="68"/>
      <c r="KNI73" s="68"/>
      <c r="KNJ73" s="69"/>
      <c r="KNL73" s="64"/>
      <c r="KNM73" s="67"/>
      <c r="KNN73" s="67"/>
      <c r="KNO73" s="68"/>
      <c r="KNP73" s="68"/>
      <c r="KNQ73" s="68"/>
      <c r="KNR73" s="69"/>
      <c r="KNT73" s="64"/>
      <c r="KNU73" s="67"/>
      <c r="KNV73" s="67"/>
      <c r="KNW73" s="68"/>
      <c r="KNX73" s="68"/>
      <c r="KNY73" s="68"/>
      <c r="KNZ73" s="69"/>
      <c r="KOB73" s="64"/>
      <c r="KOC73" s="67"/>
      <c r="KOD73" s="67"/>
      <c r="KOE73" s="68"/>
      <c r="KOF73" s="68"/>
      <c r="KOG73" s="68"/>
      <c r="KOH73" s="69"/>
      <c r="KOJ73" s="64"/>
      <c r="KOK73" s="67"/>
      <c r="KOL73" s="67"/>
      <c r="KOM73" s="68"/>
      <c r="KON73" s="68"/>
      <c r="KOO73" s="68"/>
      <c r="KOP73" s="69"/>
      <c r="KOR73" s="64"/>
      <c r="KOS73" s="67"/>
      <c r="KOT73" s="67"/>
      <c r="KOU73" s="68"/>
      <c r="KOV73" s="68"/>
      <c r="KOW73" s="68"/>
      <c r="KOX73" s="69"/>
      <c r="KOZ73" s="64"/>
      <c r="KPA73" s="67"/>
      <c r="KPB73" s="67"/>
      <c r="KPC73" s="68"/>
      <c r="KPD73" s="68"/>
      <c r="KPE73" s="68"/>
      <c r="KPF73" s="69"/>
      <c r="KPH73" s="64"/>
      <c r="KPI73" s="67"/>
      <c r="KPJ73" s="67"/>
      <c r="KPK73" s="68"/>
      <c r="KPL73" s="68"/>
      <c r="KPM73" s="68"/>
      <c r="KPN73" s="69"/>
      <c r="KPP73" s="64"/>
      <c r="KPQ73" s="67"/>
      <c r="KPR73" s="67"/>
      <c r="KPS73" s="68"/>
      <c r="KPT73" s="68"/>
      <c r="KPU73" s="68"/>
      <c r="KPV73" s="69"/>
      <c r="KPX73" s="64"/>
      <c r="KPY73" s="67"/>
      <c r="KPZ73" s="67"/>
      <c r="KQA73" s="68"/>
      <c r="KQB73" s="68"/>
      <c r="KQC73" s="68"/>
      <c r="KQD73" s="69"/>
      <c r="KQF73" s="64"/>
      <c r="KQG73" s="67"/>
      <c r="KQH73" s="67"/>
      <c r="KQI73" s="68"/>
      <c r="KQJ73" s="68"/>
      <c r="KQK73" s="68"/>
      <c r="KQL73" s="69"/>
      <c r="KQN73" s="64"/>
      <c r="KQO73" s="67"/>
      <c r="KQP73" s="67"/>
      <c r="KQQ73" s="68"/>
      <c r="KQR73" s="68"/>
      <c r="KQS73" s="68"/>
      <c r="KQT73" s="69"/>
      <c r="KQV73" s="64"/>
      <c r="KQW73" s="67"/>
      <c r="KQX73" s="67"/>
      <c r="KQY73" s="68"/>
      <c r="KQZ73" s="68"/>
      <c r="KRA73" s="68"/>
      <c r="KRB73" s="69"/>
      <c r="KRD73" s="64"/>
      <c r="KRE73" s="67"/>
      <c r="KRF73" s="67"/>
      <c r="KRG73" s="68"/>
      <c r="KRH73" s="68"/>
      <c r="KRI73" s="68"/>
      <c r="KRJ73" s="69"/>
      <c r="KRL73" s="64"/>
      <c r="KRM73" s="67"/>
      <c r="KRN73" s="67"/>
      <c r="KRO73" s="68"/>
      <c r="KRP73" s="68"/>
      <c r="KRQ73" s="68"/>
      <c r="KRR73" s="69"/>
      <c r="KRT73" s="64"/>
      <c r="KRU73" s="67"/>
      <c r="KRV73" s="67"/>
      <c r="KRW73" s="68"/>
      <c r="KRX73" s="68"/>
      <c r="KRY73" s="68"/>
      <c r="KRZ73" s="69"/>
      <c r="KSB73" s="64"/>
      <c r="KSC73" s="67"/>
      <c r="KSD73" s="67"/>
      <c r="KSE73" s="68"/>
      <c r="KSF73" s="68"/>
      <c r="KSG73" s="68"/>
      <c r="KSH73" s="69"/>
      <c r="KSJ73" s="64"/>
      <c r="KSK73" s="67"/>
      <c r="KSL73" s="67"/>
      <c r="KSM73" s="68"/>
      <c r="KSN73" s="68"/>
      <c r="KSO73" s="68"/>
      <c r="KSP73" s="69"/>
      <c r="KSR73" s="64"/>
      <c r="KSS73" s="67"/>
      <c r="KST73" s="67"/>
      <c r="KSU73" s="68"/>
      <c r="KSV73" s="68"/>
      <c r="KSW73" s="68"/>
      <c r="KSX73" s="69"/>
      <c r="KSZ73" s="64"/>
      <c r="KTA73" s="67"/>
      <c r="KTB73" s="67"/>
      <c r="KTC73" s="68"/>
      <c r="KTD73" s="68"/>
      <c r="KTE73" s="68"/>
      <c r="KTF73" s="69"/>
      <c r="KTH73" s="64"/>
      <c r="KTI73" s="67"/>
      <c r="KTJ73" s="67"/>
      <c r="KTK73" s="68"/>
      <c r="KTL73" s="68"/>
      <c r="KTM73" s="68"/>
      <c r="KTN73" s="69"/>
      <c r="KTP73" s="64"/>
      <c r="KTQ73" s="67"/>
      <c r="KTR73" s="67"/>
      <c r="KTS73" s="68"/>
      <c r="KTT73" s="68"/>
      <c r="KTU73" s="68"/>
      <c r="KTV73" s="69"/>
      <c r="KTX73" s="64"/>
      <c r="KTY73" s="67"/>
      <c r="KTZ73" s="67"/>
      <c r="KUA73" s="68"/>
      <c r="KUB73" s="68"/>
      <c r="KUC73" s="68"/>
      <c r="KUD73" s="69"/>
      <c r="KUF73" s="64"/>
      <c r="KUG73" s="67"/>
      <c r="KUH73" s="67"/>
      <c r="KUI73" s="68"/>
      <c r="KUJ73" s="68"/>
      <c r="KUK73" s="68"/>
      <c r="KUL73" s="69"/>
      <c r="KUN73" s="64"/>
      <c r="KUO73" s="67"/>
      <c r="KUP73" s="67"/>
      <c r="KUQ73" s="68"/>
      <c r="KUR73" s="68"/>
      <c r="KUS73" s="68"/>
      <c r="KUT73" s="69"/>
      <c r="KUV73" s="64"/>
      <c r="KUW73" s="67"/>
      <c r="KUX73" s="67"/>
      <c r="KUY73" s="68"/>
      <c r="KUZ73" s="68"/>
      <c r="KVA73" s="68"/>
      <c r="KVB73" s="69"/>
      <c r="KVD73" s="64"/>
      <c r="KVE73" s="67"/>
      <c r="KVF73" s="67"/>
      <c r="KVG73" s="68"/>
      <c r="KVH73" s="68"/>
      <c r="KVI73" s="68"/>
      <c r="KVJ73" s="69"/>
      <c r="KVL73" s="64"/>
      <c r="KVM73" s="67"/>
      <c r="KVN73" s="67"/>
      <c r="KVO73" s="68"/>
      <c r="KVP73" s="68"/>
      <c r="KVQ73" s="68"/>
      <c r="KVR73" s="69"/>
      <c r="KVT73" s="64"/>
      <c r="KVU73" s="67"/>
      <c r="KVV73" s="67"/>
      <c r="KVW73" s="68"/>
      <c r="KVX73" s="68"/>
      <c r="KVY73" s="68"/>
      <c r="KVZ73" s="69"/>
      <c r="KWB73" s="64"/>
      <c r="KWC73" s="67"/>
      <c r="KWD73" s="67"/>
      <c r="KWE73" s="68"/>
      <c r="KWF73" s="68"/>
      <c r="KWG73" s="68"/>
      <c r="KWH73" s="69"/>
      <c r="KWJ73" s="64"/>
      <c r="KWK73" s="67"/>
      <c r="KWL73" s="67"/>
      <c r="KWM73" s="68"/>
      <c r="KWN73" s="68"/>
      <c r="KWO73" s="68"/>
      <c r="KWP73" s="69"/>
      <c r="KWR73" s="64"/>
      <c r="KWS73" s="67"/>
      <c r="KWT73" s="67"/>
      <c r="KWU73" s="68"/>
      <c r="KWV73" s="68"/>
      <c r="KWW73" s="68"/>
      <c r="KWX73" s="69"/>
      <c r="KWZ73" s="64"/>
      <c r="KXA73" s="67"/>
      <c r="KXB73" s="67"/>
      <c r="KXC73" s="68"/>
      <c r="KXD73" s="68"/>
      <c r="KXE73" s="68"/>
      <c r="KXF73" s="69"/>
      <c r="KXH73" s="64"/>
      <c r="KXI73" s="67"/>
      <c r="KXJ73" s="67"/>
      <c r="KXK73" s="68"/>
      <c r="KXL73" s="68"/>
      <c r="KXM73" s="68"/>
      <c r="KXN73" s="69"/>
      <c r="KXP73" s="64"/>
      <c r="KXQ73" s="67"/>
      <c r="KXR73" s="67"/>
      <c r="KXS73" s="68"/>
      <c r="KXT73" s="68"/>
      <c r="KXU73" s="68"/>
      <c r="KXV73" s="69"/>
      <c r="KXX73" s="64"/>
      <c r="KXY73" s="67"/>
      <c r="KXZ73" s="67"/>
      <c r="KYA73" s="68"/>
      <c r="KYB73" s="68"/>
      <c r="KYC73" s="68"/>
      <c r="KYD73" s="69"/>
      <c r="KYF73" s="64"/>
      <c r="KYG73" s="67"/>
      <c r="KYH73" s="67"/>
      <c r="KYI73" s="68"/>
      <c r="KYJ73" s="68"/>
      <c r="KYK73" s="68"/>
      <c r="KYL73" s="69"/>
      <c r="KYN73" s="64"/>
      <c r="KYO73" s="67"/>
      <c r="KYP73" s="67"/>
      <c r="KYQ73" s="68"/>
      <c r="KYR73" s="68"/>
      <c r="KYS73" s="68"/>
      <c r="KYT73" s="69"/>
      <c r="KYV73" s="64"/>
      <c r="KYW73" s="67"/>
      <c r="KYX73" s="67"/>
      <c r="KYY73" s="68"/>
      <c r="KYZ73" s="68"/>
      <c r="KZA73" s="68"/>
      <c r="KZB73" s="69"/>
      <c r="KZD73" s="64"/>
      <c r="KZE73" s="67"/>
      <c r="KZF73" s="67"/>
      <c r="KZG73" s="68"/>
      <c r="KZH73" s="68"/>
      <c r="KZI73" s="68"/>
      <c r="KZJ73" s="69"/>
      <c r="KZL73" s="64"/>
      <c r="KZM73" s="67"/>
      <c r="KZN73" s="67"/>
      <c r="KZO73" s="68"/>
      <c r="KZP73" s="68"/>
      <c r="KZQ73" s="68"/>
      <c r="KZR73" s="69"/>
      <c r="KZT73" s="64"/>
      <c r="KZU73" s="67"/>
      <c r="KZV73" s="67"/>
      <c r="KZW73" s="68"/>
      <c r="KZX73" s="68"/>
      <c r="KZY73" s="68"/>
      <c r="KZZ73" s="69"/>
      <c r="LAB73" s="64"/>
      <c r="LAC73" s="67"/>
      <c r="LAD73" s="67"/>
      <c r="LAE73" s="68"/>
      <c r="LAF73" s="68"/>
      <c r="LAG73" s="68"/>
      <c r="LAH73" s="69"/>
      <c r="LAJ73" s="64"/>
      <c r="LAK73" s="67"/>
      <c r="LAL73" s="67"/>
      <c r="LAM73" s="68"/>
      <c r="LAN73" s="68"/>
      <c r="LAO73" s="68"/>
      <c r="LAP73" s="69"/>
      <c r="LAR73" s="64"/>
      <c r="LAS73" s="67"/>
      <c r="LAT73" s="67"/>
      <c r="LAU73" s="68"/>
      <c r="LAV73" s="68"/>
      <c r="LAW73" s="68"/>
      <c r="LAX73" s="69"/>
      <c r="LAZ73" s="64"/>
      <c r="LBA73" s="67"/>
      <c r="LBB73" s="67"/>
      <c r="LBC73" s="68"/>
      <c r="LBD73" s="68"/>
      <c r="LBE73" s="68"/>
      <c r="LBF73" s="69"/>
      <c r="LBH73" s="64"/>
      <c r="LBI73" s="67"/>
      <c r="LBJ73" s="67"/>
      <c r="LBK73" s="68"/>
      <c r="LBL73" s="68"/>
      <c r="LBM73" s="68"/>
      <c r="LBN73" s="69"/>
      <c r="LBP73" s="64"/>
      <c r="LBQ73" s="67"/>
      <c r="LBR73" s="67"/>
      <c r="LBS73" s="68"/>
      <c r="LBT73" s="68"/>
      <c r="LBU73" s="68"/>
      <c r="LBV73" s="69"/>
      <c r="LBX73" s="64"/>
      <c r="LBY73" s="67"/>
      <c r="LBZ73" s="67"/>
      <c r="LCA73" s="68"/>
      <c r="LCB73" s="68"/>
      <c r="LCC73" s="68"/>
      <c r="LCD73" s="69"/>
      <c r="LCF73" s="64"/>
      <c r="LCG73" s="67"/>
      <c r="LCH73" s="67"/>
      <c r="LCI73" s="68"/>
      <c r="LCJ73" s="68"/>
      <c r="LCK73" s="68"/>
      <c r="LCL73" s="69"/>
      <c r="LCN73" s="64"/>
      <c r="LCO73" s="67"/>
      <c r="LCP73" s="67"/>
      <c r="LCQ73" s="68"/>
      <c r="LCR73" s="68"/>
      <c r="LCS73" s="68"/>
      <c r="LCT73" s="69"/>
      <c r="LCV73" s="64"/>
      <c r="LCW73" s="67"/>
      <c r="LCX73" s="67"/>
      <c r="LCY73" s="68"/>
      <c r="LCZ73" s="68"/>
      <c r="LDA73" s="68"/>
      <c r="LDB73" s="69"/>
      <c r="LDD73" s="64"/>
      <c r="LDE73" s="67"/>
      <c r="LDF73" s="67"/>
      <c r="LDG73" s="68"/>
      <c r="LDH73" s="68"/>
      <c r="LDI73" s="68"/>
      <c r="LDJ73" s="69"/>
      <c r="LDL73" s="64"/>
      <c r="LDM73" s="67"/>
      <c r="LDN73" s="67"/>
      <c r="LDO73" s="68"/>
      <c r="LDP73" s="68"/>
      <c r="LDQ73" s="68"/>
      <c r="LDR73" s="69"/>
      <c r="LDT73" s="64"/>
      <c r="LDU73" s="67"/>
      <c r="LDV73" s="67"/>
      <c r="LDW73" s="68"/>
      <c r="LDX73" s="68"/>
      <c r="LDY73" s="68"/>
      <c r="LDZ73" s="69"/>
      <c r="LEB73" s="64"/>
      <c r="LEC73" s="67"/>
      <c r="LED73" s="67"/>
      <c r="LEE73" s="68"/>
      <c r="LEF73" s="68"/>
      <c r="LEG73" s="68"/>
      <c r="LEH73" s="69"/>
      <c r="LEJ73" s="64"/>
      <c r="LEK73" s="67"/>
      <c r="LEL73" s="67"/>
      <c r="LEM73" s="68"/>
      <c r="LEN73" s="68"/>
      <c r="LEO73" s="68"/>
      <c r="LEP73" s="69"/>
      <c r="LER73" s="64"/>
      <c r="LES73" s="67"/>
      <c r="LET73" s="67"/>
      <c r="LEU73" s="68"/>
      <c r="LEV73" s="68"/>
      <c r="LEW73" s="68"/>
      <c r="LEX73" s="69"/>
      <c r="LEZ73" s="64"/>
      <c r="LFA73" s="67"/>
      <c r="LFB73" s="67"/>
      <c r="LFC73" s="68"/>
      <c r="LFD73" s="68"/>
      <c r="LFE73" s="68"/>
      <c r="LFF73" s="69"/>
      <c r="LFH73" s="64"/>
      <c r="LFI73" s="67"/>
      <c r="LFJ73" s="67"/>
      <c r="LFK73" s="68"/>
      <c r="LFL73" s="68"/>
      <c r="LFM73" s="68"/>
      <c r="LFN73" s="69"/>
      <c r="LFP73" s="64"/>
      <c r="LFQ73" s="67"/>
      <c r="LFR73" s="67"/>
      <c r="LFS73" s="68"/>
      <c r="LFT73" s="68"/>
      <c r="LFU73" s="68"/>
      <c r="LFV73" s="69"/>
      <c r="LFX73" s="64"/>
      <c r="LFY73" s="67"/>
      <c r="LFZ73" s="67"/>
      <c r="LGA73" s="68"/>
      <c r="LGB73" s="68"/>
      <c r="LGC73" s="68"/>
      <c r="LGD73" s="69"/>
      <c r="LGF73" s="64"/>
      <c r="LGG73" s="67"/>
      <c r="LGH73" s="67"/>
      <c r="LGI73" s="68"/>
      <c r="LGJ73" s="68"/>
      <c r="LGK73" s="68"/>
      <c r="LGL73" s="69"/>
      <c r="LGN73" s="64"/>
      <c r="LGO73" s="67"/>
      <c r="LGP73" s="67"/>
      <c r="LGQ73" s="68"/>
      <c r="LGR73" s="68"/>
      <c r="LGS73" s="68"/>
      <c r="LGT73" s="69"/>
      <c r="LGV73" s="64"/>
      <c r="LGW73" s="67"/>
      <c r="LGX73" s="67"/>
      <c r="LGY73" s="68"/>
      <c r="LGZ73" s="68"/>
      <c r="LHA73" s="68"/>
      <c r="LHB73" s="69"/>
      <c r="LHD73" s="64"/>
      <c r="LHE73" s="67"/>
      <c r="LHF73" s="67"/>
      <c r="LHG73" s="68"/>
      <c r="LHH73" s="68"/>
      <c r="LHI73" s="68"/>
      <c r="LHJ73" s="69"/>
      <c r="LHL73" s="64"/>
      <c r="LHM73" s="67"/>
      <c r="LHN73" s="67"/>
      <c r="LHO73" s="68"/>
      <c r="LHP73" s="68"/>
      <c r="LHQ73" s="68"/>
      <c r="LHR73" s="69"/>
      <c r="LHT73" s="64"/>
      <c r="LHU73" s="67"/>
      <c r="LHV73" s="67"/>
      <c r="LHW73" s="68"/>
      <c r="LHX73" s="68"/>
      <c r="LHY73" s="68"/>
      <c r="LHZ73" s="69"/>
      <c r="LIB73" s="64"/>
      <c r="LIC73" s="67"/>
      <c r="LID73" s="67"/>
      <c r="LIE73" s="68"/>
      <c r="LIF73" s="68"/>
      <c r="LIG73" s="68"/>
      <c r="LIH73" s="69"/>
      <c r="LIJ73" s="64"/>
      <c r="LIK73" s="67"/>
      <c r="LIL73" s="67"/>
      <c r="LIM73" s="68"/>
      <c r="LIN73" s="68"/>
      <c r="LIO73" s="68"/>
      <c r="LIP73" s="69"/>
      <c r="LIR73" s="64"/>
      <c r="LIS73" s="67"/>
      <c r="LIT73" s="67"/>
      <c r="LIU73" s="68"/>
      <c r="LIV73" s="68"/>
      <c r="LIW73" s="68"/>
      <c r="LIX73" s="69"/>
      <c r="LIZ73" s="64"/>
      <c r="LJA73" s="67"/>
      <c r="LJB73" s="67"/>
      <c r="LJC73" s="68"/>
      <c r="LJD73" s="68"/>
      <c r="LJE73" s="68"/>
      <c r="LJF73" s="69"/>
      <c r="LJH73" s="64"/>
      <c r="LJI73" s="67"/>
      <c r="LJJ73" s="67"/>
      <c r="LJK73" s="68"/>
      <c r="LJL73" s="68"/>
      <c r="LJM73" s="68"/>
      <c r="LJN73" s="69"/>
      <c r="LJP73" s="64"/>
      <c r="LJQ73" s="67"/>
      <c r="LJR73" s="67"/>
      <c r="LJS73" s="68"/>
      <c r="LJT73" s="68"/>
      <c r="LJU73" s="68"/>
      <c r="LJV73" s="69"/>
      <c r="LJX73" s="64"/>
      <c r="LJY73" s="67"/>
      <c r="LJZ73" s="67"/>
      <c r="LKA73" s="68"/>
      <c r="LKB73" s="68"/>
      <c r="LKC73" s="68"/>
      <c r="LKD73" s="69"/>
      <c r="LKF73" s="64"/>
      <c r="LKG73" s="67"/>
      <c r="LKH73" s="67"/>
      <c r="LKI73" s="68"/>
      <c r="LKJ73" s="68"/>
      <c r="LKK73" s="68"/>
      <c r="LKL73" s="69"/>
      <c r="LKN73" s="64"/>
      <c r="LKO73" s="67"/>
      <c r="LKP73" s="67"/>
      <c r="LKQ73" s="68"/>
      <c r="LKR73" s="68"/>
      <c r="LKS73" s="68"/>
      <c r="LKT73" s="69"/>
      <c r="LKV73" s="64"/>
      <c r="LKW73" s="67"/>
      <c r="LKX73" s="67"/>
      <c r="LKY73" s="68"/>
      <c r="LKZ73" s="68"/>
      <c r="LLA73" s="68"/>
      <c r="LLB73" s="69"/>
      <c r="LLD73" s="64"/>
      <c r="LLE73" s="67"/>
      <c r="LLF73" s="67"/>
      <c r="LLG73" s="68"/>
      <c r="LLH73" s="68"/>
      <c r="LLI73" s="68"/>
      <c r="LLJ73" s="69"/>
      <c r="LLL73" s="64"/>
      <c r="LLM73" s="67"/>
      <c r="LLN73" s="67"/>
      <c r="LLO73" s="68"/>
      <c r="LLP73" s="68"/>
      <c r="LLQ73" s="68"/>
      <c r="LLR73" s="69"/>
      <c r="LLT73" s="64"/>
      <c r="LLU73" s="67"/>
      <c r="LLV73" s="67"/>
      <c r="LLW73" s="68"/>
      <c r="LLX73" s="68"/>
      <c r="LLY73" s="68"/>
      <c r="LLZ73" s="69"/>
      <c r="LMB73" s="64"/>
      <c r="LMC73" s="67"/>
      <c r="LMD73" s="67"/>
      <c r="LME73" s="68"/>
      <c r="LMF73" s="68"/>
      <c r="LMG73" s="68"/>
      <c r="LMH73" s="69"/>
      <c r="LMJ73" s="64"/>
      <c r="LMK73" s="67"/>
      <c r="LML73" s="67"/>
      <c r="LMM73" s="68"/>
      <c r="LMN73" s="68"/>
      <c r="LMO73" s="68"/>
      <c r="LMP73" s="69"/>
      <c r="LMR73" s="64"/>
      <c r="LMS73" s="67"/>
      <c r="LMT73" s="67"/>
      <c r="LMU73" s="68"/>
      <c r="LMV73" s="68"/>
      <c r="LMW73" s="68"/>
      <c r="LMX73" s="69"/>
      <c r="LMZ73" s="64"/>
      <c r="LNA73" s="67"/>
      <c r="LNB73" s="67"/>
      <c r="LNC73" s="68"/>
      <c r="LND73" s="68"/>
      <c r="LNE73" s="68"/>
      <c r="LNF73" s="69"/>
      <c r="LNH73" s="64"/>
      <c r="LNI73" s="67"/>
      <c r="LNJ73" s="67"/>
      <c r="LNK73" s="68"/>
      <c r="LNL73" s="68"/>
      <c r="LNM73" s="68"/>
      <c r="LNN73" s="69"/>
      <c r="LNP73" s="64"/>
      <c r="LNQ73" s="67"/>
      <c r="LNR73" s="67"/>
      <c r="LNS73" s="68"/>
      <c r="LNT73" s="68"/>
      <c r="LNU73" s="68"/>
      <c r="LNV73" s="69"/>
      <c r="LNX73" s="64"/>
      <c r="LNY73" s="67"/>
      <c r="LNZ73" s="67"/>
      <c r="LOA73" s="68"/>
      <c r="LOB73" s="68"/>
      <c r="LOC73" s="68"/>
      <c r="LOD73" s="69"/>
      <c r="LOF73" s="64"/>
      <c r="LOG73" s="67"/>
      <c r="LOH73" s="67"/>
      <c r="LOI73" s="68"/>
      <c r="LOJ73" s="68"/>
      <c r="LOK73" s="68"/>
      <c r="LOL73" s="69"/>
      <c r="LON73" s="64"/>
      <c r="LOO73" s="67"/>
      <c r="LOP73" s="67"/>
      <c r="LOQ73" s="68"/>
      <c r="LOR73" s="68"/>
      <c r="LOS73" s="68"/>
      <c r="LOT73" s="69"/>
      <c r="LOV73" s="64"/>
      <c r="LOW73" s="67"/>
      <c r="LOX73" s="67"/>
      <c r="LOY73" s="68"/>
      <c r="LOZ73" s="68"/>
      <c r="LPA73" s="68"/>
      <c r="LPB73" s="69"/>
      <c r="LPD73" s="64"/>
      <c r="LPE73" s="67"/>
      <c r="LPF73" s="67"/>
      <c r="LPG73" s="68"/>
      <c r="LPH73" s="68"/>
      <c r="LPI73" s="68"/>
      <c r="LPJ73" s="69"/>
      <c r="LPL73" s="64"/>
      <c r="LPM73" s="67"/>
      <c r="LPN73" s="67"/>
      <c r="LPO73" s="68"/>
      <c r="LPP73" s="68"/>
      <c r="LPQ73" s="68"/>
      <c r="LPR73" s="69"/>
      <c r="LPT73" s="64"/>
      <c r="LPU73" s="67"/>
      <c r="LPV73" s="67"/>
      <c r="LPW73" s="68"/>
      <c r="LPX73" s="68"/>
      <c r="LPY73" s="68"/>
      <c r="LPZ73" s="69"/>
      <c r="LQB73" s="64"/>
      <c r="LQC73" s="67"/>
      <c r="LQD73" s="67"/>
      <c r="LQE73" s="68"/>
      <c r="LQF73" s="68"/>
      <c r="LQG73" s="68"/>
      <c r="LQH73" s="69"/>
      <c r="LQJ73" s="64"/>
      <c r="LQK73" s="67"/>
      <c r="LQL73" s="67"/>
      <c r="LQM73" s="68"/>
      <c r="LQN73" s="68"/>
      <c r="LQO73" s="68"/>
      <c r="LQP73" s="69"/>
      <c r="LQR73" s="64"/>
      <c r="LQS73" s="67"/>
      <c r="LQT73" s="67"/>
      <c r="LQU73" s="68"/>
      <c r="LQV73" s="68"/>
      <c r="LQW73" s="68"/>
      <c r="LQX73" s="69"/>
      <c r="LQZ73" s="64"/>
      <c r="LRA73" s="67"/>
      <c r="LRB73" s="67"/>
      <c r="LRC73" s="68"/>
      <c r="LRD73" s="68"/>
      <c r="LRE73" s="68"/>
      <c r="LRF73" s="69"/>
      <c r="LRH73" s="64"/>
      <c r="LRI73" s="67"/>
      <c r="LRJ73" s="67"/>
      <c r="LRK73" s="68"/>
      <c r="LRL73" s="68"/>
      <c r="LRM73" s="68"/>
      <c r="LRN73" s="69"/>
      <c r="LRP73" s="64"/>
      <c r="LRQ73" s="67"/>
      <c r="LRR73" s="67"/>
      <c r="LRS73" s="68"/>
      <c r="LRT73" s="68"/>
      <c r="LRU73" s="68"/>
      <c r="LRV73" s="69"/>
      <c r="LRX73" s="64"/>
      <c r="LRY73" s="67"/>
      <c r="LRZ73" s="67"/>
      <c r="LSA73" s="68"/>
      <c r="LSB73" s="68"/>
      <c r="LSC73" s="68"/>
      <c r="LSD73" s="69"/>
      <c r="LSF73" s="64"/>
      <c r="LSG73" s="67"/>
      <c r="LSH73" s="67"/>
      <c r="LSI73" s="68"/>
      <c r="LSJ73" s="68"/>
      <c r="LSK73" s="68"/>
      <c r="LSL73" s="69"/>
      <c r="LSN73" s="64"/>
      <c r="LSO73" s="67"/>
      <c r="LSP73" s="67"/>
      <c r="LSQ73" s="68"/>
      <c r="LSR73" s="68"/>
      <c r="LSS73" s="68"/>
      <c r="LST73" s="69"/>
      <c r="LSV73" s="64"/>
      <c r="LSW73" s="67"/>
      <c r="LSX73" s="67"/>
      <c r="LSY73" s="68"/>
      <c r="LSZ73" s="68"/>
      <c r="LTA73" s="68"/>
      <c r="LTB73" s="69"/>
      <c r="LTD73" s="64"/>
      <c r="LTE73" s="67"/>
      <c r="LTF73" s="67"/>
      <c r="LTG73" s="68"/>
      <c r="LTH73" s="68"/>
      <c r="LTI73" s="68"/>
      <c r="LTJ73" s="69"/>
      <c r="LTL73" s="64"/>
      <c r="LTM73" s="67"/>
      <c r="LTN73" s="67"/>
      <c r="LTO73" s="68"/>
      <c r="LTP73" s="68"/>
      <c r="LTQ73" s="68"/>
      <c r="LTR73" s="69"/>
      <c r="LTT73" s="64"/>
      <c r="LTU73" s="67"/>
      <c r="LTV73" s="67"/>
      <c r="LTW73" s="68"/>
      <c r="LTX73" s="68"/>
      <c r="LTY73" s="68"/>
      <c r="LTZ73" s="69"/>
      <c r="LUB73" s="64"/>
      <c r="LUC73" s="67"/>
      <c r="LUD73" s="67"/>
      <c r="LUE73" s="68"/>
      <c r="LUF73" s="68"/>
      <c r="LUG73" s="68"/>
      <c r="LUH73" s="69"/>
      <c r="LUJ73" s="64"/>
      <c r="LUK73" s="67"/>
      <c r="LUL73" s="67"/>
      <c r="LUM73" s="68"/>
      <c r="LUN73" s="68"/>
      <c r="LUO73" s="68"/>
      <c r="LUP73" s="69"/>
      <c r="LUR73" s="64"/>
      <c r="LUS73" s="67"/>
      <c r="LUT73" s="67"/>
      <c r="LUU73" s="68"/>
      <c r="LUV73" s="68"/>
      <c r="LUW73" s="68"/>
      <c r="LUX73" s="69"/>
      <c r="LUZ73" s="64"/>
      <c r="LVA73" s="67"/>
      <c r="LVB73" s="67"/>
      <c r="LVC73" s="68"/>
      <c r="LVD73" s="68"/>
      <c r="LVE73" s="68"/>
      <c r="LVF73" s="69"/>
      <c r="LVH73" s="64"/>
      <c r="LVI73" s="67"/>
      <c r="LVJ73" s="67"/>
      <c r="LVK73" s="68"/>
      <c r="LVL73" s="68"/>
      <c r="LVM73" s="68"/>
      <c r="LVN73" s="69"/>
      <c r="LVP73" s="64"/>
      <c r="LVQ73" s="67"/>
      <c r="LVR73" s="67"/>
      <c r="LVS73" s="68"/>
      <c r="LVT73" s="68"/>
      <c r="LVU73" s="68"/>
      <c r="LVV73" s="69"/>
      <c r="LVX73" s="64"/>
      <c r="LVY73" s="67"/>
      <c r="LVZ73" s="67"/>
      <c r="LWA73" s="68"/>
      <c r="LWB73" s="68"/>
      <c r="LWC73" s="68"/>
      <c r="LWD73" s="69"/>
      <c r="LWF73" s="64"/>
      <c r="LWG73" s="67"/>
      <c r="LWH73" s="67"/>
      <c r="LWI73" s="68"/>
      <c r="LWJ73" s="68"/>
      <c r="LWK73" s="68"/>
      <c r="LWL73" s="69"/>
      <c r="LWN73" s="64"/>
      <c r="LWO73" s="67"/>
      <c r="LWP73" s="67"/>
      <c r="LWQ73" s="68"/>
      <c r="LWR73" s="68"/>
      <c r="LWS73" s="68"/>
      <c r="LWT73" s="69"/>
      <c r="LWV73" s="64"/>
      <c r="LWW73" s="67"/>
      <c r="LWX73" s="67"/>
      <c r="LWY73" s="68"/>
      <c r="LWZ73" s="68"/>
      <c r="LXA73" s="68"/>
      <c r="LXB73" s="69"/>
      <c r="LXD73" s="64"/>
      <c r="LXE73" s="67"/>
      <c r="LXF73" s="67"/>
      <c r="LXG73" s="68"/>
      <c r="LXH73" s="68"/>
      <c r="LXI73" s="68"/>
      <c r="LXJ73" s="69"/>
      <c r="LXL73" s="64"/>
      <c r="LXM73" s="67"/>
      <c r="LXN73" s="67"/>
      <c r="LXO73" s="68"/>
      <c r="LXP73" s="68"/>
      <c r="LXQ73" s="68"/>
      <c r="LXR73" s="69"/>
      <c r="LXT73" s="64"/>
      <c r="LXU73" s="67"/>
      <c r="LXV73" s="67"/>
      <c r="LXW73" s="68"/>
      <c r="LXX73" s="68"/>
      <c r="LXY73" s="68"/>
      <c r="LXZ73" s="69"/>
      <c r="LYB73" s="64"/>
      <c r="LYC73" s="67"/>
      <c r="LYD73" s="67"/>
      <c r="LYE73" s="68"/>
      <c r="LYF73" s="68"/>
      <c r="LYG73" s="68"/>
      <c r="LYH73" s="69"/>
      <c r="LYJ73" s="64"/>
      <c r="LYK73" s="67"/>
      <c r="LYL73" s="67"/>
      <c r="LYM73" s="68"/>
      <c r="LYN73" s="68"/>
      <c r="LYO73" s="68"/>
      <c r="LYP73" s="69"/>
      <c r="LYR73" s="64"/>
      <c r="LYS73" s="67"/>
      <c r="LYT73" s="67"/>
      <c r="LYU73" s="68"/>
      <c r="LYV73" s="68"/>
      <c r="LYW73" s="68"/>
      <c r="LYX73" s="69"/>
      <c r="LYZ73" s="64"/>
      <c r="LZA73" s="67"/>
      <c r="LZB73" s="67"/>
      <c r="LZC73" s="68"/>
      <c r="LZD73" s="68"/>
      <c r="LZE73" s="68"/>
      <c r="LZF73" s="69"/>
      <c r="LZH73" s="64"/>
      <c r="LZI73" s="67"/>
      <c r="LZJ73" s="67"/>
      <c r="LZK73" s="68"/>
      <c r="LZL73" s="68"/>
      <c r="LZM73" s="68"/>
      <c r="LZN73" s="69"/>
      <c r="LZP73" s="64"/>
      <c r="LZQ73" s="67"/>
      <c r="LZR73" s="67"/>
      <c r="LZS73" s="68"/>
      <c r="LZT73" s="68"/>
      <c r="LZU73" s="68"/>
      <c r="LZV73" s="69"/>
      <c r="LZX73" s="64"/>
      <c r="LZY73" s="67"/>
      <c r="LZZ73" s="67"/>
      <c r="MAA73" s="68"/>
      <c r="MAB73" s="68"/>
      <c r="MAC73" s="68"/>
      <c r="MAD73" s="69"/>
      <c r="MAF73" s="64"/>
      <c r="MAG73" s="67"/>
      <c r="MAH73" s="67"/>
      <c r="MAI73" s="68"/>
      <c r="MAJ73" s="68"/>
      <c r="MAK73" s="68"/>
      <c r="MAL73" s="69"/>
      <c r="MAN73" s="64"/>
      <c r="MAO73" s="67"/>
      <c r="MAP73" s="67"/>
      <c r="MAQ73" s="68"/>
      <c r="MAR73" s="68"/>
      <c r="MAS73" s="68"/>
      <c r="MAT73" s="69"/>
      <c r="MAV73" s="64"/>
      <c r="MAW73" s="67"/>
      <c r="MAX73" s="67"/>
      <c r="MAY73" s="68"/>
      <c r="MAZ73" s="68"/>
      <c r="MBA73" s="68"/>
      <c r="MBB73" s="69"/>
      <c r="MBD73" s="64"/>
      <c r="MBE73" s="67"/>
      <c r="MBF73" s="67"/>
      <c r="MBG73" s="68"/>
      <c r="MBH73" s="68"/>
      <c r="MBI73" s="68"/>
      <c r="MBJ73" s="69"/>
      <c r="MBL73" s="64"/>
      <c r="MBM73" s="67"/>
      <c r="MBN73" s="67"/>
      <c r="MBO73" s="68"/>
      <c r="MBP73" s="68"/>
      <c r="MBQ73" s="68"/>
      <c r="MBR73" s="69"/>
      <c r="MBT73" s="64"/>
      <c r="MBU73" s="67"/>
      <c r="MBV73" s="67"/>
      <c r="MBW73" s="68"/>
      <c r="MBX73" s="68"/>
      <c r="MBY73" s="68"/>
      <c r="MBZ73" s="69"/>
      <c r="MCB73" s="64"/>
      <c r="MCC73" s="67"/>
      <c r="MCD73" s="67"/>
      <c r="MCE73" s="68"/>
      <c r="MCF73" s="68"/>
      <c r="MCG73" s="68"/>
      <c r="MCH73" s="69"/>
      <c r="MCJ73" s="64"/>
      <c r="MCK73" s="67"/>
      <c r="MCL73" s="67"/>
      <c r="MCM73" s="68"/>
      <c r="MCN73" s="68"/>
      <c r="MCO73" s="68"/>
      <c r="MCP73" s="69"/>
      <c r="MCR73" s="64"/>
      <c r="MCS73" s="67"/>
      <c r="MCT73" s="67"/>
      <c r="MCU73" s="68"/>
      <c r="MCV73" s="68"/>
      <c r="MCW73" s="68"/>
      <c r="MCX73" s="69"/>
      <c r="MCZ73" s="64"/>
      <c r="MDA73" s="67"/>
      <c r="MDB73" s="67"/>
      <c r="MDC73" s="68"/>
      <c r="MDD73" s="68"/>
      <c r="MDE73" s="68"/>
      <c r="MDF73" s="69"/>
      <c r="MDH73" s="64"/>
      <c r="MDI73" s="67"/>
      <c r="MDJ73" s="67"/>
      <c r="MDK73" s="68"/>
      <c r="MDL73" s="68"/>
      <c r="MDM73" s="68"/>
      <c r="MDN73" s="69"/>
      <c r="MDP73" s="64"/>
      <c r="MDQ73" s="67"/>
      <c r="MDR73" s="67"/>
      <c r="MDS73" s="68"/>
      <c r="MDT73" s="68"/>
      <c r="MDU73" s="68"/>
      <c r="MDV73" s="69"/>
      <c r="MDX73" s="64"/>
      <c r="MDY73" s="67"/>
      <c r="MDZ73" s="67"/>
      <c r="MEA73" s="68"/>
      <c r="MEB73" s="68"/>
      <c r="MEC73" s="68"/>
      <c r="MED73" s="69"/>
      <c r="MEF73" s="64"/>
      <c r="MEG73" s="67"/>
      <c r="MEH73" s="67"/>
      <c r="MEI73" s="68"/>
      <c r="MEJ73" s="68"/>
      <c r="MEK73" s="68"/>
      <c r="MEL73" s="69"/>
      <c r="MEN73" s="64"/>
      <c r="MEO73" s="67"/>
      <c r="MEP73" s="67"/>
      <c r="MEQ73" s="68"/>
      <c r="MER73" s="68"/>
      <c r="MES73" s="68"/>
      <c r="MET73" s="69"/>
      <c r="MEV73" s="64"/>
      <c r="MEW73" s="67"/>
      <c r="MEX73" s="67"/>
      <c r="MEY73" s="68"/>
      <c r="MEZ73" s="68"/>
      <c r="MFA73" s="68"/>
      <c r="MFB73" s="69"/>
      <c r="MFD73" s="64"/>
      <c r="MFE73" s="67"/>
      <c r="MFF73" s="67"/>
      <c r="MFG73" s="68"/>
      <c r="MFH73" s="68"/>
      <c r="MFI73" s="68"/>
      <c r="MFJ73" s="69"/>
      <c r="MFL73" s="64"/>
      <c r="MFM73" s="67"/>
      <c r="MFN73" s="67"/>
      <c r="MFO73" s="68"/>
      <c r="MFP73" s="68"/>
      <c r="MFQ73" s="68"/>
      <c r="MFR73" s="69"/>
      <c r="MFT73" s="64"/>
      <c r="MFU73" s="67"/>
      <c r="MFV73" s="67"/>
      <c r="MFW73" s="68"/>
      <c r="MFX73" s="68"/>
      <c r="MFY73" s="68"/>
      <c r="MFZ73" s="69"/>
      <c r="MGB73" s="64"/>
      <c r="MGC73" s="67"/>
      <c r="MGD73" s="67"/>
      <c r="MGE73" s="68"/>
      <c r="MGF73" s="68"/>
      <c r="MGG73" s="68"/>
      <c r="MGH73" s="69"/>
      <c r="MGJ73" s="64"/>
      <c r="MGK73" s="67"/>
      <c r="MGL73" s="67"/>
      <c r="MGM73" s="68"/>
      <c r="MGN73" s="68"/>
      <c r="MGO73" s="68"/>
      <c r="MGP73" s="69"/>
      <c r="MGR73" s="64"/>
      <c r="MGS73" s="67"/>
      <c r="MGT73" s="67"/>
      <c r="MGU73" s="68"/>
      <c r="MGV73" s="68"/>
      <c r="MGW73" s="68"/>
      <c r="MGX73" s="69"/>
      <c r="MGZ73" s="64"/>
      <c r="MHA73" s="67"/>
      <c r="MHB73" s="67"/>
      <c r="MHC73" s="68"/>
      <c r="MHD73" s="68"/>
      <c r="MHE73" s="68"/>
      <c r="MHF73" s="69"/>
      <c r="MHH73" s="64"/>
      <c r="MHI73" s="67"/>
      <c r="MHJ73" s="67"/>
      <c r="MHK73" s="68"/>
      <c r="MHL73" s="68"/>
      <c r="MHM73" s="68"/>
      <c r="MHN73" s="69"/>
      <c r="MHP73" s="64"/>
      <c r="MHQ73" s="67"/>
      <c r="MHR73" s="67"/>
      <c r="MHS73" s="68"/>
      <c r="MHT73" s="68"/>
      <c r="MHU73" s="68"/>
      <c r="MHV73" s="69"/>
      <c r="MHX73" s="64"/>
      <c r="MHY73" s="67"/>
      <c r="MHZ73" s="67"/>
      <c r="MIA73" s="68"/>
      <c r="MIB73" s="68"/>
      <c r="MIC73" s="68"/>
      <c r="MID73" s="69"/>
      <c r="MIF73" s="64"/>
      <c r="MIG73" s="67"/>
      <c r="MIH73" s="67"/>
      <c r="MII73" s="68"/>
      <c r="MIJ73" s="68"/>
      <c r="MIK73" s="68"/>
      <c r="MIL73" s="69"/>
      <c r="MIN73" s="64"/>
      <c r="MIO73" s="67"/>
      <c r="MIP73" s="67"/>
      <c r="MIQ73" s="68"/>
      <c r="MIR73" s="68"/>
      <c r="MIS73" s="68"/>
      <c r="MIT73" s="69"/>
      <c r="MIV73" s="64"/>
      <c r="MIW73" s="67"/>
      <c r="MIX73" s="67"/>
      <c r="MIY73" s="68"/>
      <c r="MIZ73" s="68"/>
      <c r="MJA73" s="68"/>
      <c r="MJB73" s="69"/>
      <c r="MJD73" s="64"/>
      <c r="MJE73" s="67"/>
      <c r="MJF73" s="67"/>
      <c r="MJG73" s="68"/>
      <c r="MJH73" s="68"/>
      <c r="MJI73" s="68"/>
      <c r="MJJ73" s="69"/>
      <c r="MJL73" s="64"/>
      <c r="MJM73" s="67"/>
      <c r="MJN73" s="67"/>
      <c r="MJO73" s="68"/>
      <c r="MJP73" s="68"/>
      <c r="MJQ73" s="68"/>
      <c r="MJR73" s="69"/>
      <c r="MJT73" s="64"/>
      <c r="MJU73" s="67"/>
      <c r="MJV73" s="67"/>
      <c r="MJW73" s="68"/>
      <c r="MJX73" s="68"/>
      <c r="MJY73" s="68"/>
      <c r="MJZ73" s="69"/>
      <c r="MKB73" s="64"/>
      <c r="MKC73" s="67"/>
      <c r="MKD73" s="67"/>
      <c r="MKE73" s="68"/>
      <c r="MKF73" s="68"/>
      <c r="MKG73" s="68"/>
      <c r="MKH73" s="69"/>
      <c r="MKJ73" s="64"/>
      <c r="MKK73" s="67"/>
      <c r="MKL73" s="67"/>
      <c r="MKM73" s="68"/>
      <c r="MKN73" s="68"/>
      <c r="MKO73" s="68"/>
      <c r="MKP73" s="69"/>
      <c r="MKR73" s="64"/>
      <c r="MKS73" s="67"/>
      <c r="MKT73" s="67"/>
      <c r="MKU73" s="68"/>
      <c r="MKV73" s="68"/>
      <c r="MKW73" s="68"/>
      <c r="MKX73" s="69"/>
      <c r="MKZ73" s="64"/>
      <c r="MLA73" s="67"/>
      <c r="MLB73" s="67"/>
      <c r="MLC73" s="68"/>
      <c r="MLD73" s="68"/>
      <c r="MLE73" s="68"/>
      <c r="MLF73" s="69"/>
      <c r="MLH73" s="64"/>
      <c r="MLI73" s="67"/>
      <c r="MLJ73" s="67"/>
      <c r="MLK73" s="68"/>
      <c r="MLL73" s="68"/>
      <c r="MLM73" s="68"/>
      <c r="MLN73" s="69"/>
      <c r="MLP73" s="64"/>
      <c r="MLQ73" s="67"/>
      <c r="MLR73" s="67"/>
      <c r="MLS73" s="68"/>
      <c r="MLT73" s="68"/>
      <c r="MLU73" s="68"/>
      <c r="MLV73" s="69"/>
      <c r="MLX73" s="64"/>
      <c r="MLY73" s="67"/>
      <c r="MLZ73" s="67"/>
      <c r="MMA73" s="68"/>
      <c r="MMB73" s="68"/>
      <c r="MMC73" s="68"/>
      <c r="MMD73" s="69"/>
      <c r="MMF73" s="64"/>
      <c r="MMG73" s="67"/>
      <c r="MMH73" s="67"/>
      <c r="MMI73" s="68"/>
      <c r="MMJ73" s="68"/>
      <c r="MMK73" s="68"/>
      <c r="MML73" s="69"/>
      <c r="MMN73" s="64"/>
      <c r="MMO73" s="67"/>
      <c r="MMP73" s="67"/>
      <c r="MMQ73" s="68"/>
      <c r="MMR73" s="68"/>
      <c r="MMS73" s="68"/>
      <c r="MMT73" s="69"/>
      <c r="MMV73" s="64"/>
      <c r="MMW73" s="67"/>
      <c r="MMX73" s="67"/>
      <c r="MMY73" s="68"/>
      <c r="MMZ73" s="68"/>
      <c r="MNA73" s="68"/>
      <c r="MNB73" s="69"/>
      <c r="MND73" s="64"/>
      <c r="MNE73" s="67"/>
      <c r="MNF73" s="67"/>
      <c r="MNG73" s="68"/>
      <c r="MNH73" s="68"/>
      <c r="MNI73" s="68"/>
      <c r="MNJ73" s="69"/>
      <c r="MNL73" s="64"/>
      <c r="MNM73" s="67"/>
      <c r="MNN73" s="67"/>
      <c r="MNO73" s="68"/>
      <c r="MNP73" s="68"/>
      <c r="MNQ73" s="68"/>
      <c r="MNR73" s="69"/>
      <c r="MNT73" s="64"/>
      <c r="MNU73" s="67"/>
      <c r="MNV73" s="67"/>
      <c r="MNW73" s="68"/>
      <c r="MNX73" s="68"/>
      <c r="MNY73" s="68"/>
      <c r="MNZ73" s="69"/>
      <c r="MOB73" s="64"/>
      <c r="MOC73" s="67"/>
      <c r="MOD73" s="67"/>
      <c r="MOE73" s="68"/>
      <c r="MOF73" s="68"/>
      <c r="MOG73" s="68"/>
      <c r="MOH73" s="69"/>
      <c r="MOJ73" s="64"/>
      <c r="MOK73" s="67"/>
      <c r="MOL73" s="67"/>
      <c r="MOM73" s="68"/>
      <c r="MON73" s="68"/>
      <c r="MOO73" s="68"/>
      <c r="MOP73" s="69"/>
      <c r="MOR73" s="64"/>
      <c r="MOS73" s="67"/>
      <c r="MOT73" s="67"/>
      <c r="MOU73" s="68"/>
      <c r="MOV73" s="68"/>
      <c r="MOW73" s="68"/>
      <c r="MOX73" s="69"/>
      <c r="MOZ73" s="64"/>
      <c r="MPA73" s="67"/>
      <c r="MPB73" s="67"/>
      <c r="MPC73" s="68"/>
      <c r="MPD73" s="68"/>
      <c r="MPE73" s="68"/>
      <c r="MPF73" s="69"/>
      <c r="MPH73" s="64"/>
      <c r="MPI73" s="67"/>
      <c r="MPJ73" s="67"/>
      <c r="MPK73" s="68"/>
      <c r="MPL73" s="68"/>
      <c r="MPM73" s="68"/>
      <c r="MPN73" s="69"/>
      <c r="MPP73" s="64"/>
      <c r="MPQ73" s="67"/>
      <c r="MPR73" s="67"/>
      <c r="MPS73" s="68"/>
      <c r="MPT73" s="68"/>
      <c r="MPU73" s="68"/>
      <c r="MPV73" s="69"/>
      <c r="MPX73" s="64"/>
      <c r="MPY73" s="67"/>
      <c r="MPZ73" s="67"/>
      <c r="MQA73" s="68"/>
      <c r="MQB73" s="68"/>
      <c r="MQC73" s="68"/>
      <c r="MQD73" s="69"/>
      <c r="MQF73" s="64"/>
      <c r="MQG73" s="67"/>
      <c r="MQH73" s="67"/>
      <c r="MQI73" s="68"/>
      <c r="MQJ73" s="68"/>
      <c r="MQK73" s="68"/>
      <c r="MQL73" s="69"/>
      <c r="MQN73" s="64"/>
      <c r="MQO73" s="67"/>
      <c r="MQP73" s="67"/>
      <c r="MQQ73" s="68"/>
      <c r="MQR73" s="68"/>
      <c r="MQS73" s="68"/>
      <c r="MQT73" s="69"/>
      <c r="MQV73" s="64"/>
      <c r="MQW73" s="67"/>
      <c r="MQX73" s="67"/>
      <c r="MQY73" s="68"/>
      <c r="MQZ73" s="68"/>
      <c r="MRA73" s="68"/>
      <c r="MRB73" s="69"/>
      <c r="MRD73" s="64"/>
      <c r="MRE73" s="67"/>
      <c r="MRF73" s="67"/>
      <c r="MRG73" s="68"/>
      <c r="MRH73" s="68"/>
      <c r="MRI73" s="68"/>
      <c r="MRJ73" s="69"/>
      <c r="MRL73" s="64"/>
      <c r="MRM73" s="67"/>
      <c r="MRN73" s="67"/>
      <c r="MRO73" s="68"/>
      <c r="MRP73" s="68"/>
      <c r="MRQ73" s="68"/>
      <c r="MRR73" s="69"/>
      <c r="MRT73" s="64"/>
      <c r="MRU73" s="67"/>
      <c r="MRV73" s="67"/>
      <c r="MRW73" s="68"/>
      <c r="MRX73" s="68"/>
      <c r="MRY73" s="68"/>
      <c r="MRZ73" s="69"/>
      <c r="MSB73" s="64"/>
      <c r="MSC73" s="67"/>
      <c r="MSD73" s="67"/>
      <c r="MSE73" s="68"/>
      <c r="MSF73" s="68"/>
      <c r="MSG73" s="68"/>
      <c r="MSH73" s="69"/>
      <c r="MSJ73" s="64"/>
      <c r="MSK73" s="67"/>
      <c r="MSL73" s="67"/>
      <c r="MSM73" s="68"/>
      <c r="MSN73" s="68"/>
      <c r="MSO73" s="68"/>
      <c r="MSP73" s="69"/>
      <c r="MSR73" s="64"/>
      <c r="MSS73" s="67"/>
      <c r="MST73" s="67"/>
      <c r="MSU73" s="68"/>
      <c r="MSV73" s="68"/>
      <c r="MSW73" s="68"/>
      <c r="MSX73" s="69"/>
      <c r="MSZ73" s="64"/>
      <c r="MTA73" s="67"/>
      <c r="MTB73" s="67"/>
      <c r="MTC73" s="68"/>
      <c r="MTD73" s="68"/>
      <c r="MTE73" s="68"/>
      <c r="MTF73" s="69"/>
      <c r="MTH73" s="64"/>
      <c r="MTI73" s="67"/>
      <c r="MTJ73" s="67"/>
      <c r="MTK73" s="68"/>
      <c r="MTL73" s="68"/>
      <c r="MTM73" s="68"/>
      <c r="MTN73" s="69"/>
      <c r="MTP73" s="64"/>
      <c r="MTQ73" s="67"/>
      <c r="MTR73" s="67"/>
      <c r="MTS73" s="68"/>
      <c r="MTT73" s="68"/>
      <c r="MTU73" s="68"/>
      <c r="MTV73" s="69"/>
      <c r="MTX73" s="64"/>
      <c r="MTY73" s="67"/>
      <c r="MTZ73" s="67"/>
      <c r="MUA73" s="68"/>
      <c r="MUB73" s="68"/>
      <c r="MUC73" s="68"/>
      <c r="MUD73" s="69"/>
      <c r="MUF73" s="64"/>
      <c r="MUG73" s="67"/>
      <c r="MUH73" s="67"/>
      <c r="MUI73" s="68"/>
      <c r="MUJ73" s="68"/>
      <c r="MUK73" s="68"/>
      <c r="MUL73" s="69"/>
      <c r="MUN73" s="64"/>
      <c r="MUO73" s="67"/>
      <c r="MUP73" s="67"/>
      <c r="MUQ73" s="68"/>
      <c r="MUR73" s="68"/>
      <c r="MUS73" s="68"/>
      <c r="MUT73" s="69"/>
      <c r="MUV73" s="64"/>
      <c r="MUW73" s="67"/>
      <c r="MUX73" s="67"/>
      <c r="MUY73" s="68"/>
      <c r="MUZ73" s="68"/>
      <c r="MVA73" s="68"/>
      <c r="MVB73" s="69"/>
      <c r="MVD73" s="64"/>
      <c r="MVE73" s="67"/>
      <c r="MVF73" s="67"/>
      <c r="MVG73" s="68"/>
      <c r="MVH73" s="68"/>
      <c r="MVI73" s="68"/>
      <c r="MVJ73" s="69"/>
      <c r="MVL73" s="64"/>
      <c r="MVM73" s="67"/>
      <c r="MVN73" s="67"/>
      <c r="MVO73" s="68"/>
      <c r="MVP73" s="68"/>
      <c r="MVQ73" s="68"/>
      <c r="MVR73" s="69"/>
      <c r="MVT73" s="64"/>
      <c r="MVU73" s="67"/>
      <c r="MVV73" s="67"/>
      <c r="MVW73" s="68"/>
      <c r="MVX73" s="68"/>
      <c r="MVY73" s="68"/>
      <c r="MVZ73" s="69"/>
      <c r="MWB73" s="64"/>
      <c r="MWC73" s="67"/>
      <c r="MWD73" s="67"/>
      <c r="MWE73" s="68"/>
      <c r="MWF73" s="68"/>
      <c r="MWG73" s="68"/>
      <c r="MWH73" s="69"/>
      <c r="MWJ73" s="64"/>
      <c r="MWK73" s="67"/>
      <c r="MWL73" s="67"/>
      <c r="MWM73" s="68"/>
      <c r="MWN73" s="68"/>
      <c r="MWO73" s="68"/>
      <c r="MWP73" s="69"/>
      <c r="MWR73" s="64"/>
      <c r="MWS73" s="67"/>
      <c r="MWT73" s="67"/>
      <c r="MWU73" s="68"/>
      <c r="MWV73" s="68"/>
      <c r="MWW73" s="68"/>
      <c r="MWX73" s="69"/>
      <c r="MWZ73" s="64"/>
      <c r="MXA73" s="67"/>
      <c r="MXB73" s="67"/>
      <c r="MXC73" s="68"/>
      <c r="MXD73" s="68"/>
      <c r="MXE73" s="68"/>
      <c r="MXF73" s="69"/>
      <c r="MXH73" s="64"/>
      <c r="MXI73" s="67"/>
      <c r="MXJ73" s="67"/>
      <c r="MXK73" s="68"/>
      <c r="MXL73" s="68"/>
      <c r="MXM73" s="68"/>
      <c r="MXN73" s="69"/>
      <c r="MXP73" s="64"/>
      <c r="MXQ73" s="67"/>
      <c r="MXR73" s="67"/>
      <c r="MXS73" s="68"/>
      <c r="MXT73" s="68"/>
      <c r="MXU73" s="68"/>
      <c r="MXV73" s="69"/>
      <c r="MXX73" s="64"/>
      <c r="MXY73" s="67"/>
      <c r="MXZ73" s="67"/>
      <c r="MYA73" s="68"/>
      <c r="MYB73" s="68"/>
      <c r="MYC73" s="68"/>
      <c r="MYD73" s="69"/>
      <c r="MYF73" s="64"/>
      <c r="MYG73" s="67"/>
      <c r="MYH73" s="67"/>
      <c r="MYI73" s="68"/>
      <c r="MYJ73" s="68"/>
      <c r="MYK73" s="68"/>
      <c r="MYL73" s="69"/>
      <c r="MYN73" s="64"/>
      <c r="MYO73" s="67"/>
      <c r="MYP73" s="67"/>
      <c r="MYQ73" s="68"/>
      <c r="MYR73" s="68"/>
      <c r="MYS73" s="68"/>
      <c r="MYT73" s="69"/>
      <c r="MYV73" s="64"/>
      <c r="MYW73" s="67"/>
      <c r="MYX73" s="67"/>
      <c r="MYY73" s="68"/>
      <c r="MYZ73" s="68"/>
      <c r="MZA73" s="68"/>
      <c r="MZB73" s="69"/>
      <c r="MZD73" s="64"/>
      <c r="MZE73" s="67"/>
      <c r="MZF73" s="67"/>
      <c r="MZG73" s="68"/>
      <c r="MZH73" s="68"/>
      <c r="MZI73" s="68"/>
      <c r="MZJ73" s="69"/>
      <c r="MZL73" s="64"/>
      <c r="MZM73" s="67"/>
      <c r="MZN73" s="67"/>
      <c r="MZO73" s="68"/>
      <c r="MZP73" s="68"/>
      <c r="MZQ73" s="68"/>
      <c r="MZR73" s="69"/>
      <c r="MZT73" s="64"/>
      <c r="MZU73" s="67"/>
      <c r="MZV73" s="67"/>
      <c r="MZW73" s="68"/>
      <c r="MZX73" s="68"/>
      <c r="MZY73" s="68"/>
      <c r="MZZ73" s="69"/>
      <c r="NAB73" s="64"/>
      <c r="NAC73" s="67"/>
      <c r="NAD73" s="67"/>
      <c r="NAE73" s="68"/>
      <c r="NAF73" s="68"/>
      <c r="NAG73" s="68"/>
      <c r="NAH73" s="69"/>
      <c r="NAJ73" s="64"/>
      <c r="NAK73" s="67"/>
      <c r="NAL73" s="67"/>
      <c r="NAM73" s="68"/>
      <c r="NAN73" s="68"/>
      <c r="NAO73" s="68"/>
      <c r="NAP73" s="69"/>
      <c r="NAR73" s="64"/>
      <c r="NAS73" s="67"/>
      <c r="NAT73" s="67"/>
      <c r="NAU73" s="68"/>
      <c r="NAV73" s="68"/>
      <c r="NAW73" s="68"/>
      <c r="NAX73" s="69"/>
      <c r="NAZ73" s="64"/>
      <c r="NBA73" s="67"/>
      <c r="NBB73" s="67"/>
      <c r="NBC73" s="68"/>
      <c r="NBD73" s="68"/>
      <c r="NBE73" s="68"/>
      <c r="NBF73" s="69"/>
      <c r="NBH73" s="64"/>
      <c r="NBI73" s="67"/>
      <c r="NBJ73" s="67"/>
      <c r="NBK73" s="68"/>
      <c r="NBL73" s="68"/>
      <c r="NBM73" s="68"/>
      <c r="NBN73" s="69"/>
      <c r="NBP73" s="64"/>
      <c r="NBQ73" s="67"/>
      <c r="NBR73" s="67"/>
      <c r="NBS73" s="68"/>
      <c r="NBT73" s="68"/>
      <c r="NBU73" s="68"/>
      <c r="NBV73" s="69"/>
      <c r="NBX73" s="64"/>
      <c r="NBY73" s="67"/>
      <c r="NBZ73" s="67"/>
      <c r="NCA73" s="68"/>
      <c r="NCB73" s="68"/>
      <c r="NCC73" s="68"/>
      <c r="NCD73" s="69"/>
      <c r="NCF73" s="64"/>
      <c r="NCG73" s="67"/>
      <c r="NCH73" s="67"/>
      <c r="NCI73" s="68"/>
      <c r="NCJ73" s="68"/>
      <c r="NCK73" s="68"/>
      <c r="NCL73" s="69"/>
      <c r="NCN73" s="64"/>
      <c r="NCO73" s="67"/>
      <c r="NCP73" s="67"/>
      <c r="NCQ73" s="68"/>
      <c r="NCR73" s="68"/>
      <c r="NCS73" s="68"/>
      <c r="NCT73" s="69"/>
      <c r="NCV73" s="64"/>
      <c r="NCW73" s="67"/>
      <c r="NCX73" s="67"/>
      <c r="NCY73" s="68"/>
      <c r="NCZ73" s="68"/>
      <c r="NDA73" s="68"/>
      <c r="NDB73" s="69"/>
      <c r="NDD73" s="64"/>
      <c r="NDE73" s="67"/>
      <c r="NDF73" s="67"/>
      <c r="NDG73" s="68"/>
      <c r="NDH73" s="68"/>
      <c r="NDI73" s="68"/>
      <c r="NDJ73" s="69"/>
      <c r="NDL73" s="64"/>
      <c r="NDM73" s="67"/>
      <c r="NDN73" s="67"/>
      <c r="NDO73" s="68"/>
      <c r="NDP73" s="68"/>
      <c r="NDQ73" s="68"/>
      <c r="NDR73" s="69"/>
      <c r="NDT73" s="64"/>
      <c r="NDU73" s="67"/>
      <c r="NDV73" s="67"/>
      <c r="NDW73" s="68"/>
      <c r="NDX73" s="68"/>
      <c r="NDY73" s="68"/>
      <c r="NDZ73" s="69"/>
      <c r="NEB73" s="64"/>
      <c r="NEC73" s="67"/>
      <c r="NED73" s="67"/>
      <c r="NEE73" s="68"/>
      <c r="NEF73" s="68"/>
      <c r="NEG73" s="68"/>
      <c r="NEH73" s="69"/>
      <c r="NEJ73" s="64"/>
      <c r="NEK73" s="67"/>
      <c r="NEL73" s="67"/>
      <c r="NEM73" s="68"/>
      <c r="NEN73" s="68"/>
      <c r="NEO73" s="68"/>
      <c r="NEP73" s="69"/>
      <c r="NER73" s="64"/>
      <c r="NES73" s="67"/>
      <c r="NET73" s="67"/>
      <c r="NEU73" s="68"/>
      <c r="NEV73" s="68"/>
      <c r="NEW73" s="68"/>
      <c r="NEX73" s="69"/>
      <c r="NEZ73" s="64"/>
      <c r="NFA73" s="67"/>
      <c r="NFB73" s="67"/>
      <c r="NFC73" s="68"/>
      <c r="NFD73" s="68"/>
      <c r="NFE73" s="68"/>
      <c r="NFF73" s="69"/>
      <c r="NFH73" s="64"/>
      <c r="NFI73" s="67"/>
      <c r="NFJ73" s="67"/>
      <c r="NFK73" s="68"/>
      <c r="NFL73" s="68"/>
      <c r="NFM73" s="68"/>
      <c r="NFN73" s="69"/>
      <c r="NFP73" s="64"/>
      <c r="NFQ73" s="67"/>
      <c r="NFR73" s="67"/>
      <c r="NFS73" s="68"/>
      <c r="NFT73" s="68"/>
      <c r="NFU73" s="68"/>
      <c r="NFV73" s="69"/>
      <c r="NFX73" s="64"/>
      <c r="NFY73" s="67"/>
      <c r="NFZ73" s="67"/>
      <c r="NGA73" s="68"/>
      <c r="NGB73" s="68"/>
      <c r="NGC73" s="68"/>
      <c r="NGD73" s="69"/>
      <c r="NGF73" s="64"/>
      <c r="NGG73" s="67"/>
      <c r="NGH73" s="67"/>
      <c r="NGI73" s="68"/>
      <c r="NGJ73" s="68"/>
      <c r="NGK73" s="68"/>
      <c r="NGL73" s="69"/>
      <c r="NGN73" s="64"/>
      <c r="NGO73" s="67"/>
      <c r="NGP73" s="67"/>
      <c r="NGQ73" s="68"/>
      <c r="NGR73" s="68"/>
      <c r="NGS73" s="68"/>
      <c r="NGT73" s="69"/>
      <c r="NGV73" s="64"/>
      <c r="NGW73" s="67"/>
      <c r="NGX73" s="67"/>
      <c r="NGY73" s="68"/>
      <c r="NGZ73" s="68"/>
      <c r="NHA73" s="68"/>
      <c r="NHB73" s="69"/>
      <c r="NHD73" s="64"/>
      <c r="NHE73" s="67"/>
      <c r="NHF73" s="67"/>
      <c r="NHG73" s="68"/>
      <c r="NHH73" s="68"/>
      <c r="NHI73" s="68"/>
      <c r="NHJ73" s="69"/>
      <c r="NHL73" s="64"/>
      <c r="NHM73" s="67"/>
      <c r="NHN73" s="67"/>
      <c r="NHO73" s="68"/>
      <c r="NHP73" s="68"/>
      <c r="NHQ73" s="68"/>
      <c r="NHR73" s="69"/>
      <c r="NHT73" s="64"/>
      <c r="NHU73" s="67"/>
      <c r="NHV73" s="67"/>
      <c r="NHW73" s="68"/>
      <c r="NHX73" s="68"/>
      <c r="NHY73" s="68"/>
      <c r="NHZ73" s="69"/>
      <c r="NIB73" s="64"/>
      <c r="NIC73" s="67"/>
      <c r="NID73" s="67"/>
      <c r="NIE73" s="68"/>
      <c r="NIF73" s="68"/>
      <c r="NIG73" s="68"/>
      <c r="NIH73" s="69"/>
      <c r="NIJ73" s="64"/>
      <c r="NIK73" s="67"/>
      <c r="NIL73" s="67"/>
      <c r="NIM73" s="68"/>
      <c r="NIN73" s="68"/>
      <c r="NIO73" s="68"/>
      <c r="NIP73" s="69"/>
      <c r="NIR73" s="64"/>
      <c r="NIS73" s="67"/>
      <c r="NIT73" s="67"/>
      <c r="NIU73" s="68"/>
      <c r="NIV73" s="68"/>
      <c r="NIW73" s="68"/>
      <c r="NIX73" s="69"/>
      <c r="NIZ73" s="64"/>
      <c r="NJA73" s="67"/>
      <c r="NJB73" s="67"/>
      <c r="NJC73" s="68"/>
      <c r="NJD73" s="68"/>
      <c r="NJE73" s="68"/>
      <c r="NJF73" s="69"/>
      <c r="NJH73" s="64"/>
      <c r="NJI73" s="67"/>
      <c r="NJJ73" s="67"/>
      <c r="NJK73" s="68"/>
      <c r="NJL73" s="68"/>
      <c r="NJM73" s="68"/>
      <c r="NJN73" s="69"/>
      <c r="NJP73" s="64"/>
      <c r="NJQ73" s="67"/>
      <c r="NJR73" s="67"/>
      <c r="NJS73" s="68"/>
      <c r="NJT73" s="68"/>
      <c r="NJU73" s="68"/>
      <c r="NJV73" s="69"/>
      <c r="NJX73" s="64"/>
      <c r="NJY73" s="67"/>
      <c r="NJZ73" s="67"/>
      <c r="NKA73" s="68"/>
      <c r="NKB73" s="68"/>
      <c r="NKC73" s="68"/>
      <c r="NKD73" s="69"/>
      <c r="NKF73" s="64"/>
      <c r="NKG73" s="67"/>
      <c r="NKH73" s="67"/>
      <c r="NKI73" s="68"/>
      <c r="NKJ73" s="68"/>
      <c r="NKK73" s="68"/>
      <c r="NKL73" s="69"/>
      <c r="NKN73" s="64"/>
      <c r="NKO73" s="67"/>
      <c r="NKP73" s="67"/>
      <c r="NKQ73" s="68"/>
      <c r="NKR73" s="68"/>
      <c r="NKS73" s="68"/>
      <c r="NKT73" s="69"/>
      <c r="NKV73" s="64"/>
      <c r="NKW73" s="67"/>
      <c r="NKX73" s="67"/>
      <c r="NKY73" s="68"/>
      <c r="NKZ73" s="68"/>
      <c r="NLA73" s="68"/>
      <c r="NLB73" s="69"/>
      <c r="NLD73" s="64"/>
      <c r="NLE73" s="67"/>
      <c r="NLF73" s="67"/>
      <c r="NLG73" s="68"/>
      <c r="NLH73" s="68"/>
      <c r="NLI73" s="68"/>
      <c r="NLJ73" s="69"/>
      <c r="NLL73" s="64"/>
      <c r="NLM73" s="67"/>
      <c r="NLN73" s="67"/>
      <c r="NLO73" s="68"/>
      <c r="NLP73" s="68"/>
      <c r="NLQ73" s="68"/>
      <c r="NLR73" s="69"/>
      <c r="NLT73" s="64"/>
      <c r="NLU73" s="67"/>
      <c r="NLV73" s="67"/>
      <c r="NLW73" s="68"/>
      <c r="NLX73" s="68"/>
      <c r="NLY73" s="68"/>
      <c r="NLZ73" s="69"/>
      <c r="NMB73" s="64"/>
      <c r="NMC73" s="67"/>
      <c r="NMD73" s="67"/>
      <c r="NME73" s="68"/>
      <c r="NMF73" s="68"/>
      <c r="NMG73" s="68"/>
      <c r="NMH73" s="69"/>
      <c r="NMJ73" s="64"/>
      <c r="NMK73" s="67"/>
      <c r="NML73" s="67"/>
      <c r="NMM73" s="68"/>
      <c r="NMN73" s="68"/>
      <c r="NMO73" s="68"/>
      <c r="NMP73" s="69"/>
      <c r="NMR73" s="64"/>
      <c r="NMS73" s="67"/>
      <c r="NMT73" s="67"/>
      <c r="NMU73" s="68"/>
      <c r="NMV73" s="68"/>
      <c r="NMW73" s="68"/>
      <c r="NMX73" s="69"/>
      <c r="NMZ73" s="64"/>
      <c r="NNA73" s="67"/>
      <c r="NNB73" s="67"/>
      <c r="NNC73" s="68"/>
      <c r="NND73" s="68"/>
      <c r="NNE73" s="68"/>
      <c r="NNF73" s="69"/>
      <c r="NNH73" s="64"/>
      <c r="NNI73" s="67"/>
      <c r="NNJ73" s="67"/>
      <c r="NNK73" s="68"/>
      <c r="NNL73" s="68"/>
      <c r="NNM73" s="68"/>
      <c r="NNN73" s="69"/>
      <c r="NNP73" s="64"/>
      <c r="NNQ73" s="67"/>
      <c r="NNR73" s="67"/>
      <c r="NNS73" s="68"/>
      <c r="NNT73" s="68"/>
      <c r="NNU73" s="68"/>
      <c r="NNV73" s="69"/>
      <c r="NNX73" s="64"/>
      <c r="NNY73" s="67"/>
      <c r="NNZ73" s="67"/>
      <c r="NOA73" s="68"/>
      <c r="NOB73" s="68"/>
      <c r="NOC73" s="68"/>
      <c r="NOD73" s="69"/>
      <c r="NOF73" s="64"/>
      <c r="NOG73" s="67"/>
      <c r="NOH73" s="67"/>
      <c r="NOI73" s="68"/>
      <c r="NOJ73" s="68"/>
      <c r="NOK73" s="68"/>
      <c r="NOL73" s="69"/>
      <c r="NON73" s="64"/>
      <c r="NOO73" s="67"/>
      <c r="NOP73" s="67"/>
      <c r="NOQ73" s="68"/>
      <c r="NOR73" s="68"/>
      <c r="NOS73" s="68"/>
      <c r="NOT73" s="69"/>
      <c r="NOV73" s="64"/>
      <c r="NOW73" s="67"/>
      <c r="NOX73" s="67"/>
      <c r="NOY73" s="68"/>
      <c r="NOZ73" s="68"/>
      <c r="NPA73" s="68"/>
      <c r="NPB73" s="69"/>
      <c r="NPD73" s="64"/>
      <c r="NPE73" s="67"/>
      <c r="NPF73" s="67"/>
      <c r="NPG73" s="68"/>
      <c r="NPH73" s="68"/>
      <c r="NPI73" s="68"/>
      <c r="NPJ73" s="69"/>
      <c r="NPL73" s="64"/>
      <c r="NPM73" s="67"/>
      <c r="NPN73" s="67"/>
      <c r="NPO73" s="68"/>
      <c r="NPP73" s="68"/>
      <c r="NPQ73" s="68"/>
      <c r="NPR73" s="69"/>
      <c r="NPT73" s="64"/>
      <c r="NPU73" s="67"/>
      <c r="NPV73" s="67"/>
      <c r="NPW73" s="68"/>
      <c r="NPX73" s="68"/>
      <c r="NPY73" s="68"/>
      <c r="NPZ73" s="69"/>
      <c r="NQB73" s="64"/>
      <c r="NQC73" s="67"/>
      <c r="NQD73" s="67"/>
      <c r="NQE73" s="68"/>
      <c r="NQF73" s="68"/>
      <c r="NQG73" s="68"/>
      <c r="NQH73" s="69"/>
      <c r="NQJ73" s="64"/>
      <c r="NQK73" s="67"/>
      <c r="NQL73" s="67"/>
      <c r="NQM73" s="68"/>
      <c r="NQN73" s="68"/>
      <c r="NQO73" s="68"/>
      <c r="NQP73" s="69"/>
      <c r="NQR73" s="64"/>
      <c r="NQS73" s="67"/>
      <c r="NQT73" s="67"/>
      <c r="NQU73" s="68"/>
      <c r="NQV73" s="68"/>
      <c r="NQW73" s="68"/>
      <c r="NQX73" s="69"/>
      <c r="NQZ73" s="64"/>
      <c r="NRA73" s="67"/>
      <c r="NRB73" s="67"/>
      <c r="NRC73" s="68"/>
      <c r="NRD73" s="68"/>
      <c r="NRE73" s="68"/>
      <c r="NRF73" s="69"/>
      <c r="NRH73" s="64"/>
      <c r="NRI73" s="67"/>
      <c r="NRJ73" s="67"/>
      <c r="NRK73" s="68"/>
      <c r="NRL73" s="68"/>
      <c r="NRM73" s="68"/>
      <c r="NRN73" s="69"/>
      <c r="NRP73" s="64"/>
      <c r="NRQ73" s="67"/>
      <c r="NRR73" s="67"/>
      <c r="NRS73" s="68"/>
      <c r="NRT73" s="68"/>
      <c r="NRU73" s="68"/>
      <c r="NRV73" s="69"/>
      <c r="NRX73" s="64"/>
      <c r="NRY73" s="67"/>
      <c r="NRZ73" s="67"/>
      <c r="NSA73" s="68"/>
      <c r="NSB73" s="68"/>
      <c r="NSC73" s="68"/>
      <c r="NSD73" s="69"/>
      <c r="NSF73" s="64"/>
      <c r="NSG73" s="67"/>
      <c r="NSH73" s="67"/>
      <c r="NSI73" s="68"/>
      <c r="NSJ73" s="68"/>
      <c r="NSK73" s="68"/>
      <c r="NSL73" s="69"/>
      <c r="NSN73" s="64"/>
      <c r="NSO73" s="67"/>
      <c r="NSP73" s="67"/>
      <c r="NSQ73" s="68"/>
      <c r="NSR73" s="68"/>
      <c r="NSS73" s="68"/>
      <c r="NST73" s="69"/>
      <c r="NSV73" s="64"/>
      <c r="NSW73" s="67"/>
      <c r="NSX73" s="67"/>
      <c r="NSY73" s="68"/>
      <c r="NSZ73" s="68"/>
      <c r="NTA73" s="68"/>
      <c r="NTB73" s="69"/>
      <c r="NTD73" s="64"/>
      <c r="NTE73" s="67"/>
      <c r="NTF73" s="67"/>
      <c r="NTG73" s="68"/>
      <c r="NTH73" s="68"/>
      <c r="NTI73" s="68"/>
      <c r="NTJ73" s="69"/>
      <c r="NTL73" s="64"/>
      <c r="NTM73" s="67"/>
      <c r="NTN73" s="67"/>
      <c r="NTO73" s="68"/>
      <c r="NTP73" s="68"/>
      <c r="NTQ73" s="68"/>
      <c r="NTR73" s="69"/>
      <c r="NTT73" s="64"/>
      <c r="NTU73" s="67"/>
      <c r="NTV73" s="67"/>
      <c r="NTW73" s="68"/>
      <c r="NTX73" s="68"/>
      <c r="NTY73" s="68"/>
      <c r="NTZ73" s="69"/>
      <c r="NUB73" s="64"/>
      <c r="NUC73" s="67"/>
      <c r="NUD73" s="67"/>
      <c r="NUE73" s="68"/>
      <c r="NUF73" s="68"/>
      <c r="NUG73" s="68"/>
      <c r="NUH73" s="69"/>
      <c r="NUJ73" s="64"/>
      <c r="NUK73" s="67"/>
      <c r="NUL73" s="67"/>
      <c r="NUM73" s="68"/>
      <c r="NUN73" s="68"/>
      <c r="NUO73" s="68"/>
      <c r="NUP73" s="69"/>
      <c r="NUR73" s="64"/>
      <c r="NUS73" s="67"/>
      <c r="NUT73" s="67"/>
      <c r="NUU73" s="68"/>
      <c r="NUV73" s="68"/>
      <c r="NUW73" s="68"/>
      <c r="NUX73" s="69"/>
      <c r="NUZ73" s="64"/>
      <c r="NVA73" s="67"/>
      <c r="NVB73" s="67"/>
      <c r="NVC73" s="68"/>
      <c r="NVD73" s="68"/>
      <c r="NVE73" s="68"/>
      <c r="NVF73" s="69"/>
      <c r="NVH73" s="64"/>
      <c r="NVI73" s="67"/>
      <c r="NVJ73" s="67"/>
      <c r="NVK73" s="68"/>
      <c r="NVL73" s="68"/>
      <c r="NVM73" s="68"/>
      <c r="NVN73" s="69"/>
      <c r="NVP73" s="64"/>
      <c r="NVQ73" s="67"/>
      <c r="NVR73" s="67"/>
      <c r="NVS73" s="68"/>
      <c r="NVT73" s="68"/>
      <c r="NVU73" s="68"/>
      <c r="NVV73" s="69"/>
      <c r="NVX73" s="64"/>
      <c r="NVY73" s="67"/>
      <c r="NVZ73" s="67"/>
      <c r="NWA73" s="68"/>
      <c r="NWB73" s="68"/>
      <c r="NWC73" s="68"/>
      <c r="NWD73" s="69"/>
      <c r="NWF73" s="64"/>
      <c r="NWG73" s="67"/>
      <c r="NWH73" s="67"/>
      <c r="NWI73" s="68"/>
      <c r="NWJ73" s="68"/>
      <c r="NWK73" s="68"/>
      <c r="NWL73" s="69"/>
      <c r="NWN73" s="64"/>
      <c r="NWO73" s="67"/>
      <c r="NWP73" s="67"/>
      <c r="NWQ73" s="68"/>
      <c r="NWR73" s="68"/>
      <c r="NWS73" s="68"/>
      <c r="NWT73" s="69"/>
      <c r="NWV73" s="64"/>
      <c r="NWW73" s="67"/>
      <c r="NWX73" s="67"/>
      <c r="NWY73" s="68"/>
      <c r="NWZ73" s="68"/>
      <c r="NXA73" s="68"/>
      <c r="NXB73" s="69"/>
      <c r="NXD73" s="64"/>
      <c r="NXE73" s="67"/>
      <c r="NXF73" s="67"/>
      <c r="NXG73" s="68"/>
      <c r="NXH73" s="68"/>
      <c r="NXI73" s="68"/>
      <c r="NXJ73" s="69"/>
      <c r="NXL73" s="64"/>
      <c r="NXM73" s="67"/>
      <c r="NXN73" s="67"/>
      <c r="NXO73" s="68"/>
      <c r="NXP73" s="68"/>
      <c r="NXQ73" s="68"/>
      <c r="NXR73" s="69"/>
      <c r="NXT73" s="64"/>
      <c r="NXU73" s="67"/>
      <c r="NXV73" s="67"/>
      <c r="NXW73" s="68"/>
      <c r="NXX73" s="68"/>
      <c r="NXY73" s="68"/>
      <c r="NXZ73" s="69"/>
      <c r="NYB73" s="64"/>
      <c r="NYC73" s="67"/>
      <c r="NYD73" s="67"/>
      <c r="NYE73" s="68"/>
      <c r="NYF73" s="68"/>
      <c r="NYG73" s="68"/>
      <c r="NYH73" s="69"/>
      <c r="NYJ73" s="64"/>
      <c r="NYK73" s="67"/>
      <c r="NYL73" s="67"/>
      <c r="NYM73" s="68"/>
      <c r="NYN73" s="68"/>
      <c r="NYO73" s="68"/>
      <c r="NYP73" s="69"/>
      <c r="NYR73" s="64"/>
      <c r="NYS73" s="67"/>
      <c r="NYT73" s="67"/>
      <c r="NYU73" s="68"/>
      <c r="NYV73" s="68"/>
      <c r="NYW73" s="68"/>
      <c r="NYX73" s="69"/>
      <c r="NYZ73" s="64"/>
      <c r="NZA73" s="67"/>
      <c r="NZB73" s="67"/>
      <c r="NZC73" s="68"/>
      <c r="NZD73" s="68"/>
      <c r="NZE73" s="68"/>
      <c r="NZF73" s="69"/>
      <c r="NZH73" s="64"/>
      <c r="NZI73" s="67"/>
      <c r="NZJ73" s="67"/>
      <c r="NZK73" s="68"/>
      <c r="NZL73" s="68"/>
      <c r="NZM73" s="68"/>
      <c r="NZN73" s="69"/>
      <c r="NZP73" s="64"/>
      <c r="NZQ73" s="67"/>
      <c r="NZR73" s="67"/>
      <c r="NZS73" s="68"/>
      <c r="NZT73" s="68"/>
      <c r="NZU73" s="68"/>
      <c r="NZV73" s="69"/>
      <c r="NZX73" s="64"/>
      <c r="NZY73" s="67"/>
      <c r="NZZ73" s="67"/>
      <c r="OAA73" s="68"/>
      <c r="OAB73" s="68"/>
      <c r="OAC73" s="68"/>
      <c r="OAD73" s="69"/>
      <c r="OAF73" s="64"/>
      <c r="OAG73" s="67"/>
      <c r="OAH73" s="67"/>
      <c r="OAI73" s="68"/>
      <c r="OAJ73" s="68"/>
      <c r="OAK73" s="68"/>
      <c r="OAL73" s="69"/>
      <c r="OAN73" s="64"/>
      <c r="OAO73" s="67"/>
      <c r="OAP73" s="67"/>
      <c r="OAQ73" s="68"/>
      <c r="OAR73" s="68"/>
      <c r="OAS73" s="68"/>
      <c r="OAT73" s="69"/>
      <c r="OAV73" s="64"/>
      <c r="OAW73" s="67"/>
      <c r="OAX73" s="67"/>
      <c r="OAY73" s="68"/>
      <c r="OAZ73" s="68"/>
      <c r="OBA73" s="68"/>
      <c r="OBB73" s="69"/>
      <c r="OBD73" s="64"/>
      <c r="OBE73" s="67"/>
      <c r="OBF73" s="67"/>
      <c r="OBG73" s="68"/>
      <c r="OBH73" s="68"/>
      <c r="OBI73" s="68"/>
      <c r="OBJ73" s="69"/>
      <c r="OBL73" s="64"/>
      <c r="OBM73" s="67"/>
      <c r="OBN73" s="67"/>
      <c r="OBO73" s="68"/>
      <c r="OBP73" s="68"/>
      <c r="OBQ73" s="68"/>
      <c r="OBR73" s="69"/>
      <c r="OBT73" s="64"/>
      <c r="OBU73" s="67"/>
      <c r="OBV73" s="67"/>
      <c r="OBW73" s="68"/>
      <c r="OBX73" s="68"/>
      <c r="OBY73" s="68"/>
      <c r="OBZ73" s="69"/>
      <c r="OCB73" s="64"/>
      <c r="OCC73" s="67"/>
      <c r="OCD73" s="67"/>
      <c r="OCE73" s="68"/>
      <c r="OCF73" s="68"/>
      <c r="OCG73" s="68"/>
      <c r="OCH73" s="69"/>
      <c r="OCJ73" s="64"/>
      <c r="OCK73" s="67"/>
      <c r="OCL73" s="67"/>
      <c r="OCM73" s="68"/>
      <c r="OCN73" s="68"/>
      <c r="OCO73" s="68"/>
      <c r="OCP73" s="69"/>
      <c r="OCR73" s="64"/>
      <c r="OCS73" s="67"/>
      <c r="OCT73" s="67"/>
      <c r="OCU73" s="68"/>
      <c r="OCV73" s="68"/>
      <c r="OCW73" s="68"/>
      <c r="OCX73" s="69"/>
      <c r="OCZ73" s="64"/>
      <c r="ODA73" s="67"/>
      <c r="ODB73" s="67"/>
      <c r="ODC73" s="68"/>
      <c r="ODD73" s="68"/>
      <c r="ODE73" s="68"/>
      <c r="ODF73" s="69"/>
      <c r="ODH73" s="64"/>
      <c r="ODI73" s="67"/>
      <c r="ODJ73" s="67"/>
      <c r="ODK73" s="68"/>
      <c r="ODL73" s="68"/>
      <c r="ODM73" s="68"/>
      <c r="ODN73" s="69"/>
      <c r="ODP73" s="64"/>
      <c r="ODQ73" s="67"/>
      <c r="ODR73" s="67"/>
      <c r="ODS73" s="68"/>
      <c r="ODT73" s="68"/>
      <c r="ODU73" s="68"/>
      <c r="ODV73" s="69"/>
      <c r="ODX73" s="64"/>
      <c r="ODY73" s="67"/>
      <c r="ODZ73" s="67"/>
      <c r="OEA73" s="68"/>
      <c r="OEB73" s="68"/>
      <c r="OEC73" s="68"/>
      <c r="OED73" s="69"/>
      <c r="OEF73" s="64"/>
      <c r="OEG73" s="67"/>
      <c r="OEH73" s="67"/>
      <c r="OEI73" s="68"/>
      <c r="OEJ73" s="68"/>
      <c r="OEK73" s="68"/>
      <c r="OEL73" s="69"/>
      <c r="OEN73" s="64"/>
      <c r="OEO73" s="67"/>
      <c r="OEP73" s="67"/>
      <c r="OEQ73" s="68"/>
      <c r="OER73" s="68"/>
      <c r="OES73" s="68"/>
      <c r="OET73" s="69"/>
      <c r="OEV73" s="64"/>
      <c r="OEW73" s="67"/>
      <c r="OEX73" s="67"/>
      <c r="OEY73" s="68"/>
      <c r="OEZ73" s="68"/>
      <c r="OFA73" s="68"/>
      <c r="OFB73" s="69"/>
      <c r="OFD73" s="64"/>
      <c r="OFE73" s="67"/>
      <c r="OFF73" s="67"/>
      <c r="OFG73" s="68"/>
      <c r="OFH73" s="68"/>
      <c r="OFI73" s="68"/>
      <c r="OFJ73" s="69"/>
      <c r="OFL73" s="64"/>
      <c r="OFM73" s="67"/>
      <c r="OFN73" s="67"/>
      <c r="OFO73" s="68"/>
      <c r="OFP73" s="68"/>
      <c r="OFQ73" s="68"/>
      <c r="OFR73" s="69"/>
      <c r="OFT73" s="64"/>
      <c r="OFU73" s="67"/>
      <c r="OFV73" s="67"/>
      <c r="OFW73" s="68"/>
      <c r="OFX73" s="68"/>
      <c r="OFY73" s="68"/>
      <c r="OFZ73" s="69"/>
      <c r="OGB73" s="64"/>
      <c r="OGC73" s="67"/>
      <c r="OGD73" s="67"/>
      <c r="OGE73" s="68"/>
      <c r="OGF73" s="68"/>
      <c r="OGG73" s="68"/>
      <c r="OGH73" s="69"/>
      <c r="OGJ73" s="64"/>
      <c r="OGK73" s="67"/>
      <c r="OGL73" s="67"/>
      <c r="OGM73" s="68"/>
      <c r="OGN73" s="68"/>
      <c r="OGO73" s="68"/>
      <c r="OGP73" s="69"/>
      <c r="OGR73" s="64"/>
      <c r="OGS73" s="67"/>
      <c r="OGT73" s="67"/>
      <c r="OGU73" s="68"/>
      <c r="OGV73" s="68"/>
      <c r="OGW73" s="68"/>
      <c r="OGX73" s="69"/>
      <c r="OGZ73" s="64"/>
      <c r="OHA73" s="67"/>
      <c r="OHB73" s="67"/>
      <c r="OHC73" s="68"/>
      <c r="OHD73" s="68"/>
      <c r="OHE73" s="68"/>
      <c r="OHF73" s="69"/>
      <c r="OHH73" s="64"/>
      <c r="OHI73" s="67"/>
      <c r="OHJ73" s="67"/>
      <c r="OHK73" s="68"/>
      <c r="OHL73" s="68"/>
      <c r="OHM73" s="68"/>
      <c r="OHN73" s="69"/>
      <c r="OHP73" s="64"/>
      <c r="OHQ73" s="67"/>
      <c r="OHR73" s="67"/>
      <c r="OHS73" s="68"/>
      <c r="OHT73" s="68"/>
      <c r="OHU73" s="68"/>
      <c r="OHV73" s="69"/>
      <c r="OHX73" s="64"/>
      <c r="OHY73" s="67"/>
      <c r="OHZ73" s="67"/>
      <c r="OIA73" s="68"/>
      <c r="OIB73" s="68"/>
      <c r="OIC73" s="68"/>
      <c r="OID73" s="69"/>
      <c r="OIF73" s="64"/>
      <c r="OIG73" s="67"/>
      <c r="OIH73" s="67"/>
      <c r="OII73" s="68"/>
      <c r="OIJ73" s="68"/>
      <c r="OIK73" s="68"/>
      <c r="OIL73" s="69"/>
      <c r="OIN73" s="64"/>
      <c r="OIO73" s="67"/>
      <c r="OIP73" s="67"/>
      <c r="OIQ73" s="68"/>
      <c r="OIR73" s="68"/>
      <c r="OIS73" s="68"/>
      <c r="OIT73" s="69"/>
      <c r="OIV73" s="64"/>
      <c r="OIW73" s="67"/>
      <c r="OIX73" s="67"/>
      <c r="OIY73" s="68"/>
      <c r="OIZ73" s="68"/>
      <c r="OJA73" s="68"/>
      <c r="OJB73" s="69"/>
      <c r="OJD73" s="64"/>
      <c r="OJE73" s="67"/>
      <c r="OJF73" s="67"/>
      <c r="OJG73" s="68"/>
      <c r="OJH73" s="68"/>
      <c r="OJI73" s="68"/>
      <c r="OJJ73" s="69"/>
      <c r="OJL73" s="64"/>
      <c r="OJM73" s="67"/>
      <c r="OJN73" s="67"/>
      <c r="OJO73" s="68"/>
      <c r="OJP73" s="68"/>
      <c r="OJQ73" s="68"/>
      <c r="OJR73" s="69"/>
      <c r="OJT73" s="64"/>
      <c r="OJU73" s="67"/>
      <c r="OJV73" s="67"/>
      <c r="OJW73" s="68"/>
      <c r="OJX73" s="68"/>
      <c r="OJY73" s="68"/>
      <c r="OJZ73" s="69"/>
      <c r="OKB73" s="64"/>
      <c r="OKC73" s="67"/>
      <c r="OKD73" s="67"/>
      <c r="OKE73" s="68"/>
      <c r="OKF73" s="68"/>
      <c r="OKG73" s="68"/>
      <c r="OKH73" s="69"/>
      <c r="OKJ73" s="64"/>
      <c r="OKK73" s="67"/>
      <c r="OKL73" s="67"/>
      <c r="OKM73" s="68"/>
      <c r="OKN73" s="68"/>
      <c r="OKO73" s="68"/>
      <c r="OKP73" s="69"/>
      <c r="OKR73" s="64"/>
      <c r="OKS73" s="67"/>
      <c r="OKT73" s="67"/>
      <c r="OKU73" s="68"/>
      <c r="OKV73" s="68"/>
      <c r="OKW73" s="68"/>
      <c r="OKX73" s="69"/>
      <c r="OKZ73" s="64"/>
      <c r="OLA73" s="67"/>
      <c r="OLB73" s="67"/>
      <c r="OLC73" s="68"/>
      <c r="OLD73" s="68"/>
      <c r="OLE73" s="68"/>
      <c r="OLF73" s="69"/>
      <c r="OLH73" s="64"/>
      <c r="OLI73" s="67"/>
      <c r="OLJ73" s="67"/>
      <c r="OLK73" s="68"/>
      <c r="OLL73" s="68"/>
      <c r="OLM73" s="68"/>
      <c r="OLN73" s="69"/>
      <c r="OLP73" s="64"/>
      <c r="OLQ73" s="67"/>
      <c r="OLR73" s="67"/>
      <c r="OLS73" s="68"/>
      <c r="OLT73" s="68"/>
      <c r="OLU73" s="68"/>
      <c r="OLV73" s="69"/>
      <c r="OLX73" s="64"/>
      <c r="OLY73" s="67"/>
      <c r="OLZ73" s="67"/>
      <c r="OMA73" s="68"/>
      <c r="OMB73" s="68"/>
      <c r="OMC73" s="68"/>
      <c r="OMD73" s="69"/>
      <c r="OMF73" s="64"/>
      <c r="OMG73" s="67"/>
      <c r="OMH73" s="67"/>
      <c r="OMI73" s="68"/>
      <c r="OMJ73" s="68"/>
      <c r="OMK73" s="68"/>
      <c r="OML73" s="69"/>
      <c r="OMN73" s="64"/>
      <c r="OMO73" s="67"/>
      <c r="OMP73" s="67"/>
      <c r="OMQ73" s="68"/>
      <c r="OMR73" s="68"/>
      <c r="OMS73" s="68"/>
      <c r="OMT73" s="69"/>
      <c r="OMV73" s="64"/>
      <c r="OMW73" s="67"/>
      <c r="OMX73" s="67"/>
      <c r="OMY73" s="68"/>
      <c r="OMZ73" s="68"/>
      <c r="ONA73" s="68"/>
      <c r="ONB73" s="69"/>
      <c r="OND73" s="64"/>
      <c r="ONE73" s="67"/>
      <c r="ONF73" s="67"/>
      <c r="ONG73" s="68"/>
      <c r="ONH73" s="68"/>
      <c r="ONI73" s="68"/>
      <c r="ONJ73" s="69"/>
      <c r="ONL73" s="64"/>
      <c r="ONM73" s="67"/>
      <c r="ONN73" s="67"/>
      <c r="ONO73" s="68"/>
      <c r="ONP73" s="68"/>
      <c r="ONQ73" s="68"/>
      <c r="ONR73" s="69"/>
      <c r="ONT73" s="64"/>
      <c r="ONU73" s="67"/>
      <c r="ONV73" s="67"/>
      <c r="ONW73" s="68"/>
      <c r="ONX73" s="68"/>
      <c r="ONY73" s="68"/>
      <c r="ONZ73" s="69"/>
      <c r="OOB73" s="64"/>
      <c r="OOC73" s="67"/>
      <c r="OOD73" s="67"/>
      <c r="OOE73" s="68"/>
      <c r="OOF73" s="68"/>
      <c r="OOG73" s="68"/>
      <c r="OOH73" s="69"/>
      <c r="OOJ73" s="64"/>
      <c r="OOK73" s="67"/>
      <c r="OOL73" s="67"/>
      <c r="OOM73" s="68"/>
      <c r="OON73" s="68"/>
      <c r="OOO73" s="68"/>
      <c r="OOP73" s="69"/>
      <c r="OOR73" s="64"/>
      <c r="OOS73" s="67"/>
      <c r="OOT73" s="67"/>
      <c r="OOU73" s="68"/>
      <c r="OOV73" s="68"/>
      <c r="OOW73" s="68"/>
      <c r="OOX73" s="69"/>
      <c r="OOZ73" s="64"/>
      <c r="OPA73" s="67"/>
      <c r="OPB73" s="67"/>
      <c r="OPC73" s="68"/>
      <c r="OPD73" s="68"/>
      <c r="OPE73" s="68"/>
      <c r="OPF73" s="69"/>
      <c r="OPH73" s="64"/>
      <c r="OPI73" s="67"/>
      <c r="OPJ73" s="67"/>
      <c r="OPK73" s="68"/>
      <c r="OPL73" s="68"/>
      <c r="OPM73" s="68"/>
      <c r="OPN73" s="69"/>
      <c r="OPP73" s="64"/>
      <c r="OPQ73" s="67"/>
      <c r="OPR73" s="67"/>
      <c r="OPS73" s="68"/>
      <c r="OPT73" s="68"/>
      <c r="OPU73" s="68"/>
      <c r="OPV73" s="69"/>
      <c r="OPX73" s="64"/>
      <c r="OPY73" s="67"/>
      <c r="OPZ73" s="67"/>
      <c r="OQA73" s="68"/>
      <c r="OQB73" s="68"/>
      <c r="OQC73" s="68"/>
      <c r="OQD73" s="69"/>
      <c r="OQF73" s="64"/>
      <c r="OQG73" s="67"/>
      <c r="OQH73" s="67"/>
      <c r="OQI73" s="68"/>
      <c r="OQJ73" s="68"/>
      <c r="OQK73" s="68"/>
      <c r="OQL73" s="69"/>
      <c r="OQN73" s="64"/>
      <c r="OQO73" s="67"/>
      <c r="OQP73" s="67"/>
      <c r="OQQ73" s="68"/>
      <c r="OQR73" s="68"/>
      <c r="OQS73" s="68"/>
      <c r="OQT73" s="69"/>
      <c r="OQV73" s="64"/>
      <c r="OQW73" s="67"/>
      <c r="OQX73" s="67"/>
      <c r="OQY73" s="68"/>
      <c r="OQZ73" s="68"/>
      <c r="ORA73" s="68"/>
      <c r="ORB73" s="69"/>
      <c r="ORD73" s="64"/>
      <c r="ORE73" s="67"/>
      <c r="ORF73" s="67"/>
      <c r="ORG73" s="68"/>
      <c r="ORH73" s="68"/>
      <c r="ORI73" s="68"/>
      <c r="ORJ73" s="69"/>
      <c r="ORL73" s="64"/>
      <c r="ORM73" s="67"/>
      <c r="ORN73" s="67"/>
      <c r="ORO73" s="68"/>
      <c r="ORP73" s="68"/>
      <c r="ORQ73" s="68"/>
      <c r="ORR73" s="69"/>
      <c r="ORT73" s="64"/>
      <c r="ORU73" s="67"/>
      <c r="ORV73" s="67"/>
      <c r="ORW73" s="68"/>
      <c r="ORX73" s="68"/>
      <c r="ORY73" s="68"/>
      <c r="ORZ73" s="69"/>
      <c r="OSB73" s="64"/>
      <c r="OSC73" s="67"/>
      <c r="OSD73" s="67"/>
      <c r="OSE73" s="68"/>
      <c r="OSF73" s="68"/>
      <c r="OSG73" s="68"/>
      <c r="OSH73" s="69"/>
      <c r="OSJ73" s="64"/>
      <c r="OSK73" s="67"/>
      <c r="OSL73" s="67"/>
      <c r="OSM73" s="68"/>
      <c r="OSN73" s="68"/>
      <c r="OSO73" s="68"/>
      <c r="OSP73" s="69"/>
      <c r="OSR73" s="64"/>
      <c r="OSS73" s="67"/>
      <c r="OST73" s="67"/>
      <c r="OSU73" s="68"/>
      <c r="OSV73" s="68"/>
      <c r="OSW73" s="68"/>
      <c r="OSX73" s="69"/>
      <c r="OSZ73" s="64"/>
      <c r="OTA73" s="67"/>
      <c r="OTB73" s="67"/>
      <c r="OTC73" s="68"/>
      <c r="OTD73" s="68"/>
      <c r="OTE73" s="68"/>
      <c r="OTF73" s="69"/>
      <c r="OTH73" s="64"/>
      <c r="OTI73" s="67"/>
      <c r="OTJ73" s="67"/>
      <c r="OTK73" s="68"/>
      <c r="OTL73" s="68"/>
      <c r="OTM73" s="68"/>
      <c r="OTN73" s="69"/>
      <c r="OTP73" s="64"/>
      <c r="OTQ73" s="67"/>
      <c r="OTR73" s="67"/>
      <c r="OTS73" s="68"/>
      <c r="OTT73" s="68"/>
      <c r="OTU73" s="68"/>
      <c r="OTV73" s="69"/>
      <c r="OTX73" s="64"/>
      <c r="OTY73" s="67"/>
      <c r="OTZ73" s="67"/>
      <c r="OUA73" s="68"/>
      <c r="OUB73" s="68"/>
      <c r="OUC73" s="68"/>
      <c r="OUD73" s="69"/>
      <c r="OUF73" s="64"/>
      <c r="OUG73" s="67"/>
      <c r="OUH73" s="67"/>
      <c r="OUI73" s="68"/>
      <c r="OUJ73" s="68"/>
      <c r="OUK73" s="68"/>
      <c r="OUL73" s="69"/>
      <c r="OUN73" s="64"/>
      <c r="OUO73" s="67"/>
      <c r="OUP73" s="67"/>
      <c r="OUQ73" s="68"/>
      <c r="OUR73" s="68"/>
      <c r="OUS73" s="68"/>
      <c r="OUT73" s="69"/>
      <c r="OUV73" s="64"/>
      <c r="OUW73" s="67"/>
      <c r="OUX73" s="67"/>
      <c r="OUY73" s="68"/>
      <c r="OUZ73" s="68"/>
      <c r="OVA73" s="68"/>
      <c r="OVB73" s="69"/>
      <c r="OVD73" s="64"/>
      <c r="OVE73" s="67"/>
      <c r="OVF73" s="67"/>
      <c r="OVG73" s="68"/>
      <c r="OVH73" s="68"/>
      <c r="OVI73" s="68"/>
      <c r="OVJ73" s="69"/>
      <c r="OVL73" s="64"/>
      <c r="OVM73" s="67"/>
      <c r="OVN73" s="67"/>
      <c r="OVO73" s="68"/>
      <c r="OVP73" s="68"/>
      <c r="OVQ73" s="68"/>
      <c r="OVR73" s="69"/>
      <c r="OVT73" s="64"/>
      <c r="OVU73" s="67"/>
      <c r="OVV73" s="67"/>
      <c r="OVW73" s="68"/>
      <c r="OVX73" s="68"/>
      <c r="OVY73" s="68"/>
      <c r="OVZ73" s="69"/>
      <c r="OWB73" s="64"/>
      <c r="OWC73" s="67"/>
      <c r="OWD73" s="67"/>
      <c r="OWE73" s="68"/>
      <c r="OWF73" s="68"/>
      <c r="OWG73" s="68"/>
      <c r="OWH73" s="69"/>
      <c r="OWJ73" s="64"/>
      <c r="OWK73" s="67"/>
      <c r="OWL73" s="67"/>
      <c r="OWM73" s="68"/>
      <c r="OWN73" s="68"/>
      <c r="OWO73" s="68"/>
      <c r="OWP73" s="69"/>
      <c r="OWR73" s="64"/>
      <c r="OWS73" s="67"/>
      <c r="OWT73" s="67"/>
      <c r="OWU73" s="68"/>
      <c r="OWV73" s="68"/>
      <c r="OWW73" s="68"/>
      <c r="OWX73" s="69"/>
      <c r="OWZ73" s="64"/>
      <c r="OXA73" s="67"/>
      <c r="OXB73" s="67"/>
      <c r="OXC73" s="68"/>
      <c r="OXD73" s="68"/>
      <c r="OXE73" s="68"/>
      <c r="OXF73" s="69"/>
      <c r="OXH73" s="64"/>
      <c r="OXI73" s="67"/>
      <c r="OXJ73" s="67"/>
      <c r="OXK73" s="68"/>
      <c r="OXL73" s="68"/>
      <c r="OXM73" s="68"/>
      <c r="OXN73" s="69"/>
      <c r="OXP73" s="64"/>
      <c r="OXQ73" s="67"/>
      <c r="OXR73" s="67"/>
      <c r="OXS73" s="68"/>
      <c r="OXT73" s="68"/>
      <c r="OXU73" s="68"/>
      <c r="OXV73" s="69"/>
      <c r="OXX73" s="64"/>
      <c r="OXY73" s="67"/>
      <c r="OXZ73" s="67"/>
      <c r="OYA73" s="68"/>
      <c r="OYB73" s="68"/>
      <c r="OYC73" s="68"/>
      <c r="OYD73" s="69"/>
      <c r="OYF73" s="64"/>
      <c r="OYG73" s="67"/>
      <c r="OYH73" s="67"/>
      <c r="OYI73" s="68"/>
      <c r="OYJ73" s="68"/>
      <c r="OYK73" s="68"/>
      <c r="OYL73" s="69"/>
      <c r="OYN73" s="64"/>
      <c r="OYO73" s="67"/>
      <c r="OYP73" s="67"/>
      <c r="OYQ73" s="68"/>
      <c r="OYR73" s="68"/>
      <c r="OYS73" s="68"/>
      <c r="OYT73" s="69"/>
      <c r="OYV73" s="64"/>
      <c r="OYW73" s="67"/>
      <c r="OYX73" s="67"/>
      <c r="OYY73" s="68"/>
      <c r="OYZ73" s="68"/>
      <c r="OZA73" s="68"/>
      <c r="OZB73" s="69"/>
      <c r="OZD73" s="64"/>
      <c r="OZE73" s="67"/>
      <c r="OZF73" s="67"/>
      <c r="OZG73" s="68"/>
      <c r="OZH73" s="68"/>
      <c r="OZI73" s="68"/>
      <c r="OZJ73" s="69"/>
      <c r="OZL73" s="64"/>
      <c r="OZM73" s="67"/>
      <c r="OZN73" s="67"/>
      <c r="OZO73" s="68"/>
      <c r="OZP73" s="68"/>
      <c r="OZQ73" s="68"/>
      <c r="OZR73" s="69"/>
      <c r="OZT73" s="64"/>
      <c r="OZU73" s="67"/>
      <c r="OZV73" s="67"/>
      <c r="OZW73" s="68"/>
      <c r="OZX73" s="68"/>
      <c r="OZY73" s="68"/>
      <c r="OZZ73" s="69"/>
      <c r="PAB73" s="64"/>
      <c r="PAC73" s="67"/>
      <c r="PAD73" s="67"/>
      <c r="PAE73" s="68"/>
      <c r="PAF73" s="68"/>
      <c r="PAG73" s="68"/>
      <c r="PAH73" s="69"/>
      <c r="PAJ73" s="64"/>
      <c r="PAK73" s="67"/>
      <c r="PAL73" s="67"/>
      <c r="PAM73" s="68"/>
      <c r="PAN73" s="68"/>
      <c r="PAO73" s="68"/>
      <c r="PAP73" s="69"/>
      <c r="PAR73" s="64"/>
      <c r="PAS73" s="67"/>
      <c r="PAT73" s="67"/>
      <c r="PAU73" s="68"/>
      <c r="PAV73" s="68"/>
      <c r="PAW73" s="68"/>
      <c r="PAX73" s="69"/>
      <c r="PAZ73" s="64"/>
      <c r="PBA73" s="67"/>
      <c r="PBB73" s="67"/>
      <c r="PBC73" s="68"/>
      <c r="PBD73" s="68"/>
      <c r="PBE73" s="68"/>
      <c r="PBF73" s="69"/>
      <c r="PBH73" s="64"/>
      <c r="PBI73" s="67"/>
      <c r="PBJ73" s="67"/>
      <c r="PBK73" s="68"/>
      <c r="PBL73" s="68"/>
      <c r="PBM73" s="68"/>
      <c r="PBN73" s="69"/>
      <c r="PBP73" s="64"/>
      <c r="PBQ73" s="67"/>
      <c r="PBR73" s="67"/>
      <c r="PBS73" s="68"/>
      <c r="PBT73" s="68"/>
      <c r="PBU73" s="68"/>
      <c r="PBV73" s="69"/>
      <c r="PBX73" s="64"/>
      <c r="PBY73" s="67"/>
      <c r="PBZ73" s="67"/>
      <c r="PCA73" s="68"/>
      <c r="PCB73" s="68"/>
      <c r="PCC73" s="68"/>
      <c r="PCD73" s="69"/>
      <c r="PCF73" s="64"/>
      <c r="PCG73" s="67"/>
      <c r="PCH73" s="67"/>
      <c r="PCI73" s="68"/>
      <c r="PCJ73" s="68"/>
      <c r="PCK73" s="68"/>
      <c r="PCL73" s="69"/>
      <c r="PCN73" s="64"/>
      <c r="PCO73" s="67"/>
      <c r="PCP73" s="67"/>
      <c r="PCQ73" s="68"/>
      <c r="PCR73" s="68"/>
      <c r="PCS73" s="68"/>
      <c r="PCT73" s="69"/>
      <c r="PCV73" s="64"/>
      <c r="PCW73" s="67"/>
      <c r="PCX73" s="67"/>
      <c r="PCY73" s="68"/>
      <c r="PCZ73" s="68"/>
      <c r="PDA73" s="68"/>
      <c r="PDB73" s="69"/>
      <c r="PDD73" s="64"/>
      <c r="PDE73" s="67"/>
      <c r="PDF73" s="67"/>
      <c r="PDG73" s="68"/>
      <c r="PDH73" s="68"/>
      <c r="PDI73" s="68"/>
      <c r="PDJ73" s="69"/>
      <c r="PDL73" s="64"/>
      <c r="PDM73" s="67"/>
      <c r="PDN73" s="67"/>
      <c r="PDO73" s="68"/>
      <c r="PDP73" s="68"/>
      <c r="PDQ73" s="68"/>
      <c r="PDR73" s="69"/>
      <c r="PDT73" s="64"/>
      <c r="PDU73" s="67"/>
      <c r="PDV73" s="67"/>
      <c r="PDW73" s="68"/>
      <c r="PDX73" s="68"/>
      <c r="PDY73" s="68"/>
      <c r="PDZ73" s="69"/>
      <c r="PEB73" s="64"/>
      <c r="PEC73" s="67"/>
      <c r="PED73" s="67"/>
      <c r="PEE73" s="68"/>
      <c r="PEF73" s="68"/>
      <c r="PEG73" s="68"/>
      <c r="PEH73" s="69"/>
      <c r="PEJ73" s="64"/>
      <c r="PEK73" s="67"/>
      <c r="PEL73" s="67"/>
      <c r="PEM73" s="68"/>
      <c r="PEN73" s="68"/>
      <c r="PEO73" s="68"/>
      <c r="PEP73" s="69"/>
      <c r="PER73" s="64"/>
      <c r="PES73" s="67"/>
      <c r="PET73" s="67"/>
      <c r="PEU73" s="68"/>
      <c r="PEV73" s="68"/>
      <c r="PEW73" s="68"/>
      <c r="PEX73" s="69"/>
      <c r="PEZ73" s="64"/>
      <c r="PFA73" s="67"/>
      <c r="PFB73" s="67"/>
      <c r="PFC73" s="68"/>
      <c r="PFD73" s="68"/>
      <c r="PFE73" s="68"/>
      <c r="PFF73" s="69"/>
      <c r="PFH73" s="64"/>
      <c r="PFI73" s="67"/>
      <c r="PFJ73" s="67"/>
      <c r="PFK73" s="68"/>
      <c r="PFL73" s="68"/>
      <c r="PFM73" s="68"/>
      <c r="PFN73" s="69"/>
      <c r="PFP73" s="64"/>
      <c r="PFQ73" s="67"/>
      <c r="PFR73" s="67"/>
      <c r="PFS73" s="68"/>
      <c r="PFT73" s="68"/>
      <c r="PFU73" s="68"/>
      <c r="PFV73" s="69"/>
      <c r="PFX73" s="64"/>
      <c r="PFY73" s="67"/>
      <c r="PFZ73" s="67"/>
      <c r="PGA73" s="68"/>
      <c r="PGB73" s="68"/>
      <c r="PGC73" s="68"/>
      <c r="PGD73" s="69"/>
      <c r="PGF73" s="64"/>
      <c r="PGG73" s="67"/>
      <c r="PGH73" s="67"/>
      <c r="PGI73" s="68"/>
      <c r="PGJ73" s="68"/>
      <c r="PGK73" s="68"/>
      <c r="PGL73" s="69"/>
      <c r="PGN73" s="64"/>
      <c r="PGO73" s="67"/>
      <c r="PGP73" s="67"/>
      <c r="PGQ73" s="68"/>
      <c r="PGR73" s="68"/>
      <c r="PGS73" s="68"/>
      <c r="PGT73" s="69"/>
      <c r="PGV73" s="64"/>
      <c r="PGW73" s="67"/>
      <c r="PGX73" s="67"/>
      <c r="PGY73" s="68"/>
      <c r="PGZ73" s="68"/>
      <c r="PHA73" s="68"/>
      <c r="PHB73" s="69"/>
      <c r="PHD73" s="64"/>
      <c r="PHE73" s="67"/>
      <c r="PHF73" s="67"/>
      <c r="PHG73" s="68"/>
      <c r="PHH73" s="68"/>
      <c r="PHI73" s="68"/>
      <c r="PHJ73" s="69"/>
      <c r="PHL73" s="64"/>
      <c r="PHM73" s="67"/>
      <c r="PHN73" s="67"/>
      <c r="PHO73" s="68"/>
      <c r="PHP73" s="68"/>
      <c r="PHQ73" s="68"/>
      <c r="PHR73" s="69"/>
      <c r="PHT73" s="64"/>
      <c r="PHU73" s="67"/>
      <c r="PHV73" s="67"/>
      <c r="PHW73" s="68"/>
      <c r="PHX73" s="68"/>
      <c r="PHY73" s="68"/>
      <c r="PHZ73" s="69"/>
      <c r="PIB73" s="64"/>
      <c r="PIC73" s="67"/>
      <c r="PID73" s="67"/>
      <c r="PIE73" s="68"/>
      <c r="PIF73" s="68"/>
      <c r="PIG73" s="68"/>
      <c r="PIH73" s="69"/>
      <c r="PIJ73" s="64"/>
      <c r="PIK73" s="67"/>
      <c r="PIL73" s="67"/>
      <c r="PIM73" s="68"/>
      <c r="PIN73" s="68"/>
      <c r="PIO73" s="68"/>
      <c r="PIP73" s="69"/>
      <c r="PIR73" s="64"/>
      <c r="PIS73" s="67"/>
      <c r="PIT73" s="67"/>
      <c r="PIU73" s="68"/>
      <c r="PIV73" s="68"/>
      <c r="PIW73" s="68"/>
      <c r="PIX73" s="69"/>
      <c r="PIZ73" s="64"/>
      <c r="PJA73" s="67"/>
      <c r="PJB73" s="67"/>
      <c r="PJC73" s="68"/>
      <c r="PJD73" s="68"/>
      <c r="PJE73" s="68"/>
      <c r="PJF73" s="69"/>
      <c r="PJH73" s="64"/>
      <c r="PJI73" s="67"/>
      <c r="PJJ73" s="67"/>
      <c r="PJK73" s="68"/>
      <c r="PJL73" s="68"/>
      <c r="PJM73" s="68"/>
      <c r="PJN73" s="69"/>
      <c r="PJP73" s="64"/>
      <c r="PJQ73" s="67"/>
      <c r="PJR73" s="67"/>
      <c r="PJS73" s="68"/>
      <c r="PJT73" s="68"/>
      <c r="PJU73" s="68"/>
      <c r="PJV73" s="69"/>
      <c r="PJX73" s="64"/>
      <c r="PJY73" s="67"/>
      <c r="PJZ73" s="67"/>
      <c r="PKA73" s="68"/>
      <c r="PKB73" s="68"/>
      <c r="PKC73" s="68"/>
      <c r="PKD73" s="69"/>
      <c r="PKF73" s="64"/>
      <c r="PKG73" s="67"/>
      <c r="PKH73" s="67"/>
      <c r="PKI73" s="68"/>
      <c r="PKJ73" s="68"/>
      <c r="PKK73" s="68"/>
      <c r="PKL73" s="69"/>
      <c r="PKN73" s="64"/>
      <c r="PKO73" s="67"/>
      <c r="PKP73" s="67"/>
      <c r="PKQ73" s="68"/>
      <c r="PKR73" s="68"/>
      <c r="PKS73" s="68"/>
      <c r="PKT73" s="69"/>
      <c r="PKV73" s="64"/>
      <c r="PKW73" s="67"/>
      <c r="PKX73" s="67"/>
      <c r="PKY73" s="68"/>
      <c r="PKZ73" s="68"/>
      <c r="PLA73" s="68"/>
      <c r="PLB73" s="69"/>
      <c r="PLD73" s="64"/>
      <c r="PLE73" s="67"/>
      <c r="PLF73" s="67"/>
      <c r="PLG73" s="68"/>
      <c r="PLH73" s="68"/>
      <c r="PLI73" s="68"/>
      <c r="PLJ73" s="69"/>
      <c r="PLL73" s="64"/>
      <c r="PLM73" s="67"/>
      <c r="PLN73" s="67"/>
      <c r="PLO73" s="68"/>
      <c r="PLP73" s="68"/>
      <c r="PLQ73" s="68"/>
      <c r="PLR73" s="69"/>
      <c r="PLT73" s="64"/>
      <c r="PLU73" s="67"/>
      <c r="PLV73" s="67"/>
      <c r="PLW73" s="68"/>
      <c r="PLX73" s="68"/>
      <c r="PLY73" s="68"/>
      <c r="PLZ73" s="69"/>
      <c r="PMB73" s="64"/>
      <c r="PMC73" s="67"/>
      <c r="PMD73" s="67"/>
      <c r="PME73" s="68"/>
      <c r="PMF73" s="68"/>
      <c r="PMG73" s="68"/>
      <c r="PMH73" s="69"/>
      <c r="PMJ73" s="64"/>
      <c r="PMK73" s="67"/>
      <c r="PML73" s="67"/>
      <c r="PMM73" s="68"/>
      <c r="PMN73" s="68"/>
      <c r="PMO73" s="68"/>
      <c r="PMP73" s="69"/>
      <c r="PMR73" s="64"/>
      <c r="PMS73" s="67"/>
      <c r="PMT73" s="67"/>
      <c r="PMU73" s="68"/>
      <c r="PMV73" s="68"/>
      <c r="PMW73" s="68"/>
      <c r="PMX73" s="69"/>
      <c r="PMZ73" s="64"/>
      <c r="PNA73" s="67"/>
      <c r="PNB73" s="67"/>
      <c r="PNC73" s="68"/>
      <c r="PND73" s="68"/>
      <c r="PNE73" s="68"/>
      <c r="PNF73" s="69"/>
      <c r="PNH73" s="64"/>
      <c r="PNI73" s="67"/>
      <c r="PNJ73" s="67"/>
      <c r="PNK73" s="68"/>
      <c r="PNL73" s="68"/>
      <c r="PNM73" s="68"/>
      <c r="PNN73" s="69"/>
      <c r="PNP73" s="64"/>
      <c r="PNQ73" s="67"/>
      <c r="PNR73" s="67"/>
      <c r="PNS73" s="68"/>
      <c r="PNT73" s="68"/>
      <c r="PNU73" s="68"/>
      <c r="PNV73" s="69"/>
      <c r="PNX73" s="64"/>
      <c r="PNY73" s="67"/>
      <c r="PNZ73" s="67"/>
      <c r="POA73" s="68"/>
      <c r="POB73" s="68"/>
      <c r="POC73" s="68"/>
      <c r="POD73" s="69"/>
      <c r="POF73" s="64"/>
      <c r="POG73" s="67"/>
      <c r="POH73" s="67"/>
      <c r="POI73" s="68"/>
      <c r="POJ73" s="68"/>
      <c r="POK73" s="68"/>
      <c r="POL73" s="69"/>
      <c r="PON73" s="64"/>
      <c r="POO73" s="67"/>
      <c r="POP73" s="67"/>
      <c r="POQ73" s="68"/>
      <c r="POR73" s="68"/>
      <c r="POS73" s="68"/>
      <c r="POT73" s="69"/>
      <c r="POV73" s="64"/>
      <c r="POW73" s="67"/>
      <c r="POX73" s="67"/>
      <c r="POY73" s="68"/>
      <c r="POZ73" s="68"/>
      <c r="PPA73" s="68"/>
      <c r="PPB73" s="69"/>
      <c r="PPD73" s="64"/>
      <c r="PPE73" s="67"/>
      <c r="PPF73" s="67"/>
      <c r="PPG73" s="68"/>
      <c r="PPH73" s="68"/>
      <c r="PPI73" s="68"/>
      <c r="PPJ73" s="69"/>
      <c r="PPL73" s="64"/>
      <c r="PPM73" s="67"/>
      <c r="PPN73" s="67"/>
      <c r="PPO73" s="68"/>
      <c r="PPP73" s="68"/>
      <c r="PPQ73" s="68"/>
      <c r="PPR73" s="69"/>
      <c r="PPT73" s="64"/>
      <c r="PPU73" s="67"/>
      <c r="PPV73" s="67"/>
      <c r="PPW73" s="68"/>
      <c r="PPX73" s="68"/>
      <c r="PPY73" s="68"/>
      <c r="PPZ73" s="69"/>
      <c r="PQB73" s="64"/>
      <c r="PQC73" s="67"/>
      <c r="PQD73" s="67"/>
      <c r="PQE73" s="68"/>
      <c r="PQF73" s="68"/>
      <c r="PQG73" s="68"/>
      <c r="PQH73" s="69"/>
      <c r="PQJ73" s="64"/>
      <c r="PQK73" s="67"/>
      <c r="PQL73" s="67"/>
      <c r="PQM73" s="68"/>
      <c r="PQN73" s="68"/>
      <c r="PQO73" s="68"/>
      <c r="PQP73" s="69"/>
      <c r="PQR73" s="64"/>
      <c r="PQS73" s="67"/>
      <c r="PQT73" s="67"/>
      <c r="PQU73" s="68"/>
      <c r="PQV73" s="68"/>
      <c r="PQW73" s="68"/>
      <c r="PQX73" s="69"/>
      <c r="PQZ73" s="64"/>
      <c r="PRA73" s="67"/>
      <c r="PRB73" s="67"/>
      <c r="PRC73" s="68"/>
      <c r="PRD73" s="68"/>
      <c r="PRE73" s="68"/>
      <c r="PRF73" s="69"/>
      <c r="PRH73" s="64"/>
      <c r="PRI73" s="67"/>
      <c r="PRJ73" s="67"/>
      <c r="PRK73" s="68"/>
      <c r="PRL73" s="68"/>
      <c r="PRM73" s="68"/>
      <c r="PRN73" s="69"/>
      <c r="PRP73" s="64"/>
      <c r="PRQ73" s="67"/>
      <c r="PRR73" s="67"/>
      <c r="PRS73" s="68"/>
      <c r="PRT73" s="68"/>
      <c r="PRU73" s="68"/>
      <c r="PRV73" s="69"/>
      <c r="PRX73" s="64"/>
      <c r="PRY73" s="67"/>
      <c r="PRZ73" s="67"/>
      <c r="PSA73" s="68"/>
      <c r="PSB73" s="68"/>
      <c r="PSC73" s="68"/>
      <c r="PSD73" s="69"/>
      <c r="PSF73" s="64"/>
      <c r="PSG73" s="67"/>
      <c r="PSH73" s="67"/>
      <c r="PSI73" s="68"/>
      <c r="PSJ73" s="68"/>
      <c r="PSK73" s="68"/>
      <c r="PSL73" s="69"/>
      <c r="PSN73" s="64"/>
      <c r="PSO73" s="67"/>
      <c r="PSP73" s="67"/>
      <c r="PSQ73" s="68"/>
      <c r="PSR73" s="68"/>
      <c r="PSS73" s="68"/>
      <c r="PST73" s="69"/>
      <c r="PSV73" s="64"/>
      <c r="PSW73" s="67"/>
      <c r="PSX73" s="67"/>
      <c r="PSY73" s="68"/>
      <c r="PSZ73" s="68"/>
      <c r="PTA73" s="68"/>
      <c r="PTB73" s="69"/>
      <c r="PTD73" s="64"/>
      <c r="PTE73" s="67"/>
      <c r="PTF73" s="67"/>
      <c r="PTG73" s="68"/>
      <c r="PTH73" s="68"/>
      <c r="PTI73" s="68"/>
      <c r="PTJ73" s="69"/>
      <c r="PTL73" s="64"/>
      <c r="PTM73" s="67"/>
      <c r="PTN73" s="67"/>
      <c r="PTO73" s="68"/>
      <c r="PTP73" s="68"/>
      <c r="PTQ73" s="68"/>
      <c r="PTR73" s="69"/>
      <c r="PTT73" s="64"/>
      <c r="PTU73" s="67"/>
      <c r="PTV73" s="67"/>
      <c r="PTW73" s="68"/>
      <c r="PTX73" s="68"/>
      <c r="PTY73" s="68"/>
      <c r="PTZ73" s="69"/>
      <c r="PUB73" s="64"/>
      <c r="PUC73" s="67"/>
      <c r="PUD73" s="67"/>
      <c r="PUE73" s="68"/>
      <c r="PUF73" s="68"/>
      <c r="PUG73" s="68"/>
      <c r="PUH73" s="69"/>
      <c r="PUJ73" s="64"/>
      <c r="PUK73" s="67"/>
      <c r="PUL73" s="67"/>
      <c r="PUM73" s="68"/>
      <c r="PUN73" s="68"/>
      <c r="PUO73" s="68"/>
      <c r="PUP73" s="69"/>
      <c r="PUR73" s="64"/>
      <c r="PUS73" s="67"/>
      <c r="PUT73" s="67"/>
      <c r="PUU73" s="68"/>
      <c r="PUV73" s="68"/>
      <c r="PUW73" s="68"/>
      <c r="PUX73" s="69"/>
      <c r="PUZ73" s="64"/>
      <c r="PVA73" s="67"/>
      <c r="PVB73" s="67"/>
      <c r="PVC73" s="68"/>
      <c r="PVD73" s="68"/>
      <c r="PVE73" s="68"/>
      <c r="PVF73" s="69"/>
      <c r="PVH73" s="64"/>
      <c r="PVI73" s="67"/>
      <c r="PVJ73" s="67"/>
      <c r="PVK73" s="68"/>
      <c r="PVL73" s="68"/>
      <c r="PVM73" s="68"/>
      <c r="PVN73" s="69"/>
      <c r="PVP73" s="64"/>
      <c r="PVQ73" s="67"/>
      <c r="PVR73" s="67"/>
      <c r="PVS73" s="68"/>
      <c r="PVT73" s="68"/>
      <c r="PVU73" s="68"/>
      <c r="PVV73" s="69"/>
      <c r="PVX73" s="64"/>
      <c r="PVY73" s="67"/>
      <c r="PVZ73" s="67"/>
      <c r="PWA73" s="68"/>
      <c r="PWB73" s="68"/>
      <c r="PWC73" s="68"/>
      <c r="PWD73" s="69"/>
      <c r="PWF73" s="64"/>
      <c r="PWG73" s="67"/>
      <c r="PWH73" s="67"/>
      <c r="PWI73" s="68"/>
      <c r="PWJ73" s="68"/>
      <c r="PWK73" s="68"/>
      <c r="PWL73" s="69"/>
      <c r="PWN73" s="64"/>
      <c r="PWO73" s="67"/>
      <c r="PWP73" s="67"/>
      <c r="PWQ73" s="68"/>
      <c r="PWR73" s="68"/>
      <c r="PWS73" s="68"/>
      <c r="PWT73" s="69"/>
      <c r="PWV73" s="64"/>
      <c r="PWW73" s="67"/>
      <c r="PWX73" s="67"/>
      <c r="PWY73" s="68"/>
      <c r="PWZ73" s="68"/>
      <c r="PXA73" s="68"/>
      <c r="PXB73" s="69"/>
      <c r="PXD73" s="64"/>
      <c r="PXE73" s="67"/>
      <c r="PXF73" s="67"/>
      <c r="PXG73" s="68"/>
      <c r="PXH73" s="68"/>
      <c r="PXI73" s="68"/>
      <c r="PXJ73" s="69"/>
      <c r="PXL73" s="64"/>
      <c r="PXM73" s="67"/>
      <c r="PXN73" s="67"/>
      <c r="PXO73" s="68"/>
      <c r="PXP73" s="68"/>
      <c r="PXQ73" s="68"/>
      <c r="PXR73" s="69"/>
      <c r="PXT73" s="64"/>
      <c r="PXU73" s="67"/>
      <c r="PXV73" s="67"/>
      <c r="PXW73" s="68"/>
      <c r="PXX73" s="68"/>
      <c r="PXY73" s="68"/>
      <c r="PXZ73" s="69"/>
      <c r="PYB73" s="64"/>
      <c r="PYC73" s="67"/>
      <c r="PYD73" s="67"/>
      <c r="PYE73" s="68"/>
      <c r="PYF73" s="68"/>
      <c r="PYG73" s="68"/>
      <c r="PYH73" s="69"/>
      <c r="PYJ73" s="64"/>
      <c r="PYK73" s="67"/>
      <c r="PYL73" s="67"/>
      <c r="PYM73" s="68"/>
      <c r="PYN73" s="68"/>
      <c r="PYO73" s="68"/>
      <c r="PYP73" s="69"/>
      <c r="PYR73" s="64"/>
      <c r="PYS73" s="67"/>
      <c r="PYT73" s="67"/>
      <c r="PYU73" s="68"/>
      <c r="PYV73" s="68"/>
      <c r="PYW73" s="68"/>
      <c r="PYX73" s="69"/>
      <c r="PYZ73" s="64"/>
      <c r="PZA73" s="67"/>
      <c r="PZB73" s="67"/>
      <c r="PZC73" s="68"/>
      <c r="PZD73" s="68"/>
      <c r="PZE73" s="68"/>
      <c r="PZF73" s="69"/>
      <c r="PZH73" s="64"/>
      <c r="PZI73" s="67"/>
      <c r="PZJ73" s="67"/>
      <c r="PZK73" s="68"/>
      <c r="PZL73" s="68"/>
      <c r="PZM73" s="68"/>
      <c r="PZN73" s="69"/>
      <c r="PZP73" s="64"/>
      <c r="PZQ73" s="67"/>
      <c r="PZR73" s="67"/>
      <c r="PZS73" s="68"/>
      <c r="PZT73" s="68"/>
      <c r="PZU73" s="68"/>
      <c r="PZV73" s="69"/>
      <c r="PZX73" s="64"/>
      <c r="PZY73" s="67"/>
      <c r="PZZ73" s="67"/>
      <c r="QAA73" s="68"/>
      <c r="QAB73" s="68"/>
      <c r="QAC73" s="68"/>
      <c r="QAD73" s="69"/>
      <c r="QAF73" s="64"/>
      <c r="QAG73" s="67"/>
      <c r="QAH73" s="67"/>
      <c r="QAI73" s="68"/>
      <c r="QAJ73" s="68"/>
      <c r="QAK73" s="68"/>
      <c r="QAL73" s="69"/>
      <c r="QAN73" s="64"/>
      <c r="QAO73" s="67"/>
      <c r="QAP73" s="67"/>
      <c r="QAQ73" s="68"/>
      <c r="QAR73" s="68"/>
      <c r="QAS73" s="68"/>
      <c r="QAT73" s="69"/>
      <c r="QAV73" s="64"/>
      <c r="QAW73" s="67"/>
      <c r="QAX73" s="67"/>
      <c r="QAY73" s="68"/>
      <c r="QAZ73" s="68"/>
      <c r="QBA73" s="68"/>
      <c r="QBB73" s="69"/>
      <c r="QBD73" s="64"/>
      <c r="QBE73" s="67"/>
      <c r="QBF73" s="67"/>
      <c r="QBG73" s="68"/>
      <c r="QBH73" s="68"/>
      <c r="QBI73" s="68"/>
      <c r="QBJ73" s="69"/>
      <c r="QBL73" s="64"/>
      <c r="QBM73" s="67"/>
      <c r="QBN73" s="67"/>
      <c r="QBO73" s="68"/>
      <c r="QBP73" s="68"/>
      <c r="QBQ73" s="68"/>
      <c r="QBR73" s="69"/>
      <c r="QBT73" s="64"/>
      <c r="QBU73" s="67"/>
      <c r="QBV73" s="67"/>
      <c r="QBW73" s="68"/>
      <c r="QBX73" s="68"/>
      <c r="QBY73" s="68"/>
      <c r="QBZ73" s="69"/>
      <c r="QCB73" s="64"/>
      <c r="QCC73" s="67"/>
      <c r="QCD73" s="67"/>
      <c r="QCE73" s="68"/>
      <c r="QCF73" s="68"/>
      <c r="QCG73" s="68"/>
      <c r="QCH73" s="69"/>
      <c r="QCJ73" s="64"/>
      <c r="QCK73" s="67"/>
      <c r="QCL73" s="67"/>
      <c r="QCM73" s="68"/>
      <c r="QCN73" s="68"/>
      <c r="QCO73" s="68"/>
      <c r="QCP73" s="69"/>
      <c r="QCR73" s="64"/>
      <c r="QCS73" s="67"/>
      <c r="QCT73" s="67"/>
      <c r="QCU73" s="68"/>
      <c r="QCV73" s="68"/>
      <c r="QCW73" s="68"/>
      <c r="QCX73" s="69"/>
      <c r="QCZ73" s="64"/>
      <c r="QDA73" s="67"/>
      <c r="QDB73" s="67"/>
      <c r="QDC73" s="68"/>
      <c r="QDD73" s="68"/>
      <c r="QDE73" s="68"/>
      <c r="QDF73" s="69"/>
      <c r="QDH73" s="64"/>
      <c r="QDI73" s="67"/>
      <c r="QDJ73" s="67"/>
      <c r="QDK73" s="68"/>
      <c r="QDL73" s="68"/>
      <c r="QDM73" s="68"/>
      <c r="QDN73" s="69"/>
      <c r="QDP73" s="64"/>
      <c r="QDQ73" s="67"/>
      <c r="QDR73" s="67"/>
      <c r="QDS73" s="68"/>
      <c r="QDT73" s="68"/>
      <c r="QDU73" s="68"/>
      <c r="QDV73" s="69"/>
      <c r="QDX73" s="64"/>
      <c r="QDY73" s="67"/>
      <c r="QDZ73" s="67"/>
      <c r="QEA73" s="68"/>
      <c r="QEB73" s="68"/>
      <c r="QEC73" s="68"/>
      <c r="QED73" s="69"/>
      <c r="QEF73" s="64"/>
      <c r="QEG73" s="67"/>
      <c r="QEH73" s="67"/>
      <c r="QEI73" s="68"/>
      <c r="QEJ73" s="68"/>
      <c r="QEK73" s="68"/>
      <c r="QEL73" s="69"/>
      <c r="QEN73" s="64"/>
      <c r="QEO73" s="67"/>
      <c r="QEP73" s="67"/>
      <c r="QEQ73" s="68"/>
      <c r="QER73" s="68"/>
      <c r="QES73" s="68"/>
      <c r="QET73" s="69"/>
      <c r="QEV73" s="64"/>
      <c r="QEW73" s="67"/>
      <c r="QEX73" s="67"/>
      <c r="QEY73" s="68"/>
      <c r="QEZ73" s="68"/>
      <c r="QFA73" s="68"/>
      <c r="QFB73" s="69"/>
      <c r="QFD73" s="64"/>
      <c r="QFE73" s="67"/>
      <c r="QFF73" s="67"/>
      <c r="QFG73" s="68"/>
      <c r="QFH73" s="68"/>
      <c r="QFI73" s="68"/>
      <c r="QFJ73" s="69"/>
      <c r="QFL73" s="64"/>
      <c r="QFM73" s="67"/>
      <c r="QFN73" s="67"/>
      <c r="QFO73" s="68"/>
      <c r="QFP73" s="68"/>
      <c r="QFQ73" s="68"/>
      <c r="QFR73" s="69"/>
      <c r="QFT73" s="64"/>
      <c r="QFU73" s="67"/>
      <c r="QFV73" s="67"/>
      <c r="QFW73" s="68"/>
      <c r="QFX73" s="68"/>
      <c r="QFY73" s="68"/>
      <c r="QFZ73" s="69"/>
      <c r="QGB73" s="64"/>
      <c r="QGC73" s="67"/>
      <c r="QGD73" s="67"/>
      <c r="QGE73" s="68"/>
      <c r="QGF73" s="68"/>
      <c r="QGG73" s="68"/>
      <c r="QGH73" s="69"/>
      <c r="QGJ73" s="64"/>
      <c r="QGK73" s="67"/>
      <c r="QGL73" s="67"/>
      <c r="QGM73" s="68"/>
      <c r="QGN73" s="68"/>
      <c r="QGO73" s="68"/>
      <c r="QGP73" s="69"/>
      <c r="QGR73" s="64"/>
      <c r="QGS73" s="67"/>
      <c r="QGT73" s="67"/>
      <c r="QGU73" s="68"/>
      <c r="QGV73" s="68"/>
      <c r="QGW73" s="68"/>
      <c r="QGX73" s="69"/>
      <c r="QGZ73" s="64"/>
      <c r="QHA73" s="67"/>
      <c r="QHB73" s="67"/>
      <c r="QHC73" s="68"/>
      <c r="QHD73" s="68"/>
      <c r="QHE73" s="68"/>
      <c r="QHF73" s="69"/>
      <c r="QHH73" s="64"/>
      <c r="QHI73" s="67"/>
      <c r="QHJ73" s="67"/>
      <c r="QHK73" s="68"/>
      <c r="QHL73" s="68"/>
      <c r="QHM73" s="68"/>
      <c r="QHN73" s="69"/>
      <c r="QHP73" s="64"/>
      <c r="QHQ73" s="67"/>
      <c r="QHR73" s="67"/>
      <c r="QHS73" s="68"/>
      <c r="QHT73" s="68"/>
      <c r="QHU73" s="68"/>
      <c r="QHV73" s="69"/>
      <c r="QHX73" s="64"/>
      <c r="QHY73" s="67"/>
      <c r="QHZ73" s="67"/>
      <c r="QIA73" s="68"/>
      <c r="QIB73" s="68"/>
      <c r="QIC73" s="68"/>
      <c r="QID73" s="69"/>
      <c r="QIF73" s="64"/>
      <c r="QIG73" s="67"/>
      <c r="QIH73" s="67"/>
      <c r="QII73" s="68"/>
      <c r="QIJ73" s="68"/>
      <c r="QIK73" s="68"/>
      <c r="QIL73" s="69"/>
      <c r="QIN73" s="64"/>
      <c r="QIO73" s="67"/>
      <c r="QIP73" s="67"/>
      <c r="QIQ73" s="68"/>
      <c r="QIR73" s="68"/>
      <c r="QIS73" s="68"/>
      <c r="QIT73" s="69"/>
      <c r="QIV73" s="64"/>
      <c r="QIW73" s="67"/>
      <c r="QIX73" s="67"/>
      <c r="QIY73" s="68"/>
      <c r="QIZ73" s="68"/>
      <c r="QJA73" s="68"/>
      <c r="QJB73" s="69"/>
      <c r="QJD73" s="64"/>
      <c r="QJE73" s="67"/>
      <c r="QJF73" s="67"/>
      <c r="QJG73" s="68"/>
      <c r="QJH73" s="68"/>
      <c r="QJI73" s="68"/>
      <c r="QJJ73" s="69"/>
      <c r="QJL73" s="64"/>
      <c r="QJM73" s="67"/>
      <c r="QJN73" s="67"/>
      <c r="QJO73" s="68"/>
      <c r="QJP73" s="68"/>
      <c r="QJQ73" s="68"/>
      <c r="QJR73" s="69"/>
      <c r="QJT73" s="64"/>
      <c r="QJU73" s="67"/>
      <c r="QJV73" s="67"/>
      <c r="QJW73" s="68"/>
      <c r="QJX73" s="68"/>
      <c r="QJY73" s="68"/>
      <c r="QJZ73" s="69"/>
      <c r="QKB73" s="64"/>
      <c r="QKC73" s="67"/>
      <c r="QKD73" s="67"/>
      <c r="QKE73" s="68"/>
      <c r="QKF73" s="68"/>
      <c r="QKG73" s="68"/>
      <c r="QKH73" s="69"/>
      <c r="QKJ73" s="64"/>
      <c r="QKK73" s="67"/>
      <c r="QKL73" s="67"/>
      <c r="QKM73" s="68"/>
      <c r="QKN73" s="68"/>
      <c r="QKO73" s="68"/>
      <c r="QKP73" s="69"/>
      <c r="QKR73" s="64"/>
      <c r="QKS73" s="67"/>
      <c r="QKT73" s="67"/>
      <c r="QKU73" s="68"/>
      <c r="QKV73" s="68"/>
      <c r="QKW73" s="68"/>
      <c r="QKX73" s="69"/>
      <c r="QKZ73" s="64"/>
      <c r="QLA73" s="67"/>
      <c r="QLB73" s="67"/>
      <c r="QLC73" s="68"/>
      <c r="QLD73" s="68"/>
      <c r="QLE73" s="68"/>
      <c r="QLF73" s="69"/>
      <c r="QLH73" s="64"/>
      <c r="QLI73" s="67"/>
      <c r="QLJ73" s="67"/>
      <c r="QLK73" s="68"/>
      <c r="QLL73" s="68"/>
      <c r="QLM73" s="68"/>
      <c r="QLN73" s="69"/>
      <c r="QLP73" s="64"/>
      <c r="QLQ73" s="67"/>
      <c r="QLR73" s="67"/>
      <c r="QLS73" s="68"/>
      <c r="QLT73" s="68"/>
      <c r="QLU73" s="68"/>
      <c r="QLV73" s="69"/>
      <c r="QLX73" s="64"/>
      <c r="QLY73" s="67"/>
      <c r="QLZ73" s="67"/>
      <c r="QMA73" s="68"/>
      <c r="QMB73" s="68"/>
      <c r="QMC73" s="68"/>
      <c r="QMD73" s="69"/>
      <c r="QMF73" s="64"/>
      <c r="QMG73" s="67"/>
      <c r="QMH73" s="67"/>
      <c r="QMI73" s="68"/>
      <c r="QMJ73" s="68"/>
      <c r="QMK73" s="68"/>
      <c r="QML73" s="69"/>
      <c r="QMN73" s="64"/>
      <c r="QMO73" s="67"/>
      <c r="QMP73" s="67"/>
      <c r="QMQ73" s="68"/>
      <c r="QMR73" s="68"/>
      <c r="QMS73" s="68"/>
      <c r="QMT73" s="69"/>
      <c r="QMV73" s="64"/>
      <c r="QMW73" s="67"/>
      <c r="QMX73" s="67"/>
      <c r="QMY73" s="68"/>
      <c r="QMZ73" s="68"/>
      <c r="QNA73" s="68"/>
      <c r="QNB73" s="69"/>
      <c r="QND73" s="64"/>
      <c r="QNE73" s="67"/>
      <c r="QNF73" s="67"/>
      <c r="QNG73" s="68"/>
      <c r="QNH73" s="68"/>
      <c r="QNI73" s="68"/>
      <c r="QNJ73" s="69"/>
      <c r="QNL73" s="64"/>
      <c r="QNM73" s="67"/>
      <c r="QNN73" s="67"/>
      <c r="QNO73" s="68"/>
      <c r="QNP73" s="68"/>
      <c r="QNQ73" s="68"/>
      <c r="QNR73" s="69"/>
      <c r="QNT73" s="64"/>
      <c r="QNU73" s="67"/>
      <c r="QNV73" s="67"/>
      <c r="QNW73" s="68"/>
      <c r="QNX73" s="68"/>
      <c r="QNY73" s="68"/>
      <c r="QNZ73" s="69"/>
      <c r="QOB73" s="64"/>
      <c r="QOC73" s="67"/>
      <c r="QOD73" s="67"/>
      <c r="QOE73" s="68"/>
      <c r="QOF73" s="68"/>
      <c r="QOG73" s="68"/>
      <c r="QOH73" s="69"/>
      <c r="QOJ73" s="64"/>
      <c r="QOK73" s="67"/>
      <c r="QOL73" s="67"/>
      <c r="QOM73" s="68"/>
      <c r="QON73" s="68"/>
      <c r="QOO73" s="68"/>
      <c r="QOP73" s="69"/>
      <c r="QOR73" s="64"/>
      <c r="QOS73" s="67"/>
      <c r="QOT73" s="67"/>
      <c r="QOU73" s="68"/>
      <c r="QOV73" s="68"/>
      <c r="QOW73" s="68"/>
      <c r="QOX73" s="69"/>
      <c r="QOZ73" s="64"/>
      <c r="QPA73" s="67"/>
      <c r="QPB73" s="67"/>
      <c r="QPC73" s="68"/>
      <c r="QPD73" s="68"/>
      <c r="QPE73" s="68"/>
      <c r="QPF73" s="69"/>
      <c r="QPH73" s="64"/>
      <c r="QPI73" s="67"/>
      <c r="QPJ73" s="67"/>
      <c r="QPK73" s="68"/>
      <c r="QPL73" s="68"/>
      <c r="QPM73" s="68"/>
      <c r="QPN73" s="69"/>
      <c r="QPP73" s="64"/>
      <c r="QPQ73" s="67"/>
      <c r="QPR73" s="67"/>
      <c r="QPS73" s="68"/>
      <c r="QPT73" s="68"/>
      <c r="QPU73" s="68"/>
      <c r="QPV73" s="69"/>
      <c r="QPX73" s="64"/>
      <c r="QPY73" s="67"/>
      <c r="QPZ73" s="67"/>
      <c r="QQA73" s="68"/>
      <c r="QQB73" s="68"/>
      <c r="QQC73" s="68"/>
      <c r="QQD73" s="69"/>
      <c r="QQF73" s="64"/>
      <c r="QQG73" s="67"/>
      <c r="QQH73" s="67"/>
      <c r="QQI73" s="68"/>
      <c r="QQJ73" s="68"/>
      <c r="QQK73" s="68"/>
      <c r="QQL73" s="69"/>
      <c r="QQN73" s="64"/>
      <c r="QQO73" s="67"/>
      <c r="QQP73" s="67"/>
      <c r="QQQ73" s="68"/>
      <c r="QQR73" s="68"/>
      <c r="QQS73" s="68"/>
      <c r="QQT73" s="69"/>
      <c r="QQV73" s="64"/>
      <c r="QQW73" s="67"/>
      <c r="QQX73" s="67"/>
      <c r="QQY73" s="68"/>
      <c r="QQZ73" s="68"/>
      <c r="QRA73" s="68"/>
      <c r="QRB73" s="69"/>
      <c r="QRD73" s="64"/>
      <c r="QRE73" s="67"/>
      <c r="QRF73" s="67"/>
      <c r="QRG73" s="68"/>
      <c r="QRH73" s="68"/>
      <c r="QRI73" s="68"/>
      <c r="QRJ73" s="69"/>
      <c r="QRL73" s="64"/>
      <c r="QRM73" s="67"/>
      <c r="QRN73" s="67"/>
      <c r="QRO73" s="68"/>
      <c r="QRP73" s="68"/>
      <c r="QRQ73" s="68"/>
      <c r="QRR73" s="69"/>
      <c r="QRT73" s="64"/>
      <c r="QRU73" s="67"/>
      <c r="QRV73" s="67"/>
      <c r="QRW73" s="68"/>
      <c r="QRX73" s="68"/>
      <c r="QRY73" s="68"/>
      <c r="QRZ73" s="69"/>
      <c r="QSB73" s="64"/>
      <c r="QSC73" s="67"/>
      <c r="QSD73" s="67"/>
      <c r="QSE73" s="68"/>
      <c r="QSF73" s="68"/>
      <c r="QSG73" s="68"/>
      <c r="QSH73" s="69"/>
      <c r="QSJ73" s="64"/>
      <c r="QSK73" s="67"/>
      <c r="QSL73" s="67"/>
      <c r="QSM73" s="68"/>
      <c r="QSN73" s="68"/>
      <c r="QSO73" s="68"/>
      <c r="QSP73" s="69"/>
      <c r="QSR73" s="64"/>
      <c r="QSS73" s="67"/>
      <c r="QST73" s="67"/>
      <c r="QSU73" s="68"/>
      <c r="QSV73" s="68"/>
      <c r="QSW73" s="68"/>
      <c r="QSX73" s="69"/>
      <c r="QSZ73" s="64"/>
      <c r="QTA73" s="67"/>
      <c r="QTB73" s="67"/>
      <c r="QTC73" s="68"/>
      <c r="QTD73" s="68"/>
      <c r="QTE73" s="68"/>
      <c r="QTF73" s="69"/>
      <c r="QTH73" s="64"/>
      <c r="QTI73" s="67"/>
      <c r="QTJ73" s="67"/>
      <c r="QTK73" s="68"/>
      <c r="QTL73" s="68"/>
      <c r="QTM73" s="68"/>
      <c r="QTN73" s="69"/>
      <c r="QTP73" s="64"/>
      <c r="QTQ73" s="67"/>
      <c r="QTR73" s="67"/>
      <c r="QTS73" s="68"/>
      <c r="QTT73" s="68"/>
      <c r="QTU73" s="68"/>
      <c r="QTV73" s="69"/>
      <c r="QTX73" s="64"/>
      <c r="QTY73" s="67"/>
      <c r="QTZ73" s="67"/>
      <c r="QUA73" s="68"/>
      <c r="QUB73" s="68"/>
      <c r="QUC73" s="68"/>
      <c r="QUD73" s="69"/>
      <c r="QUF73" s="64"/>
      <c r="QUG73" s="67"/>
      <c r="QUH73" s="67"/>
      <c r="QUI73" s="68"/>
      <c r="QUJ73" s="68"/>
      <c r="QUK73" s="68"/>
      <c r="QUL73" s="69"/>
      <c r="QUN73" s="64"/>
      <c r="QUO73" s="67"/>
      <c r="QUP73" s="67"/>
      <c r="QUQ73" s="68"/>
      <c r="QUR73" s="68"/>
      <c r="QUS73" s="68"/>
      <c r="QUT73" s="69"/>
      <c r="QUV73" s="64"/>
      <c r="QUW73" s="67"/>
      <c r="QUX73" s="67"/>
      <c r="QUY73" s="68"/>
      <c r="QUZ73" s="68"/>
      <c r="QVA73" s="68"/>
      <c r="QVB73" s="69"/>
      <c r="QVD73" s="64"/>
      <c r="QVE73" s="67"/>
      <c r="QVF73" s="67"/>
      <c r="QVG73" s="68"/>
      <c r="QVH73" s="68"/>
      <c r="QVI73" s="68"/>
      <c r="QVJ73" s="69"/>
      <c r="QVL73" s="64"/>
      <c r="QVM73" s="67"/>
      <c r="QVN73" s="67"/>
      <c r="QVO73" s="68"/>
      <c r="QVP73" s="68"/>
      <c r="QVQ73" s="68"/>
      <c r="QVR73" s="69"/>
      <c r="QVT73" s="64"/>
      <c r="QVU73" s="67"/>
      <c r="QVV73" s="67"/>
      <c r="QVW73" s="68"/>
      <c r="QVX73" s="68"/>
      <c r="QVY73" s="68"/>
      <c r="QVZ73" s="69"/>
      <c r="QWB73" s="64"/>
      <c r="QWC73" s="67"/>
      <c r="QWD73" s="67"/>
      <c r="QWE73" s="68"/>
      <c r="QWF73" s="68"/>
      <c r="QWG73" s="68"/>
      <c r="QWH73" s="69"/>
      <c r="QWJ73" s="64"/>
      <c r="QWK73" s="67"/>
      <c r="QWL73" s="67"/>
      <c r="QWM73" s="68"/>
      <c r="QWN73" s="68"/>
      <c r="QWO73" s="68"/>
      <c r="QWP73" s="69"/>
      <c r="QWR73" s="64"/>
      <c r="QWS73" s="67"/>
      <c r="QWT73" s="67"/>
      <c r="QWU73" s="68"/>
      <c r="QWV73" s="68"/>
      <c r="QWW73" s="68"/>
      <c r="QWX73" s="69"/>
      <c r="QWZ73" s="64"/>
      <c r="QXA73" s="67"/>
      <c r="QXB73" s="67"/>
      <c r="QXC73" s="68"/>
      <c r="QXD73" s="68"/>
      <c r="QXE73" s="68"/>
      <c r="QXF73" s="69"/>
      <c r="QXH73" s="64"/>
      <c r="QXI73" s="67"/>
      <c r="QXJ73" s="67"/>
      <c r="QXK73" s="68"/>
      <c r="QXL73" s="68"/>
      <c r="QXM73" s="68"/>
      <c r="QXN73" s="69"/>
      <c r="QXP73" s="64"/>
      <c r="QXQ73" s="67"/>
      <c r="QXR73" s="67"/>
      <c r="QXS73" s="68"/>
      <c r="QXT73" s="68"/>
      <c r="QXU73" s="68"/>
      <c r="QXV73" s="69"/>
      <c r="QXX73" s="64"/>
      <c r="QXY73" s="67"/>
      <c r="QXZ73" s="67"/>
      <c r="QYA73" s="68"/>
      <c r="QYB73" s="68"/>
      <c r="QYC73" s="68"/>
      <c r="QYD73" s="69"/>
      <c r="QYF73" s="64"/>
      <c r="QYG73" s="67"/>
      <c r="QYH73" s="67"/>
      <c r="QYI73" s="68"/>
      <c r="QYJ73" s="68"/>
      <c r="QYK73" s="68"/>
      <c r="QYL73" s="69"/>
      <c r="QYN73" s="64"/>
      <c r="QYO73" s="67"/>
      <c r="QYP73" s="67"/>
      <c r="QYQ73" s="68"/>
      <c r="QYR73" s="68"/>
      <c r="QYS73" s="68"/>
      <c r="QYT73" s="69"/>
      <c r="QYV73" s="64"/>
      <c r="QYW73" s="67"/>
      <c r="QYX73" s="67"/>
      <c r="QYY73" s="68"/>
      <c r="QYZ73" s="68"/>
      <c r="QZA73" s="68"/>
      <c r="QZB73" s="69"/>
      <c r="QZD73" s="64"/>
      <c r="QZE73" s="67"/>
      <c r="QZF73" s="67"/>
      <c r="QZG73" s="68"/>
      <c r="QZH73" s="68"/>
      <c r="QZI73" s="68"/>
      <c r="QZJ73" s="69"/>
      <c r="QZL73" s="64"/>
      <c r="QZM73" s="67"/>
      <c r="QZN73" s="67"/>
      <c r="QZO73" s="68"/>
      <c r="QZP73" s="68"/>
      <c r="QZQ73" s="68"/>
      <c r="QZR73" s="69"/>
      <c r="QZT73" s="64"/>
      <c r="QZU73" s="67"/>
      <c r="QZV73" s="67"/>
      <c r="QZW73" s="68"/>
      <c r="QZX73" s="68"/>
      <c r="QZY73" s="68"/>
      <c r="QZZ73" s="69"/>
      <c r="RAB73" s="64"/>
      <c r="RAC73" s="67"/>
      <c r="RAD73" s="67"/>
      <c r="RAE73" s="68"/>
      <c r="RAF73" s="68"/>
      <c r="RAG73" s="68"/>
      <c r="RAH73" s="69"/>
      <c r="RAJ73" s="64"/>
      <c r="RAK73" s="67"/>
      <c r="RAL73" s="67"/>
      <c r="RAM73" s="68"/>
      <c r="RAN73" s="68"/>
      <c r="RAO73" s="68"/>
      <c r="RAP73" s="69"/>
      <c r="RAR73" s="64"/>
      <c r="RAS73" s="67"/>
      <c r="RAT73" s="67"/>
      <c r="RAU73" s="68"/>
      <c r="RAV73" s="68"/>
      <c r="RAW73" s="68"/>
      <c r="RAX73" s="69"/>
      <c r="RAZ73" s="64"/>
      <c r="RBA73" s="67"/>
      <c r="RBB73" s="67"/>
      <c r="RBC73" s="68"/>
      <c r="RBD73" s="68"/>
      <c r="RBE73" s="68"/>
      <c r="RBF73" s="69"/>
      <c r="RBH73" s="64"/>
      <c r="RBI73" s="67"/>
      <c r="RBJ73" s="67"/>
      <c r="RBK73" s="68"/>
      <c r="RBL73" s="68"/>
      <c r="RBM73" s="68"/>
      <c r="RBN73" s="69"/>
      <c r="RBP73" s="64"/>
      <c r="RBQ73" s="67"/>
      <c r="RBR73" s="67"/>
      <c r="RBS73" s="68"/>
      <c r="RBT73" s="68"/>
      <c r="RBU73" s="68"/>
      <c r="RBV73" s="69"/>
      <c r="RBX73" s="64"/>
      <c r="RBY73" s="67"/>
      <c r="RBZ73" s="67"/>
      <c r="RCA73" s="68"/>
      <c r="RCB73" s="68"/>
      <c r="RCC73" s="68"/>
      <c r="RCD73" s="69"/>
      <c r="RCF73" s="64"/>
      <c r="RCG73" s="67"/>
      <c r="RCH73" s="67"/>
      <c r="RCI73" s="68"/>
      <c r="RCJ73" s="68"/>
      <c r="RCK73" s="68"/>
      <c r="RCL73" s="69"/>
      <c r="RCN73" s="64"/>
      <c r="RCO73" s="67"/>
      <c r="RCP73" s="67"/>
      <c r="RCQ73" s="68"/>
      <c r="RCR73" s="68"/>
      <c r="RCS73" s="68"/>
      <c r="RCT73" s="69"/>
      <c r="RCV73" s="64"/>
      <c r="RCW73" s="67"/>
      <c r="RCX73" s="67"/>
      <c r="RCY73" s="68"/>
      <c r="RCZ73" s="68"/>
      <c r="RDA73" s="68"/>
      <c r="RDB73" s="69"/>
      <c r="RDD73" s="64"/>
      <c r="RDE73" s="67"/>
      <c r="RDF73" s="67"/>
      <c r="RDG73" s="68"/>
      <c r="RDH73" s="68"/>
      <c r="RDI73" s="68"/>
      <c r="RDJ73" s="69"/>
      <c r="RDL73" s="64"/>
      <c r="RDM73" s="67"/>
      <c r="RDN73" s="67"/>
      <c r="RDO73" s="68"/>
      <c r="RDP73" s="68"/>
      <c r="RDQ73" s="68"/>
      <c r="RDR73" s="69"/>
      <c r="RDT73" s="64"/>
      <c r="RDU73" s="67"/>
      <c r="RDV73" s="67"/>
      <c r="RDW73" s="68"/>
      <c r="RDX73" s="68"/>
      <c r="RDY73" s="68"/>
      <c r="RDZ73" s="69"/>
      <c r="REB73" s="64"/>
      <c r="REC73" s="67"/>
      <c r="RED73" s="67"/>
      <c r="REE73" s="68"/>
      <c r="REF73" s="68"/>
      <c r="REG73" s="68"/>
      <c r="REH73" s="69"/>
      <c r="REJ73" s="64"/>
      <c r="REK73" s="67"/>
      <c r="REL73" s="67"/>
      <c r="REM73" s="68"/>
      <c r="REN73" s="68"/>
      <c r="REO73" s="68"/>
      <c r="REP73" s="69"/>
      <c r="RER73" s="64"/>
      <c r="RES73" s="67"/>
      <c r="RET73" s="67"/>
      <c r="REU73" s="68"/>
      <c r="REV73" s="68"/>
      <c r="REW73" s="68"/>
      <c r="REX73" s="69"/>
      <c r="REZ73" s="64"/>
      <c r="RFA73" s="67"/>
      <c r="RFB73" s="67"/>
      <c r="RFC73" s="68"/>
      <c r="RFD73" s="68"/>
      <c r="RFE73" s="68"/>
      <c r="RFF73" s="69"/>
      <c r="RFH73" s="64"/>
      <c r="RFI73" s="67"/>
      <c r="RFJ73" s="67"/>
      <c r="RFK73" s="68"/>
      <c r="RFL73" s="68"/>
      <c r="RFM73" s="68"/>
      <c r="RFN73" s="69"/>
      <c r="RFP73" s="64"/>
      <c r="RFQ73" s="67"/>
      <c r="RFR73" s="67"/>
      <c r="RFS73" s="68"/>
      <c r="RFT73" s="68"/>
      <c r="RFU73" s="68"/>
      <c r="RFV73" s="69"/>
      <c r="RFX73" s="64"/>
      <c r="RFY73" s="67"/>
      <c r="RFZ73" s="67"/>
      <c r="RGA73" s="68"/>
      <c r="RGB73" s="68"/>
      <c r="RGC73" s="68"/>
      <c r="RGD73" s="69"/>
      <c r="RGF73" s="64"/>
      <c r="RGG73" s="67"/>
      <c r="RGH73" s="67"/>
      <c r="RGI73" s="68"/>
      <c r="RGJ73" s="68"/>
      <c r="RGK73" s="68"/>
      <c r="RGL73" s="69"/>
      <c r="RGN73" s="64"/>
      <c r="RGO73" s="67"/>
      <c r="RGP73" s="67"/>
      <c r="RGQ73" s="68"/>
      <c r="RGR73" s="68"/>
      <c r="RGS73" s="68"/>
      <c r="RGT73" s="69"/>
      <c r="RGV73" s="64"/>
      <c r="RGW73" s="67"/>
      <c r="RGX73" s="67"/>
      <c r="RGY73" s="68"/>
      <c r="RGZ73" s="68"/>
      <c r="RHA73" s="68"/>
      <c r="RHB73" s="69"/>
      <c r="RHD73" s="64"/>
      <c r="RHE73" s="67"/>
      <c r="RHF73" s="67"/>
      <c r="RHG73" s="68"/>
      <c r="RHH73" s="68"/>
      <c r="RHI73" s="68"/>
      <c r="RHJ73" s="69"/>
      <c r="RHL73" s="64"/>
      <c r="RHM73" s="67"/>
      <c r="RHN73" s="67"/>
      <c r="RHO73" s="68"/>
      <c r="RHP73" s="68"/>
      <c r="RHQ73" s="68"/>
      <c r="RHR73" s="69"/>
      <c r="RHT73" s="64"/>
      <c r="RHU73" s="67"/>
      <c r="RHV73" s="67"/>
      <c r="RHW73" s="68"/>
      <c r="RHX73" s="68"/>
      <c r="RHY73" s="68"/>
      <c r="RHZ73" s="69"/>
      <c r="RIB73" s="64"/>
      <c r="RIC73" s="67"/>
      <c r="RID73" s="67"/>
      <c r="RIE73" s="68"/>
      <c r="RIF73" s="68"/>
      <c r="RIG73" s="68"/>
      <c r="RIH73" s="69"/>
      <c r="RIJ73" s="64"/>
      <c r="RIK73" s="67"/>
      <c r="RIL73" s="67"/>
      <c r="RIM73" s="68"/>
      <c r="RIN73" s="68"/>
      <c r="RIO73" s="68"/>
      <c r="RIP73" s="69"/>
      <c r="RIR73" s="64"/>
      <c r="RIS73" s="67"/>
      <c r="RIT73" s="67"/>
      <c r="RIU73" s="68"/>
      <c r="RIV73" s="68"/>
      <c r="RIW73" s="68"/>
      <c r="RIX73" s="69"/>
      <c r="RIZ73" s="64"/>
      <c r="RJA73" s="67"/>
      <c r="RJB73" s="67"/>
      <c r="RJC73" s="68"/>
      <c r="RJD73" s="68"/>
      <c r="RJE73" s="68"/>
      <c r="RJF73" s="69"/>
      <c r="RJH73" s="64"/>
      <c r="RJI73" s="67"/>
      <c r="RJJ73" s="67"/>
      <c r="RJK73" s="68"/>
      <c r="RJL73" s="68"/>
      <c r="RJM73" s="68"/>
      <c r="RJN73" s="69"/>
      <c r="RJP73" s="64"/>
      <c r="RJQ73" s="67"/>
      <c r="RJR73" s="67"/>
      <c r="RJS73" s="68"/>
      <c r="RJT73" s="68"/>
      <c r="RJU73" s="68"/>
      <c r="RJV73" s="69"/>
      <c r="RJX73" s="64"/>
      <c r="RJY73" s="67"/>
      <c r="RJZ73" s="67"/>
      <c r="RKA73" s="68"/>
      <c r="RKB73" s="68"/>
      <c r="RKC73" s="68"/>
      <c r="RKD73" s="69"/>
      <c r="RKF73" s="64"/>
      <c r="RKG73" s="67"/>
      <c r="RKH73" s="67"/>
      <c r="RKI73" s="68"/>
      <c r="RKJ73" s="68"/>
      <c r="RKK73" s="68"/>
      <c r="RKL73" s="69"/>
      <c r="RKN73" s="64"/>
      <c r="RKO73" s="67"/>
      <c r="RKP73" s="67"/>
      <c r="RKQ73" s="68"/>
      <c r="RKR73" s="68"/>
      <c r="RKS73" s="68"/>
      <c r="RKT73" s="69"/>
      <c r="RKV73" s="64"/>
      <c r="RKW73" s="67"/>
      <c r="RKX73" s="67"/>
      <c r="RKY73" s="68"/>
      <c r="RKZ73" s="68"/>
      <c r="RLA73" s="68"/>
      <c r="RLB73" s="69"/>
      <c r="RLD73" s="64"/>
      <c r="RLE73" s="67"/>
      <c r="RLF73" s="67"/>
      <c r="RLG73" s="68"/>
      <c r="RLH73" s="68"/>
      <c r="RLI73" s="68"/>
      <c r="RLJ73" s="69"/>
      <c r="RLL73" s="64"/>
      <c r="RLM73" s="67"/>
      <c r="RLN73" s="67"/>
      <c r="RLO73" s="68"/>
      <c r="RLP73" s="68"/>
      <c r="RLQ73" s="68"/>
      <c r="RLR73" s="69"/>
      <c r="RLT73" s="64"/>
      <c r="RLU73" s="67"/>
      <c r="RLV73" s="67"/>
      <c r="RLW73" s="68"/>
      <c r="RLX73" s="68"/>
      <c r="RLY73" s="68"/>
      <c r="RLZ73" s="69"/>
      <c r="RMB73" s="64"/>
      <c r="RMC73" s="67"/>
      <c r="RMD73" s="67"/>
      <c r="RME73" s="68"/>
      <c r="RMF73" s="68"/>
      <c r="RMG73" s="68"/>
      <c r="RMH73" s="69"/>
      <c r="RMJ73" s="64"/>
      <c r="RMK73" s="67"/>
      <c r="RML73" s="67"/>
      <c r="RMM73" s="68"/>
      <c r="RMN73" s="68"/>
      <c r="RMO73" s="68"/>
      <c r="RMP73" s="69"/>
      <c r="RMR73" s="64"/>
      <c r="RMS73" s="67"/>
      <c r="RMT73" s="67"/>
      <c r="RMU73" s="68"/>
      <c r="RMV73" s="68"/>
      <c r="RMW73" s="68"/>
      <c r="RMX73" s="69"/>
      <c r="RMZ73" s="64"/>
      <c r="RNA73" s="67"/>
      <c r="RNB73" s="67"/>
      <c r="RNC73" s="68"/>
      <c r="RND73" s="68"/>
      <c r="RNE73" s="68"/>
      <c r="RNF73" s="69"/>
      <c r="RNH73" s="64"/>
      <c r="RNI73" s="67"/>
      <c r="RNJ73" s="67"/>
      <c r="RNK73" s="68"/>
      <c r="RNL73" s="68"/>
      <c r="RNM73" s="68"/>
      <c r="RNN73" s="69"/>
      <c r="RNP73" s="64"/>
      <c r="RNQ73" s="67"/>
      <c r="RNR73" s="67"/>
      <c r="RNS73" s="68"/>
      <c r="RNT73" s="68"/>
      <c r="RNU73" s="68"/>
      <c r="RNV73" s="69"/>
      <c r="RNX73" s="64"/>
      <c r="RNY73" s="67"/>
      <c r="RNZ73" s="67"/>
      <c r="ROA73" s="68"/>
      <c r="ROB73" s="68"/>
      <c r="ROC73" s="68"/>
      <c r="ROD73" s="69"/>
      <c r="ROF73" s="64"/>
      <c r="ROG73" s="67"/>
      <c r="ROH73" s="67"/>
      <c r="ROI73" s="68"/>
      <c r="ROJ73" s="68"/>
      <c r="ROK73" s="68"/>
      <c r="ROL73" s="69"/>
      <c r="RON73" s="64"/>
      <c r="ROO73" s="67"/>
      <c r="ROP73" s="67"/>
      <c r="ROQ73" s="68"/>
      <c r="ROR73" s="68"/>
      <c r="ROS73" s="68"/>
      <c r="ROT73" s="69"/>
      <c r="ROV73" s="64"/>
      <c r="ROW73" s="67"/>
      <c r="ROX73" s="67"/>
      <c r="ROY73" s="68"/>
      <c r="ROZ73" s="68"/>
      <c r="RPA73" s="68"/>
      <c r="RPB73" s="69"/>
      <c r="RPD73" s="64"/>
      <c r="RPE73" s="67"/>
      <c r="RPF73" s="67"/>
      <c r="RPG73" s="68"/>
      <c r="RPH73" s="68"/>
      <c r="RPI73" s="68"/>
      <c r="RPJ73" s="69"/>
      <c r="RPL73" s="64"/>
      <c r="RPM73" s="67"/>
      <c r="RPN73" s="67"/>
      <c r="RPO73" s="68"/>
      <c r="RPP73" s="68"/>
      <c r="RPQ73" s="68"/>
      <c r="RPR73" s="69"/>
      <c r="RPT73" s="64"/>
      <c r="RPU73" s="67"/>
      <c r="RPV73" s="67"/>
      <c r="RPW73" s="68"/>
      <c r="RPX73" s="68"/>
      <c r="RPY73" s="68"/>
      <c r="RPZ73" s="69"/>
      <c r="RQB73" s="64"/>
      <c r="RQC73" s="67"/>
      <c r="RQD73" s="67"/>
      <c r="RQE73" s="68"/>
      <c r="RQF73" s="68"/>
      <c r="RQG73" s="68"/>
      <c r="RQH73" s="69"/>
      <c r="RQJ73" s="64"/>
      <c r="RQK73" s="67"/>
      <c r="RQL73" s="67"/>
      <c r="RQM73" s="68"/>
      <c r="RQN73" s="68"/>
      <c r="RQO73" s="68"/>
      <c r="RQP73" s="69"/>
      <c r="RQR73" s="64"/>
      <c r="RQS73" s="67"/>
      <c r="RQT73" s="67"/>
      <c r="RQU73" s="68"/>
      <c r="RQV73" s="68"/>
      <c r="RQW73" s="68"/>
      <c r="RQX73" s="69"/>
      <c r="RQZ73" s="64"/>
      <c r="RRA73" s="67"/>
      <c r="RRB73" s="67"/>
      <c r="RRC73" s="68"/>
      <c r="RRD73" s="68"/>
      <c r="RRE73" s="68"/>
      <c r="RRF73" s="69"/>
      <c r="RRH73" s="64"/>
      <c r="RRI73" s="67"/>
      <c r="RRJ73" s="67"/>
      <c r="RRK73" s="68"/>
      <c r="RRL73" s="68"/>
      <c r="RRM73" s="68"/>
      <c r="RRN73" s="69"/>
      <c r="RRP73" s="64"/>
      <c r="RRQ73" s="67"/>
      <c r="RRR73" s="67"/>
      <c r="RRS73" s="68"/>
      <c r="RRT73" s="68"/>
      <c r="RRU73" s="68"/>
      <c r="RRV73" s="69"/>
      <c r="RRX73" s="64"/>
      <c r="RRY73" s="67"/>
      <c r="RRZ73" s="67"/>
      <c r="RSA73" s="68"/>
      <c r="RSB73" s="68"/>
      <c r="RSC73" s="68"/>
      <c r="RSD73" s="69"/>
      <c r="RSF73" s="64"/>
      <c r="RSG73" s="67"/>
      <c r="RSH73" s="67"/>
      <c r="RSI73" s="68"/>
      <c r="RSJ73" s="68"/>
      <c r="RSK73" s="68"/>
      <c r="RSL73" s="69"/>
      <c r="RSN73" s="64"/>
      <c r="RSO73" s="67"/>
      <c r="RSP73" s="67"/>
      <c r="RSQ73" s="68"/>
      <c r="RSR73" s="68"/>
      <c r="RSS73" s="68"/>
      <c r="RST73" s="69"/>
      <c r="RSV73" s="64"/>
      <c r="RSW73" s="67"/>
      <c r="RSX73" s="67"/>
      <c r="RSY73" s="68"/>
      <c r="RSZ73" s="68"/>
      <c r="RTA73" s="68"/>
      <c r="RTB73" s="69"/>
      <c r="RTD73" s="64"/>
      <c r="RTE73" s="67"/>
      <c r="RTF73" s="67"/>
      <c r="RTG73" s="68"/>
      <c r="RTH73" s="68"/>
      <c r="RTI73" s="68"/>
      <c r="RTJ73" s="69"/>
      <c r="RTL73" s="64"/>
      <c r="RTM73" s="67"/>
      <c r="RTN73" s="67"/>
      <c r="RTO73" s="68"/>
      <c r="RTP73" s="68"/>
      <c r="RTQ73" s="68"/>
      <c r="RTR73" s="69"/>
      <c r="RTT73" s="64"/>
      <c r="RTU73" s="67"/>
      <c r="RTV73" s="67"/>
      <c r="RTW73" s="68"/>
      <c r="RTX73" s="68"/>
      <c r="RTY73" s="68"/>
      <c r="RTZ73" s="69"/>
      <c r="RUB73" s="64"/>
      <c r="RUC73" s="67"/>
      <c r="RUD73" s="67"/>
      <c r="RUE73" s="68"/>
      <c r="RUF73" s="68"/>
      <c r="RUG73" s="68"/>
      <c r="RUH73" s="69"/>
      <c r="RUJ73" s="64"/>
      <c r="RUK73" s="67"/>
      <c r="RUL73" s="67"/>
      <c r="RUM73" s="68"/>
      <c r="RUN73" s="68"/>
      <c r="RUO73" s="68"/>
      <c r="RUP73" s="69"/>
      <c r="RUR73" s="64"/>
      <c r="RUS73" s="67"/>
      <c r="RUT73" s="67"/>
      <c r="RUU73" s="68"/>
      <c r="RUV73" s="68"/>
      <c r="RUW73" s="68"/>
      <c r="RUX73" s="69"/>
      <c r="RUZ73" s="64"/>
      <c r="RVA73" s="67"/>
      <c r="RVB73" s="67"/>
      <c r="RVC73" s="68"/>
      <c r="RVD73" s="68"/>
      <c r="RVE73" s="68"/>
      <c r="RVF73" s="69"/>
      <c r="RVH73" s="64"/>
      <c r="RVI73" s="67"/>
      <c r="RVJ73" s="67"/>
      <c r="RVK73" s="68"/>
      <c r="RVL73" s="68"/>
      <c r="RVM73" s="68"/>
      <c r="RVN73" s="69"/>
      <c r="RVP73" s="64"/>
      <c r="RVQ73" s="67"/>
      <c r="RVR73" s="67"/>
      <c r="RVS73" s="68"/>
      <c r="RVT73" s="68"/>
      <c r="RVU73" s="68"/>
      <c r="RVV73" s="69"/>
      <c r="RVX73" s="64"/>
      <c r="RVY73" s="67"/>
      <c r="RVZ73" s="67"/>
      <c r="RWA73" s="68"/>
      <c r="RWB73" s="68"/>
      <c r="RWC73" s="68"/>
      <c r="RWD73" s="69"/>
      <c r="RWF73" s="64"/>
      <c r="RWG73" s="67"/>
      <c r="RWH73" s="67"/>
      <c r="RWI73" s="68"/>
      <c r="RWJ73" s="68"/>
      <c r="RWK73" s="68"/>
      <c r="RWL73" s="69"/>
      <c r="RWN73" s="64"/>
      <c r="RWO73" s="67"/>
      <c r="RWP73" s="67"/>
      <c r="RWQ73" s="68"/>
      <c r="RWR73" s="68"/>
      <c r="RWS73" s="68"/>
      <c r="RWT73" s="69"/>
      <c r="RWV73" s="64"/>
      <c r="RWW73" s="67"/>
      <c r="RWX73" s="67"/>
      <c r="RWY73" s="68"/>
      <c r="RWZ73" s="68"/>
      <c r="RXA73" s="68"/>
      <c r="RXB73" s="69"/>
      <c r="RXD73" s="64"/>
      <c r="RXE73" s="67"/>
      <c r="RXF73" s="67"/>
      <c r="RXG73" s="68"/>
      <c r="RXH73" s="68"/>
      <c r="RXI73" s="68"/>
      <c r="RXJ73" s="69"/>
      <c r="RXL73" s="64"/>
      <c r="RXM73" s="67"/>
      <c r="RXN73" s="67"/>
      <c r="RXO73" s="68"/>
      <c r="RXP73" s="68"/>
      <c r="RXQ73" s="68"/>
      <c r="RXR73" s="69"/>
      <c r="RXT73" s="64"/>
      <c r="RXU73" s="67"/>
      <c r="RXV73" s="67"/>
      <c r="RXW73" s="68"/>
      <c r="RXX73" s="68"/>
      <c r="RXY73" s="68"/>
      <c r="RXZ73" s="69"/>
      <c r="RYB73" s="64"/>
      <c r="RYC73" s="67"/>
      <c r="RYD73" s="67"/>
      <c r="RYE73" s="68"/>
      <c r="RYF73" s="68"/>
      <c r="RYG73" s="68"/>
      <c r="RYH73" s="69"/>
      <c r="RYJ73" s="64"/>
      <c r="RYK73" s="67"/>
      <c r="RYL73" s="67"/>
      <c r="RYM73" s="68"/>
      <c r="RYN73" s="68"/>
      <c r="RYO73" s="68"/>
      <c r="RYP73" s="69"/>
      <c r="RYR73" s="64"/>
      <c r="RYS73" s="67"/>
      <c r="RYT73" s="67"/>
      <c r="RYU73" s="68"/>
      <c r="RYV73" s="68"/>
      <c r="RYW73" s="68"/>
      <c r="RYX73" s="69"/>
      <c r="RYZ73" s="64"/>
      <c r="RZA73" s="67"/>
      <c r="RZB73" s="67"/>
      <c r="RZC73" s="68"/>
      <c r="RZD73" s="68"/>
      <c r="RZE73" s="68"/>
      <c r="RZF73" s="69"/>
      <c r="RZH73" s="64"/>
      <c r="RZI73" s="67"/>
      <c r="RZJ73" s="67"/>
      <c r="RZK73" s="68"/>
      <c r="RZL73" s="68"/>
      <c r="RZM73" s="68"/>
      <c r="RZN73" s="69"/>
      <c r="RZP73" s="64"/>
      <c r="RZQ73" s="67"/>
      <c r="RZR73" s="67"/>
      <c r="RZS73" s="68"/>
      <c r="RZT73" s="68"/>
      <c r="RZU73" s="68"/>
      <c r="RZV73" s="69"/>
      <c r="RZX73" s="64"/>
      <c r="RZY73" s="67"/>
      <c r="RZZ73" s="67"/>
      <c r="SAA73" s="68"/>
      <c r="SAB73" s="68"/>
      <c r="SAC73" s="68"/>
      <c r="SAD73" s="69"/>
      <c r="SAF73" s="64"/>
      <c r="SAG73" s="67"/>
      <c r="SAH73" s="67"/>
      <c r="SAI73" s="68"/>
      <c r="SAJ73" s="68"/>
      <c r="SAK73" s="68"/>
      <c r="SAL73" s="69"/>
      <c r="SAN73" s="64"/>
      <c r="SAO73" s="67"/>
      <c r="SAP73" s="67"/>
      <c r="SAQ73" s="68"/>
      <c r="SAR73" s="68"/>
      <c r="SAS73" s="68"/>
      <c r="SAT73" s="69"/>
      <c r="SAV73" s="64"/>
      <c r="SAW73" s="67"/>
      <c r="SAX73" s="67"/>
      <c r="SAY73" s="68"/>
      <c r="SAZ73" s="68"/>
      <c r="SBA73" s="68"/>
      <c r="SBB73" s="69"/>
      <c r="SBD73" s="64"/>
      <c r="SBE73" s="67"/>
      <c r="SBF73" s="67"/>
      <c r="SBG73" s="68"/>
      <c r="SBH73" s="68"/>
      <c r="SBI73" s="68"/>
      <c r="SBJ73" s="69"/>
      <c r="SBL73" s="64"/>
      <c r="SBM73" s="67"/>
      <c r="SBN73" s="67"/>
      <c r="SBO73" s="68"/>
      <c r="SBP73" s="68"/>
      <c r="SBQ73" s="68"/>
      <c r="SBR73" s="69"/>
      <c r="SBT73" s="64"/>
      <c r="SBU73" s="67"/>
      <c r="SBV73" s="67"/>
      <c r="SBW73" s="68"/>
      <c r="SBX73" s="68"/>
      <c r="SBY73" s="68"/>
      <c r="SBZ73" s="69"/>
      <c r="SCB73" s="64"/>
      <c r="SCC73" s="67"/>
      <c r="SCD73" s="67"/>
      <c r="SCE73" s="68"/>
      <c r="SCF73" s="68"/>
      <c r="SCG73" s="68"/>
      <c r="SCH73" s="69"/>
      <c r="SCJ73" s="64"/>
      <c r="SCK73" s="67"/>
      <c r="SCL73" s="67"/>
      <c r="SCM73" s="68"/>
      <c r="SCN73" s="68"/>
      <c r="SCO73" s="68"/>
      <c r="SCP73" s="69"/>
      <c r="SCR73" s="64"/>
      <c r="SCS73" s="67"/>
      <c r="SCT73" s="67"/>
      <c r="SCU73" s="68"/>
      <c r="SCV73" s="68"/>
      <c r="SCW73" s="68"/>
      <c r="SCX73" s="69"/>
      <c r="SCZ73" s="64"/>
      <c r="SDA73" s="67"/>
      <c r="SDB73" s="67"/>
      <c r="SDC73" s="68"/>
      <c r="SDD73" s="68"/>
      <c r="SDE73" s="68"/>
      <c r="SDF73" s="69"/>
      <c r="SDH73" s="64"/>
      <c r="SDI73" s="67"/>
      <c r="SDJ73" s="67"/>
      <c r="SDK73" s="68"/>
      <c r="SDL73" s="68"/>
      <c r="SDM73" s="68"/>
      <c r="SDN73" s="69"/>
      <c r="SDP73" s="64"/>
      <c r="SDQ73" s="67"/>
      <c r="SDR73" s="67"/>
      <c r="SDS73" s="68"/>
      <c r="SDT73" s="68"/>
      <c r="SDU73" s="68"/>
      <c r="SDV73" s="69"/>
      <c r="SDX73" s="64"/>
      <c r="SDY73" s="67"/>
      <c r="SDZ73" s="67"/>
      <c r="SEA73" s="68"/>
      <c r="SEB73" s="68"/>
      <c r="SEC73" s="68"/>
      <c r="SED73" s="69"/>
      <c r="SEF73" s="64"/>
      <c r="SEG73" s="67"/>
      <c r="SEH73" s="67"/>
      <c r="SEI73" s="68"/>
      <c r="SEJ73" s="68"/>
      <c r="SEK73" s="68"/>
      <c r="SEL73" s="69"/>
      <c r="SEN73" s="64"/>
      <c r="SEO73" s="67"/>
      <c r="SEP73" s="67"/>
      <c r="SEQ73" s="68"/>
      <c r="SER73" s="68"/>
      <c r="SES73" s="68"/>
      <c r="SET73" s="69"/>
      <c r="SEV73" s="64"/>
      <c r="SEW73" s="67"/>
      <c r="SEX73" s="67"/>
      <c r="SEY73" s="68"/>
      <c r="SEZ73" s="68"/>
      <c r="SFA73" s="68"/>
      <c r="SFB73" s="69"/>
      <c r="SFD73" s="64"/>
      <c r="SFE73" s="67"/>
      <c r="SFF73" s="67"/>
      <c r="SFG73" s="68"/>
      <c r="SFH73" s="68"/>
      <c r="SFI73" s="68"/>
      <c r="SFJ73" s="69"/>
      <c r="SFL73" s="64"/>
      <c r="SFM73" s="67"/>
      <c r="SFN73" s="67"/>
      <c r="SFO73" s="68"/>
      <c r="SFP73" s="68"/>
      <c r="SFQ73" s="68"/>
      <c r="SFR73" s="69"/>
      <c r="SFT73" s="64"/>
      <c r="SFU73" s="67"/>
      <c r="SFV73" s="67"/>
      <c r="SFW73" s="68"/>
      <c r="SFX73" s="68"/>
      <c r="SFY73" s="68"/>
      <c r="SFZ73" s="69"/>
      <c r="SGB73" s="64"/>
      <c r="SGC73" s="67"/>
      <c r="SGD73" s="67"/>
      <c r="SGE73" s="68"/>
      <c r="SGF73" s="68"/>
      <c r="SGG73" s="68"/>
      <c r="SGH73" s="69"/>
      <c r="SGJ73" s="64"/>
      <c r="SGK73" s="67"/>
      <c r="SGL73" s="67"/>
      <c r="SGM73" s="68"/>
      <c r="SGN73" s="68"/>
      <c r="SGO73" s="68"/>
      <c r="SGP73" s="69"/>
      <c r="SGR73" s="64"/>
      <c r="SGS73" s="67"/>
      <c r="SGT73" s="67"/>
      <c r="SGU73" s="68"/>
      <c r="SGV73" s="68"/>
      <c r="SGW73" s="68"/>
      <c r="SGX73" s="69"/>
      <c r="SGZ73" s="64"/>
      <c r="SHA73" s="67"/>
      <c r="SHB73" s="67"/>
      <c r="SHC73" s="68"/>
      <c r="SHD73" s="68"/>
      <c r="SHE73" s="68"/>
      <c r="SHF73" s="69"/>
      <c r="SHH73" s="64"/>
      <c r="SHI73" s="67"/>
      <c r="SHJ73" s="67"/>
      <c r="SHK73" s="68"/>
      <c r="SHL73" s="68"/>
      <c r="SHM73" s="68"/>
      <c r="SHN73" s="69"/>
      <c r="SHP73" s="64"/>
      <c r="SHQ73" s="67"/>
      <c r="SHR73" s="67"/>
      <c r="SHS73" s="68"/>
      <c r="SHT73" s="68"/>
      <c r="SHU73" s="68"/>
      <c r="SHV73" s="69"/>
      <c r="SHX73" s="64"/>
      <c r="SHY73" s="67"/>
      <c r="SHZ73" s="67"/>
      <c r="SIA73" s="68"/>
      <c r="SIB73" s="68"/>
      <c r="SIC73" s="68"/>
      <c r="SID73" s="69"/>
      <c r="SIF73" s="64"/>
      <c r="SIG73" s="67"/>
      <c r="SIH73" s="67"/>
      <c r="SII73" s="68"/>
      <c r="SIJ73" s="68"/>
      <c r="SIK73" s="68"/>
      <c r="SIL73" s="69"/>
      <c r="SIN73" s="64"/>
      <c r="SIO73" s="67"/>
      <c r="SIP73" s="67"/>
      <c r="SIQ73" s="68"/>
      <c r="SIR73" s="68"/>
      <c r="SIS73" s="68"/>
      <c r="SIT73" s="69"/>
      <c r="SIV73" s="64"/>
      <c r="SIW73" s="67"/>
      <c r="SIX73" s="67"/>
      <c r="SIY73" s="68"/>
      <c r="SIZ73" s="68"/>
      <c r="SJA73" s="68"/>
      <c r="SJB73" s="69"/>
      <c r="SJD73" s="64"/>
      <c r="SJE73" s="67"/>
      <c r="SJF73" s="67"/>
      <c r="SJG73" s="68"/>
      <c r="SJH73" s="68"/>
      <c r="SJI73" s="68"/>
      <c r="SJJ73" s="69"/>
      <c r="SJL73" s="64"/>
      <c r="SJM73" s="67"/>
      <c r="SJN73" s="67"/>
      <c r="SJO73" s="68"/>
      <c r="SJP73" s="68"/>
      <c r="SJQ73" s="68"/>
      <c r="SJR73" s="69"/>
      <c r="SJT73" s="64"/>
      <c r="SJU73" s="67"/>
      <c r="SJV73" s="67"/>
      <c r="SJW73" s="68"/>
      <c r="SJX73" s="68"/>
      <c r="SJY73" s="68"/>
      <c r="SJZ73" s="69"/>
      <c r="SKB73" s="64"/>
      <c r="SKC73" s="67"/>
      <c r="SKD73" s="67"/>
      <c r="SKE73" s="68"/>
      <c r="SKF73" s="68"/>
      <c r="SKG73" s="68"/>
      <c r="SKH73" s="69"/>
      <c r="SKJ73" s="64"/>
      <c r="SKK73" s="67"/>
      <c r="SKL73" s="67"/>
      <c r="SKM73" s="68"/>
      <c r="SKN73" s="68"/>
      <c r="SKO73" s="68"/>
      <c r="SKP73" s="69"/>
      <c r="SKR73" s="64"/>
      <c r="SKS73" s="67"/>
      <c r="SKT73" s="67"/>
      <c r="SKU73" s="68"/>
      <c r="SKV73" s="68"/>
      <c r="SKW73" s="68"/>
      <c r="SKX73" s="69"/>
      <c r="SKZ73" s="64"/>
      <c r="SLA73" s="67"/>
      <c r="SLB73" s="67"/>
      <c r="SLC73" s="68"/>
      <c r="SLD73" s="68"/>
      <c r="SLE73" s="68"/>
      <c r="SLF73" s="69"/>
      <c r="SLH73" s="64"/>
      <c r="SLI73" s="67"/>
      <c r="SLJ73" s="67"/>
      <c r="SLK73" s="68"/>
      <c r="SLL73" s="68"/>
      <c r="SLM73" s="68"/>
      <c r="SLN73" s="69"/>
      <c r="SLP73" s="64"/>
      <c r="SLQ73" s="67"/>
      <c r="SLR73" s="67"/>
      <c r="SLS73" s="68"/>
      <c r="SLT73" s="68"/>
      <c r="SLU73" s="68"/>
      <c r="SLV73" s="69"/>
      <c r="SLX73" s="64"/>
      <c r="SLY73" s="67"/>
      <c r="SLZ73" s="67"/>
      <c r="SMA73" s="68"/>
      <c r="SMB73" s="68"/>
      <c r="SMC73" s="68"/>
      <c r="SMD73" s="69"/>
      <c r="SMF73" s="64"/>
      <c r="SMG73" s="67"/>
      <c r="SMH73" s="67"/>
      <c r="SMI73" s="68"/>
      <c r="SMJ73" s="68"/>
      <c r="SMK73" s="68"/>
      <c r="SML73" s="69"/>
      <c r="SMN73" s="64"/>
      <c r="SMO73" s="67"/>
      <c r="SMP73" s="67"/>
      <c r="SMQ73" s="68"/>
      <c r="SMR73" s="68"/>
      <c r="SMS73" s="68"/>
      <c r="SMT73" s="69"/>
      <c r="SMV73" s="64"/>
      <c r="SMW73" s="67"/>
      <c r="SMX73" s="67"/>
      <c r="SMY73" s="68"/>
      <c r="SMZ73" s="68"/>
      <c r="SNA73" s="68"/>
      <c r="SNB73" s="69"/>
      <c r="SND73" s="64"/>
      <c r="SNE73" s="67"/>
      <c r="SNF73" s="67"/>
      <c r="SNG73" s="68"/>
      <c r="SNH73" s="68"/>
      <c r="SNI73" s="68"/>
      <c r="SNJ73" s="69"/>
      <c r="SNL73" s="64"/>
      <c r="SNM73" s="67"/>
      <c r="SNN73" s="67"/>
      <c r="SNO73" s="68"/>
      <c r="SNP73" s="68"/>
      <c r="SNQ73" s="68"/>
      <c r="SNR73" s="69"/>
      <c r="SNT73" s="64"/>
      <c r="SNU73" s="67"/>
      <c r="SNV73" s="67"/>
      <c r="SNW73" s="68"/>
      <c r="SNX73" s="68"/>
      <c r="SNY73" s="68"/>
      <c r="SNZ73" s="69"/>
      <c r="SOB73" s="64"/>
      <c r="SOC73" s="67"/>
      <c r="SOD73" s="67"/>
      <c r="SOE73" s="68"/>
      <c r="SOF73" s="68"/>
      <c r="SOG73" s="68"/>
      <c r="SOH73" s="69"/>
      <c r="SOJ73" s="64"/>
      <c r="SOK73" s="67"/>
      <c r="SOL73" s="67"/>
      <c r="SOM73" s="68"/>
      <c r="SON73" s="68"/>
      <c r="SOO73" s="68"/>
      <c r="SOP73" s="69"/>
      <c r="SOR73" s="64"/>
      <c r="SOS73" s="67"/>
      <c r="SOT73" s="67"/>
      <c r="SOU73" s="68"/>
      <c r="SOV73" s="68"/>
      <c r="SOW73" s="68"/>
      <c r="SOX73" s="69"/>
      <c r="SOZ73" s="64"/>
      <c r="SPA73" s="67"/>
      <c r="SPB73" s="67"/>
      <c r="SPC73" s="68"/>
      <c r="SPD73" s="68"/>
      <c r="SPE73" s="68"/>
      <c r="SPF73" s="69"/>
      <c r="SPH73" s="64"/>
      <c r="SPI73" s="67"/>
      <c r="SPJ73" s="67"/>
      <c r="SPK73" s="68"/>
      <c r="SPL73" s="68"/>
      <c r="SPM73" s="68"/>
      <c r="SPN73" s="69"/>
      <c r="SPP73" s="64"/>
      <c r="SPQ73" s="67"/>
      <c r="SPR73" s="67"/>
      <c r="SPS73" s="68"/>
      <c r="SPT73" s="68"/>
      <c r="SPU73" s="68"/>
      <c r="SPV73" s="69"/>
      <c r="SPX73" s="64"/>
      <c r="SPY73" s="67"/>
      <c r="SPZ73" s="67"/>
      <c r="SQA73" s="68"/>
      <c r="SQB73" s="68"/>
      <c r="SQC73" s="68"/>
      <c r="SQD73" s="69"/>
      <c r="SQF73" s="64"/>
      <c r="SQG73" s="67"/>
      <c r="SQH73" s="67"/>
      <c r="SQI73" s="68"/>
      <c r="SQJ73" s="68"/>
      <c r="SQK73" s="68"/>
      <c r="SQL73" s="69"/>
      <c r="SQN73" s="64"/>
      <c r="SQO73" s="67"/>
      <c r="SQP73" s="67"/>
      <c r="SQQ73" s="68"/>
      <c r="SQR73" s="68"/>
      <c r="SQS73" s="68"/>
      <c r="SQT73" s="69"/>
      <c r="SQV73" s="64"/>
      <c r="SQW73" s="67"/>
      <c r="SQX73" s="67"/>
      <c r="SQY73" s="68"/>
      <c r="SQZ73" s="68"/>
      <c r="SRA73" s="68"/>
      <c r="SRB73" s="69"/>
      <c r="SRD73" s="64"/>
      <c r="SRE73" s="67"/>
      <c r="SRF73" s="67"/>
      <c r="SRG73" s="68"/>
      <c r="SRH73" s="68"/>
      <c r="SRI73" s="68"/>
      <c r="SRJ73" s="69"/>
      <c r="SRL73" s="64"/>
      <c r="SRM73" s="67"/>
      <c r="SRN73" s="67"/>
      <c r="SRO73" s="68"/>
      <c r="SRP73" s="68"/>
      <c r="SRQ73" s="68"/>
      <c r="SRR73" s="69"/>
      <c r="SRT73" s="64"/>
      <c r="SRU73" s="67"/>
      <c r="SRV73" s="67"/>
      <c r="SRW73" s="68"/>
      <c r="SRX73" s="68"/>
      <c r="SRY73" s="68"/>
      <c r="SRZ73" s="69"/>
      <c r="SSB73" s="64"/>
      <c r="SSC73" s="67"/>
      <c r="SSD73" s="67"/>
      <c r="SSE73" s="68"/>
      <c r="SSF73" s="68"/>
      <c r="SSG73" s="68"/>
      <c r="SSH73" s="69"/>
      <c r="SSJ73" s="64"/>
      <c r="SSK73" s="67"/>
      <c r="SSL73" s="67"/>
      <c r="SSM73" s="68"/>
      <c r="SSN73" s="68"/>
      <c r="SSO73" s="68"/>
      <c r="SSP73" s="69"/>
      <c r="SSR73" s="64"/>
      <c r="SSS73" s="67"/>
      <c r="SST73" s="67"/>
      <c r="SSU73" s="68"/>
      <c r="SSV73" s="68"/>
      <c r="SSW73" s="68"/>
      <c r="SSX73" s="69"/>
      <c r="SSZ73" s="64"/>
      <c r="STA73" s="67"/>
      <c r="STB73" s="67"/>
      <c r="STC73" s="68"/>
      <c r="STD73" s="68"/>
      <c r="STE73" s="68"/>
      <c r="STF73" s="69"/>
      <c r="STH73" s="64"/>
      <c r="STI73" s="67"/>
      <c r="STJ73" s="67"/>
      <c r="STK73" s="68"/>
      <c r="STL73" s="68"/>
      <c r="STM73" s="68"/>
      <c r="STN73" s="69"/>
      <c r="STP73" s="64"/>
      <c r="STQ73" s="67"/>
      <c r="STR73" s="67"/>
      <c r="STS73" s="68"/>
      <c r="STT73" s="68"/>
      <c r="STU73" s="68"/>
      <c r="STV73" s="69"/>
      <c r="STX73" s="64"/>
      <c r="STY73" s="67"/>
      <c r="STZ73" s="67"/>
      <c r="SUA73" s="68"/>
      <c r="SUB73" s="68"/>
      <c r="SUC73" s="68"/>
      <c r="SUD73" s="69"/>
      <c r="SUF73" s="64"/>
      <c r="SUG73" s="67"/>
      <c r="SUH73" s="67"/>
      <c r="SUI73" s="68"/>
      <c r="SUJ73" s="68"/>
      <c r="SUK73" s="68"/>
      <c r="SUL73" s="69"/>
      <c r="SUN73" s="64"/>
      <c r="SUO73" s="67"/>
      <c r="SUP73" s="67"/>
      <c r="SUQ73" s="68"/>
      <c r="SUR73" s="68"/>
      <c r="SUS73" s="68"/>
      <c r="SUT73" s="69"/>
      <c r="SUV73" s="64"/>
      <c r="SUW73" s="67"/>
      <c r="SUX73" s="67"/>
      <c r="SUY73" s="68"/>
      <c r="SUZ73" s="68"/>
      <c r="SVA73" s="68"/>
      <c r="SVB73" s="69"/>
      <c r="SVD73" s="64"/>
      <c r="SVE73" s="67"/>
      <c r="SVF73" s="67"/>
      <c r="SVG73" s="68"/>
      <c r="SVH73" s="68"/>
      <c r="SVI73" s="68"/>
      <c r="SVJ73" s="69"/>
      <c r="SVL73" s="64"/>
      <c r="SVM73" s="67"/>
      <c r="SVN73" s="67"/>
      <c r="SVO73" s="68"/>
      <c r="SVP73" s="68"/>
      <c r="SVQ73" s="68"/>
      <c r="SVR73" s="69"/>
      <c r="SVT73" s="64"/>
      <c r="SVU73" s="67"/>
      <c r="SVV73" s="67"/>
      <c r="SVW73" s="68"/>
      <c r="SVX73" s="68"/>
      <c r="SVY73" s="68"/>
      <c r="SVZ73" s="69"/>
      <c r="SWB73" s="64"/>
      <c r="SWC73" s="67"/>
      <c r="SWD73" s="67"/>
      <c r="SWE73" s="68"/>
      <c r="SWF73" s="68"/>
      <c r="SWG73" s="68"/>
      <c r="SWH73" s="69"/>
      <c r="SWJ73" s="64"/>
      <c r="SWK73" s="67"/>
      <c r="SWL73" s="67"/>
      <c r="SWM73" s="68"/>
      <c r="SWN73" s="68"/>
      <c r="SWO73" s="68"/>
      <c r="SWP73" s="69"/>
      <c r="SWR73" s="64"/>
      <c r="SWS73" s="67"/>
      <c r="SWT73" s="67"/>
      <c r="SWU73" s="68"/>
      <c r="SWV73" s="68"/>
      <c r="SWW73" s="68"/>
      <c r="SWX73" s="69"/>
      <c r="SWZ73" s="64"/>
      <c r="SXA73" s="67"/>
      <c r="SXB73" s="67"/>
      <c r="SXC73" s="68"/>
      <c r="SXD73" s="68"/>
      <c r="SXE73" s="68"/>
      <c r="SXF73" s="69"/>
      <c r="SXH73" s="64"/>
      <c r="SXI73" s="67"/>
      <c r="SXJ73" s="67"/>
      <c r="SXK73" s="68"/>
      <c r="SXL73" s="68"/>
      <c r="SXM73" s="68"/>
      <c r="SXN73" s="69"/>
      <c r="SXP73" s="64"/>
      <c r="SXQ73" s="67"/>
      <c r="SXR73" s="67"/>
      <c r="SXS73" s="68"/>
      <c r="SXT73" s="68"/>
      <c r="SXU73" s="68"/>
      <c r="SXV73" s="69"/>
      <c r="SXX73" s="64"/>
      <c r="SXY73" s="67"/>
      <c r="SXZ73" s="67"/>
      <c r="SYA73" s="68"/>
      <c r="SYB73" s="68"/>
      <c r="SYC73" s="68"/>
      <c r="SYD73" s="69"/>
      <c r="SYF73" s="64"/>
      <c r="SYG73" s="67"/>
      <c r="SYH73" s="67"/>
      <c r="SYI73" s="68"/>
      <c r="SYJ73" s="68"/>
      <c r="SYK73" s="68"/>
      <c r="SYL73" s="69"/>
      <c r="SYN73" s="64"/>
      <c r="SYO73" s="67"/>
      <c r="SYP73" s="67"/>
      <c r="SYQ73" s="68"/>
      <c r="SYR73" s="68"/>
      <c r="SYS73" s="68"/>
      <c r="SYT73" s="69"/>
      <c r="SYV73" s="64"/>
      <c r="SYW73" s="67"/>
      <c r="SYX73" s="67"/>
      <c r="SYY73" s="68"/>
      <c r="SYZ73" s="68"/>
      <c r="SZA73" s="68"/>
      <c r="SZB73" s="69"/>
      <c r="SZD73" s="64"/>
      <c r="SZE73" s="67"/>
      <c r="SZF73" s="67"/>
      <c r="SZG73" s="68"/>
      <c r="SZH73" s="68"/>
      <c r="SZI73" s="68"/>
      <c r="SZJ73" s="69"/>
      <c r="SZL73" s="64"/>
      <c r="SZM73" s="67"/>
      <c r="SZN73" s="67"/>
      <c r="SZO73" s="68"/>
      <c r="SZP73" s="68"/>
      <c r="SZQ73" s="68"/>
      <c r="SZR73" s="69"/>
      <c r="SZT73" s="64"/>
      <c r="SZU73" s="67"/>
      <c r="SZV73" s="67"/>
      <c r="SZW73" s="68"/>
      <c r="SZX73" s="68"/>
      <c r="SZY73" s="68"/>
      <c r="SZZ73" s="69"/>
      <c r="TAB73" s="64"/>
      <c r="TAC73" s="67"/>
      <c r="TAD73" s="67"/>
      <c r="TAE73" s="68"/>
      <c r="TAF73" s="68"/>
      <c r="TAG73" s="68"/>
      <c r="TAH73" s="69"/>
      <c r="TAJ73" s="64"/>
      <c r="TAK73" s="67"/>
      <c r="TAL73" s="67"/>
      <c r="TAM73" s="68"/>
      <c r="TAN73" s="68"/>
      <c r="TAO73" s="68"/>
      <c r="TAP73" s="69"/>
      <c r="TAR73" s="64"/>
      <c r="TAS73" s="67"/>
      <c r="TAT73" s="67"/>
      <c r="TAU73" s="68"/>
      <c r="TAV73" s="68"/>
      <c r="TAW73" s="68"/>
      <c r="TAX73" s="69"/>
      <c r="TAZ73" s="64"/>
      <c r="TBA73" s="67"/>
      <c r="TBB73" s="67"/>
      <c r="TBC73" s="68"/>
      <c r="TBD73" s="68"/>
      <c r="TBE73" s="68"/>
      <c r="TBF73" s="69"/>
      <c r="TBH73" s="64"/>
      <c r="TBI73" s="67"/>
      <c r="TBJ73" s="67"/>
      <c r="TBK73" s="68"/>
      <c r="TBL73" s="68"/>
      <c r="TBM73" s="68"/>
      <c r="TBN73" s="69"/>
      <c r="TBP73" s="64"/>
      <c r="TBQ73" s="67"/>
      <c r="TBR73" s="67"/>
      <c r="TBS73" s="68"/>
      <c r="TBT73" s="68"/>
      <c r="TBU73" s="68"/>
      <c r="TBV73" s="69"/>
      <c r="TBX73" s="64"/>
      <c r="TBY73" s="67"/>
      <c r="TBZ73" s="67"/>
      <c r="TCA73" s="68"/>
      <c r="TCB73" s="68"/>
      <c r="TCC73" s="68"/>
      <c r="TCD73" s="69"/>
      <c r="TCF73" s="64"/>
      <c r="TCG73" s="67"/>
      <c r="TCH73" s="67"/>
      <c r="TCI73" s="68"/>
      <c r="TCJ73" s="68"/>
      <c r="TCK73" s="68"/>
      <c r="TCL73" s="69"/>
      <c r="TCN73" s="64"/>
      <c r="TCO73" s="67"/>
      <c r="TCP73" s="67"/>
      <c r="TCQ73" s="68"/>
      <c r="TCR73" s="68"/>
      <c r="TCS73" s="68"/>
      <c r="TCT73" s="69"/>
      <c r="TCV73" s="64"/>
      <c r="TCW73" s="67"/>
      <c r="TCX73" s="67"/>
      <c r="TCY73" s="68"/>
      <c r="TCZ73" s="68"/>
      <c r="TDA73" s="68"/>
      <c r="TDB73" s="69"/>
      <c r="TDD73" s="64"/>
      <c r="TDE73" s="67"/>
      <c r="TDF73" s="67"/>
      <c r="TDG73" s="68"/>
      <c r="TDH73" s="68"/>
      <c r="TDI73" s="68"/>
      <c r="TDJ73" s="69"/>
      <c r="TDL73" s="64"/>
      <c r="TDM73" s="67"/>
      <c r="TDN73" s="67"/>
      <c r="TDO73" s="68"/>
      <c r="TDP73" s="68"/>
      <c r="TDQ73" s="68"/>
      <c r="TDR73" s="69"/>
      <c r="TDT73" s="64"/>
      <c r="TDU73" s="67"/>
      <c r="TDV73" s="67"/>
      <c r="TDW73" s="68"/>
      <c r="TDX73" s="68"/>
      <c r="TDY73" s="68"/>
      <c r="TDZ73" s="69"/>
      <c r="TEB73" s="64"/>
      <c r="TEC73" s="67"/>
      <c r="TED73" s="67"/>
      <c r="TEE73" s="68"/>
      <c r="TEF73" s="68"/>
      <c r="TEG73" s="68"/>
      <c r="TEH73" s="69"/>
      <c r="TEJ73" s="64"/>
      <c r="TEK73" s="67"/>
      <c r="TEL73" s="67"/>
      <c r="TEM73" s="68"/>
      <c r="TEN73" s="68"/>
      <c r="TEO73" s="68"/>
      <c r="TEP73" s="69"/>
      <c r="TER73" s="64"/>
      <c r="TES73" s="67"/>
      <c r="TET73" s="67"/>
      <c r="TEU73" s="68"/>
      <c r="TEV73" s="68"/>
      <c r="TEW73" s="68"/>
      <c r="TEX73" s="69"/>
      <c r="TEZ73" s="64"/>
      <c r="TFA73" s="67"/>
      <c r="TFB73" s="67"/>
      <c r="TFC73" s="68"/>
      <c r="TFD73" s="68"/>
      <c r="TFE73" s="68"/>
      <c r="TFF73" s="69"/>
      <c r="TFH73" s="64"/>
      <c r="TFI73" s="67"/>
      <c r="TFJ73" s="67"/>
      <c r="TFK73" s="68"/>
      <c r="TFL73" s="68"/>
      <c r="TFM73" s="68"/>
      <c r="TFN73" s="69"/>
      <c r="TFP73" s="64"/>
      <c r="TFQ73" s="67"/>
      <c r="TFR73" s="67"/>
      <c r="TFS73" s="68"/>
      <c r="TFT73" s="68"/>
      <c r="TFU73" s="68"/>
      <c r="TFV73" s="69"/>
      <c r="TFX73" s="64"/>
      <c r="TFY73" s="67"/>
      <c r="TFZ73" s="67"/>
      <c r="TGA73" s="68"/>
      <c r="TGB73" s="68"/>
      <c r="TGC73" s="68"/>
      <c r="TGD73" s="69"/>
      <c r="TGF73" s="64"/>
      <c r="TGG73" s="67"/>
      <c r="TGH73" s="67"/>
      <c r="TGI73" s="68"/>
      <c r="TGJ73" s="68"/>
      <c r="TGK73" s="68"/>
      <c r="TGL73" s="69"/>
      <c r="TGN73" s="64"/>
      <c r="TGO73" s="67"/>
      <c r="TGP73" s="67"/>
      <c r="TGQ73" s="68"/>
      <c r="TGR73" s="68"/>
      <c r="TGS73" s="68"/>
      <c r="TGT73" s="69"/>
      <c r="TGV73" s="64"/>
      <c r="TGW73" s="67"/>
      <c r="TGX73" s="67"/>
      <c r="TGY73" s="68"/>
      <c r="TGZ73" s="68"/>
      <c r="THA73" s="68"/>
      <c r="THB73" s="69"/>
      <c r="THD73" s="64"/>
      <c r="THE73" s="67"/>
      <c r="THF73" s="67"/>
      <c r="THG73" s="68"/>
      <c r="THH73" s="68"/>
      <c r="THI73" s="68"/>
      <c r="THJ73" s="69"/>
      <c r="THL73" s="64"/>
      <c r="THM73" s="67"/>
      <c r="THN73" s="67"/>
      <c r="THO73" s="68"/>
      <c r="THP73" s="68"/>
      <c r="THQ73" s="68"/>
      <c r="THR73" s="69"/>
      <c r="THT73" s="64"/>
      <c r="THU73" s="67"/>
      <c r="THV73" s="67"/>
      <c r="THW73" s="68"/>
      <c r="THX73" s="68"/>
      <c r="THY73" s="68"/>
      <c r="THZ73" s="69"/>
      <c r="TIB73" s="64"/>
      <c r="TIC73" s="67"/>
      <c r="TID73" s="67"/>
      <c r="TIE73" s="68"/>
      <c r="TIF73" s="68"/>
      <c r="TIG73" s="68"/>
      <c r="TIH73" s="69"/>
      <c r="TIJ73" s="64"/>
      <c r="TIK73" s="67"/>
      <c r="TIL73" s="67"/>
      <c r="TIM73" s="68"/>
      <c r="TIN73" s="68"/>
      <c r="TIO73" s="68"/>
      <c r="TIP73" s="69"/>
      <c r="TIR73" s="64"/>
      <c r="TIS73" s="67"/>
      <c r="TIT73" s="67"/>
      <c r="TIU73" s="68"/>
      <c r="TIV73" s="68"/>
      <c r="TIW73" s="68"/>
      <c r="TIX73" s="69"/>
      <c r="TIZ73" s="64"/>
      <c r="TJA73" s="67"/>
      <c r="TJB73" s="67"/>
      <c r="TJC73" s="68"/>
      <c r="TJD73" s="68"/>
      <c r="TJE73" s="68"/>
      <c r="TJF73" s="69"/>
      <c r="TJH73" s="64"/>
      <c r="TJI73" s="67"/>
      <c r="TJJ73" s="67"/>
      <c r="TJK73" s="68"/>
      <c r="TJL73" s="68"/>
      <c r="TJM73" s="68"/>
      <c r="TJN73" s="69"/>
      <c r="TJP73" s="64"/>
      <c r="TJQ73" s="67"/>
      <c r="TJR73" s="67"/>
      <c r="TJS73" s="68"/>
      <c r="TJT73" s="68"/>
      <c r="TJU73" s="68"/>
      <c r="TJV73" s="69"/>
      <c r="TJX73" s="64"/>
      <c r="TJY73" s="67"/>
      <c r="TJZ73" s="67"/>
      <c r="TKA73" s="68"/>
      <c r="TKB73" s="68"/>
      <c r="TKC73" s="68"/>
      <c r="TKD73" s="69"/>
      <c r="TKF73" s="64"/>
      <c r="TKG73" s="67"/>
      <c r="TKH73" s="67"/>
      <c r="TKI73" s="68"/>
      <c r="TKJ73" s="68"/>
      <c r="TKK73" s="68"/>
      <c r="TKL73" s="69"/>
      <c r="TKN73" s="64"/>
      <c r="TKO73" s="67"/>
      <c r="TKP73" s="67"/>
      <c r="TKQ73" s="68"/>
      <c r="TKR73" s="68"/>
      <c r="TKS73" s="68"/>
      <c r="TKT73" s="69"/>
      <c r="TKV73" s="64"/>
      <c r="TKW73" s="67"/>
      <c r="TKX73" s="67"/>
      <c r="TKY73" s="68"/>
      <c r="TKZ73" s="68"/>
      <c r="TLA73" s="68"/>
      <c r="TLB73" s="69"/>
      <c r="TLD73" s="64"/>
      <c r="TLE73" s="67"/>
      <c r="TLF73" s="67"/>
      <c r="TLG73" s="68"/>
      <c r="TLH73" s="68"/>
      <c r="TLI73" s="68"/>
      <c r="TLJ73" s="69"/>
      <c r="TLL73" s="64"/>
      <c r="TLM73" s="67"/>
      <c r="TLN73" s="67"/>
      <c r="TLO73" s="68"/>
      <c r="TLP73" s="68"/>
      <c r="TLQ73" s="68"/>
      <c r="TLR73" s="69"/>
      <c r="TLT73" s="64"/>
      <c r="TLU73" s="67"/>
      <c r="TLV73" s="67"/>
      <c r="TLW73" s="68"/>
      <c r="TLX73" s="68"/>
      <c r="TLY73" s="68"/>
      <c r="TLZ73" s="69"/>
      <c r="TMB73" s="64"/>
      <c r="TMC73" s="67"/>
      <c r="TMD73" s="67"/>
      <c r="TME73" s="68"/>
      <c r="TMF73" s="68"/>
      <c r="TMG73" s="68"/>
      <c r="TMH73" s="69"/>
      <c r="TMJ73" s="64"/>
      <c r="TMK73" s="67"/>
      <c r="TML73" s="67"/>
      <c r="TMM73" s="68"/>
      <c r="TMN73" s="68"/>
      <c r="TMO73" s="68"/>
      <c r="TMP73" s="69"/>
      <c r="TMR73" s="64"/>
      <c r="TMS73" s="67"/>
      <c r="TMT73" s="67"/>
      <c r="TMU73" s="68"/>
      <c r="TMV73" s="68"/>
      <c r="TMW73" s="68"/>
      <c r="TMX73" s="69"/>
      <c r="TMZ73" s="64"/>
      <c r="TNA73" s="67"/>
      <c r="TNB73" s="67"/>
      <c r="TNC73" s="68"/>
      <c r="TND73" s="68"/>
      <c r="TNE73" s="68"/>
      <c r="TNF73" s="69"/>
      <c r="TNH73" s="64"/>
      <c r="TNI73" s="67"/>
      <c r="TNJ73" s="67"/>
      <c r="TNK73" s="68"/>
      <c r="TNL73" s="68"/>
      <c r="TNM73" s="68"/>
      <c r="TNN73" s="69"/>
      <c r="TNP73" s="64"/>
      <c r="TNQ73" s="67"/>
      <c r="TNR73" s="67"/>
      <c r="TNS73" s="68"/>
      <c r="TNT73" s="68"/>
      <c r="TNU73" s="68"/>
      <c r="TNV73" s="69"/>
      <c r="TNX73" s="64"/>
      <c r="TNY73" s="67"/>
      <c r="TNZ73" s="67"/>
      <c r="TOA73" s="68"/>
      <c r="TOB73" s="68"/>
      <c r="TOC73" s="68"/>
      <c r="TOD73" s="69"/>
      <c r="TOF73" s="64"/>
      <c r="TOG73" s="67"/>
      <c r="TOH73" s="67"/>
      <c r="TOI73" s="68"/>
      <c r="TOJ73" s="68"/>
      <c r="TOK73" s="68"/>
      <c r="TOL73" s="69"/>
      <c r="TON73" s="64"/>
      <c r="TOO73" s="67"/>
      <c r="TOP73" s="67"/>
      <c r="TOQ73" s="68"/>
      <c r="TOR73" s="68"/>
      <c r="TOS73" s="68"/>
      <c r="TOT73" s="69"/>
      <c r="TOV73" s="64"/>
      <c r="TOW73" s="67"/>
      <c r="TOX73" s="67"/>
      <c r="TOY73" s="68"/>
      <c r="TOZ73" s="68"/>
      <c r="TPA73" s="68"/>
      <c r="TPB73" s="69"/>
      <c r="TPD73" s="64"/>
      <c r="TPE73" s="67"/>
      <c r="TPF73" s="67"/>
      <c r="TPG73" s="68"/>
      <c r="TPH73" s="68"/>
      <c r="TPI73" s="68"/>
      <c r="TPJ73" s="69"/>
      <c r="TPL73" s="64"/>
      <c r="TPM73" s="67"/>
      <c r="TPN73" s="67"/>
      <c r="TPO73" s="68"/>
      <c r="TPP73" s="68"/>
      <c r="TPQ73" s="68"/>
      <c r="TPR73" s="69"/>
      <c r="TPT73" s="64"/>
      <c r="TPU73" s="67"/>
      <c r="TPV73" s="67"/>
      <c r="TPW73" s="68"/>
      <c r="TPX73" s="68"/>
      <c r="TPY73" s="68"/>
      <c r="TPZ73" s="69"/>
      <c r="TQB73" s="64"/>
      <c r="TQC73" s="67"/>
      <c r="TQD73" s="67"/>
      <c r="TQE73" s="68"/>
      <c r="TQF73" s="68"/>
      <c r="TQG73" s="68"/>
      <c r="TQH73" s="69"/>
      <c r="TQJ73" s="64"/>
      <c r="TQK73" s="67"/>
      <c r="TQL73" s="67"/>
      <c r="TQM73" s="68"/>
      <c r="TQN73" s="68"/>
      <c r="TQO73" s="68"/>
      <c r="TQP73" s="69"/>
      <c r="TQR73" s="64"/>
      <c r="TQS73" s="67"/>
      <c r="TQT73" s="67"/>
      <c r="TQU73" s="68"/>
      <c r="TQV73" s="68"/>
      <c r="TQW73" s="68"/>
      <c r="TQX73" s="69"/>
      <c r="TQZ73" s="64"/>
      <c r="TRA73" s="67"/>
      <c r="TRB73" s="67"/>
      <c r="TRC73" s="68"/>
      <c r="TRD73" s="68"/>
      <c r="TRE73" s="68"/>
      <c r="TRF73" s="69"/>
      <c r="TRH73" s="64"/>
      <c r="TRI73" s="67"/>
      <c r="TRJ73" s="67"/>
      <c r="TRK73" s="68"/>
      <c r="TRL73" s="68"/>
      <c r="TRM73" s="68"/>
      <c r="TRN73" s="69"/>
      <c r="TRP73" s="64"/>
      <c r="TRQ73" s="67"/>
      <c r="TRR73" s="67"/>
      <c r="TRS73" s="68"/>
      <c r="TRT73" s="68"/>
      <c r="TRU73" s="68"/>
      <c r="TRV73" s="69"/>
      <c r="TRX73" s="64"/>
      <c r="TRY73" s="67"/>
      <c r="TRZ73" s="67"/>
      <c r="TSA73" s="68"/>
      <c r="TSB73" s="68"/>
      <c r="TSC73" s="68"/>
      <c r="TSD73" s="69"/>
      <c r="TSF73" s="64"/>
      <c r="TSG73" s="67"/>
      <c r="TSH73" s="67"/>
      <c r="TSI73" s="68"/>
      <c r="TSJ73" s="68"/>
      <c r="TSK73" s="68"/>
      <c r="TSL73" s="69"/>
      <c r="TSN73" s="64"/>
      <c r="TSO73" s="67"/>
      <c r="TSP73" s="67"/>
      <c r="TSQ73" s="68"/>
      <c r="TSR73" s="68"/>
      <c r="TSS73" s="68"/>
      <c r="TST73" s="69"/>
      <c r="TSV73" s="64"/>
      <c r="TSW73" s="67"/>
      <c r="TSX73" s="67"/>
      <c r="TSY73" s="68"/>
      <c r="TSZ73" s="68"/>
      <c r="TTA73" s="68"/>
      <c r="TTB73" s="69"/>
      <c r="TTD73" s="64"/>
      <c r="TTE73" s="67"/>
      <c r="TTF73" s="67"/>
      <c r="TTG73" s="68"/>
      <c r="TTH73" s="68"/>
      <c r="TTI73" s="68"/>
      <c r="TTJ73" s="69"/>
      <c r="TTL73" s="64"/>
      <c r="TTM73" s="67"/>
      <c r="TTN73" s="67"/>
      <c r="TTO73" s="68"/>
      <c r="TTP73" s="68"/>
      <c r="TTQ73" s="68"/>
      <c r="TTR73" s="69"/>
      <c r="TTT73" s="64"/>
      <c r="TTU73" s="67"/>
      <c r="TTV73" s="67"/>
      <c r="TTW73" s="68"/>
      <c r="TTX73" s="68"/>
      <c r="TTY73" s="68"/>
      <c r="TTZ73" s="69"/>
      <c r="TUB73" s="64"/>
      <c r="TUC73" s="67"/>
      <c r="TUD73" s="67"/>
      <c r="TUE73" s="68"/>
      <c r="TUF73" s="68"/>
      <c r="TUG73" s="68"/>
      <c r="TUH73" s="69"/>
      <c r="TUJ73" s="64"/>
      <c r="TUK73" s="67"/>
      <c r="TUL73" s="67"/>
      <c r="TUM73" s="68"/>
      <c r="TUN73" s="68"/>
      <c r="TUO73" s="68"/>
      <c r="TUP73" s="69"/>
      <c r="TUR73" s="64"/>
      <c r="TUS73" s="67"/>
      <c r="TUT73" s="67"/>
      <c r="TUU73" s="68"/>
      <c r="TUV73" s="68"/>
      <c r="TUW73" s="68"/>
      <c r="TUX73" s="69"/>
      <c r="TUZ73" s="64"/>
      <c r="TVA73" s="67"/>
      <c r="TVB73" s="67"/>
      <c r="TVC73" s="68"/>
      <c r="TVD73" s="68"/>
      <c r="TVE73" s="68"/>
      <c r="TVF73" s="69"/>
      <c r="TVH73" s="64"/>
      <c r="TVI73" s="67"/>
      <c r="TVJ73" s="67"/>
      <c r="TVK73" s="68"/>
      <c r="TVL73" s="68"/>
      <c r="TVM73" s="68"/>
      <c r="TVN73" s="69"/>
      <c r="TVP73" s="64"/>
      <c r="TVQ73" s="67"/>
      <c r="TVR73" s="67"/>
      <c r="TVS73" s="68"/>
      <c r="TVT73" s="68"/>
      <c r="TVU73" s="68"/>
      <c r="TVV73" s="69"/>
      <c r="TVX73" s="64"/>
      <c r="TVY73" s="67"/>
      <c r="TVZ73" s="67"/>
      <c r="TWA73" s="68"/>
      <c r="TWB73" s="68"/>
      <c r="TWC73" s="68"/>
      <c r="TWD73" s="69"/>
      <c r="TWF73" s="64"/>
      <c r="TWG73" s="67"/>
      <c r="TWH73" s="67"/>
      <c r="TWI73" s="68"/>
      <c r="TWJ73" s="68"/>
      <c r="TWK73" s="68"/>
      <c r="TWL73" s="69"/>
      <c r="TWN73" s="64"/>
      <c r="TWO73" s="67"/>
      <c r="TWP73" s="67"/>
      <c r="TWQ73" s="68"/>
      <c r="TWR73" s="68"/>
      <c r="TWS73" s="68"/>
      <c r="TWT73" s="69"/>
      <c r="TWV73" s="64"/>
      <c r="TWW73" s="67"/>
      <c r="TWX73" s="67"/>
      <c r="TWY73" s="68"/>
      <c r="TWZ73" s="68"/>
      <c r="TXA73" s="68"/>
      <c r="TXB73" s="69"/>
      <c r="TXD73" s="64"/>
      <c r="TXE73" s="67"/>
      <c r="TXF73" s="67"/>
      <c r="TXG73" s="68"/>
      <c r="TXH73" s="68"/>
      <c r="TXI73" s="68"/>
      <c r="TXJ73" s="69"/>
      <c r="TXL73" s="64"/>
      <c r="TXM73" s="67"/>
      <c r="TXN73" s="67"/>
      <c r="TXO73" s="68"/>
      <c r="TXP73" s="68"/>
      <c r="TXQ73" s="68"/>
      <c r="TXR73" s="69"/>
      <c r="TXT73" s="64"/>
      <c r="TXU73" s="67"/>
      <c r="TXV73" s="67"/>
      <c r="TXW73" s="68"/>
      <c r="TXX73" s="68"/>
      <c r="TXY73" s="68"/>
      <c r="TXZ73" s="69"/>
      <c r="TYB73" s="64"/>
      <c r="TYC73" s="67"/>
      <c r="TYD73" s="67"/>
      <c r="TYE73" s="68"/>
      <c r="TYF73" s="68"/>
      <c r="TYG73" s="68"/>
      <c r="TYH73" s="69"/>
      <c r="TYJ73" s="64"/>
      <c r="TYK73" s="67"/>
      <c r="TYL73" s="67"/>
      <c r="TYM73" s="68"/>
      <c r="TYN73" s="68"/>
      <c r="TYO73" s="68"/>
      <c r="TYP73" s="69"/>
      <c r="TYR73" s="64"/>
      <c r="TYS73" s="67"/>
      <c r="TYT73" s="67"/>
      <c r="TYU73" s="68"/>
      <c r="TYV73" s="68"/>
      <c r="TYW73" s="68"/>
      <c r="TYX73" s="69"/>
      <c r="TYZ73" s="64"/>
      <c r="TZA73" s="67"/>
      <c r="TZB73" s="67"/>
      <c r="TZC73" s="68"/>
      <c r="TZD73" s="68"/>
      <c r="TZE73" s="68"/>
      <c r="TZF73" s="69"/>
      <c r="TZH73" s="64"/>
      <c r="TZI73" s="67"/>
      <c r="TZJ73" s="67"/>
      <c r="TZK73" s="68"/>
      <c r="TZL73" s="68"/>
      <c r="TZM73" s="68"/>
      <c r="TZN73" s="69"/>
      <c r="TZP73" s="64"/>
      <c r="TZQ73" s="67"/>
      <c r="TZR73" s="67"/>
      <c r="TZS73" s="68"/>
      <c r="TZT73" s="68"/>
      <c r="TZU73" s="68"/>
      <c r="TZV73" s="69"/>
      <c r="TZX73" s="64"/>
      <c r="TZY73" s="67"/>
      <c r="TZZ73" s="67"/>
      <c r="UAA73" s="68"/>
      <c r="UAB73" s="68"/>
      <c r="UAC73" s="68"/>
      <c r="UAD73" s="69"/>
      <c r="UAF73" s="64"/>
      <c r="UAG73" s="67"/>
      <c r="UAH73" s="67"/>
      <c r="UAI73" s="68"/>
      <c r="UAJ73" s="68"/>
      <c r="UAK73" s="68"/>
      <c r="UAL73" s="69"/>
      <c r="UAN73" s="64"/>
      <c r="UAO73" s="67"/>
      <c r="UAP73" s="67"/>
      <c r="UAQ73" s="68"/>
      <c r="UAR73" s="68"/>
      <c r="UAS73" s="68"/>
      <c r="UAT73" s="69"/>
      <c r="UAV73" s="64"/>
      <c r="UAW73" s="67"/>
      <c r="UAX73" s="67"/>
      <c r="UAY73" s="68"/>
      <c r="UAZ73" s="68"/>
      <c r="UBA73" s="68"/>
      <c r="UBB73" s="69"/>
      <c r="UBD73" s="64"/>
      <c r="UBE73" s="67"/>
      <c r="UBF73" s="67"/>
      <c r="UBG73" s="68"/>
      <c r="UBH73" s="68"/>
      <c r="UBI73" s="68"/>
      <c r="UBJ73" s="69"/>
      <c r="UBL73" s="64"/>
      <c r="UBM73" s="67"/>
      <c r="UBN73" s="67"/>
      <c r="UBO73" s="68"/>
      <c r="UBP73" s="68"/>
      <c r="UBQ73" s="68"/>
      <c r="UBR73" s="69"/>
      <c r="UBT73" s="64"/>
      <c r="UBU73" s="67"/>
      <c r="UBV73" s="67"/>
      <c r="UBW73" s="68"/>
      <c r="UBX73" s="68"/>
      <c r="UBY73" s="68"/>
      <c r="UBZ73" s="69"/>
      <c r="UCB73" s="64"/>
      <c r="UCC73" s="67"/>
      <c r="UCD73" s="67"/>
      <c r="UCE73" s="68"/>
      <c r="UCF73" s="68"/>
      <c r="UCG73" s="68"/>
      <c r="UCH73" s="69"/>
      <c r="UCJ73" s="64"/>
      <c r="UCK73" s="67"/>
      <c r="UCL73" s="67"/>
      <c r="UCM73" s="68"/>
      <c r="UCN73" s="68"/>
      <c r="UCO73" s="68"/>
      <c r="UCP73" s="69"/>
      <c r="UCR73" s="64"/>
      <c r="UCS73" s="67"/>
      <c r="UCT73" s="67"/>
      <c r="UCU73" s="68"/>
      <c r="UCV73" s="68"/>
      <c r="UCW73" s="68"/>
      <c r="UCX73" s="69"/>
      <c r="UCZ73" s="64"/>
      <c r="UDA73" s="67"/>
      <c r="UDB73" s="67"/>
      <c r="UDC73" s="68"/>
      <c r="UDD73" s="68"/>
      <c r="UDE73" s="68"/>
      <c r="UDF73" s="69"/>
      <c r="UDH73" s="64"/>
      <c r="UDI73" s="67"/>
      <c r="UDJ73" s="67"/>
      <c r="UDK73" s="68"/>
      <c r="UDL73" s="68"/>
      <c r="UDM73" s="68"/>
      <c r="UDN73" s="69"/>
      <c r="UDP73" s="64"/>
      <c r="UDQ73" s="67"/>
      <c r="UDR73" s="67"/>
      <c r="UDS73" s="68"/>
      <c r="UDT73" s="68"/>
      <c r="UDU73" s="68"/>
      <c r="UDV73" s="69"/>
      <c r="UDX73" s="64"/>
      <c r="UDY73" s="67"/>
      <c r="UDZ73" s="67"/>
      <c r="UEA73" s="68"/>
      <c r="UEB73" s="68"/>
      <c r="UEC73" s="68"/>
      <c r="UED73" s="69"/>
      <c r="UEF73" s="64"/>
      <c r="UEG73" s="67"/>
      <c r="UEH73" s="67"/>
      <c r="UEI73" s="68"/>
      <c r="UEJ73" s="68"/>
      <c r="UEK73" s="68"/>
      <c r="UEL73" s="69"/>
      <c r="UEN73" s="64"/>
      <c r="UEO73" s="67"/>
      <c r="UEP73" s="67"/>
      <c r="UEQ73" s="68"/>
      <c r="UER73" s="68"/>
      <c r="UES73" s="68"/>
      <c r="UET73" s="69"/>
      <c r="UEV73" s="64"/>
      <c r="UEW73" s="67"/>
      <c r="UEX73" s="67"/>
      <c r="UEY73" s="68"/>
      <c r="UEZ73" s="68"/>
      <c r="UFA73" s="68"/>
      <c r="UFB73" s="69"/>
      <c r="UFD73" s="64"/>
      <c r="UFE73" s="67"/>
      <c r="UFF73" s="67"/>
      <c r="UFG73" s="68"/>
      <c r="UFH73" s="68"/>
      <c r="UFI73" s="68"/>
      <c r="UFJ73" s="69"/>
      <c r="UFL73" s="64"/>
      <c r="UFM73" s="67"/>
      <c r="UFN73" s="67"/>
      <c r="UFO73" s="68"/>
      <c r="UFP73" s="68"/>
      <c r="UFQ73" s="68"/>
      <c r="UFR73" s="69"/>
      <c r="UFT73" s="64"/>
      <c r="UFU73" s="67"/>
      <c r="UFV73" s="67"/>
      <c r="UFW73" s="68"/>
      <c r="UFX73" s="68"/>
      <c r="UFY73" s="68"/>
      <c r="UFZ73" s="69"/>
      <c r="UGB73" s="64"/>
      <c r="UGC73" s="67"/>
      <c r="UGD73" s="67"/>
      <c r="UGE73" s="68"/>
      <c r="UGF73" s="68"/>
      <c r="UGG73" s="68"/>
      <c r="UGH73" s="69"/>
      <c r="UGJ73" s="64"/>
      <c r="UGK73" s="67"/>
      <c r="UGL73" s="67"/>
      <c r="UGM73" s="68"/>
      <c r="UGN73" s="68"/>
      <c r="UGO73" s="68"/>
      <c r="UGP73" s="69"/>
      <c r="UGR73" s="64"/>
      <c r="UGS73" s="67"/>
      <c r="UGT73" s="67"/>
      <c r="UGU73" s="68"/>
      <c r="UGV73" s="68"/>
      <c r="UGW73" s="68"/>
      <c r="UGX73" s="69"/>
      <c r="UGZ73" s="64"/>
      <c r="UHA73" s="67"/>
      <c r="UHB73" s="67"/>
      <c r="UHC73" s="68"/>
      <c r="UHD73" s="68"/>
      <c r="UHE73" s="68"/>
      <c r="UHF73" s="69"/>
      <c r="UHH73" s="64"/>
      <c r="UHI73" s="67"/>
      <c r="UHJ73" s="67"/>
      <c r="UHK73" s="68"/>
      <c r="UHL73" s="68"/>
      <c r="UHM73" s="68"/>
      <c r="UHN73" s="69"/>
      <c r="UHP73" s="64"/>
      <c r="UHQ73" s="67"/>
      <c r="UHR73" s="67"/>
      <c r="UHS73" s="68"/>
      <c r="UHT73" s="68"/>
      <c r="UHU73" s="68"/>
      <c r="UHV73" s="69"/>
      <c r="UHX73" s="64"/>
      <c r="UHY73" s="67"/>
      <c r="UHZ73" s="67"/>
      <c r="UIA73" s="68"/>
      <c r="UIB73" s="68"/>
      <c r="UIC73" s="68"/>
      <c r="UID73" s="69"/>
      <c r="UIF73" s="64"/>
      <c r="UIG73" s="67"/>
      <c r="UIH73" s="67"/>
      <c r="UII73" s="68"/>
      <c r="UIJ73" s="68"/>
      <c r="UIK73" s="68"/>
      <c r="UIL73" s="69"/>
      <c r="UIN73" s="64"/>
      <c r="UIO73" s="67"/>
      <c r="UIP73" s="67"/>
      <c r="UIQ73" s="68"/>
      <c r="UIR73" s="68"/>
      <c r="UIS73" s="68"/>
      <c r="UIT73" s="69"/>
      <c r="UIV73" s="64"/>
      <c r="UIW73" s="67"/>
      <c r="UIX73" s="67"/>
      <c r="UIY73" s="68"/>
      <c r="UIZ73" s="68"/>
      <c r="UJA73" s="68"/>
      <c r="UJB73" s="69"/>
      <c r="UJD73" s="64"/>
      <c r="UJE73" s="67"/>
      <c r="UJF73" s="67"/>
      <c r="UJG73" s="68"/>
      <c r="UJH73" s="68"/>
      <c r="UJI73" s="68"/>
      <c r="UJJ73" s="69"/>
      <c r="UJL73" s="64"/>
      <c r="UJM73" s="67"/>
      <c r="UJN73" s="67"/>
      <c r="UJO73" s="68"/>
      <c r="UJP73" s="68"/>
      <c r="UJQ73" s="68"/>
      <c r="UJR73" s="69"/>
      <c r="UJT73" s="64"/>
      <c r="UJU73" s="67"/>
      <c r="UJV73" s="67"/>
      <c r="UJW73" s="68"/>
      <c r="UJX73" s="68"/>
      <c r="UJY73" s="68"/>
      <c r="UJZ73" s="69"/>
      <c r="UKB73" s="64"/>
      <c r="UKC73" s="67"/>
      <c r="UKD73" s="67"/>
      <c r="UKE73" s="68"/>
      <c r="UKF73" s="68"/>
      <c r="UKG73" s="68"/>
      <c r="UKH73" s="69"/>
      <c r="UKJ73" s="64"/>
      <c r="UKK73" s="67"/>
      <c r="UKL73" s="67"/>
      <c r="UKM73" s="68"/>
      <c r="UKN73" s="68"/>
      <c r="UKO73" s="68"/>
      <c r="UKP73" s="69"/>
      <c r="UKR73" s="64"/>
      <c r="UKS73" s="67"/>
      <c r="UKT73" s="67"/>
      <c r="UKU73" s="68"/>
      <c r="UKV73" s="68"/>
      <c r="UKW73" s="68"/>
      <c r="UKX73" s="69"/>
      <c r="UKZ73" s="64"/>
      <c r="ULA73" s="67"/>
      <c r="ULB73" s="67"/>
      <c r="ULC73" s="68"/>
      <c r="ULD73" s="68"/>
      <c r="ULE73" s="68"/>
      <c r="ULF73" s="69"/>
      <c r="ULH73" s="64"/>
      <c r="ULI73" s="67"/>
      <c r="ULJ73" s="67"/>
      <c r="ULK73" s="68"/>
      <c r="ULL73" s="68"/>
      <c r="ULM73" s="68"/>
      <c r="ULN73" s="69"/>
      <c r="ULP73" s="64"/>
      <c r="ULQ73" s="67"/>
      <c r="ULR73" s="67"/>
      <c r="ULS73" s="68"/>
      <c r="ULT73" s="68"/>
      <c r="ULU73" s="68"/>
      <c r="ULV73" s="69"/>
      <c r="ULX73" s="64"/>
      <c r="ULY73" s="67"/>
      <c r="ULZ73" s="67"/>
      <c r="UMA73" s="68"/>
      <c r="UMB73" s="68"/>
      <c r="UMC73" s="68"/>
      <c r="UMD73" s="69"/>
      <c r="UMF73" s="64"/>
      <c r="UMG73" s="67"/>
      <c r="UMH73" s="67"/>
      <c r="UMI73" s="68"/>
      <c r="UMJ73" s="68"/>
      <c r="UMK73" s="68"/>
      <c r="UML73" s="69"/>
      <c r="UMN73" s="64"/>
      <c r="UMO73" s="67"/>
      <c r="UMP73" s="67"/>
      <c r="UMQ73" s="68"/>
      <c r="UMR73" s="68"/>
      <c r="UMS73" s="68"/>
      <c r="UMT73" s="69"/>
      <c r="UMV73" s="64"/>
      <c r="UMW73" s="67"/>
      <c r="UMX73" s="67"/>
      <c r="UMY73" s="68"/>
      <c r="UMZ73" s="68"/>
      <c r="UNA73" s="68"/>
      <c r="UNB73" s="69"/>
      <c r="UND73" s="64"/>
      <c r="UNE73" s="67"/>
      <c r="UNF73" s="67"/>
      <c r="UNG73" s="68"/>
      <c r="UNH73" s="68"/>
      <c r="UNI73" s="68"/>
      <c r="UNJ73" s="69"/>
      <c r="UNL73" s="64"/>
      <c r="UNM73" s="67"/>
      <c r="UNN73" s="67"/>
      <c r="UNO73" s="68"/>
      <c r="UNP73" s="68"/>
      <c r="UNQ73" s="68"/>
      <c r="UNR73" s="69"/>
      <c r="UNT73" s="64"/>
      <c r="UNU73" s="67"/>
      <c r="UNV73" s="67"/>
      <c r="UNW73" s="68"/>
      <c r="UNX73" s="68"/>
      <c r="UNY73" s="68"/>
      <c r="UNZ73" s="69"/>
      <c r="UOB73" s="64"/>
      <c r="UOC73" s="67"/>
      <c r="UOD73" s="67"/>
      <c r="UOE73" s="68"/>
      <c r="UOF73" s="68"/>
      <c r="UOG73" s="68"/>
      <c r="UOH73" s="69"/>
      <c r="UOJ73" s="64"/>
      <c r="UOK73" s="67"/>
      <c r="UOL73" s="67"/>
      <c r="UOM73" s="68"/>
      <c r="UON73" s="68"/>
      <c r="UOO73" s="68"/>
      <c r="UOP73" s="69"/>
      <c r="UOR73" s="64"/>
      <c r="UOS73" s="67"/>
      <c r="UOT73" s="67"/>
      <c r="UOU73" s="68"/>
      <c r="UOV73" s="68"/>
      <c r="UOW73" s="68"/>
      <c r="UOX73" s="69"/>
      <c r="UOZ73" s="64"/>
      <c r="UPA73" s="67"/>
      <c r="UPB73" s="67"/>
      <c r="UPC73" s="68"/>
      <c r="UPD73" s="68"/>
      <c r="UPE73" s="68"/>
      <c r="UPF73" s="69"/>
      <c r="UPH73" s="64"/>
      <c r="UPI73" s="67"/>
      <c r="UPJ73" s="67"/>
      <c r="UPK73" s="68"/>
      <c r="UPL73" s="68"/>
      <c r="UPM73" s="68"/>
      <c r="UPN73" s="69"/>
      <c r="UPP73" s="64"/>
      <c r="UPQ73" s="67"/>
      <c r="UPR73" s="67"/>
      <c r="UPS73" s="68"/>
      <c r="UPT73" s="68"/>
      <c r="UPU73" s="68"/>
      <c r="UPV73" s="69"/>
      <c r="UPX73" s="64"/>
      <c r="UPY73" s="67"/>
      <c r="UPZ73" s="67"/>
      <c r="UQA73" s="68"/>
      <c r="UQB73" s="68"/>
      <c r="UQC73" s="68"/>
      <c r="UQD73" s="69"/>
      <c r="UQF73" s="64"/>
      <c r="UQG73" s="67"/>
      <c r="UQH73" s="67"/>
      <c r="UQI73" s="68"/>
      <c r="UQJ73" s="68"/>
      <c r="UQK73" s="68"/>
      <c r="UQL73" s="69"/>
      <c r="UQN73" s="64"/>
      <c r="UQO73" s="67"/>
      <c r="UQP73" s="67"/>
      <c r="UQQ73" s="68"/>
      <c r="UQR73" s="68"/>
      <c r="UQS73" s="68"/>
      <c r="UQT73" s="69"/>
      <c r="UQV73" s="64"/>
      <c r="UQW73" s="67"/>
      <c r="UQX73" s="67"/>
      <c r="UQY73" s="68"/>
      <c r="UQZ73" s="68"/>
      <c r="URA73" s="68"/>
      <c r="URB73" s="69"/>
      <c r="URD73" s="64"/>
      <c r="URE73" s="67"/>
      <c r="URF73" s="67"/>
      <c r="URG73" s="68"/>
      <c r="URH73" s="68"/>
      <c r="URI73" s="68"/>
      <c r="URJ73" s="69"/>
      <c r="URL73" s="64"/>
      <c r="URM73" s="67"/>
      <c r="URN73" s="67"/>
      <c r="URO73" s="68"/>
      <c r="URP73" s="68"/>
      <c r="URQ73" s="68"/>
      <c r="URR73" s="69"/>
      <c r="URT73" s="64"/>
      <c r="URU73" s="67"/>
      <c r="URV73" s="67"/>
      <c r="URW73" s="68"/>
      <c r="URX73" s="68"/>
      <c r="URY73" s="68"/>
      <c r="URZ73" s="69"/>
      <c r="USB73" s="64"/>
      <c r="USC73" s="67"/>
      <c r="USD73" s="67"/>
      <c r="USE73" s="68"/>
      <c r="USF73" s="68"/>
      <c r="USG73" s="68"/>
      <c r="USH73" s="69"/>
      <c r="USJ73" s="64"/>
      <c r="USK73" s="67"/>
      <c r="USL73" s="67"/>
      <c r="USM73" s="68"/>
      <c r="USN73" s="68"/>
      <c r="USO73" s="68"/>
      <c r="USP73" s="69"/>
      <c r="USR73" s="64"/>
      <c r="USS73" s="67"/>
      <c r="UST73" s="67"/>
      <c r="USU73" s="68"/>
      <c r="USV73" s="68"/>
      <c r="USW73" s="68"/>
      <c r="USX73" s="69"/>
      <c r="USZ73" s="64"/>
      <c r="UTA73" s="67"/>
      <c r="UTB73" s="67"/>
      <c r="UTC73" s="68"/>
      <c r="UTD73" s="68"/>
      <c r="UTE73" s="68"/>
      <c r="UTF73" s="69"/>
      <c r="UTH73" s="64"/>
      <c r="UTI73" s="67"/>
      <c r="UTJ73" s="67"/>
      <c r="UTK73" s="68"/>
      <c r="UTL73" s="68"/>
      <c r="UTM73" s="68"/>
      <c r="UTN73" s="69"/>
      <c r="UTP73" s="64"/>
      <c r="UTQ73" s="67"/>
      <c r="UTR73" s="67"/>
      <c r="UTS73" s="68"/>
      <c r="UTT73" s="68"/>
      <c r="UTU73" s="68"/>
      <c r="UTV73" s="69"/>
      <c r="UTX73" s="64"/>
      <c r="UTY73" s="67"/>
      <c r="UTZ73" s="67"/>
      <c r="UUA73" s="68"/>
      <c r="UUB73" s="68"/>
      <c r="UUC73" s="68"/>
      <c r="UUD73" s="69"/>
      <c r="UUF73" s="64"/>
      <c r="UUG73" s="67"/>
      <c r="UUH73" s="67"/>
      <c r="UUI73" s="68"/>
      <c r="UUJ73" s="68"/>
      <c r="UUK73" s="68"/>
      <c r="UUL73" s="69"/>
      <c r="UUN73" s="64"/>
      <c r="UUO73" s="67"/>
      <c r="UUP73" s="67"/>
      <c r="UUQ73" s="68"/>
      <c r="UUR73" s="68"/>
      <c r="UUS73" s="68"/>
      <c r="UUT73" s="69"/>
      <c r="UUV73" s="64"/>
      <c r="UUW73" s="67"/>
      <c r="UUX73" s="67"/>
      <c r="UUY73" s="68"/>
      <c r="UUZ73" s="68"/>
      <c r="UVA73" s="68"/>
      <c r="UVB73" s="69"/>
      <c r="UVD73" s="64"/>
      <c r="UVE73" s="67"/>
      <c r="UVF73" s="67"/>
      <c r="UVG73" s="68"/>
      <c r="UVH73" s="68"/>
      <c r="UVI73" s="68"/>
      <c r="UVJ73" s="69"/>
      <c r="UVL73" s="64"/>
      <c r="UVM73" s="67"/>
      <c r="UVN73" s="67"/>
      <c r="UVO73" s="68"/>
      <c r="UVP73" s="68"/>
      <c r="UVQ73" s="68"/>
      <c r="UVR73" s="69"/>
      <c r="UVT73" s="64"/>
      <c r="UVU73" s="67"/>
      <c r="UVV73" s="67"/>
      <c r="UVW73" s="68"/>
      <c r="UVX73" s="68"/>
      <c r="UVY73" s="68"/>
      <c r="UVZ73" s="69"/>
      <c r="UWB73" s="64"/>
      <c r="UWC73" s="67"/>
      <c r="UWD73" s="67"/>
      <c r="UWE73" s="68"/>
      <c r="UWF73" s="68"/>
      <c r="UWG73" s="68"/>
      <c r="UWH73" s="69"/>
      <c r="UWJ73" s="64"/>
      <c r="UWK73" s="67"/>
      <c r="UWL73" s="67"/>
      <c r="UWM73" s="68"/>
      <c r="UWN73" s="68"/>
      <c r="UWO73" s="68"/>
      <c r="UWP73" s="69"/>
      <c r="UWR73" s="64"/>
      <c r="UWS73" s="67"/>
      <c r="UWT73" s="67"/>
      <c r="UWU73" s="68"/>
      <c r="UWV73" s="68"/>
      <c r="UWW73" s="68"/>
      <c r="UWX73" s="69"/>
      <c r="UWZ73" s="64"/>
      <c r="UXA73" s="67"/>
      <c r="UXB73" s="67"/>
      <c r="UXC73" s="68"/>
      <c r="UXD73" s="68"/>
      <c r="UXE73" s="68"/>
      <c r="UXF73" s="69"/>
      <c r="UXH73" s="64"/>
      <c r="UXI73" s="67"/>
      <c r="UXJ73" s="67"/>
      <c r="UXK73" s="68"/>
      <c r="UXL73" s="68"/>
      <c r="UXM73" s="68"/>
      <c r="UXN73" s="69"/>
      <c r="UXP73" s="64"/>
      <c r="UXQ73" s="67"/>
      <c r="UXR73" s="67"/>
      <c r="UXS73" s="68"/>
      <c r="UXT73" s="68"/>
      <c r="UXU73" s="68"/>
      <c r="UXV73" s="69"/>
      <c r="UXX73" s="64"/>
      <c r="UXY73" s="67"/>
      <c r="UXZ73" s="67"/>
      <c r="UYA73" s="68"/>
      <c r="UYB73" s="68"/>
      <c r="UYC73" s="68"/>
      <c r="UYD73" s="69"/>
      <c r="UYF73" s="64"/>
      <c r="UYG73" s="67"/>
      <c r="UYH73" s="67"/>
      <c r="UYI73" s="68"/>
      <c r="UYJ73" s="68"/>
      <c r="UYK73" s="68"/>
      <c r="UYL73" s="69"/>
      <c r="UYN73" s="64"/>
      <c r="UYO73" s="67"/>
      <c r="UYP73" s="67"/>
      <c r="UYQ73" s="68"/>
      <c r="UYR73" s="68"/>
      <c r="UYS73" s="68"/>
      <c r="UYT73" s="69"/>
      <c r="UYV73" s="64"/>
      <c r="UYW73" s="67"/>
      <c r="UYX73" s="67"/>
      <c r="UYY73" s="68"/>
      <c r="UYZ73" s="68"/>
      <c r="UZA73" s="68"/>
      <c r="UZB73" s="69"/>
      <c r="UZD73" s="64"/>
      <c r="UZE73" s="67"/>
      <c r="UZF73" s="67"/>
      <c r="UZG73" s="68"/>
      <c r="UZH73" s="68"/>
      <c r="UZI73" s="68"/>
      <c r="UZJ73" s="69"/>
      <c r="UZL73" s="64"/>
      <c r="UZM73" s="67"/>
      <c r="UZN73" s="67"/>
      <c r="UZO73" s="68"/>
      <c r="UZP73" s="68"/>
      <c r="UZQ73" s="68"/>
      <c r="UZR73" s="69"/>
      <c r="UZT73" s="64"/>
      <c r="UZU73" s="67"/>
      <c r="UZV73" s="67"/>
      <c r="UZW73" s="68"/>
      <c r="UZX73" s="68"/>
      <c r="UZY73" s="68"/>
      <c r="UZZ73" s="69"/>
      <c r="VAB73" s="64"/>
      <c r="VAC73" s="67"/>
      <c r="VAD73" s="67"/>
      <c r="VAE73" s="68"/>
      <c r="VAF73" s="68"/>
      <c r="VAG73" s="68"/>
      <c r="VAH73" s="69"/>
      <c r="VAJ73" s="64"/>
      <c r="VAK73" s="67"/>
      <c r="VAL73" s="67"/>
      <c r="VAM73" s="68"/>
      <c r="VAN73" s="68"/>
      <c r="VAO73" s="68"/>
      <c r="VAP73" s="69"/>
      <c r="VAR73" s="64"/>
      <c r="VAS73" s="67"/>
      <c r="VAT73" s="67"/>
      <c r="VAU73" s="68"/>
      <c r="VAV73" s="68"/>
      <c r="VAW73" s="68"/>
      <c r="VAX73" s="69"/>
      <c r="VAZ73" s="64"/>
      <c r="VBA73" s="67"/>
      <c r="VBB73" s="67"/>
      <c r="VBC73" s="68"/>
      <c r="VBD73" s="68"/>
      <c r="VBE73" s="68"/>
      <c r="VBF73" s="69"/>
      <c r="VBH73" s="64"/>
      <c r="VBI73" s="67"/>
      <c r="VBJ73" s="67"/>
      <c r="VBK73" s="68"/>
      <c r="VBL73" s="68"/>
      <c r="VBM73" s="68"/>
      <c r="VBN73" s="69"/>
      <c r="VBP73" s="64"/>
      <c r="VBQ73" s="67"/>
      <c r="VBR73" s="67"/>
      <c r="VBS73" s="68"/>
      <c r="VBT73" s="68"/>
      <c r="VBU73" s="68"/>
      <c r="VBV73" s="69"/>
      <c r="VBX73" s="64"/>
      <c r="VBY73" s="67"/>
      <c r="VBZ73" s="67"/>
      <c r="VCA73" s="68"/>
      <c r="VCB73" s="68"/>
      <c r="VCC73" s="68"/>
      <c r="VCD73" s="69"/>
      <c r="VCF73" s="64"/>
      <c r="VCG73" s="67"/>
      <c r="VCH73" s="67"/>
      <c r="VCI73" s="68"/>
      <c r="VCJ73" s="68"/>
      <c r="VCK73" s="68"/>
      <c r="VCL73" s="69"/>
      <c r="VCN73" s="64"/>
      <c r="VCO73" s="67"/>
      <c r="VCP73" s="67"/>
      <c r="VCQ73" s="68"/>
      <c r="VCR73" s="68"/>
      <c r="VCS73" s="68"/>
      <c r="VCT73" s="69"/>
      <c r="VCV73" s="64"/>
      <c r="VCW73" s="67"/>
      <c r="VCX73" s="67"/>
      <c r="VCY73" s="68"/>
      <c r="VCZ73" s="68"/>
      <c r="VDA73" s="68"/>
      <c r="VDB73" s="69"/>
      <c r="VDD73" s="64"/>
      <c r="VDE73" s="67"/>
      <c r="VDF73" s="67"/>
      <c r="VDG73" s="68"/>
      <c r="VDH73" s="68"/>
      <c r="VDI73" s="68"/>
      <c r="VDJ73" s="69"/>
      <c r="VDL73" s="64"/>
      <c r="VDM73" s="67"/>
      <c r="VDN73" s="67"/>
      <c r="VDO73" s="68"/>
      <c r="VDP73" s="68"/>
      <c r="VDQ73" s="68"/>
      <c r="VDR73" s="69"/>
      <c r="VDT73" s="64"/>
      <c r="VDU73" s="67"/>
      <c r="VDV73" s="67"/>
      <c r="VDW73" s="68"/>
      <c r="VDX73" s="68"/>
      <c r="VDY73" s="68"/>
      <c r="VDZ73" s="69"/>
      <c r="VEB73" s="64"/>
      <c r="VEC73" s="67"/>
      <c r="VED73" s="67"/>
      <c r="VEE73" s="68"/>
      <c r="VEF73" s="68"/>
      <c r="VEG73" s="68"/>
      <c r="VEH73" s="69"/>
      <c r="VEJ73" s="64"/>
      <c r="VEK73" s="67"/>
      <c r="VEL73" s="67"/>
      <c r="VEM73" s="68"/>
      <c r="VEN73" s="68"/>
      <c r="VEO73" s="68"/>
      <c r="VEP73" s="69"/>
      <c r="VER73" s="64"/>
      <c r="VES73" s="67"/>
      <c r="VET73" s="67"/>
      <c r="VEU73" s="68"/>
      <c r="VEV73" s="68"/>
      <c r="VEW73" s="68"/>
      <c r="VEX73" s="69"/>
      <c r="VEZ73" s="64"/>
      <c r="VFA73" s="67"/>
      <c r="VFB73" s="67"/>
      <c r="VFC73" s="68"/>
      <c r="VFD73" s="68"/>
      <c r="VFE73" s="68"/>
      <c r="VFF73" s="69"/>
      <c r="VFH73" s="64"/>
      <c r="VFI73" s="67"/>
      <c r="VFJ73" s="67"/>
      <c r="VFK73" s="68"/>
      <c r="VFL73" s="68"/>
      <c r="VFM73" s="68"/>
      <c r="VFN73" s="69"/>
      <c r="VFP73" s="64"/>
      <c r="VFQ73" s="67"/>
      <c r="VFR73" s="67"/>
      <c r="VFS73" s="68"/>
      <c r="VFT73" s="68"/>
      <c r="VFU73" s="68"/>
      <c r="VFV73" s="69"/>
      <c r="VFX73" s="64"/>
      <c r="VFY73" s="67"/>
      <c r="VFZ73" s="67"/>
      <c r="VGA73" s="68"/>
      <c r="VGB73" s="68"/>
      <c r="VGC73" s="68"/>
      <c r="VGD73" s="69"/>
      <c r="VGF73" s="64"/>
      <c r="VGG73" s="67"/>
      <c r="VGH73" s="67"/>
      <c r="VGI73" s="68"/>
      <c r="VGJ73" s="68"/>
      <c r="VGK73" s="68"/>
      <c r="VGL73" s="69"/>
      <c r="VGN73" s="64"/>
      <c r="VGO73" s="67"/>
      <c r="VGP73" s="67"/>
      <c r="VGQ73" s="68"/>
      <c r="VGR73" s="68"/>
      <c r="VGS73" s="68"/>
      <c r="VGT73" s="69"/>
      <c r="VGV73" s="64"/>
      <c r="VGW73" s="67"/>
      <c r="VGX73" s="67"/>
      <c r="VGY73" s="68"/>
      <c r="VGZ73" s="68"/>
      <c r="VHA73" s="68"/>
      <c r="VHB73" s="69"/>
      <c r="VHD73" s="64"/>
      <c r="VHE73" s="67"/>
      <c r="VHF73" s="67"/>
      <c r="VHG73" s="68"/>
      <c r="VHH73" s="68"/>
      <c r="VHI73" s="68"/>
      <c r="VHJ73" s="69"/>
      <c r="VHL73" s="64"/>
      <c r="VHM73" s="67"/>
      <c r="VHN73" s="67"/>
      <c r="VHO73" s="68"/>
      <c r="VHP73" s="68"/>
      <c r="VHQ73" s="68"/>
      <c r="VHR73" s="69"/>
      <c r="VHT73" s="64"/>
      <c r="VHU73" s="67"/>
      <c r="VHV73" s="67"/>
      <c r="VHW73" s="68"/>
      <c r="VHX73" s="68"/>
      <c r="VHY73" s="68"/>
      <c r="VHZ73" s="69"/>
      <c r="VIB73" s="64"/>
      <c r="VIC73" s="67"/>
      <c r="VID73" s="67"/>
      <c r="VIE73" s="68"/>
      <c r="VIF73" s="68"/>
      <c r="VIG73" s="68"/>
      <c r="VIH73" s="69"/>
      <c r="VIJ73" s="64"/>
      <c r="VIK73" s="67"/>
      <c r="VIL73" s="67"/>
      <c r="VIM73" s="68"/>
      <c r="VIN73" s="68"/>
      <c r="VIO73" s="68"/>
      <c r="VIP73" s="69"/>
      <c r="VIR73" s="64"/>
      <c r="VIS73" s="67"/>
      <c r="VIT73" s="67"/>
      <c r="VIU73" s="68"/>
      <c r="VIV73" s="68"/>
      <c r="VIW73" s="68"/>
      <c r="VIX73" s="69"/>
      <c r="VIZ73" s="64"/>
      <c r="VJA73" s="67"/>
      <c r="VJB73" s="67"/>
      <c r="VJC73" s="68"/>
      <c r="VJD73" s="68"/>
      <c r="VJE73" s="68"/>
      <c r="VJF73" s="69"/>
      <c r="VJH73" s="64"/>
      <c r="VJI73" s="67"/>
      <c r="VJJ73" s="67"/>
      <c r="VJK73" s="68"/>
      <c r="VJL73" s="68"/>
      <c r="VJM73" s="68"/>
      <c r="VJN73" s="69"/>
      <c r="VJP73" s="64"/>
      <c r="VJQ73" s="67"/>
      <c r="VJR73" s="67"/>
      <c r="VJS73" s="68"/>
      <c r="VJT73" s="68"/>
      <c r="VJU73" s="68"/>
      <c r="VJV73" s="69"/>
      <c r="VJX73" s="64"/>
      <c r="VJY73" s="67"/>
      <c r="VJZ73" s="67"/>
      <c r="VKA73" s="68"/>
      <c r="VKB73" s="68"/>
      <c r="VKC73" s="68"/>
      <c r="VKD73" s="69"/>
      <c r="VKF73" s="64"/>
      <c r="VKG73" s="67"/>
      <c r="VKH73" s="67"/>
      <c r="VKI73" s="68"/>
      <c r="VKJ73" s="68"/>
      <c r="VKK73" s="68"/>
      <c r="VKL73" s="69"/>
      <c r="VKN73" s="64"/>
      <c r="VKO73" s="67"/>
      <c r="VKP73" s="67"/>
      <c r="VKQ73" s="68"/>
      <c r="VKR73" s="68"/>
      <c r="VKS73" s="68"/>
      <c r="VKT73" s="69"/>
      <c r="VKV73" s="64"/>
      <c r="VKW73" s="67"/>
      <c r="VKX73" s="67"/>
      <c r="VKY73" s="68"/>
      <c r="VKZ73" s="68"/>
      <c r="VLA73" s="68"/>
      <c r="VLB73" s="69"/>
      <c r="VLD73" s="64"/>
      <c r="VLE73" s="67"/>
      <c r="VLF73" s="67"/>
      <c r="VLG73" s="68"/>
      <c r="VLH73" s="68"/>
      <c r="VLI73" s="68"/>
      <c r="VLJ73" s="69"/>
      <c r="VLL73" s="64"/>
      <c r="VLM73" s="67"/>
      <c r="VLN73" s="67"/>
      <c r="VLO73" s="68"/>
      <c r="VLP73" s="68"/>
      <c r="VLQ73" s="68"/>
      <c r="VLR73" s="69"/>
      <c r="VLT73" s="64"/>
      <c r="VLU73" s="67"/>
      <c r="VLV73" s="67"/>
      <c r="VLW73" s="68"/>
      <c r="VLX73" s="68"/>
      <c r="VLY73" s="68"/>
      <c r="VLZ73" s="69"/>
      <c r="VMB73" s="64"/>
      <c r="VMC73" s="67"/>
      <c r="VMD73" s="67"/>
      <c r="VME73" s="68"/>
      <c r="VMF73" s="68"/>
      <c r="VMG73" s="68"/>
      <c r="VMH73" s="69"/>
      <c r="VMJ73" s="64"/>
      <c r="VMK73" s="67"/>
      <c r="VML73" s="67"/>
      <c r="VMM73" s="68"/>
      <c r="VMN73" s="68"/>
      <c r="VMO73" s="68"/>
      <c r="VMP73" s="69"/>
      <c r="VMR73" s="64"/>
      <c r="VMS73" s="67"/>
      <c r="VMT73" s="67"/>
      <c r="VMU73" s="68"/>
      <c r="VMV73" s="68"/>
      <c r="VMW73" s="68"/>
      <c r="VMX73" s="69"/>
      <c r="VMZ73" s="64"/>
      <c r="VNA73" s="67"/>
      <c r="VNB73" s="67"/>
      <c r="VNC73" s="68"/>
      <c r="VND73" s="68"/>
      <c r="VNE73" s="68"/>
      <c r="VNF73" s="69"/>
      <c r="VNH73" s="64"/>
      <c r="VNI73" s="67"/>
      <c r="VNJ73" s="67"/>
      <c r="VNK73" s="68"/>
      <c r="VNL73" s="68"/>
      <c r="VNM73" s="68"/>
      <c r="VNN73" s="69"/>
      <c r="VNP73" s="64"/>
      <c r="VNQ73" s="67"/>
      <c r="VNR73" s="67"/>
      <c r="VNS73" s="68"/>
      <c r="VNT73" s="68"/>
      <c r="VNU73" s="68"/>
      <c r="VNV73" s="69"/>
      <c r="VNX73" s="64"/>
      <c r="VNY73" s="67"/>
      <c r="VNZ73" s="67"/>
      <c r="VOA73" s="68"/>
      <c r="VOB73" s="68"/>
      <c r="VOC73" s="68"/>
      <c r="VOD73" s="69"/>
      <c r="VOF73" s="64"/>
      <c r="VOG73" s="67"/>
      <c r="VOH73" s="67"/>
      <c r="VOI73" s="68"/>
      <c r="VOJ73" s="68"/>
      <c r="VOK73" s="68"/>
      <c r="VOL73" s="69"/>
      <c r="VON73" s="64"/>
      <c r="VOO73" s="67"/>
      <c r="VOP73" s="67"/>
      <c r="VOQ73" s="68"/>
      <c r="VOR73" s="68"/>
      <c r="VOS73" s="68"/>
      <c r="VOT73" s="69"/>
      <c r="VOV73" s="64"/>
      <c r="VOW73" s="67"/>
      <c r="VOX73" s="67"/>
      <c r="VOY73" s="68"/>
      <c r="VOZ73" s="68"/>
      <c r="VPA73" s="68"/>
      <c r="VPB73" s="69"/>
      <c r="VPD73" s="64"/>
      <c r="VPE73" s="67"/>
      <c r="VPF73" s="67"/>
      <c r="VPG73" s="68"/>
      <c r="VPH73" s="68"/>
      <c r="VPI73" s="68"/>
      <c r="VPJ73" s="69"/>
      <c r="VPL73" s="64"/>
      <c r="VPM73" s="67"/>
      <c r="VPN73" s="67"/>
      <c r="VPO73" s="68"/>
      <c r="VPP73" s="68"/>
      <c r="VPQ73" s="68"/>
      <c r="VPR73" s="69"/>
      <c r="VPT73" s="64"/>
      <c r="VPU73" s="67"/>
      <c r="VPV73" s="67"/>
      <c r="VPW73" s="68"/>
      <c r="VPX73" s="68"/>
      <c r="VPY73" s="68"/>
      <c r="VPZ73" s="69"/>
      <c r="VQB73" s="64"/>
      <c r="VQC73" s="67"/>
      <c r="VQD73" s="67"/>
      <c r="VQE73" s="68"/>
      <c r="VQF73" s="68"/>
      <c r="VQG73" s="68"/>
      <c r="VQH73" s="69"/>
      <c r="VQJ73" s="64"/>
      <c r="VQK73" s="67"/>
      <c r="VQL73" s="67"/>
      <c r="VQM73" s="68"/>
      <c r="VQN73" s="68"/>
      <c r="VQO73" s="68"/>
      <c r="VQP73" s="69"/>
      <c r="VQR73" s="64"/>
      <c r="VQS73" s="67"/>
      <c r="VQT73" s="67"/>
      <c r="VQU73" s="68"/>
      <c r="VQV73" s="68"/>
      <c r="VQW73" s="68"/>
      <c r="VQX73" s="69"/>
      <c r="VQZ73" s="64"/>
      <c r="VRA73" s="67"/>
      <c r="VRB73" s="67"/>
      <c r="VRC73" s="68"/>
      <c r="VRD73" s="68"/>
      <c r="VRE73" s="68"/>
      <c r="VRF73" s="69"/>
      <c r="VRH73" s="64"/>
      <c r="VRI73" s="67"/>
      <c r="VRJ73" s="67"/>
      <c r="VRK73" s="68"/>
      <c r="VRL73" s="68"/>
      <c r="VRM73" s="68"/>
      <c r="VRN73" s="69"/>
      <c r="VRP73" s="64"/>
      <c r="VRQ73" s="67"/>
      <c r="VRR73" s="67"/>
      <c r="VRS73" s="68"/>
      <c r="VRT73" s="68"/>
      <c r="VRU73" s="68"/>
      <c r="VRV73" s="69"/>
      <c r="VRX73" s="64"/>
      <c r="VRY73" s="67"/>
      <c r="VRZ73" s="67"/>
      <c r="VSA73" s="68"/>
      <c r="VSB73" s="68"/>
      <c r="VSC73" s="68"/>
      <c r="VSD73" s="69"/>
      <c r="VSF73" s="64"/>
      <c r="VSG73" s="67"/>
      <c r="VSH73" s="67"/>
      <c r="VSI73" s="68"/>
      <c r="VSJ73" s="68"/>
      <c r="VSK73" s="68"/>
      <c r="VSL73" s="69"/>
      <c r="VSN73" s="64"/>
      <c r="VSO73" s="67"/>
      <c r="VSP73" s="67"/>
      <c r="VSQ73" s="68"/>
      <c r="VSR73" s="68"/>
      <c r="VSS73" s="68"/>
      <c r="VST73" s="69"/>
      <c r="VSV73" s="64"/>
      <c r="VSW73" s="67"/>
      <c r="VSX73" s="67"/>
      <c r="VSY73" s="68"/>
      <c r="VSZ73" s="68"/>
      <c r="VTA73" s="68"/>
      <c r="VTB73" s="69"/>
      <c r="VTD73" s="64"/>
      <c r="VTE73" s="67"/>
      <c r="VTF73" s="67"/>
      <c r="VTG73" s="68"/>
      <c r="VTH73" s="68"/>
      <c r="VTI73" s="68"/>
      <c r="VTJ73" s="69"/>
      <c r="VTL73" s="64"/>
      <c r="VTM73" s="67"/>
      <c r="VTN73" s="67"/>
      <c r="VTO73" s="68"/>
      <c r="VTP73" s="68"/>
      <c r="VTQ73" s="68"/>
      <c r="VTR73" s="69"/>
      <c r="VTT73" s="64"/>
      <c r="VTU73" s="67"/>
      <c r="VTV73" s="67"/>
      <c r="VTW73" s="68"/>
      <c r="VTX73" s="68"/>
      <c r="VTY73" s="68"/>
      <c r="VTZ73" s="69"/>
      <c r="VUB73" s="64"/>
      <c r="VUC73" s="67"/>
      <c r="VUD73" s="67"/>
      <c r="VUE73" s="68"/>
      <c r="VUF73" s="68"/>
      <c r="VUG73" s="68"/>
      <c r="VUH73" s="69"/>
      <c r="VUJ73" s="64"/>
      <c r="VUK73" s="67"/>
      <c r="VUL73" s="67"/>
      <c r="VUM73" s="68"/>
      <c r="VUN73" s="68"/>
      <c r="VUO73" s="68"/>
      <c r="VUP73" s="69"/>
      <c r="VUR73" s="64"/>
      <c r="VUS73" s="67"/>
      <c r="VUT73" s="67"/>
      <c r="VUU73" s="68"/>
      <c r="VUV73" s="68"/>
      <c r="VUW73" s="68"/>
      <c r="VUX73" s="69"/>
      <c r="VUZ73" s="64"/>
      <c r="VVA73" s="67"/>
      <c r="VVB73" s="67"/>
      <c r="VVC73" s="68"/>
      <c r="VVD73" s="68"/>
      <c r="VVE73" s="68"/>
      <c r="VVF73" s="69"/>
      <c r="VVH73" s="64"/>
      <c r="VVI73" s="67"/>
      <c r="VVJ73" s="67"/>
      <c r="VVK73" s="68"/>
      <c r="VVL73" s="68"/>
      <c r="VVM73" s="68"/>
      <c r="VVN73" s="69"/>
      <c r="VVP73" s="64"/>
      <c r="VVQ73" s="67"/>
      <c r="VVR73" s="67"/>
      <c r="VVS73" s="68"/>
      <c r="VVT73" s="68"/>
      <c r="VVU73" s="68"/>
      <c r="VVV73" s="69"/>
      <c r="VVX73" s="64"/>
      <c r="VVY73" s="67"/>
      <c r="VVZ73" s="67"/>
      <c r="VWA73" s="68"/>
      <c r="VWB73" s="68"/>
      <c r="VWC73" s="68"/>
      <c r="VWD73" s="69"/>
      <c r="VWF73" s="64"/>
      <c r="VWG73" s="67"/>
      <c r="VWH73" s="67"/>
      <c r="VWI73" s="68"/>
      <c r="VWJ73" s="68"/>
      <c r="VWK73" s="68"/>
      <c r="VWL73" s="69"/>
      <c r="VWN73" s="64"/>
      <c r="VWO73" s="67"/>
      <c r="VWP73" s="67"/>
      <c r="VWQ73" s="68"/>
      <c r="VWR73" s="68"/>
      <c r="VWS73" s="68"/>
      <c r="VWT73" s="69"/>
      <c r="VWV73" s="64"/>
      <c r="VWW73" s="67"/>
      <c r="VWX73" s="67"/>
      <c r="VWY73" s="68"/>
      <c r="VWZ73" s="68"/>
      <c r="VXA73" s="68"/>
      <c r="VXB73" s="69"/>
      <c r="VXD73" s="64"/>
      <c r="VXE73" s="67"/>
      <c r="VXF73" s="67"/>
      <c r="VXG73" s="68"/>
      <c r="VXH73" s="68"/>
      <c r="VXI73" s="68"/>
      <c r="VXJ73" s="69"/>
      <c r="VXL73" s="64"/>
      <c r="VXM73" s="67"/>
      <c r="VXN73" s="67"/>
      <c r="VXO73" s="68"/>
      <c r="VXP73" s="68"/>
      <c r="VXQ73" s="68"/>
      <c r="VXR73" s="69"/>
      <c r="VXT73" s="64"/>
      <c r="VXU73" s="67"/>
      <c r="VXV73" s="67"/>
      <c r="VXW73" s="68"/>
      <c r="VXX73" s="68"/>
      <c r="VXY73" s="68"/>
      <c r="VXZ73" s="69"/>
      <c r="VYB73" s="64"/>
      <c r="VYC73" s="67"/>
      <c r="VYD73" s="67"/>
      <c r="VYE73" s="68"/>
      <c r="VYF73" s="68"/>
      <c r="VYG73" s="68"/>
      <c r="VYH73" s="69"/>
      <c r="VYJ73" s="64"/>
      <c r="VYK73" s="67"/>
      <c r="VYL73" s="67"/>
      <c r="VYM73" s="68"/>
      <c r="VYN73" s="68"/>
      <c r="VYO73" s="68"/>
      <c r="VYP73" s="69"/>
      <c r="VYR73" s="64"/>
      <c r="VYS73" s="67"/>
      <c r="VYT73" s="67"/>
      <c r="VYU73" s="68"/>
      <c r="VYV73" s="68"/>
      <c r="VYW73" s="68"/>
      <c r="VYX73" s="69"/>
      <c r="VYZ73" s="64"/>
      <c r="VZA73" s="67"/>
      <c r="VZB73" s="67"/>
      <c r="VZC73" s="68"/>
      <c r="VZD73" s="68"/>
      <c r="VZE73" s="68"/>
      <c r="VZF73" s="69"/>
      <c r="VZH73" s="64"/>
      <c r="VZI73" s="67"/>
      <c r="VZJ73" s="67"/>
      <c r="VZK73" s="68"/>
      <c r="VZL73" s="68"/>
      <c r="VZM73" s="68"/>
      <c r="VZN73" s="69"/>
      <c r="VZP73" s="64"/>
      <c r="VZQ73" s="67"/>
      <c r="VZR73" s="67"/>
      <c r="VZS73" s="68"/>
      <c r="VZT73" s="68"/>
      <c r="VZU73" s="68"/>
      <c r="VZV73" s="69"/>
      <c r="VZX73" s="64"/>
      <c r="VZY73" s="67"/>
      <c r="VZZ73" s="67"/>
      <c r="WAA73" s="68"/>
      <c r="WAB73" s="68"/>
      <c r="WAC73" s="68"/>
      <c r="WAD73" s="69"/>
      <c r="WAF73" s="64"/>
      <c r="WAG73" s="67"/>
      <c r="WAH73" s="67"/>
      <c r="WAI73" s="68"/>
      <c r="WAJ73" s="68"/>
      <c r="WAK73" s="68"/>
      <c r="WAL73" s="69"/>
      <c r="WAN73" s="64"/>
      <c r="WAO73" s="67"/>
      <c r="WAP73" s="67"/>
      <c r="WAQ73" s="68"/>
      <c r="WAR73" s="68"/>
      <c r="WAS73" s="68"/>
      <c r="WAT73" s="69"/>
      <c r="WAV73" s="64"/>
      <c r="WAW73" s="67"/>
      <c r="WAX73" s="67"/>
      <c r="WAY73" s="68"/>
      <c r="WAZ73" s="68"/>
      <c r="WBA73" s="68"/>
      <c r="WBB73" s="69"/>
      <c r="WBD73" s="64"/>
      <c r="WBE73" s="67"/>
      <c r="WBF73" s="67"/>
      <c r="WBG73" s="68"/>
      <c r="WBH73" s="68"/>
      <c r="WBI73" s="68"/>
      <c r="WBJ73" s="69"/>
      <c r="WBL73" s="64"/>
      <c r="WBM73" s="67"/>
      <c r="WBN73" s="67"/>
      <c r="WBO73" s="68"/>
      <c r="WBP73" s="68"/>
      <c r="WBQ73" s="68"/>
      <c r="WBR73" s="69"/>
      <c r="WBT73" s="64"/>
      <c r="WBU73" s="67"/>
      <c r="WBV73" s="67"/>
      <c r="WBW73" s="68"/>
      <c r="WBX73" s="68"/>
      <c r="WBY73" s="68"/>
      <c r="WBZ73" s="69"/>
      <c r="WCB73" s="64"/>
      <c r="WCC73" s="67"/>
      <c r="WCD73" s="67"/>
      <c r="WCE73" s="68"/>
      <c r="WCF73" s="68"/>
      <c r="WCG73" s="68"/>
      <c r="WCH73" s="69"/>
      <c r="WCJ73" s="64"/>
      <c r="WCK73" s="67"/>
      <c r="WCL73" s="67"/>
      <c r="WCM73" s="68"/>
      <c r="WCN73" s="68"/>
      <c r="WCO73" s="68"/>
      <c r="WCP73" s="69"/>
      <c r="WCR73" s="64"/>
      <c r="WCS73" s="67"/>
      <c r="WCT73" s="67"/>
      <c r="WCU73" s="68"/>
      <c r="WCV73" s="68"/>
      <c r="WCW73" s="68"/>
      <c r="WCX73" s="69"/>
      <c r="WCZ73" s="64"/>
      <c r="WDA73" s="67"/>
      <c r="WDB73" s="67"/>
      <c r="WDC73" s="68"/>
      <c r="WDD73" s="68"/>
      <c r="WDE73" s="68"/>
      <c r="WDF73" s="69"/>
      <c r="WDH73" s="64"/>
      <c r="WDI73" s="67"/>
      <c r="WDJ73" s="67"/>
      <c r="WDK73" s="68"/>
      <c r="WDL73" s="68"/>
      <c r="WDM73" s="68"/>
      <c r="WDN73" s="69"/>
      <c r="WDP73" s="64"/>
      <c r="WDQ73" s="67"/>
      <c r="WDR73" s="67"/>
      <c r="WDS73" s="68"/>
      <c r="WDT73" s="68"/>
      <c r="WDU73" s="68"/>
      <c r="WDV73" s="69"/>
      <c r="WDX73" s="64"/>
      <c r="WDY73" s="67"/>
      <c r="WDZ73" s="67"/>
      <c r="WEA73" s="68"/>
      <c r="WEB73" s="68"/>
      <c r="WEC73" s="68"/>
      <c r="WED73" s="69"/>
      <c r="WEF73" s="64"/>
      <c r="WEG73" s="67"/>
      <c r="WEH73" s="67"/>
      <c r="WEI73" s="68"/>
      <c r="WEJ73" s="68"/>
      <c r="WEK73" s="68"/>
      <c r="WEL73" s="69"/>
      <c r="WEN73" s="64"/>
      <c r="WEO73" s="67"/>
      <c r="WEP73" s="67"/>
      <c r="WEQ73" s="68"/>
      <c r="WER73" s="68"/>
      <c r="WES73" s="68"/>
      <c r="WET73" s="69"/>
      <c r="WEV73" s="64"/>
      <c r="WEW73" s="67"/>
      <c r="WEX73" s="67"/>
      <c r="WEY73" s="68"/>
      <c r="WEZ73" s="68"/>
      <c r="WFA73" s="68"/>
      <c r="WFB73" s="69"/>
      <c r="WFD73" s="64"/>
      <c r="WFE73" s="67"/>
      <c r="WFF73" s="67"/>
      <c r="WFG73" s="68"/>
      <c r="WFH73" s="68"/>
      <c r="WFI73" s="68"/>
      <c r="WFJ73" s="69"/>
      <c r="WFL73" s="64"/>
      <c r="WFM73" s="67"/>
      <c r="WFN73" s="67"/>
      <c r="WFO73" s="68"/>
      <c r="WFP73" s="68"/>
      <c r="WFQ73" s="68"/>
      <c r="WFR73" s="69"/>
      <c r="WFT73" s="64"/>
      <c r="WFU73" s="67"/>
      <c r="WFV73" s="67"/>
      <c r="WFW73" s="68"/>
      <c r="WFX73" s="68"/>
      <c r="WFY73" s="68"/>
      <c r="WFZ73" s="69"/>
      <c r="WGB73" s="64"/>
      <c r="WGC73" s="67"/>
      <c r="WGD73" s="67"/>
      <c r="WGE73" s="68"/>
      <c r="WGF73" s="68"/>
      <c r="WGG73" s="68"/>
      <c r="WGH73" s="69"/>
      <c r="WGJ73" s="64"/>
      <c r="WGK73" s="67"/>
      <c r="WGL73" s="67"/>
      <c r="WGM73" s="68"/>
      <c r="WGN73" s="68"/>
      <c r="WGO73" s="68"/>
      <c r="WGP73" s="69"/>
      <c r="WGR73" s="64"/>
      <c r="WGS73" s="67"/>
      <c r="WGT73" s="67"/>
      <c r="WGU73" s="68"/>
      <c r="WGV73" s="68"/>
      <c r="WGW73" s="68"/>
      <c r="WGX73" s="69"/>
      <c r="WGZ73" s="64"/>
      <c r="WHA73" s="67"/>
      <c r="WHB73" s="67"/>
      <c r="WHC73" s="68"/>
      <c r="WHD73" s="68"/>
      <c r="WHE73" s="68"/>
      <c r="WHF73" s="69"/>
      <c r="WHH73" s="64"/>
      <c r="WHI73" s="67"/>
      <c r="WHJ73" s="67"/>
      <c r="WHK73" s="68"/>
      <c r="WHL73" s="68"/>
      <c r="WHM73" s="68"/>
      <c r="WHN73" s="69"/>
      <c r="WHP73" s="64"/>
      <c r="WHQ73" s="67"/>
      <c r="WHR73" s="67"/>
      <c r="WHS73" s="68"/>
      <c r="WHT73" s="68"/>
      <c r="WHU73" s="68"/>
      <c r="WHV73" s="69"/>
      <c r="WHX73" s="64"/>
      <c r="WHY73" s="67"/>
      <c r="WHZ73" s="67"/>
      <c r="WIA73" s="68"/>
      <c r="WIB73" s="68"/>
      <c r="WIC73" s="68"/>
      <c r="WID73" s="69"/>
      <c r="WIF73" s="64"/>
      <c r="WIG73" s="67"/>
      <c r="WIH73" s="67"/>
      <c r="WII73" s="68"/>
      <c r="WIJ73" s="68"/>
      <c r="WIK73" s="68"/>
      <c r="WIL73" s="69"/>
      <c r="WIN73" s="64"/>
      <c r="WIO73" s="67"/>
      <c r="WIP73" s="67"/>
      <c r="WIQ73" s="68"/>
      <c r="WIR73" s="68"/>
      <c r="WIS73" s="68"/>
      <c r="WIT73" s="69"/>
      <c r="WIV73" s="64"/>
      <c r="WIW73" s="67"/>
      <c r="WIX73" s="67"/>
      <c r="WIY73" s="68"/>
      <c r="WIZ73" s="68"/>
      <c r="WJA73" s="68"/>
      <c r="WJB73" s="69"/>
      <c r="WJD73" s="64"/>
      <c r="WJE73" s="67"/>
      <c r="WJF73" s="67"/>
      <c r="WJG73" s="68"/>
      <c r="WJH73" s="68"/>
      <c r="WJI73" s="68"/>
      <c r="WJJ73" s="69"/>
      <c r="WJL73" s="64"/>
      <c r="WJM73" s="67"/>
      <c r="WJN73" s="67"/>
      <c r="WJO73" s="68"/>
      <c r="WJP73" s="68"/>
      <c r="WJQ73" s="68"/>
      <c r="WJR73" s="69"/>
      <c r="WJT73" s="64"/>
      <c r="WJU73" s="67"/>
      <c r="WJV73" s="67"/>
      <c r="WJW73" s="68"/>
      <c r="WJX73" s="68"/>
      <c r="WJY73" s="68"/>
      <c r="WJZ73" s="69"/>
      <c r="WKB73" s="64"/>
      <c r="WKC73" s="67"/>
      <c r="WKD73" s="67"/>
      <c r="WKE73" s="68"/>
      <c r="WKF73" s="68"/>
      <c r="WKG73" s="68"/>
      <c r="WKH73" s="69"/>
      <c r="WKJ73" s="64"/>
      <c r="WKK73" s="67"/>
      <c r="WKL73" s="67"/>
      <c r="WKM73" s="68"/>
      <c r="WKN73" s="68"/>
      <c r="WKO73" s="68"/>
      <c r="WKP73" s="69"/>
      <c r="WKR73" s="64"/>
      <c r="WKS73" s="67"/>
      <c r="WKT73" s="67"/>
      <c r="WKU73" s="68"/>
      <c r="WKV73" s="68"/>
      <c r="WKW73" s="68"/>
      <c r="WKX73" s="69"/>
      <c r="WKZ73" s="64"/>
      <c r="WLA73" s="67"/>
      <c r="WLB73" s="67"/>
      <c r="WLC73" s="68"/>
      <c r="WLD73" s="68"/>
      <c r="WLE73" s="68"/>
      <c r="WLF73" s="69"/>
      <c r="WLH73" s="64"/>
      <c r="WLI73" s="67"/>
      <c r="WLJ73" s="67"/>
      <c r="WLK73" s="68"/>
      <c r="WLL73" s="68"/>
      <c r="WLM73" s="68"/>
      <c r="WLN73" s="69"/>
      <c r="WLP73" s="64"/>
      <c r="WLQ73" s="67"/>
      <c r="WLR73" s="67"/>
      <c r="WLS73" s="68"/>
      <c r="WLT73" s="68"/>
      <c r="WLU73" s="68"/>
      <c r="WLV73" s="69"/>
      <c r="WLX73" s="64"/>
      <c r="WLY73" s="67"/>
      <c r="WLZ73" s="67"/>
      <c r="WMA73" s="68"/>
      <c r="WMB73" s="68"/>
      <c r="WMC73" s="68"/>
      <c r="WMD73" s="69"/>
      <c r="WMF73" s="64"/>
      <c r="WMG73" s="67"/>
      <c r="WMH73" s="67"/>
      <c r="WMI73" s="68"/>
      <c r="WMJ73" s="68"/>
      <c r="WMK73" s="68"/>
      <c r="WML73" s="69"/>
      <c r="WMN73" s="64"/>
      <c r="WMO73" s="67"/>
      <c r="WMP73" s="67"/>
      <c r="WMQ73" s="68"/>
      <c r="WMR73" s="68"/>
      <c r="WMS73" s="68"/>
      <c r="WMT73" s="69"/>
      <c r="WMV73" s="64"/>
      <c r="WMW73" s="67"/>
      <c r="WMX73" s="67"/>
      <c r="WMY73" s="68"/>
      <c r="WMZ73" s="68"/>
      <c r="WNA73" s="68"/>
      <c r="WNB73" s="69"/>
      <c r="WND73" s="64"/>
      <c r="WNE73" s="67"/>
      <c r="WNF73" s="67"/>
      <c r="WNG73" s="68"/>
      <c r="WNH73" s="68"/>
      <c r="WNI73" s="68"/>
      <c r="WNJ73" s="69"/>
      <c r="WNL73" s="64"/>
      <c r="WNM73" s="67"/>
      <c r="WNN73" s="67"/>
      <c r="WNO73" s="68"/>
      <c r="WNP73" s="68"/>
      <c r="WNQ73" s="68"/>
      <c r="WNR73" s="69"/>
      <c r="WNT73" s="64"/>
      <c r="WNU73" s="67"/>
      <c r="WNV73" s="67"/>
      <c r="WNW73" s="68"/>
      <c r="WNX73" s="68"/>
      <c r="WNY73" s="68"/>
      <c r="WNZ73" s="69"/>
      <c r="WOB73" s="64"/>
      <c r="WOC73" s="67"/>
      <c r="WOD73" s="67"/>
      <c r="WOE73" s="68"/>
      <c r="WOF73" s="68"/>
      <c r="WOG73" s="68"/>
      <c r="WOH73" s="69"/>
      <c r="WOJ73" s="64"/>
      <c r="WOK73" s="67"/>
      <c r="WOL73" s="67"/>
      <c r="WOM73" s="68"/>
      <c r="WON73" s="68"/>
      <c r="WOO73" s="68"/>
      <c r="WOP73" s="69"/>
      <c r="WOR73" s="64"/>
      <c r="WOS73" s="67"/>
      <c r="WOT73" s="67"/>
      <c r="WOU73" s="68"/>
      <c r="WOV73" s="68"/>
      <c r="WOW73" s="68"/>
      <c r="WOX73" s="69"/>
      <c r="WOZ73" s="64"/>
      <c r="WPA73" s="67"/>
      <c r="WPB73" s="67"/>
      <c r="WPC73" s="68"/>
      <c r="WPD73" s="68"/>
      <c r="WPE73" s="68"/>
      <c r="WPF73" s="69"/>
      <c r="WPH73" s="64"/>
      <c r="WPI73" s="67"/>
      <c r="WPJ73" s="67"/>
      <c r="WPK73" s="68"/>
      <c r="WPL73" s="68"/>
      <c r="WPM73" s="68"/>
      <c r="WPN73" s="69"/>
      <c r="WPP73" s="64"/>
      <c r="WPQ73" s="67"/>
      <c r="WPR73" s="67"/>
      <c r="WPS73" s="68"/>
      <c r="WPT73" s="68"/>
      <c r="WPU73" s="68"/>
      <c r="WPV73" s="69"/>
      <c r="WPX73" s="64"/>
      <c r="WPY73" s="67"/>
      <c r="WPZ73" s="67"/>
      <c r="WQA73" s="68"/>
      <c r="WQB73" s="68"/>
      <c r="WQC73" s="68"/>
      <c r="WQD73" s="69"/>
      <c r="WQF73" s="64"/>
      <c r="WQG73" s="67"/>
      <c r="WQH73" s="67"/>
      <c r="WQI73" s="68"/>
      <c r="WQJ73" s="68"/>
      <c r="WQK73" s="68"/>
      <c r="WQL73" s="69"/>
      <c r="WQN73" s="64"/>
      <c r="WQO73" s="67"/>
      <c r="WQP73" s="67"/>
      <c r="WQQ73" s="68"/>
      <c r="WQR73" s="68"/>
      <c r="WQS73" s="68"/>
      <c r="WQT73" s="69"/>
      <c r="WQV73" s="64"/>
      <c r="WQW73" s="67"/>
      <c r="WQX73" s="67"/>
      <c r="WQY73" s="68"/>
      <c r="WQZ73" s="68"/>
      <c r="WRA73" s="68"/>
      <c r="WRB73" s="69"/>
      <c r="WRD73" s="64"/>
      <c r="WRE73" s="67"/>
      <c r="WRF73" s="67"/>
      <c r="WRG73" s="68"/>
      <c r="WRH73" s="68"/>
      <c r="WRI73" s="68"/>
      <c r="WRJ73" s="69"/>
      <c r="WRL73" s="64"/>
      <c r="WRM73" s="67"/>
      <c r="WRN73" s="67"/>
      <c r="WRO73" s="68"/>
      <c r="WRP73" s="68"/>
      <c r="WRQ73" s="68"/>
      <c r="WRR73" s="69"/>
      <c r="WRT73" s="64"/>
      <c r="WRU73" s="67"/>
      <c r="WRV73" s="67"/>
      <c r="WRW73" s="68"/>
      <c r="WRX73" s="68"/>
      <c r="WRY73" s="68"/>
      <c r="WRZ73" s="69"/>
      <c r="WSB73" s="64"/>
      <c r="WSC73" s="67"/>
      <c r="WSD73" s="67"/>
      <c r="WSE73" s="68"/>
      <c r="WSF73" s="68"/>
      <c r="WSG73" s="68"/>
      <c r="WSH73" s="69"/>
      <c r="WSJ73" s="64"/>
      <c r="WSK73" s="67"/>
      <c r="WSL73" s="67"/>
      <c r="WSM73" s="68"/>
      <c r="WSN73" s="68"/>
      <c r="WSO73" s="68"/>
      <c r="WSP73" s="69"/>
      <c r="WSR73" s="64"/>
      <c r="WSS73" s="67"/>
      <c r="WST73" s="67"/>
      <c r="WSU73" s="68"/>
      <c r="WSV73" s="68"/>
      <c r="WSW73" s="68"/>
      <c r="WSX73" s="69"/>
      <c r="WSZ73" s="64"/>
      <c r="WTA73" s="67"/>
      <c r="WTB73" s="67"/>
      <c r="WTC73" s="68"/>
      <c r="WTD73" s="68"/>
      <c r="WTE73" s="68"/>
      <c r="WTF73" s="69"/>
      <c r="WTH73" s="64"/>
      <c r="WTI73" s="67"/>
      <c r="WTJ73" s="67"/>
      <c r="WTK73" s="68"/>
      <c r="WTL73" s="68"/>
      <c r="WTM73" s="68"/>
      <c r="WTN73" s="69"/>
      <c r="WTP73" s="64"/>
      <c r="WTQ73" s="67"/>
      <c r="WTR73" s="67"/>
      <c r="WTS73" s="68"/>
      <c r="WTT73" s="68"/>
      <c r="WTU73" s="68"/>
      <c r="WTV73" s="69"/>
      <c r="WTX73" s="64"/>
      <c r="WTY73" s="67"/>
      <c r="WTZ73" s="67"/>
      <c r="WUA73" s="68"/>
      <c r="WUB73" s="68"/>
      <c r="WUC73" s="68"/>
      <c r="WUD73" s="69"/>
      <c r="WUF73" s="64"/>
      <c r="WUG73" s="67"/>
      <c r="WUH73" s="67"/>
      <c r="WUI73" s="68"/>
      <c r="WUJ73" s="68"/>
      <c r="WUK73" s="68"/>
      <c r="WUL73" s="69"/>
      <c r="WUN73" s="64"/>
      <c r="WUO73" s="67"/>
      <c r="WUP73" s="67"/>
      <c r="WUQ73" s="68"/>
      <c r="WUR73" s="68"/>
      <c r="WUS73" s="68"/>
      <c r="WUT73" s="69"/>
      <c r="WUV73" s="64"/>
      <c r="WUW73" s="67"/>
      <c r="WUX73" s="67"/>
      <c r="WUY73" s="68"/>
      <c r="WUZ73" s="68"/>
      <c r="WVA73" s="68"/>
      <c r="WVB73" s="69"/>
      <c r="WVD73" s="64"/>
      <c r="WVE73" s="67"/>
      <c r="WVF73" s="67"/>
      <c r="WVG73" s="68"/>
      <c r="WVH73" s="68"/>
      <c r="WVI73" s="68"/>
      <c r="WVJ73" s="69"/>
      <c r="WVL73" s="64"/>
      <c r="WVM73" s="67"/>
      <c r="WVN73" s="67"/>
      <c r="WVO73" s="68"/>
      <c r="WVP73" s="68"/>
      <c r="WVQ73" s="68"/>
      <c r="WVR73" s="69"/>
      <c r="WVT73" s="64"/>
      <c r="WVU73" s="67"/>
      <c r="WVV73" s="67"/>
      <c r="WVW73" s="68"/>
      <c r="WVX73" s="68"/>
      <c r="WVY73" s="68"/>
      <c r="WVZ73" s="69"/>
      <c r="WWB73" s="64"/>
      <c r="WWC73" s="67"/>
      <c r="WWD73" s="67"/>
      <c r="WWE73" s="68"/>
      <c r="WWF73" s="68"/>
      <c r="WWG73" s="68"/>
      <c r="WWH73" s="69"/>
      <c r="WWJ73" s="64"/>
      <c r="WWK73" s="67"/>
      <c r="WWL73" s="67"/>
      <c r="WWM73" s="68"/>
      <c r="WWN73" s="68"/>
      <c r="WWO73" s="68"/>
      <c r="WWP73" s="69"/>
      <c r="WWR73" s="64"/>
      <c r="WWS73" s="67"/>
      <c r="WWT73" s="67"/>
      <c r="WWU73" s="68"/>
      <c r="WWV73" s="68"/>
      <c r="WWW73" s="68"/>
      <c r="WWX73" s="69"/>
      <c r="WWZ73" s="64"/>
      <c r="WXA73" s="67"/>
      <c r="WXB73" s="67"/>
      <c r="WXC73" s="68"/>
      <c r="WXD73" s="68"/>
      <c r="WXE73" s="68"/>
      <c r="WXF73" s="69"/>
      <c r="WXH73" s="64"/>
      <c r="WXI73" s="67"/>
      <c r="WXJ73" s="67"/>
      <c r="WXK73" s="68"/>
      <c r="WXL73" s="68"/>
      <c r="WXM73" s="68"/>
      <c r="WXN73" s="69"/>
      <c r="WXP73" s="64"/>
      <c r="WXQ73" s="67"/>
      <c r="WXR73" s="67"/>
      <c r="WXS73" s="68"/>
      <c r="WXT73" s="68"/>
      <c r="WXU73" s="68"/>
      <c r="WXV73" s="69"/>
      <c r="WXX73" s="64"/>
      <c r="WXY73" s="67"/>
      <c r="WXZ73" s="67"/>
      <c r="WYA73" s="68"/>
      <c r="WYB73" s="68"/>
      <c r="WYC73" s="68"/>
      <c r="WYD73" s="69"/>
      <c r="WYF73" s="64"/>
      <c r="WYG73" s="67"/>
      <c r="WYH73" s="67"/>
      <c r="WYI73" s="68"/>
      <c r="WYJ73" s="68"/>
      <c r="WYK73" s="68"/>
      <c r="WYL73" s="69"/>
      <c r="WYN73" s="64"/>
      <c r="WYO73" s="67"/>
      <c r="WYP73" s="67"/>
      <c r="WYQ73" s="68"/>
      <c r="WYR73" s="68"/>
      <c r="WYS73" s="68"/>
      <c r="WYT73" s="69"/>
      <c r="WYV73" s="64"/>
      <c r="WYW73" s="67"/>
      <c r="WYX73" s="67"/>
      <c r="WYY73" s="68"/>
      <c r="WYZ73" s="68"/>
      <c r="WZA73" s="68"/>
      <c r="WZB73" s="69"/>
      <c r="WZD73" s="64"/>
      <c r="WZE73" s="67"/>
      <c r="WZF73" s="67"/>
      <c r="WZG73" s="68"/>
      <c r="WZH73" s="68"/>
      <c r="WZI73" s="68"/>
      <c r="WZJ73" s="69"/>
      <c r="WZL73" s="64"/>
      <c r="WZM73" s="67"/>
      <c r="WZN73" s="67"/>
      <c r="WZO73" s="68"/>
      <c r="WZP73" s="68"/>
      <c r="WZQ73" s="68"/>
      <c r="WZR73" s="69"/>
      <c r="WZT73" s="64"/>
      <c r="WZU73" s="67"/>
      <c r="WZV73" s="67"/>
      <c r="WZW73" s="68"/>
      <c r="WZX73" s="68"/>
      <c r="WZY73" s="68"/>
      <c r="WZZ73" s="69"/>
      <c r="XAB73" s="64"/>
      <c r="XAC73" s="67"/>
      <c r="XAD73" s="67"/>
      <c r="XAE73" s="68"/>
      <c r="XAF73" s="68"/>
      <c r="XAG73" s="68"/>
      <c r="XAH73" s="69"/>
      <c r="XAJ73" s="64"/>
      <c r="XAK73" s="67"/>
      <c r="XAL73" s="67"/>
      <c r="XAM73" s="68"/>
      <c r="XAN73" s="68"/>
      <c r="XAO73" s="68"/>
      <c r="XAP73" s="69"/>
      <c r="XAR73" s="64"/>
      <c r="XAS73" s="67"/>
      <c r="XAT73" s="67"/>
      <c r="XAU73" s="68"/>
      <c r="XAV73" s="68"/>
      <c r="XAW73" s="68"/>
      <c r="XAX73" s="69"/>
      <c r="XAZ73" s="64"/>
      <c r="XBA73" s="67"/>
      <c r="XBB73" s="67"/>
      <c r="XBC73" s="68"/>
      <c r="XBD73" s="68"/>
      <c r="XBE73" s="68"/>
      <c r="XBF73" s="69"/>
      <c r="XBH73" s="64"/>
      <c r="XBI73" s="67"/>
      <c r="XBJ73" s="67"/>
      <c r="XBK73" s="68"/>
      <c r="XBL73" s="68"/>
      <c r="XBM73" s="68"/>
      <c r="XBN73" s="69"/>
      <c r="XBP73" s="64"/>
      <c r="XBQ73" s="67"/>
      <c r="XBR73" s="67"/>
      <c r="XBS73" s="68"/>
      <c r="XBT73" s="68"/>
      <c r="XBU73" s="68"/>
      <c r="XBV73" s="69"/>
      <c r="XBX73" s="64"/>
      <c r="XBY73" s="67"/>
      <c r="XBZ73" s="67"/>
      <c r="XCA73" s="68"/>
      <c r="XCB73" s="68"/>
      <c r="XCC73" s="68"/>
      <c r="XCD73" s="69"/>
      <c r="XCF73" s="64"/>
      <c r="XCG73" s="67"/>
      <c r="XCH73" s="67"/>
      <c r="XCI73" s="68"/>
      <c r="XCJ73" s="68"/>
      <c r="XCK73" s="68"/>
      <c r="XCL73" s="69"/>
      <c r="XCN73" s="64"/>
      <c r="XCO73" s="67"/>
      <c r="XCP73" s="67"/>
      <c r="XCQ73" s="68"/>
      <c r="XCR73" s="68"/>
      <c r="XCS73" s="68"/>
      <c r="XCT73" s="69"/>
      <c r="XCV73" s="64"/>
      <c r="XCW73" s="67"/>
      <c r="XCX73" s="67"/>
      <c r="XCY73" s="68"/>
      <c r="XCZ73" s="68"/>
      <c r="XDA73" s="68"/>
      <c r="XDB73" s="69"/>
      <c r="XDD73" s="64"/>
      <c r="XDE73" s="67"/>
      <c r="XDF73" s="67"/>
      <c r="XDG73" s="68"/>
      <c r="XDH73" s="68"/>
      <c r="XDI73" s="68"/>
      <c r="XDJ73" s="69"/>
      <c r="XDL73" s="64"/>
      <c r="XDM73" s="67"/>
      <c r="XDN73" s="67"/>
      <c r="XDO73" s="68"/>
      <c r="XDP73" s="68"/>
      <c r="XDQ73" s="68"/>
      <c r="XDR73" s="69"/>
      <c r="XDT73" s="64"/>
      <c r="XDU73" s="67"/>
      <c r="XDV73" s="67"/>
      <c r="XDW73" s="68"/>
      <c r="XDX73" s="68"/>
      <c r="XDY73" s="68"/>
      <c r="XDZ73" s="69"/>
      <c r="XEB73" s="64"/>
      <c r="XEC73" s="67"/>
      <c r="XED73" s="67"/>
      <c r="XEE73" s="68"/>
      <c r="XEF73" s="68"/>
      <c r="XEG73" s="68"/>
      <c r="XEH73" s="69"/>
      <c r="XEJ73" s="64"/>
      <c r="XEK73" s="67"/>
      <c r="XEL73" s="67"/>
      <c r="XEM73" s="68"/>
      <c r="XEN73" s="68"/>
      <c r="XEO73" s="68"/>
      <c r="XEP73" s="69"/>
      <c r="XER73" s="64"/>
      <c r="XES73" s="67"/>
      <c r="XET73" s="67"/>
      <c r="XEU73" s="68"/>
      <c r="XEV73" s="68"/>
      <c r="XEW73" s="68"/>
      <c r="XEX73" s="69"/>
      <c r="XEZ73" s="64"/>
      <c r="XFA73" s="67"/>
      <c r="XFB73" s="67"/>
      <c r="XFC73" s="68"/>
      <c r="XFD73" s="68"/>
    </row>
    <row r="74" spans="1:16384" s="58" customFormat="1" ht="21" customHeight="1">
      <c r="A74" s="60">
        <f t="shared" si="1"/>
        <v>74</v>
      </c>
      <c r="B74" s="1023"/>
      <c r="C74" s="928"/>
      <c r="D74" s="930" t="s">
        <v>192</v>
      </c>
      <c r="E74" s="931"/>
      <c r="F74" s="932"/>
      <c r="G74" s="243"/>
      <c r="H74" s="825"/>
      <c r="I74" s="243"/>
      <c r="J74" s="244"/>
      <c r="K74" s="245">
        <f t="shared" si="38"/>
        <v>0</v>
      </c>
      <c r="L74" s="64"/>
      <c r="M74" s="67"/>
      <c r="N74" s="67"/>
      <c r="O74" s="68"/>
      <c r="P74" s="68"/>
      <c r="Q74" s="68"/>
      <c r="R74" s="69"/>
      <c r="T74" s="64"/>
      <c r="U74" s="67"/>
      <c r="V74" s="67"/>
      <c r="W74" s="68"/>
      <c r="X74" s="68"/>
      <c r="Y74" s="68"/>
      <c r="Z74" s="69"/>
      <c r="AA74" s="236" t="str">
        <f t="shared" si="39"/>
        <v>OK</v>
      </c>
      <c r="AB74" s="238"/>
      <c r="AC74" s="239"/>
      <c r="AD74" s="236" t="str">
        <f t="shared" ref="AD74:AD76" si="40">IF(OR(AA74="Error",AB74="Error",AC74="Error"),CONCATENATE("Error en el concepto ",D74," de la Hoja 2 Fila  ",A74),"")</f>
        <v/>
      </c>
      <c r="AE74" s="68"/>
      <c r="AF74" s="68"/>
      <c r="AG74" s="68"/>
      <c r="AH74" s="69"/>
      <c r="AJ74" s="64"/>
      <c r="AK74" s="67"/>
      <c r="AL74" s="67"/>
      <c r="AM74" s="68"/>
      <c r="AN74" s="68"/>
      <c r="AO74" s="68"/>
      <c r="AP74" s="69"/>
      <c r="AR74" s="64"/>
      <c r="AS74" s="67"/>
      <c r="AT74" s="67"/>
      <c r="AU74" s="68"/>
      <c r="AV74" s="68"/>
      <c r="AW74" s="68"/>
      <c r="AX74" s="69"/>
      <c r="AZ74" s="64"/>
      <c r="BA74" s="67"/>
      <c r="BB74" s="67"/>
      <c r="BC74" s="68"/>
      <c r="BD74" s="68"/>
      <c r="BE74" s="68"/>
      <c r="BF74" s="69"/>
      <c r="BH74" s="64"/>
      <c r="BI74" s="67"/>
      <c r="BJ74" s="67"/>
      <c r="BK74" s="68"/>
      <c r="BL74" s="68"/>
      <c r="BM74" s="68"/>
      <c r="BN74" s="69"/>
      <c r="BP74" s="64"/>
      <c r="BQ74" s="67"/>
      <c r="BR74" s="67"/>
      <c r="BS74" s="68"/>
      <c r="BT74" s="68"/>
      <c r="BU74" s="68"/>
      <c r="BV74" s="69"/>
      <c r="BX74" s="64"/>
      <c r="BY74" s="67"/>
      <c r="BZ74" s="67"/>
      <c r="CA74" s="68"/>
      <c r="CB74" s="68"/>
      <c r="CC74" s="68"/>
      <c r="CD74" s="69"/>
      <c r="CF74" s="64"/>
      <c r="CG74" s="67"/>
      <c r="CH74" s="67"/>
      <c r="CI74" s="68"/>
      <c r="CJ74" s="68"/>
      <c r="CK74" s="68"/>
      <c r="CL74" s="69"/>
      <c r="CN74" s="64"/>
      <c r="CO74" s="67"/>
      <c r="CP74" s="67"/>
      <c r="CQ74" s="68"/>
      <c r="CR74" s="68"/>
      <c r="CS74" s="68"/>
      <c r="CT74" s="69"/>
      <c r="CV74" s="64"/>
      <c r="CW74" s="67"/>
      <c r="CX74" s="67"/>
      <c r="CY74" s="68"/>
      <c r="CZ74" s="68"/>
      <c r="DA74" s="68"/>
      <c r="DB74" s="69"/>
      <c r="DD74" s="64"/>
      <c r="DE74" s="67"/>
      <c r="DF74" s="67"/>
      <c r="DG74" s="68"/>
      <c r="DH74" s="68"/>
      <c r="DI74" s="68"/>
      <c r="DJ74" s="69"/>
      <c r="DL74" s="64"/>
      <c r="DM74" s="67"/>
      <c r="DN74" s="67"/>
      <c r="DO74" s="68"/>
      <c r="DP74" s="68"/>
      <c r="DQ74" s="68"/>
      <c r="DR74" s="69"/>
      <c r="DT74" s="64"/>
      <c r="DU74" s="67"/>
      <c r="DV74" s="67"/>
      <c r="DW74" s="68"/>
      <c r="DX74" s="68"/>
      <c r="DY74" s="68"/>
      <c r="DZ74" s="69"/>
      <c r="EB74" s="64"/>
      <c r="EC74" s="67"/>
      <c r="ED74" s="67"/>
      <c r="EE74" s="68"/>
      <c r="EF74" s="68"/>
      <c r="EG74" s="68"/>
      <c r="EH74" s="69"/>
      <c r="EJ74" s="64"/>
      <c r="EK74" s="67"/>
      <c r="EL74" s="67"/>
      <c r="EM74" s="68"/>
      <c r="EN74" s="68"/>
      <c r="EO74" s="68"/>
      <c r="EP74" s="69"/>
      <c r="ER74" s="64"/>
      <c r="ES74" s="67"/>
      <c r="ET74" s="67"/>
      <c r="EU74" s="68"/>
      <c r="EV74" s="68"/>
      <c r="EW74" s="68"/>
      <c r="EX74" s="69"/>
      <c r="EZ74" s="64"/>
      <c r="FA74" s="67"/>
      <c r="FB74" s="67"/>
      <c r="FC74" s="68"/>
      <c r="FD74" s="68"/>
      <c r="FE74" s="68"/>
      <c r="FF74" s="69"/>
      <c r="FH74" s="64"/>
      <c r="FI74" s="67"/>
      <c r="FJ74" s="67"/>
      <c r="FK74" s="68"/>
      <c r="FL74" s="68"/>
      <c r="FM74" s="68"/>
      <c r="FN74" s="69"/>
      <c r="FP74" s="64"/>
      <c r="FQ74" s="67"/>
      <c r="FR74" s="67"/>
      <c r="FS74" s="68"/>
      <c r="FT74" s="68"/>
      <c r="FU74" s="68"/>
      <c r="FV74" s="69"/>
      <c r="FX74" s="64"/>
      <c r="FY74" s="67"/>
      <c r="FZ74" s="67"/>
      <c r="GA74" s="68"/>
      <c r="GB74" s="68"/>
      <c r="GC74" s="68"/>
      <c r="GD74" s="69"/>
      <c r="GF74" s="64"/>
      <c r="GG74" s="67"/>
      <c r="GH74" s="67"/>
      <c r="GI74" s="68"/>
      <c r="GJ74" s="68"/>
      <c r="GK74" s="68"/>
      <c r="GL74" s="69"/>
      <c r="GN74" s="64"/>
      <c r="GO74" s="67"/>
      <c r="GP74" s="67"/>
      <c r="GQ74" s="68"/>
      <c r="GR74" s="68"/>
      <c r="GS74" s="68"/>
      <c r="GT74" s="69"/>
      <c r="GV74" s="64"/>
      <c r="GW74" s="67"/>
      <c r="GX74" s="67"/>
      <c r="GY74" s="68"/>
      <c r="GZ74" s="68"/>
      <c r="HA74" s="68"/>
      <c r="HB74" s="69"/>
      <c r="HD74" s="64"/>
      <c r="HE74" s="67"/>
      <c r="HF74" s="67"/>
      <c r="HG74" s="68"/>
      <c r="HH74" s="68"/>
      <c r="HI74" s="68"/>
      <c r="HJ74" s="69"/>
      <c r="HL74" s="64"/>
      <c r="HM74" s="67"/>
      <c r="HN74" s="67"/>
      <c r="HO74" s="68"/>
      <c r="HP74" s="68"/>
      <c r="HQ74" s="68"/>
      <c r="HR74" s="69"/>
      <c r="HT74" s="64"/>
      <c r="HU74" s="67"/>
      <c r="HV74" s="67"/>
      <c r="HW74" s="68"/>
      <c r="HX74" s="68"/>
      <c r="HY74" s="68"/>
      <c r="HZ74" s="69"/>
      <c r="IB74" s="64"/>
      <c r="IC74" s="67"/>
      <c r="ID74" s="67"/>
      <c r="IE74" s="68"/>
      <c r="IF74" s="68"/>
      <c r="IG74" s="68"/>
      <c r="IH74" s="69"/>
      <c r="IJ74" s="64"/>
      <c r="IK74" s="67"/>
      <c r="IL74" s="67"/>
      <c r="IM74" s="68"/>
      <c r="IN74" s="68"/>
      <c r="IO74" s="68"/>
      <c r="IP74" s="69"/>
      <c r="IR74" s="64"/>
      <c r="IS74" s="67"/>
      <c r="IT74" s="67"/>
      <c r="IU74" s="68"/>
      <c r="IV74" s="68"/>
      <c r="IW74" s="68"/>
      <c r="IX74" s="69"/>
      <c r="IZ74" s="64"/>
      <c r="JA74" s="67"/>
      <c r="JB74" s="67"/>
      <c r="JC74" s="68"/>
      <c r="JD74" s="68"/>
      <c r="JE74" s="68"/>
      <c r="JF74" s="69"/>
      <c r="JH74" s="64"/>
      <c r="JI74" s="67"/>
      <c r="JJ74" s="67"/>
      <c r="JK74" s="68"/>
      <c r="JL74" s="68"/>
      <c r="JM74" s="68"/>
      <c r="JN74" s="69"/>
      <c r="JP74" s="64"/>
      <c r="JQ74" s="67"/>
      <c r="JR74" s="67"/>
      <c r="JS74" s="68"/>
      <c r="JT74" s="68"/>
      <c r="JU74" s="68"/>
      <c r="JV74" s="69"/>
      <c r="JX74" s="64"/>
      <c r="JY74" s="67"/>
      <c r="JZ74" s="67"/>
      <c r="KA74" s="68"/>
      <c r="KB74" s="68"/>
      <c r="KC74" s="68"/>
      <c r="KD74" s="69"/>
      <c r="KF74" s="64"/>
      <c r="KG74" s="67"/>
      <c r="KH74" s="67"/>
      <c r="KI74" s="68"/>
      <c r="KJ74" s="68"/>
      <c r="KK74" s="68"/>
      <c r="KL74" s="69"/>
      <c r="KN74" s="64"/>
      <c r="KO74" s="67"/>
      <c r="KP74" s="67"/>
      <c r="KQ74" s="68"/>
      <c r="KR74" s="68"/>
      <c r="KS74" s="68"/>
      <c r="KT74" s="69"/>
      <c r="KV74" s="64"/>
      <c r="KW74" s="67"/>
      <c r="KX74" s="67"/>
      <c r="KY74" s="68"/>
      <c r="KZ74" s="68"/>
      <c r="LA74" s="68"/>
      <c r="LB74" s="69"/>
      <c r="LD74" s="64"/>
      <c r="LE74" s="67"/>
      <c r="LF74" s="67"/>
      <c r="LG74" s="68"/>
      <c r="LH74" s="68"/>
      <c r="LI74" s="68"/>
      <c r="LJ74" s="69"/>
      <c r="LL74" s="64"/>
      <c r="LM74" s="67"/>
      <c r="LN74" s="67"/>
      <c r="LO74" s="68"/>
      <c r="LP74" s="68"/>
      <c r="LQ74" s="68"/>
      <c r="LR74" s="69"/>
      <c r="LT74" s="64"/>
      <c r="LU74" s="67"/>
      <c r="LV74" s="67"/>
      <c r="LW74" s="68"/>
      <c r="LX74" s="68"/>
      <c r="LY74" s="68"/>
      <c r="LZ74" s="69"/>
      <c r="MB74" s="64"/>
      <c r="MC74" s="67"/>
      <c r="MD74" s="67"/>
      <c r="ME74" s="68"/>
      <c r="MF74" s="68"/>
      <c r="MG74" s="68"/>
      <c r="MH74" s="69"/>
      <c r="MJ74" s="64"/>
      <c r="MK74" s="67"/>
      <c r="ML74" s="67"/>
      <c r="MM74" s="68"/>
      <c r="MN74" s="68"/>
      <c r="MO74" s="68"/>
      <c r="MP74" s="69"/>
      <c r="MR74" s="64"/>
      <c r="MS74" s="67"/>
      <c r="MT74" s="67"/>
      <c r="MU74" s="68"/>
      <c r="MV74" s="68"/>
      <c r="MW74" s="68"/>
      <c r="MX74" s="69"/>
      <c r="MZ74" s="64"/>
      <c r="NA74" s="67"/>
      <c r="NB74" s="67"/>
      <c r="NC74" s="68"/>
      <c r="ND74" s="68"/>
      <c r="NE74" s="68"/>
      <c r="NF74" s="69"/>
      <c r="NH74" s="64"/>
      <c r="NI74" s="67"/>
      <c r="NJ74" s="67"/>
      <c r="NK74" s="68"/>
      <c r="NL74" s="68"/>
      <c r="NM74" s="68"/>
      <c r="NN74" s="69"/>
      <c r="NP74" s="64"/>
      <c r="NQ74" s="67"/>
      <c r="NR74" s="67"/>
      <c r="NS74" s="68"/>
      <c r="NT74" s="68"/>
      <c r="NU74" s="68"/>
      <c r="NV74" s="69"/>
      <c r="NX74" s="64"/>
      <c r="NY74" s="67"/>
      <c r="NZ74" s="67"/>
      <c r="OA74" s="68"/>
      <c r="OB74" s="68"/>
      <c r="OC74" s="68"/>
      <c r="OD74" s="69"/>
      <c r="OF74" s="64"/>
      <c r="OG74" s="67"/>
      <c r="OH74" s="67"/>
      <c r="OI74" s="68"/>
      <c r="OJ74" s="68"/>
      <c r="OK74" s="68"/>
      <c r="OL74" s="69"/>
      <c r="ON74" s="64"/>
      <c r="OO74" s="67"/>
      <c r="OP74" s="67"/>
      <c r="OQ74" s="68"/>
      <c r="OR74" s="68"/>
      <c r="OS74" s="68"/>
      <c r="OT74" s="69"/>
      <c r="OV74" s="64"/>
      <c r="OW74" s="67"/>
      <c r="OX74" s="67"/>
      <c r="OY74" s="68"/>
      <c r="OZ74" s="68"/>
      <c r="PA74" s="68"/>
      <c r="PB74" s="69"/>
      <c r="PD74" s="64"/>
      <c r="PE74" s="67"/>
      <c r="PF74" s="67"/>
      <c r="PG74" s="68"/>
      <c r="PH74" s="68"/>
      <c r="PI74" s="68"/>
      <c r="PJ74" s="69"/>
      <c r="PL74" s="64"/>
      <c r="PM74" s="67"/>
      <c r="PN74" s="67"/>
      <c r="PO74" s="68"/>
      <c r="PP74" s="68"/>
      <c r="PQ74" s="68"/>
      <c r="PR74" s="69"/>
      <c r="PT74" s="64"/>
      <c r="PU74" s="67"/>
      <c r="PV74" s="67"/>
      <c r="PW74" s="68"/>
      <c r="PX74" s="68"/>
      <c r="PY74" s="68"/>
      <c r="PZ74" s="69"/>
      <c r="QB74" s="64"/>
      <c r="QC74" s="67"/>
      <c r="QD74" s="67"/>
      <c r="QE74" s="68"/>
      <c r="QF74" s="68"/>
      <c r="QG74" s="68"/>
      <c r="QH74" s="69"/>
      <c r="QJ74" s="64"/>
      <c r="QK74" s="67"/>
      <c r="QL74" s="67"/>
      <c r="QM74" s="68"/>
      <c r="QN74" s="68"/>
      <c r="QO74" s="68"/>
      <c r="QP74" s="69"/>
      <c r="QR74" s="64"/>
      <c r="QS74" s="67"/>
      <c r="QT74" s="67"/>
      <c r="QU74" s="68"/>
      <c r="QV74" s="68"/>
      <c r="QW74" s="68"/>
      <c r="QX74" s="69"/>
      <c r="QZ74" s="64"/>
      <c r="RA74" s="67"/>
      <c r="RB74" s="67"/>
      <c r="RC74" s="68"/>
      <c r="RD74" s="68"/>
      <c r="RE74" s="68"/>
      <c r="RF74" s="69"/>
      <c r="RH74" s="64"/>
      <c r="RI74" s="67"/>
      <c r="RJ74" s="67"/>
      <c r="RK74" s="68"/>
      <c r="RL74" s="68"/>
      <c r="RM74" s="68"/>
      <c r="RN74" s="69"/>
      <c r="RP74" s="64"/>
      <c r="RQ74" s="67"/>
      <c r="RR74" s="67"/>
      <c r="RS74" s="68"/>
      <c r="RT74" s="68"/>
      <c r="RU74" s="68"/>
      <c r="RV74" s="69"/>
      <c r="RX74" s="64"/>
      <c r="RY74" s="67"/>
      <c r="RZ74" s="67"/>
      <c r="SA74" s="68"/>
      <c r="SB74" s="68"/>
      <c r="SC74" s="68"/>
      <c r="SD74" s="69"/>
      <c r="SF74" s="64"/>
      <c r="SG74" s="67"/>
      <c r="SH74" s="67"/>
      <c r="SI74" s="68"/>
      <c r="SJ74" s="68"/>
      <c r="SK74" s="68"/>
      <c r="SL74" s="69"/>
      <c r="SN74" s="64"/>
      <c r="SO74" s="67"/>
      <c r="SP74" s="67"/>
      <c r="SQ74" s="68"/>
      <c r="SR74" s="68"/>
      <c r="SS74" s="68"/>
      <c r="ST74" s="69"/>
      <c r="SV74" s="64"/>
      <c r="SW74" s="67"/>
      <c r="SX74" s="67"/>
      <c r="SY74" s="68"/>
      <c r="SZ74" s="68"/>
      <c r="TA74" s="68"/>
      <c r="TB74" s="69"/>
      <c r="TD74" s="64"/>
      <c r="TE74" s="67"/>
      <c r="TF74" s="67"/>
      <c r="TG74" s="68"/>
      <c r="TH74" s="68"/>
      <c r="TI74" s="68"/>
      <c r="TJ74" s="69"/>
      <c r="TL74" s="64"/>
      <c r="TM74" s="67"/>
      <c r="TN74" s="67"/>
      <c r="TO74" s="68"/>
      <c r="TP74" s="68"/>
      <c r="TQ74" s="68"/>
      <c r="TR74" s="69"/>
      <c r="TT74" s="64"/>
      <c r="TU74" s="67"/>
      <c r="TV74" s="67"/>
      <c r="TW74" s="68"/>
      <c r="TX74" s="68"/>
      <c r="TY74" s="68"/>
      <c r="TZ74" s="69"/>
      <c r="UB74" s="64"/>
      <c r="UC74" s="67"/>
      <c r="UD74" s="67"/>
      <c r="UE74" s="68"/>
      <c r="UF74" s="68"/>
      <c r="UG74" s="68"/>
      <c r="UH74" s="69"/>
      <c r="UJ74" s="64"/>
      <c r="UK74" s="67"/>
      <c r="UL74" s="67"/>
      <c r="UM74" s="68"/>
      <c r="UN74" s="68"/>
      <c r="UO74" s="68"/>
      <c r="UP74" s="69"/>
      <c r="UR74" s="64"/>
      <c r="US74" s="67"/>
      <c r="UT74" s="67"/>
      <c r="UU74" s="68"/>
      <c r="UV74" s="68"/>
      <c r="UW74" s="68"/>
      <c r="UX74" s="69"/>
      <c r="UZ74" s="64"/>
      <c r="VA74" s="67"/>
      <c r="VB74" s="67"/>
      <c r="VC74" s="68"/>
      <c r="VD74" s="68"/>
      <c r="VE74" s="68"/>
      <c r="VF74" s="69"/>
      <c r="VH74" s="64"/>
      <c r="VI74" s="67"/>
      <c r="VJ74" s="67"/>
      <c r="VK74" s="68"/>
      <c r="VL74" s="68"/>
      <c r="VM74" s="68"/>
      <c r="VN74" s="69"/>
      <c r="VP74" s="64"/>
      <c r="VQ74" s="67"/>
      <c r="VR74" s="67"/>
      <c r="VS74" s="68"/>
      <c r="VT74" s="68"/>
      <c r="VU74" s="68"/>
      <c r="VV74" s="69"/>
      <c r="VX74" s="64"/>
      <c r="VY74" s="67"/>
      <c r="VZ74" s="67"/>
      <c r="WA74" s="68"/>
      <c r="WB74" s="68"/>
      <c r="WC74" s="68"/>
      <c r="WD74" s="69"/>
      <c r="WF74" s="64"/>
      <c r="WG74" s="67"/>
      <c r="WH74" s="67"/>
      <c r="WI74" s="68"/>
      <c r="WJ74" s="68"/>
      <c r="WK74" s="68"/>
      <c r="WL74" s="69"/>
      <c r="WN74" s="64"/>
      <c r="WO74" s="67"/>
      <c r="WP74" s="67"/>
      <c r="WQ74" s="68"/>
      <c r="WR74" s="68"/>
      <c r="WS74" s="68"/>
      <c r="WT74" s="69"/>
      <c r="WV74" s="64"/>
      <c r="WW74" s="67"/>
      <c r="WX74" s="67"/>
      <c r="WY74" s="68"/>
      <c r="WZ74" s="68"/>
      <c r="XA74" s="68"/>
      <c r="XB74" s="69"/>
      <c r="XD74" s="64"/>
      <c r="XE74" s="67"/>
      <c r="XF74" s="67"/>
      <c r="XG74" s="68"/>
      <c r="XH74" s="68"/>
      <c r="XI74" s="68"/>
      <c r="XJ74" s="69"/>
      <c r="XL74" s="64"/>
      <c r="XM74" s="67"/>
      <c r="XN74" s="67"/>
      <c r="XO74" s="68"/>
      <c r="XP74" s="68"/>
      <c r="XQ74" s="68"/>
      <c r="XR74" s="69"/>
      <c r="XT74" s="64"/>
      <c r="XU74" s="67"/>
      <c r="XV74" s="67"/>
      <c r="XW74" s="68"/>
      <c r="XX74" s="68"/>
      <c r="XY74" s="68"/>
      <c r="XZ74" s="69"/>
      <c r="YB74" s="64"/>
      <c r="YC74" s="67"/>
      <c r="YD74" s="67"/>
      <c r="YE74" s="68"/>
      <c r="YF74" s="68"/>
      <c r="YG74" s="68"/>
      <c r="YH74" s="69"/>
      <c r="YJ74" s="64"/>
      <c r="YK74" s="67"/>
      <c r="YL74" s="67"/>
      <c r="YM74" s="68"/>
      <c r="YN74" s="68"/>
      <c r="YO74" s="68"/>
      <c r="YP74" s="69"/>
      <c r="YR74" s="64"/>
      <c r="YS74" s="67"/>
      <c r="YT74" s="67"/>
      <c r="YU74" s="68"/>
      <c r="YV74" s="68"/>
      <c r="YW74" s="68"/>
      <c r="YX74" s="69"/>
      <c r="YZ74" s="64"/>
      <c r="ZA74" s="67"/>
      <c r="ZB74" s="67"/>
      <c r="ZC74" s="68"/>
      <c r="ZD74" s="68"/>
      <c r="ZE74" s="68"/>
      <c r="ZF74" s="69"/>
      <c r="ZH74" s="64"/>
      <c r="ZI74" s="67"/>
      <c r="ZJ74" s="67"/>
      <c r="ZK74" s="68"/>
      <c r="ZL74" s="68"/>
      <c r="ZM74" s="68"/>
      <c r="ZN74" s="69"/>
      <c r="ZP74" s="64"/>
      <c r="ZQ74" s="67"/>
      <c r="ZR74" s="67"/>
      <c r="ZS74" s="68"/>
      <c r="ZT74" s="68"/>
      <c r="ZU74" s="68"/>
      <c r="ZV74" s="69"/>
      <c r="ZX74" s="64"/>
      <c r="ZY74" s="67"/>
      <c r="ZZ74" s="67"/>
      <c r="AAA74" s="68"/>
      <c r="AAB74" s="68"/>
      <c r="AAC74" s="68"/>
      <c r="AAD74" s="69"/>
      <c r="AAF74" s="64"/>
      <c r="AAG74" s="67"/>
      <c r="AAH74" s="67"/>
      <c r="AAI74" s="68"/>
      <c r="AAJ74" s="68"/>
      <c r="AAK74" s="68"/>
      <c r="AAL74" s="69"/>
      <c r="AAN74" s="64"/>
      <c r="AAO74" s="67"/>
      <c r="AAP74" s="67"/>
      <c r="AAQ74" s="68"/>
      <c r="AAR74" s="68"/>
      <c r="AAS74" s="68"/>
      <c r="AAT74" s="69"/>
      <c r="AAV74" s="64"/>
      <c r="AAW74" s="67"/>
      <c r="AAX74" s="67"/>
      <c r="AAY74" s="68"/>
      <c r="AAZ74" s="68"/>
      <c r="ABA74" s="68"/>
      <c r="ABB74" s="69"/>
      <c r="ABD74" s="64"/>
      <c r="ABE74" s="67"/>
      <c r="ABF74" s="67"/>
      <c r="ABG74" s="68"/>
      <c r="ABH74" s="68"/>
      <c r="ABI74" s="68"/>
      <c r="ABJ74" s="69"/>
      <c r="ABL74" s="64"/>
      <c r="ABM74" s="67"/>
      <c r="ABN74" s="67"/>
      <c r="ABO74" s="68"/>
      <c r="ABP74" s="68"/>
      <c r="ABQ74" s="68"/>
      <c r="ABR74" s="69"/>
      <c r="ABT74" s="64"/>
      <c r="ABU74" s="67"/>
      <c r="ABV74" s="67"/>
      <c r="ABW74" s="68"/>
      <c r="ABX74" s="68"/>
      <c r="ABY74" s="68"/>
      <c r="ABZ74" s="69"/>
      <c r="ACB74" s="64"/>
      <c r="ACC74" s="67"/>
      <c r="ACD74" s="67"/>
      <c r="ACE74" s="68"/>
      <c r="ACF74" s="68"/>
      <c r="ACG74" s="68"/>
      <c r="ACH74" s="69"/>
      <c r="ACJ74" s="64"/>
      <c r="ACK74" s="67"/>
      <c r="ACL74" s="67"/>
      <c r="ACM74" s="68"/>
      <c r="ACN74" s="68"/>
      <c r="ACO74" s="68"/>
      <c r="ACP74" s="69"/>
      <c r="ACR74" s="64"/>
      <c r="ACS74" s="67"/>
      <c r="ACT74" s="67"/>
      <c r="ACU74" s="68"/>
      <c r="ACV74" s="68"/>
      <c r="ACW74" s="68"/>
      <c r="ACX74" s="69"/>
      <c r="ACZ74" s="64"/>
      <c r="ADA74" s="67"/>
      <c r="ADB74" s="67"/>
      <c r="ADC74" s="68"/>
      <c r="ADD74" s="68"/>
      <c r="ADE74" s="68"/>
      <c r="ADF74" s="69"/>
      <c r="ADH74" s="64"/>
      <c r="ADI74" s="67"/>
      <c r="ADJ74" s="67"/>
      <c r="ADK74" s="68"/>
      <c r="ADL74" s="68"/>
      <c r="ADM74" s="68"/>
      <c r="ADN74" s="69"/>
      <c r="ADP74" s="64"/>
      <c r="ADQ74" s="67"/>
      <c r="ADR74" s="67"/>
      <c r="ADS74" s="68"/>
      <c r="ADT74" s="68"/>
      <c r="ADU74" s="68"/>
      <c r="ADV74" s="69"/>
      <c r="ADX74" s="64"/>
      <c r="ADY74" s="67"/>
      <c r="ADZ74" s="67"/>
      <c r="AEA74" s="68"/>
      <c r="AEB74" s="68"/>
      <c r="AEC74" s="68"/>
      <c r="AED74" s="69"/>
      <c r="AEF74" s="64"/>
      <c r="AEG74" s="67"/>
      <c r="AEH74" s="67"/>
      <c r="AEI74" s="68"/>
      <c r="AEJ74" s="68"/>
      <c r="AEK74" s="68"/>
      <c r="AEL74" s="69"/>
      <c r="AEN74" s="64"/>
      <c r="AEO74" s="67"/>
      <c r="AEP74" s="67"/>
      <c r="AEQ74" s="68"/>
      <c r="AER74" s="68"/>
      <c r="AES74" s="68"/>
      <c r="AET74" s="69"/>
      <c r="AEV74" s="64"/>
      <c r="AEW74" s="67"/>
      <c r="AEX74" s="67"/>
      <c r="AEY74" s="68"/>
      <c r="AEZ74" s="68"/>
      <c r="AFA74" s="68"/>
      <c r="AFB74" s="69"/>
      <c r="AFD74" s="64"/>
      <c r="AFE74" s="67"/>
      <c r="AFF74" s="67"/>
      <c r="AFG74" s="68"/>
      <c r="AFH74" s="68"/>
      <c r="AFI74" s="68"/>
      <c r="AFJ74" s="69"/>
      <c r="AFL74" s="64"/>
      <c r="AFM74" s="67"/>
      <c r="AFN74" s="67"/>
      <c r="AFO74" s="68"/>
      <c r="AFP74" s="68"/>
      <c r="AFQ74" s="68"/>
      <c r="AFR74" s="69"/>
      <c r="AFT74" s="64"/>
      <c r="AFU74" s="67"/>
      <c r="AFV74" s="67"/>
      <c r="AFW74" s="68"/>
      <c r="AFX74" s="68"/>
      <c r="AFY74" s="68"/>
      <c r="AFZ74" s="69"/>
      <c r="AGB74" s="64"/>
      <c r="AGC74" s="67"/>
      <c r="AGD74" s="67"/>
      <c r="AGE74" s="68"/>
      <c r="AGF74" s="68"/>
      <c r="AGG74" s="68"/>
      <c r="AGH74" s="69"/>
      <c r="AGJ74" s="64"/>
      <c r="AGK74" s="67"/>
      <c r="AGL74" s="67"/>
      <c r="AGM74" s="68"/>
      <c r="AGN74" s="68"/>
      <c r="AGO74" s="68"/>
      <c r="AGP74" s="69"/>
      <c r="AGR74" s="64"/>
      <c r="AGS74" s="67"/>
      <c r="AGT74" s="67"/>
      <c r="AGU74" s="68"/>
      <c r="AGV74" s="68"/>
      <c r="AGW74" s="68"/>
      <c r="AGX74" s="69"/>
      <c r="AGZ74" s="64"/>
      <c r="AHA74" s="67"/>
      <c r="AHB74" s="67"/>
      <c r="AHC74" s="68"/>
      <c r="AHD74" s="68"/>
      <c r="AHE74" s="68"/>
      <c r="AHF74" s="69"/>
      <c r="AHH74" s="64"/>
      <c r="AHI74" s="67"/>
      <c r="AHJ74" s="67"/>
      <c r="AHK74" s="68"/>
      <c r="AHL74" s="68"/>
      <c r="AHM74" s="68"/>
      <c r="AHN74" s="69"/>
      <c r="AHP74" s="64"/>
      <c r="AHQ74" s="67"/>
      <c r="AHR74" s="67"/>
      <c r="AHS74" s="68"/>
      <c r="AHT74" s="68"/>
      <c r="AHU74" s="68"/>
      <c r="AHV74" s="69"/>
      <c r="AHX74" s="64"/>
      <c r="AHY74" s="67"/>
      <c r="AHZ74" s="67"/>
      <c r="AIA74" s="68"/>
      <c r="AIB74" s="68"/>
      <c r="AIC74" s="68"/>
      <c r="AID74" s="69"/>
      <c r="AIF74" s="64"/>
      <c r="AIG74" s="67"/>
      <c r="AIH74" s="67"/>
      <c r="AII74" s="68"/>
      <c r="AIJ74" s="68"/>
      <c r="AIK74" s="68"/>
      <c r="AIL74" s="69"/>
      <c r="AIN74" s="64"/>
      <c r="AIO74" s="67"/>
      <c r="AIP74" s="67"/>
      <c r="AIQ74" s="68"/>
      <c r="AIR74" s="68"/>
      <c r="AIS74" s="68"/>
      <c r="AIT74" s="69"/>
      <c r="AIV74" s="64"/>
      <c r="AIW74" s="67"/>
      <c r="AIX74" s="67"/>
      <c r="AIY74" s="68"/>
      <c r="AIZ74" s="68"/>
      <c r="AJA74" s="68"/>
      <c r="AJB74" s="69"/>
      <c r="AJD74" s="64"/>
      <c r="AJE74" s="67"/>
      <c r="AJF74" s="67"/>
      <c r="AJG74" s="68"/>
      <c r="AJH74" s="68"/>
      <c r="AJI74" s="68"/>
      <c r="AJJ74" s="69"/>
      <c r="AJL74" s="64"/>
      <c r="AJM74" s="67"/>
      <c r="AJN74" s="67"/>
      <c r="AJO74" s="68"/>
      <c r="AJP74" s="68"/>
      <c r="AJQ74" s="68"/>
      <c r="AJR74" s="69"/>
      <c r="AJT74" s="64"/>
      <c r="AJU74" s="67"/>
      <c r="AJV74" s="67"/>
      <c r="AJW74" s="68"/>
      <c r="AJX74" s="68"/>
      <c r="AJY74" s="68"/>
      <c r="AJZ74" s="69"/>
      <c r="AKB74" s="64"/>
      <c r="AKC74" s="67"/>
      <c r="AKD74" s="67"/>
      <c r="AKE74" s="68"/>
      <c r="AKF74" s="68"/>
      <c r="AKG74" s="68"/>
      <c r="AKH74" s="69"/>
      <c r="AKJ74" s="64"/>
      <c r="AKK74" s="67"/>
      <c r="AKL74" s="67"/>
      <c r="AKM74" s="68"/>
      <c r="AKN74" s="68"/>
      <c r="AKO74" s="68"/>
      <c r="AKP74" s="69"/>
      <c r="AKR74" s="64"/>
      <c r="AKS74" s="67"/>
      <c r="AKT74" s="67"/>
      <c r="AKU74" s="68"/>
      <c r="AKV74" s="68"/>
      <c r="AKW74" s="68"/>
      <c r="AKX74" s="69"/>
      <c r="AKZ74" s="64"/>
      <c r="ALA74" s="67"/>
      <c r="ALB74" s="67"/>
      <c r="ALC74" s="68"/>
      <c r="ALD74" s="68"/>
      <c r="ALE74" s="68"/>
      <c r="ALF74" s="69"/>
      <c r="ALH74" s="64"/>
      <c r="ALI74" s="67"/>
      <c r="ALJ74" s="67"/>
      <c r="ALK74" s="68"/>
      <c r="ALL74" s="68"/>
      <c r="ALM74" s="68"/>
      <c r="ALN74" s="69"/>
      <c r="ALP74" s="64"/>
      <c r="ALQ74" s="67"/>
      <c r="ALR74" s="67"/>
      <c r="ALS74" s="68"/>
      <c r="ALT74" s="68"/>
      <c r="ALU74" s="68"/>
      <c r="ALV74" s="69"/>
      <c r="ALX74" s="64"/>
      <c r="ALY74" s="67"/>
      <c r="ALZ74" s="67"/>
      <c r="AMA74" s="68"/>
      <c r="AMB74" s="68"/>
      <c r="AMC74" s="68"/>
      <c r="AMD74" s="69"/>
      <c r="AMF74" s="64"/>
      <c r="AMG74" s="67"/>
      <c r="AMH74" s="67"/>
      <c r="AMI74" s="68"/>
      <c r="AMJ74" s="68"/>
      <c r="AMK74" s="68"/>
      <c r="AML74" s="69"/>
      <c r="AMN74" s="64"/>
      <c r="AMO74" s="67"/>
      <c r="AMP74" s="67"/>
      <c r="AMQ74" s="68"/>
      <c r="AMR74" s="68"/>
      <c r="AMS74" s="68"/>
      <c r="AMT74" s="69"/>
      <c r="AMV74" s="64"/>
      <c r="AMW74" s="67"/>
      <c r="AMX74" s="67"/>
      <c r="AMY74" s="68"/>
      <c r="AMZ74" s="68"/>
      <c r="ANA74" s="68"/>
      <c r="ANB74" s="69"/>
      <c r="AND74" s="64"/>
      <c r="ANE74" s="67"/>
      <c r="ANF74" s="67"/>
      <c r="ANG74" s="68"/>
      <c r="ANH74" s="68"/>
      <c r="ANI74" s="68"/>
      <c r="ANJ74" s="69"/>
      <c r="ANL74" s="64"/>
      <c r="ANM74" s="67"/>
      <c r="ANN74" s="67"/>
      <c r="ANO74" s="68"/>
      <c r="ANP74" s="68"/>
      <c r="ANQ74" s="68"/>
      <c r="ANR74" s="69"/>
      <c r="ANT74" s="64"/>
      <c r="ANU74" s="67"/>
      <c r="ANV74" s="67"/>
      <c r="ANW74" s="68"/>
      <c r="ANX74" s="68"/>
      <c r="ANY74" s="68"/>
      <c r="ANZ74" s="69"/>
      <c r="AOB74" s="64"/>
      <c r="AOC74" s="67"/>
      <c r="AOD74" s="67"/>
      <c r="AOE74" s="68"/>
      <c r="AOF74" s="68"/>
      <c r="AOG74" s="68"/>
      <c r="AOH74" s="69"/>
      <c r="AOJ74" s="64"/>
      <c r="AOK74" s="67"/>
      <c r="AOL74" s="67"/>
      <c r="AOM74" s="68"/>
      <c r="AON74" s="68"/>
      <c r="AOO74" s="68"/>
      <c r="AOP74" s="69"/>
      <c r="AOR74" s="64"/>
      <c r="AOS74" s="67"/>
      <c r="AOT74" s="67"/>
      <c r="AOU74" s="68"/>
      <c r="AOV74" s="68"/>
      <c r="AOW74" s="68"/>
      <c r="AOX74" s="69"/>
      <c r="AOZ74" s="64"/>
      <c r="APA74" s="67"/>
      <c r="APB74" s="67"/>
      <c r="APC74" s="68"/>
      <c r="APD74" s="68"/>
      <c r="APE74" s="68"/>
      <c r="APF74" s="69"/>
      <c r="APH74" s="64"/>
      <c r="API74" s="67"/>
      <c r="APJ74" s="67"/>
      <c r="APK74" s="68"/>
      <c r="APL74" s="68"/>
      <c r="APM74" s="68"/>
      <c r="APN74" s="69"/>
      <c r="APP74" s="64"/>
      <c r="APQ74" s="67"/>
      <c r="APR74" s="67"/>
      <c r="APS74" s="68"/>
      <c r="APT74" s="68"/>
      <c r="APU74" s="68"/>
      <c r="APV74" s="69"/>
      <c r="APX74" s="64"/>
      <c r="APY74" s="67"/>
      <c r="APZ74" s="67"/>
      <c r="AQA74" s="68"/>
      <c r="AQB74" s="68"/>
      <c r="AQC74" s="68"/>
      <c r="AQD74" s="69"/>
      <c r="AQF74" s="64"/>
      <c r="AQG74" s="67"/>
      <c r="AQH74" s="67"/>
      <c r="AQI74" s="68"/>
      <c r="AQJ74" s="68"/>
      <c r="AQK74" s="68"/>
      <c r="AQL74" s="69"/>
      <c r="AQN74" s="64"/>
      <c r="AQO74" s="67"/>
      <c r="AQP74" s="67"/>
      <c r="AQQ74" s="68"/>
      <c r="AQR74" s="68"/>
      <c r="AQS74" s="68"/>
      <c r="AQT74" s="69"/>
      <c r="AQV74" s="64"/>
      <c r="AQW74" s="67"/>
      <c r="AQX74" s="67"/>
      <c r="AQY74" s="68"/>
      <c r="AQZ74" s="68"/>
      <c r="ARA74" s="68"/>
      <c r="ARB74" s="69"/>
      <c r="ARD74" s="64"/>
      <c r="ARE74" s="67"/>
      <c r="ARF74" s="67"/>
      <c r="ARG74" s="68"/>
      <c r="ARH74" s="68"/>
      <c r="ARI74" s="68"/>
      <c r="ARJ74" s="69"/>
      <c r="ARL74" s="64"/>
      <c r="ARM74" s="67"/>
      <c r="ARN74" s="67"/>
      <c r="ARO74" s="68"/>
      <c r="ARP74" s="68"/>
      <c r="ARQ74" s="68"/>
      <c r="ARR74" s="69"/>
      <c r="ART74" s="64"/>
      <c r="ARU74" s="67"/>
      <c r="ARV74" s="67"/>
      <c r="ARW74" s="68"/>
      <c r="ARX74" s="68"/>
      <c r="ARY74" s="68"/>
      <c r="ARZ74" s="69"/>
      <c r="ASB74" s="64"/>
      <c r="ASC74" s="67"/>
      <c r="ASD74" s="67"/>
      <c r="ASE74" s="68"/>
      <c r="ASF74" s="68"/>
      <c r="ASG74" s="68"/>
      <c r="ASH74" s="69"/>
      <c r="ASJ74" s="64"/>
      <c r="ASK74" s="67"/>
      <c r="ASL74" s="67"/>
      <c r="ASM74" s="68"/>
      <c r="ASN74" s="68"/>
      <c r="ASO74" s="68"/>
      <c r="ASP74" s="69"/>
      <c r="ASR74" s="64"/>
      <c r="ASS74" s="67"/>
      <c r="AST74" s="67"/>
      <c r="ASU74" s="68"/>
      <c r="ASV74" s="68"/>
      <c r="ASW74" s="68"/>
      <c r="ASX74" s="69"/>
      <c r="ASZ74" s="64"/>
      <c r="ATA74" s="67"/>
      <c r="ATB74" s="67"/>
      <c r="ATC74" s="68"/>
      <c r="ATD74" s="68"/>
      <c r="ATE74" s="68"/>
      <c r="ATF74" s="69"/>
      <c r="ATH74" s="64"/>
      <c r="ATI74" s="67"/>
      <c r="ATJ74" s="67"/>
      <c r="ATK74" s="68"/>
      <c r="ATL74" s="68"/>
      <c r="ATM74" s="68"/>
      <c r="ATN74" s="69"/>
      <c r="ATP74" s="64"/>
      <c r="ATQ74" s="67"/>
      <c r="ATR74" s="67"/>
      <c r="ATS74" s="68"/>
      <c r="ATT74" s="68"/>
      <c r="ATU74" s="68"/>
      <c r="ATV74" s="69"/>
      <c r="ATX74" s="64"/>
      <c r="ATY74" s="67"/>
      <c r="ATZ74" s="67"/>
      <c r="AUA74" s="68"/>
      <c r="AUB74" s="68"/>
      <c r="AUC74" s="68"/>
      <c r="AUD74" s="69"/>
      <c r="AUF74" s="64"/>
      <c r="AUG74" s="67"/>
      <c r="AUH74" s="67"/>
      <c r="AUI74" s="68"/>
      <c r="AUJ74" s="68"/>
      <c r="AUK74" s="68"/>
      <c r="AUL74" s="69"/>
      <c r="AUN74" s="64"/>
      <c r="AUO74" s="67"/>
      <c r="AUP74" s="67"/>
      <c r="AUQ74" s="68"/>
      <c r="AUR74" s="68"/>
      <c r="AUS74" s="68"/>
      <c r="AUT74" s="69"/>
      <c r="AUV74" s="64"/>
      <c r="AUW74" s="67"/>
      <c r="AUX74" s="67"/>
      <c r="AUY74" s="68"/>
      <c r="AUZ74" s="68"/>
      <c r="AVA74" s="68"/>
      <c r="AVB74" s="69"/>
      <c r="AVD74" s="64"/>
      <c r="AVE74" s="67"/>
      <c r="AVF74" s="67"/>
      <c r="AVG74" s="68"/>
      <c r="AVH74" s="68"/>
      <c r="AVI74" s="68"/>
      <c r="AVJ74" s="69"/>
      <c r="AVL74" s="64"/>
      <c r="AVM74" s="67"/>
      <c r="AVN74" s="67"/>
      <c r="AVO74" s="68"/>
      <c r="AVP74" s="68"/>
      <c r="AVQ74" s="68"/>
      <c r="AVR74" s="69"/>
      <c r="AVT74" s="64"/>
      <c r="AVU74" s="67"/>
      <c r="AVV74" s="67"/>
      <c r="AVW74" s="68"/>
      <c r="AVX74" s="68"/>
      <c r="AVY74" s="68"/>
      <c r="AVZ74" s="69"/>
      <c r="AWB74" s="64"/>
      <c r="AWC74" s="67"/>
      <c r="AWD74" s="67"/>
      <c r="AWE74" s="68"/>
      <c r="AWF74" s="68"/>
      <c r="AWG74" s="68"/>
      <c r="AWH74" s="69"/>
      <c r="AWJ74" s="64"/>
      <c r="AWK74" s="67"/>
      <c r="AWL74" s="67"/>
      <c r="AWM74" s="68"/>
      <c r="AWN74" s="68"/>
      <c r="AWO74" s="68"/>
      <c r="AWP74" s="69"/>
      <c r="AWR74" s="64"/>
      <c r="AWS74" s="67"/>
      <c r="AWT74" s="67"/>
      <c r="AWU74" s="68"/>
      <c r="AWV74" s="68"/>
      <c r="AWW74" s="68"/>
      <c r="AWX74" s="69"/>
      <c r="AWZ74" s="64"/>
      <c r="AXA74" s="67"/>
      <c r="AXB74" s="67"/>
      <c r="AXC74" s="68"/>
      <c r="AXD74" s="68"/>
      <c r="AXE74" s="68"/>
      <c r="AXF74" s="69"/>
      <c r="AXH74" s="64"/>
      <c r="AXI74" s="67"/>
      <c r="AXJ74" s="67"/>
      <c r="AXK74" s="68"/>
      <c r="AXL74" s="68"/>
      <c r="AXM74" s="68"/>
      <c r="AXN74" s="69"/>
      <c r="AXP74" s="64"/>
      <c r="AXQ74" s="67"/>
      <c r="AXR74" s="67"/>
      <c r="AXS74" s="68"/>
      <c r="AXT74" s="68"/>
      <c r="AXU74" s="68"/>
      <c r="AXV74" s="69"/>
      <c r="AXX74" s="64"/>
      <c r="AXY74" s="67"/>
      <c r="AXZ74" s="67"/>
      <c r="AYA74" s="68"/>
      <c r="AYB74" s="68"/>
      <c r="AYC74" s="68"/>
      <c r="AYD74" s="69"/>
      <c r="AYF74" s="64"/>
      <c r="AYG74" s="67"/>
      <c r="AYH74" s="67"/>
      <c r="AYI74" s="68"/>
      <c r="AYJ74" s="68"/>
      <c r="AYK74" s="68"/>
      <c r="AYL74" s="69"/>
      <c r="AYN74" s="64"/>
      <c r="AYO74" s="67"/>
      <c r="AYP74" s="67"/>
      <c r="AYQ74" s="68"/>
      <c r="AYR74" s="68"/>
      <c r="AYS74" s="68"/>
      <c r="AYT74" s="69"/>
      <c r="AYV74" s="64"/>
      <c r="AYW74" s="67"/>
      <c r="AYX74" s="67"/>
      <c r="AYY74" s="68"/>
      <c r="AYZ74" s="68"/>
      <c r="AZA74" s="68"/>
      <c r="AZB74" s="69"/>
      <c r="AZD74" s="64"/>
      <c r="AZE74" s="67"/>
      <c r="AZF74" s="67"/>
      <c r="AZG74" s="68"/>
      <c r="AZH74" s="68"/>
      <c r="AZI74" s="68"/>
      <c r="AZJ74" s="69"/>
      <c r="AZL74" s="64"/>
      <c r="AZM74" s="67"/>
      <c r="AZN74" s="67"/>
      <c r="AZO74" s="68"/>
      <c r="AZP74" s="68"/>
      <c r="AZQ74" s="68"/>
      <c r="AZR74" s="69"/>
      <c r="AZT74" s="64"/>
      <c r="AZU74" s="67"/>
      <c r="AZV74" s="67"/>
      <c r="AZW74" s="68"/>
      <c r="AZX74" s="68"/>
      <c r="AZY74" s="68"/>
      <c r="AZZ74" s="69"/>
      <c r="BAB74" s="64"/>
      <c r="BAC74" s="67"/>
      <c r="BAD74" s="67"/>
      <c r="BAE74" s="68"/>
      <c r="BAF74" s="68"/>
      <c r="BAG74" s="68"/>
      <c r="BAH74" s="69"/>
      <c r="BAJ74" s="64"/>
      <c r="BAK74" s="67"/>
      <c r="BAL74" s="67"/>
      <c r="BAM74" s="68"/>
      <c r="BAN74" s="68"/>
      <c r="BAO74" s="68"/>
      <c r="BAP74" s="69"/>
      <c r="BAR74" s="64"/>
      <c r="BAS74" s="67"/>
      <c r="BAT74" s="67"/>
      <c r="BAU74" s="68"/>
      <c r="BAV74" s="68"/>
      <c r="BAW74" s="68"/>
      <c r="BAX74" s="69"/>
      <c r="BAZ74" s="64"/>
      <c r="BBA74" s="67"/>
      <c r="BBB74" s="67"/>
      <c r="BBC74" s="68"/>
      <c r="BBD74" s="68"/>
      <c r="BBE74" s="68"/>
      <c r="BBF74" s="69"/>
      <c r="BBH74" s="64"/>
      <c r="BBI74" s="67"/>
      <c r="BBJ74" s="67"/>
      <c r="BBK74" s="68"/>
      <c r="BBL74" s="68"/>
      <c r="BBM74" s="68"/>
      <c r="BBN74" s="69"/>
      <c r="BBP74" s="64"/>
      <c r="BBQ74" s="67"/>
      <c r="BBR74" s="67"/>
      <c r="BBS74" s="68"/>
      <c r="BBT74" s="68"/>
      <c r="BBU74" s="68"/>
      <c r="BBV74" s="69"/>
      <c r="BBX74" s="64"/>
      <c r="BBY74" s="67"/>
      <c r="BBZ74" s="67"/>
      <c r="BCA74" s="68"/>
      <c r="BCB74" s="68"/>
      <c r="BCC74" s="68"/>
      <c r="BCD74" s="69"/>
      <c r="BCF74" s="64"/>
      <c r="BCG74" s="67"/>
      <c r="BCH74" s="67"/>
      <c r="BCI74" s="68"/>
      <c r="BCJ74" s="68"/>
      <c r="BCK74" s="68"/>
      <c r="BCL74" s="69"/>
      <c r="BCN74" s="64"/>
      <c r="BCO74" s="67"/>
      <c r="BCP74" s="67"/>
      <c r="BCQ74" s="68"/>
      <c r="BCR74" s="68"/>
      <c r="BCS74" s="68"/>
      <c r="BCT74" s="69"/>
      <c r="BCV74" s="64"/>
      <c r="BCW74" s="67"/>
      <c r="BCX74" s="67"/>
      <c r="BCY74" s="68"/>
      <c r="BCZ74" s="68"/>
      <c r="BDA74" s="68"/>
      <c r="BDB74" s="69"/>
      <c r="BDD74" s="64"/>
      <c r="BDE74" s="67"/>
      <c r="BDF74" s="67"/>
      <c r="BDG74" s="68"/>
      <c r="BDH74" s="68"/>
      <c r="BDI74" s="68"/>
      <c r="BDJ74" s="69"/>
      <c r="BDL74" s="64"/>
      <c r="BDM74" s="67"/>
      <c r="BDN74" s="67"/>
      <c r="BDO74" s="68"/>
      <c r="BDP74" s="68"/>
      <c r="BDQ74" s="68"/>
      <c r="BDR74" s="69"/>
      <c r="BDT74" s="64"/>
      <c r="BDU74" s="67"/>
      <c r="BDV74" s="67"/>
      <c r="BDW74" s="68"/>
      <c r="BDX74" s="68"/>
      <c r="BDY74" s="68"/>
      <c r="BDZ74" s="69"/>
      <c r="BEB74" s="64"/>
      <c r="BEC74" s="67"/>
      <c r="BED74" s="67"/>
      <c r="BEE74" s="68"/>
      <c r="BEF74" s="68"/>
      <c r="BEG74" s="68"/>
      <c r="BEH74" s="69"/>
      <c r="BEJ74" s="64"/>
      <c r="BEK74" s="67"/>
      <c r="BEL74" s="67"/>
      <c r="BEM74" s="68"/>
      <c r="BEN74" s="68"/>
      <c r="BEO74" s="68"/>
      <c r="BEP74" s="69"/>
      <c r="BER74" s="64"/>
      <c r="BES74" s="67"/>
      <c r="BET74" s="67"/>
      <c r="BEU74" s="68"/>
      <c r="BEV74" s="68"/>
      <c r="BEW74" s="68"/>
      <c r="BEX74" s="69"/>
      <c r="BEZ74" s="64"/>
      <c r="BFA74" s="67"/>
      <c r="BFB74" s="67"/>
      <c r="BFC74" s="68"/>
      <c r="BFD74" s="68"/>
      <c r="BFE74" s="68"/>
      <c r="BFF74" s="69"/>
      <c r="BFH74" s="64"/>
      <c r="BFI74" s="67"/>
      <c r="BFJ74" s="67"/>
      <c r="BFK74" s="68"/>
      <c r="BFL74" s="68"/>
      <c r="BFM74" s="68"/>
      <c r="BFN74" s="69"/>
      <c r="BFP74" s="64"/>
      <c r="BFQ74" s="67"/>
      <c r="BFR74" s="67"/>
      <c r="BFS74" s="68"/>
      <c r="BFT74" s="68"/>
      <c r="BFU74" s="68"/>
      <c r="BFV74" s="69"/>
      <c r="BFX74" s="64"/>
      <c r="BFY74" s="67"/>
      <c r="BFZ74" s="67"/>
      <c r="BGA74" s="68"/>
      <c r="BGB74" s="68"/>
      <c r="BGC74" s="68"/>
      <c r="BGD74" s="69"/>
      <c r="BGF74" s="64"/>
      <c r="BGG74" s="67"/>
      <c r="BGH74" s="67"/>
      <c r="BGI74" s="68"/>
      <c r="BGJ74" s="68"/>
      <c r="BGK74" s="68"/>
      <c r="BGL74" s="69"/>
      <c r="BGN74" s="64"/>
      <c r="BGO74" s="67"/>
      <c r="BGP74" s="67"/>
      <c r="BGQ74" s="68"/>
      <c r="BGR74" s="68"/>
      <c r="BGS74" s="68"/>
      <c r="BGT74" s="69"/>
      <c r="BGV74" s="64"/>
      <c r="BGW74" s="67"/>
      <c r="BGX74" s="67"/>
      <c r="BGY74" s="68"/>
      <c r="BGZ74" s="68"/>
      <c r="BHA74" s="68"/>
      <c r="BHB74" s="69"/>
      <c r="BHD74" s="64"/>
      <c r="BHE74" s="67"/>
      <c r="BHF74" s="67"/>
      <c r="BHG74" s="68"/>
      <c r="BHH74" s="68"/>
      <c r="BHI74" s="68"/>
      <c r="BHJ74" s="69"/>
      <c r="BHL74" s="64"/>
      <c r="BHM74" s="67"/>
      <c r="BHN74" s="67"/>
      <c r="BHO74" s="68"/>
      <c r="BHP74" s="68"/>
      <c r="BHQ74" s="68"/>
      <c r="BHR74" s="69"/>
      <c r="BHT74" s="64"/>
      <c r="BHU74" s="67"/>
      <c r="BHV74" s="67"/>
      <c r="BHW74" s="68"/>
      <c r="BHX74" s="68"/>
      <c r="BHY74" s="68"/>
      <c r="BHZ74" s="69"/>
      <c r="BIB74" s="64"/>
      <c r="BIC74" s="67"/>
      <c r="BID74" s="67"/>
      <c r="BIE74" s="68"/>
      <c r="BIF74" s="68"/>
      <c r="BIG74" s="68"/>
      <c r="BIH74" s="69"/>
      <c r="BIJ74" s="64"/>
      <c r="BIK74" s="67"/>
      <c r="BIL74" s="67"/>
      <c r="BIM74" s="68"/>
      <c r="BIN74" s="68"/>
      <c r="BIO74" s="68"/>
      <c r="BIP74" s="69"/>
      <c r="BIR74" s="64"/>
      <c r="BIS74" s="67"/>
      <c r="BIT74" s="67"/>
      <c r="BIU74" s="68"/>
      <c r="BIV74" s="68"/>
      <c r="BIW74" s="68"/>
      <c r="BIX74" s="69"/>
      <c r="BIZ74" s="64"/>
      <c r="BJA74" s="67"/>
      <c r="BJB74" s="67"/>
      <c r="BJC74" s="68"/>
      <c r="BJD74" s="68"/>
      <c r="BJE74" s="68"/>
      <c r="BJF74" s="69"/>
      <c r="BJH74" s="64"/>
      <c r="BJI74" s="67"/>
      <c r="BJJ74" s="67"/>
      <c r="BJK74" s="68"/>
      <c r="BJL74" s="68"/>
      <c r="BJM74" s="68"/>
      <c r="BJN74" s="69"/>
      <c r="BJP74" s="64"/>
      <c r="BJQ74" s="67"/>
      <c r="BJR74" s="67"/>
      <c r="BJS74" s="68"/>
      <c r="BJT74" s="68"/>
      <c r="BJU74" s="68"/>
      <c r="BJV74" s="69"/>
      <c r="BJX74" s="64"/>
      <c r="BJY74" s="67"/>
      <c r="BJZ74" s="67"/>
      <c r="BKA74" s="68"/>
      <c r="BKB74" s="68"/>
      <c r="BKC74" s="68"/>
      <c r="BKD74" s="69"/>
      <c r="BKF74" s="64"/>
      <c r="BKG74" s="67"/>
      <c r="BKH74" s="67"/>
      <c r="BKI74" s="68"/>
      <c r="BKJ74" s="68"/>
      <c r="BKK74" s="68"/>
      <c r="BKL74" s="69"/>
      <c r="BKN74" s="64"/>
      <c r="BKO74" s="67"/>
      <c r="BKP74" s="67"/>
      <c r="BKQ74" s="68"/>
      <c r="BKR74" s="68"/>
      <c r="BKS74" s="68"/>
      <c r="BKT74" s="69"/>
      <c r="BKV74" s="64"/>
      <c r="BKW74" s="67"/>
      <c r="BKX74" s="67"/>
      <c r="BKY74" s="68"/>
      <c r="BKZ74" s="68"/>
      <c r="BLA74" s="68"/>
      <c r="BLB74" s="69"/>
      <c r="BLD74" s="64"/>
      <c r="BLE74" s="67"/>
      <c r="BLF74" s="67"/>
      <c r="BLG74" s="68"/>
      <c r="BLH74" s="68"/>
      <c r="BLI74" s="68"/>
      <c r="BLJ74" s="69"/>
      <c r="BLL74" s="64"/>
      <c r="BLM74" s="67"/>
      <c r="BLN74" s="67"/>
      <c r="BLO74" s="68"/>
      <c r="BLP74" s="68"/>
      <c r="BLQ74" s="68"/>
      <c r="BLR74" s="69"/>
      <c r="BLT74" s="64"/>
      <c r="BLU74" s="67"/>
      <c r="BLV74" s="67"/>
      <c r="BLW74" s="68"/>
      <c r="BLX74" s="68"/>
      <c r="BLY74" s="68"/>
      <c r="BLZ74" s="69"/>
      <c r="BMB74" s="64"/>
      <c r="BMC74" s="67"/>
      <c r="BMD74" s="67"/>
      <c r="BME74" s="68"/>
      <c r="BMF74" s="68"/>
      <c r="BMG74" s="68"/>
      <c r="BMH74" s="69"/>
      <c r="BMJ74" s="64"/>
      <c r="BMK74" s="67"/>
      <c r="BML74" s="67"/>
      <c r="BMM74" s="68"/>
      <c r="BMN74" s="68"/>
      <c r="BMO74" s="68"/>
      <c r="BMP74" s="69"/>
      <c r="BMR74" s="64"/>
      <c r="BMS74" s="67"/>
      <c r="BMT74" s="67"/>
      <c r="BMU74" s="68"/>
      <c r="BMV74" s="68"/>
      <c r="BMW74" s="68"/>
      <c r="BMX74" s="69"/>
      <c r="BMZ74" s="64"/>
      <c r="BNA74" s="67"/>
      <c r="BNB74" s="67"/>
      <c r="BNC74" s="68"/>
      <c r="BND74" s="68"/>
      <c r="BNE74" s="68"/>
      <c r="BNF74" s="69"/>
      <c r="BNH74" s="64"/>
      <c r="BNI74" s="67"/>
      <c r="BNJ74" s="67"/>
      <c r="BNK74" s="68"/>
      <c r="BNL74" s="68"/>
      <c r="BNM74" s="68"/>
      <c r="BNN74" s="69"/>
      <c r="BNP74" s="64"/>
      <c r="BNQ74" s="67"/>
      <c r="BNR74" s="67"/>
      <c r="BNS74" s="68"/>
      <c r="BNT74" s="68"/>
      <c r="BNU74" s="68"/>
      <c r="BNV74" s="69"/>
      <c r="BNX74" s="64"/>
      <c r="BNY74" s="67"/>
      <c r="BNZ74" s="67"/>
      <c r="BOA74" s="68"/>
      <c r="BOB74" s="68"/>
      <c r="BOC74" s="68"/>
      <c r="BOD74" s="69"/>
      <c r="BOF74" s="64"/>
      <c r="BOG74" s="67"/>
      <c r="BOH74" s="67"/>
      <c r="BOI74" s="68"/>
      <c r="BOJ74" s="68"/>
      <c r="BOK74" s="68"/>
      <c r="BOL74" s="69"/>
      <c r="BON74" s="64"/>
      <c r="BOO74" s="67"/>
      <c r="BOP74" s="67"/>
      <c r="BOQ74" s="68"/>
      <c r="BOR74" s="68"/>
      <c r="BOS74" s="68"/>
      <c r="BOT74" s="69"/>
      <c r="BOV74" s="64"/>
      <c r="BOW74" s="67"/>
      <c r="BOX74" s="67"/>
      <c r="BOY74" s="68"/>
      <c r="BOZ74" s="68"/>
      <c r="BPA74" s="68"/>
      <c r="BPB74" s="69"/>
      <c r="BPD74" s="64"/>
      <c r="BPE74" s="67"/>
      <c r="BPF74" s="67"/>
      <c r="BPG74" s="68"/>
      <c r="BPH74" s="68"/>
      <c r="BPI74" s="68"/>
      <c r="BPJ74" s="69"/>
      <c r="BPL74" s="64"/>
      <c r="BPM74" s="67"/>
      <c r="BPN74" s="67"/>
      <c r="BPO74" s="68"/>
      <c r="BPP74" s="68"/>
      <c r="BPQ74" s="68"/>
      <c r="BPR74" s="69"/>
      <c r="BPT74" s="64"/>
      <c r="BPU74" s="67"/>
      <c r="BPV74" s="67"/>
      <c r="BPW74" s="68"/>
      <c r="BPX74" s="68"/>
      <c r="BPY74" s="68"/>
      <c r="BPZ74" s="69"/>
      <c r="BQB74" s="64"/>
      <c r="BQC74" s="67"/>
      <c r="BQD74" s="67"/>
      <c r="BQE74" s="68"/>
      <c r="BQF74" s="68"/>
      <c r="BQG74" s="68"/>
      <c r="BQH74" s="69"/>
      <c r="BQJ74" s="64"/>
      <c r="BQK74" s="67"/>
      <c r="BQL74" s="67"/>
      <c r="BQM74" s="68"/>
      <c r="BQN74" s="68"/>
      <c r="BQO74" s="68"/>
      <c r="BQP74" s="69"/>
      <c r="BQR74" s="64"/>
      <c r="BQS74" s="67"/>
      <c r="BQT74" s="67"/>
      <c r="BQU74" s="68"/>
      <c r="BQV74" s="68"/>
      <c r="BQW74" s="68"/>
      <c r="BQX74" s="69"/>
      <c r="BQZ74" s="64"/>
      <c r="BRA74" s="67"/>
      <c r="BRB74" s="67"/>
      <c r="BRC74" s="68"/>
      <c r="BRD74" s="68"/>
      <c r="BRE74" s="68"/>
      <c r="BRF74" s="69"/>
      <c r="BRH74" s="64"/>
      <c r="BRI74" s="67"/>
      <c r="BRJ74" s="67"/>
      <c r="BRK74" s="68"/>
      <c r="BRL74" s="68"/>
      <c r="BRM74" s="68"/>
      <c r="BRN74" s="69"/>
      <c r="BRP74" s="64"/>
      <c r="BRQ74" s="67"/>
      <c r="BRR74" s="67"/>
      <c r="BRS74" s="68"/>
      <c r="BRT74" s="68"/>
      <c r="BRU74" s="68"/>
      <c r="BRV74" s="69"/>
      <c r="BRX74" s="64"/>
      <c r="BRY74" s="67"/>
      <c r="BRZ74" s="67"/>
      <c r="BSA74" s="68"/>
      <c r="BSB74" s="68"/>
      <c r="BSC74" s="68"/>
      <c r="BSD74" s="69"/>
      <c r="BSF74" s="64"/>
      <c r="BSG74" s="67"/>
      <c r="BSH74" s="67"/>
      <c r="BSI74" s="68"/>
      <c r="BSJ74" s="68"/>
      <c r="BSK74" s="68"/>
      <c r="BSL74" s="69"/>
      <c r="BSN74" s="64"/>
      <c r="BSO74" s="67"/>
      <c r="BSP74" s="67"/>
      <c r="BSQ74" s="68"/>
      <c r="BSR74" s="68"/>
      <c r="BSS74" s="68"/>
      <c r="BST74" s="69"/>
      <c r="BSV74" s="64"/>
      <c r="BSW74" s="67"/>
      <c r="BSX74" s="67"/>
      <c r="BSY74" s="68"/>
      <c r="BSZ74" s="68"/>
      <c r="BTA74" s="68"/>
      <c r="BTB74" s="69"/>
      <c r="BTD74" s="64"/>
      <c r="BTE74" s="67"/>
      <c r="BTF74" s="67"/>
      <c r="BTG74" s="68"/>
      <c r="BTH74" s="68"/>
      <c r="BTI74" s="68"/>
      <c r="BTJ74" s="69"/>
      <c r="BTL74" s="64"/>
      <c r="BTM74" s="67"/>
      <c r="BTN74" s="67"/>
      <c r="BTO74" s="68"/>
      <c r="BTP74" s="68"/>
      <c r="BTQ74" s="68"/>
      <c r="BTR74" s="69"/>
      <c r="BTT74" s="64"/>
      <c r="BTU74" s="67"/>
      <c r="BTV74" s="67"/>
      <c r="BTW74" s="68"/>
      <c r="BTX74" s="68"/>
      <c r="BTY74" s="68"/>
      <c r="BTZ74" s="69"/>
      <c r="BUB74" s="64"/>
      <c r="BUC74" s="67"/>
      <c r="BUD74" s="67"/>
      <c r="BUE74" s="68"/>
      <c r="BUF74" s="68"/>
      <c r="BUG74" s="68"/>
      <c r="BUH74" s="69"/>
      <c r="BUJ74" s="64"/>
      <c r="BUK74" s="67"/>
      <c r="BUL74" s="67"/>
      <c r="BUM74" s="68"/>
      <c r="BUN74" s="68"/>
      <c r="BUO74" s="68"/>
      <c r="BUP74" s="69"/>
      <c r="BUR74" s="64"/>
      <c r="BUS74" s="67"/>
      <c r="BUT74" s="67"/>
      <c r="BUU74" s="68"/>
      <c r="BUV74" s="68"/>
      <c r="BUW74" s="68"/>
      <c r="BUX74" s="69"/>
      <c r="BUZ74" s="64"/>
      <c r="BVA74" s="67"/>
      <c r="BVB74" s="67"/>
      <c r="BVC74" s="68"/>
      <c r="BVD74" s="68"/>
      <c r="BVE74" s="68"/>
      <c r="BVF74" s="69"/>
      <c r="BVH74" s="64"/>
      <c r="BVI74" s="67"/>
      <c r="BVJ74" s="67"/>
      <c r="BVK74" s="68"/>
      <c r="BVL74" s="68"/>
      <c r="BVM74" s="68"/>
      <c r="BVN74" s="69"/>
      <c r="BVP74" s="64"/>
      <c r="BVQ74" s="67"/>
      <c r="BVR74" s="67"/>
      <c r="BVS74" s="68"/>
      <c r="BVT74" s="68"/>
      <c r="BVU74" s="68"/>
      <c r="BVV74" s="69"/>
      <c r="BVX74" s="64"/>
      <c r="BVY74" s="67"/>
      <c r="BVZ74" s="67"/>
      <c r="BWA74" s="68"/>
      <c r="BWB74" s="68"/>
      <c r="BWC74" s="68"/>
      <c r="BWD74" s="69"/>
      <c r="BWF74" s="64"/>
      <c r="BWG74" s="67"/>
      <c r="BWH74" s="67"/>
      <c r="BWI74" s="68"/>
      <c r="BWJ74" s="68"/>
      <c r="BWK74" s="68"/>
      <c r="BWL74" s="69"/>
      <c r="BWN74" s="64"/>
      <c r="BWO74" s="67"/>
      <c r="BWP74" s="67"/>
      <c r="BWQ74" s="68"/>
      <c r="BWR74" s="68"/>
      <c r="BWS74" s="68"/>
      <c r="BWT74" s="69"/>
      <c r="BWV74" s="64"/>
      <c r="BWW74" s="67"/>
      <c r="BWX74" s="67"/>
      <c r="BWY74" s="68"/>
      <c r="BWZ74" s="68"/>
      <c r="BXA74" s="68"/>
      <c r="BXB74" s="69"/>
      <c r="BXD74" s="64"/>
      <c r="BXE74" s="67"/>
      <c r="BXF74" s="67"/>
      <c r="BXG74" s="68"/>
      <c r="BXH74" s="68"/>
      <c r="BXI74" s="68"/>
      <c r="BXJ74" s="69"/>
      <c r="BXL74" s="64"/>
      <c r="BXM74" s="67"/>
      <c r="BXN74" s="67"/>
      <c r="BXO74" s="68"/>
      <c r="BXP74" s="68"/>
      <c r="BXQ74" s="68"/>
      <c r="BXR74" s="69"/>
      <c r="BXT74" s="64"/>
      <c r="BXU74" s="67"/>
      <c r="BXV74" s="67"/>
      <c r="BXW74" s="68"/>
      <c r="BXX74" s="68"/>
      <c r="BXY74" s="68"/>
      <c r="BXZ74" s="69"/>
      <c r="BYB74" s="64"/>
      <c r="BYC74" s="67"/>
      <c r="BYD74" s="67"/>
      <c r="BYE74" s="68"/>
      <c r="BYF74" s="68"/>
      <c r="BYG74" s="68"/>
      <c r="BYH74" s="69"/>
      <c r="BYJ74" s="64"/>
      <c r="BYK74" s="67"/>
      <c r="BYL74" s="67"/>
      <c r="BYM74" s="68"/>
      <c r="BYN74" s="68"/>
      <c r="BYO74" s="68"/>
      <c r="BYP74" s="69"/>
      <c r="BYR74" s="64"/>
      <c r="BYS74" s="67"/>
      <c r="BYT74" s="67"/>
      <c r="BYU74" s="68"/>
      <c r="BYV74" s="68"/>
      <c r="BYW74" s="68"/>
      <c r="BYX74" s="69"/>
      <c r="BYZ74" s="64"/>
      <c r="BZA74" s="67"/>
      <c r="BZB74" s="67"/>
      <c r="BZC74" s="68"/>
      <c r="BZD74" s="68"/>
      <c r="BZE74" s="68"/>
      <c r="BZF74" s="69"/>
      <c r="BZH74" s="64"/>
      <c r="BZI74" s="67"/>
      <c r="BZJ74" s="67"/>
      <c r="BZK74" s="68"/>
      <c r="BZL74" s="68"/>
      <c r="BZM74" s="68"/>
      <c r="BZN74" s="69"/>
      <c r="BZP74" s="64"/>
      <c r="BZQ74" s="67"/>
      <c r="BZR74" s="67"/>
      <c r="BZS74" s="68"/>
      <c r="BZT74" s="68"/>
      <c r="BZU74" s="68"/>
      <c r="BZV74" s="69"/>
      <c r="BZX74" s="64"/>
      <c r="BZY74" s="67"/>
      <c r="BZZ74" s="67"/>
      <c r="CAA74" s="68"/>
      <c r="CAB74" s="68"/>
      <c r="CAC74" s="68"/>
      <c r="CAD74" s="69"/>
      <c r="CAF74" s="64"/>
      <c r="CAG74" s="67"/>
      <c r="CAH74" s="67"/>
      <c r="CAI74" s="68"/>
      <c r="CAJ74" s="68"/>
      <c r="CAK74" s="68"/>
      <c r="CAL74" s="69"/>
      <c r="CAN74" s="64"/>
      <c r="CAO74" s="67"/>
      <c r="CAP74" s="67"/>
      <c r="CAQ74" s="68"/>
      <c r="CAR74" s="68"/>
      <c r="CAS74" s="68"/>
      <c r="CAT74" s="69"/>
      <c r="CAV74" s="64"/>
      <c r="CAW74" s="67"/>
      <c r="CAX74" s="67"/>
      <c r="CAY74" s="68"/>
      <c r="CAZ74" s="68"/>
      <c r="CBA74" s="68"/>
      <c r="CBB74" s="69"/>
      <c r="CBD74" s="64"/>
      <c r="CBE74" s="67"/>
      <c r="CBF74" s="67"/>
      <c r="CBG74" s="68"/>
      <c r="CBH74" s="68"/>
      <c r="CBI74" s="68"/>
      <c r="CBJ74" s="69"/>
      <c r="CBL74" s="64"/>
      <c r="CBM74" s="67"/>
      <c r="CBN74" s="67"/>
      <c r="CBO74" s="68"/>
      <c r="CBP74" s="68"/>
      <c r="CBQ74" s="68"/>
      <c r="CBR74" s="69"/>
      <c r="CBT74" s="64"/>
      <c r="CBU74" s="67"/>
      <c r="CBV74" s="67"/>
      <c r="CBW74" s="68"/>
      <c r="CBX74" s="68"/>
      <c r="CBY74" s="68"/>
      <c r="CBZ74" s="69"/>
      <c r="CCB74" s="64"/>
      <c r="CCC74" s="67"/>
      <c r="CCD74" s="67"/>
      <c r="CCE74" s="68"/>
      <c r="CCF74" s="68"/>
      <c r="CCG74" s="68"/>
      <c r="CCH74" s="69"/>
      <c r="CCJ74" s="64"/>
      <c r="CCK74" s="67"/>
      <c r="CCL74" s="67"/>
      <c r="CCM74" s="68"/>
      <c r="CCN74" s="68"/>
      <c r="CCO74" s="68"/>
      <c r="CCP74" s="69"/>
      <c r="CCR74" s="64"/>
      <c r="CCS74" s="67"/>
      <c r="CCT74" s="67"/>
      <c r="CCU74" s="68"/>
      <c r="CCV74" s="68"/>
      <c r="CCW74" s="68"/>
      <c r="CCX74" s="69"/>
      <c r="CCZ74" s="64"/>
      <c r="CDA74" s="67"/>
      <c r="CDB74" s="67"/>
      <c r="CDC74" s="68"/>
      <c r="CDD74" s="68"/>
      <c r="CDE74" s="68"/>
      <c r="CDF74" s="69"/>
      <c r="CDH74" s="64"/>
      <c r="CDI74" s="67"/>
      <c r="CDJ74" s="67"/>
      <c r="CDK74" s="68"/>
      <c r="CDL74" s="68"/>
      <c r="CDM74" s="68"/>
      <c r="CDN74" s="69"/>
      <c r="CDP74" s="64"/>
      <c r="CDQ74" s="67"/>
      <c r="CDR74" s="67"/>
      <c r="CDS74" s="68"/>
      <c r="CDT74" s="68"/>
      <c r="CDU74" s="68"/>
      <c r="CDV74" s="69"/>
      <c r="CDX74" s="64"/>
      <c r="CDY74" s="67"/>
      <c r="CDZ74" s="67"/>
      <c r="CEA74" s="68"/>
      <c r="CEB74" s="68"/>
      <c r="CEC74" s="68"/>
      <c r="CED74" s="69"/>
      <c r="CEF74" s="64"/>
      <c r="CEG74" s="67"/>
      <c r="CEH74" s="67"/>
      <c r="CEI74" s="68"/>
      <c r="CEJ74" s="68"/>
      <c r="CEK74" s="68"/>
      <c r="CEL74" s="69"/>
      <c r="CEN74" s="64"/>
      <c r="CEO74" s="67"/>
      <c r="CEP74" s="67"/>
      <c r="CEQ74" s="68"/>
      <c r="CER74" s="68"/>
      <c r="CES74" s="68"/>
      <c r="CET74" s="69"/>
      <c r="CEV74" s="64"/>
      <c r="CEW74" s="67"/>
      <c r="CEX74" s="67"/>
      <c r="CEY74" s="68"/>
      <c r="CEZ74" s="68"/>
      <c r="CFA74" s="68"/>
      <c r="CFB74" s="69"/>
      <c r="CFD74" s="64"/>
      <c r="CFE74" s="67"/>
      <c r="CFF74" s="67"/>
      <c r="CFG74" s="68"/>
      <c r="CFH74" s="68"/>
      <c r="CFI74" s="68"/>
      <c r="CFJ74" s="69"/>
      <c r="CFL74" s="64"/>
      <c r="CFM74" s="67"/>
      <c r="CFN74" s="67"/>
      <c r="CFO74" s="68"/>
      <c r="CFP74" s="68"/>
      <c r="CFQ74" s="68"/>
      <c r="CFR74" s="69"/>
      <c r="CFT74" s="64"/>
      <c r="CFU74" s="67"/>
      <c r="CFV74" s="67"/>
      <c r="CFW74" s="68"/>
      <c r="CFX74" s="68"/>
      <c r="CFY74" s="68"/>
      <c r="CFZ74" s="69"/>
      <c r="CGB74" s="64"/>
      <c r="CGC74" s="67"/>
      <c r="CGD74" s="67"/>
      <c r="CGE74" s="68"/>
      <c r="CGF74" s="68"/>
      <c r="CGG74" s="68"/>
      <c r="CGH74" s="69"/>
      <c r="CGJ74" s="64"/>
      <c r="CGK74" s="67"/>
      <c r="CGL74" s="67"/>
      <c r="CGM74" s="68"/>
      <c r="CGN74" s="68"/>
      <c r="CGO74" s="68"/>
      <c r="CGP74" s="69"/>
      <c r="CGR74" s="64"/>
      <c r="CGS74" s="67"/>
      <c r="CGT74" s="67"/>
      <c r="CGU74" s="68"/>
      <c r="CGV74" s="68"/>
      <c r="CGW74" s="68"/>
      <c r="CGX74" s="69"/>
      <c r="CGZ74" s="64"/>
      <c r="CHA74" s="67"/>
      <c r="CHB74" s="67"/>
      <c r="CHC74" s="68"/>
      <c r="CHD74" s="68"/>
      <c r="CHE74" s="68"/>
      <c r="CHF74" s="69"/>
      <c r="CHH74" s="64"/>
      <c r="CHI74" s="67"/>
      <c r="CHJ74" s="67"/>
      <c r="CHK74" s="68"/>
      <c r="CHL74" s="68"/>
      <c r="CHM74" s="68"/>
      <c r="CHN74" s="69"/>
      <c r="CHP74" s="64"/>
      <c r="CHQ74" s="67"/>
      <c r="CHR74" s="67"/>
      <c r="CHS74" s="68"/>
      <c r="CHT74" s="68"/>
      <c r="CHU74" s="68"/>
      <c r="CHV74" s="69"/>
      <c r="CHX74" s="64"/>
      <c r="CHY74" s="67"/>
      <c r="CHZ74" s="67"/>
      <c r="CIA74" s="68"/>
      <c r="CIB74" s="68"/>
      <c r="CIC74" s="68"/>
      <c r="CID74" s="69"/>
      <c r="CIF74" s="64"/>
      <c r="CIG74" s="67"/>
      <c r="CIH74" s="67"/>
      <c r="CII74" s="68"/>
      <c r="CIJ74" s="68"/>
      <c r="CIK74" s="68"/>
      <c r="CIL74" s="69"/>
      <c r="CIN74" s="64"/>
      <c r="CIO74" s="67"/>
      <c r="CIP74" s="67"/>
      <c r="CIQ74" s="68"/>
      <c r="CIR74" s="68"/>
      <c r="CIS74" s="68"/>
      <c r="CIT74" s="69"/>
      <c r="CIV74" s="64"/>
      <c r="CIW74" s="67"/>
      <c r="CIX74" s="67"/>
      <c r="CIY74" s="68"/>
      <c r="CIZ74" s="68"/>
      <c r="CJA74" s="68"/>
      <c r="CJB74" s="69"/>
      <c r="CJD74" s="64"/>
      <c r="CJE74" s="67"/>
      <c r="CJF74" s="67"/>
      <c r="CJG74" s="68"/>
      <c r="CJH74" s="68"/>
      <c r="CJI74" s="68"/>
      <c r="CJJ74" s="69"/>
      <c r="CJL74" s="64"/>
      <c r="CJM74" s="67"/>
      <c r="CJN74" s="67"/>
      <c r="CJO74" s="68"/>
      <c r="CJP74" s="68"/>
      <c r="CJQ74" s="68"/>
      <c r="CJR74" s="69"/>
      <c r="CJT74" s="64"/>
      <c r="CJU74" s="67"/>
      <c r="CJV74" s="67"/>
      <c r="CJW74" s="68"/>
      <c r="CJX74" s="68"/>
      <c r="CJY74" s="68"/>
      <c r="CJZ74" s="69"/>
      <c r="CKB74" s="64"/>
      <c r="CKC74" s="67"/>
      <c r="CKD74" s="67"/>
      <c r="CKE74" s="68"/>
      <c r="CKF74" s="68"/>
      <c r="CKG74" s="68"/>
      <c r="CKH74" s="69"/>
      <c r="CKJ74" s="64"/>
      <c r="CKK74" s="67"/>
      <c r="CKL74" s="67"/>
      <c r="CKM74" s="68"/>
      <c r="CKN74" s="68"/>
      <c r="CKO74" s="68"/>
      <c r="CKP74" s="69"/>
      <c r="CKR74" s="64"/>
      <c r="CKS74" s="67"/>
      <c r="CKT74" s="67"/>
      <c r="CKU74" s="68"/>
      <c r="CKV74" s="68"/>
      <c r="CKW74" s="68"/>
      <c r="CKX74" s="69"/>
      <c r="CKZ74" s="64"/>
      <c r="CLA74" s="67"/>
      <c r="CLB74" s="67"/>
      <c r="CLC74" s="68"/>
      <c r="CLD74" s="68"/>
      <c r="CLE74" s="68"/>
      <c r="CLF74" s="69"/>
      <c r="CLH74" s="64"/>
      <c r="CLI74" s="67"/>
      <c r="CLJ74" s="67"/>
      <c r="CLK74" s="68"/>
      <c r="CLL74" s="68"/>
      <c r="CLM74" s="68"/>
      <c r="CLN74" s="69"/>
      <c r="CLP74" s="64"/>
      <c r="CLQ74" s="67"/>
      <c r="CLR74" s="67"/>
      <c r="CLS74" s="68"/>
      <c r="CLT74" s="68"/>
      <c r="CLU74" s="68"/>
      <c r="CLV74" s="69"/>
      <c r="CLX74" s="64"/>
      <c r="CLY74" s="67"/>
      <c r="CLZ74" s="67"/>
      <c r="CMA74" s="68"/>
      <c r="CMB74" s="68"/>
      <c r="CMC74" s="68"/>
      <c r="CMD74" s="69"/>
      <c r="CMF74" s="64"/>
      <c r="CMG74" s="67"/>
      <c r="CMH74" s="67"/>
      <c r="CMI74" s="68"/>
      <c r="CMJ74" s="68"/>
      <c r="CMK74" s="68"/>
      <c r="CML74" s="69"/>
      <c r="CMN74" s="64"/>
      <c r="CMO74" s="67"/>
      <c r="CMP74" s="67"/>
      <c r="CMQ74" s="68"/>
      <c r="CMR74" s="68"/>
      <c r="CMS74" s="68"/>
      <c r="CMT74" s="69"/>
      <c r="CMV74" s="64"/>
      <c r="CMW74" s="67"/>
      <c r="CMX74" s="67"/>
      <c r="CMY74" s="68"/>
      <c r="CMZ74" s="68"/>
      <c r="CNA74" s="68"/>
      <c r="CNB74" s="69"/>
      <c r="CND74" s="64"/>
      <c r="CNE74" s="67"/>
      <c r="CNF74" s="67"/>
      <c r="CNG74" s="68"/>
      <c r="CNH74" s="68"/>
      <c r="CNI74" s="68"/>
      <c r="CNJ74" s="69"/>
      <c r="CNL74" s="64"/>
      <c r="CNM74" s="67"/>
      <c r="CNN74" s="67"/>
      <c r="CNO74" s="68"/>
      <c r="CNP74" s="68"/>
      <c r="CNQ74" s="68"/>
      <c r="CNR74" s="69"/>
      <c r="CNT74" s="64"/>
      <c r="CNU74" s="67"/>
      <c r="CNV74" s="67"/>
      <c r="CNW74" s="68"/>
      <c r="CNX74" s="68"/>
      <c r="CNY74" s="68"/>
      <c r="CNZ74" s="69"/>
      <c r="COB74" s="64"/>
      <c r="COC74" s="67"/>
      <c r="COD74" s="67"/>
      <c r="COE74" s="68"/>
      <c r="COF74" s="68"/>
      <c r="COG74" s="68"/>
      <c r="COH74" s="69"/>
      <c r="COJ74" s="64"/>
      <c r="COK74" s="67"/>
      <c r="COL74" s="67"/>
      <c r="COM74" s="68"/>
      <c r="CON74" s="68"/>
      <c r="COO74" s="68"/>
      <c r="COP74" s="69"/>
      <c r="COR74" s="64"/>
      <c r="COS74" s="67"/>
      <c r="COT74" s="67"/>
      <c r="COU74" s="68"/>
      <c r="COV74" s="68"/>
      <c r="COW74" s="68"/>
      <c r="COX74" s="69"/>
      <c r="COZ74" s="64"/>
      <c r="CPA74" s="67"/>
      <c r="CPB74" s="67"/>
      <c r="CPC74" s="68"/>
      <c r="CPD74" s="68"/>
      <c r="CPE74" s="68"/>
      <c r="CPF74" s="69"/>
      <c r="CPH74" s="64"/>
      <c r="CPI74" s="67"/>
      <c r="CPJ74" s="67"/>
      <c r="CPK74" s="68"/>
      <c r="CPL74" s="68"/>
      <c r="CPM74" s="68"/>
      <c r="CPN74" s="69"/>
      <c r="CPP74" s="64"/>
      <c r="CPQ74" s="67"/>
      <c r="CPR74" s="67"/>
      <c r="CPS74" s="68"/>
      <c r="CPT74" s="68"/>
      <c r="CPU74" s="68"/>
      <c r="CPV74" s="69"/>
      <c r="CPX74" s="64"/>
      <c r="CPY74" s="67"/>
      <c r="CPZ74" s="67"/>
      <c r="CQA74" s="68"/>
      <c r="CQB74" s="68"/>
      <c r="CQC74" s="68"/>
      <c r="CQD74" s="69"/>
      <c r="CQF74" s="64"/>
      <c r="CQG74" s="67"/>
      <c r="CQH74" s="67"/>
      <c r="CQI74" s="68"/>
      <c r="CQJ74" s="68"/>
      <c r="CQK74" s="68"/>
      <c r="CQL74" s="69"/>
      <c r="CQN74" s="64"/>
      <c r="CQO74" s="67"/>
      <c r="CQP74" s="67"/>
      <c r="CQQ74" s="68"/>
      <c r="CQR74" s="68"/>
      <c r="CQS74" s="68"/>
      <c r="CQT74" s="69"/>
      <c r="CQV74" s="64"/>
      <c r="CQW74" s="67"/>
      <c r="CQX74" s="67"/>
      <c r="CQY74" s="68"/>
      <c r="CQZ74" s="68"/>
      <c r="CRA74" s="68"/>
      <c r="CRB74" s="69"/>
      <c r="CRD74" s="64"/>
      <c r="CRE74" s="67"/>
      <c r="CRF74" s="67"/>
      <c r="CRG74" s="68"/>
      <c r="CRH74" s="68"/>
      <c r="CRI74" s="68"/>
      <c r="CRJ74" s="69"/>
      <c r="CRL74" s="64"/>
      <c r="CRM74" s="67"/>
      <c r="CRN74" s="67"/>
      <c r="CRO74" s="68"/>
      <c r="CRP74" s="68"/>
      <c r="CRQ74" s="68"/>
      <c r="CRR74" s="69"/>
      <c r="CRT74" s="64"/>
      <c r="CRU74" s="67"/>
      <c r="CRV74" s="67"/>
      <c r="CRW74" s="68"/>
      <c r="CRX74" s="68"/>
      <c r="CRY74" s="68"/>
      <c r="CRZ74" s="69"/>
      <c r="CSB74" s="64"/>
      <c r="CSC74" s="67"/>
      <c r="CSD74" s="67"/>
      <c r="CSE74" s="68"/>
      <c r="CSF74" s="68"/>
      <c r="CSG74" s="68"/>
      <c r="CSH74" s="69"/>
      <c r="CSJ74" s="64"/>
      <c r="CSK74" s="67"/>
      <c r="CSL74" s="67"/>
      <c r="CSM74" s="68"/>
      <c r="CSN74" s="68"/>
      <c r="CSO74" s="68"/>
      <c r="CSP74" s="69"/>
      <c r="CSR74" s="64"/>
      <c r="CSS74" s="67"/>
      <c r="CST74" s="67"/>
      <c r="CSU74" s="68"/>
      <c r="CSV74" s="68"/>
      <c r="CSW74" s="68"/>
      <c r="CSX74" s="69"/>
      <c r="CSZ74" s="64"/>
      <c r="CTA74" s="67"/>
      <c r="CTB74" s="67"/>
      <c r="CTC74" s="68"/>
      <c r="CTD74" s="68"/>
      <c r="CTE74" s="68"/>
      <c r="CTF74" s="69"/>
      <c r="CTH74" s="64"/>
      <c r="CTI74" s="67"/>
      <c r="CTJ74" s="67"/>
      <c r="CTK74" s="68"/>
      <c r="CTL74" s="68"/>
      <c r="CTM74" s="68"/>
      <c r="CTN74" s="69"/>
      <c r="CTP74" s="64"/>
      <c r="CTQ74" s="67"/>
      <c r="CTR74" s="67"/>
      <c r="CTS74" s="68"/>
      <c r="CTT74" s="68"/>
      <c r="CTU74" s="68"/>
      <c r="CTV74" s="69"/>
      <c r="CTX74" s="64"/>
      <c r="CTY74" s="67"/>
      <c r="CTZ74" s="67"/>
      <c r="CUA74" s="68"/>
      <c r="CUB74" s="68"/>
      <c r="CUC74" s="68"/>
      <c r="CUD74" s="69"/>
      <c r="CUF74" s="64"/>
      <c r="CUG74" s="67"/>
      <c r="CUH74" s="67"/>
      <c r="CUI74" s="68"/>
      <c r="CUJ74" s="68"/>
      <c r="CUK74" s="68"/>
      <c r="CUL74" s="69"/>
      <c r="CUN74" s="64"/>
      <c r="CUO74" s="67"/>
      <c r="CUP74" s="67"/>
      <c r="CUQ74" s="68"/>
      <c r="CUR74" s="68"/>
      <c r="CUS74" s="68"/>
      <c r="CUT74" s="69"/>
      <c r="CUV74" s="64"/>
      <c r="CUW74" s="67"/>
      <c r="CUX74" s="67"/>
      <c r="CUY74" s="68"/>
      <c r="CUZ74" s="68"/>
      <c r="CVA74" s="68"/>
      <c r="CVB74" s="69"/>
      <c r="CVD74" s="64"/>
      <c r="CVE74" s="67"/>
      <c r="CVF74" s="67"/>
      <c r="CVG74" s="68"/>
      <c r="CVH74" s="68"/>
      <c r="CVI74" s="68"/>
      <c r="CVJ74" s="69"/>
      <c r="CVL74" s="64"/>
      <c r="CVM74" s="67"/>
      <c r="CVN74" s="67"/>
      <c r="CVO74" s="68"/>
      <c r="CVP74" s="68"/>
      <c r="CVQ74" s="68"/>
      <c r="CVR74" s="69"/>
      <c r="CVT74" s="64"/>
      <c r="CVU74" s="67"/>
      <c r="CVV74" s="67"/>
      <c r="CVW74" s="68"/>
      <c r="CVX74" s="68"/>
      <c r="CVY74" s="68"/>
      <c r="CVZ74" s="69"/>
      <c r="CWB74" s="64"/>
      <c r="CWC74" s="67"/>
      <c r="CWD74" s="67"/>
      <c r="CWE74" s="68"/>
      <c r="CWF74" s="68"/>
      <c r="CWG74" s="68"/>
      <c r="CWH74" s="69"/>
      <c r="CWJ74" s="64"/>
      <c r="CWK74" s="67"/>
      <c r="CWL74" s="67"/>
      <c r="CWM74" s="68"/>
      <c r="CWN74" s="68"/>
      <c r="CWO74" s="68"/>
      <c r="CWP74" s="69"/>
      <c r="CWR74" s="64"/>
      <c r="CWS74" s="67"/>
      <c r="CWT74" s="67"/>
      <c r="CWU74" s="68"/>
      <c r="CWV74" s="68"/>
      <c r="CWW74" s="68"/>
      <c r="CWX74" s="69"/>
      <c r="CWZ74" s="64"/>
      <c r="CXA74" s="67"/>
      <c r="CXB74" s="67"/>
      <c r="CXC74" s="68"/>
      <c r="CXD74" s="68"/>
      <c r="CXE74" s="68"/>
      <c r="CXF74" s="69"/>
      <c r="CXH74" s="64"/>
      <c r="CXI74" s="67"/>
      <c r="CXJ74" s="67"/>
      <c r="CXK74" s="68"/>
      <c r="CXL74" s="68"/>
      <c r="CXM74" s="68"/>
      <c r="CXN74" s="69"/>
      <c r="CXP74" s="64"/>
      <c r="CXQ74" s="67"/>
      <c r="CXR74" s="67"/>
      <c r="CXS74" s="68"/>
      <c r="CXT74" s="68"/>
      <c r="CXU74" s="68"/>
      <c r="CXV74" s="69"/>
      <c r="CXX74" s="64"/>
      <c r="CXY74" s="67"/>
      <c r="CXZ74" s="67"/>
      <c r="CYA74" s="68"/>
      <c r="CYB74" s="68"/>
      <c r="CYC74" s="68"/>
      <c r="CYD74" s="69"/>
      <c r="CYF74" s="64"/>
      <c r="CYG74" s="67"/>
      <c r="CYH74" s="67"/>
      <c r="CYI74" s="68"/>
      <c r="CYJ74" s="68"/>
      <c r="CYK74" s="68"/>
      <c r="CYL74" s="69"/>
      <c r="CYN74" s="64"/>
      <c r="CYO74" s="67"/>
      <c r="CYP74" s="67"/>
      <c r="CYQ74" s="68"/>
      <c r="CYR74" s="68"/>
      <c r="CYS74" s="68"/>
      <c r="CYT74" s="69"/>
      <c r="CYV74" s="64"/>
      <c r="CYW74" s="67"/>
      <c r="CYX74" s="67"/>
      <c r="CYY74" s="68"/>
      <c r="CYZ74" s="68"/>
      <c r="CZA74" s="68"/>
      <c r="CZB74" s="69"/>
      <c r="CZD74" s="64"/>
      <c r="CZE74" s="67"/>
      <c r="CZF74" s="67"/>
      <c r="CZG74" s="68"/>
      <c r="CZH74" s="68"/>
      <c r="CZI74" s="68"/>
      <c r="CZJ74" s="69"/>
      <c r="CZL74" s="64"/>
      <c r="CZM74" s="67"/>
      <c r="CZN74" s="67"/>
      <c r="CZO74" s="68"/>
      <c r="CZP74" s="68"/>
      <c r="CZQ74" s="68"/>
      <c r="CZR74" s="69"/>
      <c r="CZT74" s="64"/>
      <c r="CZU74" s="67"/>
      <c r="CZV74" s="67"/>
      <c r="CZW74" s="68"/>
      <c r="CZX74" s="68"/>
      <c r="CZY74" s="68"/>
      <c r="CZZ74" s="69"/>
      <c r="DAB74" s="64"/>
      <c r="DAC74" s="67"/>
      <c r="DAD74" s="67"/>
      <c r="DAE74" s="68"/>
      <c r="DAF74" s="68"/>
      <c r="DAG74" s="68"/>
      <c r="DAH74" s="69"/>
      <c r="DAJ74" s="64"/>
      <c r="DAK74" s="67"/>
      <c r="DAL74" s="67"/>
      <c r="DAM74" s="68"/>
      <c r="DAN74" s="68"/>
      <c r="DAO74" s="68"/>
      <c r="DAP74" s="69"/>
      <c r="DAR74" s="64"/>
      <c r="DAS74" s="67"/>
      <c r="DAT74" s="67"/>
      <c r="DAU74" s="68"/>
      <c r="DAV74" s="68"/>
      <c r="DAW74" s="68"/>
      <c r="DAX74" s="69"/>
      <c r="DAZ74" s="64"/>
      <c r="DBA74" s="67"/>
      <c r="DBB74" s="67"/>
      <c r="DBC74" s="68"/>
      <c r="DBD74" s="68"/>
      <c r="DBE74" s="68"/>
      <c r="DBF74" s="69"/>
      <c r="DBH74" s="64"/>
      <c r="DBI74" s="67"/>
      <c r="DBJ74" s="67"/>
      <c r="DBK74" s="68"/>
      <c r="DBL74" s="68"/>
      <c r="DBM74" s="68"/>
      <c r="DBN74" s="69"/>
      <c r="DBP74" s="64"/>
      <c r="DBQ74" s="67"/>
      <c r="DBR74" s="67"/>
      <c r="DBS74" s="68"/>
      <c r="DBT74" s="68"/>
      <c r="DBU74" s="68"/>
      <c r="DBV74" s="69"/>
      <c r="DBX74" s="64"/>
      <c r="DBY74" s="67"/>
      <c r="DBZ74" s="67"/>
      <c r="DCA74" s="68"/>
      <c r="DCB74" s="68"/>
      <c r="DCC74" s="68"/>
      <c r="DCD74" s="69"/>
      <c r="DCF74" s="64"/>
      <c r="DCG74" s="67"/>
      <c r="DCH74" s="67"/>
      <c r="DCI74" s="68"/>
      <c r="DCJ74" s="68"/>
      <c r="DCK74" s="68"/>
      <c r="DCL74" s="69"/>
      <c r="DCN74" s="64"/>
      <c r="DCO74" s="67"/>
      <c r="DCP74" s="67"/>
      <c r="DCQ74" s="68"/>
      <c r="DCR74" s="68"/>
      <c r="DCS74" s="68"/>
      <c r="DCT74" s="69"/>
      <c r="DCV74" s="64"/>
      <c r="DCW74" s="67"/>
      <c r="DCX74" s="67"/>
      <c r="DCY74" s="68"/>
      <c r="DCZ74" s="68"/>
      <c r="DDA74" s="68"/>
      <c r="DDB74" s="69"/>
      <c r="DDD74" s="64"/>
      <c r="DDE74" s="67"/>
      <c r="DDF74" s="67"/>
      <c r="DDG74" s="68"/>
      <c r="DDH74" s="68"/>
      <c r="DDI74" s="68"/>
      <c r="DDJ74" s="69"/>
      <c r="DDL74" s="64"/>
      <c r="DDM74" s="67"/>
      <c r="DDN74" s="67"/>
      <c r="DDO74" s="68"/>
      <c r="DDP74" s="68"/>
      <c r="DDQ74" s="68"/>
      <c r="DDR74" s="69"/>
      <c r="DDT74" s="64"/>
      <c r="DDU74" s="67"/>
      <c r="DDV74" s="67"/>
      <c r="DDW74" s="68"/>
      <c r="DDX74" s="68"/>
      <c r="DDY74" s="68"/>
      <c r="DDZ74" s="69"/>
      <c r="DEB74" s="64"/>
      <c r="DEC74" s="67"/>
      <c r="DED74" s="67"/>
      <c r="DEE74" s="68"/>
      <c r="DEF74" s="68"/>
      <c r="DEG74" s="68"/>
      <c r="DEH74" s="69"/>
      <c r="DEJ74" s="64"/>
      <c r="DEK74" s="67"/>
      <c r="DEL74" s="67"/>
      <c r="DEM74" s="68"/>
      <c r="DEN74" s="68"/>
      <c r="DEO74" s="68"/>
      <c r="DEP74" s="69"/>
      <c r="DER74" s="64"/>
      <c r="DES74" s="67"/>
      <c r="DET74" s="67"/>
      <c r="DEU74" s="68"/>
      <c r="DEV74" s="68"/>
      <c r="DEW74" s="68"/>
      <c r="DEX74" s="69"/>
      <c r="DEZ74" s="64"/>
      <c r="DFA74" s="67"/>
      <c r="DFB74" s="67"/>
      <c r="DFC74" s="68"/>
      <c r="DFD74" s="68"/>
      <c r="DFE74" s="68"/>
      <c r="DFF74" s="69"/>
      <c r="DFH74" s="64"/>
      <c r="DFI74" s="67"/>
      <c r="DFJ74" s="67"/>
      <c r="DFK74" s="68"/>
      <c r="DFL74" s="68"/>
      <c r="DFM74" s="68"/>
      <c r="DFN74" s="69"/>
      <c r="DFP74" s="64"/>
      <c r="DFQ74" s="67"/>
      <c r="DFR74" s="67"/>
      <c r="DFS74" s="68"/>
      <c r="DFT74" s="68"/>
      <c r="DFU74" s="68"/>
      <c r="DFV74" s="69"/>
      <c r="DFX74" s="64"/>
      <c r="DFY74" s="67"/>
      <c r="DFZ74" s="67"/>
      <c r="DGA74" s="68"/>
      <c r="DGB74" s="68"/>
      <c r="DGC74" s="68"/>
      <c r="DGD74" s="69"/>
      <c r="DGF74" s="64"/>
      <c r="DGG74" s="67"/>
      <c r="DGH74" s="67"/>
      <c r="DGI74" s="68"/>
      <c r="DGJ74" s="68"/>
      <c r="DGK74" s="68"/>
      <c r="DGL74" s="69"/>
      <c r="DGN74" s="64"/>
      <c r="DGO74" s="67"/>
      <c r="DGP74" s="67"/>
      <c r="DGQ74" s="68"/>
      <c r="DGR74" s="68"/>
      <c r="DGS74" s="68"/>
      <c r="DGT74" s="69"/>
      <c r="DGV74" s="64"/>
      <c r="DGW74" s="67"/>
      <c r="DGX74" s="67"/>
      <c r="DGY74" s="68"/>
      <c r="DGZ74" s="68"/>
      <c r="DHA74" s="68"/>
      <c r="DHB74" s="69"/>
      <c r="DHD74" s="64"/>
      <c r="DHE74" s="67"/>
      <c r="DHF74" s="67"/>
      <c r="DHG74" s="68"/>
      <c r="DHH74" s="68"/>
      <c r="DHI74" s="68"/>
      <c r="DHJ74" s="69"/>
      <c r="DHL74" s="64"/>
      <c r="DHM74" s="67"/>
      <c r="DHN74" s="67"/>
      <c r="DHO74" s="68"/>
      <c r="DHP74" s="68"/>
      <c r="DHQ74" s="68"/>
      <c r="DHR74" s="69"/>
      <c r="DHT74" s="64"/>
      <c r="DHU74" s="67"/>
      <c r="DHV74" s="67"/>
      <c r="DHW74" s="68"/>
      <c r="DHX74" s="68"/>
      <c r="DHY74" s="68"/>
      <c r="DHZ74" s="69"/>
      <c r="DIB74" s="64"/>
      <c r="DIC74" s="67"/>
      <c r="DID74" s="67"/>
      <c r="DIE74" s="68"/>
      <c r="DIF74" s="68"/>
      <c r="DIG74" s="68"/>
      <c r="DIH74" s="69"/>
      <c r="DIJ74" s="64"/>
      <c r="DIK74" s="67"/>
      <c r="DIL74" s="67"/>
      <c r="DIM74" s="68"/>
      <c r="DIN74" s="68"/>
      <c r="DIO74" s="68"/>
      <c r="DIP74" s="69"/>
      <c r="DIR74" s="64"/>
      <c r="DIS74" s="67"/>
      <c r="DIT74" s="67"/>
      <c r="DIU74" s="68"/>
      <c r="DIV74" s="68"/>
      <c r="DIW74" s="68"/>
      <c r="DIX74" s="69"/>
      <c r="DIZ74" s="64"/>
      <c r="DJA74" s="67"/>
      <c r="DJB74" s="67"/>
      <c r="DJC74" s="68"/>
      <c r="DJD74" s="68"/>
      <c r="DJE74" s="68"/>
      <c r="DJF74" s="69"/>
      <c r="DJH74" s="64"/>
      <c r="DJI74" s="67"/>
      <c r="DJJ74" s="67"/>
      <c r="DJK74" s="68"/>
      <c r="DJL74" s="68"/>
      <c r="DJM74" s="68"/>
      <c r="DJN74" s="69"/>
      <c r="DJP74" s="64"/>
      <c r="DJQ74" s="67"/>
      <c r="DJR74" s="67"/>
      <c r="DJS74" s="68"/>
      <c r="DJT74" s="68"/>
      <c r="DJU74" s="68"/>
      <c r="DJV74" s="69"/>
      <c r="DJX74" s="64"/>
      <c r="DJY74" s="67"/>
      <c r="DJZ74" s="67"/>
      <c r="DKA74" s="68"/>
      <c r="DKB74" s="68"/>
      <c r="DKC74" s="68"/>
      <c r="DKD74" s="69"/>
      <c r="DKF74" s="64"/>
      <c r="DKG74" s="67"/>
      <c r="DKH74" s="67"/>
      <c r="DKI74" s="68"/>
      <c r="DKJ74" s="68"/>
      <c r="DKK74" s="68"/>
      <c r="DKL74" s="69"/>
      <c r="DKN74" s="64"/>
      <c r="DKO74" s="67"/>
      <c r="DKP74" s="67"/>
      <c r="DKQ74" s="68"/>
      <c r="DKR74" s="68"/>
      <c r="DKS74" s="68"/>
      <c r="DKT74" s="69"/>
      <c r="DKV74" s="64"/>
      <c r="DKW74" s="67"/>
      <c r="DKX74" s="67"/>
      <c r="DKY74" s="68"/>
      <c r="DKZ74" s="68"/>
      <c r="DLA74" s="68"/>
      <c r="DLB74" s="69"/>
      <c r="DLD74" s="64"/>
      <c r="DLE74" s="67"/>
      <c r="DLF74" s="67"/>
      <c r="DLG74" s="68"/>
      <c r="DLH74" s="68"/>
      <c r="DLI74" s="68"/>
      <c r="DLJ74" s="69"/>
      <c r="DLL74" s="64"/>
      <c r="DLM74" s="67"/>
      <c r="DLN74" s="67"/>
      <c r="DLO74" s="68"/>
      <c r="DLP74" s="68"/>
      <c r="DLQ74" s="68"/>
      <c r="DLR74" s="69"/>
      <c r="DLT74" s="64"/>
      <c r="DLU74" s="67"/>
      <c r="DLV74" s="67"/>
      <c r="DLW74" s="68"/>
      <c r="DLX74" s="68"/>
      <c r="DLY74" s="68"/>
      <c r="DLZ74" s="69"/>
      <c r="DMB74" s="64"/>
      <c r="DMC74" s="67"/>
      <c r="DMD74" s="67"/>
      <c r="DME74" s="68"/>
      <c r="DMF74" s="68"/>
      <c r="DMG74" s="68"/>
      <c r="DMH74" s="69"/>
      <c r="DMJ74" s="64"/>
      <c r="DMK74" s="67"/>
      <c r="DML74" s="67"/>
      <c r="DMM74" s="68"/>
      <c r="DMN74" s="68"/>
      <c r="DMO74" s="68"/>
      <c r="DMP74" s="69"/>
      <c r="DMR74" s="64"/>
      <c r="DMS74" s="67"/>
      <c r="DMT74" s="67"/>
      <c r="DMU74" s="68"/>
      <c r="DMV74" s="68"/>
      <c r="DMW74" s="68"/>
      <c r="DMX74" s="69"/>
      <c r="DMZ74" s="64"/>
      <c r="DNA74" s="67"/>
      <c r="DNB74" s="67"/>
      <c r="DNC74" s="68"/>
      <c r="DND74" s="68"/>
      <c r="DNE74" s="68"/>
      <c r="DNF74" s="69"/>
      <c r="DNH74" s="64"/>
      <c r="DNI74" s="67"/>
      <c r="DNJ74" s="67"/>
      <c r="DNK74" s="68"/>
      <c r="DNL74" s="68"/>
      <c r="DNM74" s="68"/>
      <c r="DNN74" s="69"/>
      <c r="DNP74" s="64"/>
      <c r="DNQ74" s="67"/>
      <c r="DNR74" s="67"/>
      <c r="DNS74" s="68"/>
      <c r="DNT74" s="68"/>
      <c r="DNU74" s="68"/>
      <c r="DNV74" s="69"/>
      <c r="DNX74" s="64"/>
      <c r="DNY74" s="67"/>
      <c r="DNZ74" s="67"/>
      <c r="DOA74" s="68"/>
      <c r="DOB74" s="68"/>
      <c r="DOC74" s="68"/>
      <c r="DOD74" s="69"/>
      <c r="DOF74" s="64"/>
      <c r="DOG74" s="67"/>
      <c r="DOH74" s="67"/>
      <c r="DOI74" s="68"/>
      <c r="DOJ74" s="68"/>
      <c r="DOK74" s="68"/>
      <c r="DOL74" s="69"/>
      <c r="DON74" s="64"/>
      <c r="DOO74" s="67"/>
      <c r="DOP74" s="67"/>
      <c r="DOQ74" s="68"/>
      <c r="DOR74" s="68"/>
      <c r="DOS74" s="68"/>
      <c r="DOT74" s="69"/>
      <c r="DOV74" s="64"/>
      <c r="DOW74" s="67"/>
      <c r="DOX74" s="67"/>
      <c r="DOY74" s="68"/>
      <c r="DOZ74" s="68"/>
      <c r="DPA74" s="68"/>
      <c r="DPB74" s="69"/>
      <c r="DPD74" s="64"/>
      <c r="DPE74" s="67"/>
      <c r="DPF74" s="67"/>
      <c r="DPG74" s="68"/>
      <c r="DPH74" s="68"/>
      <c r="DPI74" s="68"/>
      <c r="DPJ74" s="69"/>
      <c r="DPL74" s="64"/>
      <c r="DPM74" s="67"/>
      <c r="DPN74" s="67"/>
      <c r="DPO74" s="68"/>
      <c r="DPP74" s="68"/>
      <c r="DPQ74" s="68"/>
      <c r="DPR74" s="69"/>
      <c r="DPT74" s="64"/>
      <c r="DPU74" s="67"/>
      <c r="DPV74" s="67"/>
      <c r="DPW74" s="68"/>
      <c r="DPX74" s="68"/>
      <c r="DPY74" s="68"/>
      <c r="DPZ74" s="69"/>
      <c r="DQB74" s="64"/>
      <c r="DQC74" s="67"/>
      <c r="DQD74" s="67"/>
      <c r="DQE74" s="68"/>
      <c r="DQF74" s="68"/>
      <c r="DQG74" s="68"/>
      <c r="DQH74" s="69"/>
      <c r="DQJ74" s="64"/>
      <c r="DQK74" s="67"/>
      <c r="DQL74" s="67"/>
      <c r="DQM74" s="68"/>
      <c r="DQN74" s="68"/>
      <c r="DQO74" s="68"/>
      <c r="DQP74" s="69"/>
      <c r="DQR74" s="64"/>
      <c r="DQS74" s="67"/>
      <c r="DQT74" s="67"/>
      <c r="DQU74" s="68"/>
      <c r="DQV74" s="68"/>
      <c r="DQW74" s="68"/>
      <c r="DQX74" s="69"/>
      <c r="DQZ74" s="64"/>
      <c r="DRA74" s="67"/>
      <c r="DRB74" s="67"/>
      <c r="DRC74" s="68"/>
      <c r="DRD74" s="68"/>
      <c r="DRE74" s="68"/>
      <c r="DRF74" s="69"/>
      <c r="DRH74" s="64"/>
      <c r="DRI74" s="67"/>
      <c r="DRJ74" s="67"/>
      <c r="DRK74" s="68"/>
      <c r="DRL74" s="68"/>
      <c r="DRM74" s="68"/>
      <c r="DRN74" s="69"/>
      <c r="DRP74" s="64"/>
      <c r="DRQ74" s="67"/>
      <c r="DRR74" s="67"/>
      <c r="DRS74" s="68"/>
      <c r="DRT74" s="68"/>
      <c r="DRU74" s="68"/>
      <c r="DRV74" s="69"/>
      <c r="DRX74" s="64"/>
      <c r="DRY74" s="67"/>
      <c r="DRZ74" s="67"/>
      <c r="DSA74" s="68"/>
      <c r="DSB74" s="68"/>
      <c r="DSC74" s="68"/>
      <c r="DSD74" s="69"/>
      <c r="DSF74" s="64"/>
      <c r="DSG74" s="67"/>
      <c r="DSH74" s="67"/>
      <c r="DSI74" s="68"/>
      <c r="DSJ74" s="68"/>
      <c r="DSK74" s="68"/>
      <c r="DSL74" s="69"/>
      <c r="DSN74" s="64"/>
      <c r="DSO74" s="67"/>
      <c r="DSP74" s="67"/>
      <c r="DSQ74" s="68"/>
      <c r="DSR74" s="68"/>
      <c r="DSS74" s="68"/>
      <c r="DST74" s="69"/>
      <c r="DSV74" s="64"/>
      <c r="DSW74" s="67"/>
      <c r="DSX74" s="67"/>
      <c r="DSY74" s="68"/>
      <c r="DSZ74" s="68"/>
      <c r="DTA74" s="68"/>
      <c r="DTB74" s="69"/>
      <c r="DTD74" s="64"/>
      <c r="DTE74" s="67"/>
      <c r="DTF74" s="67"/>
      <c r="DTG74" s="68"/>
      <c r="DTH74" s="68"/>
      <c r="DTI74" s="68"/>
      <c r="DTJ74" s="69"/>
      <c r="DTL74" s="64"/>
      <c r="DTM74" s="67"/>
      <c r="DTN74" s="67"/>
      <c r="DTO74" s="68"/>
      <c r="DTP74" s="68"/>
      <c r="DTQ74" s="68"/>
      <c r="DTR74" s="69"/>
      <c r="DTT74" s="64"/>
      <c r="DTU74" s="67"/>
      <c r="DTV74" s="67"/>
      <c r="DTW74" s="68"/>
      <c r="DTX74" s="68"/>
      <c r="DTY74" s="68"/>
      <c r="DTZ74" s="69"/>
      <c r="DUB74" s="64"/>
      <c r="DUC74" s="67"/>
      <c r="DUD74" s="67"/>
      <c r="DUE74" s="68"/>
      <c r="DUF74" s="68"/>
      <c r="DUG74" s="68"/>
      <c r="DUH74" s="69"/>
      <c r="DUJ74" s="64"/>
      <c r="DUK74" s="67"/>
      <c r="DUL74" s="67"/>
      <c r="DUM74" s="68"/>
      <c r="DUN74" s="68"/>
      <c r="DUO74" s="68"/>
      <c r="DUP74" s="69"/>
      <c r="DUR74" s="64"/>
      <c r="DUS74" s="67"/>
      <c r="DUT74" s="67"/>
      <c r="DUU74" s="68"/>
      <c r="DUV74" s="68"/>
      <c r="DUW74" s="68"/>
      <c r="DUX74" s="69"/>
      <c r="DUZ74" s="64"/>
      <c r="DVA74" s="67"/>
      <c r="DVB74" s="67"/>
      <c r="DVC74" s="68"/>
      <c r="DVD74" s="68"/>
      <c r="DVE74" s="68"/>
      <c r="DVF74" s="69"/>
      <c r="DVH74" s="64"/>
      <c r="DVI74" s="67"/>
      <c r="DVJ74" s="67"/>
      <c r="DVK74" s="68"/>
      <c r="DVL74" s="68"/>
      <c r="DVM74" s="68"/>
      <c r="DVN74" s="69"/>
      <c r="DVP74" s="64"/>
      <c r="DVQ74" s="67"/>
      <c r="DVR74" s="67"/>
      <c r="DVS74" s="68"/>
      <c r="DVT74" s="68"/>
      <c r="DVU74" s="68"/>
      <c r="DVV74" s="69"/>
      <c r="DVX74" s="64"/>
      <c r="DVY74" s="67"/>
      <c r="DVZ74" s="67"/>
      <c r="DWA74" s="68"/>
      <c r="DWB74" s="68"/>
      <c r="DWC74" s="68"/>
      <c r="DWD74" s="69"/>
      <c r="DWF74" s="64"/>
      <c r="DWG74" s="67"/>
      <c r="DWH74" s="67"/>
      <c r="DWI74" s="68"/>
      <c r="DWJ74" s="68"/>
      <c r="DWK74" s="68"/>
      <c r="DWL74" s="69"/>
      <c r="DWN74" s="64"/>
      <c r="DWO74" s="67"/>
      <c r="DWP74" s="67"/>
      <c r="DWQ74" s="68"/>
      <c r="DWR74" s="68"/>
      <c r="DWS74" s="68"/>
      <c r="DWT74" s="69"/>
      <c r="DWV74" s="64"/>
      <c r="DWW74" s="67"/>
      <c r="DWX74" s="67"/>
      <c r="DWY74" s="68"/>
      <c r="DWZ74" s="68"/>
      <c r="DXA74" s="68"/>
      <c r="DXB74" s="69"/>
      <c r="DXD74" s="64"/>
      <c r="DXE74" s="67"/>
      <c r="DXF74" s="67"/>
      <c r="DXG74" s="68"/>
      <c r="DXH74" s="68"/>
      <c r="DXI74" s="68"/>
      <c r="DXJ74" s="69"/>
      <c r="DXL74" s="64"/>
      <c r="DXM74" s="67"/>
      <c r="DXN74" s="67"/>
      <c r="DXO74" s="68"/>
      <c r="DXP74" s="68"/>
      <c r="DXQ74" s="68"/>
      <c r="DXR74" s="69"/>
      <c r="DXT74" s="64"/>
      <c r="DXU74" s="67"/>
      <c r="DXV74" s="67"/>
      <c r="DXW74" s="68"/>
      <c r="DXX74" s="68"/>
      <c r="DXY74" s="68"/>
      <c r="DXZ74" s="69"/>
      <c r="DYB74" s="64"/>
      <c r="DYC74" s="67"/>
      <c r="DYD74" s="67"/>
      <c r="DYE74" s="68"/>
      <c r="DYF74" s="68"/>
      <c r="DYG74" s="68"/>
      <c r="DYH74" s="69"/>
      <c r="DYJ74" s="64"/>
      <c r="DYK74" s="67"/>
      <c r="DYL74" s="67"/>
      <c r="DYM74" s="68"/>
      <c r="DYN74" s="68"/>
      <c r="DYO74" s="68"/>
      <c r="DYP74" s="69"/>
      <c r="DYR74" s="64"/>
      <c r="DYS74" s="67"/>
      <c r="DYT74" s="67"/>
      <c r="DYU74" s="68"/>
      <c r="DYV74" s="68"/>
      <c r="DYW74" s="68"/>
      <c r="DYX74" s="69"/>
      <c r="DYZ74" s="64"/>
      <c r="DZA74" s="67"/>
      <c r="DZB74" s="67"/>
      <c r="DZC74" s="68"/>
      <c r="DZD74" s="68"/>
      <c r="DZE74" s="68"/>
      <c r="DZF74" s="69"/>
      <c r="DZH74" s="64"/>
      <c r="DZI74" s="67"/>
      <c r="DZJ74" s="67"/>
      <c r="DZK74" s="68"/>
      <c r="DZL74" s="68"/>
      <c r="DZM74" s="68"/>
      <c r="DZN74" s="69"/>
      <c r="DZP74" s="64"/>
      <c r="DZQ74" s="67"/>
      <c r="DZR74" s="67"/>
      <c r="DZS74" s="68"/>
      <c r="DZT74" s="68"/>
      <c r="DZU74" s="68"/>
      <c r="DZV74" s="69"/>
      <c r="DZX74" s="64"/>
      <c r="DZY74" s="67"/>
      <c r="DZZ74" s="67"/>
      <c r="EAA74" s="68"/>
      <c r="EAB74" s="68"/>
      <c r="EAC74" s="68"/>
      <c r="EAD74" s="69"/>
      <c r="EAF74" s="64"/>
      <c r="EAG74" s="67"/>
      <c r="EAH74" s="67"/>
      <c r="EAI74" s="68"/>
      <c r="EAJ74" s="68"/>
      <c r="EAK74" s="68"/>
      <c r="EAL74" s="69"/>
      <c r="EAN74" s="64"/>
      <c r="EAO74" s="67"/>
      <c r="EAP74" s="67"/>
      <c r="EAQ74" s="68"/>
      <c r="EAR74" s="68"/>
      <c r="EAS74" s="68"/>
      <c r="EAT74" s="69"/>
      <c r="EAV74" s="64"/>
      <c r="EAW74" s="67"/>
      <c r="EAX74" s="67"/>
      <c r="EAY74" s="68"/>
      <c r="EAZ74" s="68"/>
      <c r="EBA74" s="68"/>
      <c r="EBB74" s="69"/>
      <c r="EBD74" s="64"/>
      <c r="EBE74" s="67"/>
      <c r="EBF74" s="67"/>
      <c r="EBG74" s="68"/>
      <c r="EBH74" s="68"/>
      <c r="EBI74" s="68"/>
      <c r="EBJ74" s="69"/>
      <c r="EBL74" s="64"/>
      <c r="EBM74" s="67"/>
      <c r="EBN74" s="67"/>
      <c r="EBO74" s="68"/>
      <c r="EBP74" s="68"/>
      <c r="EBQ74" s="68"/>
      <c r="EBR74" s="69"/>
      <c r="EBT74" s="64"/>
      <c r="EBU74" s="67"/>
      <c r="EBV74" s="67"/>
      <c r="EBW74" s="68"/>
      <c r="EBX74" s="68"/>
      <c r="EBY74" s="68"/>
      <c r="EBZ74" s="69"/>
      <c r="ECB74" s="64"/>
      <c r="ECC74" s="67"/>
      <c r="ECD74" s="67"/>
      <c r="ECE74" s="68"/>
      <c r="ECF74" s="68"/>
      <c r="ECG74" s="68"/>
      <c r="ECH74" s="69"/>
      <c r="ECJ74" s="64"/>
      <c r="ECK74" s="67"/>
      <c r="ECL74" s="67"/>
      <c r="ECM74" s="68"/>
      <c r="ECN74" s="68"/>
      <c r="ECO74" s="68"/>
      <c r="ECP74" s="69"/>
      <c r="ECR74" s="64"/>
      <c r="ECS74" s="67"/>
      <c r="ECT74" s="67"/>
      <c r="ECU74" s="68"/>
      <c r="ECV74" s="68"/>
      <c r="ECW74" s="68"/>
      <c r="ECX74" s="69"/>
      <c r="ECZ74" s="64"/>
      <c r="EDA74" s="67"/>
      <c r="EDB74" s="67"/>
      <c r="EDC74" s="68"/>
      <c r="EDD74" s="68"/>
      <c r="EDE74" s="68"/>
      <c r="EDF74" s="69"/>
      <c r="EDH74" s="64"/>
      <c r="EDI74" s="67"/>
      <c r="EDJ74" s="67"/>
      <c r="EDK74" s="68"/>
      <c r="EDL74" s="68"/>
      <c r="EDM74" s="68"/>
      <c r="EDN74" s="69"/>
      <c r="EDP74" s="64"/>
      <c r="EDQ74" s="67"/>
      <c r="EDR74" s="67"/>
      <c r="EDS74" s="68"/>
      <c r="EDT74" s="68"/>
      <c r="EDU74" s="68"/>
      <c r="EDV74" s="69"/>
      <c r="EDX74" s="64"/>
      <c r="EDY74" s="67"/>
      <c r="EDZ74" s="67"/>
      <c r="EEA74" s="68"/>
      <c r="EEB74" s="68"/>
      <c r="EEC74" s="68"/>
      <c r="EED74" s="69"/>
      <c r="EEF74" s="64"/>
      <c r="EEG74" s="67"/>
      <c r="EEH74" s="67"/>
      <c r="EEI74" s="68"/>
      <c r="EEJ74" s="68"/>
      <c r="EEK74" s="68"/>
      <c r="EEL74" s="69"/>
      <c r="EEN74" s="64"/>
      <c r="EEO74" s="67"/>
      <c r="EEP74" s="67"/>
      <c r="EEQ74" s="68"/>
      <c r="EER74" s="68"/>
      <c r="EES74" s="68"/>
      <c r="EET74" s="69"/>
      <c r="EEV74" s="64"/>
      <c r="EEW74" s="67"/>
      <c r="EEX74" s="67"/>
      <c r="EEY74" s="68"/>
      <c r="EEZ74" s="68"/>
      <c r="EFA74" s="68"/>
      <c r="EFB74" s="69"/>
      <c r="EFD74" s="64"/>
      <c r="EFE74" s="67"/>
      <c r="EFF74" s="67"/>
      <c r="EFG74" s="68"/>
      <c r="EFH74" s="68"/>
      <c r="EFI74" s="68"/>
      <c r="EFJ74" s="69"/>
      <c r="EFL74" s="64"/>
      <c r="EFM74" s="67"/>
      <c r="EFN74" s="67"/>
      <c r="EFO74" s="68"/>
      <c r="EFP74" s="68"/>
      <c r="EFQ74" s="68"/>
      <c r="EFR74" s="69"/>
      <c r="EFT74" s="64"/>
      <c r="EFU74" s="67"/>
      <c r="EFV74" s="67"/>
      <c r="EFW74" s="68"/>
      <c r="EFX74" s="68"/>
      <c r="EFY74" s="68"/>
      <c r="EFZ74" s="69"/>
      <c r="EGB74" s="64"/>
      <c r="EGC74" s="67"/>
      <c r="EGD74" s="67"/>
      <c r="EGE74" s="68"/>
      <c r="EGF74" s="68"/>
      <c r="EGG74" s="68"/>
      <c r="EGH74" s="69"/>
      <c r="EGJ74" s="64"/>
      <c r="EGK74" s="67"/>
      <c r="EGL74" s="67"/>
      <c r="EGM74" s="68"/>
      <c r="EGN74" s="68"/>
      <c r="EGO74" s="68"/>
      <c r="EGP74" s="69"/>
      <c r="EGR74" s="64"/>
      <c r="EGS74" s="67"/>
      <c r="EGT74" s="67"/>
      <c r="EGU74" s="68"/>
      <c r="EGV74" s="68"/>
      <c r="EGW74" s="68"/>
      <c r="EGX74" s="69"/>
      <c r="EGZ74" s="64"/>
      <c r="EHA74" s="67"/>
      <c r="EHB74" s="67"/>
      <c r="EHC74" s="68"/>
      <c r="EHD74" s="68"/>
      <c r="EHE74" s="68"/>
      <c r="EHF74" s="69"/>
      <c r="EHH74" s="64"/>
      <c r="EHI74" s="67"/>
      <c r="EHJ74" s="67"/>
      <c r="EHK74" s="68"/>
      <c r="EHL74" s="68"/>
      <c r="EHM74" s="68"/>
      <c r="EHN74" s="69"/>
      <c r="EHP74" s="64"/>
      <c r="EHQ74" s="67"/>
      <c r="EHR74" s="67"/>
      <c r="EHS74" s="68"/>
      <c r="EHT74" s="68"/>
      <c r="EHU74" s="68"/>
      <c r="EHV74" s="69"/>
      <c r="EHX74" s="64"/>
      <c r="EHY74" s="67"/>
      <c r="EHZ74" s="67"/>
      <c r="EIA74" s="68"/>
      <c r="EIB74" s="68"/>
      <c r="EIC74" s="68"/>
      <c r="EID74" s="69"/>
      <c r="EIF74" s="64"/>
      <c r="EIG74" s="67"/>
      <c r="EIH74" s="67"/>
      <c r="EII74" s="68"/>
      <c r="EIJ74" s="68"/>
      <c r="EIK74" s="68"/>
      <c r="EIL74" s="69"/>
      <c r="EIN74" s="64"/>
      <c r="EIO74" s="67"/>
      <c r="EIP74" s="67"/>
      <c r="EIQ74" s="68"/>
      <c r="EIR74" s="68"/>
      <c r="EIS74" s="68"/>
      <c r="EIT74" s="69"/>
      <c r="EIV74" s="64"/>
      <c r="EIW74" s="67"/>
      <c r="EIX74" s="67"/>
      <c r="EIY74" s="68"/>
      <c r="EIZ74" s="68"/>
      <c r="EJA74" s="68"/>
      <c r="EJB74" s="69"/>
      <c r="EJD74" s="64"/>
      <c r="EJE74" s="67"/>
      <c r="EJF74" s="67"/>
      <c r="EJG74" s="68"/>
      <c r="EJH74" s="68"/>
      <c r="EJI74" s="68"/>
      <c r="EJJ74" s="69"/>
      <c r="EJL74" s="64"/>
      <c r="EJM74" s="67"/>
      <c r="EJN74" s="67"/>
      <c r="EJO74" s="68"/>
      <c r="EJP74" s="68"/>
      <c r="EJQ74" s="68"/>
      <c r="EJR74" s="69"/>
      <c r="EJT74" s="64"/>
      <c r="EJU74" s="67"/>
      <c r="EJV74" s="67"/>
      <c r="EJW74" s="68"/>
      <c r="EJX74" s="68"/>
      <c r="EJY74" s="68"/>
      <c r="EJZ74" s="69"/>
      <c r="EKB74" s="64"/>
      <c r="EKC74" s="67"/>
      <c r="EKD74" s="67"/>
      <c r="EKE74" s="68"/>
      <c r="EKF74" s="68"/>
      <c r="EKG74" s="68"/>
      <c r="EKH74" s="69"/>
      <c r="EKJ74" s="64"/>
      <c r="EKK74" s="67"/>
      <c r="EKL74" s="67"/>
      <c r="EKM74" s="68"/>
      <c r="EKN74" s="68"/>
      <c r="EKO74" s="68"/>
      <c r="EKP74" s="69"/>
      <c r="EKR74" s="64"/>
      <c r="EKS74" s="67"/>
      <c r="EKT74" s="67"/>
      <c r="EKU74" s="68"/>
      <c r="EKV74" s="68"/>
      <c r="EKW74" s="68"/>
      <c r="EKX74" s="69"/>
      <c r="EKZ74" s="64"/>
      <c r="ELA74" s="67"/>
      <c r="ELB74" s="67"/>
      <c r="ELC74" s="68"/>
      <c r="ELD74" s="68"/>
      <c r="ELE74" s="68"/>
      <c r="ELF74" s="69"/>
      <c r="ELH74" s="64"/>
      <c r="ELI74" s="67"/>
      <c r="ELJ74" s="67"/>
      <c r="ELK74" s="68"/>
      <c r="ELL74" s="68"/>
      <c r="ELM74" s="68"/>
      <c r="ELN74" s="69"/>
      <c r="ELP74" s="64"/>
      <c r="ELQ74" s="67"/>
      <c r="ELR74" s="67"/>
      <c r="ELS74" s="68"/>
      <c r="ELT74" s="68"/>
      <c r="ELU74" s="68"/>
      <c r="ELV74" s="69"/>
      <c r="ELX74" s="64"/>
      <c r="ELY74" s="67"/>
      <c r="ELZ74" s="67"/>
      <c r="EMA74" s="68"/>
      <c r="EMB74" s="68"/>
      <c r="EMC74" s="68"/>
      <c r="EMD74" s="69"/>
      <c r="EMF74" s="64"/>
      <c r="EMG74" s="67"/>
      <c r="EMH74" s="67"/>
      <c r="EMI74" s="68"/>
      <c r="EMJ74" s="68"/>
      <c r="EMK74" s="68"/>
      <c r="EML74" s="69"/>
      <c r="EMN74" s="64"/>
      <c r="EMO74" s="67"/>
      <c r="EMP74" s="67"/>
      <c r="EMQ74" s="68"/>
      <c r="EMR74" s="68"/>
      <c r="EMS74" s="68"/>
      <c r="EMT74" s="69"/>
      <c r="EMV74" s="64"/>
      <c r="EMW74" s="67"/>
      <c r="EMX74" s="67"/>
      <c r="EMY74" s="68"/>
      <c r="EMZ74" s="68"/>
      <c r="ENA74" s="68"/>
      <c r="ENB74" s="69"/>
      <c r="END74" s="64"/>
      <c r="ENE74" s="67"/>
      <c r="ENF74" s="67"/>
      <c r="ENG74" s="68"/>
      <c r="ENH74" s="68"/>
      <c r="ENI74" s="68"/>
      <c r="ENJ74" s="69"/>
      <c r="ENL74" s="64"/>
      <c r="ENM74" s="67"/>
      <c r="ENN74" s="67"/>
      <c r="ENO74" s="68"/>
      <c r="ENP74" s="68"/>
      <c r="ENQ74" s="68"/>
      <c r="ENR74" s="69"/>
      <c r="ENT74" s="64"/>
      <c r="ENU74" s="67"/>
      <c r="ENV74" s="67"/>
      <c r="ENW74" s="68"/>
      <c r="ENX74" s="68"/>
      <c r="ENY74" s="68"/>
      <c r="ENZ74" s="69"/>
      <c r="EOB74" s="64"/>
      <c r="EOC74" s="67"/>
      <c r="EOD74" s="67"/>
      <c r="EOE74" s="68"/>
      <c r="EOF74" s="68"/>
      <c r="EOG74" s="68"/>
      <c r="EOH74" s="69"/>
      <c r="EOJ74" s="64"/>
      <c r="EOK74" s="67"/>
      <c r="EOL74" s="67"/>
      <c r="EOM74" s="68"/>
      <c r="EON74" s="68"/>
      <c r="EOO74" s="68"/>
      <c r="EOP74" s="69"/>
      <c r="EOR74" s="64"/>
      <c r="EOS74" s="67"/>
      <c r="EOT74" s="67"/>
      <c r="EOU74" s="68"/>
      <c r="EOV74" s="68"/>
      <c r="EOW74" s="68"/>
      <c r="EOX74" s="69"/>
      <c r="EOZ74" s="64"/>
      <c r="EPA74" s="67"/>
      <c r="EPB74" s="67"/>
      <c r="EPC74" s="68"/>
      <c r="EPD74" s="68"/>
      <c r="EPE74" s="68"/>
      <c r="EPF74" s="69"/>
      <c r="EPH74" s="64"/>
      <c r="EPI74" s="67"/>
      <c r="EPJ74" s="67"/>
      <c r="EPK74" s="68"/>
      <c r="EPL74" s="68"/>
      <c r="EPM74" s="68"/>
      <c r="EPN74" s="69"/>
      <c r="EPP74" s="64"/>
      <c r="EPQ74" s="67"/>
      <c r="EPR74" s="67"/>
      <c r="EPS74" s="68"/>
      <c r="EPT74" s="68"/>
      <c r="EPU74" s="68"/>
      <c r="EPV74" s="69"/>
      <c r="EPX74" s="64"/>
      <c r="EPY74" s="67"/>
      <c r="EPZ74" s="67"/>
      <c r="EQA74" s="68"/>
      <c r="EQB74" s="68"/>
      <c r="EQC74" s="68"/>
      <c r="EQD74" s="69"/>
      <c r="EQF74" s="64"/>
      <c r="EQG74" s="67"/>
      <c r="EQH74" s="67"/>
      <c r="EQI74" s="68"/>
      <c r="EQJ74" s="68"/>
      <c r="EQK74" s="68"/>
      <c r="EQL74" s="69"/>
      <c r="EQN74" s="64"/>
      <c r="EQO74" s="67"/>
      <c r="EQP74" s="67"/>
      <c r="EQQ74" s="68"/>
      <c r="EQR74" s="68"/>
      <c r="EQS74" s="68"/>
      <c r="EQT74" s="69"/>
      <c r="EQV74" s="64"/>
      <c r="EQW74" s="67"/>
      <c r="EQX74" s="67"/>
      <c r="EQY74" s="68"/>
      <c r="EQZ74" s="68"/>
      <c r="ERA74" s="68"/>
      <c r="ERB74" s="69"/>
      <c r="ERD74" s="64"/>
      <c r="ERE74" s="67"/>
      <c r="ERF74" s="67"/>
      <c r="ERG74" s="68"/>
      <c r="ERH74" s="68"/>
      <c r="ERI74" s="68"/>
      <c r="ERJ74" s="69"/>
      <c r="ERL74" s="64"/>
      <c r="ERM74" s="67"/>
      <c r="ERN74" s="67"/>
      <c r="ERO74" s="68"/>
      <c r="ERP74" s="68"/>
      <c r="ERQ74" s="68"/>
      <c r="ERR74" s="69"/>
      <c r="ERT74" s="64"/>
      <c r="ERU74" s="67"/>
      <c r="ERV74" s="67"/>
      <c r="ERW74" s="68"/>
      <c r="ERX74" s="68"/>
      <c r="ERY74" s="68"/>
      <c r="ERZ74" s="69"/>
      <c r="ESB74" s="64"/>
      <c r="ESC74" s="67"/>
      <c r="ESD74" s="67"/>
      <c r="ESE74" s="68"/>
      <c r="ESF74" s="68"/>
      <c r="ESG74" s="68"/>
      <c r="ESH74" s="69"/>
      <c r="ESJ74" s="64"/>
      <c r="ESK74" s="67"/>
      <c r="ESL74" s="67"/>
      <c r="ESM74" s="68"/>
      <c r="ESN74" s="68"/>
      <c r="ESO74" s="68"/>
      <c r="ESP74" s="69"/>
      <c r="ESR74" s="64"/>
      <c r="ESS74" s="67"/>
      <c r="EST74" s="67"/>
      <c r="ESU74" s="68"/>
      <c r="ESV74" s="68"/>
      <c r="ESW74" s="68"/>
      <c r="ESX74" s="69"/>
      <c r="ESZ74" s="64"/>
      <c r="ETA74" s="67"/>
      <c r="ETB74" s="67"/>
      <c r="ETC74" s="68"/>
      <c r="ETD74" s="68"/>
      <c r="ETE74" s="68"/>
      <c r="ETF74" s="69"/>
      <c r="ETH74" s="64"/>
      <c r="ETI74" s="67"/>
      <c r="ETJ74" s="67"/>
      <c r="ETK74" s="68"/>
      <c r="ETL74" s="68"/>
      <c r="ETM74" s="68"/>
      <c r="ETN74" s="69"/>
      <c r="ETP74" s="64"/>
      <c r="ETQ74" s="67"/>
      <c r="ETR74" s="67"/>
      <c r="ETS74" s="68"/>
      <c r="ETT74" s="68"/>
      <c r="ETU74" s="68"/>
      <c r="ETV74" s="69"/>
      <c r="ETX74" s="64"/>
      <c r="ETY74" s="67"/>
      <c r="ETZ74" s="67"/>
      <c r="EUA74" s="68"/>
      <c r="EUB74" s="68"/>
      <c r="EUC74" s="68"/>
      <c r="EUD74" s="69"/>
      <c r="EUF74" s="64"/>
      <c r="EUG74" s="67"/>
      <c r="EUH74" s="67"/>
      <c r="EUI74" s="68"/>
      <c r="EUJ74" s="68"/>
      <c r="EUK74" s="68"/>
      <c r="EUL74" s="69"/>
      <c r="EUN74" s="64"/>
      <c r="EUO74" s="67"/>
      <c r="EUP74" s="67"/>
      <c r="EUQ74" s="68"/>
      <c r="EUR74" s="68"/>
      <c r="EUS74" s="68"/>
      <c r="EUT74" s="69"/>
      <c r="EUV74" s="64"/>
      <c r="EUW74" s="67"/>
      <c r="EUX74" s="67"/>
      <c r="EUY74" s="68"/>
      <c r="EUZ74" s="68"/>
      <c r="EVA74" s="68"/>
      <c r="EVB74" s="69"/>
      <c r="EVD74" s="64"/>
      <c r="EVE74" s="67"/>
      <c r="EVF74" s="67"/>
      <c r="EVG74" s="68"/>
      <c r="EVH74" s="68"/>
      <c r="EVI74" s="68"/>
      <c r="EVJ74" s="69"/>
      <c r="EVL74" s="64"/>
      <c r="EVM74" s="67"/>
      <c r="EVN74" s="67"/>
      <c r="EVO74" s="68"/>
      <c r="EVP74" s="68"/>
      <c r="EVQ74" s="68"/>
      <c r="EVR74" s="69"/>
      <c r="EVT74" s="64"/>
      <c r="EVU74" s="67"/>
      <c r="EVV74" s="67"/>
      <c r="EVW74" s="68"/>
      <c r="EVX74" s="68"/>
      <c r="EVY74" s="68"/>
      <c r="EVZ74" s="69"/>
      <c r="EWB74" s="64"/>
      <c r="EWC74" s="67"/>
      <c r="EWD74" s="67"/>
      <c r="EWE74" s="68"/>
      <c r="EWF74" s="68"/>
      <c r="EWG74" s="68"/>
      <c r="EWH74" s="69"/>
      <c r="EWJ74" s="64"/>
      <c r="EWK74" s="67"/>
      <c r="EWL74" s="67"/>
      <c r="EWM74" s="68"/>
      <c r="EWN74" s="68"/>
      <c r="EWO74" s="68"/>
      <c r="EWP74" s="69"/>
      <c r="EWR74" s="64"/>
      <c r="EWS74" s="67"/>
      <c r="EWT74" s="67"/>
      <c r="EWU74" s="68"/>
      <c r="EWV74" s="68"/>
      <c r="EWW74" s="68"/>
      <c r="EWX74" s="69"/>
      <c r="EWZ74" s="64"/>
      <c r="EXA74" s="67"/>
      <c r="EXB74" s="67"/>
      <c r="EXC74" s="68"/>
      <c r="EXD74" s="68"/>
      <c r="EXE74" s="68"/>
      <c r="EXF74" s="69"/>
      <c r="EXH74" s="64"/>
      <c r="EXI74" s="67"/>
      <c r="EXJ74" s="67"/>
      <c r="EXK74" s="68"/>
      <c r="EXL74" s="68"/>
      <c r="EXM74" s="68"/>
      <c r="EXN74" s="69"/>
      <c r="EXP74" s="64"/>
      <c r="EXQ74" s="67"/>
      <c r="EXR74" s="67"/>
      <c r="EXS74" s="68"/>
      <c r="EXT74" s="68"/>
      <c r="EXU74" s="68"/>
      <c r="EXV74" s="69"/>
      <c r="EXX74" s="64"/>
      <c r="EXY74" s="67"/>
      <c r="EXZ74" s="67"/>
      <c r="EYA74" s="68"/>
      <c r="EYB74" s="68"/>
      <c r="EYC74" s="68"/>
      <c r="EYD74" s="69"/>
      <c r="EYF74" s="64"/>
      <c r="EYG74" s="67"/>
      <c r="EYH74" s="67"/>
      <c r="EYI74" s="68"/>
      <c r="EYJ74" s="68"/>
      <c r="EYK74" s="68"/>
      <c r="EYL74" s="69"/>
      <c r="EYN74" s="64"/>
      <c r="EYO74" s="67"/>
      <c r="EYP74" s="67"/>
      <c r="EYQ74" s="68"/>
      <c r="EYR74" s="68"/>
      <c r="EYS74" s="68"/>
      <c r="EYT74" s="69"/>
      <c r="EYV74" s="64"/>
      <c r="EYW74" s="67"/>
      <c r="EYX74" s="67"/>
      <c r="EYY74" s="68"/>
      <c r="EYZ74" s="68"/>
      <c r="EZA74" s="68"/>
      <c r="EZB74" s="69"/>
      <c r="EZD74" s="64"/>
      <c r="EZE74" s="67"/>
      <c r="EZF74" s="67"/>
      <c r="EZG74" s="68"/>
      <c r="EZH74" s="68"/>
      <c r="EZI74" s="68"/>
      <c r="EZJ74" s="69"/>
      <c r="EZL74" s="64"/>
      <c r="EZM74" s="67"/>
      <c r="EZN74" s="67"/>
      <c r="EZO74" s="68"/>
      <c r="EZP74" s="68"/>
      <c r="EZQ74" s="68"/>
      <c r="EZR74" s="69"/>
      <c r="EZT74" s="64"/>
      <c r="EZU74" s="67"/>
      <c r="EZV74" s="67"/>
      <c r="EZW74" s="68"/>
      <c r="EZX74" s="68"/>
      <c r="EZY74" s="68"/>
      <c r="EZZ74" s="69"/>
      <c r="FAB74" s="64"/>
      <c r="FAC74" s="67"/>
      <c r="FAD74" s="67"/>
      <c r="FAE74" s="68"/>
      <c r="FAF74" s="68"/>
      <c r="FAG74" s="68"/>
      <c r="FAH74" s="69"/>
      <c r="FAJ74" s="64"/>
      <c r="FAK74" s="67"/>
      <c r="FAL74" s="67"/>
      <c r="FAM74" s="68"/>
      <c r="FAN74" s="68"/>
      <c r="FAO74" s="68"/>
      <c r="FAP74" s="69"/>
      <c r="FAR74" s="64"/>
      <c r="FAS74" s="67"/>
      <c r="FAT74" s="67"/>
      <c r="FAU74" s="68"/>
      <c r="FAV74" s="68"/>
      <c r="FAW74" s="68"/>
      <c r="FAX74" s="69"/>
      <c r="FAZ74" s="64"/>
      <c r="FBA74" s="67"/>
      <c r="FBB74" s="67"/>
      <c r="FBC74" s="68"/>
      <c r="FBD74" s="68"/>
      <c r="FBE74" s="68"/>
      <c r="FBF74" s="69"/>
      <c r="FBH74" s="64"/>
      <c r="FBI74" s="67"/>
      <c r="FBJ74" s="67"/>
      <c r="FBK74" s="68"/>
      <c r="FBL74" s="68"/>
      <c r="FBM74" s="68"/>
      <c r="FBN74" s="69"/>
      <c r="FBP74" s="64"/>
      <c r="FBQ74" s="67"/>
      <c r="FBR74" s="67"/>
      <c r="FBS74" s="68"/>
      <c r="FBT74" s="68"/>
      <c r="FBU74" s="68"/>
      <c r="FBV74" s="69"/>
      <c r="FBX74" s="64"/>
      <c r="FBY74" s="67"/>
      <c r="FBZ74" s="67"/>
      <c r="FCA74" s="68"/>
      <c r="FCB74" s="68"/>
      <c r="FCC74" s="68"/>
      <c r="FCD74" s="69"/>
      <c r="FCF74" s="64"/>
      <c r="FCG74" s="67"/>
      <c r="FCH74" s="67"/>
      <c r="FCI74" s="68"/>
      <c r="FCJ74" s="68"/>
      <c r="FCK74" s="68"/>
      <c r="FCL74" s="69"/>
      <c r="FCN74" s="64"/>
      <c r="FCO74" s="67"/>
      <c r="FCP74" s="67"/>
      <c r="FCQ74" s="68"/>
      <c r="FCR74" s="68"/>
      <c r="FCS74" s="68"/>
      <c r="FCT74" s="69"/>
      <c r="FCV74" s="64"/>
      <c r="FCW74" s="67"/>
      <c r="FCX74" s="67"/>
      <c r="FCY74" s="68"/>
      <c r="FCZ74" s="68"/>
      <c r="FDA74" s="68"/>
      <c r="FDB74" s="69"/>
      <c r="FDD74" s="64"/>
      <c r="FDE74" s="67"/>
      <c r="FDF74" s="67"/>
      <c r="FDG74" s="68"/>
      <c r="FDH74" s="68"/>
      <c r="FDI74" s="68"/>
      <c r="FDJ74" s="69"/>
      <c r="FDL74" s="64"/>
      <c r="FDM74" s="67"/>
      <c r="FDN74" s="67"/>
      <c r="FDO74" s="68"/>
      <c r="FDP74" s="68"/>
      <c r="FDQ74" s="68"/>
      <c r="FDR74" s="69"/>
      <c r="FDT74" s="64"/>
      <c r="FDU74" s="67"/>
      <c r="FDV74" s="67"/>
      <c r="FDW74" s="68"/>
      <c r="FDX74" s="68"/>
      <c r="FDY74" s="68"/>
      <c r="FDZ74" s="69"/>
      <c r="FEB74" s="64"/>
      <c r="FEC74" s="67"/>
      <c r="FED74" s="67"/>
      <c r="FEE74" s="68"/>
      <c r="FEF74" s="68"/>
      <c r="FEG74" s="68"/>
      <c r="FEH74" s="69"/>
      <c r="FEJ74" s="64"/>
      <c r="FEK74" s="67"/>
      <c r="FEL74" s="67"/>
      <c r="FEM74" s="68"/>
      <c r="FEN74" s="68"/>
      <c r="FEO74" s="68"/>
      <c r="FEP74" s="69"/>
      <c r="FER74" s="64"/>
      <c r="FES74" s="67"/>
      <c r="FET74" s="67"/>
      <c r="FEU74" s="68"/>
      <c r="FEV74" s="68"/>
      <c r="FEW74" s="68"/>
      <c r="FEX74" s="69"/>
      <c r="FEZ74" s="64"/>
      <c r="FFA74" s="67"/>
      <c r="FFB74" s="67"/>
      <c r="FFC74" s="68"/>
      <c r="FFD74" s="68"/>
      <c r="FFE74" s="68"/>
      <c r="FFF74" s="69"/>
      <c r="FFH74" s="64"/>
      <c r="FFI74" s="67"/>
      <c r="FFJ74" s="67"/>
      <c r="FFK74" s="68"/>
      <c r="FFL74" s="68"/>
      <c r="FFM74" s="68"/>
      <c r="FFN74" s="69"/>
      <c r="FFP74" s="64"/>
      <c r="FFQ74" s="67"/>
      <c r="FFR74" s="67"/>
      <c r="FFS74" s="68"/>
      <c r="FFT74" s="68"/>
      <c r="FFU74" s="68"/>
      <c r="FFV74" s="69"/>
      <c r="FFX74" s="64"/>
      <c r="FFY74" s="67"/>
      <c r="FFZ74" s="67"/>
      <c r="FGA74" s="68"/>
      <c r="FGB74" s="68"/>
      <c r="FGC74" s="68"/>
      <c r="FGD74" s="69"/>
      <c r="FGF74" s="64"/>
      <c r="FGG74" s="67"/>
      <c r="FGH74" s="67"/>
      <c r="FGI74" s="68"/>
      <c r="FGJ74" s="68"/>
      <c r="FGK74" s="68"/>
      <c r="FGL74" s="69"/>
      <c r="FGN74" s="64"/>
      <c r="FGO74" s="67"/>
      <c r="FGP74" s="67"/>
      <c r="FGQ74" s="68"/>
      <c r="FGR74" s="68"/>
      <c r="FGS74" s="68"/>
      <c r="FGT74" s="69"/>
      <c r="FGV74" s="64"/>
      <c r="FGW74" s="67"/>
      <c r="FGX74" s="67"/>
      <c r="FGY74" s="68"/>
      <c r="FGZ74" s="68"/>
      <c r="FHA74" s="68"/>
      <c r="FHB74" s="69"/>
      <c r="FHD74" s="64"/>
      <c r="FHE74" s="67"/>
      <c r="FHF74" s="67"/>
      <c r="FHG74" s="68"/>
      <c r="FHH74" s="68"/>
      <c r="FHI74" s="68"/>
      <c r="FHJ74" s="69"/>
      <c r="FHL74" s="64"/>
      <c r="FHM74" s="67"/>
      <c r="FHN74" s="67"/>
      <c r="FHO74" s="68"/>
      <c r="FHP74" s="68"/>
      <c r="FHQ74" s="68"/>
      <c r="FHR74" s="69"/>
      <c r="FHT74" s="64"/>
      <c r="FHU74" s="67"/>
      <c r="FHV74" s="67"/>
      <c r="FHW74" s="68"/>
      <c r="FHX74" s="68"/>
      <c r="FHY74" s="68"/>
      <c r="FHZ74" s="69"/>
      <c r="FIB74" s="64"/>
      <c r="FIC74" s="67"/>
      <c r="FID74" s="67"/>
      <c r="FIE74" s="68"/>
      <c r="FIF74" s="68"/>
      <c r="FIG74" s="68"/>
      <c r="FIH74" s="69"/>
      <c r="FIJ74" s="64"/>
      <c r="FIK74" s="67"/>
      <c r="FIL74" s="67"/>
      <c r="FIM74" s="68"/>
      <c r="FIN74" s="68"/>
      <c r="FIO74" s="68"/>
      <c r="FIP74" s="69"/>
      <c r="FIR74" s="64"/>
      <c r="FIS74" s="67"/>
      <c r="FIT74" s="67"/>
      <c r="FIU74" s="68"/>
      <c r="FIV74" s="68"/>
      <c r="FIW74" s="68"/>
      <c r="FIX74" s="69"/>
      <c r="FIZ74" s="64"/>
      <c r="FJA74" s="67"/>
      <c r="FJB74" s="67"/>
      <c r="FJC74" s="68"/>
      <c r="FJD74" s="68"/>
      <c r="FJE74" s="68"/>
      <c r="FJF74" s="69"/>
      <c r="FJH74" s="64"/>
      <c r="FJI74" s="67"/>
      <c r="FJJ74" s="67"/>
      <c r="FJK74" s="68"/>
      <c r="FJL74" s="68"/>
      <c r="FJM74" s="68"/>
      <c r="FJN74" s="69"/>
      <c r="FJP74" s="64"/>
      <c r="FJQ74" s="67"/>
      <c r="FJR74" s="67"/>
      <c r="FJS74" s="68"/>
      <c r="FJT74" s="68"/>
      <c r="FJU74" s="68"/>
      <c r="FJV74" s="69"/>
      <c r="FJX74" s="64"/>
      <c r="FJY74" s="67"/>
      <c r="FJZ74" s="67"/>
      <c r="FKA74" s="68"/>
      <c r="FKB74" s="68"/>
      <c r="FKC74" s="68"/>
      <c r="FKD74" s="69"/>
      <c r="FKF74" s="64"/>
      <c r="FKG74" s="67"/>
      <c r="FKH74" s="67"/>
      <c r="FKI74" s="68"/>
      <c r="FKJ74" s="68"/>
      <c r="FKK74" s="68"/>
      <c r="FKL74" s="69"/>
      <c r="FKN74" s="64"/>
      <c r="FKO74" s="67"/>
      <c r="FKP74" s="67"/>
      <c r="FKQ74" s="68"/>
      <c r="FKR74" s="68"/>
      <c r="FKS74" s="68"/>
      <c r="FKT74" s="69"/>
      <c r="FKV74" s="64"/>
      <c r="FKW74" s="67"/>
      <c r="FKX74" s="67"/>
      <c r="FKY74" s="68"/>
      <c r="FKZ74" s="68"/>
      <c r="FLA74" s="68"/>
      <c r="FLB74" s="69"/>
      <c r="FLD74" s="64"/>
      <c r="FLE74" s="67"/>
      <c r="FLF74" s="67"/>
      <c r="FLG74" s="68"/>
      <c r="FLH74" s="68"/>
      <c r="FLI74" s="68"/>
      <c r="FLJ74" s="69"/>
      <c r="FLL74" s="64"/>
      <c r="FLM74" s="67"/>
      <c r="FLN74" s="67"/>
      <c r="FLO74" s="68"/>
      <c r="FLP74" s="68"/>
      <c r="FLQ74" s="68"/>
      <c r="FLR74" s="69"/>
      <c r="FLT74" s="64"/>
      <c r="FLU74" s="67"/>
      <c r="FLV74" s="67"/>
      <c r="FLW74" s="68"/>
      <c r="FLX74" s="68"/>
      <c r="FLY74" s="68"/>
      <c r="FLZ74" s="69"/>
      <c r="FMB74" s="64"/>
      <c r="FMC74" s="67"/>
      <c r="FMD74" s="67"/>
      <c r="FME74" s="68"/>
      <c r="FMF74" s="68"/>
      <c r="FMG74" s="68"/>
      <c r="FMH74" s="69"/>
      <c r="FMJ74" s="64"/>
      <c r="FMK74" s="67"/>
      <c r="FML74" s="67"/>
      <c r="FMM74" s="68"/>
      <c r="FMN74" s="68"/>
      <c r="FMO74" s="68"/>
      <c r="FMP74" s="69"/>
      <c r="FMR74" s="64"/>
      <c r="FMS74" s="67"/>
      <c r="FMT74" s="67"/>
      <c r="FMU74" s="68"/>
      <c r="FMV74" s="68"/>
      <c r="FMW74" s="68"/>
      <c r="FMX74" s="69"/>
      <c r="FMZ74" s="64"/>
      <c r="FNA74" s="67"/>
      <c r="FNB74" s="67"/>
      <c r="FNC74" s="68"/>
      <c r="FND74" s="68"/>
      <c r="FNE74" s="68"/>
      <c r="FNF74" s="69"/>
      <c r="FNH74" s="64"/>
      <c r="FNI74" s="67"/>
      <c r="FNJ74" s="67"/>
      <c r="FNK74" s="68"/>
      <c r="FNL74" s="68"/>
      <c r="FNM74" s="68"/>
      <c r="FNN74" s="69"/>
      <c r="FNP74" s="64"/>
      <c r="FNQ74" s="67"/>
      <c r="FNR74" s="67"/>
      <c r="FNS74" s="68"/>
      <c r="FNT74" s="68"/>
      <c r="FNU74" s="68"/>
      <c r="FNV74" s="69"/>
      <c r="FNX74" s="64"/>
      <c r="FNY74" s="67"/>
      <c r="FNZ74" s="67"/>
      <c r="FOA74" s="68"/>
      <c r="FOB74" s="68"/>
      <c r="FOC74" s="68"/>
      <c r="FOD74" s="69"/>
      <c r="FOF74" s="64"/>
      <c r="FOG74" s="67"/>
      <c r="FOH74" s="67"/>
      <c r="FOI74" s="68"/>
      <c r="FOJ74" s="68"/>
      <c r="FOK74" s="68"/>
      <c r="FOL74" s="69"/>
      <c r="FON74" s="64"/>
      <c r="FOO74" s="67"/>
      <c r="FOP74" s="67"/>
      <c r="FOQ74" s="68"/>
      <c r="FOR74" s="68"/>
      <c r="FOS74" s="68"/>
      <c r="FOT74" s="69"/>
      <c r="FOV74" s="64"/>
      <c r="FOW74" s="67"/>
      <c r="FOX74" s="67"/>
      <c r="FOY74" s="68"/>
      <c r="FOZ74" s="68"/>
      <c r="FPA74" s="68"/>
      <c r="FPB74" s="69"/>
      <c r="FPD74" s="64"/>
      <c r="FPE74" s="67"/>
      <c r="FPF74" s="67"/>
      <c r="FPG74" s="68"/>
      <c r="FPH74" s="68"/>
      <c r="FPI74" s="68"/>
      <c r="FPJ74" s="69"/>
      <c r="FPL74" s="64"/>
      <c r="FPM74" s="67"/>
      <c r="FPN74" s="67"/>
      <c r="FPO74" s="68"/>
      <c r="FPP74" s="68"/>
      <c r="FPQ74" s="68"/>
      <c r="FPR74" s="69"/>
      <c r="FPT74" s="64"/>
      <c r="FPU74" s="67"/>
      <c r="FPV74" s="67"/>
      <c r="FPW74" s="68"/>
      <c r="FPX74" s="68"/>
      <c r="FPY74" s="68"/>
      <c r="FPZ74" s="69"/>
      <c r="FQB74" s="64"/>
      <c r="FQC74" s="67"/>
      <c r="FQD74" s="67"/>
      <c r="FQE74" s="68"/>
      <c r="FQF74" s="68"/>
      <c r="FQG74" s="68"/>
      <c r="FQH74" s="69"/>
      <c r="FQJ74" s="64"/>
      <c r="FQK74" s="67"/>
      <c r="FQL74" s="67"/>
      <c r="FQM74" s="68"/>
      <c r="FQN74" s="68"/>
      <c r="FQO74" s="68"/>
      <c r="FQP74" s="69"/>
      <c r="FQR74" s="64"/>
      <c r="FQS74" s="67"/>
      <c r="FQT74" s="67"/>
      <c r="FQU74" s="68"/>
      <c r="FQV74" s="68"/>
      <c r="FQW74" s="68"/>
      <c r="FQX74" s="69"/>
      <c r="FQZ74" s="64"/>
      <c r="FRA74" s="67"/>
      <c r="FRB74" s="67"/>
      <c r="FRC74" s="68"/>
      <c r="FRD74" s="68"/>
      <c r="FRE74" s="68"/>
      <c r="FRF74" s="69"/>
      <c r="FRH74" s="64"/>
      <c r="FRI74" s="67"/>
      <c r="FRJ74" s="67"/>
      <c r="FRK74" s="68"/>
      <c r="FRL74" s="68"/>
      <c r="FRM74" s="68"/>
      <c r="FRN74" s="69"/>
      <c r="FRP74" s="64"/>
      <c r="FRQ74" s="67"/>
      <c r="FRR74" s="67"/>
      <c r="FRS74" s="68"/>
      <c r="FRT74" s="68"/>
      <c r="FRU74" s="68"/>
      <c r="FRV74" s="69"/>
      <c r="FRX74" s="64"/>
      <c r="FRY74" s="67"/>
      <c r="FRZ74" s="67"/>
      <c r="FSA74" s="68"/>
      <c r="FSB74" s="68"/>
      <c r="FSC74" s="68"/>
      <c r="FSD74" s="69"/>
      <c r="FSF74" s="64"/>
      <c r="FSG74" s="67"/>
      <c r="FSH74" s="67"/>
      <c r="FSI74" s="68"/>
      <c r="FSJ74" s="68"/>
      <c r="FSK74" s="68"/>
      <c r="FSL74" s="69"/>
      <c r="FSN74" s="64"/>
      <c r="FSO74" s="67"/>
      <c r="FSP74" s="67"/>
      <c r="FSQ74" s="68"/>
      <c r="FSR74" s="68"/>
      <c r="FSS74" s="68"/>
      <c r="FST74" s="69"/>
      <c r="FSV74" s="64"/>
      <c r="FSW74" s="67"/>
      <c r="FSX74" s="67"/>
      <c r="FSY74" s="68"/>
      <c r="FSZ74" s="68"/>
      <c r="FTA74" s="68"/>
      <c r="FTB74" s="69"/>
      <c r="FTD74" s="64"/>
      <c r="FTE74" s="67"/>
      <c r="FTF74" s="67"/>
      <c r="FTG74" s="68"/>
      <c r="FTH74" s="68"/>
      <c r="FTI74" s="68"/>
      <c r="FTJ74" s="69"/>
      <c r="FTL74" s="64"/>
      <c r="FTM74" s="67"/>
      <c r="FTN74" s="67"/>
      <c r="FTO74" s="68"/>
      <c r="FTP74" s="68"/>
      <c r="FTQ74" s="68"/>
      <c r="FTR74" s="69"/>
      <c r="FTT74" s="64"/>
      <c r="FTU74" s="67"/>
      <c r="FTV74" s="67"/>
      <c r="FTW74" s="68"/>
      <c r="FTX74" s="68"/>
      <c r="FTY74" s="68"/>
      <c r="FTZ74" s="69"/>
      <c r="FUB74" s="64"/>
      <c r="FUC74" s="67"/>
      <c r="FUD74" s="67"/>
      <c r="FUE74" s="68"/>
      <c r="FUF74" s="68"/>
      <c r="FUG74" s="68"/>
      <c r="FUH74" s="69"/>
      <c r="FUJ74" s="64"/>
      <c r="FUK74" s="67"/>
      <c r="FUL74" s="67"/>
      <c r="FUM74" s="68"/>
      <c r="FUN74" s="68"/>
      <c r="FUO74" s="68"/>
      <c r="FUP74" s="69"/>
      <c r="FUR74" s="64"/>
      <c r="FUS74" s="67"/>
      <c r="FUT74" s="67"/>
      <c r="FUU74" s="68"/>
      <c r="FUV74" s="68"/>
      <c r="FUW74" s="68"/>
      <c r="FUX74" s="69"/>
      <c r="FUZ74" s="64"/>
      <c r="FVA74" s="67"/>
      <c r="FVB74" s="67"/>
      <c r="FVC74" s="68"/>
      <c r="FVD74" s="68"/>
      <c r="FVE74" s="68"/>
      <c r="FVF74" s="69"/>
      <c r="FVH74" s="64"/>
      <c r="FVI74" s="67"/>
      <c r="FVJ74" s="67"/>
      <c r="FVK74" s="68"/>
      <c r="FVL74" s="68"/>
      <c r="FVM74" s="68"/>
      <c r="FVN74" s="69"/>
      <c r="FVP74" s="64"/>
      <c r="FVQ74" s="67"/>
      <c r="FVR74" s="67"/>
      <c r="FVS74" s="68"/>
      <c r="FVT74" s="68"/>
      <c r="FVU74" s="68"/>
      <c r="FVV74" s="69"/>
      <c r="FVX74" s="64"/>
      <c r="FVY74" s="67"/>
      <c r="FVZ74" s="67"/>
      <c r="FWA74" s="68"/>
      <c r="FWB74" s="68"/>
      <c r="FWC74" s="68"/>
      <c r="FWD74" s="69"/>
      <c r="FWF74" s="64"/>
      <c r="FWG74" s="67"/>
      <c r="FWH74" s="67"/>
      <c r="FWI74" s="68"/>
      <c r="FWJ74" s="68"/>
      <c r="FWK74" s="68"/>
      <c r="FWL74" s="69"/>
      <c r="FWN74" s="64"/>
      <c r="FWO74" s="67"/>
      <c r="FWP74" s="67"/>
      <c r="FWQ74" s="68"/>
      <c r="FWR74" s="68"/>
      <c r="FWS74" s="68"/>
      <c r="FWT74" s="69"/>
      <c r="FWV74" s="64"/>
      <c r="FWW74" s="67"/>
      <c r="FWX74" s="67"/>
      <c r="FWY74" s="68"/>
      <c r="FWZ74" s="68"/>
      <c r="FXA74" s="68"/>
      <c r="FXB74" s="69"/>
      <c r="FXD74" s="64"/>
      <c r="FXE74" s="67"/>
      <c r="FXF74" s="67"/>
      <c r="FXG74" s="68"/>
      <c r="FXH74" s="68"/>
      <c r="FXI74" s="68"/>
      <c r="FXJ74" s="69"/>
      <c r="FXL74" s="64"/>
      <c r="FXM74" s="67"/>
      <c r="FXN74" s="67"/>
      <c r="FXO74" s="68"/>
      <c r="FXP74" s="68"/>
      <c r="FXQ74" s="68"/>
      <c r="FXR74" s="69"/>
      <c r="FXT74" s="64"/>
      <c r="FXU74" s="67"/>
      <c r="FXV74" s="67"/>
      <c r="FXW74" s="68"/>
      <c r="FXX74" s="68"/>
      <c r="FXY74" s="68"/>
      <c r="FXZ74" s="69"/>
      <c r="FYB74" s="64"/>
      <c r="FYC74" s="67"/>
      <c r="FYD74" s="67"/>
      <c r="FYE74" s="68"/>
      <c r="FYF74" s="68"/>
      <c r="FYG74" s="68"/>
      <c r="FYH74" s="69"/>
      <c r="FYJ74" s="64"/>
      <c r="FYK74" s="67"/>
      <c r="FYL74" s="67"/>
      <c r="FYM74" s="68"/>
      <c r="FYN74" s="68"/>
      <c r="FYO74" s="68"/>
      <c r="FYP74" s="69"/>
      <c r="FYR74" s="64"/>
      <c r="FYS74" s="67"/>
      <c r="FYT74" s="67"/>
      <c r="FYU74" s="68"/>
      <c r="FYV74" s="68"/>
      <c r="FYW74" s="68"/>
      <c r="FYX74" s="69"/>
      <c r="FYZ74" s="64"/>
      <c r="FZA74" s="67"/>
      <c r="FZB74" s="67"/>
      <c r="FZC74" s="68"/>
      <c r="FZD74" s="68"/>
      <c r="FZE74" s="68"/>
      <c r="FZF74" s="69"/>
      <c r="FZH74" s="64"/>
      <c r="FZI74" s="67"/>
      <c r="FZJ74" s="67"/>
      <c r="FZK74" s="68"/>
      <c r="FZL74" s="68"/>
      <c r="FZM74" s="68"/>
      <c r="FZN74" s="69"/>
      <c r="FZP74" s="64"/>
      <c r="FZQ74" s="67"/>
      <c r="FZR74" s="67"/>
      <c r="FZS74" s="68"/>
      <c r="FZT74" s="68"/>
      <c r="FZU74" s="68"/>
      <c r="FZV74" s="69"/>
      <c r="FZX74" s="64"/>
      <c r="FZY74" s="67"/>
      <c r="FZZ74" s="67"/>
      <c r="GAA74" s="68"/>
      <c r="GAB74" s="68"/>
      <c r="GAC74" s="68"/>
      <c r="GAD74" s="69"/>
      <c r="GAF74" s="64"/>
      <c r="GAG74" s="67"/>
      <c r="GAH74" s="67"/>
      <c r="GAI74" s="68"/>
      <c r="GAJ74" s="68"/>
      <c r="GAK74" s="68"/>
      <c r="GAL74" s="69"/>
      <c r="GAN74" s="64"/>
      <c r="GAO74" s="67"/>
      <c r="GAP74" s="67"/>
      <c r="GAQ74" s="68"/>
      <c r="GAR74" s="68"/>
      <c r="GAS74" s="68"/>
      <c r="GAT74" s="69"/>
      <c r="GAV74" s="64"/>
      <c r="GAW74" s="67"/>
      <c r="GAX74" s="67"/>
      <c r="GAY74" s="68"/>
      <c r="GAZ74" s="68"/>
      <c r="GBA74" s="68"/>
      <c r="GBB74" s="69"/>
      <c r="GBD74" s="64"/>
      <c r="GBE74" s="67"/>
      <c r="GBF74" s="67"/>
      <c r="GBG74" s="68"/>
      <c r="GBH74" s="68"/>
      <c r="GBI74" s="68"/>
      <c r="GBJ74" s="69"/>
      <c r="GBL74" s="64"/>
      <c r="GBM74" s="67"/>
      <c r="GBN74" s="67"/>
      <c r="GBO74" s="68"/>
      <c r="GBP74" s="68"/>
      <c r="GBQ74" s="68"/>
      <c r="GBR74" s="69"/>
      <c r="GBT74" s="64"/>
      <c r="GBU74" s="67"/>
      <c r="GBV74" s="67"/>
      <c r="GBW74" s="68"/>
      <c r="GBX74" s="68"/>
      <c r="GBY74" s="68"/>
      <c r="GBZ74" s="69"/>
      <c r="GCB74" s="64"/>
      <c r="GCC74" s="67"/>
      <c r="GCD74" s="67"/>
      <c r="GCE74" s="68"/>
      <c r="GCF74" s="68"/>
      <c r="GCG74" s="68"/>
      <c r="GCH74" s="69"/>
      <c r="GCJ74" s="64"/>
      <c r="GCK74" s="67"/>
      <c r="GCL74" s="67"/>
      <c r="GCM74" s="68"/>
      <c r="GCN74" s="68"/>
      <c r="GCO74" s="68"/>
      <c r="GCP74" s="69"/>
      <c r="GCR74" s="64"/>
      <c r="GCS74" s="67"/>
      <c r="GCT74" s="67"/>
      <c r="GCU74" s="68"/>
      <c r="GCV74" s="68"/>
      <c r="GCW74" s="68"/>
      <c r="GCX74" s="69"/>
      <c r="GCZ74" s="64"/>
      <c r="GDA74" s="67"/>
      <c r="GDB74" s="67"/>
      <c r="GDC74" s="68"/>
      <c r="GDD74" s="68"/>
      <c r="GDE74" s="68"/>
      <c r="GDF74" s="69"/>
      <c r="GDH74" s="64"/>
      <c r="GDI74" s="67"/>
      <c r="GDJ74" s="67"/>
      <c r="GDK74" s="68"/>
      <c r="GDL74" s="68"/>
      <c r="GDM74" s="68"/>
      <c r="GDN74" s="69"/>
      <c r="GDP74" s="64"/>
      <c r="GDQ74" s="67"/>
      <c r="GDR74" s="67"/>
      <c r="GDS74" s="68"/>
      <c r="GDT74" s="68"/>
      <c r="GDU74" s="68"/>
      <c r="GDV74" s="69"/>
      <c r="GDX74" s="64"/>
      <c r="GDY74" s="67"/>
      <c r="GDZ74" s="67"/>
      <c r="GEA74" s="68"/>
      <c r="GEB74" s="68"/>
      <c r="GEC74" s="68"/>
      <c r="GED74" s="69"/>
      <c r="GEF74" s="64"/>
      <c r="GEG74" s="67"/>
      <c r="GEH74" s="67"/>
      <c r="GEI74" s="68"/>
      <c r="GEJ74" s="68"/>
      <c r="GEK74" s="68"/>
      <c r="GEL74" s="69"/>
      <c r="GEN74" s="64"/>
      <c r="GEO74" s="67"/>
      <c r="GEP74" s="67"/>
      <c r="GEQ74" s="68"/>
      <c r="GER74" s="68"/>
      <c r="GES74" s="68"/>
      <c r="GET74" s="69"/>
      <c r="GEV74" s="64"/>
      <c r="GEW74" s="67"/>
      <c r="GEX74" s="67"/>
      <c r="GEY74" s="68"/>
      <c r="GEZ74" s="68"/>
      <c r="GFA74" s="68"/>
      <c r="GFB74" s="69"/>
      <c r="GFD74" s="64"/>
      <c r="GFE74" s="67"/>
      <c r="GFF74" s="67"/>
      <c r="GFG74" s="68"/>
      <c r="GFH74" s="68"/>
      <c r="GFI74" s="68"/>
      <c r="GFJ74" s="69"/>
      <c r="GFL74" s="64"/>
      <c r="GFM74" s="67"/>
      <c r="GFN74" s="67"/>
      <c r="GFO74" s="68"/>
      <c r="GFP74" s="68"/>
      <c r="GFQ74" s="68"/>
      <c r="GFR74" s="69"/>
      <c r="GFT74" s="64"/>
      <c r="GFU74" s="67"/>
      <c r="GFV74" s="67"/>
      <c r="GFW74" s="68"/>
      <c r="GFX74" s="68"/>
      <c r="GFY74" s="68"/>
      <c r="GFZ74" s="69"/>
      <c r="GGB74" s="64"/>
      <c r="GGC74" s="67"/>
      <c r="GGD74" s="67"/>
      <c r="GGE74" s="68"/>
      <c r="GGF74" s="68"/>
      <c r="GGG74" s="68"/>
      <c r="GGH74" s="69"/>
      <c r="GGJ74" s="64"/>
      <c r="GGK74" s="67"/>
      <c r="GGL74" s="67"/>
      <c r="GGM74" s="68"/>
      <c r="GGN74" s="68"/>
      <c r="GGO74" s="68"/>
      <c r="GGP74" s="69"/>
      <c r="GGR74" s="64"/>
      <c r="GGS74" s="67"/>
      <c r="GGT74" s="67"/>
      <c r="GGU74" s="68"/>
      <c r="GGV74" s="68"/>
      <c r="GGW74" s="68"/>
      <c r="GGX74" s="69"/>
      <c r="GGZ74" s="64"/>
      <c r="GHA74" s="67"/>
      <c r="GHB74" s="67"/>
      <c r="GHC74" s="68"/>
      <c r="GHD74" s="68"/>
      <c r="GHE74" s="68"/>
      <c r="GHF74" s="69"/>
      <c r="GHH74" s="64"/>
      <c r="GHI74" s="67"/>
      <c r="GHJ74" s="67"/>
      <c r="GHK74" s="68"/>
      <c r="GHL74" s="68"/>
      <c r="GHM74" s="68"/>
      <c r="GHN74" s="69"/>
      <c r="GHP74" s="64"/>
      <c r="GHQ74" s="67"/>
      <c r="GHR74" s="67"/>
      <c r="GHS74" s="68"/>
      <c r="GHT74" s="68"/>
      <c r="GHU74" s="68"/>
      <c r="GHV74" s="69"/>
      <c r="GHX74" s="64"/>
      <c r="GHY74" s="67"/>
      <c r="GHZ74" s="67"/>
      <c r="GIA74" s="68"/>
      <c r="GIB74" s="68"/>
      <c r="GIC74" s="68"/>
      <c r="GID74" s="69"/>
      <c r="GIF74" s="64"/>
      <c r="GIG74" s="67"/>
      <c r="GIH74" s="67"/>
      <c r="GII74" s="68"/>
      <c r="GIJ74" s="68"/>
      <c r="GIK74" s="68"/>
      <c r="GIL74" s="69"/>
      <c r="GIN74" s="64"/>
      <c r="GIO74" s="67"/>
      <c r="GIP74" s="67"/>
      <c r="GIQ74" s="68"/>
      <c r="GIR74" s="68"/>
      <c r="GIS74" s="68"/>
      <c r="GIT74" s="69"/>
      <c r="GIV74" s="64"/>
      <c r="GIW74" s="67"/>
      <c r="GIX74" s="67"/>
      <c r="GIY74" s="68"/>
      <c r="GIZ74" s="68"/>
      <c r="GJA74" s="68"/>
      <c r="GJB74" s="69"/>
      <c r="GJD74" s="64"/>
      <c r="GJE74" s="67"/>
      <c r="GJF74" s="67"/>
      <c r="GJG74" s="68"/>
      <c r="GJH74" s="68"/>
      <c r="GJI74" s="68"/>
      <c r="GJJ74" s="69"/>
      <c r="GJL74" s="64"/>
      <c r="GJM74" s="67"/>
      <c r="GJN74" s="67"/>
      <c r="GJO74" s="68"/>
      <c r="GJP74" s="68"/>
      <c r="GJQ74" s="68"/>
      <c r="GJR74" s="69"/>
      <c r="GJT74" s="64"/>
      <c r="GJU74" s="67"/>
      <c r="GJV74" s="67"/>
      <c r="GJW74" s="68"/>
      <c r="GJX74" s="68"/>
      <c r="GJY74" s="68"/>
      <c r="GJZ74" s="69"/>
      <c r="GKB74" s="64"/>
      <c r="GKC74" s="67"/>
      <c r="GKD74" s="67"/>
      <c r="GKE74" s="68"/>
      <c r="GKF74" s="68"/>
      <c r="GKG74" s="68"/>
      <c r="GKH74" s="69"/>
      <c r="GKJ74" s="64"/>
      <c r="GKK74" s="67"/>
      <c r="GKL74" s="67"/>
      <c r="GKM74" s="68"/>
      <c r="GKN74" s="68"/>
      <c r="GKO74" s="68"/>
      <c r="GKP74" s="69"/>
      <c r="GKR74" s="64"/>
      <c r="GKS74" s="67"/>
      <c r="GKT74" s="67"/>
      <c r="GKU74" s="68"/>
      <c r="GKV74" s="68"/>
      <c r="GKW74" s="68"/>
      <c r="GKX74" s="69"/>
      <c r="GKZ74" s="64"/>
      <c r="GLA74" s="67"/>
      <c r="GLB74" s="67"/>
      <c r="GLC74" s="68"/>
      <c r="GLD74" s="68"/>
      <c r="GLE74" s="68"/>
      <c r="GLF74" s="69"/>
      <c r="GLH74" s="64"/>
      <c r="GLI74" s="67"/>
      <c r="GLJ74" s="67"/>
      <c r="GLK74" s="68"/>
      <c r="GLL74" s="68"/>
      <c r="GLM74" s="68"/>
      <c r="GLN74" s="69"/>
      <c r="GLP74" s="64"/>
      <c r="GLQ74" s="67"/>
      <c r="GLR74" s="67"/>
      <c r="GLS74" s="68"/>
      <c r="GLT74" s="68"/>
      <c r="GLU74" s="68"/>
      <c r="GLV74" s="69"/>
      <c r="GLX74" s="64"/>
      <c r="GLY74" s="67"/>
      <c r="GLZ74" s="67"/>
      <c r="GMA74" s="68"/>
      <c r="GMB74" s="68"/>
      <c r="GMC74" s="68"/>
      <c r="GMD74" s="69"/>
      <c r="GMF74" s="64"/>
      <c r="GMG74" s="67"/>
      <c r="GMH74" s="67"/>
      <c r="GMI74" s="68"/>
      <c r="GMJ74" s="68"/>
      <c r="GMK74" s="68"/>
      <c r="GML74" s="69"/>
      <c r="GMN74" s="64"/>
      <c r="GMO74" s="67"/>
      <c r="GMP74" s="67"/>
      <c r="GMQ74" s="68"/>
      <c r="GMR74" s="68"/>
      <c r="GMS74" s="68"/>
      <c r="GMT74" s="69"/>
      <c r="GMV74" s="64"/>
      <c r="GMW74" s="67"/>
      <c r="GMX74" s="67"/>
      <c r="GMY74" s="68"/>
      <c r="GMZ74" s="68"/>
      <c r="GNA74" s="68"/>
      <c r="GNB74" s="69"/>
      <c r="GND74" s="64"/>
      <c r="GNE74" s="67"/>
      <c r="GNF74" s="67"/>
      <c r="GNG74" s="68"/>
      <c r="GNH74" s="68"/>
      <c r="GNI74" s="68"/>
      <c r="GNJ74" s="69"/>
      <c r="GNL74" s="64"/>
      <c r="GNM74" s="67"/>
      <c r="GNN74" s="67"/>
      <c r="GNO74" s="68"/>
      <c r="GNP74" s="68"/>
      <c r="GNQ74" s="68"/>
      <c r="GNR74" s="69"/>
      <c r="GNT74" s="64"/>
      <c r="GNU74" s="67"/>
      <c r="GNV74" s="67"/>
      <c r="GNW74" s="68"/>
      <c r="GNX74" s="68"/>
      <c r="GNY74" s="68"/>
      <c r="GNZ74" s="69"/>
      <c r="GOB74" s="64"/>
      <c r="GOC74" s="67"/>
      <c r="GOD74" s="67"/>
      <c r="GOE74" s="68"/>
      <c r="GOF74" s="68"/>
      <c r="GOG74" s="68"/>
      <c r="GOH74" s="69"/>
      <c r="GOJ74" s="64"/>
      <c r="GOK74" s="67"/>
      <c r="GOL74" s="67"/>
      <c r="GOM74" s="68"/>
      <c r="GON74" s="68"/>
      <c r="GOO74" s="68"/>
      <c r="GOP74" s="69"/>
      <c r="GOR74" s="64"/>
      <c r="GOS74" s="67"/>
      <c r="GOT74" s="67"/>
      <c r="GOU74" s="68"/>
      <c r="GOV74" s="68"/>
      <c r="GOW74" s="68"/>
      <c r="GOX74" s="69"/>
      <c r="GOZ74" s="64"/>
      <c r="GPA74" s="67"/>
      <c r="GPB74" s="67"/>
      <c r="GPC74" s="68"/>
      <c r="GPD74" s="68"/>
      <c r="GPE74" s="68"/>
      <c r="GPF74" s="69"/>
      <c r="GPH74" s="64"/>
      <c r="GPI74" s="67"/>
      <c r="GPJ74" s="67"/>
      <c r="GPK74" s="68"/>
      <c r="GPL74" s="68"/>
      <c r="GPM74" s="68"/>
      <c r="GPN74" s="69"/>
      <c r="GPP74" s="64"/>
      <c r="GPQ74" s="67"/>
      <c r="GPR74" s="67"/>
      <c r="GPS74" s="68"/>
      <c r="GPT74" s="68"/>
      <c r="GPU74" s="68"/>
      <c r="GPV74" s="69"/>
      <c r="GPX74" s="64"/>
      <c r="GPY74" s="67"/>
      <c r="GPZ74" s="67"/>
      <c r="GQA74" s="68"/>
      <c r="GQB74" s="68"/>
      <c r="GQC74" s="68"/>
      <c r="GQD74" s="69"/>
      <c r="GQF74" s="64"/>
      <c r="GQG74" s="67"/>
      <c r="GQH74" s="67"/>
      <c r="GQI74" s="68"/>
      <c r="GQJ74" s="68"/>
      <c r="GQK74" s="68"/>
      <c r="GQL74" s="69"/>
      <c r="GQN74" s="64"/>
      <c r="GQO74" s="67"/>
      <c r="GQP74" s="67"/>
      <c r="GQQ74" s="68"/>
      <c r="GQR74" s="68"/>
      <c r="GQS74" s="68"/>
      <c r="GQT74" s="69"/>
      <c r="GQV74" s="64"/>
      <c r="GQW74" s="67"/>
      <c r="GQX74" s="67"/>
      <c r="GQY74" s="68"/>
      <c r="GQZ74" s="68"/>
      <c r="GRA74" s="68"/>
      <c r="GRB74" s="69"/>
      <c r="GRD74" s="64"/>
      <c r="GRE74" s="67"/>
      <c r="GRF74" s="67"/>
      <c r="GRG74" s="68"/>
      <c r="GRH74" s="68"/>
      <c r="GRI74" s="68"/>
      <c r="GRJ74" s="69"/>
      <c r="GRL74" s="64"/>
      <c r="GRM74" s="67"/>
      <c r="GRN74" s="67"/>
      <c r="GRO74" s="68"/>
      <c r="GRP74" s="68"/>
      <c r="GRQ74" s="68"/>
      <c r="GRR74" s="69"/>
      <c r="GRT74" s="64"/>
      <c r="GRU74" s="67"/>
      <c r="GRV74" s="67"/>
      <c r="GRW74" s="68"/>
      <c r="GRX74" s="68"/>
      <c r="GRY74" s="68"/>
      <c r="GRZ74" s="69"/>
      <c r="GSB74" s="64"/>
      <c r="GSC74" s="67"/>
      <c r="GSD74" s="67"/>
      <c r="GSE74" s="68"/>
      <c r="GSF74" s="68"/>
      <c r="GSG74" s="68"/>
      <c r="GSH74" s="69"/>
      <c r="GSJ74" s="64"/>
      <c r="GSK74" s="67"/>
      <c r="GSL74" s="67"/>
      <c r="GSM74" s="68"/>
      <c r="GSN74" s="68"/>
      <c r="GSO74" s="68"/>
      <c r="GSP74" s="69"/>
      <c r="GSR74" s="64"/>
      <c r="GSS74" s="67"/>
      <c r="GST74" s="67"/>
      <c r="GSU74" s="68"/>
      <c r="GSV74" s="68"/>
      <c r="GSW74" s="68"/>
      <c r="GSX74" s="69"/>
      <c r="GSZ74" s="64"/>
      <c r="GTA74" s="67"/>
      <c r="GTB74" s="67"/>
      <c r="GTC74" s="68"/>
      <c r="GTD74" s="68"/>
      <c r="GTE74" s="68"/>
      <c r="GTF74" s="69"/>
      <c r="GTH74" s="64"/>
      <c r="GTI74" s="67"/>
      <c r="GTJ74" s="67"/>
      <c r="GTK74" s="68"/>
      <c r="GTL74" s="68"/>
      <c r="GTM74" s="68"/>
      <c r="GTN74" s="69"/>
      <c r="GTP74" s="64"/>
      <c r="GTQ74" s="67"/>
      <c r="GTR74" s="67"/>
      <c r="GTS74" s="68"/>
      <c r="GTT74" s="68"/>
      <c r="GTU74" s="68"/>
      <c r="GTV74" s="69"/>
      <c r="GTX74" s="64"/>
      <c r="GTY74" s="67"/>
      <c r="GTZ74" s="67"/>
      <c r="GUA74" s="68"/>
      <c r="GUB74" s="68"/>
      <c r="GUC74" s="68"/>
      <c r="GUD74" s="69"/>
      <c r="GUF74" s="64"/>
      <c r="GUG74" s="67"/>
      <c r="GUH74" s="67"/>
      <c r="GUI74" s="68"/>
      <c r="GUJ74" s="68"/>
      <c r="GUK74" s="68"/>
      <c r="GUL74" s="69"/>
      <c r="GUN74" s="64"/>
      <c r="GUO74" s="67"/>
      <c r="GUP74" s="67"/>
      <c r="GUQ74" s="68"/>
      <c r="GUR74" s="68"/>
      <c r="GUS74" s="68"/>
      <c r="GUT74" s="69"/>
      <c r="GUV74" s="64"/>
      <c r="GUW74" s="67"/>
      <c r="GUX74" s="67"/>
      <c r="GUY74" s="68"/>
      <c r="GUZ74" s="68"/>
      <c r="GVA74" s="68"/>
      <c r="GVB74" s="69"/>
      <c r="GVD74" s="64"/>
      <c r="GVE74" s="67"/>
      <c r="GVF74" s="67"/>
      <c r="GVG74" s="68"/>
      <c r="GVH74" s="68"/>
      <c r="GVI74" s="68"/>
      <c r="GVJ74" s="69"/>
      <c r="GVL74" s="64"/>
      <c r="GVM74" s="67"/>
      <c r="GVN74" s="67"/>
      <c r="GVO74" s="68"/>
      <c r="GVP74" s="68"/>
      <c r="GVQ74" s="68"/>
      <c r="GVR74" s="69"/>
      <c r="GVT74" s="64"/>
      <c r="GVU74" s="67"/>
      <c r="GVV74" s="67"/>
      <c r="GVW74" s="68"/>
      <c r="GVX74" s="68"/>
      <c r="GVY74" s="68"/>
      <c r="GVZ74" s="69"/>
      <c r="GWB74" s="64"/>
      <c r="GWC74" s="67"/>
      <c r="GWD74" s="67"/>
      <c r="GWE74" s="68"/>
      <c r="GWF74" s="68"/>
      <c r="GWG74" s="68"/>
      <c r="GWH74" s="69"/>
      <c r="GWJ74" s="64"/>
      <c r="GWK74" s="67"/>
      <c r="GWL74" s="67"/>
      <c r="GWM74" s="68"/>
      <c r="GWN74" s="68"/>
      <c r="GWO74" s="68"/>
      <c r="GWP74" s="69"/>
      <c r="GWR74" s="64"/>
      <c r="GWS74" s="67"/>
      <c r="GWT74" s="67"/>
      <c r="GWU74" s="68"/>
      <c r="GWV74" s="68"/>
      <c r="GWW74" s="68"/>
      <c r="GWX74" s="69"/>
      <c r="GWZ74" s="64"/>
      <c r="GXA74" s="67"/>
      <c r="GXB74" s="67"/>
      <c r="GXC74" s="68"/>
      <c r="GXD74" s="68"/>
      <c r="GXE74" s="68"/>
      <c r="GXF74" s="69"/>
      <c r="GXH74" s="64"/>
      <c r="GXI74" s="67"/>
      <c r="GXJ74" s="67"/>
      <c r="GXK74" s="68"/>
      <c r="GXL74" s="68"/>
      <c r="GXM74" s="68"/>
      <c r="GXN74" s="69"/>
      <c r="GXP74" s="64"/>
      <c r="GXQ74" s="67"/>
      <c r="GXR74" s="67"/>
      <c r="GXS74" s="68"/>
      <c r="GXT74" s="68"/>
      <c r="GXU74" s="68"/>
      <c r="GXV74" s="69"/>
      <c r="GXX74" s="64"/>
      <c r="GXY74" s="67"/>
      <c r="GXZ74" s="67"/>
      <c r="GYA74" s="68"/>
      <c r="GYB74" s="68"/>
      <c r="GYC74" s="68"/>
      <c r="GYD74" s="69"/>
      <c r="GYF74" s="64"/>
      <c r="GYG74" s="67"/>
      <c r="GYH74" s="67"/>
      <c r="GYI74" s="68"/>
      <c r="GYJ74" s="68"/>
      <c r="GYK74" s="68"/>
      <c r="GYL74" s="69"/>
      <c r="GYN74" s="64"/>
      <c r="GYO74" s="67"/>
      <c r="GYP74" s="67"/>
      <c r="GYQ74" s="68"/>
      <c r="GYR74" s="68"/>
      <c r="GYS74" s="68"/>
      <c r="GYT74" s="69"/>
      <c r="GYV74" s="64"/>
      <c r="GYW74" s="67"/>
      <c r="GYX74" s="67"/>
      <c r="GYY74" s="68"/>
      <c r="GYZ74" s="68"/>
      <c r="GZA74" s="68"/>
      <c r="GZB74" s="69"/>
      <c r="GZD74" s="64"/>
      <c r="GZE74" s="67"/>
      <c r="GZF74" s="67"/>
      <c r="GZG74" s="68"/>
      <c r="GZH74" s="68"/>
      <c r="GZI74" s="68"/>
      <c r="GZJ74" s="69"/>
      <c r="GZL74" s="64"/>
      <c r="GZM74" s="67"/>
      <c r="GZN74" s="67"/>
      <c r="GZO74" s="68"/>
      <c r="GZP74" s="68"/>
      <c r="GZQ74" s="68"/>
      <c r="GZR74" s="69"/>
      <c r="GZT74" s="64"/>
      <c r="GZU74" s="67"/>
      <c r="GZV74" s="67"/>
      <c r="GZW74" s="68"/>
      <c r="GZX74" s="68"/>
      <c r="GZY74" s="68"/>
      <c r="GZZ74" s="69"/>
      <c r="HAB74" s="64"/>
      <c r="HAC74" s="67"/>
      <c r="HAD74" s="67"/>
      <c r="HAE74" s="68"/>
      <c r="HAF74" s="68"/>
      <c r="HAG74" s="68"/>
      <c r="HAH74" s="69"/>
      <c r="HAJ74" s="64"/>
      <c r="HAK74" s="67"/>
      <c r="HAL74" s="67"/>
      <c r="HAM74" s="68"/>
      <c r="HAN74" s="68"/>
      <c r="HAO74" s="68"/>
      <c r="HAP74" s="69"/>
      <c r="HAR74" s="64"/>
      <c r="HAS74" s="67"/>
      <c r="HAT74" s="67"/>
      <c r="HAU74" s="68"/>
      <c r="HAV74" s="68"/>
      <c r="HAW74" s="68"/>
      <c r="HAX74" s="69"/>
      <c r="HAZ74" s="64"/>
      <c r="HBA74" s="67"/>
      <c r="HBB74" s="67"/>
      <c r="HBC74" s="68"/>
      <c r="HBD74" s="68"/>
      <c r="HBE74" s="68"/>
      <c r="HBF74" s="69"/>
      <c r="HBH74" s="64"/>
      <c r="HBI74" s="67"/>
      <c r="HBJ74" s="67"/>
      <c r="HBK74" s="68"/>
      <c r="HBL74" s="68"/>
      <c r="HBM74" s="68"/>
      <c r="HBN74" s="69"/>
      <c r="HBP74" s="64"/>
      <c r="HBQ74" s="67"/>
      <c r="HBR74" s="67"/>
      <c r="HBS74" s="68"/>
      <c r="HBT74" s="68"/>
      <c r="HBU74" s="68"/>
      <c r="HBV74" s="69"/>
      <c r="HBX74" s="64"/>
      <c r="HBY74" s="67"/>
      <c r="HBZ74" s="67"/>
      <c r="HCA74" s="68"/>
      <c r="HCB74" s="68"/>
      <c r="HCC74" s="68"/>
      <c r="HCD74" s="69"/>
      <c r="HCF74" s="64"/>
      <c r="HCG74" s="67"/>
      <c r="HCH74" s="67"/>
      <c r="HCI74" s="68"/>
      <c r="HCJ74" s="68"/>
      <c r="HCK74" s="68"/>
      <c r="HCL74" s="69"/>
      <c r="HCN74" s="64"/>
      <c r="HCO74" s="67"/>
      <c r="HCP74" s="67"/>
      <c r="HCQ74" s="68"/>
      <c r="HCR74" s="68"/>
      <c r="HCS74" s="68"/>
      <c r="HCT74" s="69"/>
      <c r="HCV74" s="64"/>
      <c r="HCW74" s="67"/>
      <c r="HCX74" s="67"/>
      <c r="HCY74" s="68"/>
      <c r="HCZ74" s="68"/>
      <c r="HDA74" s="68"/>
      <c r="HDB74" s="69"/>
      <c r="HDD74" s="64"/>
      <c r="HDE74" s="67"/>
      <c r="HDF74" s="67"/>
      <c r="HDG74" s="68"/>
      <c r="HDH74" s="68"/>
      <c r="HDI74" s="68"/>
      <c r="HDJ74" s="69"/>
      <c r="HDL74" s="64"/>
      <c r="HDM74" s="67"/>
      <c r="HDN74" s="67"/>
      <c r="HDO74" s="68"/>
      <c r="HDP74" s="68"/>
      <c r="HDQ74" s="68"/>
      <c r="HDR74" s="69"/>
      <c r="HDT74" s="64"/>
      <c r="HDU74" s="67"/>
      <c r="HDV74" s="67"/>
      <c r="HDW74" s="68"/>
      <c r="HDX74" s="68"/>
      <c r="HDY74" s="68"/>
      <c r="HDZ74" s="69"/>
      <c r="HEB74" s="64"/>
      <c r="HEC74" s="67"/>
      <c r="HED74" s="67"/>
      <c r="HEE74" s="68"/>
      <c r="HEF74" s="68"/>
      <c r="HEG74" s="68"/>
      <c r="HEH74" s="69"/>
      <c r="HEJ74" s="64"/>
      <c r="HEK74" s="67"/>
      <c r="HEL74" s="67"/>
      <c r="HEM74" s="68"/>
      <c r="HEN74" s="68"/>
      <c r="HEO74" s="68"/>
      <c r="HEP74" s="69"/>
      <c r="HER74" s="64"/>
      <c r="HES74" s="67"/>
      <c r="HET74" s="67"/>
      <c r="HEU74" s="68"/>
      <c r="HEV74" s="68"/>
      <c r="HEW74" s="68"/>
      <c r="HEX74" s="69"/>
      <c r="HEZ74" s="64"/>
      <c r="HFA74" s="67"/>
      <c r="HFB74" s="67"/>
      <c r="HFC74" s="68"/>
      <c r="HFD74" s="68"/>
      <c r="HFE74" s="68"/>
      <c r="HFF74" s="69"/>
      <c r="HFH74" s="64"/>
      <c r="HFI74" s="67"/>
      <c r="HFJ74" s="67"/>
      <c r="HFK74" s="68"/>
      <c r="HFL74" s="68"/>
      <c r="HFM74" s="68"/>
      <c r="HFN74" s="69"/>
      <c r="HFP74" s="64"/>
      <c r="HFQ74" s="67"/>
      <c r="HFR74" s="67"/>
      <c r="HFS74" s="68"/>
      <c r="HFT74" s="68"/>
      <c r="HFU74" s="68"/>
      <c r="HFV74" s="69"/>
      <c r="HFX74" s="64"/>
      <c r="HFY74" s="67"/>
      <c r="HFZ74" s="67"/>
      <c r="HGA74" s="68"/>
      <c r="HGB74" s="68"/>
      <c r="HGC74" s="68"/>
      <c r="HGD74" s="69"/>
      <c r="HGF74" s="64"/>
      <c r="HGG74" s="67"/>
      <c r="HGH74" s="67"/>
      <c r="HGI74" s="68"/>
      <c r="HGJ74" s="68"/>
      <c r="HGK74" s="68"/>
      <c r="HGL74" s="69"/>
      <c r="HGN74" s="64"/>
      <c r="HGO74" s="67"/>
      <c r="HGP74" s="67"/>
      <c r="HGQ74" s="68"/>
      <c r="HGR74" s="68"/>
      <c r="HGS74" s="68"/>
      <c r="HGT74" s="69"/>
      <c r="HGV74" s="64"/>
      <c r="HGW74" s="67"/>
      <c r="HGX74" s="67"/>
      <c r="HGY74" s="68"/>
      <c r="HGZ74" s="68"/>
      <c r="HHA74" s="68"/>
      <c r="HHB74" s="69"/>
      <c r="HHD74" s="64"/>
      <c r="HHE74" s="67"/>
      <c r="HHF74" s="67"/>
      <c r="HHG74" s="68"/>
      <c r="HHH74" s="68"/>
      <c r="HHI74" s="68"/>
      <c r="HHJ74" s="69"/>
      <c r="HHL74" s="64"/>
      <c r="HHM74" s="67"/>
      <c r="HHN74" s="67"/>
      <c r="HHO74" s="68"/>
      <c r="HHP74" s="68"/>
      <c r="HHQ74" s="68"/>
      <c r="HHR74" s="69"/>
      <c r="HHT74" s="64"/>
      <c r="HHU74" s="67"/>
      <c r="HHV74" s="67"/>
      <c r="HHW74" s="68"/>
      <c r="HHX74" s="68"/>
      <c r="HHY74" s="68"/>
      <c r="HHZ74" s="69"/>
      <c r="HIB74" s="64"/>
      <c r="HIC74" s="67"/>
      <c r="HID74" s="67"/>
      <c r="HIE74" s="68"/>
      <c r="HIF74" s="68"/>
      <c r="HIG74" s="68"/>
      <c r="HIH74" s="69"/>
      <c r="HIJ74" s="64"/>
      <c r="HIK74" s="67"/>
      <c r="HIL74" s="67"/>
      <c r="HIM74" s="68"/>
      <c r="HIN74" s="68"/>
      <c r="HIO74" s="68"/>
      <c r="HIP74" s="69"/>
      <c r="HIR74" s="64"/>
      <c r="HIS74" s="67"/>
      <c r="HIT74" s="67"/>
      <c r="HIU74" s="68"/>
      <c r="HIV74" s="68"/>
      <c r="HIW74" s="68"/>
      <c r="HIX74" s="69"/>
      <c r="HIZ74" s="64"/>
      <c r="HJA74" s="67"/>
      <c r="HJB74" s="67"/>
      <c r="HJC74" s="68"/>
      <c r="HJD74" s="68"/>
      <c r="HJE74" s="68"/>
      <c r="HJF74" s="69"/>
      <c r="HJH74" s="64"/>
      <c r="HJI74" s="67"/>
      <c r="HJJ74" s="67"/>
      <c r="HJK74" s="68"/>
      <c r="HJL74" s="68"/>
      <c r="HJM74" s="68"/>
      <c r="HJN74" s="69"/>
      <c r="HJP74" s="64"/>
      <c r="HJQ74" s="67"/>
      <c r="HJR74" s="67"/>
      <c r="HJS74" s="68"/>
      <c r="HJT74" s="68"/>
      <c r="HJU74" s="68"/>
      <c r="HJV74" s="69"/>
      <c r="HJX74" s="64"/>
      <c r="HJY74" s="67"/>
      <c r="HJZ74" s="67"/>
      <c r="HKA74" s="68"/>
      <c r="HKB74" s="68"/>
      <c r="HKC74" s="68"/>
      <c r="HKD74" s="69"/>
      <c r="HKF74" s="64"/>
      <c r="HKG74" s="67"/>
      <c r="HKH74" s="67"/>
      <c r="HKI74" s="68"/>
      <c r="HKJ74" s="68"/>
      <c r="HKK74" s="68"/>
      <c r="HKL74" s="69"/>
      <c r="HKN74" s="64"/>
      <c r="HKO74" s="67"/>
      <c r="HKP74" s="67"/>
      <c r="HKQ74" s="68"/>
      <c r="HKR74" s="68"/>
      <c r="HKS74" s="68"/>
      <c r="HKT74" s="69"/>
      <c r="HKV74" s="64"/>
      <c r="HKW74" s="67"/>
      <c r="HKX74" s="67"/>
      <c r="HKY74" s="68"/>
      <c r="HKZ74" s="68"/>
      <c r="HLA74" s="68"/>
      <c r="HLB74" s="69"/>
      <c r="HLD74" s="64"/>
      <c r="HLE74" s="67"/>
      <c r="HLF74" s="67"/>
      <c r="HLG74" s="68"/>
      <c r="HLH74" s="68"/>
      <c r="HLI74" s="68"/>
      <c r="HLJ74" s="69"/>
      <c r="HLL74" s="64"/>
      <c r="HLM74" s="67"/>
      <c r="HLN74" s="67"/>
      <c r="HLO74" s="68"/>
      <c r="HLP74" s="68"/>
      <c r="HLQ74" s="68"/>
      <c r="HLR74" s="69"/>
      <c r="HLT74" s="64"/>
      <c r="HLU74" s="67"/>
      <c r="HLV74" s="67"/>
      <c r="HLW74" s="68"/>
      <c r="HLX74" s="68"/>
      <c r="HLY74" s="68"/>
      <c r="HLZ74" s="69"/>
      <c r="HMB74" s="64"/>
      <c r="HMC74" s="67"/>
      <c r="HMD74" s="67"/>
      <c r="HME74" s="68"/>
      <c r="HMF74" s="68"/>
      <c r="HMG74" s="68"/>
      <c r="HMH74" s="69"/>
      <c r="HMJ74" s="64"/>
      <c r="HMK74" s="67"/>
      <c r="HML74" s="67"/>
      <c r="HMM74" s="68"/>
      <c r="HMN74" s="68"/>
      <c r="HMO74" s="68"/>
      <c r="HMP74" s="69"/>
      <c r="HMR74" s="64"/>
      <c r="HMS74" s="67"/>
      <c r="HMT74" s="67"/>
      <c r="HMU74" s="68"/>
      <c r="HMV74" s="68"/>
      <c r="HMW74" s="68"/>
      <c r="HMX74" s="69"/>
      <c r="HMZ74" s="64"/>
      <c r="HNA74" s="67"/>
      <c r="HNB74" s="67"/>
      <c r="HNC74" s="68"/>
      <c r="HND74" s="68"/>
      <c r="HNE74" s="68"/>
      <c r="HNF74" s="69"/>
      <c r="HNH74" s="64"/>
      <c r="HNI74" s="67"/>
      <c r="HNJ74" s="67"/>
      <c r="HNK74" s="68"/>
      <c r="HNL74" s="68"/>
      <c r="HNM74" s="68"/>
      <c r="HNN74" s="69"/>
      <c r="HNP74" s="64"/>
      <c r="HNQ74" s="67"/>
      <c r="HNR74" s="67"/>
      <c r="HNS74" s="68"/>
      <c r="HNT74" s="68"/>
      <c r="HNU74" s="68"/>
      <c r="HNV74" s="69"/>
      <c r="HNX74" s="64"/>
      <c r="HNY74" s="67"/>
      <c r="HNZ74" s="67"/>
      <c r="HOA74" s="68"/>
      <c r="HOB74" s="68"/>
      <c r="HOC74" s="68"/>
      <c r="HOD74" s="69"/>
      <c r="HOF74" s="64"/>
      <c r="HOG74" s="67"/>
      <c r="HOH74" s="67"/>
      <c r="HOI74" s="68"/>
      <c r="HOJ74" s="68"/>
      <c r="HOK74" s="68"/>
      <c r="HOL74" s="69"/>
      <c r="HON74" s="64"/>
      <c r="HOO74" s="67"/>
      <c r="HOP74" s="67"/>
      <c r="HOQ74" s="68"/>
      <c r="HOR74" s="68"/>
      <c r="HOS74" s="68"/>
      <c r="HOT74" s="69"/>
      <c r="HOV74" s="64"/>
      <c r="HOW74" s="67"/>
      <c r="HOX74" s="67"/>
      <c r="HOY74" s="68"/>
      <c r="HOZ74" s="68"/>
      <c r="HPA74" s="68"/>
      <c r="HPB74" s="69"/>
      <c r="HPD74" s="64"/>
      <c r="HPE74" s="67"/>
      <c r="HPF74" s="67"/>
      <c r="HPG74" s="68"/>
      <c r="HPH74" s="68"/>
      <c r="HPI74" s="68"/>
      <c r="HPJ74" s="69"/>
      <c r="HPL74" s="64"/>
      <c r="HPM74" s="67"/>
      <c r="HPN74" s="67"/>
      <c r="HPO74" s="68"/>
      <c r="HPP74" s="68"/>
      <c r="HPQ74" s="68"/>
      <c r="HPR74" s="69"/>
      <c r="HPT74" s="64"/>
      <c r="HPU74" s="67"/>
      <c r="HPV74" s="67"/>
      <c r="HPW74" s="68"/>
      <c r="HPX74" s="68"/>
      <c r="HPY74" s="68"/>
      <c r="HPZ74" s="69"/>
      <c r="HQB74" s="64"/>
      <c r="HQC74" s="67"/>
      <c r="HQD74" s="67"/>
      <c r="HQE74" s="68"/>
      <c r="HQF74" s="68"/>
      <c r="HQG74" s="68"/>
      <c r="HQH74" s="69"/>
      <c r="HQJ74" s="64"/>
      <c r="HQK74" s="67"/>
      <c r="HQL74" s="67"/>
      <c r="HQM74" s="68"/>
      <c r="HQN74" s="68"/>
      <c r="HQO74" s="68"/>
      <c r="HQP74" s="69"/>
      <c r="HQR74" s="64"/>
      <c r="HQS74" s="67"/>
      <c r="HQT74" s="67"/>
      <c r="HQU74" s="68"/>
      <c r="HQV74" s="68"/>
      <c r="HQW74" s="68"/>
      <c r="HQX74" s="69"/>
      <c r="HQZ74" s="64"/>
      <c r="HRA74" s="67"/>
      <c r="HRB74" s="67"/>
      <c r="HRC74" s="68"/>
      <c r="HRD74" s="68"/>
      <c r="HRE74" s="68"/>
      <c r="HRF74" s="69"/>
      <c r="HRH74" s="64"/>
      <c r="HRI74" s="67"/>
      <c r="HRJ74" s="67"/>
      <c r="HRK74" s="68"/>
      <c r="HRL74" s="68"/>
      <c r="HRM74" s="68"/>
      <c r="HRN74" s="69"/>
      <c r="HRP74" s="64"/>
      <c r="HRQ74" s="67"/>
      <c r="HRR74" s="67"/>
      <c r="HRS74" s="68"/>
      <c r="HRT74" s="68"/>
      <c r="HRU74" s="68"/>
      <c r="HRV74" s="69"/>
      <c r="HRX74" s="64"/>
      <c r="HRY74" s="67"/>
      <c r="HRZ74" s="67"/>
      <c r="HSA74" s="68"/>
      <c r="HSB74" s="68"/>
      <c r="HSC74" s="68"/>
      <c r="HSD74" s="69"/>
      <c r="HSF74" s="64"/>
      <c r="HSG74" s="67"/>
      <c r="HSH74" s="67"/>
      <c r="HSI74" s="68"/>
      <c r="HSJ74" s="68"/>
      <c r="HSK74" s="68"/>
      <c r="HSL74" s="69"/>
      <c r="HSN74" s="64"/>
      <c r="HSO74" s="67"/>
      <c r="HSP74" s="67"/>
      <c r="HSQ74" s="68"/>
      <c r="HSR74" s="68"/>
      <c r="HSS74" s="68"/>
      <c r="HST74" s="69"/>
      <c r="HSV74" s="64"/>
      <c r="HSW74" s="67"/>
      <c r="HSX74" s="67"/>
      <c r="HSY74" s="68"/>
      <c r="HSZ74" s="68"/>
      <c r="HTA74" s="68"/>
      <c r="HTB74" s="69"/>
      <c r="HTD74" s="64"/>
      <c r="HTE74" s="67"/>
      <c r="HTF74" s="67"/>
      <c r="HTG74" s="68"/>
      <c r="HTH74" s="68"/>
      <c r="HTI74" s="68"/>
      <c r="HTJ74" s="69"/>
      <c r="HTL74" s="64"/>
      <c r="HTM74" s="67"/>
      <c r="HTN74" s="67"/>
      <c r="HTO74" s="68"/>
      <c r="HTP74" s="68"/>
      <c r="HTQ74" s="68"/>
      <c r="HTR74" s="69"/>
      <c r="HTT74" s="64"/>
      <c r="HTU74" s="67"/>
      <c r="HTV74" s="67"/>
      <c r="HTW74" s="68"/>
      <c r="HTX74" s="68"/>
      <c r="HTY74" s="68"/>
      <c r="HTZ74" s="69"/>
      <c r="HUB74" s="64"/>
      <c r="HUC74" s="67"/>
      <c r="HUD74" s="67"/>
      <c r="HUE74" s="68"/>
      <c r="HUF74" s="68"/>
      <c r="HUG74" s="68"/>
      <c r="HUH74" s="69"/>
      <c r="HUJ74" s="64"/>
      <c r="HUK74" s="67"/>
      <c r="HUL74" s="67"/>
      <c r="HUM74" s="68"/>
      <c r="HUN74" s="68"/>
      <c r="HUO74" s="68"/>
      <c r="HUP74" s="69"/>
      <c r="HUR74" s="64"/>
      <c r="HUS74" s="67"/>
      <c r="HUT74" s="67"/>
      <c r="HUU74" s="68"/>
      <c r="HUV74" s="68"/>
      <c r="HUW74" s="68"/>
      <c r="HUX74" s="69"/>
      <c r="HUZ74" s="64"/>
      <c r="HVA74" s="67"/>
      <c r="HVB74" s="67"/>
      <c r="HVC74" s="68"/>
      <c r="HVD74" s="68"/>
      <c r="HVE74" s="68"/>
      <c r="HVF74" s="69"/>
      <c r="HVH74" s="64"/>
      <c r="HVI74" s="67"/>
      <c r="HVJ74" s="67"/>
      <c r="HVK74" s="68"/>
      <c r="HVL74" s="68"/>
      <c r="HVM74" s="68"/>
      <c r="HVN74" s="69"/>
      <c r="HVP74" s="64"/>
      <c r="HVQ74" s="67"/>
      <c r="HVR74" s="67"/>
      <c r="HVS74" s="68"/>
      <c r="HVT74" s="68"/>
      <c r="HVU74" s="68"/>
      <c r="HVV74" s="69"/>
      <c r="HVX74" s="64"/>
      <c r="HVY74" s="67"/>
      <c r="HVZ74" s="67"/>
      <c r="HWA74" s="68"/>
      <c r="HWB74" s="68"/>
      <c r="HWC74" s="68"/>
      <c r="HWD74" s="69"/>
      <c r="HWF74" s="64"/>
      <c r="HWG74" s="67"/>
      <c r="HWH74" s="67"/>
      <c r="HWI74" s="68"/>
      <c r="HWJ74" s="68"/>
      <c r="HWK74" s="68"/>
      <c r="HWL74" s="69"/>
      <c r="HWN74" s="64"/>
      <c r="HWO74" s="67"/>
      <c r="HWP74" s="67"/>
      <c r="HWQ74" s="68"/>
      <c r="HWR74" s="68"/>
      <c r="HWS74" s="68"/>
      <c r="HWT74" s="69"/>
      <c r="HWV74" s="64"/>
      <c r="HWW74" s="67"/>
      <c r="HWX74" s="67"/>
      <c r="HWY74" s="68"/>
      <c r="HWZ74" s="68"/>
      <c r="HXA74" s="68"/>
      <c r="HXB74" s="69"/>
      <c r="HXD74" s="64"/>
      <c r="HXE74" s="67"/>
      <c r="HXF74" s="67"/>
      <c r="HXG74" s="68"/>
      <c r="HXH74" s="68"/>
      <c r="HXI74" s="68"/>
      <c r="HXJ74" s="69"/>
      <c r="HXL74" s="64"/>
      <c r="HXM74" s="67"/>
      <c r="HXN74" s="67"/>
      <c r="HXO74" s="68"/>
      <c r="HXP74" s="68"/>
      <c r="HXQ74" s="68"/>
      <c r="HXR74" s="69"/>
      <c r="HXT74" s="64"/>
      <c r="HXU74" s="67"/>
      <c r="HXV74" s="67"/>
      <c r="HXW74" s="68"/>
      <c r="HXX74" s="68"/>
      <c r="HXY74" s="68"/>
      <c r="HXZ74" s="69"/>
      <c r="HYB74" s="64"/>
      <c r="HYC74" s="67"/>
      <c r="HYD74" s="67"/>
      <c r="HYE74" s="68"/>
      <c r="HYF74" s="68"/>
      <c r="HYG74" s="68"/>
      <c r="HYH74" s="69"/>
      <c r="HYJ74" s="64"/>
      <c r="HYK74" s="67"/>
      <c r="HYL74" s="67"/>
      <c r="HYM74" s="68"/>
      <c r="HYN74" s="68"/>
      <c r="HYO74" s="68"/>
      <c r="HYP74" s="69"/>
      <c r="HYR74" s="64"/>
      <c r="HYS74" s="67"/>
      <c r="HYT74" s="67"/>
      <c r="HYU74" s="68"/>
      <c r="HYV74" s="68"/>
      <c r="HYW74" s="68"/>
      <c r="HYX74" s="69"/>
      <c r="HYZ74" s="64"/>
      <c r="HZA74" s="67"/>
      <c r="HZB74" s="67"/>
      <c r="HZC74" s="68"/>
      <c r="HZD74" s="68"/>
      <c r="HZE74" s="68"/>
      <c r="HZF74" s="69"/>
      <c r="HZH74" s="64"/>
      <c r="HZI74" s="67"/>
      <c r="HZJ74" s="67"/>
      <c r="HZK74" s="68"/>
      <c r="HZL74" s="68"/>
      <c r="HZM74" s="68"/>
      <c r="HZN74" s="69"/>
      <c r="HZP74" s="64"/>
      <c r="HZQ74" s="67"/>
      <c r="HZR74" s="67"/>
      <c r="HZS74" s="68"/>
      <c r="HZT74" s="68"/>
      <c r="HZU74" s="68"/>
      <c r="HZV74" s="69"/>
      <c r="HZX74" s="64"/>
      <c r="HZY74" s="67"/>
      <c r="HZZ74" s="67"/>
      <c r="IAA74" s="68"/>
      <c r="IAB74" s="68"/>
      <c r="IAC74" s="68"/>
      <c r="IAD74" s="69"/>
      <c r="IAF74" s="64"/>
      <c r="IAG74" s="67"/>
      <c r="IAH74" s="67"/>
      <c r="IAI74" s="68"/>
      <c r="IAJ74" s="68"/>
      <c r="IAK74" s="68"/>
      <c r="IAL74" s="69"/>
      <c r="IAN74" s="64"/>
      <c r="IAO74" s="67"/>
      <c r="IAP74" s="67"/>
      <c r="IAQ74" s="68"/>
      <c r="IAR74" s="68"/>
      <c r="IAS74" s="68"/>
      <c r="IAT74" s="69"/>
      <c r="IAV74" s="64"/>
      <c r="IAW74" s="67"/>
      <c r="IAX74" s="67"/>
      <c r="IAY74" s="68"/>
      <c r="IAZ74" s="68"/>
      <c r="IBA74" s="68"/>
      <c r="IBB74" s="69"/>
      <c r="IBD74" s="64"/>
      <c r="IBE74" s="67"/>
      <c r="IBF74" s="67"/>
      <c r="IBG74" s="68"/>
      <c r="IBH74" s="68"/>
      <c r="IBI74" s="68"/>
      <c r="IBJ74" s="69"/>
      <c r="IBL74" s="64"/>
      <c r="IBM74" s="67"/>
      <c r="IBN74" s="67"/>
      <c r="IBO74" s="68"/>
      <c r="IBP74" s="68"/>
      <c r="IBQ74" s="68"/>
      <c r="IBR74" s="69"/>
      <c r="IBT74" s="64"/>
      <c r="IBU74" s="67"/>
      <c r="IBV74" s="67"/>
      <c r="IBW74" s="68"/>
      <c r="IBX74" s="68"/>
      <c r="IBY74" s="68"/>
      <c r="IBZ74" s="69"/>
      <c r="ICB74" s="64"/>
      <c r="ICC74" s="67"/>
      <c r="ICD74" s="67"/>
      <c r="ICE74" s="68"/>
      <c r="ICF74" s="68"/>
      <c r="ICG74" s="68"/>
      <c r="ICH74" s="69"/>
      <c r="ICJ74" s="64"/>
      <c r="ICK74" s="67"/>
      <c r="ICL74" s="67"/>
      <c r="ICM74" s="68"/>
      <c r="ICN74" s="68"/>
      <c r="ICO74" s="68"/>
      <c r="ICP74" s="69"/>
      <c r="ICR74" s="64"/>
      <c r="ICS74" s="67"/>
      <c r="ICT74" s="67"/>
      <c r="ICU74" s="68"/>
      <c r="ICV74" s="68"/>
      <c r="ICW74" s="68"/>
      <c r="ICX74" s="69"/>
      <c r="ICZ74" s="64"/>
      <c r="IDA74" s="67"/>
      <c r="IDB74" s="67"/>
      <c r="IDC74" s="68"/>
      <c r="IDD74" s="68"/>
      <c r="IDE74" s="68"/>
      <c r="IDF74" s="69"/>
      <c r="IDH74" s="64"/>
      <c r="IDI74" s="67"/>
      <c r="IDJ74" s="67"/>
      <c r="IDK74" s="68"/>
      <c r="IDL74" s="68"/>
      <c r="IDM74" s="68"/>
      <c r="IDN74" s="69"/>
      <c r="IDP74" s="64"/>
      <c r="IDQ74" s="67"/>
      <c r="IDR74" s="67"/>
      <c r="IDS74" s="68"/>
      <c r="IDT74" s="68"/>
      <c r="IDU74" s="68"/>
      <c r="IDV74" s="69"/>
      <c r="IDX74" s="64"/>
      <c r="IDY74" s="67"/>
      <c r="IDZ74" s="67"/>
      <c r="IEA74" s="68"/>
      <c r="IEB74" s="68"/>
      <c r="IEC74" s="68"/>
      <c r="IED74" s="69"/>
      <c r="IEF74" s="64"/>
      <c r="IEG74" s="67"/>
      <c r="IEH74" s="67"/>
      <c r="IEI74" s="68"/>
      <c r="IEJ74" s="68"/>
      <c r="IEK74" s="68"/>
      <c r="IEL74" s="69"/>
      <c r="IEN74" s="64"/>
      <c r="IEO74" s="67"/>
      <c r="IEP74" s="67"/>
      <c r="IEQ74" s="68"/>
      <c r="IER74" s="68"/>
      <c r="IES74" s="68"/>
      <c r="IET74" s="69"/>
      <c r="IEV74" s="64"/>
      <c r="IEW74" s="67"/>
      <c r="IEX74" s="67"/>
      <c r="IEY74" s="68"/>
      <c r="IEZ74" s="68"/>
      <c r="IFA74" s="68"/>
      <c r="IFB74" s="69"/>
      <c r="IFD74" s="64"/>
      <c r="IFE74" s="67"/>
      <c r="IFF74" s="67"/>
      <c r="IFG74" s="68"/>
      <c r="IFH74" s="68"/>
      <c r="IFI74" s="68"/>
      <c r="IFJ74" s="69"/>
      <c r="IFL74" s="64"/>
      <c r="IFM74" s="67"/>
      <c r="IFN74" s="67"/>
      <c r="IFO74" s="68"/>
      <c r="IFP74" s="68"/>
      <c r="IFQ74" s="68"/>
      <c r="IFR74" s="69"/>
      <c r="IFT74" s="64"/>
      <c r="IFU74" s="67"/>
      <c r="IFV74" s="67"/>
      <c r="IFW74" s="68"/>
      <c r="IFX74" s="68"/>
      <c r="IFY74" s="68"/>
      <c r="IFZ74" s="69"/>
      <c r="IGB74" s="64"/>
      <c r="IGC74" s="67"/>
      <c r="IGD74" s="67"/>
      <c r="IGE74" s="68"/>
      <c r="IGF74" s="68"/>
      <c r="IGG74" s="68"/>
      <c r="IGH74" s="69"/>
      <c r="IGJ74" s="64"/>
      <c r="IGK74" s="67"/>
      <c r="IGL74" s="67"/>
      <c r="IGM74" s="68"/>
      <c r="IGN74" s="68"/>
      <c r="IGO74" s="68"/>
      <c r="IGP74" s="69"/>
      <c r="IGR74" s="64"/>
      <c r="IGS74" s="67"/>
      <c r="IGT74" s="67"/>
      <c r="IGU74" s="68"/>
      <c r="IGV74" s="68"/>
      <c r="IGW74" s="68"/>
      <c r="IGX74" s="69"/>
      <c r="IGZ74" s="64"/>
      <c r="IHA74" s="67"/>
      <c r="IHB74" s="67"/>
      <c r="IHC74" s="68"/>
      <c r="IHD74" s="68"/>
      <c r="IHE74" s="68"/>
      <c r="IHF74" s="69"/>
      <c r="IHH74" s="64"/>
      <c r="IHI74" s="67"/>
      <c r="IHJ74" s="67"/>
      <c r="IHK74" s="68"/>
      <c r="IHL74" s="68"/>
      <c r="IHM74" s="68"/>
      <c r="IHN74" s="69"/>
      <c r="IHP74" s="64"/>
      <c r="IHQ74" s="67"/>
      <c r="IHR74" s="67"/>
      <c r="IHS74" s="68"/>
      <c r="IHT74" s="68"/>
      <c r="IHU74" s="68"/>
      <c r="IHV74" s="69"/>
      <c r="IHX74" s="64"/>
      <c r="IHY74" s="67"/>
      <c r="IHZ74" s="67"/>
      <c r="IIA74" s="68"/>
      <c r="IIB74" s="68"/>
      <c r="IIC74" s="68"/>
      <c r="IID74" s="69"/>
      <c r="IIF74" s="64"/>
      <c r="IIG74" s="67"/>
      <c r="IIH74" s="67"/>
      <c r="III74" s="68"/>
      <c r="IIJ74" s="68"/>
      <c r="IIK74" s="68"/>
      <c r="IIL74" s="69"/>
      <c r="IIN74" s="64"/>
      <c r="IIO74" s="67"/>
      <c r="IIP74" s="67"/>
      <c r="IIQ74" s="68"/>
      <c r="IIR74" s="68"/>
      <c r="IIS74" s="68"/>
      <c r="IIT74" s="69"/>
      <c r="IIV74" s="64"/>
      <c r="IIW74" s="67"/>
      <c r="IIX74" s="67"/>
      <c r="IIY74" s="68"/>
      <c r="IIZ74" s="68"/>
      <c r="IJA74" s="68"/>
      <c r="IJB74" s="69"/>
      <c r="IJD74" s="64"/>
      <c r="IJE74" s="67"/>
      <c r="IJF74" s="67"/>
      <c r="IJG74" s="68"/>
      <c r="IJH74" s="68"/>
      <c r="IJI74" s="68"/>
      <c r="IJJ74" s="69"/>
      <c r="IJL74" s="64"/>
      <c r="IJM74" s="67"/>
      <c r="IJN74" s="67"/>
      <c r="IJO74" s="68"/>
      <c r="IJP74" s="68"/>
      <c r="IJQ74" s="68"/>
      <c r="IJR74" s="69"/>
      <c r="IJT74" s="64"/>
      <c r="IJU74" s="67"/>
      <c r="IJV74" s="67"/>
      <c r="IJW74" s="68"/>
      <c r="IJX74" s="68"/>
      <c r="IJY74" s="68"/>
      <c r="IJZ74" s="69"/>
      <c r="IKB74" s="64"/>
      <c r="IKC74" s="67"/>
      <c r="IKD74" s="67"/>
      <c r="IKE74" s="68"/>
      <c r="IKF74" s="68"/>
      <c r="IKG74" s="68"/>
      <c r="IKH74" s="69"/>
      <c r="IKJ74" s="64"/>
      <c r="IKK74" s="67"/>
      <c r="IKL74" s="67"/>
      <c r="IKM74" s="68"/>
      <c r="IKN74" s="68"/>
      <c r="IKO74" s="68"/>
      <c r="IKP74" s="69"/>
      <c r="IKR74" s="64"/>
      <c r="IKS74" s="67"/>
      <c r="IKT74" s="67"/>
      <c r="IKU74" s="68"/>
      <c r="IKV74" s="68"/>
      <c r="IKW74" s="68"/>
      <c r="IKX74" s="69"/>
      <c r="IKZ74" s="64"/>
      <c r="ILA74" s="67"/>
      <c r="ILB74" s="67"/>
      <c r="ILC74" s="68"/>
      <c r="ILD74" s="68"/>
      <c r="ILE74" s="68"/>
      <c r="ILF74" s="69"/>
      <c r="ILH74" s="64"/>
      <c r="ILI74" s="67"/>
      <c r="ILJ74" s="67"/>
      <c r="ILK74" s="68"/>
      <c r="ILL74" s="68"/>
      <c r="ILM74" s="68"/>
      <c r="ILN74" s="69"/>
      <c r="ILP74" s="64"/>
      <c r="ILQ74" s="67"/>
      <c r="ILR74" s="67"/>
      <c r="ILS74" s="68"/>
      <c r="ILT74" s="68"/>
      <c r="ILU74" s="68"/>
      <c r="ILV74" s="69"/>
      <c r="ILX74" s="64"/>
      <c r="ILY74" s="67"/>
      <c r="ILZ74" s="67"/>
      <c r="IMA74" s="68"/>
      <c r="IMB74" s="68"/>
      <c r="IMC74" s="68"/>
      <c r="IMD74" s="69"/>
      <c r="IMF74" s="64"/>
      <c r="IMG74" s="67"/>
      <c r="IMH74" s="67"/>
      <c r="IMI74" s="68"/>
      <c r="IMJ74" s="68"/>
      <c r="IMK74" s="68"/>
      <c r="IML74" s="69"/>
      <c r="IMN74" s="64"/>
      <c r="IMO74" s="67"/>
      <c r="IMP74" s="67"/>
      <c r="IMQ74" s="68"/>
      <c r="IMR74" s="68"/>
      <c r="IMS74" s="68"/>
      <c r="IMT74" s="69"/>
      <c r="IMV74" s="64"/>
      <c r="IMW74" s="67"/>
      <c r="IMX74" s="67"/>
      <c r="IMY74" s="68"/>
      <c r="IMZ74" s="68"/>
      <c r="INA74" s="68"/>
      <c r="INB74" s="69"/>
      <c r="IND74" s="64"/>
      <c r="INE74" s="67"/>
      <c r="INF74" s="67"/>
      <c r="ING74" s="68"/>
      <c r="INH74" s="68"/>
      <c r="INI74" s="68"/>
      <c r="INJ74" s="69"/>
      <c r="INL74" s="64"/>
      <c r="INM74" s="67"/>
      <c r="INN74" s="67"/>
      <c r="INO74" s="68"/>
      <c r="INP74" s="68"/>
      <c r="INQ74" s="68"/>
      <c r="INR74" s="69"/>
      <c r="INT74" s="64"/>
      <c r="INU74" s="67"/>
      <c r="INV74" s="67"/>
      <c r="INW74" s="68"/>
      <c r="INX74" s="68"/>
      <c r="INY74" s="68"/>
      <c r="INZ74" s="69"/>
      <c r="IOB74" s="64"/>
      <c r="IOC74" s="67"/>
      <c r="IOD74" s="67"/>
      <c r="IOE74" s="68"/>
      <c r="IOF74" s="68"/>
      <c r="IOG74" s="68"/>
      <c r="IOH74" s="69"/>
      <c r="IOJ74" s="64"/>
      <c r="IOK74" s="67"/>
      <c r="IOL74" s="67"/>
      <c r="IOM74" s="68"/>
      <c r="ION74" s="68"/>
      <c r="IOO74" s="68"/>
      <c r="IOP74" s="69"/>
      <c r="IOR74" s="64"/>
      <c r="IOS74" s="67"/>
      <c r="IOT74" s="67"/>
      <c r="IOU74" s="68"/>
      <c r="IOV74" s="68"/>
      <c r="IOW74" s="68"/>
      <c r="IOX74" s="69"/>
      <c r="IOZ74" s="64"/>
      <c r="IPA74" s="67"/>
      <c r="IPB74" s="67"/>
      <c r="IPC74" s="68"/>
      <c r="IPD74" s="68"/>
      <c r="IPE74" s="68"/>
      <c r="IPF74" s="69"/>
      <c r="IPH74" s="64"/>
      <c r="IPI74" s="67"/>
      <c r="IPJ74" s="67"/>
      <c r="IPK74" s="68"/>
      <c r="IPL74" s="68"/>
      <c r="IPM74" s="68"/>
      <c r="IPN74" s="69"/>
      <c r="IPP74" s="64"/>
      <c r="IPQ74" s="67"/>
      <c r="IPR74" s="67"/>
      <c r="IPS74" s="68"/>
      <c r="IPT74" s="68"/>
      <c r="IPU74" s="68"/>
      <c r="IPV74" s="69"/>
      <c r="IPX74" s="64"/>
      <c r="IPY74" s="67"/>
      <c r="IPZ74" s="67"/>
      <c r="IQA74" s="68"/>
      <c r="IQB74" s="68"/>
      <c r="IQC74" s="68"/>
      <c r="IQD74" s="69"/>
      <c r="IQF74" s="64"/>
      <c r="IQG74" s="67"/>
      <c r="IQH74" s="67"/>
      <c r="IQI74" s="68"/>
      <c r="IQJ74" s="68"/>
      <c r="IQK74" s="68"/>
      <c r="IQL74" s="69"/>
      <c r="IQN74" s="64"/>
      <c r="IQO74" s="67"/>
      <c r="IQP74" s="67"/>
      <c r="IQQ74" s="68"/>
      <c r="IQR74" s="68"/>
      <c r="IQS74" s="68"/>
      <c r="IQT74" s="69"/>
      <c r="IQV74" s="64"/>
      <c r="IQW74" s="67"/>
      <c r="IQX74" s="67"/>
      <c r="IQY74" s="68"/>
      <c r="IQZ74" s="68"/>
      <c r="IRA74" s="68"/>
      <c r="IRB74" s="69"/>
      <c r="IRD74" s="64"/>
      <c r="IRE74" s="67"/>
      <c r="IRF74" s="67"/>
      <c r="IRG74" s="68"/>
      <c r="IRH74" s="68"/>
      <c r="IRI74" s="68"/>
      <c r="IRJ74" s="69"/>
      <c r="IRL74" s="64"/>
      <c r="IRM74" s="67"/>
      <c r="IRN74" s="67"/>
      <c r="IRO74" s="68"/>
      <c r="IRP74" s="68"/>
      <c r="IRQ74" s="68"/>
      <c r="IRR74" s="69"/>
      <c r="IRT74" s="64"/>
      <c r="IRU74" s="67"/>
      <c r="IRV74" s="67"/>
      <c r="IRW74" s="68"/>
      <c r="IRX74" s="68"/>
      <c r="IRY74" s="68"/>
      <c r="IRZ74" s="69"/>
      <c r="ISB74" s="64"/>
      <c r="ISC74" s="67"/>
      <c r="ISD74" s="67"/>
      <c r="ISE74" s="68"/>
      <c r="ISF74" s="68"/>
      <c r="ISG74" s="68"/>
      <c r="ISH74" s="69"/>
      <c r="ISJ74" s="64"/>
      <c r="ISK74" s="67"/>
      <c r="ISL74" s="67"/>
      <c r="ISM74" s="68"/>
      <c r="ISN74" s="68"/>
      <c r="ISO74" s="68"/>
      <c r="ISP74" s="69"/>
      <c r="ISR74" s="64"/>
      <c r="ISS74" s="67"/>
      <c r="IST74" s="67"/>
      <c r="ISU74" s="68"/>
      <c r="ISV74" s="68"/>
      <c r="ISW74" s="68"/>
      <c r="ISX74" s="69"/>
      <c r="ISZ74" s="64"/>
      <c r="ITA74" s="67"/>
      <c r="ITB74" s="67"/>
      <c r="ITC74" s="68"/>
      <c r="ITD74" s="68"/>
      <c r="ITE74" s="68"/>
      <c r="ITF74" s="69"/>
      <c r="ITH74" s="64"/>
      <c r="ITI74" s="67"/>
      <c r="ITJ74" s="67"/>
      <c r="ITK74" s="68"/>
      <c r="ITL74" s="68"/>
      <c r="ITM74" s="68"/>
      <c r="ITN74" s="69"/>
      <c r="ITP74" s="64"/>
      <c r="ITQ74" s="67"/>
      <c r="ITR74" s="67"/>
      <c r="ITS74" s="68"/>
      <c r="ITT74" s="68"/>
      <c r="ITU74" s="68"/>
      <c r="ITV74" s="69"/>
      <c r="ITX74" s="64"/>
      <c r="ITY74" s="67"/>
      <c r="ITZ74" s="67"/>
      <c r="IUA74" s="68"/>
      <c r="IUB74" s="68"/>
      <c r="IUC74" s="68"/>
      <c r="IUD74" s="69"/>
      <c r="IUF74" s="64"/>
      <c r="IUG74" s="67"/>
      <c r="IUH74" s="67"/>
      <c r="IUI74" s="68"/>
      <c r="IUJ74" s="68"/>
      <c r="IUK74" s="68"/>
      <c r="IUL74" s="69"/>
      <c r="IUN74" s="64"/>
      <c r="IUO74" s="67"/>
      <c r="IUP74" s="67"/>
      <c r="IUQ74" s="68"/>
      <c r="IUR74" s="68"/>
      <c r="IUS74" s="68"/>
      <c r="IUT74" s="69"/>
      <c r="IUV74" s="64"/>
      <c r="IUW74" s="67"/>
      <c r="IUX74" s="67"/>
      <c r="IUY74" s="68"/>
      <c r="IUZ74" s="68"/>
      <c r="IVA74" s="68"/>
      <c r="IVB74" s="69"/>
      <c r="IVD74" s="64"/>
      <c r="IVE74" s="67"/>
      <c r="IVF74" s="67"/>
      <c r="IVG74" s="68"/>
      <c r="IVH74" s="68"/>
      <c r="IVI74" s="68"/>
      <c r="IVJ74" s="69"/>
      <c r="IVL74" s="64"/>
      <c r="IVM74" s="67"/>
      <c r="IVN74" s="67"/>
      <c r="IVO74" s="68"/>
      <c r="IVP74" s="68"/>
      <c r="IVQ74" s="68"/>
      <c r="IVR74" s="69"/>
      <c r="IVT74" s="64"/>
      <c r="IVU74" s="67"/>
      <c r="IVV74" s="67"/>
      <c r="IVW74" s="68"/>
      <c r="IVX74" s="68"/>
      <c r="IVY74" s="68"/>
      <c r="IVZ74" s="69"/>
      <c r="IWB74" s="64"/>
      <c r="IWC74" s="67"/>
      <c r="IWD74" s="67"/>
      <c r="IWE74" s="68"/>
      <c r="IWF74" s="68"/>
      <c r="IWG74" s="68"/>
      <c r="IWH74" s="69"/>
      <c r="IWJ74" s="64"/>
      <c r="IWK74" s="67"/>
      <c r="IWL74" s="67"/>
      <c r="IWM74" s="68"/>
      <c r="IWN74" s="68"/>
      <c r="IWO74" s="68"/>
      <c r="IWP74" s="69"/>
      <c r="IWR74" s="64"/>
      <c r="IWS74" s="67"/>
      <c r="IWT74" s="67"/>
      <c r="IWU74" s="68"/>
      <c r="IWV74" s="68"/>
      <c r="IWW74" s="68"/>
      <c r="IWX74" s="69"/>
      <c r="IWZ74" s="64"/>
      <c r="IXA74" s="67"/>
      <c r="IXB74" s="67"/>
      <c r="IXC74" s="68"/>
      <c r="IXD74" s="68"/>
      <c r="IXE74" s="68"/>
      <c r="IXF74" s="69"/>
      <c r="IXH74" s="64"/>
      <c r="IXI74" s="67"/>
      <c r="IXJ74" s="67"/>
      <c r="IXK74" s="68"/>
      <c r="IXL74" s="68"/>
      <c r="IXM74" s="68"/>
      <c r="IXN74" s="69"/>
      <c r="IXP74" s="64"/>
      <c r="IXQ74" s="67"/>
      <c r="IXR74" s="67"/>
      <c r="IXS74" s="68"/>
      <c r="IXT74" s="68"/>
      <c r="IXU74" s="68"/>
      <c r="IXV74" s="69"/>
      <c r="IXX74" s="64"/>
      <c r="IXY74" s="67"/>
      <c r="IXZ74" s="67"/>
      <c r="IYA74" s="68"/>
      <c r="IYB74" s="68"/>
      <c r="IYC74" s="68"/>
      <c r="IYD74" s="69"/>
      <c r="IYF74" s="64"/>
      <c r="IYG74" s="67"/>
      <c r="IYH74" s="67"/>
      <c r="IYI74" s="68"/>
      <c r="IYJ74" s="68"/>
      <c r="IYK74" s="68"/>
      <c r="IYL74" s="69"/>
      <c r="IYN74" s="64"/>
      <c r="IYO74" s="67"/>
      <c r="IYP74" s="67"/>
      <c r="IYQ74" s="68"/>
      <c r="IYR74" s="68"/>
      <c r="IYS74" s="68"/>
      <c r="IYT74" s="69"/>
      <c r="IYV74" s="64"/>
      <c r="IYW74" s="67"/>
      <c r="IYX74" s="67"/>
      <c r="IYY74" s="68"/>
      <c r="IYZ74" s="68"/>
      <c r="IZA74" s="68"/>
      <c r="IZB74" s="69"/>
      <c r="IZD74" s="64"/>
      <c r="IZE74" s="67"/>
      <c r="IZF74" s="67"/>
      <c r="IZG74" s="68"/>
      <c r="IZH74" s="68"/>
      <c r="IZI74" s="68"/>
      <c r="IZJ74" s="69"/>
      <c r="IZL74" s="64"/>
      <c r="IZM74" s="67"/>
      <c r="IZN74" s="67"/>
      <c r="IZO74" s="68"/>
      <c r="IZP74" s="68"/>
      <c r="IZQ74" s="68"/>
      <c r="IZR74" s="69"/>
      <c r="IZT74" s="64"/>
      <c r="IZU74" s="67"/>
      <c r="IZV74" s="67"/>
      <c r="IZW74" s="68"/>
      <c r="IZX74" s="68"/>
      <c r="IZY74" s="68"/>
      <c r="IZZ74" s="69"/>
      <c r="JAB74" s="64"/>
      <c r="JAC74" s="67"/>
      <c r="JAD74" s="67"/>
      <c r="JAE74" s="68"/>
      <c r="JAF74" s="68"/>
      <c r="JAG74" s="68"/>
      <c r="JAH74" s="69"/>
      <c r="JAJ74" s="64"/>
      <c r="JAK74" s="67"/>
      <c r="JAL74" s="67"/>
      <c r="JAM74" s="68"/>
      <c r="JAN74" s="68"/>
      <c r="JAO74" s="68"/>
      <c r="JAP74" s="69"/>
      <c r="JAR74" s="64"/>
      <c r="JAS74" s="67"/>
      <c r="JAT74" s="67"/>
      <c r="JAU74" s="68"/>
      <c r="JAV74" s="68"/>
      <c r="JAW74" s="68"/>
      <c r="JAX74" s="69"/>
      <c r="JAZ74" s="64"/>
      <c r="JBA74" s="67"/>
      <c r="JBB74" s="67"/>
      <c r="JBC74" s="68"/>
      <c r="JBD74" s="68"/>
      <c r="JBE74" s="68"/>
      <c r="JBF74" s="69"/>
      <c r="JBH74" s="64"/>
      <c r="JBI74" s="67"/>
      <c r="JBJ74" s="67"/>
      <c r="JBK74" s="68"/>
      <c r="JBL74" s="68"/>
      <c r="JBM74" s="68"/>
      <c r="JBN74" s="69"/>
      <c r="JBP74" s="64"/>
      <c r="JBQ74" s="67"/>
      <c r="JBR74" s="67"/>
      <c r="JBS74" s="68"/>
      <c r="JBT74" s="68"/>
      <c r="JBU74" s="68"/>
      <c r="JBV74" s="69"/>
      <c r="JBX74" s="64"/>
      <c r="JBY74" s="67"/>
      <c r="JBZ74" s="67"/>
      <c r="JCA74" s="68"/>
      <c r="JCB74" s="68"/>
      <c r="JCC74" s="68"/>
      <c r="JCD74" s="69"/>
      <c r="JCF74" s="64"/>
      <c r="JCG74" s="67"/>
      <c r="JCH74" s="67"/>
      <c r="JCI74" s="68"/>
      <c r="JCJ74" s="68"/>
      <c r="JCK74" s="68"/>
      <c r="JCL74" s="69"/>
      <c r="JCN74" s="64"/>
      <c r="JCO74" s="67"/>
      <c r="JCP74" s="67"/>
      <c r="JCQ74" s="68"/>
      <c r="JCR74" s="68"/>
      <c r="JCS74" s="68"/>
      <c r="JCT74" s="69"/>
      <c r="JCV74" s="64"/>
      <c r="JCW74" s="67"/>
      <c r="JCX74" s="67"/>
      <c r="JCY74" s="68"/>
      <c r="JCZ74" s="68"/>
      <c r="JDA74" s="68"/>
      <c r="JDB74" s="69"/>
      <c r="JDD74" s="64"/>
      <c r="JDE74" s="67"/>
      <c r="JDF74" s="67"/>
      <c r="JDG74" s="68"/>
      <c r="JDH74" s="68"/>
      <c r="JDI74" s="68"/>
      <c r="JDJ74" s="69"/>
      <c r="JDL74" s="64"/>
      <c r="JDM74" s="67"/>
      <c r="JDN74" s="67"/>
      <c r="JDO74" s="68"/>
      <c r="JDP74" s="68"/>
      <c r="JDQ74" s="68"/>
      <c r="JDR74" s="69"/>
      <c r="JDT74" s="64"/>
      <c r="JDU74" s="67"/>
      <c r="JDV74" s="67"/>
      <c r="JDW74" s="68"/>
      <c r="JDX74" s="68"/>
      <c r="JDY74" s="68"/>
      <c r="JDZ74" s="69"/>
      <c r="JEB74" s="64"/>
      <c r="JEC74" s="67"/>
      <c r="JED74" s="67"/>
      <c r="JEE74" s="68"/>
      <c r="JEF74" s="68"/>
      <c r="JEG74" s="68"/>
      <c r="JEH74" s="69"/>
      <c r="JEJ74" s="64"/>
      <c r="JEK74" s="67"/>
      <c r="JEL74" s="67"/>
      <c r="JEM74" s="68"/>
      <c r="JEN74" s="68"/>
      <c r="JEO74" s="68"/>
      <c r="JEP74" s="69"/>
      <c r="JER74" s="64"/>
      <c r="JES74" s="67"/>
      <c r="JET74" s="67"/>
      <c r="JEU74" s="68"/>
      <c r="JEV74" s="68"/>
      <c r="JEW74" s="68"/>
      <c r="JEX74" s="69"/>
      <c r="JEZ74" s="64"/>
      <c r="JFA74" s="67"/>
      <c r="JFB74" s="67"/>
      <c r="JFC74" s="68"/>
      <c r="JFD74" s="68"/>
      <c r="JFE74" s="68"/>
      <c r="JFF74" s="69"/>
      <c r="JFH74" s="64"/>
      <c r="JFI74" s="67"/>
      <c r="JFJ74" s="67"/>
      <c r="JFK74" s="68"/>
      <c r="JFL74" s="68"/>
      <c r="JFM74" s="68"/>
      <c r="JFN74" s="69"/>
      <c r="JFP74" s="64"/>
      <c r="JFQ74" s="67"/>
      <c r="JFR74" s="67"/>
      <c r="JFS74" s="68"/>
      <c r="JFT74" s="68"/>
      <c r="JFU74" s="68"/>
      <c r="JFV74" s="69"/>
      <c r="JFX74" s="64"/>
      <c r="JFY74" s="67"/>
      <c r="JFZ74" s="67"/>
      <c r="JGA74" s="68"/>
      <c r="JGB74" s="68"/>
      <c r="JGC74" s="68"/>
      <c r="JGD74" s="69"/>
      <c r="JGF74" s="64"/>
      <c r="JGG74" s="67"/>
      <c r="JGH74" s="67"/>
      <c r="JGI74" s="68"/>
      <c r="JGJ74" s="68"/>
      <c r="JGK74" s="68"/>
      <c r="JGL74" s="69"/>
      <c r="JGN74" s="64"/>
      <c r="JGO74" s="67"/>
      <c r="JGP74" s="67"/>
      <c r="JGQ74" s="68"/>
      <c r="JGR74" s="68"/>
      <c r="JGS74" s="68"/>
      <c r="JGT74" s="69"/>
      <c r="JGV74" s="64"/>
      <c r="JGW74" s="67"/>
      <c r="JGX74" s="67"/>
      <c r="JGY74" s="68"/>
      <c r="JGZ74" s="68"/>
      <c r="JHA74" s="68"/>
      <c r="JHB74" s="69"/>
      <c r="JHD74" s="64"/>
      <c r="JHE74" s="67"/>
      <c r="JHF74" s="67"/>
      <c r="JHG74" s="68"/>
      <c r="JHH74" s="68"/>
      <c r="JHI74" s="68"/>
      <c r="JHJ74" s="69"/>
      <c r="JHL74" s="64"/>
      <c r="JHM74" s="67"/>
      <c r="JHN74" s="67"/>
      <c r="JHO74" s="68"/>
      <c r="JHP74" s="68"/>
      <c r="JHQ74" s="68"/>
      <c r="JHR74" s="69"/>
      <c r="JHT74" s="64"/>
      <c r="JHU74" s="67"/>
      <c r="JHV74" s="67"/>
      <c r="JHW74" s="68"/>
      <c r="JHX74" s="68"/>
      <c r="JHY74" s="68"/>
      <c r="JHZ74" s="69"/>
      <c r="JIB74" s="64"/>
      <c r="JIC74" s="67"/>
      <c r="JID74" s="67"/>
      <c r="JIE74" s="68"/>
      <c r="JIF74" s="68"/>
      <c r="JIG74" s="68"/>
      <c r="JIH74" s="69"/>
      <c r="JIJ74" s="64"/>
      <c r="JIK74" s="67"/>
      <c r="JIL74" s="67"/>
      <c r="JIM74" s="68"/>
      <c r="JIN74" s="68"/>
      <c r="JIO74" s="68"/>
      <c r="JIP74" s="69"/>
      <c r="JIR74" s="64"/>
      <c r="JIS74" s="67"/>
      <c r="JIT74" s="67"/>
      <c r="JIU74" s="68"/>
      <c r="JIV74" s="68"/>
      <c r="JIW74" s="68"/>
      <c r="JIX74" s="69"/>
      <c r="JIZ74" s="64"/>
      <c r="JJA74" s="67"/>
      <c r="JJB74" s="67"/>
      <c r="JJC74" s="68"/>
      <c r="JJD74" s="68"/>
      <c r="JJE74" s="68"/>
      <c r="JJF74" s="69"/>
      <c r="JJH74" s="64"/>
      <c r="JJI74" s="67"/>
      <c r="JJJ74" s="67"/>
      <c r="JJK74" s="68"/>
      <c r="JJL74" s="68"/>
      <c r="JJM74" s="68"/>
      <c r="JJN74" s="69"/>
      <c r="JJP74" s="64"/>
      <c r="JJQ74" s="67"/>
      <c r="JJR74" s="67"/>
      <c r="JJS74" s="68"/>
      <c r="JJT74" s="68"/>
      <c r="JJU74" s="68"/>
      <c r="JJV74" s="69"/>
      <c r="JJX74" s="64"/>
      <c r="JJY74" s="67"/>
      <c r="JJZ74" s="67"/>
      <c r="JKA74" s="68"/>
      <c r="JKB74" s="68"/>
      <c r="JKC74" s="68"/>
      <c r="JKD74" s="69"/>
      <c r="JKF74" s="64"/>
      <c r="JKG74" s="67"/>
      <c r="JKH74" s="67"/>
      <c r="JKI74" s="68"/>
      <c r="JKJ74" s="68"/>
      <c r="JKK74" s="68"/>
      <c r="JKL74" s="69"/>
      <c r="JKN74" s="64"/>
      <c r="JKO74" s="67"/>
      <c r="JKP74" s="67"/>
      <c r="JKQ74" s="68"/>
      <c r="JKR74" s="68"/>
      <c r="JKS74" s="68"/>
      <c r="JKT74" s="69"/>
      <c r="JKV74" s="64"/>
      <c r="JKW74" s="67"/>
      <c r="JKX74" s="67"/>
      <c r="JKY74" s="68"/>
      <c r="JKZ74" s="68"/>
      <c r="JLA74" s="68"/>
      <c r="JLB74" s="69"/>
      <c r="JLD74" s="64"/>
      <c r="JLE74" s="67"/>
      <c r="JLF74" s="67"/>
      <c r="JLG74" s="68"/>
      <c r="JLH74" s="68"/>
      <c r="JLI74" s="68"/>
      <c r="JLJ74" s="69"/>
      <c r="JLL74" s="64"/>
      <c r="JLM74" s="67"/>
      <c r="JLN74" s="67"/>
      <c r="JLO74" s="68"/>
      <c r="JLP74" s="68"/>
      <c r="JLQ74" s="68"/>
      <c r="JLR74" s="69"/>
      <c r="JLT74" s="64"/>
      <c r="JLU74" s="67"/>
      <c r="JLV74" s="67"/>
      <c r="JLW74" s="68"/>
      <c r="JLX74" s="68"/>
      <c r="JLY74" s="68"/>
      <c r="JLZ74" s="69"/>
      <c r="JMB74" s="64"/>
      <c r="JMC74" s="67"/>
      <c r="JMD74" s="67"/>
      <c r="JME74" s="68"/>
      <c r="JMF74" s="68"/>
      <c r="JMG74" s="68"/>
      <c r="JMH74" s="69"/>
      <c r="JMJ74" s="64"/>
      <c r="JMK74" s="67"/>
      <c r="JML74" s="67"/>
      <c r="JMM74" s="68"/>
      <c r="JMN74" s="68"/>
      <c r="JMO74" s="68"/>
      <c r="JMP74" s="69"/>
      <c r="JMR74" s="64"/>
      <c r="JMS74" s="67"/>
      <c r="JMT74" s="67"/>
      <c r="JMU74" s="68"/>
      <c r="JMV74" s="68"/>
      <c r="JMW74" s="68"/>
      <c r="JMX74" s="69"/>
      <c r="JMZ74" s="64"/>
      <c r="JNA74" s="67"/>
      <c r="JNB74" s="67"/>
      <c r="JNC74" s="68"/>
      <c r="JND74" s="68"/>
      <c r="JNE74" s="68"/>
      <c r="JNF74" s="69"/>
      <c r="JNH74" s="64"/>
      <c r="JNI74" s="67"/>
      <c r="JNJ74" s="67"/>
      <c r="JNK74" s="68"/>
      <c r="JNL74" s="68"/>
      <c r="JNM74" s="68"/>
      <c r="JNN74" s="69"/>
      <c r="JNP74" s="64"/>
      <c r="JNQ74" s="67"/>
      <c r="JNR74" s="67"/>
      <c r="JNS74" s="68"/>
      <c r="JNT74" s="68"/>
      <c r="JNU74" s="68"/>
      <c r="JNV74" s="69"/>
      <c r="JNX74" s="64"/>
      <c r="JNY74" s="67"/>
      <c r="JNZ74" s="67"/>
      <c r="JOA74" s="68"/>
      <c r="JOB74" s="68"/>
      <c r="JOC74" s="68"/>
      <c r="JOD74" s="69"/>
      <c r="JOF74" s="64"/>
      <c r="JOG74" s="67"/>
      <c r="JOH74" s="67"/>
      <c r="JOI74" s="68"/>
      <c r="JOJ74" s="68"/>
      <c r="JOK74" s="68"/>
      <c r="JOL74" s="69"/>
      <c r="JON74" s="64"/>
      <c r="JOO74" s="67"/>
      <c r="JOP74" s="67"/>
      <c r="JOQ74" s="68"/>
      <c r="JOR74" s="68"/>
      <c r="JOS74" s="68"/>
      <c r="JOT74" s="69"/>
      <c r="JOV74" s="64"/>
      <c r="JOW74" s="67"/>
      <c r="JOX74" s="67"/>
      <c r="JOY74" s="68"/>
      <c r="JOZ74" s="68"/>
      <c r="JPA74" s="68"/>
      <c r="JPB74" s="69"/>
      <c r="JPD74" s="64"/>
      <c r="JPE74" s="67"/>
      <c r="JPF74" s="67"/>
      <c r="JPG74" s="68"/>
      <c r="JPH74" s="68"/>
      <c r="JPI74" s="68"/>
      <c r="JPJ74" s="69"/>
      <c r="JPL74" s="64"/>
      <c r="JPM74" s="67"/>
      <c r="JPN74" s="67"/>
      <c r="JPO74" s="68"/>
      <c r="JPP74" s="68"/>
      <c r="JPQ74" s="68"/>
      <c r="JPR74" s="69"/>
      <c r="JPT74" s="64"/>
      <c r="JPU74" s="67"/>
      <c r="JPV74" s="67"/>
      <c r="JPW74" s="68"/>
      <c r="JPX74" s="68"/>
      <c r="JPY74" s="68"/>
      <c r="JPZ74" s="69"/>
      <c r="JQB74" s="64"/>
      <c r="JQC74" s="67"/>
      <c r="JQD74" s="67"/>
      <c r="JQE74" s="68"/>
      <c r="JQF74" s="68"/>
      <c r="JQG74" s="68"/>
      <c r="JQH74" s="69"/>
      <c r="JQJ74" s="64"/>
      <c r="JQK74" s="67"/>
      <c r="JQL74" s="67"/>
      <c r="JQM74" s="68"/>
      <c r="JQN74" s="68"/>
      <c r="JQO74" s="68"/>
      <c r="JQP74" s="69"/>
      <c r="JQR74" s="64"/>
      <c r="JQS74" s="67"/>
      <c r="JQT74" s="67"/>
      <c r="JQU74" s="68"/>
      <c r="JQV74" s="68"/>
      <c r="JQW74" s="68"/>
      <c r="JQX74" s="69"/>
      <c r="JQZ74" s="64"/>
      <c r="JRA74" s="67"/>
      <c r="JRB74" s="67"/>
      <c r="JRC74" s="68"/>
      <c r="JRD74" s="68"/>
      <c r="JRE74" s="68"/>
      <c r="JRF74" s="69"/>
      <c r="JRH74" s="64"/>
      <c r="JRI74" s="67"/>
      <c r="JRJ74" s="67"/>
      <c r="JRK74" s="68"/>
      <c r="JRL74" s="68"/>
      <c r="JRM74" s="68"/>
      <c r="JRN74" s="69"/>
      <c r="JRP74" s="64"/>
      <c r="JRQ74" s="67"/>
      <c r="JRR74" s="67"/>
      <c r="JRS74" s="68"/>
      <c r="JRT74" s="68"/>
      <c r="JRU74" s="68"/>
      <c r="JRV74" s="69"/>
      <c r="JRX74" s="64"/>
      <c r="JRY74" s="67"/>
      <c r="JRZ74" s="67"/>
      <c r="JSA74" s="68"/>
      <c r="JSB74" s="68"/>
      <c r="JSC74" s="68"/>
      <c r="JSD74" s="69"/>
      <c r="JSF74" s="64"/>
      <c r="JSG74" s="67"/>
      <c r="JSH74" s="67"/>
      <c r="JSI74" s="68"/>
      <c r="JSJ74" s="68"/>
      <c r="JSK74" s="68"/>
      <c r="JSL74" s="69"/>
      <c r="JSN74" s="64"/>
      <c r="JSO74" s="67"/>
      <c r="JSP74" s="67"/>
      <c r="JSQ74" s="68"/>
      <c r="JSR74" s="68"/>
      <c r="JSS74" s="68"/>
      <c r="JST74" s="69"/>
      <c r="JSV74" s="64"/>
      <c r="JSW74" s="67"/>
      <c r="JSX74" s="67"/>
      <c r="JSY74" s="68"/>
      <c r="JSZ74" s="68"/>
      <c r="JTA74" s="68"/>
      <c r="JTB74" s="69"/>
      <c r="JTD74" s="64"/>
      <c r="JTE74" s="67"/>
      <c r="JTF74" s="67"/>
      <c r="JTG74" s="68"/>
      <c r="JTH74" s="68"/>
      <c r="JTI74" s="68"/>
      <c r="JTJ74" s="69"/>
      <c r="JTL74" s="64"/>
      <c r="JTM74" s="67"/>
      <c r="JTN74" s="67"/>
      <c r="JTO74" s="68"/>
      <c r="JTP74" s="68"/>
      <c r="JTQ74" s="68"/>
      <c r="JTR74" s="69"/>
      <c r="JTT74" s="64"/>
      <c r="JTU74" s="67"/>
      <c r="JTV74" s="67"/>
      <c r="JTW74" s="68"/>
      <c r="JTX74" s="68"/>
      <c r="JTY74" s="68"/>
      <c r="JTZ74" s="69"/>
      <c r="JUB74" s="64"/>
      <c r="JUC74" s="67"/>
      <c r="JUD74" s="67"/>
      <c r="JUE74" s="68"/>
      <c r="JUF74" s="68"/>
      <c r="JUG74" s="68"/>
      <c r="JUH74" s="69"/>
      <c r="JUJ74" s="64"/>
      <c r="JUK74" s="67"/>
      <c r="JUL74" s="67"/>
      <c r="JUM74" s="68"/>
      <c r="JUN74" s="68"/>
      <c r="JUO74" s="68"/>
      <c r="JUP74" s="69"/>
      <c r="JUR74" s="64"/>
      <c r="JUS74" s="67"/>
      <c r="JUT74" s="67"/>
      <c r="JUU74" s="68"/>
      <c r="JUV74" s="68"/>
      <c r="JUW74" s="68"/>
      <c r="JUX74" s="69"/>
      <c r="JUZ74" s="64"/>
      <c r="JVA74" s="67"/>
      <c r="JVB74" s="67"/>
      <c r="JVC74" s="68"/>
      <c r="JVD74" s="68"/>
      <c r="JVE74" s="68"/>
      <c r="JVF74" s="69"/>
      <c r="JVH74" s="64"/>
      <c r="JVI74" s="67"/>
      <c r="JVJ74" s="67"/>
      <c r="JVK74" s="68"/>
      <c r="JVL74" s="68"/>
      <c r="JVM74" s="68"/>
      <c r="JVN74" s="69"/>
      <c r="JVP74" s="64"/>
      <c r="JVQ74" s="67"/>
      <c r="JVR74" s="67"/>
      <c r="JVS74" s="68"/>
      <c r="JVT74" s="68"/>
      <c r="JVU74" s="68"/>
      <c r="JVV74" s="69"/>
      <c r="JVX74" s="64"/>
      <c r="JVY74" s="67"/>
      <c r="JVZ74" s="67"/>
      <c r="JWA74" s="68"/>
      <c r="JWB74" s="68"/>
      <c r="JWC74" s="68"/>
      <c r="JWD74" s="69"/>
      <c r="JWF74" s="64"/>
      <c r="JWG74" s="67"/>
      <c r="JWH74" s="67"/>
      <c r="JWI74" s="68"/>
      <c r="JWJ74" s="68"/>
      <c r="JWK74" s="68"/>
      <c r="JWL74" s="69"/>
      <c r="JWN74" s="64"/>
      <c r="JWO74" s="67"/>
      <c r="JWP74" s="67"/>
      <c r="JWQ74" s="68"/>
      <c r="JWR74" s="68"/>
      <c r="JWS74" s="68"/>
      <c r="JWT74" s="69"/>
      <c r="JWV74" s="64"/>
      <c r="JWW74" s="67"/>
      <c r="JWX74" s="67"/>
      <c r="JWY74" s="68"/>
      <c r="JWZ74" s="68"/>
      <c r="JXA74" s="68"/>
      <c r="JXB74" s="69"/>
      <c r="JXD74" s="64"/>
      <c r="JXE74" s="67"/>
      <c r="JXF74" s="67"/>
      <c r="JXG74" s="68"/>
      <c r="JXH74" s="68"/>
      <c r="JXI74" s="68"/>
      <c r="JXJ74" s="69"/>
      <c r="JXL74" s="64"/>
      <c r="JXM74" s="67"/>
      <c r="JXN74" s="67"/>
      <c r="JXO74" s="68"/>
      <c r="JXP74" s="68"/>
      <c r="JXQ74" s="68"/>
      <c r="JXR74" s="69"/>
      <c r="JXT74" s="64"/>
      <c r="JXU74" s="67"/>
      <c r="JXV74" s="67"/>
      <c r="JXW74" s="68"/>
      <c r="JXX74" s="68"/>
      <c r="JXY74" s="68"/>
      <c r="JXZ74" s="69"/>
      <c r="JYB74" s="64"/>
      <c r="JYC74" s="67"/>
      <c r="JYD74" s="67"/>
      <c r="JYE74" s="68"/>
      <c r="JYF74" s="68"/>
      <c r="JYG74" s="68"/>
      <c r="JYH74" s="69"/>
      <c r="JYJ74" s="64"/>
      <c r="JYK74" s="67"/>
      <c r="JYL74" s="67"/>
      <c r="JYM74" s="68"/>
      <c r="JYN74" s="68"/>
      <c r="JYO74" s="68"/>
      <c r="JYP74" s="69"/>
      <c r="JYR74" s="64"/>
      <c r="JYS74" s="67"/>
      <c r="JYT74" s="67"/>
      <c r="JYU74" s="68"/>
      <c r="JYV74" s="68"/>
      <c r="JYW74" s="68"/>
      <c r="JYX74" s="69"/>
      <c r="JYZ74" s="64"/>
      <c r="JZA74" s="67"/>
      <c r="JZB74" s="67"/>
      <c r="JZC74" s="68"/>
      <c r="JZD74" s="68"/>
      <c r="JZE74" s="68"/>
      <c r="JZF74" s="69"/>
      <c r="JZH74" s="64"/>
      <c r="JZI74" s="67"/>
      <c r="JZJ74" s="67"/>
      <c r="JZK74" s="68"/>
      <c r="JZL74" s="68"/>
      <c r="JZM74" s="68"/>
      <c r="JZN74" s="69"/>
      <c r="JZP74" s="64"/>
      <c r="JZQ74" s="67"/>
      <c r="JZR74" s="67"/>
      <c r="JZS74" s="68"/>
      <c r="JZT74" s="68"/>
      <c r="JZU74" s="68"/>
      <c r="JZV74" s="69"/>
      <c r="JZX74" s="64"/>
      <c r="JZY74" s="67"/>
      <c r="JZZ74" s="67"/>
      <c r="KAA74" s="68"/>
      <c r="KAB74" s="68"/>
      <c r="KAC74" s="68"/>
      <c r="KAD74" s="69"/>
      <c r="KAF74" s="64"/>
      <c r="KAG74" s="67"/>
      <c r="KAH74" s="67"/>
      <c r="KAI74" s="68"/>
      <c r="KAJ74" s="68"/>
      <c r="KAK74" s="68"/>
      <c r="KAL74" s="69"/>
      <c r="KAN74" s="64"/>
      <c r="KAO74" s="67"/>
      <c r="KAP74" s="67"/>
      <c r="KAQ74" s="68"/>
      <c r="KAR74" s="68"/>
      <c r="KAS74" s="68"/>
      <c r="KAT74" s="69"/>
      <c r="KAV74" s="64"/>
      <c r="KAW74" s="67"/>
      <c r="KAX74" s="67"/>
      <c r="KAY74" s="68"/>
      <c r="KAZ74" s="68"/>
      <c r="KBA74" s="68"/>
      <c r="KBB74" s="69"/>
      <c r="KBD74" s="64"/>
      <c r="KBE74" s="67"/>
      <c r="KBF74" s="67"/>
      <c r="KBG74" s="68"/>
      <c r="KBH74" s="68"/>
      <c r="KBI74" s="68"/>
      <c r="KBJ74" s="69"/>
      <c r="KBL74" s="64"/>
      <c r="KBM74" s="67"/>
      <c r="KBN74" s="67"/>
      <c r="KBO74" s="68"/>
      <c r="KBP74" s="68"/>
      <c r="KBQ74" s="68"/>
      <c r="KBR74" s="69"/>
      <c r="KBT74" s="64"/>
      <c r="KBU74" s="67"/>
      <c r="KBV74" s="67"/>
      <c r="KBW74" s="68"/>
      <c r="KBX74" s="68"/>
      <c r="KBY74" s="68"/>
      <c r="KBZ74" s="69"/>
      <c r="KCB74" s="64"/>
      <c r="KCC74" s="67"/>
      <c r="KCD74" s="67"/>
      <c r="KCE74" s="68"/>
      <c r="KCF74" s="68"/>
      <c r="KCG74" s="68"/>
      <c r="KCH74" s="69"/>
      <c r="KCJ74" s="64"/>
      <c r="KCK74" s="67"/>
      <c r="KCL74" s="67"/>
      <c r="KCM74" s="68"/>
      <c r="KCN74" s="68"/>
      <c r="KCO74" s="68"/>
      <c r="KCP74" s="69"/>
      <c r="KCR74" s="64"/>
      <c r="KCS74" s="67"/>
      <c r="KCT74" s="67"/>
      <c r="KCU74" s="68"/>
      <c r="KCV74" s="68"/>
      <c r="KCW74" s="68"/>
      <c r="KCX74" s="69"/>
      <c r="KCZ74" s="64"/>
      <c r="KDA74" s="67"/>
      <c r="KDB74" s="67"/>
      <c r="KDC74" s="68"/>
      <c r="KDD74" s="68"/>
      <c r="KDE74" s="68"/>
      <c r="KDF74" s="69"/>
      <c r="KDH74" s="64"/>
      <c r="KDI74" s="67"/>
      <c r="KDJ74" s="67"/>
      <c r="KDK74" s="68"/>
      <c r="KDL74" s="68"/>
      <c r="KDM74" s="68"/>
      <c r="KDN74" s="69"/>
      <c r="KDP74" s="64"/>
      <c r="KDQ74" s="67"/>
      <c r="KDR74" s="67"/>
      <c r="KDS74" s="68"/>
      <c r="KDT74" s="68"/>
      <c r="KDU74" s="68"/>
      <c r="KDV74" s="69"/>
      <c r="KDX74" s="64"/>
      <c r="KDY74" s="67"/>
      <c r="KDZ74" s="67"/>
      <c r="KEA74" s="68"/>
      <c r="KEB74" s="68"/>
      <c r="KEC74" s="68"/>
      <c r="KED74" s="69"/>
      <c r="KEF74" s="64"/>
      <c r="KEG74" s="67"/>
      <c r="KEH74" s="67"/>
      <c r="KEI74" s="68"/>
      <c r="KEJ74" s="68"/>
      <c r="KEK74" s="68"/>
      <c r="KEL74" s="69"/>
      <c r="KEN74" s="64"/>
      <c r="KEO74" s="67"/>
      <c r="KEP74" s="67"/>
      <c r="KEQ74" s="68"/>
      <c r="KER74" s="68"/>
      <c r="KES74" s="68"/>
      <c r="KET74" s="69"/>
      <c r="KEV74" s="64"/>
      <c r="KEW74" s="67"/>
      <c r="KEX74" s="67"/>
      <c r="KEY74" s="68"/>
      <c r="KEZ74" s="68"/>
      <c r="KFA74" s="68"/>
      <c r="KFB74" s="69"/>
      <c r="KFD74" s="64"/>
      <c r="KFE74" s="67"/>
      <c r="KFF74" s="67"/>
      <c r="KFG74" s="68"/>
      <c r="KFH74" s="68"/>
      <c r="KFI74" s="68"/>
      <c r="KFJ74" s="69"/>
      <c r="KFL74" s="64"/>
      <c r="KFM74" s="67"/>
      <c r="KFN74" s="67"/>
      <c r="KFO74" s="68"/>
      <c r="KFP74" s="68"/>
      <c r="KFQ74" s="68"/>
      <c r="KFR74" s="69"/>
      <c r="KFT74" s="64"/>
      <c r="KFU74" s="67"/>
      <c r="KFV74" s="67"/>
      <c r="KFW74" s="68"/>
      <c r="KFX74" s="68"/>
      <c r="KFY74" s="68"/>
      <c r="KFZ74" s="69"/>
      <c r="KGB74" s="64"/>
      <c r="KGC74" s="67"/>
      <c r="KGD74" s="67"/>
      <c r="KGE74" s="68"/>
      <c r="KGF74" s="68"/>
      <c r="KGG74" s="68"/>
      <c r="KGH74" s="69"/>
      <c r="KGJ74" s="64"/>
      <c r="KGK74" s="67"/>
      <c r="KGL74" s="67"/>
      <c r="KGM74" s="68"/>
      <c r="KGN74" s="68"/>
      <c r="KGO74" s="68"/>
      <c r="KGP74" s="69"/>
      <c r="KGR74" s="64"/>
      <c r="KGS74" s="67"/>
      <c r="KGT74" s="67"/>
      <c r="KGU74" s="68"/>
      <c r="KGV74" s="68"/>
      <c r="KGW74" s="68"/>
      <c r="KGX74" s="69"/>
      <c r="KGZ74" s="64"/>
      <c r="KHA74" s="67"/>
      <c r="KHB74" s="67"/>
      <c r="KHC74" s="68"/>
      <c r="KHD74" s="68"/>
      <c r="KHE74" s="68"/>
      <c r="KHF74" s="69"/>
      <c r="KHH74" s="64"/>
      <c r="KHI74" s="67"/>
      <c r="KHJ74" s="67"/>
      <c r="KHK74" s="68"/>
      <c r="KHL74" s="68"/>
      <c r="KHM74" s="68"/>
      <c r="KHN74" s="69"/>
      <c r="KHP74" s="64"/>
      <c r="KHQ74" s="67"/>
      <c r="KHR74" s="67"/>
      <c r="KHS74" s="68"/>
      <c r="KHT74" s="68"/>
      <c r="KHU74" s="68"/>
      <c r="KHV74" s="69"/>
      <c r="KHX74" s="64"/>
      <c r="KHY74" s="67"/>
      <c r="KHZ74" s="67"/>
      <c r="KIA74" s="68"/>
      <c r="KIB74" s="68"/>
      <c r="KIC74" s="68"/>
      <c r="KID74" s="69"/>
      <c r="KIF74" s="64"/>
      <c r="KIG74" s="67"/>
      <c r="KIH74" s="67"/>
      <c r="KII74" s="68"/>
      <c r="KIJ74" s="68"/>
      <c r="KIK74" s="68"/>
      <c r="KIL74" s="69"/>
      <c r="KIN74" s="64"/>
      <c r="KIO74" s="67"/>
      <c r="KIP74" s="67"/>
      <c r="KIQ74" s="68"/>
      <c r="KIR74" s="68"/>
      <c r="KIS74" s="68"/>
      <c r="KIT74" s="69"/>
      <c r="KIV74" s="64"/>
      <c r="KIW74" s="67"/>
      <c r="KIX74" s="67"/>
      <c r="KIY74" s="68"/>
      <c r="KIZ74" s="68"/>
      <c r="KJA74" s="68"/>
      <c r="KJB74" s="69"/>
      <c r="KJD74" s="64"/>
      <c r="KJE74" s="67"/>
      <c r="KJF74" s="67"/>
      <c r="KJG74" s="68"/>
      <c r="KJH74" s="68"/>
      <c r="KJI74" s="68"/>
      <c r="KJJ74" s="69"/>
      <c r="KJL74" s="64"/>
      <c r="KJM74" s="67"/>
      <c r="KJN74" s="67"/>
      <c r="KJO74" s="68"/>
      <c r="KJP74" s="68"/>
      <c r="KJQ74" s="68"/>
      <c r="KJR74" s="69"/>
      <c r="KJT74" s="64"/>
      <c r="KJU74" s="67"/>
      <c r="KJV74" s="67"/>
      <c r="KJW74" s="68"/>
      <c r="KJX74" s="68"/>
      <c r="KJY74" s="68"/>
      <c r="KJZ74" s="69"/>
      <c r="KKB74" s="64"/>
      <c r="KKC74" s="67"/>
      <c r="KKD74" s="67"/>
      <c r="KKE74" s="68"/>
      <c r="KKF74" s="68"/>
      <c r="KKG74" s="68"/>
      <c r="KKH74" s="69"/>
      <c r="KKJ74" s="64"/>
      <c r="KKK74" s="67"/>
      <c r="KKL74" s="67"/>
      <c r="KKM74" s="68"/>
      <c r="KKN74" s="68"/>
      <c r="KKO74" s="68"/>
      <c r="KKP74" s="69"/>
      <c r="KKR74" s="64"/>
      <c r="KKS74" s="67"/>
      <c r="KKT74" s="67"/>
      <c r="KKU74" s="68"/>
      <c r="KKV74" s="68"/>
      <c r="KKW74" s="68"/>
      <c r="KKX74" s="69"/>
      <c r="KKZ74" s="64"/>
      <c r="KLA74" s="67"/>
      <c r="KLB74" s="67"/>
      <c r="KLC74" s="68"/>
      <c r="KLD74" s="68"/>
      <c r="KLE74" s="68"/>
      <c r="KLF74" s="69"/>
      <c r="KLH74" s="64"/>
      <c r="KLI74" s="67"/>
      <c r="KLJ74" s="67"/>
      <c r="KLK74" s="68"/>
      <c r="KLL74" s="68"/>
      <c r="KLM74" s="68"/>
      <c r="KLN74" s="69"/>
      <c r="KLP74" s="64"/>
      <c r="KLQ74" s="67"/>
      <c r="KLR74" s="67"/>
      <c r="KLS74" s="68"/>
      <c r="KLT74" s="68"/>
      <c r="KLU74" s="68"/>
      <c r="KLV74" s="69"/>
      <c r="KLX74" s="64"/>
      <c r="KLY74" s="67"/>
      <c r="KLZ74" s="67"/>
      <c r="KMA74" s="68"/>
      <c r="KMB74" s="68"/>
      <c r="KMC74" s="68"/>
      <c r="KMD74" s="69"/>
      <c r="KMF74" s="64"/>
      <c r="KMG74" s="67"/>
      <c r="KMH74" s="67"/>
      <c r="KMI74" s="68"/>
      <c r="KMJ74" s="68"/>
      <c r="KMK74" s="68"/>
      <c r="KML74" s="69"/>
      <c r="KMN74" s="64"/>
      <c r="KMO74" s="67"/>
      <c r="KMP74" s="67"/>
      <c r="KMQ74" s="68"/>
      <c r="KMR74" s="68"/>
      <c r="KMS74" s="68"/>
      <c r="KMT74" s="69"/>
      <c r="KMV74" s="64"/>
      <c r="KMW74" s="67"/>
      <c r="KMX74" s="67"/>
      <c r="KMY74" s="68"/>
      <c r="KMZ74" s="68"/>
      <c r="KNA74" s="68"/>
      <c r="KNB74" s="69"/>
      <c r="KND74" s="64"/>
      <c r="KNE74" s="67"/>
      <c r="KNF74" s="67"/>
      <c r="KNG74" s="68"/>
      <c r="KNH74" s="68"/>
      <c r="KNI74" s="68"/>
      <c r="KNJ74" s="69"/>
      <c r="KNL74" s="64"/>
      <c r="KNM74" s="67"/>
      <c r="KNN74" s="67"/>
      <c r="KNO74" s="68"/>
      <c r="KNP74" s="68"/>
      <c r="KNQ74" s="68"/>
      <c r="KNR74" s="69"/>
      <c r="KNT74" s="64"/>
      <c r="KNU74" s="67"/>
      <c r="KNV74" s="67"/>
      <c r="KNW74" s="68"/>
      <c r="KNX74" s="68"/>
      <c r="KNY74" s="68"/>
      <c r="KNZ74" s="69"/>
      <c r="KOB74" s="64"/>
      <c r="KOC74" s="67"/>
      <c r="KOD74" s="67"/>
      <c r="KOE74" s="68"/>
      <c r="KOF74" s="68"/>
      <c r="KOG74" s="68"/>
      <c r="KOH74" s="69"/>
      <c r="KOJ74" s="64"/>
      <c r="KOK74" s="67"/>
      <c r="KOL74" s="67"/>
      <c r="KOM74" s="68"/>
      <c r="KON74" s="68"/>
      <c r="KOO74" s="68"/>
      <c r="KOP74" s="69"/>
      <c r="KOR74" s="64"/>
      <c r="KOS74" s="67"/>
      <c r="KOT74" s="67"/>
      <c r="KOU74" s="68"/>
      <c r="KOV74" s="68"/>
      <c r="KOW74" s="68"/>
      <c r="KOX74" s="69"/>
      <c r="KOZ74" s="64"/>
      <c r="KPA74" s="67"/>
      <c r="KPB74" s="67"/>
      <c r="KPC74" s="68"/>
      <c r="KPD74" s="68"/>
      <c r="KPE74" s="68"/>
      <c r="KPF74" s="69"/>
      <c r="KPH74" s="64"/>
      <c r="KPI74" s="67"/>
      <c r="KPJ74" s="67"/>
      <c r="KPK74" s="68"/>
      <c r="KPL74" s="68"/>
      <c r="KPM74" s="68"/>
      <c r="KPN74" s="69"/>
      <c r="KPP74" s="64"/>
      <c r="KPQ74" s="67"/>
      <c r="KPR74" s="67"/>
      <c r="KPS74" s="68"/>
      <c r="KPT74" s="68"/>
      <c r="KPU74" s="68"/>
      <c r="KPV74" s="69"/>
      <c r="KPX74" s="64"/>
      <c r="KPY74" s="67"/>
      <c r="KPZ74" s="67"/>
      <c r="KQA74" s="68"/>
      <c r="KQB74" s="68"/>
      <c r="KQC74" s="68"/>
      <c r="KQD74" s="69"/>
      <c r="KQF74" s="64"/>
      <c r="KQG74" s="67"/>
      <c r="KQH74" s="67"/>
      <c r="KQI74" s="68"/>
      <c r="KQJ74" s="68"/>
      <c r="KQK74" s="68"/>
      <c r="KQL74" s="69"/>
      <c r="KQN74" s="64"/>
      <c r="KQO74" s="67"/>
      <c r="KQP74" s="67"/>
      <c r="KQQ74" s="68"/>
      <c r="KQR74" s="68"/>
      <c r="KQS74" s="68"/>
      <c r="KQT74" s="69"/>
      <c r="KQV74" s="64"/>
      <c r="KQW74" s="67"/>
      <c r="KQX74" s="67"/>
      <c r="KQY74" s="68"/>
      <c r="KQZ74" s="68"/>
      <c r="KRA74" s="68"/>
      <c r="KRB74" s="69"/>
      <c r="KRD74" s="64"/>
      <c r="KRE74" s="67"/>
      <c r="KRF74" s="67"/>
      <c r="KRG74" s="68"/>
      <c r="KRH74" s="68"/>
      <c r="KRI74" s="68"/>
      <c r="KRJ74" s="69"/>
      <c r="KRL74" s="64"/>
      <c r="KRM74" s="67"/>
      <c r="KRN74" s="67"/>
      <c r="KRO74" s="68"/>
      <c r="KRP74" s="68"/>
      <c r="KRQ74" s="68"/>
      <c r="KRR74" s="69"/>
      <c r="KRT74" s="64"/>
      <c r="KRU74" s="67"/>
      <c r="KRV74" s="67"/>
      <c r="KRW74" s="68"/>
      <c r="KRX74" s="68"/>
      <c r="KRY74" s="68"/>
      <c r="KRZ74" s="69"/>
      <c r="KSB74" s="64"/>
      <c r="KSC74" s="67"/>
      <c r="KSD74" s="67"/>
      <c r="KSE74" s="68"/>
      <c r="KSF74" s="68"/>
      <c r="KSG74" s="68"/>
      <c r="KSH74" s="69"/>
      <c r="KSJ74" s="64"/>
      <c r="KSK74" s="67"/>
      <c r="KSL74" s="67"/>
      <c r="KSM74" s="68"/>
      <c r="KSN74" s="68"/>
      <c r="KSO74" s="68"/>
      <c r="KSP74" s="69"/>
      <c r="KSR74" s="64"/>
      <c r="KSS74" s="67"/>
      <c r="KST74" s="67"/>
      <c r="KSU74" s="68"/>
      <c r="KSV74" s="68"/>
      <c r="KSW74" s="68"/>
      <c r="KSX74" s="69"/>
      <c r="KSZ74" s="64"/>
      <c r="KTA74" s="67"/>
      <c r="KTB74" s="67"/>
      <c r="KTC74" s="68"/>
      <c r="KTD74" s="68"/>
      <c r="KTE74" s="68"/>
      <c r="KTF74" s="69"/>
      <c r="KTH74" s="64"/>
      <c r="KTI74" s="67"/>
      <c r="KTJ74" s="67"/>
      <c r="KTK74" s="68"/>
      <c r="KTL74" s="68"/>
      <c r="KTM74" s="68"/>
      <c r="KTN74" s="69"/>
      <c r="KTP74" s="64"/>
      <c r="KTQ74" s="67"/>
      <c r="KTR74" s="67"/>
      <c r="KTS74" s="68"/>
      <c r="KTT74" s="68"/>
      <c r="KTU74" s="68"/>
      <c r="KTV74" s="69"/>
      <c r="KTX74" s="64"/>
      <c r="KTY74" s="67"/>
      <c r="KTZ74" s="67"/>
      <c r="KUA74" s="68"/>
      <c r="KUB74" s="68"/>
      <c r="KUC74" s="68"/>
      <c r="KUD74" s="69"/>
      <c r="KUF74" s="64"/>
      <c r="KUG74" s="67"/>
      <c r="KUH74" s="67"/>
      <c r="KUI74" s="68"/>
      <c r="KUJ74" s="68"/>
      <c r="KUK74" s="68"/>
      <c r="KUL74" s="69"/>
      <c r="KUN74" s="64"/>
      <c r="KUO74" s="67"/>
      <c r="KUP74" s="67"/>
      <c r="KUQ74" s="68"/>
      <c r="KUR74" s="68"/>
      <c r="KUS74" s="68"/>
      <c r="KUT74" s="69"/>
      <c r="KUV74" s="64"/>
      <c r="KUW74" s="67"/>
      <c r="KUX74" s="67"/>
      <c r="KUY74" s="68"/>
      <c r="KUZ74" s="68"/>
      <c r="KVA74" s="68"/>
      <c r="KVB74" s="69"/>
      <c r="KVD74" s="64"/>
      <c r="KVE74" s="67"/>
      <c r="KVF74" s="67"/>
      <c r="KVG74" s="68"/>
      <c r="KVH74" s="68"/>
      <c r="KVI74" s="68"/>
      <c r="KVJ74" s="69"/>
      <c r="KVL74" s="64"/>
      <c r="KVM74" s="67"/>
      <c r="KVN74" s="67"/>
      <c r="KVO74" s="68"/>
      <c r="KVP74" s="68"/>
      <c r="KVQ74" s="68"/>
      <c r="KVR74" s="69"/>
      <c r="KVT74" s="64"/>
      <c r="KVU74" s="67"/>
      <c r="KVV74" s="67"/>
      <c r="KVW74" s="68"/>
      <c r="KVX74" s="68"/>
      <c r="KVY74" s="68"/>
      <c r="KVZ74" s="69"/>
      <c r="KWB74" s="64"/>
      <c r="KWC74" s="67"/>
      <c r="KWD74" s="67"/>
      <c r="KWE74" s="68"/>
      <c r="KWF74" s="68"/>
      <c r="KWG74" s="68"/>
      <c r="KWH74" s="69"/>
      <c r="KWJ74" s="64"/>
      <c r="KWK74" s="67"/>
      <c r="KWL74" s="67"/>
      <c r="KWM74" s="68"/>
      <c r="KWN74" s="68"/>
      <c r="KWO74" s="68"/>
      <c r="KWP74" s="69"/>
      <c r="KWR74" s="64"/>
      <c r="KWS74" s="67"/>
      <c r="KWT74" s="67"/>
      <c r="KWU74" s="68"/>
      <c r="KWV74" s="68"/>
      <c r="KWW74" s="68"/>
      <c r="KWX74" s="69"/>
      <c r="KWZ74" s="64"/>
      <c r="KXA74" s="67"/>
      <c r="KXB74" s="67"/>
      <c r="KXC74" s="68"/>
      <c r="KXD74" s="68"/>
      <c r="KXE74" s="68"/>
      <c r="KXF74" s="69"/>
      <c r="KXH74" s="64"/>
      <c r="KXI74" s="67"/>
      <c r="KXJ74" s="67"/>
      <c r="KXK74" s="68"/>
      <c r="KXL74" s="68"/>
      <c r="KXM74" s="68"/>
      <c r="KXN74" s="69"/>
      <c r="KXP74" s="64"/>
      <c r="KXQ74" s="67"/>
      <c r="KXR74" s="67"/>
      <c r="KXS74" s="68"/>
      <c r="KXT74" s="68"/>
      <c r="KXU74" s="68"/>
      <c r="KXV74" s="69"/>
      <c r="KXX74" s="64"/>
      <c r="KXY74" s="67"/>
      <c r="KXZ74" s="67"/>
      <c r="KYA74" s="68"/>
      <c r="KYB74" s="68"/>
      <c r="KYC74" s="68"/>
      <c r="KYD74" s="69"/>
      <c r="KYF74" s="64"/>
      <c r="KYG74" s="67"/>
      <c r="KYH74" s="67"/>
      <c r="KYI74" s="68"/>
      <c r="KYJ74" s="68"/>
      <c r="KYK74" s="68"/>
      <c r="KYL74" s="69"/>
      <c r="KYN74" s="64"/>
      <c r="KYO74" s="67"/>
      <c r="KYP74" s="67"/>
      <c r="KYQ74" s="68"/>
      <c r="KYR74" s="68"/>
      <c r="KYS74" s="68"/>
      <c r="KYT74" s="69"/>
      <c r="KYV74" s="64"/>
      <c r="KYW74" s="67"/>
      <c r="KYX74" s="67"/>
      <c r="KYY74" s="68"/>
      <c r="KYZ74" s="68"/>
      <c r="KZA74" s="68"/>
      <c r="KZB74" s="69"/>
      <c r="KZD74" s="64"/>
      <c r="KZE74" s="67"/>
      <c r="KZF74" s="67"/>
      <c r="KZG74" s="68"/>
      <c r="KZH74" s="68"/>
      <c r="KZI74" s="68"/>
      <c r="KZJ74" s="69"/>
      <c r="KZL74" s="64"/>
      <c r="KZM74" s="67"/>
      <c r="KZN74" s="67"/>
      <c r="KZO74" s="68"/>
      <c r="KZP74" s="68"/>
      <c r="KZQ74" s="68"/>
      <c r="KZR74" s="69"/>
      <c r="KZT74" s="64"/>
      <c r="KZU74" s="67"/>
      <c r="KZV74" s="67"/>
      <c r="KZW74" s="68"/>
      <c r="KZX74" s="68"/>
      <c r="KZY74" s="68"/>
      <c r="KZZ74" s="69"/>
      <c r="LAB74" s="64"/>
      <c r="LAC74" s="67"/>
      <c r="LAD74" s="67"/>
      <c r="LAE74" s="68"/>
      <c r="LAF74" s="68"/>
      <c r="LAG74" s="68"/>
      <c r="LAH74" s="69"/>
      <c r="LAJ74" s="64"/>
      <c r="LAK74" s="67"/>
      <c r="LAL74" s="67"/>
      <c r="LAM74" s="68"/>
      <c r="LAN74" s="68"/>
      <c r="LAO74" s="68"/>
      <c r="LAP74" s="69"/>
      <c r="LAR74" s="64"/>
      <c r="LAS74" s="67"/>
      <c r="LAT74" s="67"/>
      <c r="LAU74" s="68"/>
      <c r="LAV74" s="68"/>
      <c r="LAW74" s="68"/>
      <c r="LAX74" s="69"/>
      <c r="LAZ74" s="64"/>
      <c r="LBA74" s="67"/>
      <c r="LBB74" s="67"/>
      <c r="LBC74" s="68"/>
      <c r="LBD74" s="68"/>
      <c r="LBE74" s="68"/>
      <c r="LBF74" s="69"/>
      <c r="LBH74" s="64"/>
      <c r="LBI74" s="67"/>
      <c r="LBJ74" s="67"/>
      <c r="LBK74" s="68"/>
      <c r="LBL74" s="68"/>
      <c r="LBM74" s="68"/>
      <c r="LBN74" s="69"/>
      <c r="LBP74" s="64"/>
      <c r="LBQ74" s="67"/>
      <c r="LBR74" s="67"/>
      <c r="LBS74" s="68"/>
      <c r="LBT74" s="68"/>
      <c r="LBU74" s="68"/>
      <c r="LBV74" s="69"/>
      <c r="LBX74" s="64"/>
      <c r="LBY74" s="67"/>
      <c r="LBZ74" s="67"/>
      <c r="LCA74" s="68"/>
      <c r="LCB74" s="68"/>
      <c r="LCC74" s="68"/>
      <c r="LCD74" s="69"/>
      <c r="LCF74" s="64"/>
      <c r="LCG74" s="67"/>
      <c r="LCH74" s="67"/>
      <c r="LCI74" s="68"/>
      <c r="LCJ74" s="68"/>
      <c r="LCK74" s="68"/>
      <c r="LCL74" s="69"/>
      <c r="LCN74" s="64"/>
      <c r="LCO74" s="67"/>
      <c r="LCP74" s="67"/>
      <c r="LCQ74" s="68"/>
      <c r="LCR74" s="68"/>
      <c r="LCS74" s="68"/>
      <c r="LCT74" s="69"/>
      <c r="LCV74" s="64"/>
      <c r="LCW74" s="67"/>
      <c r="LCX74" s="67"/>
      <c r="LCY74" s="68"/>
      <c r="LCZ74" s="68"/>
      <c r="LDA74" s="68"/>
      <c r="LDB74" s="69"/>
      <c r="LDD74" s="64"/>
      <c r="LDE74" s="67"/>
      <c r="LDF74" s="67"/>
      <c r="LDG74" s="68"/>
      <c r="LDH74" s="68"/>
      <c r="LDI74" s="68"/>
      <c r="LDJ74" s="69"/>
      <c r="LDL74" s="64"/>
      <c r="LDM74" s="67"/>
      <c r="LDN74" s="67"/>
      <c r="LDO74" s="68"/>
      <c r="LDP74" s="68"/>
      <c r="LDQ74" s="68"/>
      <c r="LDR74" s="69"/>
      <c r="LDT74" s="64"/>
      <c r="LDU74" s="67"/>
      <c r="LDV74" s="67"/>
      <c r="LDW74" s="68"/>
      <c r="LDX74" s="68"/>
      <c r="LDY74" s="68"/>
      <c r="LDZ74" s="69"/>
      <c r="LEB74" s="64"/>
      <c r="LEC74" s="67"/>
      <c r="LED74" s="67"/>
      <c r="LEE74" s="68"/>
      <c r="LEF74" s="68"/>
      <c r="LEG74" s="68"/>
      <c r="LEH74" s="69"/>
      <c r="LEJ74" s="64"/>
      <c r="LEK74" s="67"/>
      <c r="LEL74" s="67"/>
      <c r="LEM74" s="68"/>
      <c r="LEN74" s="68"/>
      <c r="LEO74" s="68"/>
      <c r="LEP74" s="69"/>
      <c r="LER74" s="64"/>
      <c r="LES74" s="67"/>
      <c r="LET74" s="67"/>
      <c r="LEU74" s="68"/>
      <c r="LEV74" s="68"/>
      <c r="LEW74" s="68"/>
      <c r="LEX74" s="69"/>
      <c r="LEZ74" s="64"/>
      <c r="LFA74" s="67"/>
      <c r="LFB74" s="67"/>
      <c r="LFC74" s="68"/>
      <c r="LFD74" s="68"/>
      <c r="LFE74" s="68"/>
      <c r="LFF74" s="69"/>
      <c r="LFH74" s="64"/>
      <c r="LFI74" s="67"/>
      <c r="LFJ74" s="67"/>
      <c r="LFK74" s="68"/>
      <c r="LFL74" s="68"/>
      <c r="LFM74" s="68"/>
      <c r="LFN74" s="69"/>
      <c r="LFP74" s="64"/>
      <c r="LFQ74" s="67"/>
      <c r="LFR74" s="67"/>
      <c r="LFS74" s="68"/>
      <c r="LFT74" s="68"/>
      <c r="LFU74" s="68"/>
      <c r="LFV74" s="69"/>
      <c r="LFX74" s="64"/>
      <c r="LFY74" s="67"/>
      <c r="LFZ74" s="67"/>
      <c r="LGA74" s="68"/>
      <c r="LGB74" s="68"/>
      <c r="LGC74" s="68"/>
      <c r="LGD74" s="69"/>
      <c r="LGF74" s="64"/>
      <c r="LGG74" s="67"/>
      <c r="LGH74" s="67"/>
      <c r="LGI74" s="68"/>
      <c r="LGJ74" s="68"/>
      <c r="LGK74" s="68"/>
      <c r="LGL74" s="69"/>
      <c r="LGN74" s="64"/>
      <c r="LGO74" s="67"/>
      <c r="LGP74" s="67"/>
      <c r="LGQ74" s="68"/>
      <c r="LGR74" s="68"/>
      <c r="LGS74" s="68"/>
      <c r="LGT74" s="69"/>
      <c r="LGV74" s="64"/>
      <c r="LGW74" s="67"/>
      <c r="LGX74" s="67"/>
      <c r="LGY74" s="68"/>
      <c r="LGZ74" s="68"/>
      <c r="LHA74" s="68"/>
      <c r="LHB74" s="69"/>
      <c r="LHD74" s="64"/>
      <c r="LHE74" s="67"/>
      <c r="LHF74" s="67"/>
      <c r="LHG74" s="68"/>
      <c r="LHH74" s="68"/>
      <c r="LHI74" s="68"/>
      <c r="LHJ74" s="69"/>
      <c r="LHL74" s="64"/>
      <c r="LHM74" s="67"/>
      <c r="LHN74" s="67"/>
      <c r="LHO74" s="68"/>
      <c r="LHP74" s="68"/>
      <c r="LHQ74" s="68"/>
      <c r="LHR74" s="69"/>
      <c r="LHT74" s="64"/>
      <c r="LHU74" s="67"/>
      <c r="LHV74" s="67"/>
      <c r="LHW74" s="68"/>
      <c r="LHX74" s="68"/>
      <c r="LHY74" s="68"/>
      <c r="LHZ74" s="69"/>
      <c r="LIB74" s="64"/>
      <c r="LIC74" s="67"/>
      <c r="LID74" s="67"/>
      <c r="LIE74" s="68"/>
      <c r="LIF74" s="68"/>
      <c r="LIG74" s="68"/>
      <c r="LIH74" s="69"/>
      <c r="LIJ74" s="64"/>
      <c r="LIK74" s="67"/>
      <c r="LIL74" s="67"/>
      <c r="LIM74" s="68"/>
      <c r="LIN74" s="68"/>
      <c r="LIO74" s="68"/>
      <c r="LIP74" s="69"/>
      <c r="LIR74" s="64"/>
      <c r="LIS74" s="67"/>
      <c r="LIT74" s="67"/>
      <c r="LIU74" s="68"/>
      <c r="LIV74" s="68"/>
      <c r="LIW74" s="68"/>
      <c r="LIX74" s="69"/>
      <c r="LIZ74" s="64"/>
      <c r="LJA74" s="67"/>
      <c r="LJB74" s="67"/>
      <c r="LJC74" s="68"/>
      <c r="LJD74" s="68"/>
      <c r="LJE74" s="68"/>
      <c r="LJF74" s="69"/>
      <c r="LJH74" s="64"/>
      <c r="LJI74" s="67"/>
      <c r="LJJ74" s="67"/>
      <c r="LJK74" s="68"/>
      <c r="LJL74" s="68"/>
      <c r="LJM74" s="68"/>
      <c r="LJN74" s="69"/>
      <c r="LJP74" s="64"/>
      <c r="LJQ74" s="67"/>
      <c r="LJR74" s="67"/>
      <c r="LJS74" s="68"/>
      <c r="LJT74" s="68"/>
      <c r="LJU74" s="68"/>
      <c r="LJV74" s="69"/>
      <c r="LJX74" s="64"/>
      <c r="LJY74" s="67"/>
      <c r="LJZ74" s="67"/>
      <c r="LKA74" s="68"/>
      <c r="LKB74" s="68"/>
      <c r="LKC74" s="68"/>
      <c r="LKD74" s="69"/>
      <c r="LKF74" s="64"/>
      <c r="LKG74" s="67"/>
      <c r="LKH74" s="67"/>
      <c r="LKI74" s="68"/>
      <c r="LKJ74" s="68"/>
      <c r="LKK74" s="68"/>
      <c r="LKL74" s="69"/>
      <c r="LKN74" s="64"/>
      <c r="LKO74" s="67"/>
      <c r="LKP74" s="67"/>
      <c r="LKQ74" s="68"/>
      <c r="LKR74" s="68"/>
      <c r="LKS74" s="68"/>
      <c r="LKT74" s="69"/>
      <c r="LKV74" s="64"/>
      <c r="LKW74" s="67"/>
      <c r="LKX74" s="67"/>
      <c r="LKY74" s="68"/>
      <c r="LKZ74" s="68"/>
      <c r="LLA74" s="68"/>
      <c r="LLB74" s="69"/>
      <c r="LLD74" s="64"/>
      <c r="LLE74" s="67"/>
      <c r="LLF74" s="67"/>
      <c r="LLG74" s="68"/>
      <c r="LLH74" s="68"/>
      <c r="LLI74" s="68"/>
      <c r="LLJ74" s="69"/>
      <c r="LLL74" s="64"/>
      <c r="LLM74" s="67"/>
      <c r="LLN74" s="67"/>
      <c r="LLO74" s="68"/>
      <c r="LLP74" s="68"/>
      <c r="LLQ74" s="68"/>
      <c r="LLR74" s="69"/>
      <c r="LLT74" s="64"/>
      <c r="LLU74" s="67"/>
      <c r="LLV74" s="67"/>
      <c r="LLW74" s="68"/>
      <c r="LLX74" s="68"/>
      <c r="LLY74" s="68"/>
      <c r="LLZ74" s="69"/>
      <c r="LMB74" s="64"/>
      <c r="LMC74" s="67"/>
      <c r="LMD74" s="67"/>
      <c r="LME74" s="68"/>
      <c r="LMF74" s="68"/>
      <c r="LMG74" s="68"/>
      <c r="LMH74" s="69"/>
      <c r="LMJ74" s="64"/>
      <c r="LMK74" s="67"/>
      <c r="LML74" s="67"/>
      <c r="LMM74" s="68"/>
      <c r="LMN74" s="68"/>
      <c r="LMO74" s="68"/>
      <c r="LMP74" s="69"/>
      <c r="LMR74" s="64"/>
      <c r="LMS74" s="67"/>
      <c r="LMT74" s="67"/>
      <c r="LMU74" s="68"/>
      <c r="LMV74" s="68"/>
      <c r="LMW74" s="68"/>
      <c r="LMX74" s="69"/>
      <c r="LMZ74" s="64"/>
      <c r="LNA74" s="67"/>
      <c r="LNB74" s="67"/>
      <c r="LNC74" s="68"/>
      <c r="LND74" s="68"/>
      <c r="LNE74" s="68"/>
      <c r="LNF74" s="69"/>
      <c r="LNH74" s="64"/>
      <c r="LNI74" s="67"/>
      <c r="LNJ74" s="67"/>
      <c r="LNK74" s="68"/>
      <c r="LNL74" s="68"/>
      <c r="LNM74" s="68"/>
      <c r="LNN74" s="69"/>
      <c r="LNP74" s="64"/>
      <c r="LNQ74" s="67"/>
      <c r="LNR74" s="67"/>
      <c r="LNS74" s="68"/>
      <c r="LNT74" s="68"/>
      <c r="LNU74" s="68"/>
      <c r="LNV74" s="69"/>
      <c r="LNX74" s="64"/>
      <c r="LNY74" s="67"/>
      <c r="LNZ74" s="67"/>
      <c r="LOA74" s="68"/>
      <c r="LOB74" s="68"/>
      <c r="LOC74" s="68"/>
      <c r="LOD74" s="69"/>
      <c r="LOF74" s="64"/>
      <c r="LOG74" s="67"/>
      <c r="LOH74" s="67"/>
      <c r="LOI74" s="68"/>
      <c r="LOJ74" s="68"/>
      <c r="LOK74" s="68"/>
      <c r="LOL74" s="69"/>
      <c r="LON74" s="64"/>
      <c r="LOO74" s="67"/>
      <c r="LOP74" s="67"/>
      <c r="LOQ74" s="68"/>
      <c r="LOR74" s="68"/>
      <c r="LOS74" s="68"/>
      <c r="LOT74" s="69"/>
      <c r="LOV74" s="64"/>
      <c r="LOW74" s="67"/>
      <c r="LOX74" s="67"/>
      <c r="LOY74" s="68"/>
      <c r="LOZ74" s="68"/>
      <c r="LPA74" s="68"/>
      <c r="LPB74" s="69"/>
      <c r="LPD74" s="64"/>
      <c r="LPE74" s="67"/>
      <c r="LPF74" s="67"/>
      <c r="LPG74" s="68"/>
      <c r="LPH74" s="68"/>
      <c r="LPI74" s="68"/>
      <c r="LPJ74" s="69"/>
      <c r="LPL74" s="64"/>
      <c r="LPM74" s="67"/>
      <c r="LPN74" s="67"/>
      <c r="LPO74" s="68"/>
      <c r="LPP74" s="68"/>
      <c r="LPQ74" s="68"/>
      <c r="LPR74" s="69"/>
      <c r="LPT74" s="64"/>
      <c r="LPU74" s="67"/>
      <c r="LPV74" s="67"/>
      <c r="LPW74" s="68"/>
      <c r="LPX74" s="68"/>
      <c r="LPY74" s="68"/>
      <c r="LPZ74" s="69"/>
      <c r="LQB74" s="64"/>
      <c r="LQC74" s="67"/>
      <c r="LQD74" s="67"/>
      <c r="LQE74" s="68"/>
      <c r="LQF74" s="68"/>
      <c r="LQG74" s="68"/>
      <c r="LQH74" s="69"/>
      <c r="LQJ74" s="64"/>
      <c r="LQK74" s="67"/>
      <c r="LQL74" s="67"/>
      <c r="LQM74" s="68"/>
      <c r="LQN74" s="68"/>
      <c r="LQO74" s="68"/>
      <c r="LQP74" s="69"/>
      <c r="LQR74" s="64"/>
      <c r="LQS74" s="67"/>
      <c r="LQT74" s="67"/>
      <c r="LQU74" s="68"/>
      <c r="LQV74" s="68"/>
      <c r="LQW74" s="68"/>
      <c r="LQX74" s="69"/>
      <c r="LQZ74" s="64"/>
      <c r="LRA74" s="67"/>
      <c r="LRB74" s="67"/>
      <c r="LRC74" s="68"/>
      <c r="LRD74" s="68"/>
      <c r="LRE74" s="68"/>
      <c r="LRF74" s="69"/>
      <c r="LRH74" s="64"/>
      <c r="LRI74" s="67"/>
      <c r="LRJ74" s="67"/>
      <c r="LRK74" s="68"/>
      <c r="LRL74" s="68"/>
      <c r="LRM74" s="68"/>
      <c r="LRN74" s="69"/>
      <c r="LRP74" s="64"/>
      <c r="LRQ74" s="67"/>
      <c r="LRR74" s="67"/>
      <c r="LRS74" s="68"/>
      <c r="LRT74" s="68"/>
      <c r="LRU74" s="68"/>
      <c r="LRV74" s="69"/>
      <c r="LRX74" s="64"/>
      <c r="LRY74" s="67"/>
      <c r="LRZ74" s="67"/>
      <c r="LSA74" s="68"/>
      <c r="LSB74" s="68"/>
      <c r="LSC74" s="68"/>
      <c r="LSD74" s="69"/>
      <c r="LSF74" s="64"/>
      <c r="LSG74" s="67"/>
      <c r="LSH74" s="67"/>
      <c r="LSI74" s="68"/>
      <c r="LSJ74" s="68"/>
      <c r="LSK74" s="68"/>
      <c r="LSL74" s="69"/>
      <c r="LSN74" s="64"/>
      <c r="LSO74" s="67"/>
      <c r="LSP74" s="67"/>
      <c r="LSQ74" s="68"/>
      <c r="LSR74" s="68"/>
      <c r="LSS74" s="68"/>
      <c r="LST74" s="69"/>
      <c r="LSV74" s="64"/>
      <c r="LSW74" s="67"/>
      <c r="LSX74" s="67"/>
      <c r="LSY74" s="68"/>
      <c r="LSZ74" s="68"/>
      <c r="LTA74" s="68"/>
      <c r="LTB74" s="69"/>
      <c r="LTD74" s="64"/>
      <c r="LTE74" s="67"/>
      <c r="LTF74" s="67"/>
      <c r="LTG74" s="68"/>
      <c r="LTH74" s="68"/>
      <c r="LTI74" s="68"/>
      <c r="LTJ74" s="69"/>
      <c r="LTL74" s="64"/>
      <c r="LTM74" s="67"/>
      <c r="LTN74" s="67"/>
      <c r="LTO74" s="68"/>
      <c r="LTP74" s="68"/>
      <c r="LTQ74" s="68"/>
      <c r="LTR74" s="69"/>
      <c r="LTT74" s="64"/>
      <c r="LTU74" s="67"/>
      <c r="LTV74" s="67"/>
      <c r="LTW74" s="68"/>
      <c r="LTX74" s="68"/>
      <c r="LTY74" s="68"/>
      <c r="LTZ74" s="69"/>
      <c r="LUB74" s="64"/>
      <c r="LUC74" s="67"/>
      <c r="LUD74" s="67"/>
      <c r="LUE74" s="68"/>
      <c r="LUF74" s="68"/>
      <c r="LUG74" s="68"/>
      <c r="LUH74" s="69"/>
      <c r="LUJ74" s="64"/>
      <c r="LUK74" s="67"/>
      <c r="LUL74" s="67"/>
      <c r="LUM74" s="68"/>
      <c r="LUN74" s="68"/>
      <c r="LUO74" s="68"/>
      <c r="LUP74" s="69"/>
      <c r="LUR74" s="64"/>
      <c r="LUS74" s="67"/>
      <c r="LUT74" s="67"/>
      <c r="LUU74" s="68"/>
      <c r="LUV74" s="68"/>
      <c r="LUW74" s="68"/>
      <c r="LUX74" s="69"/>
      <c r="LUZ74" s="64"/>
      <c r="LVA74" s="67"/>
      <c r="LVB74" s="67"/>
      <c r="LVC74" s="68"/>
      <c r="LVD74" s="68"/>
      <c r="LVE74" s="68"/>
      <c r="LVF74" s="69"/>
      <c r="LVH74" s="64"/>
      <c r="LVI74" s="67"/>
      <c r="LVJ74" s="67"/>
      <c r="LVK74" s="68"/>
      <c r="LVL74" s="68"/>
      <c r="LVM74" s="68"/>
      <c r="LVN74" s="69"/>
      <c r="LVP74" s="64"/>
      <c r="LVQ74" s="67"/>
      <c r="LVR74" s="67"/>
      <c r="LVS74" s="68"/>
      <c r="LVT74" s="68"/>
      <c r="LVU74" s="68"/>
      <c r="LVV74" s="69"/>
      <c r="LVX74" s="64"/>
      <c r="LVY74" s="67"/>
      <c r="LVZ74" s="67"/>
      <c r="LWA74" s="68"/>
      <c r="LWB74" s="68"/>
      <c r="LWC74" s="68"/>
      <c r="LWD74" s="69"/>
      <c r="LWF74" s="64"/>
      <c r="LWG74" s="67"/>
      <c r="LWH74" s="67"/>
      <c r="LWI74" s="68"/>
      <c r="LWJ74" s="68"/>
      <c r="LWK74" s="68"/>
      <c r="LWL74" s="69"/>
      <c r="LWN74" s="64"/>
      <c r="LWO74" s="67"/>
      <c r="LWP74" s="67"/>
      <c r="LWQ74" s="68"/>
      <c r="LWR74" s="68"/>
      <c r="LWS74" s="68"/>
      <c r="LWT74" s="69"/>
      <c r="LWV74" s="64"/>
      <c r="LWW74" s="67"/>
      <c r="LWX74" s="67"/>
      <c r="LWY74" s="68"/>
      <c r="LWZ74" s="68"/>
      <c r="LXA74" s="68"/>
      <c r="LXB74" s="69"/>
      <c r="LXD74" s="64"/>
      <c r="LXE74" s="67"/>
      <c r="LXF74" s="67"/>
      <c r="LXG74" s="68"/>
      <c r="LXH74" s="68"/>
      <c r="LXI74" s="68"/>
      <c r="LXJ74" s="69"/>
      <c r="LXL74" s="64"/>
      <c r="LXM74" s="67"/>
      <c r="LXN74" s="67"/>
      <c r="LXO74" s="68"/>
      <c r="LXP74" s="68"/>
      <c r="LXQ74" s="68"/>
      <c r="LXR74" s="69"/>
      <c r="LXT74" s="64"/>
      <c r="LXU74" s="67"/>
      <c r="LXV74" s="67"/>
      <c r="LXW74" s="68"/>
      <c r="LXX74" s="68"/>
      <c r="LXY74" s="68"/>
      <c r="LXZ74" s="69"/>
      <c r="LYB74" s="64"/>
      <c r="LYC74" s="67"/>
      <c r="LYD74" s="67"/>
      <c r="LYE74" s="68"/>
      <c r="LYF74" s="68"/>
      <c r="LYG74" s="68"/>
      <c r="LYH74" s="69"/>
      <c r="LYJ74" s="64"/>
      <c r="LYK74" s="67"/>
      <c r="LYL74" s="67"/>
      <c r="LYM74" s="68"/>
      <c r="LYN74" s="68"/>
      <c r="LYO74" s="68"/>
      <c r="LYP74" s="69"/>
      <c r="LYR74" s="64"/>
      <c r="LYS74" s="67"/>
      <c r="LYT74" s="67"/>
      <c r="LYU74" s="68"/>
      <c r="LYV74" s="68"/>
      <c r="LYW74" s="68"/>
      <c r="LYX74" s="69"/>
      <c r="LYZ74" s="64"/>
      <c r="LZA74" s="67"/>
      <c r="LZB74" s="67"/>
      <c r="LZC74" s="68"/>
      <c r="LZD74" s="68"/>
      <c r="LZE74" s="68"/>
      <c r="LZF74" s="69"/>
      <c r="LZH74" s="64"/>
      <c r="LZI74" s="67"/>
      <c r="LZJ74" s="67"/>
      <c r="LZK74" s="68"/>
      <c r="LZL74" s="68"/>
      <c r="LZM74" s="68"/>
      <c r="LZN74" s="69"/>
      <c r="LZP74" s="64"/>
      <c r="LZQ74" s="67"/>
      <c r="LZR74" s="67"/>
      <c r="LZS74" s="68"/>
      <c r="LZT74" s="68"/>
      <c r="LZU74" s="68"/>
      <c r="LZV74" s="69"/>
      <c r="LZX74" s="64"/>
      <c r="LZY74" s="67"/>
      <c r="LZZ74" s="67"/>
      <c r="MAA74" s="68"/>
      <c r="MAB74" s="68"/>
      <c r="MAC74" s="68"/>
      <c r="MAD74" s="69"/>
      <c r="MAF74" s="64"/>
      <c r="MAG74" s="67"/>
      <c r="MAH74" s="67"/>
      <c r="MAI74" s="68"/>
      <c r="MAJ74" s="68"/>
      <c r="MAK74" s="68"/>
      <c r="MAL74" s="69"/>
      <c r="MAN74" s="64"/>
      <c r="MAO74" s="67"/>
      <c r="MAP74" s="67"/>
      <c r="MAQ74" s="68"/>
      <c r="MAR74" s="68"/>
      <c r="MAS74" s="68"/>
      <c r="MAT74" s="69"/>
      <c r="MAV74" s="64"/>
      <c r="MAW74" s="67"/>
      <c r="MAX74" s="67"/>
      <c r="MAY74" s="68"/>
      <c r="MAZ74" s="68"/>
      <c r="MBA74" s="68"/>
      <c r="MBB74" s="69"/>
      <c r="MBD74" s="64"/>
      <c r="MBE74" s="67"/>
      <c r="MBF74" s="67"/>
      <c r="MBG74" s="68"/>
      <c r="MBH74" s="68"/>
      <c r="MBI74" s="68"/>
      <c r="MBJ74" s="69"/>
      <c r="MBL74" s="64"/>
      <c r="MBM74" s="67"/>
      <c r="MBN74" s="67"/>
      <c r="MBO74" s="68"/>
      <c r="MBP74" s="68"/>
      <c r="MBQ74" s="68"/>
      <c r="MBR74" s="69"/>
      <c r="MBT74" s="64"/>
      <c r="MBU74" s="67"/>
      <c r="MBV74" s="67"/>
      <c r="MBW74" s="68"/>
      <c r="MBX74" s="68"/>
      <c r="MBY74" s="68"/>
      <c r="MBZ74" s="69"/>
      <c r="MCB74" s="64"/>
      <c r="MCC74" s="67"/>
      <c r="MCD74" s="67"/>
      <c r="MCE74" s="68"/>
      <c r="MCF74" s="68"/>
      <c r="MCG74" s="68"/>
      <c r="MCH74" s="69"/>
      <c r="MCJ74" s="64"/>
      <c r="MCK74" s="67"/>
      <c r="MCL74" s="67"/>
      <c r="MCM74" s="68"/>
      <c r="MCN74" s="68"/>
      <c r="MCO74" s="68"/>
      <c r="MCP74" s="69"/>
      <c r="MCR74" s="64"/>
      <c r="MCS74" s="67"/>
      <c r="MCT74" s="67"/>
      <c r="MCU74" s="68"/>
      <c r="MCV74" s="68"/>
      <c r="MCW74" s="68"/>
      <c r="MCX74" s="69"/>
      <c r="MCZ74" s="64"/>
      <c r="MDA74" s="67"/>
      <c r="MDB74" s="67"/>
      <c r="MDC74" s="68"/>
      <c r="MDD74" s="68"/>
      <c r="MDE74" s="68"/>
      <c r="MDF74" s="69"/>
      <c r="MDH74" s="64"/>
      <c r="MDI74" s="67"/>
      <c r="MDJ74" s="67"/>
      <c r="MDK74" s="68"/>
      <c r="MDL74" s="68"/>
      <c r="MDM74" s="68"/>
      <c r="MDN74" s="69"/>
      <c r="MDP74" s="64"/>
      <c r="MDQ74" s="67"/>
      <c r="MDR74" s="67"/>
      <c r="MDS74" s="68"/>
      <c r="MDT74" s="68"/>
      <c r="MDU74" s="68"/>
      <c r="MDV74" s="69"/>
      <c r="MDX74" s="64"/>
      <c r="MDY74" s="67"/>
      <c r="MDZ74" s="67"/>
      <c r="MEA74" s="68"/>
      <c r="MEB74" s="68"/>
      <c r="MEC74" s="68"/>
      <c r="MED74" s="69"/>
      <c r="MEF74" s="64"/>
      <c r="MEG74" s="67"/>
      <c r="MEH74" s="67"/>
      <c r="MEI74" s="68"/>
      <c r="MEJ74" s="68"/>
      <c r="MEK74" s="68"/>
      <c r="MEL74" s="69"/>
      <c r="MEN74" s="64"/>
      <c r="MEO74" s="67"/>
      <c r="MEP74" s="67"/>
      <c r="MEQ74" s="68"/>
      <c r="MER74" s="68"/>
      <c r="MES74" s="68"/>
      <c r="MET74" s="69"/>
      <c r="MEV74" s="64"/>
      <c r="MEW74" s="67"/>
      <c r="MEX74" s="67"/>
      <c r="MEY74" s="68"/>
      <c r="MEZ74" s="68"/>
      <c r="MFA74" s="68"/>
      <c r="MFB74" s="69"/>
      <c r="MFD74" s="64"/>
      <c r="MFE74" s="67"/>
      <c r="MFF74" s="67"/>
      <c r="MFG74" s="68"/>
      <c r="MFH74" s="68"/>
      <c r="MFI74" s="68"/>
      <c r="MFJ74" s="69"/>
      <c r="MFL74" s="64"/>
      <c r="MFM74" s="67"/>
      <c r="MFN74" s="67"/>
      <c r="MFO74" s="68"/>
      <c r="MFP74" s="68"/>
      <c r="MFQ74" s="68"/>
      <c r="MFR74" s="69"/>
      <c r="MFT74" s="64"/>
      <c r="MFU74" s="67"/>
      <c r="MFV74" s="67"/>
      <c r="MFW74" s="68"/>
      <c r="MFX74" s="68"/>
      <c r="MFY74" s="68"/>
      <c r="MFZ74" s="69"/>
      <c r="MGB74" s="64"/>
      <c r="MGC74" s="67"/>
      <c r="MGD74" s="67"/>
      <c r="MGE74" s="68"/>
      <c r="MGF74" s="68"/>
      <c r="MGG74" s="68"/>
      <c r="MGH74" s="69"/>
      <c r="MGJ74" s="64"/>
      <c r="MGK74" s="67"/>
      <c r="MGL74" s="67"/>
      <c r="MGM74" s="68"/>
      <c r="MGN74" s="68"/>
      <c r="MGO74" s="68"/>
      <c r="MGP74" s="69"/>
      <c r="MGR74" s="64"/>
      <c r="MGS74" s="67"/>
      <c r="MGT74" s="67"/>
      <c r="MGU74" s="68"/>
      <c r="MGV74" s="68"/>
      <c r="MGW74" s="68"/>
      <c r="MGX74" s="69"/>
      <c r="MGZ74" s="64"/>
      <c r="MHA74" s="67"/>
      <c r="MHB74" s="67"/>
      <c r="MHC74" s="68"/>
      <c r="MHD74" s="68"/>
      <c r="MHE74" s="68"/>
      <c r="MHF74" s="69"/>
      <c r="MHH74" s="64"/>
      <c r="MHI74" s="67"/>
      <c r="MHJ74" s="67"/>
      <c r="MHK74" s="68"/>
      <c r="MHL74" s="68"/>
      <c r="MHM74" s="68"/>
      <c r="MHN74" s="69"/>
      <c r="MHP74" s="64"/>
      <c r="MHQ74" s="67"/>
      <c r="MHR74" s="67"/>
      <c r="MHS74" s="68"/>
      <c r="MHT74" s="68"/>
      <c r="MHU74" s="68"/>
      <c r="MHV74" s="69"/>
      <c r="MHX74" s="64"/>
      <c r="MHY74" s="67"/>
      <c r="MHZ74" s="67"/>
      <c r="MIA74" s="68"/>
      <c r="MIB74" s="68"/>
      <c r="MIC74" s="68"/>
      <c r="MID74" s="69"/>
      <c r="MIF74" s="64"/>
      <c r="MIG74" s="67"/>
      <c r="MIH74" s="67"/>
      <c r="MII74" s="68"/>
      <c r="MIJ74" s="68"/>
      <c r="MIK74" s="68"/>
      <c r="MIL74" s="69"/>
      <c r="MIN74" s="64"/>
      <c r="MIO74" s="67"/>
      <c r="MIP74" s="67"/>
      <c r="MIQ74" s="68"/>
      <c r="MIR74" s="68"/>
      <c r="MIS74" s="68"/>
      <c r="MIT74" s="69"/>
      <c r="MIV74" s="64"/>
      <c r="MIW74" s="67"/>
      <c r="MIX74" s="67"/>
      <c r="MIY74" s="68"/>
      <c r="MIZ74" s="68"/>
      <c r="MJA74" s="68"/>
      <c r="MJB74" s="69"/>
      <c r="MJD74" s="64"/>
      <c r="MJE74" s="67"/>
      <c r="MJF74" s="67"/>
      <c r="MJG74" s="68"/>
      <c r="MJH74" s="68"/>
      <c r="MJI74" s="68"/>
      <c r="MJJ74" s="69"/>
      <c r="MJL74" s="64"/>
      <c r="MJM74" s="67"/>
      <c r="MJN74" s="67"/>
      <c r="MJO74" s="68"/>
      <c r="MJP74" s="68"/>
      <c r="MJQ74" s="68"/>
      <c r="MJR74" s="69"/>
      <c r="MJT74" s="64"/>
      <c r="MJU74" s="67"/>
      <c r="MJV74" s="67"/>
      <c r="MJW74" s="68"/>
      <c r="MJX74" s="68"/>
      <c r="MJY74" s="68"/>
      <c r="MJZ74" s="69"/>
      <c r="MKB74" s="64"/>
      <c r="MKC74" s="67"/>
      <c r="MKD74" s="67"/>
      <c r="MKE74" s="68"/>
      <c r="MKF74" s="68"/>
      <c r="MKG74" s="68"/>
      <c r="MKH74" s="69"/>
      <c r="MKJ74" s="64"/>
      <c r="MKK74" s="67"/>
      <c r="MKL74" s="67"/>
      <c r="MKM74" s="68"/>
      <c r="MKN74" s="68"/>
      <c r="MKO74" s="68"/>
      <c r="MKP74" s="69"/>
      <c r="MKR74" s="64"/>
      <c r="MKS74" s="67"/>
      <c r="MKT74" s="67"/>
      <c r="MKU74" s="68"/>
      <c r="MKV74" s="68"/>
      <c r="MKW74" s="68"/>
      <c r="MKX74" s="69"/>
      <c r="MKZ74" s="64"/>
      <c r="MLA74" s="67"/>
      <c r="MLB74" s="67"/>
      <c r="MLC74" s="68"/>
      <c r="MLD74" s="68"/>
      <c r="MLE74" s="68"/>
      <c r="MLF74" s="69"/>
      <c r="MLH74" s="64"/>
      <c r="MLI74" s="67"/>
      <c r="MLJ74" s="67"/>
      <c r="MLK74" s="68"/>
      <c r="MLL74" s="68"/>
      <c r="MLM74" s="68"/>
      <c r="MLN74" s="69"/>
      <c r="MLP74" s="64"/>
      <c r="MLQ74" s="67"/>
      <c r="MLR74" s="67"/>
      <c r="MLS74" s="68"/>
      <c r="MLT74" s="68"/>
      <c r="MLU74" s="68"/>
      <c r="MLV74" s="69"/>
      <c r="MLX74" s="64"/>
      <c r="MLY74" s="67"/>
      <c r="MLZ74" s="67"/>
      <c r="MMA74" s="68"/>
      <c r="MMB74" s="68"/>
      <c r="MMC74" s="68"/>
      <c r="MMD74" s="69"/>
      <c r="MMF74" s="64"/>
      <c r="MMG74" s="67"/>
      <c r="MMH74" s="67"/>
      <c r="MMI74" s="68"/>
      <c r="MMJ74" s="68"/>
      <c r="MMK74" s="68"/>
      <c r="MML74" s="69"/>
      <c r="MMN74" s="64"/>
      <c r="MMO74" s="67"/>
      <c r="MMP74" s="67"/>
      <c r="MMQ74" s="68"/>
      <c r="MMR74" s="68"/>
      <c r="MMS74" s="68"/>
      <c r="MMT74" s="69"/>
      <c r="MMV74" s="64"/>
      <c r="MMW74" s="67"/>
      <c r="MMX74" s="67"/>
      <c r="MMY74" s="68"/>
      <c r="MMZ74" s="68"/>
      <c r="MNA74" s="68"/>
      <c r="MNB74" s="69"/>
      <c r="MND74" s="64"/>
      <c r="MNE74" s="67"/>
      <c r="MNF74" s="67"/>
      <c r="MNG74" s="68"/>
      <c r="MNH74" s="68"/>
      <c r="MNI74" s="68"/>
      <c r="MNJ74" s="69"/>
      <c r="MNL74" s="64"/>
      <c r="MNM74" s="67"/>
      <c r="MNN74" s="67"/>
      <c r="MNO74" s="68"/>
      <c r="MNP74" s="68"/>
      <c r="MNQ74" s="68"/>
      <c r="MNR74" s="69"/>
      <c r="MNT74" s="64"/>
      <c r="MNU74" s="67"/>
      <c r="MNV74" s="67"/>
      <c r="MNW74" s="68"/>
      <c r="MNX74" s="68"/>
      <c r="MNY74" s="68"/>
      <c r="MNZ74" s="69"/>
      <c r="MOB74" s="64"/>
      <c r="MOC74" s="67"/>
      <c r="MOD74" s="67"/>
      <c r="MOE74" s="68"/>
      <c r="MOF74" s="68"/>
      <c r="MOG74" s="68"/>
      <c r="MOH74" s="69"/>
      <c r="MOJ74" s="64"/>
      <c r="MOK74" s="67"/>
      <c r="MOL74" s="67"/>
      <c r="MOM74" s="68"/>
      <c r="MON74" s="68"/>
      <c r="MOO74" s="68"/>
      <c r="MOP74" s="69"/>
      <c r="MOR74" s="64"/>
      <c r="MOS74" s="67"/>
      <c r="MOT74" s="67"/>
      <c r="MOU74" s="68"/>
      <c r="MOV74" s="68"/>
      <c r="MOW74" s="68"/>
      <c r="MOX74" s="69"/>
      <c r="MOZ74" s="64"/>
      <c r="MPA74" s="67"/>
      <c r="MPB74" s="67"/>
      <c r="MPC74" s="68"/>
      <c r="MPD74" s="68"/>
      <c r="MPE74" s="68"/>
      <c r="MPF74" s="69"/>
      <c r="MPH74" s="64"/>
      <c r="MPI74" s="67"/>
      <c r="MPJ74" s="67"/>
      <c r="MPK74" s="68"/>
      <c r="MPL74" s="68"/>
      <c r="MPM74" s="68"/>
      <c r="MPN74" s="69"/>
      <c r="MPP74" s="64"/>
      <c r="MPQ74" s="67"/>
      <c r="MPR74" s="67"/>
      <c r="MPS74" s="68"/>
      <c r="MPT74" s="68"/>
      <c r="MPU74" s="68"/>
      <c r="MPV74" s="69"/>
      <c r="MPX74" s="64"/>
      <c r="MPY74" s="67"/>
      <c r="MPZ74" s="67"/>
      <c r="MQA74" s="68"/>
      <c r="MQB74" s="68"/>
      <c r="MQC74" s="68"/>
      <c r="MQD74" s="69"/>
      <c r="MQF74" s="64"/>
      <c r="MQG74" s="67"/>
      <c r="MQH74" s="67"/>
      <c r="MQI74" s="68"/>
      <c r="MQJ74" s="68"/>
      <c r="MQK74" s="68"/>
      <c r="MQL74" s="69"/>
      <c r="MQN74" s="64"/>
      <c r="MQO74" s="67"/>
      <c r="MQP74" s="67"/>
      <c r="MQQ74" s="68"/>
      <c r="MQR74" s="68"/>
      <c r="MQS74" s="68"/>
      <c r="MQT74" s="69"/>
      <c r="MQV74" s="64"/>
      <c r="MQW74" s="67"/>
      <c r="MQX74" s="67"/>
      <c r="MQY74" s="68"/>
      <c r="MQZ74" s="68"/>
      <c r="MRA74" s="68"/>
      <c r="MRB74" s="69"/>
      <c r="MRD74" s="64"/>
      <c r="MRE74" s="67"/>
      <c r="MRF74" s="67"/>
      <c r="MRG74" s="68"/>
      <c r="MRH74" s="68"/>
      <c r="MRI74" s="68"/>
      <c r="MRJ74" s="69"/>
      <c r="MRL74" s="64"/>
      <c r="MRM74" s="67"/>
      <c r="MRN74" s="67"/>
      <c r="MRO74" s="68"/>
      <c r="MRP74" s="68"/>
      <c r="MRQ74" s="68"/>
      <c r="MRR74" s="69"/>
      <c r="MRT74" s="64"/>
      <c r="MRU74" s="67"/>
      <c r="MRV74" s="67"/>
      <c r="MRW74" s="68"/>
      <c r="MRX74" s="68"/>
      <c r="MRY74" s="68"/>
      <c r="MRZ74" s="69"/>
      <c r="MSB74" s="64"/>
      <c r="MSC74" s="67"/>
      <c r="MSD74" s="67"/>
      <c r="MSE74" s="68"/>
      <c r="MSF74" s="68"/>
      <c r="MSG74" s="68"/>
      <c r="MSH74" s="69"/>
      <c r="MSJ74" s="64"/>
      <c r="MSK74" s="67"/>
      <c r="MSL74" s="67"/>
      <c r="MSM74" s="68"/>
      <c r="MSN74" s="68"/>
      <c r="MSO74" s="68"/>
      <c r="MSP74" s="69"/>
      <c r="MSR74" s="64"/>
      <c r="MSS74" s="67"/>
      <c r="MST74" s="67"/>
      <c r="MSU74" s="68"/>
      <c r="MSV74" s="68"/>
      <c r="MSW74" s="68"/>
      <c r="MSX74" s="69"/>
      <c r="MSZ74" s="64"/>
      <c r="MTA74" s="67"/>
      <c r="MTB74" s="67"/>
      <c r="MTC74" s="68"/>
      <c r="MTD74" s="68"/>
      <c r="MTE74" s="68"/>
      <c r="MTF74" s="69"/>
      <c r="MTH74" s="64"/>
      <c r="MTI74" s="67"/>
      <c r="MTJ74" s="67"/>
      <c r="MTK74" s="68"/>
      <c r="MTL74" s="68"/>
      <c r="MTM74" s="68"/>
      <c r="MTN74" s="69"/>
      <c r="MTP74" s="64"/>
      <c r="MTQ74" s="67"/>
      <c r="MTR74" s="67"/>
      <c r="MTS74" s="68"/>
      <c r="MTT74" s="68"/>
      <c r="MTU74" s="68"/>
      <c r="MTV74" s="69"/>
      <c r="MTX74" s="64"/>
      <c r="MTY74" s="67"/>
      <c r="MTZ74" s="67"/>
      <c r="MUA74" s="68"/>
      <c r="MUB74" s="68"/>
      <c r="MUC74" s="68"/>
      <c r="MUD74" s="69"/>
      <c r="MUF74" s="64"/>
      <c r="MUG74" s="67"/>
      <c r="MUH74" s="67"/>
      <c r="MUI74" s="68"/>
      <c r="MUJ74" s="68"/>
      <c r="MUK74" s="68"/>
      <c r="MUL74" s="69"/>
      <c r="MUN74" s="64"/>
      <c r="MUO74" s="67"/>
      <c r="MUP74" s="67"/>
      <c r="MUQ74" s="68"/>
      <c r="MUR74" s="68"/>
      <c r="MUS74" s="68"/>
      <c r="MUT74" s="69"/>
      <c r="MUV74" s="64"/>
      <c r="MUW74" s="67"/>
      <c r="MUX74" s="67"/>
      <c r="MUY74" s="68"/>
      <c r="MUZ74" s="68"/>
      <c r="MVA74" s="68"/>
      <c r="MVB74" s="69"/>
      <c r="MVD74" s="64"/>
      <c r="MVE74" s="67"/>
      <c r="MVF74" s="67"/>
      <c r="MVG74" s="68"/>
      <c r="MVH74" s="68"/>
      <c r="MVI74" s="68"/>
      <c r="MVJ74" s="69"/>
      <c r="MVL74" s="64"/>
      <c r="MVM74" s="67"/>
      <c r="MVN74" s="67"/>
      <c r="MVO74" s="68"/>
      <c r="MVP74" s="68"/>
      <c r="MVQ74" s="68"/>
      <c r="MVR74" s="69"/>
      <c r="MVT74" s="64"/>
      <c r="MVU74" s="67"/>
      <c r="MVV74" s="67"/>
      <c r="MVW74" s="68"/>
      <c r="MVX74" s="68"/>
      <c r="MVY74" s="68"/>
      <c r="MVZ74" s="69"/>
      <c r="MWB74" s="64"/>
      <c r="MWC74" s="67"/>
      <c r="MWD74" s="67"/>
      <c r="MWE74" s="68"/>
      <c r="MWF74" s="68"/>
      <c r="MWG74" s="68"/>
      <c r="MWH74" s="69"/>
      <c r="MWJ74" s="64"/>
      <c r="MWK74" s="67"/>
      <c r="MWL74" s="67"/>
      <c r="MWM74" s="68"/>
      <c r="MWN74" s="68"/>
      <c r="MWO74" s="68"/>
      <c r="MWP74" s="69"/>
      <c r="MWR74" s="64"/>
      <c r="MWS74" s="67"/>
      <c r="MWT74" s="67"/>
      <c r="MWU74" s="68"/>
      <c r="MWV74" s="68"/>
      <c r="MWW74" s="68"/>
      <c r="MWX74" s="69"/>
      <c r="MWZ74" s="64"/>
      <c r="MXA74" s="67"/>
      <c r="MXB74" s="67"/>
      <c r="MXC74" s="68"/>
      <c r="MXD74" s="68"/>
      <c r="MXE74" s="68"/>
      <c r="MXF74" s="69"/>
      <c r="MXH74" s="64"/>
      <c r="MXI74" s="67"/>
      <c r="MXJ74" s="67"/>
      <c r="MXK74" s="68"/>
      <c r="MXL74" s="68"/>
      <c r="MXM74" s="68"/>
      <c r="MXN74" s="69"/>
      <c r="MXP74" s="64"/>
      <c r="MXQ74" s="67"/>
      <c r="MXR74" s="67"/>
      <c r="MXS74" s="68"/>
      <c r="MXT74" s="68"/>
      <c r="MXU74" s="68"/>
      <c r="MXV74" s="69"/>
      <c r="MXX74" s="64"/>
      <c r="MXY74" s="67"/>
      <c r="MXZ74" s="67"/>
      <c r="MYA74" s="68"/>
      <c r="MYB74" s="68"/>
      <c r="MYC74" s="68"/>
      <c r="MYD74" s="69"/>
      <c r="MYF74" s="64"/>
      <c r="MYG74" s="67"/>
      <c r="MYH74" s="67"/>
      <c r="MYI74" s="68"/>
      <c r="MYJ74" s="68"/>
      <c r="MYK74" s="68"/>
      <c r="MYL74" s="69"/>
      <c r="MYN74" s="64"/>
      <c r="MYO74" s="67"/>
      <c r="MYP74" s="67"/>
      <c r="MYQ74" s="68"/>
      <c r="MYR74" s="68"/>
      <c r="MYS74" s="68"/>
      <c r="MYT74" s="69"/>
      <c r="MYV74" s="64"/>
      <c r="MYW74" s="67"/>
      <c r="MYX74" s="67"/>
      <c r="MYY74" s="68"/>
      <c r="MYZ74" s="68"/>
      <c r="MZA74" s="68"/>
      <c r="MZB74" s="69"/>
      <c r="MZD74" s="64"/>
      <c r="MZE74" s="67"/>
      <c r="MZF74" s="67"/>
      <c r="MZG74" s="68"/>
      <c r="MZH74" s="68"/>
      <c r="MZI74" s="68"/>
      <c r="MZJ74" s="69"/>
      <c r="MZL74" s="64"/>
      <c r="MZM74" s="67"/>
      <c r="MZN74" s="67"/>
      <c r="MZO74" s="68"/>
      <c r="MZP74" s="68"/>
      <c r="MZQ74" s="68"/>
      <c r="MZR74" s="69"/>
      <c r="MZT74" s="64"/>
      <c r="MZU74" s="67"/>
      <c r="MZV74" s="67"/>
      <c r="MZW74" s="68"/>
      <c r="MZX74" s="68"/>
      <c r="MZY74" s="68"/>
      <c r="MZZ74" s="69"/>
      <c r="NAB74" s="64"/>
      <c r="NAC74" s="67"/>
      <c r="NAD74" s="67"/>
      <c r="NAE74" s="68"/>
      <c r="NAF74" s="68"/>
      <c r="NAG74" s="68"/>
      <c r="NAH74" s="69"/>
      <c r="NAJ74" s="64"/>
      <c r="NAK74" s="67"/>
      <c r="NAL74" s="67"/>
      <c r="NAM74" s="68"/>
      <c r="NAN74" s="68"/>
      <c r="NAO74" s="68"/>
      <c r="NAP74" s="69"/>
      <c r="NAR74" s="64"/>
      <c r="NAS74" s="67"/>
      <c r="NAT74" s="67"/>
      <c r="NAU74" s="68"/>
      <c r="NAV74" s="68"/>
      <c r="NAW74" s="68"/>
      <c r="NAX74" s="69"/>
      <c r="NAZ74" s="64"/>
      <c r="NBA74" s="67"/>
      <c r="NBB74" s="67"/>
      <c r="NBC74" s="68"/>
      <c r="NBD74" s="68"/>
      <c r="NBE74" s="68"/>
      <c r="NBF74" s="69"/>
      <c r="NBH74" s="64"/>
      <c r="NBI74" s="67"/>
      <c r="NBJ74" s="67"/>
      <c r="NBK74" s="68"/>
      <c r="NBL74" s="68"/>
      <c r="NBM74" s="68"/>
      <c r="NBN74" s="69"/>
      <c r="NBP74" s="64"/>
      <c r="NBQ74" s="67"/>
      <c r="NBR74" s="67"/>
      <c r="NBS74" s="68"/>
      <c r="NBT74" s="68"/>
      <c r="NBU74" s="68"/>
      <c r="NBV74" s="69"/>
      <c r="NBX74" s="64"/>
      <c r="NBY74" s="67"/>
      <c r="NBZ74" s="67"/>
      <c r="NCA74" s="68"/>
      <c r="NCB74" s="68"/>
      <c r="NCC74" s="68"/>
      <c r="NCD74" s="69"/>
      <c r="NCF74" s="64"/>
      <c r="NCG74" s="67"/>
      <c r="NCH74" s="67"/>
      <c r="NCI74" s="68"/>
      <c r="NCJ74" s="68"/>
      <c r="NCK74" s="68"/>
      <c r="NCL74" s="69"/>
      <c r="NCN74" s="64"/>
      <c r="NCO74" s="67"/>
      <c r="NCP74" s="67"/>
      <c r="NCQ74" s="68"/>
      <c r="NCR74" s="68"/>
      <c r="NCS74" s="68"/>
      <c r="NCT74" s="69"/>
      <c r="NCV74" s="64"/>
      <c r="NCW74" s="67"/>
      <c r="NCX74" s="67"/>
      <c r="NCY74" s="68"/>
      <c r="NCZ74" s="68"/>
      <c r="NDA74" s="68"/>
      <c r="NDB74" s="69"/>
      <c r="NDD74" s="64"/>
      <c r="NDE74" s="67"/>
      <c r="NDF74" s="67"/>
      <c r="NDG74" s="68"/>
      <c r="NDH74" s="68"/>
      <c r="NDI74" s="68"/>
      <c r="NDJ74" s="69"/>
      <c r="NDL74" s="64"/>
      <c r="NDM74" s="67"/>
      <c r="NDN74" s="67"/>
      <c r="NDO74" s="68"/>
      <c r="NDP74" s="68"/>
      <c r="NDQ74" s="68"/>
      <c r="NDR74" s="69"/>
      <c r="NDT74" s="64"/>
      <c r="NDU74" s="67"/>
      <c r="NDV74" s="67"/>
      <c r="NDW74" s="68"/>
      <c r="NDX74" s="68"/>
      <c r="NDY74" s="68"/>
      <c r="NDZ74" s="69"/>
      <c r="NEB74" s="64"/>
      <c r="NEC74" s="67"/>
      <c r="NED74" s="67"/>
      <c r="NEE74" s="68"/>
      <c r="NEF74" s="68"/>
      <c r="NEG74" s="68"/>
      <c r="NEH74" s="69"/>
      <c r="NEJ74" s="64"/>
      <c r="NEK74" s="67"/>
      <c r="NEL74" s="67"/>
      <c r="NEM74" s="68"/>
      <c r="NEN74" s="68"/>
      <c r="NEO74" s="68"/>
      <c r="NEP74" s="69"/>
      <c r="NER74" s="64"/>
      <c r="NES74" s="67"/>
      <c r="NET74" s="67"/>
      <c r="NEU74" s="68"/>
      <c r="NEV74" s="68"/>
      <c r="NEW74" s="68"/>
      <c r="NEX74" s="69"/>
      <c r="NEZ74" s="64"/>
      <c r="NFA74" s="67"/>
      <c r="NFB74" s="67"/>
      <c r="NFC74" s="68"/>
      <c r="NFD74" s="68"/>
      <c r="NFE74" s="68"/>
      <c r="NFF74" s="69"/>
      <c r="NFH74" s="64"/>
      <c r="NFI74" s="67"/>
      <c r="NFJ74" s="67"/>
      <c r="NFK74" s="68"/>
      <c r="NFL74" s="68"/>
      <c r="NFM74" s="68"/>
      <c r="NFN74" s="69"/>
      <c r="NFP74" s="64"/>
      <c r="NFQ74" s="67"/>
      <c r="NFR74" s="67"/>
      <c r="NFS74" s="68"/>
      <c r="NFT74" s="68"/>
      <c r="NFU74" s="68"/>
      <c r="NFV74" s="69"/>
      <c r="NFX74" s="64"/>
      <c r="NFY74" s="67"/>
      <c r="NFZ74" s="67"/>
      <c r="NGA74" s="68"/>
      <c r="NGB74" s="68"/>
      <c r="NGC74" s="68"/>
      <c r="NGD74" s="69"/>
      <c r="NGF74" s="64"/>
      <c r="NGG74" s="67"/>
      <c r="NGH74" s="67"/>
      <c r="NGI74" s="68"/>
      <c r="NGJ74" s="68"/>
      <c r="NGK74" s="68"/>
      <c r="NGL74" s="69"/>
      <c r="NGN74" s="64"/>
      <c r="NGO74" s="67"/>
      <c r="NGP74" s="67"/>
      <c r="NGQ74" s="68"/>
      <c r="NGR74" s="68"/>
      <c r="NGS74" s="68"/>
      <c r="NGT74" s="69"/>
      <c r="NGV74" s="64"/>
      <c r="NGW74" s="67"/>
      <c r="NGX74" s="67"/>
      <c r="NGY74" s="68"/>
      <c r="NGZ74" s="68"/>
      <c r="NHA74" s="68"/>
      <c r="NHB74" s="69"/>
      <c r="NHD74" s="64"/>
      <c r="NHE74" s="67"/>
      <c r="NHF74" s="67"/>
      <c r="NHG74" s="68"/>
      <c r="NHH74" s="68"/>
      <c r="NHI74" s="68"/>
      <c r="NHJ74" s="69"/>
      <c r="NHL74" s="64"/>
      <c r="NHM74" s="67"/>
      <c r="NHN74" s="67"/>
      <c r="NHO74" s="68"/>
      <c r="NHP74" s="68"/>
      <c r="NHQ74" s="68"/>
      <c r="NHR74" s="69"/>
      <c r="NHT74" s="64"/>
      <c r="NHU74" s="67"/>
      <c r="NHV74" s="67"/>
      <c r="NHW74" s="68"/>
      <c r="NHX74" s="68"/>
      <c r="NHY74" s="68"/>
      <c r="NHZ74" s="69"/>
      <c r="NIB74" s="64"/>
      <c r="NIC74" s="67"/>
      <c r="NID74" s="67"/>
      <c r="NIE74" s="68"/>
      <c r="NIF74" s="68"/>
      <c r="NIG74" s="68"/>
      <c r="NIH74" s="69"/>
      <c r="NIJ74" s="64"/>
      <c r="NIK74" s="67"/>
      <c r="NIL74" s="67"/>
      <c r="NIM74" s="68"/>
      <c r="NIN74" s="68"/>
      <c r="NIO74" s="68"/>
      <c r="NIP74" s="69"/>
      <c r="NIR74" s="64"/>
      <c r="NIS74" s="67"/>
      <c r="NIT74" s="67"/>
      <c r="NIU74" s="68"/>
      <c r="NIV74" s="68"/>
      <c r="NIW74" s="68"/>
      <c r="NIX74" s="69"/>
      <c r="NIZ74" s="64"/>
      <c r="NJA74" s="67"/>
      <c r="NJB74" s="67"/>
      <c r="NJC74" s="68"/>
      <c r="NJD74" s="68"/>
      <c r="NJE74" s="68"/>
      <c r="NJF74" s="69"/>
      <c r="NJH74" s="64"/>
      <c r="NJI74" s="67"/>
      <c r="NJJ74" s="67"/>
      <c r="NJK74" s="68"/>
      <c r="NJL74" s="68"/>
      <c r="NJM74" s="68"/>
      <c r="NJN74" s="69"/>
      <c r="NJP74" s="64"/>
      <c r="NJQ74" s="67"/>
      <c r="NJR74" s="67"/>
      <c r="NJS74" s="68"/>
      <c r="NJT74" s="68"/>
      <c r="NJU74" s="68"/>
      <c r="NJV74" s="69"/>
      <c r="NJX74" s="64"/>
      <c r="NJY74" s="67"/>
      <c r="NJZ74" s="67"/>
      <c r="NKA74" s="68"/>
      <c r="NKB74" s="68"/>
      <c r="NKC74" s="68"/>
      <c r="NKD74" s="69"/>
      <c r="NKF74" s="64"/>
      <c r="NKG74" s="67"/>
      <c r="NKH74" s="67"/>
      <c r="NKI74" s="68"/>
      <c r="NKJ74" s="68"/>
      <c r="NKK74" s="68"/>
      <c r="NKL74" s="69"/>
      <c r="NKN74" s="64"/>
      <c r="NKO74" s="67"/>
      <c r="NKP74" s="67"/>
      <c r="NKQ74" s="68"/>
      <c r="NKR74" s="68"/>
      <c r="NKS74" s="68"/>
      <c r="NKT74" s="69"/>
      <c r="NKV74" s="64"/>
      <c r="NKW74" s="67"/>
      <c r="NKX74" s="67"/>
      <c r="NKY74" s="68"/>
      <c r="NKZ74" s="68"/>
      <c r="NLA74" s="68"/>
      <c r="NLB74" s="69"/>
      <c r="NLD74" s="64"/>
      <c r="NLE74" s="67"/>
      <c r="NLF74" s="67"/>
      <c r="NLG74" s="68"/>
      <c r="NLH74" s="68"/>
      <c r="NLI74" s="68"/>
      <c r="NLJ74" s="69"/>
      <c r="NLL74" s="64"/>
      <c r="NLM74" s="67"/>
      <c r="NLN74" s="67"/>
      <c r="NLO74" s="68"/>
      <c r="NLP74" s="68"/>
      <c r="NLQ74" s="68"/>
      <c r="NLR74" s="69"/>
      <c r="NLT74" s="64"/>
      <c r="NLU74" s="67"/>
      <c r="NLV74" s="67"/>
      <c r="NLW74" s="68"/>
      <c r="NLX74" s="68"/>
      <c r="NLY74" s="68"/>
      <c r="NLZ74" s="69"/>
      <c r="NMB74" s="64"/>
      <c r="NMC74" s="67"/>
      <c r="NMD74" s="67"/>
      <c r="NME74" s="68"/>
      <c r="NMF74" s="68"/>
      <c r="NMG74" s="68"/>
      <c r="NMH74" s="69"/>
      <c r="NMJ74" s="64"/>
      <c r="NMK74" s="67"/>
      <c r="NML74" s="67"/>
      <c r="NMM74" s="68"/>
      <c r="NMN74" s="68"/>
      <c r="NMO74" s="68"/>
      <c r="NMP74" s="69"/>
      <c r="NMR74" s="64"/>
      <c r="NMS74" s="67"/>
      <c r="NMT74" s="67"/>
      <c r="NMU74" s="68"/>
      <c r="NMV74" s="68"/>
      <c r="NMW74" s="68"/>
      <c r="NMX74" s="69"/>
      <c r="NMZ74" s="64"/>
      <c r="NNA74" s="67"/>
      <c r="NNB74" s="67"/>
      <c r="NNC74" s="68"/>
      <c r="NND74" s="68"/>
      <c r="NNE74" s="68"/>
      <c r="NNF74" s="69"/>
      <c r="NNH74" s="64"/>
      <c r="NNI74" s="67"/>
      <c r="NNJ74" s="67"/>
      <c r="NNK74" s="68"/>
      <c r="NNL74" s="68"/>
      <c r="NNM74" s="68"/>
      <c r="NNN74" s="69"/>
      <c r="NNP74" s="64"/>
      <c r="NNQ74" s="67"/>
      <c r="NNR74" s="67"/>
      <c r="NNS74" s="68"/>
      <c r="NNT74" s="68"/>
      <c r="NNU74" s="68"/>
      <c r="NNV74" s="69"/>
      <c r="NNX74" s="64"/>
      <c r="NNY74" s="67"/>
      <c r="NNZ74" s="67"/>
      <c r="NOA74" s="68"/>
      <c r="NOB74" s="68"/>
      <c r="NOC74" s="68"/>
      <c r="NOD74" s="69"/>
      <c r="NOF74" s="64"/>
      <c r="NOG74" s="67"/>
      <c r="NOH74" s="67"/>
      <c r="NOI74" s="68"/>
      <c r="NOJ74" s="68"/>
      <c r="NOK74" s="68"/>
      <c r="NOL74" s="69"/>
      <c r="NON74" s="64"/>
      <c r="NOO74" s="67"/>
      <c r="NOP74" s="67"/>
      <c r="NOQ74" s="68"/>
      <c r="NOR74" s="68"/>
      <c r="NOS74" s="68"/>
      <c r="NOT74" s="69"/>
      <c r="NOV74" s="64"/>
      <c r="NOW74" s="67"/>
      <c r="NOX74" s="67"/>
      <c r="NOY74" s="68"/>
      <c r="NOZ74" s="68"/>
      <c r="NPA74" s="68"/>
      <c r="NPB74" s="69"/>
      <c r="NPD74" s="64"/>
      <c r="NPE74" s="67"/>
      <c r="NPF74" s="67"/>
      <c r="NPG74" s="68"/>
      <c r="NPH74" s="68"/>
      <c r="NPI74" s="68"/>
      <c r="NPJ74" s="69"/>
      <c r="NPL74" s="64"/>
      <c r="NPM74" s="67"/>
      <c r="NPN74" s="67"/>
      <c r="NPO74" s="68"/>
      <c r="NPP74" s="68"/>
      <c r="NPQ74" s="68"/>
      <c r="NPR74" s="69"/>
      <c r="NPT74" s="64"/>
      <c r="NPU74" s="67"/>
      <c r="NPV74" s="67"/>
      <c r="NPW74" s="68"/>
      <c r="NPX74" s="68"/>
      <c r="NPY74" s="68"/>
      <c r="NPZ74" s="69"/>
      <c r="NQB74" s="64"/>
      <c r="NQC74" s="67"/>
      <c r="NQD74" s="67"/>
      <c r="NQE74" s="68"/>
      <c r="NQF74" s="68"/>
      <c r="NQG74" s="68"/>
      <c r="NQH74" s="69"/>
      <c r="NQJ74" s="64"/>
      <c r="NQK74" s="67"/>
      <c r="NQL74" s="67"/>
      <c r="NQM74" s="68"/>
      <c r="NQN74" s="68"/>
      <c r="NQO74" s="68"/>
      <c r="NQP74" s="69"/>
      <c r="NQR74" s="64"/>
      <c r="NQS74" s="67"/>
      <c r="NQT74" s="67"/>
      <c r="NQU74" s="68"/>
      <c r="NQV74" s="68"/>
      <c r="NQW74" s="68"/>
      <c r="NQX74" s="69"/>
      <c r="NQZ74" s="64"/>
      <c r="NRA74" s="67"/>
      <c r="NRB74" s="67"/>
      <c r="NRC74" s="68"/>
      <c r="NRD74" s="68"/>
      <c r="NRE74" s="68"/>
      <c r="NRF74" s="69"/>
      <c r="NRH74" s="64"/>
      <c r="NRI74" s="67"/>
      <c r="NRJ74" s="67"/>
      <c r="NRK74" s="68"/>
      <c r="NRL74" s="68"/>
      <c r="NRM74" s="68"/>
      <c r="NRN74" s="69"/>
      <c r="NRP74" s="64"/>
      <c r="NRQ74" s="67"/>
      <c r="NRR74" s="67"/>
      <c r="NRS74" s="68"/>
      <c r="NRT74" s="68"/>
      <c r="NRU74" s="68"/>
      <c r="NRV74" s="69"/>
      <c r="NRX74" s="64"/>
      <c r="NRY74" s="67"/>
      <c r="NRZ74" s="67"/>
      <c r="NSA74" s="68"/>
      <c r="NSB74" s="68"/>
      <c r="NSC74" s="68"/>
      <c r="NSD74" s="69"/>
      <c r="NSF74" s="64"/>
      <c r="NSG74" s="67"/>
      <c r="NSH74" s="67"/>
      <c r="NSI74" s="68"/>
      <c r="NSJ74" s="68"/>
      <c r="NSK74" s="68"/>
      <c r="NSL74" s="69"/>
      <c r="NSN74" s="64"/>
      <c r="NSO74" s="67"/>
      <c r="NSP74" s="67"/>
      <c r="NSQ74" s="68"/>
      <c r="NSR74" s="68"/>
      <c r="NSS74" s="68"/>
      <c r="NST74" s="69"/>
      <c r="NSV74" s="64"/>
      <c r="NSW74" s="67"/>
      <c r="NSX74" s="67"/>
      <c r="NSY74" s="68"/>
      <c r="NSZ74" s="68"/>
      <c r="NTA74" s="68"/>
      <c r="NTB74" s="69"/>
      <c r="NTD74" s="64"/>
      <c r="NTE74" s="67"/>
      <c r="NTF74" s="67"/>
      <c r="NTG74" s="68"/>
      <c r="NTH74" s="68"/>
      <c r="NTI74" s="68"/>
      <c r="NTJ74" s="69"/>
      <c r="NTL74" s="64"/>
      <c r="NTM74" s="67"/>
      <c r="NTN74" s="67"/>
      <c r="NTO74" s="68"/>
      <c r="NTP74" s="68"/>
      <c r="NTQ74" s="68"/>
      <c r="NTR74" s="69"/>
      <c r="NTT74" s="64"/>
      <c r="NTU74" s="67"/>
      <c r="NTV74" s="67"/>
      <c r="NTW74" s="68"/>
      <c r="NTX74" s="68"/>
      <c r="NTY74" s="68"/>
      <c r="NTZ74" s="69"/>
      <c r="NUB74" s="64"/>
      <c r="NUC74" s="67"/>
      <c r="NUD74" s="67"/>
      <c r="NUE74" s="68"/>
      <c r="NUF74" s="68"/>
      <c r="NUG74" s="68"/>
      <c r="NUH74" s="69"/>
      <c r="NUJ74" s="64"/>
      <c r="NUK74" s="67"/>
      <c r="NUL74" s="67"/>
      <c r="NUM74" s="68"/>
      <c r="NUN74" s="68"/>
      <c r="NUO74" s="68"/>
      <c r="NUP74" s="69"/>
      <c r="NUR74" s="64"/>
      <c r="NUS74" s="67"/>
      <c r="NUT74" s="67"/>
      <c r="NUU74" s="68"/>
      <c r="NUV74" s="68"/>
      <c r="NUW74" s="68"/>
      <c r="NUX74" s="69"/>
      <c r="NUZ74" s="64"/>
      <c r="NVA74" s="67"/>
      <c r="NVB74" s="67"/>
      <c r="NVC74" s="68"/>
      <c r="NVD74" s="68"/>
      <c r="NVE74" s="68"/>
      <c r="NVF74" s="69"/>
      <c r="NVH74" s="64"/>
      <c r="NVI74" s="67"/>
      <c r="NVJ74" s="67"/>
      <c r="NVK74" s="68"/>
      <c r="NVL74" s="68"/>
      <c r="NVM74" s="68"/>
      <c r="NVN74" s="69"/>
      <c r="NVP74" s="64"/>
      <c r="NVQ74" s="67"/>
      <c r="NVR74" s="67"/>
      <c r="NVS74" s="68"/>
      <c r="NVT74" s="68"/>
      <c r="NVU74" s="68"/>
      <c r="NVV74" s="69"/>
      <c r="NVX74" s="64"/>
      <c r="NVY74" s="67"/>
      <c r="NVZ74" s="67"/>
      <c r="NWA74" s="68"/>
      <c r="NWB74" s="68"/>
      <c r="NWC74" s="68"/>
      <c r="NWD74" s="69"/>
      <c r="NWF74" s="64"/>
      <c r="NWG74" s="67"/>
      <c r="NWH74" s="67"/>
      <c r="NWI74" s="68"/>
      <c r="NWJ74" s="68"/>
      <c r="NWK74" s="68"/>
      <c r="NWL74" s="69"/>
      <c r="NWN74" s="64"/>
      <c r="NWO74" s="67"/>
      <c r="NWP74" s="67"/>
      <c r="NWQ74" s="68"/>
      <c r="NWR74" s="68"/>
      <c r="NWS74" s="68"/>
      <c r="NWT74" s="69"/>
      <c r="NWV74" s="64"/>
      <c r="NWW74" s="67"/>
      <c r="NWX74" s="67"/>
      <c r="NWY74" s="68"/>
      <c r="NWZ74" s="68"/>
      <c r="NXA74" s="68"/>
      <c r="NXB74" s="69"/>
      <c r="NXD74" s="64"/>
      <c r="NXE74" s="67"/>
      <c r="NXF74" s="67"/>
      <c r="NXG74" s="68"/>
      <c r="NXH74" s="68"/>
      <c r="NXI74" s="68"/>
      <c r="NXJ74" s="69"/>
      <c r="NXL74" s="64"/>
      <c r="NXM74" s="67"/>
      <c r="NXN74" s="67"/>
      <c r="NXO74" s="68"/>
      <c r="NXP74" s="68"/>
      <c r="NXQ74" s="68"/>
      <c r="NXR74" s="69"/>
      <c r="NXT74" s="64"/>
      <c r="NXU74" s="67"/>
      <c r="NXV74" s="67"/>
      <c r="NXW74" s="68"/>
      <c r="NXX74" s="68"/>
      <c r="NXY74" s="68"/>
      <c r="NXZ74" s="69"/>
      <c r="NYB74" s="64"/>
      <c r="NYC74" s="67"/>
      <c r="NYD74" s="67"/>
      <c r="NYE74" s="68"/>
      <c r="NYF74" s="68"/>
      <c r="NYG74" s="68"/>
      <c r="NYH74" s="69"/>
      <c r="NYJ74" s="64"/>
      <c r="NYK74" s="67"/>
      <c r="NYL74" s="67"/>
      <c r="NYM74" s="68"/>
      <c r="NYN74" s="68"/>
      <c r="NYO74" s="68"/>
      <c r="NYP74" s="69"/>
      <c r="NYR74" s="64"/>
      <c r="NYS74" s="67"/>
      <c r="NYT74" s="67"/>
      <c r="NYU74" s="68"/>
      <c r="NYV74" s="68"/>
      <c r="NYW74" s="68"/>
      <c r="NYX74" s="69"/>
      <c r="NYZ74" s="64"/>
      <c r="NZA74" s="67"/>
      <c r="NZB74" s="67"/>
      <c r="NZC74" s="68"/>
      <c r="NZD74" s="68"/>
      <c r="NZE74" s="68"/>
      <c r="NZF74" s="69"/>
      <c r="NZH74" s="64"/>
      <c r="NZI74" s="67"/>
      <c r="NZJ74" s="67"/>
      <c r="NZK74" s="68"/>
      <c r="NZL74" s="68"/>
      <c r="NZM74" s="68"/>
      <c r="NZN74" s="69"/>
      <c r="NZP74" s="64"/>
      <c r="NZQ74" s="67"/>
      <c r="NZR74" s="67"/>
      <c r="NZS74" s="68"/>
      <c r="NZT74" s="68"/>
      <c r="NZU74" s="68"/>
      <c r="NZV74" s="69"/>
      <c r="NZX74" s="64"/>
      <c r="NZY74" s="67"/>
      <c r="NZZ74" s="67"/>
      <c r="OAA74" s="68"/>
      <c r="OAB74" s="68"/>
      <c r="OAC74" s="68"/>
      <c r="OAD74" s="69"/>
      <c r="OAF74" s="64"/>
      <c r="OAG74" s="67"/>
      <c r="OAH74" s="67"/>
      <c r="OAI74" s="68"/>
      <c r="OAJ74" s="68"/>
      <c r="OAK74" s="68"/>
      <c r="OAL74" s="69"/>
      <c r="OAN74" s="64"/>
      <c r="OAO74" s="67"/>
      <c r="OAP74" s="67"/>
      <c r="OAQ74" s="68"/>
      <c r="OAR74" s="68"/>
      <c r="OAS74" s="68"/>
      <c r="OAT74" s="69"/>
      <c r="OAV74" s="64"/>
      <c r="OAW74" s="67"/>
      <c r="OAX74" s="67"/>
      <c r="OAY74" s="68"/>
      <c r="OAZ74" s="68"/>
      <c r="OBA74" s="68"/>
      <c r="OBB74" s="69"/>
      <c r="OBD74" s="64"/>
      <c r="OBE74" s="67"/>
      <c r="OBF74" s="67"/>
      <c r="OBG74" s="68"/>
      <c r="OBH74" s="68"/>
      <c r="OBI74" s="68"/>
      <c r="OBJ74" s="69"/>
      <c r="OBL74" s="64"/>
      <c r="OBM74" s="67"/>
      <c r="OBN74" s="67"/>
      <c r="OBO74" s="68"/>
      <c r="OBP74" s="68"/>
      <c r="OBQ74" s="68"/>
      <c r="OBR74" s="69"/>
      <c r="OBT74" s="64"/>
      <c r="OBU74" s="67"/>
      <c r="OBV74" s="67"/>
      <c r="OBW74" s="68"/>
      <c r="OBX74" s="68"/>
      <c r="OBY74" s="68"/>
      <c r="OBZ74" s="69"/>
      <c r="OCB74" s="64"/>
      <c r="OCC74" s="67"/>
      <c r="OCD74" s="67"/>
      <c r="OCE74" s="68"/>
      <c r="OCF74" s="68"/>
      <c r="OCG74" s="68"/>
      <c r="OCH74" s="69"/>
      <c r="OCJ74" s="64"/>
      <c r="OCK74" s="67"/>
      <c r="OCL74" s="67"/>
      <c r="OCM74" s="68"/>
      <c r="OCN74" s="68"/>
      <c r="OCO74" s="68"/>
      <c r="OCP74" s="69"/>
      <c r="OCR74" s="64"/>
      <c r="OCS74" s="67"/>
      <c r="OCT74" s="67"/>
      <c r="OCU74" s="68"/>
      <c r="OCV74" s="68"/>
      <c r="OCW74" s="68"/>
      <c r="OCX74" s="69"/>
      <c r="OCZ74" s="64"/>
      <c r="ODA74" s="67"/>
      <c r="ODB74" s="67"/>
      <c r="ODC74" s="68"/>
      <c r="ODD74" s="68"/>
      <c r="ODE74" s="68"/>
      <c r="ODF74" s="69"/>
      <c r="ODH74" s="64"/>
      <c r="ODI74" s="67"/>
      <c r="ODJ74" s="67"/>
      <c r="ODK74" s="68"/>
      <c r="ODL74" s="68"/>
      <c r="ODM74" s="68"/>
      <c r="ODN74" s="69"/>
      <c r="ODP74" s="64"/>
      <c r="ODQ74" s="67"/>
      <c r="ODR74" s="67"/>
      <c r="ODS74" s="68"/>
      <c r="ODT74" s="68"/>
      <c r="ODU74" s="68"/>
      <c r="ODV74" s="69"/>
      <c r="ODX74" s="64"/>
      <c r="ODY74" s="67"/>
      <c r="ODZ74" s="67"/>
      <c r="OEA74" s="68"/>
      <c r="OEB74" s="68"/>
      <c r="OEC74" s="68"/>
      <c r="OED74" s="69"/>
      <c r="OEF74" s="64"/>
      <c r="OEG74" s="67"/>
      <c r="OEH74" s="67"/>
      <c r="OEI74" s="68"/>
      <c r="OEJ74" s="68"/>
      <c r="OEK74" s="68"/>
      <c r="OEL74" s="69"/>
      <c r="OEN74" s="64"/>
      <c r="OEO74" s="67"/>
      <c r="OEP74" s="67"/>
      <c r="OEQ74" s="68"/>
      <c r="OER74" s="68"/>
      <c r="OES74" s="68"/>
      <c r="OET74" s="69"/>
      <c r="OEV74" s="64"/>
      <c r="OEW74" s="67"/>
      <c r="OEX74" s="67"/>
      <c r="OEY74" s="68"/>
      <c r="OEZ74" s="68"/>
      <c r="OFA74" s="68"/>
      <c r="OFB74" s="69"/>
      <c r="OFD74" s="64"/>
      <c r="OFE74" s="67"/>
      <c r="OFF74" s="67"/>
      <c r="OFG74" s="68"/>
      <c r="OFH74" s="68"/>
      <c r="OFI74" s="68"/>
      <c r="OFJ74" s="69"/>
      <c r="OFL74" s="64"/>
      <c r="OFM74" s="67"/>
      <c r="OFN74" s="67"/>
      <c r="OFO74" s="68"/>
      <c r="OFP74" s="68"/>
      <c r="OFQ74" s="68"/>
      <c r="OFR74" s="69"/>
      <c r="OFT74" s="64"/>
      <c r="OFU74" s="67"/>
      <c r="OFV74" s="67"/>
      <c r="OFW74" s="68"/>
      <c r="OFX74" s="68"/>
      <c r="OFY74" s="68"/>
      <c r="OFZ74" s="69"/>
      <c r="OGB74" s="64"/>
      <c r="OGC74" s="67"/>
      <c r="OGD74" s="67"/>
      <c r="OGE74" s="68"/>
      <c r="OGF74" s="68"/>
      <c r="OGG74" s="68"/>
      <c r="OGH74" s="69"/>
      <c r="OGJ74" s="64"/>
      <c r="OGK74" s="67"/>
      <c r="OGL74" s="67"/>
      <c r="OGM74" s="68"/>
      <c r="OGN74" s="68"/>
      <c r="OGO74" s="68"/>
      <c r="OGP74" s="69"/>
      <c r="OGR74" s="64"/>
      <c r="OGS74" s="67"/>
      <c r="OGT74" s="67"/>
      <c r="OGU74" s="68"/>
      <c r="OGV74" s="68"/>
      <c r="OGW74" s="68"/>
      <c r="OGX74" s="69"/>
      <c r="OGZ74" s="64"/>
      <c r="OHA74" s="67"/>
      <c r="OHB74" s="67"/>
      <c r="OHC74" s="68"/>
      <c r="OHD74" s="68"/>
      <c r="OHE74" s="68"/>
      <c r="OHF74" s="69"/>
      <c r="OHH74" s="64"/>
      <c r="OHI74" s="67"/>
      <c r="OHJ74" s="67"/>
      <c r="OHK74" s="68"/>
      <c r="OHL74" s="68"/>
      <c r="OHM74" s="68"/>
      <c r="OHN74" s="69"/>
      <c r="OHP74" s="64"/>
      <c r="OHQ74" s="67"/>
      <c r="OHR74" s="67"/>
      <c r="OHS74" s="68"/>
      <c r="OHT74" s="68"/>
      <c r="OHU74" s="68"/>
      <c r="OHV74" s="69"/>
      <c r="OHX74" s="64"/>
      <c r="OHY74" s="67"/>
      <c r="OHZ74" s="67"/>
      <c r="OIA74" s="68"/>
      <c r="OIB74" s="68"/>
      <c r="OIC74" s="68"/>
      <c r="OID74" s="69"/>
      <c r="OIF74" s="64"/>
      <c r="OIG74" s="67"/>
      <c r="OIH74" s="67"/>
      <c r="OII74" s="68"/>
      <c r="OIJ74" s="68"/>
      <c r="OIK74" s="68"/>
      <c r="OIL74" s="69"/>
      <c r="OIN74" s="64"/>
      <c r="OIO74" s="67"/>
      <c r="OIP74" s="67"/>
      <c r="OIQ74" s="68"/>
      <c r="OIR74" s="68"/>
      <c r="OIS74" s="68"/>
      <c r="OIT74" s="69"/>
      <c r="OIV74" s="64"/>
      <c r="OIW74" s="67"/>
      <c r="OIX74" s="67"/>
      <c r="OIY74" s="68"/>
      <c r="OIZ74" s="68"/>
      <c r="OJA74" s="68"/>
      <c r="OJB74" s="69"/>
      <c r="OJD74" s="64"/>
      <c r="OJE74" s="67"/>
      <c r="OJF74" s="67"/>
      <c r="OJG74" s="68"/>
      <c r="OJH74" s="68"/>
      <c r="OJI74" s="68"/>
      <c r="OJJ74" s="69"/>
      <c r="OJL74" s="64"/>
      <c r="OJM74" s="67"/>
      <c r="OJN74" s="67"/>
      <c r="OJO74" s="68"/>
      <c r="OJP74" s="68"/>
      <c r="OJQ74" s="68"/>
      <c r="OJR74" s="69"/>
      <c r="OJT74" s="64"/>
      <c r="OJU74" s="67"/>
      <c r="OJV74" s="67"/>
      <c r="OJW74" s="68"/>
      <c r="OJX74" s="68"/>
      <c r="OJY74" s="68"/>
      <c r="OJZ74" s="69"/>
      <c r="OKB74" s="64"/>
      <c r="OKC74" s="67"/>
      <c r="OKD74" s="67"/>
      <c r="OKE74" s="68"/>
      <c r="OKF74" s="68"/>
      <c r="OKG74" s="68"/>
      <c r="OKH74" s="69"/>
      <c r="OKJ74" s="64"/>
      <c r="OKK74" s="67"/>
      <c r="OKL74" s="67"/>
      <c r="OKM74" s="68"/>
      <c r="OKN74" s="68"/>
      <c r="OKO74" s="68"/>
      <c r="OKP74" s="69"/>
      <c r="OKR74" s="64"/>
      <c r="OKS74" s="67"/>
      <c r="OKT74" s="67"/>
      <c r="OKU74" s="68"/>
      <c r="OKV74" s="68"/>
      <c r="OKW74" s="68"/>
      <c r="OKX74" s="69"/>
      <c r="OKZ74" s="64"/>
      <c r="OLA74" s="67"/>
      <c r="OLB74" s="67"/>
      <c r="OLC74" s="68"/>
      <c r="OLD74" s="68"/>
      <c r="OLE74" s="68"/>
      <c r="OLF74" s="69"/>
      <c r="OLH74" s="64"/>
      <c r="OLI74" s="67"/>
      <c r="OLJ74" s="67"/>
      <c r="OLK74" s="68"/>
      <c r="OLL74" s="68"/>
      <c r="OLM74" s="68"/>
      <c r="OLN74" s="69"/>
      <c r="OLP74" s="64"/>
      <c r="OLQ74" s="67"/>
      <c r="OLR74" s="67"/>
      <c r="OLS74" s="68"/>
      <c r="OLT74" s="68"/>
      <c r="OLU74" s="68"/>
      <c r="OLV74" s="69"/>
      <c r="OLX74" s="64"/>
      <c r="OLY74" s="67"/>
      <c r="OLZ74" s="67"/>
      <c r="OMA74" s="68"/>
      <c r="OMB74" s="68"/>
      <c r="OMC74" s="68"/>
      <c r="OMD74" s="69"/>
      <c r="OMF74" s="64"/>
      <c r="OMG74" s="67"/>
      <c r="OMH74" s="67"/>
      <c r="OMI74" s="68"/>
      <c r="OMJ74" s="68"/>
      <c r="OMK74" s="68"/>
      <c r="OML74" s="69"/>
      <c r="OMN74" s="64"/>
      <c r="OMO74" s="67"/>
      <c r="OMP74" s="67"/>
      <c r="OMQ74" s="68"/>
      <c r="OMR74" s="68"/>
      <c r="OMS74" s="68"/>
      <c r="OMT74" s="69"/>
      <c r="OMV74" s="64"/>
      <c r="OMW74" s="67"/>
      <c r="OMX74" s="67"/>
      <c r="OMY74" s="68"/>
      <c r="OMZ74" s="68"/>
      <c r="ONA74" s="68"/>
      <c r="ONB74" s="69"/>
      <c r="OND74" s="64"/>
      <c r="ONE74" s="67"/>
      <c r="ONF74" s="67"/>
      <c r="ONG74" s="68"/>
      <c r="ONH74" s="68"/>
      <c r="ONI74" s="68"/>
      <c r="ONJ74" s="69"/>
      <c r="ONL74" s="64"/>
      <c r="ONM74" s="67"/>
      <c r="ONN74" s="67"/>
      <c r="ONO74" s="68"/>
      <c r="ONP74" s="68"/>
      <c r="ONQ74" s="68"/>
      <c r="ONR74" s="69"/>
      <c r="ONT74" s="64"/>
      <c r="ONU74" s="67"/>
      <c r="ONV74" s="67"/>
      <c r="ONW74" s="68"/>
      <c r="ONX74" s="68"/>
      <c r="ONY74" s="68"/>
      <c r="ONZ74" s="69"/>
      <c r="OOB74" s="64"/>
      <c r="OOC74" s="67"/>
      <c r="OOD74" s="67"/>
      <c r="OOE74" s="68"/>
      <c r="OOF74" s="68"/>
      <c r="OOG74" s="68"/>
      <c r="OOH74" s="69"/>
      <c r="OOJ74" s="64"/>
      <c r="OOK74" s="67"/>
      <c r="OOL74" s="67"/>
      <c r="OOM74" s="68"/>
      <c r="OON74" s="68"/>
      <c r="OOO74" s="68"/>
      <c r="OOP74" s="69"/>
      <c r="OOR74" s="64"/>
      <c r="OOS74" s="67"/>
      <c r="OOT74" s="67"/>
      <c r="OOU74" s="68"/>
      <c r="OOV74" s="68"/>
      <c r="OOW74" s="68"/>
      <c r="OOX74" s="69"/>
      <c r="OOZ74" s="64"/>
      <c r="OPA74" s="67"/>
      <c r="OPB74" s="67"/>
      <c r="OPC74" s="68"/>
      <c r="OPD74" s="68"/>
      <c r="OPE74" s="68"/>
      <c r="OPF74" s="69"/>
      <c r="OPH74" s="64"/>
      <c r="OPI74" s="67"/>
      <c r="OPJ74" s="67"/>
      <c r="OPK74" s="68"/>
      <c r="OPL74" s="68"/>
      <c r="OPM74" s="68"/>
      <c r="OPN74" s="69"/>
      <c r="OPP74" s="64"/>
      <c r="OPQ74" s="67"/>
      <c r="OPR74" s="67"/>
      <c r="OPS74" s="68"/>
      <c r="OPT74" s="68"/>
      <c r="OPU74" s="68"/>
      <c r="OPV74" s="69"/>
      <c r="OPX74" s="64"/>
      <c r="OPY74" s="67"/>
      <c r="OPZ74" s="67"/>
      <c r="OQA74" s="68"/>
      <c r="OQB74" s="68"/>
      <c r="OQC74" s="68"/>
      <c r="OQD74" s="69"/>
      <c r="OQF74" s="64"/>
      <c r="OQG74" s="67"/>
      <c r="OQH74" s="67"/>
      <c r="OQI74" s="68"/>
      <c r="OQJ74" s="68"/>
      <c r="OQK74" s="68"/>
      <c r="OQL74" s="69"/>
      <c r="OQN74" s="64"/>
      <c r="OQO74" s="67"/>
      <c r="OQP74" s="67"/>
      <c r="OQQ74" s="68"/>
      <c r="OQR74" s="68"/>
      <c r="OQS74" s="68"/>
      <c r="OQT74" s="69"/>
      <c r="OQV74" s="64"/>
      <c r="OQW74" s="67"/>
      <c r="OQX74" s="67"/>
      <c r="OQY74" s="68"/>
      <c r="OQZ74" s="68"/>
      <c r="ORA74" s="68"/>
      <c r="ORB74" s="69"/>
      <c r="ORD74" s="64"/>
      <c r="ORE74" s="67"/>
      <c r="ORF74" s="67"/>
      <c r="ORG74" s="68"/>
      <c r="ORH74" s="68"/>
      <c r="ORI74" s="68"/>
      <c r="ORJ74" s="69"/>
      <c r="ORL74" s="64"/>
      <c r="ORM74" s="67"/>
      <c r="ORN74" s="67"/>
      <c r="ORO74" s="68"/>
      <c r="ORP74" s="68"/>
      <c r="ORQ74" s="68"/>
      <c r="ORR74" s="69"/>
      <c r="ORT74" s="64"/>
      <c r="ORU74" s="67"/>
      <c r="ORV74" s="67"/>
      <c r="ORW74" s="68"/>
      <c r="ORX74" s="68"/>
      <c r="ORY74" s="68"/>
      <c r="ORZ74" s="69"/>
      <c r="OSB74" s="64"/>
      <c r="OSC74" s="67"/>
      <c r="OSD74" s="67"/>
      <c r="OSE74" s="68"/>
      <c r="OSF74" s="68"/>
      <c r="OSG74" s="68"/>
      <c r="OSH74" s="69"/>
      <c r="OSJ74" s="64"/>
      <c r="OSK74" s="67"/>
      <c r="OSL74" s="67"/>
      <c r="OSM74" s="68"/>
      <c r="OSN74" s="68"/>
      <c r="OSO74" s="68"/>
      <c r="OSP74" s="69"/>
      <c r="OSR74" s="64"/>
      <c r="OSS74" s="67"/>
      <c r="OST74" s="67"/>
      <c r="OSU74" s="68"/>
      <c r="OSV74" s="68"/>
      <c r="OSW74" s="68"/>
      <c r="OSX74" s="69"/>
      <c r="OSZ74" s="64"/>
      <c r="OTA74" s="67"/>
      <c r="OTB74" s="67"/>
      <c r="OTC74" s="68"/>
      <c r="OTD74" s="68"/>
      <c r="OTE74" s="68"/>
      <c r="OTF74" s="69"/>
      <c r="OTH74" s="64"/>
      <c r="OTI74" s="67"/>
      <c r="OTJ74" s="67"/>
      <c r="OTK74" s="68"/>
      <c r="OTL74" s="68"/>
      <c r="OTM74" s="68"/>
      <c r="OTN74" s="69"/>
      <c r="OTP74" s="64"/>
      <c r="OTQ74" s="67"/>
      <c r="OTR74" s="67"/>
      <c r="OTS74" s="68"/>
      <c r="OTT74" s="68"/>
      <c r="OTU74" s="68"/>
      <c r="OTV74" s="69"/>
      <c r="OTX74" s="64"/>
      <c r="OTY74" s="67"/>
      <c r="OTZ74" s="67"/>
      <c r="OUA74" s="68"/>
      <c r="OUB74" s="68"/>
      <c r="OUC74" s="68"/>
      <c r="OUD74" s="69"/>
      <c r="OUF74" s="64"/>
      <c r="OUG74" s="67"/>
      <c r="OUH74" s="67"/>
      <c r="OUI74" s="68"/>
      <c r="OUJ74" s="68"/>
      <c r="OUK74" s="68"/>
      <c r="OUL74" s="69"/>
      <c r="OUN74" s="64"/>
      <c r="OUO74" s="67"/>
      <c r="OUP74" s="67"/>
      <c r="OUQ74" s="68"/>
      <c r="OUR74" s="68"/>
      <c r="OUS74" s="68"/>
      <c r="OUT74" s="69"/>
      <c r="OUV74" s="64"/>
      <c r="OUW74" s="67"/>
      <c r="OUX74" s="67"/>
      <c r="OUY74" s="68"/>
      <c r="OUZ74" s="68"/>
      <c r="OVA74" s="68"/>
      <c r="OVB74" s="69"/>
      <c r="OVD74" s="64"/>
      <c r="OVE74" s="67"/>
      <c r="OVF74" s="67"/>
      <c r="OVG74" s="68"/>
      <c r="OVH74" s="68"/>
      <c r="OVI74" s="68"/>
      <c r="OVJ74" s="69"/>
      <c r="OVL74" s="64"/>
      <c r="OVM74" s="67"/>
      <c r="OVN74" s="67"/>
      <c r="OVO74" s="68"/>
      <c r="OVP74" s="68"/>
      <c r="OVQ74" s="68"/>
      <c r="OVR74" s="69"/>
      <c r="OVT74" s="64"/>
      <c r="OVU74" s="67"/>
      <c r="OVV74" s="67"/>
      <c r="OVW74" s="68"/>
      <c r="OVX74" s="68"/>
      <c r="OVY74" s="68"/>
      <c r="OVZ74" s="69"/>
      <c r="OWB74" s="64"/>
      <c r="OWC74" s="67"/>
      <c r="OWD74" s="67"/>
      <c r="OWE74" s="68"/>
      <c r="OWF74" s="68"/>
      <c r="OWG74" s="68"/>
      <c r="OWH74" s="69"/>
      <c r="OWJ74" s="64"/>
      <c r="OWK74" s="67"/>
      <c r="OWL74" s="67"/>
      <c r="OWM74" s="68"/>
      <c r="OWN74" s="68"/>
      <c r="OWO74" s="68"/>
      <c r="OWP74" s="69"/>
      <c r="OWR74" s="64"/>
      <c r="OWS74" s="67"/>
      <c r="OWT74" s="67"/>
      <c r="OWU74" s="68"/>
      <c r="OWV74" s="68"/>
      <c r="OWW74" s="68"/>
      <c r="OWX74" s="69"/>
      <c r="OWZ74" s="64"/>
      <c r="OXA74" s="67"/>
      <c r="OXB74" s="67"/>
      <c r="OXC74" s="68"/>
      <c r="OXD74" s="68"/>
      <c r="OXE74" s="68"/>
      <c r="OXF74" s="69"/>
      <c r="OXH74" s="64"/>
      <c r="OXI74" s="67"/>
      <c r="OXJ74" s="67"/>
      <c r="OXK74" s="68"/>
      <c r="OXL74" s="68"/>
      <c r="OXM74" s="68"/>
      <c r="OXN74" s="69"/>
      <c r="OXP74" s="64"/>
      <c r="OXQ74" s="67"/>
      <c r="OXR74" s="67"/>
      <c r="OXS74" s="68"/>
      <c r="OXT74" s="68"/>
      <c r="OXU74" s="68"/>
      <c r="OXV74" s="69"/>
      <c r="OXX74" s="64"/>
      <c r="OXY74" s="67"/>
      <c r="OXZ74" s="67"/>
      <c r="OYA74" s="68"/>
      <c r="OYB74" s="68"/>
      <c r="OYC74" s="68"/>
      <c r="OYD74" s="69"/>
      <c r="OYF74" s="64"/>
      <c r="OYG74" s="67"/>
      <c r="OYH74" s="67"/>
      <c r="OYI74" s="68"/>
      <c r="OYJ74" s="68"/>
      <c r="OYK74" s="68"/>
      <c r="OYL74" s="69"/>
      <c r="OYN74" s="64"/>
      <c r="OYO74" s="67"/>
      <c r="OYP74" s="67"/>
      <c r="OYQ74" s="68"/>
      <c r="OYR74" s="68"/>
      <c r="OYS74" s="68"/>
      <c r="OYT74" s="69"/>
      <c r="OYV74" s="64"/>
      <c r="OYW74" s="67"/>
      <c r="OYX74" s="67"/>
      <c r="OYY74" s="68"/>
      <c r="OYZ74" s="68"/>
      <c r="OZA74" s="68"/>
      <c r="OZB74" s="69"/>
      <c r="OZD74" s="64"/>
      <c r="OZE74" s="67"/>
      <c r="OZF74" s="67"/>
      <c r="OZG74" s="68"/>
      <c r="OZH74" s="68"/>
      <c r="OZI74" s="68"/>
      <c r="OZJ74" s="69"/>
      <c r="OZL74" s="64"/>
      <c r="OZM74" s="67"/>
      <c r="OZN74" s="67"/>
      <c r="OZO74" s="68"/>
      <c r="OZP74" s="68"/>
      <c r="OZQ74" s="68"/>
      <c r="OZR74" s="69"/>
      <c r="OZT74" s="64"/>
      <c r="OZU74" s="67"/>
      <c r="OZV74" s="67"/>
      <c r="OZW74" s="68"/>
      <c r="OZX74" s="68"/>
      <c r="OZY74" s="68"/>
      <c r="OZZ74" s="69"/>
      <c r="PAB74" s="64"/>
      <c r="PAC74" s="67"/>
      <c r="PAD74" s="67"/>
      <c r="PAE74" s="68"/>
      <c r="PAF74" s="68"/>
      <c r="PAG74" s="68"/>
      <c r="PAH74" s="69"/>
      <c r="PAJ74" s="64"/>
      <c r="PAK74" s="67"/>
      <c r="PAL74" s="67"/>
      <c r="PAM74" s="68"/>
      <c r="PAN74" s="68"/>
      <c r="PAO74" s="68"/>
      <c r="PAP74" s="69"/>
      <c r="PAR74" s="64"/>
      <c r="PAS74" s="67"/>
      <c r="PAT74" s="67"/>
      <c r="PAU74" s="68"/>
      <c r="PAV74" s="68"/>
      <c r="PAW74" s="68"/>
      <c r="PAX74" s="69"/>
      <c r="PAZ74" s="64"/>
      <c r="PBA74" s="67"/>
      <c r="PBB74" s="67"/>
      <c r="PBC74" s="68"/>
      <c r="PBD74" s="68"/>
      <c r="PBE74" s="68"/>
      <c r="PBF74" s="69"/>
      <c r="PBH74" s="64"/>
      <c r="PBI74" s="67"/>
      <c r="PBJ74" s="67"/>
      <c r="PBK74" s="68"/>
      <c r="PBL74" s="68"/>
      <c r="PBM74" s="68"/>
      <c r="PBN74" s="69"/>
      <c r="PBP74" s="64"/>
      <c r="PBQ74" s="67"/>
      <c r="PBR74" s="67"/>
      <c r="PBS74" s="68"/>
      <c r="PBT74" s="68"/>
      <c r="PBU74" s="68"/>
      <c r="PBV74" s="69"/>
      <c r="PBX74" s="64"/>
      <c r="PBY74" s="67"/>
      <c r="PBZ74" s="67"/>
      <c r="PCA74" s="68"/>
      <c r="PCB74" s="68"/>
      <c r="PCC74" s="68"/>
      <c r="PCD74" s="69"/>
      <c r="PCF74" s="64"/>
      <c r="PCG74" s="67"/>
      <c r="PCH74" s="67"/>
      <c r="PCI74" s="68"/>
      <c r="PCJ74" s="68"/>
      <c r="PCK74" s="68"/>
      <c r="PCL74" s="69"/>
      <c r="PCN74" s="64"/>
      <c r="PCO74" s="67"/>
      <c r="PCP74" s="67"/>
      <c r="PCQ74" s="68"/>
      <c r="PCR74" s="68"/>
      <c r="PCS74" s="68"/>
      <c r="PCT74" s="69"/>
      <c r="PCV74" s="64"/>
      <c r="PCW74" s="67"/>
      <c r="PCX74" s="67"/>
      <c r="PCY74" s="68"/>
      <c r="PCZ74" s="68"/>
      <c r="PDA74" s="68"/>
      <c r="PDB74" s="69"/>
      <c r="PDD74" s="64"/>
      <c r="PDE74" s="67"/>
      <c r="PDF74" s="67"/>
      <c r="PDG74" s="68"/>
      <c r="PDH74" s="68"/>
      <c r="PDI74" s="68"/>
      <c r="PDJ74" s="69"/>
      <c r="PDL74" s="64"/>
      <c r="PDM74" s="67"/>
      <c r="PDN74" s="67"/>
      <c r="PDO74" s="68"/>
      <c r="PDP74" s="68"/>
      <c r="PDQ74" s="68"/>
      <c r="PDR74" s="69"/>
      <c r="PDT74" s="64"/>
      <c r="PDU74" s="67"/>
      <c r="PDV74" s="67"/>
      <c r="PDW74" s="68"/>
      <c r="PDX74" s="68"/>
      <c r="PDY74" s="68"/>
      <c r="PDZ74" s="69"/>
      <c r="PEB74" s="64"/>
      <c r="PEC74" s="67"/>
      <c r="PED74" s="67"/>
      <c r="PEE74" s="68"/>
      <c r="PEF74" s="68"/>
      <c r="PEG74" s="68"/>
      <c r="PEH74" s="69"/>
      <c r="PEJ74" s="64"/>
      <c r="PEK74" s="67"/>
      <c r="PEL74" s="67"/>
      <c r="PEM74" s="68"/>
      <c r="PEN74" s="68"/>
      <c r="PEO74" s="68"/>
      <c r="PEP74" s="69"/>
      <c r="PER74" s="64"/>
      <c r="PES74" s="67"/>
      <c r="PET74" s="67"/>
      <c r="PEU74" s="68"/>
      <c r="PEV74" s="68"/>
      <c r="PEW74" s="68"/>
      <c r="PEX74" s="69"/>
      <c r="PEZ74" s="64"/>
      <c r="PFA74" s="67"/>
      <c r="PFB74" s="67"/>
      <c r="PFC74" s="68"/>
      <c r="PFD74" s="68"/>
      <c r="PFE74" s="68"/>
      <c r="PFF74" s="69"/>
      <c r="PFH74" s="64"/>
      <c r="PFI74" s="67"/>
      <c r="PFJ74" s="67"/>
      <c r="PFK74" s="68"/>
      <c r="PFL74" s="68"/>
      <c r="PFM74" s="68"/>
      <c r="PFN74" s="69"/>
      <c r="PFP74" s="64"/>
      <c r="PFQ74" s="67"/>
      <c r="PFR74" s="67"/>
      <c r="PFS74" s="68"/>
      <c r="PFT74" s="68"/>
      <c r="PFU74" s="68"/>
      <c r="PFV74" s="69"/>
      <c r="PFX74" s="64"/>
      <c r="PFY74" s="67"/>
      <c r="PFZ74" s="67"/>
      <c r="PGA74" s="68"/>
      <c r="PGB74" s="68"/>
      <c r="PGC74" s="68"/>
      <c r="PGD74" s="69"/>
      <c r="PGF74" s="64"/>
      <c r="PGG74" s="67"/>
      <c r="PGH74" s="67"/>
      <c r="PGI74" s="68"/>
      <c r="PGJ74" s="68"/>
      <c r="PGK74" s="68"/>
      <c r="PGL74" s="69"/>
      <c r="PGN74" s="64"/>
      <c r="PGO74" s="67"/>
      <c r="PGP74" s="67"/>
      <c r="PGQ74" s="68"/>
      <c r="PGR74" s="68"/>
      <c r="PGS74" s="68"/>
      <c r="PGT74" s="69"/>
      <c r="PGV74" s="64"/>
      <c r="PGW74" s="67"/>
      <c r="PGX74" s="67"/>
      <c r="PGY74" s="68"/>
      <c r="PGZ74" s="68"/>
      <c r="PHA74" s="68"/>
      <c r="PHB74" s="69"/>
      <c r="PHD74" s="64"/>
      <c r="PHE74" s="67"/>
      <c r="PHF74" s="67"/>
      <c r="PHG74" s="68"/>
      <c r="PHH74" s="68"/>
      <c r="PHI74" s="68"/>
      <c r="PHJ74" s="69"/>
      <c r="PHL74" s="64"/>
      <c r="PHM74" s="67"/>
      <c r="PHN74" s="67"/>
      <c r="PHO74" s="68"/>
      <c r="PHP74" s="68"/>
      <c r="PHQ74" s="68"/>
      <c r="PHR74" s="69"/>
      <c r="PHT74" s="64"/>
      <c r="PHU74" s="67"/>
      <c r="PHV74" s="67"/>
      <c r="PHW74" s="68"/>
      <c r="PHX74" s="68"/>
      <c r="PHY74" s="68"/>
      <c r="PHZ74" s="69"/>
      <c r="PIB74" s="64"/>
      <c r="PIC74" s="67"/>
      <c r="PID74" s="67"/>
      <c r="PIE74" s="68"/>
      <c r="PIF74" s="68"/>
      <c r="PIG74" s="68"/>
      <c r="PIH74" s="69"/>
      <c r="PIJ74" s="64"/>
      <c r="PIK74" s="67"/>
      <c r="PIL74" s="67"/>
      <c r="PIM74" s="68"/>
      <c r="PIN74" s="68"/>
      <c r="PIO74" s="68"/>
      <c r="PIP74" s="69"/>
      <c r="PIR74" s="64"/>
      <c r="PIS74" s="67"/>
      <c r="PIT74" s="67"/>
      <c r="PIU74" s="68"/>
      <c r="PIV74" s="68"/>
      <c r="PIW74" s="68"/>
      <c r="PIX74" s="69"/>
      <c r="PIZ74" s="64"/>
      <c r="PJA74" s="67"/>
      <c r="PJB74" s="67"/>
      <c r="PJC74" s="68"/>
      <c r="PJD74" s="68"/>
      <c r="PJE74" s="68"/>
      <c r="PJF74" s="69"/>
      <c r="PJH74" s="64"/>
      <c r="PJI74" s="67"/>
      <c r="PJJ74" s="67"/>
      <c r="PJK74" s="68"/>
      <c r="PJL74" s="68"/>
      <c r="PJM74" s="68"/>
      <c r="PJN74" s="69"/>
      <c r="PJP74" s="64"/>
      <c r="PJQ74" s="67"/>
      <c r="PJR74" s="67"/>
      <c r="PJS74" s="68"/>
      <c r="PJT74" s="68"/>
      <c r="PJU74" s="68"/>
      <c r="PJV74" s="69"/>
      <c r="PJX74" s="64"/>
      <c r="PJY74" s="67"/>
      <c r="PJZ74" s="67"/>
      <c r="PKA74" s="68"/>
      <c r="PKB74" s="68"/>
      <c r="PKC74" s="68"/>
      <c r="PKD74" s="69"/>
      <c r="PKF74" s="64"/>
      <c r="PKG74" s="67"/>
      <c r="PKH74" s="67"/>
      <c r="PKI74" s="68"/>
      <c r="PKJ74" s="68"/>
      <c r="PKK74" s="68"/>
      <c r="PKL74" s="69"/>
      <c r="PKN74" s="64"/>
      <c r="PKO74" s="67"/>
      <c r="PKP74" s="67"/>
      <c r="PKQ74" s="68"/>
      <c r="PKR74" s="68"/>
      <c r="PKS74" s="68"/>
      <c r="PKT74" s="69"/>
      <c r="PKV74" s="64"/>
      <c r="PKW74" s="67"/>
      <c r="PKX74" s="67"/>
      <c r="PKY74" s="68"/>
      <c r="PKZ74" s="68"/>
      <c r="PLA74" s="68"/>
      <c r="PLB74" s="69"/>
      <c r="PLD74" s="64"/>
      <c r="PLE74" s="67"/>
      <c r="PLF74" s="67"/>
      <c r="PLG74" s="68"/>
      <c r="PLH74" s="68"/>
      <c r="PLI74" s="68"/>
      <c r="PLJ74" s="69"/>
      <c r="PLL74" s="64"/>
      <c r="PLM74" s="67"/>
      <c r="PLN74" s="67"/>
      <c r="PLO74" s="68"/>
      <c r="PLP74" s="68"/>
      <c r="PLQ74" s="68"/>
      <c r="PLR74" s="69"/>
      <c r="PLT74" s="64"/>
      <c r="PLU74" s="67"/>
      <c r="PLV74" s="67"/>
      <c r="PLW74" s="68"/>
      <c r="PLX74" s="68"/>
      <c r="PLY74" s="68"/>
      <c r="PLZ74" s="69"/>
      <c r="PMB74" s="64"/>
      <c r="PMC74" s="67"/>
      <c r="PMD74" s="67"/>
      <c r="PME74" s="68"/>
      <c r="PMF74" s="68"/>
      <c r="PMG74" s="68"/>
      <c r="PMH74" s="69"/>
      <c r="PMJ74" s="64"/>
      <c r="PMK74" s="67"/>
      <c r="PML74" s="67"/>
      <c r="PMM74" s="68"/>
      <c r="PMN74" s="68"/>
      <c r="PMO74" s="68"/>
      <c r="PMP74" s="69"/>
      <c r="PMR74" s="64"/>
      <c r="PMS74" s="67"/>
      <c r="PMT74" s="67"/>
      <c r="PMU74" s="68"/>
      <c r="PMV74" s="68"/>
      <c r="PMW74" s="68"/>
      <c r="PMX74" s="69"/>
      <c r="PMZ74" s="64"/>
      <c r="PNA74" s="67"/>
      <c r="PNB74" s="67"/>
      <c r="PNC74" s="68"/>
      <c r="PND74" s="68"/>
      <c r="PNE74" s="68"/>
      <c r="PNF74" s="69"/>
      <c r="PNH74" s="64"/>
      <c r="PNI74" s="67"/>
      <c r="PNJ74" s="67"/>
      <c r="PNK74" s="68"/>
      <c r="PNL74" s="68"/>
      <c r="PNM74" s="68"/>
      <c r="PNN74" s="69"/>
      <c r="PNP74" s="64"/>
      <c r="PNQ74" s="67"/>
      <c r="PNR74" s="67"/>
      <c r="PNS74" s="68"/>
      <c r="PNT74" s="68"/>
      <c r="PNU74" s="68"/>
      <c r="PNV74" s="69"/>
      <c r="PNX74" s="64"/>
      <c r="PNY74" s="67"/>
      <c r="PNZ74" s="67"/>
      <c r="POA74" s="68"/>
      <c r="POB74" s="68"/>
      <c r="POC74" s="68"/>
      <c r="POD74" s="69"/>
      <c r="POF74" s="64"/>
      <c r="POG74" s="67"/>
      <c r="POH74" s="67"/>
      <c r="POI74" s="68"/>
      <c r="POJ74" s="68"/>
      <c r="POK74" s="68"/>
      <c r="POL74" s="69"/>
      <c r="PON74" s="64"/>
      <c r="POO74" s="67"/>
      <c r="POP74" s="67"/>
      <c r="POQ74" s="68"/>
      <c r="POR74" s="68"/>
      <c r="POS74" s="68"/>
      <c r="POT74" s="69"/>
      <c r="POV74" s="64"/>
      <c r="POW74" s="67"/>
      <c r="POX74" s="67"/>
      <c r="POY74" s="68"/>
      <c r="POZ74" s="68"/>
      <c r="PPA74" s="68"/>
      <c r="PPB74" s="69"/>
      <c r="PPD74" s="64"/>
      <c r="PPE74" s="67"/>
      <c r="PPF74" s="67"/>
      <c r="PPG74" s="68"/>
      <c r="PPH74" s="68"/>
      <c r="PPI74" s="68"/>
      <c r="PPJ74" s="69"/>
      <c r="PPL74" s="64"/>
      <c r="PPM74" s="67"/>
      <c r="PPN74" s="67"/>
      <c r="PPO74" s="68"/>
      <c r="PPP74" s="68"/>
      <c r="PPQ74" s="68"/>
      <c r="PPR74" s="69"/>
      <c r="PPT74" s="64"/>
      <c r="PPU74" s="67"/>
      <c r="PPV74" s="67"/>
      <c r="PPW74" s="68"/>
      <c r="PPX74" s="68"/>
      <c r="PPY74" s="68"/>
      <c r="PPZ74" s="69"/>
      <c r="PQB74" s="64"/>
      <c r="PQC74" s="67"/>
      <c r="PQD74" s="67"/>
      <c r="PQE74" s="68"/>
      <c r="PQF74" s="68"/>
      <c r="PQG74" s="68"/>
      <c r="PQH74" s="69"/>
      <c r="PQJ74" s="64"/>
      <c r="PQK74" s="67"/>
      <c r="PQL74" s="67"/>
      <c r="PQM74" s="68"/>
      <c r="PQN74" s="68"/>
      <c r="PQO74" s="68"/>
      <c r="PQP74" s="69"/>
      <c r="PQR74" s="64"/>
      <c r="PQS74" s="67"/>
      <c r="PQT74" s="67"/>
      <c r="PQU74" s="68"/>
      <c r="PQV74" s="68"/>
      <c r="PQW74" s="68"/>
      <c r="PQX74" s="69"/>
      <c r="PQZ74" s="64"/>
      <c r="PRA74" s="67"/>
      <c r="PRB74" s="67"/>
      <c r="PRC74" s="68"/>
      <c r="PRD74" s="68"/>
      <c r="PRE74" s="68"/>
      <c r="PRF74" s="69"/>
      <c r="PRH74" s="64"/>
      <c r="PRI74" s="67"/>
      <c r="PRJ74" s="67"/>
      <c r="PRK74" s="68"/>
      <c r="PRL74" s="68"/>
      <c r="PRM74" s="68"/>
      <c r="PRN74" s="69"/>
      <c r="PRP74" s="64"/>
      <c r="PRQ74" s="67"/>
      <c r="PRR74" s="67"/>
      <c r="PRS74" s="68"/>
      <c r="PRT74" s="68"/>
      <c r="PRU74" s="68"/>
      <c r="PRV74" s="69"/>
      <c r="PRX74" s="64"/>
      <c r="PRY74" s="67"/>
      <c r="PRZ74" s="67"/>
      <c r="PSA74" s="68"/>
      <c r="PSB74" s="68"/>
      <c r="PSC74" s="68"/>
      <c r="PSD74" s="69"/>
      <c r="PSF74" s="64"/>
      <c r="PSG74" s="67"/>
      <c r="PSH74" s="67"/>
      <c r="PSI74" s="68"/>
      <c r="PSJ74" s="68"/>
      <c r="PSK74" s="68"/>
      <c r="PSL74" s="69"/>
      <c r="PSN74" s="64"/>
      <c r="PSO74" s="67"/>
      <c r="PSP74" s="67"/>
      <c r="PSQ74" s="68"/>
      <c r="PSR74" s="68"/>
      <c r="PSS74" s="68"/>
      <c r="PST74" s="69"/>
      <c r="PSV74" s="64"/>
      <c r="PSW74" s="67"/>
      <c r="PSX74" s="67"/>
      <c r="PSY74" s="68"/>
      <c r="PSZ74" s="68"/>
      <c r="PTA74" s="68"/>
      <c r="PTB74" s="69"/>
      <c r="PTD74" s="64"/>
      <c r="PTE74" s="67"/>
      <c r="PTF74" s="67"/>
      <c r="PTG74" s="68"/>
      <c r="PTH74" s="68"/>
      <c r="PTI74" s="68"/>
      <c r="PTJ74" s="69"/>
      <c r="PTL74" s="64"/>
      <c r="PTM74" s="67"/>
      <c r="PTN74" s="67"/>
      <c r="PTO74" s="68"/>
      <c r="PTP74" s="68"/>
      <c r="PTQ74" s="68"/>
      <c r="PTR74" s="69"/>
      <c r="PTT74" s="64"/>
      <c r="PTU74" s="67"/>
      <c r="PTV74" s="67"/>
      <c r="PTW74" s="68"/>
      <c r="PTX74" s="68"/>
      <c r="PTY74" s="68"/>
      <c r="PTZ74" s="69"/>
      <c r="PUB74" s="64"/>
      <c r="PUC74" s="67"/>
      <c r="PUD74" s="67"/>
      <c r="PUE74" s="68"/>
      <c r="PUF74" s="68"/>
      <c r="PUG74" s="68"/>
      <c r="PUH74" s="69"/>
      <c r="PUJ74" s="64"/>
      <c r="PUK74" s="67"/>
      <c r="PUL74" s="67"/>
      <c r="PUM74" s="68"/>
      <c r="PUN74" s="68"/>
      <c r="PUO74" s="68"/>
      <c r="PUP74" s="69"/>
      <c r="PUR74" s="64"/>
      <c r="PUS74" s="67"/>
      <c r="PUT74" s="67"/>
      <c r="PUU74" s="68"/>
      <c r="PUV74" s="68"/>
      <c r="PUW74" s="68"/>
      <c r="PUX74" s="69"/>
      <c r="PUZ74" s="64"/>
      <c r="PVA74" s="67"/>
      <c r="PVB74" s="67"/>
      <c r="PVC74" s="68"/>
      <c r="PVD74" s="68"/>
      <c r="PVE74" s="68"/>
      <c r="PVF74" s="69"/>
      <c r="PVH74" s="64"/>
      <c r="PVI74" s="67"/>
      <c r="PVJ74" s="67"/>
      <c r="PVK74" s="68"/>
      <c r="PVL74" s="68"/>
      <c r="PVM74" s="68"/>
      <c r="PVN74" s="69"/>
      <c r="PVP74" s="64"/>
      <c r="PVQ74" s="67"/>
      <c r="PVR74" s="67"/>
      <c r="PVS74" s="68"/>
      <c r="PVT74" s="68"/>
      <c r="PVU74" s="68"/>
      <c r="PVV74" s="69"/>
      <c r="PVX74" s="64"/>
      <c r="PVY74" s="67"/>
      <c r="PVZ74" s="67"/>
      <c r="PWA74" s="68"/>
      <c r="PWB74" s="68"/>
      <c r="PWC74" s="68"/>
      <c r="PWD74" s="69"/>
      <c r="PWF74" s="64"/>
      <c r="PWG74" s="67"/>
      <c r="PWH74" s="67"/>
      <c r="PWI74" s="68"/>
      <c r="PWJ74" s="68"/>
      <c r="PWK74" s="68"/>
      <c r="PWL74" s="69"/>
      <c r="PWN74" s="64"/>
      <c r="PWO74" s="67"/>
      <c r="PWP74" s="67"/>
      <c r="PWQ74" s="68"/>
      <c r="PWR74" s="68"/>
      <c r="PWS74" s="68"/>
      <c r="PWT74" s="69"/>
      <c r="PWV74" s="64"/>
      <c r="PWW74" s="67"/>
      <c r="PWX74" s="67"/>
      <c r="PWY74" s="68"/>
      <c r="PWZ74" s="68"/>
      <c r="PXA74" s="68"/>
      <c r="PXB74" s="69"/>
      <c r="PXD74" s="64"/>
      <c r="PXE74" s="67"/>
      <c r="PXF74" s="67"/>
      <c r="PXG74" s="68"/>
      <c r="PXH74" s="68"/>
      <c r="PXI74" s="68"/>
      <c r="PXJ74" s="69"/>
      <c r="PXL74" s="64"/>
      <c r="PXM74" s="67"/>
      <c r="PXN74" s="67"/>
      <c r="PXO74" s="68"/>
      <c r="PXP74" s="68"/>
      <c r="PXQ74" s="68"/>
      <c r="PXR74" s="69"/>
      <c r="PXT74" s="64"/>
      <c r="PXU74" s="67"/>
      <c r="PXV74" s="67"/>
      <c r="PXW74" s="68"/>
      <c r="PXX74" s="68"/>
      <c r="PXY74" s="68"/>
      <c r="PXZ74" s="69"/>
      <c r="PYB74" s="64"/>
      <c r="PYC74" s="67"/>
      <c r="PYD74" s="67"/>
      <c r="PYE74" s="68"/>
      <c r="PYF74" s="68"/>
      <c r="PYG74" s="68"/>
      <c r="PYH74" s="69"/>
      <c r="PYJ74" s="64"/>
      <c r="PYK74" s="67"/>
      <c r="PYL74" s="67"/>
      <c r="PYM74" s="68"/>
      <c r="PYN74" s="68"/>
      <c r="PYO74" s="68"/>
      <c r="PYP74" s="69"/>
      <c r="PYR74" s="64"/>
      <c r="PYS74" s="67"/>
      <c r="PYT74" s="67"/>
      <c r="PYU74" s="68"/>
      <c r="PYV74" s="68"/>
      <c r="PYW74" s="68"/>
      <c r="PYX74" s="69"/>
      <c r="PYZ74" s="64"/>
      <c r="PZA74" s="67"/>
      <c r="PZB74" s="67"/>
      <c r="PZC74" s="68"/>
      <c r="PZD74" s="68"/>
      <c r="PZE74" s="68"/>
      <c r="PZF74" s="69"/>
      <c r="PZH74" s="64"/>
      <c r="PZI74" s="67"/>
      <c r="PZJ74" s="67"/>
      <c r="PZK74" s="68"/>
      <c r="PZL74" s="68"/>
      <c r="PZM74" s="68"/>
      <c r="PZN74" s="69"/>
      <c r="PZP74" s="64"/>
      <c r="PZQ74" s="67"/>
      <c r="PZR74" s="67"/>
      <c r="PZS74" s="68"/>
      <c r="PZT74" s="68"/>
      <c r="PZU74" s="68"/>
      <c r="PZV74" s="69"/>
      <c r="PZX74" s="64"/>
      <c r="PZY74" s="67"/>
      <c r="PZZ74" s="67"/>
      <c r="QAA74" s="68"/>
      <c r="QAB74" s="68"/>
      <c r="QAC74" s="68"/>
      <c r="QAD74" s="69"/>
      <c r="QAF74" s="64"/>
      <c r="QAG74" s="67"/>
      <c r="QAH74" s="67"/>
      <c r="QAI74" s="68"/>
      <c r="QAJ74" s="68"/>
      <c r="QAK74" s="68"/>
      <c r="QAL74" s="69"/>
      <c r="QAN74" s="64"/>
      <c r="QAO74" s="67"/>
      <c r="QAP74" s="67"/>
      <c r="QAQ74" s="68"/>
      <c r="QAR74" s="68"/>
      <c r="QAS74" s="68"/>
      <c r="QAT74" s="69"/>
      <c r="QAV74" s="64"/>
      <c r="QAW74" s="67"/>
      <c r="QAX74" s="67"/>
      <c r="QAY74" s="68"/>
      <c r="QAZ74" s="68"/>
      <c r="QBA74" s="68"/>
      <c r="QBB74" s="69"/>
      <c r="QBD74" s="64"/>
      <c r="QBE74" s="67"/>
      <c r="QBF74" s="67"/>
      <c r="QBG74" s="68"/>
      <c r="QBH74" s="68"/>
      <c r="QBI74" s="68"/>
      <c r="QBJ74" s="69"/>
      <c r="QBL74" s="64"/>
      <c r="QBM74" s="67"/>
      <c r="QBN74" s="67"/>
      <c r="QBO74" s="68"/>
      <c r="QBP74" s="68"/>
      <c r="QBQ74" s="68"/>
      <c r="QBR74" s="69"/>
      <c r="QBT74" s="64"/>
      <c r="QBU74" s="67"/>
      <c r="QBV74" s="67"/>
      <c r="QBW74" s="68"/>
      <c r="QBX74" s="68"/>
      <c r="QBY74" s="68"/>
      <c r="QBZ74" s="69"/>
      <c r="QCB74" s="64"/>
      <c r="QCC74" s="67"/>
      <c r="QCD74" s="67"/>
      <c r="QCE74" s="68"/>
      <c r="QCF74" s="68"/>
      <c r="QCG74" s="68"/>
      <c r="QCH74" s="69"/>
      <c r="QCJ74" s="64"/>
      <c r="QCK74" s="67"/>
      <c r="QCL74" s="67"/>
      <c r="QCM74" s="68"/>
      <c r="QCN74" s="68"/>
      <c r="QCO74" s="68"/>
      <c r="QCP74" s="69"/>
      <c r="QCR74" s="64"/>
      <c r="QCS74" s="67"/>
      <c r="QCT74" s="67"/>
      <c r="QCU74" s="68"/>
      <c r="QCV74" s="68"/>
      <c r="QCW74" s="68"/>
      <c r="QCX74" s="69"/>
      <c r="QCZ74" s="64"/>
      <c r="QDA74" s="67"/>
      <c r="QDB74" s="67"/>
      <c r="QDC74" s="68"/>
      <c r="QDD74" s="68"/>
      <c r="QDE74" s="68"/>
      <c r="QDF74" s="69"/>
      <c r="QDH74" s="64"/>
      <c r="QDI74" s="67"/>
      <c r="QDJ74" s="67"/>
      <c r="QDK74" s="68"/>
      <c r="QDL74" s="68"/>
      <c r="QDM74" s="68"/>
      <c r="QDN74" s="69"/>
      <c r="QDP74" s="64"/>
      <c r="QDQ74" s="67"/>
      <c r="QDR74" s="67"/>
      <c r="QDS74" s="68"/>
      <c r="QDT74" s="68"/>
      <c r="QDU74" s="68"/>
      <c r="QDV74" s="69"/>
      <c r="QDX74" s="64"/>
      <c r="QDY74" s="67"/>
      <c r="QDZ74" s="67"/>
      <c r="QEA74" s="68"/>
      <c r="QEB74" s="68"/>
      <c r="QEC74" s="68"/>
      <c r="QED74" s="69"/>
      <c r="QEF74" s="64"/>
      <c r="QEG74" s="67"/>
      <c r="QEH74" s="67"/>
      <c r="QEI74" s="68"/>
      <c r="QEJ74" s="68"/>
      <c r="QEK74" s="68"/>
      <c r="QEL74" s="69"/>
      <c r="QEN74" s="64"/>
      <c r="QEO74" s="67"/>
      <c r="QEP74" s="67"/>
      <c r="QEQ74" s="68"/>
      <c r="QER74" s="68"/>
      <c r="QES74" s="68"/>
      <c r="QET74" s="69"/>
      <c r="QEV74" s="64"/>
      <c r="QEW74" s="67"/>
      <c r="QEX74" s="67"/>
      <c r="QEY74" s="68"/>
      <c r="QEZ74" s="68"/>
      <c r="QFA74" s="68"/>
      <c r="QFB74" s="69"/>
      <c r="QFD74" s="64"/>
      <c r="QFE74" s="67"/>
      <c r="QFF74" s="67"/>
      <c r="QFG74" s="68"/>
      <c r="QFH74" s="68"/>
      <c r="QFI74" s="68"/>
      <c r="QFJ74" s="69"/>
      <c r="QFL74" s="64"/>
      <c r="QFM74" s="67"/>
      <c r="QFN74" s="67"/>
      <c r="QFO74" s="68"/>
      <c r="QFP74" s="68"/>
      <c r="QFQ74" s="68"/>
      <c r="QFR74" s="69"/>
      <c r="QFT74" s="64"/>
      <c r="QFU74" s="67"/>
      <c r="QFV74" s="67"/>
      <c r="QFW74" s="68"/>
      <c r="QFX74" s="68"/>
      <c r="QFY74" s="68"/>
      <c r="QFZ74" s="69"/>
      <c r="QGB74" s="64"/>
      <c r="QGC74" s="67"/>
      <c r="QGD74" s="67"/>
      <c r="QGE74" s="68"/>
      <c r="QGF74" s="68"/>
      <c r="QGG74" s="68"/>
      <c r="QGH74" s="69"/>
      <c r="QGJ74" s="64"/>
      <c r="QGK74" s="67"/>
      <c r="QGL74" s="67"/>
      <c r="QGM74" s="68"/>
      <c r="QGN74" s="68"/>
      <c r="QGO74" s="68"/>
      <c r="QGP74" s="69"/>
      <c r="QGR74" s="64"/>
      <c r="QGS74" s="67"/>
      <c r="QGT74" s="67"/>
      <c r="QGU74" s="68"/>
      <c r="QGV74" s="68"/>
      <c r="QGW74" s="68"/>
      <c r="QGX74" s="69"/>
      <c r="QGZ74" s="64"/>
      <c r="QHA74" s="67"/>
      <c r="QHB74" s="67"/>
      <c r="QHC74" s="68"/>
      <c r="QHD74" s="68"/>
      <c r="QHE74" s="68"/>
      <c r="QHF74" s="69"/>
      <c r="QHH74" s="64"/>
      <c r="QHI74" s="67"/>
      <c r="QHJ74" s="67"/>
      <c r="QHK74" s="68"/>
      <c r="QHL74" s="68"/>
      <c r="QHM74" s="68"/>
      <c r="QHN74" s="69"/>
      <c r="QHP74" s="64"/>
      <c r="QHQ74" s="67"/>
      <c r="QHR74" s="67"/>
      <c r="QHS74" s="68"/>
      <c r="QHT74" s="68"/>
      <c r="QHU74" s="68"/>
      <c r="QHV74" s="69"/>
      <c r="QHX74" s="64"/>
      <c r="QHY74" s="67"/>
      <c r="QHZ74" s="67"/>
      <c r="QIA74" s="68"/>
      <c r="QIB74" s="68"/>
      <c r="QIC74" s="68"/>
      <c r="QID74" s="69"/>
      <c r="QIF74" s="64"/>
      <c r="QIG74" s="67"/>
      <c r="QIH74" s="67"/>
      <c r="QII74" s="68"/>
      <c r="QIJ74" s="68"/>
      <c r="QIK74" s="68"/>
      <c r="QIL74" s="69"/>
      <c r="QIN74" s="64"/>
      <c r="QIO74" s="67"/>
      <c r="QIP74" s="67"/>
      <c r="QIQ74" s="68"/>
      <c r="QIR74" s="68"/>
      <c r="QIS74" s="68"/>
      <c r="QIT74" s="69"/>
      <c r="QIV74" s="64"/>
      <c r="QIW74" s="67"/>
      <c r="QIX74" s="67"/>
      <c r="QIY74" s="68"/>
      <c r="QIZ74" s="68"/>
      <c r="QJA74" s="68"/>
      <c r="QJB74" s="69"/>
      <c r="QJD74" s="64"/>
      <c r="QJE74" s="67"/>
      <c r="QJF74" s="67"/>
      <c r="QJG74" s="68"/>
      <c r="QJH74" s="68"/>
      <c r="QJI74" s="68"/>
      <c r="QJJ74" s="69"/>
      <c r="QJL74" s="64"/>
      <c r="QJM74" s="67"/>
      <c r="QJN74" s="67"/>
      <c r="QJO74" s="68"/>
      <c r="QJP74" s="68"/>
      <c r="QJQ74" s="68"/>
      <c r="QJR74" s="69"/>
      <c r="QJT74" s="64"/>
      <c r="QJU74" s="67"/>
      <c r="QJV74" s="67"/>
      <c r="QJW74" s="68"/>
      <c r="QJX74" s="68"/>
      <c r="QJY74" s="68"/>
      <c r="QJZ74" s="69"/>
      <c r="QKB74" s="64"/>
      <c r="QKC74" s="67"/>
      <c r="QKD74" s="67"/>
      <c r="QKE74" s="68"/>
      <c r="QKF74" s="68"/>
      <c r="QKG74" s="68"/>
      <c r="QKH74" s="69"/>
      <c r="QKJ74" s="64"/>
      <c r="QKK74" s="67"/>
      <c r="QKL74" s="67"/>
      <c r="QKM74" s="68"/>
      <c r="QKN74" s="68"/>
      <c r="QKO74" s="68"/>
      <c r="QKP74" s="69"/>
      <c r="QKR74" s="64"/>
      <c r="QKS74" s="67"/>
      <c r="QKT74" s="67"/>
      <c r="QKU74" s="68"/>
      <c r="QKV74" s="68"/>
      <c r="QKW74" s="68"/>
      <c r="QKX74" s="69"/>
      <c r="QKZ74" s="64"/>
      <c r="QLA74" s="67"/>
      <c r="QLB74" s="67"/>
      <c r="QLC74" s="68"/>
      <c r="QLD74" s="68"/>
      <c r="QLE74" s="68"/>
      <c r="QLF74" s="69"/>
      <c r="QLH74" s="64"/>
      <c r="QLI74" s="67"/>
      <c r="QLJ74" s="67"/>
      <c r="QLK74" s="68"/>
      <c r="QLL74" s="68"/>
      <c r="QLM74" s="68"/>
      <c r="QLN74" s="69"/>
      <c r="QLP74" s="64"/>
      <c r="QLQ74" s="67"/>
      <c r="QLR74" s="67"/>
      <c r="QLS74" s="68"/>
      <c r="QLT74" s="68"/>
      <c r="QLU74" s="68"/>
      <c r="QLV74" s="69"/>
      <c r="QLX74" s="64"/>
      <c r="QLY74" s="67"/>
      <c r="QLZ74" s="67"/>
      <c r="QMA74" s="68"/>
      <c r="QMB74" s="68"/>
      <c r="QMC74" s="68"/>
      <c r="QMD74" s="69"/>
      <c r="QMF74" s="64"/>
      <c r="QMG74" s="67"/>
      <c r="QMH74" s="67"/>
      <c r="QMI74" s="68"/>
      <c r="QMJ74" s="68"/>
      <c r="QMK74" s="68"/>
      <c r="QML74" s="69"/>
      <c r="QMN74" s="64"/>
      <c r="QMO74" s="67"/>
      <c r="QMP74" s="67"/>
      <c r="QMQ74" s="68"/>
      <c r="QMR74" s="68"/>
      <c r="QMS74" s="68"/>
      <c r="QMT74" s="69"/>
      <c r="QMV74" s="64"/>
      <c r="QMW74" s="67"/>
      <c r="QMX74" s="67"/>
      <c r="QMY74" s="68"/>
      <c r="QMZ74" s="68"/>
      <c r="QNA74" s="68"/>
      <c r="QNB74" s="69"/>
      <c r="QND74" s="64"/>
      <c r="QNE74" s="67"/>
      <c r="QNF74" s="67"/>
      <c r="QNG74" s="68"/>
      <c r="QNH74" s="68"/>
      <c r="QNI74" s="68"/>
      <c r="QNJ74" s="69"/>
      <c r="QNL74" s="64"/>
      <c r="QNM74" s="67"/>
      <c r="QNN74" s="67"/>
      <c r="QNO74" s="68"/>
      <c r="QNP74" s="68"/>
      <c r="QNQ74" s="68"/>
      <c r="QNR74" s="69"/>
      <c r="QNT74" s="64"/>
      <c r="QNU74" s="67"/>
      <c r="QNV74" s="67"/>
      <c r="QNW74" s="68"/>
      <c r="QNX74" s="68"/>
      <c r="QNY74" s="68"/>
      <c r="QNZ74" s="69"/>
      <c r="QOB74" s="64"/>
      <c r="QOC74" s="67"/>
      <c r="QOD74" s="67"/>
      <c r="QOE74" s="68"/>
      <c r="QOF74" s="68"/>
      <c r="QOG74" s="68"/>
      <c r="QOH74" s="69"/>
      <c r="QOJ74" s="64"/>
      <c r="QOK74" s="67"/>
      <c r="QOL74" s="67"/>
      <c r="QOM74" s="68"/>
      <c r="QON74" s="68"/>
      <c r="QOO74" s="68"/>
      <c r="QOP74" s="69"/>
      <c r="QOR74" s="64"/>
      <c r="QOS74" s="67"/>
      <c r="QOT74" s="67"/>
      <c r="QOU74" s="68"/>
      <c r="QOV74" s="68"/>
      <c r="QOW74" s="68"/>
      <c r="QOX74" s="69"/>
      <c r="QOZ74" s="64"/>
      <c r="QPA74" s="67"/>
      <c r="QPB74" s="67"/>
      <c r="QPC74" s="68"/>
      <c r="QPD74" s="68"/>
      <c r="QPE74" s="68"/>
      <c r="QPF74" s="69"/>
      <c r="QPH74" s="64"/>
      <c r="QPI74" s="67"/>
      <c r="QPJ74" s="67"/>
      <c r="QPK74" s="68"/>
      <c r="QPL74" s="68"/>
      <c r="QPM74" s="68"/>
      <c r="QPN74" s="69"/>
      <c r="QPP74" s="64"/>
      <c r="QPQ74" s="67"/>
      <c r="QPR74" s="67"/>
      <c r="QPS74" s="68"/>
      <c r="QPT74" s="68"/>
      <c r="QPU74" s="68"/>
      <c r="QPV74" s="69"/>
      <c r="QPX74" s="64"/>
      <c r="QPY74" s="67"/>
      <c r="QPZ74" s="67"/>
      <c r="QQA74" s="68"/>
      <c r="QQB74" s="68"/>
      <c r="QQC74" s="68"/>
      <c r="QQD74" s="69"/>
      <c r="QQF74" s="64"/>
      <c r="QQG74" s="67"/>
      <c r="QQH74" s="67"/>
      <c r="QQI74" s="68"/>
      <c r="QQJ74" s="68"/>
      <c r="QQK74" s="68"/>
      <c r="QQL74" s="69"/>
      <c r="QQN74" s="64"/>
      <c r="QQO74" s="67"/>
      <c r="QQP74" s="67"/>
      <c r="QQQ74" s="68"/>
      <c r="QQR74" s="68"/>
      <c r="QQS74" s="68"/>
      <c r="QQT74" s="69"/>
      <c r="QQV74" s="64"/>
      <c r="QQW74" s="67"/>
      <c r="QQX74" s="67"/>
      <c r="QQY74" s="68"/>
      <c r="QQZ74" s="68"/>
      <c r="QRA74" s="68"/>
      <c r="QRB74" s="69"/>
      <c r="QRD74" s="64"/>
      <c r="QRE74" s="67"/>
      <c r="QRF74" s="67"/>
      <c r="QRG74" s="68"/>
      <c r="QRH74" s="68"/>
      <c r="QRI74" s="68"/>
      <c r="QRJ74" s="69"/>
      <c r="QRL74" s="64"/>
      <c r="QRM74" s="67"/>
      <c r="QRN74" s="67"/>
      <c r="QRO74" s="68"/>
      <c r="QRP74" s="68"/>
      <c r="QRQ74" s="68"/>
      <c r="QRR74" s="69"/>
      <c r="QRT74" s="64"/>
      <c r="QRU74" s="67"/>
      <c r="QRV74" s="67"/>
      <c r="QRW74" s="68"/>
      <c r="QRX74" s="68"/>
      <c r="QRY74" s="68"/>
      <c r="QRZ74" s="69"/>
      <c r="QSB74" s="64"/>
      <c r="QSC74" s="67"/>
      <c r="QSD74" s="67"/>
      <c r="QSE74" s="68"/>
      <c r="QSF74" s="68"/>
      <c r="QSG74" s="68"/>
      <c r="QSH74" s="69"/>
      <c r="QSJ74" s="64"/>
      <c r="QSK74" s="67"/>
      <c r="QSL74" s="67"/>
      <c r="QSM74" s="68"/>
      <c r="QSN74" s="68"/>
      <c r="QSO74" s="68"/>
      <c r="QSP74" s="69"/>
      <c r="QSR74" s="64"/>
      <c r="QSS74" s="67"/>
      <c r="QST74" s="67"/>
      <c r="QSU74" s="68"/>
      <c r="QSV74" s="68"/>
      <c r="QSW74" s="68"/>
      <c r="QSX74" s="69"/>
      <c r="QSZ74" s="64"/>
      <c r="QTA74" s="67"/>
      <c r="QTB74" s="67"/>
      <c r="QTC74" s="68"/>
      <c r="QTD74" s="68"/>
      <c r="QTE74" s="68"/>
      <c r="QTF74" s="69"/>
      <c r="QTH74" s="64"/>
      <c r="QTI74" s="67"/>
      <c r="QTJ74" s="67"/>
      <c r="QTK74" s="68"/>
      <c r="QTL74" s="68"/>
      <c r="QTM74" s="68"/>
      <c r="QTN74" s="69"/>
      <c r="QTP74" s="64"/>
      <c r="QTQ74" s="67"/>
      <c r="QTR74" s="67"/>
      <c r="QTS74" s="68"/>
      <c r="QTT74" s="68"/>
      <c r="QTU74" s="68"/>
      <c r="QTV74" s="69"/>
      <c r="QTX74" s="64"/>
      <c r="QTY74" s="67"/>
      <c r="QTZ74" s="67"/>
      <c r="QUA74" s="68"/>
      <c r="QUB74" s="68"/>
      <c r="QUC74" s="68"/>
      <c r="QUD74" s="69"/>
      <c r="QUF74" s="64"/>
      <c r="QUG74" s="67"/>
      <c r="QUH74" s="67"/>
      <c r="QUI74" s="68"/>
      <c r="QUJ74" s="68"/>
      <c r="QUK74" s="68"/>
      <c r="QUL74" s="69"/>
      <c r="QUN74" s="64"/>
      <c r="QUO74" s="67"/>
      <c r="QUP74" s="67"/>
      <c r="QUQ74" s="68"/>
      <c r="QUR74" s="68"/>
      <c r="QUS74" s="68"/>
      <c r="QUT74" s="69"/>
      <c r="QUV74" s="64"/>
      <c r="QUW74" s="67"/>
      <c r="QUX74" s="67"/>
      <c r="QUY74" s="68"/>
      <c r="QUZ74" s="68"/>
      <c r="QVA74" s="68"/>
      <c r="QVB74" s="69"/>
      <c r="QVD74" s="64"/>
      <c r="QVE74" s="67"/>
      <c r="QVF74" s="67"/>
      <c r="QVG74" s="68"/>
      <c r="QVH74" s="68"/>
      <c r="QVI74" s="68"/>
      <c r="QVJ74" s="69"/>
      <c r="QVL74" s="64"/>
      <c r="QVM74" s="67"/>
      <c r="QVN74" s="67"/>
      <c r="QVO74" s="68"/>
      <c r="QVP74" s="68"/>
      <c r="QVQ74" s="68"/>
      <c r="QVR74" s="69"/>
      <c r="QVT74" s="64"/>
      <c r="QVU74" s="67"/>
      <c r="QVV74" s="67"/>
      <c r="QVW74" s="68"/>
      <c r="QVX74" s="68"/>
      <c r="QVY74" s="68"/>
      <c r="QVZ74" s="69"/>
      <c r="QWB74" s="64"/>
      <c r="QWC74" s="67"/>
      <c r="QWD74" s="67"/>
      <c r="QWE74" s="68"/>
      <c r="QWF74" s="68"/>
      <c r="QWG74" s="68"/>
      <c r="QWH74" s="69"/>
      <c r="QWJ74" s="64"/>
      <c r="QWK74" s="67"/>
      <c r="QWL74" s="67"/>
      <c r="QWM74" s="68"/>
      <c r="QWN74" s="68"/>
      <c r="QWO74" s="68"/>
      <c r="QWP74" s="69"/>
      <c r="QWR74" s="64"/>
      <c r="QWS74" s="67"/>
      <c r="QWT74" s="67"/>
      <c r="QWU74" s="68"/>
      <c r="QWV74" s="68"/>
      <c r="QWW74" s="68"/>
      <c r="QWX74" s="69"/>
      <c r="QWZ74" s="64"/>
      <c r="QXA74" s="67"/>
      <c r="QXB74" s="67"/>
      <c r="QXC74" s="68"/>
      <c r="QXD74" s="68"/>
      <c r="QXE74" s="68"/>
      <c r="QXF74" s="69"/>
      <c r="QXH74" s="64"/>
      <c r="QXI74" s="67"/>
      <c r="QXJ74" s="67"/>
      <c r="QXK74" s="68"/>
      <c r="QXL74" s="68"/>
      <c r="QXM74" s="68"/>
      <c r="QXN74" s="69"/>
      <c r="QXP74" s="64"/>
      <c r="QXQ74" s="67"/>
      <c r="QXR74" s="67"/>
      <c r="QXS74" s="68"/>
      <c r="QXT74" s="68"/>
      <c r="QXU74" s="68"/>
      <c r="QXV74" s="69"/>
      <c r="QXX74" s="64"/>
      <c r="QXY74" s="67"/>
      <c r="QXZ74" s="67"/>
      <c r="QYA74" s="68"/>
      <c r="QYB74" s="68"/>
      <c r="QYC74" s="68"/>
      <c r="QYD74" s="69"/>
      <c r="QYF74" s="64"/>
      <c r="QYG74" s="67"/>
      <c r="QYH74" s="67"/>
      <c r="QYI74" s="68"/>
      <c r="QYJ74" s="68"/>
      <c r="QYK74" s="68"/>
      <c r="QYL74" s="69"/>
      <c r="QYN74" s="64"/>
      <c r="QYO74" s="67"/>
      <c r="QYP74" s="67"/>
      <c r="QYQ74" s="68"/>
      <c r="QYR74" s="68"/>
      <c r="QYS74" s="68"/>
      <c r="QYT74" s="69"/>
      <c r="QYV74" s="64"/>
      <c r="QYW74" s="67"/>
      <c r="QYX74" s="67"/>
      <c r="QYY74" s="68"/>
      <c r="QYZ74" s="68"/>
      <c r="QZA74" s="68"/>
      <c r="QZB74" s="69"/>
      <c r="QZD74" s="64"/>
      <c r="QZE74" s="67"/>
      <c r="QZF74" s="67"/>
      <c r="QZG74" s="68"/>
      <c r="QZH74" s="68"/>
      <c r="QZI74" s="68"/>
      <c r="QZJ74" s="69"/>
      <c r="QZL74" s="64"/>
      <c r="QZM74" s="67"/>
      <c r="QZN74" s="67"/>
      <c r="QZO74" s="68"/>
      <c r="QZP74" s="68"/>
      <c r="QZQ74" s="68"/>
      <c r="QZR74" s="69"/>
      <c r="QZT74" s="64"/>
      <c r="QZU74" s="67"/>
      <c r="QZV74" s="67"/>
      <c r="QZW74" s="68"/>
      <c r="QZX74" s="68"/>
      <c r="QZY74" s="68"/>
      <c r="QZZ74" s="69"/>
      <c r="RAB74" s="64"/>
      <c r="RAC74" s="67"/>
      <c r="RAD74" s="67"/>
      <c r="RAE74" s="68"/>
      <c r="RAF74" s="68"/>
      <c r="RAG74" s="68"/>
      <c r="RAH74" s="69"/>
      <c r="RAJ74" s="64"/>
      <c r="RAK74" s="67"/>
      <c r="RAL74" s="67"/>
      <c r="RAM74" s="68"/>
      <c r="RAN74" s="68"/>
      <c r="RAO74" s="68"/>
      <c r="RAP74" s="69"/>
      <c r="RAR74" s="64"/>
      <c r="RAS74" s="67"/>
      <c r="RAT74" s="67"/>
      <c r="RAU74" s="68"/>
      <c r="RAV74" s="68"/>
      <c r="RAW74" s="68"/>
      <c r="RAX74" s="69"/>
      <c r="RAZ74" s="64"/>
      <c r="RBA74" s="67"/>
      <c r="RBB74" s="67"/>
      <c r="RBC74" s="68"/>
      <c r="RBD74" s="68"/>
      <c r="RBE74" s="68"/>
      <c r="RBF74" s="69"/>
      <c r="RBH74" s="64"/>
      <c r="RBI74" s="67"/>
      <c r="RBJ74" s="67"/>
      <c r="RBK74" s="68"/>
      <c r="RBL74" s="68"/>
      <c r="RBM74" s="68"/>
      <c r="RBN74" s="69"/>
      <c r="RBP74" s="64"/>
      <c r="RBQ74" s="67"/>
      <c r="RBR74" s="67"/>
      <c r="RBS74" s="68"/>
      <c r="RBT74" s="68"/>
      <c r="RBU74" s="68"/>
      <c r="RBV74" s="69"/>
      <c r="RBX74" s="64"/>
      <c r="RBY74" s="67"/>
      <c r="RBZ74" s="67"/>
      <c r="RCA74" s="68"/>
      <c r="RCB74" s="68"/>
      <c r="RCC74" s="68"/>
      <c r="RCD74" s="69"/>
      <c r="RCF74" s="64"/>
      <c r="RCG74" s="67"/>
      <c r="RCH74" s="67"/>
      <c r="RCI74" s="68"/>
      <c r="RCJ74" s="68"/>
      <c r="RCK74" s="68"/>
      <c r="RCL74" s="69"/>
      <c r="RCN74" s="64"/>
      <c r="RCO74" s="67"/>
      <c r="RCP74" s="67"/>
      <c r="RCQ74" s="68"/>
      <c r="RCR74" s="68"/>
      <c r="RCS74" s="68"/>
      <c r="RCT74" s="69"/>
      <c r="RCV74" s="64"/>
      <c r="RCW74" s="67"/>
      <c r="RCX74" s="67"/>
      <c r="RCY74" s="68"/>
      <c r="RCZ74" s="68"/>
      <c r="RDA74" s="68"/>
      <c r="RDB74" s="69"/>
      <c r="RDD74" s="64"/>
      <c r="RDE74" s="67"/>
      <c r="RDF74" s="67"/>
      <c r="RDG74" s="68"/>
      <c r="RDH74" s="68"/>
      <c r="RDI74" s="68"/>
      <c r="RDJ74" s="69"/>
      <c r="RDL74" s="64"/>
      <c r="RDM74" s="67"/>
      <c r="RDN74" s="67"/>
      <c r="RDO74" s="68"/>
      <c r="RDP74" s="68"/>
      <c r="RDQ74" s="68"/>
      <c r="RDR74" s="69"/>
      <c r="RDT74" s="64"/>
      <c r="RDU74" s="67"/>
      <c r="RDV74" s="67"/>
      <c r="RDW74" s="68"/>
      <c r="RDX74" s="68"/>
      <c r="RDY74" s="68"/>
      <c r="RDZ74" s="69"/>
      <c r="REB74" s="64"/>
      <c r="REC74" s="67"/>
      <c r="RED74" s="67"/>
      <c r="REE74" s="68"/>
      <c r="REF74" s="68"/>
      <c r="REG74" s="68"/>
      <c r="REH74" s="69"/>
      <c r="REJ74" s="64"/>
      <c r="REK74" s="67"/>
      <c r="REL74" s="67"/>
      <c r="REM74" s="68"/>
      <c r="REN74" s="68"/>
      <c r="REO74" s="68"/>
      <c r="REP74" s="69"/>
      <c r="RER74" s="64"/>
      <c r="RES74" s="67"/>
      <c r="RET74" s="67"/>
      <c r="REU74" s="68"/>
      <c r="REV74" s="68"/>
      <c r="REW74" s="68"/>
      <c r="REX74" s="69"/>
      <c r="REZ74" s="64"/>
      <c r="RFA74" s="67"/>
      <c r="RFB74" s="67"/>
      <c r="RFC74" s="68"/>
      <c r="RFD74" s="68"/>
      <c r="RFE74" s="68"/>
      <c r="RFF74" s="69"/>
      <c r="RFH74" s="64"/>
      <c r="RFI74" s="67"/>
      <c r="RFJ74" s="67"/>
      <c r="RFK74" s="68"/>
      <c r="RFL74" s="68"/>
      <c r="RFM74" s="68"/>
      <c r="RFN74" s="69"/>
      <c r="RFP74" s="64"/>
      <c r="RFQ74" s="67"/>
      <c r="RFR74" s="67"/>
      <c r="RFS74" s="68"/>
      <c r="RFT74" s="68"/>
      <c r="RFU74" s="68"/>
      <c r="RFV74" s="69"/>
      <c r="RFX74" s="64"/>
      <c r="RFY74" s="67"/>
      <c r="RFZ74" s="67"/>
      <c r="RGA74" s="68"/>
      <c r="RGB74" s="68"/>
      <c r="RGC74" s="68"/>
      <c r="RGD74" s="69"/>
      <c r="RGF74" s="64"/>
      <c r="RGG74" s="67"/>
      <c r="RGH74" s="67"/>
      <c r="RGI74" s="68"/>
      <c r="RGJ74" s="68"/>
      <c r="RGK74" s="68"/>
      <c r="RGL74" s="69"/>
      <c r="RGN74" s="64"/>
      <c r="RGO74" s="67"/>
      <c r="RGP74" s="67"/>
      <c r="RGQ74" s="68"/>
      <c r="RGR74" s="68"/>
      <c r="RGS74" s="68"/>
      <c r="RGT74" s="69"/>
      <c r="RGV74" s="64"/>
      <c r="RGW74" s="67"/>
      <c r="RGX74" s="67"/>
      <c r="RGY74" s="68"/>
      <c r="RGZ74" s="68"/>
      <c r="RHA74" s="68"/>
      <c r="RHB74" s="69"/>
      <c r="RHD74" s="64"/>
      <c r="RHE74" s="67"/>
      <c r="RHF74" s="67"/>
      <c r="RHG74" s="68"/>
      <c r="RHH74" s="68"/>
      <c r="RHI74" s="68"/>
      <c r="RHJ74" s="69"/>
      <c r="RHL74" s="64"/>
      <c r="RHM74" s="67"/>
      <c r="RHN74" s="67"/>
      <c r="RHO74" s="68"/>
      <c r="RHP74" s="68"/>
      <c r="RHQ74" s="68"/>
      <c r="RHR74" s="69"/>
      <c r="RHT74" s="64"/>
      <c r="RHU74" s="67"/>
      <c r="RHV74" s="67"/>
      <c r="RHW74" s="68"/>
      <c r="RHX74" s="68"/>
      <c r="RHY74" s="68"/>
      <c r="RHZ74" s="69"/>
      <c r="RIB74" s="64"/>
      <c r="RIC74" s="67"/>
      <c r="RID74" s="67"/>
      <c r="RIE74" s="68"/>
      <c r="RIF74" s="68"/>
      <c r="RIG74" s="68"/>
      <c r="RIH74" s="69"/>
      <c r="RIJ74" s="64"/>
      <c r="RIK74" s="67"/>
      <c r="RIL74" s="67"/>
      <c r="RIM74" s="68"/>
      <c r="RIN74" s="68"/>
      <c r="RIO74" s="68"/>
      <c r="RIP74" s="69"/>
      <c r="RIR74" s="64"/>
      <c r="RIS74" s="67"/>
      <c r="RIT74" s="67"/>
      <c r="RIU74" s="68"/>
      <c r="RIV74" s="68"/>
      <c r="RIW74" s="68"/>
      <c r="RIX74" s="69"/>
      <c r="RIZ74" s="64"/>
      <c r="RJA74" s="67"/>
      <c r="RJB74" s="67"/>
      <c r="RJC74" s="68"/>
      <c r="RJD74" s="68"/>
      <c r="RJE74" s="68"/>
      <c r="RJF74" s="69"/>
      <c r="RJH74" s="64"/>
      <c r="RJI74" s="67"/>
      <c r="RJJ74" s="67"/>
      <c r="RJK74" s="68"/>
      <c r="RJL74" s="68"/>
      <c r="RJM74" s="68"/>
      <c r="RJN74" s="69"/>
      <c r="RJP74" s="64"/>
      <c r="RJQ74" s="67"/>
      <c r="RJR74" s="67"/>
      <c r="RJS74" s="68"/>
      <c r="RJT74" s="68"/>
      <c r="RJU74" s="68"/>
      <c r="RJV74" s="69"/>
      <c r="RJX74" s="64"/>
      <c r="RJY74" s="67"/>
      <c r="RJZ74" s="67"/>
      <c r="RKA74" s="68"/>
      <c r="RKB74" s="68"/>
      <c r="RKC74" s="68"/>
      <c r="RKD74" s="69"/>
      <c r="RKF74" s="64"/>
      <c r="RKG74" s="67"/>
      <c r="RKH74" s="67"/>
      <c r="RKI74" s="68"/>
      <c r="RKJ74" s="68"/>
      <c r="RKK74" s="68"/>
      <c r="RKL74" s="69"/>
      <c r="RKN74" s="64"/>
      <c r="RKO74" s="67"/>
      <c r="RKP74" s="67"/>
      <c r="RKQ74" s="68"/>
      <c r="RKR74" s="68"/>
      <c r="RKS74" s="68"/>
      <c r="RKT74" s="69"/>
      <c r="RKV74" s="64"/>
      <c r="RKW74" s="67"/>
      <c r="RKX74" s="67"/>
      <c r="RKY74" s="68"/>
      <c r="RKZ74" s="68"/>
      <c r="RLA74" s="68"/>
      <c r="RLB74" s="69"/>
      <c r="RLD74" s="64"/>
      <c r="RLE74" s="67"/>
      <c r="RLF74" s="67"/>
      <c r="RLG74" s="68"/>
      <c r="RLH74" s="68"/>
      <c r="RLI74" s="68"/>
      <c r="RLJ74" s="69"/>
      <c r="RLL74" s="64"/>
      <c r="RLM74" s="67"/>
      <c r="RLN74" s="67"/>
      <c r="RLO74" s="68"/>
      <c r="RLP74" s="68"/>
      <c r="RLQ74" s="68"/>
      <c r="RLR74" s="69"/>
      <c r="RLT74" s="64"/>
      <c r="RLU74" s="67"/>
      <c r="RLV74" s="67"/>
      <c r="RLW74" s="68"/>
      <c r="RLX74" s="68"/>
      <c r="RLY74" s="68"/>
      <c r="RLZ74" s="69"/>
      <c r="RMB74" s="64"/>
      <c r="RMC74" s="67"/>
      <c r="RMD74" s="67"/>
      <c r="RME74" s="68"/>
      <c r="RMF74" s="68"/>
      <c r="RMG74" s="68"/>
      <c r="RMH74" s="69"/>
      <c r="RMJ74" s="64"/>
      <c r="RMK74" s="67"/>
      <c r="RML74" s="67"/>
      <c r="RMM74" s="68"/>
      <c r="RMN74" s="68"/>
      <c r="RMO74" s="68"/>
      <c r="RMP74" s="69"/>
      <c r="RMR74" s="64"/>
      <c r="RMS74" s="67"/>
      <c r="RMT74" s="67"/>
      <c r="RMU74" s="68"/>
      <c r="RMV74" s="68"/>
      <c r="RMW74" s="68"/>
      <c r="RMX74" s="69"/>
      <c r="RMZ74" s="64"/>
      <c r="RNA74" s="67"/>
      <c r="RNB74" s="67"/>
      <c r="RNC74" s="68"/>
      <c r="RND74" s="68"/>
      <c r="RNE74" s="68"/>
      <c r="RNF74" s="69"/>
      <c r="RNH74" s="64"/>
      <c r="RNI74" s="67"/>
      <c r="RNJ74" s="67"/>
      <c r="RNK74" s="68"/>
      <c r="RNL74" s="68"/>
      <c r="RNM74" s="68"/>
      <c r="RNN74" s="69"/>
      <c r="RNP74" s="64"/>
      <c r="RNQ74" s="67"/>
      <c r="RNR74" s="67"/>
      <c r="RNS74" s="68"/>
      <c r="RNT74" s="68"/>
      <c r="RNU74" s="68"/>
      <c r="RNV74" s="69"/>
      <c r="RNX74" s="64"/>
      <c r="RNY74" s="67"/>
      <c r="RNZ74" s="67"/>
      <c r="ROA74" s="68"/>
      <c r="ROB74" s="68"/>
      <c r="ROC74" s="68"/>
      <c r="ROD74" s="69"/>
      <c r="ROF74" s="64"/>
      <c r="ROG74" s="67"/>
      <c r="ROH74" s="67"/>
      <c r="ROI74" s="68"/>
      <c r="ROJ74" s="68"/>
      <c r="ROK74" s="68"/>
      <c r="ROL74" s="69"/>
      <c r="RON74" s="64"/>
      <c r="ROO74" s="67"/>
      <c r="ROP74" s="67"/>
      <c r="ROQ74" s="68"/>
      <c r="ROR74" s="68"/>
      <c r="ROS74" s="68"/>
      <c r="ROT74" s="69"/>
      <c r="ROV74" s="64"/>
      <c r="ROW74" s="67"/>
      <c r="ROX74" s="67"/>
      <c r="ROY74" s="68"/>
      <c r="ROZ74" s="68"/>
      <c r="RPA74" s="68"/>
      <c r="RPB74" s="69"/>
      <c r="RPD74" s="64"/>
      <c r="RPE74" s="67"/>
      <c r="RPF74" s="67"/>
      <c r="RPG74" s="68"/>
      <c r="RPH74" s="68"/>
      <c r="RPI74" s="68"/>
      <c r="RPJ74" s="69"/>
      <c r="RPL74" s="64"/>
      <c r="RPM74" s="67"/>
      <c r="RPN74" s="67"/>
      <c r="RPO74" s="68"/>
      <c r="RPP74" s="68"/>
      <c r="RPQ74" s="68"/>
      <c r="RPR74" s="69"/>
      <c r="RPT74" s="64"/>
      <c r="RPU74" s="67"/>
      <c r="RPV74" s="67"/>
      <c r="RPW74" s="68"/>
      <c r="RPX74" s="68"/>
      <c r="RPY74" s="68"/>
      <c r="RPZ74" s="69"/>
      <c r="RQB74" s="64"/>
      <c r="RQC74" s="67"/>
      <c r="RQD74" s="67"/>
      <c r="RQE74" s="68"/>
      <c r="RQF74" s="68"/>
      <c r="RQG74" s="68"/>
      <c r="RQH74" s="69"/>
      <c r="RQJ74" s="64"/>
      <c r="RQK74" s="67"/>
      <c r="RQL74" s="67"/>
      <c r="RQM74" s="68"/>
      <c r="RQN74" s="68"/>
      <c r="RQO74" s="68"/>
      <c r="RQP74" s="69"/>
      <c r="RQR74" s="64"/>
      <c r="RQS74" s="67"/>
      <c r="RQT74" s="67"/>
      <c r="RQU74" s="68"/>
      <c r="RQV74" s="68"/>
      <c r="RQW74" s="68"/>
      <c r="RQX74" s="69"/>
      <c r="RQZ74" s="64"/>
      <c r="RRA74" s="67"/>
      <c r="RRB74" s="67"/>
      <c r="RRC74" s="68"/>
      <c r="RRD74" s="68"/>
      <c r="RRE74" s="68"/>
      <c r="RRF74" s="69"/>
      <c r="RRH74" s="64"/>
      <c r="RRI74" s="67"/>
      <c r="RRJ74" s="67"/>
      <c r="RRK74" s="68"/>
      <c r="RRL74" s="68"/>
      <c r="RRM74" s="68"/>
      <c r="RRN74" s="69"/>
      <c r="RRP74" s="64"/>
      <c r="RRQ74" s="67"/>
      <c r="RRR74" s="67"/>
      <c r="RRS74" s="68"/>
      <c r="RRT74" s="68"/>
      <c r="RRU74" s="68"/>
      <c r="RRV74" s="69"/>
      <c r="RRX74" s="64"/>
      <c r="RRY74" s="67"/>
      <c r="RRZ74" s="67"/>
      <c r="RSA74" s="68"/>
      <c r="RSB74" s="68"/>
      <c r="RSC74" s="68"/>
      <c r="RSD74" s="69"/>
      <c r="RSF74" s="64"/>
      <c r="RSG74" s="67"/>
      <c r="RSH74" s="67"/>
      <c r="RSI74" s="68"/>
      <c r="RSJ74" s="68"/>
      <c r="RSK74" s="68"/>
      <c r="RSL74" s="69"/>
      <c r="RSN74" s="64"/>
      <c r="RSO74" s="67"/>
      <c r="RSP74" s="67"/>
      <c r="RSQ74" s="68"/>
      <c r="RSR74" s="68"/>
      <c r="RSS74" s="68"/>
      <c r="RST74" s="69"/>
      <c r="RSV74" s="64"/>
      <c r="RSW74" s="67"/>
      <c r="RSX74" s="67"/>
      <c r="RSY74" s="68"/>
      <c r="RSZ74" s="68"/>
      <c r="RTA74" s="68"/>
      <c r="RTB74" s="69"/>
      <c r="RTD74" s="64"/>
      <c r="RTE74" s="67"/>
      <c r="RTF74" s="67"/>
      <c r="RTG74" s="68"/>
      <c r="RTH74" s="68"/>
      <c r="RTI74" s="68"/>
      <c r="RTJ74" s="69"/>
      <c r="RTL74" s="64"/>
      <c r="RTM74" s="67"/>
      <c r="RTN74" s="67"/>
      <c r="RTO74" s="68"/>
      <c r="RTP74" s="68"/>
      <c r="RTQ74" s="68"/>
      <c r="RTR74" s="69"/>
      <c r="RTT74" s="64"/>
      <c r="RTU74" s="67"/>
      <c r="RTV74" s="67"/>
      <c r="RTW74" s="68"/>
      <c r="RTX74" s="68"/>
      <c r="RTY74" s="68"/>
      <c r="RTZ74" s="69"/>
      <c r="RUB74" s="64"/>
      <c r="RUC74" s="67"/>
      <c r="RUD74" s="67"/>
      <c r="RUE74" s="68"/>
      <c r="RUF74" s="68"/>
      <c r="RUG74" s="68"/>
      <c r="RUH74" s="69"/>
      <c r="RUJ74" s="64"/>
      <c r="RUK74" s="67"/>
      <c r="RUL74" s="67"/>
      <c r="RUM74" s="68"/>
      <c r="RUN74" s="68"/>
      <c r="RUO74" s="68"/>
      <c r="RUP74" s="69"/>
      <c r="RUR74" s="64"/>
      <c r="RUS74" s="67"/>
      <c r="RUT74" s="67"/>
      <c r="RUU74" s="68"/>
      <c r="RUV74" s="68"/>
      <c r="RUW74" s="68"/>
      <c r="RUX74" s="69"/>
      <c r="RUZ74" s="64"/>
      <c r="RVA74" s="67"/>
      <c r="RVB74" s="67"/>
      <c r="RVC74" s="68"/>
      <c r="RVD74" s="68"/>
      <c r="RVE74" s="68"/>
      <c r="RVF74" s="69"/>
      <c r="RVH74" s="64"/>
      <c r="RVI74" s="67"/>
      <c r="RVJ74" s="67"/>
      <c r="RVK74" s="68"/>
      <c r="RVL74" s="68"/>
      <c r="RVM74" s="68"/>
      <c r="RVN74" s="69"/>
      <c r="RVP74" s="64"/>
      <c r="RVQ74" s="67"/>
      <c r="RVR74" s="67"/>
      <c r="RVS74" s="68"/>
      <c r="RVT74" s="68"/>
      <c r="RVU74" s="68"/>
      <c r="RVV74" s="69"/>
      <c r="RVX74" s="64"/>
      <c r="RVY74" s="67"/>
      <c r="RVZ74" s="67"/>
      <c r="RWA74" s="68"/>
      <c r="RWB74" s="68"/>
      <c r="RWC74" s="68"/>
      <c r="RWD74" s="69"/>
      <c r="RWF74" s="64"/>
      <c r="RWG74" s="67"/>
      <c r="RWH74" s="67"/>
      <c r="RWI74" s="68"/>
      <c r="RWJ74" s="68"/>
      <c r="RWK74" s="68"/>
      <c r="RWL74" s="69"/>
      <c r="RWN74" s="64"/>
      <c r="RWO74" s="67"/>
      <c r="RWP74" s="67"/>
      <c r="RWQ74" s="68"/>
      <c r="RWR74" s="68"/>
      <c r="RWS74" s="68"/>
      <c r="RWT74" s="69"/>
      <c r="RWV74" s="64"/>
      <c r="RWW74" s="67"/>
      <c r="RWX74" s="67"/>
      <c r="RWY74" s="68"/>
      <c r="RWZ74" s="68"/>
      <c r="RXA74" s="68"/>
      <c r="RXB74" s="69"/>
      <c r="RXD74" s="64"/>
      <c r="RXE74" s="67"/>
      <c r="RXF74" s="67"/>
      <c r="RXG74" s="68"/>
      <c r="RXH74" s="68"/>
      <c r="RXI74" s="68"/>
      <c r="RXJ74" s="69"/>
      <c r="RXL74" s="64"/>
      <c r="RXM74" s="67"/>
      <c r="RXN74" s="67"/>
      <c r="RXO74" s="68"/>
      <c r="RXP74" s="68"/>
      <c r="RXQ74" s="68"/>
      <c r="RXR74" s="69"/>
      <c r="RXT74" s="64"/>
      <c r="RXU74" s="67"/>
      <c r="RXV74" s="67"/>
      <c r="RXW74" s="68"/>
      <c r="RXX74" s="68"/>
      <c r="RXY74" s="68"/>
      <c r="RXZ74" s="69"/>
      <c r="RYB74" s="64"/>
      <c r="RYC74" s="67"/>
      <c r="RYD74" s="67"/>
      <c r="RYE74" s="68"/>
      <c r="RYF74" s="68"/>
      <c r="RYG74" s="68"/>
      <c r="RYH74" s="69"/>
      <c r="RYJ74" s="64"/>
      <c r="RYK74" s="67"/>
      <c r="RYL74" s="67"/>
      <c r="RYM74" s="68"/>
      <c r="RYN74" s="68"/>
      <c r="RYO74" s="68"/>
      <c r="RYP74" s="69"/>
      <c r="RYR74" s="64"/>
      <c r="RYS74" s="67"/>
      <c r="RYT74" s="67"/>
      <c r="RYU74" s="68"/>
      <c r="RYV74" s="68"/>
      <c r="RYW74" s="68"/>
      <c r="RYX74" s="69"/>
      <c r="RYZ74" s="64"/>
      <c r="RZA74" s="67"/>
      <c r="RZB74" s="67"/>
      <c r="RZC74" s="68"/>
      <c r="RZD74" s="68"/>
      <c r="RZE74" s="68"/>
      <c r="RZF74" s="69"/>
      <c r="RZH74" s="64"/>
      <c r="RZI74" s="67"/>
      <c r="RZJ74" s="67"/>
      <c r="RZK74" s="68"/>
      <c r="RZL74" s="68"/>
      <c r="RZM74" s="68"/>
      <c r="RZN74" s="69"/>
      <c r="RZP74" s="64"/>
      <c r="RZQ74" s="67"/>
      <c r="RZR74" s="67"/>
      <c r="RZS74" s="68"/>
      <c r="RZT74" s="68"/>
      <c r="RZU74" s="68"/>
      <c r="RZV74" s="69"/>
      <c r="RZX74" s="64"/>
      <c r="RZY74" s="67"/>
      <c r="RZZ74" s="67"/>
      <c r="SAA74" s="68"/>
      <c r="SAB74" s="68"/>
      <c r="SAC74" s="68"/>
      <c r="SAD74" s="69"/>
      <c r="SAF74" s="64"/>
      <c r="SAG74" s="67"/>
      <c r="SAH74" s="67"/>
      <c r="SAI74" s="68"/>
      <c r="SAJ74" s="68"/>
      <c r="SAK74" s="68"/>
      <c r="SAL74" s="69"/>
      <c r="SAN74" s="64"/>
      <c r="SAO74" s="67"/>
      <c r="SAP74" s="67"/>
      <c r="SAQ74" s="68"/>
      <c r="SAR74" s="68"/>
      <c r="SAS74" s="68"/>
      <c r="SAT74" s="69"/>
      <c r="SAV74" s="64"/>
      <c r="SAW74" s="67"/>
      <c r="SAX74" s="67"/>
      <c r="SAY74" s="68"/>
      <c r="SAZ74" s="68"/>
      <c r="SBA74" s="68"/>
      <c r="SBB74" s="69"/>
      <c r="SBD74" s="64"/>
      <c r="SBE74" s="67"/>
      <c r="SBF74" s="67"/>
      <c r="SBG74" s="68"/>
      <c r="SBH74" s="68"/>
      <c r="SBI74" s="68"/>
      <c r="SBJ74" s="69"/>
      <c r="SBL74" s="64"/>
      <c r="SBM74" s="67"/>
      <c r="SBN74" s="67"/>
      <c r="SBO74" s="68"/>
      <c r="SBP74" s="68"/>
      <c r="SBQ74" s="68"/>
      <c r="SBR74" s="69"/>
      <c r="SBT74" s="64"/>
      <c r="SBU74" s="67"/>
      <c r="SBV74" s="67"/>
      <c r="SBW74" s="68"/>
      <c r="SBX74" s="68"/>
      <c r="SBY74" s="68"/>
      <c r="SBZ74" s="69"/>
      <c r="SCB74" s="64"/>
      <c r="SCC74" s="67"/>
      <c r="SCD74" s="67"/>
      <c r="SCE74" s="68"/>
      <c r="SCF74" s="68"/>
      <c r="SCG74" s="68"/>
      <c r="SCH74" s="69"/>
      <c r="SCJ74" s="64"/>
      <c r="SCK74" s="67"/>
      <c r="SCL74" s="67"/>
      <c r="SCM74" s="68"/>
      <c r="SCN74" s="68"/>
      <c r="SCO74" s="68"/>
      <c r="SCP74" s="69"/>
      <c r="SCR74" s="64"/>
      <c r="SCS74" s="67"/>
      <c r="SCT74" s="67"/>
      <c r="SCU74" s="68"/>
      <c r="SCV74" s="68"/>
      <c r="SCW74" s="68"/>
      <c r="SCX74" s="69"/>
      <c r="SCZ74" s="64"/>
      <c r="SDA74" s="67"/>
      <c r="SDB74" s="67"/>
      <c r="SDC74" s="68"/>
      <c r="SDD74" s="68"/>
      <c r="SDE74" s="68"/>
      <c r="SDF74" s="69"/>
      <c r="SDH74" s="64"/>
      <c r="SDI74" s="67"/>
      <c r="SDJ74" s="67"/>
      <c r="SDK74" s="68"/>
      <c r="SDL74" s="68"/>
      <c r="SDM74" s="68"/>
      <c r="SDN74" s="69"/>
      <c r="SDP74" s="64"/>
      <c r="SDQ74" s="67"/>
      <c r="SDR74" s="67"/>
      <c r="SDS74" s="68"/>
      <c r="SDT74" s="68"/>
      <c r="SDU74" s="68"/>
      <c r="SDV74" s="69"/>
      <c r="SDX74" s="64"/>
      <c r="SDY74" s="67"/>
      <c r="SDZ74" s="67"/>
      <c r="SEA74" s="68"/>
      <c r="SEB74" s="68"/>
      <c r="SEC74" s="68"/>
      <c r="SED74" s="69"/>
      <c r="SEF74" s="64"/>
      <c r="SEG74" s="67"/>
      <c r="SEH74" s="67"/>
      <c r="SEI74" s="68"/>
      <c r="SEJ74" s="68"/>
      <c r="SEK74" s="68"/>
      <c r="SEL74" s="69"/>
      <c r="SEN74" s="64"/>
      <c r="SEO74" s="67"/>
      <c r="SEP74" s="67"/>
      <c r="SEQ74" s="68"/>
      <c r="SER74" s="68"/>
      <c r="SES74" s="68"/>
      <c r="SET74" s="69"/>
      <c r="SEV74" s="64"/>
      <c r="SEW74" s="67"/>
      <c r="SEX74" s="67"/>
      <c r="SEY74" s="68"/>
      <c r="SEZ74" s="68"/>
      <c r="SFA74" s="68"/>
      <c r="SFB74" s="69"/>
      <c r="SFD74" s="64"/>
      <c r="SFE74" s="67"/>
      <c r="SFF74" s="67"/>
      <c r="SFG74" s="68"/>
      <c r="SFH74" s="68"/>
      <c r="SFI74" s="68"/>
      <c r="SFJ74" s="69"/>
      <c r="SFL74" s="64"/>
      <c r="SFM74" s="67"/>
      <c r="SFN74" s="67"/>
      <c r="SFO74" s="68"/>
      <c r="SFP74" s="68"/>
      <c r="SFQ74" s="68"/>
      <c r="SFR74" s="69"/>
      <c r="SFT74" s="64"/>
      <c r="SFU74" s="67"/>
      <c r="SFV74" s="67"/>
      <c r="SFW74" s="68"/>
      <c r="SFX74" s="68"/>
      <c r="SFY74" s="68"/>
      <c r="SFZ74" s="69"/>
      <c r="SGB74" s="64"/>
      <c r="SGC74" s="67"/>
      <c r="SGD74" s="67"/>
      <c r="SGE74" s="68"/>
      <c r="SGF74" s="68"/>
      <c r="SGG74" s="68"/>
      <c r="SGH74" s="69"/>
      <c r="SGJ74" s="64"/>
      <c r="SGK74" s="67"/>
      <c r="SGL74" s="67"/>
      <c r="SGM74" s="68"/>
      <c r="SGN74" s="68"/>
      <c r="SGO74" s="68"/>
      <c r="SGP74" s="69"/>
      <c r="SGR74" s="64"/>
      <c r="SGS74" s="67"/>
      <c r="SGT74" s="67"/>
      <c r="SGU74" s="68"/>
      <c r="SGV74" s="68"/>
      <c r="SGW74" s="68"/>
      <c r="SGX74" s="69"/>
      <c r="SGZ74" s="64"/>
      <c r="SHA74" s="67"/>
      <c r="SHB74" s="67"/>
      <c r="SHC74" s="68"/>
      <c r="SHD74" s="68"/>
      <c r="SHE74" s="68"/>
      <c r="SHF74" s="69"/>
      <c r="SHH74" s="64"/>
      <c r="SHI74" s="67"/>
      <c r="SHJ74" s="67"/>
      <c r="SHK74" s="68"/>
      <c r="SHL74" s="68"/>
      <c r="SHM74" s="68"/>
      <c r="SHN74" s="69"/>
      <c r="SHP74" s="64"/>
      <c r="SHQ74" s="67"/>
      <c r="SHR74" s="67"/>
      <c r="SHS74" s="68"/>
      <c r="SHT74" s="68"/>
      <c r="SHU74" s="68"/>
      <c r="SHV74" s="69"/>
      <c r="SHX74" s="64"/>
      <c r="SHY74" s="67"/>
      <c r="SHZ74" s="67"/>
      <c r="SIA74" s="68"/>
      <c r="SIB74" s="68"/>
      <c r="SIC74" s="68"/>
      <c r="SID74" s="69"/>
      <c r="SIF74" s="64"/>
      <c r="SIG74" s="67"/>
      <c r="SIH74" s="67"/>
      <c r="SII74" s="68"/>
      <c r="SIJ74" s="68"/>
      <c r="SIK74" s="68"/>
      <c r="SIL74" s="69"/>
      <c r="SIN74" s="64"/>
      <c r="SIO74" s="67"/>
      <c r="SIP74" s="67"/>
      <c r="SIQ74" s="68"/>
      <c r="SIR74" s="68"/>
      <c r="SIS74" s="68"/>
      <c r="SIT74" s="69"/>
      <c r="SIV74" s="64"/>
      <c r="SIW74" s="67"/>
      <c r="SIX74" s="67"/>
      <c r="SIY74" s="68"/>
      <c r="SIZ74" s="68"/>
      <c r="SJA74" s="68"/>
      <c r="SJB74" s="69"/>
      <c r="SJD74" s="64"/>
      <c r="SJE74" s="67"/>
      <c r="SJF74" s="67"/>
      <c r="SJG74" s="68"/>
      <c r="SJH74" s="68"/>
      <c r="SJI74" s="68"/>
      <c r="SJJ74" s="69"/>
      <c r="SJL74" s="64"/>
      <c r="SJM74" s="67"/>
      <c r="SJN74" s="67"/>
      <c r="SJO74" s="68"/>
      <c r="SJP74" s="68"/>
      <c r="SJQ74" s="68"/>
      <c r="SJR74" s="69"/>
      <c r="SJT74" s="64"/>
      <c r="SJU74" s="67"/>
      <c r="SJV74" s="67"/>
      <c r="SJW74" s="68"/>
      <c r="SJX74" s="68"/>
      <c r="SJY74" s="68"/>
      <c r="SJZ74" s="69"/>
      <c r="SKB74" s="64"/>
      <c r="SKC74" s="67"/>
      <c r="SKD74" s="67"/>
      <c r="SKE74" s="68"/>
      <c r="SKF74" s="68"/>
      <c r="SKG74" s="68"/>
      <c r="SKH74" s="69"/>
      <c r="SKJ74" s="64"/>
      <c r="SKK74" s="67"/>
      <c r="SKL74" s="67"/>
      <c r="SKM74" s="68"/>
      <c r="SKN74" s="68"/>
      <c r="SKO74" s="68"/>
      <c r="SKP74" s="69"/>
      <c r="SKR74" s="64"/>
      <c r="SKS74" s="67"/>
      <c r="SKT74" s="67"/>
      <c r="SKU74" s="68"/>
      <c r="SKV74" s="68"/>
      <c r="SKW74" s="68"/>
      <c r="SKX74" s="69"/>
      <c r="SKZ74" s="64"/>
      <c r="SLA74" s="67"/>
      <c r="SLB74" s="67"/>
      <c r="SLC74" s="68"/>
      <c r="SLD74" s="68"/>
      <c r="SLE74" s="68"/>
      <c r="SLF74" s="69"/>
      <c r="SLH74" s="64"/>
      <c r="SLI74" s="67"/>
      <c r="SLJ74" s="67"/>
      <c r="SLK74" s="68"/>
      <c r="SLL74" s="68"/>
      <c r="SLM74" s="68"/>
      <c r="SLN74" s="69"/>
      <c r="SLP74" s="64"/>
      <c r="SLQ74" s="67"/>
      <c r="SLR74" s="67"/>
      <c r="SLS74" s="68"/>
      <c r="SLT74" s="68"/>
      <c r="SLU74" s="68"/>
      <c r="SLV74" s="69"/>
      <c r="SLX74" s="64"/>
      <c r="SLY74" s="67"/>
      <c r="SLZ74" s="67"/>
      <c r="SMA74" s="68"/>
      <c r="SMB74" s="68"/>
      <c r="SMC74" s="68"/>
      <c r="SMD74" s="69"/>
      <c r="SMF74" s="64"/>
      <c r="SMG74" s="67"/>
      <c r="SMH74" s="67"/>
      <c r="SMI74" s="68"/>
      <c r="SMJ74" s="68"/>
      <c r="SMK74" s="68"/>
      <c r="SML74" s="69"/>
      <c r="SMN74" s="64"/>
      <c r="SMO74" s="67"/>
      <c r="SMP74" s="67"/>
      <c r="SMQ74" s="68"/>
      <c r="SMR74" s="68"/>
      <c r="SMS74" s="68"/>
      <c r="SMT74" s="69"/>
      <c r="SMV74" s="64"/>
      <c r="SMW74" s="67"/>
      <c r="SMX74" s="67"/>
      <c r="SMY74" s="68"/>
      <c r="SMZ74" s="68"/>
      <c r="SNA74" s="68"/>
      <c r="SNB74" s="69"/>
      <c r="SND74" s="64"/>
      <c r="SNE74" s="67"/>
      <c r="SNF74" s="67"/>
      <c r="SNG74" s="68"/>
      <c r="SNH74" s="68"/>
      <c r="SNI74" s="68"/>
      <c r="SNJ74" s="69"/>
      <c r="SNL74" s="64"/>
      <c r="SNM74" s="67"/>
      <c r="SNN74" s="67"/>
      <c r="SNO74" s="68"/>
      <c r="SNP74" s="68"/>
      <c r="SNQ74" s="68"/>
      <c r="SNR74" s="69"/>
      <c r="SNT74" s="64"/>
      <c r="SNU74" s="67"/>
      <c r="SNV74" s="67"/>
      <c r="SNW74" s="68"/>
      <c r="SNX74" s="68"/>
      <c r="SNY74" s="68"/>
      <c r="SNZ74" s="69"/>
      <c r="SOB74" s="64"/>
      <c r="SOC74" s="67"/>
      <c r="SOD74" s="67"/>
      <c r="SOE74" s="68"/>
      <c r="SOF74" s="68"/>
      <c r="SOG74" s="68"/>
      <c r="SOH74" s="69"/>
      <c r="SOJ74" s="64"/>
      <c r="SOK74" s="67"/>
      <c r="SOL74" s="67"/>
      <c r="SOM74" s="68"/>
      <c r="SON74" s="68"/>
      <c r="SOO74" s="68"/>
      <c r="SOP74" s="69"/>
      <c r="SOR74" s="64"/>
      <c r="SOS74" s="67"/>
      <c r="SOT74" s="67"/>
      <c r="SOU74" s="68"/>
      <c r="SOV74" s="68"/>
      <c r="SOW74" s="68"/>
      <c r="SOX74" s="69"/>
      <c r="SOZ74" s="64"/>
      <c r="SPA74" s="67"/>
      <c r="SPB74" s="67"/>
      <c r="SPC74" s="68"/>
      <c r="SPD74" s="68"/>
      <c r="SPE74" s="68"/>
      <c r="SPF74" s="69"/>
      <c r="SPH74" s="64"/>
      <c r="SPI74" s="67"/>
      <c r="SPJ74" s="67"/>
      <c r="SPK74" s="68"/>
      <c r="SPL74" s="68"/>
      <c r="SPM74" s="68"/>
      <c r="SPN74" s="69"/>
      <c r="SPP74" s="64"/>
      <c r="SPQ74" s="67"/>
      <c r="SPR74" s="67"/>
      <c r="SPS74" s="68"/>
      <c r="SPT74" s="68"/>
      <c r="SPU74" s="68"/>
      <c r="SPV74" s="69"/>
      <c r="SPX74" s="64"/>
      <c r="SPY74" s="67"/>
      <c r="SPZ74" s="67"/>
      <c r="SQA74" s="68"/>
      <c r="SQB74" s="68"/>
      <c r="SQC74" s="68"/>
      <c r="SQD74" s="69"/>
      <c r="SQF74" s="64"/>
      <c r="SQG74" s="67"/>
      <c r="SQH74" s="67"/>
      <c r="SQI74" s="68"/>
      <c r="SQJ74" s="68"/>
      <c r="SQK74" s="68"/>
      <c r="SQL74" s="69"/>
      <c r="SQN74" s="64"/>
      <c r="SQO74" s="67"/>
      <c r="SQP74" s="67"/>
      <c r="SQQ74" s="68"/>
      <c r="SQR74" s="68"/>
      <c r="SQS74" s="68"/>
      <c r="SQT74" s="69"/>
      <c r="SQV74" s="64"/>
      <c r="SQW74" s="67"/>
      <c r="SQX74" s="67"/>
      <c r="SQY74" s="68"/>
      <c r="SQZ74" s="68"/>
      <c r="SRA74" s="68"/>
      <c r="SRB74" s="69"/>
      <c r="SRD74" s="64"/>
      <c r="SRE74" s="67"/>
      <c r="SRF74" s="67"/>
      <c r="SRG74" s="68"/>
      <c r="SRH74" s="68"/>
      <c r="SRI74" s="68"/>
      <c r="SRJ74" s="69"/>
      <c r="SRL74" s="64"/>
      <c r="SRM74" s="67"/>
      <c r="SRN74" s="67"/>
      <c r="SRO74" s="68"/>
      <c r="SRP74" s="68"/>
      <c r="SRQ74" s="68"/>
      <c r="SRR74" s="69"/>
      <c r="SRT74" s="64"/>
      <c r="SRU74" s="67"/>
      <c r="SRV74" s="67"/>
      <c r="SRW74" s="68"/>
      <c r="SRX74" s="68"/>
      <c r="SRY74" s="68"/>
      <c r="SRZ74" s="69"/>
      <c r="SSB74" s="64"/>
      <c r="SSC74" s="67"/>
      <c r="SSD74" s="67"/>
      <c r="SSE74" s="68"/>
      <c r="SSF74" s="68"/>
      <c r="SSG74" s="68"/>
      <c r="SSH74" s="69"/>
      <c r="SSJ74" s="64"/>
      <c r="SSK74" s="67"/>
      <c r="SSL74" s="67"/>
      <c r="SSM74" s="68"/>
      <c r="SSN74" s="68"/>
      <c r="SSO74" s="68"/>
      <c r="SSP74" s="69"/>
      <c r="SSR74" s="64"/>
      <c r="SSS74" s="67"/>
      <c r="SST74" s="67"/>
      <c r="SSU74" s="68"/>
      <c r="SSV74" s="68"/>
      <c r="SSW74" s="68"/>
      <c r="SSX74" s="69"/>
      <c r="SSZ74" s="64"/>
      <c r="STA74" s="67"/>
      <c r="STB74" s="67"/>
      <c r="STC74" s="68"/>
      <c r="STD74" s="68"/>
      <c r="STE74" s="68"/>
      <c r="STF74" s="69"/>
      <c r="STH74" s="64"/>
      <c r="STI74" s="67"/>
      <c r="STJ74" s="67"/>
      <c r="STK74" s="68"/>
      <c r="STL74" s="68"/>
      <c r="STM74" s="68"/>
      <c r="STN74" s="69"/>
      <c r="STP74" s="64"/>
      <c r="STQ74" s="67"/>
      <c r="STR74" s="67"/>
      <c r="STS74" s="68"/>
      <c r="STT74" s="68"/>
      <c r="STU74" s="68"/>
      <c r="STV74" s="69"/>
      <c r="STX74" s="64"/>
      <c r="STY74" s="67"/>
      <c r="STZ74" s="67"/>
      <c r="SUA74" s="68"/>
      <c r="SUB74" s="68"/>
      <c r="SUC74" s="68"/>
      <c r="SUD74" s="69"/>
      <c r="SUF74" s="64"/>
      <c r="SUG74" s="67"/>
      <c r="SUH74" s="67"/>
      <c r="SUI74" s="68"/>
      <c r="SUJ74" s="68"/>
      <c r="SUK74" s="68"/>
      <c r="SUL74" s="69"/>
      <c r="SUN74" s="64"/>
      <c r="SUO74" s="67"/>
      <c r="SUP74" s="67"/>
      <c r="SUQ74" s="68"/>
      <c r="SUR74" s="68"/>
      <c r="SUS74" s="68"/>
      <c r="SUT74" s="69"/>
      <c r="SUV74" s="64"/>
      <c r="SUW74" s="67"/>
      <c r="SUX74" s="67"/>
      <c r="SUY74" s="68"/>
      <c r="SUZ74" s="68"/>
      <c r="SVA74" s="68"/>
      <c r="SVB74" s="69"/>
      <c r="SVD74" s="64"/>
      <c r="SVE74" s="67"/>
      <c r="SVF74" s="67"/>
      <c r="SVG74" s="68"/>
      <c r="SVH74" s="68"/>
      <c r="SVI74" s="68"/>
      <c r="SVJ74" s="69"/>
      <c r="SVL74" s="64"/>
      <c r="SVM74" s="67"/>
      <c r="SVN74" s="67"/>
      <c r="SVO74" s="68"/>
      <c r="SVP74" s="68"/>
      <c r="SVQ74" s="68"/>
      <c r="SVR74" s="69"/>
      <c r="SVT74" s="64"/>
      <c r="SVU74" s="67"/>
      <c r="SVV74" s="67"/>
      <c r="SVW74" s="68"/>
      <c r="SVX74" s="68"/>
      <c r="SVY74" s="68"/>
      <c r="SVZ74" s="69"/>
      <c r="SWB74" s="64"/>
      <c r="SWC74" s="67"/>
      <c r="SWD74" s="67"/>
      <c r="SWE74" s="68"/>
      <c r="SWF74" s="68"/>
      <c r="SWG74" s="68"/>
      <c r="SWH74" s="69"/>
      <c r="SWJ74" s="64"/>
      <c r="SWK74" s="67"/>
      <c r="SWL74" s="67"/>
      <c r="SWM74" s="68"/>
      <c r="SWN74" s="68"/>
      <c r="SWO74" s="68"/>
      <c r="SWP74" s="69"/>
      <c r="SWR74" s="64"/>
      <c r="SWS74" s="67"/>
      <c r="SWT74" s="67"/>
      <c r="SWU74" s="68"/>
      <c r="SWV74" s="68"/>
      <c r="SWW74" s="68"/>
      <c r="SWX74" s="69"/>
      <c r="SWZ74" s="64"/>
      <c r="SXA74" s="67"/>
      <c r="SXB74" s="67"/>
      <c r="SXC74" s="68"/>
      <c r="SXD74" s="68"/>
      <c r="SXE74" s="68"/>
      <c r="SXF74" s="69"/>
      <c r="SXH74" s="64"/>
      <c r="SXI74" s="67"/>
      <c r="SXJ74" s="67"/>
      <c r="SXK74" s="68"/>
      <c r="SXL74" s="68"/>
      <c r="SXM74" s="68"/>
      <c r="SXN74" s="69"/>
      <c r="SXP74" s="64"/>
      <c r="SXQ74" s="67"/>
      <c r="SXR74" s="67"/>
      <c r="SXS74" s="68"/>
      <c r="SXT74" s="68"/>
      <c r="SXU74" s="68"/>
      <c r="SXV74" s="69"/>
      <c r="SXX74" s="64"/>
      <c r="SXY74" s="67"/>
      <c r="SXZ74" s="67"/>
      <c r="SYA74" s="68"/>
      <c r="SYB74" s="68"/>
      <c r="SYC74" s="68"/>
      <c r="SYD74" s="69"/>
      <c r="SYF74" s="64"/>
      <c r="SYG74" s="67"/>
      <c r="SYH74" s="67"/>
      <c r="SYI74" s="68"/>
      <c r="SYJ74" s="68"/>
      <c r="SYK74" s="68"/>
      <c r="SYL74" s="69"/>
      <c r="SYN74" s="64"/>
      <c r="SYO74" s="67"/>
      <c r="SYP74" s="67"/>
      <c r="SYQ74" s="68"/>
      <c r="SYR74" s="68"/>
      <c r="SYS74" s="68"/>
      <c r="SYT74" s="69"/>
      <c r="SYV74" s="64"/>
      <c r="SYW74" s="67"/>
      <c r="SYX74" s="67"/>
      <c r="SYY74" s="68"/>
      <c r="SYZ74" s="68"/>
      <c r="SZA74" s="68"/>
      <c r="SZB74" s="69"/>
      <c r="SZD74" s="64"/>
      <c r="SZE74" s="67"/>
      <c r="SZF74" s="67"/>
      <c r="SZG74" s="68"/>
      <c r="SZH74" s="68"/>
      <c r="SZI74" s="68"/>
      <c r="SZJ74" s="69"/>
      <c r="SZL74" s="64"/>
      <c r="SZM74" s="67"/>
      <c r="SZN74" s="67"/>
      <c r="SZO74" s="68"/>
      <c r="SZP74" s="68"/>
      <c r="SZQ74" s="68"/>
      <c r="SZR74" s="69"/>
      <c r="SZT74" s="64"/>
      <c r="SZU74" s="67"/>
      <c r="SZV74" s="67"/>
      <c r="SZW74" s="68"/>
      <c r="SZX74" s="68"/>
      <c r="SZY74" s="68"/>
      <c r="SZZ74" s="69"/>
      <c r="TAB74" s="64"/>
      <c r="TAC74" s="67"/>
      <c r="TAD74" s="67"/>
      <c r="TAE74" s="68"/>
      <c r="TAF74" s="68"/>
      <c r="TAG74" s="68"/>
      <c r="TAH74" s="69"/>
      <c r="TAJ74" s="64"/>
      <c r="TAK74" s="67"/>
      <c r="TAL74" s="67"/>
      <c r="TAM74" s="68"/>
      <c r="TAN74" s="68"/>
      <c r="TAO74" s="68"/>
      <c r="TAP74" s="69"/>
      <c r="TAR74" s="64"/>
      <c r="TAS74" s="67"/>
      <c r="TAT74" s="67"/>
      <c r="TAU74" s="68"/>
      <c r="TAV74" s="68"/>
      <c r="TAW74" s="68"/>
      <c r="TAX74" s="69"/>
      <c r="TAZ74" s="64"/>
      <c r="TBA74" s="67"/>
      <c r="TBB74" s="67"/>
      <c r="TBC74" s="68"/>
      <c r="TBD74" s="68"/>
      <c r="TBE74" s="68"/>
      <c r="TBF74" s="69"/>
      <c r="TBH74" s="64"/>
      <c r="TBI74" s="67"/>
      <c r="TBJ74" s="67"/>
      <c r="TBK74" s="68"/>
      <c r="TBL74" s="68"/>
      <c r="TBM74" s="68"/>
      <c r="TBN74" s="69"/>
      <c r="TBP74" s="64"/>
      <c r="TBQ74" s="67"/>
      <c r="TBR74" s="67"/>
      <c r="TBS74" s="68"/>
      <c r="TBT74" s="68"/>
      <c r="TBU74" s="68"/>
      <c r="TBV74" s="69"/>
      <c r="TBX74" s="64"/>
      <c r="TBY74" s="67"/>
      <c r="TBZ74" s="67"/>
      <c r="TCA74" s="68"/>
      <c r="TCB74" s="68"/>
      <c r="TCC74" s="68"/>
      <c r="TCD74" s="69"/>
      <c r="TCF74" s="64"/>
      <c r="TCG74" s="67"/>
      <c r="TCH74" s="67"/>
      <c r="TCI74" s="68"/>
      <c r="TCJ74" s="68"/>
      <c r="TCK74" s="68"/>
      <c r="TCL74" s="69"/>
      <c r="TCN74" s="64"/>
      <c r="TCO74" s="67"/>
      <c r="TCP74" s="67"/>
      <c r="TCQ74" s="68"/>
      <c r="TCR74" s="68"/>
      <c r="TCS74" s="68"/>
      <c r="TCT74" s="69"/>
      <c r="TCV74" s="64"/>
      <c r="TCW74" s="67"/>
      <c r="TCX74" s="67"/>
      <c r="TCY74" s="68"/>
      <c r="TCZ74" s="68"/>
      <c r="TDA74" s="68"/>
      <c r="TDB74" s="69"/>
      <c r="TDD74" s="64"/>
      <c r="TDE74" s="67"/>
      <c r="TDF74" s="67"/>
      <c r="TDG74" s="68"/>
      <c r="TDH74" s="68"/>
      <c r="TDI74" s="68"/>
      <c r="TDJ74" s="69"/>
      <c r="TDL74" s="64"/>
      <c r="TDM74" s="67"/>
      <c r="TDN74" s="67"/>
      <c r="TDO74" s="68"/>
      <c r="TDP74" s="68"/>
      <c r="TDQ74" s="68"/>
      <c r="TDR74" s="69"/>
      <c r="TDT74" s="64"/>
      <c r="TDU74" s="67"/>
      <c r="TDV74" s="67"/>
      <c r="TDW74" s="68"/>
      <c r="TDX74" s="68"/>
      <c r="TDY74" s="68"/>
      <c r="TDZ74" s="69"/>
      <c r="TEB74" s="64"/>
      <c r="TEC74" s="67"/>
      <c r="TED74" s="67"/>
      <c r="TEE74" s="68"/>
      <c r="TEF74" s="68"/>
      <c r="TEG74" s="68"/>
      <c r="TEH74" s="69"/>
      <c r="TEJ74" s="64"/>
      <c r="TEK74" s="67"/>
      <c r="TEL74" s="67"/>
      <c r="TEM74" s="68"/>
      <c r="TEN74" s="68"/>
      <c r="TEO74" s="68"/>
      <c r="TEP74" s="69"/>
      <c r="TER74" s="64"/>
      <c r="TES74" s="67"/>
      <c r="TET74" s="67"/>
      <c r="TEU74" s="68"/>
      <c r="TEV74" s="68"/>
      <c r="TEW74" s="68"/>
      <c r="TEX74" s="69"/>
      <c r="TEZ74" s="64"/>
      <c r="TFA74" s="67"/>
      <c r="TFB74" s="67"/>
      <c r="TFC74" s="68"/>
      <c r="TFD74" s="68"/>
      <c r="TFE74" s="68"/>
      <c r="TFF74" s="69"/>
      <c r="TFH74" s="64"/>
      <c r="TFI74" s="67"/>
      <c r="TFJ74" s="67"/>
      <c r="TFK74" s="68"/>
      <c r="TFL74" s="68"/>
      <c r="TFM74" s="68"/>
      <c r="TFN74" s="69"/>
      <c r="TFP74" s="64"/>
      <c r="TFQ74" s="67"/>
      <c r="TFR74" s="67"/>
      <c r="TFS74" s="68"/>
      <c r="TFT74" s="68"/>
      <c r="TFU74" s="68"/>
      <c r="TFV74" s="69"/>
      <c r="TFX74" s="64"/>
      <c r="TFY74" s="67"/>
      <c r="TFZ74" s="67"/>
      <c r="TGA74" s="68"/>
      <c r="TGB74" s="68"/>
      <c r="TGC74" s="68"/>
      <c r="TGD74" s="69"/>
      <c r="TGF74" s="64"/>
      <c r="TGG74" s="67"/>
      <c r="TGH74" s="67"/>
      <c r="TGI74" s="68"/>
      <c r="TGJ74" s="68"/>
      <c r="TGK74" s="68"/>
      <c r="TGL74" s="69"/>
      <c r="TGN74" s="64"/>
      <c r="TGO74" s="67"/>
      <c r="TGP74" s="67"/>
      <c r="TGQ74" s="68"/>
      <c r="TGR74" s="68"/>
      <c r="TGS74" s="68"/>
      <c r="TGT74" s="69"/>
      <c r="TGV74" s="64"/>
      <c r="TGW74" s="67"/>
      <c r="TGX74" s="67"/>
      <c r="TGY74" s="68"/>
      <c r="TGZ74" s="68"/>
      <c r="THA74" s="68"/>
      <c r="THB74" s="69"/>
      <c r="THD74" s="64"/>
      <c r="THE74" s="67"/>
      <c r="THF74" s="67"/>
      <c r="THG74" s="68"/>
      <c r="THH74" s="68"/>
      <c r="THI74" s="68"/>
      <c r="THJ74" s="69"/>
      <c r="THL74" s="64"/>
      <c r="THM74" s="67"/>
      <c r="THN74" s="67"/>
      <c r="THO74" s="68"/>
      <c r="THP74" s="68"/>
      <c r="THQ74" s="68"/>
      <c r="THR74" s="69"/>
      <c r="THT74" s="64"/>
      <c r="THU74" s="67"/>
      <c r="THV74" s="67"/>
      <c r="THW74" s="68"/>
      <c r="THX74" s="68"/>
      <c r="THY74" s="68"/>
      <c r="THZ74" s="69"/>
      <c r="TIB74" s="64"/>
      <c r="TIC74" s="67"/>
      <c r="TID74" s="67"/>
      <c r="TIE74" s="68"/>
      <c r="TIF74" s="68"/>
      <c r="TIG74" s="68"/>
      <c r="TIH74" s="69"/>
      <c r="TIJ74" s="64"/>
      <c r="TIK74" s="67"/>
      <c r="TIL74" s="67"/>
      <c r="TIM74" s="68"/>
      <c r="TIN74" s="68"/>
      <c r="TIO74" s="68"/>
      <c r="TIP74" s="69"/>
      <c r="TIR74" s="64"/>
      <c r="TIS74" s="67"/>
      <c r="TIT74" s="67"/>
      <c r="TIU74" s="68"/>
      <c r="TIV74" s="68"/>
      <c r="TIW74" s="68"/>
      <c r="TIX74" s="69"/>
      <c r="TIZ74" s="64"/>
      <c r="TJA74" s="67"/>
      <c r="TJB74" s="67"/>
      <c r="TJC74" s="68"/>
      <c r="TJD74" s="68"/>
      <c r="TJE74" s="68"/>
      <c r="TJF74" s="69"/>
      <c r="TJH74" s="64"/>
      <c r="TJI74" s="67"/>
      <c r="TJJ74" s="67"/>
      <c r="TJK74" s="68"/>
      <c r="TJL74" s="68"/>
      <c r="TJM74" s="68"/>
      <c r="TJN74" s="69"/>
      <c r="TJP74" s="64"/>
      <c r="TJQ74" s="67"/>
      <c r="TJR74" s="67"/>
      <c r="TJS74" s="68"/>
      <c r="TJT74" s="68"/>
      <c r="TJU74" s="68"/>
      <c r="TJV74" s="69"/>
      <c r="TJX74" s="64"/>
      <c r="TJY74" s="67"/>
      <c r="TJZ74" s="67"/>
      <c r="TKA74" s="68"/>
      <c r="TKB74" s="68"/>
      <c r="TKC74" s="68"/>
      <c r="TKD74" s="69"/>
      <c r="TKF74" s="64"/>
      <c r="TKG74" s="67"/>
      <c r="TKH74" s="67"/>
      <c r="TKI74" s="68"/>
      <c r="TKJ74" s="68"/>
      <c r="TKK74" s="68"/>
      <c r="TKL74" s="69"/>
      <c r="TKN74" s="64"/>
      <c r="TKO74" s="67"/>
      <c r="TKP74" s="67"/>
      <c r="TKQ74" s="68"/>
      <c r="TKR74" s="68"/>
      <c r="TKS74" s="68"/>
      <c r="TKT74" s="69"/>
      <c r="TKV74" s="64"/>
      <c r="TKW74" s="67"/>
      <c r="TKX74" s="67"/>
      <c r="TKY74" s="68"/>
      <c r="TKZ74" s="68"/>
      <c r="TLA74" s="68"/>
      <c r="TLB74" s="69"/>
      <c r="TLD74" s="64"/>
      <c r="TLE74" s="67"/>
      <c r="TLF74" s="67"/>
      <c r="TLG74" s="68"/>
      <c r="TLH74" s="68"/>
      <c r="TLI74" s="68"/>
      <c r="TLJ74" s="69"/>
      <c r="TLL74" s="64"/>
      <c r="TLM74" s="67"/>
      <c r="TLN74" s="67"/>
      <c r="TLO74" s="68"/>
      <c r="TLP74" s="68"/>
      <c r="TLQ74" s="68"/>
      <c r="TLR74" s="69"/>
      <c r="TLT74" s="64"/>
      <c r="TLU74" s="67"/>
      <c r="TLV74" s="67"/>
      <c r="TLW74" s="68"/>
      <c r="TLX74" s="68"/>
      <c r="TLY74" s="68"/>
      <c r="TLZ74" s="69"/>
      <c r="TMB74" s="64"/>
      <c r="TMC74" s="67"/>
      <c r="TMD74" s="67"/>
      <c r="TME74" s="68"/>
      <c r="TMF74" s="68"/>
      <c r="TMG74" s="68"/>
      <c r="TMH74" s="69"/>
      <c r="TMJ74" s="64"/>
      <c r="TMK74" s="67"/>
      <c r="TML74" s="67"/>
      <c r="TMM74" s="68"/>
      <c r="TMN74" s="68"/>
      <c r="TMO74" s="68"/>
      <c r="TMP74" s="69"/>
      <c r="TMR74" s="64"/>
      <c r="TMS74" s="67"/>
      <c r="TMT74" s="67"/>
      <c r="TMU74" s="68"/>
      <c r="TMV74" s="68"/>
      <c r="TMW74" s="68"/>
      <c r="TMX74" s="69"/>
      <c r="TMZ74" s="64"/>
      <c r="TNA74" s="67"/>
      <c r="TNB74" s="67"/>
      <c r="TNC74" s="68"/>
      <c r="TND74" s="68"/>
      <c r="TNE74" s="68"/>
      <c r="TNF74" s="69"/>
      <c r="TNH74" s="64"/>
      <c r="TNI74" s="67"/>
      <c r="TNJ74" s="67"/>
      <c r="TNK74" s="68"/>
      <c r="TNL74" s="68"/>
      <c r="TNM74" s="68"/>
      <c r="TNN74" s="69"/>
      <c r="TNP74" s="64"/>
      <c r="TNQ74" s="67"/>
      <c r="TNR74" s="67"/>
      <c r="TNS74" s="68"/>
      <c r="TNT74" s="68"/>
      <c r="TNU74" s="68"/>
      <c r="TNV74" s="69"/>
      <c r="TNX74" s="64"/>
      <c r="TNY74" s="67"/>
      <c r="TNZ74" s="67"/>
      <c r="TOA74" s="68"/>
      <c r="TOB74" s="68"/>
      <c r="TOC74" s="68"/>
      <c r="TOD74" s="69"/>
      <c r="TOF74" s="64"/>
      <c r="TOG74" s="67"/>
      <c r="TOH74" s="67"/>
      <c r="TOI74" s="68"/>
      <c r="TOJ74" s="68"/>
      <c r="TOK74" s="68"/>
      <c r="TOL74" s="69"/>
      <c r="TON74" s="64"/>
      <c r="TOO74" s="67"/>
      <c r="TOP74" s="67"/>
      <c r="TOQ74" s="68"/>
      <c r="TOR74" s="68"/>
      <c r="TOS74" s="68"/>
      <c r="TOT74" s="69"/>
      <c r="TOV74" s="64"/>
      <c r="TOW74" s="67"/>
      <c r="TOX74" s="67"/>
      <c r="TOY74" s="68"/>
      <c r="TOZ74" s="68"/>
      <c r="TPA74" s="68"/>
      <c r="TPB74" s="69"/>
      <c r="TPD74" s="64"/>
      <c r="TPE74" s="67"/>
      <c r="TPF74" s="67"/>
      <c r="TPG74" s="68"/>
      <c r="TPH74" s="68"/>
      <c r="TPI74" s="68"/>
      <c r="TPJ74" s="69"/>
      <c r="TPL74" s="64"/>
      <c r="TPM74" s="67"/>
      <c r="TPN74" s="67"/>
      <c r="TPO74" s="68"/>
      <c r="TPP74" s="68"/>
      <c r="TPQ74" s="68"/>
      <c r="TPR74" s="69"/>
      <c r="TPT74" s="64"/>
      <c r="TPU74" s="67"/>
      <c r="TPV74" s="67"/>
      <c r="TPW74" s="68"/>
      <c r="TPX74" s="68"/>
      <c r="TPY74" s="68"/>
      <c r="TPZ74" s="69"/>
      <c r="TQB74" s="64"/>
      <c r="TQC74" s="67"/>
      <c r="TQD74" s="67"/>
      <c r="TQE74" s="68"/>
      <c r="TQF74" s="68"/>
      <c r="TQG74" s="68"/>
      <c r="TQH74" s="69"/>
      <c r="TQJ74" s="64"/>
      <c r="TQK74" s="67"/>
      <c r="TQL74" s="67"/>
      <c r="TQM74" s="68"/>
      <c r="TQN74" s="68"/>
      <c r="TQO74" s="68"/>
      <c r="TQP74" s="69"/>
      <c r="TQR74" s="64"/>
      <c r="TQS74" s="67"/>
      <c r="TQT74" s="67"/>
      <c r="TQU74" s="68"/>
      <c r="TQV74" s="68"/>
      <c r="TQW74" s="68"/>
      <c r="TQX74" s="69"/>
      <c r="TQZ74" s="64"/>
      <c r="TRA74" s="67"/>
      <c r="TRB74" s="67"/>
      <c r="TRC74" s="68"/>
      <c r="TRD74" s="68"/>
      <c r="TRE74" s="68"/>
      <c r="TRF74" s="69"/>
      <c r="TRH74" s="64"/>
      <c r="TRI74" s="67"/>
      <c r="TRJ74" s="67"/>
      <c r="TRK74" s="68"/>
      <c r="TRL74" s="68"/>
      <c r="TRM74" s="68"/>
      <c r="TRN74" s="69"/>
      <c r="TRP74" s="64"/>
      <c r="TRQ74" s="67"/>
      <c r="TRR74" s="67"/>
      <c r="TRS74" s="68"/>
      <c r="TRT74" s="68"/>
      <c r="TRU74" s="68"/>
      <c r="TRV74" s="69"/>
      <c r="TRX74" s="64"/>
      <c r="TRY74" s="67"/>
      <c r="TRZ74" s="67"/>
      <c r="TSA74" s="68"/>
      <c r="TSB74" s="68"/>
      <c r="TSC74" s="68"/>
      <c r="TSD74" s="69"/>
      <c r="TSF74" s="64"/>
      <c r="TSG74" s="67"/>
      <c r="TSH74" s="67"/>
      <c r="TSI74" s="68"/>
      <c r="TSJ74" s="68"/>
      <c r="TSK74" s="68"/>
      <c r="TSL74" s="69"/>
      <c r="TSN74" s="64"/>
      <c r="TSO74" s="67"/>
      <c r="TSP74" s="67"/>
      <c r="TSQ74" s="68"/>
      <c r="TSR74" s="68"/>
      <c r="TSS74" s="68"/>
      <c r="TST74" s="69"/>
      <c r="TSV74" s="64"/>
      <c r="TSW74" s="67"/>
      <c r="TSX74" s="67"/>
      <c r="TSY74" s="68"/>
      <c r="TSZ74" s="68"/>
      <c r="TTA74" s="68"/>
      <c r="TTB74" s="69"/>
      <c r="TTD74" s="64"/>
      <c r="TTE74" s="67"/>
      <c r="TTF74" s="67"/>
      <c r="TTG74" s="68"/>
      <c r="TTH74" s="68"/>
      <c r="TTI74" s="68"/>
      <c r="TTJ74" s="69"/>
      <c r="TTL74" s="64"/>
      <c r="TTM74" s="67"/>
      <c r="TTN74" s="67"/>
      <c r="TTO74" s="68"/>
      <c r="TTP74" s="68"/>
      <c r="TTQ74" s="68"/>
      <c r="TTR74" s="69"/>
      <c r="TTT74" s="64"/>
      <c r="TTU74" s="67"/>
      <c r="TTV74" s="67"/>
      <c r="TTW74" s="68"/>
      <c r="TTX74" s="68"/>
      <c r="TTY74" s="68"/>
      <c r="TTZ74" s="69"/>
      <c r="TUB74" s="64"/>
      <c r="TUC74" s="67"/>
      <c r="TUD74" s="67"/>
      <c r="TUE74" s="68"/>
      <c r="TUF74" s="68"/>
      <c r="TUG74" s="68"/>
      <c r="TUH74" s="69"/>
      <c r="TUJ74" s="64"/>
      <c r="TUK74" s="67"/>
      <c r="TUL74" s="67"/>
      <c r="TUM74" s="68"/>
      <c r="TUN74" s="68"/>
      <c r="TUO74" s="68"/>
      <c r="TUP74" s="69"/>
      <c r="TUR74" s="64"/>
      <c r="TUS74" s="67"/>
      <c r="TUT74" s="67"/>
      <c r="TUU74" s="68"/>
      <c r="TUV74" s="68"/>
      <c r="TUW74" s="68"/>
      <c r="TUX74" s="69"/>
      <c r="TUZ74" s="64"/>
      <c r="TVA74" s="67"/>
      <c r="TVB74" s="67"/>
      <c r="TVC74" s="68"/>
      <c r="TVD74" s="68"/>
      <c r="TVE74" s="68"/>
      <c r="TVF74" s="69"/>
      <c r="TVH74" s="64"/>
      <c r="TVI74" s="67"/>
      <c r="TVJ74" s="67"/>
      <c r="TVK74" s="68"/>
      <c r="TVL74" s="68"/>
      <c r="TVM74" s="68"/>
      <c r="TVN74" s="69"/>
      <c r="TVP74" s="64"/>
      <c r="TVQ74" s="67"/>
      <c r="TVR74" s="67"/>
      <c r="TVS74" s="68"/>
      <c r="TVT74" s="68"/>
      <c r="TVU74" s="68"/>
      <c r="TVV74" s="69"/>
      <c r="TVX74" s="64"/>
      <c r="TVY74" s="67"/>
      <c r="TVZ74" s="67"/>
      <c r="TWA74" s="68"/>
      <c r="TWB74" s="68"/>
      <c r="TWC74" s="68"/>
      <c r="TWD74" s="69"/>
      <c r="TWF74" s="64"/>
      <c r="TWG74" s="67"/>
      <c r="TWH74" s="67"/>
      <c r="TWI74" s="68"/>
      <c r="TWJ74" s="68"/>
      <c r="TWK74" s="68"/>
      <c r="TWL74" s="69"/>
      <c r="TWN74" s="64"/>
      <c r="TWO74" s="67"/>
      <c r="TWP74" s="67"/>
      <c r="TWQ74" s="68"/>
      <c r="TWR74" s="68"/>
      <c r="TWS74" s="68"/>
      <c r="TWT74" s="69"/>
      <c r="TWV74" s="64"/>
      <c r="TWW74" s="67"/>
      <c r="TWX74" s="67"/>
      <c r="TWY74" s="68"/>
      <c r="TWZ74" s="68"/>
      <c r="TXA74" s="68"/>
      <c r="TXB74" s="69"/>
      <c r="TXD74" s="64"/>
      <c r="TXE74" s="67"/>
      <c r="TXF74" s="67"/>
      <c r="TXG74" s="68"/>
      <c r="TXH74" s="68"/>
      <c r="TXI74" s="68"/>
      <c r="TXJ74" s="69"/>
      <c r="TXL74" s="64"/>
      <c r="TXM74" s="67"/>
      <c r="TXN74" s="67"/>
      <c r="TXO74" s="68"/>
      <c r="TXP74" s="68"/>
      <c r="TXQ74" s="68"/>
      <c r="TXR74" s="69"/>
      <c r="TXT74" s="64"/>
      <c r="TXU74" s="67"/>
      <c r="TXV74" s="67"/>
      <c r="TXW74" s="68"/>
      <c r="TXX74" s="68"/>
      <c r="TXY74" s="68"/>
      <c r="TXZ74" s="69"/>
      <c r="TYB74" s="64"/>
      <c r="TYC74" s="67"/>
      <c r="TYD74" s="67"/>
      <c r="TYE74" s="68"/>
      <c r="TYF74" s="68"/>
      <c r="TYG74" s="68"/>
      <c r="TYH74" s="69"/>
      <c r="TYJ74" s="64"/>
      <c r="TYK74" s="67"/>
      <c r="TYL74" s="67"/>
      <c r="TYM74" s="68"/>
      <c r="TYN74" s="68"/>
      <c r="TYO74" s="68"/>
      <c r="TYP74" s="69"/>
      <c r="TYR74" s="64"/>
      <c r="TYS74" s="67"/>
      <c r="TYT74" s="67"/>
      <c r="TYU74" s="68"/>
      <c r="TYV74" s="68"/>
      <c r="TYW74" s="68"/>
      <c r="TYX74" s="69"/>
      <c r="TYZ74" s="64"/>
      <c r="TZA74" s="67"/>
      <c r="TZB74" s="67"/>
      <c r="TZC74" s="68"/>
      <c r="TZD74" s="68"/>
      <c r="TZE74" s="68"/>
      <c r="TZF74" s="69"/>
      <c r="TZH74" s="64"/>
      <c r="TZI74" s="67"/>
      <c r="TZJ74" s="67"/>
      <c r="TZK74" s="68"/>
      <c r="TZL74" s="68"/>
      <c r="TZM74" s="68"/>
      <c r="TZN74" s="69"/>
      <c r="TZP74" s="64"/>
      <c r="TZQ74" s="67"/>
      <c r="TZR74" s="67"/>
      <c r="TZS74" s="68"/>
      <c r="TZT74" s="68"/>
      <c r="TZU74" s="68"/>
      <c r="TZV74" s="69"/>
      <c r="TZX74" s="64"/>
      <c r="TZY74" s="67"/>
      <c r="TZZ74" s="67"/>
      <c r="UAA74" s="68"/>
      <c r="UAB74" s="68"/>
      <c r="UAC74" s="68"/>
      <c r="UAD74" s="69"/>
      <c r="UAF74" s="64"/>
      <c r="UAG74" s="67"/>
      <c r="UAH74" s="67"/>
      <c r="UAI74" s="68"/>
      <c r="UAJ74" s="68"/>
      <c r="UAK74" s="68"/>
      <c r="UAL74" s="69"/>
      <c r="UAN74" s="64"/>
      <c r="UAO74" s="67"/>
      <c r="UAP74" s="67"/>
      <c r="UAQ74" s="68"/>
      <c r="UAR74" s="68"/>
      <c r="UAS74" s="68"/>
      <c r="UAT74" s="69"/>
      <c r="UAV74" s="64"/>
      <c r="UAW74" s="67"/>
      <c r="UAX74" s="67"/>
      <c r="UAY74" s="68"/>
      <c r="UAZ74" s="68"/>
      <c r="UBA74" s="68"/>
      <c r="UBB74" s="69"/>
      <c r="UBD74" s="64"/>
      <c r="UBE74" s="67"/>
      <c r="UBF74" s="67"/>
      <c r="UBG74" s="68"/>
      <c r="UBH74" s="68"/>
      <c r="UBI74" s="68"/>
      <c r="UBJ74" s="69"/>
      <c r="UBL74" s="64"/>
      <c r="UBM74" s="67"/>
      <c r="UBN74" s="67"/>
      <c r="UBO74" s="68"/>
      <c r="UBP74" s="68"/>
      <c r="UBQ74" s="68"/>
      <c r="UBR74" s="69"/>
      <c r="UBT74" s="64"/>
      <c r="UBU74" s="67"/>
      <c r="UBV74" s="67"/>
      <c r="UBW74" s="68"/>
      <c r="UBX74" s="68"/>
      <c r="UBY74" s="68"/>
      <c r="UBZ74" s="69"/>
      <c r="UCB74" s="64"/>
      <c r="UCC74" s="67"/>
      <c r="UCD74" s="67"/>
      <c r="UCE74" s="68"/>
      <c r="UCF74" s="68"/>
      <c r="UCG74" s="68"/>
      <c r="UCH74" s="69"/>
      <c r="UCJ74" s="64"/>
      <c r="UCK74" s="67"/>
      <c r="UCL74" s="67"/>
      <c r="UCM74" s="68"/>
      <c r="UCN74" s="68"/>
      <c r="UCO74" s="68"/>
      <c r="UCP74" s="69"/>
      <c r="UCR74" s="64"/>
      <c r="UCS74" s="67"/>
      <c r="UCT74" s="67"/>
      <c r="UCU74" s="68"/>
      <c r="UCV74" s="68"/>
      <c r="UCW74" s="68"/>
      <c r="UCX74" s="69"/>
      <c r="UCZ74" s="64"/>
      <c r="UDA74" s="67"/>
      <c r="UDB74" s="67"/>
      <c r="UDC74" s="68"/>
      <c r="UDD74" s="68"/>
      <c r="UDE74" s="68"/>
      <c r="UDF74" s="69"/>
      <c r="UDH74" s="64"/>
      <c r="UDI74" s="67"/>
      <c r="UDJ74" s="67"/>
      <c r="UDK74" s="68"/>
      <c r="UDL74" s="68"/>
      <c r="UDM74" s="68"/>
      <c r="UDN74" s="69"/>
      <c r="UDP74" s="64"/>
      <c r="UDQ74" s="67"/>
      <c r="UDR74" s="67"/>
      <c r="UDS74" s="68"/>
      <c r="UDT74" s="68"/>
      <c r="UDU74" s="68"/>
      <c r="UDV74" s="69"/>
      <c r="UDX74" s="64"/>
      <c r="UDY74" s="67"/>
      <c r="UDZ74" s="67"/>
      <c r="UEA74" s="68"/>
      <c r="UEB74" s="68"/>
      <c r="UEC74" s="68"/>
      <c r="UED74" s="69"/>
      <c r="UEF74" s="64"/>
      <c r="UEG74" s="67"/>
      <c r="UEH74" s="67"/>
      <c r="UEI74" s="68"/>
      <c r="UEJ74" s="68"/>
      <c r="UEK74" s="68"/>
      <c r="UEL74" s="69"/>
      <c r="UEN74" s="64"/>
      <c r="UEO74" s="67"/>
      <c r="UEP74" s="67"/>
      <c r="UEQ74" s="68"/>
      <c r="UER74" s="68"/>
      <c r="UES74" s="68"/>
      <c r="UET74" s="69"/>
      <c r="UEV74" s="64"/>
      <c r="UEW74" s="67"/>
      <c r="UEX74" s="67"/>
      <c r="UEY74" s="68"/>
      <c r="UEZ74" s="68"/>
      <c r="UFA74" s="68"/>
      <c r="UFB74" s="69"/>
      <c r="UFD74" s="64"/>
      <c r="UFE74" s="67"/>
      <c r="UFF74" s="67"/>
      <c r="UFG74" s="68"/>
      <c r="UFH74" s="68"/>
      <c r="UFI74" s="68"/>
      <c r="UFJ74" s="69"/>
      <c r="UFL74" s="64"/>
      <c r="UFM74" s="67"/>
      <c r="UFN74" s="67"/>
      <c r="UFO74" s="68"/>
      <c r="UFP74" s="68"/>
      <c r="UFQ74" s="68"/>
      <c r="UFR74" s="69"/>
      <c r="UFT74" s="64"/>
      <c r="UFU74" s="67"/>
      <c r="UFV74" s="67"/>
      <c r="UFW74" s="68"/>
      <c r="UFX74" s="68"/>
      <c r="UFY74" s="68"/>
      <c r="UFZ74" s="69"/>
      <c r="UGB74" s="64"/>
      <c r="UGC74" s="67"/>
      <c r="UGD74" s="67"/>
      <c r="UGE74" s="68"/>
      <c r="UGF74" s="68"/>
      <c r="UGG74" s="68"/>
      <c r="UGH74" s="69"/>
      <c r="UGJ74" s="64"/>
      <c r="UGK74" s="67"/>
      <c r="UGL74" s="67"/>
      <c r="UGM74" s="68"/>
      <c r="UGN74" s="68"/>
      <c r="UGO74" s="68"/>
      <c r="UGP74" s="69"/>
      <c r="UGR74" s="64"/>
      <c r="UGS74" s="67"/>
      <c r="UGT74" s="67"/>
      <c r="UGU74" s="68"/>
      <c r="UGV74" s="68"/>
      <c r="UGW74" s="68"/>
      <c r="UGX74" s="69"/>
      <c r="UGZ74" s="64"/>
      <c r="UHA74" s="67"/>
      <c r="UHB74" s="67"/>
      <c r="UHC74" s="68"/>
      <c r="UHD74" s="68"/>
      <c r="UHE74" s="68"/>
      <c r="UHF74" s="69"/>
      <c r="UHH74" s="64"/>
      <c r="UHI74" s="67"/>
      <c r="UHJ74" s="67"/>
      <c r="UHK74" s="68"/>
      <c r="UHL74" s="68"/>
      <c r="UHM74" s="68"/>
      <c r="UHN74" s="69"/>
      <c r="UHP74" s="64"/>
      <c r="UHQ74" s="67"/>
      <c r="UHR74" s="67"/>
      <c r="UHS74" s="68"/>
      <c r="UHT74" s="68"/>
      <c r="UHU74" s="68"/>
      <c r="UHV74" s="69"/>
      <c r="UHX74" s="64"/>
      <c r="UHY74" s="67"/>
      <c r="UHZ74" s="67"/>
      <c r="UIA74" s="68"/>
      <c r="UIB74" s="68"/>
      <c r="UIC74" s="68"/>
      <c r="UID74" s="69"/>
      <c r="UIF74" s="64"/>
      <c r="UIG74" s="67"/>
      <c r="UIH74" s="67"/>
      <c r="UII74" s="68"/>
      <c r="UIJ74" s="68"/>
      <c r="UIK74" s="68"/>
      <c r="UIL74" s="69"/>
      <c r="UIN74" s="64"/>
      <c r="UIO74" s="67"/>
      <c r="UIP74" s="67"/>
      <c r="UIQ74" s="68"/>
      <c r="UIR74" s="68"/>
      <c r="UIS74" s="68"/>
      <c r="UIT74" s="69"/>
      <c r="UIV74" s="64"/>
      <c r="UIW74" s="67"/>
      <c r="UIX74" s="67"/>
      <c r="UIY74" s="68"/>
      <c r="UIZ74" s="68"/>
      <c r="UJA74" s="68"/>
      <c r="UJB74" s="69"/>
      <c r="UJD74" s="64"/>
      <c r="UJE74" s="67"/>
      <c r="UJF74" s="67"/>
      <c r="UJG74" s="68"/>
      <c r="UJH74" s="68"/>
      <c r="UJI74" s="68"/>
      <c r="UJJ74" s="69"/>
      <c r="UJL74" s="64"/>
      <c r="UJM74" s="67"/>
      <c r="UJN74" s="67"/>
      <c r="UJO74" s="68"/>
      <c r="UJP74" s="68"/>
      <c r="UJQ74" s="68"/>
      <c r="UJR74" s="69"/>
      <c r="UJT74" s="64"/>
      <c r="UJU74" s="67"/>
      <c r="UJV74" s="67"/>
      <c r="UJW74" s="68"/>
      <c r="UJX74" s="68"/>
      <c r="UJY74" s="68"/>
      <c r="UJZ74" s="69"/>
      <c r="UKB74" s="64"/>
      <c r="UKC74" s="67"/>
      <c r="UKD74" s="67"/>
      <c r="UKE74" s="68"/>
      <c r="UKF74" s="68"/>
      <c r="UKG74" s="68"/>
      <c r="UKH74" s="69"/>
      <c r="UKJ74" s="64"/>
      <c r="UKK74" s="67"/>
      <c r="UKL74" s="67"/>
      <c r="UKM74" s="68"/>
      <c r="UKN74" s="68"/>
      <c r="UKO74" s="68"/>
      <c r="UKP74" s="69"/>
      <c r="UKR74" s="64"/>
      <c r="UKS74" s="67"/>
      <c r="UKT74" s="67"/>
      <c r="UKU74" s="68"/>
      <c r="UKV74" s="68"/>
      <c r="UKW74" s="68"/>
      <c r="UKX74" s="69"/>
      <c r="UKZ74" s="64"/>
      <c r="ULA74" s="67"/>
      <c r="ULB74" s="67"/>
      <c r="ULC74" s="68"/>
      <c r="ULD74" s="68"/>
      <c r="ULE74" s="68"/>
      <c r="ULF74" s="69"/>
      <c r="ULH74" s="64"/>
      <c r="ULI74" s="67"/>
      <c r="ULJ74" s="67"/>
      <c r="ULK74" s="68"/>
      <c r="ULL74" s="68"/>
      <c r="ULM74" s="68"/>
      <c r="ULN74" s="69"/>
      <c r="ULP74" s="64"/>
      <c r="ULQ74" s="67"/>
      <c r="ULR74" s="67"/>
      <c r="ULS74" s="68"/>
      <c r="ULT74" s="68"/>
      <c r="ULU74" s="68"/>
      <c r="ULV74" s="69"/>
      <c r="ULX74" s="64"/>
      <c r="ULY74" s="67"/>
      <c r="ULZ74" s="67"/>
      <c r="UMA74" s="68"/>
      <c r="UMB74" s="68"/>
      <c r="UMC74" s="68"/>
      <c r="UMD74" s="69"/>
      <c r="UMF74" s="64"/>
      <c r="UMG74" s="67"/>
      <c r="UMH74" s="67"/>
      <c r="UMI74" s="68"/>
      <c r="UMJ74" s="68"/>
      <c r="UMK74" s="68"/>
      <c r="UML74" s="69"/>
      <c r="UMN74" s="64"/>
      <c r="UMO74" s="67"/>
      <c r="UMP74" s="67"/>
      <c r="UMQ74" s="68"/>
      <c r="UMR74" s="68"/>
      <c r="UMS74" s="68"/>
      <c r="UMT74" s="69"/>
      <c r="UMV74" s="64"/>
      <c r="UMW74" s="67"/>
      <c r="UMX74" s="67"/>
      <c r="UMY74" s="68"/>
      <c r="UMZ74" s="68"/>
      <c r="UNA74" s="68"/>
      <c r="UNB74" s="69"/>
      <c r="UND74" s="64"/>
      <c r="UNE74" s="67"/>
      <c r="UNF74" s="67"/>
      <c r="UNG74" s="68"/>
      <c r="UNH74" s="68"/>
      <c r="UNI74" s="68"/>
      <c r="UNJ74" s="69"/>
      <c r="UNL74" s="64"/>
      <c r="UNM74" s="67"/>
      <c r="UNN74" s="67"/>
      <c r="UNO74" s="68"/>
      <c r="UNP74" s="68"/>
      <c r="UNQ74" s="68"/>
      <c r="UNR74" s="69"/>
      <c r="UNT74" s="64"/>
      <c r="UNU74" s="67"/>
      <c r="UNV74" s="67"/>
      <c r="UNW74" s="68"/>
      <c r="UNX74" s="68"/>
      <c r="UNY74" s="68"/>
      <c r="UNZ74" s="69"/>
      <c r="UOB74" s="64"/>
      <c r="UOC74" s="67"/>
      <c r="UOD74" s="67"/>
      <c r="UOE74" s="68"/>
      <c r="UOF74" s="68"/>
      <c r="UOG74" s="68"/>
      <c r="UOH74" s="69"/>
      <c r="UOJ74" s="64"/>
      <c r="UOK74" s="67"/>
      <c r="UOL74" s="67"/>
      <c r="UOM74" s="68"/>
      <c r="UON74" s="68"/>
      <c r="UOO74" s="68"/>
      <c r="UOP74" s="69"/>
      <c r="UOR74" s="64"/>
      <c r="UOS74" s="67"/>
      <c r="UOT74" s="67"/>
      <c r="UOU74" s="68"/>
      <c r="UOV74" s="68"/>
      <c r="UOW74" s="68"/>
      <c r="UOX74" s="69"/>
      <c r="UOZ74" s="64"/>
      <c r="UPA74" s="67"/>
      <c r="UPB74" s="67"/>
      <c r="UPC74" s="68"/>
      <c r="UPD74" s="68"/>
      <c r="UPE74" s="68"/>
      <c r="UPF74" s="69"/>
      <c r="UPH74" s="64"/>
      <c r="UPI74" s="67"/>
      <c r="UPJ74" s="67"/>
      <c r="UPK74" s="68"/>
      <c r="UPL74" s="68"/>
      <c r="UPM74" s="68"/>
      <c r="UPN74" s="69"/>
      <c r="UPP74" s="64"/>
      <c r="UPQ74" s="67"/>
      <c r="UPR74" s="67"/>
      <c r="UPS74" s="68"/>
      <c r="UPT74" s="68"/>
      <c r="UPU74" s="68"/>
      <c r="UPV74" s="69"/>
      <c r="UPX74" s="64"/>
      <c r="UPY74" s="67"/>
      <c r="UPZ74" s="67"/>
      <c r="UQA74" s="68"/>
      <c r="UQB74" s="68"/>
      <c r="UQC74" s="68"/>
      <c r="UQD74" s="69"/>
      <c r="UQF74" s="64"/>
      <c r="UQG74" s="67"/>
      <c r="UQH74" s="67"/>
      <c r="UQI74" s="68"/>
      <c r="UQJ74" s="68"/>
      <c r="UQK74" s="68"/>
      <c r="UQL74" s="69"/>
      <c r="UQN74" s="64"/>
      <c r="UQO74" s="67"/>
      <c r="UQP74" s="67"/>
      <c r="UQQ74" s="68"/>
      <c r="UQR74" s="68"/>
      <c r="UQS74" s="68"/>
      <c r="UQT74" s="69"/>
      <c r="UQV74" s="64"/>
      <c r="UQW74" s="67"/>
      <c r="UQX74" s="67"/>
      <c r="UQY74" s="68"/>
      <c r="UQZ74" s="68"/>
      <c r="URA74" s="68"/>
      <c r="URB74" s="69"/>
      <c r="URD74" s="64"/>
      <c r="URE74" s="67"/>
      <c r="URF74" s="67"/>
      <c r="URG74" s="68"/>
      <c r="URH74" s="68"/>
      <c r="URI74" s="68"/>
      <c r="URJ74" s="69"/>
      <c r="URL74" s="64"/>
      <c r="URM74" s="67"/>
      <c r="URN74" s="67"/>
      <c r="URO74" s="68"/>
      <c r="URP74" s="68"/>
      <c r="URQ74" s="68"/>
      <c r="URR74" s="69"/>
      <c r="URT74" s="64"/>
      <c r="URU74" s="67"/>
      <c r="URV74" s="67"/>
      <c r="URW74" s="68"/>
      <c r="URX74" s="68"/>
      <c r="URY74" s="68"/>
      <c r="URZ74" s="69"/>
      <c r="USB74" s="64"/>
      <c r="USC74" s="67"/>
      <c r="USD74" s="67"/>
      <c r="USE74" s="68"/>
      <c r="USF74" s="68"/>
      <c r="USG74" s="68"/>
      <c r="USH74" s="69"/>
      <c r="USJ74" s="64"/>
      <c r="USK74" s="67"/>
      <c r="USL74" s="67"/>
      <c r="USM74" s="68"/>
      <c r="USN74" s="68"/>
      <c r="USO74" s="68"/>
      <c r="USP74" s="69"/>
      <c r="USR74" s="64"/>
      <c r="USS74" s="67"/>
      <c r="UST74" s="67"/>
      <c r="USU74" s="68"/>
      <c r="USV74" s="68"/>
      <c r="USW74" s="68"/>
      <c r="USX74" s="69"/>
      <c r="USZ74" s="64"/>
      <c r="UTA74" s="67"/>
      <c r="UTB74" s="67"/>
      <c r="UTC74" s="68"/>
      <c r="UTD74" s="68"/>
      <c r="UTE74" s="68"/>
      <c r="UTF74" s="69"/>
      <c r="UTH74" s="64"/>
      <c r="UTI74" s="67"/>
      <c r="UTJ74" s="67"/>
      <c r="UTK74" s="68"/>
      <c r="UTL74" s="68"/>
      <c r="UTM74" s="68"/>
      <c r="UTN74" s="69"/>
      <c r="UTP74" s="64"/>
      <c r="UTQ74" s="67"/>
      <c r="UTR74" s="67"/>
      <c r="UTS74" s="68"/>
      <c r="UTT74" s="68"/>
      <c r="UTU74" s="68"/>
      <c r="UTV74" s="69"/>
      <c r="UTX74" s="64"/>
      <c r="UTY74" s="67"/>
      <c r="UTZ74" s="67"/>
      <c r="UUA74" s="68"/>
      <c r="UUB74" s="68"/>
      <c r="UUC74" s="68"/>
      <c r="UUD74" s="69"/>
      <c r="UUF74" s="64"/>
      <c r="UUG74" s="67"/>
      <c r="UUH74" s="67"/>
      <c r="UUI74" s="68"/>
      <c r="UUJ74" s="68"/>
      <c r="UUK74" s="68"/>
      <c r="UUL74" s="69"/>
      <c r="UUN74" s="64"/>
      <c r="UUO74" s="67"/>
      <c r="UUP74" s="67"/>
      <c r="UUQ74" s="68"/>
      <c r="UUR74" s="68"/>
      <c r="UUS74" s="68"/>
      <c r="UUT74" s="69"/>
      <c r="UUV74" s="64"/>
      <c r="UUW74" s="67"/>
      <c r="UUX74" s="67"/>
      <c r="UUY74" s="68"/>
      <c r="UUZ74" s="68"/>
      <c r="UVA74" s="68"/>
      <c r="UVB74" s="69"/>
      <c r="UVD74" s="64"/>
      <c r="UVE74" s="67"/>
      <c r="UVF74" s="67"/>
      <c r="UVG74" s="68"/>
      <c r="UVH74" s="68"/>
      <c r="UVI74" s="68"/>
      <c r="UVJ74" s="69"/>
      <c r="UVL74" s="64"/>
      <c r="UVM74" s="67"/>
      <c r="UVN74" s="67"/>
      <c r="UVO74" s="68"/>
      <c r="UVP74" s="68"/>
      <c r="UVQ74" s="68"/>
      <c r="UVR74" s="69"/>
      <c r="UVT74" s="64"/>
      <c r="UVU74" s="67"/>
      <c r="UVV74" s="67"/>
      <c r="UVW74" s="68"/>
      <c r="UVX74" s="68"/>
      <c r="UVY74" s="68"/>
      <c r="UVZ74" s="69"/>
      <c r="UWB74" s="64"/>
      <c r="UWC74" s="67"/>
      <c r="UWD74" s="67"/>
      <c r="UWE74" s="68"/>
      <c r="UWF74" s="68"/>
      <c r="UWG74" s="68"/>
      <c r="UWH74" s="69"/>
      <c r="UWJ74" s="64"/>
      <c r="UWK74" s="67"/>
      <c r="UWL74" s="67"/>
      <c r="UWM74" s="68"/>
      <c r="UWN74" s="68"/>
      <c r="UWO74" s="68"/>
      <c r="UWP74" s="69"/>
      <c r="UWR74" s="64"/>
      <c r="UWS74" s="67"/>
      <c r="UWT74" s="67"/>
      <c r="UWU74" s="68"/>
      <c r="UWV74" s="68"/>
      <c r="UWW74" s="68"/>
      <c r="UWX74" s="69"/>
      <c r="UWZ74" s="64"/>
      <c r="UXA74" s="67"/>
      <c r="UXB74" s="67"/>
      <c r="UXC74" s="68"/>
      <c r="UXD74" s="68"/>
      <c r="UXE74" s="68"/>
      <c r="UXF74" s="69"/>
      <c r="UXH74" s="64"/>
      <c r="UXI74" s="67"/>
      <c r="UXJ74" s="67"/>
      <c r="UXK74" s="68"/>
      <c r="UXL74" s="68"/>
      <c r="UXM74" s="68"/>
      <c r="UXN74" s="69"/>
      <c r="UXP74" s="64"/>
      <c r="UXQ74" s="67"/>
      <c r="UXR74" s="67"/>
      <c r="UXS74" s="68"/>
      <c r="UXT74" s="68"/>
      <c r="UXU74" s="68"/>
      <c r="UXV74" s="69"/>
      <c r="UXX74" s="64"/>
      <c r="UXY74" s="67"/>
      <c r="UXZ74" s="67"/>
      <c r="UYA74" s="68"/>
      <c r="UYB74" s="68"/>
      <c r="UYC74" s="68"/>
      <c r="UYD74" s="69"/>
      <c r="UYF74" s="64"/>
      <c r="UYG74" s="67"/>
      <c r="UYH74" s="67"/>
      <c r="UYI74" s="68"/>
      <c r="UYJ74" s="68"/>
      <c r="UYK74" s="68"/>
      <c r="UYL74" s="69"/>
      <c r="UYN74" s="64"/>
      <c r="UYO74" s="67"/>
      <c r="UYP74" s="67"/>
      <c r="UYQ74" s="68"/>
      <c r="UYR74" s="68"/>
      <c r="UYS74" s="68"/>
      <c r="UYT74" s="69"/>
      <c r="UYV74" s="64"/>
      <c r="UYW74" s="67"/>
      <c r="UYX74" s="67"/>
      <c r="UYY74" s="68"/>
      <c r="UYZ74" s="68"/>
      <c r="UZA74" s="68"/>
      <c r="UZB74" s="69"/>
      <c r="UZD74" s="64"/>
      <c r="UZE74" s="67"/>
      <c r="UZF74" s="67"/>
      <c r="UZG74" s="68"/>
      <c r="UZH74" s="68"/>
      <c r="UZI74" s="68"/>
      <c r="UZJ74" s="69"/>
      <c r="UZL74" s="64"/>
      <c r="UZM74" s="67"/>
      <c r="UZN74" s="67"/>
      <c r="UZO74" s="68"/>
      <c r="UZP74" s="68"/>
      <c r="UZQ74" s="68"/>
      <c r="UZR74" s="69"/>
      <c r="UZT74" s="64"/>
      <c r="UZU74" s="67"/>
      <c r="UZV74" s="67"/>
      <c r="UZW74" s="68"/>
      <c r="UZX74" s="68"/>
      <c r="UZY74" s="68"/>
      <c r="UZZ74" s="69"/>
      <c r="VAB74" s="64"/>
      <c r="VAC74" s="67"/>
      <c r="VAD74" s="67"/>
      <c r="VAE74" s="68"/>
      <c r="VAF74" s="68"/>
      <c r="VAG74" s="68"/>
      <c r="VAH74" s="69"/>
      <c r="VAJ74" s="64"/>
      <c r="VAK74" s="67"/>
      <c r="VAL74" s="67"/>
      <c r="VAM74" s="68"/>
      <c r="VAN74" s="68"/>
      <c r="VAO74" s="68"/>
      <c r="VAP74" s="69"/>
      <c r="VAR74" s="64"/>
      <c r="VAS74" s="67"/>
      <c r="VAT74" s="67"/>
      <c r="VAU74" s="68"/>
      <c r="VAV74" s="68"/>
      <c r="VAW74" s="68"/>
      <c r="VAX74" s="69"/>
      <c r="VAZ74" s="64"/>
      <c r="VBA74" s="67"/>
      <c r="VBB74" s="67"/>
      <c r="VBC74" s="68"/>
      <c r="VBD74" s="68"/>
      <c r="VBE74" s="68"/>
      <c r="VBF74" s="69"/>
      <c r="VBH74" s="64"/>
      <c r="VBI74" s="67"/>
      <c r="VBJ74" s="67"/>
      <c r="VBK74" s="68"/>
      <c r="VBL74" s="68"/>
      <c r="VBM74" s="68"/>
      <c r="VBN74" s="69"/>
      <c r="VBP74" s="64"/>
      <c r="VBQ74" s="67"/>
      <c r="VBR74" s="67"/>
      <c r="VBS74" s="68"/>
      <c r="VBT74" s="68"/>
      <c r="VBU74" s="68"/>
      <c r="VBV74" s="69"/>
      <c r="VBX74" s="64"/>
      <c r="VBY74" s="67"/>
      <c r="VBZ74" s="67"/>
      <c r="VCA74" s="68"/>
      <c r="VCB74" s="68"/>
      <c r="VCC74" s="68"/>
      <c r="VCD74" s="69"/>
      <c r="VCF74" s="64"/>
      <c r="VCG74" s="67"/>
      <c r="VCH74" s="67"/>
      <c r="VCI74" s="68"/>
      <c r="VCJ74" s="68"/>
      <c r="VCK74" s="68"/>
      <c r="VCL74" s="69"/>
      <c r="VCN74" s="64"/>
      <c r="VCO74" s="67"/>
      <c r="VCP74" s="67"/>
      <c r="VCQ74" s="68"/>
      <c r="VCR74" s="68"/>
      <c r="VCS74" s="68"/>
      <c r="VCT74" s="69"/>
      <c r="VCV74" s="64"/>
      <c r="VCW74" s="67"/>
      <c r="VCX74" s="67"/>
      <c r="VCY74" s="68"/>
      <c r="VCZ74" s="68"/>
      <c r="VDA74" s="68"/>
      <c r="VDB74" s="69"/>
      <c r="VDD74" s="64"/>
      <c r="VDE74" s="67"/>
      <c r="VDF74" s="67"/>
      <c r="VDG74" s="68"/>
      <c r="VDH74" s="68"/>
      <c r="VDI74" s="68"/>
      <c r="VDJ74" s="69"/>
      <c r="VDL74" s="64"/>
      <c r="VDM74" s="67"/>
      <c r="VDN74" s="67"/>
      <c r="VDO74" s="68"/>
      <c r="VDP74" s="68"/>
      <c r="VDQ74" s="68"/>
      <c r="VDR74" s="69"/>
      <c r="VDT74" s="64"/>
      <c r="VDU74" s="67"/>
      <c r="VDV74" s="67"/>
      <c r="VDW74" s="68"/>
      <c r="VDX74" s="68"/>
      <c r="VDY74" s="68"/>
      <c r="VDZ74" s="69"/>
      <c r="VEB74" s="64"/>
      <c r="VEC74" s="67"/>
      <c r="VED74" s="67"/>
      <c r="VEE74" s="68"/>
      <c r="VEF74" s="68"/>
      <c r="VEG74" s="68"/>
      <c r="VEH74" s="69"/>
      <c r="VEJ74" s="64"/>
      <c r="VEK74" s="67"/>
      <c r="VEL74" s="67"/>
      <c r="VEM74" s="68"/>
      <c r="VEN74" s="68"/>
      <c r="VEO74" s="68"/>
      <c r="VEP74" s="69"/>
      <c r="VER74" s="64"/>
      <c r="VES74" s="67"/>
      <c r="VET74" s="67"/>
      <c r="VEU74" s="68"/>
      <c r="VEV74" s="68"/>
      <c r="VEW74" s="68"/>
      <c r="VEX74" s="69"/>
      <c r="VEZ74" s="64"/>
      <c r="VFA74" s="67"/>
      <c r="VFB74" s="67"/>
      <c r="VFC74" s="68"/>
      <c r="VFD74" s="68"/>
      <c r="VFE74" s="68"/>
      <c r="VFF74" s="69"/>
      <c r="VFH74" s="64"/>
      <c r="VFI74" s="67"/>
      <c r="VFJ74" s="67"/>
      <c r="VFK74" s="68"/>
      <c r="VFL74" s="68"/>
      <c r="VFM74" s="68"/>
      <c r="VFN74" s="69"/>
      <c r="VFP74" s="64"/>
      <c r="VFQ74" s="67"/>
      <c r="VFR74" s="67"/>
      <c r="VFS74" s="68"/>
      <c r="VFT74" s="68"/>
      <c r="VFU74" s="68"/>
      <c r="VFV74" s="69"/>
      <c r="VFX74" s="64"/>
      <c r="VFY74" s="67"/>
      <c r="VFZ74" s="67"/>
      <c r="VGA74" s="68"/>
      <c r="VGB74" s="68"/>
      <c r="VGC74" s="68"/>
      <c r="VGD74" s="69"/>
      <c r="VGF74" s="64"/>
      <c r="VGG74" s="67"/>
      <c r="VGH74" s="67"/>
      <c r="VGI74" s="68"/>
      <c r="VGJ74" s="68"/>
      <c r="VGK74" s="68"/>
      <c r="VGL74" s="69"/>
      <c r="VGN74" s="64"/>
      <c r="VGO74" s="67"/>
      <c r="VGP74" s="67"/>
      <c r="VGQ74" s="68"/>
      <c r="VGR74" s="68"/>
      <c r="VGS74" s="68"/>
      <c r="VGT74" s="69"/>
      <c r="VGV74" s="64"/>
      <c r="VGW74" s="67"/>
      <c r="VGX74" s="67"/>
      <c r="VGY74" s="68"/>
      <c r="VGZ74" s="68"/>
      <c r="VHA74" s="68"/>
      <c r="VHB74" s="69"/>
      <c r="VHD74" s="64"/>
      <c r="VHE74" s="67"/>
      <c r="VHF74" s="67"/>
      <c r="VHG74" s="68"/>
      <c r="VHH74" s="68"/>
      <c r="VHI74" s="68"/>
      <c r="VHJ74" s="69"/>
      <c r="VHL74" s="64"/>
      <c r="VHM74" s="67"/>
      <c r="VHN74" s="67"/>
      <c r="VHO74" s="68"/>
      <c r="VHP74" s="68"/>
      <c r="VHQ74" s="68"/>
      <c r="VHR74" s="69"/>
      <c r="VHT74" s="64"/>
      <c r="VHU74" s="67"/>
      <c r="VHV74" s="67"/>
      <c r="VHW74" s="68"/>
      <c r="VHX74" s="68"/>
      <c r="VHY74" s="68"/>
      <c r="VHZ74" s="69"/>
      <c r="VIB74" s="64"/>
      <c r="VIC74" s="67"/>
      <c r="VID74" s="67"/>
      <c r="VIE74" s="68"/>
      <c r="VIF74" s="68"/>
      <c r="VIG74" s="68"/>
      <c r="VIH74" s="69"/>
      <c r="VIJ74" s="64"/>
      <c r="VIK74" s="67"/>
      <c r="VIL74" s="67"/>
      <c r="VIM74" s="68"/>
      <c r="VIN74" s="68"/>
      <c r="VIO74" s="68"/>
      <c r="VIP74" s="69"/>
      <c r="VIR74" s="64"/>
      <c r="VIS74" s="67"/>
      <c r="VIT74" s="67"/>
      <c r="VIU74" s="68"/>
      <c r="VIV74" s="68"/>
      <c r="VIW74" s="68"/>
      <c r="VIX74" s="69"/>
      <c r="VIZ74" s="64"/>
      <c r="VJA74" s="67"/>
      <c r="VJB74" s="67"/>
      <c r="VJC74" s="68"/>
      <c r="VJD74" s="68"/>
      <c r="VJE74" s="68"/>
      <c r="VJF74" s="69"/>
      <c r="VJH74" s="64"/>
      <c r="VJI74" s="67"/>
      <c r="VJJ74" s="67"/>
      <c r="VJK74" s="68"/>
      <c r="VJL74" s="68"/>
      <c r="VJM74" s="68"/>
      <c r="VJN74" s="69"/>
      <c r="VJP74" s="64"/>
      <c r="VJQ74" s="67"/>
      <c r="VJR74" s="67"/>
      <c r="VJS74" s="68"/>
      <c r="VJT74" s="68"/>
      <c r="VJU74" s="68"/>
      <c r="VJV74" s="69"/>
      <c r="VJX74" s="64"/>
      <c r="VJY74" s="67"/>
      <c r="VJZ74" s="67"/>
      <c r="VKA74" s="68"/>
      <c r="VKB74" s="68"/>
      <c r="VKC74" s="68"/>
      <c r="VKD74" s="69"/>
      <c r="VKF74" s="64"/>
      <c r="VKG74" s="67"/>
      <c r="VKH74" s="67"/>
      <c r="VKI74" s="68"/>
      <c r="VKJ74" s="68"/>
      <c r="VKK74" s="68"/>
      <c r="VKL74" s="69"/>
      <c r="VKN74" s="64"/>
      <c r="VKO74" s="67"/>
      <c r="VKP74" s="67"/>
      <c r="VKQ74" s="68"/>
      <c r="VKR74" s="68"/>
      <c r="VKS74" s="68"/>
      <c r="VKT74" s="69"/>
      <c r="VKV74" s="64"/>
      <c r="VKW74" s="67"/>
      <c r="VKX74" s="67"/>
      <c r="VKY74" s="68"/>
      <c r="VKZ74" s="68"/>
      <c r="VLA74" s="68"/>
      <c r="VLB74" s="69"/>
      <c r="VLD74" s="64"/>
      <c r="VLE74" s="67"/>
      <c r="VLF74" s="67"/>
      <c r="VLG74" s="68"/>
      <c r="VLH74" s="68"/>
      <c r="VLI74" s="68"/>
      <c r="VLJ74" s="69"/>
      <c r="VLL74" s="64"/>
      <c r="VLM74" s="67"/>
      <c r="VLN74" s="67"/>
      <c r="VLO74" s="68"/>
      <c r="VLP74" s="68"/>
      <c r="VLQ74" s="68"/>
      <c r="VLR74" s="69"/>
      <c r="VLT74" s="64"/>
      <c r="VLU74" s="67"/>
      <c r="VLV74" s="67"/>
      <c r="VLW74" s="68"/>
      <c r="VLX74" s="68"/>
      <c r="VLY74" s="68"/>
      <c r="VLZ74" s="69"/>
      <c r="VMB74" s="64"/>
      <c r="VMC74" s="67"/>
      <c r="VMD74" s="67"/>
      <c r="VME74" s="68"/>
      <c r="VMF74" s="68"/>
      <c r="VMG74" s="68"/>
      <c r="VMH74" s="69"/>
      <c r="VMJ74" s="64"/>
      <c r="VMK74" s="67"/>
      <c r="VML74" s="67"/>
      <c r="VMM74" s="68"/>
      <c r="VMN74" s="68"/>
      <c r="VMO74" s="68"/>
      <c r="VMP74" s="69"/>
      <c r="VMR74" s="64"/>
      <c r="VMS74" s="67"/>
      <c r="VMT74" s="67"/>
      <c r="VMU74" s="68"/>
      <c r="VMV74" s="68"/>
      <c r="VMW74" s="68"/>
      <c r="VMX74" s="69"/>
      <c r="VMZ74" s="64"/>
      <c r="VNA74" s="67"/>
      <c r="VNB74" s="67"/>
      <c r="VNC74" s="68"/>
      <c r="VND74" s="68"/>
      <c r="VNE74" s="68"/>
      <c r="VNF74" s="69"/>
      <c r="VNH74" s="64"/>
      <c r="VNI74" s="67"/>
      <c r="VNJ74" s="67"/>
      <c r="VNK74" s="68"/>
      <c r="VNL74" s="68"/>
      <c r="VNM74" s="68"/>
      <c r="VNN74" s="69"/>
      <c r="VNP74" s="64"/>
      <c r="VNQ74" s="67"/>
      <c r="VNR74" s="67"/>
      <c r="VNS74" s="68"/>
      <c r="VNT74" s="68"/>
      <c r="VNU74" s="68"/>
      <c r="VNV74" s="69"/>
      <c r="VNX74" s="64"/>
      <c r="VNY74" s="67"/>
      <c r="VNZ74" s="67"/>
      <c r="VOA74" s="68"/>
      <c r="VOB74" s="68"/>
      <c r="VOC74" s="68"/>
      <c r="VOD74" s="69"/>
      <c r="VOF74" s="64"/>
      <c r="VOG74" s="67"/>
      <c r="VOH74" s="67"/>
      <c r="VOI74" s="68"/>
      <c r="VOJ74" s="68"/>
      <c r="VOK74" s="68"/>
      <c r="VOL74" s="69"/>
      <c r="VON74" s="64"/>
      <c r="VOO74" s="67"/>
      <c r="VOP74" s="67"/>
      <c r="VOQ74" s="68"/>
      <c r="VOR74" s="68"/>
      <c r="VOS74" s="68"/>
      <c r="VOT74" s="69"/>
      <c r="VOV74" s="64"/>
      <c r="VOW74" s="67"/>
      <c r="VOX74" s="67"/>
      <c r="VOY74" s="68"/>
      <c r="VOZ74" s="68"/>
      <c r="VPA74" s="68"/>
      <c r="VPB74" s="69"/>
      <c r="VPD74" s="64"/>
      <c r="VPE74" s="67"/>
      <c r="VPF74" s="67"/>
      <c r="VPG74" s="68"/>
      <c r="VPH74" s="68"/>
      <c r="VPI74" s="68"/>
      <c r="VPJ74" s="69"/>
      <c r="VPL74" s="64"/>
      <c r="VPM74" s="67"/>
      <c r="VPN74" s="67"/>
      <c r="VPO74" s="68"/>
      <c r="VPP74" s="68"/>
      <c r="VPQ74" s="68"/>
      <c r="VPR74" s="69"/>
      <c r="VPT74" s="64"/>
      <c r="VPU74" s="67"/>
      <c r="VPV74" s="67"/>
      <c r="VPW74" s="68"/>
      <c r="VPX74" s="68"/>
      <c r="VPY74" s="68"/>
      <c r="VPZ74" s="69"/>
      <c r="VQB74" s="64"/>
      <c r="VQC74" s="67"/>
      <c r="VQD74" s="67"/>
      <c r="VQE74" s="68"/>
      <c r="VQF74" s="68"/>
      <c r="VQG74" s="68"/>
      <c r="VQH74" s="69"/>
      <c r="VQJ74" s="64"/>
      <c r="VQK74" s="67"/>
      <c r="VQL74" s="67"/>
      <c r="VQM74" s="68"/>
      <c r="VQN74" s="68"/>
      <c r="VQO74" s="68"/>
      <c r="VQP74" s="69"/>
      <c r="VQR74" s="64"/>
      <c r="VQS74" s="67"/>
      <c r="VQT74" s="67"/>
      <c r="VQU74" s="68"/>
      <c r="VQV74" s="68"/>
      <c r="VQW74" s="68"/>
      <c r="VQX74" s="69"/>
      <c r="VQZ74" s="64"/>
      <c r="VRA74" s="67"/>
      <c r="VRB74" s="67"/>
      <c r="VRC74" s="68"/>
      <c r="VRD74" s="68"/>
      <c r="VRE74" s="68"/>
      <c r="VRF74" s="69"/>
      <c r="VRH74" s="64"/>
      <c r="VRI74" s="67"/>
      <c r="VRJ74" s="67"/>
      <c r="VRK74" s="68"/>
      <c r="VRL74" s="68"/>
      <c r="VRM74" s="68"/>
      <c r="VRN74" s="69"/>
      <c r="VRP74" s="64"/>
      <c r="VRQ74" s="67"/>
      <c r="VRR74" s="67"/>
      <c r="VRS74" s="68"/>
      <c r="VRT74" s="68"/>
      <c r="VRU74" s="68"/>
      <c r="VRV74" s="69"/>
      <c r="VRX74" s="64"/>
      <c r="VRY74" s="67"/>
      <c r="VRZ74" s="67"/>
      <c r="VSA74" s="68"/>
      <c r="VSB74" s="68"/>
      <c r="VSC74" s="68"/>
      <c r="VSD74" s="69"/>
      <c r="VSF74" s="64"/>
      <c r="VSG74" s="67"/>
      <c r="VSH74" s="67"/>
      <c r="VSI74" s="68"/>
      <c r="VSJ74" s="68"/>
      <c r="VSK74" s="68"/>
      <c r="VSL74" s="69"/>
      <c r="VSN74" s="64"/>
      <c r="VSO74" s="67"/>
      <c r="VSP74" s="67"/>
      <c r="VSQ74" s="68"/>
      <c r="VSR74" s="68"/>
      <c r="VSS74" s="68"/>
      <c r="VST74" s="69"/>
      <c r="VSV74" s="64"/>
      <c r="VSW74" s="67"/>
      <c r="VSX74" s="67"/>
      <c r="VSY74" s="68"/>
      <c r="VSZ74" s="68"/>
      <c r="VTA74" s="68"/>
      <c r="VTB74" s="69"/>
      <c r="VTD74" s="64"/>
      <c r="VTE74" s="67"/>
      <c r="VTF74" s="67"/>
      <c r="VTG74" s="68"/>
      <c r="VTH74" s="68"/>
      <c r="VTI74" s="68"/>
      <c r="VTJ74" s="69"/>
      <c r="VTL74" s="64"/>
      <c r="VTM74" s="67"/>
      <c r="VTN74" s="67"/>
      <c r="VTO74" s="68"/>
      <c r="VTP74" s="68"/>
      <c r="VTQ74" s="68"/>
      <c r="VTR74" s="69"/>
      <c r="VTT74" s="64"/>
      <c r="VTU74" s="67"/>
      <c r="VTV74" s="67"/>
      <c r="VTW74" s="68"/>
      <c r="VTX74" s="68"/>
      <c r="VTY74" s="68"/>
      <c r="VTZ74" s="69"/>
      <c r="VUB74" s="64"/>
      <c r="VUC74" s="67"/>
      <c r="VUD74" s="67"/>
      <c r="VUE74" s="68"/>
      <c r="VUF74" s="68"/>
      <c r="VUG74" s="68"/>
      <c r="VUH74" s="69"/>
      <c r="VUJ74" s="64"/>
      <c r="VUK74" s="67"/>
      <c r="VUL74" s="67"/>
      <c r="VUM74" s="68"/>
      <c r="VUN74" s="68"/>
      <c r="VUO74" s="68"/>
      <c r="VUP74" s="69"/>
      <c r="VUR74" s="64"/>
      <c r="VUS74" s="67"/>
      <c r="VUT74" s="67"/>
      <c r="VUU74" s="68"/>
      <c r="VUV74" s="68"/>
      <c r="VUW74" s="68"/>
      <c r="VUX74" s="69"/>
      <c r="VUZ74" s="64"/>
      <c r="VVA74" s="67"/>
      <c r="VVB74" s="67"/>
      <c r="VVC74" s="68"/>
      <c r="VVD74" s="68"/>
      <c r="VVE74" s="68"/>
      <c r="VVF74" s="69"/>
      <c r="VVH74" s="64"/>
      <c r="VVI74" s="67"/>
      <c r="VVJ74" s="67"/>
      <c r="VVK74" s="68"/>
      <c r="VVL74" s="68"/>
      <c r="VVM74" s="68"/>
      <c r="VVN74" s="69"/>
      <c r="VVP74" s="64"/>
      <c r="VVQ74" s="67"/>
      <c r="VVR74" s="67"/>
      <c r="VVS74" s="68"/>
      <c r="VVT74" s="68"/>
      <c r="VVU74" s="68"/>
      <c r="VVV74" s="69"/>
      <c r="VVX74" s="64"/>
      <c r="VVY74" s="67"/>
      <c r="VVZ74" s="67"/>
      <c r="VWA74" s="68"/>
      <c r="VWB74" s="68"/>
      <c r="VWC74" s="68"/>
      <c r="VWD74" s="69"/>
      <c r="VWF74" s="64"/>
      <c r="VWG74" s="67"/>
      <c r="VWH74" s="67"/>
      <c r="VWI74" s="68"/>
      <c r="VWJ74" s="68"/>
      <c r="VWK74" s="68"/>
      <c r="VWL74" s="69"/>
      <c r="VWN74" s="64"/>
      <c r="VWO74" s="67"/>
      <c r="VWP74" s="67"/>
      <c r="VWQ74" s="68"/>
      <c r="VWR74" s="68"/>
      <c r="VWS74" s="68"/>
      <c r="VWT74" s="69"/>
      <c r="VWV74" s="64"/>
      <c r="VWW74" s="67"/>
      <c r="VWX74" s="67"/>
      <c r="VWY74" s="68"/>
      <c r="VWZ74" s="68"/>
      <c r="VXA74" s="68"/>
      <c r="VXB74" s="69"/>
      <c r="VXD74" s="64"/>
      <c r="VXE74" s="67"/>
      <c r="VXF74" s="67"/>
      <c r="VXG74" s="68"/>
      <c r="VXH74" s="68"/>
      <c r="VXI74" s="68"/>
      <c r="VXJ74" s="69"/>
      <c r="VXL74" s="64"/>
      <c r="VXM74" s="67"/>
      <c r="VXN74" s="67"/>
      <c r="VXO74" s="68"/>
      <c r="VXP74" s="68"/>
      <c r="VXQ74" s="68"/>
      <c r="VXR74" s="69"/>
      <c r="VXT74" s="64"/>
      <c r="VXU74" s="67"/>
      <c r="VXV74" s="67"/>
      <c r="VXW74" s="68"/>
      <c r="VXX74" s="68"/>
      <c r="VXY74" s="68"/>
      <c r="VXZ74" s="69"/>
      <c r="VYB74" s="64"/>
      <c r="VYC74" s="67"/>
      <c r="VYD74" s="67"/>
      <c r="VYE74" s="68"/>
      <c r="VYF74" s="68"/>
      <c r="VYG74" s="68"/>
      <c r="VYH74" s="69"/>
      <c r="VYJ74" s="64"/>
      <c r="VYK74" s="67"/>
      <c r="VYL74" s="67"/>
      <c r="VYM74" s="68"/>
      <c r="VYN74" s="68"/>
      <c r="VYO74" s="68"/>
      <c r="VYP74" s="69"/>
      <c r="VYR74" s="64"/>
      <c r="VYS74" s="67"/>
      <c r="VYT74" s="67"/>
      <c r="VYU74" s="68"/>
      <c r="VYV74" s="68"/>
      <c r="VYW74" s="68"/>
      <c r="VYX74" s="69"/>
      <c r="VYZ74" s="64"/>
      <c r="VZA74" s="67"/>
      <c r="VZB74" s="67"/>
      <c r="VZC74" s="68"/>
      <c r="VZD74" s="68"/>
      <c r="VZE74" s="68"/>
      <c r="VZF74" s="69"/>
      <c r="VZH74" s="64"/>
      <c r="VZI74" s="67"/>
      <c r="VZJ74" s="67"/>
      <c r="VZK74" s="68"/>
      <c r="VZL74" s="68"/>
      <c r="VZM74" s="68"/>
      <c r="VZN74" s="69"/>
      <c r="VZP74" s="64"/>
      <c r="VZQ74" s="67"/>
      <c r="VZR74" s="67"/>
      <c r="VZS74" s="68"/>
      <c r="VZT74" s="68"/>
      <c r="VZU74" s="68"/>
      <c r="VZV74" s="69"/>
      <c r="VZX74" s="64"/>
      <c r="VZY74" s="67"/>
      <c r="VZZ74" s="67"/>
      <c r="WAA74" s="68"/>
      <c r="WAB74" s="68"/>
      <c r="WAC74" s="68"/>
      <c r="WAD74" s="69"/>
      <c r="WAF74" s="64"/>
      <c r="WAG74" s="67"/>
      <c r="WAH74" s="67"/>
      <c r="WAI74" s="68"/>
      <c r="WAJ74" s="68"/>
      <c r="WAK74" s="68"/>
      <c r="WAL74" s="69"/>
      <c r="WAN74" s="64"/>
      <c r="WAO74" s="67"/>
      <c r="WAP74" s="67"/>
      <c r="WAQ74" s="68"/>
      <c r="WAR74" s="68"/>
      <c r="WAS74" s="68"/>
      <c r="WAT74" s="69"/>
      <c r="WAV74" s="64"/>
      <c r="WAW74" s="67"/>
      <c r="WAX74" s="67"/>
      <c r="WAY74" s="68"/>
      <c r="WAZ74" s="68"/>
      <c r="WBA74" s="68"/>
      <c r="WBB74" s="69"/>
      <c r="WBD74" s="64"/>
      <c r="WBE74" s="67"/>
      <c r="WBF74" s="67"/>
      <c r="WBG74" s="68"/>
      <c r="WBH74" s="68"/>
      <c r="WBI74" s="68"/>
      <c r="WBJ74" s="69"/>
      <c r="WBL74" s="64"/>
      <c r="WBM74" s="67"/>
      <c r="WBN74" s="67"/>
      <c r="WBO74" s="68"/>
      <c r="WBP74" s="68"/>
      <c r="WBQ74" s="68"/>
      <c r="WBR74" s="69"/>
      <c r="WBT74" s="64"/>
      <c r="WBU74" s="67"/>
      <c r="WBV74" s="67"/>
      <c r="WBW74" s="68"/>
      <c r="WBX74" s="68"/>
      <c r="WBY74" s="68"/>
      <c r="WBZ74" s="69"/>
      <c r="WCB74" s="64"/>
      <c r="WCC74" s="67"/>
      <c r="WCD74" s="67"/>
      <c r="WCE74" s="68"/>
      <c r="WCF74" s="68"/>
      <c r="WCG74" s="68"/>
      <c r="WCH74" s="69"/>
      <c r="WCJ74" s="64"/>
      <c r="WCK74" s="67"/>
      <c r="WCL74" s="67"/>
      <c r="WCM74" s="68"/>
      <c r="WCN74" s="68"/>
      <c r="WCO74" s="68"/>
      <c r="WCP74" s="69"/>
      <c r="WCR74" s="64"/>
      <c r="WCS74" s="67"/>
      <c r="WCT74" s="67"/>
      <c r="WCU74" s="68"/>
      <c r="WCV74" s="68"/>
      <c r="WCW74" s="68"/>
      <c r="WCX74" s="69"/>
      <c r="WCZ74" s="64"/>
      <c r="WDA74" s="67"/>
      <c r="WDB74" s="67"/>
      <c r="WDC74" s="68"/>
      <c r="WDD74" s="68"/>
      <c r="WDE74" s="68"/>
      <c r="WDF74" s="69"/>
      <c r="WDH74" s="64"/>
      <c r="WDI74" s="67"/>
      <c r="WDJ74" s="67"/>
      <c r="WDK74" s="68"/>
      <c r="WDL74" s="68"/>
      <c r="WDM74" s="68"/>
      <c r="WDN74" s="69"/>
      <c r="WDP74" s="64"/>
      <c r="WDQ74" s="67"/>
      <c r="WDR74" s="67"/>
      <c r="WDS74" s="68"/>
      <c r="WDT74" s="68"/>
      <c r="WDU74" s="68"/>
      <c r="WDV74" s="69"/>
      <c r="WDX74" s="64"/>
      <c r="WDY74" s="67"/>
      <c r="WDZ74" s="67"/>
      <c r="WEA74" s="68"/>
      <c r="WEB74" s="68"/>
      <c r="WEC74" s="68"/>
      <c r="WED74" s="69"/>
      <c r="WEF74" s="64"/>
      <c r="WEG74" s="67"/>
      <c r="WEH74" s="67"/>
      <c r="WEI74" s="68"/>
      <c r="WEJ74" s="68"/>
      <c r="WEK74" s="68"/>
      <c r="WEL74" s="69"/>
      <c r="WEN74" s="64"/>
      <c r="WEO74" s="67"/>
      <c r="WEP74" s="67"/>
      <c r="WEQ74" s="68"/>
      <c r="WER74" s="68"/>
      <c r="WES74" s="68"/>
      <c r="WET74" s="69"/>
      <c r="WEV74" s="64"/>
      <c r="WEW74" s="67"/>
      <c r="WEX74" s="67"/>
      <c r="WEY74" s="68"/>
      <c r="WEZ74" s="68"/>
      <c r="WFA74" s="68"/>
      <c r="WFB74" s="69"/>
      <c r="WFD74" s="64"/>
      <c r="WFE74" s="67"/>
      <c r="WFF74" s="67"/>
      <c r="WFG74" s="68"/>
      <c r="WFH74" s="68"/>
      <c r="WFI74" s="68"/>
      <c r="WFJ74" s="69"/>
      <c r="WFL74" s="64"/>
      <c r="WFM74" s="67"/>
      <c r="WFN74" s="67"/>
      <c r="WFO74" s="68"/>
      <c r="WFP74" s="68"/>
      <c r="WFQ74" s="68"/>
      <c r="WFR74" s="69"/>
      <c r="WFT74" s="64"/>
      <c r="WFU74" s="67"/>
      <c r="WFV74" s="67"/>
      <c r="WFW74" s="68"/>
      <c r="WFX74" s="68"/>
      <c r="WFY74" s="68"/>
      <c r="WFZ74" s="69"/>
      <c r="WGB74" s="64"/>
      <c r="WGC74" s="67"/>
      <c r="WGD74" s="67"/>
      <c r="WGE74" s="68"/>
      <c r="WGF74" s="68"/>
      <c r="WGG74" s="68"/>
      <c r="WGH74" s="69"/>
      <c r="WGJ74" s="64"/>
      <c r="WGK74" s="67"/>
      <c r="WGL74" s="67"/>
      <c r="WGM74" s="68"/>
      <c r="WGN74" s="68"/>
      <c r="WGO74" s="68"/>
      <c r="WGP74" s="69"/>
      <c r="WGR74" s="64"/>
      <c r="WGS74" s="67"/>
      <c r="WGT74" s="67"/>
      <c r="WGU74" s="68"/>
      <c r="WGV74" s="68"/>
      <c r="WGW74" s="68"/>
      <c r="WGX74" s="69"/>
      <c r="WGZ74" s="64"/>
      <c r="WHA74" s="67"/>
      <c r="WHB74" s="67"/>
      <c r="WHC74" s="68"/>
      <c r="WHD74" s="68"/>
      <c r="WHE74" s="68"/>
      <c r="WHF74" s="69"/>
      <c r="WHH74" s="64"/>
      <c r="WHI74" s="67"/>
      <c r="WHJ74" s="67"/>
      <c r="WHK74" s="68"/>
      <c r="WHL74" s="68"/>
      <c r="WHM74" s="68"/>
      <c r="WHN74" s="69"/>
      <c r="WHP74" s="64"/>
      <c r="WHQ74" s="67"/>
      <c r="WHR74" s="67"/>
      <c r="WHS74" s="68"/>
      <c r="WHT74" s="68"/>
      <c r="WHU74" s="68"/>
      <c r="WHV74" s="69"/>
      <c r="WHX74" s="64"/>
      <c r="WHY74" s="67"/>
      <c r="WHZ74" s="67"/>
      <c r="WIA74" s="68"/>
      <c r="WIB74" s="68"/>
      <c r="WIC74" s="68"/>
      <c r="WID74" s="69"/>
      <c r="WIF74" s="64"/>
      <c r="WIG74" s="67"/>
      <c r="WIH74" s="67"/>
      <c r="WII74" s="68"/>
      <c r="WIJ74" s="68"/>
      <c r="WIK74" s="68"/>
      <c r="WIL74" s="69"/>
      <c r="WIN74" s="64"/>
      <c r="WIO74" s="67"/>
      <c r="WIP74" s="67"/>
      <c r="WIQ74" s="68"/>
      <c r="WIR74" s="68"/>
      <c r="WIS74" s="68"/>
      <c r="WIT74" s="69"/>
      <c r="WIV74" s="64"/>
      <c r="WIW74" s="67"/>
      <c r="WIX74" s="67"/>
      <c r="WIY74" s="68"/>
      <c r="WIZ74" s="68"/>
      <c r="WJA74" s="68"/>
      <c r="WJB74" s="69"/>
      <c r="WJD74" s="64"/>
      <c r="WJE74" s="67"/>
      <c r="WJF74" s="67"/>
      <c r="WJG74" s="68"/>
      <c r="WJH74" s="68"/>
      <c r="WJI74" s="68"/>
      <c r="WJJ74" s="69"/>
      <c r="WJL74" s="64"/>
      <c r="WJM74" s="67"/>
      <c r="WJN74" s="67"/>
      <c r="WJO74" s="68"/>
      <c r="WJP74" s="68"/>
      <c r="WJQ74" s="68"/>
      <c r="WJR74" s="69"/>
      <c r="WJT74" s="64"/>
      <c r="WJU74" s="67"/>
      <c r="WJV74" s="67"/>
      <c r="WJW74" s="68"/>
      <c r="WJX74" s="68"/>
      <c r="WJY74" s="68"/>
      <c r="WJZ74" s="69"/>
      <c r="WKB74" s="64"/>
      <c r="WKC74" s="67"/>
      <c r="WKD74" s="67"/>
      <c r="WKE74" s="68"/>
      <c r="WKF74" s="68"/>
      <c r="WKG74" s="68"/>
      <c r="WKH74" s="69"/>
      <c r="WKJ74" s="64"/>
      <c r="WKK74" s="67"/>
      <c r="WKL74" s="67"/>
      <c r="WKM74" s="68"/>
      <c r="WKN74" s="68"/>
      <c r="WKO74" s="68"/>
      <c r="WKP74" s="69"/>
      <c r="WKR74" s="64"/>
      <c r="WKS74" s="67"/>
      <c r="WKT74" s="67"/>
      <c r="WKU74" s="68"/>
      <c r="WKV74" s="68"/>
      <c r="WKW74" s="68"/>
      <c r="WKX74" s="69"/>
      <c r="WKZ74" s="64"/>
      <c r="WLA74" s="67"/>
      <c r="WLB74" s="67"/>
      <c r="WLC74" s="68"/>
      <c r="WLD74" s="68"/>
      <c r="WLE74" s="68"/>
      <c r="WLF74" s="69"/>
      <c r="WLH74" s="64"/>
      <c r="WLI74" s="67"/>
      <c r="WLJ74" s="67"/>
      <c r="WLK74" s="68"/>
      <c r="WLL74" s="68"/>
      <c r="WLM74" s="68"/>
      <c r="WLN74" s="69"/>
      <c r="WLP74" s="64"/>
      <c r="WLQ74" s="67"/>
      <c r="WLR74" s="67"/>
      <c r="WLS74" s="68"/>
      <c r="WLT74" s="68"/>
      <c r="WLU74" s="68"/>
      <c r="WLV74" s="69"/>
      <c r="WLX74" s="64"/>
      <c r="WLY74" s="67"/>
      <c r="WLZ74" s="67"/>
      <c r="WMA74" s="68"/>
      <c r="WMB74" s="68"/>
      <c r="WMC74" s="68"/>
      <c r="WMD74" s="69"/>
      <c r="WMF74" s="64"/>
      <c r="WMG74" s="67"/>
      <c r="WMH74" s="67"/>
      <c r="WMI74" s="68"/>
      <c r="WMJ74" s="68"/>
      <c r="WMK74" s="68"/>
      <c r="WML74" s="69"/>
      <c r="WMN74" s="64"/>
      <c r="WMO74" s="67"/>
      <c r="WMP74" s="67"/>
      <c r="WMQ74" s="68"/>
      <c r="WMR74" s="68"/>
      <c r="WMS74" s="68"/>
      <c r="WMT74" s="69"/>
      <c r="WMV74" s="64"/>
      <c r="WMW74" s="67"/>
      <c r="WMX74" s="67"/>
      <c r="WMY74" s="68"/>
      <c r="WMZ74" s="68"/>
      <c r="WNA74" s="68"/>
      <c r="WNB74" s="69"/>
      <c r="WND74" s="64"/>
      <c r="WNE74" s="67"/>
      <c r="WNF74" s="67"/>
      <c r="WNG74" s="68"/>
      <c r="WNH74" s="68"/>
      <c r="WNI74" s="68"/>
      <c r="WNJ74" s="69"/>
      <c r="WNL74" s="64"/>
      <c r="WNM74" s="67"/>
      <c r="WNN74" s="67"/>
      <c r="WNO74" s="68"/>
      <c r="WNP74" s="68"/>
      <c r="WNQ74" s="68"/>
      <c r="WNR74" s="69"/>
      <c r="WNT74" s="64"/>
      <c r="WNU74" s="67"/>
      <c r="WNV74" s="67"/>
      <c r="WNW74" s="68"/>
      <c r="WNX74" s="68"/>
      <c r="WNY74" s="68"/>
      <c r="WNZ74" s="69"/>
      <c r="WOB74" s="64"/>
      <c r="WOC74" s="67"/>
      <c r="WOD74" s="67"/>
      <c r="WOE74" s="68"/>
      <c r="WOF74" s="68"/>
      <c r="WOG74" s="68"/>
      <c r="WOH74" s="69"/>
      <c r="WOJ74" s="64"/>
      <c r="WOK74" s="67"/>
      <c r="WOL74" s="67"/>
      <c r="WOM74" s="68"/>
      <c r="WON74" s="68"/>
      <c r="WOO74" s="68"/>
      <c r="WOP74" s="69"/>
      <c r="WOR74" s="64"/>
      <c r="WOS74" s="67"/>
      <c r="WOT74" s="67"/>
      <c r="WOU74" s="68"/>
      <c r="WOV74" s="68"/>
      <c r="WOW74" s="68"/>
      <c r="WOX74" s="69"/>
      <c r="WOZ74" s="64"/>
      <c r="WPA74" s="67"/>
      <c r="WPB74" s="67"/>
      <c r="WPC74" s="68"/>
      <c r="WPD74" s="68"/>
      <c r="WPE74" s="68"/>
      <c r="WPF74" s="69"/>
      <c r="WPH74" s="64"/>
      <c r="WPI74" s="67"/>
      <c r="WPJ74" s="67"/>
      <c r="WPK74" s="68"/>
      <c r="WPL74" s="68"/>
      <c r="WPM74" s="68"/>
      <c r="WPN74" s="69"/>
      <c r="WPP74" s="64"/>
      <c r="WPQ74" s="67"/>
      <c r="WPR74" s="67"/>
      <c r="WPS74" s="68"/>
      <c r="WPT74" s="68"/>
      <c r="WPU74" s="68"/>
      <c r="WPV74" s="69"/>
      <c r="WPX74" s="64"/>
      <c r="WPY74" s="67"/>
      <c r="WPZ74" s="67"/>
      <c r="WQA74" s="68"/>
      <c r="WQB74" s="68"/>
      <c r="WQC74" s="68"/>
      <c r="WQD74" s="69"/>
      <c r="WQF74" s="64"/>
      <c r="WQG74" s="67"/>
      <c r="WQH74" s="67"/>
      <c r="WQI74" s="68"/>
      <c r="WQJ74" s="68"/>
      <c r="WQK74" s="68"/>
      <c r="WQL74" s="69"/>
      <c r="WQN74" s="64"/>
      <c r="WQO74" s="67"/>
      <c r="WQP74" s="67"/>
      <c r="WQQ74" s="68"/>
      <c r="WQR74" s="68"/>
      <c r="WQS74" s="68"/>
      <c r="WQT74" s="69"/>
      <c r="WQV74" s="64"/>
      <c r="WQW74" s="67"/>
      <c r="WQX74" s="67"/>
      <c r="WQY74" s="68"/>
      <c r="WQZ74" s="68"/>
      <c r="WRA74" s="68"/>
      <c r="WRB74" s="69"/>
      <c r="WRD74" s="64"/>
      <c r="WRE74" s="67"/>
      <c r="WRF74" s="67"/>
      <c r="WRG74" s="68"/>
      <c r="WRH74" s="68"/>
      <c r="WRI74" s="68"/>
      <c r="WRJ74" s="69"/>
      <c r="WRL74" s="64"/>
      <c r="WRM74" s="67"/>
      <c r="WRN74" s="67"/>
      <c r="WRO74" s="68"/>
      <c r="WRP74" s="68"/>
      <c r="WRQ74" s="68"/>
      <c r="WRR74" s="69"/>
      <c r="WRT74" s="64"/>
      <c r="WRU74" s="67"/>
      <c r="WRV74" s="67"/>
      <c r="WRW74" s="68"/>
      <c r="WRX74" s="68"/>
      <c r="WRY74" s="68"/>
      <c r="WRZ74" s="69"/>
      <c r="WSB74" s="64"/>
      <c r="WSC74" s="67"/>
      <c r="WSD74" s="67"/>
      <c r="WSE74" s="68"/>
      <c r="WSF74" s="68"/>
      <c r="WSG74" s="68"/>
      <c r="WSH74" s="69"/>
      <c r="WSJ74" s="64"/>
      <c r="WSK74" s="67"/>
      <c r="WSL74" s="67"/>
      <c r="WSM74" s="68"/>
      <c r="WSN74" s="68"/>
      <c r="WSO74" s="68"/>
      <c r="WSP74" s="69"/>
      <c r="WSR74" s="64"/>
      <c r="WSS74" s="67"/>
      <c r="WST74" s="67"/>
      <c r="WSU74" s="68"/>
      <c r="WSV74" s="68"/>
      <c r="WSW74" s="68"/>
      <c r="WSX74" s="69"/>
      <c r="WSZ74" s="64"/>
      <c r="WTA74" s="67"/>
      <c r="WTB74" s="67"/>
      <c r="WTC74" s="68"/>
      <c r="WTD74" s="68"/>
      <c r="WTE74" s="68"/>
      <c r="WTF74" s="69"/>
      <c r="WTH74" s="64"/>
      <c r="WTI74" s="67"/>
      <c r="WTJ74" s="67"/>
      <c r="WTK74" s="68"/>
      <c r="WTL74" s="68"/>
      <c r="WTM74" s="68"/>
      <c r="WTN74" s="69"/>
      <c r="WTP74" s="64"/>
      <c r="WTQ74" s="67"/>
      <c r="WTR74" s="67"/>
      <c r="WTS74" s="68"/>
      <c r="WTT74" s="68"/>
      <c r="WTU74" s="68"/>
      <c r="WTV74" s="69"/>
      <c r="WTX74" s="64"/>
      <c r="WTY74" s="67"/>
      <c r="WTZ74" s="67"/>
      <c r="WUA74" s="68"/>
      <c r="WUB74" s="68"/>
      <c r="WUC74" s="68"/>
      <c r="WUD74" s="69"/>
      <c r="WUF74" s="64"/>
      <c r="WUG74" s="67"/>
      <c r="WUH74" s="67"/>
      <c r="WUI74" s="68"/>
      <c r="WUJ74" s="68"/>
      <c r="WUK74" s="68"/>
      <c r="WUL74" s="69"/>
      <c r="WUN74" s="64"/>
      <c r="WUO74" s="67"/>
      <c r="WUP74" s="67"/>
      <c r="WUQ74" s="68"/>
      <c r="WUR74" s="68"/>
      <c r="WUS74" s="68"/>
      <c r="WUT74" s="69"/>
      <c r="WUV74" s="64"/>
      <c r="WUW74" s="67"/>
      <c r="WUX74" s="67"/>
      <c r="WUY74" s="68"/>
      <c r="WUZ74" s="68"/>
      <c r="WVA74" s="68"/>
      <c r="WVB74" s="69"/>
      <c r="WVD74" s="64"/>
      <c r="WVE74" s="67"/>
      <c r="WVF74" s="67"/>
      <c r="WVG74" s="68"/>
      <c r="WVH74" s="68"/>
      <c r="WVI74" s="68"/>
      <c r="WVJ74" s="69"/>
      <c r="WVL74" s="64"/>
      <c r="WVM74" s="67"/>
      <c r="WVN74" s="67"/>
      <c r="WVO74" s="68"/>
      <c r="WVP74" s="68"/>
      <c r="WVQ74" s="68"/>
      <c r="WVR74" s="69"/>
      <c r="WVT74" s="64"/>
      <c r="WVU74" s="67"/>
      <c r="WVV74" s="67"/>
      <c r="WVW74" s="68"/>
      <c r="WVX74" s="68"/>
      <c r="WVY74" s="68"/>
      <c r="WVZ74" s="69"/>
      <c r="WWB74" s="64"/>
      <c r="WWC74" s="67"/>
      <c r="WWD74" s="67"/>
      <c r="WWE74" s="68"/>
      <c r="WWF74" s="68"/>
      <c r="WWG74" s="68"/>
      <c r="WWH74" s="69"/>
      <c r="WWJ74" s="64"/>
      <c r="WWK74" s="67"/>
      <c r="WWL74" s="67"/>
      <c r="WWM74" s="68"/>
      <c r="WWN74" s="68"/>
      <c r="WWO74" s="68"/>
      <c r="WWP74" s="69"/>
      <c r="WWR74" s="64"/>
      <c r="WWS74" s="67"/>
      <c r="WWT74" s="67"/>
      <c r="WWU74" s="68"/>
      <c r="WWV74" s="68"/>
      <c r="WWW74" s="68"/>
      <c r="WWX74" s="69"/>
      <c r="WWZ74" s="64"/>
      <c r="WXA74" s="67"/>
      <c r="WXB74" s="67"/>
      <c r="WXC74" s="68"/>
      <c r="WXD74" s="68"/>
      <c r="WXE74" s="68"/>
      <c r="WXF74" s="69"/>
      <c r="WXH74" s="64"/>
      <c r="WXI74" s="67"/>
      <c r="WXJ74" s="67"/>
      <c r="WXK74" s="68"/>
      <c r="WXL74" s="68"/>
      <c r="WXM74" s="68"/>
      <c r="WXN74" s="69"/>
      <c r="WXP74" s="64"/>
      <c r="WXQ74" s="67"/>
      <c r="WXR74" s="67"/>
      <c r="WXS74" s="68"/>
      <c r="WXT74" s="68"/>
      <c r="WXU74" s="68"/>
      <c r="WXV74" s="69"/>
      <c r="WXX74" s="64"/>
      <c r="WXY74" s="67"/>
      <c r="WXZ74" s="67"/>
      <c r="WYA74" s="68"/>
      <c r="WYB74" s="68"/>
      <c r="WYC74" s="68"/>
      <c r="WYD74" s="69"/>
      <c r="WYF74" s="64"/>
      <c r="WYG74" s="67"/>
      <c r="WYH74" s="67"/>
      <c r="WYI74" s="68"/>
      <c r="WYJ74" s="68"/>
      <c r="WYK74" s="68"/>
      <c r="WYL74" s="69"/>
      <c r="WYN74" s="64"/>
      <c r="WYO74" s="67"/>
      <c r="WYP74" s="67"/>
      <c r="WYQ74" s="68"/>
      <c r="WYR74" s="68"/>
      <c r="WYS74" s="68"/>
      <c r="WYT74" s="69"/>
      <c r="WYV74" s="64"/>
      <c r="WYW74" s="67"/>
      <c r="WYX74" s="67"/>
      <c r="WYY74" s="68"/>
      <c r="WYZ74" s="68"/>
      <c r="WZA74" s="68"/>
      <c r="WZB74" s="69"/>
      <c r="WZD74" s="64"/>
      <c r="WZE74" s="67"/>
      <c r="WZF74" s="67"/>
      <c r="WZG74" s="68"/>
      <c r="WZH74" s="68"/>
      <c r="WZI74" s="68"/>
      <c r="WZJ74" s="69"/>
      <c r="WZL74" s="64"/>
      <c r="WZM74" s="67"/>
      <c r="WZN74" s="67"/>
      <c r="WZO74" s="68"/>
      <c r="WZP74" s="68"/>
      <c r="WZQ74" s="68"/>
      <c r="WZR74" s="69"/>
      <c r="WZT74" s="64"/>
      <c r="WZU74" s="67"/>
      <c r="WZV74" s="67"/>
      <c r="WZW74" s="68"/>
      <c r="WZX74" s="68"/>
      <c r="WZY74" s="68"/>
      <c r="WZZ74" s="69"/>
      <c r="XAB74" s="64"/>
      <c r="XAC74" s="67"/>
      <c r="XAD74" s="67"/>
      <c r="XAE74" s="68"/>
      <c r="XAF74" s="68"/>
      <c r="XAG74" s="68"/>
      <c r="XAH74" s="69"/>
      <c r="XAJ74" s="64"/>
      <c r="XAK74" s="67"/>
      <c r="XAL74" s="67"/>
      <c r="XAM74" s="68"/>
      <c r="XAN74" s="68"/>
      <c r="XAO74" s="68"/>
      <c r="XAP74" s="69"/>
      <c r="XAR74" s="64"/>
      <c r="XAS74" s="67"/>
      <c r="XAT74" s="67"/>
      <c r="XAU74" s="68"/>
      <c r="XAV74" s="68"/>
      <c r="XAW74" s="68"/>
      <c r="XAX74" s="69"/>
      <c r="XAZ74" s="64"/>
      <c r="XBA74" s="67"/>
      <c r="XBB74" s="67"/>
      <c r="XBC74" s="68"/>
      <c r="XBD74" s="68"/>
      <c r="XBE74" s="68"/>
      <c r="XBF74" s="69"/>
      <c r="XBH74" s="64"/>
      <c r="XBI74" s="67"/>
      <c r="XBJ74" s="67"/>
      <c r="XBK74" s="68"/>
      <c r="XBL74" s="68"/>
      <c r="XBM74" s="68"/>
      <c r="XBN74" s="69"/>
      <c r="XBP74" s="64"/>
      <c r="XBQ74" s="67"/>
      <c r="XBR74" s="67"/>
      <c r="XBS74" s="68"/>
      <c r="XBT74" s="68"/>
      <c r="XBU74" s="68"/>
      <c r="XBV74" s="69"/>
      <c r="XBX74" s="64"/>
      <c r="XBY74" s="67"/>
      <c r="XBZ74" s="67"/>
      <c r="XCA74" s="68"/>
      <c r="XCB74" s="68"/>
      <c r="XCC74" s="68"/>
      <c r="XCD74" s="69"/>
      <c r="XCF74" s="64"/>
      <c r="XCG74" s="67"/>
      <c r="XCH74" s="67"/>
      <c r="XCI74" s="68"/>
      <c r="XCJ74" s="68"/>
      <c r="XCK74" s="68"/>
      <c r="XCL74" s="69"/>
      <c r="XCN74" s="64"/>
      <c r="XCO74" s="67"/>
      <c r="XCP74" s="67"/>
      <c r="XCQ74" s="68"/>
      <c r="XCR74" s="68"/>
      <c r="XCS74" s="68"/>
      <c r="XCT74" s="69"/>
      <c r="XCV74" s="64"/>
      <c r="XCW74" s="67"/>
      <c r="XCX74" s="67"/>
      <c r="XCY74" s="68"/>
      <c r="XCZ74" s="68"/>
      <c r="XDA74" s="68"/>
      <c r="XDB74" s="69"/>
      <c r="XDD74" s="64"/>
      <c r="XDE74" s="67"/>
      <c r="XDF74" s="67"/>
      <c r="XDG74" s="68"/>
      <c r="XDH74" s="68"/>
      <c r="XDI74" s="68"/>
      <c r="XDJ74" s="69"/>
      <c r="XDL74" s="64"/>
      <c r="XDM74" s="67"/>
      <c r="XDN74" s="67"/>
      <c r="XDO74" s="68"/>
      <c r="XDP74" s="68"/>
      <c r="XDQ74" s="68"/>
      <c r="XDR74" s="69"/>
      <c r="XDT74" s="64"/>
      <c r="XDU74" s="67"/>
      <c r="XDV74" s="67"/>
      <c r="XDW74" s="68"/>
      <c r="XDX74" s="68"/>
      <c r="XDY74" s="68"/>
      <c r="XDZ74" s="69"/>
      <c r="XEB74" s="64"/>
      <c r="XEC74" s="67"/>
      <c r="XED74" s="67"/>
      <c r="XEE74" s="68"/>
      <c r="XEF74" s="68"/>
      <c r="XEG74" s="68"/>
      <c r="XEH74" s="69"/>
      <c r="XEJ74" s="64"/>
      <c r="XEK74" s="67"/>
      <c r="XEL74" s="67"/>
      <c r="XEM74" s="68"/>
      <c r="XEN74" s="68"/>
      <c r="XEO74" s="68"/>
      <c r="XEP74" s="69"/>
      <c r="XER74" s="64"/>
      <c r="XES74" s="67"/>
      <c r="XET74" s="67"/>
      <c r="XEU74" s="68"/>
      <c r="XEV74" s="68"/>
      <c r="XEW74" s="68"/>
      <c r="XEX74" s="69"/>
      <c r="XEZ74" s="64"/>
      <c r="XFA74" s="67"/>
      <c r="XFB74" s="67"/>
      <c r="XFC74" s="68"/>
      <c r="XFD74" s="68"/>
    </row>
    <row r="75" spans="1:16384" s="58" customFormat="1" ht="19.5" customHeight="1">
      <c r="A75" s="60">
        <f t="shared" si="1"/>
        <v>75</v>
      </c>
      <c r="B75" s="1023"/>
      <c r="C75" s="928"/>
      <c r="D75" s="930" t="s">
        <v>247</v>
      </c>
      <c r="E75" s="931"/>
      <c r="F75" s="932"/>
      <c r="G75" s="243"/>
      <c r="H75" s="825"/>
      <c r="I75" s="243"/>
      <c r="J75" s="244"/>
      <c r="K75" s="245">
        <f t="shared" si="38"/>
        <v>0</v>
      </c>
      <c r="L75" s="64"/>
      <c r="M75" s="67"/>
      <c r="N75" s="67"/>
      <c r="O75" s="68"/>
      <c r="P75" s="68"/>
      <c r="Q75" s="68"/>
      <c r="R75" s="69"/>
      <c r="T75" s="64"/>
      <c r="U75" s="67"/>
      <c r="V75" s="67"/>
      <c r="W75" s="68"/>
      <c r="X75" s="68"/>
      <c r="Y75" s="68"/>
      <c r="Z75" s="69"/>
      <c r="AA75" s="236" t="str">
        <f t="shared" si="39"/>
        <v>OK</v>
      </c>
      <c r="AB75" s="238"/>
      <c r="AC75" s="239"/>
      <c r="AD75" s="236" t="str">
        <f t="shared" si="40"/>
        <v/>
      </c>
      <c r="AE75" s="68"/>
      <c r="AF75" s="68"/>
      <c r="AG75" s="68"/>
      <c r="AH75" s="69"/>
      <c r="AJ75" s="64"/>
      <c r="AK75" s="67"/>
      <c r="AL75" s="67"/>
      <c r="AM75" s="68"/>
      <c r="AN75" s="68"/>
      <c r="AO75" s="68"/>
      <c r="AP75" s="69"/>
      <c r="AR75" s="64"/>
      <c r="AS75" s="67"/>
      <c r="AT75" s="67"/>
      <c r="AU75" s="68"/>
      <c r="AV75" s="68"/>
      <c r="AW75" s="68"/>
      <c r="AX75" s="69"/>
      <c r="AZ75" s="64"/>
      <c r="BA75" s="67"/>
      <c r="BB75" s="67"/>
      <c r="BC75" s="68"/>
      <c r="BD75" s="68"/>
      <c r="BE75" s="68"/>
      <c r="BF75" s="69"/>
      <c r="BH75" s="64"/>
      <c r="BI75" s="67"/>
      <c r="BJ75" s="67"/>
      <c r="BK75" s="68"/>
      <c r="BL75" s="68"/>
      <c r="BM75" s="68"/>
      <c r="BN75" s="69"/>
      <c r="BP75" s="64"/>
      <c r="BQ75" s="67"/>
      <c r="BR75" s="67"/>
      <c r="BS75" s="68"/>
      <c r="BT75" s="68"/>
      <c r="BU75" s="68"/>
      <c r="BV75" s="69"/>
      <c r="BX75" s="64"/>
      <c r="BY75" s="67"/>
      <c r="BZ75" s="67"/>
      <c r="CA75" s="68"/>
      <c r="CB75" s="68"/>
      <c r="CC75" s="68"/>
      <c r="CD75" s="69"/>
      <c r="CF75" s="64"/>
      <c r="CG75" s="67"/>
      <c r="CH75" s="67"/>
      <c r="CI75" s="68"/>
      <c r="CJ75" s="68"/>
      <c r="CK75" s="68"/>
      <c r="CL75" s="69"/>
      <c r="CN75" s="64"/>
      <c r="CO75" s="67"/>
      <c r="CP75" s="67"/>
      <c r="CQ75" s="68"/>
      <c r="CR75" s="68"/>
      <c r="CS75" s="68"/>
      <c r="CT75" s="69"/>
      <c r="CV75" s="64"/>
      <c r="CW75" s="67"/>
      <c r="CX75" s="67"/>
      <c r="CY75" s="68"/>
      <c r="CZ75" s="68"/>
      <c r="DA75" s="68"/>
      <c r="DB75" s="69"/>
      <c r="DD75" s="64"/>
      <c r="DE75" s="67"/>
      <c r="DF75" s="67"/>
      <c r="DG75" s="68"/>
      <c r="DH75" s="68"/>
      <c r="DI75" s="68"/>
      <c r="DJ75" s="69"/>
      <c r="DL75" s="64"/>
      <c r="DM75" s="67"/>
      <c r="DN75" s="67"/>
      <c r="DO75" s="68"/>
      <c r="DP75" s="68"/>
      <c r="DQ75" s="68"/>
      <c r="DR75" s="69"/>
      <c r="DT75" s="64"/>
      <c r="DU75" s="67"/>
      <c r="DV75" s="67"/>
      <c r="DW75" s="68"/>
      <c r="DX75" s="68"/>
      <c r="DY75" s="68"/>
      <c r="DZ75" s="69"/>
      <c r="EB75" s="64"/>
      <c r="EC75" s="67"/>
      <c r="ED75" s="67"/>
      <c r="EE75" s="68"/>
      <c r="EF75" s="68"/>
      <c r="EG75" s="68"/>
      <c r="EH75" s="69"/>
      <c r="EJ75" s="64"/>
      <c r="EK75" s="67"/>
      <c r="EL75" s="67"/>
      <c r="EM75" s="68"/>
      <c r="EN75" s="68"/>
      <c r="EO75" s="68"/>
      <c r="EP75" s="69"/>
      <c r="ER75" s="64"/>
      <c r="ES75" s="67"/>
      <c r="ET75" s="67"/>
      <c r="EU75" s="68"/>
      <c r="EV75" s="68"/>
      <c r="EW75" s="68"/>
      <c r="EX75" s="69"/>
      <c r="EZ75" s="64"/>
      <c r="FA75" s="67"/>
      <c r="FB75" s="67"/>
      <c r="FC75" s="68"/>
      <c r="FD75" s="68"/>
      <c r="FE75" s="68"/>
      <c r="FF75" s="69"/>
      <c r="FH75" s="64"/>
      <c r="FI75" s="67"/>
      <c r="FJ75" s="67"/>
      <c r="FK75" s="68"/>
      <c r="FL75" s="68"/>
      <c r="FM75" s="68"/>
      <c r="FN75" s="69"/>
      <c r="FP75" s="64"/>
      <c r="FQ75" s="67"/>
      <c r="FR75" s="67"/>
      <c r="FS75" s="68"/>
      <c r="FT75" s="68"/>
      <c r="FU75" s="68"/>
      <c r="FV75" s="69"/>
      <c r="FX75" s="64"/>
      <c r="FY75" s="67"/>
      <c r="FZ75" s="67"/>
      <c r="GA75" s="68"/>
      <c r="GB75" s="68"/>
      <c r="GC75" s="68"/>
      <c r="GD75" s="69"/>
      <c r="GF75" s="64"/>
      <c r="GG75" s="67"/>
      <c r="GH75" s="67"/>
      <c r="GI75" s="68"/>
      <c r="GJ75" s="68"/>
      <c r="GK75" s="68"/>
      <c r="GL75" s="69"/>
      <c r="GN75" s="64"/>
      <c r="GO75" s="67"/>
      <c r="GP75" s="67"/>
      <c r="GQ75" s="68"/>
      <c r="GR75" s="68"/>
      <c r="GS75" s="68"/>
      <c r="GT75" s="69"/>
      <c r="GV75" s="64"/>
      <c r="GW75" s="67"/>
      <c r="GX75" s="67"/>
      <c r="GY75" s="68"/>
      <c r="GZ75" s="68"/>
      <c r="HA75" s="68"/>
      <c r="HB75" s="69"/>
      <c r="HD75" s="64"/>
      <c r="HE75" s="67"/>
      <c r="HF75" s="67"/>
      <c r="HG75" s="68"/>
      <c r="HH75" s="68"/>
      <c r="HI75" s="68"/>
      <c r="HJ75" s="69"/>
      <c r="HL75" s="64"/>
      <c r="HM75" s="67"/>
      <c r="HN75" s="67"/>
      <c r="HO75" s="68"/>
      <c r="HP75" s="68"/>
      <c r="HQ75" s="68"/>
      <c r="HR75" s="69"/>
      <c r="HT75" s="64"/>
      <c r="HU75" s="67"/>
      <c r="HV75" s="67"/>
      <c r="HW75" s="68"/>
      <c r="HX75" s="68"/>
      <c r="HY75" s="68"/>
      <c r="HZ75" s="69"/>
      <c r="IB75" s="64"/>
      <c r="IC75" s="67"/>
      <c r="ID75" s="67"/>
      <c r="IE75" s="68"/>
      <c r="IF75" s="68"/>
      <c r="IG75" s="68"/>
      <c r="IH75" s="69"/>
      <c r="IJ75" s="64"/>
      <c r="IK75" s="67"/>
      <c r="IL75" s="67"/>
      <c r="IM75" s="68"/>
      <c r="IN75" s="68"/>
      <c r="IO75" s="68"/>
      <c r="IP75" s="69"/>
      <c r="IR75" s="64"/>
      <c r="IS75" s="67"/>
      <c r="IT75" s="67"/>
      <c r="IU75" s="68"/>
      <c r="IV75" s="68"/>
      <c r="IW75" s="68"/>
      <c r="IX75" s="69"/>
      <c r="IZ75" s="64"/>
      <c r="JA75" s="67"/>
      <c r="JB75" s="67"/>
      <c r="JC75" s="68"/>
      <c r="JD75" s="68"/>
      <c r="JE75" s="68"/>
      <c r="JF75" s="69"/>
      <c r="JH75" s="64"/>
      <c r="JI75" s="67"/>
      <c r="JJ75" s="67"/>
      <c r="JK75" s="68"/>
      <c r="JL75" s="68"/>
      <c r="JM75" s="68"/>
      <c r="JN75" s="69"/>
      <c r="JP75" s="64"/>
      <c r="JQ75" s="67"/>
      <c r="JR75" s="67"/>
      <c r="JS75" s="68"/>
      <c r="JT75" s="68"/>
      <c r="JU75" s="68"/>
      <c r="JV75" s="69"/>
      <c r="JX75" s="64"/>
      <c r="JY75" s="67"/>
      <c r="JZ75" s="67"/>
      <c r="KA75" s="68"/>
      <c r="KB75" s="68"/>
      <c r="KC75" s="68"/>
      <c r="KD75" s="69"/>
      <c r="KF75" s="64"/>
      <c r="KG75" s="67"/>
      <c r="KH75" s="67"/>
      <c r="KI75" s="68"/>
      <c r="KJ75" s="68"/>
      <c r="KK75" s="68"/>
      <c r="KL75" s="69"/>
      <c r="KN75" s="64"/>
      <c r="KO75" s="67"/>
      <c r="KP75" s="67"/>
      <c r="KQ75" s="68"/>
      <c r="KR75" s="68"/>
      <c r="KS75" s="68"/>
      <c r="KT75" s="69"/>
      <c r="KV75" s="64"/>
      <c r="KW75" s="67"/>
      <c r="KX75" s="67"/>
      <c r="KY75" s="68"/>
      <c r="KZ75" s="68"/>
      <c r="LA75" s="68"/>
      <c r="LB75" s="69"/>
      <c r="LD75" s="64"/>
      <c r="LE75" s="67"/>
      <c r="LF75" s="67"/>
      <c r="LG75" s="68"/>
      <c r="LH75" s="68"/>
      <c r="LI75" s="68"/>
      <c r="LJ75" s="69"/>
      <c r="LL75" s="64"/>
      <c r="LM75" s="67"/>
      <c r="LN75" s="67"/>
      <c r="LO75" s="68"/>
      <c r="LP75" s="68"/>
      <c r="LQ75" s="68"/>
      <c r="LR75" s="69"/>
      <c r="LT75" s="64"/>
      <c r="LU75" s="67"/>
      <c r="LV75" s="67"/>
      <c r="LW75" s="68"/>
      <c r="LX75" s="68"/>
      <c r="LY75" s="68"/>
      <c r="LZ75" s="69"/>
      <c r="MB75" s="64"/>
      <c r="MC75" s="67"/>
      <c r="MD75" s="67"/>
      <c r="ME75" s="68"/>
      <c r="MF75" s="68"/>
      <c r="MG75" s="68"/>
      <c r="MH75" s="69"/>
      <c r="MJ75" s="64"/>
      <c r="MK75" s="67"/>
      <c r="ML75" s="67"/>
      <c r="MM75" s="68"/>
      <c r="MN75" s="68"/>
      <c r="MO75" s="68"/>
      <c r="MP75" s="69"/>
      <c r="MR75" s="64"/>
      <c r="MS75" s="67"/>
      <c r="MT75" s="67"/>
      <c r="MU75" s="68"/>
      <c r="MV75" s="68"/>
      <c r="MW75" s="68"/>
      <c r="MX75" s="69"/>
      <c r="MZ75" s="64"/>
      <c r="NA75" s="67"/>
      <c r="NB75" s="67"/>
      <c r="NC75" s="68"/>
      <c r="ND75" s="68"/>
      <c r="NE75" s="68"/>
      <c r="NF75" s="69"/>
      <c r="NH75" s="64"/>
      <c r="NI75" s="67"/>
      <c r="NJ75" s="67"/>
      <c r="NK75" s="68"/>
      <c r="NL75" s="68"/>
      <c r="NM75" s="68"/>
      <c r="NN75" s="69"/>
      <c r="NP75" s="64"/>
      <c r="NQ75" s="67"/>
      <c r="NR75" s="67"/>
      <c r="NS75" s="68"/>
      <c r="NT75" s="68"/>
      <c r="NU75" s="68"/>
      <c r="NV75" s="69"/>
      <c r="NX75" s="64"/>
      <c r="NY75" s="67"/>
      <c r="NZ75" s="67"/>
      <c r="OA75" s="68"/>
      <c r="OB75" s="68"/>
      <c r="OC75" s="68"/>
      <c r="OD75" s="69"/>
      <c r="OF75" s="64"/>
      <c r="OG75" s="67"/>
      <c r="OH75" s="67"/>
      <c r="OI75" s="68"/>
      <c r="OJ75" s="68"/>
      <c r="OK75" s="68"/>
      <c r="OL75" s="69"/>
      <c r="ON75" s="64"/>
      <c r="OO75" s="67"/>
      <c r="OP75" s="67"/>
      <c r="OQ75" s="68"/>
      <c r="OR75" s="68"/>
      <c r="OS75" s="68"/>
      <c r="OT75" s="69"/>
      <c r="OV75" s="64"/>
      <c r="OW75" s="67"/>
      <c r="OX75" s="67"/>
      <c r="OY75" s="68"/>
      <c r="OZ75" s="68"/>
      <c r="PA75" s="68"/>
      <c r="PB75" s="69"/>
      <c r="PD75" s="64"/>
      <c r="PE75" s="67"/>
      <c r="PF75" s="67"/>
      <c r="PG75" s="68"/>
      <c r="PH75" s="68"/>
      <c r="PI75" s="68"/>
      <c r="PJ75" s="69"/>
      <c r="PL75" s="64"/>
      <c r="PM75" s="67"/>
      <c r="PN75" s="67"/>
      <c r="PO75" s="68"/>
      <c r="PP75" s="68"/>
      <c r="PQ75" s="68"/>
      <c r="PR75" s="69"/>
      <c r="PT75" s="64"/>
      <c r="PU75" s="67"/>
      <c r="PV75" s="67"/>
      <c r="PW75" s="68"/>
      <c r="PX75" s="68"/>
      <c r="PY75" s="68"/>
      <c r="PZ75" s="69"/>
      <c r="QB75" s="64"/>
      <c r="QC75" s="67"/>
      <c r="QD75" s="67"/>
      <c r="QE75" s="68"/>
      <c r="QF75" s="68"/>
      <c r="QG75" s="68"/>
      <c r="QH75" s="69"/>
      <c r="QJ75" s="64"/>
      <c r="QK75" s="67"/>
      <c r="QL75" s="67"/>
      <c r="QM75" s="68"/>
      <c r="QN75" s="68"/>
      <c r="QO75" s="68"/>
      <c r="QP75" s="69"/>
      <c r="QR75" s="64"/>
      <c r="QS75" s="67"/>
      <c r="QT75" s="67"/>
      <c r="QU75" s="68"/>
      <c r="QV75" s="68"/>
      <c r="QW75" s="68"/>
      <c r="QX75" s="69"/>
      <c r="QZ75" s="64"/>
      <c r="RA75" s="67"/>
      <c r="RB75" s="67"/>
      <c r="RC75" s="68"/>
      <c r="RD75" s="68"/>
      <c r="RE75" s="68"/>
      <c r="RF75" s="69"/>
      <c r="RH75" s="64"/>
      <c r="RI75" s="67"/>
      <c r="RJ75" s="67"/>
      <c r="RK75" s="68"/>
      <c r="RL75" s="68"/>
      <c r="RM75" s="68"/>
      <c r="RN75" s="69"/>
      <c r="RP75" s="64"/>
      <c r="RQ75" s="67"/>
      <c r="RR75" s="67"/>
      <c r="RS75" s="68"/>
      <c r="RT75" s="68"/>
      <c r="RU75" s="68"/>
      <c r="RV75" s="69"/>
      <c r="RX75" s="64"/>
      <c r="RY75" s="67"/>
      <c r="RZ75" s="67"/>
      <c r="SA75" s="68"/>
      <c r="SB75" s="68"/>
      <c r="SC75" s="68"/>
      <c r="SD75" s="69"/>
      <c r="SF75" s="64"/>
      <c r="SG75" s="67"/>
      <c r="SH75" s="67"/>
      <c r="SI75" s="68"/>
      <c r="SJ75" s="68"/>
      <c r="SK75" s="68"/>
      <c r="SL75" s="69"/>
      <c r="SN75" s="64"/>
      <c r="SO75" s="67"/>
      <c r="SP75" s="67"/>
      <c r="SQ75" s="68"/>
      <c r="SR75" s="68"/>
      <c r="SS75" s="68"/>
      <c r="ST75" s="69"/>
      <c r="SV75" s="64"/>
      <c r="SW75" s="67"/>
      <c r="SX75" s="67"/>
      <c r="SY75" s="68"/>
      <c r="SZ75" s="68"/>
      <c r="TA75" s="68"/>
      <c r="TB75" s="69"/>
      <c r="TD75" s="64"/>
      <c r="TE75" s="67"/>
      <c r="TF75" s="67"/>
      <c r="TG75" s="68"/>
      <c r="TH75" s="68"/>
      <c r="TI75" s="68"/>
      <c r="TJ75" s="69"/>
      <c r="TL75" s="64"/>
      <c r="TM75" s="67"/>
      <c r="TN75" s="67"/>
      <c r="TO75" s="68"/>
      <c r="TP75" s="68"/>
      <c r="TQ75" s="68"/>
      <c r="TR75" s="69"/>
      <c r="TT75" s="64"/>
      <c r="TU75" s="67"/>
      <c r="TV75" s="67"/>
      <c r="TW75" s="68"/>
      <c r="TX75" s="68"/>
      <c r="TY75" s="68"/>
      <c r="TZ75" s="69"/>
      <c r="UB75" s="64"/>
      <c r="UC75" s="67"/>
      <c r="UD75" s="67"/>
      <c r="UE75" s="68"/>
      <c r="UF75" s="68"/>
      <c r="UG75" s="68"/>
      <c r="UH75" s="69"/>
      <c r="UJ75" s="64"/>
      <c r="UK75" s="67"/>
      <c r="UL75" s="67"/>
      <c r="UM75" s="68"/>
      <c r="UN75" s="68"/>
      <c r="UO75" s="68"/>
      <c r="UP75" s="69"/>
      <c r="UR75" s="64"/>
      <c r="US75" s="67"/>
      <c r="UT75" s="67"/>
      <c r="UU75" s="68"/>
      <c r="UV75" s="68"/>
      <c r="UW75" s="68"/>
      <c r="UX75" s="69"/>
      <c r="UZ75" s="64"/>
      <c r="VA75" s="67"/>
      <c r="VB75" s="67"/>
      <c r="VC75" s="68"/>
      <c r="VD75" s="68"/>
      <c r="VE75" s="68"/>
      <c r="VF75" s="69"/>
      <c r="VH75" s="64"/>
      <c r="VI75" s="67"/>
      <c r="VJ75" s="67"/>
      <c r="VK75" s="68"/>
      <c r="VL75" s="68"/>
      <c r="VM75" s="68"/>
      <c r="VN75" s="69"/>
      <c r="VP75" s="64"/>
      <c r="VQ75" s="67"/>
      <c r="VR75" s="67"/>
      <c r="VS75" s="68"/>
      <c r="VT75" s="68"/>
      <c r="VU75" s="68"/>
      <c r="VV75" s="69"/>
      <c r="VX75" s="64"/>
      <c r="VY75" s="67"/>
      <c r="VZ75" s="67"/>
      <c r="WA75" s="68"/>
      <c r="WB75" s="68"/>
      <c r="WC75" s="68"/>
      <c r="WD75" s="69"/>
      <c r="WF75" s="64"/>
      <c r="WG75" s="67"/>
      <c r="WH75" s="67"/>
      <c r="WI75" s="68"/>
      <c r="WJ75" s="68"/>
      <c r="WK75" s="68"/>
      <c r="WL75" s="69"/>
      <c r="WN75" s="64"/>
      <c r="WO75" s="67"/>
      <c r="WP75" s="67"/>
      <c r="WQ75" s="68"/>
      <c r="WR75" s="68"/>
      <c r="WS75" s="68"/>
      <c r="WT75" s="69"/>
      <c r="WV75" s="64"/>
      <c r="WW75" s="67"/>
      <c r="WX75" s="67"/>
      <c r="WY75" s="68"/>
      <c r="WZ75" s="68"/>
      <c r="XA75" s="68"/>
      <c r="XB75" s="69"/>
      <c r="XD75" s="64"/>
      <c r="XE75" s="67"/>
      <c r="XF75" s="67"/>
      <c r="XG75" s="68"/>
      <c r="XH75" s="68"/>
      <c r="XI75" s="68"/>
      <c r="XJ75" s="69"/>
      <c r="XL75" s="64"/>
      <c r="XM75" s="67"/>
      <c r="XN75" s="67"/>
      <c r="XO75" s="68"/>
      <c r="XP75" s="68"/>
      <c r="XQ75" s="68"/>
      <c r="XR75" s="69"/>
      <c r="XT75" s="64"/>
      <c r="XU75" s="67"/>
      <c r="XV75" s="67"/>
      <c r="XW75" s="68"/>
      <c r="XX75" s="68"/>
      <c r="XY75" s="68"/>
      <c r="XZ75" s="69"/>
      <c r="YB75" s="64"/>
      <c r="YC75" s="67"/>
      <c r="YD75" s="67"/>
      <c r="YE75" s="68"/>
      <c r="YF75" s="68"/>
      <c r="YG75" s="68"/>
      <c r="YH75" s="69"/>
      <c r="YJ75" s="64"/>
      <c r="YK75" s="67"/>
      <c r="YL75" s="67"/>
      <c r="YM75" s="68"/>
      <c r="YN75" s="68"/>
      <c r="YO75" s="68"/>
      <c r="YP75" s="69"/>
      <c r="YR75" s="64"/>
      <c r="YS75" s="67"/>
      <c r="YT75" s="67"/>
      <c r="YU75" s="68"/>
      <c r="YV75" s="68"/>
      <c r="YW75" s="68"/>
      <c r="YX75" s="69"/>
      <c r="YZ75" s="64"/>
      <c r="ZA75" s="67"/>
      <c r="ZB75" s="67"/>
      <c r="ZC75" s="68"/>
      <c r="ZD75" s="68"/>
      <c r="ZE75" s="68"/>
      <c r="ZF75" s="69"/>
      <c r="ZH75" s="64"/>
      <c r="ZI75" s="67"/>
      <c r="ZJ75" s="67"/>
      <c r="ZK75" s="68"/>
      <c r="ZL75" s="68"/>
      <c r="ZM75" s="68"/>
      <c r="ZN75" s="69"/>
      <c r="ZP75" s="64"/>
      <c r="ZQ75" s="67"/>
      <c r="ZR75" s="67"/>
      <c r="ZS75" s="68"/>
      <c r="ZT75" s="68"/>
      <c r="ZU75" s="68"/>
      <c r="ZV75" s="69"/>
      <c r="ZX75" s="64"/>
      <c r="ZY75" s="67"/>
      <c r="ZZ75" s="67"/>
      <c r="AAA75" s="68"/>
      <c r="AAB75" s="68"/>
      <c r="AAC75" s="68"/>
      <c r="AAD75" s="69"/>
      <c r="AAF75" s="64"/>
      <c r="AAG75" s="67"/>
      <c r="AAH75" s="67"/>
      <c r="AAI75" s="68"/>
      <c r="AAJ75" s="68"/>
      <c r="AAK75" s="68"/>
      <c r="AAL75" s="69"/>
      <c r="AAN75" s="64"/>
      <c r="AAO75" s="67"/>
      <c r="AAP75" s="67"/>
      <c r="AAQ75" s="68"/>
      <c r="AAR75" s="68"/>
      <c r="AAS75" s="68"/>
      <c r="AAT75" s="69"/>
      <c r="AAV75" s="64"/>
      <c r="AAW75" s="67"/>
      <c r="AAX75" s="67"/>
      <c r="AAY75" s="68"/>
      <c r="AAZ75" s="68"/>
      <c r="ABA75" s="68"/>
      <c r="ABB75" s="69"/>
      <c r="ABD75" s="64"/>
      <c r="ABE75" s="67"/>
      <c r="ABF75" s="67"/>
      <c r="ABG75" s="68"/>
      <c r="ABH75" s="68"/>
      <c r="ABI75" s="68"/>
      <c r="ABJ75" s="69"/>
      <c r="ABL75" s="64"/>
      <c r="ABM75" s="67"/>
      <c r="ABN75" s="67"/>
      <c r="ABO75" s="68"/>
      <c r="ABP75" s="68"/>
      <c r="ABQ75" s="68"/>
      <c r="ABR75" s="69"/>
      <c r="ABT75" s="64"/>
      <c r="ABU75" s="67"/>
      <c r="ABV75" s="67"/>
      <c r="ABW75" s="68"/>
      <c r="ABX75" s="68"/>
      <c r="ABY75" s="68"/>
      <c r="ABZ75" s="69"/>
      <c r="ACB75" s="64"/>
      <c r="ACC75" s="67"/>
      <c r="ACD75" s="67"/>
      <c r="ACE75" s="68"/>
      <c r="ACF75" s="68"/>
      <c r="ACG75" s="68"/>
      <c r="ACH75" s="69"/>
      <c r="ACJ75" s="64"/>
      <c r="ACK75" s="67"/>
      <c r="ACL75" s="67"/>
      <c r="ACM75" s="68"/>
      <c r="ACN75" s="68"/>
      <c r="ACO75" s="68"/>
      <c r="ACP75" s="69"/>
      <c r="ACR75" s="64"/>
      <c r="ACS75" s="67"/>
      <c r="ACT75" s="67"/>
      <c r="ACU75" s="68"/>
      <c r="ACV75" s="68"/>
      <c r="ACW75" s="68"/>
      <c r="ACX75" s="69"/>
      <c r="ACZ75" s="64"/>
      <c r="ADA75" s="67"/>
      <c r="ADB75" s="67"/>
      <c r="ADC75" s="68"/>
      <c r="ADD75" s="68"/>
      <c r="ADE75" s="68"/>
      <c r="ADF75" s="69"/>
      <c r="ADH75" s="64"/>
      <c r="ADI75" s="67"/>
      <c r="ADJ75" s="67"/>
      <c r="ADK75" s="68"/>
      <c r="ADL75" s="68"/>
      <c r="ADM75" s="68"/>
      <c r="ADN75" s="69"/>
      <c r="ADP75" s="64"/>
      <c r="ADQ75" s="67"/>
      <c r="ADR75" s="67"/>
      <c r="ADS75" s="68"/>
      <c r="ADT75" s="68"/>
      <c r="ADU75" s="68"/>
      <c r="ADV75" s="69"/>
      <c r="ADX75" s="64"/>
      <c r="ADY75" s="67"/>
      <c r="ADZ75" s="67"/>
      <c r="AEA75" s="68"/>
      <c r="AEB75" s="68"/>
      <c r="AEC75" s="68"/>
      <c r="AED75" s="69"/>
      <c r="AEF75" s="64"/>
      <c r="AEG75" s="67"/>
      <c r="AEH75" s="67"/>
      <c r="AEI75" s="68"/>
      <c r="AEJ75" s="68"/>
      <c r="AEK75" s="68"/>
      <c r="AEL75" s="69"/>
      <c r="AEN75" s="64"/>
      <c r="AEO75" s="67"/>
      <c r="AEP75" s="67"/>
      <c r="AEQ75" s="68"/>
      <c r="AER75" s="68"/>
      <c r="AES75" s="68"/>
      <c r="AET75" s="69"/>
      <c r="AEV75" s="64"/>
      <c r="AEW75" s="67"/>
      <c r="AEX75" s="67"/>
      <c r="AEY75" s="68"/>
      <c r="AEZ75" s="68"/>
      <c r="AFA75" s="68"/>
      <c r="AFB75" s="69"/>
      <c r="AFD75" s="64"/>
      <c r="AFE75" s="67"/>
      <c r="AFF75" s="67"/>
      <c r="AFG75" s="68"/>
      <c r="AFH75" s="68"/>
      <c r="AFI75" s="68"/>
      <c r="AFJ75" s="69"/>
      <c r="AFL75" s="64"/>
      <c r="AFM75" s="67"/>
      <c r="AFN75" s="67"/>
      <c r="AFO75" s="68"/>
      <c r="AFP75" s="68"/>
      <c r="AFQ75" s="68"/>
      <c r="AFR75" s="69"/>
      <c r="AFT75" s="64"/>
      <c r="AFU75" s="67"/>
      <c r="AFV75" s="67"/>
      <c r="AFW75" s="68"/>
      <c r="AFX75" s="68"/>
      <c r="AFY75" s="68"/>
      <c r="AFZ75" s="69"/>
      <c r="AGB75" s="64"/>
      <c r="AGC75" s="67"/>
      <c r="AGD75" s="67"/>
      <c r="AGE75" s="68"/>
      <c r="AGF75" s="68"/>
      <c r="AGG75" s="68"/>
      <c r="AGH75" s="69"/>
      <c r="AGJ75" s="64"/>
      <c r="AGK75" s="67"/>
      <c r="AGL75" s="67"/>
      <c r="AGM75" s="68"/>
      <c r="AGN75" s="68"/>
      <c r="AGO75" s="68"/>
      <c r="AGP75" s="69"/>
      <c r="AGR75" s="64"/>
      <c r="AGS75" s="67"/>
      <c r="AGT75" s="67"/>
      <c r="AGU75" s="68"/>
      <c r="AGV75" s="68"/>
      <c r="AGW75" s="68"/>
      <c r="AGX75" s="69"/>
      <c r="AGZ75" s="64"/>
      <c r="AHA75" s="67"/>
      <c r="AHB75" s="67"/>
      <c r="AHC75" s="68"/>
      <c r="AHD75" s="68"/>
      <c r="AHE75" s="68"/>
      <c r="AHF75" s="69"/>
      <c r="AHH75" s="64"/>
      <c r="AHI75" s="67"/>
      <c r="AHJ75" s="67"/>
      <c r="AHK75" s="68"/>
      <c r="AHL75" s="68"/>
      <c r="AHM75" s="68"/>
      <c r="AHN75" s="69"/>
      <c r="AHP75" s="64"/>
      <c r="AHQ75" s="67"/>
      <c r="AHR75" s="67"/>
      <c r="AHS75" s="68"/>
      <c r="AHT75" s="68"/>
      <c r="AHU75" s="68"/>
      <c r="AHV75" s="69"/>
      <c r="AHX75" s="64"/>
      <c r="AHY75" s="67"/>
      <c r="AHZ75" s="67"/>
      <c r="AIA75" s="68"/>
      <c r="AIB75" s="68"/>
      <c r="AIC75" s="68"/>
      <c r="AID75" s="69"/>
      <c r="AIF75" s="64"/>
      <c r="AIG75" s="67"/>
      <c r="AIH75" s="67"/>
      <c r="AII75" s="68"/>
      <c r="AIJ75" s="68"/>
      <c r="AIK75" s="68"/>
      <c r="AIL75" s="69"/>
      <c r="AIN75" s="64"/>
      <c r="AIO75" s="67"/>
      <c r="AIP75" s="67"/>
      <c r="AIQ75" s="68"/>
      <c r="AIR75" s="68"/>
      <c r="AIS75" s="68"/>
      <c r="AIT75" s="69"/>
      <c r="AIV75" s="64"/>
      <c r="AIW75" s="67"/>
      <c r="AIX75" s="67"/>
      <c r="AIY75" s="68"/>
      <c r="AIZ75" s="68"/>
      <c r="AJA75" s="68"/>
      <c r="AJB75" s="69"/>
      <c r="AJD75" s="64"/>
      <c r="AJE75" s="67"/>
      <c r="AJF75" s="67"/>
      <c r="AJG75" s="68"/>
      <c r="AJH75" s="68"/>
      <c r="AJI75" s="68"/>
      <c r="AJJ75" s="69"/>
      <c r="AJL75" s="64"/>
      <c r="AJM75" s="67"/>
      <c r="AJN75" s="67"/>
      <c r="AJO75" s="68"/>
      <c r="AJP75" s="68"/>
      <c r="AJQ75" s="68"/>
      <c r="AJR75" s="69"/>
      <c r="AJT75" s="64"/>
      <c r="AJU75" s="67"/>
      <c r="AJV75" s="67"/>
      <c r="AJW75" s="68"/>
      <c r="AJX75" s="68"/>
      <c r="AJY75" s="68"/>
      <c r="AJZ75" s="69"/>
      <c r="AKB75" s="64"/>
      <c r="AKC75" s="67"/>
      <c r="AKD75" s="67"/>
      <c r="AKE75" s="68"/>
      <c r="AKF75" s="68"/>
      <c r="AKG75" s="68"/>
      <c r="AKH75" s="69"/>
      <c r="AKJ75" s="64"/>
      <c r="AKK75" s="67"/>
      <c r="AKL75" s="67"/>
      <c r="AKM75" s="68"/>
      <c r="AKN75" s="68"/>
      <c r="AKO75" s="68"/>
      <c r="AKP75" s="69"/>
      <c r="AKR75" s="64"/>
      <c r="AKS75" s="67"/>
      <c r="AKT75" s="67"/>
      <c r="AKU75" s="68"/>
      <c r="AKV75" s="68"/>
      <c r="AKW75" s="68"/>
      <c r="AKX75" s="69"/>
      <c r="AKZ75" s="64"/>
      <c r="ALA75" s="67"/>
      <c r="ALB75" s="67"/>
      <c r="ALC75" s="68"/>
      <c r="ALD75" s="68"/>
      <c r="ALE75" s="68"/>
      <c r="ALF75" s="69"/>
      <c r="ALH75" s="64"/>
      <c r="ALI75" s="67"/>
      <c r="ALJ75" s="67"/>
      <c r="ALK75" s="68"/>
      <c r="ALL75" s="68"/>
      <c r="ALM75" s="68"/>
      <c r="ALN75" s="69"/>
      <c r="ALP75" s="64"/>
      <c r="ALQ75" s="67"/>
      <c r="ALR75" s="67"/>
      <c r="ALS75" s="68"/>
      <c r="ALT75" s="68"/>
      <c r="ALU75" s="68"/>
      <c r="ALV75" s="69"/>
      <c r="ALX75" s="64"/>
      <c r="ALY75" s="67"/>
      <c r="ALZ75" s="67"/>
      <c r="AMA75" s="68"/>
      <c r="AMB75" s="68"/>
      <c r="AMC75" s="68"/>
      <c r="AMD75" s="69"/>
      <c r="AMF75" s="64"/>
      <c r="AMG75" s="67"/>
      <c r="AMH75" s="67"/>
      <c r="AMI75" s="68"/>
      <c r="AMJ75" s="68"/>
      <c r="AMK75" s="68"/>
      <c r="AML75" s="69"/>
      <c r="AMN75" s="64"/>
      <c r="AMO75" s="67"/>
      <c r="AMP75" s="67"/>
      <c r="AMQ75" s="68"/>
      <c r="AMR75" s="68"/>
      <c r="AMS75" s="68"/>
      <c r="AMT75" s="69"/>
      <c r="AMV75" s="64"/>
      <c r="AMW75" s="67"/>
      <c r="AMX75" s="67"/>
      <c r="AMY75" s="68"/>
      <c r="AMZ75" s="68"/>
      <c r="ANA75" s="68"/>
      <c r="ANB75" s="69"/>
      <c r="AND75" s="64"/>
      <c r="ANE75" s="67"/>
      <c r="ANF75" s="67"/>
      <c r="ANG75" s="68"/>
      <c r="ANH75" s="68"/>
      <c r="ANI75" s="68"/>
      <c r="ANJ75" s="69"/>
      <c r="ANL75" s="64"/>
      <c r="ANM75" s="67"/>
      <c r="ANN75" s="67"/>
      <c r="ANO75" s="68"/>
      <c r="ANP75" s="68"/>
      <c r="ANQ75" s="68"/>
      <c r="ANR75" s="69"/>
      <c r="ANT75" s="64"/>
      <c r="ANU75" s="67"/>
      <c r="ANV75" s="67"/>
      <c r="ANW75" s="68"/>
      <c r="ANX75" s="68"/>
      <c r="ANY75" s="68"/>
      <c r="ANZ75" s="69"/>
      <c r="AOB75" s="64"/>
      <c r="AOC75" s="67"/>
      <c r="AOD75" s="67"/>
      <c r="AOE75" s="68"/>
      <c r="AOF75" s="68"/>
      <c r="AOG75" s="68"/>
      <c r="AOH75" s="69"/>
      <c r="AOJ75" s="64"/>
      <c r="AOK75" s="67"/>
      <c r="AOL75" s="67"/>
      <c r="AOM75" s="68"/>
      <c r="AON75" s="68"/>
      <c r="AOO75" s="68"/>
      <c r="AOP75" s="69"/>
      <c r="AOR75" s="64"/>
      <c r="AOS75" s="67"/>
      <c r="AOT75" s="67"/>
      <c r="AOU75" s="68"/>
      <c r="AOV75" s="68"/>
      <c r="AOW75" s="68"/>
      <c r="AOX75" s="69"/>
      <c r="AOZ75" s="64"/>
      <c r="APA75" s="67"/>
      <c r="APB75" s="67"/>
      <c r="APC75" s="68"/>
      <c r="APD75" s="68"/>
      <c r="APE75" s="68"/>
      <c r="APF75" s="69"/>
      <c r="APH75" s="64"/>
      <c r="API75" s="67"/>
      <c r="APJ75" s="67"/>
      <c r="APK75" s="68"/>
      <c r="APL75" s="68"/>
      <c r="APM75" s="68"/>
      <c r="APN75" s="69"/>
      <c r="APP75" s="64"/>
      <c r="APQ75" s="67"/>
      <c r="APR75" s="67"/>
      <c r="APS75" s="68"/>
      <c r="APT75" s="68"/>
      <c r="APU75" s="68"/>
      <c r="APV75" s="69"/>
      <c r="APX75" s="64"/>
      <c r="APY75" s="67"/>
      <c r="APZ75" s="67"/>
      <c r="AQA75" s="68"/>
      <c r="AQB75" s="68"/>
      <c r="AQC75" s="68"/>
      <c r="AQD75" s="69"/>
      <c r="AQF75" s="64"/>
      <c r="AQG75" s="67"/>
      <c r="AQH75" s="67"/>
      <c r="AQI75" s="68"/>
      <c r="AQJ75" s="68"/>
      <c r="AQK75" s="68"/>
      <c r="AQL75" s="69"/>
      <c r="AQN75" s="64"/>
      <c r="AQO75" s="67"/>
      <c r="AQP75" s="67"/>
      <c r="AQQ75" s="68"/>
      <c r="AQR75" s="68"/>
      <c r="AQS75" s="68"/>
      <c r="AQT75" s="69"/>
      <c r="AQV75" s="64"/>
      <c r="AQW75" s="67"/>
      <c r="AQX75" s="67"/>
      <c r="AQY75" s="68"/>
      <c r="AQZ75" s="68"/>
      <c r="ARA75" s="68"/>
      <c r="ARB75" s="69"/>
      <c r="ARD75" s="64"/>
      <c r="ARE75" s="67"/>
      <c r="ARF75" s="67"/>
      <c r="ARG75" s="68"/>
      <c r="ARH75" s="68"/>
      <c r="ARI75" s="68"/>
      <c r="ARJ75" s="69"/>
      <c r="ARL75" s="64"/>
      <c r="ARM75" s="67"/>
      <c r="ARN75" s="67"/>
      <c r="ARO75" s="68"/>
      <c r="ARP75" s="68"/>
      <c r="ARQ75" s="68"/>
      <c r="ARR75" s="69"/>
      <c r="ART75" s="64"/>
      <c r="ARU75" s="67"/>
      <c r="ARV75" s="67"/>
      <c r="ARW75" s="68"/>
      <c r="ARX75" s="68"/>
      <c r="ARY75" s="68"/>
      <c r="ARZ75" s="69"/>
      <c r="ASB75" s="64"/>
      <c r="ASC75" s="67"/>
      <c r="ASD75" s="67"/>
      <c r="ASE75" s="68"/>
      <c r="ASF75" s="68"/>
      <c r="ASG75" s="68"/>
      <c r="ASH75" s="69"/>
      <c r="ASJ75" s="64"/>
      <c r="ASK75" s="67"/>
      <c r="ASL75" s="67"/>
      <c r="ASM75" s="68"/>
      <c r="ASN75" s="68"/>
      <c r="ASO75" s="68"/>
      <c r="ASP75" s="69"/>
      <c r="ASR75" s="64"/>
      <c r="ASS75" s="67"/>
      <c r="AST75" s="67"/>
      <c r="ASU75" s="68"/>
      <c r="ASV75" s="68"/>
      <c r="ASW75" s="68"/>
      <c r="ASX75" s="69"/>
      <c r="ASZ75" s="64"/>
      <c r="ATA75" s="67"/>
      <c r="ATB75" s="67"/>
      <c r="ATC75" s="68"/>
      <c r="ATD75" s="68"/>
      <c r="ATE75" s="68"/>
      <c r="ATF75" s="69"/>
      <c r="ATH75" s="64"/>
      <c r="ATI75" s="67"/>
      <c r="ATJ75" s="67"/>
      <c r="ATK75" s="68"/>
      <c r="ATL75" s="68"/>
      <c r="ATM75" s="68"/>
      <c r="ATN75" s="69"/>
      <c r="ATP75" s="64"/>
      <c r="ATQ75" s="67"/>
      <c r="ATR75" s="67"/>
      <c r="ATS75" s="68"/>
      <c r="ATT75" s="68"/>
      <c r="ATU75" s="68"/>
      <c r="ATV75" s="69"/>
      <c r="ATX75" s="64"/>
      <c r="ATY75" s="67"/>
      <c r="ATZ75" s="67"/>
      <c r="AUA75" s="68"/>
      <c r="AUB75" s="68"/>
      <c r="AUC75" s="68"/>
      <c r="AUD75" s="69"/>
      <c r="AUF75" s="64"/>
      <c r="AUG75" s="67"/>
      <c r="AUH75" s="67"/>
      <c r="AUI75" s="68"/>
      <c r="AUJ75" s="68"/>
      <c r="AUK75" s="68"/>
      <c r="AUL75" s="69"/>
      <c r="AUN75" s="64"/>
      <c r="AUO75" s="67"/>
      <c r="AUP75" s="67"/>
      <c r="AUQ75" s="68"/>
      <c r="AUR75" s="68"/>
      <c r="AUS75" s="68"/>
      <c r="AUT75" s="69"/>
      <c r="AUV75" s="64"/>
      <c r="AUW75" s="67"/>
      <c r="AUX75" s="67"/>
      <c r="AUY75" s="68"/>
      <c r="AUZ75" s="68"/>
      <c r="AVA75" s="68"/>
      <c r="AVB75" s="69"/>
      <c r="AVD75" s="64"/>
      <c r="AVE75" s="67"/>
      <c r="AVF75" s="67"/>
      <c r="AVG75" s="68"/>
      <c r="AVH75" s="68"/>
      <c r="AVI75" s="68"/>
      <c r="AVJ75" s="69"/>
      <c r="AVL75" s="64"/>
      <c r="AVM75" s="67"/>
      <c r="AVN75" s="67"/>
      <c r="AVO75" s="68"/>
      <c r="AVP75" s="68"/>
      <c r="AVQ75" s="68"/>
      <c r="AVR75" s="69"/>
      <c r="AVT75" s="64"/>
      <c r="AVU75" s="67"/>
      <c r="AVV75" s="67"/>
      <c r="AVW75" s="68"/>
      <c r="AVX75" s="68"/>
      <c r="AVY75" s="68"/>
      <c r="AVZ75" s="69"/>
      <c r="AWB75" s="64"/>
      <c r="AWC75" s="67"/>
      <c r="AWD75" s="67"/>
      <c r="AWE75" s="68"/>
      <c r="AWF75" s="68"/>
      <c r="AWG75" s="68"/>
      <c r="AWH75" s="69"/>
      <c r="AWJ75" s="64"/>
      <c r="AWK75" s="67"/>
      <c r="AWL75" s="67"/>
      <c r="AWM75" s="68"/>
      <c r="AWN75" s="68"/>
      <c r="AWO75" s="68"/>
      <c r="AWP75" s="69"/>
      <c r="AWR75" s="64"/>
      <c r="AWS75" s="67"/>
      <c r="AWT75" s="67"/>
      <c r="AWU75" s="68"/>
      <c r="AWV75" s="68"/>
      <c r="AWW75" s="68"/>
      <c r="AWX75" s="69"/>
      <c r="AWZ75" s="64"/>
      <c r="AXA75" s="67"/>
      <c r="AXB75" s="67"/>
      <c r="AXC75" s="68"/>
      <c r="AXD75" s="68"/>
      <c r="AXE75" s="68"/>
      <c r="AXF75" s="69"/>
      <c r="AXH75" s="64"/>
      <c r="AXI75" s="67"/>
      <c r="AXJ75" s="67"/>
      <c r="AXK75" s="68"/>
      <c r="AXL75" s="68"/>
      <c r="AXM75" s="68"/>
      <c r="AXN75" s="69"/>
      <c r="AXP75" s="64"/>
      <c r="AXQ75" s="67"/>
      <c r="AXR75" s="67"/>
      <c r="AXS75" s="68"/>
      <c r="AXT75" s="68"/>
      <c r="AXU75" s="68"/>
      <c r="AXV75" s="69"/>
      <c r="AXX75" s="64"/>
      <c r="AXY75" s="67"/>
      <c r="AXZ75" s="67"/>
      <c r="AYA75" s="68"/>
      <c r="AYB75" s="68"/>
      <c r="AYC75" s="68"/>
      <c r="AYD75" s="69"/>
      <c r="AYF75" s="64"/>
      <c r="AYG75" s="67"/>
      <c r="AYH75" s="67"/>
      <c r="AYI75" s="68"/>
      <c r="AYJ75" s="68"/>
      <c r="AYK75" s="68"/>
      <c r="AYL75" s="69"/>
      <c r="AYN75" s="64"/>
      <c r="AYO75" s="67"/>
      <c r="AYP75" s="67"/>
      <c r="AYQ75" s="68"/>
      <c r="AYR75" s="68"/>
      <c r="AYS75" s="68"/>
      <c r="AYT75" s="69"/>
      <c r="AYV75" s="64"/>
      <c r="AYW75" s="67"/>
      <c r="AYX75" s="67"/>
      <c r="AYY75" s="68"/>
      <c r="AYZ75" s="68"/>
      <c r="AZA75" s="68"/>
      <c r="AZB75" s="69"/>
      <c r="AZD75" s="64"/>
      <c r="AZE75" s="67"/>
      <c r="AZF75" s="67"/>
      <c r="AZG75" s="68"/>
      <c r="AZH75" s="68"/>
      <c r="AZI75" s="68"/>
      <c r="AZJ75" s="69"/>
      <c r="AZL75" s="64"/>
      <c r="AZM75" s="67"/>
      <c r="AZN75" s="67"/>
      <c r="AZO75" s="68"/>
      <c r="AZP75" s="68"/>
      <c r="AZQ75" s="68"/>
      <c r="AZR75" s="69"/>
      <c r="AZT75" s="64"/>
      <c r="AZU75" s="67"/>
      <c r="AZV75" s="67"/>
      <c r="AZW75" s="68"/>
      <c r="AZX75" s="68"/>
      <c r="AZY75" s="68"/>
      <c r="AZZ75" s="69"/>
      <c r="BAB75" s="64"/>
      <c r="BAC75" s="67"/>
      <c r="BAD75" s="67"/>
      <c r="BAE75" s="68"/>
      <c r="BAF75" s="68"/>
      <c r="BAG75" s="68"/>
      <c r="BAH75" s="69"/>
      <c r="BAJ75" s="64"/>
      <c r="BAK75" s="67"/>
      <c r="BAL75" s="67"/>
      <c r="BAM75" s="68"/>
      <c r="BAN75" s="68"/>
      <c r="BAO75" s="68"/>
      <c r="BAP75" s="69"/>
      <c r="BAR75" s="64"/>
      <c r="BAS75" s="67"/>
      <c r="BAT75" s="67"/>
      <c r="BAU75" s="68"/>
      <c r="BAV75" s="68"/>
      <c r="BAW75" s="68"/>
      <c r="BAX75" s="69"/>
      <c r="BAZ75" s="64"/>
      <c r="BBA75" s="67"/>
      <c r="BBB75" s="67"/>
      <c r="BBC75" s="68"/>
      <c r="BBD75" s="68"/>
      <c r="BBE75" s="68"/>
      <c r="BBF75" s="69"/>
      <c r="BBH75" s="64"/>
      <c r="BBI75" s="67"/>
      <c r="BBJ75" s="67"/>
      <c r="BBK75" s="68"/>
      <c r="BBL75" s="68"/>
      <c r="BBM75" s="68"/>
      <c r="BBN75" s="69"/>
      <c r="BBP75" s="64"/>
      <c r="BBQ75" s="67"/>
      <c r="BBR75" s="67"/>
      <c r="BBS75" s="68"/>
      <c r="BBT75" s="68"/>
      <c r="BBU75" s="68"/>
      <c r="BBV75" s="69"/>
      <c r="BBX75" s="64"/>
      <c r="BBY75" s="67"/>
      <c r="BBZ75" s="67"/>
      <c r="BCA75" s="68"/>
      <c r="BCB75" s="68"/>
      <c r="BCC75" s="68"/>
      <c r="BCD75" s="69"/>
      <c r="BCF75" s="64"/>
      <c r="BCG75" s="67"/>
      <c r="BCH75" s="67"/>
      <c r="BCI75" s="68"/>
      <c r="BCJ75" s="68"/>
      <c r="BCK75" s="68"/>
      <c r="BCL75" s="69"/>
      <c r="BCN75" s="64"/>
      <c r="BCO75" s="67"/>
      <c r="BCP75" s="67"/>
      <c r="BCQ75" s="68"/>
      <c r="BCR75" s="68"/>
      <c r="BCS75" s="68"/>
      <c r="BCT75" s="69"/>
      <c r="BCV75" s="64"/>
      <c r="BCW75" s="67"/>
      <c r="BCX75" s="67"/>
      <c r="BCY75" s="68"/>
      <c r="BCZ75" s="68"/>
      <c r="BDA75" s="68"/>
      <c r="BDB75" s="69"/>
      <c r="BDD75" s="64"/>
      <c r="BDE75" s="67"/>
      <c r="BDF75" s="67"/>
      <c r="BDG75" s="68"/>
      <c r="BDH75" s="68"/>
      <c r="BDI75" s="68"/>
      <c r="BDJ75" s="69"/>
      <c r="BDL75" s="64"/>
      <c r="BDM75" s="67"/>
      <c r="BDN75" s="67"/>
      <c r="BDO75" s="68"/>
      <c r="BDP75" s="68"/>
      <c r="BDQ75" s="68"/>
      <c r="BDR75" s="69"/>
      <c r="BDT75" s="64"/>
      <c r="BDU75" s="67"/>
      <c r="BDV75" s="67"/>
      <c r="BDW75" s="68"/>
      <c r="BDX75" s="68"/>
      <c r="BDY75" s="68"/>
      <c r="BDZ75" s="69"/>
      <c r="BEB75" s="64"/>
      <c r="BEC75" s="67"/>
      <c r="BED75" s="67"/>
      <c r="BEE75" s="68"/>
      <c r="BEF75" s="68"/>
      <c r="BEG75" s="68"/>
      <c r="BEH75" s="69"/>
      <c r="BEJ75" s="64"/>
      <c r="BEK75" s="67"/>
      <c r="BEL75" s="67"/>
      <c r="BEM75" s="68"/>
      <c r="BEN75" s="68"/>
      <c r="BEO75" s="68"/>
      <c r="BEP75" s="69"/>
      <c r="BER75" s="64"/>
      <c r="BES75" s="67"/>
      <c r="BET75" s="67"/>
      <c r="BEU75" s="68"/>
      <c r="BEV75" s="68"/>
      <c r="BEW75" s="68"/>
      <c r="BEX75" s="69"/>
      <c r="BEZ75" s="64"/>
      <c r="BFA75" s="67"/>
      <c r="BFB75" s="67"/>
      <c r="BFC75" s="68"/>
      <c r="BFD75" s="68"/>
      <c r="BFE75" s="68"/>
      <c r="BFF75" s="69"/>
      <c r="BFH75" s="64"/>
      <c r="BFI75" s="67"/>
      <c r="BFJ75" s="67"/>
      <c r="BFK75" s="68"/>
      <c r="BFL75" s="68"/>
      <c r="BFM75" s="68"/>
      <c r="BFN75" s="69"/>
      <c r="BFP75" s="64"/>
      <c r="BFQ75" s="67"/>
      <c r="BFR75" s="67"/>
      <c r="BFS75" s="68"/>
      <c r="BFT75" s="68"/>
      <c r="BFU75" s="68"/>
      <c r="BFV75" s="69"/>
      <c r="BFX75" s="64"/>
      <c r="BFY75" s="67"/>
      <c r="BFZ75" s="67"/>
      <c r="BGA75" s="68"/>
      <c r="BGB75" s="68"/>
      <c r="BGC75" s="68"/>
      <c r="BGD75" s="69"/>
      <c r="BGF75" s="64"/>
      <c r="BGG75" s="67"/>
      <c r="BGH75" s="67"/>
      <c r="BGI75" s="68"/>
      <c r="BGJ75" s="68"/>
      <c r="BGK75" s="68"/>
      <c r="BGL75" s="69"/>
      <c r="BGN75" s="64"/>
      <c r="BGO75" s="67"/>
      <c r="BGP75" s="67"/>
      <c r="BGQ75" s="68"/>
      <c r="BGR75" s="68"/>
      <c r="BGS75" s="68"/>
      <c r="BGT75" s="69"/>
      <c r="BGV75" s="64"/>
      <c r="BGW75" s="67"/>
      <c r="BGX75" s="67"/>
      <c r="BGY75" s="68"/>
      <c r="BGZ75" s="68"/>
      <c r="BHA75" s="68"/>
      <c r="BHB75" s="69"/>
      <c r="BHD75" s="64"/>
      <c r="BHE75" s="67"/>
      <c r="BHF75" s="67"/>
      <c r="BHG75" s="68"/>
      <c r="BHH75" s="68"/>
      <c r="BHI75" s="68"/>
      <c r="BHJ75" s="69"/>
      <c r="BHL75" s="64"/>
      <c r="BHM75" s="67"/>
      <c r="BHN75" s="67"/>
      <c r="BHO75" s="68"/>
      <c r="BHP75" s="68"/>
      <c r="BHQ75" s="68"/>
      <c r="BHR75" s="69"/>
      <c r="BHT75" s="64"/>
      <c r="BHU75" s="67"/>
      <c r="BHV75" s="67"/>
      <c r="BHW75" s="68"/>
      <c r="BHX75" s="68"/>
      <c r="BHY75" s="68"/>
      <c r="BHZ75" s="69"/>
      <c r="BIB75" s="64"/>
      <c r="BIC75" s="67"/>
      <c r="BID75" s="67"/>
      <c r="BIE75" s="68"/>
      <c r="BIF75" s="68"/>
      <c r="BIG75" s="68"/>
      <c r="BIH75" s="69"/>
      <c r="BIJ75" s="64"/>
      <c r="BIK75" s="67"/>
      <c r="BIL75" s="67"/>
      <c r="BIM75" s="68"/>
      <c r="BIN75" s="68"/>
      <c r="BIO75" s="68"/>
      <c r="BIP75" s="69"/>
      <c r="BIR75" s="64"/>
      <c r="BIS75" s="67"/>
      <c r="BIT75" s="67"/>
      <c r="BIU75" s="68"/>
      <c r="BIV75" s="68"/>
      <c r="BIW75" s="68"/>
      <c r="BIX75" s="69"/>
      <c r="BIZ75" s="64"/>
      <c r="BJA75" s="67"/>
      <c r="BJB75" s="67"/>
      <c r="BJC75" s="68"/>
      <c r="BJD75" s="68"/>
      <c r="BJE75" s="68"/>
      <c r="BJF75" s="69"/>
      <c r="BJH75" s="64"/>
      <c r="BJI75" s="67"/>
      <c r="BJJ75" s="67"/>
      <c r="BJK75" s="68"/>
      <c r="BJL75" s="68"/>
      <c r="BJM75" s="68"/>
      <c r="BJN75" s="69"/>
      <c r="BJP75" s="64"/>
      <c r="BJQ75" s="67"/>
      <c r="BJR75" s="67"/>
      <c r="BJS75" s="68"/>
      <c r="BJT75" s="68"/>
      <c r="BJU75" s="68"/>
      <c r="BJV75" s="69"/>
      <c r="BJX75" s="64"/>
      <c r="BJY75" s="67"/>
      <c r="BJZ75" s="67"/>
      <c r="BKA75" s="68"/>
      <c r="BKB75" s="68"/>
      <c r="BKC75" s="68"/>
      <c r="BKD75" s="69"/>
      <c r="BKF75" s="64"/>
      <c r="BKG75" s="67"/>
      <c r="BKH75" s="67"/>
      <c r="BKI75" s="68"/>
      <c r="BKJ75" s="68"/>
      <c r="BKK75" s="68"/>
      <c r="BKL75" s="69"/>
      <c r="BKN75" s="64"/>
      <c r="BKO75" s="67"/>
      <c r="BKP75" s="67"/>
      <c r="BKQ75" s="68"/>
      <c r="BKR75" s="68"/>
      <c r="BKS75" s="68"/>
      <c r="BKT75" s="69"/>
      <c r="BKV75" s="64"/>
      <c r="BKW75" s="67"/>
      <c r="BKX75" s="67"/>
      <c r="BKY75" s="68"/>
      <c r="BKZ75" s="68"/>
      <c r="BLA75" s="68"/>
      <c r="BLB75" s="69"/>
      <c r="BLD75" s="64"/>
      <c r="BLE75" s="67"/>
      <c r="BLF75" s="67"/>
      <c r="BLG75" s="68"/>
      <c r="BLH75" s="68"/>
      <c r="BLI75" s="68"/>
      <c r="BLJ75" s="69"/>
      <c r="BLL75" s="64"/>
      <c r="BLM75" s="67"/>
      <c r="BLN75" s="67"/>
      <c r="BLO75" s="68"/>
      <c r="BLP75" s="68"/>
      <c r="BLQ75" s="68"/>
      <c r="BLR75" s="69"/>
      <c r="BLT75" s="64"/>
      <c r="BLU75" s="67"/>
      <c r="BLV75" s="67"/>
      <c r="BLW75" s="68"/>
      <c r="BLX75" s="68"/>
      <c r="BLY75" s="68"/>
      <c r="BLZ75" s="69"/>
      <c r="BMB75" s="64"/>
      <c r="BMC75" s="67"/>
      <c r="BMD75" s="67"/>
      <c r="BME75" s="68"/>
      <c r="BMF75" s="68"/>
      <c r="BMG75" s="68"/>
      <c r="BMH75" s="69"/>
      <c r="BMJ75" s="64"/>
      <c r="BMK75" s="67"/>
      <c r="BML75" s="67"/>
      <c r="BMM75" s="68"/>
      <c r="BMN75" s="68"/>
      <c r="BMO75" s="68"/>
      <c r="BMP75" s="69"/>
      <c r="BMR75" s="64"/>
      <c r="BMS75" s="67"/>
      <c r="BMT75" s="67"/>
      <c r="BMU75" s="68"/>
      <c r="BMV75" s="68"/>
      <c r="BMW75" s="68"/>
      <c r="BMX75" s="69"/>
      <c r="BMZ75" s="64"/>
      <c r="BNA75" s="67"/>
      <c r="BNB75" s="67"/>
      <c r="BNC75" s="68"/>
      <c r="BND75" s="68"/>
      <c r="BNE75" s="68"/>
      <c r="BNF75" s="69"/>
      <c r="BNH75" s="64"/>
      <c r="BNI75" s="67"/>
      <c r="BNJ75" s="67"/>
      <c r="BNK75" s="68"/>
      <c r="BNL75" s="68"/>
      <c r="BNM75" s="68"/>
      <c r="BNN75" s="69"/>
      <c r="BNP75" s="64"/>
      <c r="BNQ75" s="67"/>
      <c r="BNR75" s="67"/>
      <c r="BNS75" s="68"/>
      <c r="BNT75" s="68"/>
      <c r="BNU75" s="68"/>
      <c r="BNV75" s="69"/>
      <c r="BNX75" s="64"/>
      <c r="BNY75" s="67"/>
      <c r="BNZ75" s="67"/>
      <c r="BOA75" s="68"/>
      <c r="BOB75" s="68"/>
      <c r="BOC75" s="68"/>
      <c r="BOD75" s="69"/>
      <c r="BOF75" s="64"/>
      <c r="BOG75" s="67"/>
      <c r="BOH75" s="67"/>
      <c r="BOI75" s="68"/>
      <c r="BOJ75" s="68"/>
      <c r="BOK75" s="68"/>
      <c r="BOL75" s="69"/>
      <c r="BON75" s="64"/>
      <c r="BOO75" s="67"/>
      <c r="BOP75" s="67"/>
      <c r="BOQ75" s="68"/>
      <c r="BOR75" s="68"/>
      <c r="BOS75" s="68"/>
      <c r="BOT75" s="69"/>
      <c r="BOV75" s="64"/>
      <c r="BOW75" s="67"/>
      <c r="BOX75" s="67"/>
      <c r="BOY75" s="68"/>
      <c r="BOZ75" s="68"/>
      <c r="BPA75" s="68"/>
      <c r="BPB75" s="69"/>
      <c r="BPD75" s="64"/>
      <c r="BPE75" s="67"/>
      <c r="BPF75" s="67"/>
      <c r="BPG75" s="68"/>
      <c r="BPH75" s="68"/>
      <c r="BPI75" s="68"/>
      <c r="BPJ75" s="69"/>
      <c r="BPL75" s="64"/>
      <c r="BPM75" s="67"/>
      <c r="BPN75" s="67"/>
      <c r="BPO75" s="68"/>
      <c r="BPP75" s="68"/>
      <c r="BPQ75" s="68"/>
      <c r="BPR75" s="69"/>
      <c r="BPT75" s="64"/>
      <c r="BPU75" s="67"/>
      <c r="BPV75" s="67"/>
      <c r="BPW75" s="68"/>
      <c r="BPX75" s="68"/>
      <c r="BPY75" s="68"/>
      <c r="BPZ75" s="69"/>
      <c r="BQB75" s="64"/>
      <c r="BQC75" s="67"/>
      <c r="BQD75" s="67"/>
      <c r="BQE75" s="68"/>
      <c r="BQF75" s="68"/>
      <c r="BQG75" s="68"/>
      <c r="BQH75" s="69"/>
      <c r="BQJ75" s="64"/>
      <c r="BQK75" s="67"/>
      <c r="BQL75" s="67"/>
      <c r="BQM75" s="68"/>
      <c r="BQN75" s="68"/>
      <c r="BQO75" s="68"/>
      <c r="BQP75" s="69"/>
      <c r="BQR75" s="64"/>
      <c r="BQS75" s="67"/>
      <c r="BQT75" s="67"/>
      <c r="BQU75" s="68"/>
      <c r="BQV75" s="68"/>
      <c r="BQW75" s="68"/>
      <c r="BQX75" s="69"/>
      <c r="BQZ75" s="64"/>
      <c r="BRA75" s="67"/>
      <c r="BRB75" s="67"/>
      <c r="BRC75" s="68"/>
      <c r="BRD75" s="68"/>
      <c r="BRE75" s="68"/>
      <c r="BRF75" s="69"/>
      <c r="BRH75" s="64"/>
      <c r="BRI75" s="67"/>
      <c r="BRJ75" s="67"/>
      <c r="BRK75" s="68"/>
      <c r="BRL75" s="68"/>
      <c r="BRM75" s="68"/>
      <c r="BRN75" s="69"/>
      <c r="BRP75" s="64"/>
      <c r="BRQ75" s="67"/>
      <c r="BRR75" s="67"/>
      <c r="BRS75" s="68"/>
      <c r="BRT75" s="68"/>
      <c r="BRU75" s="68"/>
      <c r="BRV75" s="69"/>
      <c r="BRX75" s="64"/>
      <c r="BRY75" s="67"/>
      <c r="BRZ75" s="67"/>
      <c r="BSA75" s="68"/>
      <c r="BSB75" s="68"/>
      <c r="BSC75" s="68"/>
      <c r="BSD75" s="69"/>
      <c r="BSF75" s="64"/>
      <c r="BSG75" s="67"/>
      <c r="BSH75" s="67"/>
      <c r="BSI75" s="68"/>
      <c r="BSJ75" s="68"/>
      <c r="BSK75" s="68"/>
      <c r="BSL75" s="69"/>
      <c r="BSN75" s="64"/>
      <c r="BSO75" s="67"/>
      <c r="BSP75" s="67"/>
      <c r="BSQ75" s="68"/>
      <c r="BSR75" s="68"/>
      <c r="BSS75" s="68"/>
      <c r="BST75" s="69"/>
      <c r="BSV75" s="64"/>
      <c r="BSW75" s="67"/>
      <c r="BSX75" s="67"/>
      <c r="BSY75" s="68"/>
      <c r="BSZ75" s="68"/>
      <c r="BTA75" s="68"/>
      <c r="BTB75" s="69"/>
      <c r="BTD75" s="64"/>
      <c r="BTE75" s="67"/>
      <c r="BTF75" s="67"/>
      <c r="BTG75" s="68"/>
      <c r="BTH75" s="68"/>
      <c r="BTI75" s="68"/>
      <c r="BTJ75" s="69"/>
      <c r="BTL75" s="64"/>
      <c r="BTM75" s="67"/>
      <c r="BTN75" s="67"/>
      <c r="BTO75" s="68"/>
      <c r="BTP75" s="68"/>
      <c r="BTQ75" s="68"/>
      <c r="BTR75" s="69"/>
      <c r="BTT75" s="64"/>
      <c r="BTU75" s="67"/>
      <c r="BTV75" s="67"/>
      <c r="BTW75" s="68"/>
      <c r="BTX75" s="68"/>
      <c r="BTY75" s="68"/>
      <c r="BTZ75" s="69"/>
      <c r="BUB75" s="64"/>
      <c r="BUC75" s="67"/>
      <c r="BUD75" s="67"/>
      <c r="BUE75" s="68"/>
      <c r="BUF75" s="68"/>
      <c r="BUG75" s="68"/>
      <c r="BUH75" s="69"/>
      <c r="BUJ75" s="64"/>
      <c r="BUK75" s="67"/>
      <c r="BUL75" s="67"/>
      <c r="BUM75" s="68"/>
      <c r="BUN75" s="68"/>
      <c r="BUO75" s="68"/>
      <c r="BUP75" s="69"/>
      <c r="BUR75" s="64"/>
      <c r="BUS75" s="67"/>
      <c r="BUT75" s="67"/>
      <c r="BUU75" s="68"/>
      <c r="BUV75" s="68"/>
      <c r="BUW75" s="68"/>
      <c r="BUX75" s="69"/>
      <c r="BUZ75" s="64"/>
      <c r="BVA75" s="67"/>
      <c r="BVB75" s="67"/>
      <c r="BVC75" s="68"/>
      <c r="BVD75" s="68"/>
      <c r="BVE75" s="68"/>
      <c r="BVF75" s="69"/>
      <c r="BVH75" s="64"/>
      <c r="BVI75" s="67"/>
      <c r="BVJ75" s="67"/>
      <c r="BVK75" s="68"/>
      <c r="BVL75" s="68"/>
      <c r="BVM75" s="68"/>
      <c r="BVN75" s="69"/>
      <c r="BVP75" s="64"/>
      <c r="BVQ75" s="67"/>
      <c r="BVR75" s="67"/>
      <c r="BVS75" s="68"/>
      <c r="BVT75" s="68"/>
      <c r="BVU75" s="68"/>
      <c r="BVV75" s="69"/>
      <c r="BVX75" s="64"/>
      <c r="BVY75" s="67"/>
      <c r="BVZ75" s="67"/>
      <c r="BWA75" s="68"/>
      <c r="BWB75" s="68"/>
      <c r="BWC75" s="68"/>
      <c r="BWD75" s="69"/>
      <c r="BWF75" s="64"/>
      <c r="BWG75" s="67"/>
      <c r="BWH75" s="67"/>
      <c r="BWI75" s="68"/>
      <c r="BWJ75" s="68"/>
      <c r="BWK75" s="68"/>
      <c r="BWL75" s="69"/>
      <c r="BWN75" s="64"/>
      <c r="BWO75" s="67"/>
      <c r="BWP75" s="67"/>
      <c r="BWQ75" s="68"/>
      <c r="BWR75" s="68"/>
      <c r="BWS75" s="68"/>
      <c r="BWT75" s="69"/>
      <c r="BWV75" s="64"/>
      <c r="BWW75" s="67"/>
      <c r="BWX75" s="67"/>
      <c r="BWY75" s="68"/>
      <c r="BWZ75" s="68"/>
      <c r="BXA75" s="68"/>
      <c r="BXB75" s="69"/>
      <c r="BXD75" s="64"/>
      <c r="BXE75" s="67"/>
      <c r="BXF75" s="67"/>
      <c r="BXG75" s="68"/>
      <c r="BXH75" s="68"/>
      <c r="BXI75" s="68"/>
      <c r="BXJ75" s="69"/>
      <c r="BXL75" s="64"/>
      <c r="BXM75" s="67"/>
      <c r="BXN75" s="67"/>
      <c r="BXO75" s="68"/>
      <c r="BXP75" s="68"/>
      <c r="BXQ75" s="68"/>
      <c r="BXR75" s="69"/>
      <c r="BXT75" s="64"/>
      <c r="BXU75" s="67"/>
      <c r="BXV75" s="67"/>
      <c r="BXW75" s="68"/>
      <c r="BXX75" s="68"/>
      <c r="BXY75" s="68"/>
      <c r="BXZ75" s="69"/>
      <c r="BYB75" s="64"/>
      <c r="BYC75" s="67"/>
      <c r="BYD75" s="67"/>
      <c r="BYE75" s="68"/>
      <c r="BYF75" s="68"/>
      <c r="BYG75" s="68"/>
      <c r="BYH75" s="69"/>
      <c r="BYJ75" s="64"/>
      <c r="BYK75" s="67"/>
      <c r="BYL75" s="67"/>
      <c r="BYM75" s="68"/>
      <c r="BYN75" s="68"/>
      <c r="BYO75" s="68"/>
      <c r="BYP75" s="69"/>
      <c r="BYR75" s="64"/>
      <c r="BYS75" s="67"/>
      <c r="BYT75" s="67"/>
      <c r="BYU75" s="68"/>
      <c r="BYV75" s="68"/>
      <c r="BYW75" s="68"/>
      <c r="BYX75" s="69"/>
      <c r="BYZ75" s="64"/>
      <c r="BZA75" s="67"/>
      <c r="BZB75" s="67"/>
      <c r="BZC75" s="68"/>
      <c r="BZD75" s="68"/>
      <c r="BZE75" s="68"/>
      <c r="BZF75" s="69"/>
      <c r="BZH75" s="64"/>
      <c r="BZI75" s="67"/>
      <c r="BZJ75" s="67"/>
      <c r="BZK75" s="68"/>
      <c r="BZL75" s="68"/>
      <c r="BZM75" s="68"/>
      <c r="BZN75" s="69"/>
      <c r="BZP75" s="64"/>
      <c r="BZQ75" s="67"/>
      <c r="BZR75" s="67"/>
      <c r="BZS75" s="68"/>
      <c r="BZT75" s="68"/>
      <c r="BZU75" s="68"/>
      <c r="BZV75" s="69"/>
      <c r="BZX75" s="64"/>
      <c r="BZY75" s="67"/>
      <c r="BZZ75" s="67"/>
      <c r="CAA75" s="68"/>
      <c r="CAB75" s="68"/>
      <c r="CAC75" s="68"/>
      <c r="CAD75" s="69"/>
      <c r="CAF75" s="64"/>
      <c r="CAG75" s="67"/>
      <c r="CAH75" s="67"/>
      <c r="CAI75" s="68"/>
      <c r="CAJ75" s="68"/>
      <c r="CAK75" s="68"/>
      <c r="CAL75" s="69"/>
      <c r="CAN75" s="64"/>
      <c r="CAO75" s="67"/>
      <c r="CAP75" s="67"/>
      <c r="CAQ75" s="68"/>
      <c r="CAR75" s="68"/>
      <c r="CAS75" s="68"/>
      <c r="CAT75" s="69"/>
      <c r="CAV75" s="64"/>
      <c r="CAW75" s="67"/>
      <c r="CAX75" s="67"/>
      <c r="CAY75" s="68"/>
      <c r="CAZ75" s="68"/>
      <c r="CBA75" s="68"/>
      <c r="CBB75" s="69"/>
      <c r="CBD75" s="64"/>
      <c r="CBE75" s="67"/>
      <c r="CBF75" s="67"/>
      <c r="CBG75" s="68"/>
      <c r="CBH75" s="68"/>
      <c r="CBI75" s="68"/>
      <c r="CBJ75" s="69"/>
      <c r="CBL75" s="64"/>
      <c r="CBM75" s="67"/>
      <c r="CBN75" s="67"/>
      <c r="CBO75" s="68"/>
      <c r="CBP75" s="68"/>
      <c r="CBQ75" s="68"/>
      <c r="CBR75" s="69"/>
      <c r="CBT75" s="64"/>
      <c r="CBU75" s="67"/>
      <c r="CBV75" s="67"/>
      <c r="CBW75" s="68"/>
      <c r="CBX75" s="68"/>
      <c r="CBY75" s="68"/>
      <c r="CBZ75" s="69"/>
      <c r="CCB75" s="64"/>
      <c r="CCC75" s="67"/>
      <c r="CCD75" s="67"/>
      <c r="CCE75" s="68"/>
      <c r="CCF75" s="68"/>
      <c r="CCG75" s="68"/>
      <c r="CCH75" s="69"/>
      <c r="CCJ75" s="64"/>
      <c r="CCK75" s="67"/>
      <c r="CCL75" s="67"/>
      <c r="CCM75" s="68"/>
      <c r="CCN75" s="68"/>
      <c r="CCO75" s="68"/>
      <c r="CCP75" s="69"/>
      <c r="CCR75" s="64"/>
      <c r="CCS75" s="67"/>
      <c r="CCT75" s="67"/>
      <c r="CCU75" s="68"/>
      <c r="CCV75" s="68"/>
      <c r="CCW75" s="68"/>
      <c r="CCX75" s="69"/>
      <c r="CCZ75" s="64"/>
      <c r="CDA75" s="67"/>
      <c r="CDB75" s="67"/>
      <c r="CDC75" s="68"/>
      <c r="CDD75" s="68"/>
      <c r="CDE75" s="68"/>
      <c r="CDF75" s="69"/>
      <c r="CDH75" s="64"/>
      <c r="CDI75" s="67"/>
      <c r="CDJ75" s="67"/>
      <c r="CDK75" s="68"/>
      <c r="CDL75" s="68"/>
      <c r="CDM75" s="68"/>
      <c r="CDN75" s="69"/>
      <c r="CDP75" s="64"/>
      <c r="CDQ75" s="67"/>
      <c r="CDR75" s="67"/>
      <c r="CDS75" s="68"/>
      <c r="CDT75" s="68"/>
      <c r="CDU75" s="68"/>
      <c r="CDV75" s="69"/>
      <c r="CDX75" s="64"/>
      <c r="CDY75" s="67"/>
      <c r="CDZ75" s="67"/>
      <c r="CEA75" s="68"/>
      <c r="CEB75" s="68"/>
      <c r="CEC75" s="68"/>
      <c r="CED75" s="69"/>
      <c r="CEF75" s="64"/>
      <c r="CEG75" s="67"/>
      <c r="CEH75" s="67"/>
      <c r="CEI75" s="68"/>
      <c r="CEJ75" s="68"/>
      <c r="CEK75" s="68"/>
      <c r="CEL75" s="69"/>
      <c r="CEN75" s="64"/>
      <c r="CEO75" s="67"/>
      <c r="CEP75" s="67"/>
      <c r="CEQ75" s="68"/>
      <c r="CER75" s="68"/>
      <c r="CES75" s="68"/>
      <c r="CET75" s="69"/>
      <c r="CEV75" s="64"/>
      <c r="CEW75" s="67"/>
      <c r="CEX75" s="67"/>
      <c r="CEY75" s="68"/>
      <c r="CEZ75" s="68"/>
      <c r="CFA75" s="68"/>
      <c r="CFB75" s="69"/>
      <c r="CFD75" s="64"/>
      <c r="CFE75" s="67"/>
      <c r="CFF75" s="67"/>
      <c r="CFG75" s="68"/>
      <c r="CFH75" s="68"/>
      <c r="CFI75" s="68"/>
      <c r="CFJ75" s="69"/>
      <c r="CFL75" s="64"/>
      <c r="CFM75" s="67"/>
      <c r="CFN75" s="67"/>
      <c r="CFO75" s="68"/>
      <c r="CFP75" s="68"/>
      <c r="CFQ75" s="68"/>
      <c r="CFR75" s="69"/>
      <c r="CFT75" s="64"/>
      <c r="CFU75" s="67"/>
      <c r="CFV75" s="67"/>
      <c r="CFW75" s="68"/>
      <c r="CFX75" s="68"/>
      <c r="CFY75" s="68"/>
      <c r="CFZ75" s="69"/>
      <c r="CGB75" s="64"/>
      <c r="CGC75" s="67"/>
      <c r="CGD75" s="67"/>
      <c r="CGE75" s="68"/>
      <c r="CGF75" s="68"/>
      <c r="CGG75" s="68"/>
      <c r="CGH75" s="69"/>
      <c r="CGJ75" s="64"/>
      <c r="CGK75" s="67"/>
      <c r="CGL75" s="67"/>
      <c r="CGM75" s="68"/>
      <c r="CGN75" s="68"/>
      <c r="CGO75" s="68"/>
      <c r="CGP75" s="69"/>
      <c r="CGR75" s="64"/>
      <c r="CGS75" s="67"/>
      <c r="CGT75" s="67"/>
      <c r="CGU75" s="68"/>
      <c r="CGV75" s="68"/>
      <c r="CGW75" s="68"/>
      <c r="CGX75" s="69"/>
      <c r="CGZ75" s="64"/>
      <c r="CHA75" s="67"/>
      <c r="CHB75" s="67"/>
      <c r="CHC75" s="68"/>
      <c r="CHD75" s="68"/>
      <c r="CHE75" s="68"/>
      <c r="CHF75" s="69"/>
      <c r="CHH75" s="64"/>
      <c r="CHI75" s="67"/>
      <c r="CHJ75" s="67"/>
      <c r="CHK75" s="68"/>
      <c r="CHL75" s="68"/>
      <c r="CHM75" s="68"/>
      <c r="CHN75" s="69"/>
      <c r="CHP75" s="64"/>
      <c r="CHQ75" s="67"/>
      <c r="CHR75" s="67"/>
      <c r="CHS75" s="68"/>
      <c r="CHT75" s="68"/>
      <c r="CHU75" s="68"/>
      <c r="CHV75" s="69"/>
      <c r="CHX75" s="64"/>
      <c r="CHY75" s="67"/>
      <c r="CHZ75" s="67"/>
      <c r="CIA75" s="68"/>
      <c r="CIB75" s="68"/>
      <c r="CIC75" s="68"/>
      <c r="CID75" s="69"/>
      <c r="CIF75" s="64"/>
      <c r="CIG75" s="67"/>
      <c r="CIH75" s="67"/>
      <c r="CII75" s="68"/>
      <c r="CIJ75" s="68"/>
      <c r="CIK75" s="68"/>
      <c r="CIL75" s="69"/>
      <c r="CIN75" s="64"/>
      <c r="CIO75" s="67"/>
      <c r="CIP75" s="67"/>
      <c r="CIQ75" s="68"/>
      <c r="CIR75" s="68"/>
      <c r="CIS75" s="68"/>
      <c r="CIT75" s="69"/>
      <c r="CIV75" s="64"/>
      <c r="CIW75" s="67"/>
      <c r="CIX75" s="67"/>
      <c r="CIY75" s="68"/>
      <c r="CIZ75" s="68"/>
      <c r="CJA75" s="68"/>
      <c r="CJB75" s="69"/>
      <c r="CJD75" s="64"/>
      <c r="CJE75" s="67"/>
      <c r="CJF75" s="67"/>
      <c r="CJG75" s="68"/>
      <c r="CJH75" s="68"/>
      <c r="CJI75" s="68"/>
      <c r="CJJ75" s="69"/>
      <c r="CJL75" s="64"/>
      <c r="CJM75" s="67"/>
      <c r="CJN75" s="67"/>
      <c r="CJO75" s="68"/>
      <c r="CJP75" s="68"/>
      <c r="CJQ75" s="68"/>
      <c r="CJR75" s="69"/>
      <c r="CJT75" s="64"/>
      <c r="CJU75" s="67"/>
      <c r="CJV75" s="67"/>
      <c r="CJW75" s="68"/>
      <c r="CJX75" s="68"/>
      <c r="CJY75" s="68"/>
      <c r="CJZ75" s="69"/>
      <c r="CKB75" s="64"/>
      <c r="CKC75" s="67"/>
      <c r="CKD75" s="67"/>
      <c r="CKE75" s="68"/>
      <c r="CKF75" s="68"/>
      <c r="CKG75" s="68"/>
      <c r="CKH75" s="69"/>
      <c r="CKJ75" s="64"/>
      <c r="CKK75" s="67"/>
      <c r="CKL75" s="67"/>
      <c r="CKM75" s="68"/>
      <c r="CKN75" s="68"/>
      <c r="CKO75" s="68"/>
      <c r="CKP75" s="69"/>
      <c r="CKR75" s="64"/>
      <c r="CKS75" s="67"/>
      <c r="CKT75" s="67"/>
      <c r="CKU75" s="68"/>
      <c r="CKV75" s="68"/>
      <c r="CKW75" s="68"/>
      <c r="CKX75" s="69"/>
      <c r="CKZ75" s="64"/>
      <c r="CLA75" s="67"/>
      <c r="CLB75" s="67"/>
      <c r="CLC75" s="68"/>
      <c r="CLD75" s="68"/>
      <c r="CLE75" s="68"/>
      <c r="CLF75" s="69"/>
      <c r="CLH75" s="64"/>
      <c r="CLI75" s="67"/>
      <c r="CLJ75" s="67"/>
      <c r="CLK75" s="68"/>
      <c r="CLL75" s="68"/>
      <c r="CLM75" s="68"/>
      <c r="CLN75" s="69"/>
      <c r="CLP75" s="64"/>
      <c r="CLQ75" s="67"/>
      <c r="CLR75" s="67"/>
      <c r="CLS75" s="68"/>
      <c r="CLT75" s="68"/>
      <c r="CLU75" s="68"/>
      <c r="CLV75" s="69"/>
      <c r="CLX75" s="64"/>
      <c r="CLY75" s="67"/>
      <c r="CLZ75" s="67"/>
      <c r="CMA75" s="68"/>
      <c r="CMB75" s="68"/>
      <c r="CMC75" s="68"/>
      <c r="CMD75" s="69"/>
      <c r="CMF75" s="64"/>
      <c r="CMG75" s="67"/>
      <c r="CMH75" s="67"/>
      <c r="CMI75" s="68"/>
      <c r="CMJ75" s="68"/>
      <c r="CMK75" s="68"/>
      <c r="CML75" s="69"/>
      <c r="CMN75" s="64"/>
      <c r="CMO75" s="67"/>
      <c r="CMP75" s="67"/>
      <c r="CMQ75" s="68"/>
      <c r="CMR75" s="68"/>
      <c r="CMS75" s="68"/>
      <c r="CMT75" s="69"/>
      <c r="CMV75" s="64"/>
      <c r="CMW75" s="67"/>
      <c r="CMX75" s="67"/>
      <c r="CMY75" s="68"/>
      <c r="CMZ75" s="68"/>
      <c r="CNA75" s="68"/>
      <c r="CNB75" s="69"/>
      <c r="CND75" s="64"/>
      <c r="CNE75" s="67"/>
      <c r="CNF75" s="67"/>
      <c r="CNG75" s="68"/>
      <c r="CNH75" s="68"/>
      <c r="CNI75" s="68"/>
      <c r="CNJ75" s="69"/>
      <c r="CNL75" s="64"/>
      <c r="CNM75" s="67"/>
      <c r="CNN75" s="67"/>
      <c r="CNO75" s="68"/>
      <c r="CNP75" s="68"/>
      <c r="CNQ75" s="68"/>
      <c r="CNR75" s="69"/>
      <c r="CNT75" s="64"/>
      <c r="CNU75" s="67"/>
      <c r="CNV75" s="67"/>
      <c r="CNW75" s="68"/>
      <c r="CNX75" s="68"/>
      <c r="CNY75" s="68"/>
      <c r="CNZ75" s="69"/>
      <c r="COB75" s="64"/>
      <c r="COC75" s="67"/>
      <c r="COD75" s="67"/>
      <c r="COE75" s="68"/>
      <c r="COF75" s="68"/>
      <c r="COG75" s="68"/>
      <c r="COH75" s="69"/>
      <c r="COJ75" s="64"/>
      <c r="COK75" s="67"/>
      <c r="COL75" s="67"/>
      <c r="COM75" s="68"/>
      <c r="CON75" s="68"/>
      <c r="COO75" s="68"/>
      <c r="COP75" s="69"/>
      <c r="COR75" s="64"/>
      <c r="COS75" s="67"/>
      <c r="COT75" s="67"/>
      <c r="COU75" s="68"/>
      <c r="COV75" s="68"/>
      <c r="COW75" s="68"/>
      <c r="COX75" s="69"/>
      <c r="COZ75" s="64"/>
      <c r="CPA75" s="67"/>
      <c r="CPB75" s="67"/>
      <c r="CPC75" s="68"/>
      <c r="CPD75" s="68"/>
      <c r="CPE75" s="68"/>
      <c r="CPF75" s="69"/>
      <c r="CPH75" s="64"/>
      <c r="CPI75" s="67"/>
      <c r="CPJ75" s="67"/>
      <c r="CPK75" s="68"/>
      <c r="CPL75" s="68"/>
      <c r="CPM75" s="68"/>
      <c r="CPN75" s="69"/>
      <c r="CPP75" s="64"/>
      <c r="CPQ75" s="67"/>
      <c r="CPR75" s="67"/>
      <c r="CPS75" s="68"/>
      <c r="CPT75" s="68"/>
      <c r="CPU75" s="68"/>
      <c r="CPV75" s="69"/>
      <c r="CPX75" s="64"/>
      <c r="CPY75" s="67"/>
      <c r="CPZ75" s="67"/>
      <c r="CQA75" s="68"/>
      <c r="CQB75" s="68"/>
      <c r="CQC75" s="68"/>
      <c r="CQD75" s="69"/>
      <c r="CQF75" s="64"/>
      <c r="CQG75" s="67"/>
      <c r="CQH75" s="67"/>
      <c r="CQI75" s="68"/>
      <c r="CQJ75" s="68"/>
      <c r="CQK75" s="68"/>
      <c r="CQL75" s="69"/>
      <c r="CQN75" s="64"/>
      <c r="CQO75" s="67"/>
      <c r="CQP75" s="67"/>
      <c r="CQQ75" s="68"/>
      <c r="CQR75" s="68"/>
      <c r="CQS75" s="68"/>
      <c r="CQT75" s="69"/>
      <c r="CQV75" s="64"/>
      <c r="CQW75" s="67"/>
      <c r="CQX75" s="67"/>
      <c r="CQY75" s="68"/>
      <c r="CQZ75" s="68"/>
      <c r="CRA75" s="68"/>
      <c r="CRB75" s="69"/>
      <c r="CRD75" s="64"/>
      <c r="CRE75" s="67"/>
      <c r="CRF75" s="67"/>
      <c r="CRG75" s="68"/>
      <c r="CRH75" s="68"/>
      <c r="CRI75" s="68"/>
      <c r="CRJ75" s="69"/>
      <c r="CRL75" s="64"/>
      <c r="CRM75" s="67"/>
      <c r="CRN75" s="67"/>
      <c r="CRO75" s="68"/>
      <c r="CRP75" s="68"/>
      <c r="CRQ75" s="68"/>
      <c r="CRR75" s="69"/>
      <c r="CRT75" s="64"/>
      <c r="CRU75" s="67"/>
      <c r="CRV75" s="67"/>
      <c r="CRW75" s="68"/>
      <c r="CRX75" s="68"/>
      <c r="CRY75" s="68"/>
      <c r="CRZ75" s="69"/>
      <c r="CSB75" s="64"/>
      <c r="CSC75" s="67"/>
      <c r="CSD75" s="67"/>
      <c r="CSE75" s="68"/>
      <c r="CSF75" s="68"/>
      <c r="CSG75" s="68"/>
      <c r="CSH75" s="69"/>
      <c r="CSJ75" s="64"/>
      <c r="CSK75" s="67"/>
      <c r="CSL75" s="67"/>
      <c r="CSM75" s="68"/>
      <c r="CSN75" s="68"/>
      <c r="CSO75" s="68"/>
      <c r="CSP75" s="69"/>
      <c r="CSR75" s="64"/>
      <c r="CSS75" s="67"/>
      <c r="CST75" s="67"/>
      <c r="CSU75" s="68"/>
      <c r="CSV75" s="68"/>
      <c r="CSW75" s="68"/>
      <c r="CSX75" s="69"/>
      <c r="CSZ75" s="64"/>
      <c r="CTA75" s="67"/>
      <c r="CTB75" s="67"/>
      <c r="CTC75" s="68"/>
      <c r="CTD75" s="68"/>
      <c r="CTE75" s="68"/>
      <c r="CTF75" s="69"/>
      <c r="CTH75" s="64"/>
      <c r="CTI75" s="67"/>
      <c r="CTJ75" s="67"/>
      <c r="CTK75" s="68"/>
      <c r="CTL75" s="68"/>
      <c r="CTM75" s="68"/>
      <c r="CTN75" s="69"/>
      <c r="CTP75" s="64"/>
      <c r="CTQ75" s="67"/>
      <c r="CTR75" s="67"/>
      <c r="CTS75" s="68"/>
      <c r="CTT75" s="68"/>
      <c r="CTU75" s="68"/>
      <c r="CTV75" s="69"/>
      <c r="CTX75" s="64"/>
      <c r="CTY75" s="67"/>
      <c r="CTZ75" s="67"/>
      <c r="CUA75" s="68"/>
      <c r="CUB75" s="68"/>
      <c r="CUC75" s="68"/>
      <c r="CUD75" s="69"/>
      <c r="CUF75" s="64"/>
      <c r="CUG75" s="67"/>
      <c r="CUH75" s="67"/>
      <c r="CUI75" s="68"/>
      <c r="CUJ75" s="68"/>
      <c r="CUK75" s="68"/>
      <c r="CUL75" s="69"/>
      <c r="CUN75" s="64"/>
      <c r="CUO75" s="67"/>
      <c r="CUP75" s="67"/>
      <c r="CUQ75" s="68"/>
      <c r="CUR75" s="68"/>
      <c r="CUS75" s="68"/>
      <c r="CUT75" s="69"/>
      <c r="CUV75" s="64"/>
      <c r="CUW75" s="67"/>
      <c r="CUX75" s="67"/>
      <c r="CUY75" s="68"/>
      <c r="CUZ75" s="68"/>
      <c r="CVA75" s="68"/>
      <c r="CVB75" s="69"/>
      <c r="CVD75" s="64"/>
      <c r="CVE75" s="67"/>
      <c r="CVF75" s="67"/>
      <c r="CVG75" s="68"/>
      <c r="CVH75" s="68"/>
      <c r="CVI75" s="68"/>
      <c r="CVJ75" s="69"/>
      <c r="CVL75" s="64"/>
      <c r="CVM75" s="67"/>
      <c r="CVN75" s="67"/>
      <c r="CVO75" s="68"/>
      <c r="CVP75" s="68"/>
      <c r="CVQ75" s="68"/>
      <c r="CVR75" s="69"/>
      <c r="CVT75" s="64"/>
      <c r="CVU75" s="67"/>
      <c r="CVV75" s="67"/>
      <c r="CVW75" s="68"/>
      <c r="CVX75" s="68"/>
      <c r="CVY75" s="68"/>
      <c r="CVZ75" s="69"/>
      <c r="CWB75" s="64"/>
      <c r="CWC75" s="67"/>
      <c r="CWD75" s="67"/>
      <c r="CWE75" s="68"/>
      <c r="CWF75" s="68"/>
      <c r="CWG75" s="68"/>
      <c r="CWH75" s="69"/>
      <c r="CWJ75" s="64"/>
      <c r="CWK75" s="67"/>
      <c r="CWL75" s="67"/>
      <c r="CWM75" s="68"/>
      <c r="CWN75" s="68"/>
      <c r="CWO75" s="68"/>
      <c r="CWP75" s="69"/>
      <c r="CWR75" s="64"/>
      <c r="CWS75" s="67"/>
      <c r="CWT75" s="67"/>
      <c r="CWU75" s="68"/>
      <c r="CWV75" s="68"/>
      <c r="CWW75" s="68"/>
      <c r="CWX75" s="69"/>
      <c r="CWZ75" s="64"/>
      <c r="CXA75" s="67"/>
      <c r="CXB75" s="67"/>
      <c r="CXC75" s="68"/>
      <c r="CXD75" s="68"/>
      <c r="CXE75" s="68"/>
      <c r="CXF75" s="69"/>
      <c r="CXH75" s="64"/>
      <c r="CXI75" s="67"/>
      <c r="CXJ75" s="67"/>
      <c r="CXK75" s="68"/>
      <c r="CXL75" s="68"/>
      <c r="CXM75" s="68"/>
      <c r="CXN75" s="69"/>
      <c r="CXP75" s="64"/>
      <c r="CXQ75" s="67"/>
      <c r="CXR75" s="67"/>
      <c r="CXS75" s="68"/>
      <c r="CXT75" s="68"/>
      <c r="CXU75" s="68"/>
      <c r="CXV75" s="69"/>
      <c r="CXX75" s="64"/>
      <c r="CXY75" s="67"/>
      <c r="CXZ75" s="67"/>
      <c r="CYA75" s="68"/>
      <c r="CYB75" s="68"/>
      <c r="CYC75" s="68"/>
      <c r="CYD75" s="69"/>
      <c r="CYF75" s="64"/>
      <c r="CYG75" s="67"/>
      <c r="CYH75" s="67"/>
      <c r="CYI75" s="68"/>
      <c r="CYJ75" s="68"/>
      <c r="CYK75" s="68"/>
      <c r="CYL75" s="69"/>
      <c r="CYN75" s="64"/>
      <c r="CYO75" s="67"/>
      <c r="CYP75" s="67"/>
      <c r="CYQ75" s="68"/>
      <c r="CYR75" s="68"/>
      <c r="CYS75" s="68"/>
      <c r="CYT75" s="69"/>
      <c r="CYV75" s="64"/>
      <c r="CYW75" s="67"/>
      <c r="CYX75" s="67"/>
      <c r="CYY75" s="68"/>
      <c r="CYZ75" s="68"/>
      <c r="CZA75" s="68"/>
      <c r="CZB75" s="69"/>
      <c r="CZD75" s="64"/>
      <c r="CZE75" s="67"/>
      <c r="CZF75" s="67"/>
      <c r="CZG75" s="68"/>
      <c r="CZH75" s="68"/>
      <c r="CZI75" s="68"/>
      <c r="CZJ75" s="69"/>
      <c r="CZL75" s="64"/>
      <c r="CZM75" s="67"/>
      <c r="CZN75" s="67"/>
      <c r="CZO75" s="68"/>
      <c r="CZP75" s="68"/>
      <c r="CZQ75" s="68"/>
      <c r="CZR75" s="69"/>
      <c r="CZT75" s="64"/>
      <c r="CZU75" s="67"/>
      <c r="CZV75" s="67"/>
      <c r="CZW75" s="68"/>
      <c r="CZX75" s="68"/>
      <c r="CZY75" s="68"/>
      <c r="CZZ75" s="69"/>
      <c r="DAB75" s="64"/>
      <c r="DAC75" s="67"/>
      <c r="DAD75" s="67"/>
      <c r="DAE75" s="68"/>
      <c r="DAF75" s="68"/>
      <c r="DAG75" s="68"/>
      <c r="DAH75" s="69"/>
      <c r="DAJ75" s="64"/>
      <c r="DAK75" s="67"/>
      <c r="DAL75" s="67"/>
      <c r="DAM75" s="68"/>
      <c r="DAN75" s="68"/>
      <c r="DAO75" s="68"/>
      <c r="DAP75" s="69"/>
      <c r="DAR75" s="64"/>
      <c r="DAS75" s="67"/>
      <c r="DAT75" s="67"/>
      <c r="DAU75" s="68"/>
      <c r="DAV75" s="68"/>
      <c r="DAW75" s="68"/>
      <c r="DAX75" s="69"/>
      <c r="DAZ75" s="64"/>
      <c r="DBA75" s="67"/>
      <c r="DBB75" s="67"/>
      <c r="DBC75" s="68"/>
      <c r="DBD75" s="68"/>
      <c r="DBE75" s="68"/>
      <c r="DBF75" s="69"/>
      <c r="DBH75" s="64"/>
      <c r="DBI75" s="67"/>
      <c r="DBJ75" s="67"/>
      <c r="DBK75" s="68"/>
      <c r="DBL75" s="68"/>
      <c r="DBM75" s="68"/>
      <c r="DBN75" s="69"/>
      <c r="DBP75" s="64"/>
      <c r="DBQ75" s="67"/>
      <c r="DBR75" s="67"/>
      <c r="DBS75" s="68"/>
      <c r="DBT75" s="68"/>
      <c r="DBU75" s="68"/>
      <c r="DBV75" s="69"/>
      <c r="DBX75" s="64"/>
      <c r="DBY75" s="67"/>
      <c r="DBZ75" s="67"/>
      <c r="DCA75" s="68"/>
      <c r="DCB75" s="68"/>
      <c r="DCC75" s="68"/>
      <c r="DCD75" s="69"/>
      <c r="DCF75" s="64"/>
      <c r="DCG75" s="67"/>
      <c r="DCH75" s="67"/>
      <c r="DCI75" s="68"/>
      <c r="DCJ75" s="68"/>
      <c r="DCK75" s="68"/>
      <c r="DCL75" s="69"/>
      <c r="DCN75" s="64"/>
      <c r="DCO75" s="67"/>
      <c r="DCP75" s="67"/>
      <c r="DCQ75" s="68"/>
      <c r="DCR75" s="68"/>
      <c r="DCS75" s="68"/>
      <c r="DCT75" s="69"/>
      <c r="DCV75" s="64"/>
      <c r="DCW75" s="67"/>
      <c r="DCX75" s="67"/>
      <c r="DCY75" s="68"/>
      <c r="DCZ75" s="68"/>
      <c r="DDA75" s="68"/>
      <c r="DDB75" s="69"/>
      <c r="DDD75" s="64"/>
      <c r="DDE75" s="67"/>
      <c r="DDF75" s="67"/>
      <c r="DDG75" s="68"/>
      <c r="DDH75" s="68"/>
      <c r="DDI75" s="68"/>
      <c r="DDJ75" s="69"/>
      <c r="DDL75" s="64"/>
      <c r="DDM75" s="67"/>
      <c r="DDN75" s="67"/>
      <c r="DDO75" s="68"/>
      <c r="DDP75" s="68"/>
      <c r="DDQ75" s="68"/>
      <c r="DDR75" s="69"/>
      <c r="DDT75" s="64"/>
      <c r="DDU75" s="67"/>
      <c r="DDV75" s="67"/>
      <c r="DDW75" s="68"/>
      <c r="DDX75" s="68"/>
      <c r="DDY75" s="68"/>
      <c r="DDZ75" s="69"/>
      <c r="DEB75" s="64"/>
      <c r="DEC75" s="67"/>
      <c r="DED75" s="67"/>
      <c r="DEE75" s="68"/>
      <c r="DEF75" s="68"/>
      <c r="DEG75" s="68"/>
      <c r="DEH75" s="69"/>
      <c r="DEJ75" s="64"/>
      <c r="DEK75" s="67"/>
      <c r="DEL75" s="67"/>
      <c r="DEM75" s="68"/>
      <c r="DEN75" s="68"/>
      <c r="DEO75" s="68"/>
      <c r="DEP75" s="69"/>
      <c r="DER75" s="64"/>
      <c r="DES75" s="67"/>
      <c r="DET75" s="67"/>
      <c r="DEU75" s="68"/>
      <c r="DEV75" s="68"/>
      <c r="DEW75" s="68"/>
      <c r="DEX75" s="69"/>
      <c r="DEZ75" s="64"/>
      <c r="DFA75" s="67"/>
      <c r="DFB75" s="67"/>
      <c r="DFC75" s="68"/>
      <c r="DFD75" s="68"/>
      <c r="DFE75" s="68"/>
      <c r="DFF75" s="69"/>
      <c r="DFH75" s="64"/>
      <c r="DFI75" s="67"/>
      <c r="DFJ75" s="67"/>
      <c r="DFK75" s="68"/>
      <c r="DFL75" s="68"/>
      <c r="DFM75" s="68"/>
      <c r="DFN75" s="69"/>
      <c r="DFP75" s="64"/>
      <c r="DFQ75" s="67"/>
      <c r="DFR75" s="67"/>
      <c r="DFS75" s="68"/>
      <c r="DFT75" s="68"/>
      <c r="DFU75" s="68"/>
      <c r="DFV75" s="69"/>
      <c r="DFX75" s="64"/>
      <c r="DFY75" s="67"/>
      <c r="DFZ75" s="67"/>
      <c r="DGA75" s="68"/>
      <c r="DGB75" s="68"/>
      <c r="DGC75" s="68"/>
      <c r="DGD75" s="69"/>
      <c r="DGF75" s="64"/>
      <c r="DGG75" s="67"/>
      <c r="DGH75" s="67"/>
      <c r="DGI75" s="68"/>
      <c r="DGJ75" s="68"/>
      <c r="DGK75" s="68"/>
      <c r="DGL75" s="69"/>
      <c r="DGN75" s="64"/>
      <c r="DGO75" s="67"/>
      <c r="DGP75" s="67"/>
      <c r="DGQ75" s="68"/>
      <c r="DGR75" s="68"/>
      <c r="DGS75" s="68"/>
      <c r="DGT75" s="69"/>
      <c r="DGV75" s="64"/>
      <c r="DGW75" s="67"/>
      <c r="DGX75" s="67"/>
      <c r="DGY75" s="68"/>
      <c r="DGZ75" s="68"/>
      <c r="DHA75" s="68"/>
      <c r="DHB75" s="69"/>
      <c r="DHD75" s="64"/>
      <c r="DHE75" s="67"/>
      <c r="DHF75" s="67"/>
      <c r="DHG75" s="68"/>
      <c r="DHH75" s="68"/>
      <c r="DHI75" s="68"/>
      <c r="DHJ75" s="69"/>
      <c r="DHL75" s="64"/>
      <c r="DHM75" s="67"/>
      <c r="DHN75" s="67"/>
      <c r="DHO75" s="68"/>
      <c r="DHP75" s="68"/>
      <c r="DHQ75" s="68"/>
      <c r="DHR75" s="69"/>
      <c r="DHT75" s="64"/>
      <c r="DHU75" s="67"/>
      <c r="DHV75" s="67"/>
      <c r="DHW75" s="68"/>
      <c r="DHX75" s="68"/>
      <c r="DHY75" s="68"/>
      <c r="DHZ75" s="69"/>
      <c r="DIB75" s="64"/>
      <c r="DIC75" s="67"/>
      <c r="DID75" s="67"/>
      <c r="DIE75" s="68"/>
      <c r="DIF75" s="68"/>
      <c r="DIG75" s="68"/>
      <c r="DIH75" s="69"/>
      <c r="DIJ75" s="64"/>
      <c r="DIK75" s="67"/>
      <c r="DIL75" s="67"/>
      <c r="DIM75" s="68"/>
      <c r="DIN75" s="68"/>
      <c r="DIO75" s="68"/>
      <c r="DIP75" s="69"/>
      <c r="DIR75" s="64"/>
      <c r="DIS75" s="67"/>
      <c r="DIT75" s="67"/>
      <c r="DIU75" s="68"/>
      <c r="DIV75" s="68"/>
      <c r="DIW75" s="68"/>
      <c r="DIX75" s="69"/>
      <c r="DIZ75" s="64"/>
      <c r="DJA75" s="67"/>
      <c r="DJB75" s="67"/>
      <c r="DJC75" s="68"/>
      <c r="DJD75" s="68"/>
      <c r="DJE75" s="68"/>
      <c r="DJF75" s="69"/>
      <c r="DJH75" s="64"/>
      <c r="DJI75" s="67"/>
      <c r="DJJ75" s="67"/>
      <c r="DJK75" s="68"/>
      <c r="DJL75" s="68"/>
      <c r="DJM75" s="68"/>
      <c r="DJN75" s="69"/>
      <c r="DJP75" s="64"/>
      <c r="DJQ75" s="67"/>
      <c r="DJR75" s="67"/>
      <c r="DJS75" s="68"/>
      <c r="DJT75" s="68"/>
      <c r="DJU75" s="68"/>
      <c r="DJV75" s="69"/>
      <c r="DJX75" s="64"/>
      <c r="DJY75" s="67"/>
      <c r="DJZ75" s="67"/>
      <c r="DKA75" s="68"/>
      <c r="DKB75" s="68"/>
      <c r="DKC75" s="68"/>
      <c r="DKD75" s="69"/>
      <c r="DKF75" s="64"/>
      <c r="DKG75" s="67"/>
      <c r="DKH75" s="67"/>
      <c r="DKI75" s="68"/>
      <c r="DKJ75" s="68"/>
      <c r="DKK75" s="68"/>
      <c r="DKL75" s="69"/>
      <c r="DKN75" s="64"/>
      <c r="DKO75" s="67"/>
      <c r="DKP75" s="67"/>
      <c r="DKQ75" s="68"/>
      <c r="DKR75" s="68"/>
      <c r="DKS75" s="68"/>
      <c r="DKT75" s="69"/>
      <c r="DKV75" s="64"/>
      <c r="DKW75" s="67"/>
      <c r="DKX75" s="67"/>
      <c r="DKY75" s="68"/>
      <c r="DKZ75" s="68"/>
      <c r="DLA75" s="68"/>
      <c r="DLB75" s="69"/>
      <c r="DLD75" s="64"/>
      <c r="DLE75" s="67"/>
      <c r="DLF75" s="67"/>
      <c r="DLG75" s="68"/>
      <c r="DLH75" s="68"/>
      <c r="DLI75" s="68"/>
      <c r="DLJ75" s="69"/>
      <c r="DLL75" s="64"/>
      <c r="DLM75" s="67"/>
      <c r="DLN75" s="67"/>
      <c r="DLO75" s="68"/>
      <c r="DLP75" s="68"/>
      <c r="DLQ75" s="68"/>
      <c r="DLR75" s="69"/>
      <c r="DLT75" s="64"/>
      <c r="DLU75" s="67"/>
      <c r="DLV75" s="67"/>
      <c r="DLW75" s="68"/>
      <c r="DLX75" s="68"/>
      <c r="DLY75" s="68"/>
      <c r="DLZ75" s="69"/>
      <c r="DMB75" s="64"/>
      <c r="DMC75" s="67"/>
      <c r="DMD75" s="67"/>
      <c r="DME75" s="68"/>
      <c r="DMF75" s="68"/>
      <c r="DMG75" s="68"/>
      <c r="DMH75" s="69"/>
      <c r="DMJ75" s="64"/>
      <c r="DMK75" s="67"/>
      <c r="DML75" s="67"/>
      <c r="DMM75" s="68"/>
      <c r="DMN75" s="68"/>
      <c r="DMO75" s="68"/>
      <c r="DMP75" s="69"/>
      <c r="DMR75" s="64"/>
      <c r="DMS75" s="67"/>
      <c r="DMT75" s="67"/>
      <c r="DMU75" s="68"/>
      <c r="DMV75" s="68"/>
      <c r="DMW75" s="68"/>
      <c r="DMX75" s="69"/>
      <c r="DMZ75" s="64"/>
      <c r="DNA75" s="67"/>
      <c r="DNB75" s="67"/>
      <c r="DNC75" s="68"/>
      <c r="DND75" s="68"/>
      <c r="DNE75" s="68"/>
      <c r="DNF75" s="69"/>
      <c r="DNH75" s="64"/>
      <c r="DNI75" s="67"/>
      <c r="DNJ75" s="67"/>
      <c r="DNK75" s="68"/>
      <c r="DNL75" s="68"/>
      <c r="DNM75" s="68"/>
      <c r="DNN75" s="69"/>
      <c r="DNP75" s="64"/>
      <c r="DNQ75" s="67"/>
      <c r="DNR75" s="67"/>
      <c r="DNS75" s="68"/>
      <c r="DNT75" s="68"/>
      <c r="DNU75" s="68"/>
      <c r="DNV75" s="69"/>
      <c r="DNX75" s="64"/>
      <c r="DNY75" s="67"/>
      <c r="DNZ75" s="67"/>
      <c r="DOA75" s="68"/>
      <c r="DOB75" s="68"/>
      <c r="DOC75" s="68"/>
      <c r="DOD75" s="69"/>
      <c r="DOF75" s="64"/>
      <c r="DOG75" s="67"/>
      <c r="DOH75" s="67"/>
      <c r="DOI75" s="68"/>
      <c r="DOJ75" s="68"/>
      <c r="DOK75" s="68"/>
      <c r="DOL75" s="69"/>
      <c r="DON75" s="64"/>
      <c r="DOO75" s="67"/>
      <c r="DOP75" s="67"/>
      <c r="DOQ75" s="68"/>
      <c r="DOR75" s="68"/>
      <c r="DOS75" s="68"/>
      <c r="DOT75" s="69"/>
      <c r="DOV75" s="64"/>
      <c r="DOW75" s="67"/>
      <c r="DOX75" s="67"/>
      <c r="DOY75" s="68"/>
      <c r="DOZ75" s="68"/>
      <c r="DPA75" s="68"/>
      <c r="DPB75" s="69"/>
      <c r="DPD75" s="64"/>
      <c r="DPE75" s="67"/>
      <c r="DPF75" s="67"/>
      <c r="DPG75" s="68"/>
      <c r="DPH75" s="68"/>
      <c r="DPI75" s="68"/>
      <c r="DPJ75" s="69"/>
      <c r="DPL75" s="64"/>
      <c r="DPM75" s="67"/>
      <c r="DPN75" s="67"/>
      <c r="DPO75" s="68"/>
      <c r="DPP75" s="68"/>
      <c r="DPQ75" s="68"/>
      <c r="DPR75" s="69"/>
      <c r="DPT75" s="64"/>
      <c r="DPU75" s="67"/>
      <c r="DPV75" s="67"/>
      <c r="DPW75" s="68"/>
      <c r="DPX75" s="68"/>
      <c r="DPY75" s="68"/>
      <c r="DPZ75" s="69"/>
      <c r="DQB75" s="64"/>
      <c r="DQC75" s="67"/>
      <c r="DQD75" s="67"/>
      <c r="DQE75" s="68"/>
      <c r="DQF75" s="68"/>
      <c r="DQG75" s="68"/>
      <c r="DQH75" s="69"/>
      <c r="DQJ75" s="64"/>
      <c r="DQK75" s="67"/>
      <c r="DQL75" s="67"/>
      <c r="DQM75" s="68"/>
      <c r="DQN75" s="68"/>
      <c r="DQO75" s="68"/>
      <c r="DQP75" s="69"/>
      <c r="DQR75" s="64"/>
      <c r="DQS75" s="67"/>
      <c r="DQT75" s="67"/>
      <c r="DQU75" s="68"/>
      <c r="DQV75" s="68"/>
      <c r="DQW75" s="68"/>
      <c r="DQX75" s="69"/>
      <c r="DQZ75" s="64"/>
      <c r="DRA75" s="67"/>
      <c r="DRB75" s="67"/>
      <c r="DRC75" s="68"/>
      <c r="DRD75" s="68"/>
      <c r="DRE75" s="68"/>
      <c r="DRF75" s="69"/>
      <c r="DRH75" s="64"/>
      <c r="DRI75" s="67"/>
      <c r="DRJ75" s="67"/>
      <c r="DRK75" s="68"/>
      <c r="DRL75" s="68"/>
      <c r="DRM75" s="68"/>
      <c r="DRN75" s="69"/>
      <c r="DRP75" s="64"/>
      <c r="DRQ75" s="67"/>
      <c r="DRR75" s="67"/>
      <c r="DRS75" s="68"/>
      <c r="DRT75" s="68"/>
      <c r="DRU75" s="68"/>
      <c r="DRV75" s="69"/>
      <c r="DRX75" s="64"/>
      <c r="DRY75" s="67"/>
      <c r="DRZ75" s="67"/>
      <c r="DSA75" s="68"/>
      <c r="DSB75" s="68"/>
      <c r="DSC75" s="68"/>
      <c r="DSD75" s="69"/>
      <c r="DSF75" s="64"/>
      <c r="DSG75" s="67"/>
      <c r="DSH75" s="67"/>
      <c r="DSI75" s="68"/>
      <c r="DSJ75" s="68"/>
      <c r="DSK75" s="68"/>
      <c r="DSL75" s="69"/>
      <c r="DSN75" s="64"/>
      <c r="DSO75" s="67"/>
      <c r="DSP75" s="67"/>
      <c r="DSQ75" s="68"/>
      <c r="DSR75" s="68"/>
      <c r="DSS75" s="68"/>
      <c r="DST75" s="69"/>
      <c r="DSV75" s="64"/>
      <c r="DSW75" s="67"/>
      <c r="DSX75" s="67"/>
      <c r="DSY75" s="68"/>
      <c r="DSZ75" s="68"/>
      <c r="DTA75" s="68"/>
      <c r="DTB75" s="69"/>
      <c r="DTD75" s="64"/>
      <c r="DTE75" s="67"/>
      <c r="DTF75" s="67"/>
      <c r="DTG75" s="68"/>
      <c r="DTH75" s="68"/>
      <c r="DTI75" s="68"/>
      <c r="DTJ75" s="69"/>
      <c r="DTL75" s="64"/>
      <c r="DTM75" s="67"/>
      <c r="DTN75" s="67"/>
      <c r="DTO75" s="68"/>
      <c r="DTP75" s="68"/>
      <c r="DTQ75" s="68"/>
      <c r="DTR75" s="69"/>
      <c r="DTT75" s="64"/>
      <c r="DTU75" s="67"/>
      <c r="DTV75" s="67"/>
      <c r="DTW75" s="68"/>
      <c r="DTX75" s="68"/>
      <c r="DTY75" s="68"/>
      <c r="DTZ75" s="69"/>
      <c r="DUB75" s="64"/>
      <c r="DUC75" s="67"/>
      <c r="DUD75" s="67"/>
      <c r="DUE75" s="68"/>
      <c r="DUF75" s="68"/>
      <c r="DUG75" s="68"/>
      <c r="DUH75" s="69"/>
      <c r="DUJ75" s="64"/>
      <c r="DUK75" s="67"/>
      <c r="DUL75" s="67"/>
      <c r="DUM75" s="68"/>
      <c r="DUN75" s="68"/>
      <c r="DUO75" s="68"/>
      <c r="DUP75" s="69"/>
      <c r="DUR75" s="64"/>
      <c r="DUS75" s="67"/>
      <c r="DUT75" s="67"/>
      <c r="DUU75" s="68"/>
      <c r="DUV75" s="68"/>
      <c r="DUW75" s="68"/>
      <c r="DUX75" s="69"/>
      <c r="DUZ75" s="64"/>
      <c r="DVA75" s="67"/>
      <c r="DVB75" s="67"/>
      <c r="DVC75" s="68"/>
      <c r="DVD75" s="68"/>
      <c r="DVE75" s="68"/>
      <c r="DVF75" s="69"/>
      <c r="DVH75" s="64"/>
      <c r="DVI75" s="67"/>
      <c r="DVJ75" s="67"/>
      <c r="DVK75" s="68"/>
      <c r="DVL75" s="68"/>
      <c r="DVM75" s="68"/>
      <c r="DVN75" s="69"/>
      <c r="DVP75" s="64"/>
      <c r="DVQ75" s="67"/>
      <c r="DVR75" s="67"/>
      <c r="DVS75" s="68"/>
      <c r="DVT75" s="68"/>
      <c r="DVU75" s="68"/>
      <c r="DVV75" s="69"/>
      <c r="DVX75" s="64"/>
      <c r="DVY75" s="67"/>
      <c r="DVZ75" s="67"/>
      <c r="DWA75" s="68"/>
      <c r="DWB75" s="68"/>
      <c r="DWC75" s="68"/>
      <c r="DWD75" s="69"/>
      <c r="DWF75" s="64"/>
      <c r="DWG75" s="67"/>
      <c r="DWH75" s="67"/>
      <c r="DWI75" s="68"/>
      <c r="DWJ75" s="68"/>
      <c r="DWK75" s="68"/>
      <c r="DWL75" s="69"/>
      <c r="DWN75" s="64"/>
      <c r="DWO75" s="67"/>
      <c r="DWP75" s="67"/>
      <c r="DWQ75" s="68"/>
      <c r="DWR75" s="68"/>
      <c r="DWS75" s="68"/>
      <c r="DWT75" s="69"/>
      <c r="DWV75" s="64"/>
      <c r="DWW75" s="67"/>
      <c r="DWX75" s="67"/>
      <c r="DWY75" s="68"/>
      <c r="DWZ75" s="68"/>
      <c r="DXA75" s="68"/>
      <c r="DXB75" s="69"/>
      <c r="DXD75" s="64"/>
      <c r="DXE75" s="67"/>
      <c r="DXF75" s="67"/>
      <c r="DXG75" s="68"/>
      <c r="DXH75" s="68"/>
      <c r="DXI75" s="68"/>
      <c r="DXJ75" s="69"/>
      <c r="DXL75" s="64"/>
      <c r="DXM75" s="67"/>
      <c r="DXN75" s="67"/>
      <c r="DXO75" s="68"/>
      <c r="DXP75" s="68"/>
      <c r="DXQ75" s="68"/>
      <c r="DXR75" s="69"/>
      <c r="DXT75" s="64"/>
      <c r="DXU75" s="67"/>
      <c r="DXV75" s="67"/>
      <c r="DXW75" s="68"/>
      <c r="DXX75" s="68"/>
      <c r="DXY75" s="68"/>
      <c r="DXZ75" s="69"/>
      <c r="DYB75" s="64"/>
      <c r="DYC75" s="67"/>
      <c r="DYD75" s="67"/>
      <c r="DYE75" s="68"/>
      <c r="DYF75" s="68"/>
      <c r="DYG75" s="68"/>
      <c r="DYH75" s="69"/>
      <c r="DYJ75" s="64"/>
      <c r="DYK75" s="67"/>
      <c r="DYL75" s="67"/>
      <c r="DYM75" s="68"/>
      <c r="DYN75" s="68"/>
      <c r="DYO75" s="68"/>
      <c r="DYP75" s="69"/>
      <c r="DYR75" s="64"/>
      <c r="DYS75" s="67"/>
      <c r="DYT75" s="67"/>
      <c r="DYU75" s="68"/>
      <c r="DYV75" s="68"/>
      <c r="DYW75" s="68"/>
      <c r="DYX75" s="69"/>
      <c r="DYZ75" s="64"/>
      <c r="DZA75" s="67"/>
      <c r="DZB75" s="67"/>
      <c r="DZC75" s="68"/>
      <c r="DZD75" s="68"/>
      <c r="DZE75" s="68"/>
      <c r="DZF75" s="69"/>
      <c r="DZH75" s="64"/>
      <c r="DZI75" s="67"/>
      <c r="DZJ75" s="67"/>
      <c r="DZK75" s="68"/>
      <c r="DZL75" s="68"/>
      <c r="DZM75" s="68"/>
      <c r="DZN75" s="69"/>
      <c r="DZP75" s="64"/>
      <c r="DZQ75" s="67"/>
      <c r="DZR75" s="67"/>
      <c r="DZS75" s="68"/>
      <c r="DZT75" s="68"/>
      <c r="DZU75" s="68"/>
      <c r="DZV75" s="69"/>
      <c r="DZX75" s="64"/>
      <c r="DZY75" s="67"/>
      <c r="DZZ75" s="67"/>
      <c r="EAA75" s="68"/>
      <c r="EAB75" s="68"/>
      <c r="EAC75" s="68"/>
      <c r="EAD75" s="69"/>
      <c r="EAF75" s="64"/>
      <c r="EAG75" s="67"/>
      <c r="EAH75" s="67"/>
      <c r="EAI75" s="68"/>
      <c r="EAJ75" s="68"/>
      <c r="EAK75" s="68"/>
      <c r="EAL75" s="69"/>
      <c r="EAN75" s="64"/>
      <c r="EAO75" s="67"/>
      <c r="EAP75" s="67"/>
      <c r="EAQ75" s="68"/>
      <c r="EAR75" s="68"/>
      <c r="EAS75" s="68"/>
      <c r="EAT75" s="69"/>
      <c r="EAV75" s="64"/>
      <c r="EAW75" s="67"/>
      <c r="EAX75" s="67"/>
      <c r="EAY75" s="68"/>
      <c r="EAZ75" s="68"/>
      <c r="EBA75" s="68"/>
      <c r="EBB75" s="69"/>
      <c r="EBD75" s="64"/>
      <c r="EBE75" s="67"/>
      <c r="EBF75" s="67"/>
      <c r="EBG75" s="68"/>
      <c r="EBH75" s="68"/>
      <c r="EBI75" s="68"/>
      <c r="EBJ75" s="69"/>
      <c r="EBL75" s="64"/>
      <c r="EBM75" s="67"/>
      <c r="EBN75" s="67"/>
      <c r="EBO75" s="68"/>
      <c r="EBP75" s="68"/>
      <c r="EBQ75" s="68"/>
      <c r="EBR75" s="69"/>
      <c r="EBT75" s="64"/>
      <c r="EBU75" s="67"/>
      <c r="EBV75" s="67"/>
      <c r="EBW75" s="68"/>
      <c r="EBX75" s="68"/>
      <c r="EBY75" s="68"/>
      <c r="EBZ75" s="69"/>
      <c r="ECB75" s="64"/>
      <c r="ECC75" s="67"/>
      <c r="ECD75" s="67"/>
      <c r="ECE75" s="68"/>
      <c r="ECF75" s="68"/>
      <c r="ECG75" s="68"/>
      <c r="ECH75" s="69"/>
      <c r="ECJ75" s="64"/>
      <c r="ECK75" s="67"/>
      <c r="ECL75" s="67"/>
      <c r="ECM75" s="68"/>
      <c r="ECN75" s="68"/>
      <c r="ECO75" s="68"/>
      <c r="ECP75" s="69"/>
      <c r="ECR75" s="64"/>
      <c r="ECS75" s="67"/>
      <c r="ECT75" s="67"/>
      <c r="ECU75" s="68"/>
      <c r="ECV75" s="68"/>
      <c r="ECW75" s="68"/>
      <c r="ECX75" s="69"/>
      <c r="ECZ75" s="64"/>
      <c r="EDA75" s="67"/>
      <c r="EDB75" s="67"/>
      <c r="EDC75" s="68"/>
      <c r="EDD75" s="68"/>
      <c r="EDE75" s="68"/>
      <c r="EDF75" s="69"/>
      <c r="EDH75" s="64"/>
      <c r="EDI75" s="67"/>
      <c r="EDJ75" s="67"/>
      <c r="EDK75" s="68"/>
      <c r="EDL75" s="68"/>
      <c r="EDM75" s="68"/>
      <c r="EDN75" s="69"/>
      <c r="EDP75" s="64"/>
      <c r="EDQ75" s="67"/>
      <c r="EDR75" s="67"/>
      <c r="EDS75" s="68"/>
      <c r="EDT75" s="68"/>
      <c r="EDU75" s="68"/>
      <c r="EDV75" s="69"/>
      <c r="EDX75" s="64"/>
      <c r="EDY75" s="67"/>
      <c r="EDZ75" s="67"/>
      <c r="EEA75" s="68"/>
      <c r="EEB75" s="68"/>
      <c r="EEC75" s="68"/>
      <c r="EED75" s="69"/>
      <c r="EEF75" s="64"/>
      <c r="EEG75" s="67"/>
      <c r="EEH75" s="67"/>
      <c r="EEI75" s="68"/>
      <c r="EEJ75" s="68"/>
      <c r="EEK75" s="68"/>
      <c r="EEL75" s="69"/>
      <c r="EEN75" s="64"/>
      <c r="EEO75" s="67"/>
      <c r="EEP75" s="67"/>
      <c r="EEQ75" s="68"/>
      <c r="EER75" s="68"/>
      <c r="EES75" s="68"/>
      <c r="EET75" s="69"/>
      <c r="EEV75" s="64"/>
      <c r="EEW75" s="67"/>
      <c r="EEX75" s="67"/>
      <c r="EEY75" s="68"/>
      <c r="EEZ75" s="68"/>
      <c r="EFA75" s="68"/>
      <c r="EFB75" s="69"/>
      <c r="EFD75" s="64"/>
      <c r="EFE75" s="67"/>
      <c r="EFF75" s="67"/>
      <c r="EFG75" s="68"/>
      <c r="EFH75" s="68"/>
      <c r="EFI75" s="68"/>
      <c r="EFJ75" s="69"/>
      <c r="EFL75" s="64"/>
      <c r="EFM75" s="67"/>
      <c r="EFN75" s="67"/>
      <c r="EFO75" s="68"/>
      <c r="EFP75" s="68"/>
      <c r="EFQ75" s="68"/>
      <c r="EFR75" s="69"/>
      <c r="EFT75" s="64"/>
      <c r="EFU75" s="67"/>
      <c r="EFV75" s="67"/>
      <c r="EFW75" s="68"/>
      <c r="EFX75" s="68"/>
      <c r="EFY75" s="68"/>
      <c r="EFZ75" s="69"/>
      <c r="EGB75" s="64"/>
      <c r="EGC75" s="67"/>
      <c r="EGD75" s="67"/>
      <c r="EGE75" s="68"/>
      <c r="EGF75" s="68"/>
      <c r="EGG75" s="68"/>
      <c r="EGH75" s="69"/>
      <c r="EGJ75" s="64"/>
      <c r="EGK75" s="67"/>
      <c r="EGL75" s="67"/>
      <c r="EGM75" s="68"/>
      <c r="EGN75" s="68"/>
      <c r="EGO75" s="68"/>
      <c r="EGP75" s="69"/>
      <c r="EGR75" s="64"/>
      <c r="EGS75" s="67"/>
      <c r="EGT75" s="67"/>
      <c r="EGU75" s="68"/>
      <c r="EGV75" s="68"/>
      <c r="EGW75" s="68"/>
      <c r="EGX75" s="69"/>
      <c r="EGZ75" s="64"/>
      <c r="EHA75" s="67"/>
      <c r="EHB75" s="67"/>
      <c r="EHC75" s="68"/>
      <c r="EHD75" s="68"/>
      <c r="EHE75" s="68"/>
      <c r="EHF75" s="69"/>
      <c r="EHH75" s="64"/>
      <c r="EHI75" s="67"/>
      <c r="EHJ75" s="67"/>
      <c r="EHK75" s="68"/>
      <c r="EHL75" s="68"/>
      <c r="EHM75" s="68"/>
      <c r="EHN75" s="69"/>
      <c r="EHP75" s="64"/>
      <c r="EHQ75" s="67"/>
      <c r="EHR75" s="67"/>
      <c r="EHS75" s="68"/>
      <c r="EHT75" s="68"/>
      <c r="EHU75" s="68"/>
      <c r="EHV75" s="69"/>
      <c r="EHX75" s="64"/>
      <c r="EHY75" s="67"/>
      <c r="EHZ75" s="67"/>
      <c r="EIA75" s="68"/>
      <c r="EIB75" s="68"/>
      <c r="EIC75" s="68"/>
      <c r="EID75" s="69"/>
      <c r="EIF75" s="64"/>
      <c r="EIG75" s="67"/>
      <c r="EIH75" s="67"/>
      <c r="EII75" s="68"/>
      <c r="EIJ75" s="68"/>
      <c r="EIK75" s="68"/>
      <c r="EIL75" s="69"/>
      <c r="EIN75" s="64"/>
      <c r="EIO75" s="67"/>
      <c r="EIP75" s="67"/>
      <c r="EIQ75" s="68"/>
      <c r="EIR75" s="68"/>
      <c r="EIS75" s="68"/>
      <c r="EIT75" s="69"/>
      <c r="EIV75" s="64"/>
      <c r="EIW75" s="67"/>
      <c r="EIX75" s="67"/>
      <c r="EIY75" s="68"/>
      <c r="EIZ75" s="68"/>
      <c r="EJA75" s="68"/>
      <c r="EJB75" s="69"/>
      <c r="EJD75" s="64"/>
      <c r="EJE75" s="67"/>
      <c r="EJF75" s="67"/>
      <c r="EJG75" s="68"/>
      <c r="EJH75" s="68"/>
      <c r="EJI75" s="68"/>
      <c r="EJJ75" s="69"/>
      <c r="EJL75" s="64"/>
      <c r="EJM75" s="67"/>
      <c r="EJN75" s="67"/>
      <c r="EJO75" s="68"/>
      <c r="EJP75" s="68"/>
      <c r="EJQ75" s="68"/>
      <c r="EJR75" s="69"/>
      <c r="EJT75" s="64"/>
      <c r="EJU75" s="67"/>
      <c r="EJV75" s="67"/>
      <c r="EJW75" s="68"/>
      <c r="EJX75" s="68"/>
      <c r="EJY75" s="68"/>
      <c r="EJZ75" s="69"/>
      <c r="EKB75" s="64"/>
      <c r="EKC75" s="67"/>
      <c r="EKD75" s="67"/>
      <c r="EKE75" s="68"/>
      <c r="EKF75" s="68"/>
      <c r="EKG75" s="68"/>
      <c r="EKH75" s="69"/>
      <c r="EKJ75" s="64"/>
      <c r="EKK75" s="67"/>
      <c r="EKL75" s="67"/>
      <c r="EKM75" s="68"/>
      <c r="EKN75" s="68"/>
      <c r="EKO75" s="68"/>
      <c r="EKP75" s="69"/>
      <c r="EKR75" s="64"/>
      <c r="EKS75" s="67"/>
      <c r="EKT75" s="67"/>
      <c r="EKU75" s="68"/>
      <c r="EKV75" s="68"/>
      <c r="EKW75" s="68"/>
      <c r="EKX75" s="69"/>
      <c r="EKZ75" s="64"/>
      <c r="ELA75" s="67"/>
      <c r="ELB75" s="67"/>
      <c r="ELC75" s="68"/>
      <c r="ELD75" s="68"/>
      <c r="ELE75" s="68"/>
      <c r="ELF75" s="69"/>
      <c r="ELH75" s="64"/>
      <c r="ELI75" s="67"/>
      <c r="ELJ75" s="67"/>
      <c r="ELK75" s="68"/>
      <c r="ELL75" s="68"/>
      <c r="ELM75" s="68"/>
      <c r="ELN75" s="69"/>
      <c r="ELP75" s="64"/>
      <c r="ELQ75" s="67"/>
      <c r="ELR75" s="67"/>
      <c r="ELS75" s="68"/>
      <c r="ELT75" s="68"/>
      <c r="ELU75" s="68"/>
      <c r="ELV75" s="69"/>
      <c r="ELX75" s="64"/>
      <c r="ELY75" s="67"/>
      <c r="ELZ75" s="67"/>
      <c r="EMA75" s="68"/>
      <c r="EMB75" s="68"/>
      <c r="EMC75" s="68"/>
      <c r="EMD75" s="69"/>
      <c r="EMF75" s="64"/>
      <c r="EMG75" s="67"/>
      <c r="EMH75" s="67"/>
      <c r="EMI75" s="68"/>
      <c r="EMJ75" s="68"/>
      <c r="EMK75" s="68"/>
      <c r="EML75" s="69"/>
      <c r="EMN75" s="64"/>
      <c r="EMO75" s="67"/>
      <c r="EMP75" s="67"/>
      <c r="EMQ75" s="68"/>
      <c r="EMR75" s="68"/>
      <c r="EMS75" s="68"/>
      <c r="EMT75" s="69"/>
      <c r="EMV75" s="64"/>
      <c r="EMW75" s="67"/>
      <c r="EMX75" s="67"/>
      <c r="EMY75" s="68"/>
      <c r="EMZ75" s="68"/>
      <c r="ENA75" s="68"/>
      <c r="ENB75" s="69"/>
      <c r="END75" s="64"/>
      <c r="ENE75" s="67"/>
      <c r="ENF75" s="67"/>
      <c r="ENG75" s="68"/>
      <c r="ENH75" s="68"/>
      <c r="ENI75" s="68"/>
      <c r="ENJ75" s="69"/>
      <c r="ENL75" s="64"/>
      <c r="ENM75" s="67"/>
      <c r="ENN75" s="67"/>
      <c r="ENO75" s="68"/>
      <c r="ENP75" s="68"/>
      <c r="ENQ75" s="68"/>
      <c r="ENR75" s="69"/>
      <c r="ENT75" s="64"/>
      <c r="ENU75" s="67"/>
      <c r="ENV75" s="67"/>
      <c r="ENW75" s="68"/>
      <c r="ENX75" s="68"/>
      <c r="ENY75" s="68"/>
      <c r="ENZ75" s="69"/>
      <c r="EOB75" s="64"/>
      <c r="EOC75" s="67"/>
      <c r="EOD75" s="67"/>
      <c r="EOE75" s="68"/>
      <c r="EOF75" s="68"/>
      <c r="EOG75" s="68"/>
      <c r="EOH75" s="69"/>
      <c r="EOJ75" s="64"/>
      <c r="EOK75" s="67"/>
      <c r="EOL75" s="67"/>
      <c r="EOM75" s="68"/>
      <c r="EON75" s="68"/>
      <c r="EOO75" s="68"/>
      <c r="EOP75" s="69"/>
      <c r="EOR75" s="64"/>
      <c r="EOS75" s="67"/>
      <c r="EOT75" s="67"/>
      <c r="EOU75" s="68"/>
      <c r="EOV75" s="68"/>
      <c r="EOW75" s="68"/>
      <c r="EOX75" s="69"/>
      <c r="EOZ75" s="64"/>
      <c r="EPA75" s="67"/>
      <c r="EPB75" s="67"/>
      <c r="EPC75" s="68"/>
      <c r="EPD75" s="68"/>
      <c r="EPE75" s="68"/>
      <c r="EPF75" s="69"/>
      <c r="EPH75" s="64"/>
      <c r="EPI75" s="67"/>
      <c r="EPJ75" s="67"/>
      <c r="EPK75" s="68"/>
      <c r="EPL75" s="68"/>
      <c r="EPM75" s="68"/>
      <c r="EPN75" s="69"/>
      <c r="EPP75" s="64"/>
      <c r="EPQ75" s="67"/>
      <c r="EPR75" s="67"/>
      <c r="EPS75" s="68"/>
      <c r="EPT75" s="68"/>
      <c r="EPU75" s="68"/>
      <c r="EPV75" s="69"/>
      <c r="EPX75" s="64"/>
      <c r="EPY75" s="67"/>
      <c r="EPZ75" s="67"/>
      <c r="EQA75" s="68"/>
      <c r="EQB75" s="68"/>
      <c r="EQC75" s="68"/>
      <c r="EQD75" s="69"/>
      <c r="EQF75" s="64"/>
      <c r="EQG75" s="67"/>
      <c r="EQH75" s="67"/>
      <c r="EQI75" s="68"/>
      <c r="EQJ75" s="68"/>
      <c r="EQK75" s="68"/>
      <c r="EQL75" s="69"/>
      <c r="EQN75" s="64"/>
      <c r="EQO75" s="67"/>
      <c r="EQP75" s="67"/>
      <c r="EQQ75" s="68"/>
      <c r="EQR75" s="68"/>
      <c r="EQS75" s="68"/>
      <c r="EQT75" s="69"/>
      <c r="EQV75" s="64"/>
      <c r="EQW75" s="67"/>
      <c r="EQX75" s="67"/>
      <c r="EQY75" s="68"/>
      <c r="EQZ75" s="68"/>
      <c r="ERA75" s="68"/>
      <c r="ERB75" s="69"/>
      <c r="ERD75" s="64"/>
      <c r="ERE75" s="67"/>
      <c r="ERF75" s="67"/>
      <c r="ERG75" s="68"/>
      <c r="ERH75" s="68"/>
      <c r="ERI75" s="68"/>
      <c r="ERJ75" s="69"/>
      <c r="ERL75" s="64"/>
      <c r="ERM75" s="67"/>
      <c r="ERN75" s="67"/>
      <c r="ERO75" s="68"/>
      <c r="ERP75" s="68"/>
      <c r="ERQ75" s="68"/>
      <c r="ERR75" s="69"/>
      <c r="ERT75" s="64"/>
      <c r="ERU75" s="67"/>
      <c r="ERV75" s="67"/>
      <c r="ERW75" s="68"/>
      <c r="ERX75" s="68"/>
      <c r="ERY75" s="68"/>
      <c r="ERZ75" s="69"/>
      <c r="ESB75" s="64"/>
      <c r="ESC75" s="67"/>
      <c r="ESD75" s="67"/>
      <c r="ESE75" s="68"/>
      <c r="ESF75" s="68"/>
      <c r="ESG75" s="68"/>
      <c r="ESH75" s="69"/>
      <c r="ESJ75" s="64"/>
      <c r="ESK75" s="67"/>
      <c r="ESL75" s="67"/>
      <c r="ESM75" s="68"/>
      <c r="ESN75" s="68"/>
      <c r="ESO75" s="68"/>
      <c r="ESP75" s="69"/>
      <c r="ESR75" s="64"/>
      <c r="ESS75" s="67"/>
      <c r="EST75" s="67"/>
      <c r="ESU75" s="68"/>
      <c r="ESV75" s="68"/>
      <c r="ESW75" s="68"/>
      <c r="ESX75" s="69"/>
      <c r="ESZ75" s="64"/>
      <c r="ETA75" s="67"/>
      <c r="ETB75" s="67"/>
      <c r="ETC75" s="68"/>
      <c r="ETD75" s="68"/>
      <c r="ETE75" s="68"/>
      <c r="ETF75" s="69"/>
      <c r="ETH75" s="64"/>
      <c r="ETI75" s="67"/>
      <c r="ETJ75" s="67"/>
      <c r="ETK75" s="68"/>
      <c r="ETL75" s="68"/>
      <c r="ETM75" s="68"/>
      <c r="ETN75" s="69"/>
      <c r="ETP75" s="64"/>
      <c r="ETQ75" s="67"/>
      <c r="ETR75" s="67"/>
      <c r="ETS75" s="68"/>
      <c r="ETT75" s="68"/>
      <c r="ETU75" s="68"/>
      <c r="ETV75" s="69"/>
      <c r="ETX75" s="64"/>
      <c r="ETY75" s="67"/>
      <c r="ETZ75" s="67"/>
      <c r="EUA75" s="68"/>
      <c r="EUB75" s="68"/>
      <c r="EUC75" s="68"/>
      <c r="EUD75" s="69"/>
      <c r="EUF75" s="64"/>
      <c r="EUG75" s="67"/>
      <c r="EUH75" s="67"/>
      <c r="EUI75" s="68"/>
      <c r="EUJ75" s="68"/>
      <c r="EUK75" s="68"/>
      <c r="EUL75" s="69"/>
      <c r="EUN75" s="64"/>
      <c r="EUO75" s="67"/>
      <c r="EUP75" s="67"/>
      <c r="EUQ75" s="68"/>
      <c r="EUR75" s="68"/>
      <c r="EUS75" s="68"/>
      <c r="EUT75" s="69"/>
      <c r="EUV75" s="64"/>
      <c r="EUW75" s="67"/>
      <c r="EUX75" s="67"/>
      <c r="EUY75" s="68"/>
      <c r="EUZ75" s="68"/>
      <c r="EVA75" s="68"/>
      <c r="EVB75" s="69"/>
      <c r="EVD75" s="64"/>
      <c r="EVE75" s="67"/>
      <c r="EVF75" s="67"/>
      <c r="EVG75" s="68"/>
      <c r="EVH75" s="68"/>
      <c r="EVI75" s="68"/>
      <c r="EVJ75" s="69"/>
      <c r="EVL75" s="64"/>
      <c r="EVM75" s="67"/>
      <c r="EVN75" s="67"/>
      <c r="EVO75" s="68"/>
      <c r="EVP75" s="68"/>
      <c r="EVQ75" s="68"/>
      <c r="EVR75" s="69"/>
      <c r="EVT75" s="64"/>
      <c r="EVU75" s="67"/>
      <c r="EVV75" s="67"/>
      <c r="EVW75" s="68"/>
      <c r="EVX75" s="68"/>
      <c r="EVY75" s="68"/>
      <c r="EVZ75" s="69"/>
      <c r="EWB75" s="64"/>
      <c r="EWC75" s="67"/>
      <c r="EWD75" s="67"/>
      <c r="EWE75" s="68"/>
      <c r="EWF75" s="68"/>
      <c r="EWG75" s="68"/>
      <c r="EWH75" s="69"/>
      <c r="EWJ75" s="64"/>
      <c r="EWK75" s="67"/>
      <c r="EWL75" s="67"/>
      <c r="EWM75" s="68"/>
      <c r="EWN75" s="68"/>
      <c r="EWO75" s="68"/>
      <c r="EWP75" s="69"/>
      <c r="EWR75" s="64"/>
      <c r="EWS75" s="67"/>
      <c r="EWT75" s="67"/>
      <c r="EWU75" s="68"/>
      <c r="EWV75" s="68"/>
      <c r="EWW75" s="68"/>
      <c r="EWX75" s="69"/>
      <c r="EWZ75" s="64"/>
      <c r="EXA75" s="67"/>
      <c r="EXB75" s="67"/>
      <c r="EXC75" s="68"/>
      <c r="EXD75" s="68"/>
      <c r="EXE75" s="68"/>
      <c r="EXF75" s="69"/>
      <c r="EXH75" s="64"/>
      <c r="EXI75" s="67"/>
      <c r="EXJ75" s="67"/>
      <c r="EXK75" s="68"/>
      <c r="EXL75" s="68"/>
      <c r="EXM75" s="68"/>
      <c r="EXN75" s="69"/>
      <c r="EXP75" s="64"/>
      <c r="EXQ75" s="67"/>
      <c r="EXR75" s="67"/>
      <c r="EXS75" s="68"/>
      <c r="EXT75" s="68"/>
      <c r="EXU75" s="68"/>
      <c r="EXV75" s="69"/>
      <c r="EXX75" s="64"/>
      <c r="EXY75" s="67"/>
      <c r="EXZ75" s="67"/>
      <c r="EYA75" s="68"/>
      <c r="EYB75" s="68"/>
      <c r="EYC75" s="68"/>
      <c r="EYD75" s="69"/>
      <c r="EYF75" s="64"/>
      <c r="EYG75" s="67"/>
      <c r="EYH75" s="67"/>
      <c r="EYI75" s="68"/>
      <c r="EYJ75" s="68"/>
      <c r="EYK75" s="68"/>
      <c r="EYL75" s="69"/>
      <c r="EYN75" s="64"/>
      <c r="EYO75" s="67"/>
      <c r="EYP75" s="67"/>
      <c r="EYQ75" s="68"/>
      <c r="EYR75" s="68"/>
      <c r="EYS75" s="68"/>
      <c r="EYT75" s="69"/>
      <c r="EYV75" s="64"/>
      <c r="EYW75" s="67"/>
      <c r="EYX75" s="67"/>
      <c r="EYY75" s="68"/>
      <c r="EYZ75" s="68"/>
      <c r="EZA75" s="68"/>
      <c r="EZB75" s="69"/>
      <c r="EZD75" s="64"/>
      <c r="EZE75" s="67"/>
      <c r="EZF75" s="67"/>
      <c r="EZG75" s="68"/>
      <c r="EZH75" s="68"/>
      <c r="EZI75" s="68"/>
      <c r="EZJ75" s="69"/>
      <c r="EZL75" s="64"/>
      <c r="EZM75" s="67"/>
      <c r="EZN75" s="67"/>
      <c r="EZO75" s="68"/>
      <c r="EZP75" s="68"/>
      <c r="EZQ75" s="68"/>
      <c r="EZR75" s="69"/>
      <c r="EZT75" s="64"/>
      <c r="EZU75" s="67"/>
      <c r="EZV75" s="67"/>
      <c r="EZW75" s="68"/>
      <c r="EZX75" s="68"/>
      <c r="EZY75" s="68"/>
      <c r="EZZ75" s="69"/>
      <c r="FAB75" s="64"/>
      <c r="FAC75" s="67"/>
      <c r="FAD75" s="67"/>
      <c r="FAE75" s="68"/>
      <c r="FAF75" s="68"/>
      <c r="FAG75" s="68"/>
      <c r="FAH75" s="69"/>
      <c r="FAJ75" s="64"/>
      <c r="FAK75" s="67"/>
      <c r="FAL75" s="67"/>
      <c r="FAM75" s="68"/>
      <c r="FAN75" s="68"/>
      <c r="FAO75" s="68"/>
      <c r="FAP75" s="69"/>
      <c r="FAR75" s="64"/>
      <c r="FAS75" s="67"/>
      <c r="FAT75" s="67"/>
      <c r="FAU75" s="68"/>
      <c r="FAV75" s="68"/>
      <c r="FAW75" s="68"/>
      <c r="FAX75" s="69"/>
      <c r="FAZ75" s="64"/>
      <c r="FBA75" s="67"/>
      <c r="FBB75" s="67"/>
      <c r="FBC75" s="68"/>
      <c r="FBD75" s="68"/>
      <c r="FBE75" s="68"/>
      <c r="FBF75" s="69"/>
      <c r="FBH75" s="64"/>
      <c r="FBI75" s="67"/>
      <c r="FBJ75" s="67"/>
      <c r="FBK75" s="68"/>
      <c r="FBL75" s="68"/>
      <c r="FBM75" s="68"/>
      <c r="FBN75" s="69"/>
      <c r="FBP75" s="64"/>
      <c r="FBQ75" s="67"/>
      <c r="FBR75" s="67"/>
      <c r="FBS75" s="68"/>
      <c r="FBT75" s="68"/>
      <c r="FBU75" s="68"/>
      <c r="FBV75" s="69"/>
      <c r="FBX75" s="64"/>
      <c r="FBY75" s="67"/>
      <c r="FBZ75" s="67"/>
      <c r="FCA75" s="68"/>
      <c r="FCB75" s="68"/>
      <c r="FCC75" s="68"/>
      <c r="FCD75" s="69"/>
      <c r="FCF75" s="64"/>
      <c r="FCG75" s="67"/>
      <c r="FCH75" s="67"/>
      <c r="FCI75" s="68"/>
      <c r="FCJ75" s="68"/>
      <c r="FCK75" s="68"/>
      <c r="FCL75" s="69"/>
      <c r="FCN75" s="64"/>
      <c r="FCO75" s="67"/>
      <c r="FCP75" s="67"/>
      <c r="FCQ75" s="68"/>
      <c r="FCR75" s="68"/>
      <c r="FCS75" s="68"/>
      <c r="FCT75" s="69"/>
      <c r="FCV75" s="64"/>
      <c r="FCW75" s="67"/>
      <c r="FCX75" s="67"/>
      <c r="FCY75" s="68"/>
      <c r="FCZ75" s="68"/>
      <c r="FDA75" s="68"/>
      <c r="FDB75" s="69"/>
      <c r="FDD75" s="64"/>
      <c r="FDE75" s="67"/>
      <c r="FDF75" s="67"/>
      <c r="FDG75" s="68"/>
      <c r="FDH75" s="68"/>
      <c r="FDI75" s="68"/>
      <c r="FDJ75" s="69"/>
      <c r="FDL75" s="64"/>
      <c r="FDM75" s="67"/>
      <c r="FDN75" s="67"/>
      <c r="FDO75" s="68"/>
      <c r="FDP75" s="68"/>
      <c r="FDQ75" s="68"/>
      <c r="FDR75" s="69"/>
      <c r="FDT75" s="64"/>
      <c r="FDU75" s="67"/>
      <c r="FDV75" s="67"/>
      <c r="FDW75" s="68"/>
      <c r="FDX75" s="68"/>
      <c r="FDY75" s="68"/>
      <c r="FDZ75" s="69"/>
      <c r="FEB75" s="64"/>
      <c r="FEC75" s="67"/>
      <c r="FED75" s="67"/>
      <c r="FEE75" s="68"/>
      <c r="FEF75" s="68"/>
      <c r="FEG75" s="68"/>
      <c r="FEH75" s="69"/>
      <c r="FEJ75" s="64"/>
      <c r="FEK75" s="67"/>
      <c r="FEL75" s="67"/>
      <c r="FEM75" s="68"/>
      <c r="FEN75" s="68"/>
      <c r="FEO75" s="68"/>
      <c r="FEP75" s="69"/>
      <c r="FER75" s="64"/>
      <c r="FES75" s="67"/>
      <c r="FET75" s="67"/>
      <c r="FEU75" s="68"/>
      <c r="FEV75" s="68"/>
      <c r="FEW75" s="68"/>
      <c r="FEX75" s="69"/>
      <c r="FEZ75" s="64"/>
      <c r="FFA75" s="67"/>
      <c r="FFB75" s="67"/>
      <c r="FFC75" s="68"/>
      <c r="FFD75" s="68"/>
      <c r="FFE75" s="68"/>
      <c r="FFF75" s="69"/>
      <c r="FFH75" s="64"/>
      <c r="FFI75" s="67"/>
      <c r="FFJ75" s="67"/>
      <c r="FFK75" s="68"/>
      <c r="FFL75" s="68"/>
      <c r="FFM75" s="68"/>
      <c r="FFN75" s="69"/>
      <c r="FFP75" s="64"/>
      <c r="FFQ75" s="67"/>
      <c r="FFR75" s="67"/>
      <c r="FFS75" s="68"/>
      <c r="FFT75" s="68"/>
      <c r="FFU75" s="68"/>
      <c r="FFV75" s="69"/>
      <c r="FFX75" s="64"/>
      <c r="FFY75" s="67"/>
      <c r="FFZ75" s="67"/>
      <c r="FGA75" s="68"/>
      <c r="FGB75" s="68"/>
      <c r="FGC75" s="68"/>
      <c r="FGD75" s="69"/>
      <c r="FGF75" s="64"/>
      <c r="FGG75" s="67"/>
      <c r="FGH75" s="67"/>
      <c r="FGI75" s="68"/>
      <c r="FGJ75" s="68"/>
      <c r="FGK75" s="68"/>
      <c r="FGL75" s="69"/>
      <c r="FGN75" s="64"/>
      <c r="FGO75" s="67"/>
      <c r="FGP75" s="67"/>
      <c r="FGQ75" s="68"/>
      <c r="FGR75" s="68"/>
      <c r="FGS75" s="68"/>
      <c r="FGT75" s="69"/>
      <c r="FGV75" s="64"/>
      <c r="FGW75" s="67"/>
      <c r="FGX75" s="67"/>
      <c r="FGY75" s="68"/>
      <c r="FGZ75" s="68"/>
      <c r="FHA75" s="68"/>
      <c r="FHB75" s="69"/>
      <c r="FHD75" s="64"/>
      <c r="FHE75" s="67"/>
      <c r="FHF75" s="67"/>
      <c r="FHG75" s="68"/>
      <c r="FHH75" s="68"/>
      <c r="FHI75" s="68"/>
      <c r="FHJ75" s="69"/>
      <c r="FHL75" s="64"/>
      <c r="FHM75" s="67"/>
      <c r="FHN75" s="67"/>
      <c r="FHO75" s="68"/>
      <c r="FHP75" s="68"/>
      <c r="FHQ75" s="68"/>
      <c r="FHR75" s="69"/>
      <c r="FHT75" s="64"/>
      <c r="FHU75" s="67"/>
      <c r="FHV75" s="67"/>
      <c r="FHW75" s="68"/>
      <c r="FHX75" s="68"/>
      <c r="FHY75" s="68"/>
      <c r="FHZ75" s="69"/>
      <c r="FIB75" s="64"/>
      <c r="FIC75" s="67"/>
      <c r="FID75" s="67"/>
      <c r="FIE75" s="68"/>
      <c r="FIF75" s="68"/>
      <c r="FIG75" s="68"/>
      <c r="FIH75" s="69"/>
      <c r="FIJ75" s="64"/>
      <c r="FIK75" s="67"/>
      <c r="FIL75" s="67"/>
      <c r="FIM75" s="68"/>
      <c r="FIN75" s="68"/>
      <c r="FIO75" s="68"/>
      <c r="FIP75" s="69"/>
      <c r="FIR75" s="64"/>
      <c r="FIS75" s="67"/>
      <c r="FIT75" s="67"/>
      <c r="FIU75" s="68"/>
      <c r="FIV75" s="68"/>
      <c r="FIW75" s="68"/>
      <c r="FIX75" s="69"/>
      <c r="FIZ75" s="64"/>
      <c r="FJA75" s="67"/>
      <c r="FJB75" s="67"/>
      <c r="FJC75" s="68"/>
      <c r="FJD75" s="68"/>
      <c r="FJE75" s="68"/>
      <c r="FJF75" s="69"/>
      <c r="FJH75" s="64"/>
      <c r="FJI75" s="67"/>
      <c r="FJJ75" s="67"/>
      <c r="FJK75" s="68"/>
      <c r="FJL75" s="68"/>
      <c r="FJM75" s="68"/>
      <c r="FJN75" s="69"/>
      <c r="FJP75" s="64"/>
      <c r="FJQ75" s="67"/>
      <c r="FJR75" s="67"/>
      <c r="FJS75" s="68"/>
      <c r="FJT75" s="68"/>
      <c r="FJU75" s="68"/>
      <c r="FJV75" s="69"/>
      <c r="FJX75" s="64"/>
      <c r="FJY75" s="67"/>
      <c r="FJZ75" s="67"/>
      <c r="FKA75" s="68"/>
      <c r="FKB75" s="68"/>
      <c r="FKC75" s="68"/>
      <c r="FKD75" s="69"/>
      <c r="FKF75" s="64"/>
      <c r="FKG75" s="67"/>
      <c r="FKH75" s="67"/>
      <c r="FKI75" s="68"/>
      <c r="FKJ75" s="68"/>
      <c r="FKK75" s="68"/>
      <c r="FKL75" s="69"/>
      <c r="FKN75" s="64"/>
      <c r="FKO75" s="67"/>
      <c r="FKP75" s="67"/>
      <c r="FKQ75" s="68"/>
      <c r="FKR75" s="68"/>
      <c r="FKS75" s="68"/>
      <c r="FKT75" s="69"/>
      <c r="FKV75" s="64"/>
      <c r="FKW75" s="67"/>
      <c r="FKX75" s="67"/>
      <c r="FKY75" s="68"/>
      <c r="FKZ75" s="68"/>
      <c r="FLA75" s="68"/>
      <c r="FLB75" s="69"/>
      <c r="FLD75" s="64"/>
      <c r="FLE75" s="67"/>
      <c r="FLF75" s="67"/>
      <c r="FLG75" s="68"/>
      <c r="FLH75" s="68"/>
      <c r="FLI75" s="68"/>
      <c r="FLJ75" s="69"/>
      <c r="FLL75" s="64"/>
      <c r="FLM75" s="67"/>
      <c r="FLN75" s="67"/>
      <c r="FLO75" s="68"/>
      <c r="FLP75" s="68"/>
      <c r="FLQ75" s="68"/>
      <c r="FLR75" s="69"/>
      <c r="FLT75" s="64"/>
      <c r="FLU75" s="67"/>
      <c r="FLV75" s="67"/>
      <c r="FLW75" s="68"/>
      <c r="FLX75" s="68"/>
      <c r="FLY75" s="68"/>
      <c r="FLZ75" s="69"/>
      <c r="FMB75" s="64"/>
      <c r="FMC75" s="67"/>
      <c r="FMD75" s="67"/>
      <c r="FME75" s="68"/>
      <c r="FMF75" s="68"/>
      <c r="FMG75" s="68"/>
      <c r="FMH75" s="69"/>
      <c r="FMJ75" s="64"/>
      <c r="FMK75" s="67"/>
      <c r="FML75" s="67"/>
      <c r="FMM75" s="68"/>
      <c r="FMN75" s="68"/>
      <c r="FMO75" s="68"/>
      <c r="FMP75" s="69"/>
      <c r="FMR75" s="64"/>
      <c r="FMS75" s="67"/>
      <c r="FMT75" s="67"/>
      <c r="FMU75" s="68"/>
      <c r="FMV75" s="68"/>
      <c r="FMW75" s="68"/>
      <c r="FMX75" s="69"/>
      <c r="FMZ75" s="64"/>
      <c r="FNA75" s="67"/>
      <c r="FNB75" s="67"/>
      <c r="FNC75" s="68"/>
      <c r="FND75" s="68"/>
      <c r="FNE75" s="68"/>
      <c r="FNF75" s="69"/>
      <c r="FNH75" s="64"/>
      <c r="FNI75" s="67"/>
      <c r="FNJ75" s="67"/>
      <c r="FNK75" s="68"/>
      <c r="FNL75" s="68"/>
      <c r="FNM75" s="68"/>
      <c r="FNN75" s="69"/>
      <c r="FNP75" s="64"/>
      <c r="FNQ75" s="67"/>
      <c r="FNR75" s="67"/>
      <c r="FNS75" s="68"/>
      <c r="FNT75" s="68"/>
      <c r="FNU75" s="68"/>
      <c r="FNV75" s="69"/>
      <c r="FNX75" s="64"/>
      <c r="FNY75" s="67"/>
      <c r="FNZ75" s="67"/>
      <c r="FOA75" s="68"/>
      <c r="FOB75" s="68"/>
      <c r="FOC75" s="68"/>
      <c r="FOD75" s="69"/>
      <c r="FOF75" s="64"/>
      <c r="FOG75" s="67"/>
      <c r="FOH75" s="67"/>
      <c r="FOI75" s="68"/>
      <c r="FOJ75" s="68"/>
      <c r="FOK75" s="68"/>
      <c r="FOL75" s="69"/>
      <c r="FON75" s="64"/>
      <c r="FOO75" s="67"/>
      <c r="FOP75" s="67"/>
      <c r="FOQ75" s="68"/>
      <c r="FOR75" s="68"/>
      <c r="FOS75" s="68"/>
      <c r="FOT75" s="69"/>
      <c r="FOV75" s="64"/>
      <c r="FOW75" s="67"/>
      <c r="FOX75" s="67"/>
      <c r="FOY75" s="68"/>
      <c r="FOZ75" s="68"/>
      <c r="FPA75" s="68"/>
      <c r="FPB75" s="69"/>
      <c r="FPD75" s="64"/>
      <c r="FPE75" s="67"/>
      <c r="FPF75" s="67"/>
      <c r="FPG75" s="68"/>
      <c r="FPH75" s="68"/>
      <c r="FPI75" s="68"/>
      <c r="FPJ75" s="69"/>
      <c r="FPL75" s="64"/>
      <c r="FPM75" s="67"/>
      <c r="FPN75" s="67"/>
      <c r="FPO75" s="68"/>
      <c r="FPP75" s="68"/>
      <c r="FPQ75" s="68"/>
      <c r="FPR75" s="69"/>
      <c r="FPT75" s="64"/>
      <c r="FPU75" s="67"/>
      <c r="FPV75" s="67"/>
      <c r="FPW75" s="68"/>
      <c r="FPX75" s="68"/>
      <c r="FPY75" s="68"/>
      <c r="FPZ75" s="69"/>
      <c r="FQB75" s="64"/>
      <c r="FQC75" s="67"/>
      <c r="FQD75" s="67"/>
      <c r="FQE75" s="68"/>
      <c r="FQF75" s="68"/>
      <c r="FQG75" s="68"/>
      <c r="FQH75" s="69"/>
      <c r="FQJ75" s="64"/>
      <c r="FQK75" s="67"/>
      <c r="FQL75" s="67"/>
      <c r="FQM75" s="68"/>
      <c r="FQN75" s="68"/>
      <c r="FQO75" s="68"/>
      <c r="FQP75" s="69"/>
      <c r="FQR75" s="64"/>
      <c r="FQS75" s="67"/>
      <c r="FQT75" s="67"/>
      <c r="FQU75" s="68"/>
      <c r="FQV75" s="68"/>
      <c r="FQW75" s="68"/>
      <c r="FQX75" s="69"/>
      <c r="FQZ75" s="64"/>
      <c r="FRA75" s="67"/>
      <c r="FRB75" s="67"/>
      <c r="FRC75" s="68"/>
      <c r="FRD75" s="68"/>
      <c r="FRE75" s="68"/>
      <c r="FRF75" s="69"/>
      <c r="FRH75" s="64"/>
      <c r="FRI75" s="67"/>
      <c r="FRJ75" s="67"/>
      <c r="FRK75" s="68"/>
      <c r="FRL75" s="68"/>
      <c r="FRM75" s="68"/>
      <c r="FRN75" s="69"/>
      <c r="FRP75" s="64"/>
      <c r="FRQ75" s="67"/>
      <c r="FRR75" s="67"/>
      <c r="FRS75" s="68"/>
      <c r="FRT75" s="68"/>
      <c r="FRU75" s="68"/>
      <c r="FRV75" s="69"/>
      <c r="FRX75" s="64"/>
      <c r="FRY75" s="67"/>
      <c r="FRZ75" s="67"/>
      <c r="FSA75" s="68"/>
      <c r="FSB75" s="68"/>
      <c r="FSC75" s="68"/>
      <c r="FSD75" s="69"/>
      <c r="FSF75" s="64"/>
      <c r="FSG75" s="67"/>
      <c r="FSH75" s="67"/>
      <c r="FSI75" s="68"/>
      <c r="FSJ75" s="68"/>
      <c r="FSK75" s="68"/>
      <c r="FSL75" s="69"/>
      <c r="FSN75" s="64"/>
      <c r="FSO75" s="67"/>
      <c r="FSP75" s="67"/>
      <c r="FSQ75" s="68"/>
      <c r="FSR75" s="68"/>
      <c r="FSS75" s="68"/>
      <c r="FST75" s="69"/>
      <c r="FSV75" s="64"/>
      <c r="FSW75" s="67"/>
      <c r="FSX75" s="67"/>
      <c r="FSY75" s="68"/>
      <c r="FSZ75" s="68"/>
      <c r="FTA75" s="68"/>
      <c r="FTB75" s="69"/>
      <c r="FTD75" s="64"/>
      <c r="FTE75" s="67"/>
      <c r="FTF75" s="67"/>
      <c r="FTG75" s="68"/>
      <c r="FTH75" s="68"/>
      <c r="FTI75" s="68"/>
      <c r="FTJ75" s="69"/>
      <c r="FTL75" s="64"/>
      <c r="FTM75" s="67"/>
      <c r="FTN75" s="67"/>
      <c r="FTO75" s="68"/>
      <c r="FTP75" s="68"/>
      <c r="FTQ75" s="68"/>
      <c r="FTR75" s="69"/>
      <c r="FTT75" s="64"/>
      <c r="FTU75" s="67"/>
      <c r="FTV75" s="67"/>
      <c r="FTW75" s="68"/>
      <c r="FTX75" s="68"/>
      <c r="FTY75" s="68"/>
      <c r="FTZ75" s="69"/>
      <c r="FUB75" s="64"/>
      <c r="FUC75" s="67"/>
      <c r="FUD75" s="67"/>
      <c r="FUE75" s="68"/>
      <c r="FUF75" s="68"/>
      <c r="FUG75" s="68"/>
      <c r="FUH75" s="69"/>
      <c r="FUJ75" s="64"/>
      <c r="FUK75" s="67"/>
      <c r="FUL75" s="67"/>
      <c r="FUM75" s="68"/>
      <c r="FUN75" s="68"/>
      <c r="FUO75" s="68"/>
      <c r="FUP75" s="69"/>
      <c r="FUR75" s="64"/>
      <c r="FUS75" s="67"/>
      <c r="FUT75" s="67"/>
      <c r="FUU75" s="68"/>
      <c r="FUV75" s="68"/>
      <c r="FUW75" s="68"/>
      <c r="FUX75" s="69"/>
      <c r="FUZ75" s="64"/>
      <c r="FVA75" s="67"/>
      <c r="FVB75" s="67"/>
      <c r="FVC75" s="68"/>
      <c r="FVD75" s="68"/>
      <c r="FVE75" s="68"/>
      <c r="FVF75" s="69"/>
      <c r="FVH75" s="64"/>
      <c r="FVI75" s="67"/>
      <c r="FVJ75" s="67"/>
      <c r="FVK75" s="68"/>
      <c r="FVL75" s="68"/>
      <c r="FVM75" s="68"/>
      <c r="FVN75" s="69"/>
      <c r="FVP75" s="64"/>
      <c r="FVQ75" s="67"/>
      <c r="FVR75" s="67"/>
      <c r="FVS75" s="68"/>
      <c r="FVT75" s="68"/>
      <c r="FVU75" s="68"/>
      <c r="FVV75" s="69"/>
      <c r="FVX75" s="64"/>
      <c r="FVY75" s="67"/>
      <c r="FVZ75" s="67"/>
      <c r="FWA75" s="68"/>
      <c r="FWB75" s="68"/>
      <c r="FWC75" s="68"/>
      <c r="FWD75" s="69"/>
      <c r="FWF75" s="64"/>
      <c r="FWG75" s="67"/>
      <c r="FWH75" s="67"/>
      <c r="FWI75" s="68"/>
      <c r="FWJ75" s="68"/>
      <c r="FWK75" s="68"/>
      <c r="FWL75" s="69"/>
      <c r="FWN75" s="64"/>
      <c r="FWO75" s="67"/>
      <c r="FWP75" s="67"/>
      <c r="FWQ75" s="68"/>
      <c r="FWR75" s="68"/>
      <c r="FWS75" s="68"/>
      <c r="FWT75" s="69"/>
      <c r="FWV75" s="64"/>
      <c r="FWW75" s="67"/>
      <c r="FWX75" s="67"/>
      <c r="FWY75" s="68"/>
      <c r="FWZ75" s="68"/>
      <c r="FXA75" s="68"/>
      <c r="FXB75" s="69"/>
      <c r="FXD75" s="64"/>
      <c r="FXE75" s="67"/>
      <c r="FXF75" s="67"/>
      <c r="FXG75" s="68"/>
      <c r="FXH75" s="68"/>
      <c r="FXI75" s="68"/>
      <c r="FXJ75" s="69"/>
      <c r="FXL75" s="64"/>
      <c r="FXM75" s="67"/>
      <c r="FXN75" s="67"/>
      <c r="FXO75" s="68"/>
      <c r="FXP75" s="68"/>
      <c r="FXQ75" s="68"/>
      <c r="FXR75" s="69"/>
      <c r="FXT75" s="64"/>
      <c r="FXU75" s="67"/>
      <c r="FXV75" s="67"/>
      <c r="FXW75" s="68"/>
      <c r="FXX75" s="68"/>
      <c r="FXY75" s="68"/>
      <c r="FXZ75" s="69"/>
      <c r="FYB75" s="64"/>
      <c r="FYC75" s="67"/>
      <c r="FYD75" s="67"/>
      <c r="FYE75" s="68"/>
      <c r="FYF75" s="68"/>
      <c r="FYG75" s="68"/>
      <c r="FYH75" s="69"/>
      <c r="FYJ75" s="64"/>
      <c r="FYK75" s="67"/>
      <c r="FYL75" s="67"/>
      <c r="FYM75" s="68"/>
      <c r="FYN75" s="68"/>
      <c r="FYO75" s="68"/>
      <c r="FYP75" s="69"/>
      <c r="FYR75" s="64"/>
      <c r="FYS75" s="67"/>
      <c r="FYT75" s="67"/>
      <c r="FYU75" s="68"/>
      <c r="FYV75" s="68"/>
      <c r="FYW75" s="68"/>
      <c r="FYX75" s="69"/>
      <c r="FYZ75" s="64"/>
      <c r="FZA75" s="67"/>
      <c r="FZB75" s="67"/>
      <c r="FZC75" s="68"/>
      <c r="FZD75" s="68"/>
      <c r="FZE75" s="68"/>
      <c r="FZF75" s="69"/>
      <c r="FZH75" s="64"/>
      <c r="FZI75" s="67"/>
      <c r="FZJ75" s="67"/>
      <c r="FZK75" s="68"/>
      <c r="FZL75" s="68"/>
      <c r="FZM75" s="68"/>
      <c r="FZN75" s="69"/>
      <c r="FZP75" s="64"/>
      <c r="FZQ75" s="67"/>
      <c r="FZR75" s="67"/>
      <c r="FZS75" s="68"/>
      <c r="FZT75" s="68"/>
      <c r="FZU75" s="68"/>
      <c r="FZV75" s="69"/>
      <c r="FZX75" s="64"/>
      <c r="FZY75" s="67"/>
      <c r="FZZ75" s="67"/>
      <c r="GAA75" s="68"/>
      <c r="GAB75" s="68"/>
      <c r="GAC75" s="68"/>
      <c r="GAD75" s="69"/>
      <c r="GAF75" s="64"/>
      <c r="GAG75" s="67"/>
      <c r="GAH75" s="67"/>
      <c r="GAI75" s="68"/>
      <c r="GAJ75" s="68"/>
      <c r="GAK75" s="68"/>
      <c r="GAL75" s="69"/>
      <c r="GAN75" s="64"/>
      <c r="GAO75" s="67"/>
      <c r="GAP75" s="67"/>
      <c r="GAQ75" s="68"/>
      <c r="GAR75" s="68"/>
      <c r="GAS75" s="68"/>
      <c r="GAT75" s="69"/>
      <c r="GAV75" s="64"/>
      <c r="GAW75" s="67"/>
      <c r="GAX75" s="67"/>
      <c r="GAY75" s="68"/>
      <c r="GAZ75" s="68"/>
      <c r="GBA75" s="68"/>
      <c r="GBB75" s="69"/>
      <c r="GBD75" s="64"/>
      <c r="GBE75" s="67"/>
      <c r="GBF75" s="67"/>
      <c r="GBG75" s="68"/>
      <c r="GBH75" s="68"/>
      <c r="GBI75" s="68"/>
      <c r="GBJ75" s="69"/>
      <c r="GBL75" s="64"/>
      <c r="GBM75" s="67"/>
      <c r="GBN75" s="67"/>
      <c r="GBO75" s="68"/>
      <c r="GBP75" s="68"/>
      <c r="GBQ75" s="68"/>
      <c r="GBR75" s="69"/>
      <c r="GBT75" s="64"/>
      <c r="GBU75" s="67"/>
      <c r="GBV75" s="67"/>
      <c r="GBW75" s="68"/>
      <c r="GBX75" s="68"/>
      <c r="GBY75" s="68"/>
      <c r="GBZ75" s="69"/>
      <c r="GCB75" s="64"/>
      <c r="GCC75" s="67"/>
      <c r="GCD75" s="67"/>
      <c r="GCE75" s="68"/>
      <c r="GCF75" s="68"/>
      <c r="GCG75" s="68"/>
      <c r="GCH75" s="69"/>
      <c r="GCJ75" s="64"/>
      <c r="GCK75" s="67"/>
      <c r="GCL75" s="67"/>
      <c r="GCM75" s="68"/>
      <c r="GCN75" s="68"/>
      <c r="GCO75" s="68"/>
      <c r="GCP75" s="69"/>
      <c r="GCR75" s="64"/>
      <c r="GCS75" s="67"/>
      <c r="GCT75" s="67"/>
      <c r="GCU75" s="68"/>
      <c r="GCV75" s="68"/>
      <c r="GCW75" s="68"/>
      <c r="GCX75" s="69"/>
      <c r="GCZ75" s="64"/>
      <c r="GDA75" s="67"/>
      <c r="GDB75" s="67"/>
      <c r="GDC75" s="68"/>
      <c r="GDD75" s="68"/>
      <c r="GDE75" s="68"/>
      <c r="GDF75" s="69"/>
      <c r="GDH75" s="64"/>
      <c r="GDI75" s="67"/>
      <c r="GDJ75" s="67"/>
      <c r="GDK75" s="68"/>
      <c r="GDL75" s="68"/>
      <c r="GDM75" s="68"/>
      <c r="GDN75" s="69"/>
      <c r="GDP75" s="64"/>
      <c r="GDQ75" s="67"/>
      <c r="GDR75" s="67"/>
      <c r="GDS75" s="68"/>
      <c r="GDT75" s="68"/>
      <c r="GDU75" s="68"/>
      <c r="GDV75" s="69"/>
      <c r="GDX75" s="64"/>
      <c r="GDY75" s="67"/>
      <c r="GDZ75" s="67"/>
      <c r="GEA75" s="68"/>
      <c r="GEB75" s="68"/>
      <c r="GEC75" s="68"/>
      <c r="GED75" s="69"/>
      <c r="GEF75" s="64"/>
      <c r="GEG75" s="67"/>
      <c r="GEH75" s="67"/>
      <c r="GEI75" s="68"/>
      <c r="GEJ75" s="68"/>
      <c r="GEK75" s="68"/>
      <c r="GEL75" s="69"/>
      <c r="GEN75" s="64"/>
      <c r="GEO75" s="67"/>
      <c r="GEP75" s="67"/>
      <c r="GEQ75" s="68"/>
      <c r="GER75" s="68"/>
      <c r="GES75" s="68"/>
      <c r="GET75" s="69"/>
      <c r="GEV75" s="64"/>
      <c r="GEW75" s="67"/>
      <c r="GEX75" s="67"/>
      <c r="GEY75" s="68"/>
      <c r="GEZ75" s="68"/>
      <c r="GFA75" s="68"/>
      <c r="GFB75" s="69"/>
      <c r="GFD75" s="64"/>
      <c r="GFE75" s="67"/>
      <c r="GFF75" s="67"/>
      <c r="GFG75" s="68"/>
      <c r="GFH75" s="68"/>
      <c r="GFI75" s="68"/>
      <c r="GFJ75" s="69"/>
      <c r="GFL75" s="64"/>
      <c r="GFM75" s="67"/>
      <c r="GFN75" s="67"/>
      <c r="GFO75" s="68"/>
      <c r="GFP75" s="68"/>
      <c r="GFQ75" s="68"/>
      <c r="GFR75" s="69"/>
      <c r="GFT75" s="64"/>
      <c r="GFU75" s="67"/>
      <c r="GFV75" s="67"/>
      <c r="GFW75" s="68"/>
      <c r="GFX75" s="68"/>
      <c r="GFY75" s="68"/>
      <c r="GFZ75" s="69"/>
      <c r="GGB75" s="64"/>
      <c r="GGC75" s="67"/>
      <c r="GGD75" s="67"/>
      <c r="GGE75" s="68"/>
      <c r="GGF75" s="68"/>
      <c r="GGG75" s="68"/>
      <c r="GGH75" s="69"/>
      <c r="GGJ75" s="64"/>
      <c r="GGK75" s="67"/>
      <c r="GGL75" s="67"/>
      <c r="GGM75" s="68"/>
      <c r="GGN75" s="68"/>
      <c r="GGO75" s="68"/>
      <c r="GGP75" s="69"/>
      <c r="GGR75" s="64"/>
      <c r="GGS75" s="67"/>
      <c r="GGT75" s="67"/>
      <c r="GGU75" s="68"/>
      <c r="GGV75" s="68"/>
      <c r="GGW75" s="68"/>
      <c r="GGX75" s="69"/>
      <c r="GGZ75" s="64"/>
      <c r="GHA75" s="67"/>
      <c r="GHB75" s="67"/>
      <c r="GHC75" s="68"/>
      <c r="GHD75" s="68"/>
      <c r="GHE75" s="68"/>
      <c r="GHF75" s="69"/>
      <c r="GHH75" s="64"/>
      <c r="GHI75" s="67"/>
      <c r="GHJ75" s="67"/>
      <c r="GHK75" s="68"/>
      <c r="GHL75" s="68"/>
      <c r="GHM75" s="68"/>
      <c r="GHN75" s="69"/>
      <c r="GHP75" s="64"/>
      <c r="GHQ75" s="67"/>
      <c r="GHR75" s="67"/>
      <c r="GHS75" s="68"/>
      <c r="GHT75" s="68"/>
      <c r="GHU75" s="68"/>
      <c r="GHV75" s="69"/>
      <c r="GHX75" s="64"/>
      <c r="GHY75" s="67"/>
      <c r="GHZ75" s="67"/>
      <c r="GIA75" s="68"/>
      <c r="GIB75" s="68"/>
      <c r="GIC75" s="68"/>
      <c r="GID75" s="69"/>
      <c r="GIF75" s="64"/>
      <c r="GIG75" s="67"/>
      <c r="GIH75" s="67"/>
      <c r="GII75" s="68"/>
      <c r="GIJ75" s="68"/>
      <c r="GIK75" s="68"/>
      <c r="GIL75" s="69"/>
      <c r="GIN75" s="64"/>
      <c r="GIO75" s="67"/>
      <c r="GIP75" s="67"/>
      <c r="GIQ75" s="68"/>
      <c r="GIR75" s="68"/>
      <c r="GIS75" s="68"/>
      <c r="GIT75" s="69"/>
      <c r="GIV75" s="64"/>
      <c r="GIW75" s="67"/>
      <c r="GIX75" s="67"/>
      <c r="GIY75" s="68"/>
      <c r="GIZ75" s="68"/>
      <c r="GJA75" s="68"/>
      <c r="GJB75" s="69"/>
      <c r="GJD75" s="64"/>
      <c r="GJE75" s="67"/>
      <c r="GJF75" s="67"/>
      <c r="GJG75" s="68"/>
      <c r="GJH75" s="68"/>
      <c r="GJI75" s="68"/>
      <c r="GJJ75" s="69"/>
      <c r="GJL75" s="64"/>
      <c r="GJM75" s="67"/>
      <c r="GJN75" s="67"/>
      <c r="GJO75" s="68"/>
      <c r="GJP75" s="68"/>
      <c r="GJQ75" s="68"/>
      <c r="GJR75" s="69"/>
      <c r="GJT75" s="64"/>
      <c r="GJU75" s="67"/>
      <c r="GJV75" s="67"/>
      <c r="GJW75" s="68"/>
      <c r="GJX75" s="68"/>
      <c r="GJY75" s="68"/>
      <c r="GJZ75" s="69"/>
      <c r="GKB75" s="64"/>
      <c r="GKC75" s="67"/>
      <c r="GKD75" s="67"/>
      <c r="GKE75" s="68"/>
      <c r="GKF75" s="68"/>
      <c r="GKG75" s="68"/>
      <c r="GKH75" s="69"/>
      <c r="GKJ75" s="64"/>
      <c r="GKK75" s="67"/>
      <c r="GKL75" s="67"/>
      <c r="GKM75" s="68"/>
      <c r="GKN75" s="68"/>
      <c r="GKO75" s="68"/>
      <c r="GKP75" s="69"/>
      <c r="GKR75" s="64"/>
      <c r="GKS75" s="67"/>
      <c r="GKT75" s="67"/>
      <c r="GKU75" s="68"/>
      <c r="GKV75" s="68"/>
      <c r="GKW75" s="68"/>
      <c r="GKX75" s="69"/>
      <c r="GKZ75" s="64"/>
      <c r="GLA75" s="67"/>
      <c r="GLB75" s="67"/>
      <c r="GLC75" s="68"/>
      <c r="GLD75" s="68"/>
      <c r="GLE75" s="68"/>
      <c r="GLF75" s="69"/>
      <c r="GLH75" s="64"/>
      <c r="GLI75" s="67"/>
      <c r="GLJ75" s="67"/>
      <c r="GLK75" s="68"/>
      <c r="GLL75" s="68"/>
      <c r="GLM75" s="68"/>
      <c r="GLN75" s="69"/>
      <c r="GLP75" s="64"/>
      <c r="GLQ75" s="67"/>
      <c r="GLR75" s="67"/>
      <c r="GLS75" s="68"/>
      <c r="GLT75" s="68"/>
      <c r="GLU75" s="68"/>
      <c r="GLV75" s="69"/>
      <c r="GLX75" s="64"/>
      <c r="GLY75" s="67"/>
      <c r="GLZ75" s="67"/>
      <c r="GMA75" s="68"/>
      <c r="GMB75" s="68"/>
      <c r="GMC75" s="68"/>
      <c r="GMD75" s="69"/>
      <c r="GMF75" s="64"/>
      <c r="GMG75" s="67"/>
      <c r="GMH75" s="67"/>
      <c r="GMI75" s="68"/>
      <c r="GMJ75" s="68"/>
      <c r="GMK75" s="68"/>
      <c r="GML75" s="69"/>
      <c r="GMN75" s="64"/>
      <c r="GMO75" s="67"/>
      <c r="GMP75" s="67"/>
      <c r="GMQ75" s="68"/>
      <c r="GMR75" s="68"/>
      <c r="GMS75" s="68"/>
      <c r="GMT75" s="69"/>
      <c r="GMV75" s="64"/>
      <c r="GMW75" s="67"/>
      <c r="GMX75" s="67"/>
      <c r="GMY75" s="68"/>
      <c r="GMZ75" s="68"/>
      <c r="GNA75" s="68"/>
      <c r="GNB75" s="69"/>
      <c r="GND75" s="64"/>
      <c r="GNE75" s="67"/>
      <c r="GNF75" s="67"/>
      <c r="GNG75" s="68"/>
      <c r="GNH75" s="68"/>
      <c r="GNI75" s="68"/>
      <c r="GNJ75" s="69"/>
      <c r="GNL75" s="64"/>
      <c r="GNM75" s="67"/>
      <c r="GNN75" s="67"/>
      <c r="GNO75" s="68"/>
      <c r="GNP75" s="68"/>
      <c r="GNQ75" s="68"/>
      <c r="GNR75" s="69"/>
      <c r="GNT75" s="64"/>
      <c r="GNU75" s="67"/>
      <c r="GNV75" s="67"/>
      <c r="GNW75" s="68"/>
      <c r="GNX75" s="68"/>
      <c r="GNY75" s="68"/>
      <c r="GNZ75" s="69"/>
      <c r="GOB75" s="64"/>
      <c r="GOC75" s="67"/>
      <c r="GOD75" s="67"/>
      <c r="GOE75" s="68"/>
      <c r="GOF75" s="68"/>
      <c r="GOG75" s="68"/>
      <c r="GOH75" s="69"/>
      <c r="GOJ75" s="64"/>
      <c r="GOK75" s="67"/>
      <c r="GOL75" s="67"/>
      <c r="GOM75" s="68"/>
      <c r="GON75" s="68"/>
      <c r="GOO75" s="68"/>
      <c r="GOP75" s="69"/>
      <c r="GOR75" s="64"/>
      <c r="GOS75" s="67"/>
      <c r="GOT75" s="67"/>
      <c r="GOU75" s="68"/>
      <c r="GOV75" s="68"/>
      <c r="GOW75" s="68"/>
      <c r="GOX75" s="69"/>
      <c r="GOZ75" s="64"/>
      <c r="GPA75" s="67"/>
      <c r="GPB75" s="67"/>
      <c r="GPC75" s="68"/>
      <c r="GPD75" s="68"/>
      <c r="GPE75" s="68"/>
      <c r="GPF75" s="69"/>
      <c r="GPH75" s="64"/>
      <c r="GPI75" s="67"/>
      <c r="GPJ75" s="67"/>
      <c r="GPK75" s="68"/>
      <c r="GPL75" s="68"/>
      <c r="GPM75" s="68"/>
      <c r="GPN75" s="69"/>
      <c r="GPP75" s="64"/>
      <c r="GPQ75" s="67"/>
      <c r="GPR75" s="67"/>
      <c r="GPS75" s="68"/>
      <c r="GPT75" s="68"/>
      <c r="GPU75" s="68"/>
      <c r="GPV75" s="69"/>
      <c r="GPX75" s="64"/>
      <c r="GPY75" s="67"/>
      <c r="GPZ75" s="67"/>
      <c r="GQA75" s="68"/>
      <c r="GQB75" s="68"/>
      <c r="GQC75" s="68"/>
      <c r="GQD75" s="69"/>
      <c r="GQF75" s="64"/>
      <c r="GQG75" s="67"/>
      <c r="GQH75" s="67"/>
      <c r="GQI75" s="68"/>
      <c r="GQJ75" s="68"/>
      <c r="GQK75" s="68"/>
      <c r="GQL75" s="69"/>
      <c r="GQN75" s="64"/>
      <c r="GQO75" s="67"/>
      <c r="GQP75" s="67"/>
      <c r="GQQ75" s="68"/>
      <c r="GQR75" s="68"/>
      <c r="GQS75" s="68"/>
      <c r="GQT75" s="69"/>
      <c r="GQV75" s="64"/>
      <c r="GQW75" s="67"/>
      <c r="GQX75" s="67"/>
      <c r="GQY75" s="68"/>
      <c r="GQZ75" s="68"/>
      <c r="GRA75" s="68"/>
      <c r="GRB75" s="69"/>
      <c r="GRD75" s="64"/>
      <c r="GRE75" s="67"/>
      <c r="GRF75" s="67"/>
      <c r="GRG75" s="68"/>
      <c r="GRH75" s="68"/>
      <c r="GRI75" s="68"/>
      <c r="GRJ75" s="69"/>
      <c r="GRL75" s="64"/>
      <c r="GRM75" s="67"/>
      <c r="GRN75" s="67"/>
      <c r="GRO75" s="68"/>
      <c r="GRP75" s="68"/>
      <c r="GRQ75" s="68"/>
      <c r="GRR75" s="69"/>
      <c r="GRT75" s="64"/>
      <c r="GRU75" s="67"/>
      <c r="GRV75" s="67"/>
      <c r="GRW75" s="68"/>
      <c r="GRX75" s="68"/>
      <c r="GRY75" s="68"/>
      <c r="GRZ75" s="69"/>
      <c r="GSB75" s="64"/>
      <c r="GSC75" s="67"/>
      <c r="GSD75" s="67"/>
      <c r="GSE75" s="68"/>
      <c r="GSF75" s="68"/>
      <c r="GSG75" s="68"/>
      <c r="GSH75" s="69"/>
      <c r="GSJ75" s="64"/>
      <c r="GSK75" s="67"/>
      <c r="GSL75" s="67"/>
      <c r="GSM75" s="68"/>
      <c r="GSN75" s="68"/>
      <c r="GSO75" s="68"/>
      <c r="GSP75" s="69"/>
      <c r="GSR75" s="64"/>
      <c r="GSS75" s="67"/>
      <c r="GST75" s="67"/>
      <c r="GSU75" s="68"/>
      <c r="GSV75" s="68"/>
      <c r="GSW75" s="68"/>
      <c r="GSX75" s="69"/>
      <c r="GSZ75" s="64"/>
      <c r="GTA75" s="67"/>
      <c r="GTB75" s="67"/>
      <c r="GTC75" s="68"/>
      <c r="GTD75" s="68"/>
      <c r="GTE75" s="68"/>
      <c r="GTF75" s="69"/>
      <c r="GTH75" s="64"/>
      <c r="GTI75" s="67"/>
      <c r="GTJ75" s="67"/>
      <c r="GTK75" s="68"/>
      <c r="GTL75" s="68"/>
      <c r="GTM75" s="68"/>
      <c r="GTN75" s="69"/>
      <c r="GTP75" s="64"/>
      <c r="GTQ75" s="67"/>
      <c r="GTR75" s="67"/>
      <c r="GTS75" s="68"/>
      <c r="GTT75" s="68"/>
      <c r="GTU75" s="68"/>
      <c r="GTV75" s="69"/>
      <c r="GTX75" s="64"/>
      <c r="GTY75" s="67"/>
      <c r="GTZ75" s="67"/>
      <c r="GUA75" s="68"/>
      <c r="GUB75" s="68"/>
      <c r="GUC75" s="68"/>
      <c r="GUD75" s="69"/>
      <c r="GUF75" s="64"/>
      <c r="GUG75" s="67"/>
      <c r="GUH75" s="67"/>
      <c r="GUI75" s="68"/>
      <c r="GUJ75" s="68"/>
      <c r="GUK75" s="68"/>
      <c r="GUL75" s="69"/>
      <c r="GUN75" s="64"/>
      <c r="GUO75" s="67"/>
      <c r="GUP75" s="67"/>
      <c r="GUQ75" s="68"/>
      <c r="GUR75" s="68"/>
      <c r="GUS75" s="68"/>
      <c r="GUT75" s="69"/>
      <c r="GUV75" s="64"/>
      <c r="GUW75" s="67"/>
      <c r="GUX75" s="67"/>
      <c r="GUY75" s="68"/>
      <c r="GUZ75" s="68"/>
      <c r="GVA75" s="68"/>
      <c r="GVB75" s="69"/>
      <c r="GVD75" s="64"/>
      <c r="GVE75" s="67"/>
      <c r="GVF75" s="67"/>
      <c r="GVG75" s="68"/>
      <c r="GVH75" s="68"/>
      <c r="GVI75" s="68"/>
      <c r="GVJ75" s="69"/>
      <c r="GVL75" s="64"/>
      <c r="GVM75" s="67"/>
      <c r="GVN75" s="67"/>
      <c r="GVO75" s="68"/>
      <c r="GVP75" s="68"/>
      <c r="GVQ75" s="68"/>
      <c r="GVR75" s="69"/>
      <c r="GVT75" s="64"/>
      <c r="GVU75" s="67"/>
      <c r="GVV75" s="67"/>
      <c r="GVW75" s="68"/>
      <c r="GVX75" s="68"/>
      <c r="GVY75" s="68"/>
      <c r="GVZ75" s="69"/>
      <c r="GWB75" s="64"/>
      <c r="GWC75" s="67"/>
      <c r="GWD75" s="67"/>
      <c r="GWE75" s="68"/>
      <c r="GWF75" s="68"/>
      <c r="GWG75" s="68"/>
      <c r="GWH75" s="69"/>
      <c r="GWJ75" s="64"/>
      <c r="GWK75" s="67"/>
      <c r="GWL75" s="67"/>
      <c r="GWM75" s="68"/>
      <c r="GWN75" s="68"/>
      <c r="GWO75" s="68"/>
      <c r="GWP75" s="69"/>
      <c r="GWR75" s="64"/>
      <c r="GWS75" s="67"/>
      <c r="GWT75" s="67"/>
      <c r="GWU75" s="68"/>
      <c r="GWV75" s="68"/>
      <c r="GWW75" s="68"/>
      <c r="GWX75" s="69"/>
      <c r="GWZ75" s="64"/>
      <c r="GXA75" s="67"/>
      <c r="GXB75" s="67"/>
      <c r="GXC75" s="68"/>
      <c r="GXD75" s="68"/>
      <c r="GXE75" s="68"/>
      <c r="GXF75" s="69"/>
      <c r="GXH75" s="64"/>
      <c r="GXI75" s="67"/>
      <c r="GXJ75" s="67"/>
      <c r="GXK75" s="68"/>
      <c r="GXL75" s="68"/>
      <c r="GXM75" s="68"/>
      <c r="GXN75" s="69"/>
      <c r="GXP75" s="64"/>
      <c r="GXQ75" s="67"/>
      <c r="GXR75" s="67"/>
      <c r="GXS75" s="68"/>
      <c r="GXT75" s="68"/>
      <c r="GXU75" s="68"/>
      <c r="GXV75" s="69"/>
      <c r="GXX75" s="64"/>
      <c r="GXY75" s="67"/>
      <c r="GXZ75" s="67"/>
      <c r="GYA75" s="68"/>
      <c r="GYB75" s="68"/>
      <c r="GYC75" s="68"/>
      <c r="GYD75" s="69"/>
      <c r="GYF75" s="64"/>
      <c r="GYG75" s="67"/>
      <c r="GYH75" s="67"/>
      <c r="GYI75" s="68"/>
      <c r="GYJ75" s="68"/>
      <c r="GYK75" s="68"/>
      <c r="GYL75" s="69"/>
      <c r="GYN75" s="64"/>
      <c r="GYO75" s="67"/>
      <c r="GYP75" s="67"/>
      <c r="GYQ75" s="68"/>
      <c r="GYR75" s="68"/>
      <c r="GYS75" s="68"/>
      <c r="GYT75" s="69"/>
      <c r="GYV75" s="64"/>
      <c r="GYW75" s="67"/>
      <c r="GYX75" s="67"/>
      <c r="GYY75" s="68"/>
      <c r="GYZ75" s="68"/>
      <c r="GZA75" s="68"/>
      <c r="GZB75" s="69"/>
      <c r="GZD75" s="64"/>
      <c r="GZE75" s="67"/>
      <c r="GZF75" s="67"/>
      <c r="GZG75" s="68"/>
      <c r="GZH75" s="68"/>
      <c r="GZI75" s="68"/>
      <c r="GZJ75" s="69"/>
      <c r="GZL75" s="64"/>
      <c r="GZM75" s="67"/>
      <c r="GZN75" s="67"/>
      <c r="GZO75" s="68"/>
      <c r="GZP75" s="68"/>
      <c r="GZQ75" s="68"/>
      <c r="GZR75" s="69"/>
      <c r="GZT75" s="64"/>
      <c r="GZU75" s="67"/>
      <c r="GZV75" s="67"/>
      <c r="GZW75" s="68"/>
      <c r="GZX75" s="68"/>
      <c r="GZY75" s="68"/>
      <c r="GZZ75" s="69"/>
      <c r="HAB75" s="64"/>
      <c r="HAC75" s="67"/>
      <c r="HAD75" s="67"/>
      <c r="HAE75" s="68"/>
      <c r="HAF75" s="68"/>
      <c r="HAG75" s="68"/>
      <c r="HAH75" s="69"/>
      <c r="HAJ75" s="64"/>
      <c r="HAK75" s="67"/>
      <c r="HAL75" s="67"/>
      <c r="HAM75" s="68"/>
      <c r="HAN75" s="68"/>
      <c r="HAO75" s="68"/>
      <c r="HAP75" s="69"/>
      <c r="HAR75" s="64"/>
      <c r="HAS75" s="67"/>
      <c r="HAT75" s="67"/>
      <c r="HAU75" s="68"/>
      <c r="HAV75" s="68"/>
      <c r="HAW75" s="68"/>
      <c r="HAX75" s="69"/>
      <c r="HAZ75" s="64"/>
      <c r="HBA75" s="67"/>
      <c r="HBB75" s="67"/>
      <c r="HBC75" s="68"/>
      <c r="HBD75" s="68"/>
      <c r="HBE75" s="68"/>
      <c r="HBF75" s="69"/>
      <c r="HBH75" s="64"/>
      <c r="HBI75" s="67"/>
      <c r="HBJ75" s="67"/>
      <c r="HBK75" s="68"/>
      <c r="HBL75" s="68"/>
      <c r="HBM75" s="68"/>
      <c r="HBN75" s="69"/>
      <c r="HBP75" s="64"/>
      <c r="HBQ75" s="67"/>
      <c r="HBR75" s="67"/>
      <c r="HBS75" s="68"/>
      <c r="HBT75" s="68"/>
      <c r="HBU75" s="68"/>
      <c r="HBV75" s="69"/>
      <c r="HBX75" s="64"/>
      <c r="HBY75" s="67"/>
      <c r="HBZ75" s="67"/>
      <c r="HCA75" s="68"/>
      <c r="HCB75" s="68"/>
      <c r="HCC75" s="68"/>
      <c r="HCD75" s="69"/>
      <c r="HCF75" s="64"/>
      <c r="HCG75" s="67"/>
      <c r="HCH75" s="67"/>
      <c r="HCI75" s="68"/>
      <c r="HCJ75" s="68"/>
      <c r="HCK75" s="68"/>
      <c r="HCL75" s="69"/>
      <c r="HCN75" s="64"/>
      <c r="HCO75" s="67"/>
      <c r="HCP75" s="67"/>
      <c r="HCQ75" s="68"/>
      <c r="HCR75" s="68"/>
      <c r="HCS75" s="68"/>
      <c r="HCT75" s="69"/>
      <c r="HCV75" s="64"/>
      <c r="HCW75" s="67"/>
      <c r="HCX75" s="67"/>
      <c r="HCY75" s="68"/>
      <c r="HCZ75" s="68"/>
      <c r="HDA75" s="68"/>
      <c r="HDB75" s="69"/>
      <c r="HDD75" s="64"/>
      <c r="HDE75" s="67"/>
      <c r="HDF75" s="67"/>
      <c r="HDG75" s="68"/>
      <c r="HDH75" s="68"/>
      <c r="HDI75" s="68"/>
      <c r="HDJ75" s="69"/>
      <c r="HDL75" s="64"/>
      <c r="HDM75" s="67"/>
      <c r="HDN75" s="67"/>
      <c r="HDO75" s="68"/>
      <c r="HDP75" s="68"/>
      <c r="HDQ75" s="68"/>
      <c r="HDR75" s="69"/>
      <c r="HDT75" s="64"/>
      <c r="HDU75" s="67"/>
      <c r="HDV75" s="67"/>
      <c r="HDW75" s="68"/>
      <c r="HDX75" s="68"/>
      <c r="HDY75" s="68"/>
      <c r="HDZ75" s="69"/>
      <c r="HEB75" s="64"/>
      <c r="HEC75" s="67"/>
      <c r="HED75" s="67"/>
      <c r="HEE75" s="68"/>
      <c r="HEF75" s="68"/>
      <c r="HEG75" s="68"/>
      <c r="HEH75" s="69"/>
      <c r="HEJ75" s="64"/>
      <c r="HEK75" s="67"/>
      <c r="HEL75" s="67"/>
      <c r="HEM75" s="68"/>
      <c r="HEN75" s="68"/>
      <c r="HEO75" s="68"/>
      <c r="HEP75" s="69"/>
      <c r="HER75" s="64"/>
      <c r="HES75" s="67"/>
      <c r="HET75" s="67"/>
      <c r="HEU75" s="68"/>
      <c r="HEV75" s="68"/>
      <c r="HEW75" s="68"/>
      <c r="HEX75" s="69"/>
      <c r="HEZ75" s="64"/>
      <c r="HFA75" s="67"/>
      <c r="HFB75" s="67"/>
      <c r="HFC75" s="68"/>
      <c r="HFD75" s="68"/>
      <c r="HFE75" s="68"/>
      <c r="HFF75" s="69"/>
      <c r="HFH75" s="64"/>
      <c r="HFI75" s="67"/>
      <c r="HFJ75" s="67"/>
      <c r="HFK75" s="68"/>
      <c r="HFL75" s="68"/>
      <c r="HFM75" s="68"/>
      <c r="HFN75" s="69"/>
      <c r="HFP75" s="64"/>
      <c r="HFQ75" s="67"/>
      <c r="HFR75" s="67"/>
      <c r="HFS75" s="68"/>
      <c r="HFT75" s="68"/>
      <c r="HFU75" s="68"/>
      <c r="HFV75" s="69"/>
      <c r="HFX75" s="64"/>
      <c r="HFY75" s="67"/>
      <c r="HFZ75" s="67"/>
      <c r="HGA75" s="68"/>
      <c r="HGB75" s="68"/>
      <c r="HGC75" s="68"/>
      <c r="HGD75" s="69"/>
      <c r="HGF75" s="64"/>
      <c r="HGG75" s="67"/>
      <c r="HGH75" s="67"/>
      <c r="HGI75" s="68"/>
      <c r="HGJ75" s="68"/>
      <c r="HGK75" s="68"/>
      <c r="HGL75" s="69"/>
      <c r="HGN75" s="64"/>
      <c r="HGO75" s="67"/>
      <c r="HGP75" s="67"/>
      <c r="HGQ75" s="68"/>
      <c r="HGR75" s="68"/>
      <c r="HGS75" s="68"/>
      <c r="HGT75" s="69"/>
      <c r="HGV75" s="64"/>
      <c r="HGW75" s="67"/>
      <c r="HGX75" s="67"/>
      <c r="HGY75" s="68"/>
      <c r="HGZ75" s="68"/>
      <c r="HHA75" s="68"/>
      <c r="HHB75" s="69"/>
      <c r="HHD75" s="64"/>
      <c r="HHE75" s="67"/>
      <c r="HHF75" s="67"/>
      <c r="HHG75" s="68"/>
      <c r="HHH75" s="68"/>
      <c r="HHI75" s="68"/>
      <c r="HHJ75" s="69"/>
      <c r="HHL75" s="64"/>
      <c r="HHM75" s="67"/>
      <c r="HHN75" s="67"/>
      <c r="HHO75" s="68"/>
      <c r="HHP75" s="68"/>
      <c r="HHQ75" s="68"/>
      <c r="HHR75" s="69"/>
      <c r="HHT75" s="64"/>
      <c r="HHU75" s="67"/>
      <c r="HHV75" s="67"/>
      <c r="HHW75" s="68"/>
      <c r="HHX75" s="68"/>
      <c r="HHY75" s="68"/>
      <c r="HHZ75" s="69"/>
      <c r="HIB75" s="64"/>
      <c r="HIC75" s="67"/>
      <c r="HID75" s="67"/>
      <c r="HIE75" s="68"/>
      <c r="HIF75" s="68"/>
      <c r="HIG75" s="68"/>
      <c r="HIH75" s="69"/>
      <c r="HIJ75" s="64"/>
      <c r="HIK75" s="67"/>
      <c r="HIL75" s="67"/>
      <c r="HIM75" s="68"/>
      <c r="HIN75" s="68"/>
      <c r="HIO75" s="68"/>
      <c r="HIP75" s="69"/>
      <c r="HIR75" s="64"/>
      <c r="HIS75" s="67"/>
      <c r="HIT75" s="67"/>
      <c r="HIU75" s="68"/>
      <c r="HIV75" s="68"/>
      <c r="HIW75" s="68"/>
      <c r="HIX75" s="69"/>
      <c r="HIZ75" s="64"/>
      <c r="HJA75" s="67"/>
      <c r="HJB75" s="67"/>
      <c r="HJC75" s="68"/>
      <c r="HJD75" s="68"/>
      <c r="HJE75" s="68"/>
      <c r="HJF75" s="69"/>
      <c r="HJH75" s="64"/>
      <c r="HJI75" s="67"/>
      <c r="HJJ75" s="67"/>
      <c r="HJK75" s="68"/>
      <c r="HJL75" s="68"/>
      <c r="HJM75" s="68"/>
      <c r="HJN75" s="69"/>
      <c r="HJP75" s="64"/>
      <c r="HJQ75" s="67"/>
      <c r="HJR75" s="67"/>
      <c r="HJS75" s="68"/>
      <c r="HJT75" s="68"/>
      <c r="HJU75" s="68"/>
      <c r="HJV75" s="69"/>
      <c r="HJX75" s="64"/>
      <c r="HJY75" s="67"/>
      <c r="HJZ75" s="67"/>
      <c r="HKA75" s="68"/>
      <c r="HKB75" s="68"/>
      <c r="HKC75" s="68"/>
      <c r="HKD75" s="69"/>
      <c r="HKF75" s="64"/>
      <c r="HKG75" s="67"/>
      <c r="HKH75" s="67"/>
      <c r="HKI75" s="68"/>
      <c r="HKJ75" s="68"/>
      <c r="HKK75" s="68"/>
      <c r="HKL75" s="69"/>
      <c r="HKN75" s="64"/>
      <c r="HKO75" s="67"/>
      <c r="HKP75" s="67"/>
      <c r="HKQ75" s="68"/>
      <c r="HKR75" s="68"/>
      <c r="HKS75" s="68"/>
      <c r="HKT75" s="69"/>
      <c r="HKV75" s="64"/>
      <c r="HKW75" s="67"/>
      <c r="HKX75" s="67"/>
      <c r="HKY75" s="68"/>
      <c r="HKZ75" s="68"/>
      <c r="HLA75" s="68"/>
      <c r="HLB75" s="69"/>
      <c r="HLD75" s="64"/>
      <c r="HLE75" s="67"/>
      <c r="HLF75" s="67"/>
      <c r="HLG75" s="68"/>
      <c r="HLH75" s="68"/>
      <c r="HLI75" s="68"/>
      <c r="HLJ75" s="69"/>
      <c r="HLL75" s="64"/>
      <c r="HLM75" s="67"/>
      <c r="HLN75" s="67"/>
      <c r="HLO75" s="68"/>
      <c r="HLP75" s="68"/>
      <c r="HLQ75" s="68"/>
      <c r="HLR75" s="69"/>
      <c r="HLT75" s="64"/>
      <c r="HLU75" s="67"/>
      <c r="HLV75" s="67"/>
      <c r="HLW75" s="68"/>
      <c r="HLX75" s="68"/>
      <c r="HLY75" s="68"/>
      <c r="HLZ75" s="69"/>
      <c r="HMB75" s="64"/>
      <c r="HMC75" s="67"/>
      <c r="HMD75" s="67"/>
      <c r="HME75" s="68"/>
      <c r="HMF75" s="68"/>
      <c r="HMG75" s="68"/>
      <c r="HMH75" s="69"/>
      <c r="HMJ75" s="64"/>
      <c r="HMK75" s="67"/>
      <c r="HML75" s="67"/>
      <c r="HMM75" s="68"/>
      <c r="HMN75" s="68"/>
      <c r="HMO75" s="68"/>
      <c r="HMP75" s="69"/>
      <c r="HMR75" s="64"/>
      <c r="HMS75" s="67"/>
      <c r="HMT75" s="67"/>
      <c r="HMU75" s="68"/>
      <c r="HMV75" s="68"/>
      <c r="HMW75" s="68"/>
      <c r="HMX75" s="69"/>
      <c r="HMZ75" s="64"/>
      <c r="HNA75" s="67"/>
      <c r="HNB75" s="67"/>
      <c r="HNC75" s="68"/>
      <c r="HND75" s="68"/>
      <c r="HNE75" s="68"/>
      <c r="HNF75" s="69"/>
      <c r="HNH75" s="64"/>
      <c r="HNI75" s="67"/>
      <c r="HNJ75" s="67"/>
      <c r="HNK75" s="68"/>
      <c r="HNL75" s="68"/>
      <c r="HNM75" s="68"/>
      <c r="HNN75" s="69"/>
      <c r="HNP75" s="64"/>
      <c r="HNQ75" s="67"/>
      <c r="HNR75" s="67"/>
      <c r="HNS75" s="68"/>
      <c r="HNT75" s="68"/>
      <c r="HNU75" s="68"/>
      <c r="HNV75" s="69"/>
      <c r="HNX75" s="64"/>
      <c r="HNY75" s="67"/>
      <c r="HNZ75" s="67"/>
      <c r="HOA75" s="68"/>
      <c r="HOB75" s="68"/>
      <c r="HOC75" s="68"/>
      <c r="HOD75" s="69"/>
      <c r="HOF75" s="64"/>
      <c r="HOG75" s="67"/>
      <c r="HOH75" s="67"/>
      <c r="HOI75" s="68"/>
      <c r="HOJ75" s="68"/>
      <c r="HOK75" s="68"/>
      <c r="HOL75" s="69"/>
      <c r="HON75" s="64"/>
      <c r="HOO75" s="67"/>
      <c r="HOP75" s="67"/>
      <c r="HOQ75" s="68"/>
      <c r="HOR75" s="68"/>
      <c r="HOS75" s="68"/>
      <c r="HOT75" s="69"/>
      <c r="HOV75" s="64"/>
      <c r="HOW75" s="67"/>
      <c r="HOX75" s="67"/>
      <c r="HOY75" s="68"/>
      <c r="HOZ75" s="68"/>
      <c r="HPA75" s="68"/>
      <c r="HPB75" s="69"/>
      <c r="HPD75" s="64"/>
      <c r="HPE75" s="67"/>
      <c r="HPF75" s="67"/>
      <c r="HPG75" s="68"/>
      <c r="HPH75" s="68"/>
      <c r="HPI75" s="68"/>
      <c r="HPJ75" s="69"/>
      <c r="HPL75" s="64"/>
      <c r="HPM75" s="67"/>
      <c r="HPN75" s="67"/>
      <c r="HPO75" s="68"/>
      <c r="HPP75" s="68"/>
      <c r="HPQ75" s="68"/>
      <c r="HPR75" s="69"/>
      <c r="HPT75" s="64"/>
      <c r="HPU75" s="67"/>
      <c r="HPV75" s="67"/>
      <c r="HPW75" s="68"/>
      <c r="HPX75" s="68"/>
      <c r="HPY75" s="68"/>
      <c r="HPZ75" s="69"/>
      <c r="HQB75" s="64"/>
      <c r="HQC75" s="67"/>
      <c r="HQD75" s="67"/>
      <c r="HQE75" s="68"/>
      <c r="HQF75" s="68"/>
      <c r="HQG75" s="68"/>
      <c r="HQH75" s="69"/>
      <c r="HQJ75" s="64"/>
      <c r="HQK75" s="67"/>
      <c r="HQL75" s="67"/>
      <c r="HQM75" s="68"/>
      <c r="HQN75" s="68"/>
      <c r="HQO75" s="68"/>
      <c r="HQP75" s="69"/>
      <c r="HQR75" s="64"/>
      <c r="HQS75" s="67"/>
      <c r="HQT75" s="67"/>
      <c r="HQU75" s="68"/>
      <c r="HQV75" s="68"/>
      <c r="HQW75" s="68"/>
      <c r="HQX75" s="69"/>
      <c r="HQZ75" s="64"/>
      <c r="HRA75" s="67"/>
      <c r="HRB75" s="67"/>
      <c r="HRC75" s="68"/>
      <c r="HRD75" s="68"/>
      <c r="HRE75" s="68"/>
      <c r="HRF75" s="69"/>
      <c r="HRH75" s="64"/>
      <c r="HRI75" s="67"/>
      <c r="HRJ75" s="67"/>
      <c r="HRK75" s="68"/>
      <c r="HRL75" s="68"/>
      <c r="HRM75" s="68"/>
      <c r="HRN75" s="69"/>
      <c r="HRP75" s="64"/>
      <c r="HRQ75" s="67"/>
      <c r="HRR75" s="67"/>
      <c r="HRS75" s="68"/>
      <c r="HRT75" s="68"/>
      <c r="HRU75" s="68"/>
      <c r="HRV75" s="69"/>
      <c r="HRX75" s="64"/>
      <c r="HRY75" s="67"/>
      <c r="HRZ75" s="67"/>
      <c r="HSA75" s="68"/>
      <c r="HSB75" s="68"/>
      <c r="HSC75" s="68"/>
      <c r="HSD75" s="69"/>
      <c r="HSF75" s="64"/>
      <c r="HSG75" s="67"/>
      <c r="HSH75" s="67"/>
      <c r="HSI75" s="68"/>
      <c r="HSJ75" s="68"/>
      <c r="HSK75" s="68"/>
      <c r="HSL75" s="69"/>
      <c r="HSN75" s="64"/>
      <c r="HSO75" s="67"/>
      <c r="HSP75" s="67"/>
      <c r="HSQ75" s="68"/>
      <c r="HSR75" s="68"/>
      <c r="HSS75" s="68"/>
      <c r="HST75" s="69"/>
      <c r="HSV75" s="64"/>
      <c r="HSW75" s="67"/>
      <c r="HSX75" s="67"/>
      <c r="HSY75" s="68"/>
      <c r="HSZ75" s="68"/>
      <c r="HTA75" s="68"/>
      <c r="HTB75" s="69"/>
      <c r="HTD75" s="64"/>
      <c r="HTE75" s="67"/>
      <c r="HTF75" s="67"/>
      <c r="HTG75" s="68"/>
      <c r="HTH75" s="68"/>
      <c r="HTI75" s="68"/>
      <c r="HTJ75" s="69"/>
      <c r="HTL75" s="64"/>
      <c r="HTM75" s="67"/>
      <c r="HTN75" s="67"/>
      <c r="HTO75" s="68"/>
      <c r="HTP75" s="68"/>
      <c r="HTQ75" s="68"/>
      <c r="HTR75" s="69"/>
      <c r="HTT75" s="64"/>
      <c r="HTU75" s="67"/>
      <c r="HTV75" s="67"/>
      <c r="HTW75" s="68"/>
      <c r="HTX75" s="68"/>
      <c r="HTY75" s="68"/>
      <c r="HTZ75" s="69"/>
      <c r="HUB75" s="64"/>
      <c r="HUC75" s="67"/>
      <c r="HUD75" s="67"/>
      <c r="HUE75" s="68"/>
      <c r="HUF75" s="68"/>
      <c r="HUG75" s="68"/>
      <c r="HUH75" s="69"/>
      <c r="HUJ75" s="64"/>
      <c r="HUK75" s="67"/>
      <c r="HUL75" s="67"/>
      <c r="HUM75" s="68"/>
      <c r="HUN75" s="68"/>
      <c r="HUO75" s="68"/>
      <c r="HUP75" s="69"/>
      <c r="HUR75" s="64"/>
      <c r="HUS75" s="67"/>
      <c r="HUT75" s="67"/>
      <c r="HUU75" s="68"/>
      <c r="HUV75" s="68"/>
      <c r="HUW75" s="68"/>
      <c r="HUX75" s="69"/>
      <c r="HUZ75" s="64"/>
      <c r="HVA75" s="67"/>
      <c r="HVB75" s="67"/>
      <c r="HVC75" s="68"/>
      <c r="HVD75" s="68"/>
      <c r="HVE75" s="68"/>
      <c r="HVF75" s="69"/>
      <c r="HVH75" s="64"/>
      <c r="HVI75" s="67"/>
      <c r="HVJ75" s="67"/>
      <c r="HVK75" s="68"/>
      <c r="HVL75" s="68"/>
      <c r="HVM75" s="68"/>
      <c r="HVN75" s="69"/>
      <c r="HVP75" s="64"/>
      <c r="HVQ75" s="67"/>
      <c r="HVR75" s="67"/>
      <c r="HVS75" s="68"/>
      <c r="HVT75" s="68"/>
      <c r="HVU75" s="68"/>
      <c r="HVV75" s="69"/>
      <c r="HVX75" s="64"/>
      <c r="HVY75" s="67"/>
      <c r="HVZ75" s="67"/>
      <c r="HWA75" s="68"/>
      <c r="HWB75" s="68"/>
      <c r="HWC75" s="68"/>
      <c r="HWD75" s="69"/>
      <c r="HWF75" s="64"/>
      <c r="HWG75" s="67"/>
      <c r="HWH75" s="67"/>
      <c r="HWI75" s="68"/>
      <c r="HWJ75" s="68"/>
      <c r="HWK75" s="68"/>
      <c r="HWL75" s="69"/>
      <c r="HWN75" s="64"/>
      <c r="HWO75" s="67"/>
      <c r="HWP75" s="67"/>
      <c r="HWQ75" s="68"/>
      <c r="HWR75" s="68"/>
      <c r="HWS75" s="68"/>
      <c r="HWT75" s="69"/>
      <c r="HWV75" s="64"/>
      <c r="HWW75" s="67"/>
      <c r="HWX75" s="67"/>
      <c r="HWY75" s="68"/>
      <c r="HWZ75" s="68"/>
      <c r="HXA75" s="68"/>
      <c r="HXB75" s="69"/>
      <c r="HXD75" s="64"/>
      <c r="HXE75" s="67"/>
      <c r="HXF75" s="67"/>
      <c r="HXG75" s="68"/>
      <c r="HXH75" s="68"/>
      <c r="HXI75" s="68"/>
      <c r="HXJ75" s="69"/>
      <c r="HXL75" s="64"/>
      <c r="HXM75" s="67"/>
      <c r="HXN75" s="67"/>
      <c r="HXO75" s="68"/>
      <c r="HXP75" s="68"/>
      <c r="HXQ75" s="68"/>
      <c r="HXR75" s="69"/>
      <c r="HXT75" s="64"/>
      <c r="HXU75" s="67"/>
      <c r="HXV75" s="67"/>
      <c r="HXW75" s="68"/>
      <c r="HXX75" s="68"/>
      <c r="HXY75" s="68"/>
      <c r="HXZ75" s="69"/>
      <c r="HYB75" s="64"/>
      <c r="HYC75" s="67"/>
      <c r="HYD75" s="67"/>
      <c r="HYE75" s="68"/>
      <c r="HYF75" s="68"/>
      <c r="HYG75" s="68"/>
      <c r="HYH75" s="69"/>
      <c r="HYJ75" s="64"/>
      <c r="HYK75" s="67"/>
      <c r="HYL75" s="67"/>
      <c r="HYM75" s="68"/>
      <c r="HYN75" s="68"/>
      <c r="HYO75" s="68"/>
      <c r="HYP75" s="69"/>
      <c r="HYR75" s="64"/>
      <c r="HYS75" s="67"/>
      <c r="HYT75" s="67"/>
      <c r="HYU75" s="68"/>
      <c r="HYV75" s="68"/>
      <c r="HYW75" s="68"/>
      <c r="HYX75" s="69"/>
      <c r="HYZ75" s="64"/>
      <c r="HZA75" s="67"/>
      <c r="HZB75" s="67"/>
      <c r="HZC75" s="68"/>
      <c r="HZD75" s="68"/>
      <c r="HZE75" s="68"/>
      <c r="HZF75" s="69"/>
      <c r="HZH75" s="64"/>
      <c r="HZI75" s="67"/>
      <c r="HZJ75" s="67"/>
      <c r="HZK75" s="68"/>
      <c r="HZL75" s="68"/>
      <c r="HZM75" s="68"/>
      <c r="HZN75" s="69"/>
      <c r="HZP75" s="64"/>
      <c r="HZQ75" s="67"/>
      <c r="HZR75" s="67"/>
      <c r="HZS75" s="68"/>
      <c r="HZT75" s="68"/>
      <c r="HZU75" s="68"/>
      <c r="HZV75" s="69"/>
      <c r="HZX75" s="64"/>
      <c r="HZY75" s="67"/>
      <c r="HZZ75" s="67"/>
      <c r="IAA75" s="68"/>
      <c r="IAB75" s="68"/>
      <c r="IAC75" s="68"/>
      <c r="IAD75" s="69"/>
      <c r="IAF75" s="64"/>
      <c r="IAG75" s="67"/>
      <c r="IAH75" s="67"/>
      <c r="IAI75" s="68"/>
      <c r="IAJ75" s="68"/>
      <c r="IAK75" s="68"/>
      <c r="IAL75" s="69"/>
      <c r="IAN75" s="64"/>
      <c r="IAO75" s="67"/>
      <c r="IAP75" s="67"/>
      <c r="IAQ75" s="68"/>
      <c r="IAR75" s="68"/>
      <c r="IAS75" s="68"/>
      <c r="IAT75" s="69"/>
      <c r="IAV75" s="64"/>
      <c r="IAW75" s="67"/>
      <c r="IAX75" s="67"/>
      <c r="IAY75" s="68"/>
      <c r="IAZ75" s="68"/>
      <c r="IBA75" s="68"/>
      <c r="IBB75" s="69"/>
      <c r="IBD75" s="64"/>
      <c r="IBE75" s="67"/>
      <c r="IBF75" s="67"/>
      <c r="IBG75" s="68"/>
      <c r="IBH75" s="68"/>
      <c r="IBI75" s="68"/>
      <c r="IBJ75" s="69"/>
      <c r="IBL75" s="64"/>
      <c r="IBM75" s="67"/>
      <c r="IBN75" s="67"/>
      <c r="IBO75" s="68"/>
      <c r="IBP75" s="68"/>
      <c r="IBQ75" s="68"/>
      <c r="IBR75" s="69"/>
      <c r="IBT75" s="64"/>
      <c r="IBU75" s="67"/>
      <c r="IBV75" s="67"/>
      <c r="IBW75" s="68"/>
      <c r="IBX75" s="68"/>
      <c r="IBY75" s="68"/>
      <c r="IBZ75" s="69"/>
      <c r="ICB75" s="64"/>
      <c r="ICC75" s="67"/>
      <c r="ICD75" s="67"/>
      <c r="ICE75" s="68"/>
      <c r="ICF75" s="68"/>
      <c r="ICG75" s="68"/>
      <c r="ICH75" s="69"/>
      <c r="ICJ75" s="64"/>
      <c r="ICK75" s="67"/>
      <c r="ICL75" s="67"/>
      <c r="ICM75" s="68"/>
      <c r="ICN75" s="68"/>
      <c r="ICO75" s="68"/>
      <c r="ICP75" s="69"/>
      <c r="ICR75" s="64"/>
      <c r="ICS75" s="67"/>
      <c r="ICT75" s="67"/>
      <c r="ICU75" s="68"/>
      <c r="ICV75" s="68"/>
      <c r="ICW75" s="68"/>
      <c r="ICX75" s="69"/>
      <c r="ICZ75" s="64"/>
      <c r="IDA75" s="67"/>
      <c r="IDB75" s="67"/>
      <c r="IDC75" s="68"/>
      <c r="IDD75" s="68"/>
      <c r="IDE75" s="68"/>
      <c r="IDF75" s="69"/>
      <c r="IDH75" s="64"/>
      <c r="IDI75" s="67"/>
      <c r="IDJ75" s="67"/>
      <c r="IDK75" s="68"/>
      <c r="IDL75" s="68"/>
      <c r="IDM75" s="68"/>
      <c r="IDN75" s="69"/>
      <c r="IDP75" s="64"/>
      <c r="IDQ75" s="67"/>
      <c r="IDR75" s="67"/>
      <c r="IDS75" s="68"/>
      <c r="IDT75" s="68"/>
      <c r="IDU75" s="68"/>
      <c r="IDV75" s="69"/>
      <c r="IDX75" s="64"/>
      <c r="IDY75" s="67"/>
      <c r="IDZ75" s="67"/>
      <c r="IEA75" s="68"/>
      <c r="IEB75" s="68"/>
      <c r="IEC75" s="68"/>
      <c r="IED75" s="69"/>
      <c r="IEF75" s="64"/>
      <c r="IEG75" s="67"/>
      <c r="IEH75" s="67"/>
      <c r="IEI75" s="68"/>
      <c r="IEJ75" s="68"/>
      <c r="IEK75" s="68"/>
      <c r="IEL75" s="69"/>
      <c r="IEN75" s="64"/>
      <c r="IEO75" s="67"/>
      <c r="IEP75" s="67"/>
      <c r="IEQ75" s="68"/>
      <c r="IER75" s="68"/>
      <c r="IES75" s="68"/>
      <c r="IET75" s="69"/>
      <c r="IEV75" s="64"/>
      <c r="IEW75" s="67"/>
      <c r="IEX75" s="67"/>
      <c r="IEY75" s="68"/>
      <c r="IEZ75" s="68"/>
      <c r="IFA75" s="68"/>
      <c r="IFB75" s="69"/>
      <c r="IFD75" s="64"/>
      <c r="IFE75" s="67"/>
      <c r="IFF75" s="67"/>
      <c r="IFG75" s="68"/>
      <c r="IFH75" s="68"/>
      <c r="IFI75" s="68"/>
      <c r="IFJ75" s="69"/>
      <c r="IFL75" s="64"/>
      <c r="IFM75" s="67"/>
      <c r="IFN75" s="67"/>
      <c r="IFO75" s="68"/>
      <c r="IFP75" s="68"/>
      <c r="IFQ75" s="68"/>
      <c r="IFR75" s="69"/>
      <c r="IFT75" s="64"/>
      <c r="IFU75" s="67"/>
      <c r="IFV75" s="67"/>
      <c r="IFW75" s="68"/>
      <c r="IFX75" s="68"/>
      <c r="IFY75" s="68"/>
      <c r="IFZ75" s="69"/>
      <c r="IGB75" s="64"/>
      <c r="IGC75" s="67"/>
      <c r="IGD75" s="67"/>
      <c r="IGE75" s="68"/>
      <c r="IGF75" s="68"/>
      <c r="IGG75" s="68"/>
      <c r="IGH75" s="69"/>
      <c r="IGJ75" s="64"/>
      <c r="IGK75" s="67"/>
      <c r="IGL75" s="67"/>
      <c r="IGM75" s="68"/>
      <c r="IGN75" s="68"/>
      <c r="IGO75" s="68"/>
      <c r="IGP75" s="69"/>
      <c r="IGR75" s="64"/>
      <c r="IGS75" s="67"/>
      <c r="IGT75" s="67"/>
      <c r="IGU75" s="68"/>
      <c r="IGV75" s="68"/>
      <c r="IGW75" s="68"/>
      <c r="IGX75" s="69"/>
      <c r="IGZ75" s="64"/>
      <c r="IHA75" s="67"/>
      <c r="IHB75" s="67"/>
      <c r="IHC75" s="68"/>
      <c r="IHD75" s="68"/>
      <c r="IHE75" s="68"/>
      <c r="IHF75" s="69"/>
      <c r="IHH75" s="64"/>
      <c r="IHI75" s="67"/>
      <c r="IHJ75" s="67"/>
      <c r="IHK75" s="68"/>
      <c r="IHL75" s="68"/>
      <c r="IHM75" s="68"/>
      <c r="IHN75" s="69"/>
      <c r="IHP75" s="64"/>
      <c r="IHQ75" s="67"/>
      <c r="IHR75" s="67"/>
      <c r="IHS75" s="68"/>
      <c r="IHT75" s="68"/>
      <c r="IHU75" s="68"/>
      <c r="IHV75" s="69"/>
      <c r="IHX75" s="64"/>
      <c r="IHY75" s="67"/>
      <c r="IHZ75" s="67"/>
      <c r="IIA75" s="68"/>
      <c r="IIB75" s="68"/>
      <c r="IIC75" s="68"/>
      <c r="IID75" s="69"/>
      <c r="IIF75" s="64"/>
      <c r="IIG75" s="67"/>
      <c r="IIH75" s="67"/>
      <c r="III75" s="68"/>
      <c r="IIJ75" s="68"/>
      <c r="IIK75" s="68"/>
      <c r="IIL75" s="69"/>
      <c r="IIN75" s="64"/>
      <c r="IIO75" s="67"/>
      <c r="IIP75" s="67"/>
      <c r="IIQ75" s="68"/>
      <c r="IIR75" s="68"/>
      <c r="IIS75" s="68"/>
      <c r="IIT75" s="69"/>
      <c r="IIV75" s="64"/>
      <c r="IIW75" s="67"/>
      <c r="IIX75" s="67"/>
      <c r="IIY75" s="68"/>
      <c r="IIZ75" s="68"/>
      <c r="IJA75" s="68"/>
      <c r="IJB75" s="69"/>
      <c r="IJD75" s="64"/>
      <c r="IJE75" s="67"/>
      <c r="IJF75" s="67"/>
      <c r="IJG75" s="68"/>
      <c r="IJH75" s="68"/>
      <c r="IJI75" s="68"/>
      <c r="IJJ75" s="69"/>
      <c r="IJL75" s="64"/>
      <c r="IJM75" s="67"/>
      <c r="IJN75" s="67"/>
      <c r="IJO75" s="68"/>
      <c r="IJP75" s="68"/>
      <c r="IJQ75" s="68"/>
      <c r="IJR75" s="69"/>
      <c r="IJT75" s="64"/>
      <c r="IJU75" s="67"/>
      <c r="IJV75" s="67"/>
      <c r="IJW75" s="68"/>
      <c r="IJX75" s="68"/>
      <c r="IJY75" s="68"/>
      <c r="IJZ75" s="69"/>
      <c r="IKB75" s="64"/>
      <c r="IKC75" s="67"/>
      <c r="IKD75" s="67"/>
      <c r="IKE75" s="68"/>
      <c r="IKF75" s="68"/>
      <c r="IKG75" s="68"/>
      <c r="IKH75" s="69"/>
      <c r="IKJ75" s="64"/>
      <c r="IKK75" s="67"/>
      <c r="IKL75" s="67"/>
      <c r="IKM75" s="68"/>
      <c r="IKN75" s="68"/>
      <c r="IKO75" s="68"/>
      <c r="IKP75" s="69"/>
      <c r="IKR75" s="64"/>
      <c r="IKS75" s="67"/>
      <c r="IKT75" s="67"/>
      <c r="IKU75" s="68"/>
      <c r="IKV75" s="68"/>
      <c r="IKW75" s="68"/>
      <c r="IKX75" s="69"/>
      <c r="IKZ75" s="64"/>
      <c r="ILA75" s="67"/>
      <c r="ILB75" s="67"/>
      <c r="ILC75" s="68"/>
      <c r="ILD75" s="68"/>
      <c r="ILE75" s="68"/>
      <c r="ILF75" s="69"/>
      <c r="ILH75" s="64"/>
      <c r="ILI75" s="67"/>
      <c r="ILJ75" s="67"/>
      <c r="ILK75" s="68"/>
      <c r="ILL75" s="68"/>
      <c r="ILM75" s="68"/>
      <c r="ILN75" s="69"/>
      <c r="ILP75" s="64"/>
      <c r="ILQ75" s="67"/>
      <c r="ILR75" s="67"/>
      <c r="ILS75" s="68"/>
      <c r="ILT75" s="68"/>
      <c r="ILU75" s="68"/>
      <c r="ILV75" s="69"/>
      <c r="ILX75" s="64"/>
      <c r="ILY75" s="67"/>
      <c r="ILZ75" s="67"/>
      <c r="IMA75" s="68"/>
      <c r="IMB75" s="68"/>
      <c r="IMC75" s="68"/>
      <c r="IMD75" s="69"/>
      <c r="IMF75" s="64"/>
      <c r="IMG75" s="67"/>
      <c r="IMH75" s="67"/>
      <c r="IMI75" s="68"/>
      <c r="IMJ75" s="68"/>
      <c r="IMK75" s="68"/>
      <c r="IML75" s="69"/>
      <c r="IMN75" s="64"/>
      <c r="IMO75" s="67"/>
      <c r="IMP75" s="67"/>
      <c r="IMQ75" s="68"/>
      <c r="IMR75" s="68"/>
      <c r="IMS75" s="68"/>
      <c r="IMT75" s="69"/>
      <c r="IMV75" s="64"/>
      <c r="IMW75" s="67"/>
      <c r="IMX75" s="67"/>
      <c r="IMY75" s="68"/>
      <c r="IMZ75" s="68"/>
      <c r="INA75" s="68"/>
      <c r="INB75" s="69"/>
      <c r="IND75" s="64"/>
      <c r="INE75" s="67"/>
      <c r="INF75" s="67"/>
      <c r="ING75" s="68"/>
      <c r="INH75" s="68"/>
      <c r="INI75" s="68"/>
      <c r="INJ75" s="69"/>
      <c r="INL75" s="64"/>
      <c r="INM75" s="67"/>
      <c r="INN75" s="67"/>
      <c r="INO75" s="68"/>
      <c r="INP75" s="68"/>
      <c r="INQ75" s="68"/>
      <c r="INR75" s="69"/>
      <c r="INT75" s="64"/>
      <c r="INU75" s="67"/>
      <c r="INV75" s="67"/>
      <c r="INW75" s="68"/>
      <c r="INX75" s="68"/>
      <c r="INY75" s="68"/>
      <c r="INZ75" s="69"/>
      <c r="IOB75" s="64"/>
      <c r="IOC75" s="67"/>
      <c r="IOD75" s="67"/>
      <c r="IOE75" s="68"/>
      <c r="IOF75" s="68"/>
      <c r="IOG75" s="68"/>
      <c r="IOH75" s="69"/>
      <c r="IOJ75" s="64"/>
      <c r="IOK75" s="67"/>
      <c r="IOL75" s="67"/>
      <c r="IOM75" s="68"/>
      <c r="ION75" s="68"/>
      <c r="IOO75" s="68"/>
      <c r="IOP75" s="69"/>
      <c r="IOR75" s="64"/>
      <c r="IOS75" s="67"/>
      <c r="IOT75" s="67"/>
      <c r="IOU75" s="68"/>
      <c r="IOV75" s="68"/>
      <c r="IOW75" s="68"/>
      <c r="IOX75" s="69"/>
      <c r="IOZ75" s="64"/>
      <c r="IPA75" s="67"/>
      <c r="IPB75" s="67"/>
      <c r="IPC75" s="68"/>
      <c r="IPD75" s="68"/>
      <c r="IPE75" s="68"/>
      <c r="IPF75" s="69"/>
      <c r="IPH75" s="64"/>
      <c r="IPI75" s="67"/>
      <c r="IPJ75" s="67"/>
      <c r="IPK75" s="68"/>
      <c r="IPL75" s="68"/>
      <c r="IPM75" s="68"/>
      <c r="IPN75" s="69"/>
      <c r="IPP75" s="64"/>
      <c r="IPQ75" s="67"/>
      <c r="IPR75" s="67"/>
      <c r="IPS75" s="68"/>
      <c r="IPT75" s="68"/>
      <c r="IPU75" s="68"/>
      <c r="IPV75" s="69"/>
      <c r="IPX75" s="64"/>
      <c r="IPY75" s="67"/>
      <c r="IPZ75" s="67"/>
      <c r="IQA75" s="68"/>
      <c r="IQB75" s="68"/>
      <c r="IQC75" s="68"/>
      <c r="IQD75" s="69"/>
      <c r="IQF75" s="64"/>
      <c r="IQG75" s="67"/>
      <c r="IQH75" s="67"/>
      <c r="IQI75" s="68"/>
      <c r="IQJ75" s="68"/>
      <c r="IQK75" s="68"/>
      <c r="IQL75" s="69"/>
      <c r="IQN75" s="64"/>
      <c r="IQO75" s="67"/>
      <c r="IQP75" s="67"/>
      <c r="IQQ75" s="68"/>
      <c r="IQR75" s="68"/>
      <c r="IQS75" s="68"/>
      <c r="IQT75" s="69"/>
      <c r="IQV75" s="64"/>
      <c r="IQW75" s="67"/>
      <c r="IQX75" s="67"/>
      <c r="IQY75" s="68"/>
      <c r="IQZ75" s="68"/>
      <c r="IRA75" s="68"/>
      <c r="IRB75" s="69"/>
      <c r="IRD75" s="64"/>
      <c r="IRE75" s="67"/>
      <c r="IRF75" s="67"/>
      <c r="IRG75" s="68"/>
      <c r="IRH75" s="68"/>
      <c r="IRI75" s="68"/>
      <c r="IRJ75" s="69"/>
      <c r="IRL75" s="64"/>
      <c r="IRM75" s="67"/>
      <c r="IRN75" s="67"/>
      <c r="IRO75" s="68"/>
      <c r="IRP75" s="68"/>
      <c r="IRQ75" s="68"/>
      <c r="IRR75" s="69"/>
      <c r="IRT75" s="64"/>
      <c r="IRU75" s="67"/>
      <c r="IRV75" s="67"/>
      <c r="IRW75" s="68"/>
      <c r="IRX75" s="68"/>
      <c r="IRY75" s="68"/>
      <c r="IRZ75" s="69"/>
      <c r="ISB75" s="64"/>
      <c r="ISC75" s="67"/>
      <c r="ISD75" s="67"/>
      <c r="ISE75" s="68"/>
      <c r="ISF75" s="68"/>
      <c r="ISG75" s="68"/>
      <c r="ISH75" s="69"/>
      <c r="ISJ75" s="64"/>
      <c r="ISK75" s="67"/>
      <c r="ISL75" s="67"/>
      <c r="ISM75" s="68"/>
      <c r="ISN75" s="68"/>
      <c r="ISO75" s="68"/>
      <c r="ISP75" s="69"/>
      <c r="ISR75" s="64"/>
      <c r="ISS75" s="67"/>
      <c r="IST75" s="67"/>
      <c r="ISU75" s="68"/>
      <c r="ISV75" s="68"/>
      <c r="ISW75" s="68"/>
      <c r="ISX75" s="69"/>
      <c r="ISZ75" s="64"/>
      <c r="ITA75" s="67"/>
      <c r="ITB75" s="67"/>
      <c r="ITC75" s="68"/>
      <c r="ITD75" s="68"/>
      <c r="ITE75" s="68"/>
      <c r="ITF75" s="69"/>
      <c r="ITH75" s="64"/>
      <c r="ITI75" s="67"/>
      <c r="ITJ75" s="67"/>
      <c r="ITK75" s="68"/>
      <c r="ITL75" s="68"/>
      <c r="ITM75" s="68"/>
      <c r="ITN75" s="69"/>
      <c r="ITP75" s="64"/>
      <c r="ITQ75" s="67"/>
      <c r="ITR75" s="67"/>
      <c r="ITS75" s="68"/>
      <c r="ITT75" s="68"/>
      <c r="ITU75" s="68"/>
      <c r="ITV75" s="69"/>
      <c r="ITX75" s="64"/>
      <c r="ITY75" s="67"/>
      <c r="ITZ75" s="67"/>
      <c r="IUA75" s="68"/>
      <c r="IUB75" s="68"/>
      <c r="IUC75" s="68"/>
      <c r="IUD75" s="69"/>
      <c r="IUF75" s="64"/>
      <c r="IUG75" s="67"/>
      <c r="IUH75" s="67"/>
      <c r="IUI75" s="68"/>
      <c r="IUJ75" s="68"/>
      <c r="IUK75" s="68"/>
      <c r="IUL75" s="69"/>
      <c r="IUN75" s="64"/>
      <c r="IUO75" s="67"/>
      <c r="IUP75" s="67"/>
      <c r="IUQ75" s="68"/>
      <c r="IUR75" s="68"/>
      <c r="IUS75" s="68"/>
      <c r="IUT75" s="69"/>
      <c r="IUV75" s="64"/>
      <c r="IUW75" s="67"/>
      <c r="IUX75" s="67"/>
      <c r="IUY75" s="68"/>
      <c r="IUZ75" s="68"/>
      <c r="IVA75" s="68"/>
      <c r="IVB75" s="69"/>
      <c r="IVD75" s="64"/>
      <c r="IVE75" s="67"/>
      <c r="IVF75" s="67"/>
      <c r="IVG75" s="68"/>
      <c r="IVH75" s="68"/>
      <c r="IVI75" s="68"/>
      <c r="IVJ75" s="69"/>
      <c r="IVL75" s="64"/>
      <c r="IVM75" s="67"/>
      <c r="IVN75" s="67"/>
      <c r="IVO75" s="68"/>
      <c r="IVP75" s="68"/>
      <c r="IVQ75" s="68"/>
      <c r="IVR75" s="69"/>
      <c r="IVT75" s="64"/>
      <c r="IVU75" s="67"/>
      <c r="IVV75" s="67"/>
      <c r="IVW75" s="68"/>
      <c r="IVX75" s="68"/>
      <c r="IVY75" s="68"/>
      <c r="IVZ75" s="69"/>
      <c r="IWB75" s="64"/>
      <c r="IWC75" s="67"/>
      <c r="IWD75" s="67"/>
      <c r="IWE75" s="68"/>
      <c r="IWF75" s="68"/>
      <c r="IWG75" s="68"/>
      <c r="IWH75" s="69"/>
      <c r="IWJ75" s="64"/>
      <c r="IWK75" s="67"/>
      <c r="IWL75" s="67"/>
      <c r="IWM75" s="68"/>
      <c r="IWN75" s="68"/>
      <c r="IWO75" s="68"/>
      <c r="IWP75" s="69"/>
      <c r="IWR75" s="64"/>
      <c r="IWS75" s="67"/>
      <c r="IWT75" s="67"/>
      <c r="IWU75" s="68"/>
      <c r="IWV75" s="68"/>
      <c r="IWW75" s="68"/>
      <c r="IWX75" s="69"/>
      <c r="IWZ75" s="64"/>
      <c r="IXA75" s="67"/>
      <c r="IXB75" s="67"/>
      <c r="IXC75" s="68"/>
      <c r="IXD75" s="68"/>
      <c r="IXE75" s="68"/>
      <c r="IXF75" s="69"/>
      <c r="IXH75" s="64"/>
      <c r="IXI75" s="67"/>
      <c r="IXJ75" s="67"/>
      <c r="IXK75" s="68"/>
      <c r="IXL75" s="68"/>
      <c r="IXM75" s="68"/>
      <c r="IXN75" s="69"/>
      <c r="IXP75" s="64"/>
      <c r="IXQ75" s="67"/>
      <c r="IXR75" s="67"/>
      <c r="IXS75" s="68"/>
      <c r="IXT75" s="68"/>
      <c r="IXU75" s="68"/>
      <c r="IXV75" s="69"/>
      <c r="IXX75" s="64"/>
      <c r="IXY75" s="67"/>
      <c r="IXZ75" s="67"/>
      <c r="IYA75" s="68"/>
      <c r="IYB75" s="68"/>
      <c r="IYC75" s="68"/>
      <c r="IYD75" s="69"/>
      <c r="IYF75" s="64"/>
      <c r="IYG75" s="67"/>
      <c r="IYH75" s="67"/>
      <c r="IYI75" s="68"/>
      <c r="IYJ75" s="68"/>
      <c r="IYK75" s="68"/>
      <c r="IYL75" s="69"/>
      <c r="IYN75" s="64"/>
      <c r="IYO75" s="67"/>
      <c r="IYP75" s="67"/>
      <c r="IYQ75" s="68"/>
      <c r="IYR75" s="68"/>
      <c r="IYS75" s="68"/>
      <c r="IYT75" s="69"/>
      <c r="IYV75" s="64"/>
      <c r="IYW75" s="67"/>
      <c r="IYX75" s="67"/>
      <c r="IYY75" s="68"/>
      <c r="IYZ75" s="68"/>
      <c r="IZA75" s="68"/>
      <c r="IZB75" s="69"/>
      <c r="IZD75" s="64"/>
      <c r="IZE75" s="67"/>
      <c r="IZF75" s="67"/>
      <c r="IZG75" s="68"/>
      <c r="IZH75" s="68"/>
      <c r="IZI75" s="68"/>
      <c r="IZJ75" s="69"/>
      <c r="IZL75" s="64"/>
      <c r="IZM75" s="67"/>
      <c r="IZN75" s="67"/>
      <c r="IZO75" s="68"/>
      <c r="IZP75" s="68"/>
      <c r="IZQ75" s="68"/>
      <c r="IZR75" s="69"/>
      <c r="IZT75" s="64"/>
      <c r="IZU75" s="67"/>
      <c r="IZV75" s="67"/>
      <c r="IZW75" s="68"/>
      <c r="IZX75" s="68"/>
      <c r="IZY75" s="68"/>
      <c r="IZZ75" s="69"/>
      <c r="JAB75" s="64"/>
      <c r="JAC75" s="67"/>
      <c r="JAD75" s="67"/>
      <c r="JAE75" s="68"/>
      <c r="JAF75" s="68"/>
      <c r="JAG75" s="68"/>
      <c r="JAH75" s="69"/>
      <c r="JAJ75" s="64"/>
      <c r="JAK75" s="67"/>
      <c r="JAL75" s="67"/>
      <c r="JAM75" s="68"/>
      <c r="JAN75" s="68"/>
      <c r="JAO75" s="68"/>
      <c r="JAP75" s="69"/>
      <c r="JAR75" s="64"/>
      <c r="JAS75" s="67"/>
      <c r="JAT75" s="67"/>
      <c r="JAU75" s="68"/>
      <c r="JAV75" s="68"/>
      <c r="JAW75" s="68"/>
      <c r="JAX75" s="69"/>
      <c r="JAZ75" s="64"/>
      <c r="JBA75" s="67"/>
      <c r="JBB75" s="67"/>
      <c r="JBC75" s="68"/>
      <c r="JBD75" s="68"/>
      <c r="JBE75" s="68"/>
      <c r="JBF75" s="69"/>
      <c r="JBH75" s="64"/>
      <c r="JBI75" s="67"/>
      <c r="JBJ75" s="67"/>
      <c r="JBK75" s="68"/>
      <c r="JBL75" s="68"/>
      <c r="JBM75" s="68"/>
      <c r="JBN75" s="69"/>
      <c r="JBP75" s="64"/>
      <c r="JBQ75" s="67"/>
      <c r="JBR75" s="67"/>
      <c r="JBS75" s="68"/>
      <c r="JBT75" s="68"/>
      <c r="JBU75" s="68"/>
      <c r="JBV75" s="69"/>
      <c r="JBX75" s="64"/>
      <c r="JBY75" s="67"/>
      <c r="JBZ75" s="67"/>
      <c r="JCA75" s="68"/>
      <c r="JCB75" s="68"/>
      <c r="JCC75" s="68"/>
      <c r="JCD75" s="69"/>
      <c r="JCF75" s="64"/>
      <c r="JCG75" s="67"/>
      <c r="JCH75" s="67"/>
      <c r="JCI75" s="68"/>
      <c r="JCJ75" s="68"/>
      <c r="JCK75" s="68"/>
      <c r="JCL75" s="69"/>
      <c r="JCN75" s="64"/>
      <c r="JCO75" s="67"/>
      <c r="JCP75" s="67"/>
      <c r="JCQ75" s="68"/>
      <c r="JCR75" s="68"/>
      <c r="JCS75" s="68"/>
      <c r="JCT75" s="69"/>
      <c r="JCV75" s="64"/>
      <c r="JCW75" s="67"/>
      <c r="JCX75" s="67"/>
      <c r="JCY75" s="68"/>
      <c r="JCZ75" s="68"/>
      <c r="JDA75" s="68"/>
      <c r="JDB75" s="69"/>
      <c r="JDD75" s="64"/>
      <c r="JDE75" s="67"/>
      <c r="JDF75" s="67"/>
      <c r="JDG75" s="68"/>
      <c r="JDH75" s="68"/>
      <c r="JDI75" s="68"/>
      <c r="JDJ75" s="69"/>
      <c r="JDL75" s="64"/>
      <c r="JDM75" s="67"/>
      <c r="JDN75" s="67"/>
      <c r="JDO75" s="68"/>
      <c r="JDP75" s="68"/>
      <c r="JDQ75" s="68"/>
      <c r="JDR75" s="69"/>
      <c r="JDT75" s="64"/>
      <c r="JDU75" s="67"/>
      <c r="JDV75" s="67"/>
      <c r="JDW75" s="68"/>
      <c r="JDX75" s="68"/>
      <c r="JDY75" s="68"/>
      <c r="JDZ75" s="69"/>
      <c r="JEB75" s="64"/>
      <c r="JEC75" s="67"/>
      <c r="JED75" s="67"/>
      <c r="JEE75" s="68"/>
      <c r="JEF75" s="68"/>
      <c r="JEG75" s="68"/>
      <c r="JEH75" s="69"/>
      <c r="JEJ75" s="64"/>
      <c r="JEK75" s="67"/>
      <c r="JEL75" s="67"/>
      <c r="JEM75" s="68"/>
      <c r="JEN75" s="68"/>
      <c r="JEO75" s="68"/>
      <c r="JEP75" s="69"/>
      <c r="JER75" s="64"/>
      <c r="JES75" s="67"/>
      <c r="JET75" s="67"/>
      <c r="JEU75" s="68"/>
      <c r="JEV75" s="68"/>
      <c r="JEW75" s="68"/>
      <c r="JEX75" s="69"/>
      <c r="JEZ75" s="64"/>
      <c r="JFA75" s="67"/>
      <c r="JFB75" s="67"/>
      <c r="JFC75" s="68"/>
      <c r="JFD75" s="68"/>
      <c r="JFE75" s="68"/>
      <c r="JFF75" s="69"/>
      <c r="JFH75" s="64"/>
      <c r="JFI75" s="67"/>
      <c r="JFJ75" s="67"/>
      <c r="JFK75" s="68"/>
      <c r="JFL75" s="68"/>
      <c r="JFM75" s="68"/>
      <c r="JFN75" s="69"/>
      <c r="JFP75" s="64"/>
      <c r="JFQ75" s="67"/>
      <c r="JFR75" s="67"/>
      <c r="JFS75" s="68"/>
      <c r="JFT75" s="68"/>
      <c r="JFU75" s="68"/>
      <c r="JFV75" s="69"/>
      <c r="JFX75" s="64"/>
      <c r="JFY75" s="67"/>
      <c r="JFZ75" s="67"/>
      <c r="JGA75" s="68"/>
      <c r="JGB75" s="68"/>
      <c r="JGC75" s="68"/>
      <c r="JGD75" s="69"/>
      <c r="JGF75" s="64"/>
      <c r="JGG75" s="67"/>
      <c r="JGH75" s="67"/>
      <c r="JGI75" s="68"/>
      <c r="JGJ75" s="68"/>
      <c r="JGK75" s="68"/>
      <c r="JGL75" s="69"/>
      <c r="JGN75" s="64"/>
      <c r="JGO75" s="67"/>
      <c r="JGP75" s="67"/>
      <c r="JGQ75" s="68"/>
      <c r="JGR75" s="68"/>
      <c r="JGS75" s="68"/>
      <c r="JGT75" s="69"/>
      <c r="JGV75" s="64"/>
      <c r="JGW75" s="67"/>
      <c r="JGX75" s="67"/>
      <c r="JGY75" s="68"/>
      <c r="JGZ75" s="68"/>
      <c r="JHA75" s="68"/>
      <c r="JHB75" s="69"/>
      <c r="JHD75" s="64"/>
      <c r="JHE75" s="67"/>
      <c r="JHF75" s="67"/>
      <c r="JHG75" s="68"/>
      <c r="JHH75" s="68"/>
      <c r="JHI75" s="68"/>
      <c r="JHJ75" s="69"/>
      <c r="JHL75" s="64"/>
      <c r="JHM75" s="67"/>
      <c r="JHN75" s="67"/>
      <c r="JHO75" s="68"/>
      <c r="JHP75" s="68"/>
      <c r="JHQ75" s="68"/>
      <c r="JHR75" s="69"/>
      <c r="JHT75" s="64"/>
      <c r="JHU75" s="67"/>
      <c r="JHV75" s="67"/>
      <c r="JHW75" s="68"/>
      <c r="JHX75" s="68"/>
      <c r="JHY75" s="68"/>
      <c r="JHZ75" s="69"/>
      <c r="JIB75" s="64"/>
      <c r="JIC75" s="67"/>
      <c r="JID75" s="67"/>
      <c r="JIE75" s="68"/>
      <c r="JIF75" s="68"/>
      <c r="JIG75" s="68"/>
      <c r="JIH75" s="69"/>
      <c r="JIJ75" s="64"/>
      <c r="JIK75" s="67"/>
      <c r="JIL75" s="67"/>
      <c r="JIM75" s="68"/>
      <c r="JIN75" s="68"/>
      <c r="JIO75" s="68"/>
      <c r="JIP75" s="69"/>
      <c r="JIR75" s="64"/>
      <c r="JIS75" s="67"/>
      <c r="JIT75" s="67"/>
      <c r="JIU75" s="68"/>
      <c r="JIV75" s="68"/>
      <c r="JIW75" s="68"/>
      <c r="JIX75" s="69"/>
      <c r="JIZ75" s="64"/>
      <c r="JJA75" s="67"/>
      <c r="JJB75" s="67"/>
      <c r="JJC75" s="68"/>
      <c r="JJD75" s="68"/>
      <c r="JJE75" s="68"/>
      <c r="JJF75" s="69"/>
      <c r="JJH75" s="64"/>
      <c r="JJI75" s="67"/>
      <c r="JJJ75" s="67"/>
      <c r="JJK75" s="68"/>
      <c r="JJL75" s="68"/>
      <c r="JJM75" s="68"/>
      <c r="JJN75" s="69"/>
      <c r="JJP75" s="64"/>
      <c r="JJQ75" s="67"/>
      <c r="JJR75" s="67"/>
      <c r="JJS75" s="68"/>
      <c r="JJT75" s="68"/>
      <c r="JJU75" s="68"/>
      <c r="JJV75" s="69"/>
      <c r="JJX75" s="64"/>
      <c r="JJY75" s="67"/>
      <c r="JJZ75" s="67"/>
      <c r="JKA75" s="68"/>
      <c r="JKB75" s="68"/>
      <c r="JKC75" s="68"/>
      <c r="JKD75" s="69"/>
      <c r="JKF75" s="64"/>
      <c r="JKG75" s="67"/>
      <c r="JKH75" s="67"/>
      <c r="JKI75" s="68"/>
      <c r="JKJ75" s="68"/>
      <c r="JKK75" s="68"/>
      <c r="JKL75" s="69"/>
      <c r="JKN75" s="64"/>
      <c r="JKO75" s="67"/>
      <c r="JKP75" s="67"/>
      <c r="JKQ75" s="68"/>
      <c r="JKR75" s="68"/>
      <c r="JKS75" s="68"/>
      <c r="JKT75" s="69"/>
      <c r="JKV75" s="64"/>
      <c r="JKW75" s="67"/>
      <c r="JKX75" s="67"/>
      <c r="JKY75" s="68"/>
      <c r="JKZ75" s="68"/>
      <c r="JLA75" s="68"/>
      <c r="JLB75" s="69"/>
      <c r="JLD75" s="64"/>
      <c r="JLE75" s="67"/>
      <c r="JLF75" s="67"/>
      <c r="JLG75" s="68"/>
      <c r="JLH75" s="68"/>
      <c r="JLI75" s="68"/>
      <c r="JLJ75" s="69"/>
      <c r="JLL75" s="64"/>
      <c r="JLM75" s="67"/>
      <c r="JLN75" s="67"/>
      <c r="JLO75" s="68"/>
      <c r="JLP75" s="68"/>
      <c r="JLQ75" s="68"/>
      <c r="JLR75" s="69"/>
      <c r="JLT75" s="64"/>
      <c r="JLU75" s="67"/>
      <c r="JLV75" s="67"/>
      <c r="JLW75" s="68"/>
      <c r="JLX75" s="68"/>
      <c r="JLY75" s="68"/>
      <c r="JLZ75" s="69"/>
      <c r="JMB75" s="64"/>
      <c r="JMC75" s="67"/>
      <c r="JMD75" s="67"/>
      <c r="JME75" s="68"/>
      <c r="JMF75" s="68"/>
      <c r="JMG75" s="68"/>
      <c r="JMH75" s="69"/>
      <c r="JMJ75" s="64"/>
      <c r="JMK75" s="67"/>
      <c r="JML75" s="67"/>
      <c r="JMM75" s="68"/>
      <c r="JMN75" s="68"/>
      <c r="JMO75" s="68"/>
      <c r="JMP75" s="69"/>
      <c r="JMR75" s="64"/>
      <c r="JMS75" s="67"/>
      <c r="JMT75" s="67"/>
      <c r="JMU75" s="68"/>
      <c r="JMV75" s="68"/>
      <c r="JMW75" s="68"/>
      <c r="JMX75" s="69"/>
      <c r="JMZ75" s="64"/>
      <c r="JNA75" s="67"/>
      <c r="JNB75" s="67"/>
      <c r="JNC75" s="68"/>
      <c r="JND75" s="68"/>
      <c r="JNE75" s="68"/>
      <c r="JNF75" s="69"/>
      <c r="JNH75" s="64"/>
      <c r="JNI75" s="67"/>
      <c r="JNJ75" s="67"/>
      <c r="JNK75" s="68"/>
      <c r="JNL75" s="68"/>
      <c r="JNM75" s="68"/>
      <c r="JNN75" s="69"/>
      <c r="JNP75" s="64"/>
      <c r="JNQ75" s="67"/>
      <c r="JNR75" s="67"/>
      <c r="JNS75" s="68"/>
      <c r="JNT75" s="68"/>
      <c r="JNU75" s="68"/>
      <c r="JNV75" s="69"/>
      <c r="JNX75" s="64"/>
      <c r="JNY75" s="67"/>
      <c r="JNZ75" s="67"/>
      <c r="JOA75" s="68"/>
      <c r="JOB75" s="68"/>
      <c r="JOC75" s="68"/>
      <c r="JOD75" s="69"/>
      <c r="JOF75" s="64"/>
      <c r="JOG75" s="67"/>
      <c r="JOH75" s="67"/>
      <c r="JOI75" s="68"/>
      <c r="JOJ75" s="68"/>
      <c r="JOK75" s="68"/>
      <c r="JOL75" s="69"/>
      <c r="JON75" s="64"/>
      <c r="JOO75" s="67"/>
      <c r="JOP75" s="67"/>
      <c r="JOQ75" s="68"/>
      <c r="JOR75" s="68"/>
      <c r="JOS75" s="68"/>
      <c r="JOT75" s="69"/>
      <c r="JOV75" s="64"/>
      <c r="JOW75" s="67"/>
      <c r="JOX75" s="67"/>
      <c r="JOY75" s="68"/>
      <c r="JOZ75" s="68"/>
      <c r="JPA75" s="68"/>
      <c r="JPB75" s="69"/>
      <c r="JPD75" s="64"/>
      <c r="JPE75" s="67"/>
      <c r="JPF75" s="67"/>
      <c r="JPG75" s="68"/>
      <c r="JPH75" s="68"/>
      <c r="JPI75" s="68"/>
      <c r="JPJ75" s="69"/>
      <c r="JPL75" s="64"/>
      <c r="JPM75" s="67"/>
      <c r="JPN75" s="67"/>
      <c r="JPO75" s="68"/>
      <c r="JPP75" s="68"/>
      <c r="JPQ75" s="68"/>
      <c r="JPR75" s="69"/>
      <c r="JPT75" s="64"/>
      <c r="JPU75" s="67"/>
      <c r="JPV75" s="67"/>
      <c r="JPW75" s="68"/>
      <c r="JPX75" s="68"/>
      <c r="JPY75" s="68"/>
      <c r="JPZ75" s="69"/>
      <c r="JQB75" s="64"/>
      <c r="JQC75" s="67"/>
      <c r="JQD75" s="67"/>
      <c r="JQE75" s="68"/>
      <c r="JQF75" s="68"/>
      <c r="JQG75" s="68"/>
      <c r="JQH75" s="69"/>
      <c r="JQJ75" s="64"/>
      <c r="JQK75" s="67"/>
      <c r="JQL75" s="67"/>
      <c r="JQM75" s="68"/>
      <c r="JQN75" s="68"/>
      <c r="JQO75" s="68"/>
      <c r="JQP75" s="69"/>
      <c r="JQR75" s="64"/>
      <c r="JQS75" s="67"/>
      <c r="JQT75" s="67"/>
      <c r="JQU75" s="68"/>
      <c r="JQV75" s="68"/>
      <c r="JQW75" s="68"/>
      <c r="JQX75" s="69"/>
      <c r="JQZ75" s="64"/>
      <c r="JRA75" s="67"/>
      <c r="JRB75" s="67"/>
      <c r="JRC75" s="68"/>
      <c r="JRD75" s="68"/>
      <c r="JRE75" s="68"/>
      <c r="JRF75" s="69"/>
      <c r="JRH75" s="64"/>
      <c r="JRI75" s="67"/>
      <c r="JRJ75" s="67"/>
      <c r="JRK75" s="68"/>
      <c r="JRL75" s="68"/>
      <c r="JRM75" s="68"/>
      <c r="JRN75" s="69"/>
      <c r="JRP75" s="64"/>
      <c r="JRQ75" s="67"/>
      <c r="JRR75" s="67"/>
      <c r="JRS75" s="68"/>
      <c r="JRT75" s="68"/>
      <c r="JRU75" s="68"/>
      <c r="JRV75" s="69"/>
      <c r="JRX75" s="64"/>
      <c r="JRY75" s="67"/>
      <c r="JRZ75" s="67"/>
      <c r="JSA75" s="68"/>
      <c r="JSB75" s="68"/>
      <c r="JSC75" s="68"/>
      <c r="JSD75" s="69"/>
      <c r="JSF75" s="64"/>
      <c r="JSG75" s="67"/>
      <c r="JSH75" s="67"/>
      <c r="JSI75" s="68"/>
      <c r="JSJ75" s="68"/>
      <c r="JSK75" s="68"/>
      <c r="JSL75" s="69"/>
      <c r="JSN75" s="64"/>
      <c r="JSO75" s="67"/>
      <c r="JSP75" s="67"/>
      <c r="JSQ75" s="68"/>
      <c r="JSR75" s="68"/>
      <c r="JSS75" s="68"/>
      <c r="JST75" s="69"/>
      <c r="JSV75" s="64"/>
      <c r="JSW75" s="67"/>
      <c r="JSX75" s="67"/>
      <c r="JSY75" s="68"/>
      <c r="JSZ75" s="68"/>
      <c r="JTA75" s="68"/>
      <c r="JTB75" s="69"/>
      <c r="JTD75" s="64"/>
      <c r="JTE75" s="67"/>
      <c r="JTF75" s="67"/>
      <c r="JTG75" s="68"/>
      <c r="JTH75" s="68"/>
      <c r="JTI75" s="68"/>
      <c r="JTJ75" s="69"/>
      <c r="JTL75" s="64"/>
      <c r="JTM75" s="67"/>
      <c r="JTN75" s="67"/>
      <c r="JTO75" s="68"/>
      <c r="JTP75" s="68"/>
      <c r="JTQ75" s="68"/>
      <c r="JTR75" s="69"/>
      <c r="JTT75" s="64"/>
      <c r="JTU75" s="67"/>
      <c r="JTV75" s="67"/>
      <c r="JTW75" s="68"/>
      <c r="JTX75" s="68"/>
      <c r="JTY75" s="68"/>
      <c r="JTZ75" s="69"/>
      <c r="JUB75" s="64"/>
      <c r="JUC75" s="67"/>
      <c r="JUD75" s="67"/>
      <c r="JUE75" s="68"/>
      <c r="JUF75" s="68"/>
      <c r="JUG75" s="68"/>
      <c r="JUH75" s="69"/>
      <c r="JUJ75" s="64"/>
      <c r="JUK75" s="67"/>
      <c r="JUL75" s="67"/>
      <c r="JUM75" s="68"/>
      <c r="JUN75" s="68"/>
      <c r="JUO75" s="68"/>
      <c r="JUP75" s="69"/>
      <c r="JUR75" s="64"/>
      <c r="JUS75" s="67"/>
      <c r="JUT75" s="67"/>
      <c r="JUU75" s="68"/>
      <c r="JUV75" s="68"/>
      <c r="JUW75" s="68"/>
      <c r="JUX75" s="69"/>
      <c r="JUZ75" s="64"/>
      <c r="JVA75" s="67"/>
      <c r="JVB75" s="67"/>
      <c r="JVC75" s="68"/>
      <c r="JVD75" s="68"/>
      <c r="JVE75" s="68"/>
      <c r="JVF75" s="69"/>
      <c r="JVH75" s="64"/>
      <c r="JVI75" s="67"/>
      <c r="JVJ75" s="67"/>
      <c r="JVK75" s="68"/>
      <c r="JVL75" s="68"/>
      <c r="JVM75" s="68"/>
      <c r="JVN75" s="69"/>
      <c r="JVP75" s="64"/>
      <c r="JVQ75" s="67"/>
      <c r="JVR75" s="67"/>
      <c r="JVS75" s="68"/>
      <c r="JVT75" s="68"/>
      <c r="JVU75" s="68"/>
      <c r="JVV75" s="69"/>
      <c r="JVX75" s="64"/>
      <c r="JVY75" s="67"/>
      <c r="JVZ75" s="67"/>
      <c r="JWA75" s="68"/>
      <c r="JWB75" s="68"/>
      <c r="JWC75" s="68"/>
      <c r="JWD75" s="69"/>
      <c r="JWF75" s="64"/>
      <c r="JWG75" s="67"/>
      <c r="JWH75" s="67"/>
      <c r="JWI75" s="68"/>
      <c r="JWJ75" s="68"/>
      <c r="JWK75" s="68"/>
      <c r="JWL75" s="69"/>
      <c r="JWN75" s="64"/>
      <c r="JWO75" s="67"/>
      <c r="JWP75" s="67"/>
      <c r="JWQ75" s="68"/>
      <c r="JWR75" s="68"/>
      <c r="JWS75" s="68"/>
      <c r="JWT75" s="69"/>
      <c r="JWV75" s="64"/>
      <c r="JWW75" s="67"/>
      <c r="JWX75" s="67"/>
      <c r="JWY75" s="68"/>
      <c r="JWZ75" s="68"/>
      <c r="JXA75" s="68"/>
      <c r="JXB75" s="69"/>
      <c r="JXD75" s="64"/>
      <c r="JXE75" s="67"/>
      <c r="JXF75" s="67"/>
      <c r="JXG75" s="68"/>
      <c r="JXH75" s="68"/>
      <c r="JXI75" s="68"/>
      <c r="JXJ75" s="69"/>
      <c r="JXL75" s="64"/>
      <c r="JXM75" s="67"/>
      <c r="JXN75" s="67"/>
      <c r="JXO75" s="68"/>
      <c r="JXP75" s="68"/>
      <c r="JXQ75" s="68"/>
      <c r="JXR75" s="69"/>
      <c r="JXT75" s="64"/>
      <c r="JXU75" s="67"/>
      <c r="JXV75" s="67"/>
      <c r="JXW75" s="68"/>
      <c r="JXX75" s="68"/>
      <c r="JXY75" s="68"/>
      <c r="JXZ75" s="69"/>
      <c r="JYB75" s="64"/>
      <c r="JYC75" s="67"/>
      <c r="JYD75" s="67"/>
      <c r="JYE75" s="68"/>
      <c r="JYF75" s="68"/>
      <c r="JYG75" s="68"/>
      <c r="JYH75" s="69"/>
      <c r="JYJ75" s="64"/>
      <c r="JYK75" s="67"/>
      <c r="JYL75" s="67"/>
      <c r="JYM75" s="68"/>
      <c r="JYN75" s="68"/>
      <c r="JYO75" s="68"/>
      <c r="JYP75" s="69"/>
      <c r="JYR75" s="64"/>
      <c r="JYS75" s="67"/>
      <c r="JYT75" s="67"/>
      <c r="JYU75" s="68"/>
      <c r="JYV75" s="68"/>
      <c r="JYW75" s="68"/>
      <c r="JYX75" s="69"/>
      <c r="JYZ75" s="64"/>
      <c r="JZA75" s="67"/>
      <c r="JZB75" s="67"/>
      <c r="JZC75" s="68"/>
      <c r="JZD75" s="68"/>
      <c r="JZE75" s="68"/>
      <c r="JZF75" s="69"/>
      <c r="JZH75" s="64"/>
      <c r="JZI75" s="67"/>
      <c r="JZJ75" s="67"/>
      <c r="JZK75" s="68"/>
      <c r="JZL75" s="68"/>
      <c r="JZM75" s="68"/>
      <c r="JZN75" s="69"/>
      <c r="JZP75" s="64"/>
      <c r="JZQ75" s="67"/>
      <c r="JZR75" s="67"/>
      <c r="JZS75" s="68"/>
      <c r="JZT75" s="68"/>
      <c r="JZU75" s="68"/>
      <c r="JZV75" s="69"/>
      <c r="JZX75" s="64"/>
      <c r="JZY75" s="67"/>
      <c r="JZZ75" s="67"/>
      <c r="KAA75" s="68"/>
      <c r="KAB75" s="68"/>
      <c r="KAC75" s="68"/>
      <c r="KAD75" s="69"/>
      <c r="KAF75" s="64"/>
      <c r="KAG75" s="67"/>
      <c r="KAH75" s="67"/>
      <c r="KAI75" s="68"/>
      <c r="KAJ75" s="68"/>
      <c r="KAK75" s="68"/>
      <c r="KAL75" s="69"/>
      <c r="KAN75" s="64"/>
      <c r="KAO75" s="67"/>
      <c r="KAP75" s="67"/>
      <c r="KAQ75" s="68"/>
      <c r="KAR75" s="68"/>
      <c r="KAS75" s="68"/>
      <c r="KAT75" s="69"/>
      <c r="KAV75" s="64"/>
      <c r="KAW75" s="67"/>
      <c r="KAX75" s="67"/>
      <c r="KAY75" s="68"/>
      <c r="KAZ75" s="68"/>
      <c r="KBA75" s="68"/>
      <c r="KBB75" s="69"/>
      <c r="KBD75" s="64"/>
      <c r="KBE75" s="67"/>
      <c r="KBF75" s="67"/>
      <c r="KBG75" s="68"/>
      <c r="KBH75" s="68"/>
      <c r="KBI75" s="68"/>
      <c r="KBJ75" s="69"/>
      <c r="KBL75" s="64"/>
      <c r="KBM75" s="67"/>
      <c r="KBN75" s="67"/>
      <c r="KBO75" s="68"/>
      <c r="KBP75" s="68"/>
      <c r="KBQ75" s="68"/>
      <c r="KBR75" s="69"/>
      <c r="KBT75" s="64"/>
      <c r="KBU75" s="67"/>
      <c r="KBV75" s="67"/>
      <c r="KBW75" s="68"/>
      <c r="KBX75" s="68"/>
      <c r="KBY75" s="68"/>
      <c r="KBZ75" s="69"/>
      <c r="KCB75" s="64"/>
      <c r="KCC75" s="67"/>
      <c r="KCD75" s="67"/>
      <c r="KCE75" s="68"/>
      <c r="KCF75" s="68"/>
      <c r="KCG75" s="68"/>
      <c r="KCH75" s="69"/>
      <c r="KCJ75" s="64"/>
      <c r="KCK75" s="67"/>
      <c r="KCL75" s="67"/>
      <c r="KCM75" s="68"/>
      <c r="KCN75" s="68"/>
      <c r="KCO75" s="68"/>
      <c r="KCP75" s="69"/>
      <c r="KCR75" s="64"/>
      <c r="KCS75" s="67"/>
      <c r="KCT75" s="67"/>
      <c r="KCU75" s="68"/>
      <c r="KCV75" s="68"/>
      <c r="KCW75" s="68"/>
      <c r="KCX75" s="69"/>
      <c r="KCZ75" s="64"/>
      <c r="KDA75" s="67"/>
      <c r="KDB75" s="67"/>
      <c r="KDC75" s="68"/>
      <c r="KDD75" s="68"/>
      <c r="KDE75" s="68"/>
      <c r="KDF75" s="69"/>
      <c r="KDH75" s="64"/>
      <c r="KDI75" s="67"/>
      <c r="KDJ75" s="67"/>
      <c r="KDK75" s="68"/>
      <c r="KDL75" s="68"/>
      <c r="KDM75" s="68"/>
      <c r="KDN75" s="69"/>
      <c r="KDP75" s="64"/>
      <c r="KDQ75" s="67"/>
      <c r="KDR75" s="67"/>
      <c r="KDS75" s="68"/>
      <c r="KDT75" s="68"/>
      <c r="KDU75" s="68"/>
      <c r="KDV75" s="69"/>
      <c r="KDX75" s="64"/>
      <c r="KDY75" s="67"/>
      <c r="KDZ75" s="67"/>
      <c r="KEA75" s="68"/>
      <c r="KEB75" s="68"/>
      <c r="KEC75" s="68"/>
      <c r="KED75" s="69"/>
      <c r="KEF75" s="64"/>
      <c r="KEG75" s="67"/>
      <c r="KEH75" s="67"/>
      <c r="KEI75" s="68"/>
      <c r="KEJ75" s="68"/>
      <c r="KEK75" s="68"/>
      <c r="KEL75" s="69"/>
      <c r="KEN75" s="64"/>
      <c r="KEO75" s="67"/>
      <c r="KEP75" s="67"/>
      <c r="KEQ75" s="68"/>
      <c r="KER75" s="68"/>
      <c r="KES75" s="68"/>
      <c r="KET75" s="69"/>
      <c r="KEV75" s="64"/>
      <c r="KEW75" s="67"/>
      <c r="KEX75" s="67"/>
      <c r="KEY75" s="68"/>
      <c r="KEZ75" s="68"/>
      <c r="KFA75" s="68"/>
      <c r="KFB75" s="69"/>
      <c r="KFD75" s="64"/>
      <c r="KFE75" s="67"/>
      <c r="KFF75" s="67"/>
      <c r="KFG75" s="68"/>
      <c r="KFH75" s="68"/>
      <c r="KFI75" s="68"/>
      <c r="KFJ75" s="69"/>
      <c r="KFL75" s="64"/>
      <c r="KFM75" s="67"/>
      <c r="KFN75" s="67"/>
      <c r="KFO75" s="68"/>
      <c r="KFP75" s="68"/>
      <c r="KFQ75" s="68"/>
      <c r="KFR75" s="69"/>
      <c r="KFT75" s="64"/>
      <c r="KFU75" s="67"/>
      <c r="KFV75" s="67"/>
      <c r="KFW75" s="68"/>
      <c r="KFX75" s="68"/>
      <c r="KFY75" s="68"/>
      <c r="KFZ75" s="69"/>
      <c r="KGB75" s="64"/>
      <c r="KGC75" s="67"/>
      <c r="KGD75" s="67"/>
      <c r="KGE75" s="68"/>
      <c r="KGF75" s="68"/>
      <c r="KGG75" s="68"/>
      <c r="KGH75" s="69"/>
      <c r="KGJ75" s="64"/>
      <c r="KGK75" s="67"/>
      <c r="KGL75" s="67"/>
      <c r="KGM75" s="68"/>
      <c r="KGN75" s="68"/>
      <c r="KGO75" s="68"/>
      <c r="KGP75" s="69"/>
      <c r="KGR75" s="64"/>
      <c r="KGS75" s="67"/>
      <c r="KGT75" s="67"/>
      <c r="KGU75" s="68"/>
      <c r="KGV75" s="68"/>
      <c r="KGW75" s="68"/>
      <c r="KGX75" s="69"/>
      <c r="KGZ75" s="64"/>
      <c r="KHA75" s="67"/>
      <c r="KHB75" s="67"/>
      <c r="KHC75" s="68"/>
      <c r="KHD75" s="68"/>
      <c r="KHE75" s="68"/>
      <c r="KHF75" s="69"/>
      <c r="KHH75" s="64"/>
      <c r="KHI75" s="67"/>
      <c r="KHJ75" s="67"/>
      <c r="KHK75" s="68"/>
      <c r="KHL75" s="68"/>
      <c r="KHM75" s="68"/>
      <c r="KHN75" s="69"/>
      <c r="KHP75" s="64"/>
      <c r="KHQ75" s="67"/>
      <c r="KHR75" s="67"/>
      <c r="KHS75" s="68"/>
      <c r="KHT75" s="68"/>
      <c r="KHU75" s="68"/>
      <c r="KHV75" s="69"/>
      <c r="KHX75" s="64"/>
      <c r="KHY75" s="67"/>
      <c r="KHZ75" s="67"/>
      <c r="KIA75" s="68"/>
      <c r="KIB75" s="68"/>
      <c r="KIC75" s="68"/>
      <c r="KID75" s="69"/>
      <c r="KIF75" s="64"/>
      <c r="KIG75" s="67"/>
      <c r="KIH75" s="67"/>
      <c r="KII75" s="68"/>
      <c r="KIJ75" s="68"/>
      <c r="KIK75" s="68"/>
      <c r="KIL75" s="69"/>
      <c r="KIN75" s="64"/>
      <c r="KIO75" s="67"/>
      <c r="KIP75" s="67"/>
      <c r="KIQ75" s="68"/>
      <c r="KIR75" s="68"/>
      <c r="KIS75" s="68"/>
      <c r="KIT75" s="69"/>
      <c r="KIV75" s="64"/>
      <c r="KIW75" s="67"/>
      <c r="KIX75" s="67"/>
      <c r="KIY75" s="68"/>
      <c r="KIZ75" s="68"/>
      <c r="KJA75" s="68"/>
      <c r="KJB75" s="69"/>
      <c r="KJD75" s="64"/>
      <c r="KJE75" s="67"/>
      <c r="KJF75" s="67"/>
      <c r="KJG75" s="68"/>
      <c r="KJH75" s="68"/>
      <c r="KJI75" s="68"/>
      <c r="KJJ75" s="69"/>
      <c r="KJL75" s="64"/>
      <c r="KJM75" s="67"/>
      <c r="KJN75" s="67"/>
      <c r="KJO75" s="68"/>
      <c r="KJP75" s="68"/>
      <c r="KJQ75" s="68"/>
      <c r="KJR75" s="69"/>
      <c r="KJT75" s="64"/>
      <c r="KJU75" s="67"/>
      <c r="KJV75" s="67"/>
      <c r="KJW75" s="68"/>
      <c r="KJX75" s="68"/>
      <c r="KJY75" s="68"/>
      <c r="KJZ75" s="69"/>
      <c r="KKB75" s="64"/>
      <c r="KKC75" s="67"/>
      <c r="KKD75" s="67"/>
      <c r="KKE75" s="68"/>
      <c r="KKF75" s="68"/>
      <c r="KKG75" s="68"/>
      <c r="KKH75" s="69"/>
      <c r="KKJ75" s="64"/>
      <c r="KKK75" s="67"/>
      <c r="KKL75" s="67"/>
      <c r="KKM75" s="68"/>
      <c r="KKN75" s="68"/>
      <c r="KKO75" s="68"/>
      <c r="KKP75" s="69"/>
      <c r="KKR75" s="64"/>
      <c r="KKS75" s="67"/>
      <c r="KKT75" s="67"/>
      <c r="KKU75" s="68"/>
      <c r="KKV75" s="68"/>
      <c r="KKW75" s="68"/>
      <c r="KKX75" s="69"/>
      <c r="KKZ75" s="64"/>
      <c r="KLA75" s="67"/>
      <c r="KLB75" s="67"/>
      <c r="KLC75" s="68"/>
      <c r="KLD75" s="68"/>
      <c r="KLE75" s="68"/>
      <c r="KLF75" s="69"/>
      <c r="KLH75" s="64"/>
      <c r="KLI75" s="67"/>
      <c r="KLJ75" s="67"/>
      <c r="KLK75" s="68"/>
      <c r="KLL75" s="68"/>
      <c r="KLM75" s="68"/>
      <c r="KLN75" s="69"/>
      <c r="KLP75" s="64"/>
      <c r="KLQ75" s="67"/>
      <c r="KLR75" s="67"/>
      <c r="KLS75" s="68"/>
      <c r="KLT75" s="68"/>
      <c r="KLU75" s="68"/>
      <c r="KLV75" s="69"/>
      <c r="KLX75" s="64"/>
      <c r="KLY75" s="67"/>
      <c r="KLZ75" s="67"/>
      <c r="KMA75" s="68"/>
      <c r="KMB75" s="68"/>
      <c r="KMC75" s="68"/>
      <c r="KMD75" s="69"/>
      <c r="KMF75" s="64"/>
      <c r="KMG75" s="67"/>
      <c r="KMH75" s="67"/>
      <c r="KMI75" s="68"/>
      <c r="KMJ75" s="68"/>
      <c r="KMK75" s="68"/>
      <c r="KML75" s="69"/>
      <c r="KMN75" s="64"/>
      <c r="KMO75" s="67"/>
      <c r="KMP75" s="67"/>
      <c r="KMQ75" s="68"/>
      <c r="KMR75" s="68"/>
      <c r="KMS75" s="68"/>
      <c r="KMT75" s="69"/>
      <c r="KMV75" s="64"/>
      <c r="KMW75" s="67"/>
      <c r="KMX75" s="67"/>
      <c r="KMY75" s="68"/>
      <c r="KMZ75" s="68"/>
      <c r="KNA75" s="68"/>
      <c r="KNB75" s="69"/>
      <c r="KND75" s="64"/>
      <c r="KNE75" s="67"/>
      <c r="KNF75" s="67"/>
      <c r="KNG75" s="68"/>
      <c r="KNH75" s="68"/>
      <c r="KNI75" s="68"/>
      <c r="KNJ75" s="69"/>
      <c r="KNL75" s="64"/>
      <c r="KNM75" s="67"/>
      <c r="KNN75" s="67"/>
      <c r="KNO75" s="68"/>
      <c r="KNP75" s="68"/>
      <c r="KNQ75" s="68"/>
      <c r="KNR75" s="69"/>
      <c r="KNT75" s="64"/>
      <c r="KNU75" s="67"/>
      <c r="KNV75" s="67"/>
      <c r="KNW75" s="68"/>
      <c r="KNX75" s="68"/>
      <c r="KNY75" s="68"/>
      <c r="KNZ75" s="69"/>
      <c r="KOB75" s="64"/>
      <c r="KOC75" s="67"/>
      <c r="KOD75" s="67"/>
      <c r="KOE75" s="68"/>
      <c r="KOF75" s="68"/>
      <c r="KOG75" s="68"/>
      <c r="KOH75" s="69"/>
      <c r="KOJ75" s="64"/>
      <c r="KOK75" s="67"/>
      <c r="KOL75" s="67"/>
      <c r="KOM75" s="68"/>
      <c r="KON75" s="68"/>
      <c r="KOO75" s="68"/>
      <c r="KOP75" s="69"/>
      <c r="KOR75" s="64"/>
      <c r="KOS75" s="67"/>
      <c r="KOT75" s="67"/>
      <c r="KOU75" s="68"/>
      <c r="KOV75" s="68"/>
      <c r="KOW75" s="68"/>
      <c r="KOX75" s="69"/>
      <c r="KOZ75" s="64"/>
      <c r="KPA75" s="67"/>
      <c r="KPB75" s="67"/>
      <c r="KPC75" s="68"/>
      <c r="KPD75" s="68"/>
      <c r="KPE75" s="68"/>
      <c r="KPF75" s="69"/>
      <c r="KPH75" s="64"/>
      <c r="KPI75" s="67"/>
      <c r="KPJ75" s="67"/>
      <c r="KPK75" s="68"/>
      <c r="KPL75" s="68"/>
      <c r="KPM75" s="68"/>
      <c r="KPN75" s="69"/>
      <c r="KPP75" s="64"/>
      <c r="KPQ75" s="67"/>
      <c r="KPR75" s="67"/>
      <c r="KPS75" s="68"/>
      <c r="KPT75" s="68"/>
      <c r="KPU75" s="68"/>
      <c r="KPV75" s="69"/>
      <c r="KPX75" s="64"/>
      <c r="KPY75" s="67"/>
      <c r="KPZ75" s="67"/>
      <c r="KQA75" s="68"/>
      <c r="KQB75" s="68"/>
      <c r="KQC75" s="68"/>
      <c r="KQD75" s="69"/>
      <c r="KQF75" s="64"/>
      <c r="KQG75" s="67"/>
      <c r="KQH75" s="67"/>
      <c r="KQI75" s="68"/>
      <c r="KQJ75" s="68"/>
      <c r="KQK75" s="68"/>
      <c r="KQL75" s="69"/>
      <c r="KQN75" s="64"/>
      <c r="KQO75" s="67"/>
      <c r="KQP75" s="67"/>
      <c r="KQQ75" s="68"/>
      <c r="KQR75" s="68"/>
      <c r="KQS75" s="68"/>
      <c r="KQT75" s="69"/>
      <c r="KQV75" s="64"/>
      <c r="KQW75" s="67"/>
      <c r="KQX75" s="67"/>
      <c r="KQY75" s="68"/>
      <c r="KQZ75" s="68"/>
      <c r="KRA75" s="68"/>
      <c r="KRB75" s="69"/>
      <c r="KRD75" s="64"/>
      <c r="KRE75" s="67"/>
      <c r="KRF75" s="67"/>
      <c r="KRG75" s="68"/>
      <c r="KRH75" s="68"/>
      <c r="KRI75" s="68"/>
      <c r="KRJ75" s="69"/>
      <c r="KRL75" s="64"/>
      <c r="KRM75" s="67"/>
      <c r="KRN75" s="67"/>
      <c r="KRO75" s="68"/>
      <c r="KRP75" s="68"/>
      <c r="KRQ75" s="68"/>
      <c r="KRR75" s="69"/>
      <c r="KRT75" s="64"/>
      <c r="KRU75" s="67"/>
      <c r="KRV75" s="67"/>
      <c r="KRW75" s="68"/>
      <c r="KRX75" s="68"/>
      <c r="KRY75" s="68"/>
      <c r="KRZ75" s="69"/>
      <c r="KSB75" s="64"/>
      <c r="KSC75" s="67"/>
      <c r="KSD75" s="67"/>
      <c r="KSE75" s="68"/>
      <c r="KSF75" s="68"/>
      <c r="KSG75" s="68"/>
      <c r="KSH75" s="69"/>
      <c r="KSJ75" s="64"/>
      <c r="KSK75" s="67"/>
      <c r="KSL75" s="67"/>
      <c r="KSM75" s="68"/>
      <c r="KSN75" s="68"/>
      <c r="KSO75" s="68"/>
      <c r="KSP75" s="69"/>
      <c r="KSR75" s="64"/>
      <c r="KSS75" s="67"/>
      <c r="KST75" s="67"/>
      <c r="KSU75" s="68"/>
      <c r="KSV75" s="68"/>
      <c r="KSW75" s="68"/>
      <c r="KSX75" s="69"/>
      <c r="KSZ75" s="64"/>
      <c r="KTA75" s="67"/>
      <c r="KTB75" s="67"/>
      <c r="KTC75" s="68"/>
      <c r="KTD75" s="68"/>
      <c r="KTE75" s="68"/>
      <c r="KTF75" s="69"/>
      <c r="KTH75" s="64"/>
      <c r="KTI75" s="67"/>
      <c r="KTJ75" s="67"/>
      <c r="KTK75" s="68"/>
      <c r="KTL75" s="68"/>
      <c r="KTM75" s="68"/>
      <c r="KTN75" s="69"/>
      <c r="KTP75" s="64"/>
      <c r="KTQ75" s="67"/>
      <c r="KTR75" s="67"/>
      <c r="KTS75" s="68"/>
      <c r="KTT75" s="68"/>
      <c r="KTU75" s="68"/>
      <c r="KTV75" s="69"/>
      <c r="KTX75" s="64"/>
      <c r="KTY75" s="67"/>
      <c r="KTZ75" s="67"/>
      <c r="KUA75" s="68"/>
      <c r="KUB75" s="68"/>
      <c r="KUC75" s="68"/>
      <c r="KUD75" s="69"/>
      <c r="KUF75" s="64"/>
      <c r="KUG75" s="67"/>
      <c r="KUH75" s="67"/>
      <c r="KUI75" s="68"/>
      <c r="KUJ75" s="68"/>
      <c r="KUK75" s="68"/>
      <c r="KUL75" s="69"/>
      <c r="KUN75" s="64"/>
      <c r="KUO75" s="67"/>
      <c r="KUP75" s="67"/>
      <c r="KUQ75" s="68"/>
      <c r="KUR75" s="68"/>
      <c r="KUS75" s="68"/>
      <c r="KUT75" s="69"/>
      <c r="KUV75" s="64"/>
      <c r="KUW75" s="67"/>
      <c r="KUX75" s="67"/>
      <c r="KUY75" s="68"/>
      <c r="KUZ75" s="68"/>
      <c r="KVA75" s="68"/>
      <c r="KVB75" s="69"/>
      <c r="KVD75" s="64"/>
      <c r="KVE75" s="67"/>
      <c r="KVF75" s="67"/>
      <c r="KVG75" s="68"/>
      <c r="KVH75" s="68"/>
      <c r="KVI75" s="68"/>
      <c r="KVJ75" s="69"/>
      <c r="KVL75" s="64"/>
      <c r="KVM75" s="67"/>
      <c r="KVN75" s="67"/>
      <c r="KVO75" s="68"/>
      <c r="KVP75" s="68"/>
      <c r="KVQ75" s="68"/>
      <c r="KVR75" s="69"/>
      <c r="KVT75" s="64"/>
      <c r="KVU75" s="67"/>
      <c r="KVV75" s="67"/>
      <c r="KVW75" s="68"/>
      <c r="KVX75" s="68"/>
      <c r="KVY75" s="68"/>
      <c r="KVZ75" s="69"/>
      <c r="KWB75" s="64"/>
      <c r="KWC75" s="67"/>
      <c r="KWD75" s="67"/>
      <c r="KWE75" s="68"/>
      <c r="KWF75" s="68"/>
      <c r="KWG75" s="68"/>
      <c r="KWH75" s="69"/>
      <c r="KWJ75" s="64"/>
      <c r="KWK75" s="67"/>
      <c r="KWL75" s="67"/>
      <c r="KWM75" s="68"/>
      <c r="KWN75" s="68"/>
      <c r="KWO75" s="68"/>
      <c r="KWP75" s="69"/>
      <c r="KWR75" s="64"/>
      <c r="KWS75" s="67"/>
      <c r="KWT75" s="67"/>
      <c r="KWU75" s="68"/>
      <c r="KWV75" s="68"/>
      <c r="KWW75" s="68"/>
      <c r="KWX75" s="69"/>
      <c r="KWZ75" s="64"/>
      <c r="KXA75" s="67"/>
      <c r="KXB75" s="67"/>
      <c r="KXC75" s="68"/>
      <c r="KXD75" s="68"/>
      <c r="KXE75" s="68"/>
      <c r="KXF75" s="69"/>
      <c r="KXH75" s="64"/>
      <c r="KXI75" s="67"/>
      <c r="KXJ75" s="67"/>
      <c r="KXK75" s="68"/>
      <c r="KXL75" s="68"/>
      <c r="KXM75" s="68"/>
      <c r="KXN75" s="69"/>
      <c r="KXP75" s="64"/>
      <c r="KXQ75" s="67"/>
      <c r="KXR75" s="67"/>
      <c r="KXS75" s="68"/>
      <c r="KXT75" s="68"/>
      <c r="KXU75" s="68"/>
      <c r="KXV75" s="69"/>
      <c r="KXX75" s="64"/>
      <c r="KXY75" s="67"/>
      <c r="KXZ75" s="67"/>
      <c r="KYA75" s="68"/>
      <c r="KYB75" s="68"/>
      <c r="KYC75" s="68"/>
      <c r="KYD75" s="69"/>
      <c r="KYF75" s="64"/>
      <c r="KYG75" s="67"/>
      <c r="KYH75" s="67"/>
      <c r="KYI75" s="68"/>
      <c r="KYJ75" s="68"/>
      <c r="KYK75" s="68"/>
      <c r="KYL75" s="69"/>
      <c r="KYN75" s="64"/>
      <c r="KYO75" s="67"/>
      <c r="KYP75" s="67"/>
      <c r="KYQ75" s="68"/>
      <c r="KYR75" s="68"/>
      <c r="KYS75" s="68"/>
      <c r="KYT75" s="69"/>
      <c r="KYV75" s="64"/>
      <c r="KYW75" s="67"/>
      <c r="KYX75" s="67"/>
      <c r="KYY75" s="68"/>
      <c r="KYZ75" s="68"/>
      <c r="KZA75" s="68"/>
      <c r="KZB75" s="69"/>
      <c r="KZD75" s="64"/>
      <c r="KZE75" s="67"/>
      <c r="KZF75" s="67"/>
      <c r="KZG75" s="68"/>
      <c r="KZH75" s="68"/>
      <c r="KZI75" s="68"/>
      <c r="KZJ75" s="69"/>
      <c r="KZL75" s="64"/>
      <c r="KZM75" s="67"/>
      <c r="KZN75" s="67"/>
      <c r="KZO75" s="68"/>
      <c r="KZP75" s="68"/>
      <c r="KZQ75" s="68"/>
      <c r="KZR75" s="69"/>
      <c r="KZT75" s="64"/>
      <c r="KZU75" s="67"/>
      <c r="KZV75" s="67"/>
      <c r="KZW75" s="68"/>
      <c r="KZX75" s="68"/>
      <c r="KZY75" s="68"/>
      <c r="KZZ75" s="69"/>
      <c r="LAB75" s="64"/>
      <c r="LAC75" s="67"/>
      <c r="LAD75" s="67"/>
      <c r="LAE75" s="68"/>
      <c r="LAF75" s="68"/>
      <c r="LAG75" s="68"/>
      <c r="LAH75" s="69"/>
      <c r="LAJ75" s="64"/>
      <c r="LAK75" s="67"/>
      <c r="LAL75" s="67"/>
      <c r="LAM75" s="68"/>
      <c r="LAN75" s="68"/>
      <c r="LAO75" s="68"/>
      <c r="LAP75" s="69"/>
      <c r="LAR75" s="64"/>
      <c r="LAS75" s="67"/>
      <c r="LAT75" s="67"/>
      <c r="LAU75" s="68"/>
      <c r="LAV75" s="68"/>
      <c r="LAW75" s="68"/>
      <c r="LAX75" s="69"/>
      <c r="LAZ75" s="64"/>
      <c r="LBA75" s="67"/>
      <c r="LBB75" s="67"/>
      <c r="LBC75" s="68"/>
      <c r="LBD75" s="68"/>
      <c r="LBE75" s="68"/>
      <c r="LBF75" s="69"/>
      <c r="LBH75" s="64"/>
      <c r="LBI75" s="67"/>
      <c r="LBJ75" s="67"/>
      <c r="LBK75" s="68"/>
      <c r="LBL75" s="68"/>
      <c r="LBM75" s="68"/>
      <c r="LBN75" s="69"/>
      <c r="LBP75" s="64"/>
      <c r="LBQ75" s="67"/>
      <c r="LBR75" s="67"/>
      <c r="LBS75" s="68"/>
      <c r="LBT75" s="68"/>
      <c r="LBU75" s="68"/>
      <c r="LBV75" s="69"/>
      <c r="LBX75" s="64"/>
      <c r="LBY75" s="67"/>
      <c r="LBZ75" s="67"/>
      <c r="LCA75" s="68"/>
      <c r="LCB75" s="68"/>
      <c r="LCC75" s="68"/>
      <c r="LCD75" s="69"/>
      <c r="LCF75" s="64"/>
      <c r="LCG75" s="67"/>
      <c r="LCH75" s="67"/>
      <c r="LCI75" s="68"/>
      <c r="LCJ75" s="68"/>
      <c r="LCK75" s="68"/>
      <c r="LCL75" s="69"/>
      <c r="LCN75" s="64"/>
      <c r="LCO75" s="67"/>
      <c r="LCP75" s="67"/>
      <c r="LCQ75" s="68"/>
      <c r="LCR75" s="68"/>
      <c r="LCS75" s="68"/>
      <c r="LCT75" s="69"/>
      <c r="LCV75" s="64"/>
      <c r="LCW75" s="67"/>
      <c r="LCX75" s="67"/>
      <c r="LCY75" s="68"/>
      <c r="LCZ75" s="68"/>
      <c r="LDA75" s="68"/>
      <c r="LDB75" s="69"/>
      <c r="LDD75" s="64"/>
      <c r="LDE75" s="67"/>
      <c r="LDF75" s="67"/>
      <c r="LDG75" s="68"/>
      <c r="LDH75" s="68"/>
      <c r="LDI75" s="68"/>
      <c r="LDJ75" s="69"/>
      <c r="LDL75" s="64"/>
      <c r="LDM75" s="67"/>
      <c r="LDN75" s="67"/>
      <c r="LDO75" s="68"/>
      <c r="LDP75" s="68"/>
      <c r="LDQ75" s="68"/>
      <c r="LDR75" s="69"/>
      <c r="LDT75" s="64"/>
      <c r="LDU75" s="67"/>
      <c r="LDV75" s="67"/>
      <c r="LDW75" s="68"/>
      <c r="LDX75" s="68"/>
      <c r="LDY75" s="68"/>
      <c r="LDZ75" s="69"/>
      <c r="LEB75" s="64"/>
      <c r="LEC75" s="67"/>
      <c r="LED75" s="67"/>
      <c r="LEE75" s="68"/>
      <c r="LEF75" s="68"/>
      <c r="LEG75" s="68"/>
      <c r="LEH75" s="69"/>
      <c r="LEJ75" s="64"/>
      <c r="LEK75" s="67"/>
      <c r="LEL75" s="67"/>
      <c r="LEM75" s="68"/>
      <c r="LEN75" s="68"/>
      <c r="LEO75" s="68"/>
      <c r="LEP75" s="69"/>
      <c r="LER75" s="64"/>
      <c r="LES75" s="67"/>
      <c r="LET75" s="67"/>
      <c r="LEU75" s="68"/>
      <c r="LEV75" s="68"/>
      <c r="LEW75" s="68"/>
      <c r="LEX75" s="69"/>
      <c r="LEZ75" s="64"/>
      <c r="LFA75" s="67"/>
      <c r="LFB75" s="67"/>
      <c r="LFC75" s="68"/>
      <c r="LFD75" s="68"/>
      <c r="LFE75" s="68"/>
      <c r="LFF75" s="69"/>
      <c r="LFH75" s="64"/>
      <c r="LFI75" s="67"/>
      <c r="LFJ75" s="67"/>
      <c r="LFK75" s="68"/>
      <c r="LFL75" s="68"/>
      <c r="LFM75" s="68"/>
      <c r="LFN75" s="69"/>
      <c r="LFP75" s="64"/>
      <c r="LFQ75" s="67"/>
      <c r="LFR75" s="67"/>
      <c r="LFS75" s="68"/>
      <c r="LFT75" s="68"/>
      <c r="LFU75" s="68"/>
      <c r="LFV75" s="69"/>
      <c r="LFX75" s="64"/>
      <c r="LFY75" s="67"/>
      <c r="LFZ75" s="67"/>
      <c r="LGA75" s="68"/>
      <c r="LGB75" s="68"/>
      <c r="LGC75" s="68"/>
      <c r="LGD75" s="69"/>
      <c r="LGF75" s="64"/>
      <c r="LGG75" s="67"/>
      <c r="LGH75" s="67"/>
      <c r="LGI75" s="68"/>
      <c r="LGJ75" s="68"/>
      <c r="LGK75" s="68"/>
      <c r="LGL75" s="69"/>
      <c r="LGN75" s="64"/>
      <c r="LGO75" s="67"/>
      <c r="LGP75" s="67"/>
      <c r="LGQ75" s="68"/>
      <c r="LGR75" s="68"/>
      <c r="LGS75" s="68"/>
      <c r="LGT75" s="69"/>
      <c r="LGV75" s="64"/>
      <c r="LGW75" s="67"/>
      <c r="LGX75" s="67"/>
      <c r="LGY75" s="68"/>
      <c r="LGZ75" s="68"/>
      <c r="LHA75" s="68"/>
      <c r="LHB75" s="69"/>
      <c r="LHD75" s="64"/>
      <c r="LHE75" s="67"/>
      <c r="LHF75" s="67"/>
      <c r="LHG75" s="68"/>
      <c r="LHH75" s="68"/>
      <c r="LHI75" s="68"/>
      <c r="LHJ75" s="69"/>
      <c r="LHL75" s="64"/>
      <c r="LHM75" s="67"/>
      <c r="LHN75" s="67"/>
      <c r="LHO75" s="68"/>
      <c r="LHP75" s="68"/>
      <c r="LHQ75" s="68"/>
      <c r="LHR75" s="69"/>
      <c r="LHT75" s="64"/>
      <c r="LHU75" s="67"/>
      <c r="LHV75" s="67"/>
      <c r="LHW75" s="68"/>
      <c r="LHX75" s="68"/>
      <c r="LHY75" s="68"/>
      <c r="LHZ75" s="69"/>
      <c r="LIB75" s="64"/>
      <c r="LIC75" s="67"/>
      <c r="LID75" s="67"/>
      <c r="LIE75" s="68"/>
      <c r="LIF75" s="68"/>
      <c r="LIG75" s="68"/>
      <c r="LIH75" s="69"/>
      <c r="LIJ75" s="64"/>
      <c r="LIK75" s="67"/>
      <c r="LIL75" s="67"/>
      <c r="LIM75" s="68"/>
      <c r="LIN75" s="68"/>
      <c r="LIO75" s="68"/>
      <c r="LIP75" s="69"/>
      <c r="LIR75" s="64"/>
      <c r="LIS75" s="67"/>
      <c r="LIT75" s="67"/>
      <c r="LIU75" s="68"/>
      <c r="LIV75" s="68"/>
      <c r="LIW75" s="68"/>
      <c r="LIX75" s="69"/>
      <c r="LIZ75" s="64"/>
      <c r="LJA75" s="67"/>
      <c r="LJB75" s="67"/>
      <c r="LJC75" s="68"/>
      <c r="LJD75" s="68"/>
      <c r="LJE75" s="68"/>
      <c r="LJF75" s="69"/>
      <c r="LJH75" s="64"/>
      <c r="LJI75" s="67"/>
      <c r="LJJ75" s="67"/>
      <c r="LJK75" s="68"/>
      <c r="LJL75" s="68"/>
      <c r="LJM75" s="68"/>
      <c r="LJN75" s="69"/>
      <c r="LJP75" s="64"/>
      <c r="LJQ75" s="67"/>
      <c r="LJR75" s="67"/>
      <c r="LJS75" s="68"/>
      <c r="LJT75" s="68"/>
      <c r="LJU75" s="68"/>
      <c r="LJV75" s="69"/>
      <c r="LJX75" s="64"/>
      <c r="LJY75" s="67"/>
      <c r="LJZ75" s="67"/>
      <c r="LKA75" s="68"/>
      <c r="LKB75" s="68"/>
      <c r="LKC75" s="68"/>
      <c r="LKD75" s="69"/>
      <c r="LKF75" s="64"/>
      <c r="LKG75" s="67"/>
      <c r="LKH75" s="67"/>
      <c r="LKI75" s="68"/>
      <c r="LKJ75" s="68"/>
      <c r="LKK75" s="68"/>
      <c r="LKL75" s="69"/>
      <c r="LKN75" s="64"/>
      <c r="LKO75" s="67"/>
      <c r="LKP75" s="67"/>
      <c r="LKQ75" s="68"/>
      <c r="LKR75" s="68"/>
      <c r="LKS75" s="68"/>
      <c r="LKT75" s="69"/>
      <c r="LKV75" s="64"/>
      <c r="LKW75" s="67"/>
      <c r="LKX75" s="67"/>
      <c r="LKY75" s="68"/>
      <c r="LKZ75" s="68"/>
      <c r="LLA75" s="68"/>
      <c r="LLB75" s="69"/>
      <c r="LLD75" s="64"/>
      <c r="LLE75" s="67"/>
      <c r="LLF75" s="67"/>
      <c r="LLG75" s="68"/>
      <c r="LLH75" s="68"/>
      <c r="LLI75" s="68"/>
      <c r="LLJ75" s="69"/>
      <c r="LLL75" s="64"/>
      <c r="LLM75" s="67"/>
      <c r="LLN75" s="67"/>
      <c r="LLO75" s="68"/>
      <c r="LLP75" s="68"/>
      <c r="LLQ75" s="68"/>
      <c r="LLR75" s="69"/>
      <c r="LLT75" s="64"/>
      <c r="LLU75" s="67"/>
      <c r="LLV75" s="67"/>
      <c r="LLW75" s="68"/>
      <c r="LLX75" s="68"/>
      <c r="LLY75" s="68"/>
      <c r="LLZ75" s="69"/>
      <c r="LMB75" s="64"/>
      <c r="LMC75" s="67"/>
      <c r="LMD75" s="67"/>
      <c r="LME75" s="68"/>
      <c r="LMF75" s="68"/>
      <c r="LMG75" s="68"/>
      <c r="LMH75" s="69"/>
      <c r="LMJ75" s="64"/>
      <c r="LMK75" s="67"/>
      <c r="LML75" s="67"/>
      <c r="LMM75" s="68"/>
      <c r="LMN75" s="68"/>
      <c r="LMO75" s="68"/>
      <c r="LMP75" s="69"/>
      <c r="LMR75" s="64"/>
      <c r="LMS75" s="67"/>
      <c r="LMT75" s="67"/>
      <c r="LMU75" s="68"/>
      <c r="LMV75" s="68"/>
      <c r="LMW75" s="68"/>
      <c r="LMX75" s="69"/>
      <c r="LMZ75" s="64"/>
      <c r="LNA75" s="67"/>
      <c r="LNB75" s="67"/>
      <c r="LNC75" s="68"/>
      <c r="LND75" s="68"/>
      <c r="LNE75" s="68"/>
      <c r="LNF75" s="69"/>
      <c r="LNH75" s="64"/>
      <c r="LNI75" s="67"/>
      <c r="LNJ75" s="67"/>
      <c r="LNK75" s="68"/>
      <c r="LNL75" s="68"/>
      <c r="LNM75" s="68"/>
      <c r="LNN75" s="69"/>
      <c r="LNP75" s="64"/>
      <c r="LNQ75" s="67"/>
      <c r="LNR75" s="67"/>
      <c r="LNS75" s="68"/>
      <c r="LNT75" s="68"/>
      <c r="LNU75" s="68"/>
      <c r="LNV75" s="69"/>
      <c r="LNX75" s="64"/>
      <c r="LNY75" s="67"/>
      <c r="LNZ75" s="67"/>
      <c r="LOA75" s="68"/>
      <c r="LOB75" s="68"/>
      <c r="LOC75" s="68"/>
      <c r="LOD75" s="69"/>
      <c r="LOF75" s="64"/>
      <c r="LOG75" s="67"/>
      <c r="LOH75" s="67"/>
      <c r="LOI75" s="68"/>
      <c r="LOJ75" s="68"/>
      <c r="LOK75" s="68"/>
      <c r="LOL75" s="69"/>
      <c r="LON75" s="64"/>
      <c r="LOO75" s="67"/>
      <c r="LOP75" s="67"/>
      <c r="LOQ75" s="68"/>
      <c r="LOR75" s="68"/>
      <c r="LOS75" s="68"/>
      <c r="LOT75" s="69"/>
      <c r="LOV75" s="64"/>
      <c r="LOW75" s="67"/>
      <c r="LOX75" s="67"/>
      <c r="LOY75" s="68"/>
      <c r="LOZ75" s="68"/>
      <c r="LPA75" s="68"/>
      <c r="LPB75" s="69"/>
      <c r="LPD75" s="64"/>
      <c r="LPE75" s="67"/>
      <c r="LPF75" s="67"/>
      <c r="LPG75" s="68"/>
      <c r="LPH75" s="68"/>
      <c r="LPI75" s="68"/>
      <c r="LPJ75" s="69"/>
      <c r="LPL75" s="64"/>
      <c r="LPM75" s="67"/>
      <c r="LPN75" s="67"/>
      <c r="LPO75" s="68"/>
      <c r="LPP75" s="68"/>
      <c r="LPQ75" s="68"/>
      <c r="LPR75" s="69"/>
      <c r="LPT75" s="64"/>
      <c r="LPU75" s="67"/>
      <c r="LPV75" s="67"/>
      <c r="LPW75" s="68"/>
      <c r="LPX75" s="68"/>
      <c r="LPY75" s="68"/>
      <c r="LPZ75" s="69"/>
      <c r="LQB75" s="64"/>
      <c r="LQC75" s="67"/>
      <c r="LQD75" s="67"/>
      <c r="LQE75" s="68"/>
      <c r="LQF75" s="68"/>
      <c r="LQG75" s="68"/>
      <c r="LQH75" s="69"/>
      <c r="LQJ75" s="64"/>
      <c r="LQK75" s="67"/>
      <c r="LQL75" s="67"/>
      <c r="LQM75" s="68"/>
      <c r="LQN75" s="68"/>
      <c r="LQO75" s="68"/>
      <c r="LQP75" s="69"/>
      <c r="LQR75" s="64"/>
      <c r="LQS75" s="67"/>
      <c r="LQT75" s="67"/>
      <c r="LQU75" s="68"/>
      <c r="LQV75" s="68"/>
      <c r="LQW75" s="68"/>
      <c r="LQX75" s="69"/>
      <c r="LQZ75" s="64"/>
      <c r="LRA75" s="67"/>
      <c r="LRB75" s="67"/>
      <c r="LRC75" s="68"/>
      <c r="LRD75" s="68"/>
      <c r="LRE75" s="68"/>
      <c r="LRF75" s="69"/>
      <c r="LRH75" s="64"/>
      <c r="LRI75" s="67"/>
      <c r="LRJ75" s="67"/>
      <c r="LRK75" s="68"/>
      <c r="LRL75" s="68"/>
      <c r="LRM75" s="68"/>
      <c r="LRN75" s="69"/>
      <c r="LRP75" s="64"/>
      <c r="LRQ75" s="67"/>
      <c r="LRR75" s="67"/>
      <c r="LRS75" s="68"/>
      <c r="LRT75" s="68"/>
      <c r="LRU75" s="68"/>
      <c r="LRV75" s="69"/>
      <c r="LRX75" s="64"/>
      <c r="LRY75" s="67"/>
      <c r="LRZ75" s="67"/>
      <c r="LSA75" s="68"/>
      <c r="LSB75" s="68"/>
      <c r="LSC75" s="68"/>
      <c r="LSD75" s="69"/>
      <c r="LSF75" s="64"/>
      <c r="LSG75" s="67"/>
      <c r="LSH75" s="67"/>
      <c r="LSI75" s="68"/>
      <c r="LSJ75" s="68"/>
      <c r="LSK75" s="68"/>
      <c r="LSL75" s="69"/>
      <c r="LSN75" s="64"/>
      <c r="LSO75" s="67"/>
      <c r="LSP75" s="67"/>
      <c r="LSQ75" s="68"/>
      <c r="LSR75" s="68"/>
      <c r="LSS75" s="68"/>
      <c r="LST75" s="69"/>
      <c r="LSV75" s="64"/>
      <c r="LSW75" s="67"/>
      <c r="LSX75" s="67"/>
      <c r="LSY75" s="68"/>
      <c r="LSZ75" s="68"/>
      <c r="LTA75" s="68"/>
      <c r="LTB75" s="69"/>
      <c r="LTD75" s="64"/>
      <c r="LTE75" s="67"/>
      <c r="LTF75" s="67"/>
      <c r="LTG75" s="68"/>
      <c r="LTH75" s="68"/>
      <c r="LTI75" s="68"/>
      <c r="LTJ75" s="69"/>
      <c r="LTL75" s="64"/>
      <c r="LTM75" s="67"/>
      <c r="LTN75" s="67"/>
      <c r="LTO75" s="68"/>
      <c r="LTP75" s="68"/>
      <c r="LTQ75" s="68"/>
      <c r="LTR75" s="69"/>
      <c r="LTT75" s="64"/>
      <c r="LTU75" s="67"/>
      <c r="LTV75" s="67"/>
      <c r="LTW75" s="68"/>
      <c r="LTX75" s="68"/>
      <c r="LTY75" s="68"/>
      <c r="LTZ75" s="69"/>
      <c r="LUB75" s="64"/>
      <c r="LUC75" s="67"/>
      <c r="LUD75" s="67"/>
      <c r="LUE75" s="68"/>
      <c r="LUF75" s="68"/>
      <c r="LUG75" s="68"/>
      <c r="LUH75" s="69"/>
      <c r="LUJ75" s="64"/>
      <c r="LUK75" s="67"/>
      <c r="LUL75" s="67"/>
      <c r="LUM75" s="68"/>
      <c r="LUN75" s="68"/>
      <c r="LUO75" s="68"/>
      <c r="LUP75" s="69"/>
      <c r="LUR75" s="64"/>
      <c r="LUS75" s="67"/>
      <c r="LUT75" s="67"/>
      <c r="LUU75" s="68"/>
      <c r="LUV75" s="68"/>
      <c r="LUW75" s="68"/>
      <c r="LUX75" s="69"/>
      <c r="LUZ75" s="64"/>
      <c r="LVA75" s="67"/>
      <c r="LVB75" s="67"/>
      <c r="LVC75" s="68"/>
      <c r="LVD75" s="68"/>
      <c r="LVE75" s="68"/>
      <c r="LVF75" s="69"/>
      <c r="LVH75" s="64"/>
      <c r="LVI75" s="67"/>
      <c r="LVJ75" s="67"/>
      <c r="LVK75" s="68"/>
      <c r="LVL75" s="68"/>
      <c r="LVM75" s="68"/>
      <c r="LVN75" s="69"/>
      <c r="LVP75" s="64"/>
      <c r="LVQ75" s="67"/>
      <c r="LVR75" s="67"/>
      <c r="LVS75" s="68"/>
      <c r="LVT75" s="68"/>
      <c r="LVU75" s="68"/>
      <c r="LVV75" s="69"/>
      <c r="LVX75" s="64"/>
      <c r="LVY75" s="67"/>
      <c r="LVZ75" s="67"/>
      <c r="LWA75" s="68"/>
      <c r="LWB75" s="68"/>
      <c r="LWC75" s="68"/>
      <c r="LWD75" s="69"/>
      <c r="LWF75" s="64"/>
      <c r="LWG75" s="67"/>
      <c r="LWH75" s="67"/>
      <c r="LWI75" s="68"/>
      <c r="LWJ75" s="68"/>
      <c r="LWK75" s="68"/>
      <c r="LWL75" s="69"/>
      <c r="LWN75" s="64"/>
      <c r="LWO75" s="67"/>
      <c r="LWP75" s="67"/>
      <c r="LWQ75" s="68"/>
      <c r="LWR75" s="68"/>
      <c r="LWS75" s="68"/>
      <c r="LWT75" s="69"/>
      <c r="LWV75" s="64"/>
      <c r="LWW75" s="67"/>
      <c r="LWX75" s="67"/>
      <c r="LWY75" s="68"/>
      <c r="LWZ75" s="68"/>
      <c r="LXA75" s="68"/>
      <c r="LXB75" s="69"/>
      <c r="LXD75" s="64"/>
      <c r="LXE75" s="67"/>
      <c r="LXF75" s="67"/>
      <c r="LXG75" s="68"/>
      <c r="LXH75" s="68"/>
      <c r="LXI75" s="68"/>
      <c r="LXJ75" s="69"/>
      <c r="LXL75" s="64"/>
      <c r="LXM75" s="67"/>
      <c r="LXN75" s="67"/>
      <c r="LXO75" s="68"/>
      <c r="LXP75" s="68"/>
      <c r="LXQ75" s="68"/>
      <c r="LXR75" s="69"/>
      <c r="LXT75" s="64"/>
      <c r="LXU75" s="67"/>
      <c r="LXV75" s="67"/>
      <c r="LXW75" s="68"/>
      <c r="LXX75" s="68"/>
      <c r="LXY75" s="68"/>
      <c r="LXZ75" s="69"/>
      <c r="LYB75" s="64"/>
      <c r="LYC75" s="67"/>
      <c r="LYD75" s="67"/>
      <c r="LYE75" s="68"/>
      <c r="LYF75" s="68"/>
      <c r="LYG75" s="68"/>
      <c r="LYH75" s="69"/>
      <c r="LYJ75" s="64"/>
      <c r="LYK75" s="67"/>
      <c r="LYL75" s="67"/>
      <c r="LYM75" s="68"/>
      <c r="LYN75" s="68"/>
      <c r="LYO75" s="68"/>
      <c r="LYP75" s="69"/>
      <c r="LYR75" s="64"/>
      <c r="LYS75" s="67"/>
      <c r="LYT75" s="67"/>
      <c r="LYU75" s="68"/>
      <c r="LYV75" s="68"/>
      <c r="LYW75" s="68"/>
      <c r="LYX75" s="69"/>
      <c r="LYZ75" s="64"/>
      <c r="LZA75" s="67"/>
      <c r="LZB75" s="67"/>
      <c r="LZC75" s="68"/>
      <c r="LZD75" s="68"/>
      <c r="LZE75" s="68"/>
      <c r="LZF75" s="69"/>
      <c r="LZH75" s="64"/>
      <c r="LZI75" s="67"/>
      <c r="LZJ75" s="67"/>
      <c r="LZK75" s="68"/>
      <c r="LZL75" s="68"/>
      <c r="LZM75" s="68"/>
      <c r="LZN75" s="69"/>
      <c r="LZP75" s="64"/>
      <c r="LZQ75" s="67"/>
      <c r="LZR75" s="67"/>
      <c r="LZS75" s="68"/>
      <c r="LZT75" s="68"/>
      <c r="LZU75" s="68"/>
      <c r="LZV75" s="69"/>
      <c r="LZX75" s="64"/>
      <c r="LZY75" s="67"/>
      <c r="LZZ75" s="67"/>
      <c r="MAA75" s="68"/>
      <c r="MAB75" s="68"/>
      <c r="MAC75" s="68"/>
      <c r="MAD75" s="69"/>
      <c r="MAF75" s="64"/>
      <c r="MAG75" s="67"/>
      <c r="MAH75" s="67"/>
      <c r="MAI75" s="68"/>
      <c r="MAJ75" s="68"/>
      <c r="MAK75" s="68"/>
      <c r="MAL75" s="69"/>
      <c r="MAN75" s="64"/>
      <c r="MAO75" s="67"/>
      <c r="MAP75" s="67"/>
      <c r="MAQ75" s="68"/>
      <c r="MAR75" s="68"/>
      <c r="MAS75" s="68"/>
      <c r="MAT75" s="69"/>
      <c r="MAV75" s="64"/>
      <c r="MAW75" s="67"/>
      <c r="MAX75" s="67"/>
      <c r="MAY75" s="68"/>
      <c r="MAZ75" s="68"/>
      <c r="MBA75" s="68"/>
      <c r="MBB75" s="69"/>
      <c r="MBD75" s="64"/>
      <c r="MBE75" s="67"/>
      <c r="MBF75" s="67"/>
      <c r="MBG75" s="68"/>
      <c r="MBH75" s="68"/>
      <c r="MBI75" s="68"/>
      <c r="MBJ75" s="69"/>
      <c r="MBL75" s="64"/>
      <c r="MBM75" s="67"/>
      <c r="MBN75" s="67"/>
      <c r="MBO75" s="68"/>
      <c r="MBP75" s="68"/>
      <c r="MBQ75" s="68"/>
      <c r="MBR75" s="69"/>
      <c r="MBT75" s="64"/>
      <c r="MBU75" s="67"/>
      <c r="MBV75" s="67"/>
      <c r="MBW75" s="68"/>
      <c r="MBX75" s="68"/>
      <c r="MBY75" s="68"/>
      <c r="MBZ75" s="69"/>
      <c r="MCB75" s="64"/>
      <c r="MCC75" s="67"/>
      <c r="MCD75" s="67"/>
      <c r="MCE75" s="68"/>
      <c r="MCF75" s="68"/>
      <c r="MCG75" s="68"/>
      <c r="MCH75" s="69"/>
      <c r="MCJ75" s="64"/>
      <c r="MCK75" s="67"/>
      <c r="MCL75" s="67"/>
      <c r="MCM75" s="68"/>
      <c r="MCN75" s="68"/>
      <c r="MCO75" s="68"/>
      <c r="MCP75" s="69"/>
      <c r="MCR75" s="64"/>
      <c r="MCS75" s="67"/>
      <c r="MCT75" s="67"/>
      <c r="MCU75" s="68"/>
      <c r="MCV75" s="68"/>
      <c r="MCW75" s="68"/>
      <c r="MCX75" s="69"/>
      <c r="MCZ75" s="64"/>
      <c r="MDA75" s="67"/>
      <c r="MDB75" s="67"/>
      <c r="MDC75" s="68"/>
      <c r="MDD75" s="68"/>
      <c r="MDE75" s="68"/>
      <c r="MDF75" s="69"/>
      <c r="MDH75" s="64"/>
      <c r="MDI75" s="67"/>
      <c r="MDJ75" s="67"/>
      <c r="MDK75" s="68"/>
      <c r="MDL75" s="68"/>
      <c r="MDM75" s="68"/>
      <c r="MDN75" s="69"/>
      <c r="MDP75" s="64"/>
      <c r="MDQ75" s="67"/>
      <c r="MDR75" s="67"/>
      <c r="MDS75" s="68"/>
      <c r="MDT75" s="68"/>
      <c r="MDU75" s="68"/>
      <c r="MDV75" s="69"/>
      <c r="MDX75" s="64"/>
      <c r="MDY75" s="67"/>
      <c r="MDZ75" s="67"/>
      <c r="MEA75" s="68"/>
      <c r="MEB75" s="68"/>
      <c r="MEC75" s="68"/>
      <c r="MED75" s="69"/>
      <c r="MEF75" s="64"/>
      <c r="MEG75" s="67"/>
      <c r="MEH75" s="67"/>
      <c r="MEI75" s="68"/>
      <c r="MEJ75" s="68"/>
      <c r="MEK75" s="68"/>
      <c r="MEL75" s="69"/>
      <c r="MEN75" s="64"/>
      <c r="MEO75" s="67"/>
      <c r="MEP75" s="67"/>
      <c r="MEQ75" s="68"/>
      <c r="MER75" s="68"/>
      <c r="MES75" s="68"/>
      <c r="MET75" s="69"/>
      <c r="MEV75" s="64"/>
      <c r="MEW75" s="67"/>
      <c r="MEX75" s="67"/>
      <c r="MEY75" s="68"/>
      <c r="MEZ75" s="68"/>
      <c r="MFA75" s="68"/>
      <c r="MFB75" s="69"/>
      <c r="MFD75" s="64"/>
      <c r="MFE75" s="67"/>
      <c r="MFF75" s="67"/>
      <c r="MFG75" s="68"/>
      <c r="MFH75" s="68"/>
      <c r="MFI75" s="68"/>
      <c r="MFJ75" s="69"/>
      <c r="MFL75" s="64"/>
      <c r="MFM75" s="67"/>
      <c r="MFN75" s="67"/>
      <c r="MFO75" s="68"/>
      <c r="MFP75" s="68"/>
      <c r="MFQ75" s="68"/>
      <c r="MFR75" s="69"/>
      <c r="MFT75" s="64"/>
      <c r="MFU75" s="67"/>
      <c r="MFV75" s="67"/>
      <c r="MFW75" s="68"/>
      <c r="MFX75" s="68"/>
      <c r="MFY75" s="68"/>
      <c r="MFZ75" s="69"/>
      <c r="MGB75" s="64"/>
      <c r="MGC75" s="67"/>
      <c r="MGD75" s="67"/>
      <c r="MGE75" s="68"/>
      <c r="MGF75" s="68"/>
      <c r="MGG75" s="68"/>
      <c r="MGH75" s="69"/>
      <c r="MGJ75" s="64"/>
      <c r="MGK75" s="67"/>
      <c r="MGL75" s="67"/>
      <c r="MGM75" s="68"/>
      <c r="MGN75" s="68"/>
      <c r="MGO75" s="68"/>
      <c r="MGP75" s="69"/>
      <c r="MGR75" s="64"/>
      <c r="MGS75" s="67"/>
      <c r="MGT75" s="67"/>
      <c r="MGU75" s="68"/>
      <c r="MGV75" s="68"/>
      <c r="MGW75" s="68"/>
      <c r="MGX75" s="69"/>
      <c r="MGZ75" s="64"/>
      <c r="MHA75" s="67"/>
      <c r="MHB75" s="67"/>
      <c r="MHC75" s="68"/>
      <c r="MHD75" s="68"/>
      <c r="MHE75" s="68"/>
      <c r="MHF75" s="69"/>
      <c r="MHH75" s="64"/>
      <c r="MHI75" s="67"/>
      <c r="MHJ75" s="67"/>
      <c r="MHK75" s="68"/>
      <c r="MHL75" s="68"/>
      <c r="MHM75" s="68"/>
      <c r="MHN75" s="69"/>
      <c r="MHP75" s="64"/>
      <c r="MHQ75" s="67"/>
      <c r="MHR75" s="67"/>
      <c r="MHS75" s="68"/>
      <c r="MHT75" s="68"/>
      <c r="MHU75" s="68"/>
      <c r="MHV75" s="69"/>
      <c r="MHX75" s="64"/>
      <c r="MHY75" s="67"/>
      <c r="MHZ75" s="67"/>
      <c r="MIA75" s="68"/>
      <c r="MIB75" s="68"/>
      <c r="MIC75" s="68"/>
      <c r="MID75" s="69"/>
      <c r="MIF75" s="64"/>
      <c r="MIG75" s="67"/>
      <c r="MIH75" s="67"/>
      <c r="MII75" s="68"/>
      <c r="MIJ75" s="68"/>
      <c r="MIK75" s="68"/>
      <c r="MIL75" s="69"/>
      <c r="MIN75" s="64"/>
      <c r="MIO75" s="67"/>
      <c r="MIP75" s="67"/>
      <c r="MIQ75" s="68"/>
      <c r="MIR75" s="68"/>
      <c r="MIS75" s="68"/>
      <c r="MIT75" s="69"/>
      <c r="MIV75" s="64"/>
      <c r="MIW75" s="67"/>
      <c r="MIX75" s="67"/>
      <c r="MIY75" s="68"/>
      <c r="MIZ75" s="68"/>
      <c r="MJA75" s="68"/>
      <c r="MJB75" s="69"/>
      <c r="MJD75" s="64"/>
      <c r="MJE75" s="67"/>
      <c r="MJF75" s="67"/>
      <c r="MJG75" s="68"/>
      <c r="MJH75" s="68"/>
      <c r="MJI75" s="68"/>
      <c r="MJJ75" s="69"/>
      <c r="MJL75" s="64"/>
      <c r="MJM75" s="67"/>
      <c r="MJN75" s="67"/>
      <c r="MJO75" s="68"/>
      <c r="MJP75" s="68"/>
      <c r="MJQ75" s="68"/>
      <c r="MJR75" s="69"/>
      <c r="MJT75" s="64"/>
      <c r="MJU75" s="67"/>
      <c r="MJV75" s="67"/>
      <c r="MJW75" s="68"/>
      <c r="MJX75" s="68"/>
      <c r="MJY75" s="68"/>
      <c r="MJZ75" s="69"/>
      <c r="MKB75" s="64"/>
      <c r="MKC75" s="67"/>
      <c r="MKD75" s="67"/>
      <c r="MKE75" s="68"/>
      <c r="MKF75" s="68"/>
      <c r="MKG75" s="68"/>
      <c r="MKH75" s="69"/>
      <c r="MKJ75" s="64"/>
      <c r="MKK75" s="67"/>
      <c r="MKL75" s="67"/>
      <c r="MKM75" s="68"/>
      <c r="MKN75" s="68"/>
      <c r="MKO75" s="68"/>
      <c r="MKP75" s="69"/>
      <c r="MKR75" s="64"/>
      <c r="MKS75" s="67"/>
      <c r="MKT75" s="67"/>
      <c r="MKU75" s="68"/>
      <c r="MKV75" s="68"/>
      <c r="MKW75" s="68"/>
      <c r="MKX75" s="69"/>
      <c r="MKZ75" s="64"/>
      <c r="MLA75" s="67"/>
      <c r="MLB75" s="67"/>
      <c r="MLC75" s="68"/>
      <c r="MLD75" s="68"/>
      <c r="MLE75" s="68"/>
      <c r="MLF75" s="69"/>
      <c r="MLH75" s="64"/>
      <c r="MLI75" s="67"/>
      <c r="MLJ75" s="67"/>
      <c r="MLK75" s="68"/>
      <c r="MLL75" s="68"/>
      <c r="MLM75" s="68"/>
      <c r="MLN75" s="69"/>
      <c r="MLP75" s="64"/>
      <c r="MLQ75" s="67"/>
      <c r="MLR75" s="67"/>
      <c r="MLS75" s="68"/>
      <c r="MLT75" s="68"/>
      <c r="MLU75" s="68"/>
      <c r="MLV75" s="69"/>
      <c r="MLX75" s="64"/>
      <c r="MLY75" s="67"/>
      <c r="MLZ75" s="67"/>
      <c r="MMA75" s="68"/>
      <c r="MMB75" s="68"/>
      <c r="MMC75" s="68"/>
      <c r="MMD75" s="69"/>
      <c r="MMF75" s="64"/>
      <c r="MMG75" s="67"/>
      <c r="MMH75" s="67"/>
      <c r="MMI75" s="68"/>
      <c r="MMJ75" s="68"/>
      <c r="MMK75" s="68"/>
      <c r="MML75" s="69"/>
      <c r="MMN75" s="64"/>
      <c r="MMO75" s="67"/>
      <c r="MMP75" s="67"/>
      <c r="MMQ75" s="68"/>
      <c r="MMR75" s="68"/>
      <c r="MMS75" s="68"/>
      <c r="MMT75" s="69"/>
      <c r="MMV75" s="64"/>
      <c r="MMW75" s="67"/>
      <c r="MMX75" s="67"/>
      <c r="MMY75" s="68"/>
      <c r="MMZ75" s="68"/>
      <c r="MNA75" s="68"/>
      <c r="MNB75" s="69"/>
      <c r="MND75" s="64"/>
      <c r="MNE75" s="67"/>
      <c r="MNF75" s="67"/>
      <c r="MNG75" s="68"/>
      <c r="MNH75" s="68"/>
      <c r="MNI75" s="68"/>
      <c r="MNJ75" s="69"/>
      <c r="MNL75" s="64"/>
      <c r="MNM75" s="67"/>
      <c r="MNN75" s="67"/>
      <c r="MNO75" s="68"/>
      <c r="MNP75" s="68"/>
      <c r="MNQ75" s="68"/>
      <c r="MNR75" s="69"/>
      <c r="MNT75" s="64"/>
      <c r="MNU75" s="67"/>
      <c r="MNV75" s="67"/>
      <c r="MNW75" s="68"/>
      <c r="MNX75" s="68"/>
      <c r="MNY75" s="68"/>
      <c r="MNZ75" s="69"/>
      <c r="MOB75" s="64"/>
      <c r="MOC75" s="67"/>
      <c r="MOD75" s="67"/>
      <c r="MOE75" s="68"/>
      <c r="MOF75" s="68"/>
      <c r="MOG75" s="68"/>
      <c r="MOH75" s="69"/>
      <c r="MOJ75" s="64"/>
      <c r="MOK75" s="67"/>
      <c r="MOL75" s="67"/>
      <c r="MOM75" s="68"/>
      <c r="MON75" s="68"/>
      <c r="MOO75" s="68"/>
      <c r="MOP75" s="69"/>
      <c r="MOR75" s="64"/>
      <c r="MOS75" s="67"/>
      <c r="MOT75" s="67"/>
      <c r="MOU75" s="68"/>
      <c r="MOV75" s="68"/>
      <c r="MOW75" s="68"/>
      <c r="MOX75" s="69"/>
      <c r="MOZ75" s="64"/>
      <c r="MPA75" s="67"/>
      <c r="MPB75" s="67"/>
      <c r="MPC75" s="68"/>
      <c r="MPD75" s="68"/>
      <c r="MPE75" s="68"/>
      <c r="MPF75" s="69"/>
      <c r="MPH75" s="64"/>
      <c r="MPI75" s="67"/>
      <c r="MPJ75" s="67"/>
      <c r="MPK75" s="68"/>
      <c r="MPL75" s="68"/>
      <c r="MPM75" s="68"/>
      <c r="MPN75" s="69"/>
      <c r="MPP75" s="64"/>
      <c r="MPQ75" s="67"/>
      <c r="MPR75" s="67"/>
      <c r="MPS75" s="68"/>
      <c r="MPT75" s="68"/>
      <c r="MPU75" s="68"/>
      <c r="MPV75" s="69"/>
      <c r="MPX75" s="64"/>
      <c r="MPY75" s="67"/>
      <c r="MPZ75" s="67"/>
      <c r="MQA75" s="68"/>
      <c r="MQB75" s="68"/>
      <c r="MQC75" s="68"/>
      <c r="MQD75" s="69"/>
      <c r="MQF75" s="64"/>
      <c r="MQG75" s="67"/>
      <c r="MQH75" s="67"/>
      <c r="MQI75" s="68"/>
      <c r="MQJ75" s="68"/>
      <c r="MQK75" s="68"/>
      <c r="MQL75" s="69"/>
      <c r="MQN75" s="64"/>
      <c r="MQO75" s="67"/>
      <c r="MQP75" s="67"/>
      <c r="MQQ75" s="68"/>
      <c r="MQR75" s="68"/>
      <c r="MQS75" s="68"/>
      <c r="MQT75" s="69"/>
      <c r="MQV75" s="64"/>
      <c r="MQW75" s="67"/>
      <c r="MQX75" s="67"/>
      <c r="MQY75" s="68"/>
      <c r="MQZ75" s="68"/>
      <c r="MRA75" s="68"/>
      <c r="MRB75" s="69"/>
      <c r="MRD75" s="64"/>
      <c r="MRE75" s="67"/>
      <c r="MRF75" s="67"/>
      <c r="MRG75" s="68"/>
      <c r="MRH75" s="68"/>
      <c r="MRI75" s="68"/>
      <c r="MRJ75" s="69"/>
      <c r="MRL75" s="64"/>
      <c r="MRM75" s="67"/>
      <c r="MRN75" s="67"/>
      <c r="MRO75" s="68"/>
      <c r="MRP75" s="68"/>
      <c r="MRQ75" s="68"/>
      <c r="MRR75" s="69"/>
      <c r="MRT75" s="64"/>
      <c r="MRU75" s="67"/>
      <c r="MRV75" s="67"/>
      <c r="MRW75" s="68"/>
      <c r="MRX75" s="68"/>
      <c r="MRY75" s="68"/>
      <c r="MRZ75" s="69"/>
      <c r="MSB75" s="64"/>
      <c r="MSC75" s="67"/>
      <c r="MSD75" s="67"/>
      <c r="MSE75" s="68"/>
      <c r="MSF75" s="68"/>
      <c r="MSG75" s="68"/>
      <c r="MSH75" s="69"/>
      <c r="MSJ75" s="64"/>
      <c r="MSK75" s="67"/>
      <c r="MSL75" s="67"/>
      <c r="MSM75" s="68"/>
      <c r="MSN75" s="68"/>
      <c r="MSO75" s="68"/>
      <c r="MSP75" s="69"/>
      <c r="MSR75" s="64"/>
      <c r="MSS75" s="67"/>
      <c r="MST75" s="67"/>
      <c r="MSU75" s="68"/>
      <c r="MSV75" s="68"/>
      <c r="MSW75" s="68"/>
      <c r="MSX75" s="69"/>
      <c r="MSZ75" s="64"/>
      <c r="MTA75" s="67"/>
      <c r="MTB75" s="67"/>
      <c r="MTC75" s="68"/>
      <c r="MTD75" s="68"/>
      <c r="MTE75" s="68"/>
      <c r="MTF75" s="69"/>
      <c r="MTH75" s="64"/>
      <c r="MTI75" s="67"/>
      <c r="MTJ75" s="67"/>
      <c r="MTK75" s="68"/>
      <c r="MTL75" s="68"/>
      <c r="MTM75" s="68"/>
      <c r="MTN75" s="69"/>
      <c r="MTP75" s="64"/>
      <c r="MTQ75" s="67"/>
      <c r="MTR75" s="67"/>
      <c r="MTS75" s="68"/>
      <c r="MTT75" s="68"/>
      <c r="MTU75" s="68"/>
      <c r="MTV75" s="69"/>
      <c r="MTX75" s="64"/>
      <c r="MTY75" s="67"/>
      <c r="MTZ75" s="67"/>
      <c r="MUA75" s="68"/>
      <c r="MUB75" s="68"/>
      <c r="MUC75" s="68"/>
      <c r="MUD75" s="69"/>
      <c r="MUF75" s="64"/>
      <c r="MUG75" s="67"/>
      <c r="MUH75" s="67"/>
      <c r="MUI75" s="68"/>
      <c r="MUJ75" s="68"/>
      <c r="MUK75" s="68"/>
      <c r="MUL75" s="69"/>
      <c r="MUN75" s="64"/>
      <c r="MUO75" s="67"/>
      <c r="MUP75" s="67"/>
      <c r="MUQ75" s="68"/>
      <c r="MUR75" s="68"/>
      <c r="MUS75" s="68"/>
      <c r="MUT75" s="69"/>
      <c r="MUV75" s="64"/>
      <c r="MUW75" s="67"/>
      <c r="MUX75" s="67"/>
      <c r="MUY75" s="68"/>
      <c r="MUZ75" s="68"/>
      <c r="MVA75" s="68"/>
      <c r="MVB75" s="69"/>
      <c r="MVD75" s="64"/>
      <c r="MVE75" s="67"/>
      <c r="MVF75" s="67"/>
      <c r="MVG75" s="68"/>
      <c r="MVH75" s="68"/>
      <c r="MVI75" s="68"/>
      <c r="MVJ75" s="69"/>
      <c r="MVL75" s="64"/>
      <c r="MVM75" s="67"/>
      <c r="MVN75" s="67"/>
      <c r="MVO75" s="68"/>
      <c r="MVP75" s="68"/>
      <c r="MVQ75" s="68"/>
      <c r="MVR75" s="69"/>
      <c r="MVT75" s="64"/>
      <c r="MVU75" s="67"/>
      <c r="MVV75" s="67"/>
      <c r="MVW75" s="68"/>
      <c r="MVX75" s="68"/>
      <c r="MVY75" s="68"/>
      <c r="MVZ75" s="69"/>
      <c r="MWB75" s="64"/>
      <c r="MWC75" s="67"/>
      <c r="MWD75" s="67"/>
      <c r="MWE75" s="68"/>
      <c r="MWF75" s="68"/>
      <c r="MWG75" s="68"/>
      <c r="MWH75" s="69"/>
      <c r="MWJ75" s="64"/>
      <c r="MWK75" s="67"/>
      <c r="MWL75" s="67"/>
      <c r="MWM75" s="68"/>
      <c r="MWN75" s="68"/>
      <c r="MWO75" s="68"/>
      <c r="MWP75" s="69"/>
      <c r="MWR75" s="64"/>
      <c r="MWS75" s="67"/>
      <c r="MWT75" s="67"/>
      <c r="MWU75" s="68"/>
      <c r="MWV75" s="68"/>
      <c r="MWW75" s="68"/>
      <c r="MWX75" s="69"/>
      <c r="MWZ75" s="64"/>
      <c r="MXA75" s="67"/>
      <c r="MXB75" s="67"/>
      <c r="MXC75" s="68"/>
      <c r="MXD75" s="68"/>
      <c r="MXE75" s="68"/>
      <c r="MXF75" s="69"/>
      <c r="MXH75" s="64"/>
      <c r="MXI75" s="67"/>
      <c r="MXJ75" s="67"/>
      <c r="MXK75" s="68"/>
      <c r="MXL75" s="68"/>
      <c r="MXM75" s="68"/>
      <c r="MXN75" s="69"/>
      <c r="MXP75" s="64"/>
      <c r="MXQ75" s="67"/>
      <c r="MXR75" s="67"/>
      <c r="MXS75" s="68"/>
      <c r="MXT75" s="68"/>
      <c r="MXU75" s="68"/>
      <c r="MXV75" s="69"/>
      <c r="MXX75" s="64"/>
      <c r="MXY75" s="67"/>
      <c r="MXZ75" s="67"/>
      <c r="MYA75" s="68"/>
      <c r="MYB75" s="68"/>
      <c r="MYC75" s="68"/>
      <c r="MYD75" s="69"/>
      <c r="MYF75" s="64"/>
      <c r="MYG75" s="67"/>
      <c r="MYH75" s="67"/>
      <c r="MYI75" s="68"/>
      <c r="MYJ75" s="68"/>
      <c r="MYK75" s="68"/>
      <c r="MYL75" s="69"/>
      <c r="MYN75" s="64"/>
      <c r="MYO75" s="67"/>
      <c r="MYP75" s="67"/>
      <c r="MYQ75" s="68"/>
      <c r="MYR75" s="68"/>
      <c r="MYS75" s="68"/>
      <c r="MYT75" s="69"/>
      <c r="MYV75" s="64"/>
      <c r="MYW75" s="67"/>
      <c r="MYX75" s="67"/>
      <c r="MYY75" s="68"/>
      <c r="MYZ75" s="68"/>
      <c r="MZA75" s="68"/>
      <c r="MZB75" s="69"/>
      <c r="MZD75" s="64"/>
      <c r="MZE75" s="67"/>
      <c r="MZF75" s="67"/>
      <c r="MZG75" s="68"/>
      <c r="MZH75" s="68"/>
      <c r="MZI75" s="68"/>
      <c r="MZJ75" s="69"/>
      <c r="MZL75" s="64"/>
      <c r="MZM75" s="67"/>
      <c r="MZN75" s="67"/>
      <c r="MZO75" s="68"/>
      <c r="MZP75" s="68"/>
      <c r="MZQ75" s="68"/>
      <c r="MZR75" s="69"/>
      <c r="MZT75" s="64"/>
      <c r="MZU75" s="67"/>
      <c r="MZV75" s="67"/>
      <c r="MZW75" s="68"/>
      <c r="MZX75" s="68"/>
      <c r="MZY75" s="68"/>
      <c r="MZZ75" s="69"/>
      <c r="NAB75" s="64"/>
      <c r="NAC75" s="67"/>
      <c r="NAD75" s="67"/>
      <c r="NAE75" s="68"/>
      <c r="NAF75" s="68"/>
      <c r="NAG75" s="68"/>
      <c r="NAH75" s="69"/>
      <c r="NAJ75" s="64"/>
      <c r="NAK75" s="67"/>
      <c r="NAL75" s="67"/>
      <c r="NAM75" s="68"/>
      <c r="NAN75" s="68"/>
      <c r="NAO75" s="68"/>
      <c r="NAP75" s="69"/>
      <c r="NAR75" s="64"/>
      <c r="NAS75" s="67"/>
      <c r="NAT75" s="67"/>
      <c r="NAU75" s="68"/>
      <c r="NAV75" s="68"/>
      <c r="NAW75" s="68"/>
      <c r="NAX75" s="69"/>
      <c r="NAZ75" s="64"/>
      <c r="NBA75" s="67"/>
      <c r="NBB75" s="67"/>
      <c r="NBC75" s="68"/>
      <c r="NBD75" s="68"/>
      <c r="NBE75" s="68"/>
      <c r="NBF75" s="69"/>
      <c r="NBH75" s="64"/>
      <c r="NBI75" s="67"/>
      <c r="NBJ75" s="67"/>
      <c r="NBK75" s="68"/>
      <c r="NBL75" s="68"/>
      <c r="NBM75" s="68"/>
      <c r="NBN75" s="69"/>
      <c r="NBP75" s="64"/>
      <c r="NBQ75" s="67"/>
      <c r="NBR75" s="67"/>
      <c r="NBS75" s="68"/>
      <c r="NBT75" s="68"/>
      <c r="NBU75" s="68"/>
      <c r="NBV75" s="69"/>
      <c r="NBX75" s="64"/>
      <c r="NBY75" s="67"/>
      <c r="NBZ75" s="67"/>
      <c r="NCA75" s="68"/>
      <c r="NCB75" s="68"/>
      <c r="NCC75" s="68"/>
      <c r="NCD75" s="69"/>
      <c r="NCF75" s="64"/>
      <c r="NCG75" s="67"/>
      <c r="NCH75" s="67"/>
      <c r="NCI75" s="68"/>
      <c r="NCJ75" s="68"/>
      <c r="NCK75" s="68"/>
      <c r="NCL75" s="69"/>
      <c r="NCN75" s="64"/>
      <c r="NCO75" s="67"/>
      <c r="NCP75" s="67"/>
      <c r="NCQ75" s="68"/>
      <c r="NCR75" s="68"/>
      <c r="NCS75" s="68"/>
      <c r="NCT75" s="69"/>
      <c r="NCV75" s="64"/>
      <c r="NCW75" s="67"/>
      <c r="NCX75" s="67"/>
      <c r="NCY75" s="68"/>
      <c r="NCZ75" s="68"/>
      <c r="NDA75" s="68"/>
      <c r="NDB75" s="69"/>
      <c r="NDD75" s="64"/>
      <c r="NDE75" s="67"/>
      <c r="NDF75" s="67"/>
      <c r="NDG75" s="68"/>
      <c r="NDH75" s="68"/>
      <c r="NDI75" s="68"/>
      <c r="NDJ75" s="69"/>
      <c r="NDL75" s="64"/>
      <c r="NDM75" s="67"/>
      <c r="NDN75" s="67"/>
      <c r="NDO75" s="68"/>
      <c r="NDP75" s="68"/>
      <c r="NDQ75" s="68"/>
      <c r="NDR75" s="69"/>
      <c r="NDT75" s="64"/>
      <c r="NDU75" s="67"/>
      <c r="NDV75" s="67"/>
      <c r="NDW75" s="68"/>
      <c r="NDX75" s="68"/>
      <c r="NDY75" s="68"/>
      <c r="NDZ75" s="69"/>
      <c r="NEB75" s="64"/>
      <c r="NEC75" s="67"/>
      <c r="NED75" s="67"/>
      <c r="NEE75" s="68"/>
      <c r="NEF75" s="68"/>
      <c r="NEG75" s="68"/>
      <c r="NEH75" s="69"/>
      <c r="NEJ75" s="64"/>
      <c r="NEK75" s="67"/>
      <c r="NEL75" s="67"/>
      <c r="NEM75" s="68"/>
      <c r="NEN75" s="68"/>
      <c r="NEO75" s="68"/>
      <c r="NEP75" s="69"/>
      <c r="NER75" s="64"/>
      <c r="NES75" s="67"/>
      <c r="NET75" s="67"/>
      <c r="NEU75" s="68"/>
      <c r="NEV75" s="68"/>
      <c r="NEW75" s="68"/>
      <c r="NEX75" s="69"/>
      <c r="NEZ75" s="64"/>
      <c r="NFA75" s="67"/>
      <c r="NFB75" s="67"/>
      <c r="NFC75" s="68"/>
      <c r="NFD75" s="68"/>
      <c r="NFE75" s="68"/>
      <c r="NFF75" s="69"/>
      <c r="NFH75" s="64"/>
      <c r="NFI75" s="67"/>
      <c r="NFJ75" s="67"/>
      <c r="NFK75" s="68"/>
      <c r="NFL75" s="68"/>
      <c r="NFM75" s="68"/>
      <c r="NFN75" s="69"/>
      <c r="NFP75" s="64"/>
      <c r="NFQ75" s="67"/>
      <c r="NFR75" s="67"/>
      <c r="NFS75" s="68"/>
      <c r="NFT75" s="68"/>
      <c r="NFU75" s="68"/>
      <c r="NFV75" s="69"/>
      <c r="NFX75" s="64"/>
      <c r="NFY75" s="67"/>
      <c r="NFZ75" s="67"/>
      <c r="NGA75" s="68"/>
      <c r="NGB75" s="68"/>
      <c r="NGC75" s="68"/>
      <c r="NGD75" s="69"/>
      <c r="NGF75" s="64"/>
      <c r="NGG75" s="67"/>
      <c r="NGH75" s="67"/>
      <c r="NGI75" s="68"/>
      <c r="NGJ75" s="68"/>
      <c r="NGK75" s="68"/>
      <c r="NGL75" s="69"/>
      <c r="NGN75" s="64"/>
      <c r="NGO75" s="67"/>
      <c r="NGP75" s="67"/>
      <c r="NGQ75" s="68"/>
      <c r="NGR75" s="68"/>
      <c r="NGS75" s="68"/>
      <c r="NGT75" s="69"/>
      <c r="NGV75" s="64"/>
      <c r="NGW75" s="67"/>
      <c r="NGX75" s="67"/>
      <c r="NGY75" s="68"/>
      <c r="NGZ75" s="68"/>
      <c r="NHA75" s="68"/>
      <c r="NHB75" s="69"/>
      <c r="NHD75" s="64"/>
      <c r="NHE75" s="67"/>
      <c r="NHF75" s="67"/>
      <c r="NHG75" s="68"/>
      <c r="NHH75" s="68"/>
      <c r="NHI75" s="68"/>
      <c r="NHJ75" s="69"/>
      <c r="NHL75" s="64"/>
      <c r="NHM75" s="67"/>
      <c r="NHN75" s="67"/>
      <c r="NHO75" s="68"/>
      <c r="NHP75" s="68"/>
      <c r="NHQ75" s="68"/>
      <c r="NHR75" s="69"/>
      <c r="NHT75" s="64"/>
      <c r="NHU75" s="67"/>
      <c r="NHV75" s="67"/>
      <c r="NHW75" s="68"/>
      <c r="NHX75" s="68"/>
      <c r="NHY75" s="68"/>
      <c r="NHZ75" s="69"/>
      <c r="NIB75" s="64"/>
      <c r="NIC75" s="67"/>
      <c r="NID75" s="67"/>
      <c r="NIE75" s="68"/>
      <c r="NIF75" s="68"/>
      <c r="NIG75" s="68"/>
      <c r="NIH75" s="69"/>
      <c r="NIJ75" s="64"/>
      <c r="NIK75" s="67"/>
      <c r="NIL75" s="67"/>
      <c r="NIM75" s="68"/>
      <c r="NIN75" s="68"/>
      <c r="NIO75" s="68"/>
      <c r="NIP75" s="69"/>
      <c r="NIR75" s="64"/>
      <c r="NIS75" s="67"/>
      <c r="NIT75" s="67"/>
      <c r="NIU75" s="68"/>
      <c r="NIV75" s="68"/>
      <c r="NIW75" s="68"/>
      <c r="NIX75" s="69"/>
      <c r="NIZ75" s="64"/>
      <c r="NJA75" s="67"/>
      <c r="NJB75" s="67"/>
      <c r="NJC75" s="68"/>
      <c r="NJD75" s="68"/>
      <c r="NJE75" s="68"/>
      <c r="NJF75" s="69"/>
      <c r="NJH75" s="64"/>
      <c r="NJI75" s="67"/>
      <c r="NJJ75" s="67"/>
      <c r="NJK75" s="68"/>
      <c r="NJL75" s="68"/>
      <c r="NJM75" s="68"/>
      <c r="NJN75" s="69"/>
      <c r="NJP75" s="64"/>
      <c r="NJQ75" s="67"/>
      <c r="NJR75" s="67"/>
      <c r="NJS75" s="68"/>
      <c r="NJT75" s="68"/>
      <c r="NJU75" s="68"/>
      <c r="NJV75" s="69"/>
      <c r="NJX75" s="64"/>
      <c r="NJY75" s="67"/>
      <c r="NJZ75" s="67"/>
      <c r="NKA75" s="68"/>
      <c r="NKB75" s="68"/>
      <c r="NKC75" s="68"/>
      <c r="NKD75" s="69"/>
      <c r="NKF75" s="64"/>
      <c r="NKG75" s="67"/>
      <c r="NKH75" s="67"/>
      <c r="NKI75" s="68"/>
      <c r="NKJ75" s="68"/>
      <c r="NKK75" s="68"/>
      <c r="NKL75" s="69"/>
      <c r="NKN75" s="64"/>
      <c r="NKO75" s="67"/>
      <c r="NKP75" s="67"/>
      <c r="NKQ75" s="68"/>
      <c r="NKR75" s="68"/>
      <c r="NKS75" s="68"/>
      <c r="NKT75" s="69"/>
      <c r="NKV75" s="64"/>
      <c r="NKW75" s="67"/>
      <c r="NKX75" s="67"/>
      <c r="NKY75" s="68"/>
      <c r="NKZ75" s="68"/>
      <c r="NLA75" s="68"/>
      <c r="NLB75" s="69"/>
      <c r="NLD75" s="64"/>
      <c r="NLE75" s="67"/>
      <c r="NLF75" s="67"/>
      <c r="NLG75" s="68"/>
      <c r="NLH75" s="68"/>
      <c r="NLI75" s="68"/>
      <c r="NLJ75" s="69"/>
      <c r="NLL75" s="64"/>
      <c r="NLM75" s="67"/>
      <c r="NLN75" s="67"/>
      <c r="NLO75" s="68"/>
      <c r="NLP75" s="68"/>
      <c r="NLQ75" s="68"/>
      <c r="NLR75" s="69"/>
      <c r="NLT75" s="64"/>
      <c r="NLU75" s="67"/>
      <c r="NLV75" s="67"/>
      <c r="NLW75" s="68"/>
      <c r="NLX75" s="68"/>
      <c r="NLY75" s="68"/>
      <c r="NLZ75" s="69"/>
      <c r="NMB75" s="64"/>
      <c r="NMC75" s="67"/>
      <c r="NMD75" s="67"/>
      <c r="NME75" s="68"/>
      <c r="NMF75" s="68"/>
      <c r="NMG75" s="68"/>
      <c r="NMH75" s="69"/>
      <c r="NMJ75" s="64"/>
      <c r="NMK75" s="67"/>
      <c r="NML75" s="67"/>
      <c r="NMM75" s="68"/>
      <c r="NMN75" s="68"/>
      <c r="NMO75" s="68"/>
      <c r="NMP75" s="69"/>
      <c r="NMR75" s="64"/>
      <c r="NMS75" s="67"/>
      <c r="NMT75" s="67"/>
      <c r="NMU75" s="68"/>
      <c r="NMV75" s="68"/>
      <c r="NMW75" s="68"/>
      <c r="NMX75" s="69"/>
      <c r="NMZ75" s="64"/>
      <c r="NNA75" s="67"/>
      <c r="NNB75" s="67"/>
      <c r="NNC75" s="68"/>
      <c r="NND75" s="68"/>
      <c r="NNE75" s="68"/>
      <c r="NNF75" s="69"/>
      <c r="NNH75" s="64"/>
      <c r="NNI75" s="67"/>
      <c r="NNJ75" s="67"/>
      <c r="NNK75" s="68"/>
      <c r="NNL75" s="68"/>
      <c r="NNM75" s="68"/>
      <c r="NNN75" s="69"/>
      <c r="NNP75" s="64"/>
      <c r="NNQ75" s="67"/>
      <c r="NNR75" s="67"/>
      <c r="NNS75" s="68"/>
      <c r="NNT75" s="68"/>
      <c r="NNU75" s="68"/>
      <c r="NNV75" s="69"/>
      <c r="NNX75" s="64"/>
      <c r="NNY75" s="67"/>
      <c r="NNZ75" s="67"/>
      <c r="NOA75" s="68"/>
      <c r="NOB75" s="68"/>
      <c r="NOC75" s="68"/>
      <c r="NOD75" s="69"/>
      <c r="NOF75" s="64"/>
      <c r="NOG75" s="67"/>
      <c r="NOH75" s="67"/>
      <c r="NOI75" s="68"/>
      <c r="NOJ75" s="68"/>
      <c r="NOK75" s="68"/>
      <c r="NOL75" s="69"/>
      <c r="NON75" s="64"/>
      <c r="NOO75" s="67"/>
      <c r="NOP75" s="67"/>
      <c r="NOQ75" s="68"/>
      <c r="NOR75" s="68"/>
      <c r="NOS75" s="68"/>
      <c r="NOT75" s="69"/>
      <c r="NOV75" s="64"/>
      <c r="NOW75" s="67"/>
      <c r="NOX75" s="67"/>
      <c r="NOY75" s="68"/>
      <c r="NOZ75" s="68"/>
      <c r="NPA75" s="68"/>
      <c r="NPB75" s="69"/>
      <c r="NPD75" s="64"/>
      <c r="NPE75" s="67"/>
      <c r="NPF75" s="67"/>
      <c r="NPG75" s="68"/>
      <c r="NPH75" s="68"/>
      <c r="NPI75" s="68"/>
      <c r="NPJ75" s="69"/>
      <c r="NPL75" s="64"/>
      <c r="NPM75" s="67"/>
      <c r="NPN75" s="67"/>
      <c r="NPO75" s="68"/>
      <c r="NPP75" s="68"/>
      <c r="NPQ75" s="68"/>
      <c r="NPR75" s="69"/>
      <c r="NPT75" s="64"/>
      <c r="NPU75" s="67"/>
      <c r="NPV75" s="67"/>
      <c r="NPW75" s="68"/>
      <c r="NPX75" s="68"/>
      <c r="NPY75" s="68"/>
      <c r="NPZ75" s="69"/>
      <c r="NQB75" s="64"/>
      <c r="NQC75" s="67"/>
      <c r="NQD75" s="67"/>
      <c r="NQE75" s="68"/>
      <c r="NQF75" s="68"/>
      <c r="NQG75" s="68"/>
      <c r="NQH75" s="69"/>
      <c r="NQJ75" s="64"/>
      <c r="NQK75" s="67"/>
      <c r="NQL75" s="67"/>
      <c r="NQM75" s="68"/>
      <c r="NQN75" s="68"/>
      <c r="NQO75" s="68"/>
      <c r="NQP75" s="69"/>
      <c r="NQR75" s="64"/>
      <c r="NQS75" s="67"/>
      <c r="NQT75" s="67"/>
      <c r="NQU75" s="68"/>
      <c r="NQV75" s="68"/>
      <c r="NQW75" s="68"/>
      <c r="NQX75" s="69"/>
      <c r="NQZ75" s="64"/>
      <c r="NRA75" s="67"/>
      <c r="NRB75" s="67"/>
      <c r="NRC75" s="68"/>
      <c r="NRD75" s="68"/>
      <c r="NRE75" s="68"/>
      <c r="NRF75" s="69"/>
      <c r="NRH75" s="64"/>
      <c r="NRI75" s="67"/>
      <c r="NRJ75" s="67"/>
      <c r="NRK75" s="68"/>
      <c r="NRL75" s="68"/>
      <c r="NRM75" s="68"/>
      <c r="NRN75" s="69"/>
      <c r="NRP75" s="64"/>
      <c r="NRQ75" s="67"/>
      <c r="NRR75" s="67"/>
      <c r="NRS75" s="68"/>
      <c r="NRT75" s="68"/>
      <c r="NRU75" s="68"/>
      <c r="NRV75" s="69"/>
      <c r="NRX75" s="64"/>
      <c r="NRY75" s="67"/>
      <c r="NRZ75" s="67"/>
      <c r="NSA75" s="68"/>
      <c r="NSB75" s="68"/>
      <c r="NSC75" s="68"/>
      <c r="NSD75" s="69"/>
      <c r="NSF75" s="64"/>
      <c r="NSG75" s="67"/>
      <c r="NSH75" s="67"/>
      <c r="NSI75" s="68"/>
      <c r="NSJ75" s="68"/>
      <c r="NSK75" s="68"/>
      <c r="NSL75" s="69"/>
      <c r="NSN75" s="64"/>
      <c r="NSO75" s="67"/>
      <c r="NSP75" s="67"/>
      <c r="NSQ75" s="68"/>
      <c r="NSR75" s="68"/>
      <c r="NSS75" s="68"/>
      <c r="NST75" s="69"/>
      <c r="NSV75" s="64"/>
      <c r="NSW75" s="67"/>
      <c r="NSX75" s="67"/>
      <c r="NSY75" s="68"/>
      <c r="NSZ75" s="68"/>
      <c r="NTA75" s="68"/>
      <c r="NTB75" s="69"/>
      <c r="NTD75" s="64"/>
      <c r="NTE75" s="67"/>
      <c r="NTF75" s="67"/>
      <c r="NTG75" s="68"/>
      <c r="NTH75" s="68"/>
      <c r="NTI75" s="68"/>
      <c r="NTJ75" s="69"/>
      <c r="NTL75" s="64"/>
      <c r="NTM75" s="67"/>
      <c r="NTN75" s="67"/>
      <c r="NTO75" s="68"/>
      <c r="NTP75" s="68"/>
      <c r="NTQ75" s="68"/>
      <c r="NTR75" s="69"/>
      <c r="NTT75" s="64"/>
      <c r="NTU75" s="67"/>
      <c r="NTV75" s="67"/>
      <c r="NTW75" s="68"/>
      <c r="NTX75" s="68"/>
      <c r="NTY75" s="68"/>
      <c r="NTZ75" s="69"/>
      <c r="NUB75" s="64"/>
      <c r="NUC75" s="67"/>
      <c r="NUD75" s="67"/>
      <c r="NUE75" s="68"/>
      <c r="NUF75" s="68"/>
      <c r="NUG75" s="68"/>
      <c r="NUH75" s="69"/>
      <c r="NUJ75" s="64"/>
      <c r="NUK75" s="67"/>
      <c r="NUL75" s="67"/>
      <c r="NUM75" s="68"/>
      <c r="NUN75" s="68"/>
      <c r="NUO75" s="68"/>
      <c r="NUP75" s="69"/>
      <c r="NUR75" s="64"/>
      <c r="NUS75" s="67"/>
      <c r="NUT75" s="67"/>
      <c r="NUU75" s="68"/>
      <c r="NUV75" s="68"/>
      <c r="NUW75" s="68"/>
      <c r="NUX75" s="69"/>
      <c r="NUZ75" s="64"/>
      <c r="NVA75" s="67"/>
      <c r="NVB75" s="67"/>
      <c r="NVC75" s="68"/>
      <c r="NVD75" s="68"/>
      <c r="NVE75" s="68"/>
      <c r="NVF75" s="69"/>
      <c r="NVH75" s="64"/>
      <c r="NVI75" s="67"/>
      <c r="NVJ75" s="67"/>
      <c r="NVK75" s="68"/>
      <c r="NVL75" s="68"/>
      <c r="NVM75" s="68"/>
      <c r="NVN75" s="69"/>
      <c r="NVP75" s="64"/>
      <c r="NVQ75" s="67"/>
      <c r="NVR75" s="67"/>
      <c r="NVS75" s="68"/>
      <c r="NVT75" s="68"/>
      <c r="NVU75" s="68"/>
      <c r="NVV75" s="69"/>
      <c r="NVX75" s="64"/>
      <c r="NVY75" s="67"/>
      <c r="NVZ75" s="67"/>
      <c r="NWA75" s="68"/>
      <c r="NWB75" s="68"/>
      <c r="NWC75" s="68"/>
      <c r="NWD75" s="69"/>
      <c r="NWF75" s="64"/>
      <c r="NWG75" s="67"/>
      <c r="NWH75" s="67"/>
      <c r="NWI75" s="68"/>
      <c r="NWJ75" s="68"/>
      <c r="NWK75" s="68"/>
      <c r="NWL75" s="69"/>
      <c r="NWN75" s="64"/>
      <c r="NWO75" s="67"/>
      <c r="NWP75" s="67"/>
      <c r="NWQ75" s="68"/>
      <c r="NWR75" s="68"/>
      <c r="NWS75" s="68"/>
      <c r="NWT75" s="69"/>
      <c r="NWV75" s="64"/>
      <c r="NWW75" s="67"/>
      <c r="NWX75" s="67"/>
      <c r="NWY75" s="68"/>
      <c r="NWZ75" s="68"/>
      <c r="NXA75" s="68"/>
      <c r="NXB75" s="69"/>
      <c r="NXD75" s="64"/>
      <c r="NXE75" s="67"/>
      <c r="NXF75" s="67"/>
      <c r="NXG75" s="68"/>
      <c r="NXH75" s="68"/>
      <c r="NXI75" s="68"/>
      <c r="NXJ75" s="69"/>
      <c r="NXL75" s="64"/>
      <c r="NXM75" s="67"/>
      <c r="NXN75" s="67"/>
      <c r="NXO75" s="68"/>
      <c r="NXP75" s="68"/>
      <c r="NXQ75" s="68"/>
      <c r="NXR75" s="69"/>
      <c r="NXT75" s="64"/>
      <c r="NXU75" s="67"/>
      <c r="NXV75" s="67"/>
      <c r="NXW75" s="68"/>
      <c r="NXX75" s="68"/>
      <c r="NXY75" s="68"/>
      <c r="NXZ75" s="69"/>
      <c r="NYB75" s="64"/>
      <c r="NYC75" s="67"/>
      <c r="NYD75" s="67"/>
      <c r="NYE75" s="68"/>
      <c r="NYF75" s="68"/>
      <c r="NYG75" s="68"/>
      <c r="NYH75" s="69"/>
      <c r="NYJ75" s="64"/>
      <c r="NYK75" s="67"/>
      <c r="NYL75" s="67"/>
      <c r="NYM75" s="68"/>
      <c r="NYN75" s="68"/>
      <c r="NYO75" s="68"/>
      <c r="NYP75" s="69"/>
      <c r="NYR75" s="64"/>
      <c r="NYS75" s="67"/>
      <c r="NYT75" s="67"/>
      <c r="NYU75" s="68"/>
      <c r="NYV75" s="68"/>
      <c r="NYW75" s="68"/>
      <c r="NYX75" s="69"/>
      <c r="NYZ75" s="64"/>
      <c r="NZA75" s="67"/>
      <c r="NZB75" s="67"/>
      <c r="NZC75" s="68"/>
      <c r="NZD75" s="68"/>
      <c r="NZE75" s="68"/>
      <c r="NZF75" s="69"/>
      <c r="NZH75" s="64"/>
      <c r="NZI75" s="67"/>
      <c r="NZJ75" s="67"/>
      <c r="NZK75" s="68"/>
      <c r="NZL75" s="68"/>
      <c r="NZM75" s="68"/>
      <c r="NZN75" s="69"/>
      <c r="NZP75" s="64"/>
      <c r="NZQ75" s="67"/>
      <c r="NZR75" s="67"/>
      <c r="NZS75" s="68"/>
      <c r="NZT75" s="68"/>
      <c r="NZU75" s="68"/>
      <c r="NZV75" s="69"/>
      <c r="NZX75" s="64"/>
      <c r="NZY75" s="67"/>
      <c r="NZZ75" s="67"/>
      <c r="OAA75" s="68"/>
      <c r="OAB75" s="68"/>
      <c r="OAC75" s="68"/>
      <c r="OAD75" s="69"/>
      <c r="OAF75" s="64"/>
      <c r="OAG75" s="67"/>
      <c r="OAH75" s="67"/>
      <c r="OAI75" s="68"/>
      <c r="OAJ75" s="68"/>
      <c r="OAK75" s="68"/>
      <c r="OAL75" s="69"/>
      <c r="OAN75" s="64"/>
      <c r="OAO75" s="67"/>
      <c r="OAP75" s="67"/>
      <c r="OAQ75" s="68"/>
      <c r="OAR75" s="68"/>
      <c r="OAS75" s="68"/>
      <c r="OAT75" s="69"/>
      <c r="OAV75" s="64"/>
      <c r="OAW75" s="67"/>
      <c r="OAX75" s="67"/>
      <c r="OAY75" s="68"/>
      <c r="OAZ75" s="68"/>
      <c r="OBA75" s="68"/>
      <c r="OBB75" s="69"/>
      <c r="OBD75" s="64"/>
      <c r="OBE75" s="67"/>
      <c r="OBF75" s="67"/>
      <c r="OBG75" s="68"/>
      <c r="OBH75" s="68"/>
      <c r="OBI75" s="68"/>
      <c r="OBJ75" s="69"/>
      <c r="OBL75" s="64"/>
      <c r="OBM75" s="67"/>
      <c r="OBN75" s="67"/>
      <c r="OBO75" s="68"/>
      <c r="OBP75" s="68"/>
      <c r="OBQ75" s="68"/>
      <c r="OBR75" s="69"/>
      <c r="OBT75" s="64"/>
      <c r="OBU75" s="67"/>
      <c r="OBV75" s="67"/>
      <c r="OBW75" s="68"/>
      <c r="OBX75" s="68"/>
      <c r="OBY75" s="68"/>
      <c r="OBZ75" s="69"/>
      <c r="OCB75" s="64"/>
      <c r="OCC75" s="67"/>
      <c r="OCD75" s="67"/>
      <c r="OCE75" s="68"/>
      <c r="OCF75" s="68"/>
      <c r="OCG75" s="68"/>
      <c r="OCH75" s="69"/>
      <c r="OCJ75" s="64"/>
      <c r="OCK75" s="67"/>
      <c r="OCL75" s="67"/>
      <c r="OCM75" s="68"/>
      <c r="OCN75" s="68"/>
      <c r="OCO75" s="68"/>
      <c r="OCP75" s="69"/>
      <c r="OCR75" s="64"/>
      <c r="OCS75" s="67"/>
      <c r="OCT75" s="67"/>
      <c r="OCU75" s="68"/>
      <c r="OCV75" s="68"/>
      <c r="OCW75" s="68"/>
      <c r="OCX75" s="69"/>
      <c r="OCZ75" s="64"/>
      <c r="ODA75" s="67"/>
      <c r="ODB75" s="67"/>
      <c r="ODC75" s="68"/>
      <c r="ODD75" s="68"/>
      <c r="ODE75" s="68"/>
      <c r="ODF75" s="69"/>
      <c r="ODH75" s="64"/>
      <c r="ODI75" s="67"/>
      <c r="ODJ75" s="67"/>
      <c r="ODK75" s="68"/>
      <c r="ODL75" s="68"/>
      <c r="ODM75" s="68"/>
      <c r="ODN75" s="69"/>
      <c r="ODP75" s="64"/>
      <c r="ODQ75" s="67"/>
      <c r="ODR75" s="67"/>
      <c r="ODS75" s="68"/>
      <c r="ODT75" s="68"/>
      <c r="ODU75" s="68"/>
      <c r="ODV75" s="69"/>
      <c r="ODX75" s="64"/>
      <c r="ODY75" s="67"/>
      <c r="ODZ75" s="67"/>
      <c r="OEA75" s="68"/>
      <c r="OEB75" s="68"/>
      <c r="OEC75" s="68"/>
      <c r="OED75" s="69"/>
      <c r="OEF75" s="64"/>
      <c r="OEG75" s="67"/>
      <c r="OEH75" s="67"/>
      <c r="OEI75" s="68"/>
      <c r="OEJ75" s="68"/>
      <c r="OEK75" s="68"/>
      <c r="OEL75" s="69"/>
      <c r="OEN75" s="64"/>
      <c r="OEO75" s="67"/>
      <c r="OEP75" s="67"/>
      <c r="OEQ75" s="68"/>
      <c r="OER75" s="68"/>
      <c r="OES75" s="68"/>
      <c r="OET75" s="69"/>
      <c r="OEV75" s="64"/>
      <c r="OEW75" s="67"/>
      <c r="OEX75" s="67"/>
      <c r="OEY75" s="68"/>
      <c r="OEZ75" s="68"/>
      <c r="OFA75" s="68"/>
      <c r="OFB75" s="69"/>
      <c r="OFD75" s="64"/>
      <c r="OFE75" s="67"/>
      <c r="OFF75" s="67"/>
      <c r="OFG75" s="68"/>
      <c r="OFH75" s="68"/>
      <c r="OFI75" s="68"/>
      <c r="OFJ75" s="69"/>
      <c r="OFL75" s="64"/>
      <c r="OFM75" s="67"/>
      <c r="OFN75" s="67"/>
      <c r="OFO75" s="68"/>
      <c r="OFP75" s="68"/>
      <c r="OFQ75" s="68"/>
      <c r="OFR75" s="69"/>
      <c r="OFT75" s="64"/>
      <c r="OFU75" s="67"/>
      <c r="OFV75" s="67"/>
      <c r="OFW75" s="68"/>
      <c r="OFX75" s="68"/>
      <c r="OFY75" s="68"/>
      <c r="OFZ75" s="69"/>
      <c r="OGB75" s="64"/>
      <c r="OGC75" s="67"/>
      <c r="OGD75" s="67"/>
      <c r="OGE75" s="68"/>
      <c r="OGF75" s="68"/>
      <c r="OGG75" s="68"/>
      <c r="OGH75" s="69"/>
      <c r="OGJ75" s="64"/>
      <c r="OGK75" s="67"/>
      <c r="OGL75" s="67"/>
      <c r="OGM75" s="68"/>
      <c r="OGN75" s="68"/>
      <c r="OGO75" s="68"/>
      <c r="OGP75" s="69"/>
      <c r="OGR75" s="64"/>
      <c r="OGS75" s="67"/>
      <c r="OGT75" s="67"/>
      <c r="OGU75" s="68"/>
      <c r="OGV75" s="68"/>
      <c r="OGW75" s="68"/>
      <c r="OGX75" s="69"/>
      <c r="OGZ75" s="64"/>
      <c r="OHA75" s="67"/>
      <c r="OHB75" s="67"/>
      <c r="OHC75" s="68"/>
      <c r="OHD75" s="68"/>
      <c r="OHE75" s="68"/>
      <c r="OHF75" s="69"/>
      <c r="OHH75" s="64"/>
      <c r="OHI75" s="67"/>
      <c r="OHJ75" s="67"/>
      <c r="OHK75" s="68"/>
      <c r="OHL75" s="68"/>
      <c r="OHM75" s="68"/>
      <c r="OHN75" s="69"/>
      <c r="OHP75" s="64"/>
      <c r="OHQ75" s="67"/>
      <c r="OHR75" s="67"/>
      <c r="OHS75" s="68"/>
      <c r="OHT75" s="68"/>
      <c r="OHU75" s="68"/>
      <c r="OHV75" s="69"/>
      <c r="OHX75" s="64"/>
      <c r="OHY75" s="67"/>
      <c r="OHZ75" s="67"/>
      <c r="OIA75" s="68"/>
      <c r="OIB75" s="68"/>
      <c r="OIC75" s="68"/>
      <c r="OID75" s="69"/>
      <c r="OIF75" s="64"/>
      <c r="OIG75" s="67"/>
      <c r="OIH75" s="67"/>
      <c r="OII75" s="68"/>
      <c r="OIJ75" s="68"/>
      <c r="OIK75" s="68"/>
      <c r="OIL75" s="69"/>
      <c r="OIN75" s="64"/>
      <c r="OIO75" s="67"/>
      <c r="OIP75" s="67"/>
      <c r="OIQ75" s="68"/>
      <c r="OIR75" s="68"/>
      <c r="OIS75" s="68"/>
      <c r="OIT75" s="69"/>
      <c r="OIV75" s="64"/>
      <c r="OIW75" s="67"/>
      <c r="OIX75" s="67"/>
      <c r="OIY75" s="68"/>
      <c r="OIZ75" s="68"/>
      <c r="OJA75" s="68"/>
      <c r="OJB75" s="69"/>
      <c r="OJD75" s="64"/>
      <c r="OJE75" s="67"/>
      <c r="OJF75" s="67"/>
      <c r="OJG75" s="68"/>
      <c r="OJH75" s="68"/>
      <c r="OJI75" s="68"/>
      <c r="OJJ75" s="69"/>
      <c r="OJL75" s="64"/>
      <c r="OJM75" s="67"/>
      <c r="OJN75" s="67"/>
      <c r="OJO75" s="68"/>
      <c r="OJP75" s="68"/>
      <c r="OJQ75" s="68"/>
      <c r="OJR75" s="69"/>
      <c r="OJT75" s="64"/>
      <c r="OJU75" s="67"/>
      <c r="OJV75" s="67"/>
      <c r="OJW75" s="68"/>
      <c r="OJX75" s="68"/>
      <c r="OJY75" s="68"/>
      <c r="OJZ75" s="69"/>
      <c r="OKB75" s="64"/>
      <c r="OKC75" s="67"/>
      <c r="OKD75" s="67"/>
      <c r="OKE75" s="68"/>
      <c r="OKF75" s="68"/>
      <c r="OKG75" s="68"/>
      <c r="OKH75" s="69"/>
      <c r="OKJ75" s="64"/>
      <c r="OKK75" s="67"/>
      <c r="OKL75" s="67"/>
      <c r="OKM75" s="68"/>
      <c r="OKN75" s="68"/>
      <c r="OKO75" s="68"/>
      <c r="OKP75" s="69"/>
      <c r="OKR75" s="64"/>
      <c r="OKS75" s="67"/>
      <c r="OKT75" s="67"/>
      <c r="OKU75" s="68"/>
      <c r="OKV75" s="68"/>
      <c r="OKW75" s="68"/>
      <c r="OKX75" s="69"/>
      <c r="OKZ75" s="64"/>
      <c r="OLA75" s="67"/>
      <c r="OLB75" s="67"/>
      <c r="OLC75" s="68"/>
      <c r="OLD75" s="68"/>
      <c r="OLE75" s="68"/>
      <c r="OLF75" s="69"/>
      <c r="OLH75" s="64"/>
      <c r="OLI75" s="67"/>
      <c r="OLJ75" s="67"/>
      <c r="OLK75" s="68"/>
      <c r="OLL75" s="68"/>
      <c r="OLM75" s="68"/>
      <c r="OLN75" s="69"/>
      <c r="OLP75" s="64"/>
      <c r="OLQ75" s="67"/>
      <c r="OLR75" s="67"/>
      <c r="OLS75" s="68"/>
      <c r="OLT75" s="68"/>
      <c r="OLU75" s="68"/>
      <c r="OLV75" s="69"/>
      <c r="OLX75" s="64"/>
      <c r="OLY75" s="67"/>
      <c r="OLZ75" s="67"/>
      <c r="OMA75" s="68"/>
      <c r="OMB75" s="68"/>
      <c r="OMC75" s="68"/>
      <c r="OMD75" s="69"/>
      <c r="OMF75" s="64"/>
      <c r="OMG75" s="67"/>
      <c r="OMH75" s="67"/>
      <c r="OMI75" s="68"/>
      <c r="OMJ75" s="68"/>
      <c r="OMK75" s="68"/>
      <c r="OML75" s="69"/>
      <c r="OMN75" s="64"/>
      <c r="OMO75" s="67"/>
      <c r="OMP75" s="67"/>
      <c r="OMQ75" s="68"/>
      <c r="OMR75" s="68"/>
      <c r="OMS75" s="68"/>
      <c r="OMT75" s="69"/>
      <c r="OMV75" s="64"/>
      <c r="OMW75" s="67"/>
      <c r="OMX75" s="67"/>
      <c r="OMY75" s="68"/>
      <c r="OMZ75" s="68"/>
      <c r="ONA75" s="68"/>
      <c r="ONB75" s="69"/>
      <c r="OND75" s="64"/>
      <c r="ONE75" s="67"/>
      <c r="ONF75" s="67"/>
      <c r="ONG75" s="68"/>
      <c r="ONH75" s="68"/>
      <c r="ONI75" s="68"/>
      <c r="ONJ75" s="69"/>
      <c r="ONL75" s="64"/>
      <c r="ONM75" s="67"/>
      <c r="ONN75" s="67"/>
      <c r="ONO75" s="68"/>
      <c r="ONP75" s="68"/>
      <c r="ONQ75" s="68"/>
      <c r="ONR75" s="69"/>
      <c r="ONT75" s="64"/>
      <c r="ONU75" s="67"/>
      <c r="ONV75" s="67"/>
      <c r="ONW75" s="68"/>
      <c r="ONX75" s="68"/>
      <c r="ONY75" s="68"/>
      <c r="ONZ75" s="69"/>
      <c r="OOB75" s="64"/>
      <c r="OOC75" s="67"/>
      <c r="OOD75" s="67"/>
      <c r="OOE75" s="68"/>
      <c r="OOF75" s="68"/>
      <c r="OOG75" s="68"/>
      <c r="OOH75" s="69"/>
      <c r="OOJ75" s="64"/>
      <c r="OOK75" s="67"/>
      <c r="OOL75" s="67"/>
      <c r="OOM75" s="68"/>
      <c r="OON75" s="68"/>
      <c r="OOO75" s="68"/>
      <c r="OOP75" s="69"/>
      <c r="OOR75" s="64"/>
      <c r="OOS75" s="67"/>
      <c r="OOT75" s="67"/>
      <c r="OOU75" s="68"/>
      <c r="OOV75" s="68"/>
      <c r="OOW75" s="68"/>
      <c r="OOX75" s="69"/>
      <c r="OOZ75" s="64"/>
      <c r="OPA75" s="67"/>
      <c r="OPB75" s="67"/>
      <c r="OPC75" s="68"/>
      <c r="OPD75" s="68"/>
      <c r="OPE75" s="68"/>
      <c r="OPF75" s="69"/>
      <c r="OPH75" s="64"/>
      <c r="OPI75" s="67"/>
      <c r="OPJ75" s="67"/>
      <c r="OPK75" s="68"/>
      <c r="OPL75" s="68"/>
      <c r="OPM75" s="68"/>
      <c r="OPN75" s="69"/>
      <c r="OPP75" s="64"/>
      <c r="OPQ75" s="67"/>
      <c r="OPR75" s="67"/>
      <c r="OPS75" s="68"/>
      <c r="OPT75" s="68"/>
      <c r="OPU75" s="68"/>
      <c r="OPV75" s="69"/>
      <c r="OPX75" s="64"/>
      <c r="OPY75" s="67"/>
      <c r="OPZ75" s="67"/>
      <c r="OQA75" s="68"/>
      <c r="OQB75" s="68"/>
      <c r="OQC75" s="68"/>
      <c r="OQD75" s="69"/>
      <c r="OQF75" s="64"/>
      <c r="OQG75" s="67"/>
      <c r="OQH75" s="67"/>
      <c r="OQI75" s="68"/>
      <c r="OQJ75" s="68"/>
      <c r="OQK75" s="68"/>
      <c r="OQL75" s="69"/>
      <c r="OQN75" s="64"/>
      <c r="OQO75" s="67"/>
      <c r="OQP75" s="67"/>
      <c r="OQQ75" s="68"/>
      <c r="OQR75" s="68"/>
      <c r="OQS75" s="68"/>
      <c r="OQT75" s="69"/>
      <c r="OQV75" s="64"/>
      <c r="OQW75" s="67"/>
      <c r="OQX75" s="67"/>
      <c r="OQY75" s="68"/>
      <c r="OQZ75" s="68"/>
      <c r="ORA75" s="68"/>
      <c r="ORB75" s="69"/>
      <c r="ORD75" s="64"/>
      <c r="ORE75" s="67"/>
      <c r="ORF75" s="67"/>
      <c r="ORG75" s="68"/>
      <c r="ORH75" s="68"/>
      <c r="ORI75" s="68"/>
      <c r="ORJ75" s="69"/>
      <c r="ORL75" s="64"/>
      <c r="ORM75" s="67"/>
      <c r="ORN75" s="67"/>
      <c r="ORO75" s="68"/>
      <c r="ORP75" s="68"/>
      <c r="ORQ75" s="68"/>
      <c r="ORR75" s="69"/>
      <c r="ORT75" s="64"/>
      <c r="ORU75" s="67"/>
      <c r="ORV75" s="67"/>
      <c r="ORW75" s="68"/>
      <c r="ORX75" s="68"/>
      <c r="ORY75" s="68"/>
      <c r="ORZ75" s="69"/>
      <c r="OSB75" s="64"/>
      <c r="OSC75" s="67"/>
      <c r="OSD75" s="67"/>
      <c r="OSE75" s="68"/>
      <c r="OSF75" s="68"/>
      <c r="OSG75" s="68"/>
      <c r="OSH75" s="69"/>
      <c r="OSJ75" s="64"/>
      <c r="OSK75" s="67"/>
      <c r="OSL75" s="67"/>
      <c r="OSM75" s="68"/>
      <c r="OSN75" s="68"/>
      <c r="OSO75" s="68"/>
      <c r="OSP75" s="69"/>
      <c r="OSR75" s="64"/>
      <c r="OSS75" s="67"/>
      <c r="OST75" s="67"/>
      <c r="OSU75" s="68"/>
      <c r="OSV75" s="68"/>
      <c r="OSW75" s="68"/>
      <c r="OSX75" s="69"/>
      <c r="OSZ75" s="64"/>
      <c r="OTA75" s="67"/>
      <c r="OTB75" s="67"/>
      <c r="OTC75" s="68"/>
      <c r="OTD75" s="68"/>
      <c r="OTE75" s="68"/>
      <c r="OTF75" s="69"/>
      <c r="OTH75" s="64"/>
      <c r="OTI75" s="67"/>
      <c r="OTJ75" s="67"/>
      <c r="OTK75" s="68"/>
      <c r="OTL75" s="68"/>
      <c r="OTM75" s="68"/>
      <c r="OTN75" s="69"/>
      <c r="OTP75" s="64"/>
      <c r="OTQ75" s="67"/>
      <c r="OTR75" s="67"/>
      <c r="OTS75" s="68"/>
      <c r="OTT75" s="68"/>
      <c r="OTU75" s="68"/>
      <c r="OTV75" s="69"/>
      <c r="OTX75" s="64"/>
      <c r="OTY75" s="67"/>
      <c r="OTZ75" s="67"/>
      <c r="OUA75" s="68"/>
      <c r="OUB75" s="68"/>
      <c r="OUC75" s="68"/>
      <c r="OUD75" s="69"/>
      <c r="OUF75" s="64"/>
      <c r="OUG75" s="67"/>
      <c r="OUH75" s="67"/>
      <c r="OUI75" s="68"/>
      <c r="OUJ75" s="68"/>
      <c r="OUK75" s="68"/>
      <c r="OUL75" s="69"/>
      <c r="OUN75" s="64"/>
      <c r="OUO75" s="67"/>
      <c r="OUP75" s="67"/>
      <c r="OUQ75" s="68"/>
      <c r="OUR75" s="68"/>
      <c r="OUS75" s="68"/>
      <c r="OUT75" s="69"/>
      <c r="OUV75" s="64"/>
      <c r="OUW75" s="67"/>
      <c r="OUX75" s="67"/>
      <c r="OUY75" s="68"/>
      <c r="OUZ75" s="68"/>
      <c r="OVA75" s="68"/>
      <c r="OVB75" s="69"/>
      <c r="OVD75" s="64"/>
      <c r="OVE75" s="67"/>
      <c r="OVF75" s="67"/>
      <c r="OVG75" s="68"/>
      <c r="OVH75" s="68"/>
      <c r="OVI75" s="68"/>
      <c r="OVJ75" s="69"/>
      <c r="OVL75" s="64"/>
      <c r="OVM75" s="67"/>
      <c r="OVN75" s="67"/>
      <c r="OVO75" s="68"/>
      <c r="OVP75" s="68"/>
      <c r="OVQ75" s="68"/>
      <c r="OVR75" s="69"/>
      <c r="OVT75" s="64"/>
      <c r="OVU75" s="67"/>
      <c r="OVV75" s="67"/>
      <c r="OVW75" s="68"/>
      <c r="OVX75" s="68"/>
      <c r="OVY75" s="68"/>
      <c r="OVZ75" s="69"/>
      <c r="OWB75" s="64"/>
      <c r="OWC75" s="67"/>
      <c r="OWD75" s="67"/>
      <c r="OWE75" s="68"/>
      <c r="OWF75" s="68"/>
      <c r="OWG75" s="68"/>
      <c r="OWH75" s="69"/>
      <c r="OWJ75" s="64"/>
      <c r="OWK75" s="67"/>
      <c r="OWL75" s="67"/>
      <c r="OWM75" s="68"/>
      <c r="OWN75" s="68"/>
      <c r="OWO75" s="68"/>
      <c r="OWP75" s="69"/>
      <c r="OWR75" s="64"/>
      <c r="OWS75" s="67"/>
      <c r="OWT75" s="67"/>
      <c r="OWU75" s="68"/>
      <c r="OWV75" s="68"/>
      <c r="OWW75" s="68"/>
      <c r="OWX75" s="69"/>
      <c r="OWZ75" s="64"/>
      <c r="OXA75" s="67"/>
      <c r="OXB75" s="67"/>
      <c r="OXC75" s="68"/>
      <c r="OXD75" s="68"/>
      <c r="OXE75" s="68"/>
      <c r="OXF75" s="69"/>
      <c r="OXH75" s="64"/>
      <c r="OXI75" s="67"/>
      <c r="OXJ75" s="67"/>
      <c r="OXK75" s="68"/>
      <c r="OXL75" s="68"/>
      <c r="OXM75" s="68"/>
      <c r="OXN75" s="69"/>
      <c r="OXP75" s="64"/>
      <c r="OXQ75" s="67"/>
      <c r="OXR75" s="67"/>
      <c r="OXS75" s="68"/>
      <c r="OXT75" s="68"/>
      <c r="OXU75" s="68"/>
      <c r="OXV75" s="69"/>
      <c r="OXX75" s="64"/>
      <c r="OXY75" s="67"/>
      <c r="OXZ75" s="67"/>
      <c r="OYA75" s="68"/>
      <c r="OYB75" s="68"/>
      <c r="OYC75" s="68"/>
      <c r="OYD75" s="69"/>
      <c r="OYF75" s="64"/>
      <c r="OYG75" s="67"/>
      <c r="OYH75" s="67"/>
      <c r="OYI75" s="68"/>
      <c r="OYJ75" s="68"/>
      <c r="OYK75" s="68"/>
      <c r="OYL75" s="69"/>
      <c r="OYN75" s="64"/>
      <c r="OYO75" s="67"/>
      <c r="OYP75" s="67"/>
      <c r="OYQ75" s="68"/>
      <c r="OYR75" s="68"/>
      <c r="OYS75" s="68"/>
      <c r="OYT75" s="69"/>
      <c r="OYV75" s="64"/>
      <c r="OYW75" s="67"/>
      <c r="OYX75" s="67"/>
      <c r="OYY75" s="68"/>
      <c r="OYZ75" s="68"/>
      <c r="OZA75" s="68"/>
      <c r="OZB75" s="69"/>
      <c r="OZD75" s="64"/>
      <c r="OZE75" s="67"/>
      <c r="OZF75" s="67"/>
      <c r="OZG75" s="68"/>
      <c r="OZH75" s="68"/>
      <c r="OZI75" s="68"/>
      <c r="OZJ75" s="69"/>
      <c r="OZL75" s="64"/>
      <c r="OZM75" s="67"/>
      <c r="OZN75" s="67"/>
      <c r="OZO75" s="68"/>
      <c r="OZP75" s="68"/>
      <c r="OZQ75" s="68"/>
      <c r="OZR75" s="69"/>
      <c r="OZT75" s="64"/>
      <c r="OZU75" s="67"/>
      <c r="OZV75" s="67"/>
      <c r="OZW75" s="68"/>
      <c r="OZX75" s="68"/>
      <c r="OZY75" s="68"/>
      <c r="OZZ75" s="69"/>
      <c r="PAB75" s="64"/>
      <c r="PAC75" s="67"/>
      <c r="PAD75" s="67"/>
      <c r="PAE75" s="68"/>
      <c r="PAF75" s="68"/>
      <c r="PAG75" s="68"/>
      <c r="PAH75" s="69"/>
      <c r="PAJ75" s="64"/>
      <c r="PAK75" s="67"/>
      <c r="PAL75" s="67"/>
      <c r="PAM75" s="68"/>
      <c r="PAN75" s="68"/>
      <c r="PAO75" s="68"/>
      <c r="PAP75" s="69"/>
      <c r="PAR75" s="64"/>
      <c r="PAS75" s="67"/>
      <c r="PAT75" s="67"/>
      <c r="PAU75" s="68"/>
      <c r="PAV75" s="68"/>
      <c r="PAW75" s="68"/>
      <c r="PAX75" s="69"/>
      <c r="PAZ75" s="64"/>
      <c r="PBA75" s="67"/>
      <c r="PBB75" s="67"/>
      <c r="PBC75" s="68"/>
      <c r="PBD75" s="68"/>
      <c r="PBE75" s="68"/>
      <c r="PBF75" s="69"/>
      <c r="PBH75" s="64"/>
      <c r="PBI75" s="67"/>
      <c r="PBJ75" s="67"/>
      <c r="PBK75" s="68"/>
      <c r="PBL75" s="68"/>
      <c r="PBM75" s="68"/>
      <c r="PBN75" s="69"/>
      <c r="PBP75" s="64"/>
      <c r="PBQ75" s="67"/>
      <c r="PBR75" s="67"/>
      <c r="PBS75" s="68"/>
      <c r="PBT75" s="68"/>
      <c r="PBU75" s="68"/>
      <c r="PBV75" s="69"/>
      <c r="PBX75" s="64"/>
      <c r="PBY75" s="67"/>
      <c r="PBZ75" s="67"/>
      <c r="PCA75" s="68"/>
      <c r="PCB75" s="68"/>
      <c r="PCC75" s="68"/>
      <c r="PCD75" s="69"/>
      <c r="PCF75" s="64"/>
      <c r="PCG75" s="67"/>
      <c r="PCH75" s="67"/>
      <c r="PCI75" s="68"/>
      <c r="PCJ75" s="68"/>
      <c r="PCK75" s="68"/>
      <c r="PCL75" s="69"/>
      <c r="PCN75" s="64"/>
      <c r="PCO75" s="67"/>
      <c r="PCP75" s="67"/>
      <c r="PCQ75" s="68"/>
      <c r="PCR75" s="68"/>
      <c r="PCS75" s="68"/>
      <c r="PCT75" s="69"/>
      <c r="PCV75" s="64"/>
      <c r="PCW75" s="67"/>
      <c r="PCX75" s="67"/>
      <c r="PCY75" s="68"/>
      <c r="PCZ75" s="68"/>
      <c r="PDA75" s="68"/>
      <c r="PDB75" s="69"/>
      <c r="PDD75" s="64"/>
      <c r="PDE75" s="67"/>
      <c r="PDF75" s="67"/>
      <c r="PDG75" s="68"/>
      <c r="PDH75" s="68"/>
      <c r="PDI75" s="68"/>
      <c r="PDJ75" s="69"/>
      <c r="PDL75" s="64"/>
      <c r="PDM75" s="67"/>
      <c r="PDN75" s="67"/>
      <c r="PDO75" s="68"/>
      <c r="PDP75" s="68"/>
      <c r="PDQ75" s="68"/>
      <c r="PDR75" s="69"/>
      <c r="PDT75" s="64"/>
      <c r="PDU75" s="67"/>
      <c r="PDV75" s="67"/>
      <c r="PDW75" s="68"/>
      <c r="PDX75" s="68"/>
      <c r="PDY75" s="68"/>
      <c r="PDZ75" s="69"/>
      <c r="PEB75" s="64"/>
      <c r="PEC75" s="67"/>
      <c r="PED75" s="67"/>
      <c r="PEE75" s="68"/>
      <c r="PEF75" s="68"/>
      <c r="PEG75" s="68"/>
      <c r="PEH75" s="69"/>
      <c r="PEJ75" s="64"/>
      <c r="PEK75" s="67"/>
      <c r="PEL75" s="67"/>
      <c r="PEM75" s="68"/>
      <c r="PEN75" s="68"/>
      <c r="PEO75" s="68"/>
      <c r="PEP75" s="69"/>
      <c r="PER75" s="64"/>
      <c r="PES75" s="67"/>
      <c r="PET75" s="67"/>
      <c r="PEU75" s="68"/>
      <c r="PEV75" s="68"/>
      <c r="PEW75" s="68"/>
      <c r="PEX75" s="69"/>
      <c r="PEZ75" s="64"/>
      <c r="PFA75" s="67"/>
      <c r="PFB75" s="67"/>
      <c r="PFC75" s="68"/>
      <c r="PFD75" s="68"/>
      <c r="PFE75" s="68"/>
      <c r="PFF75" s="69"/>
      <c r="PFH75" s="64"/>
      <c r="PFI75" s="67"/>
      <c r="PFJ75" s="67"/>
      <c r="PFK75" s="68"/>
      <c r="PFL75" s="68"/>
      <c r="PFM75" s="68"/>
      <c r="PFN75" s="69"/>
      <c r="PFP75" s="64"/>
      <c r="PFQ75" s="67"/>
      <c r="PFR75" s="67"/>
      <c r="PFS75" s="68"/>
      <c r="PFT75" s="68"/>
      <c r="PFU75" s="68"/>
      <c r="PFV75" s="69"/>
      <c r="PFX75" s="64"/>
      <c r="PFY75" s="67"/>
      <c r="PFZ75" s="67"/>
      <c r="PGA75" s="68"/>
      <c r="PGB75" s="68"/>
      <c r="PGC75" s="68"/>
      <c r="PGD75" s="69"/>
      <c r="PGF75" s="64"/>
      <c r="PGG75" s="67"/>
      <c r="PGH75" s="67"/>
      <c r="PGI75" s="68"/>
      <c r="PGJ75" s="68"/>
      <c r="PGK75" s="68"/>
      <c r="PGL75" s="69"/>
      <c r="PGN75" s="64"/>
      <c r="PGO75" s="67"/>
      <c r="PGP75" s="67"/>
      <c r="PGQ75" s="68"/>
      <c r="PGR75" s="68"/>
      <c r="PGS75" s="68"/>
      <c r="PGT75" s="69"/>
      <c r="PGV75" s="64"/>
      <c r="PGW75" s="67"/>
      <c r="PGX75" s="67"/>
      <c r="PGY75" s="68"/>
      <c r="PGZ75" s="68"/>
      <c r="PHA75" s="68"/>
      <c r="PHB75" s="69"/>
      <c r="PHD75" s="64"/>
      <c r="PHE75" s="67"/>
      <c r="PHF75" s="67"/>
      <c r="PHG75" s="68"/>
      <c r="PHH75" s="68"/>
      <c r="PHI75" s="68"/>
      <c r="PHJ75" s="69"/>
      <c r="PHL75" s="64"/>
      <c r="PHM75" s="67"/>
      <c r="PHN75" s="67"/>
      <c r="PHO75" s="68"/>
      <c r="PHP75" s="68"/>
      <c r="PHQ75" s="68"/>
      <c r="PHR75" s="69"/>
      <c r="PHT75" s="64"/>
      <c r="PHU75" s="67"/>
      <c r="PHV75" s="67"/>
      <c r="PHW75" s="68"/>
      <c r="PHX75" s="68"/>
      <c r="PHY75" s="68"/>
      <c r="PHZ75" s="69"/>
      <c r="PIB75" s="64"/>
      <c r="PIC75" s="67"/>
      <c r="PID75" s="67"/>
      <c r="PIE75" s="68"/>
      <c r="PIF75" s="68"/>
      <c r="PIG75" s="68"/>
      <c r="PIH75" s="69"/>
      <c r="PIJ75" s="64"/>
      <c r="PIK75" s="67"/>
      <c r="PIL75" s="67"/>
      <c r="PIM75" s="68"/>
      <c r="PIN75" s="68"/>
      <c r="PIO75" s="68"/>
      <c r="PIP75" s="69"/>
      <c r="PIR75" s="64"/>
      <c r="PIS75" s="67"/>
      <c r="PIT75" s="67"/>
      <c r="PIU75" s="68"/>
      <c r="PIV75" s="68"/>
      <c r="PIW75" s="68"/>
      <c r="PIX75" s="69"/>
      <c r="PIZ75" s="64"/>
      <c r="PJA75" s="67"/>
      <c r="PJB75" s="67"/>
      <c r="PJC75" s="68"/>
      <c r="PJD75" s="68"/>
      <c r="PJE75" s="68"/>
      <c r="PJF75" s="69"/>
      <c r="PJH75" s="64"/>
      <c r="PJI75" s="67"/>
      <c r="PJJ75" s="67"/>
      <c r="PJK75" s="68"/>
      <c r="PJL75" s="68"/>
      <c r="PJM75" s="68"/>
      <c r="PJN75" s="69"/>
      <c r="PJP75" s="64"/>
      <c r="PJQ75" s="67"/>
      <c r="PJR75" s="67"/>
      <c r="PJS75" s="68"/>
      <c r="PJT75" s="68"/>
      <c r="PJU75" s="68"/>
      <c r="PJV75" s="69"/>
      <c r="PJX75" s="64"/>
      <c r="PJY75" s="67"/>
      <c r="PJZ75" s="67"/>
      <c r="PKA75" s="68"/>
      <c r="PKB75" s="68"/>
      <c r="PKC75" s="68"/>
      <c r="PKD75" s="69"/>
      <c r="PKF75" s="64"/>
      <c r="PKG75" s="67"/>
      <c r="PKH75" s="67"/>
      <c r="PKI75" s="68"/>
      <c r="PKJ75" s="68"/>
      <c r="PKK75" s="68"/>
      <c r="PKL75" s="69"/>
      <c r="PKN75" s="64"/>
      <c r="PKO75" s="67"/>
      <c r="PKP75" s="67"/>
      <c r="PKQ75" s="68"/>
      <c r="PKR75" s="68"/>
      <c r="PKS75" s="68"/>
      <c r="PKT75" s="69"/>
      <c r="PKV75" s="64"/>
      <c r="PKW75" s="67"/>
      <c r="PKX75" s="67"/>
      <c r="PKY75" s="68"/>
      <c r="PKZ75" s="68"/>
      <c r="PLA75" s="68"/>
      <c r="PLB75" s="69"/>
      <c r="PLD75" s="64"/>
      <c r="PLE75" s="67"/>
      <c r="PLF75" s="67"/>
      <c r="PLG75" s="68"/>
      <c r="PLH75" s="68"/>
      <c r="PLI75" s="68"/>
      <c r="PLJ75" s="69"/>
      <c r="PLL75" s="64"/>
      <c r="PLM75" s="67"/>
      <c r="PLN75" s="67"/>
      <c r="PLO75" s="68"/>
      <c r="PLP75" s="68"/>
      <c r="PLQ75" s="68"/>
      <c r="PLR75" s="69"/>
      <c r="PLT75" s="64"/>
      <c r="PLU75" s="67"/>
      <c r="PLV75" s="67"/>
      <c r="PLW75" s="68"/>
      <c r="PLX75" s="68"/>
      <c r="PLY75" s="68"/>
      <c r="PLZ75" s="69"/>
      <c r="PMB75" s="64"/>
      <c r="PMC75" s="67"/>
      <c r="PMD75" s="67"/>
      <c r="PME75" s="68"/>
      <c r="PMF75" s="68"/>
      <c r="PMG75" s="68"/>
      <c r="PMH75" s="69"/>
      <c r="PMJ75" s="64"/>
      <c r="PMK75" s="67"/>
      <c r="PML75" s="67"/>
      <c r="PMM75" s="68"/>
      <c r="PMN75" s="68"/>
      <c r="PMO75" s="68"/>
      <c r="PMP75" s="69"/>
      <c r="PMR75" s="64"/>
      <c r="PMS75" s="67"/>
      <c r="PMT75" s="67"/>
      <c r="PMU75" s="68"/>
      <c r="PMV75" s="68"/>
      <c r="PMW75" s="68"/>
      <c r="PMX75" s="69"/>
      <c r="PMZ75" s="64"/>
      <c r="PNA75" s="67"/>
      <c r="PNB75" s="67"/>
      <c r="PNC75" s="68"/>
      <c r="PND75" s="68"/>
      <c r="PNE75" s="68"/>
      <c r="PNF75" s="69"/>
      <c r="PNH75" s="64"/>
      <c r="PNI75" s="67"/>
      <c r="PNJ75" s="67"/>
      <c r="PNK75" s="68"/>
      <c r="PNL75" s="68"/>
      <c r="PNM75" s="68"/>
      <c r="PNN75" s="69"/>
      <c r="PNP75" s="64"/>
      <c r="PNQ75" s="67"/>
      <c r="PNR75" s="67"/>
      <c r="PNS75" s="68"/>
      <c r="PNT75" s="68"/>
      <c r="PNU75" s="68"/>
      <c r="PNV75" s="69"/>
      <c r="PNX75" s="64"/>
      <c r="PNY75" s="67"/>
      <c r="PNZ75" s="67"/>
      <c r="POA75" s="68"/>
      <c r="POB75" s="68"/>
      <c r="POC75" s="68"/>
      <c r="POD75" s="69"/>
      <c r="POF75" s="64"/>
      <c r="POG75" s="67"/>
      <c r="POH75" s="67"/>
      <c r="POI75" s="68"/>
      <c r="POJ75" s="68"/>
      <c r="POK75" s="68"/>
      <c r="POL75" s="69"/>
      <c r="PON75" s="64"/>
      <c r="POO75" s="67"/>
      <c r="POP75" s="67"/>
      <c r="POQ75" s="68"/>
      <c r="POR75" s="68"/>
      <c r="POS75" s="68"/>
      <c r="POT75" s="69"/>
      <c r="POV75" s="64"/>
      <c r="POW75" s="67"/>
      <c r="POX75" s="67"/>
      <c r="POY75" s="68"/>
      <c r="POZ75" s="68"/>
      <c r="PPA75" s="68"/>
      <c r="PPB75" s="69"/>
      <c r="PPD75" s="64"/>
      <c r="PPE75" s="67"/>
      <c r="PPF75" s="67"/>
      <c r="PPG75" s="68"/>
      <c r="PPH75" s="68"/>
      <c r="PPI75" s="68"/>
      <c r="PPJ75" s="69"/>
      <c r="PPL75" s="64"/>
      <c r="PPM75" s="67"/>
      <c r="PPN75" s="67"/>
      <c r="PPO75" s="68"/>
      <c r="PPP75" s="68"/>
      <c r="PPQ75" s="68"/>
      <c r="PPR75" s="69"/>
      <c r="PPT75" s="64"/>
      <c r="PPU75" s="67"/>
      <c r="PPV75" s="67"/>
      <c r="PPW75" s="68"/>
      <c r="PPX75" s="68"/>
      <c r="PPY75" s="68"/>
      <c r="PPZ75" s="69"/>
      <c r="PQB75" s="64"/>
      <c r="PQC75" s="67"/>
      <c r="PQD75" s="67"/>
      <c r="PQE75" s="68"/>
      <c r="PQF75" s="68"/>
      <c r="PQG75" s="68"/>
      <c r="PQH75" s="69"/>
      <c r="PQJ75" s="64"/>
      <c r="PQK75" s="67"/>
      <c r="PQL75" s="67"/>
      <c r="PQM75" s="68"/>
      <c r="PQN75" s="68"/>
      <c r="PQO75" s="68"/>
      <c r="PQP75" s="69"/>
      <c r="PQR75" s="64"/>
      <c r="PQS75" s="67"/>
      <c r="PQT75" s="67"/>
      <c r="PQU75" s="68"/>
      <c r="PQV75" s="68"/>
      <c r="PQW75" s="68"/>
      <c r="PQX75" s="69"/>
      <c r="PQZ75" s="64"/>
      <c r="PRA75" s="67"/>
      <c r="PRB75" s="67"/>
      <c r="PRC75" s="68"/>
      <c r="PRD75" s="68"/>
      <c r="PRE75" s="68"/>
      <c r="PRF75" s="69"/>
      <c r="PRH75" s="64"/>
      <c r="PRI75" s="67"/>
      <c r="PRJ75" s="67"/>
      <c r="PRK75" s="68"/>
      <c r="PRL75" s="68"/>
      <c r="PRM75" s="68"/>
      <c r="PRN75" s="69"/>
      <c r="PRP75" s="64"/>
      <c r="PRQ75" s="67"/>
      <c r="PRR75" s="67"/>
      <c r="PRS75" s="68"/>
      <c r="PRT75" s="68"/>
      <c r="PRU75" s="68"/>
      <c r="PRV75" s="69"/>
      <c r="PRX75" s="64"/>
      <c r="PRY75" s="67"/>
      <c r="PRZ75" s="67"/>
      <c r="PSA75" s="68"/>
      <c r="PSB75" s="68"/>
      <c r="PSC75" s="68"/>
      <c r="PSD75" s="69"/>
      <c r="PSF75" s="64"/>
      <c r="PSG75" s="67"/>
      <c r="PSH75" s="67"/>
      <c r="PSI75" s="68"/>
      <c r="PSJ75" s="68"/>
      <c r="PSK75" s="68"/>
      <c r="PSL75" s="69"/>
      <c r="PSN75" s="64"/>
      <c r="PSO75" s="67"/>
      <c r="PSP75" s="67"/>
      <c r="PSQ75" s="68"/>
      <c r="PSR75" s="68"/>
      <c r="PSS75" s="68"/>
      <c r="PST75" s="69"/>
      <c r="PSV75" s="64"/>
      <c r="PSW75" s="67"/>
      <c r="PSX75" s="67"/>
      <c r="PSY75" s="68"/>
      <c r="PSZ75" s="68"/>
      <c r="PTA75" s="68"/>
      <c r="PTB75" s="69"/>
      <c r="PTD75" s="64"/>
      <c r="PTE75" s="67"/>
      <c r="PTF75" s="67"/>
      <c r="PTG75" s="68"/>
      <c r="PTH75" s="68"/>
      <c r="PTI75" s="68"/>
      <c r="PTJ75" s="69"/>
      <c r="PTL75" s="64"/>
      <c r="PTM75" s="67"/>
      <c r="PTN75" s="67"/>
      <c r="PTO75" s="68"/>
      <c r="PTP75" s="68"/>
      <c r="PTQ75" s="68"/>
      <c r="PTR75" s="69"/>
      <c r="PTT75" s="64"/>
      <c r="PTU75" s="67"/>
      <c r="PTV75" s="67"/>
      <c r="PTW75" s="68"/>
      <c r="PTX75" s="68"/>
      <c r="PTY75" s="68"/>
      <c r="PTZ75" s="69"/>
      <c r="PUB75" s="64"/>
      <c r="PUC75" s="67"/>
      <c r="PUD75" s="67"/>
      <c r="PUE75" s="68"/>
      <c r="PUF75" s="68"/>
      <c r="PUG75" s="68"/>
      <c r="PUH75" s="69"/>
      <c r="PUJ75" s="64"/>
      <c r="PUK75" s="67"/>
      <c r="PUL75" s="67"/>
      <c r="PUM75" s="68"/>
      <c r="PUN75" s="68"/>
      <c r="PUO75" s="68"/>
      <c r="PUP75" s="69"/>
      <c r="PUR75" s="64"/>
      <c r="PUS75" s="67"/>
      <c r="PUT75" s="67"/>
      <c r="PUU75" s="68"/>
      <c r="PUV75" s="68"/>
      <c r="PUW75" s="68"/>
      <c r="PUX75" s="69"/>
      <c r="PUZ75" s="64"/>
      <c r="PVA75" s="67"/>
      <c r="PVB75" s="67"/>
      <c r="PVC75" s="68"/>
      <c r="PVD75" s="68"/>
      <c r="PVE75" s="68"/>
      <c r="PVF75" s="69"/>
      <c r="PVH75" s="64"/>
      <c r="PVI75" s="67"/>
      <c r="PVJ75" s="67"/>
      <c r="PVK75" s="68"/>
      <c r="PVL75" s="68"/>
      <c r="PVM75" s="68"/>
      <c r="PVN75" s="69"/>
      <c r="PVP75" s="64"/>
      <c r="PVQ75" s="67"/>
      <c r="PVR75" s="67"/>
      <c r="PVS75" s="68"/>
      <c r="PVT75" s="68"/>
      <c r="PVU75" s="68"/>
      <c r="PVV75" s="69"/>
      <c r="PVX75" s="64"/>
      <c r="PVY75" s="67"/>
      <c r="PVZ75" s="67"/>
      <c r="PWA75" s="68"/>
      <c r="PWB75" s="68"/>
      <c r="PWC75" s="68"/>
      <c r="PWD75" s="69"/>
      <c r="PWF75" s="64"/>
      <c r="PWG75" s="67"/>
      <c r="PWH75" s="67"/>
      <c r="PWI75" s="68"/>
      <c r="PWJ75" s="68"/>
      <c r="PWK75" s="68"/>
      <c r="PWL75" s="69"/>
      <c r="PWN75" s="64"/>
      <c r="PWO75" s="67"/>
      <c r="PWP75" s="67"/>
      <c r="PWQ75" s="68"/>
      <c r="PWR75" s="68"/>
      <c r="PWS75" s="68"/>
      <c r="PWT75" s="69"/>
      <c r="PWV75" s="64"/>
      <c r="PWW75" s="67"/>
      <c r="PWX75" s="67"/>
      <c r="PWY75" s="68"/>
      <c r="PWZ75" s="68"/>
      <c r="PXA75" s="68"/>
      <c r="PXB75" s="69"/>
      <c r="PXD75" s="64"/>
      <c r="PXE75" s="67"/>
      <c r="PXF75" s="67"/>
      <c r="PXG75" s="68"/>
      <c r="PXH75" s="68"/>
      <c r="PXI75" s="68"/>
      <c r="PXJ75" s="69"/>
      <c r="PXL75" s="64"/>
      <c r="PXM75" s="67"/>
      <c r="PXN75" s="67"/>
      <c r="PXO75" s="68"/>
      <c r="PXP75" s="68"/>
      <c r="PXQ75" s="68"/>
      <c r="PXR75" s="69"/>
      <c r="PXT75" s="64"/>
      <c r="PXU75" s="67"/>
      <c r="PXV75" s="67"/>
      <c r="PXW75" s="68"/>
      <c r="PXX75" s="68"/>
      <c r="PXY75" s="68"/>
      <c r="PXZ75" s="69"/>
      <c r="PYB75" s="64"/>
      <c r="PYC75" s="67"/>
      <c r="PYD75" s="67"/>
      <c r="PYE75" s="68"/>
      <c r="PYF75" s="68"/>
      <c r="PYG75" s="68"/>
      <c r="PYH75" s="69"/>
      <c r="PYJ75" s="64"/>
      <c r="PYK75" s="67"/>
      <c r="PYL75" s="67"/>
      <c r="PYM75" s="68"/>
      <c r="PYN75" s="68"/>
      <c r="PYO75" s="68"/>
      <c r="PYP75" s="69"/>
      <c r="PYR75" s="64"/>
      <c r="PYS75" s="67"/>
      <c r="PYT75" s="67"/>
      <c r="PYU75" s="68"/>
      <c r="PYV75" s="68"/>
      <c r="PYW75" s="68"/>
      <c r="PYX75" s="69"/>
      <c r="PYZ75" s="64"/>
      <c r="PZA75" s="67"/>
      <c r="PZB75" s="67"/>
      <c r="PZC75" s="68"/>
      <c r="PZD75" s="68"/>
      <c r="PZE75" s="68"/>
      <c r="PZF75" s="69"/>
      <c r="PZH75" s="64"/>
      <c r="PZI75" s="67"/>
      <c r="PZJ75" s="67"/>
      <c r="PZK75" s="68"/>
      <c r="PZL75" s="68"/>
      <c r="PZM75" s="68"/>
      <c r="PZN75" s="69"/>
      <c r="PZP75" s="64"/>
      <c r="PZQ75" s="67"/>
      <c r="PZR75" s="67"/>
      <c r="PZS75" s="68"/>
      <c r="PZT75" s="68"/>
      <c r="PZU75" s="68"/>
      <c r="PZV75" s="69"/>
      <c r="PZX75" s="64"/>
      <c r="PZY75" s="67"/>
      <c r="PZZ75" s="67"/>
      <c r="QAA75" s="68"/>
      <c r="QAB75" s="68"/>
      <c r="QAC75" s="68"/>
      <c r="QAD75" s="69"/>
      <c r="QAF75" s="64"/>
      <c r="QAG75" s="67"/>
      <c r="QAH75" s="67"/>
      <c r="QAI75" s="68"/>
      <c r="QAJ75" s="68"/>
      <c r="QAK75" s="68"/>
      <c r="QAL75" s="69"/>
      <c r="QAN75" s="64"/>
      <c r="QAO75" s="67"/>
      <c r="QAP75" s="67"/>
      <c r="QAQ75" s="68"/>
      <c r="QAR75" s="68"/>
      <c r="QAS75" s="68"/>
      <c r="QAT75" s="69"/>
      <c r="QAV75" s="64"/>
      <c r="QAW75" s="67"/>
      <c r="QAX75" s="67"/>
      <c r="QAY75" s="68"/>
      <c r="QAZ75" s="68"/>
      <c r="QBA75" s="68"/>
      <c r="QBB75" s="69"/>
      <c r="QBD75" s="64"/>
      <c r="QBE75" s="67"/>
      <c r="QBF75" s="67"/>
      <c r="QBG75" s="68"/>
      <c r="QBH75" s="68"/>
      <c r="QBI75" s="68"/>
      <c r="QBJ75" s="69"/>
      <c r="QBL75" s="64"/>
      <c r="QBM75" s="67"/>
      <c r="QBN75" s="67"/>
      <c r="QBO75" s="68"/>
      <c r="QBP75" s="68"/>
      <c r="QBQ75" s="68"/>
      <c r="QBR75" s="69"/>
      <c r="QBT75" s="64"/>
      <c r="QBU75" s="67"/>
      <c r="QBV75" s="67"/>
      <c r="QBW75" s="68"/>
      <c r="QBX75" s="68"/>
      <c r="QBY75" s="68"/>
      <c r="QBZ75" s="69"/>
      <c r="QCB75" s="64"/>
      <c r="QCC75" s="67"/>
      <c r="QCD75" s="67"/>
      <c r="QCE75" s="68"/>
      <c r="QCF75" s="68"/>
      <c r="QCG75" s="68"/>
      <c r="QCH75" s="69"/>
      <c r="QCJ75" s="64"/>
      <c r="QCK75" s="67"/>
      <c r="QCL75" s="67"/>
      <c r="QCM75" s="68"/>
      <c r="QCN75" s="68"/>
      <c r="QCO75" s="68"/>
      <c r="QCP75" s="69"/>
      <c r="QCR75" s="64"/>
      <c r="QCS75" s="67"/>
      <c r="QCT75" s="67"/>
      <c r="QCU75" s="68"/>
      <c r="QCV75" s="68"/>
      <c r="QCW75" s="68"/>
      <c r="QCX75" s="69"/>
      <c r="QCZ75" s="64"/>
      <c r="QDA75" s="67"/>
      <c r="QDB75" s="67"/>
      <c r="QDC75" s="68"/>
      <c r="QDD75" s="68"/>
      <c r="QDE75" s="68"/>
      <c r="QDF75" s="69"/>
      <c r="QDH75" s="64"/>
      <c r="QDI75" s="67"/>
      <c r="QDJ75" s="67"/>
      <c r="QDK75" s="68"/>
      <c r="QDL75" s="68"/>
      <c r="QDM75" s="68"/>
      <c r="QDN75" s="69"/>
      <c r="QDP75" s="64"/>
      <c r="QDQ75" s="67"/>
      <c r="QDR75" s="67"/>
      <c r="QDS75" s="68"/>
      <c r="QDT75" s="68"/>
      <c r="QDU75" s="68"/>
      <c r="QDV75" s="69"/>
      <c r="QDX75" s="64"/>
      <c r="QDY75" s="67"/>
      <c r="QDZ75" s="67"/>
      <c r="QEA75" s="68"/>
      <c r="QEB75" s="68"/>
      <c r="QEC75" s="68"/>
      <c r="QED75" s="69"/>
      <c r="QEF75" s="64"/>
      <c r="QEG75" s="67"/>
      <c r="QEH75" s="67"/>
      <c r="QEI75" s="68"/>
      <c r="QEJ75" s="68"/>
      <c r="QEK75" s="68"/>
      <c r="QEL75" s="69"/>
      <c r="QEN75" s="64"/>
      <c r="QEO75" s="67"/>
      <c r="QEP75" s="67"/>
      <c r="QEQ75" s="68"/>
      <c r="QER75" s="68"/>
      <c r="QES75" s="68"/>
      <c r="QET75" s="69"/>
      <c r="QEV75" s="64"/>
      <c r="QEW75" s="67"/>
      <c r="QEX75" s="67"/>
      <c r="QEY75" s="68"/>
      <c r="QEZ75" s="68"/>
      <c r="QFA75" s="68"/>
      <c r="QFB75" s="69"/>
      <c r="QFD75" s="64"/>
      <c r="QFE75" s="67"/>
      <c r="QFF75" s="67"/>
      <c r="QFG75" s="68"/>
      <c r="QFH75" s="68"/>
      <c r="QFI75" s="68"/>
      <c r="QFJ75" s="69"/>
      <c r="QFL75" s="64"/>
      <c r="QFM75" s="67"/>
      <c r="QFN75" s="67"/>
      <c r="QFO75" s="68"/>
      <c r="QFP75" s="68"/>
      <c r="QFQ75" s="68"/>
      <c r="QFR75" s="69"/>
      <c r="QFT75" s="64"/>
      <c r="QFU75" s="67"/>
      <c r="QFV75" s="67"/>
      <c r="QFW75" s="68"/>
      <c r="QFX75" s="68"/>
      <c r="QFY75" s="68"/>
      <c r="QFZ75" s="69"/>
      <c r="QGB75" s="64"/>
      <c r="QGC75" s="67"/>
      <c r="QGD75" s="67"/>
      <c r="QGE75" s="68"/>
      <c r="QGF75" s="68"/>
      <c r="QGG75" s="68"/>
      <c r="QGH75" s="69"/>
      <c r="QGJ75" s="64"/>
      <c r="QGK75" s="67"/>
      <c r="QGL75" s="67"/>
      <c r="QGM75" s="68"/>
      <c r="QGN75" s="68"/>
      <c r="QGO75" s="68"/>
      <c r="QGP75" s="69"/>
      <c r="QGR75" s="64"/>
      <c r="QGS75" s="67"/>
      <c r="QGT75" s="67"/>
      <c r="QGU75" s="68"/>
      <c r="QGV75" s="68"/>
      <c r="QGW75" s="68"/>
      <c r="QGX75" s="69"/>
      <c r="QGZ75" s="64"/>
      <c r="QHA75" s="67"/>
      <c r="QHB75" s="67"/>
      <c r="QHC75" s="68"/>
      <c r="QHD75" s="68"/>
      <c r="QHE75" s="68"/>
      <c r="QHF75" s="69"/>
      <c r="QHH75" s="64"/>
      <c r="QHI75" s="67"/>
      <c r="QHJ75" s="67"/>
      <c r="QHK75" s="68"/>
      <c r="QHL75" s="68"/>
      <c r="QHM75" s="68"/>
      <c r="QHN75" s="69"/>
      <c r="QHP75" s="64"/>
      <c r="QHQ75" s="67"/>
      <c r="QHR75" s="67"/>
      <c r="QHS75" s="68"/>
      <c r="QHT75" s="68"/>
      <c r="QHU75" s="68"/>
      <c r="QHV75" s="69"/>
      <c r="QHX75" s="64"/>
      <c r="QHY75" s="67"/>
      <c r="QHZ75" s="67"/>
      <c r="QIA75" s="68"/>
      <c r="QIB75" s="68"/>
      <c r="QIC75" s="68"/>
      <c r="QID75" s="69"/>
      <c r="QIF75" s="64"/>
      <c r="QIG75" s="67"/>
      <c r="QIH75" s="67"/>
      <c r="QII75" s="68"/>
      <c r="QIJ75" s="68"/>
      <c r="QIK75" s="68"/>
      <c r="QIL75" s="69"/>
      <c r="QIN75" s="64"/>
      <c r="QIO75" s="67"/>
      <c r="QIP75" s="67"/>
      <c r="QIQ75" s="68"/>
      <c r="QIR75" s="68"/>
      <c r="QIS75" s="68"/>
      <c r="QIT75" s="69"/>
      <c r="QIV75" s="64"/>
      <c r="QIW75" s="67"/>
      <c r="QIX75" s="67"/>
      <c r="QIY75" s="68"/>
      <c r="QIZ75" s="68"/>
      <c r="QJA75" s="68"/>
      <c r="QJB75" s="69"/>
      <c r="QJD75" s="64"/>
      <c r="QJE75" s="67"/>
      <c r="QJF75" s="67"/>
      <c r="QJG75" s="68"/>
      <c r="QJH75" s="68"/>
      <c r="QJI75" s="68"/>
      <c r="QJJ75" s="69"/>
      <c r="QJL75" s="64"/>
      <c r="QJM75" s="67"/>
      <c r="QJN75" s="67"/>
      <c r="QJO75" s="68"/>
      <c r="QJP75" s="68"/>
      <c r="QJQ75" s="68"/>
      <c r="QJR75" s="69"/>
      <c r="QJT75" s="64"/>
      <c r="QJU75" s="67"/>
      <c r="QJV75" s="67"/>
      <c r="QJW75" s="68"/>
      <c r="QJX75" s="68"/>
      <c r="QJY75" s="68"/>
      <c r="QJZ75" s="69"/>
      <c r="QKB75" s="64"/>
      <c r="QKC75" s="67"/>
      <c r="QKD75" s="67"/>
      <c r="QKE75" s="68"/>
      <c r="QKF75" s="68"/>
      <c r="QKG75" s="68"/>
      <c r="QKH75" s="69"/>
      <c r="QKJ75" s="64"/>
      <c r="QKK75" s="67"/>
      <c r="QKL75" s="67"/>
      <c r="QKM75" s="68"/>
      <c r="QKN75" s="68"/>
      <c r="QKO75" s="68"/>
      <c r="QKP75" s="69"/>
      <c r="QKR75" s="64"/>
      <c r="QKS75" s="67"/>
      <c r="QKT75" s="67"/>
      <c r="QKU75" s="68"/>
      <c r="QKV75" s="68"/>
      <c r="QKW75" s="68"/>
      <c r="QKX75" s="69"/>
      <c r="QKZ75" s="64"/>
      <c r="QLA75" s="67"/>
      <c r="QLB75" s="67"/>
      <c r="QLC75" s="68"/>
      <c r="QLD75" s="68"/>
      <c r="QLE75" s="68"/>
      <c r="QLF75" s="69"/>
      <c r="QLH75" s="64"/>
      <c r="QLI75" s="67"/>
      <c r="QLJ75" s="67"/>
      <c r="QLK75" s="68"/>
      <c r="QLL75" s="68"/>
      <c r="QLM75" s="68"/>
      <c r="QLN75" s="69"/>
      <c r="QLP75" s="64"/>
      <c r="QLQ75" s="67"/>
      <c r="QLR75" s="67"/>
      <c r="QLS75" s="68"/>
      <c r="QLT75" s="68"/>
      <c r="QLU75" s="68"/>
      <c r="QLV75" s="69"/>
      <c r="QLX75" s="64"/>
      <c r="QLY75" s="67"/>
      <c r="QLZ75" s="67"/>
      <c r="QMA75" s="68"/>
      <c r="QMB75" s="68"/>
      <c r="QMC75" s="68"/>
      <c r="QMD75" s="69"/>
      <c r="QMF75" s="64"/>
      <c r="QMG75" s="67"/>
      <c r="QMH75" s="67"/>
      <c r="QMI75" s="68"/>
      <c r="QMJ75" s="68"/>
      <c r="QMK75" s="68"/>
      <c r="QML75" s="69"/>
      <c r="QMN75" s="64"/>
      <c r="QMO75" s="67"/>
      <c r="QMP75" s="67"/>
      <c r="QMQ75" s="68"/>
      <c r="QMR75" s="68"/>
      <c r="QMS75" s="68"/>
      <c r="QMT75" s="69"/>
      <c r="QMV75" s="64"/>
      <c r="QMW75" s="67"/>
      <c r="QMX75" s="67"/>
      <c r="QMY75" s="68"/>
      <c r="QMZ75" s="68"/>
      <c r="QNA75" s="68"/>
      <c r="QNB75" s="69"/>
      <c r="QND75" s="64"/>
      <c r="QNE75" s="67"/>
      <c r="QNF75" s="67"/>
      <c r="QNG75" s="68"/>
      <c r="QNH75" s="68"/>
      <c r="QNI75" s="68"/>
      <c r="QNJ75" s="69"/>
      <c r="QNL75" s="64"/>
      <c r="QNM75" s="67"/>
      <c r="QNN75" s="67"/>
      <c r="QNO75" s="68"/>
      <c r="QNP75" s="68"/>
      <c r="QNQ75" s="68"/>
      <c r="QNR75" s="69"/>
      <c r="QNT75" s="64"/>
      <c r="QNU75" s="67"/>
      <c r="QNV75" s="67"/>
      <c r="QNW75" s="68"/>
      <c r="QNX75" s="68"/>
      <c r="QNY75" s="68"/>
      <c r="QNZ75" s="69"/>
      <c r="QOB75" s="64"/>
      <c r="QOC75" s="67"/>
      <c r="QOD75" s="67"/>
      <c r="QOE75" s="68"/>
      <c r="QOF75" s="68"/>
      <c r="QOG75" s="68"/>
      <c r="QOH75" s="69"/>
      <c r="QOJ75" s="64"/>
      <c r="QOK75" s="67"/>
      <c r="QOL75" s="67"/>
      <c r="QOM75" s="68"/>
      <c r="QON75" s="68"/>
      <c r="QOO75" s="68"/>
      <c r="QOP75" s="69"/>
      <c r="QOR75" s="64"/>
      <c r="QOS75" s="67"/>
      <c r="QOT75" s="67"/>
      <c r="QOU75" s="68"/>
      <c r="QOV75" s="68"/>
      <c r="QOW75" s="68"/>
      <c r="QOX75" s="69"/>
      <c r="QOZ75" s="64"/>
      <c r="QPA75" s="67"/>
      <c r="QPB75" s="67"/>
      <c r="QPC75" s="68"/>
      <c r="QPD75" s="68"/>
      <c r="QPE75" s="68"/>
      <c r="QPF75" s="69"/>
      <c r="QPH75" s="64"/>
      <c r="QPI75" s="67"/>
      <c r="QPJ75" s="67"/>
      <c r="QPK75" s="68"/>
      <c r="QPL75" s="68"/>
      <c r="QPM75" s="68"/>
      <c r="QPN75" s="69"/>
      <c r="QPP75" s="64"/>
      <c r="QPQ75" s="67"/>
      <c r="QPR75" s="67"/>
      <c r="QPS75" s="68"/>
      <c r="QPT75" s="68"/>
      <c r="QPU75" s="68"/>
      <c r="QPV75" s="69"/>
      <c r="QPX75" s="64"/>
      <c r="QPY75" s="67"/>
      <c r="QPZ75" s="67"/>
      <c r="QQA75" s="68"/>
      <c r="QQB75" s="68"/>
      <c r="QQC75" s="68"/>
      <c r="QQD75" s="69"/>
      <c r="QQF75" s="64"/>
      <c r="QQG75" s="67"/>
      <c r="QQH75" s="67"/>
      <c r="QQI75" s="68"/>
      <c r="QQJ75" s="68"/>
      <c r="QQK75" s="68"/>
      <c r="QQL75" s="69"/>
      <c r="QQN75" s="64"/>
      <c r="QQO75" s="67"/>
      <c r="QQP75" s="67"/>
      <c r="QQQ75" s="68"/>
      <c r="QQR75" s="68"/>
      <c r="QQS75" s="68"/>
      <c r="QQT75" s="69"/>
      <c r="QQV75" s="64"/>
      <c r="QQW75" s="67"/>
      <c r="QQX75" s="67"/>
      <c r="QQY75" s="68"/>
      <c r="QQZ75" s="68"/>
      <c r="QRA75" s="68"/>
      <c r="QRB75" s="69"/>
      <c r="QRD75" s="64"/>
      <c r="QRE75" s="67"/>
      <c r="QRF75" s="67"/>
      <c r="QRG75" s="68"/>
      <c r="QRH75" s="68"/>
      <c r="QRI75" s="68"/>
      <c r="QRJ75" s="69"/>
      <c r="QRL75" s="64"/>
      <c r="QRM75" s="67"/>
      <c r="QRN75" s="67"/>
      <c r="QRO75" s="68"/>
      <c r="QRP75" s="68"/>
      <c r="QRQ75" s="68"/>
      <c r="QRR75" s="69"/>
      <c r="QRT75" s="64"/>
      <c r="QRU75" s="67"/>
      <c r="QRV75" s="67"/>
      <c r="QRW75" s="68"/>
      <c r="QRX75" s="68"/>
      <c r="QRY75" s="68"/>
      <c r="QRZ75" s="69"/>
      <c r="QSB75" s="64"/>
      <c r="QSC75" s="67"/>
      <c r="QSD75" s="67"/>
      <c r="QSE75" s="68"/>
      <c r="QSF75" s="68"/>
      <c r="QSG75" s="68"/>
      <c r="QSH75" s="69"/>
      <c r="QSJ75" s="64"/>
      <c r="QSK75" s="67"/>
      <c r="QSL75" s="67"/>
      <c r="QSM75" s="68"/>
      <c r="QSN75" s="68"/>
      <c r="QSO75" s="68"/>
      <c r="QSP75" s="69"/>
      <c r="QSR75" s="64"/>
      <c r="QSS75" s="67"/>
      <c r="QST75" s="67"/>
      <c r="QSU75" s="68"/>
      <c r="QSV75" s="68"/>
      <c r="QSW75" s="68"/>
      <c r="QSX75" s="69"/>
      <c r="QSZ75" s="64"/>
      <c r="QTA75" s="67"/>
      <c r="QTB75" s="67"/>
      <c r="QTC75" s="68"/>
      <c r="QTD75" s="68"/>
      <c r="QTE75" s="68"/>
      <c r="QTF75" s="69"/>
      <c r="QTH75" s="64"/>
      <c r="QTI75" s="67"/>
      <c r="QTJ75" s="67"/>
      <c r="QTK75" s="68"/>
      <c r="QTL75" s="68"/>
      <c r="QTM75" s="68"/>
      <c r="QTN75" s="69"/>
      <c r="QTP75" s="64"/>
      <c r="QTQ75" s="67"/>
      <c r="QTR75" s="67"/>
      <c r="QTS75" s="68"/>
      <c r="QTT75" s="68"/>
      <c r="QTU75" s="68"/>
      <c r="QTV75" s="69"/>
      <c r="QTX75" s="64"/>
      <c r="QTY75" s="67"/>
      <c r="QTZ75" s="67"/>
      <c r="QUA75" s="68"/>
      <c r="QUB75" s="68"/>
      <c r="QUC75" s="68"/>
      <c r="QUD75" s="69"/>
      <c r="QUF75" s="64"/>
      <c r="QUG75" s="67"/>
      <c r="QUH75" s="67"/>
      <c r="QUI75" s="68"/>
      <c r="QUJ75" s="68"/>
      <c r="QUK75" s="68"/>
      <c r="QUL75" s="69"/>
      <c r="QUN75" s="64"/>
      <c r="QUO75" s="67"/>
      <c r="QUP75" s="67"/>
      <c r="QUQ75" s="68"/>
      <c r="QUR75" s="68"/>
      <c r="QUS75" s="68"/>
      <c r="QUT75" s="69"/>
      <c r="QUV75" s="64"/>
      <c r="QUW75" s="67"/>
      <c r="QUX75" s="67"/>
      <c r="QUY75" s="68"/>
      <c r="QUZ75" s="68"/>
      <c r="QVA75" s="68"/>
      <c r="QVB75" s="69"/>
      <c r="QVD75" s="64"/>
      <c r="QVE75" s="67"/>
      <c r="QVF75" s="67"/>
      <c r="QVG75" s="68"/>
      <c r="QVH75" s="68"/>
      <c r="QVI75" s="68"/>
      <c r="QVJ75" s="69"/>
      <c r="QVL75" s="64"/>
      <c r="QVM75" s="67"/>
      <c r="QVN75" s="67"/>
      <c r="QVO75" s="68"/>
      <c r="QVP75" s="68"/>
      <c r="QVQ75" s="68"/>
      <c r="QVR75" s="69"/>
      <c r="QVT75" s="64"/>
      <c r="QVU75" s="67"/>
      <c r="QVV75" s="67"/>
      <c r="QVW75" s="68"/>
      <c r="QVX75" s="68"/>
      <c r="QVY75" s="68"/>
      <c r="QVZ75" s="69"/>
      <c r="QWB75" s="64"/>
      <c r="QWC75" s="67"/>
      <c r="QWD75" s="67"/>
      <c r="QWE75" s="68"/>
      <c r="QWF75" s="68"/>
      <c r="QWG75" s="68"/>
      <c r="QWH75" s="69"/>
      <c r="QWJ75" s="64"/>
      <c r="QWK75" s="67"/>
      <c r="QWL75" s="67"/>
      <c r="QWM75" s="68"/>
      <c r="QWN75" s="68"/>
      <c r="QWO75" s="68"/>
      <c r="QWP75" s="69"/>
      <c r="QWR75" s="64"/>
      <c r="QWS75" s="67"/>
      <c r="QWT75" s="67"/>
      <c r="QWU75" s="68"/>
      <c r="QWV75" s="68"/>
      <c r="QWW75" s="68"/>
      <c r="QWX75" s="69"/>
      <c r="QWZ75" s="64"/>
      <c r="QXA75" s="67"/>
      <c r="QXB75" s="67"/>
      <c r="QXC75" s="68"/>
      <c r="QXD75" s="68"/>
      <c r="QXE75" s="68"/>
      <c r="QXF75" s="69"/>
      <c r="QXH75" s="64"/>
      <c r="QXI75" s="67"/>
      <c r="QXJ75" s="67"/>
      <c r="QXK75" s="68"/>
      <c r="QXL75" s="68"/>
      <c r="QXM75" s="68"/>
      <c r="QXN75" s="69"/>
      <c r="QXP75" s="64"/>
      <c r="QXQ75" s="67"/>
      <c r="QXR75" s="67"/>
      <c r="QXS75" s="68"/>
      <c r="QXT75" s="68"/>
      <c r="QXU75" s="68"/>
      <c r="QXV75" s="69"/>
      <c r="QXX75" s="64"/>
      <c r="QXY75" s="67"/>
      <c r="QXZ75" s="67"/>
      <c r="QYA75" s="68"/>
      <c r="QYB75" s="68"/>
      <c r="QYC75" s="68"/>
      <c r="QYD75" s="69"/>
      <c r="QYF75" s="64"/>
      <c r="QYG75" s="67"/>
      <c r="QYH75" s="67"/>
      <c r="QYI75" s="68"/>
      <c r="QYJ75" s="68"/>
      <c r="QYK75" s="68"/>
      <c r="QYL75" s="69"/>
      <c r="QYN75" s="64"/>
      <c r="QYO75" s="67"/>
      <c r="QYP75" s="67"/>
      <c r="QYQ75" s="68"/>
      <c r="QYR75" s="68"/>
      <c r="QYS75" s="68"/>
      <c r="QYT75" s="69"/>
      <c r="QYV75" s="64"/>
      <c r="QYW75" s="67"/>
      <c r="QYX75" s="67"/>
      <c r="QYY75" s="68"/>
      <c r="QYZ75" s="68"/>
      <c r="QZA75" s="68"/>
      <c r="QZB75" s="69"/>
      <c r="QZD75" s="64"/>
      <c r="QZE75" s="67"/>
      <c r="QZF75" s="67"/>
      <c r="QZG75" s="68"/>
      <c r="QZH75" s="68"/>
      <c r="QZI75" s="68"/>
      <c r="QZJ75" s="69"/>
      <c r="QZL75" s="64"/>
      <c r="QZM75" s="67"/>
      <c r="QZN75" s="67"/>
      <c r="QZO75" s="68"/>
      <c r="QZP75" s="68"/>
      <c r="QZQ75" s="68"/>
      <c r="QZR75" s="69"/>
      <c r="QZT75" s="64"/>
      <c r="QZU75" s="67"/>
      <c r="QZV75" s="67"/>
      <c r="QZW75" s="68"/>
      <c r="QZX75" s="68"/>
      <c r="QZY75" s="68"/>
      <c r="QZZ75" s="69"/>
      <c r="RAB75" s="64"/>
      <c r="RAC75" s="67"/>
      <c r="RAD75" s="67"/>
      <c r="RAE75" s="68"/>
      <c r="RAF75" s="68"/>
      <c r="RAG75" s="68"/>
      <c r="RAH75" s="69"/>
      <c r="RAJ75" s="64"/>
      <c r="RAK75" s="67"/>
      <c r="RAL75" s="67"/>
      <c r="RAM75" s="68"/>
      <c r="RAN75" s="68"/>
      <c r="RAO75" s="68"/>
      <c r="RAP75" s="69"/>
      <c r="RAR75" s="64"/>
      <c r="RAS75" s="67"/>
      <c r="RAT75" s="67"/>
      <c r="RAU75" s="68"/>
      <c r="RAV75" s="68"/>
      <c r="RAW75" s="68"/>
      <c r="RAX75" s="69"/>
      <c r="RAZ75" s="64"/>
      <c r="RBA75" s="67"/>
      <c r="RBB75" s="67"/>
      <c r="RBC75" s="68"/>
      <c r="RBD75" s="68"/>
      <c r="RBE75" s="68"/>
      <c r="RBF75" s="69"/>
      <c r="RBH75" s="64"/>
      <c r="RBI75" s="67"/>
      <c r="RBJ75" s="67"/>
      <c r="RBK75" s="68"/>
      <c r="RBL75" s="68"/>
      <c r="RBM75" s="68"/>
      <c r="RBN75" s="69"/>
      <c r="RBP75" s="64"/>
      <c r="RBQ75" s="67"/>
      <c r="RBR75" s="67"/>
      <c r="RBS75" s="68"/>
      <c r="RBT75" s="68"/>
      <c r="RBU75" s="68"/>
      <c r="RBV75" s="69"/>
      <c r="RBX75" s="64"/>
      <c r="RBY75" s="67"/>
      <c r="RBZ75" s="67"/>
      <c r="RCA75" s="68"/>
      <c r="RCB75" s="68"/>
      <c r="RCC75" s="68"/>
      <c r="RCD75" s="69"/>
      <c r="RCF75" s="64"/>
      <c r="RCG75" s="67"/>
      <c r="RCH75" s="67"/>
      <c r="RCI75" s="68"/>
      <c r="RCJ75" s="68"/>
      <c r="RCK75" s="68"/>
      <c r="RCL75" s="69"/>
      <c r="RCN75" s="64"/>
      <c r="RCO75" s="67"/>
      <c r="RCP75" s="67"/>
      <c r="RCQ75" s="68"/>
      <c r="RCR75" s="68"/>
      <c r="RCS75" s="68"/>
      <c r="RCT75" s="69"/>
      <c r="RCV75" s="64"/>
      <c r="RCW75" s="67"/>
      <c r="RCX75" s="67"/>
      <c r="RCY75" s="68"/>
      <c r="RCZ75" s="68"/>
      <c r="RDA75" s="68"/>
      <c r="RDB75" s="69"/>
      <c r="RDD75" s="64"/>
      <c r="RDE75" s="67"/>
      <c r="RDF75" s="67"/>
      <c r="RDG75" s="68"/>
      <c r="RDH75" s="68"/>
      <c r="RDI75" s="68"/>
      <c r="RDJ75" s="69"/>
      <c r="RDL75" s="64"/>
      <c r="RDM75" s="67"/>
      <c r="RDN75" s="67"/>
      <c r="RDO75" s="68"/>
      <c r="RDP75" s="68"/>
      <c r="RDQ75" s="68"/>
      <c r="RDR75" s="69"/>
      <c r="RDT75" s="64"/>
      <c r="RDU75" s="67"/>
      <c r="RDV75" s="67"/>
      <c r="RDW75" s="68"/>
      <c r="RDX75" s="68"/>
      <c r="RDY75" s="68"/>
      <c r="RDZ75" s="69"/>
      <c r="REB75" s="64"/>
      <c r="REC75" s="67"/>
      <c r="RED75" s="67"/>
      <c r="REE75" s="68"/>
      <c r="REF75" s="68"/>
      <c r="REG75" s="68"/>
      <c r="REH75" s="69"/>
      <c r="REJ75" s="64"/>
      <c r="REK75" s="67"/>
      <c r="REL75" s="67"/>
      <c r="REM75" s="68"/>
      <c r="REN75" s="68"/>
      <c r="REO75" s="68"/>
      <c r="REP75" s="69"/>
      <c r="RER75" s="64"/>
      <c r="RES75" s="67"/>
      <c r="RET75" s="67"/>
      <c r="REU75" s="68"/>
      <c r="REV75" s="68"/>
      <c r="REW75" s="68"/>
      <c r="REX75" s="69"/>
      <c r="REZ75" s="64"/>
      <c r="RFA75" s="67"/>
      <c r="RFB75" s="67"/>
      <c r="RFC75" s="68"/>
      <c r="RFD75" s="68"/>
      <c r="RFE75" s="68"/>
      <c r="RFF75" s="69"/>
      <c r="RFH75" s="64"/>
      <c r="RFI75" s="67"/>
      <c r="RFJ75" s="67"/>
      <c r="RFK75" s="68"/>
      <c r="RFL75" s="68"/>
      <c r="RFM75" s="68"/>
      <c r="RFN75" s="69"/>
      <c r="RFP75" s="64"/>
      <c r="RFQ75" s="67"/>
      <c r="RFR75" s="67"/>
      <c r="RFS75" s="68"/>
      <c r="RFT75" s="68"/>
      <c r="RFU75" s="68"/>
      <c r="RFV75" s="69"/>
      <c r="RFX75" s="64"/>
      <c r="RFY75" s="67"/>
      <c r="RFZ75" s="67"/>
      <c r="RGA75" s="68"/>
      <c r="RGB75" s="68"/>
      <c r="RGC75" s="68"/>
      <c r="RGD75" s="69"/>
      <c r="RGF75" s="64"/>
      <c r="RGG75" s="67"/>
      <c r="RGH75" s="67"/>
      <c r="RGI75" s="68"/>
      <c r="RGJ75" s="68"/>
      <c r="RGK75" s="68"/>
      <c r="RGL75" s="69"/>
      <c r="RGN75" s="64"/>
      <c r="RGO75" s="67"/>
      <c r="RGP75" s="67"/>
      <c r="RGQ75" s="68"/>
      <c r="RGR75" s="68"/>
      <c r="RGS75" s="68"/>
      <c r="RGT75" s="69"/>
      <c r="RGV75" s="64"/>
      <c r="RGW75" s="67"/>
      <c r="RGX75" s="67"/>
      <c r="RGY75" s="68"/>
      <c r="RGZ75" s="68"/>
      <c r="RHA75" s="68"/>
      <c r="RHB75" s="69"/>
      <c r="RHD75" s="64"/>
      <c r="RHE75" s="67"/>
      <c r="RHF75" s="67"/>
      <c r="RHG75" s="68"/>
      <c r="RHH75" s="68"/>
      <c r="RHI75" s="68"/>
      <c r="RHJ75" s="69"/>
      <c r="RHL75" s="64"/>
      <c r="RHM75" s="67"/>
      <c r="RHN75" s="67"/>
      <c r="RHO75" s="68"/>
      <c r="RHP75" s="68"/>
      <c r="RHQ75" s="68"/>
      <c r="RHR75" s="69"/>
      <c r="RHT75" s="64"/>
      <c r="RHU75" s="67"/>
      <c r="RHV75" s="67"/>
      <c r="RHW75" s="68"/>
      <c r="RHX75" s="68"/>
      <c r="RHY75" s="68"/>
      <c r="RHZ75" s="69"/>
      <c r="RIB75" s="64"/>
      <c r="RIC75" s="67"/>
      <c r="RID75" s="67"/>
      <c r="RIE75" s="68"/>
      <c r="RIF75" s="68"/>
      <c r="RIG75" s="68"/>
      <c r="RIH75" s="69"/>
      <c r="RIJ75" s="64"/>
      <c r="RIK75" s="67"/>
      <c r="RIL75" s="67"/>
      <c r="RIM75" s="68"/>
      <c r="RIN75" s="68"/>
      <c r="RIO75" s="68"/>
      <c r="RIP75" s="69"/>
      <c r="RIR75" s="64"/>
      <c r="RIS75" s="67"/>
      <c r="RIT75" s="67"/>
      <c r="RIU75" s="68"/>
      <c r="RIV75" s="68"/>
      <c r="RIW75" s="68"/>
      <c r="RIX75" s="69"/>
      <c r="RIZ75" s="64"/>
      <c r="RJA75" s="67"/>
      <c r="RJB75" s="67"/>
      <c r="RJC75" s="68"/>
      <c r="RJD75" s="68"/>
      <c r="RJE75" s="68"/>
      <c r="RJF75" s="69"/>
      <c r="RJH75" s="64"/>
      <c r="RJI75" s="67"/>
      <c r="RJJ75" s="67"/>
      <c r="RJK75" s="68"/>
      <c r="RJL75" s="68"/>
      <c r="RJM75" s="68"/>
      <c r="RJN75" s="69"/>
      <c r="RJP75" s="64"/>
      <c r="RJQ75" s="67"/>
      <c r="RJR75" s="67"/>
      <c r="RJS75" s="68"/>
      <c r="RJT75" s="68"/>
      <c r="RJU75" s="68"/>
      <c r="RJV75" s="69"/>
      <c r="RJX75" s="64"/>
      <c r="RJY75" s="67"/>
      <c r="RJZ75" s="67"/>
      <c r="RKA75" s="68"/>
      <c r="RKB75" s="68"/>
      <c r="RKC75" s="68"/>
      <c r="RKD75" s="69"/>
      <c r="RKF75" s="64"/>
      <c r="RKG75" s="67"/>
      <c r="RKH75" s="67"/>
      <c r="RKI75" s="68"/>
      <c r="RKJ75" s="68"/>
      <c r="RKK75" s="68"/>
      <c r="RKL75" s="69"/>
      <c r="RKN75" s="64"/>
      <c r="RKO75" s="67"/>
      <c r="RKP75" s="67"/>
      <c r="RKQ75" s="68"/>
      <c r="RKR75" s="68"/>
      <c r="RKS75" s="68"/>
      <c r="RKT75" s="69"/>
      <c r="RKV75" s="64"/>
      <c r="RKW75" s="67"/>
      <c r="RKX75" s="67"/>
      <c r="RKY75" s="68"/>
      <c r="RKZ75" s="68"/>
      <c r="RLA75" s="68"/>
      <c r="RLB75" s="69"/>
      <c r="RLD75" s="64"/>
      <c r="RLE75" s="67"/>
      <c r="RLF75" s="67"/>
      <c r="RLG75" s="68"/>
      <c r="RLH75" s="68"/>
      <c r="RLI75" s="68"/>
      <c r="RLJ75" s="69"/>
      <c r="RLL75" s="64"/>
      <c r="RLM75" s="67"/>
      <c r="RLN75" s="67"/>
      <c r="RLO75" s="68"/>
      <c r="RLP75" s="68"/>
      <c r="RLQ75" s="68"/>
      <c r="RLR75" s="69"/>
      <c r="RLT75" s="64"/>
      <c r="RLU75" s="67"/>
      <c r="RLV75" s="67"/>
      <c r="RLW75" s="68"/>
      <c r="RLX75" s="68"/>
      <c r="RLY75" s="68"/>
      <c r="RLZ75" s="69"/>
      <c r="RMB75" s="64"/>
      <c r="RMC75" s="67"/>
      <c r="RMD75" s="67"/>
      <c r="RME75" s="68"/>
      <c r="RMF75" s="68"/>
      <c r="RMG75" s="68"/>
      <c r="RMH75" s="69"/>
      <c r="RMJ75" s="64"/>
      <c r="RMK75" s="67"/>
      <c r="RML75" s="67"/>
      <c r="RMM75" s="68"/>
      <c r="RMN75" s="68"/>
      <c r="RMO75" s="68"/>
      <c r="RMP75" s="69"/>
      <c r="RMR75" s="64"/>
      <c r="RMS75" s="67"/>
      <c r="RMT75" s="67"/>
      <c r="RMU75" s="68"/>
      <c r="RMV75" s="68"/>
      <c r="RMW75" s="68"/>
      <c r="RMX75" s="69"/>
      <c r="RMZ75" s="64"/>
      <c r="RNA75" s="67"/>
      <c r="RNB75" s="67"/>
      <c r="RNC75" s="68"/>
      <c r="RND75" s="68"/>
      <c r="RNE75" s="68"/>
      <c r="RNF75" s="69"/>
      <c r="RNH75" s="64"/>
      <c r="RNI75" s="67"/>
      <c r="RNJ75" s="67"/>
      <c r="RNK75" s="68"/>
      <c r="RNL75" s="68"/>
      <c r="RNM75" s="68"/>
      <c r="RNN75" s="69"/>
      <c r="RNP75" s="64"/>
      <c r="RNQ75" s="67"/>
      <c r="RNR75" s="67"/>
      <c r="RNS75" s="68"/>
      <c r="RNT75" s="68"/>
      <c r="RNU75" s="68"/>
      <c r="RNV75" s="69"/>
      <c r="RNX75" s="64"/>
      <c r="RNY75" s="67"/>
      <c r="RNZ75" s="67"/>
      <c r="ROA75" s="68"/>
      <c r="ROB75" s="68"/>
      <c r="ROC75" s="68"/>
      <c r="ROD75" s="69"/>
      <c r="ROF75" s="64"/>
      <c r="ROG75" s="67"/>
      <c r="ROH75" s="67"/>
      <c r="ROI75" s="68"/>
      <c r="ROJ75" s="68"/>
      <c r="ROK75" s="68"/>
      <c r="ROL75" s="69"/>
      <c r="RON75" s="64"/>
      <c r="ROO75" s="67"/>
      <c r="ROP75" s="67"/>
      <c r="ROQ75" s="68"/>
      <c r="ROR75" s="68"/>
      <c r="ROS75" s="68"/>
      <c r="ROT75" s="69"/>
      <c r="ROV75" s="64"/>
      <c r="ROW75" s="67"/>
      <c r="ROX75" s="67"/>
      <c r="ROY75" s="68"/>
      <c r="ROZ75" s="68"/>
      <c r="RPA75" s="68"/>
      <c r="RPB75" s="69"/>
      <c r="RPD75" s="64"/>
      <c r="RPE75" s="67"/>
      <c r="RPF75" s="67"/>
      <c r="RPG75" s="68"/>
      <c r="RPH75" s="68"/>
      <c r="RPI75" s="68"/>
      <c r="RPJ75" s="69"/>
      <c r="RPL75" s="64"/>
      <c r="RPM75" s="67"/>
      <c r="RPN75" s="67"/>
      <c r="RPO75" s="68"/>
      <c r="RPP75" s="68"/>
      <c r="RPQ75" s="68"/>
      <c r="RPR75" s="69"/>
      <c r="RPT75" s="64"/>
      <c r="RPU75" s="67"/>
      <c r="RPV75" s="67"/>
      <c r="RPW75" s="68"/>
      <c r="RPX75" s="68"/>
      <c r="RPY75" s="68"/>
      <c r="RPZ75" s="69"/>
      <c r="RQB75" s="64"/>
      <c r="RQC75" s="67"/>
      <c r="RQD75" s="67"/>
      <c r="RQE75" s="68"/>
      <c r="RQF75" s="68"/>
      <c r="RQG75" s="68"/>
      <c r="RQH75" s="69"/>
      <c r="RQJ75" s="64"/>
      <c r="RQK75" s="67"/>
      <c r="RQL75" s="67"/>
      <c r="RQM75" s="68"/>
      <c r="RQN75" s="68"/>
      <c r="RQO75" s="68"/>
      <c r="RQP75" s="69"/>
      <c r="RQR75" s="64"/>
      <c r="RQS75" s="67"/>
      <c r="RQT75" s="67"/>
      <c r="RQU75" s="68"/>
      <c r="RQV75" s="68"/>
      <c r="RQW75" s="68"/>
      <c r="RQX75" s="69"/>
      <c r="RQZ75" s="64"/>
      <c r="RRA75" s="67"/>
      <c r="RRB75" s="67"/>
      <c r="RRC75" s="68"/>
      <c r="RRD75" s="68"/>
      <c r="RRE75" s="68"/>
      <c r="RRF75" s="69"/>
      <c r="RRH75" s="64"/>
      <c r="RRI75" s="67"/>
      <c r="RRJ75" s="67"/>
      <c r="RRK75" s="68"/>
      <c r="RRL75" s="68"/>
      <c r="RRM75" s="68"/>
      <c r="RRN75" s="69"/>
      <c r="RRP75" s="64"/>
      <c r="RRQ75" s="67"/>
      <c r="RRR75" s="67"/>
      <c r="RRS75" s="68"/>
      <c r="RRT75" s="68"/>
      <c r="RRU75" s="68"/>
      <c r="RRV75" s="69"/>
      <c r="RRX75" s="64"/>
      <c r="RRY75" s="67"/>
      <c r="RRZ75" s="67"/>
      <c r="RSA75" s="68"/>
      <c r="RSB75" s="68"/>
      <c r="RSC75" s="68"/>
      <c r="RSD75" s="69"/>
      <c r="RSF75" s="64"/>
      <c r="RSG75" s="67"/>
      <c r="RSH75" s="67"/>
      <c r="RSI75" s="68"/>
      <c r="RSJ75" s="68"/>
      <c r="RSK75" s="68"/>
      <c r="RSL75" s="69"/>
      <c r="RSN75" s="64"/>
      <c r="RSO75" s="67"/>
      <c r="RSP75" s="67"/>
      <c r="RSQ75" s="68"/>
      <c r="RSR75" s="68"/>
      <c r="RSS75" s="68"/>
      <c r="RST75" s="69"/>
      <c r="RSV75" s="64"/>
      <c r="RSW75" s="67"/>
      <c r="RSX75" s="67"/>
      <c r="RSY75" s="68"/>
      <c r="RSZ75" s="68"/>
      <c r="RTA75" s="68"/>
      <c r="RTB75" s="69"/>
      <c r="RTD75" s="64"/>
      <c r="RTE75" s="67"/>
      <c r="RTF75" s="67"/>
      <c r="RTG75" s="68"/>
      <c r="RTH75" s="68"/>
      <c r="RTI75" s="68"/>
      <c r="RTJ75" s="69"/>
      <c r="RTL75" s="64"/>
      <c r="RTM75" s="67"/>
      <c r="RTN75" s="67"/>
      <c r="RTO75" s="68"/>
      <c r="RTP75" s="68"/>
      <c r="RTQ75" s="68"/>
      <c r="RTR75" s="69"/>
      <c r="RTT75" s="64"/>
      <c r="RTU75" s="67"/>
      <c r="RTV75" s="67"/>
      <c r="RTW75" s="68"/>
      <c r="RTX75" s="68"/>
      <c r="RTY75" s="68"/>
      <c r="RTZ75" s="69"/>
      <c r="RUB75" s="64"/>
      <c r="RUC75" s="67"/>
      <c r="RUD75" s="67"/>
      <c r="RUE75" s="68"/>
      <c r="RUF75" s="68"/>
      <c r="RUG75" s="68"/>
      <c r="RUH75" s="69"/>
      <c r="RUJ75" s="64"/>
      <c r="RUK75" s="67"/>
      <c r="RUL75" s="67"/>
      <c r="RUM75" s="68"/>
      <c r="RUN75" s="68"/>
      <c r="RUO75" s="68"/>
      <c r="RUP75" s="69"/>
      <c r="RUR75" s="64"/>
      <c r="RUS75" s="67"/>
      <c r="RUT75" s="67"/>
      <c r="RUU75" s="68"/>
      <c r="RUV75" s="68"/>
      <c r="RUW75" s="68"/>
      <c r="RUX75" s="69"/>
      <c r="RUZ75" s="64"/>
      <c r="RVA75" s="67"/>
      <c r="RVB75" s="67"/>
      <c r="RVC75" s="68"/>
      <c r="RVD75" s="68"/>
      <c r="RVE75" s="68"/>
      <c r="RVF75" s="69"/>
      <c r="RVH75" s="64"/>
      <c r="RVI75" s="67"/>
      <c r="RVJ75" s="67"/>
      <c r="RVK75" s="68"/>
      <c r="RVL75" s="68"/>
      <c r="RVM75" s="68"/>
      <c r="RVN75" s="69"/>
      <c r="RVP75" s="64"/>
      <c r="RVQ75" s="67"/>
      <c r="RVR75" s="67"/>
      <c r="RVS75" s="68"/>
      <c r="RVT75" s="68"/>
      <c r="RVU75" s="68"/>
      <c r="RVV75" s="69"/>
      <c r="RVX75" s="64"/>
      <c r="RVY75" s="67"/>
      <c r="RVZ75" s="67"/>
      <c r="RWA75" s="68"/>
      <c r="RWB75" s="68"/>
      <c r="RWC75" s="68"/>
      <c r="RWD75" s="69"/>
      <c r="RWF75" s="64"/>
      <c r="RWG75" s="67"/>
      <c r="RWH75" s="67"/>
      <c r="RWI75" s="68"/>
      <c r="RWJ75" s="68"/>
      <c r="RWK75" s="68"/>
      <c r="RWL75" s="69"/>
      <c r="RWN75" s="64"/>
      <c r="RWO75" s="67"/>
      <c r="RWP75" s="67"/>
      <c r="RWQ75" s="68"/>
      <c r="RWR75" s="68"/>
      <c r="RWS75" s="68"/>
      <c r="RWT75" s="69"/>
      <c r="RWV75" s="64"/>
      <c r="RWW75" s="67"/>
      <c r="RWX75" s="67"/>
      <c r="RWY75" s="68"/>
      <c r="RWZ75" s="68"/>
      <c r="RXA75" s="68"/>
      <c r="RXB75" s="69"/>
      <c r="RXD75" s="64"/>
      <c r="RXE75" s="67"/>
      <c r="RXF75" s="67"/>
      <c r="RXG75" s="68"/>
      <c r="RXH75" s="68"/>
      <c r="RXI75" s="68"/>
      <c r="RXJ75" s="69"/>
      <c r="RXL75" s="64"/>
      <c r="RXM75" s="67"/>
      <c r="RXN75" s="67"/>
      <c r="RXO75" s="68"/>
      <c r="RXP75" s="68"/>
      <c r="RXQ75" s="68"/>
      <c r="RXR75" s="69"/>
      <c r="RXT75" s="64"/>
      <c r="RXU75" s="67"/>
      <c r="RXV75" s="67"/>
      <c r="RXW75" s="68"/>
      <c r="RXX75" s="68"/>
      <c r="RXY75" s="68"/>
      <c r="RXZ75" s="69"/>
      <c r="RYB75" s="64"/>
      <c r="RYC75" s="67"/>
      <c r="RYD75" s="67"/>
      <c r="RYE75" s="68"/>
      <c r="RYF75" s="68"/>
      <c r="RYG75" s="68"/>
      <c r="RYH75" s="69"/>
      <c r="RYJ75" s="64"/>
      <c r="RYK75" s="67"/>
      <c r="RYL75" s="67"/>
      <c r="RYM75" s="68"/>
      <c r="RYN75" s="68"/>
      <c r="RYO75" s="68"/>
      <c r="RYP75" s="69"/>
      <c r="RYR75" s="64"/>
      <c r="RYS75" s="67"/>
      <c r="RYT75" s="67"/>
      <c r="RYU75" s="68"/>
      <c r="RYV75" s="68"/>
      <c r="RYW75" s="68"/>
      <c r="RYX75" s="69"/>
      <c r="RYZ75" s="64"/>
      <c r="RZA75" s="67"/>
      <c r="RZB75" s="67"/>
      <c r="RZC75" s="68"/>
      <c r="RZD75" s="68"/>
      <c r="RZE75" s="68"/>
      <c r="RZF75" s="69"/>
      <c r="RZH75" s="64"/>
      <c r="RZI75" s="67"/>
      <c r="RZJ75" s="67"/>
      <c r="RZK75" s="68"/>
      <c r="RZL75" s="68"/>
      <c r="RZM75" s="68"/>
      <c r="RZN75" s="69"/>
      <c r="RZP75" s="64"/>
      <c r="RZQ75" s="67"/>
      <c r="RZR75" s="67"/>
      <c r="RZS75" s="68"/>
      <c r="RZT75" s="68"/>
      <c r="RZU75" s="68"/>
      <c r="RZV75" s="69"/>
      <c r="RZX75" s="64"/>
      <c r="RZY75" s="67"/>
      <c r="RZZ75" s="67"/>
      <c r="SAA75" s="68"/>
      <c r="SAB75" s="68"/>
      <c r="SAC75" s="68"/>
      <c r="SAD75" s="69"/>
      <c r="SAF75" s="64"/>
      <c r="SAG75" s="67"/>
      <c r="SAH75" s="67"/>
      <c r="SAI75" s="68"/>
      <c r="SAJ75" s="68"/>
      <c r="SAK75" s="68"/>
      <c r="SAL75" s="69"/>
      <c r="SAN75" s="64"/>
      <c r="SAO75" s="67"/>
      <c r="SAP75" s="67"/>
      <c r="SAQ75" s="68"/>
      <c r="SAR75" s="68"/>
      <c r="SAS75" s="68"/>
      <c r="SAT75" s="69"/>
      <c r="SAV75" s="64"/>
      <c r="SAW75" s="67"/>
      <c r="SAX75" s="67"/>
      <c r="SAY75" s="68"/>
      <c r="SAZ75" s="68"/>
      <c r="SBA75" s="68"/>
      <c r="SBB75" s="69"/>
      <c r="SBD75" s="64"/>
      <c r="SBE75" s="67"/>
      <c r="SBF75" s="67"/>
      <c r="SBG75" s="68"/>
      <c r="SBH75" s="68"/>
      <c r="SBI75" s="68"/>
      <c r="SBJ75" s="69"/>
      <c r="SBL75" s="64"/>
      <c r="SBM75" s="67"/>
      <c r="SBN75" s="67"/>
      <c r="SBO75" s="68"/>
      <c r="SBP75" s="68"/>
      <c r="SBQ75" s="68"/>
      <c r="SBR75" s="69"/>
      <c r="SBT75" s="64"/>
      <c r="SBU75" s="67"/>
      <c r="SBV75" s="67"/>
      <c r="SBW75" s="68"/>
      <c r="SBX75" s="68"/>
      <c r="SBY75" s="68"/>
      <c r="SBZ75" s="69"/>
      <c r="SCB75" s="64"/>
      <c r="SCC75" s="67"/>
      <c r="SCD75" s="67"/>
      <c r="SCE75" s="68"/>
      <c r="SCF75" s="68"/>
      <c r="SCG75" s="68"/>
      <c r="SCH75" s="69"/>
      <c r="SCJ75" s="64"/>
      <c r="SCK75" s="67"/>
      <c r="SCL75" s="67"/>
      <c r="SCM75" s="68"/>
      <c r="SCN75" s="68"/>
      <c r="SCO75" s="68"/>
      <c r="SCP75" s="69"/>
      <c r="SCR75" s="64"/>
      <c r="SCS75" s="67"/>
      <c r="SCT75" s="67"/>
      <c r="SCU75" s="68"/>
      <c r="SCV75" s="68"/>
      <c r="SCW75" s="68"/>
      <c r="SCX75" s="69"/>
      <c r="SCZ75" s="64"/>
      <c r="SDA75" s="67"/>
      <c r="SDB75" s="67"/>
      <c r="SDC75" s="68"/>
      <c r="SDD75" s="68"/>
      <c r="SDE75" s="68"/>
      <c r="SDF75" s="69"/>
      <c r="SDH75" s="64"/>
      <c r="SDI75" s="67"/>
      <c r="SDJ75" s="67"/>
      <c r="SDK75" s="68"/>
      <c r="SDL75" s="68"/>
      <c r="SDM75" s="68"/>
      <c r="SDN75" s="69"/>
      <c r="SDP75" s="64"/>
      <c r="SDQ75" s="67"/>
      <c r="SDR75" s="67"/>
      <c r="SDS75" s="68"/>
      <c r="SDT75" s="68"/>
      <c r="SDU75" s="68"/>
      <c r="SDV75" s="69"/>
      <c r="SDX75" s="64"/>
      <c r="SDY75" s="67"/>
      <c r="SDZ75" s="67"/>
      <c r="SEA75" s="68"/>
      <c r="SEB75" s="68"/>
      <c r="SEC75" s="68"/>
      <c r="SED75" s="69"/>
      <c r="SEF75" s="64"/>
      <c r="SEG75" s="67"/>
      <c r="SEH75" s="67"/>
      <c r="SEI75" s="68"/>
      <c r="SEJ75" s="68"/>
      <c r="SEK75" s="68"/>
      <c r="SEL75" s="69"/>
      <c r="SEN75" s="64"/>
      <c r="SEO75" s="67"/>
      <c r="SEP75" s="67"/>
      <c r="SEQ75" s="68"/>
      <c r="SER75" s="68"/>
      <c r="SES75" s="68"/>
      <c r="SET75" s="69"/>
      <c r="SEV75" s="64"/>
      <c r="SEW75" s="67"/>
      <c r="SEX75" s="67"/>
      <c r="SEY75" s="68"/>
      <c r="SEZ75" s="68"/>
      <c r="SFA75" s="68"/>
      <c r="SFB75" s="69"/>
      <c r="SFD75" s="64"/>
      <c r="SFE75" s="67"/>
      <c r="SFF75" s="67"/>
      <c r="SFG75" s="68"/>
      <c r="SFH75" s="68"/>
      <c r="SFI75" s="68"/>
      <c r="SFJ75" s="69"/>
      <c r="SFL75" s="64"/>
      <c r="SFM75" s="67"/>
      <c r="SFN75" s="67"/>
      <c r="SFO75" s="68"/>
      <c r="SFP75" s="68"/>
      <c r="SFQ75" s="68"/>
      <c r="SFR75" s="69"/>
      <c r="SFT75" s="64"/>
      <c r="SFU75" s="67"/>
      <c r="SFV75" s="67"/>
      <c r="SFW75" s="68"/>
      <c r="SFX75" s="68"/>
      <c r="SFY75" s="68"/>
      <c r="SFZ75" s="69"/>
      <c r="SGB75" s="64"/>
      <c r="SGC75" s="67"/>
      <c r="SGD75" s="67"/>
      <c r="SGE75" s="68"/>
      <c r="SGF75" s="68"/>
      <c r="SGG75" s="68"/>
      <c r="SGH75" s="69"/>
      <c r="SGJ75" s="64"/>
      <c r="SGK75" s="67"/>
      <c r="SGL75" s="67"/>
      <c r="SGM75" s="68"/>
      <c r="SGN75" s="68"/>
      <c r="SGO75" s="68"/>
      <c r="SGP75" s="69"/>
      <c r="SGR75" s="64"/>
      <c r="SGS75" s="67"/>
      <c r="SGT75" s="67"/>
      <c r="SGU75" s="68"/>
      <c r="SGV75" s="68"/>
      <c r="SGW75" s="68"/>
      <c r="SGX75" s="69"/>
      <c r="SGZ75" s="64"/>
      <c r="SHA75" s="67"/>
      <c r="SHB75" s="67"/>
      <c r="SHC75" s="68"/>
      <c r="SHD75" s="68"/>
      <c r="SHE75" s="68"/>
      <c r="SHF75" s="69"/>
      <c r="SHH75" s="64"/>
      <c r="SHI75" s="67"/>
      <c r="SHJ75" s="67"/>
      <c r="SHK75" s="68"/>
      <c r="SHL75" s="68"/>
      <c r="SHM75" s="68"/>
      <c r="SHN75" s="69"/>
      <c r="SHP75" s="64"/>
      <c r="SHQ75" s="67"/>
      <c r="SHR75" s="67"/>
      <c r="SHS75" s="68"/>
      <c r="SHT75" s="68"/>
      <c r="SHU75" s="68"/>
      <c r="SHV75" s="69"/>
      <c r="SHX75" s="64"/>
      <c r="SHY75" s="67"/>
      <c r="SHZ75" s="67"/>
      <c r="SIA75" s="68"/>
      <c r="SIB75" s="68"/>
      <c r="SIC75" s="68"/>
      <c r="SID75" s="69"/>
      <c r="SIF75" s="64"/>
      <c r="SIG75" s="67"/>
      <c r="SIH75" s="67"/>
      <c r="SII75" s="68"/>
      <c r="SIJ75" s="68"/>
      <c r="SIK75" s="68"/>
      <c r="SIL75" s="69"/>
      <c r="SIN75" s="64"/>
      <c r="SIO75" s="67"/>
      <c r="SIP75" s="67"/>
      <c r="SIQ75" s="68"/>
      <c r="SIR75" s="68"/>
      <c r="SIS75" s="68"/>
      <c r="SIT75" s="69"/>
      <c r="SIV75" s="64"/>
      <c r="SIW75" s="67"/>
      <c r="SIX75" s="67"/>
      <c r="SIY75" s="68"/>
      <c r="SIZ75" s="68"/>
      <c r="SJA75" s="68"/>
      <c r="SJB75" s="69"/>
      <c r="SJD75" s="64"/>
      <c r="SJE75" s="67"/>
      <c r="SJF75" s="67"/>
      <c r="SJG75" s="68"/>
      <c r="SJH75" s="68"/>
      <c r="SJI75" s="68"/>
      <c r="SJJ75" s="69"/>
      <c r="SJL75" s="64"/>
      <c r="SJM75" s="67"/>
      <c r="SJN75" s="67"/>
      <c r="SJO75" s="68"/>
      <c r="SJP75" s="68"/>
      <c r="SJQ75" s="68"/>
      <c r="SJR75" s="69"/>
      <c r="SJT75" s="64"/>
      <c r="SJU75" s="67"/>
      <c r="SJV75" s="67"/>
      <c r="SJW75" s="68"/>
      <c r="SJX75" s="68"/>
      <c r="SJY75" s="68"/>
      <c r="SJZ75" s="69"/>
      <c r="SKB75" s="64"/>
      <c r="SKC75" s="67"/>
      <c r="SKD75" s="67"/>
      <c r="SKE75" s="68"/>
      <c r="SKF75" s="68"/>
      <c r="SKG75" s="68"/>
      <c r="SKH75" s="69"/>
      <c r="SKJ75" s="64"/>
      <c r="SKK75" s="67"/>
      <c r="SKL75" s="67"/>
      <c r="SKM75" s="68"/>
      <c r="SKN75" s="68"/>
      <c r="SKO75" s="68"/>
      <c r="SKP75" s="69"/>
      <c r="SKR75" s="64"/>
      <c r="SKS75" s="67"/>
      <c r="SKT75" s="67"/>
      <c r="SKU75" s="68"/>
      <c r="SKV75" s="68"/>
      <c r="SKW75" s="68"/>
      <c r="SKX75" s="69"/>
      <c r="SKZ75" s="64"/>
      <c r="SLA75" s="67"/>
      <c r="SLB75" s="67"/>
      <c r="SLC75" s="68"/>
      <c r="SLD75" s="68"/>
      <c r="SLE75" s="68"/>
      <c r="SLF75" s="69"/>
      <c r="SLH75" s="64"/>
      <c r="SLI75" s="67"/>
      <c r="SLJ75" s="67"/>
      <c r="SLK75" s="68"/>
      <c r="SLL75" s="68"/>
      <c r="SLM75" s="68"/>
      <c r="SLN75" s="69"/>
      <c r="SLP75" s="64"/>
      <c r="SLQ75" s="67"/>
      <c r="SLR75" s="67"/>
      <c r="SLS75" s="68"/>
      <c r="SLT75" s="68"/>
      <c r="SLU75" s="68"/>
      <c r="SLV75" s="69"/>
      <c r="SLX75" s="64"/>
      <c r="SLY75" s="67"/>
      <c r="SLZ75" s="67"/>
      <c r="SMA75" s="68"/>
      <c r="SMB75" s="68"/>
      <c r="SMC75" s="68"/>
      <c r="SMD75" s="69"/>
      <c r="SMF75" s="64"/>
      <c r="SMG75" s="67"/>
      <c r="SMH75" s="67"/>
      <c r="SMI75" s="68"/>
      <c r="SMJ75" s="68"/>
      <c r="SMK75" s="68"/>
      <c r="SML75" s="69"/>
      <c r="SMN75" s="64"/>
      <c r="SMO75" s="67"/>
      <c r="SMP75" s="67"/>
      <c r="SMQ75" s="68"/>
      <c r="SMR75" s="68"/>
      <c r="SMS75" s="68"/>
      <c r="SMT75" s="69"/>
      <c r="SMV75" s="64"/>
      <c r="SMW75" s="67"/>
      <c r="SMX75" s="67"/>
      <c r="SMY75" s="68"/>
      <c r="SMZ75" s="68"/>
      <c r="SNA75" s="68"/>
      <c r="SNB75" s="69"/>
      <c r="SND75" s="64"/>
      <c r="SNE75" s="67"/>
      <c r="SNF75" s="67"/>
      <c r="SNG75" s="68"/>
      <c r="SNH75" s="68"/>
      <c r="SNI75" s="68"/>
      <c r="SNJ75" s="69"/>
      <c r="SNL75" s="64"/>
      <c r="SNM75" s="67"/>
      <c r="SNN75" s="67"/>
      <c r="SNO75" s="68"/>
      <c r="SNP75" s="68"/>
      <c r="SNQ75" s="68"/>
      <c r="SNR75" s="69"/>
      <c r="SNT75" s="64"/>
      <c r="SNU75" s="67"/>
      <c r="SNV75" s="67"/>
      <c r="SNW75" s="68"/>
      <c r="SNX75" s="68"/>
      <c r="SNY75" s="68"/>
      <c r="SNZ75" s="69"/>
      <c r="SOB75" s="64"/>
      <c r="SOC75" s="67"/>
      <c r="SOD75" s="67"/>
      <c r="SOE75" s="68"/>
      <c r="SOF75" s="68"/>
      <c r="SOG75" s="68"/>
      <c r="SOH75" s="69"/>
      <c r="SOJ75" s="64"/>
      <c r="SOK75" s="67"/>
      <c r="SOL75" s="67"/>
      <c r="SOM75" s="68"/>
      <c r="SON75" s="68"/>
      <c r="SOO75" s="68"/>
      <c r="SOP75" s="69"/>
      <c r="SOR75" s="64"/>
      <c r="SOS75" s="67"/>
      <c r="SOT75" s="67"/>
      <c r="SOU75" s="68"/>
      <c r="SOV75" s="68"/>
      <c r="SOW75" s="68"/>
      <c r="SOX75" s="69"/>
      <c r="SOZ75" s="64"/>
      <c r="SPA75" s="67"/>
      <c r="SPB75" s="67"/>
      <c r="SPC75" s="68"/>
      <c r="SPD75" s="68"/>
      <c r="SPE75" s="68"/>
      <c r="SPF75" s="69"/>
      <c r="SPH75" s="64"/>
      <c r="SPI75" s="67"/>
      <c r="SPJ75" s="67"/>
      <c r="SPK75" s="68"/>
      <c r="SPL75" s="68"/>
      <c r="SPM75" s="68"/>
      <c r="SPN75" s="69"/>
      <c r="SPP75" s="64"/>
      <c r="SPQ75" s="67"/>
      <c r="SPR75" s="67"/>
      <c r="SPS75" s="68"/>
      <c r="SPT75" s="68"/>
      <c r="SPU75" s="68"/>
      <c r="SPV75" s="69"/>
      <c r="SPX75" s="64"/>
      <c r="SPY75" s="67"/>
      <c r="SPZ75" s="67"/>
      <c r="SQA75" s="68"/>
      <c r="SQB75" s="68"/>
      <c r="SQC75" s="68"/>
      <c r="SQD75" s="69"/>
      <c r="SQF75" s="64"/>
      <c r="SQG75" s="67"/>
      <c r="SQH75" s="67"/>
      <c r="SQI75" s="68"/>
      <c r="SQJ75" s="68"/>
      <c r="SQK75" s="68"/>
      <c r="SQL75" s="69"/>
      <c r="SQN75" s="64"/>
      <c r="SQO75" s="67"/>
      <c r="SQP75" s="67"/>
      <c r="SQQ75" s="68"/>
      <c r="SQR75" s="68"/>
      <c r="SQS75" s="68"/>
      <c r="SQT75" s="69"/>
      <c r="SQV75" s="64"/>
      <c r="SQW75" s="67"/>
      <c r="SQX75" s="67"/>
      <c r="SQY75" s="68"/>
      <c r="SQZ75" s="68"/>
      <c r="SRA75" s="68"/>
      <c r="SRB75" s="69"/>
      <c r="SRD75" s="64"/>
      <c r="SRE75" s="67"/>
      <c r="SRF75" s="67"/>
      <c r="SRG75" s="68"/>
      <c r="SRH75" s="68"/>
      <c r="SRI75" s="68"/>
      <c r="SRJ75" s="69"/>
      <c r="SRL75" s="64"/>
      <c r="SRM75" s="67"/>
      <c r="SRN75" s="67"/>
      <c r="SRO75" s="68"/>
      <c r="SRP75" s="68"/>
      <c r="SRQ75" s="68"/>
      <c r="SRR75" s="69"/>
      <c r="SRT75" s="64"/>
      <c r="SRU75" s="67"/>
      <c r="SRV75" s="67"/>
      <c r="SRW75" s="68"/>
      <c r="SRX75" s="68"/>
      <c r="SRY75" s="68"/>
      <c r="SRZ75" s="69"/>
      <c r="SSB75" s="64"/>
      <c r="SSC75" s="67"/>
      <c r="SSD75" s="67"/>
      <c r="SSE75" s="68"/>
      <c r="SSF75" s="68"/>
      <c r="SSG75" s="68"/>
      <c r="SSH75" s="69"/>
      <c r="SSJ75" s="64"/>
      <c r="SSK75" s="67"/>
      <c r="SSL75" s="67"/>
      <c r="SSM75" s="68"/>
      <c r="SSN75" s="68"/>
      <c r="SSO75" s="68"/>
      <c r="SSP75" s="69"/>
      <c r="SSR75" s="64"/>
      <c r="SSS75" s="67"/>
      <c r="SST75" s="67"/>
      <c r="SSU75" s="68"/>
      <c r="SSV75" s="68"/>
      <c r="SSW75" s="68"/>
      <c r="SSX75" s="69"/>
      <c r="SSZ75" s="64"/>
      <c r="STA75" s="67"/>
      <c r="STB75" s="67"/>
      <c r="STC75" s="68"/>
      <c r="STD75" s="68"/>
      <c r="STE75" s="68"/>
      <c r="STF75" s="69"/>
      <c r="STH75" s="64"/>
      <c r="STI75" s="67"/>
      <c r="STJ75" s="67"/>
      <c r="STK75" s="68"/>
      <c r="STL75" s="68"/>
      <c r="STM75" s="68"/>
      <c r="STN75" s="69"/>
      <c r="STP75" s="64"/>
      <c r="STQ75" s="67"/>
      <c r="STR75" s="67"/>
      <c r="STS75" s="68"/>
      <c r="STT75" s="68"/>
      <c r="STU75" s="68"/>
      <c r="STV75" s="69"/>
      <c r="STX75" s="64"/>
      <c r="STY75" s="67"/>
      <c r="STZ75" s="67"/>
      <c r="SUA75" s="68"/>
      <c r="SUB75" s="68"/>
      <c r="SUC75" s="68"/>
      <c r="SUD75" s="69"/>
      <c r="SUF75" s="64"/>
      <c r="SUG75" s="67"/>
      <c r="SUH75" s="67"/>
      <c r="SUI75" s="68"/>
      <c r="SUJ75" s="68"/>
      <c r="SUK75" s="68"/>
      <c r="SUL75" s="69"/>
      <c r="SUN75" s="64"/>
      <c r="SUO75" s="67"/>
      <c r="SUP75" s="67"/>
      <c r="SUQ75" s="68"/>
      <c r="SUR75" s="68"/>
      <c r="SUS75" s="68"/>
      <c r="SUT75" s="69"/>
      <c r="SUV75" s="64"/>
      <c r="SUW75" s="67"/>
      <c r="SUX75" s="67"/>
      <c r="SUY75" s="68"/>
      <c r="SUZ75" s="68"/>
      <c r="SVA75" s="68"/>
      <c r="SVB75" s="69"/>
      <c r="SVD75" s="64"/>
      <c r="SVE75" s="67"/>
      <c r="SVF75" s="67"/>
      <c r="SVG75" s="68"/>
      <c r="SVH75" s="68"/>
      <c r="SVI75" s="68"/>
      <c r="SVJ75" s="69"/>
      <c r="SVL75" s="64"/>
      <c r="SVM75" s="67"/>
      <c r="SVN75" s="67"/>
      <c r="SVO75" s="68"/>
      <c r="SVP75" s="68"/>
      <c r="SVQ75" s="68"/>
      <c r="SVR75" s="69"/>
      <c r="SVT75" s="64"/>
      <c r="SVU75" s="67"/>
      <c r="SVV75" s="67"/>
      <c r="SVW75" s="68"/>
      <c r="SVX75" s="68"/>
      <c r="SVY75" s="68"/>
      <c r="SVZ75" s="69"/>
      <c r="SWB75" s="64"/>
      <c r="SWC75" s="67"/>
      <c r="SWD75" s="67"/>
      <c r="SWE75" s="68"/>
      <c r="SWF75" s="68"/>
      <c r="SWG75" s="68"/>
      <c r="SWH75" s="69"/>
      <c r="SWJ75" s="64"/>
      <c r="SWK75" s="67"/>
      <c r="SWL75" s="67"/>
      <c r="SWM75" s="68"/>
      <c r="SWN75" s="68"/>
      <c r="SWO75" s="68"/>
      <c r="SWP75" s="69"/>
      <c r="SWR75" s="64"/>
      <c r="SWS75" s="67"/>
      <c r="SWT75" s="67"/>
      <c r="SWU75" s="68"/>
      <c r="SWV75" s="68"/>
      <c r="SWW75" s="68"/>
      <c r="SWX75" s="69"/>
      <c r="SWZ75" s="64"/>
      <c r="SXA75" s="67"/>
      <c r="SXB75" s="67"/>
      <c r="SXC75" s="68"/>
      <c r="SXD75" s="68"/>
      <c r="SXE75" s="68"/>
      <c r="SXF75" s="69"/>
      <c r="SXH75" s="64"/>
      <c r="SXI75" s="67"/>
      <c r="SXJ75" s="67"/>
      <c r="SXK75" s="68"/>
      <c r="SXL75" s="68"/>
      <c r="SXM75" s="68"/>
      <c r="SXN75" s="69"/>
      <c r="SXP75" s="64"/>
      <c r="SXQ75" s="67"/>
      <c r="SXR75" s="67"/>
      <c r="SXS75" s="68"/>
      <c r="SXT75" s="68"/>
      <c r="SXU75" s="68"/>
      <c r="SXV75" s="69"/>
      <c r="SXX75" s="64"/>
      <c r="SXY75" s="67"/>
      <c r="SXZ75" s="67"/>
      <c r="SYA75" s="68"/>
      <c r="SYB75" s="68"/>
      <c r="SYC75" s="68"/>
      <c r="SYD75" s="69"/>
      <c r="SYF75" s="64"/>
      <c r="SYG75" s="67"/>
      <c r="SYH75" s="67"/>
      <c r="SYI75" s="68"/>
      <c r="SYJ75" s="68"/>
      <c r="SYK75" s="68"/>
      <c r="SYL75" s="69"/>
      <c r="SYN75" s="64"/>
      <c r="SYO75" s="67"/>
      <c r="SYP75" s="67"/>
      <c r="SYQ75" s="68"/>
      <c r="SYR75" s="68"/>
      <c r="SYS75" s="68"/>
      <c r="SYT75" s="69"/>
      <c r="SYV75" s="64"/>
      <c r="SYW75" s="67"/>
      <c r="SYX75" s="67"/>
      <c r="SYY75" s="68"/>
      <c r="SYZ75" s="68"/>
      <c r="SZA75" s="68"/>
      <c r="SZB75" s="69"/>
      <c r="SZD75" s="64"/>
      <c r="SZE75" s="67"/>
      <c r="SZF75" s="67"/>
      <c r="SZG75" s="68"/>
      <c r="SZH75" s="68"/>
      <c r="SZI75" s="68"/>
      <c r="SZJ75" s="69"/>
      <c r="SZL75" s="64"/>
      <c r="SZM75" s="67"/>
      <c r="SZN75" s="67"/>
      <c r="SZO75" s="68"/>
      <c r="SZP75" s="68"/>
      <c r="SZQ75" s="68"/>
      <c r="SZR75" s="69"/>
      <c r="SZT75" s="64"/>
      <c r="SZU75" s="67"/>
      <c r="SZV75" s="67"/>
      <c r="SZW75" s="68"/>
      <c r="SZX75" s="68"/>
      <c r="SZY75" s="68"/>
      <c r="SZZ75" s="69"/>
      <c r="TAB75" s="64"/>
      <c r="TAC75" s="67"/>
      <c r="TAD75" s="67"/>
      <c r="TAE75" s="68"/>
      <c r="TAF75" s="68"/>
      <c r="TAG75" s="68"/>
      <c r="TAH75" s="69"/>
      <c r="TAJ75" s="64"/>
      <c r="TAK75" s="67"/>
      <c r="TAL75" s="67"/>
      <c r="TAM75" s="68"/>
      <c r="TAN75" s="68"/>
      <c r="TAO75" s="68"/>
      <c r="TAP75" s="69"/>
      <c r="TAR75" s="64"/>
      <c r="TAS75" s="67"/>
      <c r="TAT75" s="67"/>
      <c r="TAU75" s="68"/>
      <c r="TAV75" s="68"/>
      <c r="TAW75" s="68"/>
      <c r="TAX75" s="69"/>
      <c r="TAZ75" s="64"/>
      <c r="TBA75" s="67"/>
      <c r="TBB75" s="67"/>
      <c r="TBC75" s="68"/>
      <c r="TBD75" s="68"/>
      <c r="TBE75" s="68"/>
      <c r="TBF75" s="69"/>
      <c r="TBH75" s="64"/>
      <c r="TBI75" s="67"/>
      <c r="TBJ75" s="67"/>
      <c r="TBK75" s="68"/>
      <c r="TBL75" s="68"/>
      <c r="TBM75" s="68"/>
      <c r="TBN75" s="69"/>
      <c r="TBP75" s="64"/>
      <c r="TBQ75" s="67"/>
      <c r="TBR75" s="67"/>
      <c r="TBS75" s="68"/>
      <c r="TBT75" s="68"/>
      <c r="TBU75" s="68"/>
      <c r="TBV75" s="69"/>
      <c r="TBX75" s="64"/>
      <c r="TBY75" s="67"/>
      <c r="TBZ75" s="67"/>
      <c r="TCA75" s="68"/>
      <c r="TCB75" s="68"/>
      <c r="TCC75" s="68"/>
      <c r="TCD75" s="69"/>
      <c r="TCF75" s="64"/>
      <c r="TCG75" s="67"/>
      <c r="TCH75" s="67"/>
      <c r="TCI75" s="68"/>
      <c r="TCJ75" s="68"/>
      <c r="TCK75" s="68"/>
      <c r="TCL75" s="69"/>
      <c r="TCN75" s="64"/>
      <c r="TCO75" s="67"/>
      <c r="TCP75" s="67"/>
      <c r="TCQ75" s="68"/>
      <c r="TCR75" s="68"/>
      <c r="TCS75" s="68"/>
      <c r="TCT75" s="69"/>
      <c r="TCV75" s="64"/>
      <c r="TCW75" s="67"/>
      <c r="TCX75" s="67"/>
      <c r="TCY75" s="68"/>
      <c r="TCZ75" s="68"/>
      <c r="TDA75" s="68"/>
      <c r="TDB75" s="69"/>
      <c r="TDD75" s="64"/>
      <c r="TDE75" s="67"/>
      <c r="TDF75" s="67"/>
      <c r="TDG75" s="68"/>
      <c r="TDH75" s="68"/>
      <c r="TDI75" s="68"/>
      <c r="TDJ75" s="69"/>
      <c r="TDL75" s="64"/>
      <c r="TDM75" s="67"/>
      <c r="TDN75" s="67"/>
      <c r="TDO75" s="68"/>
      <c r="TDP75" s="68"/>
      <c r="TDQ75" s="68"/>
      <c r="TDR75" s="69"/>
      <c r="TDT75" s="64"/>
      <c r="TDU75" s="67"/>
      <c r="TDV75" s="67"/>
      <c r="TDW75" s="68"/>
      <c r="TDX75" s="68"/>
      <c r="TDY75" s="68"/>
      <c r="TDZ75" s="69"/>
      <c r="TEB75" s="64"/>
      <c r="TEC75" s="67"/>
      <c r="TED75" s="67"/>
      <c r="TEE75" s="68"/>
      <c r="TEF75" s="68"/>
      <c r="TEG75" s="68"/>
      <c r="TEH75" s="69"/>
      <c r="TEJ75" s="64"/>
      <c r="TEK75" s="67"/>
      <c r="TEL75" s="67"/>
      <c r="TEM75" s="68"/>
      <c r="TEN75" s="68"/>
      <c r="TEO75" s="68"/>
      <c r="TEP75" s="69"/>
      <c r="TER75" s="64"/>
      <c r="TES75" s="67"/>
      <c r="TET75" s="67"/>
      <c r="TEU75" s="68"/>
      <c r="TEV75" s="68"/>
      <c r="TEW75" s="68"/>
      <c r="TEX75" s="69"/>
      <c r="TEZ75" s="64"/>
      <c r="TFA75" s="67"/>
      <c r="TFB75" s="67"/>
      <c r="TFC75" s="68"/>
      <c r="TFD75" s="68"/>
      <c r="TFE75" s="68"/>
      <c r="TFF75" s="69"/>
      <c r="TFH75" s="64"/>
      <c r="TFI75" s="67"/>
      <c r="TFJ75" s="67"/>
      <c r="TFK75" s="68"/>
      <c r="TFL75" s="68"/>
      <c r="TFM75" s="68"/>
      <c r="TFN75" s="69"/>
      <c r="TFP75" s="64"/>
      <c r="TFQ75" s="67"/>
      <c r="TFR75" s="67"/>
      <c r="TFS75" s="68"/>
      <c r="TFT75" s="68"/>
      <c r="TFU75" s="68"/>
      <c r="TFV75" s="69"/>
      <c r="TFX75" s="64"/>
      <c r="TFY75" s="67"/>
      <c r="TFZ75" s="67"/>
      <c r="TGA75" s="68"/>
      <c r="TGB75" s="68"/>
      <c r="TGC75" s="68"/>
      <c r="TGD75" s="69"/>
      <c r="TGF75" s="64"/>
      <c r="TGG75" s="67"/>
      <c r="TGH75" s="67"/>
      <c r="TGI75" s="68"/>
      <c r="TGJ75" s="68"/>
      <c r="TGK75" s="68"/>
      <c r="TGL75" s="69"/>
      <c r="TGN75" s="64"/>
      <c r="TGO75" s="67"/>
      <c r="TGP75" s="67"/>
      <c r="TGQ75" s="68"/>
      <c r="TGR75" s="68"/>
      <c r="TGS75" s="68"/>
      <c r="TGT75" s="69"/>
      <c r="TGV75" s="64"/>
      <c r="TGW75" s="67"/>
      <c r="TGX75" s="67"/>
      <c r="TGY75" s="68"/>
      <c r="TGZ75" s="68"/>
      <c r="THA75" s="68"/>
      <c r="THB75" s="69"/>
      <c r="THD75" s="64"/>
      <c r="THE75" s="67"/>
      <c r="THF75" s="67"/>
      <c r="THG75" s="68"/>
      <c r="THH75" s="68"/>
      <c r="THI75" s="68"/>
      <c r="THJ75" s="69"/>
      <c r="THL75" s="64"/>
      <c r="THM75" s="67"/>
      <c r="THN75" s="67"/>
      <c r="THO75" s="68"/>
      <c r="THP75" s="68"/>
      <c r="THQ75" s="68"/>
      <c r="THR75" s="69"/>
      <c r="THT75" s="64"/>
      <c r="THU75" s="67"/>
      <c r="THV75" s="67"/>
      <c r="THW75" s="68"/>
      <c r="THX75" s="68"/>
      <c r="THY75" s="68"/>
      <c r="THZ75" s="69"/>
      <c r="TIB75" s="64"/>
      <c r="TIC75" s="67"/>
      <c r="TID75" s="67"/>
      <c r="TIE75" s="68"/>
      <c r="TIF75" s="68"/>
      <c r="TIG75" s="68"/>
      <c r="TIH75" s="69"/>
      <c r="TIJ75" s="64"/>
      <c r="TIK75" s="67"/>
      <c r="TIL75" s="67"/>
      <c r="TIM75" s="68"/>
      <c r="TIN75" s="68"/>
      <c r="TIO75" s="68"/>
      <c r="TIP75" s="69"/>
      <c r="TIR75" s="64"/>
      <c r="TIS75" s="67"/>
      <c r="TIT75" s="67"/>
      <c r="TIU75" s="68"/>
      <c r="TIV75" s="68"/>
      <c r="TIW75" s="68"/>
      <c r="TIX75" s="69"/>
      <c r="TIZ75" s="64"/>
      <c r="TJA75" s="67"/>
      <c r="TJB75" s="67"/>
      <c r="TJC75" s="68"/>
      <c r="TJD75" s="68"/>
      <c r="TJE75" s="68"/>
      <c r="TJF75" s="69"/>
      <c r="TJH75" s="64"/>
      <c r="TJI75" s="67"/>
      <c r="TJJ75" s="67"/>
      <c r="TJK75" s="68"/>
      <c r="TJL75" s="68"/>
      <c r="TJM75" s="68"/>
      <c r="TJN75" s="69"/>
      <c r="TJP75" s="64"/>
      <c r="TJQ75" s="67"/>
      <c r="TJR75" s="67"/>
      <c r="TJS75" s="68"/>
      <c r="TJT75" s="68"/>
      <c r="TJU75" s="68"/>
      <c r="TJV75" s="69"/>
      <c r="TJX75" s="64"/>
      <c r="TJY75" s="67"/>
      <c r="TJZ75" s="67"/>
      <c r="TKA75" s="68"/>
      <c r="TKB75" s="68"/>
      <c r="TKC75" s="68"/>
      <c r="TKD75" s="69"/>
      <c r="TKF75" s="64"/>
      <c r="TKG75" s="67"/>
      <c r="TKH75" s="67"/>
      <c r="TKI75" s="68"/>
      <c r="TKJ75" s="68"/>
      <c r="TKK75" s="68"/>
      <c r="TKL75" s="69"/>
      <c r="TKN75" s="64"/>
      <c r="TKO75" s="67"/>
      <c r="TKP75" s="67"/>
      <c r="TKQ75" s="68"/>
      <c r="TKR75" s="68"/>
      <c r="TKS75" s="68"/>
      <c r="TKT75" s="69"/>
      <c r="TKV75" s="64"/>
      <c r="TKW75" s="67"/>
      <c r="TKX75" s="67"/>
      <c r="TKY75" s="68"/>
      <c r="TKZ75" s="68"/>
      <c r="TLA75" s="68"/>
      <c r="TLB75" s="69"/>
      <c r="TLD75" s="64"/>
      <c r="TLE75" s="67"/>
      <c r="TLF75" s="67"/>
      <c r="TLG75" s="68"/>
      <c r="TLH75" s="68"/>
      <c r="TLI75" s="68"/>
      <c r="TLJ75" s="69"/>
      <c r="TLL75" s="64"/>
      <c r="TLM75" s="67"/>
      <c r="TLN75" s="67"/>
      <c r="TLO75" s="68"/>
      <c r="TLP75" s="68"/>
      <c r="TLQ75" s="68"/>
      <c r="TLR75" s="69"/>
      <c r="TLT75" s="64"/>
      <c r="TLU75" s="67"/>
      <c r="TLV75" s="67"/>
      <c r="TLW75" s="68"/>
      <c r="TLX75" s="68"/>
      <c r="TLY75" s="68"/>
      <c r="TLZ75" s="69"/>
      <c r="TMB75" s="64"/>
      <c r="TMC75" s="67"/>
      <c r="TMD75" s="67"/>
      <c r="TME75" s="68"/>
      <c r="TMF75" s="68"/>
      <c r="TMG75" s="68"/>
      <c r="TMH75" s="69"/>
      <c r="TMJ75" s="64"/>
      <c r="TMK75" s="67"/>
      <c r="TML75" s="67"/>
      <c r="TMM75" s="68"/>
      <c r="TMN75" s="68"/>
      <c r="TMO75" s="68"/>
      <c r="TMP75" s="69"/>
      <c r="TMR75" s="64"/>
      <c r="TMS75" s="67"/>
      <c r="TMT75" s="67"/>
      <c r="TMU75" s="68"/>
      <c r="TMV75" s="68"/>
      <c r="TMW75" s="68"/>
      <c r="TMX75" s="69"/>
      <c r="TMZ75" s="64"/>
      <c r="TNA75" s="67"/>
      <c r="TNB75" s="67"/>
      <c r="TNC75" s="68"/>
      <c r="TND75" s="68"/>
      <c r="TNE75" s="68"/>
      <c r="TNF75" s="69"/>
      <c r="TNH75" s="64"/>
      <c r="TNI75" s="67"/>
      <c r="TNJ75" s="67"/>
      <c r="TNK75" s="68"/>
      <c r="TNL75" s="68"/>
      <c r="TNM75" s="68"/>
      <c r="TNN75" s="69"/>
      <c r="TNP75" s="64"/>
      <c r="TNQ75" s="67"/>
      <c r="TNR75" s="67"/>
      <c r="TNS75" s="68"/>
      <c r="TNT75" s="68"/>
      <c r="TNU75" s="68"/>
      <c r="TNV75" s="69"/>
      <c r="TNX75" s="64"/>
      <c r="TNY75" s="67"/>
      <c r="TNZ75" s="67"/>
      <c r="TOA75" s="68"/>
      <c r="TOB75" s="68"/>
      <c r="TOC75" s="68"/>
      <c r="TOD75" s="69"/>
      <c r="TOF75" s="64"/>
      <c r="TOG75" s="67"/>
      <c r="TOH75" s="67"/>
      <c r="TOI75" s="68"/>
      <c r="TOJ75" s="68"/>
      <c r="TOK75" s="68"/>
      <c r="TOL75" s="69"/>
      <c r="TON75" s="64"/>
      <c r="TOO75" s="67"/>
      <c r="TOP75" s="67"/>
      <c r="TOQ75" s="68"/>
      <c r="TOR75" s="68"/>
      <c r="TOS75" s="68"/>
      <c r="TOT75" s="69"/>
      <c r="TOV75" s="64"/>
      <c r="TOW75" s="67"/>
      <c r="TOX75" s="67"/>
      <c r="TOY75" s="68"/>
      <c r="TOZ75" s="68"/>
      <c r="TPA75" s="68"/>
      <c r="TPB75" s="69"/>
      <c r="TPD75" s="64"/>
      <c r="TPE75" s="67"/>
      <c r="TPF75" s="67"/>
      <c r="TPG75" s="68"/>
      <c r="TPH75" s="68"/>
      <c r="TPI75" s="68"/>
      <c r="TPJ75" s="69"/>
      <c r="TPL75" s="64"/>
      <c r="TPM75" s="67"/>
      <c r="TPN75" s="67"/>
      <c r="TPO75" s="68"/>
      <c r="TPP75" s="68"/>
      <c r="TPQ75" s="68"/>
      <c r="TPR75" s="69"/>
      <c r="TPT75" s="64"/>
      <c r="TPU75" s="67"/>
      <c r="TPV75" s="67"/>
      <c r="TPW75" s="68"/>
      <c r="TPX75" s="68"/>
      <c r="TPY75" s="68"/>
      <c r="TPZ75" s="69"/>
      <c r="TQB75" s="64"/>
      <c r="TQC75" s="67"/>
      <c r="TQD75" s="67"/>
      <c r="TQE75" s="68"/>
      <c r="TQF75" s="68"/>
      <c r="TQG75" s="68"/>
      <c r="TQH75" s="69"/>
      <c r="TQJ75" s="64"/>
      <c r="TQK75" s="67"/>
      <c r="TQL75" s="67"/>
      <c r="TQM75" s="68"/>
      <c r="TQN75" s="68"/>
      <c r="TQO75" s="68"/>
      <c r="TQP75" s="69"/>
      <c r="TQR75" s="64"/>
      <c r="TQS75" s="67"/>
      <c r="TQT75" s="67"/>
      <c r="TQU75" s="68"/>
      <c r="TQV75" s="68"/>
      <c r="TQW75" s="68"/>
      <c r="TQX75" s="69"/>
      <c r="TQZ75" s="64"/>
      <c r="TRA75" s="67"/>
      <c r="TRB75" s="67"/>
      <c r="TRC75" s="68"/>
      <c r="TRD75" s="68"/>
      <c r="TRE75" s="68"/>
      <c r="TRF75" s="69"/>
      <c r="TRH75" s="64"/>
      <c r="TRI75" s="67"/>
      <c r="TRJ75" s="67"/>
      <c r="TRK75" s="68"/>
      <c r="TRL75" s="68"/>
      <c r="TRM75" s="68"/>
      <c r="TRN75" s="69"/>
      <c r="TRP75" s="64"/>
      <c r="TRQ75" s="67"/>
      <c r="TRR75" s="67"/>
      <c r="TRS75" s="68"/>
      <c r="TRT75" s="68"/>
      <c r="TRU75" s="68"/>
      <c r="TRV75" s="69"/>
      <c r="TRX75" s="64"/>
      <c r="TRY75" s="67"/>
      <c r="TRZ75" s="67"/>
      <c r="TSA75" s="68"/>
      <c r="TSB75" s="68"/>
      <c r="TSC75" s="68"/>
      <c r="TSD75" s="69"/>
      <c r="TSF75" s="64"/>
      <c r="TSG75" s="67"/>
      <c r="TSH75" s="67"/>
      <c r="TSI75" s="68"/>
      <c r="TSJ75" s="68"/>
      <c r="TSK75" s="68"/>
      <c r="TSL75" s="69"/>
      <c r="TSN75" s="64"/>
      <c r="TSO75" s="67"/>
      <c r="TSP75" s="67"/>
      <c r="TSQ75" s="68"/>
      <c r="TSR75" s="68"/>
      <c r="TSS75" s="68"/>
      <c r="TST75" s="69"/>
      <c r="TSV75" s="64"/>
      <c r="TSW75" s="67"/>
      <c r="TSX75" s="67"/>
      <c r="TSY75" s="68"/>
      <c r="TSZ75" s="68"/>
      <c r="TTA75" s="68"/>
      <c r="TTB75" s="69"/>
      <c r="TTD75" s="64"/>
      <c r="TTE75" s="67"/>
      <c r="TTF75" s="67"/>
      <c r="TTG75" s="68"/>
      <c r="TTH75" s="68"/>
      <c r="TTI75" s="68"/>
      <c r="TTJ75" s="69"/>
      <c r="TTL75" s="64"/>
      <c r="TTM75" s="67"/>
      <c r="TTN75" s="67"/>
      <c r="TTO75" s="68"/>
      <c r="TTP75" s="68"/>
      <c r="TTQ75" s="68"/>
      <c r="TTR75" s="69"/>
      <c r="TTT75" s="64"/>
      <c r="TTU75" s="67"/>
      <c r="TTV75" s="67"/>
      <c r="TTW75" s="68"/>
      <c r="TTX75" s="68"/>
      <c r="TTY75" s="68"/>
      <c r="TTZ75" s="69"/>
      <c r="TUB75" s="64"/>
      <c r="TUC75" s="67"/>
      <c r="TUD75" s="67"/>
      <c r="TUE75" s="68"/>
      <c r="TUF75" s="68"/>
      <c r="TUG75" s="68"/>
      <c r="TUH75" s="69"/>
      <c r="TUJ75" s="64"/>
      <c r="TUK75" s="67"/>
      <c r="TUL75" s="67"/>
      <c r="TUM75" s="68"/>
      <c r="TUN75" s="68"/>
      <c r="TUO75" s="68"/>
      <c r="TUP75" s="69"/>
      <c r="TUR75" s="64"/>
      <c r="TUS75" s="67"/>
      <c r="TUT75" s="67"/>
      <c r="TUU75" s="68"/>
      <c r="TUV75" s="68"/>
      <c r="TUW75" s="68"/>
      <c r="TUX75" s="69"/>
      <c r="TUZ75" s="64"/>
      <c r="TVA75" s="67"/>
      <c r="TVB75" s="67"/>
      <c r="TVC75" s="68"/>
      <c r="TVD75" s="68"/>
      <c r="TVE75" s="68"/>
      <c r="TVF75" s="69"/>
      <c r="TVH75" s="64"/>
      <c r="TVI75" s="67"/>
      <c r="TVJ75" s="67"/>
      <c r="TVK75" s="68"/>
      <c r="TVL75" s="68"/>
      <c r="TVM75" s="68"/>
      <c r="TVN75" s="69"/>
      <c r="TVP75" s="64"/>
      <c r="TVQ75" s="67"/>
      <c r="TVR75" s="67"/>
      <c r="TVS75" s="68"/>
      <c r="TVT75" s="68"/>
      <c r="TVU75" s="68"/>
      <c r="TVV75" s="69"/>
      <c r="TVX75" s="64"/>
      <c r="TVY75" s="67"/>
      <c r="TVZ75" s="67"/>
      <c r="TWA75" s="68"/>
      <c r="TWB75" s="68"/>
      <c r="TWC75" s="68"/>
      <c r="TWD75" s="69"/>
      <c r="TWF75" s="64"/>
      <c r="TWG75" s="67"/>
      <c r="TWH75" s="67"/>
      <c r="TWI75" s="68"/>
      <c r="TWJ75" s="68"/>
      <c r="TWK75" s="68"/>
      <c r="TWL75" s="69"/>
      <c r="TWN75" s="64"/>
      <c r="TWO75" s="67"/>
      <c r="TWP75" s="67"/>
      <c r="TWQ75" s="68"/>
      <c r="TWR75" s="68"/>
      <c r="TWS75" s="68"/>
      <c r="TWT75" s="69"/>
      <c r="TWV75" s="64"/>
      <c r="TWW75" s="67"/>
      <c r="TWX75" s="67"/>
      <c r="TWY75" s="68"/>
      <c r="TWZ75" s="68"/>
      <c r="TXA75" s="68"/>
      <c r="TXB75" s="69"/>
      <c r="TXD75" s="64"/>
      <c r="TXE75" s="67"/>
      <c r="TXF75" s="67"/>
      <c r="TXG75" s="68"/>
      <c r="TXH75" s="68"/>
      <c r="TXI75" s="68"/>
      <c r="TXJ75" s="69"/>
      <c r="TXL75" s="64"/>
      <c r="TXM75" s="67"/>
      <c r="TXN75" s="67"/>
      <c r="TXO75" s="68"/>
      <c r="TXP75" s="68"/>
      <c r="TXQ75" s="68"/>
      <c r="TXR75" s="69"/>
      <c r="TXT75" s="64"/>
      <c r="TXU75" s="67"/>
      <c r="TXV75" s="67"/>
      <c r="TXW75" s="68"/>
      <c r="TXX75" s="68"/>
      <c r="TXY75" s="68"/>
      <c r="TXZ75" s="69"/>
      <c r="TYB75" s="64"/>
      <c r="TYC75" s="67"/>
      <c r="TYD75" s="67"/>
      <c r="TYE75" s="68"/>
      <c r="TYF75" s="68"/>
      <c r="TYG75" s="68"/>
      <c r="TYH75" s="69"/>
      <c r="TYJ75" s="64"/>
      <c r="TYK75" s="67"/>
      <c r="TYL75" s="67"/>
      <c r="TYM75" s="68"/>
      <c r="TYN75" s="68"/>
      <c r="TYO75" s="68"/>
      <c r="TYP75" s="69"/>
      <c r="TYR75" s="64"/>
      <c r="TYS75" s="67"/>
      <c r="TYT75" s="67"/>
      <c r="TYU75" s="68"/>
      <c r="TYV75" s="68"/>
      <c r="TYW75" s="68"/>
      <c r="TYX75" s="69"/>
      <c r="TYZ75" s="64"/>
      <c r="TZA75" s="67"/>
      <c r="TZB75" s="67"/>
      <c r="TZC75" s="68"/>
      <c r="TZD75" s="68"/>
      <c r="TZE75" s="68"/>
      <c r="TZF75" s="69"/>
      <c r="TZH75" s="64"/>
      <c r="TZI75" s="67"/>
      <c r="TZJ75" s="67"/>
      <c r="TZK75" s="68"/>
      <c r="TZL75" s="68"/>
      <c r="TZM75" s="68"/>
      <c r="TZN75" s="69"/>
      <c r="TZP75" s="64"/>
      <c r="TZQ75" s="67"/>
      <c r="TZR75" s="67"/>
      <c r="TZS75" s="68"/>
      <c r="TZT75" s="68"/>
      <c r="TZU75" s="68"/>
      <c r="TZV75" s="69"/>
      <c r="TZX75" s="64"/>
      <c r="TZY75" s="67"/>
      <c r="TZZ75" s="67"/>
      <c r="UAA75" s="68"/>
      <c r="UAB75" s="68"/>
      <c r="UAC75" s="68"/>
      <c r="UAD75" s="69"/>
      <c r="UAF75" s="64"/>
      <c r="UAG75" s="67"/>
      <c r="UAH75" s="67"/>
      <c r="UAI75" s="68"/>
      <c r="UAJ75" s="68"/>
      <c r="UAK75" s="68"/>
      <c r="UAL75" s="69"/>
      <c r="UAN75" s="64"/>
      <c r="UAO75" s="67"/>
      <c r="UAP75" s="67"/>
      <c r="UAQ75" s="68"/>
      <c r="UAR75" s="68"/>
      <c r="UAS75" s="68"/>
      <c r="UAT75" s="69"/>
      <c r="UAV75" s="64"/>
      <c r="UAW75" s="67"/>
      <c r="UAX75" s="67"/>
      <c r="UAY75" s="68"/>
      <c r="UAZ75" s="68"/>
      <c r="UBA75" s="68"/>
      <c r="UBB75" s="69"/>
      <c r="UBD75" s="64"/>
      <c r="UBE75" s="67"/>
      <c r="UBF75" s="67"/>
      <c r="UBG75" s="68"/>
      <c r="UBH75" s="68"/>
      <c r="UBI75" s="68"/>
      <c r="UBJ75" s="69"/>
      <c r="UBL75" s="64"/>
      <c r="UBM75" s="67"/>
      <c r="UBN75" s="67"/>
      <c r="UBO75" s="68"/>
      <c r="UBP75" s="68"/>
      <c r="UBQ75" s="68"/>
      <c r="UBR75" s="69"/>
      <c r="UBT75" s="64"/>
      <c r="UBU75" s="67"/>
      <c r="UBV75" s="67"/>
      <c r="UBW75" s="68"/>
      <c r="UBX75" s="68"/>
      <c r="UBY75" s="68"/>
      <c r="UBZ75" s="69"/>
      <c r="UCB75" s="64"/>
      <c r="UCC75" s="67"/>
      <c r="UCD75" s="67"/>
      <c r="UCE75" s="68"/>
      <c r="UCF75" s="68"/>
      <c r="UCG75" s="68"/>
      <c r="UCH75" s="69"/>
      <c r="UCJ75" s="64"/>
      <c r="UCK75" s="67"/>
      <c r="UCL75" s="67"/>
      <c r="UCM75" s="68"/>
      <c r="UCN75" s="68"/>
      <c r="UCO75" s="68"/>
      <c r="UCP75" s="69"/>
      <c r="UCR75" s="64"/>
      <c r="UCS75" s="67"/>
      <c r="UCT75" s="67"/>
      <c r="UCU75" s="68"/>
      <c r="UCV75" s="68"/>
      <c r="UCW75" s="68"/>
      <c r="UCX75" s="69"/>
      <c r="UCZ75" s="64"/>
      <c r="UDA75" s="67"/>
      <c r="UDB75" s="67"/>
      <c r="UDC75" s="68"/>
      <c r="UDD75" s="68"/>
      <c r="UDE75" s="68"/>
      <c r="UDF75" s="69"/>
      <c r="UDH75" s="64"/>
      <c r="UDI75" s="67"/>
      <c r="UDJ75" s="67"/>
      <c r="UDK75" s="68"/>
      <c r="UDL75" s="68"/>
      <c r="UDM75" s="68"/>
      <c r="UDN75" s="69"/>
      <c r="UDP75" s="64"/>
      <c r="UDQ75" s="67"/>
      <c r="UDR75" s="67"/>
      <c r="UDS75" s="68"/>
      <c r="UDT75" s="68"/>
      <c r="UDU75" s="68"/>
      <c r="UDV75" s="69"/>
      <c r="UDX75" s="64"/>
      <c r="UDY75" s="67"/>
      <c r="UDZ75" s="67"/>
      <c r="UEA75" s="68"/>
      <c r="UEB75" s="68"/>
      <c r="UEC75" s="68"/>
      <c r="UED75" s="69"/>
      <c r="UEF75" s="64"/>
      <c r="UEG75" s="67"/>
      <c r="UEH75" s="67"/>
      <c r="UEI75" s="68"/>
      <c r="UEJ75" s="68"/>
      <c r="UEK75" s="68"/>
      <c r="UEL75" s="69"/>
      <c r="UEN75" s="64"/>
      <c r="UEO75" s="67"/>
      <c r="UEP75" s="67"/>
      <c r="UEQ75" s="68"/>
      <c r="UER75" s="68"/>
      <c r="UES75" s="68"/>
      <c r="UET75" s="69"/>
      <c r="UEV75" s="64"/>
      <c r="UEW75" s="67"/>
      <c r="UEX75" s="67"/>
      <c r="UEY75" s="68"/>
      <c r="UEZ75" s="68"/>
      <c r="UFA75" s="68"/>
      <c r="UFB75" s="69"/>
      <c r="UFD75" s="64"/>
      <c r="UFE75" s="67"/>
      <c r="UFF75" s="67"/>
      <c r="UFG75" s="68"/>
      <c r="UFH75" s="68"/>
      <c r="UFI75" s="68"/>
      <c r="UFJ75" s="69"/>
      <c r="UFL75" s="64"/>
      <c r="UFM75" s="67"/>
      <c r="UFN75" s="67"/>
      <c r="UFO75" s="68"/>
      <c r="UFP75" s="68"/>
      <c r="UFQ75" s="68"/>
      <c r="UFR75" s="69"/>
      <c r="UFT75" s="64"/>
      <c r="UFU75" s="67"/>
      <c r="UFV75" s="67"/>
      <c r="UFW75" s="68"/>
      <c r="UFX75" s="68"/>
      <c r="UFY75" s="68"/>
      <c r="UFZ75" s="69"/>
      <c r="UGB75" s="64"/>
      <c r="UGC75" s="67"/>
      <c r="UGD75" s="67"/>
      <c r="UGE75" s="68"/>
      <c r="UGF75" s="68"/>
      <c r="UGG75" s="68"/>
      <c r="UGH75" s="69"/>
      <c r="UGJ75" s="64"/>
      <c r="UGK75" s="67"/>
      <c r="UGL75" s="67"/>
      <c r="UGM75" s="68"/>
      <c r="UGN75" s="68"/>
      <c r="UGO75" s="68"/>
      <c r="UGP75" s="69"/>
      <c r="UGR75" s="64"/>
      <c r="UGS75" s="67"/>
      <c r="UGT75" s="67"/>
      <c r="UGU75" s="68"/>
      <c r="UGV75" s="68"/>
      <c r="UGW75" s="68"/>
      <c r="UGX75" s="69"/>
      <c r="UGZ75" s="64"/>
      <c r="UHA75" s="67"/>
      <c r="UHB75" s="67"/>
      <c r="UHC75" s="68"/>
      <c r="UHD75" s="68"/>
      <c r="UHE75" s="68"/>
      <c r="UHF75" s="69"/>
      <c r="UHH75" s="64"/>
      <c r="UHI75" s="67"/>
      <c r="UHJ75" s="67"/>
      <c r="UHK75" s="68"/>
      <c r="UHL75" s="68"/>
      <c r="UHM75" s="68"/>
      <c r="UHN75" s="69"/>
      <c r="UHP75" s="64"/>
      <c r="UHQ75" s="67"/>
      <c r="UHR75" s="67"/>
      <c r="UHS75" s="68"/>
      <c r="UHT75" s="68"/>
      <c r="UHU75" s="68"/>
      <c r="UHV75" s="69"/>
      <c r="UHX75" s="64"/>
      <c r="UHY75" s="67"/>
      <c r="UHZ75" s="67"/>
      <c r="UIA75" s="68"/>
      <c r="UIB75" s="68"/>
      <c r="UIC75" s="68"/>
      <c r="UID75" s="69"/>
      <c r="UIF75" s="64"/>
      <c r="UIG75" s="67"/>
      <c r="UIH75" s="67"/>
      <c r="UII75" s="68"/>
      <c r="UIJ75" s="68"/>
      <c r="UIK75" s="68"/>
      <c r="UIL75" s="69"/>
      <c r="UIN75" s="64"/>
      <c r="UIO75" s="67"/>
      <c r="UIP75" s="67"/>
      <c r="UIQ75" s="68"/>
      <c r="UIR75" s="68"/>
      <c r="UIS75" s="68"/>
      <c r="UIT75" s="69"/>
      <c r="UIV75" s="64"/>
      <c r="UIW75" s="67"/>
      <c r="UIX75" s="67"/>
      <c r="UIY75" s="68"/>
      <c r="UIZ75" s="68"/>
      <c r="UJA75" s="68"/>
      <c r="UJB75" s="69"/>
      <c r="UJD75" s="64"/>
      <c r="UJE75" s="67"/>
      <c r="UJF75" s="67"/>
      <c r="UJG75" s="68"/>
      <c r="UJH75" s="68"/>
      <c r="UJI75" s="68"/>
      <c r="UJJ75" s="69"/>
      <c r="UJL75" s="64"/>
      <c r="UJM75" s="67"/>
      <c r="UJN75" s="67"/>
      <c r="UJO75" s="68"/>
      <c r="UJP75" s="68"/>
      <c r="UJQ75" s="68"/>
      <c r="UJR75" s="69"/>
      <c r="UJT75" s="64"/>
      <c r="UJU75" s="67"/>
      <c r="UJV75" s="67"/>
      <c r="UJW75" s="68"/>
      <c r="UJX75" s="68"/>
      <c r="UJY75" s="68"/>
      <c r="UJZ75" s="69"/>
      <c r="UKB75" s="64"/>
      <c r="UKC75" s="67"/>
      <c r="UKD75" s="67"/>
      <c r="UKE75" s="68"/>
      <c r="UKF75" s="68"/>
      <c r="UKG75" s="68"/>
      <c r="UKH75" s="69"/>
      <c r="UKJ75" s="64"/>
      <c r="UKK75" s="67"/>
      <c r="UKL75" s="67"/>
      <c r="UKM75" s="68"/>
      <c r="UKN75" s="68"/>
      <c r="UKO75" s="68"/>
      <c r="UKP75" s="69"/>
      <c r="UKR75" s="64"/>
      <c r="UKS75" s="67"/>
      <c r="UKT75" s="67"/>
      <c r="UKU75" s="68"/>
      <c r="UKV75" s="68"/>
      <c r="UKW75" s="68"/>
      <c r="UKX75" s="69"/>
      <c r="UKZ75" s="64"/>
      <c r="ULA75" s="67"/>
      <c r="ULB75" s="67"/>
      <c r="ULC75" s="68"/>
      <c r="ULD75" s="68"/>
      <c r="ULE75" s="68"/>
      <c r="ULF75" s="69"/>
      <c r="ULH75" s="64"/>
      <c r="ULI75" s="67"/>
      <c r="ULJ75" s="67"/>
      <c r="ULK75" s="68"/>
      <c r="ULL75" s="68"/>
      <c r="ULM75" s="68"/>
      <c r="ULN75" s="69"/>
      <c r="ULP75" s="64"/>
      <c r="ULQ75" s="67"/>
      <c r="ULR75" s="67"/>
      <c r="ULS75" s="68"/>
      <c r="ULT75" s="68"/>
      <c r="ULU75" s="68"/>
      <c r="ULV75" s="69"/>
      <c r="ULX75" s="64"/>
      <c r="ULY75" s="67"/>
      <c r="ULZ75" s="67"/>
      <c r="UMA75" s="68"/>
      <c r="UMB75" s="68"/>
      <c r="UMC75" s="68"/>
      <c r="UMD75" s="69"/>
      <c r="UMF75" s="64"/>
      <c r="UMG75" s="67"/>
      <c r="UMH75" s="67"/>
      <c r="UMI75" s="68"/>
      <c r="UMJ75" s="68"/>
      <c r="UMK75" s="68"/>
      <c r="UML75" s="69"/>
      <c r="UMN75" s="64"/>
      <c r="UMO75" s="67"/>
      <c r="UMP75" s="67"/>
      <c r="UMQ75" s="68"/>
      <c r="UMR75" s="68"/>
      <c r="UMS75" s="68"/>
      <c r="UMT75" s="69"/>
      <c r="UMV75" s="64"/>
      <c r="UMW75" s="67"/>
      <c r="UMX75" s="67"/>
      <c r="UMY75" s="68"/>
      <c r="UMZ75" s="68"/>
      <c r="UNA75" s="68"/>
      <c r="UNB75" s="69"/>
      <c r="UND75" s="64"/>
      <c r="UNE75" s="67"/>
      <c r="UNF75" s="67"/>
      <c r="UNG75" s="68"/>
      <c r="UNH75" s="68"/>
      <c r="UNI75" s="68"/>
      <c r="UNJ75" s="69"/>
      <c r="UNL75" s="64"/>
      <c r="UNM75" s="67"/>
      <c r="UNN75" s="67"/>
      <c r="UNO75" s="68"/>
      <c r="UNP75" s="68"/>
      <c r="UNQ75" s="68"/>
      <c r="UNR75" s="69"/>
      <c r="UNT75" s="64"/>
      <c r="UNU75" s="67"/>
      <c r="UNV75" s="67"/>
      <c r="UNW75" s="68"/>
      <c r="UNX75" s="68"/>
      <c r="UNY75" s="68"/>
      <c r="UNZ75" s="69"/>
      <c r="UOB75" s="64"/>
      <c r="UOC75" s="67"/>
      <c r="UOD75" s="67"/>
      <c r="UOE75" s="68"/>
      <c r="UOF75" s="68"/>
      <c r="UOG75" s="68"/>
      <c r="UOH75" s="69"/>
      <c r="UOJ75" s="64"/>
      <c r="UOK75" s="67"/>
      <c r="UOL75" s="67"/>
      <c r="UOM75" s="68"/>
      <c r="UON75" s="68"/>
      <c r="UOO75" s="68"/>
      <c r="UOP75" s="69"/>
      <c r="UOR75" s="64"/>
      <c r="UOS75" s="67"/>
      <c r="UOT75" s="67"/>
      <c r="UOU75" s="68"/>
      <c r="UOV75" s="68"/>
      <c r="UOW75" s="68"/>
      <c r="UOX75" s="69"/>
      <c r="UOZ75" s="64"/>
      <c r="UPA75" s="67"/>
      <c r="UPB75" s="67"/>
      <c r="UPC75" s="68"/>
      <c r="UPD75" s="68"/>
      <c r="UPE75" s="68"/>
      <c r="UPF75" s="69"/>
      <c r="UPH75" s="64"/>
      <c r="UPI75" s="67"/>
      <c r="UPJ75" s="67"/>
      <c r="UPK75" s="68"/>
      <c r="UPL75" s="68"/>
      <c r="UPM75" s="68"/>
      <c r="UPN75" s="69"/>
      <c r="UPP75" s="64"/>
      <c r="UPQ75" s="67"/>
      <c r="UPR75" s="67"/>
      <c r="UPS75" s="68"/>
      <c r="UPT75" s="68"/>
      <c r="UPU75" s="68"/>
      <c r="UPV75" s="69"/>
      <c r="UPX75" s="64"/>
      <c r="UPY75" s="67"/>
      <c r="UPZ75" s="67"/>
      <c r="UQA75" s="68"/>
      <c r="UQB75" s="68"/>
      <c r="UQC75" s="68"/>
      <c r="UQD75" s="69"/>
      <c r="UQF75" s="64"/>
      <c r="UQG75" s="67"/>
      <c r="UQH75" s="67"/>
      <c r="UQI75" s="68"/>
      <c r="UQJ75" s="68"/>
      <c r="UQK75" s="68"/>
      <c r="UQL75" s="69"/>
      <c r="UQN75" s="64"/>
      <c r="UQO75" s="67"/>
      <c r="UQP75" s="67"/>
      <c r="UQQ75" s="68"/>
      <c r="UQR75" s="68"/>
      <c r="UQS75" s="68"/>
      <c r="UQT75" s="69"/>
      <c r="UQV75" s="64"/>
      <c r="UQW75" s="67"/>
      <c r="UQX75" s="67"/>
      <c r="UQY75" s="68"/>
      <c r="UQZ75" s="68"/>
      <c r="URA75" s="68"/>
      <c r="URB75" s="69"/>
      <c r="URD75" s="64"/>
      <c r="URE75" s="67"/>
      <c r="URF75" s="67"/>
      <c r="URG75" s="68"/>
      <c r="URH75" s="68"/>
      <c r="URI75" s="68"/>
      <c r="URJ75" s="69"/>
      <c r="URL75" s="64"/>
      <c r="URM75" s="67"/>
      <c r="URN75" s="67"/>
      <c r="URO75" s="68"/>
      <c r="URP75" s="68"/>
      <c r="URQ75" s="68"/>
      <c r="URR75" s="69"/>
      <c r="URT75" s="64"/>
      <c r="URU75" s="67"/>
      <c r="URV75" s="67"/>
      <c r="URW75" s="68"/>
      <c r="URX75" s="68"/>
      <c r="URY75" s="68"/>
      <c r="URZ75" s="69"/>
      <c r="USB75" s="64"/>
      <c r="USC75" s="67"/>
      <c r="USD75" s="67"/>
      <c r="USE75" s="68"/>
      <c r="USF75" s="68"/>
      <c r="USG75" s="68"/>
      <c r="USH75" s="69"/>
      <c r="USJ75" s="64"/>
      <c r="USK75" s="67"/>
      <c r="USL75" s="67"/>
      <c r="USM75" s="68"/>
      <c r="USN75" s="68"/>
      <c r="USO75" s="68"/>
      <c r="USP75" s="69"/>
      <c r="USR75" s="64"/>
      <c r="USS75" s="67"/>
      <c r="UST75" s="67"/>
      <c r="USU75" s="68"/>
      <c r="USV75" s="68"/>
      <c r="USW75" s="68"/>
      <c r="USX75" s="69"/>
      <c r="USZ75" s="64"/>
      <c r="UTA75" s="67"/>
      <c r="UTB75" s="67"/>
      <c r="UTC75" s="68"/>
      <c r="UTD75" s="68"/>
      <c r="UTE75" s="68"/>
      <c r="UTF75" s="69"/>
      <c r="UTH75" s="64"/>
      <c r="UTI75" s="67"/>
      <c r="UTJ75" s="67"/>
      <c r="UTK75" s="68"/>
      <c r="UTL75" s="68"/>
      <c r="UTM75" s="68"/>
      <c r="UTN75" s="69"/>
      <c r="UTP75" s="64"/>
      <c r="UTQ75" s="67"/>
      <c r="UTR75" s="67"/>
      <c r="UTS75" s="68"/>
      <c r="UTT75" s="68"/>
      <c r="UTU75" s="68"/>
      <c r="UTV75" s="69"/>
      <c r="UTX75" s="64"/>
      <c r="UTY75" s="67"/>
      <c r="UTZ75" s="67"/>
      <c r="UUA75" s="68"/>
      <c r="UUB75" s="68"/>
      <c r="UUC75" s="68"/>
      <c r="UUD75" s="69"/>
      <c r="UUF75" s="64"/>
      <c r="UUG75" s="67"/>
      <c r="UUH75" s="67"/>
      <c r="UUI75" s="68"/>
      <c r="UUJ75" s="68"/>
      <c r="UUK75" s="68"/>
      <c r="UUL75" s="69"/>
      <c r="UUN75" s="64"/>
      <c r="UUO75" s="67"/>
      <c r="UUP75" s="67"/>
      <c r="UUQ75" s="68"/>
      <c r="UUR75" s="68"/>
      <c r="UUS75" s="68"/>
      <c r="UUT75" s="69"/>
      <c r="UUV75" s="64"/>
      <c r="UUW75" s="67"/>
      <c r="UUX75" s="67"/>
      <c r="UUY75" s="68"/>
      <c r="UUZ75" s="68"/>
      <c r="UVA75" s="68"/>
      <c r="UVB75" s="69"/>
      <c r="UVD75" s="64"/>
      <c r="UVE75" s="67"/>
      <c r="UVF75" s="67"/>
      <c r="UVG75" s="68"/>
      <c r="UVH75" s="68"/>
      <c r="UVI75" s="68"/>
      <c r="UVJ75" s="69"/>
      <c r="UVL75" s="64"/>
      <c r="UVM75" s="67"/>
      <c r="UVN75" s="67"/>
      <c r="UVO75" s="68"/>
      <c r="UVP75" s="68"/>
      <c r="UVQ75" s="68"/>
      <c r="UVR75" s="69"/>
      <c r="UVT75" s="64"/>
      <c r="UVU75" s="67"/>
      <c r="UVV75" s="67"/>
      <c r="UVW75" s="68"/>
      <c r="UVX75" s="68"/>
      <c r="UVY75" s="68"/>
      <c r="UVZ75" s="69"/>
      <c r="UWB75" s="64"/>
      <c r="UWC75" s="67"/>
      <c r="UWD75" s="67"/>
      <c r="UWE75" s="68"/>
      <c r="UWF75" s="68"/>
      <c r="UWG75" s="68"/>
      <c r="UWH75" s="69"/>
      <c r="UWJ75" s="64"/>
      <c r="UWK75" s="67"/>
      <c r="UWL75" s="67"/>
      <c r="UWM75" s="68"/>
      <c r="UWN75" s="68"/>
      <c r="UWO75" s="68"/>
      <c r="UWP75" s="69"/>
      <c r="UWR75" s="64"/>
      <c r="UWS75" s="67"/>
      <c r="UWT75" s="67"/>
      <c r="UWU75" s="68"/>
      <c r="UWV75" s="68"/>
      <c r="UWW75" s="68"/>
      <c r="UWX75" s="69"/>
      <c r="UWZ75" s="64"/>
      <c r="UXA75" s="67"/>
      <c r="UXB75" s="67"/>
      <c r="UXC75" s="68"/>
      <c r="UXD75" s="68"/>
      <c r="UXE75" s="68"/>
      <c r="UXF75" s="69"/>
      <c r="UXH75" s="64"/>
      <c r="UXI75" s="67"/>
      <c r="UXJ75" s="67"/>
      <c r="UXK75" s="68"/>
      <c r="UXL75" s="68"/>
      <c r="UXM75" s="68"/>
      <c r="UXN75" s="69"/>
      <c r="UXP75" s="64"/>
      <c r="UXQ75" s="67"/>
      <c r="UXR75" s="67"/>
      <c r="UXS75" s="68"/>
      <c r="UXT75" s="68"/>
      <c r="UXU75" s="68"/>
      <c r="UXV75" s="69"/>
      <c r="UXX75" s="64"/>
      <c r="UXY75" s="67"/>
      <c r="UXZ75" s="67"/>
      <c r="UYA75" s="68"/>
      <c r="UYB75" s="68"/>
      <c r="UYC75" s="68"/>
      <c r="UYD75" s="69"/>
      <c r="UYF75" s="64"/>
      <c r="UYG75" s="67"/>
      <c r="UYH75" s="67"/>
      <c r="UYI75" s="68"/>
      <c r="UYJ75" s="68"/>
      <c r="UYK75" s="68"/>
      <c r="UYL75" s="69"/>
      <c r="UYN75" s="64"/>
      <c r="UYO75" s="67"/>
      <c r="UYP75" s="67"/>
      <c r="UYQ75" s="68"/>
      <c r="UYR75" s="68"/>
      <c r="UYS75" s="68"/>
      <c r="UYT75" s="69"/>
      <c r="UYV75" s="64"/>
      <c r="UYW75" s="67"/>
      <c r="UYX75" s="67"/>
      <c r="UYY75" s="68"/>
      <c r="UYZ75" s="68"/>
      <c r="UZA75" s="68"/>
      <c r="UZB75" s="69"/>
      <c r="UZD75" s="64"/>
      <c r="UZE75" s="67"/>
      <c r="UZF75" s="67"/>
      <c r="UZG75" s="68"/>
      <c r="UZH75" s="68"/>
      <c r="UZI75" s="68"/>
      <c r="UZJ75" s="69"/>
      <c r="UZL75" s="64"/>
      <c r="UZM75" s="67"/>
      <c r="UZN75" s="67"/>
      <c r="UZO75" s="68"/>
      <c r="UZP75" s="68"/>
      <c r="UZQ75" s="68"/>
      <c r="UZR75" s="69"/>
      <c r="UZT75" s="64"/>
      <c r="UZU75" s="67"/>
      <c r="UZV75" s="67"/>
      <c r="UZW75" s="68"/>
      <c r="UZX75" s="68"/>
      <c r="UZY75" s="68"/>
      <c r="UZZ75" s="69"/>
      <c r="VAB75" s="64"/>
      <c r="VAC75" s="67"/>
      <c r="VAD75" s="67"/>
      <c r="VAE75" s="68"/>
      <c r="VAF75" s="68"/>
      <c r="VAG75" s="68"/>
      <c r="VAH75" s="69"/>
      <c r="VAJ75" s="64"/>
      <c r="VAK75" s="67"/>
      <c r="VAL75" s="67"/>
      <c r="VAM75" s="68"/>
      <c r="VAN75" s="68"/>
      <c r="VAO75" s="68"/>
      <c r="VAP75" s="69"/>
      <c r="VAR75" s="64"/>
      <c r="VAS75" s="67"/>
      <c r="VAT75" s="67"/>
      <c r="VAU75" s="68"/>
      <c r="VAV75" s="68"/>
      <c r="VAW75" s="68"/>
      <c r="VAX75" s="69"/>
      <c r="VAZ75" s="64"/>
      <c r="VBA75" s="67"/>
      <c r="VBB75" s="67"/>
      <c r="VBC75" s="68"/>
      <c r="VBD75" s="68"/>
      <c r="VBE75" s="68"/>
      <c r="VBF75" s="69"/>
      <c r="VBH75" s="64"/>
      <c r="VBI75" s="67"/>
      <c r="VBJ75" s="67"/>
      <c r="VBK75" s="68"/>
      <c r="VBL75" s="68"/>
      <c r="VBM75" s="68"/>
      <c r="VBN75" s="69"/>
      <c r="VBP75" s="64"/>
      <c r="VBQ75" s="67"/>
      <c r="VBR75" s="67"/>
      <c r="VBS75" s="68"/>
      <c r="VBT75" s="68"/>
      <c r="VBU75" s="68"/>
      <c r="VBV75" s="69"/>
      <c r="VBX75" s="64"/>
      <c r="VBY75" s="67"/>
      <c r="VBZ75" s="67"/>
      <c r="VCA75" s="68"/>
      <c r="VCB75" s="68"/>
      <c r="VCC75" s="68"/>
      <c r="VCD75" s="69"/>
      <c r="VCF75" s="64"/>
      <c r="VCG75" s="67"/>
      <c r="VCH75" s="67"/>
      <c r="VCI75" s="68"/>
      <c r="VCJ75" s="68"/>
      <c r="VCK75" s="68"/>
      <c r="VCL75" s="69"/>
      <c r="VCN75" s="64"/>
      <c r="VCO75" s="67"/>
      <c r="VCP75" s="67"/>
      <c r="VCQ75" s="68"/>
      <c r="VCR75" s="68"/>
      <c r="VCS75" s="68"/>
      <c r="VCT75" s="69"/>
      <c r="VCV75" s="64"/>
      <c r="VCW75" s="67"/>
      <c r="VCX75" s="67"/>
      <c r="VCY75" s="68"/>
      <c r="VCZ75" s="68"/>
      <c r="VDA75" s="68"/>
      <c r="VDB75" s="69"/>
      <c r="VDD75" s="64"/>
      <c r="VDE75" s="67"/>
      <c r="VDF75" s="67"/>
      <c r="VDG75" s="68"/>
      <c r="VDH75" s="68"/>
      <c r="VDI75" s="68"/>
      <c r="VDJ75" s="69"/>
      <c r="VDL75" s="64"/>
      <c r="VDM75" s="67"/>
      <c r="VDN75" s="67"/>
      <c r="VDO75" s="68"/>
      <c r="VDP75" s="68"/>
      <c r="VDQ75" s="68"/>
      <c r="VDR75" s="69"/>
      <c r="VDT75" s="64"/>
      <c r="VDU75" s="67"/>
      <c r="VDV75" s="67"/>
      <c r="VDW75" s="68"/>
      <c r="VDX75" s="68"/>
      <c r="VDY75" s="68"/>
      <c r="VDZ75" s="69"/>
      <c r="VEB75" s="64"/>
      <c r="VEC75" s="67"/>
      <c r="VED75" s="67"/>
      <c r="VEE75" s="68"/>
      <c r="VEF75" s="68"/>
      <c r="VEG75" s="68"/>
      <c r="VEH75" s="69"/>
      <c r="VEJ75" s="64"/>
      <c r="VEK75" s="67"/>
      <c r="VEL75" s="67"/>
      <c r="VEM75" s="68"/>
      <c r="VEN75" s="68"/>
      <c r="VEO75" s="68"/>
      <c r="VEP75" s="69"/>
      <c r="VER75" s="64"/>
      <c r="VES75" s="67"/>
      <c r="VET75" s="67"/>
      <c r="VEU75" s="68"/>
      <c r="VEV75" s="68"/>
      <c r="VEW75" s="68"/>
      <c r="VEX75" s="69"/>
      <c r="VEZ75" s="64"/>
      <c r="VFA75" s="67"/>
      <c r="VFB75" s="67"/>
      <c r="VFC75" s="68"/>
      <c r="VFD75" s="68"/>
      <c r="VFE75" s="68"/>
      <c r="VFF75" s="69"/>
      <c r="VFH75" s="64"/>
      <c r="VFI75" s="67"/>
      <c r="VFJ75" s="67"/>
      <c r="VFK75" s="68"/>
      <c r="VFL75" s="68"/>
      <c r="VFM75" s="68"/>
      <c r="VFN75" s="69"/>
      <c r="VFP75" s="64"/>
      <c r="VFQ75" s="67"/>
      <c r="VFR75" s="67"/>
      <c r="VFS75" s="68"/>
      <c r="VFT75" s="68"/>
      <c r="VFU75" s="68"/>
      <c r="VFV75" s="69"/>
      <c r="VFX75" s="64"/>
      <c r="VFY75" s="67"/>
      <c r="VFZ75" s="67"/>
      <c r="VGA75" s="68"/>
      <c r="VGB75" s="68"/>
      <c r="VGC75" s="68"/>
      <c r="VGD75" s="69"/>
      <c r="VGF75" s="64"/>
      <c r="VGG75" s="67"/>
      <c r="VGH75" s="67"/>
      <c r="VGI75" s="68"/>
      <c r="VGJ75" s="68"/>
      <c r="VGK75" s="68"/>
      <c r="VGL75" s="69"/>
      <c r="VGN75" s="64"/>
      <c r="VGO75" s="67"/>
      <c r="VGP75" s="67"/>
      <c r="VGQ75" s="68"/>
      <c r="VGR75" s="68"/>
      <c r="VGS75" s="68"/>
      <c r="VGT75" s="69"/>
      <c r="VGV75" s="64"/>
      <c r="VGW75" s="67"/>
      <c r="VGX75" s="67"/>
      <c r="VGY75" s="68"/>
      <c r="VGZ75" s="68"/>
      <c r="VHA75" s="68"/>
      <c r="VHB75" s="69"/>
      <c r="VHD75" s="64"/>
      <c r="VHE75" s="67"/>
      <c r="VHF75" s="67"/>
      <c r="VHG75" s="68"/>
      <c r="VHH75" s="68"/>
      <c r="VHI75" s="68"/>
      <c r="VHJ75" s="69"/>
      <c r="VHL75" s="64"/>
      <c r="VHM75" s="67"/>
      <c r="VHN75" s="67"/>
      <c r="VHO75" s="68"/>
      <c r="VHP75" s="68"/>
      <c r="VHQ75" s="68"/>
      <c r="VHR75" s="69"/>
      <c r="VHT75" s="64"/>
      <c r="VHU75" s="67"/>
      <c r="VHV75" s="67"/>
      <c r="VHW75" s="68"/>
      <c r="VHX75" s="68"/>
      <c r="VHY75" s="68"/>
      <c r="VHZ75" s="69"/>
      <c r="VIB75" s="64"/>
      <c r="VIC75" s="67"/>
      <c r="VID75" s="67"/>
      <c r="VIE75" s="68"/>
      <c r="VIF75" s="68"/>
      <c r="VIG75" s="68"/>
      <c r="VIH75" s="69"/>
      <c r="VIJ75" s="64"/>
      <c r="VIK75" s="67"/>
      <c r="VIL75" s="67"/>
      <c r="VIM75" s="68"/>
      <c r="VIN75" s="68"/>
      <c r="VIO75" s="68"/>
      <c r="VIP75" s="69"/>
      <c r="VIR75" s="64"/>
      <c r="VIS75" s="67"/>
      <c r="VIT75" s="67"/>
      <c r="VIU75" s="68"/>
      <c r="VIV75" s="68"/>
      <c r="VIW75" s="68"/>
      <c r="VIX75" s="69"/>
      <c r="VIZ75" s="64"/>
      <c r="VJA75" s="67"/>
      <c r="VJB75" s="67"/>
      <c r="VJC75" s="68"/>
      <c r="VJD75" s="68"/>
      <c r="VJE75" s="68"/>
      <c r="VJF75" s="69"/>
      <c r="VJH75" s="64"/>
      <c r="VJI75" s="67"/>
      <c r="VJJ75" s="67"/>
      <c r="VJK75" s="68"/>
      <c r="VJL75" s="68"/>
      <c r="VJM75" s="68"/>
      <c r="VJN75" s="69"/>
      <c r="VJP75" s="64"/>
      <c r="VJQ75" s="67"/>
      <c r="VJR75" s="67"/>
      <c r="VJS75" s="68"/>
      <c r="VJT75" s="68"/>
      <c r="VJU75" s="68"/>
      <c r="VJV75" s="69"/>
      <c r="VJX75" s="64"/>
      <c r="VJY75" s="67"/>
      <c r="VJZ75" s="67"/>
      <c r="VKA75" s="68"/>
      <c r="VKB75" s="68"/>
      <c r="VKC75" s="68"/>
      <c r="VKD75" s="69"/>
      <c r="VKF75" s="64"/>
      <c r="VKG75" s="67"/>
      <c r="VKH75" s="67"/>
      <c r="VKI75" s="68"/>
      <c r="VKJ75" s="68"/>
      <c r="VKK75" s="68"/>
      <c r="VKL75" s="69"/>
      <c r="VKN75" s="64"/>
      <c r="VKO75" s="67"/>
      <c r="VKP75" s="67"/>
      <c r="VKQ75" s="68"/>
      <c r="VKR75" s="68"/>
      <c r="VKS75" s="68"/>
      <c r="VKT75" s="69"/>
      <c r="VKV75" s="64"/>
      <c r="VKW75" s="67"/>
      <c r="VKX75" s="67"/>
      <c r="VKY75" s="68"/>
      <c r="VKZ75" s="68"/>
      <c r="VLA75" s="68"/>
      <c r="VLB75" s="69"/>
      <c r="VLD75" s="64"/>
      <c r="VLE75" s="67"/>
      <c r="VLF75" s="67"/>
      <c r="VLG75" s="68"/>
      <c r="VLH75" s="68"/>
      <c r="VLI75" s="68"/>
      <c r="VLJ75" s="69"/>
      <c r="VLL75" s="64"/>
      <c r="VLM75" s="67"/>
      <c r="VLN75" s="67"/>
      <c r="VLO75" s="68"/>
      <c r="VLP75" s="68"/>
      <c r="VLQ75" s="68"/>
      <c r="VLR75" s="69"/>
      <c r="VLT75" s="64"/>
      <c r="VLU75" s="67"/>
      <c r="VLV75" s="67"/>
      <c r="VLW75" s="68"/>
      <c r="VLX75" s="68"/>
      <c r="VLY75" s="68"/>
      <c r="VLZ75" s="69"/>
      <c r="VMB75" s="64"/>
      <c r="VMC75" s="67"/>
      <c r="VMD75" s="67"/>
      <c r="VME75" s="68"/>
      <c r="VMF75" s="68"/>
      <c r="VMG75" s="68"/>
      <c r="VMH75" s="69"/>
      <c r="VMJ75" s="64"/>
      <c r="VMK75" s="67"/>
      <c r="VML75" s="67"/>
      <c r="VMM75" s="68"/>
      <c r="VMN75" s="68"/>
      <c r="VMO75" s="68"/>
      <c r="VMP75" s="69"/>
      <c r="VMR75" s="64"/>
      <c r="VMS75" s="67"/>
      <c r="VMT75" s="67"/>
      <c r="VMU75" s="68"/>
      <c r="VMV75" s="68"/>
      <c r="VMW75" s="68"/>
      <c r="VMX75" s="69"/>
      <c r="VMZ75" s="64"/>
      <c r="VNA75" s="67"/>
      <c r="VNB75" s="67"/>
      <c r="VNC75" s="68"/>
      <c r="VND75" s="68"/>
      <c r="VNE75" s="68"/>
      <c r="VNF75" s="69"/>
      <c r="VNH75" s="64"/>
      <c r="VNI75" s="67"/>
      <c r="VNJ75" s="67"/>
      <c r="VNK75" s="68"/>
      <c r="VNL75" s="68"/>
      <c r="VNM75" s="68"/>
      <c r="VNN75" s="69"/>
      <c r="VNP75" s="64"/>
      <c r="VNQ75" s="67"/>
      <c r="VNR75" s="67"/>
      <c r="VNS75" s="68"/>
      <c r="VNT75" s="68"/>
      <c r="VNU75" s="68"/>
      <c r="VNV75" s="69"/>
      <c r="VNX75" s="64"/>
      <c r="VNY75" s="67"/>
      <c r="VNZ75" s="67"/>
      <c r="VOA75" s="68"/>
      <c r="VOB75" s="68"/>
      <c r="VOC75" s="68"/>
      <c r="VOD75" s="69"/>
      <c r="VOF75" s="64"/>
      <c r="VOG75" s="67"/>
      <c r="VOH75" s="67"/>
      <c r="VOI75" s="68"/>
      <c r="VOJ75" s="68"/>
      <c r="VOK75" s="68"/>
      <c r="VOL75" s="69"/>
      <c r="VON75" s="64"/>
      <c r="VOO75" s="67"/>
      <c r="VOP75" s="67"/>
      <c r="VOQ75" s="68"/>
      <c r="VOR75" s="68"/>
      <c r="VOS75" s="68"/>
      <c r="VOT75" s="69"/>
      <c r="VOV75" s="64"/>
      <c r="VOW75" s="67"/>
      <c r="VOX75" s="67"/>
      <c r="VOY75" s="68"/>
      <c r="VOZ75" s="68"/>
      <c r="VPA75" s="68"/>
      <c r="VPB75" s="69"/>
      <c r="VPD75" s="64"/>
      <c r="VPE75" s="67"/>
      <c r="VPF75" s="67"/>
      <c r="VPG75" s="68"/>
      <c r="VPH75" s="68"/>
      <c r="VPI75" s="68"/>
      <c r="VPJ75" s="69"/>
      <c r="VPL75" s="64"/>
      <c r="VPM75" s="67"/>
      <c r="VPN75" s="67"/>
      <c r="VPO75" s="68"/>
      <c r="VPP75" s="68"/>
      <c r="VPQ75" s="68"/>
      <c r="VPR75" s="69"/>
      <c r="VPT75" s="64"/>
      <c r="VPU75" s="67"/>
      <c r="VPV75" s="67"/>
      <c r="VPW75" s="68"/>
      <c r="VPX75" s="68"/>
      <c r="VPY75" s="68"/>
      <c r="VPZ75" s="69"/>
      <c r="VQB75" s="64"/>
      <c r="VQC75" s="67"/>
      <c r="VQD75" s="67"/>
      <c r="VQE75" s="68"/>
      <c r="VQF75" s="68"/>
      <c r="VQG75" s="68"/>
      <c r="VQH75" s="69"/>
      <c r="VQJ75" s="64"/>
      <c r="VQK75" s="67"/>
      <c r="VQL75" s="67"/>
      <c r="VQM75" s="68"/>
      <c r="VQN75" s="68"/>
      <c r="VQO75" s="68"/>
      <c r="VQP75" s="69"/>
      <c r="VQR75" s="64"/>
      <c r="VQS75" s="67"/>
      <c r="VQT75" s="67"/>
      <c r="VQU75" s="68"/>
      <c r="VQV75" s="68"/>
      <c r="VQW75" s="68"/>
      <c r="VQX75" s="69"/>
      <c r="VQZ75" s="64"/>
      <c r="VRA75" s="67"/>
      <c r="VRB75" s="67"/>
      <c r="VRC75" s="68"/>
      <c r="VRD75" s="68"/>
      <c r="VRE75" s="68"/>
      <c r="VRF75" s="69"/>
      <c r="VRH75" s="64"/>
      <c r="VRI75" s="67"/>
      <c r="VRJ75" s="67"/>
      <c r="VRK75" s="68"/>
      <c r="VRL75" s="68"/>
      <c r="VRM75" s="68"/>
      <c r="VRN75" s="69"/>
      <c r="VRP75" s="64"/>
      <c r="VRQ75" s="67"/>
      <c r="VRR75" s="67"/>
      <c r="VRS75" s="68"/>
      <c r="VRT75" s="68"/>
      <c r="VRU75" s="68"/>
      <c r="VRV75" s="69"/>
      <c r="VRX75" s="64"/>
      <c r="VRY75" s="67"/>
      <c r="VRZ75" s="67"/>
      <c r="VSA75" s="68"/>
      <c r="VSB75" s="68"/>
      <c r="VSC75" s="68"/>
      <c r="VSD75" s="69"/>
      <c r="VSF75" s="64"/>
      <c r="VSG75" s="67"/>
      <c r="VSH75" s="67"/>
      <c r="VSI75" s="68"/>
      <c r="VSJ75" s="68"/>
      <c r="VSK75" s="68"/>
      <c r="VSL75" s="69"/>
      <c r="VSN75" s="64"/>
      <c r="VSO75" s="67"/>
      <c r="VSP75" s="67"/>
      <c r="VSQ75" s="68"/>
      <c r="VSR75" s="68"/>
      <c r="VSS75" s="68"/>
      <c r="VST75" s="69"/>
      <c r="VSV75" s="64"/>
      <c r="VSW75" s="67"/>
      <c r="VSX75" s="67"/>
      <c r="VSY75" s="68"/>
      <c r="VSZ75" s="68"/>
      <c r="VTA75" s="68"/>
      <c r="VTB75" s="69"/>
      <c r="VTD75" s="64"/>
      <c r="VTE75" s="67"/>
      <c r="VTF75" s="67"/>
      <c r="VTG75" s="68"/>
      <c r="VTH75" s="68"/>
      <c r="VTI75" s="68"/>
      <c r="VTJ75" s="69"/>
      <c r="VTL75" s="64"/>
      <c r="VTM75" s="67"/>
      <c r="VTN75" s="67"/>
      <c r="VTO75" s="68"/>
      <c r="VTP75" s="68"/>
      <c r="VTQ75" s="68"/>
      <c r="VTR75" s="69"/>
      <c r="VTT75" s="64"/>
      <c r="VTU75" s="67"/>
      <c r="VTV75" s="67"/>
      <c r="VTW75" s="68"/>
      <c r="VTX75" s="68"/>
      <c r="VTY75" s="68"/>
      <c r="VTZ75" s="69"/>
      <c r="VUB75" s="64"/>
      <c r="VUC75" s="67"/>
      <c r="VUD75" s="67"/>
      <c r="VUE75" s="68"/>
      <c r="VUF75" s="68"/>
      <c r="VUG75" s="68"/>
      <c r="VUH75" s="69"/>
      <c r="VUJ75" s="64"/>
      <c r="VUK75" s="67"/>
      <c r="VUL75" s="67"/>
      <c r="VUM75" s="68"/>
      <c r="VUN75" s="68"/>
      <c r="VUO75" s="68"/>
      <c r="VUP75" s="69"/>
      <c r="VUR75" s="64"/>
      <c r="VUS75" s="67"/>
      <c r="VUT75" s="67"/>
      <c r="VUU75" s="68"/>
      <c r="VUV75" s="68"/>
      <c r="VUW75" s="68"/>
      <c r="VUX75" s="69"/>
      <c r="VUZ75" s="64"/>
      <c r="VVA75" s="67"/>
      <c r="VVB75" s="67"/>
      <c r="VVC75" s="68"/>
      <c r="VVD75" s="68"/>
      <c r="VVE75" s="68"/>
      <c r="VVF75" s="69"/>
      <c r="VVH75" s="64"/>
      <c r="VVI75" s="67"/>
      <c r="VVJ75" s="67"/>
      <c r="VVK75" s="68"/>
      <c r="VVL75" s="68"/>
      <c r="VVM75" s="68"/>
      <c r="VVN75" s="69"/>
      <c r="VVP75" s="64"/>
      <c r="VVQ75" s="67"/>
      <c r="VVR75" s="67"/>
      <c r="VVS75" s="68"/>
      <c r="VVT75" s="68"/>
      <c r="VVU75" s="68"/>
      <c r="VVV75" s="69"/>
      <c r="VVX75" s="64"/>
      <c r="VVY75" s="67"/>
      <c r="VVZ75" s="67"/>
      <c r="VWA75" s="68"/>
      <c r="VWB75" s="68"/>
      <c r="VWC75" s="68"/>
      <c r="VWD75" s="69"/>
      <c r="VWF75" s="64"/>
      <c r="VWG75" s="67"/>
      <c r="VWH75" s="67"/>
      <c r="VWI75" s="68"/>
      <c r="VWJ75" s="68"/>
      <c r="VWK75" s="68"/>
      <c r="VWL75" s="69"/>
      <c r="VWN75" s="64"/>
      <c r="VWO75" s="67"/>
      <c r="VWP75" s="67"/>
      <c r="VWQ75" s="68"/>
      <c r="VWR75" s="68"/>
      <c r="VWS75" s="68"/>
      <c r="VWT75" s="69"/>
      <c r="VWV75" s="64"/>
      <c r="VWW75" s="67"/>
      <c r="VWX75" s="67"/>
      <c r="VWY75" s="68"/>
      <c r="VWZ75" s="68"/>
      <c r="VXA75" s="68"/>
      <c r="VXB75" s="69"/>
      <c r="VXD75" s="64"/>
      <c r="VXE75" s="67"/>
      <c r="VXF75" s="67"/>
      <c r="VXG75" s="68"/>
      <c r="VXH75" s="68"/>
      <c r="VXI75" s="68"/>
      <c r="VXJ75" s="69"/>
      <c r="VXL75" s="64"/>
      <c r="VXM75" s="67"/>
      <c r="VXN75" s="67"/>
      <c r="VXO75" s="68"/>
      <c r="VXP75" s="68"/>
      <c r="VXQ75" s="68"/>
      <c r="VXR75" s="69"/>
      <c r="VXT75" s="64"/>
      <c r="VXU75" s="67"/>
      <c r="VXV75" s="67"/>
      <c r="VXW75" s="68"/>
      <c r="VXX75" s="68"/>
      <c r="VXY75" s="68"/>
      <c r="VXZ75" s="69"/>
      <c r="VYB75" s="64"/>
      <c r="VYC75" s="67"/>
      <c r="VYD75" s="67"/>
      <c r="VYE75" s="68"/>
      <c r="VYF75" s="68"/>
      <c r="VYG75" s="68"/>
      <c r="VYH75" s="69"/>
      <c r="VYJ75" s="64"/>
      <c r="VYK75" s="67"/>
      <c r="VYL75" s="67"/>
      <c r="VYM75" s="68"/>
      <c r="VYN75" s="68"/>
      <c r="VYO75" s="68"/>
      <c r="VYP75" s="69"/>
      <c r="VYR75" s="64"/>
      <c r="VYS75" s="67"/>
      <c r="VYT75" s="67"/>
      <c r="VYU75" s="68"/>
      <c r="VYV75" s="68"/>
      <c r="VYW75" s="68"/>
      <c r="VYX75" s="69"/>
      <c r="VYZ75" s="64"/>
      <c r="VZA75" s="67"/>
      <c r="VZB75" s="67"/>
      <c r="VZC75" s="68"/>
      <c r="VZD75" s="68"/>
      <c r="VZE75" s="68"/>
      <c r="VZF75" s="69"/>
      <c r="VZH75" s="64"/>
      <c r="VZI75" s="67"/>
      <c r="VZJ75" s="67"/>
      <c r="VZK75" s="68"/>
      <c r="VZL75" s="68"/>
      <c r="VZM75" s="68"/>
      <c r="VZN75" s="69"/>
      <c r="VZP75" s="64"/>
      <c r="VZQ75" s="67"/>
      <c r="VZR75" s="67"/>
      <c r="VZS75" s="68"/>
      <c r="VZT75" s="68"/>
      <c r="VZU75" s="68"/>
      <c r="VZV75" s="69"/>
      <c r="VZX75" s="64"/>
      <c r="VZY75" s="67"/>
      <c r="VZZ75" s="67"/>
      <c r="WAA75" s="68"/>
      <c r="WAB75" s="68"/>
      <c r="WAC75" s="68"/>
      <c r="WAD75" s="69"/>
      <c r="WAF75" s="64"/>
      <c r="WAG75" s="67"/>
      <c r="WAH75" s="67"/>
      <c r="WAI75" s="68"/>
      <c r="WAJ75" s="68"/>
      <c r="WAK75" s="68"/>
      <c r="WAL75" s="69"/>
      <c r="WAN75" s="64"/>
      <c r="WAO75" s="67"/>
      <c r="WAP75" s="67"/>
      <c r="WAQ75" s="68"/>
      <c r="WAR75" s="68"/>
      <c r="WAS75" s="68"/>
      <c r="WAT75" s="69"/>
      <c r="WAV75" s="64"/>
      <c r="WAW75" s="67"/>
      <c r="WAX75" s="67"/>
      <c r="WAY75" s="68"/>
      <c r="WAZ75" s="68"/>
      <c r="WBA75" s="68"/>
      <c r="WBB75" s="69"/>
      <c r="WBD75" s="64"/>
      <c r="WBE75" s="67"/>
      <c r="WBF75" s="67"/>
      <c r="WBG75" s="68"/>
      <c r="WBH75" s="68"/>
      <c r="WBI75" s="68"/>
      <c r="WBJ75" s="69"/>
      <c r="WBL75" s="64"/>
      <c r="WBM75" s="67"/>
      <c r="WBN75" s="67"/>
      <c r="WBO75" s="68"/>
      <c r="WBP75" s="68"/>
      <c r="WBQ75" s="68"/>
      <c r="WBR75" s="69"/>
      <c r="WBT75" s="64"/>
      <c r="WBU75" s="67"/>
      <c r="WBV75" s="67"/>
      <c r="WBW75" s="68"/>
      <c r="WBX75" s="68"/>
      <c r="WBY75" s="68"/>
      <c r="WBZ75" s="69"/>
      <c r="WCB75" s="64"/>
      <c r="WCC75" s="67"/>
      <c r="WCD75" s="67"/>
      <c r="WCE75" s="68"/>
      <c r="WCF75" s="68"/>
      <c r="WCG75" s="68"/>
      <c r="WCH75" s="69"/>
      <c r="WCJ75" s="64"/>
      <c r="WCK75" s="67"/>
      <c r="WCL75" s="67"/>
      <c r="WCM75" s="68"/>
      <c r="WCN75" s="68"/>
      <c r="WCO75" s="68"/>
      <c r="WCP75" s="69"/>
      <c r="WCR75" s="64"/>
      <c r="WCS75" s="67"/>
      <c r="WCT75" s="67"/>
      <c r="WCU75" s="68"/>
      <c r="WCV75" s="68"/>
      <c r="WCW75" s="68"/>
      <c r="WCX75" s="69"/>
      <c r="WCZ75" s="64"/>
      <c r="WDA75" s="67"/>
      <c r="WDB75" s="67"/>
      <c r="WDC75" s="68"/>
      <c r="WDD75" s="68"/>
      <c r="WDE75" s="68"/>
      <c r="WDF75" s="69"/>
      <c r="WDH75" s="64"/>
      <c r="WDI75" s="67"/>
      <c r="WDJ75" s="67"/>
      <c r="WDK75" s="68"/>
      <c r="WDL75" s="68"/>
      <c r="WDM75" s="68"/>
      <c r="WDN75" s="69"/>
      <c r="WDP75" s="64"/>
      <c r="WDQ75" s="67"/>
      <c r="WDR75" s="67"/>
      <c r="WDS75" s="68"/>
      <c r="WDT75" s="68"/>
      <c r="WDU75" s="68"/>
      <c r="WDV75" s="69"/>
      <c r="WDX75" s="64"/>
      <c r="WDY75" s="67"/>
      <c r="WDZ75" s="67"/>
      <c r="WEA75" s="68"/>
      <c r="WEB75" s="68"/>
      <c r="WEC75" s="68"/>
      <c r="WED75" s="69"/>
      <c r="WEF75" s="64"/>
      <c r="WEG75" s="67"/>
      <c r="WEH75" s="67"/>
      <c r="WEI75" s="68"/>
      <c r="WEJ75" s="68"/>
      <c r="WEK75" s="68"/>
      <c r="WEL75" s="69"/>
      <c r="WEN75" s="64"/>
      <c r="WEO75" s="67"/>
      <c r="WEP75" s="67"/>
      <c r="WEQ75" s="68"/>
      <c r="WER75" s="68"/>
      <c r="WES75" s="68"/>
      <c r="WET75" s="69"/>
      <c r="WEV75" s="64"/>
      <c r="WEW75" s="67"/>
      <c r="WEX75" s="67"/>
      <c r="WEY75" s="68"/>
      <c r="WEZ75" s="68"/>
      <c r="WFA75" s="68"/>
      <c r="WFB75" s="69"/>
      <c r="WFD75" s="64"/>
      <c r="WFE75" s="67"/>
      <c r="WFF75" s="67"/>
      <c r="WFG75" s="68"/>
      <c r="WFH75" s="68"/>
      <c r="WFI75" s="68"/>
      <c r="WFJ75" s="69"/>
      <c r="WFL75" s="64"/>
      <c r="WFM75" s="67"/>
      <c r="WFN75" s="67"/>
      <c r="WFO75" s="68"/>
      <c r="WFP75" s="68"/>
      <c r="WFQ75" s="68"/>
      <c r="WFR75" s="69"/>
      <c r="WFT75" s="64"/>
      <c r="WFU75" s="67"/>
      <c r="WFV75" s="67"/>
      <c r="WFW75" s="68"/>
      <c r="WFX75" s="68"/>
      <c r="WFY75" s="68"/>
      <c r="WFZ75" s="69"/>
      <c r="WGB75" s="64"/>
      <c r="WGC75" s="67"/>
      <c r="WGD75" s="67"/>
      <c r="WGE75" s="68"/>
      <c r="WGF75" s="68"/>
      <c r="WGG75" s="68"/>
      <c r="WGH75" s="69"/>
      <c r="WGJ75" s="64"/>
      <c r="WGK75" s="67"/>
      <c r="WGL75" s="67"/>
      <c r="WGM75" s="68"/>
      <c r="WGN75" s="68"/>
      <c r="WGO75" s="68"/>
      <c r="WGP75" s="69"/>
      <c r="WGR75" s="64"/>
      <c r="WGS75" s="67"/>
      <c r="WGT75" s="67"/>
      <c r="WGU75" s="68"/>
      <c r="WGV75" s="68"/>
      <c r="WGW75" s="68"/>
      <c r="WGX75" s="69"/>
      <c r="WGZ75" s="64"/>
      <c r="WHA75" s="67"/>
      <c r="WHB75" s="67"/>
      <c r="WHC75" s="68"/>
      <c r="WHD75" s="68"/>
      <c r="WHE75" s="68"/>
      <c r="WHF75" s="69"/>
      <c r="WHH75" s="64"/>
      <c r="WHI75" s="67"/>
      <c r="WHJ75" s="67"/>
      <c r="WHK75" s="68"/>
      <c r="WHL75" s="68"/>
      <c r="WHM75" s="68"/>
      <c r="WHN75" s="69"/>
      <c r="WHP75" s="64"/>
      <c r="WHQ75" s="67"/>
      <c r="WHR75" s="67"/>
      <c r="WHS75" s="68"/>
      <c r="WHT75" s="68"/>
      <c r="WHU75" s="68"/>
      <c r="WHV75" s="69"/>
      <c r="WHX75" s="64"/>
      <c r="WHY75" s="67"/>
      <c r="WHZ75" s="67"/>
      <c r="WIA75" s="68"/>
      <c r="WIB75" s="68"/>
      <c r="WIC75" s="68"/>
      <c r="WID75" s="69"/>
      <c r="WIF75" s="64"/>
      <c r="WIG75" s="67"/>
      <c r="WIH75" s="67"/>
      <c r="WII75" s="68"/>
      <c r="WIJ75" s="68"/>
      <c r="WIK75" s="68"/>
      <c r="WIL75" s="69"/>
      <c r="WIN75" s="64"/>
      <c r="WIO75" s="67"/>
      <c r="WIP75" s="67"/>
      <c r="WIQ75" s="68"/>
      <c r="WIR75" s="68"/>
      <c r="WIS75" s="68"/>
      <c r="WIT75" s="69"/>
      <c r="WIV75" s="64"/>
      <c r="WIW75" s="67"/>
      <c r="WIX75" s="67"/>
      <c r="WIY75" s="68"/>
      <c r="WIZ75" s="68"/>
      <c r="WJA75" s="68"/>
      <c r="WJB75" s="69"/>
      <c r="WJD75" s="64"/>
      <c r="WJE75" s="67"/>
      <c r="WJF75" s="67"/>
      <c r="WJG75" s="68"/>
      <c r="WJH75" s="68"/>
      <c r="WJI75" s="68"/>
      <c r="WJJ75" s="69"/>
      <c r="WJL75" s="64"/>
      <c r="WJM75" s="67"/>
      <c r="WJN75" s="67"/>
      <c r="WJO75" s="68"/>
      <c r="WJP75" s="68"/>
      <c r="WJQ75" s="68"/>
      <c r="WJR75" s="69"/>
      <c r="WJT75" s="64"/>
      <c r="WJU75" s="67"/>
      <c r="WJV75" s="67"/>
      <c r="WJW75" s="68"/>
      <c r="WJX75" s="68"/>
      <c r="WJY75" s="68"/>
      <c r="WJZ75" s="69"/>
      <c r="WKB75" s="64"/>
      <c r="WKC75" s="67"/>
      <c r="WKD75" s="67"/>
      <c r="WKE75" s="68"/>
      <c r="WKF75" s="68"/>
      <c r="WKG75" s="68"/>
      <c r="WKH75" s="69"/>
      <c r="WKJ75" s="64"/>
      <c r="WKK75" s="67"/>
      <c r="WKL75" s="67"/>
      <c r="WKM75" s="68"/>
      <c r="WKN75" s="68"/>
      <c r="WKO75" s="68"/>
      <c r="WKP75" s="69"/>
      <c r="WKR75" s="64"/>
      <c r="WKS75" s="67"/>
      <c r="WKT75" s="67"/>
      <c r="WKU75" s="68"/>
      <c r="WKV75" s="68"/>
      <c r="WKW75" s="68"/>
      <c r="WKX75" s="69"/>
      <c r="WKZ75" s="64"/>
      <c r="WLA75" s="67"/>
      <c r="WLB75" s="67"/>
      <c r="WLC75" s="68"/>
      <c r="WLD75" s="68"/>
      <c r="WLE75" s="68"/>
      <c r="WLF75" s="69"/>
      <c r="WLH75" s="64"/>
      <c r="WLI75" s="67"/>
      <c r="WLJ75" s="67"/>
      <c r="WLK75" s="68"/>
      <c r="WLL75" s="68"/>
      <c r="WLM75" s="68"/>
      <c r="WLN75" s="69"/>
      <c r="WLP75" s="64"/>
      <c r="WLQ75" s="67"/>
      <c r="WLR75" s="67"/>
      <c r="WLS75" s="68"/>
      <c r="WLT75" s="68"/>
      <c r="WLU75" s="68"/>
      <c r="WLV75" s="69"/>
      <c r="WLX75" s="64"/>
      <c r="WLY75" s="67"/>
      <c r="WLZ75" s="67"/>
      <c r="WMA75" s="68"/>
      <c r="WMB75" s="68"/>
      <c r="WMC75" s="68"/>
      <c r="WMD75" s="69"/>
      <c r="WMF75" s="64"/>
      <c r="WMG75" s="67"/>
      <c r="WMH75" s="67"/>
      <c r="WMI75" s="68"/>
      <c r="WMJ75" s="68"/>
      <c r="WMK75" s="68"/>
      <c r="WML75" s="69"/>
      <c r="WMN75" s="64"/>
      <c r="WMO75" s="67"/>
      <c r="WMP75" s="67"/>
      <c r="WMQ75" s="68"/>
      <c r="WMR75" s="68"/>
      <c r="WMS75" s="68"/>
      <c r="WMT75" s="69"/>
      <c r="WMV75" s="64"/>
      <c r="WMW75" s="67"/>
      <c r="WMX75" s="67"/>
      <c r="WMY75" s="68"/>
      <c r="WMZ75" s="68"/>
      <c r="WNA75" s="68"/>
      <c r="WNB75" s="69"/>
      <c r="WND75" s="64"/>
      <c r="WNE75" s="67"/>
      <c r="WNF75" s="67"/>
      <c r="WNG75" s="68"/>
      <c r="WNH75" s="68"/>
      <c r="WNI75" s="68"/>
      <c r="WNJ75" s="69"/>
      <c r="WNL75" s="64"/>
      <c r="WNM75" s="67"/>
      <c r="WNN75" s="67"/>
      <c r="WNO75" s="68"/>
      <c r="WNP75" s="68"/>
      <c r="WNQ75" s="68"/>
      <c r="WNR75" s="69"/>
      <c r="WNT75" s="64"/>
      <c r="WNU75" s="67"/>
      <c r="WNV75" s="67"/>
      <c r="WNW75" s="68"/>
      <c r="WNX75" s="68"/>
      <c r="WNY75" s="68"/>
      <c r="WNZ75" s="69"/>
      <c r="WOB75" s="64"/>
      <c r="WOC75" s="67"/>
      <c r="WOD75" s="67"/>
      <c r="WOE75" s="68"/>
      <c r="WOF75" s="68"/>
      <c r="WOG75" s="68"/>
      <c r="WOH75" s="69"/>
      <c r="WOJ75" s="64"/>
      <c r="WOK75" s="67"/>
      <c r="WOL75" s="67"/>
      <c r="WOM75" s="68"/>
      <c r="WON75" s="68"/>
      <c r="WOO75" s="68"/>
      <c r="WOP75" s="69"/>
      <c r="WOR75" s="64"/>
      <c r="WOS75" s="67"/>
      <c r="WOT75" s="67"/>
      <c r="WOU75" s="68"/>
      <c r="WOV75" s="68"/>
      <c r="WOW75" s="68"/>
      <c r="WOX75" s="69"/>
      <c r="WOZ75" s="64"/>
      <c r="WPA75" s="67"/>
      <c r="WPB75" s="67"/>
      <c r="WPC75" s="68"/>
      <c r="WPD75" s="68"/>
      <c r="WPE75" s="68"/>
      <c r="WPF75" s="69"/>
      <c r="WPH75" s="64"/>
      <c r="WPI75" s="67"/>
      <c r="WPJ75" s="67"/>
      <c r="WPK75" s="68"/>
      <c r="WPL75" s="68"/>
      <c r="WPM75" s="68"/>
      <c r="WPN75" s="69"/>
      <c r="WPP75" s="64"/>
      <c r="WPQ75" s="67"/>
      <c r="WPR75" s="67"/>
      <c r="WPS75" s="68"/>
      <c r="WPT75" s="68"/>
      <c r="WPU75" s="68"/>
      <c r="WPV75" s="69"/>
      <c r="WPX75" s="64"/>
      <c r="WPY75" s="67"/>
      <c r="WPZ75" s="67"/>
      <c r="WQA75" s="68"/>
      <c r="WQB75" s="68"/>
      <c r="WQC75" s="68"/>
      <c r="WQD75" s="69"/>
      <c r="WQF75" s="64"/>
      <c r="WQG75" s="67"/>
      <c r="WQH75" s="67"/>
      <c r="WQI75" s="68"/>
      <c r="WQJ75" s="68"/>
      <c r="WQK75" s="68"/>
      <c r="WQL75" s="69"/>
      <c r="WQN75" s="64"/>
      <c r="WQO75" s="67"/>
      <c r="WQP75" s="67"/>
      <c r="WQQ75" s="68"/>
      <c r="WQR75" s="68"/>
      <c r="WQS75" s="68"/>
      <c r="WQT75" s="69"/>
      <c r="WQV75" s="64"/>
      <c r="WQW75" s="67"/>
      <c r="WQX75" s="67"/>
      <c r="WQY75" s="68"/>
      <c r="WQZ75" s="68"/>
      <c r="WRA75" s="68"/>
      <c r="WRB75" s="69"/>
      <c r="WRD75" s="64"/>
      <c r="WRE75" s="67"/>
      <c r="WRF75" s="67"/>
      <c r="WRG75" s="68"/>
      <c r="WRH75" s="68"/>
      <c r="WRI75" s="68"/>
      <c r="WRJ75" s="69"/>
      <c r="WRL75" s="64"/>
      <c r="WRM75" s="67"/>
      <c r="WRN75" s="67"/>
      <c r="WRO75" s="68"/>
      <c r="WRP75" s="68"/>
      <c r="WRQ75" s="68"/>
      <c r="WRR75" s="69"/>
      <c r="WRT75" s="64"/>
      <c r="WRU75" s="67"/>
      <c r="WRV75" s="67"/>
      <c r="WRW75" s="68"/>
      <c r="WRX75" s="68"/>
      <c r="WRY75" s="68"/>
      <c r="WRZ75" s="69"/>
      <c r="WSB75" s="64"/>
      <c r="WSC75" s="67"/>
      <c r="WSD75" s="67"/>
      <c r="WSE75" s="68"/>
      <c r="WSF75" s="68"/>
      <c r="WSG75" s="68"/>
      <c r="WSH75" s="69"/>
      <c r="WSJ75" s="64"/>
      <c r="WSK75" s="67"/>
      <c r="WSL75" s="67"/>
      <c r="WSM75" s="68"/>
      <c r="WSN75" s="68"/>
      <c r="WSO75" s="68"/>
      <c r="WSP75" s="69"/>
      <c r="WSR75" s="64"/>
      <c r="WSS75" s="67"/>
      <c r="WST75" s="67"/>
      <c r="WSU75" s="68"/>
      <c r="WSV75" s="68"/>
      <c r="WSW75" s="68"/>
      <c r="WSX75" s="69"/>
      <c r="WSZ75" s="64"/>
      <c r="WTA75" s="67"/>
      <c r="WTB75" s="67"/>
      <c r="WTC75" s="68"/>
      <c r="WTD75" s="68"/>
      <c r="WTE75" s="68"/>
      <c r="WTF75" s="69"/>
      <c r="WTH75" s="64"/>
      <c r="WTI75" s="67"/>
      <c r="WTJ75" s="67"/>
      <c r="WTK75" s="68"/>
      <c r="WTL75" s="68"/>
      <c r="WTM75" s="68"/>
      <c r="WTN75" s="69"/>
      <c r="WTP75" s="64"/>
      <c r="WTQ75" s="67"/>
      <c r="WTR75" s="67"/>
      <c r="WTS75" s="68"/>
      <c r="WTT75" s="68"/>
      <c r="WTU75" s="68"/>
      <c r="WTV75" s="69"/>
      <c r="WTX75" s="64"/>
      <c r="WTY75" s="67"/>
      <c r="WTZ75" s="67"/>
      <c r="WUA75" s="68"/>
      <c r="WUB75" s="68"/>
      <c r="WUC75" s="68"/>
      <c r="WUD75" s="69"/>
      <c r="WUF75" s="64"/>
      <c r="WUG75" s="67"/>
      <c r="WUH75" s="67"/>
      <c r="WUI75" s="68"/>
      <c r="WUJ75" s="68"/>
      <c r="WUK75" s="68"/>
      <c r="WUL75" s="69"/>
      <c r="WUN75" s="64"/>
      <c r="WUO75" s="67"/>
      <c r="WUP75" s="67"/>
      <c r="WUQ75" s="68"/>
      <c r="WUR75" s="68"/>
      <c r="WUS75" s="68"/>
      <c r="WUT75" s="69"/>
      <c r="WUV75" s="64"/>
      <c r="WUW75" s="67"/>
      <c r="WUX75" s="67"/>
      <c r="WUY75" s="68"/>
      <c r="WUZ75" s="68"/>
      <c r="WVA75" s="68"/>
      <c r="WVB75" s="69"/>
      <c r="WVD75" s="64"/>
      <c r="WVE75" s="67"/>
      <c r="WVF75" s="67"/>
      <c r="WVG75" s="68"/>
      <c r="WVH75" s="68"/>
      <c r="WVI75" s="68"/>
      <c r="WVJ75" s="69"/>
      <c r="WVL75" s="64"/>
      <c r="WVM75" s="67"/>
      <c r="WVN75" s="67"/>
      <c r="WVO75" s="68"/>
      <c r="WVP75" s="68"/>
      <c r="WVQ75" s="68"/>
      <c r="WVR75" s="69"/>
      <c r="WVT75" s="64"/>
      <c r="WVU75" s="67"/>
      <c r="WVV75" s="67"/>
      <c r="WVW75" s="68"/>
      <c r="WVX75" s="68"/>
      <c r="WVY75" s="68"/>
      <c r="WVZ75" s="69"/>
      <c r="WWB75" s="64"/>
      <c r="WWC75" s="67"/>
      <c r="WWD75" s="67"/>
      <c r="WWE75" s="68"/>
      <c r="WWF75" s="68"/>
      <c r="WWG75" s="68"/>
      <c r="WWH75" s="69"/>
      <c r="WWJ75" s="64"/>
      <c r="WWK75" s="67"/>
      <c r="WWL75" s="67"/>
      <c r="WWM75" s="68"/>
      <c r="WWN75" s="68"/>
      <c r="WWO75" s="68"/>
      <c r="WWP75" s="69"/>
      <c r="WWR75" s="64"/>
      <c r="WWS75" s="67"/>
      <c r="WWT75" s="67"/>
      <c r="WWU75" s="68"/>
      <c r="WWV75" s="68"/>
      <c r="WWW75" s="68"/>
      <c r="WWX75" s="69"/>
      <c r="WWZ75" s="64"/>
      <c r="WXA75" s="67"/>
      <c r="WXB75" s="67"/>
      <c r="WXC75" s="68"/>
      <c r="WXD75" s="68"/>
      <c r="WXE75" s="68"/>
      <c r="WXF75" s="69"/>
      <c r="WXH75" s="64"/>
      <c r="WXI75" s="67"/>
      <c r="WXJ75" s="67"/>
      <c r="WXK75" s="68"/>
      <c r="WXL75" s="68"/>
      <c r="WXM75" s="68"/>
      <c r="WXN75" s="69"/>
      <c r="WXP75" s="64"/>
      <c r="WXQ75" s="67"/>
      <c r="WXR75" s="67"/>
      <c r="WXS75" s="68"/>
      <c r="WXT75" s="68"/>
      <c r="WXU75" s="68"/>
      <c r="WXV75" s="69"/>
      <c r="WXX75" s="64"/>
      <c r="WXY75" s="67"/>
      <c r="WXZ75" s="67"/>
      <c r="WYA75" s="68"/>
      <c r="WYB75" s="68"/>
      <c r="WYC75" s="68"/>
      <c r="WYD75" s="69"/>
      <c r="WYF75" s="64"/>
      <c r="WYG75" s="67"/>
      <c r="WYH75" s="67"/>
      <c r="WYI75" s="68"/>
      <c r="WYJ75" s="68"/>
      <c r="WYK75" s="68"/>
      <c r="WYL75" s="69"/>
      <c r="WYN75" s="64"/>
      <c r="WYO75" s="67"/>
      <c r="WYP75" s="67"/>
      <c r="WYQ75" s="68"/>
      <c r="WYR75" s="68"/>
      <c r="WYS75" s="68"/>
      <c r="WYT75" s="69"/>
      <c r="WYV75" s="64"/>
      <c r="WYW75" s="67"/>
      <c r="WYX75" s="67"/>
      <c r="WYY75" s="68"/>
      <c r="WYZ75" s="68"/>
      <c r="WZA75" s="68"/>
      <c r="WZB75" s="69"/>
      <c r="WZD75" s="64"/>
      <c r="WZE75" s="67"/>
      <c r="WZF75" s="67"/>
      <c r="WZG75" s="68"/>
      <c r="WZH75" s="68"/>
      <c r="WZI75" s="68"/>
      <c r="WZJ75" s="69"/>
      <c r="WZL75" s="64"/>
      <c r="WZM75" s="67"/>
      <c r="WZN75" s="67"/>
      <c r="WZO75" s="68"/>
      <c r="WZP75" s="68"/>
      <c r="WZQ75" s="68"/>
      <c r="WZR75" s="69"/>
      <c r="WZT75" s="64"/>
      <c r="WZU75" s="67"/>
      <c r="WZV75" s="67"/>
      <c r="WZW75" s="68"/>
      <c r="WZX75" s="68"/>
      <c r="WZY75" s="68"/>
      <c r="WZZ75" s="69"/>
      <c r="XAB75" s="64"/>
      <c r="XAC75" s="67"/>
      <c r="XAD75" s="67"/>
      <c r="XAE75" s="68"/>
      <c r="XAF75" s="68"/>
      <c r="XAG75" s="68"/>
      <c r="XAH75" s="69"/>
      <c r="XAJ75" s="64"/>
      <c r="XAK75" s="67"/>
      <c r="XAL75" s="67"/>
      <c r="XAM75" s="68"/>
      <c r="XAN75" s="68"/>
      <c r="XAO75" s="68"/>
      <c r="XAP75" s="69"/>
      <c r="XAR75" s="64"/>
      <c r="XAS75" s="67"/>
      <c r="XAT75" s="67"/>
      <c r="XAU75" s="68"/>
      <c r="XAV75" s="68"/>
      <c r="XAW75" s="68"/>
      <c r="XAX75" s="69"/>
      <c r="XAZ75" s="64"/>
      <c r="XBA75" s="67"/>
      <c r="XBB75" s="67"/>
      <c r="XBC75" s="68"/>
      <c r="XBD75" s="68"/>
      <c r="XBE75" s="68"/>
      <c r="XBF75" s="69"/>
      <c r="XBH75" s="64"/>
      <c r="XBI75" s="67"/>
      <c r="XBJ75" s="67"/>
      <c r="XBK75" s="68"/>
      <c r="XBL75" s="68"/>
      <c r="XBM75" s="68"/>
      <c r="XBN75" s="69"/>
      <c r="XBP75" s="64"/>
      <c r="XBQ75" s="67"/>
      <c r="XBR75" s="67"/>
      <c r="XBS75" s="68"/>
      <c r="XBT75" s="68"/>
      <c r="XBU75" s="68"/>
      <c r="XBV75" s="69"/>
      <c r="XBX75" s="64"/>
      <c r="XBY75" s="67"/>
      <c r="XBZ75" s="67"/>
      <c r="XCA75" s="68"/>
      <c r="XCB75" s="68"/>
      <c r="XCC75" s="68"/>
      <c r="XCD75" s="69"/>
      <c r="XCF75" s="64"/>
      <c r="XCG75" s="67"/>
      <c r="XCH75" s="67"/>
      <c r="XCI75" s="68"/>
      <c r="XCJ75" s="68"/>
      <c r="XCK75" s="68"/>
      <c r="XCL75" s="69"/>
      <c r="XCN75" s="64"/>
      <c r="XCO75" s="67"/>
      <c r="XCP75" s="67"/>
      <c r="XCQ75" s="68"/>
      <c r="XCR75" s="68"/>
      <c r="XCS75" s="68"/>
      <c r="XCT75" s="69"/>
      <c r="XCV75" s="64"/>
      <c r="XCW75" s="67"/>
      <c r="XCX75" s="67"/>
      <c r="XCY75" s="68"/>
      <c r="XCZ75" s="68"/>
      <c r="XDA75" s="68"/>
      <c r="XDB75" s="69"/>
      <c r="XDD75" s="64"/>
      <c r="XDE75" s="67"/>
      <c r="XDF75" s="67"/>
      <c r="XDG75" s="68"/>
      <c r="XDH75" s="68"/>
      <c r="XDI75" s="68"/>
      <c r="XDJ75" s="69"/>
      <c r="XDL75" s="64"/>
      <c r="XDM75" s="67"/>
      <c r="XDN75" s="67"/>
      <c r="XDO75" s="68"/>
      <c r="XDP75" s="68"/>
      <c r="XDQ75" s="68"/>
      <c r="XDR75" s="69"/>
      <c r="XDT75" s="64"/>
      <c r="XDU75" s="67"/>
      <c r="XDV75" s="67"/>
      <c r="XDW75" s="68"/>
      <c r="XDX75" s="68"/>
      <c r="XDY75" s="68"/>
      <c r="XDZ75" s="69"/>
      <c r="XEB75" s="64"/>
      <c r="XEC75" s="67"/>
      <c r="XED75" s="67"/>
      <c r="XEE75" s="68"/>
      <c r="XEF75" s="68"/>
      <c r="XEG75" s="68"/>
      <c r="XEH75" s="69"/>
      <c r="XEJ75" s="64"/>
      <c r="XEK75" s="67"/>
      <c r="XEL75" s="67"/>
      <c r="XEM75" s="68"/>
      <c r="XEN75" s="68"/>
      <c r="XEO75" s="68"/>
      <c r="XEP75" s="69"/>
      <c r="XER75" s="64"/>
      <c r="XES75" s="67"/>
      <c r="XET75" s="67"/>
      <c r="XEU75" s="68"/>
      <c r="XEV75" s="68"/>
      <c r="XEW75" s="68"/>
      <c r="XEX75" s="69"/>
      <c r="XEZ75" s="64"/>
      <c r="XFA75" s="67"/>
      <c r="XFB75" s="67"/>
      <c r="XFC75" s="68"/>
      <c r="XFD75" s="68"/>
    </row>
    <row r="76" spans="1:16384" s="58" customFormat="1" ht="23.25" customHeight="1">
      <c r="A76" s="60">
        <f t="shared" si="1"/>
        <v>76</v>
      </c>
      <c r="B76" s="1023"/>
      <c r="C76" s="929"/>
      <c r="D76" s="930" t="s">
        <v>45</v>
      </c>
      <c r="E76" s="931"/>
      <c r="F76" s="932"/>
      <c r="G76" s="243"/>
      <c r="H76" s="825"/>
      <c r="I76" s="243"/>
      <c r="J76" s="244"/>
      <c r="K76" s="245">
        <f t="shared" si="38"/>
        <v>0</v>
      </c>
      <c r="L76" s="64"/>
      <c r="M76" s="67"/>
      <c r="N76" s="67"/>
      <c r="O76" s="68"/>
      <c r="P76" s="68"/>
      <c r="Q76" s="68"/>
      <c r="R76" s="69"/>
      <c r="T76" s="64"/>
      <c r="U76" s="67"/>
      <c r="V76" s="67"/>
      <c r="W76" s="68"/>
      <c r="X76" s="68"/>
      <c r="Y76" s="68"/>
      <c r="Z76" s="69"/>
      <c r="AA76" s="236" t="str">
        <f t="shared" si="39"/>
        <v>OK</v>
      </c>
      <c r="AB76" s="238"/>
      <c r="AC76" s="239"/>
      <c r="AD76" s="236" t="str">
        <f t="shared" si="40"/>
        <v/>
      </c>
      <c r="AE76" s="68"/>
      <c r="AF76" s="68"/>
      <c r="AG76" s="68"/>
      <c r="AH76" s="69"/>
      <c r="AJ76" s="64"/>
      <c r="AK76" s="67"/>
      <c r="AL76" s="67"/>
      <c r="AM76" s="68"/>
      <c r="AN76" s="68"/>
      <c r="AO76" s="68"/>
      <c r="AP76" s="69"/>
      <c r="AR76" s="64"/>
      <c r="AS76" s="67"/>
      <c r="AT76" s="67"/>
      <c r="AU76" s="68"/>
      <c r="AV76" s="68"/>
      <c r="AW76" s="68"/>
      <c r="AX76" s="69"/>
      <c r="AZ76" s="64"/>
      <c r="BA76" s="67"/>
      <c r="BB76" s="67"/>
      <c r="BC76" s="68"/>
      <c r="BD76" s="68"/>
      <c r="BE76" s="68"/>
      <c r="BF76" s="69"/>
      <c r="BH76" s="64"/>
      <c r="BI76" s="67"/>
      <c r="BJ76" s="67"/>
      <c r="BK76" s="68"/>
      <c r="BL76" s="68"/>
      <c r="BM76" s="68"/>
      <c r="BN76" s="69"/>
      <c r="BP76" s="64"/>
      <c r="BQ76" s="67"/>
      <c r="BR76" s="67"/>
      <c r="BS76" s="68"/>
      <c r="BT76" s="68"/>
      <c r="BU76" s="68"/>
      <c r="BV76" s="69"/>
      <c r="BX76" s="64"/>
      <c r="BY76" s="67"/>
      <c r="BZ76" s="67"/>
      <c r="CA76" s="68"/>
      <c r="CB76" s="68"/>
      <c r="CC76" s="68"/>
      <c r="CD76" s="69"/>
      <c r="CF76" s="64"/>
      <c r="CG76" s="67"/>
      <c r="CH76" s="67"/>
      <c r="CI76" s="68"/>
      <c r="CJ76" s="68"/>
      <c r="CK76" s="68"/>
      <c r="CL76" s="69"/>
      <c r="CN76" s="64"/>
      <c r="CO76" s="67"/>
      <c r="CP76" s="67"/>
      <c r="CQ76" s="68"/>
      <c r="CR76" s="68"/>
      <c r="CS76" s="68"/>
      <c r="CT76" s="69"/>
      <c r="CV76" s="64"/>
      <c r="CW76" s="67"/>
      <c r="CX76" s="67"/>
      <c r="CY76" s="68"/>
      <c r="CZ76" s="68"/>
      <c r="DA76" s="68"/>
      <c r="DB76" s="69"/>
      <c r="DD76" s="64"/>
      <c r="DE76" s="67"/>
      <c r="DF76" s="67"/>
      <c r="DG76" s="68"/>
      <c r="DH76" s="68"/>
      <c r="DI76" s="68"/>
      <c r="DJ76" s="69"/>
      <c r="DL76" s="64"/>
      <c r="DM76" s="67"/>
      <c r="DN76" s="67"/>
      <c r="DO76" s="68"/>
      <c r="DP76" s="68"/>
      <c r="DQ76" s="68"/>
      <c r="DR76" s="69"/>
      <c r="DT76" s="64"/>
      <c r="DU76" s="67"/>
      <c r="DV76" s="67"/>
      <c r="DW76" s="68"/>
      <c r="DX76" s="68"/>
      <c r="DY76" s="68"/>
      <c r="DZ76" s="69"/>
      <c r="EB76" s="64"/>
      <c r="EC76" s="67"/>
      <c r="ED76" s="67"/>
      <c r="EE76" s="68"/>
      <c r="EF76" s="68"/>
      <c r="EG76" s="68"/>
      <c r="EH76" s="69"/>
      <c r="EJ76" s="64"/>
      <c r="EK76" s="67"/>
      <c r="EL76" s="67"/>
      <c r="EM76" s="68"/>
      <c r="EN76" s="68"/>
      <c r="EO76" s="68"/>
      <c r="EP76" s="69"/>
      <c r="ER76" s="64"/>
      <c r="ES76" s="67"/>
      <c r="ET76" s="67"/>
      <c r="EU76" s="68"/>
      <c r="EV76" s="68"/>
      <c r="EW76" s="68"/>
      <c r="EX76" s="69"/>
      <c r="EZ76" s="64"/>
      <c r="FA76" s="67"/>
      <c r="FB76" s="67"/>
      <c r="FC76" s="68"/>
      <c r="FD76" s="68"/>
      <c r="FE76" s="68"/>
      <c r="FF76" s="69"/>
      <c r="FH76" s="64"/>
      <c r="FI76" s="67"/>
      <c r="FJ76" s="67"/>
      <c r="FK76" s="68"/>
      <c r="FL76" s="68"/>
      <c r="FM76" s="68"/>
      <c r="FN76" s="69"/>
      <c r="FP76" s="64"/>
      <c r="FQ76" s="67"/>
      <c r="FR76" s="67"/>
      <c r="FS76" s="68"/>
      <c r="FT76" s="68"/>
      <c r="FU76" s="68"/>
      <c r="FV76" s="69"/>
      <c r="FX76" s="64"/>
      <c r="FY76" s="67"/>
      <c r="FZ76" s="67"/>
      <c r="GA76" s="68"/>
      <c r="GB76" s="68"/>
      <c r="GC76" s="68"/>
      <c r="GD76" s="69"/>
      <c r="GF76" s="64"/>
      <c r="GG76" s="67"/>
      <c r="GH76" s="67"/>
      <c r="GI76" s="68"/>
      <c r="GJ76" s="68"/>
      <c r="GK76" s="68"/>
      <c r="GL76" s="69"/>
      <c r="GN76" s="64"/>
      <c r="GO76" s="67"/>
      <c r="GP76" s="67"/>
      <c r="GQ76" s="68"/>
      <c r="GR76" s="68"/>
      <c r="GS76" s="68"/>
      <c r="GT76" s="69"/>
      <c r="GV76" s="64"/>
      <c r="GW76" s="67"/>
      <c r="GX76" s="67"/>
      <c r="GY76" s="68"/>
      <c r="GZ76" s="68"/>
      <c r="HA76" s="68"/>
      <c r="HB76" s="69"/>
      <c r="HD76" s="64"/>
      <c r="HE76" s="67"/>
      <c r="HF76" s="67"/>
      <c r="HG76" s="68"/>
      <c r="HH76" s="68"/>
      <c r="HI76" s="68"/>
      <c r="HJ76" s="69"/>
      <c r="HL76" s="64"/>
      <c r="HM76" s="67"/>
      <c r="HN76" s="67"/>
      <c r="HO76" s="68"/>
      <c r="HP76" s="68"/>
      <c r="HQ76" s="68"/>
      <c r="HR76" s="69"/>
      <c r="HT76" s="64"/>
      <c r="HU76" s="67"/>
      <c r="HV76" s="67"/>
      <c r="HW76" s="68"/>
      <c r="HX76" s="68"/>
      <c r="HY76" s="68"/>
      <c r="HZ76" s="69"/>
      <c r="IB76" s="64"/>
      <c r="IC76" s="67"/>
      <c r="ID76" s="67"/>
      <c r="IE76" s="68"/>
      <c r="IF76" s="68"/>
      <c r="IG76" s="68"/>
      <c r="IH76" s="69"/>
      <c r="IJ76" s="64"/>
      <c r="IK76" s="67"/>
      <c r="IL76" s="67"/>
      <c r="IM76" s="68"/>
      <c r="IN76" s="68"/>
      <c r="IO76" s="68"/>
      <c r="IP76" s="69"/>
      <c r="IR76" s="64"/>
      <c r="IS76" s="67"/>
      <c r="IT76" s="67"/>
      <c r="IU76" s="68"/>
      <c r="IV76" s="68"/>
      <c r="IW76" s="68"/>
      <c r="IX76" s="69"/>
      <c r="IZ76" s="64"/>
      <c r="JA76" s="67"/>
      <c r="JB76" s="67"/>
      <c r="JC76" s="68"/>
      <c r="JD76" s="68"/>
      <c r="JE76" s="68"/>
      <c r="JF76" s="69"/>
      <c r="JH76" s="64"/>
      <c r="JI76" s="67"/>
      <c r="JJ76" s="67"/>
      <c r="JK76" s="68"/>
      <c r="JL76" s="68"/>
      <c r="JM76" s="68"/>
      <c r="JN76" s="69"/>
      <c r="JP76" s="64"/>
      <c r="JQ76" s="67"/>
      <c r="JR76" s="67"/>
      <c r="JS76" s="68"/>
      <c r="JT76" s="68"/>
      <c r="JU76" s="68"/>
      <c r="JV76" s="69"/>
      <c r="JX76" s="64"/>
      <c r="JY76" s="67"/>
      <c r="JZ76" s="67"/>
      <c r="KA76" s="68"/>
      <c r="KB76" s="68"/>
      <c r="KC76" s="68"/>
      <c r="KD76" s="69"/>
      <c r="KF76" s="64"/>
      <c r="KG76" s="67"/>
      <c r="KH76" s="67"/>
      <c r="KI76" s="68"/>
      <c r="KJ76" s="68"/>
      <c r="KK76" s="68"/>
      <c r="KL76" s="69"/>
      <c r="KN76" s="64"/>
      <c r="KO76" s="67"/>
      <c r="KP76" s="67"/>
      <c r="KQ76" s="68"/>
      <c r="KR76" s="68"/>
      <c r="KS76" s="68"/>
      <c r="KT76" s="69"/>
      <c r="KV76" s="64"/>
      <c r="KW76" s="67"/>
      <c r="KX76" s="67"/>
      <c r="KY76" s="68"/>
      <c r="KZ76" s="68"/>
      <c r="LA76" s="68"/>
      <c r="LB76" s="69"/>
      <c r="LD76" s="64"/>
      <c r="LE76" s="67"/>
      <c r="LF76" s="67"/>
      <c r="LG76" s="68"/>
      <c r="LH76" s="68"/>
      <c r="LI76" s="68"/>
      <c r="LJ76" s="69"/>
      <c r="LL76" s="64"/>
      <c r="LM76" s="67"/>
      <c r="LN76" s="67"/>
      <c r="LO76" s="68"/>
      <c r="LP76" s="68"/>
      <c r="LQ76" s="68"/>
      <c r="LR76" s="69"/>
      <c r="LT76" s="64"/>
      <c r="LU76" s="67"/>
      <c r="LV76" s="67"/>
      <c r="LW76" s="68"/>
      <c r="LX76" s="68"/>
      <c r="LY76" s="68"/>
      <c r="LZ76" s="69"/>
      <c r="MB76" s="64"/>
      <c r="MC76" s="67"/>
      <c r="MD76" s="67"/>
      <c r="ME76" s="68"/>
      <c r="MF76" s="68"/>
      <c r="MG76" s="68"/>
      <c r="MH76" s="69"/>
      <c r="MJ76" s="64"/>
      <c r="MK76" s="67"/>
      <c r="ML76" s="67"/>
      <c r="MM76" s="68"/>
      <c r="MN76" s="68"/>
      <c r="MO76" s="68"/>
      <c r="MP76" s="69"/>
      <c r="MR76" s="64"/>
      <c r="MS76" s="67"/>
      <c r="MT76" s="67"/>
      <c r="MU76" s="68"/>
      <c r="MV76" s="68"/>
      <c r="MW76" s="68"/>
      <c r="MX76" s="69"/>
      <c r="MZ76" s="64"/>
      <c r="NA76" s="67"/>
      <c r="NB76" s="67"/>
      <c r="NC76" s="68"/>
      <c r="ND76" s="68"/>
      <c r="NE76" s="68"/>
      <c r="NF76" s="69"/>
      <c r="NH76" s="64"/>
      <c r="NI76" s="67"/>
      <c r="NJ76" s="67"/>
      <c r="NK76" s="68"/>
      <c r="NL76" s="68"/>
      <c r="NM76" s="68"/>
      <c r="NN76" s="69"/>
      <c r="NP76" s="64"/>
      <c r="NQ76" s="67"/>
      <c r="NR76" s="67"/>
      <c r="NS76" s="68"/>
      <c r="NT76" s="68"/>
      <c r="NU76" s="68"/>
      <c r="NV76" s="69"/>
      <c r="NX76" s="64"/>
      <c r="NY76" s="67"/>
      <c r="NZ76" s="67"/>
      <c r="OA76" s="68"/>
      <c r="OB76" s="68"/>
      <c r="OC76" s="68"/>
      <c r="OD76" s="69"/>
      <c r="OF76" s="64"/>
      <c r="OG76" s="67"/>
      <c r="OH76" s="67"/>
      <c r="OI76" s="68"/>
      <c r="OJ76" s="68"/>
      <c r="OK76" s="68"/>
      <c r="OL76" s="69"/>
      <c r="ON76" s="64"/>
      <c r="OO76" s="67"/>
      <c r="OP76" s="67"/>
      <c r="OQ76" s="68"/>
      <c r="OR76" s="68"/>
      <c r="OS76" s="68"/>
      <c r="OT76" s="69"/>
      <c r="OV76" s="64"/>
      <c r="OW76" s="67"/>
      <c r="OX76" s="67"/>
      <c r="OY76" s="68"/>
      <c r="OZ76" s="68"/>
      <c r="PA76" s="68"/>
      <c r="PB76" s="69"/>
      <c r="PD76" s="64"/>
      <c r="PE76" s="67"/>
      <c r="PF76" s="67"/>
      <c r="PG76" s="68"/>
      <c r="PH76" s="68"/>
      <c r="PI76" s="68"/>
      <c r="PJ76" s="69"/>
      <c r="PL76" s="64"/>
      <c r="PM76" s="67"/>
      <c r="PN76" s="67"/>
      <c r="PO76" s="68"/>
      <c r="PP76" s="68"/>
      <c r="PQ76" s="68"/>
      <c r="PR76" s="69"/>
      <c r="PT76" s="64"/>
      <c r="PU76" s="67"/>
      <c r="PV76" s="67"/>
      <c r="PW76" s="68"/>
      <c r="PX76" s="68"/>
      <c r="PY76" s="68"/>
      <c r="PZ76" s="69"/>
      <c r="QB76" s="64"/>
      <c r="QC76" s="67"/>
      <c r="QD76" s="67"/>
      <c r="QE76" s="68"/>
      <c r="QF76" s="68"/>
      <c r="QG76" s="68"/>
      <c r="QH76" s="69"/>
      <c r="QJ76" s="64"/>
      <c r="QK76" s="67"/>
      <c r="QL76" s="67"/>
      <c r="QM76" s="68"/>
      <c r="QN76" s="68"/>
      <c r="QO76" s="68"/>
      <c r="QP76" s="69"/>
      <c r="QR76" s="64"/>
      <c r="QS76" s="67"/>
      <c r="QT76" s="67"/>
      <c r="QU76" s="68"/>
      <c r="QV76" s="68"/>
      <c r="QW76" s="68"/>
      <c r="QX76" s="69"/>
      <c r="QZ76" s="64"/>
      <c r="RA76" s="67"/>
      <c r="RB76" s="67"/>
      <c r="RC76" s="68"/>
      <c r="RD76" s="68"/>
      <c r="RE76" s="68"/>
      <c r="RF76" s="69"/>
      <c r="RH76" s="64"/>
      <c r="RI76" s="67"/>
      <c r="RJ76" s="67"/>
      <c r="RK76" s="68"/>
      <c r="RL76" s="68"/>
      <c r="RM76" s="68"/>
      <c r="RN76" s="69"/>
      <c r="RP76" s="64"/>
      <c r="RQ76" s="67"/>
      <c r="RR76" s="67"/>
      <c r="RS76" s="68"/>
      <c r="RT76" s="68"/>
      <c r="RU76" s="68"/>
      <c r="RV76" s="69"/>
      <c r="RX76" s="64"/>
      <c r="RY76" s="67"/>
      <c r="RZ76" s="67"/>
      <c r="SA76" s="68"/>
      <c r="SB76" s="68"/>
      <c r="SC76" s="68"/>
      <c r="SD76" s="69"/>
      <c r="SF76" s="64"/>
      <c r="SG76" s="67"/>
      <c r="SH76" s="67"/>
      <c r="SI76" s="68"/>
      <c r="SJ76" s="68"/>
      <c r="SK76" s="68"/>
      <c r="SL76" s="69"/>
      <c r="SN76" s="64"/>
      <c r="SO76" s="67"/>
      <c r="SP76" s="67"/>
      <c r="SQ76" s="68"/>
      <c r="SR76" s="68"/>
      <c r="SS76" s="68"/>
      <c r="ST76" s="69"/>
      <c r="SV76" s="64"/>
      <c r="SW76" s="67"/>
      <c r="SX76" s="67"/>
      <c r="SY76" s="68"/>
      <c r="SZ76" s="68"/>
      <c r="TA76" s="68"/>
      <c r="TB76" s="69"/>
      <c r="TD76" s="64"/>
      <c r="TE76" s="67"/>
      <c r="TF76" s="67"/>
      <c r="TG76" s="68"/>
      <c r="TH76" s="68"/>
      <c r="TI76" s="68"/>
      <c r="TJ76" s="69"/>
      <c r="TL76" s="64"/>
      <c r="TM76" s="67"/>
      <c r="TN76" s="67"/>
      <c r="TO76" s="68"/>
      <c r="TP76" s="68"/>
      <c r="TQ76" s="68"/>
      <c r="TR76" s="69"/>
      <c r="TT76" s="64"/>
      <c r="TU76" s="67"/>
      <c r="TV76" s="67"/>
      <c r="TW76" s="68"/>
      <c r="TX76" s="68"/>
      <c r="TY76" s="68"/>
      <c r="TZ76" s="69"/>
      <c r="UB76" s="64"/>
      <c r="UC76" s="67"/>
      <c r="UD76" s="67"/>
      <c r="UE76" s="68"/>
      <c r="UF76" s="68"/>
      <c r="UG76" s="68"/>
      <c r="UH76" s="69"/>
      <c r="UJ76" s="64"/>
      <c r="UK76" s="67"/>
      <c r="UL76" s="67"/>
      <c r="UM76" s="68"/>
      <c r="UN76" s="68"/>
      <c r="UO76" s="68"/>
      <c r="UP76" s="69"/>
      <c r="UR76" s="64"/>
      <c r="US76" s="67"/>
      <c r="UT76" s="67"/>
      <c r="UU76" s="68"/>
      <c r="UV76" s="68"/>
      <c r="UW76" s="68"/>
      <c r="UX76" s="69"/>
      <c r="UZ76" s="64"/>
      <c r="VA76" s="67"/>
      <c r="VB76" s="67"/>
      <c r="VC76" s="68"/>
      <c r="VD76" s="68"/>
      <c r="VE76" s="68"/>
      <c r="VF76" s="69"/>
      <c r="VH76" s="64"/>
      <c r="VI76" s="67"/>
      <c r="VJ76" s="67"/>
      <c r="VK76" s="68"/>
      <c r="VL76" s="68"/>
      <c r="VM76" s="68"/>
      <c r="VN76" s="69"/>
      <c r="VP76" s="64"/>
      <c r="VQ76" s="67"/>
      <c r="VR76" s="67"/>
      <c r="VS76" s="68"/>
      <c r="VT76" s="68"/>
      <c r="VU76" s="68"/>
      <c r="VV76" s="69"/>
      <c r="VX76" s="64"/>
      <c r="VY76" s="67"/>
      <c r="VZ76" s="67"/>
      <c r="WA76" s="68"/>
      <c r="WB76" s="68"/>
      <c r="WC76" s="68"/>
      <c r="WD76" s="69"/>
      <c r="WF76" s="64"/>
      <c r="WG76" s="67"/>
      <c r="WH76" s="67"/>
      <c r="WI76" s="68"/>
      <c r="WJ76" s="68"/>
      <c r="WK76" s="68"/>
      <c r="WL76" s="69"/>
      <c r="WN76" s="64"/>
      <c r="WO76" s="67"/>
      <c r="WP76" s="67"/>
      <c r="WQ76" s="68"/>
      <c r="WR76" s="68"/>
      <c r="WS76" s="68"/>
      <c r="WT76" s="69"/>
      <c r="WV76" s="64"/>
      <c r="WW76" s="67"/>
      <c r="WX76" s="67"/>
      <c r="WY76" s="68"/>
      <c r="WZ76" s="68"/>
      <c r="XA76" s="68"/>
      <c r="XB76" s="69"/>
      <c r="XD76" s="64"/>
      <c r="XE76" s="67"/>
      <c r="XF76" s="67"/>
      <c r="XG76" s="68"/>
      <c r="XH76" s="68"/>
      <c r="XI76" s="68"/>
      <c r="XJ76" s="69"/>
      <c r="XL76" s="64"/>
      <c r="XM76" s="67"/>
      <c r="XN76" s="67"/>
      <c r="XO76" s="68"/>
      <c r="XP76" s="68"/>
      <c r="XQ76" s="68"/>
      <c r="XR76" s="69"/>
      <c r="XT76" s="64"/>
      <c r="XU76" s="67"/>
      <c r="XV76" s="67"/>
      <c r="XW76" s="68"/>
      <c r="XX76" s="68"/>
      <c r="XY76" s="68"/>
      <c r="XZ76" s="69"/>
      <c r="YB76" s="64"/>
      <c r="YC76" s="67"/>
      <c r="YD76" s="67"/>
      <c r="YE76" s="68"/>
      <c r="YF76" s="68"/>
      <c r="YG76" s="68"/>
      <c r="YH76" s="69"/>
      <c r="YJ76" s="64"/>
      <c r="YK76" s="67"/>
      <c r="YL76" s="67"/>
      <c r="YM76" s="68"/>
      <c r="YN76" s="68"/>
      <c r="YO76" s="68"/>
      <c r="YP76" s="69"/>
      <c r="YR76" s="64"/>
      <c r="YS76" s="67"/>
      <c r="YT76" s="67"/>
      <c r="YU76" s="68"/>
      <c r="YV76" s="68"/>
      <c r="YW76" s="68"/>
      <c r="YX76" s="69"/>
      <c r="YZ76" s="64"/>
      <c r="ZA76" s="67"/>
      <c r="ZB76" s="67"/>
      <c r="ZC76" s="68"/>
      <c r="ZD76" s="68"/>
      <c r="ZE76" s="68"/>
      <c r="ZF76" s="69"/>
      <c r="ZH76" s="64"/>
      <c r="ZI76" s="67"/>
      <c r="ZJ76" s="67"/>
      <c r="ZK76" s="68"/>
      <c r="ZL76" s="68"/>
      <c r="ZM76" s="68"/>
      <c r="ZN76" s="69"/>
      <c r="ZP76" s="64"/>
      <c r="ZQ76" s="67"/>
      <c r="ZR76" s="67"/>
      <c r="ZS76" s="68"/>
      <c r="ZT76" s="68"/>
      <c r="ZU76" s="68"/>
      <c r="ZV76" s="69"/>
      <c r="ZX76" s="64"/>
      <c r="ZY76" s="67"/>
      <c r="ZZ76" s="67"/>
      <c r="AAA76" s="68"/>
      <c r="AAB76" s="68"/>
      <c r="AAC76" s="68"/>
      <c r="AAD76" s="69"/>
      <c r="AAF76" s="64"/>
      <c r="AAG76" s="67"/>
      <c r="AAH76" s="67"/>
      <c r="AAI76" s="68"/>
      <c r="AAJ76" s="68"/>
      <c r="AAK76" s="68"/>
      <c r="AAL76" s="69"/>
      <c r="AAN76" s="64"/>
      <c r="AAO76" s="67"/>
      <c r="AAP76" s="67"/>
      <c r="AAQ76" s="68"/>
      <c r="AAR76" s="68"/>
      <c r="AAS76" s="68"/>
      <c r="AAT76" s="69"/>
      <c r="AAV76" s="64"/>
      <c r="AAW76" s="67"/>
      <c r="AAX76" s="67"/>
      <c r="AAY76" s="68"/>
      <c r="AAZ76" s="68"/>
      <c r="ABA76" s="68"/>
      <c r="ABB76" s="69"/>
      <c r="ABD76" s="64"/>
      <c r="ABE76" s="67"/>
      <c r="ABF76" s="67"/>
      <c r="ABG76" s="68"/>
      <c r="ABH76" s="68"/>
      <c r="ABI76" s="68"/>
      <c r="ABJ76" s="69"/>
      <c r="ABL76" s="64"/>
      <c r="ABM76" s="67"/>
      <c r="ABN76" s="67"/>
      <c r="ABO76" s="68"/>
      <c r="ABP76" s="68"/>
      <c r="ABQ76" s="68"/>
      <c r="ABR76" s="69"/>
      <c r="ABT76" s="64"/>
      <c r="ABU76" s="67"/>
      <c r="ABV76" s="67"/>
      <c r="ABW76" s="68"/>
      <c r="ABX76" s="68"/>
      <c r="ABY76" s="68"/>
      <c r="ABZ76" s="69"/>
      <c r="ACB76" s="64"/>
      <c r="ACC76" s="67"/>
      <c r="ACD76" s="67"/>
      <c r="ACE76" s="68"/>
      <c r="ACF76" s="68"/>
      <c r="ACG76" s="68"/>
      <c r="ACH76" s="69"/>
      <c r="ACJ76" s="64"/>
      <c r="ACK76" s="67"/>
      <c r="ACL76" s="67"/>
      <c r="ACM76" s="68"/>
      <c r="ACN76" s="68"/>
      <c r="ACO76" s="68"/>
      <c r="ACP76" s="69"/>
      <c r="ACR76" s="64"/>
      <c r="ACS76" s="67"/>
      <c r="ACT76" s="67"/>
      <c r="ACU76" s="68"/>
      <c r="ACV76" s="68"/>
      <c r="ACW76" s="68"/>
      <c r="ACX76" s="69"/>
      <c r="ACZ76" s="64"/>
      <c r="ADA76" s="67"/>
      <c r="ADB76" s="67"/>
      <c r="ADC76" s="68"/>
      <c r="ADD76" s="68"/>
      <c r="ADE76" s="68"/>
      <c r="ADF76" s="69"/>
      <c r="ADH76" s="64"/>
      <c r="ADI76" s="67"/>
      <c r="ADJ76" s="67"/>
      <c r="ADK76" s="68"/>
      <c r="ADL76" s="68"/>
      <c r="ADM76" s="68"/>
      <c r="ADN76" s="69"/>
      <c r="ADP76" s="64"/>
      <c r="ADQ76" s="67"/>
      <c r="ADR76" s="67"/>
      <c r="ADS76" s="68"/>
      <c r="ADT76" s="68"/>
      <c r="ADU76" s="68"/>
      <c r="ADV76" s="69"/>
      <c r="ADX76" s="64"/>
      <c r="ADY76" s="67"/>
      <c r="ADZ76" s="67"/>
      <c r="AEA76" s="68"/>
      <c r="AEB76" s="68"/>
      <c r="AEC76" s="68"/>
      <c r="AED76" s="69"/>
      <c r="AEF76" s="64"/>
      <c r="AEG76" s="67"/>
      <c r="AEH76" s="67"/>
      <c r="AEI76" s="68"/>
      <c r="AEJ76" s="68"/>
      <c r="AEK76" s="68"/>
      <c r="AEL76" s="69"/>
      <c r="AEN76" s="64"/>
      <c r="AEO76" s="67"/>
      <c r="AEP76" s="67"/>
      <c r="AEQ76" s="68"/>
      <c r="AER76" s="68"/>
      <c r="AES76" s="68"/>
      <c r="AET76" s="69"/>
      <c r="AEV76" s="64"/>
      <c r="AEW76" s="67"/>
      <c r="AEX76" s="67"/>
      <c r="AEY76" s="68"/>
      <c r="AEZ76" s="68"/>
      <c r="AFA76" s="68"/>
      <c r="AFB76" s="69"/>
      <c r="AFD76" s="64"/>
      <c r="AFE76" s="67"/>
      <c r="AFF76" s="67"/>
      <c r="AFG76" s="68"/>
      <c r="AFH76" s="68"/>
      <c r="AFI76" s="68"/>
      <c r="AFJ76" s="69"/>
      <c r="AFL76" s="64"/>
      <c r="AFM76" s="67"/>
      <c r="AFN76" s="67"/>
      <c r="AFO76" s="68"/>
      <c r="AFP76" s="68"/>
      <c r="AFQ76" s="68"/>
      <c r="AFR76" s="69"/>
      <c r="AFT76" s="64"/>
      <c r="AFU76" s="67"/>
      <c r="AFV76" s="67"/>
      <c r="AFW76" s="68"/>
      <c r="AFX76" s="68"/>
      <c r="AFY76" s="68"/>
      <c r="AFZ76" s="69"/>
      <c r="AGB76" s="64"/>
      <c r="AGC76" s="67"/>
      <c r="AGD76" s="67"/>
      <c r="AGE76" s="68"/>
      <c r="AGF76" s="68"/>
      <c r="AGG76" s="68"/>
      <c r="AGH76" s="69"/>
      <c r="AGJ76" s="64"/>
      <c r="AGK76" s="67"/>
      <c r="AGL76" s="67"/>
      <c r="AGM76" s="68"/>
      <c r="AGN76" s="68"/>
      <c r="AGO76" s="68"/>
      <c r="AGP76" s="69"/>
      <c r="AGR76" s="64"/>
      <c r="AGS76" s="67"/>
      <c r="AGT76" s="67"/>
      <c r="AGU76" s="68"/>
      <c r="AGV76" s="68"/>
      <c r="AGW76" s="68"/>
      <c r="AGX76" s="69"/>
      <c r="AGZ76" s="64"/>
      <c r="AHA76" s="67"/>
      <c r="AHB76" s="67"/>
      <c r="AHC76" s="68"/>
      <c r="AHD76" s="68"/>
      <c r="AHE76" s="68"/>
      <c r="AHF76" s="69"/>
      <c r="AHH76" s="64"/>
      <c r="AHI76" s="67"/>
      <c r="AHJ76" s="67"/>
      <c r="AHK76" s="68"/>
      <c r="AHL76" s="68"/>
      <c r="AHM76" s="68"/>
      <c r="AHN76" s="69"/>
      <c r="AHP76" s="64"/>
      <c r="AHQ76" s="67"/>
      <c r="AHR76" s="67"/>
      <c r="AHS76" s="68"/>
      <c r="AHT76" s="68"/>
      <c r="AHU76" s="68"/>
      <c r="AHV76" s="69"/>
      <c r="AHX76" s="64"/>
      <c r="AHY76" s="67"/>
      <c r="AHZ76" s="67"/>
      <c r="AIA76" s="68"/>
      <c r="AIB76" s="68"/>
      <c r="AIC76" s="68"/>
      <c r="AID76" s="69"/>
      <c r="AIF76" s="64"/>
      <c r="AIG76" s="67"/>
      <c r="AIH76" s="67"/>
      <c r="AII76" s="68"/>
      <c r="AIJ76" s="68"/>
      <c r="AIK76" s="68"/>
      <c r="AIL76" s="69"/>
      <c r="AIN76" s="64"/>
      <c r="AIO76" s="67"/>
      <c r="AIP76" s="67"/>
      <c r="AIQ76" s="68"/>
      <c r="AIR76" s="68"/>
      <c r="AIS76" s="68"/>
      <c r="AIT76" s="69"/>
      <c r="AIV76" s="64"/>
      <c r="AIW76" s="67"/>
      <c r="AIX76" s="67"/>
      <c r="AIY76" s="68"/>
      <c r="AIZ76" s="68"/>
      <c r="AJA76" s="68"/>
      <c r="AJB76" s="69"/>
      <c r="AJD76" s="64"/>
      <c r="AJE76" s="67"/>
      <c r="AJF76" s="67"/>
      <c r="AJG76" s="68"/>
      <c r="AJH76" s="68"/>
      <c r="AJI76" s="68"/>
      <c r="AJJ76" s="69"/>
      <c r="AJL76" s="64"/>
      <c r="AJM76" s="67"/>
      <c r="AJN76" s="67"/>
      <c r="AJO76" s="68"/>
      <c r="AJP76" s="68"/>
      <c r="AJQ76" s="68"/>
      <c r="AJR76" s="69"/>
      <c r="AJT76" s="64"/>
      <c r="AJU76" s="67"/>
      <c r="AJV76" s="67"/>
      <c r="AJW76" s="68"/>
      <c r="AJX76" s="68"/>
      <c r="AJY76" s="68"/>
      <c r="AJZ76" s="69"/>
      <c r="AKB76" s="64"/>
      <c r="AKC76" s="67"/>
      <c r="AKD76" s="67"/>
      <c r="AKE76" s="68"/>
      <c r="AKF76" s="68"/>
      <c r="AKG76" s="68"/>
      <c r="AKH76" s="69"/>
      <c r="AKJ76" s="64"/>
      <c r="AKK76" s="67"/>
      <c r="AKL76" s="67"/>
      <c r="AKM76" s="68"/>
      <c r="AKN76" s="68"/>
      <c r="AKO76" s="68"/>
      <c r="AKP76" s="69"/>
      <c r="AKR76" s="64"/>
      <c r="AKS76" s="67"/>
      <c r="AKT76" s="67"/>
      <c r="AKU76" s="68"/>
      <c r="AKV76" s="68"/>
      <c r="AKW76" s="68"/>
      <c r="AKX76" s="69"/>
      <c r="AKZ76" s="64"/>
      <c r="ALA76" s="67"/>
      <c r="ALB76" s="67"/>
      <c r="ALC76" s="68"/>
      <c r="ALD76" s="68"/>
      <c r="ALE76" s="68"/>
      <c r="ALF76" s="69"/>
      <c r="ALH76" s="64"/>
      <c r="ALI76" s="67"/>
      <c r="ALJ76" s="67"/>
      <c r="ALK76" s="68"/>
      <c r="ALL76" s="68"/>
      <c r="ALM76" s="68"/>
      <c r="ALN76" s="69"/>
      <c r="ALP76" s="64"/>
      <c r="ALQ76" s="67"/>
      <c r="ALR76" s="67"/>
      <c r="ALS76" s="68"/>
      <c r="ALT76" s="68"/>
      <c r="ALU76" s="68"/>
      <c r="ALV76" s="69"/>
      <c r="ALX76" s="64"/>
      <c r="ALY76" s="67"/>
      <c r="ALZ76" s="67"/>
      <c r="AMA76" s="68"/>
      <c r="AMB76" s="68"/>
      <c r="AMC76" s="68"/>
      <c r="AMD76" s="69"/>
      <c r="AMF76" s="64"/>
      <c r="AMG76" s="67"/>
      <c r="AMH76" s="67"/>
      <c r="AMI76" s="68"/>
      <c r="AMJ76" s="68"/>
      <c r="AMK76" s="68"/>
      <c r="AML76" s="69"/>
      <c r="AMN76" s="64"/>
      <c r="AMO76" s="67"/>
      <c r="AMP76" s="67"/>
      <c r="AMQ76" s="68"/>
      <c r="AMR76" s="68"/>
      <c r="AMS76" s="68"/>
      <c r="AMT76" s="69"/>
      <c r="AMV76" s="64"/>
      <c r="AMW76" s="67"/>
      <c r="AMX76" s="67"/>
      <c r="AMY76" s="68"/>
      <c r="AMZ76" s="68"/>
      <c r="ANA76" s="68"/>
      <c r="ANB76" s="69"/>
      <c r="AND76" s="64"/>
      <c r="ANE76" s="67"/>
      <c r="ANF76" s="67"/>
      <c r="ANG76" s="68"/>
      <c r="ANH76" s="68"/>
      <c r="ANI76" s="68"/>
      <c r="ANJ76" s="69"/>
      <c r="ANL76" s="64"/>
      <c r="ANM76" s="67"/>
      <c r="ANN76" s="67"/>
      <c r="ANO76" s="68"/>
      <c r="ANP76" s="68"/>
      <c r="ANQ76" s="68"/>
      <c r="ANR76" s="69"/>
      <c r="ANT76" s="64"/>
      <c r="ANU76" s="67"/>
      <c r="ANV76" s="67"/>
      <c r="ANW76" s="68"/>
      <c r="ANX76" s="68"/>
      <c r="ANY76" s="68"/>
      <c r="ANZ76" s="69"/>
      <c r="AOB76" s="64"/>
      <c r="AOC76" s="67"/>
      <c r="AOD76" s="67"/>
      <c r="AOE76" s="68"/>
      <c r="AOF76" s="68"/>
      <c r="AOG76" s="68"/>
      <c r="AOH76" s="69"/>
      <c r="AOJ76" s="64"/>
      <c r="AOK76" s="67"/>
      <c r="AOL76" s="67"/>
      <c r="AOM76" s="68"/>
      <c r="AON76" s="68"/>
      <c r="AOO76" s="68"/>
      <c r="AOP76" s="69"/>
      <c r="AOR76" s="64"/>
      <c r="AOS76" s="67"/>
      <c r="AOT76" s="67"/>
      <c r="AOU76" s="68"/>
      <c r="AOV76" s="68"/>
      <c r="AOW76" s="68"/>
      <c r="AOX76" s="69"/>
      <c r="AOZ76" s="64"/>
      <c r="APA76" s="67"/>
      <c r="APB76" s="67"/>
      <c r="APC76" s="68"/>
      <c r="APD76" s="68"/>
      <c r="APE76" s="68"/>
      <c r="APF76" s="69"/>
      <c r="APH76" s="64"/>
      <c r="API76" s="67"/>
      <c r="APJ76" s="67"/>
      <c r="APK76" s="68"/>
      <c r="APL76" s="68"/>
      <c r="APM76" s="68"/>
      <c r="APN76" s="69"/>
      <c r="APP76" s="64"/>
      <c r="APQ76" s="67"/>
      <c r="APR76" s="67"/>
      <c r="APS76" s="68"/>
      <c r="APT76" s="68"/>
      <c r="APU76" s="68"/>
      <c r="APV76" s="69"/>
      <c r="APX76" s="64"/>
      <c r="APY76" s="67"/>
      <c r="APZ76" s="67"/>
      <c r="AQA76" s="68"/>
      <c r="AQB76" s="68"/>
      <c r="AQC76" s="68"/>
      <c r="AQD76" s="69"/>
      <c r="AQF76" s="64"/>
      <c r="AQG76" s="67"/>
      <c r="AQH76" s="67"/>
      <c r="AQI76" s="68"/>
      <c r="AQJ76" s="68"/>
      <c r="AQK76" s="68"/>
      <c r="AQL76" s="69"/>
      <c r="AQN76" s="64"/>
      <c r="AQO76" s="67"/>
      <c r="AQP76" s="67"/>
      <c r="AQQ76" s="68"/>
      <c r="AQR76" s="68"/>
      <c r="AQS76" s="68"/>
      <c r="AQT76" s="69"/>
      <c r="AQV76" s="64"/>
      <c r="AQW76" s="67"/>
      <c r="AQX76" s="67"/>
      <c r="AQY76" s="68"/>
      <c r="AQZ76" s="68"/>
      <c r="ARA76" s="68"/>
      <c r="ARB76" s="69"/>
      <c r="ARD76" s="64"/>
      <c r="ARE76" s="67"/>
      <c r="ARF76" s="67"/>
      <c r="ARG76" s="68"/>
      <c r="ARH76" s="68"/>
      <c r="ARI76" s="68"/>
      <c r="ARJ76" s="69"/>
      <c r="ARL76" s="64"/>
      <c r="ARM76" s="67"/>
      <c r="ARN76" s="67"/>
      <c r="ARO76" s="68"/>
      <c r="ARP76" s="68"/>
      <c r="ARQ76" s="68"/>
      <c r="ARR76" s="69"/>
      <c r="ART76" s="64"/>
      <c r="ARU76" s="67"/>
      <c r="ARV76" s="67"/>
      <c r="ARW76" s="68"/>
      <c r="ARX76" s="68"/>
      <c r="ARY76" s="68"/>
      <c r="ARZ76" s="69"/>
      <c r="ASB76" s="64"/>
      <c r="ASC76" s="67"/>
      <c r="ASD76" s="67"/>
      <c r="ASE76" s="68"/>
      <c r="ASF76" s="68"/>
      <c r="ASG76" s="68"/>
      <c r="ASH76" s="69"/>
      <c r="ASJ76" s="64"/>
      <c r="ASK76" s="67"/>
      <c r="ASL76" s="67"/>
      <c r="ASM76" s="68"/>
      <c r="ASN76" s="68"/>
      <c r="ASO76" s="68"/>
      <c r="ASP76" s="69"/>
      <c r="ASR76" s="64"/>
      <c r="ASS76" s="67"/>
      <c r="AST76" s="67"/>
      <c r="ASU76" s="68"/>
      <c r="ASV76" s="68"/>
      <c r="ASW76" s="68"/>
      <c r="ASX76" s="69"/>
      <c r="ASZ76" s="64"/>
      <c r="ATA76" s="67"/>
      <c r="ATB76" s="67"/>
      <c r="ATC76" s="68"/>
      <c r="ATD76" s="68"/>
      <c r="ATE76" s="68"/>
      <c r="ATF76" s="69"/>
      <c r="ATH76" s="64"/>
      <c r="ATI76" s="67"/>
      <c r="ATJ76" s="67"/>
      <c r="ATK76" s="68"/>
      <c r="ATL76" s="68"/>
      <c r="ATM76" s="68"/>
      <c r="ATN76" s="69"/>
      <c r="ATP76" s="64"/>
      <c r="ATQ76" s="67"/>
      <c r="ATR76" s="67"/>
      <c r="ATS76" s="68"/>
      <c r="ATT76" s="68"/>
      <c r="ATU76" s="68"/>
      <c r="ATV76" s="69"/>
      <c r="ATX76" s="64"/>
      <c r="ATY76" s="67"/>
      <c r="ATZ76" s="67"/>
      <c r="AUA76" s="68"/>
      <c r="AUB76" s="68"/>
      <c r="AUC76" s="68"/>
      <c r="AUD76" s="69"/>
      <c r="AUF76" s="64"/>
      <c r="AUG76" s="67"/>
      <c r="AUH76" s="67"/>
      <c r="AUI76" s="68"/>
      <c r="AUJ76" s="68"/>
      <c r="AUK76" s="68"/>
      <c r="AUL76" s="69"/>
      <c r="AUN76" s="64"/>
      <c r="AUO76" s="67"/>
      <c r="AUP76" s="67"/>
      <c r="AUQ76" s="68"/>
      <c r="AUR76" s="68"/>
      <c r="AUS76" s="68"/>
      <c r="AUT76" s="69"/>
      <c r="AUV76" s="64"/>
      <c r="AUW76" s="67"/>
      <c r="AUX76" s="67"/>
      <c r="AUY76" s="68"/>
      <c r="AUZ76" s="68"/>
      <c r="AVA76" s="68"/>
      <c r="AVB76" s="69"/>
      <c r="AVD76" s="64"/>
      <c r="AVE76" s="67"/>
      <c r="AVF76" s="67"/>
      <c r="AVG76" s="68"/>
      <c r="AVH76" s="68"/>
      <c r="AVI76" s="68"/>
      <c r="AVJ76" s="69"/>
      <c r="AVL76" s="64"/>
      <c r="AVM76" s="67"/>
      <c r="AVN76" s="67"/>
      <c r="AVO76" s="68"/>
      <c r="AVP76" s="68"/>
      <c r="AVQ76" s="68"/>
      <c r="AVR76" s="69"/>
      <c r="AVT76" s="64"/>
      <c r="AVU76" s="67"/>
      <c r="AVV76" s="67"/>
      <c r="AVW76" s="68"/>
      <c r="AVX76" s="68"/>
      <c r="AVY76" s="68"/>
      <c r="AVZ76" s="69"/>
      <c r="AWB76" s="64"/>
      <c r="AWC76" s="67"/>
      <c r="AWD76" s="67"/>
      <c r="AWE76" s="68"/>
      <c r="AWF76" s="68"/>
      <c r="AWG76" s="68"/>
      <c r="AWH76" s="69"/>
      <c r="AWJ76" s="64"/>
      <c r="AWK76" s="67"/>
      <c r="AWL76" s="67"/>
      <c r="AWM76" s="68"/>
      <c r="AWN76" s="68"/>
      <c r="AWO76" s="68"/>
      <c r="AWP76" s="69"/>
      <c r="AWR76" s="64"/>
      <c r="AWS76" s="67"/>
      <c r="AWT76" s="67"/>
      <c r="AWU76" s="68"/>
      <c r="AWV76" s="68"/>
      <c r="AWW76" s="68"/>
      <c r="AWX76" s="69"/>
      <c r="AWZ76" s="64"/>
      <c r="AXA76" s="67"/>
      <c r="AXB76" s="67"/>
      <c r="AXC76" s="68"/>
      <c r="AXD76" s="68"/>
      <c r="AXE76" s="68"/>
      <c r="AXF76" s="69"/>
      <c r="AXH76" s="64"/>
      <c r="AXI76" s="67"/>
      <c r="AXJ76" s="67"/>
      <c r="AXK76" s="68"/>
      <c r="AXL76" s="68"/>
      <c r="AXM76" s="68"/>
      <c r="AXN76" s="69"/>
      <c r="AXP76" s="64"/>
      <c r="AXQ76" s="67"/>
      <c r="AXR76" s="67"/>
      <c r="AXS76" s="68"/>
      <c r="AXT76" s="68"/>
      <c r="AXU76" s="68"/>
      <c r="AXV76" s="69"/>
      <c r="AXX76" s="64"/>
      <c r="AXY76" s="67"/>
      <c r="AXZ76" s="67"/>
      <c r="AYA76" s="68"/>
      <c r="AYB76" s="68"/>
      <c r="AYC76" s="68"/>
      <c r="AYD76" s="69"/>
      <c r="AYF76" s="64"/>
      <c r="AYG76" s="67"/>
      <c r="AYH76" s="67"/>
      <c r="AYI76" s="68"/>
      <c r="AYJ76" s="68"/>
      <c r="AYK76" s="68"/>
      <c r="AYL76" s="69"/>
      <c r="AYN76" s="64"/>
      <c r="AYO76" s="67"/>
      <c r="AYP76" s="67"/>
      <c r="AYQ76" s="68"/>
      <c r="AYR76" s="68"/>
      <c r="AYS76" s="68"/>
      <c r="AYT76" s="69"/>
      <c r="AYV76" s="64"/>
      <c r="AYW76" s="67"/>
      <c r="AYX76" s="67"/>
      <c r="AYY76" s="68"/>
      <c r="AYZ76" s="68"/>
      <c r="AZA76" s="68"/>
      <c r="AZB76" s="69"/>
      <c r="AZD76" s="64"/>
      <c r="AZE76" s="67"/>
      <c r="AZF76" s="67"/>
      <c r="AZG76" s="68"/>
      <c r="AZH76" s="68"/>
      <c r="AZI76" s="68"/>
      <c r="AZJ76" s="69"/>
      <c r="AZL76" s="64"/>
      <c r="AZM76" s="67"/>
      <c r="AZN76" s="67"/>
      <c r="AZO76" s="68"/>
      <c r="AZP76" s="68"/>
      <c r="AZQ76" s="68"/>
      <c r="AZR76" s="69"/>
      <c r="AZT76" s="64"/>
      <c r="AZU76" s="67"/>
      <c r="AZV76" s="67"/>
      <c r="AZW76" s="68"/>
      <c r="AZX76" s="68"/>
      <c r="AZY76" s="68"/>
      <c r="AZZ76" s="69"/>
      <c r="BAB76" s="64"/>
      <c r="BAC76" s="67"/>
      <c r="BAD76" s="67"/>
      <c r="BAE76" s="68"/>
      <c r="BAF76" s="68"/>
      <c r="BAG76" s="68"/>
      <c r="BAH76" s="69"/>
      <c r="BAJ76" s="64"/>
      <c r="BAK76" s="67"/>
      <c r="BAL76" s="67"/>
      <c r="BAM76" s="68"/>
      <c r="BAN76" s="68"/>
      <c r="BAO76" s="68"/>
      <c r="BAP76" s="69"/>
      <c r="BAR76" s="64"/>
      <c r="BAS76" s="67"/>
      <c r="BAT76" s="67"/>
      <c r="BAU76" s="68"/>
      <c r="BAV76" s="68"/>
      <c r="BAW76" s="68"/>
      <c r="BAX76" s="69"/>
      <c r="BAZ76" s="64"/>
      <c r="BBA76" s="67"/>
      <c r="BBB76" s="67"/>
      <c r="BBC76" s="68"/>
      <c r="BBD76" s="68"/>
      <c r="BBE76" s="68"/>
      <c r="BBF76" s="69"/>
      <c r="BBH76" s="64"/>
      <c r="BBI76" s="67"/>
      <c r="BBJ76" s="67"/>
      <c r="BBK76" s="68"/>
      <c r="BBL76" s="68"/>
      <c r="BBM76" s="68"/>
      <c r="BBN76" s="69"/>
      <c r="BBP76" s="64"/>
      <c r="BBQ76" s="67"/>
      <c r="BBR76" s="67"/>
      <c r="BBS76" s="68"/>
      <c r="BBT76" s="68"/>
      <c r="BBU76" s="68"/>
      <c r="BBV76" s="69"/>
      <c r="BBX76" s="64"/>
      <c r="BBY76" s="67"/>
      <c r="BBZ76" s="67"/>
      <c r="BCA76" s="68"/>
      <c r="BCB76" s="68"/>
      <c r="BCC76" s="68"/>
      <c r="BCD76" s="69"/>
      <c r="BCF76" s="64"/>
      <c r="BCG76" s="67"/>
      <c r="BCH76" s="67"/>
      <c r="BCI76" s="68"/>
      <c r="BCJ76" s="68"/>
      <c r="BCK76" s="68"/>
      <c r="BCL76" s="69"/>
      <c r="BCN76" s="64"/>
      <c r="BCO76" s="67"/>
      <c r="BCP76" s="67"/>
      <c r="BCQ76" s="68"/>
      <c r="BCR76" s="68"/>
      <c r="BCS76" s="68"/>
      <c r="BCT76" s="69"/>
      <c r="BCV76" s="64"/>
      <c r="BCW76" s="67"/>
      <c r="BCX76" s="67"/>
      <c r="BCY76" s="68"/>
      <c r="BCZ76" s="68"/>
      <c r="BDA76" s="68"/>
      <c r="BDB76" s="69"/>
      <c r="BDD76" s="64"/>
      <c r="BDE76" s="67"/>
      <c r="BDF76" s="67"/>
      <c r="BDG76" s="68"/>
      <c r="BDH76" s="68"/>
      <c r="BDI76" s="68"/>
      <c r="BDJ76" s="69"/>
      <c r="BDL76" s="64"/>
      <c r="BDM76" s="67"/>
      <c r="BDN76" s="67"/>
      <c r="BDO76" s="68"/>
      <c r="BDP76" s="68"/>
      <c r="BDQ76" s="68"/>
      <c r="BDR76" s="69"/>
      <c r="BDT76" s="64"/>
      <c r="BDU76" s="67"/>
      <c r="BDV76" s="67"/>
      <c r="BDW76" s="68"/>
      <c r="BDX76" s="68"/>
      <c r="BDY76" s="68"/>
      <c r="BDZ76" s="69"/>
      <c r="BEB76" s="64"/>
      <c r="BEC76" s="67"/>
      <c r="BED76" s="67"/>
      <c r="BEE76" s="68"/>
      <c r="BEF76" s="68"/>
      <c r="BEG76" s="68"/>
      <c r="BEH76" s="69"/>
      <c r="BEJ76" s="64"/>
      <c r="BEK76" s="67"/>
      <c r="BEL76" s="67"/>
      <c r="BEM76" s="68"/>
      <c r="BEN76" s="68"/>
      <c r="BEO76" s="68"/>
      <c r="BEP76" s="69"/>
      <c r="BER76" s="64"/>
      <c r="BES76" s="67"/>
      <c r="BET76" s="67"/>
      <c r="BEU76" s="68"/>
      <c r="BEV76" s="68"/>
      <c r="BEW76" s="68"/>
      <c r="BEX76" s="69"/>
      <c r="BEZ76" s="64"/>
      <c r="BFA76" s="67"/>
      <c r="BFB76" s="67"/>
      <c r="BFC76" s="68"/>
      <c r="BFD76" s="68"/>
      <c r="BFE76" s="68"/>
      <c r="BFF76" s="69"/>
      <c r="BFH76" s="64"/>
      <c r="BFI76" s="67"/>
      <c r="BFJ76" s="67"/>
      <c r="BFK76" s="68"/>
      <c r="BFL76" s="68"/>
      <c r="BFM76" s="68"/>
      <c r="BFN76" s="69"/>
      <c r="BFP76" s="64"/>
      <c r="BFQ76" s="67"/>
      <c r="BFR76" s="67"/>
      <c r="BFS76" s="68"/>
      <c r="BFT76" s="68"/>
      <c r="BFU76" s="68"/>
      <c r="BFV76" s="69"/>
      <c r="BFX76" s="64"/>
      <c r="BFY76" s="67"/>
      <c r="BFZ76" s="67"/>
      <c r="BGA76" s="68"/>
      <c r="BGB76" s="68"/>
      <c r="BGC76" s="68"/>
      <c r="BGD76" s="69"/>
      <c r="BGF76" s="64"/>
      <c r="BGG76" s="67"/>
      <c r="BGH76" s="67"/>
      <c r="BGI76" s="68"/>
      <c r="BGJ76" s="68"/>
      <c r="BGK76" s="68"/>
      <c r="BGL76" s="69"/>
      <c r="BGN76" s="64"/>
      <c r="BGO76" s="67"/>
      <c r="BGP76" s="67"/>
      <c r="BGQ76" s="68"/>
      <c r="BGR76" s="68"/>
      <c r="BGS76" s="68"/>
      <c r="BGT76" s="69"/>
      <c r="BGV76" s="64"/>
      <c r="BGW76" s="67"/>
      <c r="BGX76" s="67"/>
      <c r="BGY76" s="68"/>
      <c r="BGZ76" s="68"/>
      <c r="BHA76" s="68"/>
      <c r="BHB76" s="69"/>
      <c r="BHD76" s="64"/>
      <c r="BHE76" s="67"/>
      <c r="BHF76" s="67"/>
      <c r="BHG76" s="68"/>
      <c r="BHH76" s="68"/>
      <c r="BHI76" s="68"/>
      <c r="BHJ76" s="69"/>
      <c r="BHL76" s="64"/>
      <c r="BHM76" s="67"/>
      <c r="BHN76" s="67"/>
      <c r="BHO76" s="68"/>
      <c r="BHP76" s="68"/>
      <c r="BHQ76" s="68"/>
      <c r="BHR76" s="69"/>
      <c r="BHT76" s="64"/>
      <c r="BHU76" s="67"/>
      <c r="BHV76" s="67"/>
      <c r="BHW76" s="68"/>
      <c r="BHX76" s="68"/>
      <c r="BHY76" s="68"/>
      <c r="BHZ76" s="69"/>
      <c r="BIB76" s="64"/>
      <c r="BIC76" s="67"/>
      <c r="BID76" s="67"/>
      <c r="BIE76" s="68"/>
      <c r="BIF76" s="68"/>
      <c r="BIG76" s="68"/>
      <c r="BIH76" s="69"/>
      <c r="BIJ76" s="64"/>
      <c r="BIK76" s="67"/>
      <c r="BIL76" s="67"/>
      <c r="BIM76" s="68"/>
      <c r="BIN76" s="68"/>
      <c r="BIO76" s="68"/>
      <c r="BIP76" s="69"/>
      <c r="BIR76" s="64"/>
      <c r="BIS76" s="67"/>
      <c r="BIT76" s="67"/>
      <c r="BIU76" s="68"/>
      <c r="BIV76" s="68"/>
      <c r="BIW76" s="68"/>
      <c r="BIX76" s="69"/>
      <c r="BIZ76" s="64"/>
      <c r="BJA76" s="67"/>
      <c r="BJB76" s="67"/>
      <c r="BJC76" s="68"/>
      <c r="BJD76" s="68"/>
      <c r="BJE76" s="68"/>
      <c r="BJF76" s="69"/>
      <c r="BJH76" s="64"/>
      <c r="BJI76" s="67"/>
      <c r="BJJ76" s="67"/>
      <c r="BJK76" s="68"/>
      <c r="BJL76" s="68"/>
      <c r="BJM76" s="68"/>
      <c r="BJN76" s="69"/>
      <c r="BJP76" s="64"/>
      <c r="BJQ76" s="67"/>
      <c r="BJR76" s="67"/>
      <c r="BJS76" s="68"/>
      <c r="BJT76" s="68"/>
      <c r="BJU76" s="68"/>
      <c r="BJV76" s="69"/>
      <c r="BJX76" s="64"/>
      <c r="BJY76" s="67"/>
      <c r="BJZ76" s="67"/>
      <c r="BKA76" s="68"/>
      <c r="BKB76" s="68"/>
      <c r="BKC76" s="68"/>
      <c r="BKD76" s="69"/>
      <c r="BKF76" s="64"/>
      <c r="BKG76" s="67"/>
      <c r="BKH76" s="67"/>
      <c r="BKI76" s="68"/>
      <c r="BKJ76" s="68"/>
      <c r="BKK76" s="68"/>
      <c r="BKL76" s="69"/>
      <c r="BKN76" s="64"/>
      <c r="BKO76" s="67"/>
      <c r="BKP76" s="67"/>
      <c r="BKQ76" s="68"/>
      <c r="BKR76" s="68"/>
      <c r="BKS76" s="68"/>
      <c r="BKT76" s="69"/>
      <c r="BKV76" s="64"/>
      <c r="BKW76" s="67"/>
      <c r="BKX76" s="67"/>
      <c r="BKY76" s="68"/>
      <c r="BKZ76" s="68"/>
      <c r="BLA76" s="68"/>
      <c r="BLB76" s="69"/>
      <c r="BLD76" s="64"/>
      <c r="BLE76" s="67"/>
      <c r="BLF76" s="67"/>
      <c r="BLG76" s="68"/>
      <c r="BLH76" s="68"/>
      <c r="BLI76" s="68"/>
      <c r="BLJ76" s="69"/>
      <c r="BLL76" s="64"/>
      <c r="BLM76" s="67"/>
      <c r="BLN76" s="67"/>
      <c r="BLO76" s="68"/>
      <c r="BLP76" s="68"/>
      <c r="BLQ76" s="68"/>
      <c r="BLR76" s="69"/>
      <c r="BLT76" s="64"/>
      <c r="BLU76" s="67"/>
      <c r="BLV76" s="67"/>
      <c r="BLW76" s="68"/>
      <c r="BLX76" s="68"/>
      <c r="BLY76" s="68"/>
      <c r="BLZ76" s="69"/>
      <c r="BMB76" s="64"/>
      <c r="BMC76" s="67"/>
      <c r="BMD76" s="67"/>
      <c r="BME76" s="68"/>
      <c r="BMF76" s="68"/>
      <c r="BMG76" s="68"/>
      <c r="BMH76" s="69"/>
      <c r="BMJ76" s="64"/>
      <c r="BMK76" s="67"/>
      <c r="BML76" s="67"/>
      <c r="BMM76" s="68"/>
      <c r="BMN76" s="68"/>
      <c r="BMO76" s="68"/>
      <c r="BMP76" s="69"/>
      <c r="BMR76" s="64"/>
      <c r="BMS76" s="67"/>
      <c r="BMT76" s="67"/>
      <c r="BMU76" s="68"/>
      <c r="BMV76" s="68"/>
      <c r="BMW76" s="68"/>
      <c r="BMX76" s="69"/>
      <c r="BMZ76" s="64"/>
      <c r="BNA76" s="67"/>
      <c r="BNB76" s="67"/>
      <c r="BNC76" s="68"/>
      <c r="BND76" s="68"/>
      <c r="BNE76" s="68"/>
      <c r="BNF76" s="69"/>
      <c r="BNH76" s="64"/>
      <c r="BNI76" s="67"/>
      <c r="BNJ76" s="67"/>
      <c r="BNK76" s="68"/>
      <c r="BNL76" s="68"/>
      <c r="BNM76" s="68"/>
      <c r="BNN76" s="69"/>
      <c r="BNP76" s="64"/>
      <c r="BNQ76" s="67"/>
      <c r="BNR76" s="67"/>
      <c r="BNS76" s="68"/>
      <c r="BNT76" s="68"/>
      <c r="BNU76" s="68"/>
      <c r="BNV76" s="69"/>
      <c r="BNX76" s="64"/>
      <c r="BNY76" s="67"/>
      <c r="BNZ76" s="67"/>
      <c r="BOA76" s="68"/>
      <c r="BOB76" s="68"/>
      <c r="BOC76" s="68"/>
      <c r="BOD76" s="69"/>
      <c r="BOF76" s="64"/>
      <c r="BOG76" s="67"/>
      <c r="BOH76" s="67"/>
      <c r="BOI76" s="68"/>
      <c r="BOJ76" s="68"/>
      <c r="BOK76" s="68"/>
      <c r="BOL76" s="69"/>
      <c r="BON76" s="64"/>
      <c r="BOO76" s="67"/>
      <c r="BOP76" s="67"/>
      <c r="BOQ76" s="68"/>
      <c r="BOR76" s="68"/>
      <c r="BOS76" s="68"/>
      <c r="BOT76" s="69"/>
      <c r="BOV76" s="64"/>
      <c r="BOW76" s="67"/>
      <c r="BOX76" s="67"/>
      <c r="BOY76" s="68"/>
      <c r="BOZ76" s="68"/>
      <c r="BPA76" s="68"/>
      <c r="BPB76" s="69"/>
      <c r="BPD76" s="64"/>
      <c r="BPE76" s="67"/>
      <c r="BPF76" s="67"/>
      <c r="BPG76" s="68"/>
      <c r="BPH76" s="68"/>
      <c r="BPI76" s="68"/>
      <c r="BPJ76" s="69"/>
      <c r="BPL76" s="64"/>
      <c r="BPM76" s="67"/>
      <c r="BPN76" s="67"/>
      <c r="BPO76" s="68"/>
      <c r="BPP76" s="68"/>
      <c r="BPQ76" s="68"/>
      <c r="BPR76" s="69"/>
      <c r="BPT76" s="64"/>
      <c r="BPU76" s="67"/>
      <c r="BPV76" s="67"/>
      <c r="BPW76" s="68"/>
      <c r="BPX76" s="68"/>
      <c r="BPY76" s="68"/>
      <c r="BPZ76" s="69"/>
      <c r="BQB76" s="64"/>
      <c r="BQC76" s="67"/>
      <c r="BQD76" s="67"/>
      <c r="BQE76" s="68"/>
      <c r="BQF76" s="68"/>
      <c r="BQG76" s="68"/>
      <c r="BQH76" s="69"/>
      <c r="BQJ76" s="64"/>
      <c r="BQK76" s="67"/>
      <c r="BQL76" s="67"/>
      <c r="BQM76" s="68"/>
      <c r="BQN76" s="68"/>
      <c r="BQO76" s="68"/>
      <c r="BQP76" s="69"/>
      <c r="BQR76" s="64"/>
      <c r="BQS76" s="67"/>
      <c r="BQT76" s="67"/>
      <c r="BQU76" s="68"/>
      <c r="BQV76" s="68"/>
      <c r="BQW76" s="68"/>
      <c r="BQX76" s="69"/>
      <c r="BQZ76" s="64"/>
      <c r="BRA76" s="67"/>
      <c r="BRB76" s="67"/>
      <c r="BRC76" s="68"/>
      <c r="BRD76" s="68"/>
      <c r="BRE76" s="68"/>
      <c r="BRF76" s="69"/>
      <c r="BRH76" s="64"/>
      <c r="BRI76" s="67"/>
      <c r="BRJ76" s="67"/>
      <c r="BRK76" s="68"/>
      <c r="BRL76" s="68"/>
      <c r="BRM76" s="68"/>
      <c r="BRN76" s="69"/>
      <c r="BRP76" s="64"/>
      <c r="BRQ76" s="67"/>
      <c r="BRR76" s="67"/>
      <c r="BRS76" s="68"/>
      <c r="BRT76" s="68"/>
      <c r="BRU76" s="68"/>
      <c r="BRV76" s="69"/>
      <c r="BRX76" s="64"/>
      <c r="BRY76" s="67"/>
      <c r="BRZ76" s="67"/>
      <c r="BSA76" s="68"/>
      <c r="BSB76" s="68"/>
      <c r="BSC76" s="68"/>
      <c r="BSD76" s="69"/>
      <c r="BSF76" s="64"/>
      <c r="BSG76" s="67"/>
      <c r="BSH76" s="67"/>
      <c r="BSI76" s="68"/>
      <c r="BSJ76" s="68"/>
      <c r="BSK76" s="68"/>
      <c r="BSL76" s="69"/>
      <c r="BSN76" s="64"/>
      <c r="BSO76" s="67"/>
      <c r="BSP76" s="67"/>
      <c r="BSQ76" s="68"/>
      <c r="BSR76" s="68"/>
      <c r="BSS76" s="68"/>
      <c r="BST76" s="69"/>
      <c r="BSV76" s="64"/>
      <c r="BSW76" s="67"/>
      <c r="BSX76" s="67"/>
      <c r="BSY76" s="68"/>
      <c r="BSZ76" s="68"/>
      <c r="BTA76" s="68"/>
      <c r="BTB76" s="69"/>
      <c r="BTD76" s="64"/>
      <c r="BTE76" s="67"/>
      <c r="BTF76" s="67"/>
      <c r="BTG76" s="68"/>
      <c r="BTH76" s="68"/>
      <c r="BTI76" s="68"/>
      <c r="BTJ76" s="69"/>
      <c r="BTL76" s="64"/>
      <c r="BTM76" s="67"/>
      <c r="BTN76" s="67"/>
      <c r="BTO76" s="68"/>
      <c r="BTP76" s="68"/>
      <c r="BTQ76" s="68"/>
      <c r="BTR76" s="69"/>
      <c r="BTT76" s="64"/>
      <c r="BTU76" s="67"/>
      <c r="BTV76" s="67"/>
      <c r="BTW76" s="68"/>
      <c r="BTX76" s="68"/>
      <c r="BTY76" s="68"/>
      <c r="BTZ76" s="69"/>
      <c r="BUB76" s="64"/>
      <c r="BUC76" s="67"/>
      <c r="BUD76" s="67"/>
      <c r="BUE76" s="68"/>
      <c r="BUF76" s="68"/>
      <c r="BUG76" s="68"/>
      <c r="BUH76" s="69"/>
      <c r="BUJ76" s="64"/>
      <c r="BUK76" s="67"/>
      <c r="BUL76" s="67"/>
      <c r="BUM76" s="68"/>
      <c r="BUN76" s="68"/>
      <c r="BUO76" s="68"/>
      <c r="BUP76" s="69"/>
      <c r="BUR76" s="64"/>
      <c r="BUS76" s="67"/>
      <c r="BUT76" s="67"/>
      <c r="BUU76" s="68"/>
      <c r="BUV76" s="68"/>
      <c r="BUW76" s="68"/>
      <c r="BUX76" s="69"/>
      <c r="BUZ76" s="64"/>
      <c r="BVA76" s="67"/>
      <c r="BVB76" s="67"/>
      <c r="BVC76" s="68"/>
      <c r="BVD76" s="68"/>
      <c r="BVE76" s="68"/>
      <c r="BVF76" s="69"/>
      <c r="BVH76" s="64"/>
      <c r="BVI76" s="67"/>
      <c r="BVJ76" s="67"/>
      <c r="BVK76" s="68"/>
      <c r="BVL76" s="68"/>
      <c r="BVM76" s="68"/>
      <c r="BVN76" s="69"/>
      <c r="BVP76" s="64"/>
      <c r="BVQ76" s="67"/>
      <c r="BVR76" s="67"/>
      <c r="BVS76" s="68"/>
      <c r="BVT76" s="68"/>
      <c r="BVU76" s="68"/>
      <c r="BVV76" s="69"/>
      <c r="BVX76" s="64"/>
      <c r="BVY76" s="67"/>
      <c r="BVZ76" s="67"/>
      <c r="BWA76" s="68"/>
      <c r="BWB76" s="68"/>
      <c r="BWC76" s="68"/>
      <c r="BWD76" s="69"/>
      <c r="BWF76" s="64"/>
      <c r="BWG76" s="67"/>
      <c r="BWH76" s="67"/>
      <c r="BWI76" s="68"/>
      <c r="BWJ76" s="68"/>
      <c r="BWK76" s="68"/>
      <c r="BWL76" s="69"/>
      <c r="BWN76" s="64"/>
      <c r="BWO76" s="67"/>
      <c r="BWP76" s="67"/>
      <c r="BWQ76" s="68"/>
      <c r="BWR76" s="68"/>
      <c r="BWS76" s="68"/>
      <c r="BWT76" s="69"/>
      <c r="BWV76" s="64"/>
      <c r="BWW76" s="67"/>
      <c r="BWX76" s="67"/>
      <c r="BWY76" s="68"/>
      <c r="BWZ76" s="68"/>
      <c r="BXA76" s="68"/>
      <c r="BXB76" s="69"/>
      <c r="BXD76" s="64"/>
      <c r="BXE76" s="67"/>
      <c r="BXF76" s="67"/>
      <c r="BXG76" s="68"/>
      <c r="BXH76" s="68"/>
      <c r="BXI76" s="68"/>
      <c r="BXJ76" s="69"/>
      <c r="BXL76" s="64"/>
      <c r="BXM76" s="67"/>
      <c r="BXN76" s="67"/>
      <c r="BXO76" s="68"/>
      <c r="BXP76" s="68"/>
      <c r="BXQ76" s="68"/>
      <c r="BXR76" s="69"/>
      <c r="BXT76" s="64"/>
      <c r="BXU76" s="67"/>
      <c r="BXV76" s="67"/>
      <c r="BXW76" s="68"/>
      <c r="BXX76" s="68"/>
      <c r="BXY76" s="68"/>
      <c r="BXZ76" s="69"/>
      <c r="BYB76" s="64"/>
      <c r="BYC76" s="67"/>
      <c r="BYD76" s="67"/>
      <c r="BYE76" s="68"/>
      <c r="BYF76" s="68"/>
      <c r="BYG76" s="68"/>
      <c r="BYH76" s="69"/>
      <c r="BYJ76" s="64"/>
      <c r="BYK76" s="67"/>
      <c r="BYL76" s="67"/>
      <c r="BYM76" s="68"/>
      <c r="BYN76" s="68"/>
      <c r="BYO76" s="68"/>
      <c r="BYP76" s="69"/>
      <c r="BYR76" s="64"/>
      <c r="BYS76" s="67"/>
      <c r="BYT76" s="67"/>
      <c r="BYU76" s="68"/>
      <c r="BYV76" s="68"/>
      <c r="BYW76" s="68"/>
      <c r="BYX76" s="69"/>
      <c r="BYZ76" s="64"/>
      <c r="BZA76" s="67"/>
      <c r="BZB76" s="67"/>
      <c r="BZC76" s="68"/>
      <c r="BZD76" s="68"/>
      <c r="BZE76" s="68"/>
      <c r="BZF76" s="69"/>
      <c r="BZH76" s="64"/>
      <c r="BZI76" s="67"/>
      <c r="BZJ76" s="67"/>
      <c r="BZK76" s="68"/>
      <c r="BZL76" s="68"/>
      <c r="BZM76" s="68"/>
      <c r="BZN76" s="69"/>
      <c r="BZP76" s="64"/>
      <c r="BZQ76" s="67"/>
      <c r="BZR76" s="67"/>
      <c r="BZS76" s="68"/>
      <c r="BZT76" s="68"/>
      <c r="BZU76" s="68"/>
      <c r="BZV76" s="69"/>
      <c r="BZX76" s="64"/>
      <c r="BZY76" s="67"/>
      <c r="BZZ76" s="67"/>
      <c r="CAA76" s="68"/>
      <c r="CAB76" s="68"/>
      <c r="CAC76" s="68"/>
      <c r="CAD76" s="69"/>
      <c r="CAF76" s="64"/>
      <c r="CAG76" s="67"/>
      <c r="CAH76" s="67"/>
      <c r="CAI76" s="68"/>
      <c r="CAJ76" s="68"/>
      <c r="CAK76" s="68"/>
      <c r="CAL76" s="69"/>
      <c r="CAN76" s="64"/>
      <c r="CAO76" s="67"/>
      <c r="CAP76" s="67"/>
      <c r="CAQ76" s="68"/>
      <c r="CAR76" s="68"/>
      <c r="CAS76" s="68"/>
      <c r="CAT76" s="69"/>
      <c r="CAV76" s="64"/>
      <c r="CAW76" s="67"/>
      <c r="CAX76" s="67"/>
      <c r="CAY76" s="68"/>
      <c r="CAZ76" s="68"/>
      <c r="CBA76" s="68"/>
      <c r="CBB76" s="69"/>
      <c r="CBD76" s="64"/>
      <c r="CBE76" s="67"/>
      <c r="CBF76" s="67"/>
      <c r="CBG76" s="68"/>
      <c r="CBH76" s="68"/>
      <c r="CBI76" s="68"/>
      <c r="CBJ76" s="69"/>
      <c r="CBL76" s="64"/>
      <c r="CBM76" s="67"/>
      <c r="CBN76" s="67"/>
      <c r="CBO76" s="68"/>
      <c r="CBP76" s="68"/>
      <c r="CBQ76" s="68"/>
      <c r="CBR76" s="69"/>
      <c r="CBT76" s="64"/>
      <c r="CBU76" s="67"/>
      <c r="CBV76" s="67"/>
      <c r="CBW76" s="68"/>
      <c r="CBX76" s="68"/>
      <c r="CBY76" s="68"/>
      <c r="CBZ76" s="69"/>
      <c r="CCB76" s="64"/>
      <c r="CCC76" s="67"/>
      <c r="CCD76" s="67"/>
      <c r="CCE76" s="68"/>
      <c r="CCF76" s="68"/>
      <c r="CCG76" s="68"/>
      <c r="CCH76" s="69"/>
      <c r="CCJ76" s="64"/>
      <c r="CCK76" s="67"/>
      <c r="CCL76" s="67"/>
      <c r="CCM76" s="68"/>
      <c r="CCN76" s="68"/>
      <c r="CCO76" s="68"/>
      <c r="CCP76" s="69"/>
      <c r="CCR76" s="64"/>
      <c r="CCS76" s="67"/>
      <c r="CCT76" s="67"/>
      <c r="CCU76" s="68"/>
      <c r="CCV76" s="68"/>
      <c r="CCW76" s="68"/>
      <c r="CCX76" s="69"/>
      <c r="CCZ76" s="64"/>
      <c r="CDA76" s="67"/>
      <c r="CDB76" s="67"/>
      <c r="CDC76" s="68"/>
      <c r="CDD76" s="68"/>
      <c r="CDE76" s="68"/>
      <c r="CDF76" s="69"/>
      <c r="CDH76" s="64"/>
      <c r="CDI76" s="67"/>
      <c r="CDJ76" s="67"/>
      <c r="CDK76" s="68"/>
      <c r="CDL76" s="68"/>
      <c r="CDM76" s="68"/>
      <c r="CDN76" s="69"/>
      <c r="CDP76" s="64"/>
      <c r="CDQ76" s="67"/>
      <c r="CDR76" s="67"/>
      <c r="CDS76" s="68"/>
      <c r="CDT76" s="68"/>
      <c r="CDU76" s="68"/>
      <c r="CDV76" s="69"/>
      <c r="CDX76" s="64"/>
      <c r="CDY76" s="67"/>
      <c r="CDZ76" s="67"/>
      <c r="CEA76" s="68"/>
      <c r="CEB76" s="68"/>
      <c r="CEC76" s="68"/>
      <c r="CED76" s="69"/>
      <c r="CEF76" s="64"/>
      <c r="CEG76" s="67"/>
      <c r="CEH76" s="67"/>
      <c r="CEI76" s="68"/>
      <c r="CEJ76" s="68"/>
      <c r="CEK76" s="68"/>
      <c r="CEL76" s="69"/>
      <c r="CEN76" s="64"/>
      <c r="CEO76" s="67"/>
      <c r="CEP76" s="67"/>
      <c r="CEQ76" s="68"/>
      <c r="CER76" s="68"/>
      <c r="CES76" s="68"/>
      <c r="CET76" s="69"/>
      <c r="CEV76" s="64"/>
      <c r="CEW76" s="67"/>
      <c r="CEX76" s="67"/>
      <c r="CEY76" s="68"/>
      <c r="CEZ76" s="68"/>
      <c r="CFA76" s="68"/>
      <c r="CFB76" s="69"/>
      <c r="CFD76" s="64"/>
      <c r="CFE76" s="67"/>
      <c r="CFF76" s="67"/>
      <c r="CFG76" s="68"/>
      <c r="CFH76" s="68"/>
      <c r="CFI76" s="68"/>
      <c r="CFJ76" s="69"/>
      <c r="CFL76" s="64"/>
      <c r="CFM76" s="67"/>
      <c r="CFN76" s="67"/>
      <c r="CFO76" s="68"/>
      <c r="CFP76" s="68"/>
      <c r="CFQ76" s="68"/>
      <c r="CFR76" s="69"/>
      <c r="CFT76" s="64"/>
      <c r="CFU76" s="67"/>
      <c r="CFV76" s="67"/>
      <c r="CFW76" s="68"/>
      <c r="CFX76" s="68"/>
      <c r="CFY76" s="68"/>
      <c r="CFZ76" s="69"/>
      <c r="CGB76" s="64"/>
      <c r="CGC76" s="67"/>
      <c r="CGD76" s="67"/>
      <c r="CGE76" s="68"/>
      <c r="CGF76" s="68"/>
      <c r="CGG76" s="68"/>
      <c r="CGH76" s="69"/>
      <c r="CGJ76" s="64"/>
      <c r="CGK76" s="67"/>
      <c r="CGL76" s="67"/>
      <c r="CGM76" s="68"/>
      <c r="CGN76" s="68"/>
      <c r="CGO76" s="68"/>
      <c r="CGP76" s="69"/>
      <c r="CGR76" s="64"/>
      <c r="CGS76" s="67"/>
      <c r="CGT76" s="67"/>
      <c r="CGU76" s="68"/>
      <c r="CGV76" s="68"/>
      <c r="CGW76" s="68"/>
      <c r="CGX76" s="69"/>
      <c r="CGZ76" s="64"/>
      <c r="CHA76" s="67"/>
      <c r="CHB76" s="67"/>
      <c r="CHC76" s="68"/>
      <c r="CHD76" s="68"/>
      <c r="CHE76" s="68"/>
      <c r="CHF76" s="69"/>
      <c r="CHH76" s="64"/>
      <c r="CHI76" s="67"/>
      <c r="CHJ76" s="67"/>
      <c r="CHK76" s="68"/>
      <c r="CHL76" s="68"/>
      <c r="CHM76" s="68"/>
      <c r="CHN76" s="69"/>
      <c r="CHP76" s="64"/>
      <c r="CHQ76" s="67"/>
      <c r="CHR76" s="67"/>
      <c r="CHS76" s="68"/>
      <c r="CHT76" s="68"/>
      <c r="CHU76" s="68"/>
      <c r="CHV76" s="69"/>
      <c r="CHX76" s="64"/>
      <c r="CHY76" s="67"/>
      <c r="CHZ76" s="67"/>
      <c r="CIA76" s="68"/>
      <c r="CIB76" s="68"/>
      <c r="CIC76" s="68"/>
      <c r="CID76" s="69"/>
      <c r="CIF76" s="64"/>
      <c r="CIG76" s="67"/>
      <c r="CIH76" s="67"/>
      <c r="CII76" s="68"/>
      <c r="CIJ76" s="68"/>
      <c r="CIK76" s="68"/>
      <c r="CIL76" s="69"/>
      <c r="CIN76" s="64"/>
      <c r="CIO76" s="67"/>
      <c r="CIP76" s="67"/>
      <c r="CIQ76" s="68"/>
      <c r="CIR76" s="68"/>
      <c r="CIS76" s="68"/>
      <c r="CIT76" s="69"/>
      <c r="CIV76" s="64"/>
      <c r="CIW76" s="67"/>
      <c r="CIX76" s="67"/>
      <c r="CIY76" s="68"/>
      <c r="CIZ76" s="68"/>
      <c r="CJA76" s="68"/>
      <c r="CJB76" s="69"/>
      <c r="CJD76" s="64"/>
      <c r="CJE76" s="67"/>
      <c r="CJF76" s="67"/>
      <c r="CJG76" s="68"/>
      <c r="CJH76" s="68"/>
      <c r="CJI76" s="68"/>
      <c r="CJJ76" s="69"/>
      <c r="CJL76" s="64"/>
      <c r="CJM76" s="67"/>
      <c r="CJN76" s="67"/>
      <c r="CJO76" s="68"/>
      <c r="CJP76" s="68"/>
      <c r="CJQ76" s="68"/>
      <c r="CJR76" s="69"/>
      <c r="CJT76" s="64"/>
      <c r="CJU76" s="67"/>
      <c r="CJV76" s="67"/>
      <c r="CJW76" s="68"/>
      <c r="CJX76" s="68"/>
      <c r="CJY76" s="68"/>
      <c r="CJZ76" s="69"/>
      <c r="CKB76" s="64"/>
      <c r="CKC76" s="67"/>
      <c r="CKD76" s="67"/>
      <c r="CKE76" s="68"/>
      <c r="CKF76" s="68"/>
      <c r="CKG76" s="68"/>
      <c r="CKH76" s="69"/>
      <c r="CKJ76" s="64"/>
      <c r="CKK76" s="67"/>
      <c r="CKL76" s="67"/>
      <c r="CKM76" s="68"/>
      <c r="CKN76" s="68"/>
      <c r="CKO76" s="68"/>
      <c r="CKP76" s="69"/>
      <c r="CKR76" s="64"/>
      <c r="CKS76" s="67"/>
      <c r="CKT76" s="67"/>
      <c r="CKU76" s="68"/>
      <c r="CKV76" s="68"/>
      <c r="CKW76" s="68"/>
      <c r="CKX76" s="69"/>
      <c r="CKZ76" s="64"/>
      <c r="CLA76" s="67"/>
      <c r="CLB76" s="67"/>
      <c r="CLC76" s="68"/>
      <c r="CLD76" s="68"/>
      <c r="CLE76" s="68"/>
      <c r="CLF76" s="69"/>
      <c r="CLH76" s="64"/>
      <c r="CLI76" s="67"/>
      <c r="CLJ76" s="67"/>
      <c r="CLK76" s="68"/>
      <c r="CLL76" s="68"/>
      <c r="CLM76" s="68"/>
      <c r="CLN76" s="69"/>
      <c r="CLP76" s="64"/>
      <c r="CLQ76" s="67"/>
      <c r="CLR76" s="67"/>
      <c r="CLS76" s="68"/>
      <c r="CLT76" s="68"/>
      <c r="CLU76" s="68"/>
      <c r="CLV76" s="69"/>
      <c r="CLX76" s="64"/>
      <c r="CLY76" s="67"/>
      <c r="CLZ76" s="67"/>
      <c r="CMA76" s="68"/>
      <c r="CMB76" s="68"/>
      <c r="CMC76" s="68"/>
      <c r="CMD76" s="69"/>
      <c r="CMF76" s="64"/>
      <c r="CMG76" s="67"/>
      <c r="CMH76" s="67"/>
      <c r="CMI76" s="68"/>
      <c r="CMJ76" s="68"/>
      <c r="CMK76" s="68"/>
      <c r="CML76" s="69"/>
      <c r="CMN76" s="64"/>
      <c r="CMO76" s="67"/>
      <c r="CMP76" s="67"/>
      <c r="CMQ76" s="68"/>
      <c r="CMR76" s="68"/>
      <c r="CMS76" s="68"/>
      <c r="CMT76" s="69"/>
      <c r="CMV76" s="64"/>
      <c r="CMW76" s="67"/>
      <c r="CMX76" s="67"/>
      <c r="CMY76" s="68"/>
      <c r="CMZ76" s="68"/>
      <c r="CNA76" s="68"/>
      <c r="CNB76" s="69"/>
      <c r="CND76" s="64"/>
      <c r="CNE76" s="67"/>
      <c r="CNF76" s="67"/>
      <c r="CNG76" s="68"/>
      <c r="CNH76" s="68"/>
      <c r="CNI76" s="68"/>
      <c r="CNJ76" s="69"/>
      <c r="CNL76" s="64"/>
      <c r="CNM76" s="67"/>
      <c r="CNN76" s="67"/>
      <c r="CNO76" s="68"/>
      <c r="CNP76" s="68"/>
      <c r="CNQ76" s="68"/>
      <c r="CNR76" s="69"/>
      <c r="CNT76" s="64"/>
      <c r="CNU76" s="67"/>
      <c r="CNV76" s="67"/>
      <c r="CNW76" s="68"/>
      <c r="CNX76" s="68"/>
      <c r="CNY76" s="68"/>
      <c r="CNZ76" s="69"/>
      <c r="COB76" s="64"/>
      <c r="COC76" s="67"/>
      <c r="COD76" s="67"/>
      <c r="COE76" s="68"/>
      <c r="COF76" s="68"/>
      <c r="COG76" s="68"/>
      <c r="COH76" s="69"/>
      <c r="COJ76" s="64"/>
      <c r="COK76" s="67"/>
      <c r="COL76" s="67"/>
      <c r="COM76" s="68"/>
      <c r="CON76" s="68"/>
      <c r="COO76" s="68"/>
      <c r="COP76" s="69"/>
      <c r="COR76" s="64"/>
      <c r="COS76" s="67"/>
      <c r="COT76" s="67"/>
      <c r="COU76" s="68"/>
      <c r="COV76" s="68"/>
      <c r="COW76" s="68"/>
      <c r="COX76" s="69"/>
      <c r="COZ76" s="64"/>
      <c r="CPA76" s="67"/>
      <c r="CPB76" s="67"/>
      <c r="CPC76" s="68"/>
      <c r="CPD76" s="68"/>
      <c r="CPE76" s="68"/>
      <c r="CPF76" s="69"/>
      <c r="CPH76" s="64"/>
      <c r="CPI76" s="67"/>
      <c r="CPJ76" s="67"/>
      <c r="CPK76" s="68"/>
      <c r="CPL76" s="68"/>
      <c r="CPM76" s="68"/>
      <c r="CPN76" s="69"/>
      <c r="CPP76" s="64"/>
      <c r="CPQ76" s="67"/>
      <c r="CPR76" s="67"/>
      <c r="CPS76" s="68"/>
      <c r="CPT76" s="68"/>
      <c r="CPU76" s="68"/>
      <c r="CPV76" s="69"/>
      <c r="CPX76" s="64"/>
      <c r="CPY76" s="67"/>
      <c r="CPZ76" s="67"/>
      <c r="CQA76" s="68"/>
      <c r="CQB76" s="68"/>
      <c r="CQC76" s="68"/>
      <c r="CQD76" s="69"/>
      <c r="CQF76" s="64"/>
      <c r="CQG76" s="67"/>
      <c r="CQH76" s="67"/>
      <c r="CQI76" s="68"/>
      <c r="CQJ76" s="68"/>
      <c r="CQK76" s="68"/>
      <c r="CQL76" s="69"/>
      <c r="CQN76" s="64"/>
      <c r="CQO76" s="67"/>
      <c r="CQP76" s="67"/>
      <c r="CQQ76" s="68"/>
      <c r="CQR76" s="68"/>
      <c r="CQS76" s="68"/>
      <c r="CQT76" s="69"/>
      <c r="CQV76" s="64"/>
      <c r="CQW76" s="67"/>
      <c r="CQX76" s="67"/>
      <c r="CQY76" s="68"/>
      <c r="CQZ76" s="68"/>
      <c r="CRA76" s="68"/>
      <c r="CRB76" s="69"/>
      <c r="CRD76" s="64"/>
      <c r="CRE76" s="67"/>
      <c r="CRF76" s="67"/>
      <c r="CRG76" s="68"/>
      <c r="CRH76" s="68"/>
      <c r="CRI76" s="68"/>
      <c r="CRJ76" s="69"/>
      <c r="CRL76" s="64"/>
      <c r="CRM76" s="67"/>
      <c r="CRN76" s="67"/>
      <c r="CRO76" s="68"/>
      <c r="CRP76" s="68"/>
      <c r="CRQ76" s="68"/>
      <c r="CRR76" s="69"/>
      <c r="CRT76" s="64"/>
      <c r="CRU76" s="67"/>
      <c r="CRV76" s="67"/>
      <c r="CRW76" s="68"/>
      <c r="CRX76" s="68"/>
      <c r="CRY76" s="68"/>
      <c r="CRZ76" s="69"/>
      <c r="CSB76" s="64"/>
      <c r="CSC76" s="67"/>
      <c r="CSD76" s="67"/>
      <c r="CSE76" s="68"/>
      <c r="CSF76" s="68"/>
      <c r="CSG76" s="68"/>
      <c r="CSH76" s="69"/>
      <c r="CSJ76" s="64"/>
      <c r="CSK76" s="67"/>
      <c r="CSL76" s="67"/>
      <c r="CSM76" s="68"/>
      <c r="CSN76" s="68"/>
      <c r="CSO76" s="68"/>
      <c r="CSP76" s="69"/>
      <c r="CSR76" s="64"/>
      <c r="CSS76" s="67"/>
      <c r="CST76" s="67"/>
      <c r="CSU76" s="68"/>
      <c r="CSV76" s="68"/>
      <c r="CSW76" s="68"/>
      <c r="CSX76" s="69"/>
      <c r="CSZ76" s="64"/>
      <c r="CTA76" s="67"/>
      <c r="CTB76" s="67"/>
      <c r="CTC76" s="68"/>
      <c r="CTD76" s="68"/>
      <c r="CTE76" s="68"/>
      <c r="CTF76" s="69"/>
      <c r="CTH76" s="64"/>
      <c r="CTI76" s="67"/>
      <c r="CTJ76" s="67"/>
      <c r="CTK76" s="68"/>
      <c r="CTL76" s="68"/>
      <c r="CTM76" s="68"/>
      <c r="CTN76" s="69"/>
      <c r="CTP76" s="64"/>
      <c r="CTQ76" s="67"/>
      <c r="CTR76" s="67"/>
      <c r="CTS76" s="68"/>
      <c r="CTT76" s="68"/>
      <c r="CTU76" s="68"/>
      <c r="CTV76" s="69"/>
      <c r="CTX76" s="64"/>
      <c r="CTY76" s="67"/>
      <c r="CTZ76" s="67"/>
      <c r="CUA76" s="68"/>
      <c r="CUB76" s="68"/>
      <c r="CUC76" s="68"/>
      <c r="CUD76" s="69"/>
      <c r="CUF76" s="64"/>
      <c r="CUG76" s="67"/>
      <c r="CUH76" s="67"/>
      <c r="CUI76" s="68"/>
      <c r="CUJ76" s="68"/>
      <c r="CUK76" s="68"/>
      <c r="CUL76" s="69"/>
      <c r="CUN76" s="64"/>
      <c r="CUO76" s="67"/>
      <c r="CUP76" s="67"/>
      <c r="CUQ76" s="68"/>
      <c r="CUR76" s="68"/>
      <c r="CUS76" s="68"/>
      <c r="CUT76" s="69"/>
      <c r="CUV76" s="64"/>
      <c r="CUW76" s="67"/>
      <c r="CUX76" s="67"/>
      <c r="CUY76" s="68"/>
      <c r="CUZ76" s="68"/>
      <c r="CVA76" s="68"/>
      <c r="CVB76" s="69"/>
      <c r="CVD76" s="64"/>
      <c r="CVE76" s="67"/>
      <c r="CVF76" s="67"/>
      <c r="CVG76" s="68"/>
      <c r="CVH76" s="68"/>
      <c r="CVI76" s="68"/>
      <c r="CVJ76" s="69"/>
      <c r="CVL76" s="64"/>
      <c r="CVM76" s="67"/>
      <c r="CVN76" s="67"/>
      <c r="CVO76" s="68"/>
      <c r="CVP76" s="68"/>
      <c r="CVQ76" s="68"/>
      <c r="CVR76" s="69"/>
      <c r="CVT76" s="64"/>
      <c r="CVU76" s="67"/>
      <c r="CVV76" s="67"/>
      <c r="CVW76" s="68"/>
      <c r="CVX76" s="68"/>
      <c r="CVY76" s="68"/>
      <c r="CVZ76" s="69"/>
      <c r="CWB76" s="64"/>
      <c r="CWC76" s="67"/>
      <c r="CWD76" s="67"/>
      <c r="CWE76" s="68"/>
      <c r="CWF76" s="68"/>
      <c r="CWG76" s="68"/>
      <c r="CWH76" s="69"/>
      <c r="CWJ76" s="64"/>
      <c r="CWK76" s="67"/>
      <c r="CWL76" s="67"/>
      <c r="CWM76" s="68"/>
      <c r="CWN76" s="68"/>
      <c r="CWO76" s="68"/>
      <c r="CWP76" s="69"/>
      <c r="CWR76" s="64"/>
      <c r="CWS76" s="67"/>
      <c r="CWT76" s="67"/>
      <c r="CWU76" s="68"/>
      <c r="CWV76" s="68"/>
      <c r="CWW76" s="68"/>
      <c r="CWX76" s="69"/>
      <c r="CWZ76" s="64"/>
      <c r="CXA76" s="67"/>
      <c r="CXB76" s="67"/>
      <c r="CXC76" s="68"/>
      <c r="CXD76" s="68"/>
      <c r="CXE76" s="68"/>
      <c r="CXF76" s="69"/>
      <c r="CXH76" s="64"/>
      <c r="CXI76" s="67"/>
      <c r="CXJ76" s="67"/>
      <c r="CXK76" s="68"/>
      <c r="CXL76" s="68"/>
      <c r="CXM76" s="68"/>
      <c r="CXN76" s="69"/>
      <c r="CXP76" s="64"/>
      <c r="CXQ76" s="67"/>
      <c r="CXR76" s="67"/>
      <c r="CXS76" s="68"/>
      <c r="CXT76" s="68"/>
      <c r="CXU76" s="68"/>
      <c r="CXV76" s="69"/>
      <c r="CXX76" s="64"/>
      <c r="CXY76" s="67"/>
      <c r="CXZ76" s="67"/>
      <c r="CYA76" s="68"/>
      <c r="CYB76" s="68"/>
      <c r="CYC76" s="68"/>
      <c r="CYD76" s="69"/>
      <c r="CYF76" s="64"/>
      <c r="CYG76" s="67"/>
      <c r="CYH76" s="67"/>
      <c r="CYI76" s="68"/>
      <c r="CYJ76" s="68"/>
      <c r="CYK76" s="68"/>
      <c r="CYL76" s="69"/>
      <c r="CYN76" s="64"/>
      <c r="CYO76" s="67"/>
      <c r="CYP76" s="67"/>
      <c r="CYQ76" s="68"/>
      <c r="CYR76" s="68"/>
      <c r="CYS76" s="68"/>
      <c r="CYT76" s="69"/>
      <c r="CYV76" s="64"/>
      <c r="CYW76" s="67"/>
      <c r="CYX76" s="67"/>
      <c r="CYY76" s="68"/>
      <c r="CYZ76" s="68"/>
      <c r="CZA76" s="68"/>
      <c r="CZB76" s="69"/>
      <c r="CZD76" s="64"/>
      <c r="CZE76" s="67"/>
      <c r="CZF76" s="67"/>
      <c r="CZG76" s="68"/>
      <c r="CZH76" s="68"/>
      <c r="CZI76" s="68"/>
      <c r="CZJ76" s="69"/>
      <c r="CZL76" s="64"/>
      <c r="CZM76" s="67"/>
      <c r="CZN76" s="67"/>
      <c r="CZO76" s="68"/>
      <c r="CZP76" s="68"/>
      <c r="CZQ76" s="68"/>
      <c r="CZR76" s="69"/>
      <c r="CZT76" s="64"/>
      <c r="CZU76" s="67"/>
      <c r="CZV76" s="67"/>
      <c r="CZW76" s="68"/>
      <c r="CZX76" s="68"/>
      <c r="CZY76" s="68"/>
      <c r="CZZ76" s="69"/>
      <c r="DAB76" s="64"/>
      <c r="DAC76" s="67"/>
      <c r="DAD76" s="67"/>
      <c r="DAE76" s="68"/>
      <c r="DAF76" s="68"/>
      <c r="DAG76" s="68"/>
      <c r="DAH76" s="69"/>
      <c r="DAJ76" s="64"/>
      <c r="DAK76" s="67"/>
      <c r="DAL76" s="67"/>
      <c r="DAM76" s="68"/>
      <c r="DAN76" s="68"/>
      <c r="DAO76" s="68"/>
      <c r="DAP76" s="69"/>
      <c r="DAR76" s="64"/>
      <c r="DAS76" s="67"/>
      <c r="DAT76" s="67"/>
      <c r="DAU76" s="68"/>
      <c r="DAV76" s="68"/>
      <c r="DAW76" s="68"/>
      <c r="DAX76" s="69"/>
      <c r="DAZ76" s="64"/>
      <c r="DBA76" s="67"/>
      <c r="DBB76" s="67"/>
      <c r="DBC76" s="68"/>
      <c r="DBD76" s="68"/>
      <c r="DBE76" s="68"/>
      <c r="DBF76" s="69"/>
      <c r="DBH76" s="64"/>
      <c r="DBI76" s="67"/>
      <c r="DBJ76" s="67"/>
      <c r="DBK76" s="68"/>
      <c r="DBL76" s="68"/>
      <c r="DBM76" s="68"/>
      <c r="DBN76" s="69"/>
      <c r="DBP76" s="64"/>
      <c r="DBQ76" s="67"/>
      <c r="DBR76" s="67"/>
      <c r="DBS76" s="68"/>
      <c r="DBT76" s="68"/>
      <c r="DBU76" s="68"/>
      <c r="DBV76" s="69"/>
      <c r="DBX76" s="64"/>
      <c r="DBY76" s="67"/>
      <c r="DBZ76" s="67"/>
      <c r="DCA76" s="68"/>
      <c r="DCB76" s="68"/>
      <c r="DCC76" s="68"/>
      <c r="DCD76" s="69"/>
      <c r="DCF76" s="64"/>
      <c r="DCG76" s="67"/>
      <c r="DCH76" s="67"/>
      <c r="DCI76" s="68"/>
      <c r="DCJ76" s="68"/>
      <c r="DCK76" s="68"/>
      <c r="DCL76" s="69"/>
      <c r="DCN76" s="64"/>
      <c r="DCO76" s="67"/>
      <c r="DCP76" s="67"/>
      <c r="DCQ76" s="68"/>
      <c r="DCR76" s="68"/>
      <c r="DCS76" s="68"/>
      <c r="DCT76" s="69"/>
      <c r="DCV76" s="64"/>
      <c r="DCW76" s="67"/>
      <c r="DCX76" s="67"/>
      <c r="DCY76" s="68"/>
      <c r="DCZ76" s="68"/>
      <c r="DDA76" s="68"/>
      <c r="DDB76" s="69"/>
      <c r="DDD76" s="64"/>
      <c r="DDE76" s="67"/>
      <c r="DDF76" s="67"/>
      <c r="DDG76" s="68"/>
      <c r="DDH76" s="68"/>
      <c r="DDI76" s="68"/>
      <c r="DDJ76" s="69"/>
      <c r="DDL76" s="64"/>
      <c r="DDM76" s="67"/>
      <c r="DDN76" s="67"/>
      <c r="DDO76" s="68"/>
      <c r="DDP76" s="68"/>
      <c r="DDQ76" s="68"/>
      <c r="DDR76" s="69"/>
      <c r="DDT76" s="64"/>
      <c r="DDU76" s="67"/>
      <c r="DDV76" s="67"/>
      <c r="DDW76" s="68"/>
      <c r="DDX76" s="68"/>
      <c r="DDY76" s="68"/>
      <c r="DDZ76" s="69"/>
      <c r="DEB76" s="64"/>
      <c r="DEC76" s="67"/>
      <c r="DED76" s="67"/>
      <c r="DEE76" s="68"/>
      <c r="DEF76" s="68"/>
      <c r="DEG76" s="68"/>
      <c r="DEH76" s="69"/>
      <c r="DEJ76" s="64"/>
      <c r="DEK76" s="67"/>
      <c r="DEL76" s="67"/>
      <c r="DEM76" s="68"/>
      <c r="DEN76" s="68"/>
      <c r="DEO76" s="68"/>
      <c r="DEP76" s="69"/>
      <c r="DER76" s="64"/>
      <c r="DES76" s="67"/>
      <c r="DET76" s="67"/>
      <c r="DEU76" s="68"/>
      <c r="DEV76" s="68"/>
      <c r="DEW76" s="68"/>
      <c r="DEX76" s="69"/>
      <c r="DEZ76" s="64"/>
      <c r="DFA76" s="67"/>
      <c r="DFB76" s="67"/>
      <c r="DFC76" s="68"/>
      <c r="DFD76" s="68"/>
      <c r="DFE76" s="68"/>
      <c r="DFF76" s="69"/>
      <c r="DFH76" s="64"/>
      <c r="DFI76" s="67"/>
      <c r="DFJ76" s="67"/>
      <c r="DFK76" s="68"/>
      <c r="DFL76" s="68"/>
      <c r="DFM76" s="68"/>
      <c r="DFN76" s="69"/>
      <c r="DFP76" s="64"/>
      <c r="DFQ76" s="67"/>
      <c r="DFR76" s="67"/>
      <c r="DFS76" s="68"/>
      <c r="DFT76" s="68"/>
      <c r="DFU76" s="68"/>
      <c r="DFV76" s="69"/>
      <c r="DFX76" s="64"/>
      <c r="DFY76" s="67"/>
      <c r="DFZ76" s="67"/>
      <c r="DGA76" s="68"/>
      <c r="DGB76" s="68"/>
      <c r="DGC76" s="68"/>
      <c r="DGD76" s="69"/>
      <c r="DGF76" s="64"/>
      <c r="DGG76" s="67"/>
      <c r="DGH76" s="67"/>
      <c r="DGI76" s="68"/>
      <c r="DGJ76" s="68"/>
      <c r="DGK76" s="68"/>
      <c r="DGL76" s="69"/>
      <c r="DGN76" s="64"/>
      <c r="DGO76" s="67"/>
      <c r="DGP76" s="67"/>
      <c r="DGQ76" s="68"/>
      <c r="DGR76" s="68"/>
      <c r="DGS76" s="68"/>
      <c r="DGT76" s="69"/>
      <c r="DGV76" s="64"/>
      <c r="DGW76" s="67"/>
      <c r="DGX76" s="67"/>
      <c r="DGY76" s="68"/>
      <c r="DGZ76" s="68"/>
      <c r="DHA76" s="68"/>
      <c r="DHB76" s="69"/>
      <c r="DHD76" s="64"/>
      <c r="DHE76" s="67"/>
      <c r="DHF76" s="67"/>
      <c r="DHG76" s="68"/>
      <c r="DHH76" s="68"/>
      <c r="DHI76" s="68"/>
      <c r="DHJ76" s="69"/>
      <c r="DHL76" s="64"/>
      <c r="DHM76" s="67"/>
      <c r="DHN76" s="67"/>
      <c r="DHO76" s="68"/>
      <c r="DHP76" s="68"/>
      <c r="DHQ76" s="68"/>
      <c r="DHR76" s="69"/>
      <c r="DHT76" s="64"/>
      <c r="DHU76" s="67"/>
      <c r="DHV76" s="67"/>
      <c r="DHW76" s="68"/>
      <c r="DHX76" s="68"/>
      <c r="DHY76" s="68"/>
      <c r="DHZ76" s="69"/>
      <c r="DIB76" s="64"/>
      <c r="DIC76" s="67"/>
      <c r="DID76" s="67"/>
      <c r="DIE76" s="68"/>
      <c r="DIF76" s="68"/>
      <c r="DIG76" s="68"/>
      <c r="DIH76" s="69"/>
      <c r="DIJ76" s="64"/>
      <c r="DIK76" s="67"/>
      <c r="DIL76" s="67"/>
      <c r="DIM76" s="68"/>
      <c r="DIN76" s="68"/>
      <c r="DIO76" s="68"/>
      <c r="DIP76" s="69"/>
      <c r="DIR76" s="64"/>
      <c r="DIS76" s="67"/>
      <c r="DIT76" s="67"/>
      <c r="DIU76" s="68"/>
      <c r="DIV76" s="68"/>
      <c r="DIW76" s="68"/>
      <c r="DIX76" s="69"/>
      <c r="DIZ76" s="64"/>
      <c r="DJA76" s="67"/>
      <c r="DJB76" s="67"/>
      <c r="DJC76" s="68"/>
      <c r="DJD76" s="68"/>
      <c r="DJE76" s="68"/>
      <c r="DJF76" s="69"/>
      <c r="DJH76" s="64"/>
      <c r="DJI76" s="67"/>
      <c r="DJJ76" s="67"/>
      <c r="DJK76" s="68"/>
      <c r="DJL76" s="68"/>
      <c r="DJM76" s="68"/>
      <c r="DJN76" s="69"/>
      <c r="DJP76" s="64"/>
      <c r="DJQ76" s="67"/>
      <c r="DJR76" s="67"/>
      <c r="DJS76" s="68"/>
      <c r="DJT76" s="68"/>
      <c r="DJU76" s="68"/>
      <c r="DJV76" s="69"/>
      <c r="DJX76" s="64"/>
      <c r="DJY76" s="67"/>
      <c r="DJZ76" s="67"/>
      <c r="DKA76" s="68"/>
      <c r="DKB76" s="68"/>
      <c r="DKC76" s="68"/>
      <c r="DKD76" s="69"/>
      <c r="DKF76" s="64"/>
      <c r="DKG76" s="67"/>
      <c r="DKH76" s="67"/>
      <c r="DKI76" s="68"/>
      <c r="DKJ76" s="68"/>
      <c r="DKK76" s="68"/>
      <c r="DKL76" s="69"/>
      <c r="DKN76" s="64"/>
      <c r="DKO76" s="67"/>
      <c r="DKP76" s="67"/>
      <c r="DKQ76" s="68"/>
      <c r="DKR76" s="68"/>
      <c r="DKS76" s="68"/>
      <c r="DKT76" s="69"/>
      <c r="DKV76" s="64"/>
      <c r="DKW76" s="67"/>
      <c r="DKX76" s="67"/>
      <c r="DKY76" s="68"/>
      <c r="DKZ76" s="68"/>
      <c r="DLA76" s="68"/>
      <c r="DLB76" s="69"/>
      <c r="DLD76" s="64"/>
      <c r="DLE76" s="67"/>
      <c r="DLF76" s="67"/>
      <c r="DLG76" s="68"/>
      <c r="DLH76" s="68"/>
      <c r="DLI76" s="68"/>
      <c r="DLJ76" s="69"/>
      <c r="DLL76" s="64"/>
      <c r="DLM76" s="67"/>
      <c r="DLN76" s="67"/>
      <c r="DLO76" s="68"/>
      <c r="DLP76" s="68"/>
      <c r="DLQ76" s="68"/>
      <c r="DLR76" s="69"/>
      <c r="DLT76" s="64"/>
      <c r="DLU76" s="67"/>
      <c r="DLV76" s="67"/>
      <c r="DLW76" s="68"/>
      <c r="DLX76" s="68"/>
      <c r="DLY76" s="68"/>
      <c r="DLZ76" s="69"/>
      <c r="DMB76" s="64"/>
      <c r="DMC76" s="67"/>
      <c r="DMD76" s="67"/>
      <c r="DME76" s="68"/>
      <c r="DMF76" s="68"/>
      <c r="DMG76" s="68"/>
      <c r="DMH76" s="69"/>
      <c r="DMJ76" s="64"/>
      <c r="DMK76" s="67"/>
      <c r="DML76" s="67"/>
      <c r="DMM76" s="68"/>
      <c r="DMN76" s="68"/>
      <c r="DMO76" s="68"/>
      <c r="DMP76" s="69"/>
      <c r="DMR76" s="64"/>
      <c r="DMS76" s="67"/>
      <c r="DMT76" s="67"/>
      <c r="DMU76" s="68"/>
      <c r="DMV76" s="68"/>
      <c r="DMW76" s="68"/>
      <c r="DMX76" s="69"/>
      <c r="DMZ76" s="64"/>
      <c r="DNA76" s="67"/>
      <c r="DNB76" s="67"/>
      <c r="DNC76" s="68"/>
      <c r="DND76" s="68"/>
      <c r="DNE76" s="68"/>
      <c r="DNF76" s="69"/>
      <c r="DNH76" s="64"/>
      <c r="DNI76" s="67"/>
      <c r="DNJ76" s="67"/>
      <c r="DNK76" s="68"/>
      <c r="DNL76" s="68"/>
      <c r="DNM76" s="68"/>
      <c r="DNN76" s="69"/>
      <c r="DNP76" s="64"/>
      <c r="DNQ76" s="67"/>
      <c r="DNR76" s="67"/>
      <c r="DNS76" s="68"/>
      <c r="DNT76" s="68"/>
      <c r="DNU76" s="68"/>
      <c r="DNV76" s="69"/>
      <c r="DNX76" s="64"/>
      <c r="DNY76" s="67"/>
      <c r="DNZ76" s="67"/>
      <c r="DOA76" s="68"/>
      <c r="DOB76" s="68"/>
      <c r="DOC76" s="68"/>
      <c r="DOD76" s="69"/>
      <c r="DOF76" s="64"/>
      <c r="DOG76" s="67"/>
      <c r="DOH76" s="67"/>
      <c r="DOI76" s="68"/>
      <c r="DOJ76" s="68"/>
      <c r="DOK76" s="68"/>
      <c r="DOL76" s="69"/>
      <c r="DON76" s="64"/>
      <c r="DOO76" s="67"/>
      <c r="DOP76" s="67"/>
      <c r="DOQ76" s="68"/>
      <c r="DOR76" s="68"/>
      <c r="DOS76" s="68"/>
      <c r="DOT76" s="69"/>
      <c r="DOV76" s="64"/>
      <c r="DOW76" s="67"/>
      <c r="DOX76" s="67"/>
      <c r="DOY76" s="68"/>
      <c r="DOZ76" s="68"/>
      <c r="DPA76" s="68"/>
      <c r="DPB76" s="69"/>
      <c r="DPD76" s="64"/>
      <c r="DPE76" s="67"/>
      <c r="DPF76" s="67"/>
      <c r="DPG76" s="68"/>
      <c r="DPH76" s="68"/>
      <c r="DPI76" s="68"/>
      <c r="DPJ76" s="69"/>
      <c r="DPL76" s="64"/>
      <c r="DPM76" s="67"/>
      <c r="DPN76" s="67"/>
      <c r="DPO76" s="68"/>
      <c r="DPP76" s="68"/>
      <c r="DPQ76" s="68"/>
      <c r="DPR76" s="69"/>
      <c r="DPT76" s="64"/>
      <c r="DPU76" s="67"/>
      <c r="DPV76" s="67"/>
      <c r="DPW76" s="68"/>
      <c r="DPX76" s="68"/>
      <c r="DPY76" s="68"/>
      <c r="DPZ76" s="69"/>
      <c r="DQB76" s="64"/>
      <c r="DQC76" s="67"/>
      <c r="DQD76" s="67"/>
      <c r="DQE76" s="68"/>
      <c r="DQF76" s="68"/>
      <c r="DQG76" s="68"/>
      <c r="DQH76" s="69"/>
      <c r="DQJ76" s="64"/>
      <c r="DQK76" s="67"/>
      <c r="DQL76" s="67"/>
      <c r="DQM76" s="68"/>
      <c r="DQN76" s="68"/>
      <c r="DQO76" s="68"/>
      <c r="DQP76" s="69"/>
      <c r="DQR76" s="64"/>
      <c r="DQS76" s="67"/>
      <c r="DQT76" s="67"/>
      <c r="DQU76" s="68"/>
      <c r="DQV76" s="68"/>
      <c r="DQW76" s="68"/>
      <c r="DQX76" s="69"/>
      <c r="DQZ76" s="64"/>
      <c r="DRA76" s="67"/>
      <c r="DRB76" s="67"/>
      <c r="DRC76" s="68"/>
      <c r="DRD76" s="68"/>
      <c r="DRE76" s="68"/>
      <c r="DRF76" s="69"/>
      <c r="DRH76" s="64"/>
      <c r="DRI76" s="67"/>
      <c r="DRJ76" s="67"/>
      <c r="DRK76" s="68"/>
      <c r="DRL76" s="68"/>
      <c r="DRM76" s="68"/>
      <c r="DRN76" s="69"/>
      <c r="DRP76" s="64"/>
      <c r="DRQ76" s="67"/>
      <c r="DRR76" s="67"/>
      <c r="DRS76" s="68"/>
      <c r="DRT76" s="68"/>
      <c r="DRU76" s="68"/>
      <c r="DRV76" s="69"/>
      <c r="DRX76" s="64"/>
      <c r="DRY76" s="67"/>
      <c r="DRZ76" s="67"/>
      <c r="DSA76" s="68"/>
      <c r="DSB76" s="68"/>
      <c r="DSC76" s="68"/>
      <c r="DSD76" s="69"/>
      <c r="DSF76" s="64"/>
      <c r="DSG76" s="67"/>
      <c r="DSH76" s="67"/>
      <c r="DSI76" s="68"/>
      <c r="DSJ76" s="68"/>
      <c r="DSK76" s="68"/>
      <c r="DSL76" s="69"/>
      <c r="DSN76" s="64"/>
      <c r="DSO76" s="67"/>
      <c r="DSP76" s="67"/>
      <c r="DSQ76" s="68"/>
      <c r="DSR76" s="68"/>
      <c r="DSS76" s="68"/>
      <c r="DST76" s="69"/>
      <c r="DSV76" s="64"/>
      <c r="DSW76" s="67"/>
      <c r="DSX76" s="67"/>
      <c r="DSY76" s="68"/>
      <c r="DSZ76" s="68"/>
      <c r="DTA76" s="68"/>
      <c r="DTB76" s="69"/>
      <c r="DTD76" s="64"/>
      <c r="DTE76" s="67"/>
      <c r="DTF76" s="67"/>
      <c r="DTG76" s="68"/>
      <c r="DTH76" s="68"/>
      <c r="DTI76" s="68"/>
      <c r="DTJ76" s="69"/>
      <c r="DTL76" s="64"/>
      <c r="DTM76" s="67"/>
      <c r="DTN76" s="67"/>
      <c r="DTO76" s="68"/>
      <c r="DTP76" s="68"/>
      <c r="DTQ76" s="68"/>
      <c r="DTR76" s="69"/>
      <c r="DTT76" s="64"/>
      <c r="DTU76" s="67"/>
      <c r="DTV76" s="67"/>
      <c r="DTW76" s="68"/>
      <c r="DTX76" s="68"/>
      <c r="DTY76" s="68"/>
      <c r="DTZ76" s="69"/>
      <c r="DUB76" s="64"/>
      <c r="DUC76" s="67"/>
      <c r="DUD76" s="67"/>
      <c r="DUE76" s="68"/>
      <c r="DUF76" s="68"/>
      <c r="DUG76" s="68"/>
      <c r="DUH76" s="69"/>
      <c r="DUJ76" s="64"/>
      <c r="DUK76" s="67"/>
      <c r="DUL76" s="67"/>
      <c r="DUM76" s="68"/>
      <c r="DUN76" s="68"/>
      <c r="DUO76" s="68"/>
      <c r="DUP76" s="69"/>
      <c r="DUR76" s="64"/>
      <c r="DUS76" s="67"/>
      <c r="DUT76" s="67"/>
      <c r="DUU76" s="68"/>
      <c r="DUV76" s="68"/>
      <c r="DUW76" s="68"/>
      <c r="DUX76" s="69"/>
      <c r="DUZ76" s="64"/>
      <c r="DVA76" s="67"/>
      <c r="DVB76" s="67"/>
      <c r="DVC76" s="68"/>
      <c r="DVD76" s="68"/>
      <c r="DVE76" s="68"/>
      <c r="DVF76" s="69"/>
      <c r="DVH76" s="64"/>
      <c r="DVI76" s="67"/>
      <c r="DVJ76" s="67"/>
      <c r="DVK76" s="68"/>
      <c r="DVL76" s="68"/>
      <c r="DVM76" s="68"/>
      <c r="DVN76" s="69"/>
      <c r="DVP76" s="64"/>
      <c r="DVQ76" s="67"/>
      <c r="DVR76" s="67"/>
      <c r="DVS76" s="68"/>
      <c r="DVT76" s="68"/>
      <c r="DVU76" s="68"/>
      <c r="DVV76" s="69"/>
      <c r="DVX76" s="64"/>
      <c r="DVY76" s="67"/>
      <c r="DVZ76" s="67"/>
      <c r="DWA76" s="68"/>
      <c r="DWB76" s="68"/>
      <c r="DWC76" s="68"/>
      <c r="DWD76" s="69"/>
      <c r="DWF76" s="64"/>
      <c r="DWG76" s="67"/>
      <c r="DWH76" s="67"/>
      <c r="DWI76" s="68"/>
      <c r="DWJ76" s="68"/>
      <c r="DWK76" s="68"/>
      <c r="DWL76" s="69"/>
      <c r="DWN76" s="64"/>
      <c r="DWO76" s="67"/>
      <c r="DWP76" s="67"/>
      <c r="DWQ76" s="68"/>
      <c r="DWR76" s="68"/>
      <c r="DWS76" s="68"/>
      <c r="DWT76" s="69"/>
      <c r="DWV76" s="64"/>
      <c r="DWW76" s="67"/>
      <c r="DWX76" s="67"/>
      <c r="DWY76" s="68"/>
      <c r="DWZ76" s="68"/>
      <c r="DXA76" s="68"/>
      <c r="DXB76" s="69"/>
      <c r="DXD76" s="64"/>
      <c r="DXE76" s="67"/>
      <c r="DXF76" s="67"/>
      <c r="DXG76" s="68"/>
      <c r="DXH76" s="68"/>
      <c r="DXI76" s="68"/>
      <c r="DXJ76" s="69"/>
      <c r="DXL76" s="64"/>
      <c r="DXM76" s="67"/>
      <c r="DXN76" s="67"/>
      <c r="DXO76" s="68"/>
      <c r="DXP76" s="68"/>
      <c r="DXQ76" s="68"/>
      <c r="DXR76" s="69"/>
      <c r="DXT76" s="64"/>
      <c r="DXU76" s="67"/>
      <c r="DXV76" s="67"/>
      <c r="DXW76" s="68"/>
      <c r="DXX76" s="68"/>
      <c r="DXY76" s="68"/>
      <c r="DXZ76" s="69"/>
      <c r="DYB76" s="64"/>
      <c r="DYC76" s="67"/>
      <c r="DYD76" s="67"/>
      <c r="DYE76" s="68"/>
      <c r="DYF76" s="68"/>
      <c r="DYG76" s="68"/>
      <c r="DYH76" s="69"/>
      <c r="DYJ76" s="64"/>
      <c r="DYK76" s="67"/>
      <c r="DYL76" s="67"/>
      <c r="DYM76" s="68"/>
      <c r="DYN76" s="68"/>
      <c r="DYO76" s="68"/>
      <c r="DYP76" s="69"/>
      <c r="DYR76" s="64"/>
      <c r="DYS76" s="67"/>
      <c r="DYT76" s="67"/>
      <c r="DYU76" s="68"/>
      <c r="DYV76" s="68"/>
      <c r="DYW76" s="68"/>
      <c r="DYX76" s="69"/>
      <c r="DYZ76" s="64"/>
      <c r="DZA76" s="67"/>
      <c r="DZB76" s="67"/>
      <c r="DZC76" s="68"/>
      <c r="DZD76" s="68"/>
      <c r="DZE76" s="68"/>
      <c r="DZF76" s="69"/>
      <c r="DZH76" s="64"/>
      <c r="DZI76" s="67"/>
      <c r="DZJ76" s="67"/>
      <c r="DZK76" s="68"/>
      <c r="DZL76" s="68"/>
      <c r="DZM76" s="68"/>
      <c r="DZN76" s="69"/>
      <c r="DZP76" s="64"/>
      <c r="DZQ76" s="67"/>
      <c r="DZR76" s="67"/>
      <c r="DZS76" s="68"/>
      <c r="DZT76" s="68"/>
      <c r="DZU76" s="68"/>
      <c r="DZV76" s="69"/>
      <c r="DZX76" s="64"/>
      <c r="DZY76" s="67"/>
      <c r="DZZ76" s="67"/>
      <c r="EAA76" s="68"/>
      <c r="EAB76" s="68"/>
      <c r="EAC76" s="68"/>
      <c r="EAD76" s="69"/>
      <c r="EAF76" s="64"/>
      <c r="EAG76" s="67"/>
      <c r="EAH76" s="67"/>
      <c r="EAI76" s="68"/>
      <c r="EAJ76" s="68"/>
      <c r="EAK76" s="68"/>
      <c r="EAL76" s="69"/>
      <c r="EAN76" s="64"/>
      <c r="EAO76" s="67"/>
      <c r="EAP76" s="67"/>
      <c r="EAQ76" s="68"/>
      <c r="EAR76" s="68"/>
      <c r="EAS76" s="68"/>
      <c r="EAT76" s="69"/>
      <c r="EAV76" s="64"/>
      <c r="EAW76" s="67"/>
      <c r="EAX76" s="67"/>
      <c r="EAY76" s="68"/>
      <c r="EAZ76" s="68"/>
      <c r="EBA76" s="68"/>
      <c r="EBB76" s="69"/>
      <c r="EBD76" s="64"/>
      <c r="EBE76" s="67"/>
      <c r="EBF76" s="67"/>
      <c r="EBG76" s="68"/>
      <c r="EBH76" s="68"/>
      <c r="EBI76" s="68"/>
      <c r="EBJ76" s="69"/>
      <c r="EBL76" s="64"/>
      <c r="EBM76" s="67"/>
      <c r="EBN76" s="67"/>
      <c r="EBO76" s="68"/>
      <c r="EBP76" s="68"/>
      <c r="EBQ76" s="68"/>
      <c r="EBR76" s="69"/>
      <c r="EBT76" s="64"/>
      <c r="EBU76" s="67"/>
      <c r="EBV76" s="67"/>
      <c r="EBW76" s="68"/>
      <c r="EBX76" s="68"/>
      <c r="EBY76" s="68"/>
      <c r="EBZ76" s="69"/>
      <c r="ECB76" s="64"/>
      <c r="ECC76" s="67"/>
      <c r="ECD76" s="67"/>
      <c r="ECE76" s="68"/>
      <c r="ECF76" s="68"/>
      <c r="ECG76" s="68"/>
      <c r="ECH76" s="69"/>
      <c r="ECJ76" s="64"/>
      <c r="ECK76" s="67"/>
      <c r="ECL76" s="67"/>
      <c r="ECM76" s="68"/>
      <c r="ECN76" s="68"/>
      <c r="ECO76" s="68"/>
      <c r="ECP76" s="69"/>
      <c r="ECR76" s="64"/>
      <c r="ECS76" s="67"/>
      <c r="ECT76" s="67"/>
      <c r="ECU76" s="68"/>
      <c r="ECV76" s="68"/>
      <c r="ECW76" s="68"/>
      <c r="ECX76" s="69"/>
      <c r="ECZ76" s="64"/>
      <c r="EDA76" s="67"/>
      <c r="EDB76" s="67"/>
      <c r="EDC76" s="68"/>
      <c r="EDD76" s="68"/>
      <c r="EDE76" s="68"/>
      <c r="EDF76" s="69"/>
      <c r="EDH76" s="64"/>
      <c r="EDI76" s="67"/>
      <c r="EDJ76" s="67"/>
      <c r="EDK76" s="68"/>
      <c r="EDL76" s="68"/>
      <c r="EDM76" s="68"/>
      <c r="EDN76" s="69"/>
      <c r="EDP76" s="64"/>
      <c r="EDQ76" s="67"/>
      <c r="EDR76" s="67"/>
      <c r="EDS76" s="68"/>
      <c r="EDT76" s="68"/>
      <c r="EDU76" s="68"/>
      <c r="EDV76" s="69"/>
      <c r="EDX76" s="64"/>
      <c r="EDY76" s="67"/>
      <c r="EDZ76" s="67"/>
      <c r="EEA76" s="68"/>
      <c r="EEB76" s="68"/>
      <c r="EEC76" s="68"/>
      <c r="EED76" s="69"/>
      <c r="EEF76" s="64"/>
      <c r="EEG76" s="67"/>
      <c r="EEH76" s="67"/>
      <c r="EEI76" s="68"/>
      <c r="EEJ76" s="68"/>
      <c r="EEK76" s="68"/>
      <c r="EEL76" s="69"/>
      <c r="EEN76" s="64"/>
      <c r="EEO76" s="67"/>
      <c r="EEP76" s="67"/>
      <c r="EEQ76" s="68"/>
      <c r="EER76" s="68"/>
      <c r="EES76" s="68"/>
      <c r="EET76" s="69"/>
      <c r="EEV76" s="64"/>
      <c r="EEW76" s="67"/>
      <c r="EEX76" s="67"/>
      <c r="EEY76" s="68"/>
      <c r="EEZ76" s="68"/>
      <c r="EFA76" s="68"/>
      <c r="EFB76" s="69"/>
      <c r="EFD76" s="64"/>
      <c r="EFE76" s="67"/>
      <c r="EFF76" s="67"/>
      <c r="EFG76" s="68"/>
      <c r="EFH76" s="68"/>
      <c r="EFI76" s="68"/>
      <c r="EFJ76" s="69"/>
      <c r="EFL76" s="64"/>
      <c r="EFM76" s="67"/>
      <c r="EFN76" s="67"/>
      <c r="EFO76" s="68"/>
      <c r="EFP76" s="68"/>
      <c r="EFQ76" s="68"/>
      <c r="EFR76" s="69"/>
      <c r="EFT76" s="64"/>
      <c r="EFU76" s="67"/>
      <c r="EFV76" s="67"/>
      <c r="EFW76" s="68"/>
      <c r="EFX76" s="68"/>
      <c r="EFY76" s="68"/>
      <c r="EFZ76" s="69"/>
      <c r="EGB76" s="64"/>
      <c r="EGC76" s="67"/>
      <c r="EGD76" s="67"/>
      <c r="EGE76" s="68"/>
      <c r="EGF76" s="68"/>
      <c r="EGG76" s="68"/>
      <c r="EGH76" s="69"/>
      <c r="EGJ76" s="64"/>
      <c r="EGK76" s="67"/>
      <c r="EGL76" s="67"/>
      <c r="EGM76" s="68"/>
      <c r="EGN76" s="68"/>
      <c r="EGO76" s="68"/>
      <c r="EGP76" s="69"/>
      <c r="EGR76" s="64"/>
      <c r="EGS76" s="67"/>
      <c r="EGT76" s="67"/>
      <c r="EGU76" s="68"/>
      <c r="EGV76" s="68"/>
      <c r="EGW76" s="68"/>
      <c r="EGX76" s="69"/>
      <c r="EGZ76" s="64"/>
      <c r="EHA76" s="67"/>
      <c r="EHB76" s="67"/>
      <c r="EHC76" s="68"/>
      <c r="EHD76" s="68"/>
      <c r="EHE76" s="68"/>
      <c r="EHF76" s="69"/>
      <c r="EHH76" s="64"/>
      <c r="EHI76" s="67"/>
      <c r="EHJ76" s="67"/>
      <c r="EHK76" s="68"/>
      <c r="EHL76" s="68"/>
      <c r="EHM76" s="68"/>
      <c r="EHN76" s="69"/>
      <c r="EHP76" s="64"/>
      <c r="EHQ76" s="67"/>
      <c r="EHR76" s="67"/>
      <c r="EHS76" s="68"/>
      <c r="EHT76" s="68"/>
      <c r="EHU76" s="68"/>
      <c r="EHV76" s="69"/>
      <c r="EHX76" s="64"/>
      <c r="EHY76" s="67"/>
      <c r="EHZ76" s="67"/>
      <c r="EIA76" s="68"/>
      <c r="EIB76" s="68"/>
      <c r="EIC76" s="68"/>
      <c r="EID76" s="69"/>
      <c r="EIF76" s="64"/>
      <c r="EIG76" s="67"/>
      <c r="EIH76" s="67"/>
      <c r="EII76" s="68"/>
      <c r="EIJ76" s="68"/>
      <c r="EIK76" s="68"/>
      <c r="EIL76" s="69"/>
      <c r="EIN76" s="64"/>
      <c r="EIO76" s="67"/>
      <c r="EIP76" s="67"/>
      <c r="EIQ76" s="68"/>
      <c r="EIR76" s="68"/>
      <c r="EIS76" s="68"/>
      <c r="EIT76" s="69"/>
      <c r="EIV76" s="64"/>
      <c r="EIW76" s="67"/>
      <c r="EIX76" s="67"/>
      <c r="EIY76" s="68"/>
      <c r="EIZ76" s="68"/>
      <c r="EJA76" s="68"/>
      <c r="EJB76" s="69"/>
      <c r="EJD76" s="64"/>
      <c r="EJE76" s="67"/>
      <c r="EJF76" s="67"/>
      <c r="EJG76" s="68"/>
      <c r="EJH76" s="68"/>
      <c r="EJI76" s="68"/>
      <c r="EJJ76" s="69"/>
      <c r="EJL76" s="64"/>
      <c r="EJM76" s="67"/>
      <c r="EJN76" s="67"/>
      <c r="EJO76" s="68"/>
      <c r="EJP76" s="68"/>
      <c r="EJQ76" s="68"/>
      <c r="EJR76" s="69"/>
      <c r="EJT76" s="64"/>
      <c r="EJU76" s="67"/>
      <c r="EJV76" s="67"/>
      <c r="EJW76" s="68"/>
      <c r="EJX76" s="68"/>
      <c r="EJY76" s="68"/>
      <c r="EJZ76" s="69"/>
      <c r="EKB76" s="64"/>
      <c r="EKC76" s="67"/>
      <c r="EKD76" s="67"/>
      <c r="EKE76" s="68"/>
      <c r="EKF76" s="68"/>
      <c r="EKG76" s="68"/>
      <c r="EKH76" s="69"/>
      <c r="EKJ76" s="64"/>
      <c r="EKK76" s="67"/>
      <c r="EKL76" s="67"/>
      <c r="EKM76" s="68"/>
      <c r="EKN76" s="68"/>
      <c r="EKO76" s="68"/>
      <c r="EKP76" s="69"/>
      <c r="EKR76" s="64"/>
      <c r="EKS76" s="67"/>
      <c r="EKT76" s="67"/>
      <c r="EKU76" s="68"/>
      <c r="EKV76" s="68"/>
      <c r="EKW76" s="68"/>
      <c r="EKX76" s="69"/>
      <c r="EKZ76" s="64"/>
      <c r="ELA76" s="67"/>
      <c r="ELB76" s="67"/>
      <c r="ELC76" s="68"/>
      <c r="ELD76" s="68"/>
      <c r="ELE76" s="68"/>
      <c r="ELF76" s="69"/>
      <c r="ELH76" s="64"/>
      <c r="ELI76" s="67"/>
      <c r="ELJ76" s="67"/>
      <c r="ELK76" s="68"/>
      <c r="ELL76" s="68"/>
      <c r="ELM76" s="68"/>
      <c r="ELN76" s="69"/>
      <c r="ELP76" s="64"/>
      <c r="ELQ76" s="67"/>
      <c r="ELR76" s="67"/>
      <c r="ELS76" s="68"/>
      <c r="ELT76" s="68"/>
      <c r="ELU76" s="68"/>
      <c r="ELV76" s="69"/>
      <c r="ELX76" s="64"/>
      <c r="ELY76" s="67"/>
      <c r="ELZ76" s="67"/>
      <c r="EMA76" s="68"/>
      <c r="EMB76" s="68"/>
      <c r="EMC76" s="68"/>
      <c r="EMD76" s="69"/>
      <c r="EMF76" s="64"/>
      <c r="EMG76" s="67"/>
      <c r="EMH76" s="67"/>
      <c r="EMI76" s="68"/>
      <c r="EMJ76" s="68"/>
      <c r="EMK76" s="68"/>
      <c r="EML76" s="69"/>
      <c r="EMN76" s="64"/>
      <c r="EMO76" s="67"/>
      <c r="EMP76" s="67"/>
      <c r="EMQ76" s="68"/>
      <c r="EMR76" s="68"/>
      <c r="EMS76" s="68"/>
      <c r="EMT76" s="69"/>
      <c r="EMV76" s="64"/>
      <c r="EMW76" s="67"/>
      <c r="EMX76" s="67"/>
      <c r="EMY76" s="68"/>
      <c r="EMZ76" s="68"/>
      <c r="ENA76" s="68"/>
      <c r="ENB76" s="69"/>
      <c r="END76" s="64"/>
      <c r="ENE76" s="67"/>
      <c r="ENF76" s="67"/>
      <c r="ENG76" s="68"/>
      <c r="ENH76" s="68"/>
      <c r="ENI76" s="68"/>
      <c r="ENJ76" s="69"/>
      <c r="ENL76" s="64"/>
      <c r="ENM76" s="67"/>
      <c r="ENN76" s="67"/>
      <c r="ENO76" s="68"/>
      <c r="ENP76" s="68"/>
      <c r="ENQ76" s="68"/>
      <c r="ENR76" s="69"/>
      <c r="ENT76" s="64"/>
      <c r="ENU76" s="67"/>
      <c r="ENV76" s="67"/>
      <c r="ENW76" s="68"/>
      <c r="ENX76" s="68"/>
      <c r="ENY76" s="68"/>
      <c r="ENZ76" s="69"/>
      <c r="EOB76" s="64"/>
      <c r="EOC76" s="67"/>
      <c r="EOD76" s="67"/>
      <c r="EOE76" s="68"/>
      <c r="EOF76" s="68"/>
      <c r="EOG76" s="68"/>
      <c r="EOH76" s="69"/>
      <c r="EOJ76" s="64"/>
      <c r="EOK76" s="67"/>
      <c r="EOL76" s="67"/>
      <c r="EOM76" s="68"/>
      <c r="EON76" s="68"/>
      <c r="EOO76" s="68"/>
      <c r="EOP76" s="69"/>
      <c r="EOR76" s="64"/>
      <c r="EOS76" s="67"/>
      <c r="EOT76" s="67"/>
      <c r="EOU76" s="68"/>
      <c r="EOV76" s="68"/>
      <c r="EOW76" s="68"/>
      <c r="EOX76" s="69"/>
      <c r="EOZ76" s="64"/>
      <c r="EPA76" s="67"/>
      <c r="EPB76" s="67"/>
      <c r="EPC76" s="68"/>
      <c r="EPD76" s="68"/>
      <c r="EPE76" s="68"/>
      <c r="EPF76" s="69"/>
      <c r="EPH76" s="64"/>
      <c r="EPI76" s="67"/>
      <c r="EPJ76" s="67"/>
      <c r="EPK76" s="68"/>
      <c r="EPL76" s="68"/>
      <c r="EPM76" s="68"/>
      <c r="EPN76" s="69"/>
      <c r="EPP76" s="64"/>
      <c r="EPQ76" s="67"/>
      <c r="EPR76" s="67"/>
      <c r="EPS76" s="68"/>
      <c r="EPT76" s="68"/>
      <c r="EPU76" s="68"/>
      <c r="EPV76" s="69"/>
      <c r="EPX76" s="64"/>
      <c r="EPY76" s="67"/>
      <c r="EPZ76" s="67"/>
      <c r="EQA76" s="68"/>
      <c r="EQB76" s="68"/>
      <c r="EQC76" s="68"/>
      <c r="EQD76" s="69"/>
      <c r="EQF76" s="64"/>
      <c r="EQG76" s="67"/>
      <c r="EQH76" s="67"/>
      <c r="EQI76" s="68"/>
      <c r="EQJ76" s="68"/>
      <c r="EQK76" s="68"/>
      <c r="EQL76" s="69"/>
      <c r="EQN76" s="64"/>
      <c r="EQO76" s="67"/>
      <c r="EQP76" s="67"/>
      <c r="EQQ76" s="68"/>
      <c r="EQR76" s="68"/>
      <c r="EQS76" s="68"/>
      <c r="EQT76" s="69"/>
      <c r="EQV76" s="64"/>
      <c r="EQW76" s="67"/>
      <c r="EQX76" s="67"/>
      <c r="EQY76" s="68"/>
      <c r="EQZ76" s="68"/>
      <c r="ERA76" s="68"/>
      <c r="ERB76" s="69"/>
      <c r="ERD76" s="64"/>
      <c r="ERE76" s="67"/>
      <c r="ERF76" s="67"/>
      <c r="ERG76" s="68"/>
      <c r="ERH76" s="68"/>
      <c r="ERI76" s="68"/>
      <c r="ERJ76" s="69"/>
      <c r="ERL76" s="64"/>
      <c r="ERM76" s="67"/>
      <c r="ERN76" s="67"/>
      <c r="ERO76" s="68"/>
      <c r="ERP76" s="68"/>
      <c r="ERQ76" s="68"/>
      <c r="ERR76" s="69"/>
      <c r="ERT76" s="64"/>
      <c r="ERU76" s="67"/>
      <c r="ERV76" s="67"/>
      <c r="ERW76" s="68"/>
      <c r="ERX76" s="68"/>
      <c r="ERY76" s="68"/>
      <c r="ERZ76" s="69"/>
      <c r="ESB76" s="64"/>
      <c r="ESC76" s="67"/>
      <c r="ESD76" s="67"/>
      <c r="ESE76" s="68"/>
      <c r="ESF76" s="68"/>
      <c r="ESG76" s="68"/>
      <c r="ESH76" s="69"/>
      <c r="ESJ76" s="64"/>
      <c r="ESK76" s="67"/>
      <c r="ESL76" s="67"/>
      <c r="ESM76" s="68"/>
      <c r="ESN76" s="68"/>
      <c r="ESO76" s="68"/>
      <c r="ESP76" s="69"/>
      <c r="ESR76" s="64"/>
      <c r="ESS76" s="67"/>
      <c r="EST76" s="67"/>
      <c r="ESU76" s="68"/>
      <c r="ESV76" s="68"/>
      <c r="ESW76" s="68"/>
      <c r="ESX76" s="69"/>
      <c r="ESZ76" s="64"/>
      <c r="ETA76" s="67"/>
      <c r="ETB76" s="67"/>
      <c r="ETC76" s="68"/>
      <c r="ETD76" s="68"/>
      <c r="ETE76" s="68"/>
      <c r="ETF76" s="69"/>
      <c r="ETH76" s="64"/>
      <c r="ETI76" s="67"/>
      <c r="ETJ76" s="67"/>
      <c r="ETK76" s="68"/>
      <c r="ETL76" s="68"/>
      <c r="ETM76" s="68"/>
      <c r="ETN76" s="69"/>
      <c r="ETP76" s="64"/>
      <c r="ETQ76" s="67"/>
      <c r="ETR76" s="67"/>
      <c r="ETS76" s="68"/>
      <c r="ETT76" s="68"/>
      <c r="ETU76" s="68"/>
      <c r="ETV76" s="69"/>
      <c r="ETX76" s="64"/>
      <c r="ETY76" s="67"/>
      <c r="ETZ76" s="67"/>
      <c r="EUA76" s="68"/>
      <c r="EUB76" s="68"/>
      <c r="EUC76" s="68"/>
      <c r="EUD76" s="69"/>
      <c r="EUF76" s="64"/>
      <c r="EUG76" s="67"/>
      <c r="EUH76" s="67"/>
      <c r="EUI76" s="68"/>
      <c r="EUJ76" s="68"/>
      <c r="EUK76" s="68"/>
      <c r="EUL76" s="69"/>
      <c r="EUN76" s="64"/>
      <c r="EUO76" s="67"/>
      <c r="EUP76" s="67"/>
      <c r="EUQ76" s="68"/>
      <c r="EUR76" s="68"/>
      <c r="EUS76" s="68"/>
      <c r="EUT76" s="69"/>
      <c r="EUV76" s="64"/>
      <c r="EUW76" s="67"/>
      <c r="EUX76" s="67"/>
      <c r="EUY76" s="68"/>
      <c r="EUZ76" s="68"/>
      <c r="EVA76" s="68"/>
      <c r="EVB76" s="69"/>
      <c r="EVD76" s="64"/>
      <c r="EVE76" s="67"/>
      <c r="EVF76" s="67"/>
      <c r="EVG76" s="68"/>
      <c r="EVH76" s="68"/>
      <c r="EVI76" s="68"/>
      <c r="EVJ76" s="69"/>
      <c r="EVL76" s="64"/>
      <c r="EVM76" s="67"/>
      <c r="EVN76" s="67"/>
      <c r="EVO76" s="68"/>
      <c r="EVP76" s="68"/>
      <c r="EVQ76" s="68"/>
      <c r="EVR76" s="69"/>
      <c r="EVT76" s="64"/>
      <c r="EVU76" s="67"/>
      <c r="EVV76" s="67"/>
      <c r="EVW76" s="68"/>
      <c r="EVX76" s="68"/>
      <c r="EVY76" s="68"/>
      <c r="EVZ76" s="69"/>
      <c r="EWB76" s="64"/>
      <c r="EWC76" s="67"/>
      <c r="EWD76" s="67"/>
      <c r="EWE76" s="68"/>
      <c r="EWF76" s="68"/>
      <c r="EWG76" s="68"/>
      <c r="EWH76" s="69"/>
      <c r="EWJ76" s="64"/>
      <c r="EWK76" s="67"/>
      <c r="EWL76" s="67"/>
      <c r="EWM76" s="68"/>
      <c r="EWN76" s="68"/>
      <c r="EWO76" s="68"/>
      <c r="EWP76" s="69"/>
      <c r="EWR76" s="64"/>
      <c r="EWS76" s="67"/>
      <c r="EWT76" s="67"/>
      <c r="EWU76" s="68"/>
      <c r="EWV76" s="68"/>
      <c r="EWW76" s="68"/>
      <c r="EWX76" s="69"/>
      <c r="EWZ76" s="64"/>
      <c r="EXA76" s="67"/>
      <c r="EXB76" s="67"/>
      <c r="EXC76" s="68"/>
      <c r="EXD76" s="68"/>
      <c r="EXE76" s="68"/>
      <c r="EXF76" s="69"/>
      <c r="EXH76" s="64"/>
      <c r="EXI76" s="67"/>
      <c r="EXJ76" s="67"/>
      <c r="EXK76" s="68"/>
      <c r="EXL76" s="68"/>
      <c r="EXM76" s="68"/>
      <c r="EXN76" s="69"/>
      <c r="EXP76" s="64"/>
      <c r="EXQ76" s="67"/>
      <c r="EXR76" s="67"/>
      <c r="EXS76" s="68"/>
      <c r="EXT76" s="68"/>
      <c r="EXU76" s="68"/>
      <c r="EXV76" s="69"/>
      <c r="EXX76" s="64"/>
      <c r="EXY76" s="67"/>
      <c r="EXZ76" s="67"/>
      <c r="EYA76" s="68"/>
      <c r="EYB76" s="68"/>
      <c r="EYC76" s="68"/>
      <c r="EYD76" s="69"/>
      <c r="EYF76" s="64"/>
      <c r="EYG76" s="67"/>
      <c r="EYH76" s="67"/>
      <c r="EYI76" s="68"/>
      <c r="EYJ76" s="68"/>
      <c r="EYK76" s="68"/>
      <c r="EYL76" s="69"/>
      <c r="EYN76" s="64"/>
      <c r="EYO76" s="67"/>
      <c r="EYP76" s="67"/>
      <c r="EYQ76" s="68"/>
      <c r="EYR76" s="68"/>
      <c r="EYS76" s="68"/>
      <c r="EYT76" s="69"/>
      <c r="EYV76" s="64"/>
      <c r="EYW76" s="67"/>
      <c r="EYX76" s="67"/>
      <c r="EYY76" s="68"/>
      <c r="EYZ76" s="68"/>
      <c r="EZA76" s="68"/>
      <c r="EZB76" s="69"/>
      <c r="EZD76" s="64"/>
      <c r="EZE76" s="67"/>
      <c r="EZF76" s="67"/>
      <c r="EZG76" s="68"/>
      <c r="EZH76" s="68"/>
      <c r="EZI76" s="68"/>
      <c r="EZJ76" s="69"/>
      <c r="EZL76" s="64"/>
      <c r="EZM76" s="67"/>
      <c r="EZN76" s="67"/>
      <c r="EZO76" s="68"/>
      <c r="EZP76" s="68"/>
      <c r="EZQ76" s="68"/>
      <c r="EZR76" s="69"/>
      <c r="EZT76" s="64"/>
      <c r="EZU76" s="67"/>
      <c r="EZV76" s="67"/>
      <c r="EZW76" s="68"/>
      <c r="EZX76" s="68"/>
      <c r="EZY76" s="68"/>
      <c r="EZZ76" s="69"/>
      <c r="FAB76" s="64"/>
      <c r="FAC76" s="67"/>
      <c r="FAD76" s="67"/>
      <c r="FAE76" s="68"/>
      <c r="FAF76" s="68"/>
      <c r="FAG76" s="68"/>
      <c r="FAH76" s="69"/>
      <c r="FAJ76" s="64"/>
      <c r="FAK76" s="67"/>
      <c r="FAL76" s="67"/>
      <c r="FAM76" s="68"/>
      <c r="FAN76" s="68"/>
      <c r="FAO76" s="68"/>
      <c r="FAP76" s="69"/>
      <c r="FAR76" s="64"/>
      <c r="FAS76" s="67"/>
      <c r="FAT76" s="67"/>
      <c r="FAU76" s="68"/>
      <c r="FAV76" s="68"/>
      <c r="FAW76" s="68"/>
      <c r="FAX76" s="69"/>
      <c r="FAZ76" s="64"/>
      <c r="FBA76" s="67"/>
      <c r="FBB76" s="67"/>
      <c r="FBC76" s="68"/>
      <c r="FBD76" s="68"/>
      <c r="FBE76" s="68"/>
      <c r="FBF76" s="69"/>
      <c r="FBH76" s="64"/>
      <c r="FBI76" s="67"/>
      <c r="FBJ76" s="67"/>
      <c r="FBK76" s="68"/>
      <c r="FBL76" s="68"/>
      <c r="FBM76" s="68"/>
      <c r="FBN76" s="69"/>
      <c r="FBP76" s="64"/>
      <c r="FBQ76" s="67"/>
      <c r="FBR76" s="67"/>
      <c r="FBS76" s="68"/>
      <c r="FBT76" s="68"/>
      <c r="FBU76" s="68"/>
      <c r="FBV76" s="69"/>
      <c r="FBX76" s="64"/>
      <c r="FBY76" s="67"/>
      <c r="FBZ76" s="67"/>
      <c r="FCA76" s="68"/>
      <c r="FCB76" s="68"/>
      <c r="FCC76" s="68"/>
      <c r="FCD76" s="69"/>
      <c r="FCF76" s="64"/>
      <c r="FCG76" s="67"/>
      <c r="FCH76" s="67"/>
      <c r="FCI76" s="68"/>
      <c r="FCJ76" s="68"/>
      <c r="FCK76" s="68"/>
      <c r="FCL76" s="69"/>
      <c r="FCN76" s="64"/>
      <c r="FCO76" s="67"/>
      <c r="FCP76" s="67"/>
      <c r="FCQ76" s="68"/>
      <c r="FCR76" s="68"/>
      <c r="FCS76" s="68"/>
      <c r="FCT76" s="69"/>
      <c r="FCV76" s="64"/>
      <c r="FCW76" s="67"/>
      <c r="FCX76" s="67"/>
      <c r="FCY76" s="68"/>
      <c r="FCZ76" s="68"/>
      <c r="FDA76" s="68"/>
      <c r="FDB76" s="69"/>
      <c r="FDD76" s="64"/>
      <c r="FDE76" s="67"/>
      <c r="FDF76" s="67"/>
      <c r="FDG76" s="68"/>
      <c r="FDH76" s="68"/>
      <c r="FDI76" s="68"/>
      <c r="FDJ76" s="69"/>
      <c r="FDL76" s="64"/>
      <c r="FDM76" s="67"/>
      <c r="FDN76" s="67"/>
      <c r="FDO76" s="68"/>
      <c r="FDP76" s="68"/>
      <c r="FDQ76" s="68"/>
      <c r="FDR76" s="69"/>
      <c r="FDT76" s="64"/>
      <c r="FDU76" s="67"/>
      <c r="FDV76" s="67"/>
      <c r="FDW76" s="68"/>
      <c r="FDX76" s="68"/>
      <c r="FDY76" s="68"/>
      <c r="FDZ76" s="69"/>
      <c r="FEB76" s="64"/>
      <c r="FEC76" s="67"/>
      <c r="FED76" s="67"/>
      <c r="FEE76" s="68"/>
      <c r="FEF76" s="68"/>
      <c r="FEG76" s="68"/>
      <c r="FEH76" s="69"/>
      <c r="FEJ76" s="64"/>
      <c r="FEK76" s="67"/>
      <c r="FEL76" s="67"/>
      <c r="FEM76" s="68"/>
      <c r="FEN76" s="68"/>
      <c r="FEO76" s="68"/>
      <c r="FEP76" s="69"/>
      <c r="FER76" s="64"/>
      <c r="FES76" s="67"/>
      <c r="FET76" s="67"/>
      <c r="FEU76" s="68"/>
      <c r="FEV76" s="68"/>
      <c r="FEW76" s="68"/>
      <c r="FEX76" s="69"/>
      <c r="FEZ76" s="64"/>
      <c r="FFA76" s="67"/>
      <c r="FFB76" s="67"/>
      <c r="FFC76" s="68"/>
      <c r="FFD76" s="68"/>
      <c r="FFE76" s="68"/>
      <c r="FFF76" s="69"/>
      <c r="FFH76" s="64"/>
      <c r="FFI76" s="67"/>
      <c r="FFJ76" s="67"/>
      <c r="FFK76" s="68"/>
      <c r="FFL76" s="68"/>
      <c r="FFM76" s="68"/>
      <c r="FFN76" s="69"/>
      <c r="FFP76" s="64"/>
      <c r="FFQ76" s="67"/>
      <c r="FFR76" s="67"/>
      <c r="FFS76" s="68"/>
      <c r="FFT76" s="68"/>
      <c r="FFU76" s="68"/>
      <c r="FFV76" s="69"/>
      <c r="FFX76" s="64"/>
      <c r="FFY76" s="67"/>
      <c r="FFZ76" s="67"/>
      <c r="FGA76" s="68"/>
      <c r="FGB76" s="68"/>
      <c r="FGC76" s="68"/>
      <c r="FGD76" s="69"/>
      <c r="FGF76" s="64"/>
      <c r="FGG76" s="67"/>
      <c r="FGH76" s="67"/>
      <c r="FGI76" s="68"/>
      <c r="FGJ76" s="68"/>
      <c r="FGK76" s="68"/>
      <c r="FGL76" s="69"/>
      <c r="FGN76" s="64"/>
      <c r="FGO76" s="67"/>
      <c r="FGP76" s="67"/>
      <c r="FGQ76" s="68"/>
      <c r="FGR76" s="68"/>
      <c r="FGS76" s="68"/>
      <c r="FGT76" s="69"/>
      <c r="FGV76" s="64"/>
      <c r="FGW76" s="67"/>
      <c r="FGX76" s="67"/>
      <c r="FGY76" s="68"/>
      <c r="FGZ76" s="68"/>
      <c r="FHA76" s="68"/>
      <c r="FHB76" s="69"/>
      <c r="FHD76" s="64"/>
      <c r="FHE76" s="67"/>
      <c r="FHF76" s="67"/>
      <c r="FHG76" s="68"/>
      <c r="FHH76" s="68"/>
      <c r="FHI76" s="68"/>
      <c r="FHJ76" s="69"/>
      <c r="FHL76" s="64"/>
      <c r="FHM76" s="67"/>
      <c r="FHN76" s="67"/>
      <c r="FHO76" s="68"/>
      <c r="FHP76" s="68"/>
      <c r="FHQ76" s="68"/>
      <c r="FHR76" s="69"/>
      <c r="FHT76" s="64"/>
      <c r="FHU76" s="67"/>
      <c r="FHV76" s="67"/>
      <c r="FHW76" s="68"/>
      <c r="FHX76" s="68"/>
      <c r="FHY76" s="68"/>
      <c r="FHZ76" s="69"/>
      <c r="FIB76" s="64"/>
      <c r="FIC76" s="67"/>
      <c r="FID76" s="67"/>
      <c r="FIE76" s="68"/>
      <c r="FIF76" s="68"/>
      <c r="FIG76" s="68"/>
      <c r="FIH76" s="69"/>
      <c r="FIJ76" s="64"/>
      <c r="FIK76" s="67"/>
      <c r="FIL76" s="67"/>
      <c r="FIM76" s="68"/>
      <c r="FIN76" s="68"/>
      <c r="FIO76" s="68"/>
      <c r="FIP76" s="69"/>
      <c r="FIR76" s="64"/>
      <c r="FIS76" s="67"/>
      <c r="FIT76" s="67"/>
      <c r="FIU76" s="68"/>
      <c r="FIV76" s="68"/>
      <c r="FIW76" s="68"/>
      <c r="FIX76" s="69"/>
      <c r="FIZ76" s="64"/>
      <c r="FJA76" s="67"/>
      <c r="FJB76" s="67"/>
      <c r="FJC76" s="68"/>
      <c r="FJD76" s="68"/>
      <c r="FJE76" s="68"/>
      <c r="FJF76" s="69"/>
      <c r="FJH76" s="64"/>
      <c r="FJI76" s="67"/>
      <c r="FJJ76" s="67"/>
      <c r="FJK76" s="68"/>
      <c r="FJL76" s="68"/>
      <c r="FJM76" s="68"/>
      <c r="FJN76" s="69"/>
      <c r="FJP76" s="64"/>
      <c r="FJQ76" s="67"/>
      <c r="FJR76" s="67"/>
      <c r="FJS76" s="68"/>
      <c r="FJT76" s="68"/>
      <c r="FJU76" s="68"/>
      <c r="FJV76" s="69"/>
      <c r="FJX76" s="64"/>
      <c r="FJY76" s="67"/>
      <c r="FJZ76" s="67"/>
      <c r="FKA76" s="68"/>
      <c r="FKB76" s="68"/>
      <c r="FKC76" s="68"/>
      <c r="FKD76" s="69"/>
      <c r="FKF76" s="64"/>
      <c r="FKG76" s="67"/>
      <c r="FKH76" s="67"/>
      <c r="FKI76" s="68"/>
      <c r="FKJ76" s="68"/>
      <c r="FKK76" s="68"/>
      <c r="FKL76" s="69"/>
      <c r="FKN76" s="64"/>
      <c r="FKO76" s="67"/>
      <c r="FKP76" s="67"/>
      <c r="FKQ76" s="68"/>
      <c r="FKR76" s="68"/>
      <c r="FKS76" s="68"/>
      <c r="FKT76" s="69"/>
      <c r="FKV76" s="64"/>
      <c r="FKW76" s="67"/>
      <c r="FKX76" s="67"/>
      <c r="FKY76" s="68"/>
      <c r="FKZ76" s="68"/>
      <c r="FLA76" s="68"/>
      <c r="FLB76" s="69"/>
      <c r="FLD76" s="64"/>
      <c r="FLE76" s="67"/>
      <c r="FLF76" s="67"/>
      <c r="FLG76" s="68"/>
      <c r="FLH76" s="68"/>
      <c r="FLI76" s="68"/>
      <c r="FLJ76" s="69"/>
      <c r="FLL76" s="64"/>
      <c r="FLM76" s="67"/>
      <c r="FLN76" s="67"/>
      <c r="FLO76" s="68"/>
      <c r="FLP76" s="68"/>
      <c r="FLQ76" s="68"/>
      <c r="FLR76" s="69"/>
      <c r="FLT76" s="64"/>
      <c r="FLU76" s="67"/>
      <c r="FLV76" s="67"/>
      <c r="FLW76" s="68"/>
      <c r="FLX76" s="68"/>
      <c r="FLY76" s="68"/>
      <c r="FLZ76" s="69"/>
      <c r="FMB76" s="64"/>
      <c r="FMC76" s="67"/>
      <c r="FMD76" s="67"/>
      <c r="FME76" s="68"/>
      <c r="FMF76" s="68"/>
      <c r="FMG76" s="68"/>
      <c r="FMH76" s="69"/>
      <c r="FMJ76" s="64"/>
      <c r="FMK76" s="67"/>
      <c r="FML76" s="67"/>
      <c r="FMM76" s="68"/>
      <c r="FMN76" s="68"/>
      <c r="FMO76" s="68"/>
      <c r="FMP76" s="69"/>
      <c r="FMR76" s="64"/>
      <c r="FMS76" s="67"/>
      <c r="FMT76" s="67"/>
      <c r="FMU76" s="68"/>
      <c r="FMV76" s="68"/>
      <c r="FMW76" s="68"/>
      <c r="FMX76" s="69"/>
      <c r="FMZ76" s="64"/>
      <c r="FNA76" s="67"/>
      <c r="FNB76" s="67"/>
      <c r="FNC76" s="68"/>
      <c r="FND76" s="68"/>
      <c r="FNE76" s="68"/>
      <c r="FNF76" s="69"/>
      <c r="FNH76" s="64"/>
      <c r="FNI76" s="67"/>
      <c r="FNJ76" s="67"/>
      <c r="FNK76" s="68"/>
      <c r="FNL76" s="68"/>
      <c r="FNM76" s="68"/>
      <c r="FNN76" s="69"/>
      <c r="FNP76" s="64"/>
      <c r="FNQ76" s="67"/>
      <c r="FNR76" s="67"/>
      <c r="FNS76" s="68"/>
      <c r="FNT76" s="68"/>
      <c r="FNU76" s="68"/>
      <c r="FNV76" s="69"/>
      <c r="FNX76" s="64"/>
      <c r="FNY76" s="67"/>
      <c r="FNZ76" s="67"/>
      <c r="FOA76" s="68"/>
      <c r="FOB76" s="68"/>
      <c r="FOC76" s="68"/>
      <c r="FOD76" s="69"/>
      <c r="FOF76" s="64"/>
      <c r="FOG76" s="67"/>
      <c r="FOH76" s="67"/>
      <c r="FOI76" s="68"/>
      <c r="FOJ76" s="68"/>
      <c r="FOK76" s="68"/>
      <c r="FOL76" s="69"/>
      <c r="FON76" s="64"/>
      <c r="FOO76" s="67"/>
      <c r="FOP76" s="67"/>
      <c r="FOQ76" s="68"/>
      <c r="FOR76" s="68"/>
      <c r="FOS76" s="68"/>
      <c r="FOT76" s="69"/>
      <c r="FOV76" s="64"/>
      <c r="FOW76" s="67"/>
      <c r="FOX76" s="67"/>
      <c r="FOY76" s="68"/>
      <c r="FOZ76" s="68"/>
      <c r="FPA76" s="68"/>
      <c r="FPB76" s="69"/>
      <c r="FPD76" s="64"/>
      <c r="FPE76" s="67"/>
      <c r="FPF76" s="67"/>
      <c r="FPG76" s="68"/>
      <c r="FPH76" s="68"/>
      <c r="FPI76" s="68"/>
      <c r="FPJ76" s="69"/>
      <c r="FPL76" s="64"/>
      <c r="FPM76" s="67"/>
      <c r="FPN76" s="67"/>
      <c r="FPO76" s="68"/>
      <c r="FPP76" s="68"/>
      <c r="FPQ76" s="68"/>
      <c r="FPR76" s="69"/>
      <c r="FPT76" s="64"/>
      <c r="FPU76" s="67"/>
      <c r="FPV76" s="67"/>
      <c r="FPW76" s="68"/>
      <c r="FPX76" s="68"/>
      <c r="FPY76" s="68"/>
      <c r="FPZ76" s="69"/>
      <c r="FQB76" s="64"/>
      <c r="FQC76" s="67"/>
      <c r="FQD76" s="67"/>
      <c r="FQE76" s="68"/>
      <c r="FQF76" s="68"/>
      <c r="FQG76" s="68"/>
      <c r="FQH76" s="69"/>
      <c r="FQJ76" s="64"/>
      <c r="FQK76" s="67"/>
      <c r="FQL76" s="67"/>
      <c r="FQM76" s="68"/>
      <c r="FQN76" s="68"/>
      <c r="FQO76" s="68"/>
      <c r="FQP76" s="69"/>
      <c r="FQR76" s="64"/>
      <c r="FQS76" s="67"/>
      <c r="FQT76" s="67"/>
      <c r="FQU76" s="68"/>
      <c r="FQV76" s="68"/>
      <c r="FQW76" s="68"/>
      <c r="FQX76" s="69"/>
      <c r="FQZ76" s="64"/>
      <c r="FRA76" s="67"/>
      <c r="FRB76" s="67"/>
      <c r="FRC76" s="68"/>
      <c r="FRD76" s="68"/>
      <c r="FRE76" s="68"/>
      <c r="FRF76" s="69"/>
      <c r="FRH76" s="64"/>
      <c r="FRI76" s="67"/>
      <c r="FRJ76" s="67"/>
      <c r="FRK76" s="68"/>
      <c r="FRL76" s="68"/>
      <c r="FRM76" s="68"/>
      <c r="FRN76" s="69"/>
      <c r="FRP76" s="64"/>
      <c r="FRQ76" s="67"/>
      <c r="FRR76" s="67"/>
      <c r="FRS76" s="68"/>
      <c r="FRT76" s="68"/>
      <c r="FRU76" s="68"/>
      <c r="FRV76" s="69"/>
      <c r="FRX76" s="64"/>
      <c r="FRY76" s="67"/>
      <c r="FRZ76" s="67"/>
      <c r="FSA76" s="68"/>
      <c r="FSB76" s="68"/>
      <c r="FSC76" s="68"/>
      <c r="FSD76" s="69"/>
      <c r="FSF76" s="64"/>
      <c r="FSG76" s="67"/>
      <c r="FSH76" s="67"/>
      <c r="FSI76" s="68"/>
      <c r="FSJ76" s="68"/>
      <c r="FSK76" s="68"/>
      <c r="FSL76" s="69"/>
      <c r="FSN76" s="64"/>
      <c r="FSO76" s="67"/>
      <c r="FSP76" s="67"/>
      <c r="FSQ76" s="68"/>
      <c r="FSR76" s="68"/>
      <c r="FSS76" s="68"/>
      <c r="FST76" s="69"/>
      <c r="FSV76" s="64"/>
      <c r="FSW76" s="67"/>
      <c r="FSX76" s="67"/>
      <c r="FSY76" s="68"/>
      <c r="FSZ76" s="68"/>
      <c r="FTA76" s="68"/>
      <c r="FTB76" s="69"/>
      <c r="FTD76" s="64"/>
      <c r="FTE76" s="67"/>
      <c r="FTF76" s="67"/>
      <c r="FTG76" s="68"/>
      <c r="FTH76" s="68"/>
      <c r="FTI76" s="68"/>
      <c r="FTJ76" s="69"/>
      <c r="FTL76" s="64"/>
      <c r="FTM76" s="67"/>
      <c r="FTN76" s="67"/>
      <c r="FTO76" s="68"/>
      <c r="FTP76" s="68"/>
      <c r="FTQ76" s="68"/>
      <c r="FTR76" s="69"/>
      <c r="FTT76" s="64"/>
      <c r="FTU76" s="67"/>
      <c r="FTV76" s="67"/>
      <c r="FTW76" s="68"/>
      <c r="FTX76" s="68"/>
      <c r="FTY76" s="68"/>
      <c r="FTZ76" s="69"/>
      <c r="FUB76" s="64"/>
      <c r="FUC76" s="67"/>
      <c r="FUD76" s="67"/>
      <c r="FUE76" s="68"/>
      <c r="FUF76" s="68"/>
      <c r="FUG76" s="68"/>
      <c r="FUH76" s="69"/>
      <c r="FUJ76" s="64"/>
      <c r="FUK76" s="67"/>
      <c r="FUL76" s="67"/>
      <c r="FUM76" s="68"/>
      <c r="FUN76" s="68"/>
      <c r="FUO76" s="68"/>
      <c r="FUP76" s="69"/>
      <c r="FUR76" s="64"/>
      <c r="FUS76" s="67"/>
      <c r="FUT76" s="67"/>
      <c r="FUU76" s="68"/>
      <c r="FUV76" s="68"/>
      <c r="FUW76" s="68"/>
      <c r="FUX76" s="69"/>
      <c r="FUZ76" s="64"/>
      <c r="FVA76" s="67"/>
      <c r="FVB76" s="67"/>
      <c r="FVC76" s="68"/>
      <c r="FVD76" s="68"/>
      <c r="FVE76" s="68"/>
      <c r="FVF76" s="69"/>
      <c r="FVH76" s="64"/>
      <c r="FVI76" s="67"/>
      <c r="FVJ76" s="67"/>
      <c r="FVK76" s="68"/>
      <c r="FVL76" s="68"/>
      <c r="FVM76" s="68"/>
      <c r="FVN76" s="69"/>
      <c r="FVP76" s="64"/>
      <c r="FVQ76" s="67"/>
      <c r="FVR76" s="67"/>
      <c r="FVS76" s="68"/>
      <c r="FVT76" s="68"/>
      <c r="FVU76" s="68"/>
      <c r="FVV76" s="69"/>
      <c r="FVX76" s="64"/>
      <c r="FVY76" s="67"/>
      <c r="FVZ76" s="67"/>
      <c r="FWA76" s="68"/>
      <c r="FWB76" s="68"/>
      <c r="FWC76" s="68"/>
      <c r="FWD76" s="69"/>
      <c r="FWF76" s="64"/>
      <c r="FWG76" s="67"/>
      <c r="FWH76" s="67"/>
      <c r="FWI76" s="68"/>
      <c r="FWJ76" s="68"/>
      <c r="FWK76" s="68"/>
      <c r="FWL76" s="69"/>
      <c r="FWN76" s="64"/>
      <c r="FWO76" s="67"/>
      <c r="FWP76" s="67"/>
      <c r="FWQ76" s="68"/>
      <c r="FWR76" s="68"/>
      <c r="FWS76" s="68"/>
      <c r="FWT76" s="69"/>
      <c r="FWV76" s="64"/>
      <c r="FWW76" s="67"/>
      <c r="FWX76" s="67"/>
      <c r="FWY76" s="68"/>
      <c r="FWZ76" s="68"/>
      <c r="FXA76" s="68"/>
      <c r="FXB76" s="69"/>
      <c r="FXD76" s="64"/>
      <c r="FXE76" s="67"/>
      <c r="FXF76" s="67"/>
      <c r="FXG76" s="68"/>
      <c r="FXH76" s="68"/>
      <c r="FXI76" s="68"/>
      <c r="FXJ76" s="69"/>
      <c r="FXL76" s="64"/>
      <c r="FXM76" s="67"/>
      <c r="FXN76" s="67"/>
      <c r="FXO76" s="68"/>
      <c r="FXP76" s="68"/>
      <c r="FXQ76" s="68"/>
      <c r="FXR76" s="69"/>
      <c r="FXT76" s="64"/>
      <c r="FXU76" s="67"/>
      <c r="FXV76" s="67"/>
      <c r="FXW76" s="68"/>
      <c r="FXX76" s="68"/>
      <c r="FXY76" s="68"/>
      <c r="FXZ76" s="69"/>
      <c r="FYB76" s="64"/>
      <c r="FYC76" s="67"/>
      <c r="FYD76" s="67"/>
      <c r="FYE76" s="68"/>
      <c r="FYF76" s="68"/>
      <c r="FYG76" s="68"/>
      <c r="FYH76" s="69"/>
      <c r="FYJ76" s="64"/>
      <c r="FYK76" s="67"/>
      <c r="FYL76" s="67"/>
      <c r="FYM76" s="68"/>
      <c r="FYN76" s="68"/>
      <c r="FYO76" s="68"/>
      <c r="FYP76" s="69"/>
      <c r="FYR76" s="64"/>
      <c r="FYS76" s="67"/>
      <c r="FYT76" s="67"/>
      <c r="FYU76" s="68"/>
      <c r="FYV76" s="68"/>
      <c r="FYW76" s="68"/>
      <c r="FYX76" s="69"/>
      <c r="FYZ76" s="64"/>
      <c r="FZA76" s="67"/>
      <c r="FZB76" s="67"/>
      <c r="FZC76" s="68"/>
      <c r="FZD76" s="68"/>
      <c r="FZE76" s="68"/>
      <c r="FZF76" s="69"/>
      <c r="FZH76" s="64"/>
      <c r="FZI76" s="67"/>
      <c r="FZJ76" s="67"/>
      <c r="FZK76" s="68"/>
      <c r="FZL76" s="68"/>
      <c r="FZM76" s="68"/>
      <c r="FZN76" s="69"/>
      <c r="FZP76" s="64"/>
      <c r="FZQ76" s="67"/>
      <c r="FZR76" s="67"/>
      <c r="FZS76" s="68"/>
      <c r="FZT76" s="68"/>
      <c r="FZU76" s="68"/>
      <c r="FZV76" s="69"/>
      <c r="FZX76" s="64"/>
      <c r="FZY76" s="67"/>
      <c r="FZZ76" s="67"/>
      <c r="GAA76" s="68"/>
      <c r="GAB76" s="68"/>
      <c r="GAC76" s="68"/>
      <c r="GAD76" s="69"/>
      <c r="GAF76" s="64"/>
      <c r="GAG76" s="67"/>
      <c r="GAH76" s="67"/>
      <c r="GAI76" s="68"/>
      <c r="GAJ76" s="68"/>
      <c r="GAK76" s="68"/>
      <c r="GAL76" s="69"/>
      <c r="GAN76" s="64"/>
      <c r="GAO76" s="67"/>
      <c r="GAP76" s="67"/>
      <c r="GAQ76" s="68"/>
      <c r="GAR76" s="68"/>
      <c r="GAS76" s="68"/>
      <c r="GAT76" s="69"/>
      <c r="GAV76" s="64"/>
      <c r="GAW76" s="67"/>
      <c r="GAX76" s="67"/>
      <c r="GAY76" s="68"/>
      <c r="GAZ76" s="68"/>
      <c r="GBA76" s="68"/>
      <c r="GBB76" s="69"/>
      <c r="GBD76" s="64"/>
      <c r="GBE76" s="67"/>
      <c r="GBF76" s="67"/>
      <c r="GBG76" s="68"/>
      <c r="GBH76" s="68"/>
      <c r="GBI76" s="68"/>
      <c r="GBJ76" s="69"/>
      <c r="GBL76" s="64"/>
      <c r="GBM76" s="67"/>
      <c r="GBN76" s="67"/>
      <c r="GBO76" s="68"/>
      <c r="GBP76" s="68"/>
      <c r="GBQ76" s="68"/>
      <c r="GBR76" s="69"/>
      <c r="GBT76" s="64"/>
      <c r="GBU76" s="67"/>
      <c r="GBV76" s="67"/>
      <c r="GBW76" s="68"/>
      <c r="GBX76" s="68"/>
      <c r="GBY76" s="68"/>
      <c r="GBZ76" s="69"/>
      <c r="GCB76" s="64"/>
      <c r="GCC76" s="67"/>
      <c r="GCD76" s="67"/>
      <c r="GCE76" s="68"/>
      <c r="GCF76" s="68"/>
      <c r="GCG76" s="68"/>
      <c r="GCH76" s="69"/>
      <c r="GCJ76" s="64"/>
      <c r="GCK76" s="67"/>
      <c r="GCL76" s="67"/>
      <c r="GCM76" s="68"/>
      <c r="GCN76" s="68"/>
      <c r="GCO76" s="68"/>
      <c r="GCP76" s="69"/>
      <c r="GCR76" s="64"/>
      <c r="GCS76" s="67"/>
      <c r="GCT76" s="67"/>
      <c r="GCU76" s="68"/>
      <c r="GCV76" s="68"/>
      <c r="GCW76" s="68"/>
      <c r="GCX76" s="69"/>
      <c r="GCZ76" s="64"/>
      <c r="GDA76" s="67"/>
      <c r="GDB76" s="67"/>
      <c r="GDC76" s="68"/>
      <c r="GDD76" s="68"/>
      <c r="GDE76" s="68"/>
      <c r="GDF76" s="69"/>
      <c r="GDH76" s="64"/>
      <c r="GDI76" s="67"/>
      <c r="GDJ76" s="67"/>
      <c r="GDK76" s="68"/>
      <c r="GDL76" s="68"/>
      <c r="GDM76" s="68"/>
      <c r="GDN76" s="69"/>
      <c r="GDP76" s="64"/>
      <c r="GDQ76" s="67"/>
      <c r="GDR76" s="67"/>
      <c r="GDS76" s="68"/>
      <c r="GDT76" s="68"/>
      <c r="GDU76" s="68"/>
      <c r="GDV76" s="69"/>
      <c r="GDX76" s="64"/>
      <c r="GDY76" s="67"/>
      <c r="GDZ76" s="67"/>
      <c r="GEA76" s="68"/>
      <c r="GEB76" s="68"/>
      <c r="GEC76" s="68"/>
      <c r="GED76" s="69"/>
      <c r="GEF76" s="64"/>
      <c r="GEG76" s="67"/>
      <c r="GEH76" s="67"/>
      <c r="GEI76" s="68"/>
      <c r="GEJ76" s="68"/>
      <c r="GEK76" s="68"/>
      <c r="GEL76" s="69"/>
      <c r="GEN76" s="64"/>
      <c r="GEO76" s="67"/>
      <c r="GEP76" s="67"/>
      <c r="GEQ76" s="68"/>
      <c r="GER76" s="68"/>
      <c r="GES76" s="68"/>
      <c r="GET76" s="69"/>
      <c r="GEV76" s="64"/>
      <c r="GEW76" s="67"/>
      <c r="GEX76" s="67"/>
      <c r="GEY76" s="68"/>
      <c r="GEZ76" s="68"/>
      <c r="GFA76" s="68"/>
      <c r="GFB76" s="69"/>
      <c r="GFD76" s="64"/>
      <c r="GFE76" s="67"/>
      <c r="GFF76" s="67"/>
      <c r="GFG76" s="68"/>
      <c r="GFH76" s="68"/>
      <c r="GFI76" s="68"/>
      <c r="GFJ76" s="69"/>
      <c r="GFL76" s="64"/>
      <c r="GFM76" s="67"/>
      <c r="GFN76" s="67"/>
      <c r="GFO76" s="68"/>
      <c r="GFP76" s="68"/>
      <c r="GFQ76" s="68"/>
      <c r="GFR76" s="69"/>
      <c r="GFT76" s="64"/>
      <c r="GFU76" s="67"/>
      <c r="GFV76" s="67"/>
      <c r="GFW76" s="68"/>
      <c r="GFX76" s="68"/>
      <c r="GFY76" s="68"/>
      <c r="GFZ76" s="69"/>
      <c r="GGB76" s="64"/>
      <c r="GGC76" s="67"/>
      <c r="GGD76" s="67"/>
      <c r="GGE76" s="68"/>
      <c r="GGF76" s="68"/>
      <c r="GGG76" s="68"/>
      <c r="GGH76" s="69"/>
      <c r="GGJ76" s="64"/>
      <c r="GGK76" s="67"/>
      <c r="GGL76" s="67"/>
      <c r="GGM76" s="68"/>
      <c r="GGN76" s="68"/>
      <c r="GGO76" s="68"/>
      <c r="GGP76" s="69"/>
      <c r="GGR76" s="64"/>
      <c r="GGS76" s="67"/>
      <c r="GGT76" s="67"/>
      <c r="GGU76" s="68"/>
      <c r="GGV76" s="68"/>
      <c r="GGW76" s="68"/>
      <c r="GGX76" s="69"/>
      <c r="GGZ76" s="64"/>
      <c r="GHA76" s="67"/>
      <c r="GHB76" s="67"/>
      <c r="GHC76" s="68"/>
      <c r="GHD76" s="68"/>
      <c r="GHE76" s="68"/>
      <c r="GHF76" s="69"/>
      <c r="GHH76" s="64"/>
      <c r="GHI76" s="67"/>
      <c r="GHJ76" s="67"/>
      <c r="GHK76" s="68"/>
      <c r="GHL76" s="68"/>
      <c r="GHM76" s="68"/>
      <c r="GHN76" s="69"/>
      <c r="GHP76" s="64"/>
      <c r="GHQ76" s="67"/>
      <c r="GHR76" s="67"/>
      <c r="GHS76" s="68"/>
      <c r="GHT76" s="68"/>
      <c r="GHU76" s="68"/>
      <c r="GHV76" s="69"/>
      <c r="GHX76" s="64"/>
      <c r="GHY76" s="67"/>
      <c r="GHZ76" s="67"/>
      <c r="GIA76" s="68"/>
      <c r="GIB76" s="68"/>
      <c r="GIC76" s="68"/>
      <c r="GID76" s="69"/>
      <c r="GIF76" s="64"/>
      <c r="GIG76" s="67"/>
      <c r="GIH76" s="67"/>
      <c r="GII76" s="68"/>
      <c r="GIJ76" s="68"/>
      <c r="GIK76" s="68"/>
      <c r="GIL76" s="69"/>
      <c r="GIN76" s="64"/>
      <c r="GIO76" s="67"/>
      <c r="GIP76" s="67"/>
      <c r="GIQ76" s="68"/>
      <c r="GIR76" s="68"/>
      <c r="GIS76" s="68"/>
      <c r="GIT76" s="69"/>
      <c r="GIV76" s="64"/>
      <c r="GIW76" s="67"/>
      <c r="GIX76" s="67"/>
      <c r="GIY76" s="68"/>
      <c r="GIZ76" s="68"/>
      <c r="GJA76" s="68"/>
      <c r="GJB76" s="69"/>
      <c r="GJD76" s="64"/>
      <c r="GJE76" s="67"/>
      <c r="GJF76" s="67"/>
      <c r="GJG76" s="68"/>
      <c r="GJH76" s="68"/>
      <c r="GJI76" s="68"/>
      <c r="GJJ76" s="69"/>
      <c r="GJL76" s="64"/>
      <c r="GJM76" s="67"/>
      <c r="GJN76" s="67"/>
      <c r="GJO76" s="68"/>
      <c r="GJP76" s="68"/>
      <c r="GJQ76" s="68"/>
      <c r="GJR76" s="69"/>
      <c r="GJT76" s="64"/>
      <c r="GJU76" s="67"/>
      <c r="GJV76" s="67"/>
      <c r="GJW76" s="68"/>
      <c r="GJX76" s="68"/>
      <c r="GJY76" s="68"/>
      <c r="GJZ76" s="69"/>
      <c r="GKB76" s="64"/>
      <c r="GKC76" s="67"/>
      <c r="GKD76" s="67"/>
      <c r="GKE76" s="68"/>
      <c r="GKF76" s="68"/>
      <c r="GKG76" s="68"/>
      <c r="GKH76" s="69"/>
      <c r="GKJ76" s="64"/>
      <c r="GKK76" s="67"/>
      <c r="GKL76" s="67"/>
      <c r="GKM76" s="68"/>
      <c r="GKN76" s="68"/>
      <c r="GKO76" s="68"/>
      <c r="GKP76" s="69"/>
      <c r="GKR76" s="64"/>
      <c r="GKS76" s="67"/>
      <c r="GKT76" s="67"/>
      <c r="GKU76" s="68"/>
      <c r="GKV76" s="68"/>
      <c r="GKW76" s="68"/>
      <c r="GKX76" s="69"/>
      <c r="GKZ76" s="64"/>
      <c r="GLA76" s="67"/>
      <c r="GLB76" s="67"/>
      <c r="GLC76" s="68"/>
      <c r="GLD76" s="68"/>
      <c r="GLE76" s="68"/>
      <c r="GLF76" s="69"/>
      <c r="GLH76" s="64"/>
      <c r="GLI76" s="67"/>
      <c r="GLJ76" s="67"/>
      <c r="GLK76" s="68"/>
      <c r="GLL76" s="68"/>
      <c r="GLM76" s="68"/>
      <c r="GLN76" s="69"/>
      <c r="GLP76" s="64"/>
      <c r="GLQ76" s="67"/>
      <c r="GLR76" s="67"/>
      <c r="GLS76" s="68"/>
      <c r="GLT76" s="68"/>
      <c r="GLU76" s="68"/>
      <c r="GLV76" s="69"/>
      <c r="GLX76" s="64"/>
      <c r="GLY76" s="67"/>
      <c r="GLZ76" s="67"/>
      <c r="GMA76" s="68"/>
      <c r="GMB76" s="68"/>
      <c r="GMC76" s="68"/>
      <c r="GMD76" s="69"/>
      <c r="GMF76" s="64"/>
      <c r="GMG76" s="67"/>
      <c r="GMH76" s="67"/>
      <c r="GMI76" s="68"/>
      <c r="GMJ76" s="68"/>
      <c r="GMK76" s="68"/>
      <c r="GML76" s="69"/>
      <c r="GMN76" s="64"/>
      <c r="GMO76" s="67"/>
      <c r="GMP76" s="67"/>
      <c r="GMQ76" s="68"/>
      <c r="GMR76" s="68"/>
      <c r="GMS76" s="68"/>
      <c r="GMT76" s="69"/>
      <c r="GMV76" s="64"/>
      <c r="GMW76" s="67"/>
      <c r="GMX76" s="67"/>
      <c r="GMY76" s="68"/>
      <c r="GMZ76" s="68"/>
      <c r="GNA76" s="68"/>
      <c r="GNB76" s="69"/>
      <c r="GND76" s="64"/>
      <c r="GNE76" s="67"/>
      <c r="GNF76" s="67"/>
      <c r="GNG76" s="68"/>
      <c r="GNH76" s="68"/>
      <c r="GNI76" s="68"/>
      <c r="GNJ76" s="69"/>
      <c r="GNL76" s="64"/>
      <c r="GNM76" s="67"/>
      <c r="GNN76" s="67"/>
      <c r="GNO76" s="68"/>
      <c r="GNP76" s="68"/>
      <c r="GNQ76" s="68"/>
      <c r="GNR76" s="69"/>
      <c r="GNT76" s="64"/>
      <c r="GNU76" s="67"/>
      <c r="GNV76" s="67"/>
      <c r="GNW76" s="68"/>
      <c r="GNX76" s="68"/>
      <c r="GNY76" s="68"/>
      <c r="GNZ76" s="69"/>
      <c r="GOB76" s="64"/>
      <c r="GOC76" s="67"/>
      <c r="GOD76" s="67"/>
      <c r="GOE76" s="68"/>
      <c r="GOF76" s="68"/>
      <c r="GOG76" s="68"/>
      <c r="GOH76" s="69"/>
      <c r="GOJ76" s="64"/>
      <c r="GOK76" s="67"/>
      <c r="GOL76" s="67"/>
      <c r="GOM76" s="68"/>
      <c r="GON76" s="68"/>
      <c r="GOO76" s="68"/>
      <c r="GOP76" s="69"/>
      <c r="GOR76" s="64"/>
      <c r="GOS76" s="67"/>
      <c r="GOT76" s="67"/>
      <c r="GOU76" s="68"/>
      <c r="GOV76" s="68"/>
      <c r="GOW76" s="68"/>
      <c r="GOX76" s="69"/>
      <c r="GOZ76" s="64"/>
      <c r="GPA76" s="67"/>
      <c r="GPB76" s="67"/>
      <c r="GPC76" s="68"/>
      <c r="GPD76" s="68"/>
      <c r="GPE76" s="68"/>
      <c r="GPF76" s="69"/>
      <c r="GPH76" s="64"/>
      <c r="GPI76" s="67"/>
      <c r="GPJ76" s="67"/>
      <c r="GPK76" s="68"/>
      <c r="GPL76" s="68"/>
      <c r="GPM76" s="68"/>
      <c r="GPN76" s="69"/>
      <c r="GPP76" s="64"/>
      <c r="GPQ76" s="67"/>
      <c r="GPR76" s="67"/>
      <c r="GPS76" s="68"/>
      <c r="GPT76" s="68"/>
      <c r="GPU76" s="68"/>
      <c r="GPV76" s="69"/>
      <c r="GPX76" s="64"/>
      <c r="GPY76" s="67"/>
      <c r="GPZ76" s="67"/>
      <c r="GQA76" s="68"/>
      <c r="GQB76" s="68"/>
      <c r="GQC76" s="68"/>
      <c r="GQD76" s="69"/>
      <c r="GQF76" s="64"/>
      <c r="GQG76" s="67"/>
      <c r="GQH76" s="67"/>
      <c r="GQI76" s="68"/>
      <c r="GQJ76" s="68"/>
      <c r="GQK76" s="68"/>
      <c r="GQL76" s="69"/>
      <c r="GQN76" s="64"/>
      <c r="GQO76" s="67"/>
      <c r="GQP76" s="67"/>
      <c r="GQQ76" s="68"/>
      <c r="GQR76" s="68"/>
      <c r="GQS76" s="68"/>
      <c r="GQT76" s="69"/>
      <c r="GQV76" s="64"/>
      <c r="GQW76" s="67"/>
      <c r="GQX76" s="67"/>
      <c r="GQY76" s="68"/>
      <c r="GQZ76" s="68"/>
      <c r="GRA76" s="68"/>
      <c r="GRB76" s="69"/>
      <c r="GRD76" s="64"/>
      <c r="GRE76" s="67"/>
      <c r="GRF76" s="67"/>
      <c r="GRG76" s="68"/>
      <c r="GRH76" s="68"/>
      <c r="GRI76" s="68"/>
      <c r="GRJ76" s="69"/>
      <c r="GRL76" s="64"/>
      <c r="GRM76" s="67"/>
      <c r="GRN76" s="67"/>
      <c r="GRO76" s="68"/>
      <c r="GRP76" s="68"/>
      <c r="GRQ76" s="68"/>
      <c r="GRR76" s="69"/>
      <c r="GRT76" s="64"/>
      <c r="GRU76" s="67"/>
      <c r="GRV76" s="67"/>
      <c r="GRW76" s="68"/>
      <c r="GRX76" s="68"/>
      <c r="GRY76" s="68"/>
      <c r="GRZ76" s="69"/>
      <c r="GSB76" s="64"/>
      <c r="GSC76" s="67"/>
      <c r="GSD76" s="67"/>
      <c r="GSE76" s="68"/>
      <c r="GSF76" s="68"/>
      <c r="GSG76" s="68"/>
      <c r="GSH76" s="69"/>
      <c r="GSJ76" s="64"/>
      <c r="GSK76" s="67"/>
      <c r="GSL76" s="67"/>
      <c r="GSM76" s="68"/>
      <c r="GSN76" s="68"/>
      <c r="GSO76" s="68"/>
      <c r="GSP76" s="69"/>
      <c r="GSR76" s="64"/>
      <c r="GSS76" s="67"/>
      <c r="GST76" s="67"/>
      <c r="GSU76" s="68"/>
      <c r="GSV76" s="68"/>
      <c r="GSW76" s="68"/>
      <c r="GSX76" s="69"/>
      <c r="GSZ76" s="64"/>
      <c r="GTA76" s="67"/>
      <c r="GTB76" s="67"/>
      <c r="GTC76" s="68"/>
      <c r="GTD76" s="68"/>
      <c r="GTE76" s="68"/>
      <c r="GTF76" s="69"/>
      <c r="GTH76" s="64"/>
      <c r="GTI76" s="67"/>
      <c r="GTJ76" s="67"/>
      <c r="GTK76" s="68"/>
      <c r="GTL76" s="68"/>
      <c r="GTM76" s="68"/>
      <c r="GTN76" s="69"/>
      <c r="GTP76" s="64"/>
      <c r="GTQ76" s="67"/>
      <c r="GTR76" s="67"/>
      <c r="GTS76" s="68"/>
      <c r="GTT76" s="68"/>
      <c r="GTU76" s="68"/>
      <c r="GTV76" s="69"/>
      <c r="GTX76" s="64"/>
      <c r="GTY76" s="67"/>
      <c r="GTZ76" s="67"/>
      <c r="GUA76" s="68"/>
      <c r="GUB76" s="68"/>
      <c r="GUC76" s="68"/>
      <c r="GUD76" s="69"/>
      <c r="GUF76" s="64"/>
      <c r="GUG76" s="67"/>
      <c r="GUH76" s="67"/>
      <c r="GUI76" s="68"/>
      <c r="GUJ76" s="68"/>
      <c r="GUK76" s="68"/>
      <c r="GUL76" s="69"/>
      <c r="GUN76" s="64"/>
      <c r="GUO76" s="67"/>
      <c r="GUP76" s="67"/>
      <c r="GUQ76" s="68"/>
      <c r="GUR76" s="68"/>
      <c r="GUS76" s="68"/>
      <c r="GUT76" s="69"/>
      <c r="GUV76" s="64"/>
      <c r="GUW76" s="67"/>
      <c r="GUX76" s="67"/>
      <c r="GUY76" s="68"/>
      <c r="GUZ76" s="68"/>
      <c r="GVA76" s="68"/>
      <c r="GVB76" s="69"/>
      <c r="GVD76" s="64"/>
      <c r="GVE76" s="67"/>
      <c r="GVF76" s="67"/>
      <c r="GVG76" s="68"/>
      <c r="GVH76" s="68"/>
      <c r="GVI76" s="68"/>
      <c r="GVJ76" s="69"/>
      <c r="GVL76" s="64"/>
      <c r="GVM76" s="67"/>
      <c r="GVN76" s="67"/>
      <c r="GVO76" s="68"/>
      <c r="GVP76" s="68"/>
      <c r="GVQ76" s="68"/>
      <c r="GVR76" s="69"/>
      <c r="GVT76" s="64"/>
      <c r="GVU76" s="67"/>
      <c r="GVV76" s="67"/>
      <c r="GVW76" s="68"/>
      <c r="GVX76" s="68"/>
      <c r="GVY76" s="68"/>
      <c r="GVZ76" s="69"/>
      <c r="GWB76" s="64"/>
      <c r="GWC76" s="67"/>
      <c r="GWD76" s="67"/>
      <c r="GWE76" s="68"/>
      <c r="GWF76" s="68"/>
      <c r="GWG76" s="68"/>
      <c r="GWH76" s="69"/>
      <c r="GWJ76" s="64"/>
      <c r="GWK76" s="67"/>
      <c r="GWL76" s="67"/>
      <c r="GWM76" s="68"/>
      <c r="GWN76" s="68"/>
      <c r="GWO76" s="68"/>
      <c r="GWP76" s="69"/>
      <c r="GWR76" s="64"/>
      <c r="GWS76" s="67"/>
      <c r="GWT76" s="67"/>
      <c r="GWU76" s="68"/>
      <c r="GWV76" s="68"/>
      <c r="GWW76" s="68"/>
      <c r="GWX76" s="69"/>
      <c r="GWZ76" s="64"/>
      <c r="GXA76" s="67"/>
      <c r="GXB76" s="67"/>
      <c r="GXC76" s="68"/>
      <c r="GXD76" s="68"/>
      <c r="GXE76" s="68"/>
      <c r="GXF76" s="69"/>
      <c r="GXH76" s="64"/>
      <c r="GXI76" s="67"/>
      <c r="GXJ76" s="67"/>
      <c r="GXK76" s="68"/>
      <c r="GXL76" s="68"/>
      <c r="GXM76" s="68"/>
      <c r="GXN76" s="69"/>
      <c r="GXP76" s="64"/>
      <c r="GXQ76" s="67"/>
      <c r="GXR76" s="67"/>
      <c r="GXS76" s="68"/>
      <c r="GXT76" s="68"/>
      <c r="GXU76" s="68"/>
      <c r="GXV76" s="69"/>
      <c r="GXX76" s="64"/>
      <c r="GXY76" s="67"/>
      <c r="GXZ76" s="67"/>
      <c r="GYA76" s="68"/>
      <c r="GYB76" s="68"/>
      <c r="GYC76" s="68"/>
      <c r="GYD76" s="69"/>
      <c r="GYF76" s="64"/>
      <c r="GYG76" s="67"/>
      <c r="GYH76" s="67"/>
      <c r="GYI76" s="68"/>
      <c r="GYJ76" s="68"/>
      <c r="GYK76" s="68"/>
      <c r="GYL76" s="69"/>
      <c r="GYN76" s="64"/>
      <c r="GYO76" s="67"/>
      <c r="GYP76" s="67"/>
      <c r="GYQ76" s="68"/>
      <c r="GYR76" s="68"/>
      <c r="GYS76" s="68"/>
      <c r="GYT76" s="69"/>
      <c r="GYV76" s="64"/>
      <c r="GYW76" s="67"/>
      <c r="GYX76" s="67"/>
      <c r="GYY76" s="68"/>
      <c r="GYZ76" s="68"/>
      <c r="GZA76" s="68"/>
      <c r="GZB76" s="69"/>
      <c r="GZD76" s="64"/>
      <c r="GZE76" s="67"/>
      <c r="GZF76" s="67"/>
      <c r="GZG76" s="68"/>
      <c r="GZH76" s="68"/>
      <c r="GZI76" s="68"/>
      <c r="GZJ76" s="69"/>
      <c r="GZL76" s="64"/>
      <c r="GZM76" s="67"/>
      <c r="GZN76" s="67"/>
      <c r="GZO76" s="68"/>
      <c r="GZP76" s="68"/>
      <c r="GZQ76" s="68"/>
      <c r="GZR76" s="69"/>
      <c r="GZT76" s="64"/>
      <c r="GZU76" s="67"/>
      <c r="GZV76" s="67"/>
      <c r="GZW76" s="68"/>
      <c r="GZX76" s="68"/>
      <c r="GZY76" s="68"/>
      <c r="GZZ76" s="69"/>
      <c r="HAB76" s="64"/>
      <c r="HAC76" s="67"/>
      <c r="HAD76" s="67"/>
      <c r="HAE76" s="68"/>
      <c r="HAF76" s="68"/>
      <c r="HAG76" s="68"/>
      <c r="HAH76" s="69"/>
      <c r="HAJ76" s="64"/>
      <c r="HAK76" s="67"/>
      <c r="HAL76" s="67"/>
      <c r="HAM76" s="68"/>
      <c r="HAN76" s="68"/>
      <c r="HAO76" s="68"/>
      <c r="HAP76" s="69"/>
      <c r="HAR76" s="64"/>
      <c r="HAS76" s="67"/>
      <c r="HAT76" s="67"/>
      <c r="HAU76" s="68"/>
      <c r="HAV76" s="68"/>
      <c r="HAW76" s="68"/>
      <c r="HAX76" s="69"/>
      <c r="HAZ76" s="64"/>
      <c r="HBA76" s="67"/>
      <c r="HBB76" s="67"/>
      <c r="HBC76" s="68"/>
      <c r="HBD76" s="68"/>
      <c r="HBE76" s="68"/>
      <c r="HBF76" s="69"/>
      <c r="HBH76" s="64"/>
      <c r="HBI76" s="67"/>
      <c r="HBJ76" s="67"/>
      <c r="HBK76" s="68"/>
      <c r="HBL76" s="68"/>
      <c r="HBM76" s="68"/>
      <c r="HBN76" s="69"/>
      <c r="HBP76" s="64"/>
      <c r="HBQ76" s="67"/>
      <c r="HBR76" s="67"/>
      <c r="HBS76" s="68"/>
      <c r="HBT76" s="68"/>
      <c r="HBU76" s="68"/>
      <c r="HBV76" s="69"/>
      <c r="HBX76" s="64"/>
      <c r="HBY76" s="67"/>
      <c r="HBZ76" s="67"/>
      <c r="HCA76" s="68"/>
      <c r="HCB76" s="68"/>
      <c r="HCC76" s="68"/>
      <c r="HCD76" s="69"/>
      <c r="HCF76" s="64"/>
      <c r="HCG76" s="67"/>
      <c r="HCH76" s="67"/>
      <c r="HCI76" s="68"/>
      <c r="HCJ76" s="68"/>
      <c r="HCK76" s="68"/>
      <c r="HCL76" s="69"/>
      <c r="HCN76" s="64"/>
      <c r="HCO76" s="67"/>
      <c r="HCP76" s="67"/>
      <c r="HCQ76" s="68"/>
      <c r="HCR76" s="68"/>
      <c r="HCS76" s="68"/>
      <c r="HCT76" s="69"/>
      <c r="HCV76" s="64"/>
      <c r="HCW76" s="67"/>
      <c r="HCX76" s="67"/>
      <c r="HCY76" s="68"/>
      <c r="HCZ76" s="68"/>
      <c r="HDA76" s="68"/>
      <c r="HDB76" s="69"/>
      <c r="HDD76" s="64"/>
      <c r="HDE76" s="67"/>
      <c r="HDF76" s="67"/>
      <c r="HDG76" s="68"/>
      <c r="HDH76" s="68"/>
      <c r="HDI76" s="68"/>
      <c r="HDJ76" s="69"/>
      <c r="HDL76" s="64"/>
      <c r="HDM76" s="67"/>
      <c r="HDN76" s="67"/>
      <c r="HDO76" s="68"/>
      <c r="HDP76" s="68"/>
      <c r="HDQ76" s="68"/>
      <c r="HDR76" s="69"/>
      <c r="HDT76" s="64"/>
      <c r="HDU76" s="67"/>
      <c r="HDV76" s="67"/>
      <c r="HDW76" s="68"/>
      <c r="HDX76" s="68"/>
      <c r="HDY76" s="68"/>
      <c r="HDZ76" s="69"/>
      <c r="HEB76" s="64"/>
      <c r="HEC76" s="67"/>
      <c r="HED76" s="67"/>
      <c r="HEE76" s="68"/>
      <c r="HEF76" s="68"/>
      <c r="HEG76" s="68"/>
      <c r="HEH76" s="69"/>
      <c r="HEJ76" s="64"/>
      <c r="HEK76" s="67"/>
      <c r="HEL76" s="67"/>
      <c r="HEM76" s="68"/>
      <c r="HEN76" s="68"/>
      <c r="HEO76" s="68"/>
      <c r="HEP76" s="69"/>
      <c r="HER76" s="64"/>
      <c r="HES76" s="67"/>
      <c r="HET76" s="67"/>
      <c r="HEU76" s="68"/>
      <c r="HEV76" s="68"/>
      <c r="HEW76" s="68"/>
      <c r="HEX76" s="69"/>
      <c r="HEZ76" s="64"/>
      <c r="HFA76" s="67"/>
      <c r="HFB76" s="67"/>
      <c r="HFC76" s="68"/>
      <c r="HFD76" s="68"/>
      <c r="HFE76" s="68"/>
      <c r="HFF76" s="69"/>
      <c r="HFH76" s="64"/>
      <c r="HFI76" s="67"/>
      <c r="HFJ76" s="67"/>
      <c r="HFK76" s="68"/>
      <c r="HFL76" s="68"/>
      <c r="HFM76" s="68"/>
      <c r="HFN76" s="69"/>
      <c r="HFP76" s="64"/>
      <c r="HFQ76" s="67"/>
      <c r="HFR76" s="67"/>
      <c r="HFS76" s="68"/>
      <c r="HFT76" s="68"/>
      <c r="HFU76" s="68"/>
      <c r="HFV76" s="69"/>
      <c r="HFX76" s="64"/>
      <c r="HFY76" s="67"/>
      <c r="HFZ76" s="67"/>
      <c r="HGA76" s="68"/>
      <c r="HGB76" s="68"/>
      <c r="HGC76" s="68"/>
      <c r="HGD76" s="69"/>
      <c r="HGF76" s="64"/>
      <c r="HGG76" s="67"/>
      <c r="HGH76" s="67"/>
      <c r="HGI76" s="68"/>
      <c r="HGJ76" s="68"/>
      <c r="HGK76" s="68"/>
      <c r="HGL76" s="69"/>
      <c r="HGN76" s="64"/>
      <c r="HGO76" s="67"/>
      <c r="HGP76" s="67"/>
      <c r="HGQ76" s="68"/>
      <c r="HGR76" s="68"/>
      <c r="HGS76" s="68"/>
      <c r="HGT76" s="69"/>
      <c r="HGV76" s="64"/>
      <c r="HGW76" s="67"/>
      <c r="HGX76" s="67"/>
      <c r="HGY76" s="68"/>
      <c r="HGZ76" s="68"/>
      <c r="HHA76" s="68"/>
      <c r="HHB76" s="69"/>
      <c r="HHD76" s="64"/>
      <c r="HHE76" s="67"/>
      <c r="HHF76" s="67"/>
      <c r="HHG76" s="68"/>
      <c r="HHH76" s="68"/>
      <c r="HHI76" s="68"/>
      <c r="HHJ76" s="69"/>
      <c r="HHL76" s="64"/>
      <c r="HHM76" s="67"/>
      <c r="HHN76" s="67"/>
      <c r="HHO76" s="68"/>
      <c r="HHP76" s="68"/>
      <c r="HHQ76" s="68"/>
      <c r="HHR76" s="69"/>
      <c r="HHT76" s="64"/>
      <c r="HHU76" s="67"/>
      <c r="HHV76" s="67"/>
      <c r="HHW76" s="68"/>
      <c r="HHX76" s="68"/>
      <c r="HHY76" s="68"/>
      <c r="HHZ76" s="69"/>
      <c r="HIB76" s="64"/>
      <c r="HIC76" s="67"/>
      <c r="HID76" s="67"/>
      <c r="HIE76" s="68"/>
      <c r="HIF76" s="68"/>
      <c r="HIG76" s="68"/>
      <c r="HIH76" s="69"/>
      <c r="HIJ76" s="64"/>
      <c r="HIK76" s="67"/>
      <c r="HIL76" s="67"/>
      <c r="HIM76" s="68"/>
      <c r="HIN76" s="68"/>
      <c r="HIO76" s="68"/>
      <c r="HIP76" s="69"/>
      <c r="HIR76" s="64"/>
      <c r="HIS76" s="67"/>
      <c r="HIT76" s="67"/>
      <c r="HIU76" s="68"/>
      <c r="HIV76" s="68"/>
      <c r="HIW76" s="68"/>
      <c r="HIX76" s="69"/>
      <c r="HIZ76" s="64"/>
      <c r="HJA76" s="67"/>
      <c r="HJB76" s="67"/>
      <c r="HJC76" s="68"/>
      <c r="HJD76" s="68"/>
      <c r="HJE76" s="68"/>
      <c r="HJF76" s="69"/>
      <c r="HJH76" s="64"/>
      <c r="HJI76" s="67"/>
      <c r="HJJ76" s="67"/>
      <c r="HJK76" s="68"/>
      <c r="HJL76" s="68"/>
      <c r="HJM76" s="68"/>
      <c r="HJN76" s="69"/>
      <c r="HJP76" s="64"/>
      <c r="HJQ76" s="67"/>
      <c r="HJR76" s="67"/>
      <c r="HJS76" s="68"/>
      <c r="HJT76" s="68"/>
      <c r="HJU76" s="68"/>
      <c r="HJV76" s="69"/>
      <c r="HJX76" s="64"/>
      <c r="HJY76" s="67"/>
      <c r="HJZ76" s="67"/>
      <c r="HKA76" s="68"/>
      <c r="HKB76" s="68"/>
      <c r="HKC76" s="68"/>
      <c r="HKD76" s="69"/>
      <c r="HKF76" s="64"/>
      <c r="HKG76" s="67"/>
      <c r="HKH76" s="67"/>
      <c r="HKI76" s="68"/>
      <c r="HKJ76" s="68"/>
      <c r="HKK76" s="68"/>
      <c r="HKL76" s="69"/>
      <c r="HKN76" s="64"/>
      <c r="HKO76" s="67"/>
      <c r="HKP76" s="67"/>
      <c r="HKQ76" s="68"/>
      <c r="HKR76" s="68"/>
      <c r="HKS76" s="68"/>
      <c r="HKT76" s="69"/>
      <c r="HKV76" s="64"/>
      <c r="HKW76" s="67"/>
      <c r="HKX76" s="67"/>
      <c r="HKY76" s="68"/>
      <c r="HKZ76" s="68"/>
      <c r="HLA76" s="68"/>
      <c r="HLB76" s="69"/>
      <c r="HLD76" s="64"/>
      <c r="HLE76" s="67"/>
      <c r="HLF76" s="67"/>
      <c r="HLG76" s="68"/>
      <c r="HLH76" s="68"/>
      <c r="HLI76" s="68"/>
      <c r="HLJ76" s="69"/>
      <c r="HLL76" s="64"/>
      <c r="HLM76" s="67"/>
      <c r="HLN76" s="67"/>
      <c r="HLO76" s="68"/>
      <c r="HLP76" s="68"/>
      <c r="HLQ76" s="68"/>
      <c r="HLR76" s="69"/>
      <c r="HLT76" s="64"/>
      <c r="HLU76" s="67"/>
      <c r="HLV76" s="67"/>
      <c r="HLW76" s="68"/>
      <c r="HLX76" s="68"/>
      <c r="HLY76" s="68"/>
      <c r="HLZ76" s="69"/>
      <c r="HMB76" s="64"/>
      <c r="HMC76" s="67"/>
      <c r="HMD76" s="67"/>
      <c r="HME76" s="68"/>
      <c r="HMF76" s="68"/>
      <c r="HMG76" s="68"/>
      <c r="HMH76" s="69"/>
      <c r="HMJ76" s="64"/>
      <c r="HMK76" s="67"/>
      <c r="HML76" s="67"/>
      <c r="HMM76" s="68"/>
      <c r="HMN76" s="68"/>
      <c r="HMO76" s="68"/>
      <c r="HMP76" s="69"/>
      <c r="HMR76" s="64"/>
      <c r="HMS76" s="67"/>
      <c r="HMT76" s="67"/>
      <c r="HMU76" s="68"/>
      <c r="HMV76" s="68"/>
      <c r="HMW76" s="68"/>
      <c r="HMX76" s="69"/>
      <c r="HMZ76" s="64"/>
      <c r="HNA76" s="67"/>
      <c r="HNB76" s="67"/>
      <c r="HNC76" s="68"/>
      <c r="HND76" s="68"/>
      <c r="HNE76" s="68"/>
      <c r="HNF76" s="69"/>
      <c r="HNH76" s="64"/>
      <c r="HNI76" s="67"/>
      <c r="HNJ76" s="67"/>
      <c r="HNK76" s="68"/>
      <c r="HNL76" s="68"/>
      <c r="HNM76" s="68"/>
      <c r="HNN76" s="69"/>
      <c r="HNP76" s="64"/>
      <c r="HNQ76" s="67"/>
      <c r="HNR76" s="67"/>
      <c r="HNS76" s="68"/>
      <c r="HNT76" s="68"/>
      <c r="HNU76" s="68"/>
      <c r="HNV76" s="69"/>
      <c r="HNX76" s="64"/>
      <c r="HNY76" s="67"/>
      <c r="HNZ76" s="67"/>
      <c r="HOA76" s="68"/>
      <c r="HOB76" s="68"/>
      <c r="HOC76" s="68"/>
      <c r="HOD76" s="69"/>
      <c r="HOF76" s="64"/>
      <c r="HOG76" s="67"/>
      <c r="HOH76" s="67"/>
      <c r="HOI76" s="68"/>
      <c r="HOJ76" s="68"/>
      <c r="HOK76" s="68"/>
      <c r="HOL76" s="69"/>
      <c r="HON76" s="64"/>
      <c r="HOO76" s="67"/>
      <c r="HOP76" s="67"/>
      <c r="HOQ76" s="68"/>
      <c r="HOR76" s="68"/>
      <c r="HOS76" s="68"/>
      <c r="HOT76" s="69"/>
      <c r="HOV76" s="64"/>
      <c r="HOW76" s="67"/>
      <c r="HOX76" s="67"/>
      <c r="HOY76" s="68"/>
      <c r="HOZ76" s="68"/>
      <c r="HPA76" s="68"/>
      <c r="HPB76" s="69"/>
      <c r="HPD76" s="64"/>
      <c r="HPE76" s="67"/>
      <c r="HPF76" s="67"/>
      <c r="HPG76" s="68"/>
      <c r="HPH76" s="68"/>
      <c r="HPI76" s="68"/>
      <c r="HPJ76" s="69"/>
      <c r="HPL76" s="64"/>
      <c r="HPM76" s="67"/>
      <c r="HPN76" s="67"/>
      <c r="HPO76" s="68"/>
      <c r="HPP76" s="68"/>
      <c r="HPQ76" s="68"/>
      <c r="HPR76" s="69"/>
      <c r="HPT76" s="64"/>
      <c r="HPU76" s="67"/>
      <c r="HPV76" s="67"/>
      <c r="HPW76" s="68"/>
      <c r="HPX76" s="68"/>
      <c r="HPY76" s="68"/>
      <c r="HPZ76" s="69"/>
      <c r="HQB76" s="64"/>
      <c r="HQC76" s="67"/>
      <c r="HQD76" s="67"/>
      <c r="HQE76" s="68"/>
      <c r="HQF76" s="68"/>
      <c r="HQG76" s="68"/>
      <c r="HQH76" s="69"/>
      <c r="HQJ76" s="64"/>
      <c r="HQK76" s="67"/>
      <c r="HQL76" s="67"/>
      <c r="HQM76" s="68"/>
      <c r="HQN76" s="68"/>
      <c r="HQO76" s="68"/>
      <c r="HQP76" s="69"/>
      <c r="HQR76" s="64"/>
      <c r="HQS76" s="67"/>
      <c r="HQT76" s="67"/>
      <c r="HQU76" s="68"/>
      <c r="HQV76" s="68"/>
      <c r="HQW76" s="68"/>
      <c r="HQX76" s="69"/>
      <c r="HQZ76" s="64"/>
      <c r="HRA76" s="67"/>
      <c r="HRB76" s="67"/>
      <c r="HRC76" s="68"/>
      <c r="HRD76" s="68"/>
      <c r="HRE76" s="68"/>
      <c r="HRF76" s="69"/>
      <c r="HRH76" s="64"/>
      <c r="HRI76" s="67"/>
      <c r="HRJ76" s="67"/>
      <c r="HRK76" s="68"/>
      <c r="HRL76" s="68"/>
      <c r="HRM76" s="68"/>
      <c r="HRN76" s="69"/>
      <c r="HRP76" s="64"/>
      <c r="HRQ76" s="67"/>
      <c r="HRR76" s="67"/>
      <c r="HRS76" s="68"/>
      <c r="HRT76" s="68"/>
      <c r="HRU76" s="68"/>
      <c r="HRV76" s="69"/>
      <c r="HRX76" s="64"/>
      <c r="HRY76" s="67"/>
      <c r="HRZ76" s="67"/>
      <c r="HSA76" s="68"/>
      <c r="HSB76" s="68"/>
      <c r="HSC76" s="68"/>
      <c r="HSD76" s="69"/>
      <c r="HSF76" s="64"/>
      <c r="HSG76" s="67"/>
      <c r="HSH76" s="67"/>
      <c r="HSI76" s="68"/>
      <c r="HSJ76" s="68"/>
      <c r="HSK76" s="68"/>
      <c r="HSL76" s="69"/>
      <c r="HSN76" s="64"/>
      <c r="HSO76" s="67"/>
      <c r="HSP76" s="67"/>
      <c r="HSQ76" s="68"/>
      <c r="HSR76" s="68"/>
      <c r="HSS76" s="68"/>
      <c r="HST76" s="69"/>
      <c r="HSV76" s="64"/>
      <c r="HSW76" s="67"/>
      <c r="HSX76" s="67"/>
      <c r="HSY76" s="68"/>
      <c r="HSZ76" s="68"/>
      <c r="HTA76" s="68"/>
      <c r="HTB76" s="69"/>
      <c r="HTD76" s="64"/>
      <c r="HTE76" s="67"/>
      <c r="HTF76" s="67"/>
      <c r="HTG76" s="68"/>
      <c r="HTH76" s="68"/>
      <c r="HTI76" s="68"/>
      <c r="HTJ76" s="69"/>
      <c r="HTL76" s="64"/>
      <c r="HTM76" s="67"/>
      <c r="HTN76" s="67"/>
      <c r="HTO76" s="68"/>
      <c r="HTP76" s="68"/>
      <c r="HTQ76" s="68"/>
      <c r="HTR76" s="69"/>
      <c r="HTT76" s="64"/>
      <c r="HTU76" s="67"/>
      <c r="HTV76" s="67"/>
      <c r="HTW76" s="68"/>
      <c r="HTX76" s="68"/>
      <c r="HTY76" s="68"/>
      <c r="HTZ76" s="69"/>
      <c r="HUB76" s="64"/>
      <c r="HUC76" s="67"/>
      <c r="HUD76" s="67"/>
      <c r="HUE76" s="68"/>
      <c r="HUF76" s="68"/>
      <c r="HUG76" s="68"/>
      <c r="HUH76" s="69"/>
      <c r="HUJ76" s="64"/>
      <c r="HUK76" s="67"/>
      <c r="HUL76" s="67"/>
      <c r="HUM76" s="68"/>
      <c r="HUN76" s="68"/>
      <c r="HUO76" s="68"/>
      <c r="HUP76" s="69"/>
      <c r="HUR76" s="64"/>
      <c r="HUS76" s="67"/>
      <c r="HUT76" s="67"/>
      <c r="HUU76" s="68"/>
      <c r="HUV76" s="68"/>
      <c r="HUW76" s="68"/>
      <c r="HUX76" s="69"/>
      <c r="HUZ76" s="64"/>
      <c r="HVA76" s="67"/>
      <c r="HVB76" s="67"/>
      <c r="HVC76" s="68"/>
      <c r="HVD76" s="68"/>
      <c r="HVE76" s="68"/>
      <c r="HVF76" s="69"/>
      <c r="HVH76" s="64"/>
      <c r="HVI76" s="67"/>
      <c r="HVJ76" s="67"/>
      <c r="HVK76" s="68"/>
      <c r="HVL76" s="68"/>
      <c r="HVM76" s="68"/>
      <c r="HVN76" s="69"/>
      <c r="HVP76" s="64"/>
      <c r="HVQ76" s="67"/>
      <c r="HVR76" s="67"/>
      <c r="HVS76" s="68"/>
      <c r="HVT76" s="68"/>
      <c r="HVU76" s="68"/>
      <c r="HVV76" s="69"/>
      <c r="HVX76" s="64"/>
      <c r="HVY76" s="67"/>
      <c r="HVZ76" s="67"/>
      <c r="HWA76" s="68"/>
      <c r="HWB76" s="68"/>
      <c r="HWC76" s="68"/>
      <c r="HWD76" s="69"/>
      <c r="HWF76" s="64"/>
      <c r="HWG76" s="67"/>
      <c r="HWH76" s="67"/>
      <c r="HWI76" s="68"/>
      <c r="HWJ76" s="68"/>
      <c r="HWK76" s="68"/>
      <c r="HWL76" s="69"/>
      <c r="HWN76" s="64"/>
      <c r="HWO76" s="67"/>
      <c r="HWP76" s="67"/>
      <c r="HWQ76" s="68"/>
      <c r="HWR76" s="68"/>
      <c r="HWS76" s="68"/>
      <c r="HWT76" s="69"/>
      <c r="HWV76" s="64"/>
      <c r="HWW76" s="67"/>
      <c r="HWX76" s="67"/>
      <c r="HWY76" s="68"/>
      <c r="HWZ76" s="68"/>
      <c r="HXA76" s="68"/>
      <c r="HXB76" s="69"/>
      <c r="HXD76" s="64"/>
      <c r="HXE76" s="67"/>
      <c r="HXF76" s="67"/>
      <c r="HXG76" s="68"/>
      <c r="HXH76" s="68"/>
      <c r="HXI76" s="68"/>
      <c r="HXJ76" s="69"/>
      <c r="HXL76" s="64"/>
      <c r="HXM76" s="67"/>
      <c r="HXN76" s="67"/>
      <c r="HXO76" s="68"/>
      <c r="HXP76" s="68"/>
      <c r="HXQ76" s="68"/>
      <c r="HXR76" s="69"/>
      <c r="HXT76" s="64"/>
      <c r="HXU76" s="67"/>
      <c r="HXV76" s="67"/>
      <c r="HXW76" s="68"/>
      <c r="HXX76" s="68"/>
      <c r="HXY76" s="68"/>
      <c r="HXZ76" s="69"/>
      <c r="HYB76" s="64"/>
      <c r="HYC76" s="67"/>
      <c r="HYD76" s="67"/>
      <c r="HYE76" s="68"/>
      <c r="HYF76" s="68"/>
      <c r="HYG76" s="68"/>
      <c r="HYH76" s="69"/>
      <c r="HYJ76" s="64"/>
      <c r="HYK76" s="67"/>
      <c r="HYL76" s="67"/>
      <c r="HYM76" s="68"/>
      <c r="HYN76" s="68"/>
      <c r="HYO76" s="68"/>
      <c r="HYP76" s="69"/>
      <c r="HYR76" s="64"/>
      <c r="HYS76" s="67"/>
      <c r="HYT76" s="67"/>
      <c r="HYU76" s="68"/>
      <c r="HYV76" s="68"/>
      <c r="HYW76" s="68"/>
      <c r="HYX76" s="69"/>
      <c r="HYZ76" s="64"/>
      <c r="HZA76" s="67"/>
      <c r="HZB76" s="67"/>
      <c r="HZC76" s="68"/>
      <c r="HZD76" s="68"/>
      <c r="HZE76" s="68"/>
      <c r="HZF76" s="69"/>
      <c r="HZH76" s="64"/>
      <c r="HZI76" s="67"/>
      <c r="HZJ76" s="67"/>
      <c r="HZK76" s="68"/>
      <c r="HZL76" s="68"/>
      <c r="HZM76" s="68"/>
      <c r="HZN76" s="69"/>
      <c r="HZP76" s="64"/>
      <c r="HZQ76" s="67"/>
      <c r="HZR76" s="67"/>
      <c r="HZS76" s="68"/>
      <c r="HZT76" s="68"/>
      <c r="HZU76" s="68"/>
      <c r="HZV76" s="69"/>
      <c r="HZX76" s="64"/>
      <c r="HZY76" s="67"/>
      <c r="HZZ76" s="67"/>
      <c r="IAA76" s="68"/>
      <c r="IAB76" s="68"/>
      <c r="IAC76" s="68"/>
      <c r="IAD76" s="69"/>
      <c r="IAF76" s="64"/>
      <c r="IAG76" s="67"/>
      <c r="IAH76" s="67"/>
      <c r="IAI76" s="68"/>
      <c r="IAJ76" s="68"/>
      <c r="IAK76" s="68"/>
      <c r="IAL76" s="69"/>
      <c r="IAN76" s="64"/>
      <c r="IAO76" s="67"/>
      <c r="IAP76" s="67"/>
      <c r="IAQ76" s="68"/>
      <c r="IAR76" s="68"/>
      <c r="IAS76" s="68"/>
      <c r="IAT76" s="69"/>
      <c r="IAV76" s="64"/>
      <c r="IAW76" s="67"/>
      <c r="IAX76" s="67"/>
      <c r="IAY76" s="68"/>
      <c r="IAZ76" s="68"/>
      <c r="IBA76" s="68"/>
      <c r="IBB76" s="69"/>
      <c r="IBD76" s="64"/>
      <c r="IBE76" s="67"/>
      <c r="IBF76" s="67"/>
      <c r="IBG76" s="68"/>
      <c r="IBH76" s="68"/>
      <c r="IBI76" s="68"/>
      <c r="IBJ76" s="69"/>
      <c r="IBL76" s="64"/>
      <c r="IBM76" s="67"/>
      <c r="IBN76" s="67"/>
      <c r="IBO76" s="68"/>
      <c r="IBP76" s="68"/>
      <c r="IBQ76" s="68"/>
      <c r="IBR76" s="69"/>
      <c r="IBT76" s="64"/>
      <c r="IBU76" s="67"/>
      <c r="IBV76" s="67"/>
      <c r="IBW76" s="68"/>
      <c r="IBX76" s="68"/>
      <c r="IBY76" s="68"/>
      <c r="IBZ76" s="69"/>
      <c r="ICB76" s="64"/>
      <c r="ICC76" s="67"/>
      <c r="ICD76" s="67"/>
      <c r="ICE76" s="68"/>
      <c r="ICF76" s="68"/>
      <c r="ICG76" s="68"/>
      <c r="ICH76" s="69"/>
      <c r="ICJ76" s="64"/>
      <c r="ICK76" s="67"/>
      <c r="ICL76" s="67"/>
      <c r="ICM76" s="68"/>
      <c r="ICN76" s="68"/>
      <c r="ICO76" s="68"/>
      <c r="ICP76" s="69"/>
      <c r="ICR76" s="64"/>
      <c r="ICS76" s="67"/>
      <c r="ICT76" s="67"/>
      <c r="ICU76" s="68"/>
      <c r="ICV76" s="68"/>
      <c r="ICW76" s="68"/>
      <c r="ICX76" s="69"/>
      <c r="ICZ76" s="64"/>
      <c r="IDA76" s="67"/>
      <c r="IDB76" s="67"/>
      <c r="IDC76" s="68"/>
      <c r="IDD76" s="68"/>
      <c r="IDE76" s="68"/>
      <c r="IDF76" s="69"/>
      <c r="IDH76" s="64"/>
      <c r="IDI76" s="67"/>
      <c r="IDJ76" s="67"/>
      <c r="IDK76" s="68"/>
      <c r="IDL76" s="68"/>
      <c r="IDM76" s="68"/>
      <c r="IDN76" s="69"/>
      <c r="IDP76" s="64"/>
      <c r="IDQ76" s="67"/>
      <c r="IDR76" s="67"/>
      <c r="IDS76" s="68"/>
      <c r="IDT76" s="68"/>
      <c r="IDU76" s="68"/>
      <c r="IDV76" s="69"/>
      <c r="IDX76" s="64"/>
      <c r="IDY76" s="67"/>
      <c r="IDZ76" s="67"/>
      <c r="IEA76" s="68"/>
      <c r="IEB76" s="68"/>
      <c r="IEC76" s="68"/>
      <c r="IED76" s="69"/>
      <c r="IEF76" s="64"/>
      <c r="IEG76" s="67"/>
      <c r="IEH76" s="67"/>
      <c r="IEI76" s="68"/>
      <c r="IEJ76" s="68"/>
      <c r="IEK76" s="68"/>
      <c r="IEL76" s="69"/>
      <c r="IEN76" s="64"/>
      <c r="IEO76" s="67"/>
      <c r="IEP76" s="67"/>
      <c r="IEQ76" s="68"/>
      <c r="IER76" s="68"/>
      <c r="IES76" s="68"/>
      <c r="IET76" s="69"/>
      <c r="IEV76" s="64"/>
      <c r="IEW76" s="67"/>
      <c r="IEX76" s="67"/>
      <c r="IEY76" s="68"/>
      <c r="IEZ76" s="68"/>
      <c r="IFA76" s="68"/>
      <c r="IFB76" s="69"/>
      <c r="IFD76" s="64"/>
      <c r="IFE76" s="67"/>
      <c r="IFF76" s="67"/>
      <c r="IFG76" s="68"/>
      <c r="IFH76" s="68"/>
      <c r="IFI76" s="68"/>
      <c r="IFJ76" s="69"/>
      <c r="IFL76" s="64"/>
      <c r="IFM76" s="67"/>
      <c r="IFN76" s="67"/>
      <c r="IFO76" s="68"/>
      <c r="IFP76" s="68"/>
      <c r="IFQ76" s="68"/>
      <c r="IFR76" s="69"/>
      <c r="IFT76" s="64"/>
      <c r="IFU76" s="67"/>
      <c r="IFV76" s="67"/>
      <c r="IFW76" s="68"/>
      <c r="IFX76" s="68"/>
      <c r="IFY76" s="68"/>
      <c r="IFZ76" s="69"/>
      <c r="IGB76" s="64"/>
      <c r="IGC76" s="67"/>
      <c r="IGD76" s="67"/>
      <c r="IGE76" s="68"/>
      <c r="IGF76" s="68"/>
      <c r="IGG76" s="68"/>
      <c r="IGH76" s="69"/>
      <c r="IGJ76" s="64"/>
      <c r="IGK76" s="67"/>
      <c r="IGL76" s="67"/>
      <c r="IGM76" s="68"/>
      <c r="IGN76" s="68"/>
      <c r="IGO76" s="68"/>
      <c r="IGP76" s="69"/>
      <c r="IGR76" s="64"/>
      <c r="IGS76" s="67"/>
      <c r="IGT76" s="67"/>
      <c r="IGU76" s="68"/>
      <c r="IGV76" s="68"/>
      <c r="IGW76" s="68"/>
      <c r="IGX76" s="69"/>
      <c r="IGZ76" s="64"/>
      <c r="IHA76" s="67"/>
      <c r="IHB76" s="67"/>
      <c r="IHC76" s="68"/>
      <c r="IHD76" s="68"/>
      <c r="IHE76" s="68"/>
      <c r="IHF76" s="69"/>
      <c r="IHH76" s="64"/>
      <c r="IHI76" s="67"/>
      <c r="IHJ76" s="67"/>
      <c r="IHK76" s="68"/>
      <c r="IHL76" s="68"/>
      <c r="IHM76" s="68"/>
      <c r="IHN76" s="69"/>
      <c r="IHP76" s="64"/>
      <c r="IHQ76" s="67"/>
      <c r="IHR76" s="67"/>
      <c r="IHS76" s="68"/>
      <c r="IHT76" s="68"/>
      <c r="IHU76" s="68"/>
      <c r="IHV76" s="69"/>
      <c r="IHX76" s="64"/>
      <c r="IHY76" s="67"/>
      <c r="IHZ76" s="67"/>
      <c r="IIA76" s="68"/>
      <c r="IIB76" s="68"/>
      <c r="IIC76" s="68"/>
      <c r="IID76" s="69"/>
      <c r="IIF76" s="64"/>
      <c r="IIG76" s="67"/>
      <c r="IIH76" s="67"/>
      <c r="III76" s="68"/>
      <c r="IIJ76" s="68"/>
      <c r="IIK76" s="68"/>
      <c r="IIL76" s="69"/>
      <c r="IIN76" s="64"/>
      <c r="IIO76" s="67"/>
      <c r="IIP76" s="67"/>
      <c r="IIQ76" s="68"/>
      <c r="IIR76" s="68"/>
      <c r="IIS76" s="68"/>
      <c r="IIT76" s="69"/>
      <c r="IIV76" s="64"/>
      <c r="IIW76" s="67"/>
      <c r="IIX76" s="67"/>
      <c r="IIY76" s="68"/>
      <c r="IIZ76" s="68"/>
      <c r="IJA76" s="68"/>
      <c r="IJB76" s="69"/>
      <c r="IJD76" s="64"/>
      <c r="IJE76" s="67"/>
      <c r="IJF76" s="67"/>
      <c r="IJG76" s="68"/>
      <c r="IJH76" s="68"/>
      <c r="IJI76" s="68"/>
      <c r="IJJ76" s="69"/>
      <c r="IJL76" s="64"/>
      <c r="IJM76" s="67"/>
      <c r="IJN76" s="67"/>
      <c r="IJO76" s="68"/>
      <c r="IJP76" s="68"/>
      <c r="IJQ76" s="68"/>
      <c r="IJR76" s="69"/>
      <c r="IJT76" s="64"/>
      <c r="IJU76" s="67"/>
      <c r="IJV76" s="67"/>
      <c r="IJW76" s="68"/>
      <c r="IJX76" s="68"/>
      <c r="IJY76" s="68"/>
      <c r="IJZ76" s="69"/>
      <c r="IKB76" s="64"/>
      <c r="IKC76" s="67"/>
      <c r="IKD76" s="67"/>
      <c r="IKE76" s="68"/>
      <c r="IKF76" s="68"/>
      <c r="IKG76" s="68"/>
      <c r="IKH76" s="69"/>
      <c r="IKJ76" s="64"/>
      <c r="IKK76" s="67"/>
      <c r="IKL76" s="67"/>
      <c r="IKM76" s="68"/>
      <c r="IKN76" s="68"/>
      <c r="IKO76" s="68"/>
      <c r="IKP76" s="69"/>
      <c r="IKR76" s="64"/>
      <c r="IKS76" s="67"/>
      <c r="IKT76" s="67"/>
      <c r="IKU76" s="68"/>
      <c r="IKV76" s="68"/>
      <c r="IKW76" s="68"/>
      <c r="IKX76" s="69"/>
      <c r="IKZ76" s="64"/>
      <c r="ILA76" s="67"/>
      <c r="ILB76" s="67"/>
      <c r="ILC76" s="68"/>
      <c r="ILD76" s="68"/>
      <c r="ILE76" s="68"/>
      <c r="ILF76" s="69"/>
      <c r="ILH76" s="64"/>
      <c r="ILI76" s="67"/>
      <c r="ILJ76" s="67"/>
      <c r="ILK76" s="68"/>
      <c r="ILL76" s="68"/>
      <c r="ILM76" s="68"/>
      <c r="ILN76" s="69"/>
      <c r="ILP76" s="64"/>
      <c r="ILQ76" s="67"/>
      <c r="ILR76" s="67"/>
      <c r="ILS76" s="68"/>
      <c r="ILT76" s="68"/>
      <c r="ILU76" s="68"/>
      <c r="ILV76" s="69"/>
      <c r="ILX76" s="64"/>
      <c r="ILY76" s="67"/>
      <c r="ILZ76" s="67"/>
      <c r="IMA76" s="68"/>
      <c r="IMB76" s="68"/>
      <c r="IMC76" s="68"/>
      <c r="IMD76" s="69"/>
      <c r="IMF76" s="64"/>
      <c r="IMG76" s="67"/>
      <c r="IMH76" s="67"/>
      <c r="IMI76" s="68"/>
      <c r="IMJ76" s="68"/>
      <c r="IMK76" s="68"/>
      <c r="IML76" s="69"/>
      <c r="IMN76" s="64"/>
      <c r="IMO76" s="67"/>
      <c r="IMP76" s="67"/>
      <c r="IMQ76" s="68"/>
      <c r="IMR76" s="68"/>
      <c r="IMS76" s="68"/>
      <c r="IMT76" s="69"/>
      <c r="IMV76" s="64"/>
      <c r="IMW76" s="67"/>
      <c r="IMX76" s="67"/>
      <c r="IMY76" s="68"/>
      <c r="IMZ76" s="68"/>
      <c r="INA76" s="68"/>
      <c r="INB76" s="69"/>
      <c r="IND76" s="64"/>
      <c r="INE76" s="67"/>
      <c r="INF76" s="67"/>
      <c r="ING76" s="68"/>
      <c r="INH76" s="68"/>
      <c r="INI76" s="68"/>
      <c r="INJ76" s="69"/>
      <c r="INL76" s="64"/>
      <c r="INM76" s="67"/>
      <c r="INN76" s="67"/>
      <c r="INO76" s="68"/>
      <c r="INP76" s="68"/>
      <c r="INQ76" s="68"/>
      <c r="INR76" s="69"/>
      <c r="INT76" s="64"/>
      <c r="INU76" s="67"/>
      <c r="INV76" s="67"/>
      <c r="INW76" s="68"/>
      <c r="INX76" s="68"/>
      <c r="INY76" s="68"/>
      <c r="INZ76" s="69"/>
      <c r="IOB76" s="64"/>
      <c r="IOC76" s="67"/>
      <c r="IOD76" s="67"/>
      <c r="IOE76" s="68"/>
      <c r="IOF76" s="68"/>
      <c r="IOG76" s="68"/>
      <c r="IOH76" s="69"/>
      <c r="IOJ76" s="64"/>
      <c r="IOK76" s="67"/>
      <c r="IOL76" s="67"/>
      <c r="IOM76" s="68"/>
      <c r="ION76" s="68"/>
      <c r="IOO76" s="68"/>
      <c r="IOP76" s="69"/>
      <c r="IOR76" s="64"/>
      <c r="IOS76" s="67"/>
      <c r="IOT76" s="67"/>
      <c r="IOU76" s="68"/>
      <c r="IOV76" s="68"/>
      <c r="IOW76" s="68"/>
      <c r="IOX76" s="69"/>
      <c r="IOZ76" s="64"/>
      <c r="IPA76" s="67"/>
      <c r="IPB76" s="67"/>
      <c r="IPC76" s="68"/>
      <c r="IPD76" s="68"/>
      <c r="IPE76" s="68"/>
      <c r="IPF76" s="69"/>
      <c r="IPH76" s="64"/>
      <c r="IPI76" s="67"/>
      <c r="IPJ76" s="67"/>
      <c r="IPK76" s="68"/>
      <c r="IPL76" s="68"/>
      <c r="IPM76" s="68"/>
      <c r="IPN76" s="69"/>
      <c r="IPP76" s="64"/>
      <c r="IPQ76" s="67"/>
      <c r="IPR76" s="67"/>
      <c r="IPS76" s="68"/>
      <c r="IPT76" s="68"/>
      <c r="IPU76" s="68"/>
      <c r="IPV76" s="69"/>
      <c r="IPX76" s="64"/>
      <c r="IPY76" s="67"/>
      <c r="IPZ76" s="67"/>
      <c r="IQA76" s="68"/>
      <c r="IQB76" s="68"/>
      <c r="IQC76" s="68"/>
      <c r="IQD76" s="69"/>
      <c r="IQF76" s="64"/>
      <c r="IQG76" s="67"/>
      <c r="IQH76" s="67"/>
      <c r="IQI76" s="68"/>
      <c r="IQJ76" s="68"/>
      <c r="IQK76" s="68"/>
      <c r="IQL76" s="69"/>
      <c r="IQN76" s="64"/>
      <c r="IQO76" s="67"/>
      <c r="IQP76" s="67"/>
      <c r="IQQ76" s="68"/>
      <c r="IQR76" s="68"/>
      <c r="IQS76" s="68"/>
      <c r="IQT76" s="69"/>
      <c r="IQV76" s="64"/>
      <c r="IQW76" s="67"/>
      <c r="IQX76" s="67"/>
      <c r="IQY76" s="68"/>
      <c r="IQZ76" s="68"/>
      <c r="IRA76" s="68"/>
      <c r="IRB76" s="69"/>
      <c r="IRD76" s="64"/>
      <c r="IRE76" s="67"/>
      <c r="IRF76" s="67"/>
      <c r="IRG76" s="68"/>
      <c r="IRH76" s="68"/>
      <c r="IRI76" s="68"/>
      <c r="IRJ76" s="69"/>
      <c r="IRL76" s="64"/>
      <c r="IRM76" s="67"/>
      <c r="IRN76" s="67"/>
      <c r="IRO76" s="68"/>
      <c r="IRP76" s="68"/>
      <c r="IRQ76" s="68"/>
      <c r="IRR76" s="69"/>
      <c r="IRT76" s="64"/>
      <c r="IRU76" s="67"/>
      <c r="IRV76" s="67"/>
      <c r="IRW76" s="68"/>
      <c r="IRX76" s="68"/>
      <c r="IRY76" s="68"/>
      <c r="IRZ76" s="69"/>
      <c r="ISB76" s="64"/>
      <c r="ISC76" s="67"/>
      <c r="ISD76" s="67"/>
      <c r="ISE76" s="68"/>
      <c r="ISF76" s="68"/>
      <c r="ISG76" s="68"/>
      <c r="ISH76" s="69"/>
      <c r="ISJ76" s="64"/>
      <c r="ISK76" s="67"/>
      <c r="ISL76" s="67"/>
      <c r="ISM76" s="68"/>
      <c r="ISN76" s="68"/>
      <c r="ISO76" s="68"/>
      <c r="ISP76" s="69"/>
      <c r="ISR76" s="64"/>
      <c r="ISS76" s="67"/>
      <c r="IST76" s="67"/>
      <c r="ISU76" s="68"/>
      <c r="ISV76" s="68"/>
      <c r="ISW76" s="68"/>
      <c r="ISX76" s="69"/>
      <c r="ISZ76" s="64"/>
      <c r="ITA76" s="67"/>
      <c r="ITB76" s="67"/>
      <c r="ITC76" s="68"/>
      <c r="ITD76" s="68"/>
      <c r="ITE76" s="68"/>
      <c r="ITF76" s="69"/>
      <c r="ITH76" s="64"/>
      <c r="ITI76" s="67"/>
      <c r="ITJ76" s="67"/>
      <c r="ITK76" s="68"/>
      <c r="ITL76" s="68"/>
      <c r="ITM76" s="68"/>
      <c r="ITN76" s="69"/>
      <c r="ITP76" s="64"/>
      <c r="ITQ76" s="67"/>
      <c r="ITR76" s="67"/>
      <c r="ITS76" s="68"/>
      <c r="ITT76" s="68"/>
      <c r="ITU76" s="68"/>
      <c r="ITV76" s="69"/>
      <c r="ITX76" s="64"/>
      <c r="ITY76" s="67"/>
      <c r="ITZ76" s="67"/>
      <c r="IUA76" s="68"/>
      <c r="IUB76" s="68"/>
      <c r="IUC76" s="68"/>
      <c r="IUD76" s="69"/>
      <c r="IUF76" s="64"/>
      <c r="IUG76" s="67"/>
      <c r="IUH76" s="67"/>
      <c r="IUI76" s="68"/>
      <c r="IUJ76" s="68"/>
      <c r="IUK76" s="68"/>
      <c r="IUL76" s="69"/>
      <c r="IUN76" s="64"/>
      <c r="IUO76" s="67"/>
      <c r="IUP76" s="67"/>
      <c r="IUQ76" s="68"/>
      <c r="IUR76" s="68"/>
      <c r="IUS76" s="68"/>
      <c r="IUT76" s="69"/>
      <c r="IUV76" s="64"/>
      <c r="IUW76" s="67"/>
      <c r="IUX76" s="67"/>
      <c r="IUY76" s="68"/>
      <c r="IUZ76" s="68"/>
      <c r="IVA76" s="68"/>
      <c r="IVB76" s="69"/>
      <c r="IVD76" s="64"/>
      <c r="IVE76" s="67"/>
      <c r="IVF76" s="67"/>
      <c r="IVG76" s="68"/>
      <c r="IVH76" s="68"/>
      <c r="IVI76" s="68"/>
      <c r="IVJ76" s="69"/>
      <c r="IVL76" s="64"/>
      <c r="IVM76" s="67"/>
      <c r="IVN76" s="67"/>
      <c r="IVO76" s="68"/>
      <c r="IVP76" s="68"/>
      <c r="IVQ76" s="68"/>
      <c r="IVR76" s="69"/>
      <c r="IVT76" s="64"/>
      <c r="IVU76" s="67"/>
      <c r="IVV76" s="67"/>
      <c r="IVW76" s="68"/>
      <c r="IVX76" s="68"/>
      <c r="IVY76" s="68"/>
      <c r="IVZ76" s="69"/>
      <c r="IWB76" s="64"/>
      <c r="IWC76" s="67"/>
      <c r="IWD76" s="67"/>
      <c r="IWE76" s="68"/>
      <c r="IWF76" s="68"/>
      <c r="IWG76" s="68"/>
      <c r="IWH76" s="69"/>
      <c r="IWJ76" s="64"/>
      <c r="IWK76" s="67"/>
      <c r="IWL76" s="67"/>
      <c r="IWM76" s="68"/>
      <c r="IWN76" s="68"/>
      <c r="IWO76" s="68"/>
      <c r="IWP76" s="69"/>
      <c r="IWR76" s="64"/>
      <c r="IWS76" s="67"/>
      <c r="IWT76" s="67"/>
      <c r="IWU76" s="68"/>
      <c r="IWV76" s="68"/>
      <c r="IWW76" s="68"/>
      <c r="IWX76" s="69"/>
      <c r="IWZ76" s="64"/>
      <c r="IXA76" s="67"/>
      <c r="IXB76" s="67"/>
      <c r="IXC76" s="68"/>
      <c r="IXD76" s="68"/>
      <c r="IXE76" s="68"/>
      <c r="IXF76" s="69"/>
      <c r="IXH76" s="64"/>
      <c r="IXI76" s="67"/>
      <c r="IXJ76" s="67"/>
      <c r="IXK76" s="68"/>
      <c r="IXL76" s="68"/>
      <c r="IXM76" s="68"/>
      <c r="IXN76" s="69"/>
      <c r="IXP76" s="64"/>
      <c r="IXQ76" s="67"/>
      <c r="IXR76" s="67"/>
      <c r="IXS76" s="68"/>
      <c r="IXT76" s="68"/>
      <c r="IXU76" s="68"/>
      <c r="IXV76" s="69"/>
      <c r="IXX76" s="64"/>
      <c r="IXY76" s="67"/>
      <c r="IXZ76" s="67"/>
      <c r="IYA76" s="68"/>
      <c r="IYB76" s="68"/>
      <c r="IYC76" s="68"/>
      <c r="IYD76" s="69"/>
      <c r="IYF76" s="64"/>
      <c r="IYG76" s="67"/>
      <c r="IYH76" s="67"/>
      <c r="IYI76" s="68"/>
      <c r="IYJ76" s="68"/>
      <c r="IYK76" s="68"/>
      <c r="IYL76" s="69"/>
      <c r="IYN76" s="64"/>
      <c r="IYO76" s="67"/>
      <c r="IYP76" s="67"/>
      <c r="IYQ76" s="68"/>
      <c r="IYR76" s="68"/>
      <c r="IYS76" s="68"/>
      <c r="IYT76" s="69"/>
      <c r="IYV76" s="64"/>
      <c r="IYW76" s="67"/>
      <c r="IYX76" s="67"/>
      <c r="IYY76" s="68"/>
      <c r="IYZ76" s="68"/>
      <c r="IZA76" s="68"/>
      <c r="IZB76" s="69"/>
      <c r="IZD76" s="64"/>
      <c r="IZE76" s="67"/>
      <c r="IZF76" s="67"/>
      <c r="IZG76" s="68"/>
      <c r="IZH76" s="68"/>
      <c r="IZI76" s="68"/>
      <c r="IZJ76" s="69"/>
      <c r="IZL76" s="64"/>
      <c r="IZM76" s="67"/>
      <c r="IZN76" s="67"/>
      <c r="IZO76" s="68"/>
      <c r="IZP76" s="68"/>
      <c r="IZQ76" s="68"/>
      <c r="IZR76" s="69"/>
      <c r="IZT76" s="64"/>
      <c r="IZU76" s="67"/>
      <c r="IZV76" s="67"/>
      <c r="IZW76" s="68"/>
      <c r="IZX76" s="68"/>
      <c r="IZY76" s="68"/>
      <c r="IZZ76" s="69"/>
      <c r="JAB76" s="64"/>
      <c r="JAC76" s="67"/>
      <c r="JAD76" s="67"/>
      <c r="JAE76" s="68"/>
      <c r="JAF76" s="68"/>
      <c r="JAG76" s="68"/>
      <c r="JAH76" s="69"/>
      <c r="JAJ76" s="64"/>
      <c r="JAK76" s="67"/>
      <c r="JAL76" s="67"/>
      <c r="JAM76" s="68"/>
      <c r="JAN76" s="68"/>
      <c r="JAO76" s="68"/>
      <c r="JAP76" s="69"/>
      <c r="JAR76" s="64"/>
      <c r="JAS76" s="67"/>
      <c r="JAT76" s="67"/>
      <c r="JAU76" s="68"/>
      <c r="JAV76" s="68"/>
      <c r="JAW76" s="68"/>
      <c r="JAX76" s="69"/>
      <c r="JAZ76" s="64"/>
      <c r="JBA76" s="67"/>
      <c r="JBB76" s="67"/>
      <c r="JBC76" s="68"/>
      <c r="JBD76" s="68"/>
      <c r="JBE76" s="68"/>
      <c r="JBF76" s="69"/>
      <c r="JBH76" s="64"/>
      <c r="JBI76" s="67"/>
      <c r="JBJ76" s="67"/>
      <c r="JBK76" s="68"/>
      <c r="JBL76" s="68"/>
      <c r="JBM76" s="68"/>
      <c r="JBN76" s="69"/>
      <c r="JBP76" s="64"/>
      <c r="JBQ76" s="67"/>
      <c r="JBR76" s="67"/>
      <c r="JBS76" s="68"/>
      <c r="JBT76" s="68"/>
      <c r="JBU76" s="68"/>
      <c r="JBV76" s="69"/>
      <c r="JBX76" s="64"/>
      <c r="JBY76" s="67"/>
      <c r="JBZ76" s="67"/>
      <c r="JCA76" s="68"/>
      <c r="JCB76" s="68"/>
      <c r="JCC76" s="68"/>
      <c r="JCD76" s="69"/>
      <c r="JCF76" s="64"/>
      <c r="JCG76" s="67"/>
      <c r="JCH76" s="67"/>
      <c r="JCI76" s="68"/>
      <c r="JCJ76" s="68"/>
      <c r="JCK76" s="68"/>
      <c r="JCL76" s="69"/>
      <c r="JCN76" s="64"/>
      <c r="JCO76" s="67"/>
      <c r="JCP76" s="67"/>
      <c r="JCQ76" s="68"/>
      <c r="JCR76" s="68"/>
      <c r="JCS76" s="68"/>
      <c r="JCT76" s="69"/>
      <c r="JCV76" s="64"/>
      <c r="JCW76" s="67"/>
      <c r="JCX76" s="67"/>
      <c r="JCY76" s="68"/>
      <c r="JCZ76" s="68"/>
      <c r="JDA76" s="68"/>
      <c r="JDB76" s="69"/>
      <c r="JDD76" s="64"/>
      <c r="JDE76" s="67"/>
      <c r="JDF76" s="67"/>
      <c r="JDG76" s="68"/>
      <c r="JDH76" s="68"/>
      <c r="JDI76" s="68"/>
      <c r="JDJ76" s="69"/>
      <c r="JDL76" s="64"/>
      <c r="JDM76" s="67"/>
      <c r="JDN76" s="67"/>
      <c r="JDO76" s="68"/>
      <c r="JDP76" s="68"/>
      <c r="JDQ76" s="68"/>
      <c r="JDR76" s="69"/>
      <c r="JDT76" s="64"/>
      <c r="JDU76" s="67"/>
      <c r="JDV76" s="67"/>
      <c r="JDW76" s="68"/>
      <c r="JDX76" s="68"/>
      <c r="JDY76" s="68"/>
      <c r="JDZ76" s="69"/>
      <c r="JEB76" s="64"/>
      <c r="JEC76" s="67"/>
      <c r="JED76" s="67"/>
      <c r="JEE76" s="68"/>
      <c r="JEF76" s="68"/>
      <c r="JEG76" s="68"/>
      <c r="JEH76" s="69"/>
      <c r="JEJ76" s="64"/>
      <c r="JEK76" s="67"/>
      <c r="JEL76" s="67"/>
      <c r="JEM76" s="68"/>
      <c r="JEN76" s="68"/>
      <c r="JEO76" s="68"/>
      <c r="JEP76" s="69"/>
      <c r="JER76" s="64"/>
      <c r="JES76" s="67"/>
      <c r="JET76" s="67"/>
      <c r="JEU76" s="68"/>
      <c r="JEV76" s="68"/>
      <c r="JEW76" s="68"/>
      <c r="JEX76" s="69"/>
      <c r="JEZ76" s="64"/>
      <c r="JFA76" s="67"/>
      <c r="JFB76" s="67"/>
      <c r="JFC76" s="68"/>
      <c r="JFD76" s="68"/>
      <c r="JFE76" s="68"/>
      <c r="JFF76" s="69"/>
      <c r="JFH76" s="64"/>
      <c r="JFI76" s="67"/>
      <c r="JFJ76" s="67"/>
      <c r="JFK76" s="68"/>
      <c r="JFL76" s="68"/>
      <c r="JFM76" s="68"/>
      <c r="JFN76" s="69"/>
      <c r="JFP76" s="64"/>
      <c r="JFQ76" s="67"/>
      <c r="JFR76" s="67"/>
      <c r="JFS76" s="68"/>
      <c r="JFT76" s="68"/>
      <c r="JFU76" s="68"/>
      <c r="JFV76" s="69"/>
      <c r="JFX76" s="64"/>
      <c r="JFY76" s="67"/>
      <c r="JFZ76" s="67"/>
      <c r="JGA76" s="68"/>
      <c r="JGB76" s="68"/>
      <c r="JGC76" s="68"/>
      <c r="JGD76" s="69"/>
      <c r="JGF76" s="64"/>
      <c r="JGG76" s="67"/>
      <c r="JGH76" s="67"/>
      <c r="JGI76" s="68"/>
      <c r="JGJ76" s="68"/>
      <c r="JGK76" s="68"/>
      <c r="JGL76" s="69"/>
      <c r="JGN76" s="64"/>
      <c r="JGO76" s="67"/>
      <c r="JGP76" s="67"/>
      <c r="JGQ76" s="68"/>
      <c r="JGR76" s="68"/>
      <c r="JGS76" s="68"/>
      <c r="JGT76" s="69"/>
      <c r="JGV76" s="64"/>
      <c r="JGW76" s="67"/>
      <c r="JGX76" s="67"/>
      <c r="JGY76" s="68"/>
      <c r="JGZ76" s="68"/>
      <c r="JHA76" s="68"/>
      <c r="JHB76" s="69"/>
      <c r="JHD76" s="64"/>
      <c r="JHE76" s="67"/>
      <c r="JHF76" s="67"/>
      <c r="JHG76" s="68"/>
      <c r="JHH76" s="68"/>
      <c r="JHI76" s="68"/>
      <c r="JHJ76" s="69"/>
      <c r="JHL76" s="64"/>
      <c r="JHM76" s="67"/>
      <c r="JHN76" s="67"/>
      <c r="JHO76" s="68"/>
      <c r="JHP76" s="68"/>
      <c r="JHQ76" s="68"/>
      <c r="JHR76" s="69"/>
      <c r="JHT76" s="64"/>
      <c r="JHU76" s="67"/>
      <c r="JHV76" s="67"/>
      <c r="JHW76" s="68"/>
      <c r="JHX76" s="68"/>
      <c r="JHY76" s="68"/>
      <c r="JHZ76" s="69"/>
      <c r="JIB76" s="64"/>
      <c r="JIC76" s="67"/>
      <c r="JID76" s="67"/>
      <c r="JIE76" s="68"/>
      <c r="JIF76" s="68"/>
      <c r="JIG76" s="68"/>
      <c r="JIH76" s="69"/>
      <c r="JIJ76" s="64"/>
      <c r="JIK76" s="67"/>
      <c r="JIL76" s="67"/>
      <c r="JIM76" s="68"/>
      <c r="JIN76" s="68"/>
      <c r="JIO76" s="68"/>
      <c r="JIP76" s="69"/>
      <c r="JIR76" s="64"/>
      <c r="JIS76" s="67"/>
      <c r="JIT76" s="67"/>
      <c r="JIU76" s="68"/>
      <c r="JIV76" s="68"/>
      <c r="JIW76" s="68"/>
      <c r="JIX76" s="69"/>
      <c r="JIZ76" s="64"/>
      <c r="JJA76" s="67"/>
      <c r="JJB76" s="67"/>
      <c r="JJC76" s="68"/>
      <c r="JJD76" s="68"/>
      <c r="JJE76" s="68"/>
      <c r="JJF76" s="69"/>
      <c r="JJH76" s="64"/>
      <c r="JJI76" s="67"/>
      <c r="JJJ76" s="67"/>
      <c r="JJK76" s="68"/>
      <c r="JJL76" s="68"/>
      <c r="JJM76" s="68"/>
      <c r="JJN76" s="69"/>
      <c r="JJP76" s="64"/>
      <c r="JJQ76" s="67"/>
      <c r="JJR76" s="67"/>
      <c r="JJS76" s="68"/>
      <c r="JJT76" s="68"/>
      <c r="JJU76" s="68"/>
      <c r="JJV76" s="69"/>
      <c r="JJX76" s="64"/>
      <c r="JJY76" s="67"/>
      <c r="JJZ76" s="67"/>
      <c r="JKA76" s="68"/>
      <c r="JKB76" s="68"/>
      <c r="JKC76" s="68"/>
      <c r="JKD76" s="69"/>
      <c r="JKF76" s="64"/>
      <c r="JKG76" s="67"/>
      <c r="JKH76" s="67"/>
      <c r="JKI76" s="68"/>
      <c r="JKJ76" s="68"/>
      <c r="JKK76" s="68"/>
      <c r="JKL76" s="69"/>
      <c r="JKN76" s="64"/>
      <c r="JKO76" s="67"/>
      <c r="JKP76" s="67"/>
      <c r="JKQ76" s="68"/>
      <c r="JKR76" s="68"/>
      <c r="JKS76" s="68"/>
      <c r="JKT76" s="69"/>
      <c r="JKV76" s="64"/>
      <c r="JKW76" s="67"/>
      <c r="JKX76" s="67"/>
      <c r="JKY76" s="68"/>
      <c r="JKZ76" s="68"/>
      <c r="JLA76" s="68"/>
      <c r="JLB76" s="69"/>
      <c r="JLD76" s="64"/>
      <c r="JLE76" s="67"/>
      <c r="JLF76" s="67"/>
      <c r="JLG76" s="68"/>
      <c r="JLH76" s="68"/>
      <c r="JLI76" s="68"/>
      <c r="JLJ76" s="69"/>
      <c r="JLL76" s="64"/>
      <c r="JLM76" s="67"/>
      <c r="JLN76" s="67"/>
      <c r="JLO76" s="68"/>
      <c r="JLP76" s="68"/>
      <c r="JLQ76" s="68"/>
      <c r="JLR76" s="69"/>
      <c r="JLT76" s="64"/>
      <c r="JLU76" s="67"/>
      <c r="JLV76" s="67"/>
      <c r="JLW76" s="68"/>
      <c r="JLX76" s="68"/>
      <c r="JLY76" s="68"/>
      <c r="JLZ76" s="69"/>
      <c r="JMB76" s="64"/>
      <c r="JMC76" s="67"/>
      <c r="JMD76" s="67"/>
      <c r="JME76" s="68"/>
      <c r="JMF76" s="68"/>
      <c r="JMG76" s="68"/>
      <c r="JMH76" s="69"/>
      <c r="JMJ76" s="64"/>
      <c r="JMK76" s="67"/>
      <c r="JML76" s="67"/>
      <c r="JMM76" s="68"/>
      <c r="JMN76" s="68"/>
      <c r="JMO76" s="68"/>
      <c r="JMP76" s="69"/>
      <c r="JMR76" s="64"/>
      <c r="JMS76" s="67"/>
      <c r="JMT76" s="67"/>
      <c r="JMU76" s="68"/>
      <c r="JMV76" s="68"/>
      <c r="JMW76" s="68"/>
      <c r="JMX76" s="69"/>
      <c r="JMZ76" s="64"/>
      <c r="JNA76" s="67"/>
      <c r="JNB76" s="67"/>
      <c r="JNC76" s="68"/>
      <c r="JND76" s="68"/>
      <c r="JNE76" s="68"/>
      <c r="JNF76" s="69"/>
      <c r="JNH76" s="64"/>
      <c r="JNI76" s="67"/>
      <c r="JNJ76" s="67"/>
      <c r="JNK76" s="68"/>
      <c r="JNL76" s="68"/>
      <c r="JNM76" s="68"/>
      <c r="JNN76" s="69"/>
      <c r="JNP76" s="64"/>
      <c r="JNQ76" s="67"/>
      <c r="JNR76" s="67"/>
      <c r="JNS76" s="68"/>
      <c r="JNT76" s="68"/>
      <c r="JNU76" s="68"/>
      <c r="JNV76" s="69"/>
      <c r="JNX76" s="64"/>
      <c r="JNY76" s="67"/>
      <c r="JNZ76" s="67"/>
      <c r="JOA76" s="68"/>
      <c r="JOB76" s="68"/>
      <c r="JOC76" s="68"/>
      <c r="JOD76" s="69"/>
      <c r="JOF76" s="64"/>
      <c r="JOG76" s="67"/>
      <c r="JOH76" s="67"/>
      <c r="JOI76" s="68"/>
      <c r="JOJ76" s="68"/>
      <c r="JOK76" s="68"/>
      <c r="JOL76" s="69"/>
      <c r="JON76" s="64"/>
      <c r="JOO76" s="67"/>
      <c r="JOP76" s="67"/>
      <c r="JOQ76" s="68"/>
      <c r="JOR76" s="68"/>
      <c r="JOS76" s="68"/>
      <c r="JOT76" s="69"/>
      <c r="JOV76" s="64"/>
      <c r="JOW76" s="67"/>
      <c r="JOX76" s="67"/>
      <c r="JOY76" s="68"/>
      <c r="JOZ76" s="68"/>
      <c r="JPA76" s="68"/>
      <c r="JPB76" s="69"/>
      <c r="JPD76" s="64"/>
      <c r="JPE76" s="67"/>
      <c r="JPF76" s="67"/>
      <c r="JPG76" s="68"/>
      <c r="JPH76" s="68"/>
      <c r="JPI76" s="68"/>
      <c r="JPJ76" s="69"/>
      <c r="JPL76" s="64"/>
      <c r="JPM76" s="67"/>
      <c r="JPN76" s="67"/>
      <c r="JPO76" s="68"/>
      <c r="JPP76" s="68"/>
      <c r="JPQ76" s="68"/>
      <c r="JPR76" s="69"/>
      <c r="JPT76" s="64"/>
      <c r="JPU76" s="67"/>
      <c r="JPV76" s="67"/>
      <c r="JPW76" s="68"/>
      <c r="JPX76" s="68"/>
      <c r="JPY76" s="68"/>
      <c r="JPZ76" s="69"/>
      <c r="JQB76" s="64"/>
      <c r="JQC76" s="67"/>
      <c r="JQD76" s="67"/>
      <c r="JQE76" s="68"/>
      <c r="JQF76" s="68"/>
      <c r="JQG76" s="68"/>
      <c r="JQH76" s="69"/>
      <c r="JQJ76" s="64"/>
      <c r="JQK76" s="67"/>
      <c r="JQL76" s="67"/>
      <c r="JQM76" s="68"/>
      <c r="JQN76" s="68"/>
      <c r="JQO76" s="68"/>
      <c r="JQP76" s="69"/>
      <c r="JQR76" s="64"/>
      <c r="JQS76" s="67"/>
      <c r="JQT76" s="67"/>
      <c r="JQU76" s="68"/>
      <c r="JQV76" s="68"/>
      <c r="JQW76" s="68"/>
      <c r="JQX76" s="69"/>
      <c r="JQZ76" s="64"/>
      <c r="JRA76" s="67"/>
      <c r="JRB76" s="67"/>
      <c r="JRC76" s="68"/>
      <c r="JRD76" s="68"/>
      <c r="JRE76" s="68"/>
      <c r="JRF76" s="69"/>
      <c r="JRH76" s="64"/>
      <c r="JRI76" s="67"/>
      <c r="JRJ76" s="67"/>
      <c r="JRK76" s="68"/>
      <c r="JRL76" s="68"/>
      <c r="JRM76" s="68"/>
      <c r="JRN76" s="69"/>
      <c r="JRP76" s="64"/>
      <c r="JRQ76" s="67"/>
      <c r="JRR76" s="67"/>
      <c r="JRS76" s="68"/>
      <c r="JRT76" s="68"/>
      <c r="JRU76" s="68"/>
      <c r="JRV76" s="69"/>
      <c r="JRX76" s="64"/>
      <c r="JRY76" s="67"/>
      <c r="JRZ76" s="67"/>
      <c r="JSA76" s="68"/>
      <c r="JSB76" s="68"/>
      <c r="JSC76" s="68"/>
      <c r="JSD76" s="69"/>
      <c r="JSF76" s="64"/>
      <c r="JSG76" s="67"/>
      <c r="JSH76" s="67"/>
      <c r="JSI76" s="68"/>
      <c r="JSJ76" s="68"/>
      <c r="JSK76" s="68"/>
      <c r="JSL76" s="69"/>
      <c r="JSN76" s="64"/>
      <c r="JSO76" s="67"/>
      <c r="JSP76" s="67"/>
      <c r="JSQ76" s="68"/>
      <c r="JSR76" s="68"/>
      <c r="JSS76" s="68"/>
      <c r="JST76" s="69"/>
      <c r="JSV76" s="64"/>
      <c r="JSW76" s="67"/>
      <c r="JSX76" s="67"/>
      <c r="JSY76" s="68"/>
      <c r="JSZ76" s="68"/>
      <c r="JTA76" s="68"/>
      <c r="JTB76" s="69"/>
      <c r="JTD76" s="64"/>
      <c r="JTE76" s="67"/>
      <c r="JTF76" s="67"/>
      <c r="JTG76" s="68"/>
      <c r="JTH76" s="68"/>
      <c r="JTI76" s="68"/>
      <c r="JTJ76" s="69"/>
      <c r="JTL76" s="64"/>
      <c r="JTM76" s="67"/>
      <c r="JTN76" s="67"/>
      <c r="JTO76" s="68"/>
      <c r="JTP76" s="68"/>
      <c r="JTQ76" s="68"/>
      <c r="JTR76" s="69"/>
      <c r="JTT76" s="64"/>
      <c r="JTU76" s="67"/>
      <c r="JTV76" s="67"/>
      <c r="JTW76" s="68"/>
      <c r="JTX76" s="68"/>
      <c r="JTY76" s="68"/>
      <c r="JTZ76" s="69"/>
      <c r="JUB76" s="64"/>
      <c r="JUC76" s="67"/>
      <c r="JUD76" s="67"/>
      <c r="JUE76" s="68"/>
      <c r="JUF76" s="68"/>
      <c r="JUG76" s="68"/>
      <c r="JUH76" s="69"/>
      <c r="JUJ76" s="64"/>
      <c r="JUK76" s="67"/>
      <c r="JUL76" s="67"/>
      <c r="JUM76" s="68"/>
      <c r="JUN76" s="68"/>
      <c r="JUO76" s="68"/>
      <c r="JUP76" s="69"/>
      <c r="JUR76" s="64"/>
      <c r="JUS76" s="67"/>
      <c r="JUT76" s="67"/>
      <c r="JUU76" s="68"/>
      <c r="JUV76" s="68"/>
      <c r="JUW76" s="68"/>
      <c r="JUX76" s="69"/>
      <c r="JUZ76" s="64"/>
      <c r="JVA76" s="67"/>
      <c r="JVB76" s="67"/>
      <c r="JVC76" s="68"/>
      <c r="JVD76" s="68"/>
      <c r="JVE76" s="68"/>
      <c r="JVF76" s="69"/>
      <c r="JVH76" s="64"/>
      <c r="JVI76" s="67"/>
      <c r="JVJ76" s="67"/>
      <c r="JVK76" s="68"/>
      <c r="JVL76" s="68"/>
      <c r="JVM76" s="68"/>
      <c r="JVN76" s="69"/>
      <c r="JVP76" s="64"/>
      <c r="JVQ76" s="67"/>
      <c r="JVR76" s="67"/>
      <c r="JVS76" s="68"/>
      <c r="JVT76" s="68"/>
      <c r="JVU76" s="68"/>
      <c r="JVV76" s="69"/>
      <c r="JVX76" s="64"/>
      <c r="JVY76" s="67"/>
      <c r="JVZ76" s="67"/>
      <c r="JWA76" s="68"/>
      <c r="JWB76" s="68"/>
      <c r="JWC76" s="68"/>
      <c r="JWD76" s="69"/>
      <c r="JWF76" s="64"/>
      <c r="JWG76" s="67"/>
      <c r="JWH76" s="67"/>
      <c r="JWI76" s="68"/>
      <c r="JWJ76" s="68"/>
      <c r="JWK76" s="68"/>
      <c r="JWL76" s="69"/>
      <c r="JWN76" s="64"/>
      <c r="JWO76" s="67"/>
      <c r="JWP76" s="67"/>
      <c r="JWQ76" s="68"/>
      <c r="JWR76" s="68"/>
      <c r="JWS76" s="68"/>
      <c r="JWT76" s="69"/>
      <c r="JWV76" s="64"/>
      <c r="JWW76" s="67"/>
      <c r="JWX76" s="67"/>
      <c r="JWY76" s="68"/>
      <c r="JWZ76" s="68"/>
      <c r="JXA76" s="68"/>
      <c r="JXB76" s="69"/>
      <c r="JXD76" s="64"/>
      <c r="JXE76" s="67"/>
      <c r="JXF76" s="67"/>
      <c r="JXG76" s="68"/>
      <c r="JXH76" s="68"/>
      <c r="JXI76" s="68"/>
      <c r="JXJ76" s="69"/>
      <c r="JXL76" s="64"/>
      <c r="JXM76" s="67"/>
      <c r="JXN76" s="67"/>
      <c r="JXO76" s="68"/>
      <c r="JXP76" s="68"/>
      <c r="JXQ76" s="68"/>
      <c r="JXR76" s="69"/>
      <c r="JXT76" s="64"/>
      <c r="JXU76" s="67"/>
      <c r="JXV76" s="67"/>
      <c r="JXW76" s="68"/>
      <c r="JXX76" s="68"/>
      <c r="JXY76" s="68"/>
      <c r="JXZ76" s="69"/>
      <c r="JYB76" s="64"/>
      <c r="JYC76" s="67"/>
      <c r="JYD76" s="67"/>
      <c r="JYE76" s="68"/>
      <c r="JYF76" s="68"/>
      <c r="JYG76" s="68"/>
      <c r="JYH76" s="69"/>
      <c r="JYJ76" s="64"/>
      <c r="JYK76" s="67"/>
      <c r="JYL76" s="67"/>
      <c r="JYM76" s="68"/>
      <c r="JYN76" s="68"/>
      <c r="JYO76" s="68"/>
      <c r="JYP76" s="69"/>
      <c r="JYR76" s="64"/>
      <c r="JYS76" s="67"/>
      <c r="JYT76" s="67"/>
      <c r="JYU76" s="68"/>
      <c r="JYV76" s="68"/>
      <c r="JYW76" s="68"/>
      <c r="JYX76" s="69"/>
      <c r="JYZ76" s="64"/>
      <c r="JZA76" s="67"/>
      <c r="JZB76" s="67"/>
      <c r="JZC76" s="68"/>
      <c r="JZD76" s="68"/>
      <c r="JZE76" s="68"/>
      <c r="JZF76" s="69"/>
      <c r="JZH76" s="64"/>
      <c r="JZI76" s="67"/>
      <c r="JZJ76" s="67"/>
      <c r="JZK76" s="68"/>
      <c r="JZL76" s="68"/>
      <c r="JZM76" s="68"/>
      <c r="JZN76" s="69"/>
      <c r="JZP76" s="64"/>
      <c r="JZQ76" s="67"/>
      <c r="JZR76" s="67"/>
      <c r="JZS76" s="68"/>
      <c r="JZT76" s="68"/>
      <c r="JZU76" s="68"/>
      <c r="JZV76" s="69"/>
      <c r="JZX76" s="64"/>
      <c r="JZY76" s="67"/>
      <c r="JZZ76" s="67"/>
      <c r="KAA76" s="68"/>
      <c r="KAB76" s="68"/>
      <c r="KAC76" s="68"/>
      <c r="KAD76" s="69"/>
      <c r="KAF76" s="64"/>
      <c r="KAG76" s="67"/>
      <c r="KAH76" s="67"/>
      <c r="KAI76" s="68"/>
      <c r="KAJ76" s="68"/>
      <c r="KAK76" s="68"/>
      <c r="KAL76" s="69"/>
      <c r="KAN76" s="64"/>
      <c r="KAO76" s="67"/>
      <c r="KAP76" s="67"/>
      <c r="KAQ76" s="68"/>
      <c r="KAR76" s="68"/>
      <c r="KAS76" s="68"/>
      <c r="KAT76" s="69"/>
      <c r="KAV76" s="64"/>
      <c r="KAW76" s="67"/>
      <c r="KAX76" s="67"/>
      <c r="KAY76" s="68"/>
      <c r="KAZ76" s="68"/>
      <c r="KBA76" s="68"/>
      <c r="KBB76" s="69"/>
      <c r="KBD76" s="64"/>
      <c r="KBE76" s="67"/>
      <c r="KBF76" s="67"/>
      <c r="KBG76" s="68"/>
      <c r="KBH76" s="68"/>
      <c r="KBI76" s="68"/>
      <c r="KBJ76" s="69"/>
      <c r="KBL76" s="64"/>
      <c r="KBM76" s="67"/>
      <c r="KBN76" s="67"/>
      <c r="KBO76" s="68"/>
      <c r="KBP76" s="68"/>
      <c r="KBQ76" s="68"/>
      <c r="KBR76" s="69"/>
      <c r="KBT76" s="64"/>
      <c r="KBU76" s="67"/>
      <c r="KBV76" s="67"/>
      <c r="KBW76" s="68"/>
      <c r="KBX76" s="68"/>
      <c r="KBY76" s="68"/>
      <c r="KBZ76" s="69"/>
      <c r="KCB76" s="64"/>
      <c r="KCC76" s="67"/>
      <c r="KCD76" s="67"/>
      <c r="KCE76" s="68"/>
      <c r="KCF76" s="68"/>
      <c r="KCG76" s="68"/>
      <c r="KCH76" s="69"/>
      <c r="KCJ76" s="64"/>
      <c r="KCK76" s="67"/>
      <c r="KCL76" s="67"/>
      <c r="KCM76" s="68"/>
      <c r="KCN76" s="68"/>
      <c r="KCO76" s="68"/>
      <c r="KCP76" s="69"/>
      <c r="KCR76" s="64"/>
      <c r="KCS76" s="67"/>
      <c r="KCT76" s="67"/>
      <c r="KCU76" s="68"/>
      <c r="KCV76" s="68"/>
      <c r="KCW76" s="68"/>
      <c r="KCX76" s="69"/>
      <c r="KCZ76" s="64"/>
      <c r="KDA76" s="67"/>
      <c r="KDB76" s="67"/>
      <c r="KDC76" s="68"/>
      <c r="KDD76" s="68"/>
      <c r="KDE76" s="68"/>
      <c r="KDF76" s="69"/>
      <c r="KDH76" s="64"/>
      <c r="KDI76" s="67"/>
      <c r="KDJ76" s="67"/>
      <c r="KDK76" s="68"/>
      <c r="KDL76" s="68"/>
      <c r="KDM76" s="68"/>
      <c r="KDN76" s="69"/>
      <c r="KDP76" s="64"/>
      <c r="KDQ76" s="67"/>
      <c r="KDR76" s="67"/>
      <c r="KDS76" s="68"/>
      <c r="KDT76" s="68"/>
      <c r="KDU76" s="68"/>
      <c r="KDV76" s="69"/>
      <c r="KDX76" s="64"/>
      <c r="KDY76" s="67"/>
      <c r="KDZ76" s="67"/>
      <c r="KEA76" s="68"/>
      <c r="KEB76" s="68"/>
      <c r="KEC76" s="68"/>
      <c r="KED76" s="69"/>
      <c r="KEF76" s="64"/>
      <c r="KEG76" s="67"/>
      <c r="KEH76" s="67"/>
      <c r="KEI76" s="68"/>
      <c r="KEJ76" s="68"/>
      <c r="KEK76" s="68"/>
      <c r="KEL76" s="69"/>
      <c r="KEN76" s="64"/>
      <c r="KEO76" s="67"/>
      <c r="KEP76" s="67"/>
      <c r="KEQ76" s="68"/>
      <c r="KER76" s="68"/>
      <c r="KES76" s="68"/>
      <c r="KET76" s="69"/>
      <c r="KEV76" s="64"/>
      <c r="KEW76" s="67"/>
      <c r="KEX76" s="67"/>
      <c r="KEY76" s="68"/>
      <c r="KEZ76" s="68"/>
      <c r="KFA76" s="68"/>
      <c r="KFB76" s="69"/>
      <c r="KFD76" s="64"/>
      <c r="KFE76" s="67"/>
      <c r="KFF76" s="67"/>
      <c r="KFG76" s="68"/>
      <c r="KFH76" s="68"/>
      <c r="KFI76" s="68"/>
      <c r="KFJ76" s="69"/>
      <c r="KFL76" s="64"/>
      <c r="KFM76" s="67"/>
      <c r="KFN76" s="67"/>
      <c r="KFO76" s="68"/>
      <c r="KFP76" s="68"/>
      <c r="KFQ76" s="68"/>
      <c r="KFR76" s="69"/>
      <c r="KFT76" s="64"/>
      <c r="KFU76" s="67"/>
      <c r="KFV76" s="67"/>
      <c r="KFW76" s="68"/>
      <c r="KFX76" s="68"/>
      <c r="KFY76" s="68"/>
      <c r="KFZ76" s="69"/>
      <c r="KGB76" s="64"/>
      <c r="KGC76" s="67"/>
      <c r="KGD76" s="67"/>
      <c r="KGE76" s="68"/>
      <c r="KGF76" s="68"/>
      <c r="KGG76" s="68"/>
      <c r="KGH76" s="69"/>
      <c r="KGJ76" s="64"/>
      <c r="KGK76" s="67"/>
      <c r="KGL76" s="67"/>
      <c r="KGM76" s="68"/>
      <c r="KGN76" s="68"/>
      <c r="KGO76" s="68"/>
      <c r="KGP76" s="69"/>
      <c r="KGR76" s="64"/>
      <c r="KGS76" s="67"/>
      <c r="KGT76" s="67"/>
      <c r="KGU76" s="68"/>
      <c r="KGV76" s="68"/>
      <c r="KGW76" s="68"/>
      <c r="KGX76" s="69"/>
      <c r="KGZ76" s="64"/>
      <c r="KHA76" s="67"/>
      <c r="KHB76" s="67"/>
      <c r="KHC76" s="68"/>
      <c r="KHD76" s="68"/>
      <c r="KHE76" s="68"/>
      <c r="KHF76" s="69"/>
      <c r="KHH76" s="64"/>
      <c r="KHI76" s="67"/>
      <c r="KHJ76" s="67"/>
      <c r="KHK76" s="68"/>
      <c r="KHL76" s="68"/>
      <c r="KHM76" s="68"/>
      <c r="KHN76" s="69"/>
      <c r="KHP76" s="64"/>
      <c r="KHQ76" s="67"/>
      <c r="KHR76" s="67"/>
      <c r="KHS76" s="68"/>
      <c r="KHT76" s="68"/>
      <c r="KHU76" s="68"/>
      <c r="KHV76" s="69"/>
      <c r="KHX76" s="64"/>
      <c r="KHY76" s="67"/>
      <c r="KHZ76" s="67"/>
      <c r="KIA76" s="68"/>
      <c r="KIB76" s="68"/>
      <c r="KIC76" s="68"/>
      <c r="KID76" s="69"/>
      <c r="KIF76" s="64"/>
      <c r="KIG76" s="67"/>
      <c r="KIH76" s="67"/>
      <c r="KII76" s="68"/>
      <c r="KIJ76" s="68"/>
      <c r="KIK76" s="68"/>
      <c r="KIL76" s="69"/>
      <c r="KIN76" s="64"/>
      <c r="KIO76" s="67"/>
      <c r="KIP76" s="67"/>
      <c r="KIQ76" s="68"/>
      <c r="KIR76" s="68"/>
      <c r="KIS76" s="68"/>
      <c r="KIT76" s="69"/>
      <c r="KIV76" s="64"/>
      <c r="KIW76" s="67"/>
      <c r="KIX76" s="67"/>
      <c r="KIY76" s="68"/>
      <c r="KIZ76" s="68"/>
      <c r="KJA76" s="68"/>
      <c r="KJB76" s="69"/>
      <c r="KJD76" s="64"/>
      <c r="KJE76" s="67"/>
      <c r="KJF76" s="67"/>
      <c r="KJG76" s="68"/>
      <c r="KJH76" s="68"/>
      <c r="KJI76" s="68"/>
      <c r="KJJ76" s="69"/>
      <c r="KJL76" s="64"/>
      <c r="KJM76" s="67"/>
      <c r="KJN76" s="67"/>
      <c r="KJO76" s="68"/>
      <c r="KJP76" s="68"/>
      <c r="KJQ76" s="68"/>
      <c r="KJR76" s="69"/>
      <c r="KJT76" s="64"/>
      <c r="KJU76" s="67"/>
      <c r="KJV76" s="67"/>
      <c r="KJW76" s="68"/>
      <c r="KJX76" s="68"/>
      <c r="KJY76" s="68"/>
      <c r="KJZ76" s="69"/>
      <c r="KKB76" s="64"/>
      <c r="KKC76" s="67"/>
      <c r="KKD76" s="67"/>
      <c r="KKE76" s="68"/>
      <c r="KKF76" s="68"/>
      <c r="KKG76" s="68"/>
      <c r="KKH76" s="69"/>
      <c r="KKJ76" s="64"/>
      <c r="KKK76" s="67"/>
      <c r="KKL76" s="67"/>
      <c r="KKM76" s="68"/>
      <c r="KKN76" s="68"/>
      <c r="KKO76" s="68"/>
      <c r="KKP76" s="69"/>
      <c r="KKR76" s="64"/>
      <c r="KKS76" s="67"/>
      <c r="KKT76" s="67"/>
      <c r="KKU76" s="68"/>
      <c r="KKV76" s="68"/>
      <c r="KKW76" s="68"/>
      <c r="KKX76" s="69"/>
      <c r="KKZ76" s="64"/>
      <c r="KLA76" s="67"/>
      <c r="KLB76" s="67"/>
      <c r="KLC76" s="68"/>
      <c r="KLD76" s="68"/>
      <c r="KLE76" s="68"/>
      <c r="KLF76" s="69"/>
      <c r="KLH76" s="64"/>
      <c r="KLI76" s="67"/>
      <c r="KLJ76" s="67"/>
      <c r="KLK76" s="68"/>
      <c r="KLL76" s="68"/>
      <c r="KLM76" s="68"/>
      <c r="KLN76" s="69"/>
      <c r="KLP76" s="64"/>
      <c r="KLQ76" s="67"/>
      <c r="KLR76" s="67"/>
      <c r="KLS76" s="68"/>
      <c r="KLT76" s="68"/>
      <c r="KLU76" s="68"/>
      <c r="KLV76" s="69"/>
      <c r="KLX76" s="64"/>
      <c r="KLY76" s="67"/>
      <c r="KLZ76" s="67"/>
      <c r="KMA76" s="68"/>
      <c r="KMB76" s="68"/>
      <c r="KMC76" s="68"/>
      <c r="KMD76" s="69"/>
      <c r="KMF76" s="64"/>
      <c r="KMG76" s="67"/>
      <c r="KMH76" s="67"/>
      <c r="KMI76" s="68"/>
      <c r="KMJ76" s="68"/>
      <c r="KMK76" s="68"/>
      <c r="KML76" s="69"/>
      <c r="KMN76" s="64"/>
      <c r="KMO76" s="67"/>
      <c r="KMP76" s="67"/>
      <c r="KMQ76" s="68"/>
      <c r="KMR76" s="68"/>
      <c r="KMS76" s="68"/>
      <c r="KMT76" s="69"/>
      <c r="KMV76" s="64"/>
      <c r="KMW76" s="67"/>
      <c r="KMX76" s="67"/>
      <c r="KMY76" s="68"/>
      <c r="KMZ76" s="68"/>
      <c r="KNA76" s="68"/>
      <c r="KNB76" s="69"/>
      <c r="KND76" s="64"/>
      <c r="KNE76" s="67"/>
      <c r="KNF76" s="67"/>
      <c r="KNG76" s="68"/>
      <c r="KNH76" s="68"/>
      <c r="KNI76" s="68"/>
      <c r="KNJ76" s="69"/>
      <c r="KNL76" s="64"/>
      <c r="KNM76" s="67"/>
      <c r="KNN76" s="67"/>
      <c r="KNO76" s="68"/>
      <c r="KNP76" s="68"/>
      <c r="KNQ76" s="68"/>
      <c r="KNR76" s="69"/>
      <c r="KNT76" s="64"/>
      <c r="KNU76" s="67"/>
      <c r="KNV76" s="67"/>
      <c r="KNW76" s="68"/>
      <c r="KNX76" s="68"/>
      <c r="KNY76" s="68"/>
      <c r="KNZ76" s="69"/>
      <c r="KOB76" s="64"/>
      <c r="KOC76" s="67"/>
      <c r="KOD76" s="67"/>
      <c r="KOE76" s="68"/>
      <c r="KOF76" s="68"/>
      <c r="KOG76" s="68"/>
      <c r="KOH76" s="69"/>
      <c r="KOJ76" s="64"/>
      <c r="KOK76" s="67"/>
      <c r="KOL76" s="67"/>
      <c r="KOM76" s="68"/>
      <c r="KON76" s="68"/>
      <c r="KOO76" s="68"/>
      <c r="KOP76" s="69"/>
      <c r="KOR76" s="64"/>
      <c r="KOS76" s="67"/>
      <c r="KOT76" s="67"/>
      <c r="KOU76" s="68"/>
      <c r="KOV76" s="68"/>
      <c r="KOW76" s="68"/>
      <c r="KOX76" s="69"/>
      <c r="KOZ76" s="64"/>
      <c r="KPA76" s="67"/>
      <c r="KPB76" s="67"/>
      <c r="KPC76" s="68"/>
      <c r="KPD76" s="68"/>
      <c r="KPE76" s="68"/>
      <c r="KPF76" s="69"/>
      <c r="KPH76" s="64"/>
      <c r="KPI76" s="67"/>
      <c r="KPJ76" s="67"/>
      <c r="KPK76" s="68"/>
      <c r="KPL76" s="68"/>
      <c r="KPM76" s="68"/>
      <c r="KPN76" s="69"/>
      <c r="KPP76" s="64"/>
      <c r="KPQ76" s="67"/>
      <c r="KPR76" s="67"/>
      <c r="KPS76" s="68"/>
      <c r="KPT76" s="68"/>
      <c r="KPU76" s="68"/>
      <c r="KPV76" s="69"/>
      <c r="KPX76" s="64"/>
      <c r="KPY76" s="67"/>
      <c r="KPZ76" s="67"/>
      <c r="KQA76" s="68"/>
      <c r="KQB76" s="68"/>
      <c r="KQC76" s="68"/>
      <c r="KQD76" s="69"/>
      <c r="KQF76" s="64"/>
      <c r="KQG76" s="67"/>
      <c r="KQH76" s="67"/>
      <c r="KQI76" s="68"/>
      <c r="KQJ76" s="68"/>
      <c r="KQK76" s="68"/>
      <c r="KQL76" s="69"/>
      <c r="KQN76" s="64"/>
      <c r="KQO76" s="67"/>
      <c r="KQP76" s="67"/>
      <c r="KQQ76" s="68"/>
      <c r="KQR76" s="68"/>
      <c r="KQS76" s="68"/>
      <c r="KQT76" s="69"/>
      <c r="KQV76" s="64"/>
      <c r="KQW76" s="67"/>
      <c r="KQX76" s="67"/>
      <c r="KQY76" s="68"/>
      <c r="KQZ76" s="68"/>
      <c r="KRA76" s="68"/>
      <c r="KRB76" s="69"/>
      <c r="KRD76" s="64"/>
      <c r="KRE76" s="67"/>
      <c r="KRF76" s="67"/>
      <c r="KRG76" s="68"/>
      <c r="KRH76" s="68"/>
      <c r="KRI76" s="68"/>
      <c r="KRJ76" s="69"/>
      <c r="KRL76" s="64"/>
      <c r="KRM76" s="67"/>
      <c r="KRN76" s="67"/>
      <c r="KRO76" s="68"/>
      <c r="KRP76" s="68"/>
      <c r="KRQ76" s="68"/>
      <c r="KRR76" s="69"/>
      <c r="KRT76" s="64"/>
      <c r="KRU76" s="67"/>
      <c r="KRV76" s="67"/>
      <c r="KRW76" s="68"/>
      <c r="KRX76" s="68"/>
      <c r="KRY76" s="68"/>
      <c r="KRZ76" s="69"/>
      <c r="KSB76" s="64"/>
      <c r="KSC76" s="67"/>
      <c r="KSD76" s="67"/>
      <c r="KSE76" s="68"/>
      <c r="KSF76" s="68"/>
      <c r="KSG76" s="68"/>
      <c r="KSH76" s="69"/>
      <c r="KSJ76" s="64"/>
      <c r="KSK76" s="67"/>
      <c r="KSL76" s="67"/>
      <c r="KSM76" s="68"/>
      <c r="KSN76" s="68"/>
      <c r="KSO76" s="68"/>
      <c r="KSP76" s="69"/>
      <c r="KSR76" s="64"/>
      <c r="KSS76" s="67"/>
      <c r="KST76" s="67"/>
      <c r="KSU76" s="68"/>
      <c r="KSV76" s="68"/>
      <c r="KSW76" s="68"/>
      <c r="KSX76" s="69"/>
      <c r="KSZ76" s="64"/>
      <c r="KTA76" s="67"/>
      <c r="KTB76" s="67"/>
      <c r="KTC76" s="68"/>
      <c r="KTD76" s="68"/>
      <c r="KTE76" s="68"/>
      <c r="KTF76" s="69"/>
      <c r="KTH76" s="64"/>
      <c r="KTI76" s="67"/>
      <c r="KTJ76" s="67"/>
      <c r="KTK76" s="68"/>
      <c r="KTL76" s="68"/>
      <c r="KTM76" s="68"/>
      <c r="KTN76" s="69"/>
      <c r="KTP76" s="64"/>
      <c r="KTQ76" s="67"/>
      <c r="KTR76" s="67"/>
      <c r="KTS76" s="68"/>
      <c r="KTT76" s="68"/>
      <c r="KTU76" s="68"/>
      <c r="KTV76" s="69"/>
      <c r="KTX76" s="64"/>
      <c r="KTY76" s="67"/>
      <c r="KTZ76" s="67"/>
      <c r="KUA76" s="68"/>
      <c r="KUB76" s="68"/>
      <c r="KUC76" s="68"/>
      <c r="KUD76" s="69"/>
      <c r="KUF76" s="64"/>
      <c r="KUG76" s="67"/>
      <c r="KUH76" s="67"/>
      <c r="KUI76" s="68"/>
      <c r="KUJ76" s="68"/>
      <c r="KUK76" s="68"/>
      <c r="KUL76" s="69"/>
      <c r="KUN76" s="64"/>
      <c r="KUO76" s="67"/>
      <c r="KUP76" s="67"/>
      <c r="KUQ76" s="68"/>
      <c r="KUR76" s="68"/>
      <c r="KUS76" s="68"/>
      <c r="KUT76" s="69"/>
      <c r="KUV76" s="64"/>
      <c r="KUW76" s="67"/>
      <c r="KUX76" s="67"/>
      <c r="KUY76" s="68"/>
      <c r="KUZ76" s="68"/>
      <c r="KVA76" s="68"/>
      <c r="KVB76" s="69"/>
      <c r="KVD76" s="64"/>
      <c r="KVE76" s="67"/>
      <c r="KVF76" s="67"/>
      <c r="KVG76" s="68"/>
      <c r="KVH76" s="68"/>
      <c r="KVI76" s="68"/>
      <c r="KVJ76" s="69"/>
      <c r="KVL76" s="64"/>
      <c r="KVM76" s="67"/>
      <c r="KVN76" s="67"/>
      <c r="KVO76" s="68"/>
      <c r="KVP76" s="68"/>
      <c r="KVQ76" s="68"/>
      <c r="KVR76" s="69"/>
      <c r="KVT76" s="64"/>
      <c r="KVU76" s="67"/>
      <c r="KVV76" s="67"/>
      <c r="KVW76" s="68"/>
      <c r="KVX76" s="68"/>
      <c r="KVY76" s="68"/>
      <c r="KVZ76" s="69"/>
      <c r="KWB76" s="64"/>
      <c r="KWC76" s="67"/>
      <c r="KWD76" s="67"/>
      <c r="KWE76" s="68"/>
      <c r="KWF76" s="68"/>
      <c r="KWG76" s="68"/>
      <c r="KWH76" s="69"/>
      <c r="KWJ76" s="64"/>
      <c r="KWK76" s="67"/>
      <c r="KWL76" s="67"/>
      <c r="KWM76" s="68"/>
      <c r="KWN76" s="68"/>
      <c r="KWO76" s="68"/>
      <c r="KWP76" s="69"/>
      <c r="KWR76" s="64"/>
      <c r="KWS76" s="67"/>
      <c r="KWT76" s="67"/>
      <c r="KWU76" s="68"/>
      <c r="KWV76" s="68"/>
      <c r="KWW76" s="68"/>
      <c r="KWX76" s="69"/>
      <c r="KWZ76" s="64"/>
      <c r="KXA76" s="67"/>
      <c r="KXB76" s="67"/>
      <c r="KXC76" s="68"/>
      <c r="KXD76" s="68"/>
      <c r="KXE76" s="68"/>
      <c r="KXF76" s="69"/>
      <c r="KXH76" s="64"/>
      <c r="KXI76" s="67"/>
      <c r="KXJ76" s="67"/>
      <c r="KXK76" s="68"/>
      <c r="KXL76" s="68"/>
      <c r="KXM76" s="68"/>
      <c r="KXN76" s="69"/>
      <c r="KXP76" s="64"/>
      <c r="KXQ76" s="67"/>
      <c r="KXR76" s="67"/>
      <c r="KXS76" s="68"/>
      <c r="KXT76" s="68"/>
      <c r="KXU76" s="68"/>
      <c r="KXV76" s="69"/>
      <c r="KXX76" s="64"/>
      <c r="KXY76" s="67"/>
      <c r="KXZ76" s="67"/>
      <c r="KYA76" s="68"/>
      <c r="KYB76" s="68"/>
      <c r="KYC76" s="68"/>
      <c r="KYD76" s="69"/>
      <c r="KYF76" s="64"/>
      <c r="KYG76" s="67"/>
      <c r="KYH76" s="67"/>
      <c r="KYI76" s="68"/>
      <c r="KYJ76" s="68"/>
      <c r="KYK76" s="68"/>
      <c r="KYL76" s="69"/>
      <c r="KYN76" s="64"/>
      <c r="KYO76" s="67"/>
      <c r="KYP76" s="67"/>
      <c r="KYQ76" s="68"/>
      <c r="KYR76" s="68"/>
      <c r="KYS76" s="68"/>
      <c r="KYT76" s="69"/>
      <c r="KYV76" s="64"/>
      <c r="KYW76" s="67"/>
      <c r="KYX76" s="67"/>
      <c r="KYY76" s="68"/>
      <c r="KYZ76" s="68"/>
      <c r="KZA76" s="68"/>
      <c r="KZB76" s="69"/>
      <c r="KZD76" s="64"/>
      <c r="KZE76" s="67"/>
      <c r="KZF76" s="67"/>
      <c r="KZG76" s="68"/>
      <c r="KZH76" s="68"/>
      <c r="KZI76" s="68"/>
      <c r="KZJ76" s="69"/>
      <c r="KZL76" s="64"/>
      <c r="KZM76" s="67"/>
      <c r="KZN76" s="67"/>
      <c r="KZO76" s="68"/>
      <c r="KZP76" s="68"/>
      <c r="KZQ76" s="68"/>
      <c r="KZR76" s="69"/>
      <c r="KZT76" s="64"/>
      <c r="KZU76" s="67"/>
      <c r="KZV76" s="67"/>
      <c r="KZW76" s="68"/>
      <c r="KZX76" s="68"/>
      <c r="KZY76" s="68"/>
      <c r="KZZ76" s="69"/>
      <c r="LAB76" s="64"/>
      <c r="LAC76" s="67"/>
      <c r="LAD76" s="67"/>
      <c r="LAE76" s="68"/>
      <c r="LAF76" s="68"/>
      <c r="LAG76" s="68"/>
      <c r="LAH76" s="69"/>
      <c r="LAJ76" s="64"/>
      <c r="LAK76" s="67"/>
      <c r="LAL76" s="67"/>
      <c r="LAM76" s="68"/>
      <c r="LAN76" s="68"/>
      <c r="LAO76" s="68"/>
      <c r="LAP76" s="69"/>
      <c r="LAR76" s="64"/>
      <c r="LAS76" s="67"/>
      <c r="LAT76" s="67"/>
      <c r="LAU76" s="68"/>
      <c r="LAV76" s="68"/>
      <c r="LAW76" s="68"/>
      <c r="LAX76" s="69"/>
      <c r="LAZ76" s="64"/>
      <c r="LBA76" s="67"/>
      <c r="LBB76" s="67"/>
      <c r="LBC76" s="68"/>
      <c r="LBD76" s="68"/>
      <c r="LBE76" s="68"/>
      <c r="LBF76" s="69"/>
      <c r="LBH76" s="64"/>
      <c r="LBI76" s="67"/>
      <c r="LBJ76" s="67"/>
      <c r="LBK76" s="68"/>
      <c r="LBL76" s="68"/>
      <c r="LBM76" s="68"/>
      <c r="LBN76" s="69"/>
      <c r="LBP76" s="64"/>
      <c r="LBQ76" s="67"/>
      <c r="LBR76" s="67"/>
      <c r="LBS76" s="68"/>
      <c r="LBT76" s="68"/>
      <c r="LBU76" s="68"/>
      <c r="LBV76" s="69"/>
      <c r="LBX76" s="64"/>
      <c r="LBY76" s="67"/>
      <c r="LBZ76" s="67"/>
      <c r="LCA76" s="68"/>
      <c r="LCB76" s="68"/>
      <c r="LCC76" s="68"/>
      <c r="LCD76" s="69"/>
      <c r="LCF76" s="64"/>
      <c r="LCG76" s="67"/>
      <c r="LCH76" s="67"/>
      <c r="LCI76" s="68"/>
      <c r="LCJ76" s="68"/>
      <c r="LCK76" s="68"/>
      <c r="LCL76" s="69"/>
      <c r="LCN76" s="64"/>
      <c r="LCO76" s="67"/>
      <c r="LCP76" s="67"/>
      <c r="LCQ76" s="68"/>
      <c r="LCR76" s="68"/>
      <c r="LCS76" s="68"/>
      <c r="LCT76" s="69"/>
      <c r="LCV76" s="64"/>
      <c r="LCW76" s="67"/>
      <c r="LCX76" s="67"/>
      <c r="LCY76" s="68"/>
      <c r="LCZ76" s="68"/>
      <c r="LDA76" s="68"/>
      <c r="LDB76" s="69"/>
      <c r="LDD76" s="64"/>
      <c r="LDE76" s="67"/>
      <c r="LDF76" s="67"/>
      <c r="LDG76" s="68"/>
      <c r="LDH76" s="68"/>
      <c r="LDI76" s="68"/>
      <c r="LDJ76" s="69"/>
      <c r="LDL76" s="64"/>
      <c r="LDM76" s="67"/>
      <c r="LDN76" s="67"/>
      <c r="LDO76" s="68"/>
      <c r="LDP76" s="68"/>
      <c r="LDQ76" s="68"/>
      <c r="LDR76" s="69"/>
      <c r="LDT76" s="64"/>
      <c r="LDU76" s="67"/>
      <c r="LDV76" s="67"/>
      <c r="LDW76" s="68"/>
      <c r="LDX76" s="68"/>
      <c r="LDY76" s="68"/>
      <c r="LDZ76" s="69"/>
      <c r="LEB76" s="64"/>
      <c r="LEC76" s="67"/>
      <c r="LED76" s="67"/>
      <c r="LEE76" s="68"/>
      <c r="LEF76" s="68"/>
      <c r="LEG76" s="68"/>
      <c r="LEH76" s="69"/>
      <c r="LEJ76" s="64"/>
      <c r="LEK76" s="67"/>
      <c r="LEL76" s="67"/>
      <c r="LEM76" s="68"/>
      <c r="LEN76" s="68"/>
      <c r="LEO76" s="68"/>
      <c r="LEP76" s="69"/>
      <c r="LER76" s="64"/>
      <c r="LES76" s="67"/>
      <c r="LET76" s="67"/>
      <c r="LEU76" s="68"/>
      <c r="LEV76" s="68"/>
      <c r="LEW76" s="68"/>
      <c r="LEX76" s="69"/>
      <c r="LEZ76" s="64"/>
      <c r="LFA76" s="67"/>
      <c r="LFB76" s="67"/>
      <c r="LFC76" s="68"/>
      <c r="LFD76" s="68"/>
      <c r="LFE76" s="68"/>
      <c r="LFF76" s="69"/>
      <c r="LFH76" s="64"/>
      <c r="LFI76" s="67"/>
      <c r="LFJ76" s="67"/>
      <c r="LFK76" s="68"/>
      <c r="LFL76" s="68"/>
      <c r="LFM76" s="68"/>
      <c r="LFN76" s="69"/>
      <c r="LFP76" s="64"/>
      <c r="LFQ76" s="67"/>
      <c r="LFR76" s="67"/>
      <c r="LFS76" s="68"/>
      <c r="LFT76" s="68"/>
      <c r="LFU76" s="68"/>
      <c r="LFV76" s="69"/>
      <c r="LFX76" s="64"/>
      <c r="LFY76" s="67"/>
      <c r="LFZ76" s="67"/>
      <c r="LGA76" s="68"/>
      <c r="LGB76" s="68"/>
      <c r="LGC76" s="68"/>
      <c r="LGD76" s="69"/>
      <c r="LGF76" s="64"/>
      <c r="LGG76" s="67"/>
      <c r="LGH76" s="67"/>
      <c r="LGI76" s="68"/>
      <c r="LGJ76" s="68"/>
      <c r="LGK76" s="68"/>
      <c r="LGL76" s="69"/>
      <c r="LGN76" s="64"/>
      <c r="LGO76" s="67"/>
      <c r="LGP76" s="67"/>
      <c r="LGQ76" s="68"/>
      <c r="LGR76" s="68"/>
      <c r="LGS76" s="68"/>
      <c r="LGT76" s="69"/>
      <c r="LGV76" s="64"/>
      <c r="LGW76" s="67"/>
      <c r="LGX76" s="67"/>
      <c r="LGY76" s="68"/>
      <c r="LGZ76" s="68"/>
      <c r="LHA76" s="68"/>
      <c r="LHB76" s="69"/>
      <c r="LHD76" s="64"/>
      <c r="LHE76" s="67"/>
      <c r="LHF76" s="67"/>
      <c r="LHG76" s="68"/>
      <c r="LHH76" s="68"/>
      <c r="LHI76" s="68"/>
      <c r="LHJ76" s="69"/>
      <c r="LHL76" s="64"/>
      <c r="LHM76" s="67"/>
      <c r="LHN76" s="67"/>
      <c r="LHO76" s="68"/>
      <c r="LHP76" s="68"/>
      <c r="LHQ76" s="68"/>
      <c r="LHR76" s="69"/>
      <c r="LHT76" s="64"/>
      <c r="LHU76" s="67"/>
      <c r="LHV76" s="67"/>
      <c r="LHW76" s="68"/>
      <c r="LHX76" s="68"/>
      <c r="LHY76" s="68"/>
      <c r="LHZ76" s="69"/>
      <c r="LIB76" s="64"/>
      <c r="LIC76" s="67"/>
      <c r="LID76" s="67"/>
      <c r="LIE76" s="68"/>
      <c r="LIF76" s="68"/>
      <c r="LIG76" s="68"/>
      <c r="LIH76" s="69"/>
      <c r="LIJ76" s="64"/>
      <c r="LIK76" s="67"/>
      <c r="LIL76" s="67"/>
      <c r="LIM76" s="68"/>
      <c r="LIN76" s="68"/>
      <c r="LIO76" s="68"/>
      <c r="LIP76" s="69"/>
      <c r="LIR76" s="64"/>
      <c r="LIS76" s="67"/>
      <c r="LIT76" s="67"/>
      <c r="LIU76" s="68"/>
      <c r="LIV76" s="68"/>
      <c r="LIW76" s="68"/>
      <c r="LIX76" s="69"/>
      <c r="LIZ76" s="64"/>
      <c r="LJA76" s="67"/>
      <c r="LJB76" s="67"/>
      <c r="LJC76" s="68"/>
      <c r="LJD76" s="68"/>
      <c r="LJE76" s="68"/>
      <c r="LJF76" s="69"/>
      <c r="LJH76" s="64"/>
      <c r="LJI76" s="67"/>
      <c r="LJJ76" s="67"/>
      <c r="LJK76" s="68"/>
      <c r="LJL76" s="68"/>
      <c r="LJM76" s="68"/>
      <c r="LJN76" s="69"/>
      <c r="LJP76" s="64"/>
      <c r="LJQ76" s="67"/>
      <c r="LJR76" s="67"/>
      <c r="LJS76" s="68"/>
      <c r="LJT76" s="68"/>
      <c r="LJU76" s="68"/>
      <c r="LJV76" s="69"/>
      <c r="LJX76" s="64"/>
      <c r="LJY76" s="67"/>
      <c r="LJZ76" s="67"/>
      <c r="LKA76" s="68"/>
      <c r="LKB76" s="68"/>
      <c r="LKC76" s="68"/>
      <c r="LKD76" s="69"/>
      <c r="LKF76" s="64"/>
      <c r="LKG76" s="67"/>
      <c r="LKH76" s="67"/>
      <c r="LKI76" s="68"/>
      <c r="LKJ76" s="68"/>
      <c r="LKK76" s="68"/>
      <c r="LKL76" s="69"/>
      <c r="LKN76" s="64"/>
      <c r="LKO76" s="67"/>
      <c r="LKP76" s="67"/>
      <c r="LKQ76" s="68"/>
      <c r="LKR76" s="68"/>
      <c r="LKS76" s="68"/>
      <c r="LKT76" s="69"/>
      <c r="LKV76" s="64"/>
      <c r="LKW76" s="67"/>
      <c r="LKX76" s="67"/>
      <c r="LKY76" s="68"/>
      <c r="LKZ76" s="68"/>
      <c r="LLA76" s="68"/>
      <c r="LLB76" s="69"/>
      <c r="LLD76" s="64"/>
      <c r="LLE76" s="67"/>
      <c r="LLF76" s="67"/>
      <c r="LLG76" s="68"/>
      <c r="LLH76" s="68"/>
      <c r="LLI76" s="68"/>
      <c r="LLJ76" s="69"/>
      <c r="LLL76" s="64"/>
      <c r="LLM76" s="67"/>
      <c r="LLN76" s="67"/>
      <c r="LLO76" s="68"/>
      <c r="LLP76" s="68"/>
      <c r="LLQ76" s="68"/>
      <c r="LLR76" s="69"/>
      <c r="LLT76" s="64"/>
      <c r="LLU76" s="67"/>
      <c r="LLV76" s="67"/>
      <c r="LLW76" s="68"/>
      <c r="LLX76" s="68"/>
      <c r="LLY76" s="68"/>
      <c r="LLZ76" s="69"/>
      <c r="LMB76" s="64"/>
      <c r="LMC76" s="67"/>
      <c r="LMD76" s="67"/>
      <c r="LME76" s="68"/>
      <c r="LMF76" s="68"/>
      <c r="LMG76" s="68"/>
      <c r="LMH76" s="69"/>
      <c r="LMJ76" s="64"/>
      <c r="LMK76" s="67"/>
      <c r="LML76" s="67"/>
      <c r="LMM76" s="68"/>
      <c r="LMN76" s="68"/>
      <c r="LMO76" s="68"/>
      <c r="LMP76" s="69"/>
      <c r="LMR76" s="64"/>
      <c r="LMS76" s="67"/>
      <c r="LMT76" s="67"/>
      <c r="LMU76" s="68"/>
      <c r="LMV76" s="68"/>
      <c r="LMW76" s="68"/>
      <c r="LMX76" s="69"/>
      <c r="LMZ76" s="64"/>
      <c r="LNA76" s="67"/>
      <c r="LNB76" s="67"/>
      <c r="LNC76" s="68"/>
      <c r="LND76" s="68"/>
      <c r="LNE76" s="68"/>
      <c r="LNF76" s="69"/>
      <c r="LNH76" s="64"/>
      <c r="LNI76" s="67"/>
      <c r="LNJ76" s="67"/>
      <c r="LNK76" s="68"/>
      <c r="LNL76" s="68"/>
      <c r="LNM76" s="68"/>
      <c r="LNN76" s="69"/>
      <c r="LNP76" s="64"/>
      <c r="LNQ76" s="67"/>
      <c r="LNR76" s="67"/>
      <c r="LNS76" s="68"/>
      <c r="LNT76" s="68"/>
      <c r="LNU76" s="68"/>
      <c r="LNV76" s="69"/>
      <c r="LNX76" s="64"/>
      <c r="LNY76" s="67"/>
      <c r="LNZ76" s="67"/>
      <c r="LOA76" s="68"/>
      <c r="LOB76" s="68"/>
      <c r="LOC76" s="68"/>
      <c r="LOD76" s="69"/>
      <c r="LOF76" s="64"/>
      <c r="LOG76" s="67"/>
      <c r="LOH76" s="67"/>
      <c r="LOI76" s="68"/>
      <c r="LOJ76" s="68"/>
      <c r="LOK76" s="68"/>
      <c r="LOL76" s="69"/>
      <c r="LON76" s="64"/>
      <c r="LOO76" s="67"/>
      <c r="LOP76" s="67"/>
      <c r="LOQ76" s="68"/>
      <c r="LOR76" s="68"/>
      <c r="LOS76" s="68"/>
      <c r="LOT76" s="69"/>
      <c r="LOV76" s="64"/>
      <c r="LOW76" s="67"/>
      <c r="LOX76" s="67"/>
      <c r="LOY76" s="68"/>
      <c r="LOZ76" s="68"/>
      <c r="LPA76" s="68"/>
      <c r="LPB76" s="69"/>
      <c r="LPD76" s="64"/>
      <c r="LPE76" s="67"/>
      <c r="LPF76" s="67"/>
      <c r="LPG76" s="68"/>
      <c r="LPH76" s="68"/>
      <c r="LPI76" s="68"/>
      <c r="LPJ76" s="69"/>
      <c r="LPL76" s="64"/>
      <c r="LPM76" s="67"/>
      <c r="LPN76" s="67"/>
      <c r="LPO76" s="68"/>
      <c r="LPP76" s="68"/>
      <c r="LPQ76" s="68"/>
      <c r="LPR76" s="69"/>
      <c r="LPT76" s="64"/>
      <c r="LPU76" s="67"/>
      <c r="LPV76" s="67"/>
      <c r="LPW76" s="68"/>
      <c r="LPX76" s="68"/>
      <c r="LPY76" s="68"/>
      <c r="LPZ76" s="69"/>
      <c r="LQB76" s="64"/>
      <c r="LQC76" s="67"/>
      <c r="LQD76" s="67"/>
      <c r="LQE76" s="68"/>
      <c r="LQF76" s="68"/>
      <c r="LQG76" s="68"/>
      <c r="LQH76" s="69"/>
      <c r="LQJ76" s="64"/>
      <c r="LQK76" s="67"/>
      <c r="LQL76" s="67"/>
      <c r="LQM76" s="68"/>
      <c r="LQN76" s="68"/>
      <c r="LQO76" s="68"/>
      <c r="LQP76" s="69"/>
      <c r="LQR76" s="64"/>
      <c r="LQS76" s="67"/>
      <c r="LQT76" s="67"/>
      <c r="LQU76" s="68"/>
      <c r="LQV76" s="68"/>
      <c r="LQW76" s="68"/>
      <c r="LQX76" s="69"/>
      <c r="LQZ76" s="64"/>
      <c r="LRA76" s="67"/>
      <c r="LRB76" s="67"/>
      <c r="LRC76" s="68"/>
      <c r="LRD76" s="68"/>
      <c r="LRE76" s="68"/>
      <c r="LRF76" s="69"/>
      <c r="LRH76" s="64"/>
      <c r="LRI76" s="67"/>
      <c r="LRJ76" s="67"/>
      <c r="LRK76" s="68"/>
      <c r="LRL76" s="68"/>
      <c r="LRM76" s="68"/>
      <c r="LRN76" s="69"/>
      <c r="LRP76" s="64"/>
      <c r="LRQ76" s="67"/>
      <c r="LRR76" s="67"/>
      <c r="LRS76" s="68"/>
      <c r="LRT76" s="68"/>
      <c r="LRU76" s="68"/>
      <c r="LRV76" s="69"/>
      <c r="LRX76" s="64"/>
      <c r="LRY76" s="67"/>
      <c r="LRZ76" s="67"/>
      <c r="LSA76" s="68"/>
      <c r="LSB76" s="68"/>
      <c r="LSC76" s="68"/>
      <c r="LSD76" s="69"/>
      <c r="LSF76" s="64"/>
      <c r="LSG76" s="67"/>
      <c r="LSH76" s="67"/>
      <c r="LSI76" s="68"/>
      <c r="LSJ76" s="68"/>
      <c r="LSK76" s="68"/>
      <c r="LSL76" s="69"/>
      <c r="LSN76" s="64"/>
      <c r="LSO76" s="67"/>
      <c r="LSP76" s="67"/>
      <c r="LSQ76" s="68"/>
      <c r="LSR76" s="68"/>
      <c r="LSS76" s="68"/>
      <c r="LST76" s="69"/>
      <c r="LSV76" s="64"/>
      <c r="LSW76" s="67"/>
      <c r="LSX76" s="67"/>
      <c r="LSY76" s="68"/>
      <c r="LSZ76" s="68"/>
      <c r="LTA76" s="68"/>
      <c r="LTB76" s="69"/>
      <c r="LTD76" s="64"/>
      <c r="LTE76" s="67"/>
      <c r="LTF76" s="67"/>
      <c r="LTG76" s="68"/>
      <c r="LTH76" s="68"/>
      <c r="LTI76" s="68"/>
      <c r="LTJ76" s="69"/>
      <c r="LTL76" s="64"/>
      <c r="LTM76" s="67"/>
      <c r="LTN76" s="67"/>
      <c r="LTO76" s="68"/>
      <c r="LTP76" s="68"/>
      <c r="LTQ76" s="68"/>
      <c r="LTR76" s="69"/>
      <c r="LTT76" s="64"/>
      <c r="LTU76" s="67"/>
      <c r="LTV76" s="67"/>
      <c r="LTW76" s="68"/>
      <c r="LTX76" s="68"/>
      <c r="LTY76" s="68"/>
      <c r="LTZ76" s="69"/>
      <c r="LUB76" s="64"/>
      <c r="LUC76" s="67"/>
      <c r="LUD76" s="67"/>
      <c r="LUE76" s="68"/>
      <c r="LUF76" s="68"/>
      <c r="LUG76" s="68"/>
      <c r="LUH76" s="69"/>
      <c r="LUJ76" s="64"/>
      <c r="LUK76" s="67"/>
      <c r="LUL76" s="67"/>
      <c r="LUM76" s="68"/>
      <c r="LUN76" s="68"/>
      <c r="LUO76" s="68"/>
      <c r="LUP76" s="69"/>
      <c r="LUR76" s="64"/>
      <c r="LUS76" s="67"/>
      <c r="LUT76" s="67"/>
      <c r="LUU76" s="68"/>
      <c r="LUV76" s="68"/>
      <c r="LUW76" s="68"/>
      <c r="LUX76" s="69"/>
      <c r="LUZ76" s="64"/>
      <c r="LVA76" s="67"/>
      <c r="LVB76" s="67"/>
      <c r="LVC76" s="68"/>
      <c r="LVD76" s="68"/>
      <c r="LVE76" s="68"/>
      <c r="LVF76" s="69"/>
      <c r="LVH76" s="64"/>
      <c r="LVI76" s="67"/>
      <c r="LVJ76" s="67"/>
      <c r="LVK76" s="68"/>
      <c r="LVL76" s="68"/>
      <c r="LVM76" s="68"/>
      <c r="LVN76" s="69"/>
      <c r="LVP76" s="64"/>
      <c r="LVQ76" s="67"/>
      <c r="LVR76" s="67"/>
      <c r="LVS76" s="68"/>
      <c r="LVT76" s="68"/>
      <c r="LVU76" s="68"/>
      <c r="LVV76" s="69"/>
      <c r="LVX76" s="64"/>
      <c r="LVY76" s="67"/>
      <c r="LVZ76" s="67"/>
      <c r="LWA76" s="68"/>
      <c r="LWB76" s="68"/>
      <c r="LWC76" s="68"/>
      <c r="LWD76" s="69"/>
      <c r="LWF76" s="64"/>
      <c r="LWG76" s="67"/>
      <c r="LWH76" s="67"/>
      <c r="LWI76" s="68"/>
      <c r="LWJ76" s="68"/>
      <c r="LWK76" s="68"/>
      <c r="LWL76" s="69"/>
      <c r="LWN76" s="64"/>
      <c r="LWO76" s="67"/>
      <c r="LWP76" s="67"/>
      <c r="LWQ76" s="68"/>
      <c r="LWR76" s="68"/>
      <c r="LWS76" s="68"/>
      <c r="LWT76" s="69"/>
      <c r="LWV76" s="64"/>
      <c r="LWW76" s="67"/>
      <c r="LWX76" s="67"/>
      <c r="LWY76" s="68"/>
      <c r="LWZ76" s="68"/>
      <c r="LXA76" s="68"/>
      <c r="LXB76" s="69"/>
      <c r="LXD76" s="64"/>
      <c r="LXE76" s="67"/>
      <c r="LXF76" s="67"/>
      <c r="LXG76" s="68"/>
      <c r="LXH76" s="68"/>
      <c r="LXI76" s="68"/>
      <c r="LXJ76" s="69"/>
      <c r="LXL76" s="64"/>
      <c r="LXM76" s="67"/>
      <c r="LXN76" s="67"/>
      <c r="LXO76" s="68"/>
      <c r="LXP76" s="68"/>
      <c r="LXQ76" s="68"/>
      <c r="LXR76" s="69"/>
      <c r="LXT76" s="64"/>
      <c r="LXU76" s="67"/>
      <c r="LXV76" s="67"/>
      <c r="LXW76" s="68"/>
      <c r="LXX76" s="68"/>
      <c r="LXY76" s="68"/>
      <c r="LXZ76" s="69"/>
      <c r="LYB76" s="64"/>
      <c r="LYC76" s="67"/>
      <c r="LYD76" s="67"/>
      <c r="LYE76" s="68"/>
      <c r="LYF76" s="68"/>
      <c r="LYG76" s="68"/>
      <c r="LYH76" s="69"/>
      <c r="LYJ76" s="64"/>
      <c r="LYK76" s="67"/>
      <c r="LYL76" s="67"/>
      <c r="LYM76" s="68"/>
      <c r="LYN76" s="68"/>
      <c r="LYO76" s="68"/>
      <c r="LYP76" s="69"/>
      <c r="LYR76" s="64"/>
      <c r="LYS76" s="67"/>
      <c r="LYT76" s="67"/>
      <c r="LYU76" s="68"/>
      <c r="LYV76" s="68"/>
      <c r="LYW76" s="68"/>
      <c r="LYX76" s="69"/>
      <c r="LYZ76" s="64"/>
      <c r="LZA76" s="67"/>
      <c r="LZB76" s="67"/>
      <c r="LZC76" s="68"/>
      <c r="LZD76" s="68"/>
      <c r="LZE76" s="68"/>
      <c r="LZF76" s="69"/>
      <c r="LZH76" s="64"/>
      <c r="LZI76" s="67"/>
      <c r="LZJ76" s="67"/>
      <c r="LZK76" s="68"/>
      <c r="LZL76" s="68"/>
      <c r="LZM76" s="68"/>
      <c r="LZN76" s="69"/>
      <c r="LZP76" s="64"/>
      <c r="LZQ76" s="67"/>
      <c r="LZR76" s="67"/>
      <c r="LZS76" s="68"/>
      <c r="LZT76" s="68"/>
      <c r="LZU76" s="68"/>
      <c r="LZV76" s="69"/>
      <c r="LZX76" s="64"/>
      <c r="LZY76" s="67"/>
      <c r="LZZ76" s="67"/>
      <c r="MAA76" s="68"/>
      <c r="MAB76" s="68"/>
      <c r="MAC76" s="68"/>
      <c r="MAD76" s="69"/>
      <c r="MAF76" s="64"/>
      <c r="MAG76" s="67"/>
      <c r="MAH76" s="67"/>
      <c r="MAI76" s="68"/>
      <c r="MAJ76" s="68"/>
      <c r="MAK76" s="68"/>
      <c r="MAL76" s="69"/>
      <c r="MAN76" s="64"/>
      <c r="MAO76" s="67"/>
      <c r="MAP76" s="67"/>
      <c r="MAQ76" s="68"/>
      <c r="MAR76" s="68"/>
      <c r="MAS76" s="68"/>
      <c r="MAT76" s="69"/>
      <c r="MAV76" s="64"/>
      <c r="MAW76" s="67"/>
      <c r="MAX76" s="67"/>
      <c r="MAY76" s="68"/>
      <c r="MAZ76" s="68"/>
      <c r="MBA76" s="68"/>
      <c r="MBB76" s="69"/>
      <c r="MBD76" s="64"/>
      <c r="MBE76" s="67"/>
      <c r="MBF76" s="67"/>
      <c r="MBG76" s="68"/>
      <c r="MBH76" s="68"/>
      <c r="MBI76" s="68"/>
      <c r="MBJ76" s="69"/>
      <c r="MBL76" s="64"/>
      <c r="MBM76" s="67"/>
      <c r="MBN76" s="67"/>
      <c r="MBO76" s="68"/>
      <c r="MBP76" s="68"/>
      <c r="MBQ76" s="68"/>
      <c r="MBR76" s="69"/>
      <c r="MBT76" s="64"/>
      <c r="MBU76" s="67"/>
      <c r="MBV76" s="67"/>
      <c r="MBW76" s="68"/>
      <c r="MBX76" s="68"/>
      <c r="MBY76" s="68"/>
      <c r="MBZ76" s="69"/>
      <c r="MCB76" s="64"/>
      <c r="MCC76" s="67"/>
      <c r="MCD76" s="67"/>
      <c r="MCE76" s="68"/>
      <c r="MCF76" s="68"/>
      <c r="MCG76" s="68"/>
      <c r="MCH76" s="69"/>
      <c r="MCJ76" s="64"/>
      <c r="MCK76" s="67"/>
      <c r="MCL76" s="67"/>
      <c r="MCM76" s="68"/>
      <c r="MCN76" s="68"/>
      <c r="MCO76" s="68"/>
      <c r="MCP76" s="69"/>
      <c r="MCR76" s="64"/>
      <c r="MCS76" s="67"/>
      <c r="MCT76" s="67"/>
      <c r="MCU76" s="68"/>
      <c r="MCV76" s="68"/>
      <c r="MCW76" s="68"/>
      <c r="MCX76" s="69"/>
      <c r="MCZ76" s="64"/>
      <c r="MDA76" s="67"/>
      <c r="MDB76" s="67"/>
      <c r="MDC76" s="68"/>
      <c r="MDD76" s="68"/>
      <c r="MDE76" s="68"/>
      <c r="MDF76" s="69"/>
      <c r="MDH76" s="64"/>
      <c r="MDI76" s="67"/>
      <c r="MDJ76" s="67"/>
      <c r="MDK76" s="68"/>
      <c r="MDL76" s="68"/>
      <c r="MDM76" s="68"/>
      <c r="MDN76" s="69"/>
      <c r="MDP76" s="64"/>
      <c r="MDQ76" s="67"/>
      <c r="MDR76" s="67"/>
      <c r="MDS76" s="68"/>
      <c r="MDT76" s="68"/>
      <c r="MDU76" s="68"/>
      <c r="MDV76" s="69"/>
      <c r="MDX76" s="64"/>
      <c r="MDY76" s="67"/>
      <c r="MDZ76" s="67"/>
      <c r="MEA76" s="68"/>
      <c r="MEB76" s="68"/>
      <c r="MEC76" s="68"/>
      <c r="MED76" s="69"/>
      <c r="MEF76" s="64"/>
      <c r="MEG76" s="67"/>
      <c r="MEH76" s="67"/>
      <c r="MEI76" s="68"/>
      <c r="MEJ76" s="68"/>
      <c r="MEK76" s="68"/>
      <c r="MEL76" s="69"/>
      <c r="MEN76" s="64"/>
      <c r="MEO76" s="67"/>
      <c r="MEP76" s="67"/>
      <c r="MEQ76" s="68"/>
      <c r="MER76" s="68"/>
      <c r="MES76" s="68"/>
      <c r="MET76" s="69"/>
      <c r="MEV76" s="64"/>
      <c r="MEW76" s="67"/>
      <c r="MEX76" s="67"/>
      <c r="MEY76" s="68"/>
      <c r="MEZ76" s="68"/>
      <c r="MFA76" s="68"/>
      <c r="MFB76" s="69"/>
      <c r="MFD76" s="64"/>
      <c r="MFE76" s="67"/>
      <c r="MFF76" s="67"/>
      <c r="MFG76" s="68"/>
      <c r="MFH76" s="68"/>
      <c r="MFI76" s="68"/>
      <c r="MFJ76" s="69"/>
      <c r="MFL76" s="64"/>
      <c r="MFM76" s="67"/>
      <c r="MFN76" s="67"/>
      <c r="MFO76" s="68"/>
      <c r="MFP76" s="68"/>
      <c r="MFQ76" s="68"/>
      <c r="MFR76" s="69"/>
      <c r="MFT76" s="64"/>
      <c r="MFU76" s="67"/>
      <c r="MFV76" s="67"/>
      <c r="MFW76" s="68"/>
      <c r="MFX76" s="68"/>
      <c r="MFY76" s="68"/>
      <c r="MFZ76" s="69"/>
      <c r="MGB76" s="64"/>
      <c r="MGC76" s="67"/>
      <c r="MGD76" s="67"/>
      <c r="MGE76" s="68"/>
      <c r="MGF76" s="68"/>
      <c r="MGG76" s="68"/>
      <c r="MGH76" s="69"/>
      <c r="MGJ76" s="64"/>
      <c r="MGK76" s="67"/>
      <c r="MGL76" s="67"/>
      <c r="MGM76" s="68"/>
      <c r="MGN76" s="68"/>
      <c r="MGO76" s="68"/>
      <c r="MGP76" s="69"/>
      <c r="MGR76" s="64"/>
      <c r="MGS76" s="67"/>
      <c r="MGT76" s="67"/>
      <c r="MGU76" s="68"/>
      <c r="MGV76" s="68"/>
      <c r="MGW76" s="68"/>
      <c r="MGX76" s="69"/>
      <c r="MGZ76" s="64"/>
      <c r="MHA76" s="67"/>
      <c r="MHB76" s="67"/>
      <c r="MHC76" s="68"/>
      <c r="MHD76" s="68"/>
      <c r="MHE76" s="68"/>
      <c r="MHF76" s="69"/>
      <c r="MHH76" s="64"/>
      <c r="MHI76" s="67"/>
      <c r="MHJ76" s="67"/>
      <c r="MHK76" s="68"/>
      <c r="MHL76" s="68"/>
      <c r="MHM76" s="68"/>
      <c r="MHN76" s="69"/>
      <c r="MHP76" s="64"/>
      <c r="MHQ76" s="67"/>
      <c r="MHR76" s="67"/>
      <c r="MHS76" s="68"/>
      <c r="MHT76" s="68"/>
      <c r="MHU76" s="68"/>
      <c r="MHV76" s="69"/>
      <c r="MHX76" s="64"/>
      <c r="MHY76" s="67"/>
      <c r="MHZ76" s="67"/>
      <c r="MIA76" s="68"/>
      <c r="MIB76" s="68"/>
      <c r="MIC76" s="68"/>
      <c r="MID76" s="69"/>
      <c r="MIF76" s="64"/>
      <c r="MIG76" s="67"/>
      <c r="MIH76" s="67"/>
      <c r="MII76" s="68"/>
      <c r="MIJ76" s="68"/>
      <c r="MIK76" s="68"/>
      <c r="MIL76" s="69"/>
      <c r="MIN76" s="64"/>
      <c r="MIO76" s="67"/>
      <c r="MIP76" s="67"/>
      <c r="MIQ76" s="68"/>
      <c r="MIR76" s="68"/>
      <c r="MIS76" s="68"/>
      <c r="MIT76" s="69"/>
      <c r="MIV76" s="64"/>
      <c r="MIW76" s="67"/>
      <c r="MIX76" s="67"/>
      <c r="MIY76" s="68"/>
      <c r="MIZ76" s="68"/>
      <c r="MJA76" s="68"/>
      <c r="MJB76" s="69"/>
      <c r="MJD76" s="64"/>
      <c r="MJE76" s="67"/>
      <c r="MJF76" s="67"/>
      <c r="MJG76" s="68"/>
      <c r="MJH76" s="68"/>
      <c r="MJI76" s="68"/>
      <c r="MJJ76" s="69"/>
      <c r="MJL76" s="64"/>
      <c r="MJM76" s="67"/>
      <c r="MJN76" s="67"/>
      <c r="MJO76" s="68"/>
      <c r="MJP76" s="68"/>
      <c r="MJQ76" s="68"/>
      <c r="MJR76" s="69"/>
      <c r="MJT76" s="64"/>
      <c r="MJU76" s="67"/>
      <c r="MJV76" s="67"/>
      <c r="MJW76" s="68"/>
      <c r="MJX76" s="68"/>
      <c r="MJY76" s="68"/>
      <c r="MJZ76" s="69"/>
      <c r="MKB76" s="64"/>
      <c r="MKC76" s="67"/>
      <c r="MKD76" s="67"/>
      <c r="MKE76" s="68"/>
      <c r="MKF76" s="68"/>
      <c r="MKG76" s="68"/>
      <c r="MKH76" s="69"/>
      <c r="MKJ76" s="64"/>
      <c r="MKK76" s="67"/>
      <c r="MKL76" s="67"/>
      <c r="MKM76" s="68"/>
      <c r="MKN76" s="68"/>
      <c r="MKO76" s="68"/>
      <c r="MKP76" s="69"/>
      <c r="MKR76" s="64"/>
      <c r="MKS76" s="67"/>
      <c r="MKT76" s="67"/>
      <c r="MKU76" s="68"/>
      <c r="MKV76" s="68"/>
      <c r="MKW76" s="68"/>
      <c r="MKX76" s="69"/>
      <c r="MKZ76" s="64"/>
      <c r="MLA76" s="67"/>
      <c r="MLB76" s="67"/>
      <c r="MLC76" s="68"/>
      <c r="MLD76" s="68"/>
      <c r="MLE76" s="68"/>
      <c r="MLF76" s="69"/>
      <c r="MLH76" s="64"/>
      <c r="MLI76" s="67"/>
      <c r="MLJ76" s="67"/>
      <c r="MLK76" s="68"/>
      <c r="MLL76" s="68"/>
      <c r="MLM76" s="68"/>
      <c r="MLN76" s="69"/>
      <c r="MLP76" s="64"/>
      <c r="MLQ76" s="67"/>
      <c r="MLR76" s="67"/>
      <c r="MLS76" s="68"/>
      <c r="MLT76" s="68"/>
      <c r="MLU76" s="68"/>
      <c r="MLV76" s="69"/>
      <c r="MLX76" s="64"/>
      <c r="MLY76" s="67"/>
      <c r="MLZ76" s="67"/>
      <c r="MMA76" s="68"/>
      <c r="MMB76" s="68"/>
      <c r="MMC76" s="68"/>
      <c r="MMD76" s="69"/>
      <c r="MMF76" s="64"/>
      <c r="MMG76" s="67"/>
      <c r="MMH76" s="67"/>
      <c r="MMI76" s="68"/>
      <c r="MMJ76" s="68"/>
      <c r="MMK76" s="68"/>
      <c r="MML76" s="69"/>
      <c r="MMN76" s="64"/>
      <c r="MMO76" s="67"/>
      <c r="MMP76" s="67"/>
      <c r="MMQ76" s="68"/>
      <c r="MMR76" s="68"/>
      <c r="MMS76" s="68"/>
      <c r="MMT76" s="69"/>
      <c r="MMV76" s="64"/>
      <c r="MMW76" s="67"/>
      <c r="MMX76" s="67"/>
      <c r="MMY76" s="68"/>
      <c r="MMZ76" s="68"/>
      <c r="MNA76" s="68"/>
      <c r="MNB76" s="69"/>
      <c r="MND76" s="64"/>
      <c r="MNE76" s="67"/>
      <c r="MNF76" s="67"/>
      <c r="MNG76" s="68"/>
      <c r="MNH76" s="68"/>
      <c r="MNI76" s="68"/>
      <c r="MNJ76" s="69"/>
      <c r="MNL76" s="64"/>
      <c r="MNM76" s="67"/>
      <c r="MNN76" s="67"/>
      <c r="MNO76" s="68"/>
      <c r="MNP76" s="68"/>
      <c r="MNQ76" s="68"/>
      <c r="MNR76" s="69"/>
      <c r="MNT76" s="64"/>
      <c r="MNU76" s="67"/>
      <c r="MNV76" s="67"/>
      <c r="MNW76" s="68"/>
      <c r="MNX76" s="68"/>
      <c r="MNY76" s="68"/>
      <c r="MNZ76" s="69"/>
      <c r="MOB76" s="64"/>
      <c r="MOC76" s="67"/>
      <c r="MOD76" s="67"/>
      <c r="MOE76" s="68"/>
      <c r="MOF76" s="68"/>
      <c r="MOG76" s="68"/>
      <c r="MOH76" s="69"/>
      <c r="MOJ76" s="64"/>
      <c r="MOK76" s="67"/>
      <c r="MOL76" s="67"/>
      <c r="MOM76" s="68"/>
      <c r="MON76" s="68"/>
      <c r="MOO76" s="68"/>
      <c r="MOP76" s="69"/>
      <c r="MOR76" s="64"/>
      <c r="MOS76" s="67"/>
      <c r="MOT76" s="67"/>
      <c r="MOU76" s="68"/>
      <c r="MOV76" s="68"/>
      <c r="MOW76" s="68"/>
      <c r="MOX76" s="69"/>
      <c r="MOZ76" s="64"/>
      <c r="MPA76" s="67"/>
      <c r="MPB76" s="67"/>
      <c r="MPC76" s="68"/>
      <c r="MPD76" s="68"/>
      <c r="MPE76" s="68"/>
      <c r="MPF76" s="69"/>
      <c r="MPH76" s="64"/>
      <c r="MPI76" s="67"/>
      <c r="MPJ76" s="67"/>
      <c r="MPK76" s="68"/>
      <c r="MPL76" s="68"/>
      <c r="MPM76" s="68"/>
      <c r="MPN76" s="69"/>
      <c r="MPP76" s="64"/>
      <c r="MPQ76" s="67"/>
      <c r="MPR76" s="67"/>
      <c r="MPS76" s="68"/>
      <c r="MPT76" s="68"/>
      <c r="MPU76" s="68"/>
      <c r="MPV76" s="69"/>
      <c r="MPX76" s="64"/>
      <c r="MPY76" s="67"/>
      <c r="MPZ76" s="67"/>
      <c r="MQA76" s="68"/>
      <c r="MQB76" s="68"/>
      <c r="MQC76" s="68"/>
      <c r="MQD76" s="69"/>
      <c r="MQF76" s="64"/>
      <c r="MQG76" s="67"/>
      <c r="MQH76" s="67"/>
      <c r="MQI76" s="68"/>
      <c r="MQJ76" s="68"/>
      <c r="MQK76" s="68"/>
      <c r="MQL76" s="69"/>
      <c r="MQN76" s="64"/>
      <c r="MQO76" s="67"/>
      <c r="MQP76" s="67"/>
      <c r="MQQ76" s="68"/>
      <c r="MQR76" s="68"/>
      <c r="MQS76" s="68"/>
      <c r="MQT76" s="69"/>
      <c r="MQV76" s="64"/>
      <c r="MQW76" s="67"/>
      <c r="MQX76" s="67"/>
      <c r="MQY76" s="68"/>
      <c r="MQZ76" s="68"/>
      <c r="MRA76" s="68"/>
      <c r="MRB76" s="69"/>
      <c r="MRD76" s="64"/>
      <c r="MRE76" s="67"/>
      <c r="MRF76" s="67"/>
      <c r="MRG76" s="68"/>
      <c r="MRH76" s="68"/>
      <c r="MRI76" s="68"/>
      <c r="MRJ76" s="69"/>
      <c r="MRL76" s="64"/>
      <c r="MRM76" s="67"/>
      <c r="MRN76" s="67"/>
      <c r="MRO76" s="68"/>
      <c r="MRP76" s="68"/>
      <c r="MRQ76" s="68"/>
      <c r="MRR76" s="69"/>
      <c r="MRT76" s="64"/>
      <c r="MRU76" s="67"/>
      <c r="MRV76" s="67"/>
      <c r="MRW76" s="68"/>
      <c r="MRX76" s="68"/>
      <c r="MRY76" s="68"/>
      <c r="MRZ76" s="69"/>
      <c r="MSB76" s="64"/>
      <c r="MSC76" s="67"/>
      <c r="MSD76" s="67"/>
      <c r="MSE76" s="68"/>
      <c r="MSF76" s="68"/>
      <c r="MSG76" s="68"/>
      <c r="MSH76" s="69"/>
      <c r="MSJ76" s="64"/>
      <c r="MSK76" s="67"/>
      <c r="MSL76" s="67"/>
      <c r="MSM76" s="68"/>
      <c r="MSN76" s="68"/>
      <c r="MSO76" s="68"/>
      <c r="MSP76" s="69"/>
      <c r="MSR76" s="64"/>
      <c r="MSS76" s="67"/>
      <c r="MST76" s="67"/>
      <c r="MSU76" s="68"/>
      <c r="MSV76" s="68"/>
      <c r="MSW76" s="68"/>
      <c r="MSX76" s="69"/>
      <c r="MSZ76" s="64"/>
      <c r="MTA76" s="67"/>
      <c r="MTB76" s="67"/>
      <c r="MTC76" s="68"/>
      <c r="MTD76" s="68"/>
      <c r="MTE76" s="68"/>
      <c r="MTF76" s="69"/>
      <c r="MTH76" s="64"/>
      <c r="MTI76" s="67"/>
      <c r="MTJ76" s="67"/>
      <c r="MTK76" s="68"/>
      <c r="MTL76" s="68"/>
      <c r="MTM76" s="68"/>
      <c r="MTN76" s="69"/>
      <c r="MTP76" s="64"/>
      <c r="MTQ76" s="67"/>
      <c r="MTR76" s="67"/>
      <c r="MTS76" s="68"/>
      <c r="MTT76" s="68"/>
      <c r="MTU76" s="68"/>
      <c r="MTV76" s="69"/>
      <c r="MTX76" s="64"/>
      <c r="MTY76" s="67"/>
      <c r="MTZ76" s="67"/>
      <c r="MUA76" s="68"/>
      <c r="MUB76" s="68"/>
      <c r="MUC76" s="68"/>
      <c r="MUD76" s="69"/>
      <c r="MUF76" s="64"/>
      <c r="MUG76" s="67"/>
      <c r="MUH76" s="67"/>
      <c r="MUI76" s="68"/>
      <c r="MUJ76" s="68"/>
      <c r="MUK76" s="68"/>
      <c r="MUL76" s="69"/>
      <c r="MUN76" s="64"/>
      <c r="MUO76" s="67"/>
      <c r="MUP76" s="67"/>
      <c r="MUQ76" s="68"/>
      <c r="MUR76" s="68"/>
      <c r="MUS76" s="68"/>
      <c r="MUT76" s="69"/>
      <c r="MUV76" s="64"/>
      <c r="MUW76" s="67"/>
      <c r="MUX76" s="67"/>
      <c r="MUY76" s="68"/>
      <c r="MUZ76" s="68"/>
      <c r="MVA76" s="68"/>
      <c r="MVB76" s="69"/>
      <c r="MVD76" s="64"/>
      <c r="MVE76" s="67"/>
      <c r="MVF76" s="67"/>
      <c r="MVG76" s="68"/>
      <c r="MVH76" s="68"/>
      <c r="MVI76" s="68"/>
      <c r="MVJ76" s="69"/>
      <c r="MVL76" s="64"/>
      <c r="MVM76" s="67"/>
      <c r="MVN76" s="67"/>
      <c r="MVO76" s="68"/>
      <c r="MVP76" s="68"/>
      <c r="MVQ76" s="68"/>
      <c r="MVR76" s="69"/>
      <c r="MVT76" s="64"/>
      <c r="MVU76" s="67"/>
      <c r="MVV76" s="67"/>
      <c r="MVW76" s="68"/>
      <c r="MVX76" s="68"/>
      <c r="MVY76" s="68"/>
      <c r="MVZ76" s="69"/>
      <c r="MWB76" s="64"/>
      <c r="MWC76" s="67"/>
      <c r="MWD76" s="67"/>
      <c r="MWE76" s="68"/>
      <c r="MWF76" s="68"/>
      <c r="MWG76" s="68"/>
      <c r="MWH76" s="69"/>
      <c r="MWJ76" s="64"/>
      <c r="MWK76" s="67"/>
      <c r="MWL76" s="67"/>
      <c r="MWM76" s="68"/>
      <c r="MWN76" s="68"/>
      <c r="MWO76" s="68"/>
      <c r="MWP76" s="69"/>
      <c r="MWR76" s="64"/>
      <c r="MWS76" s="67"/>
      <c r="MWT76" s="67"/>
      <c r="MWU76" s="68"/>
      <c r="MWV76" s="68"/>
      <c r="MWW76" s="68"/>
      <c r="MWX76" s="69"/>
      <c r="MWZ76" s="64"/>
      <c r="MXA76" s="67"/>
      <c r="MXB76" s="67"/>
      <c r="MXC76" s="68"/>
      <c r="MXD76" s="68"/>
      <c r="MXE76" s="68"/>
      <c r="MXF76" s="69"/>
      <c r="MXH76" s="64"/>
      <c r="MXI76" s="67"/>
      <c r="MXJ76" s="67"/>
      <c r="MXK76" s="68"/>
      <c r="MXL76" s="68"/>
      <c r="MXM76" s="68"/>
      <c r="MXN76" s="69"/>
      <c r="MXP76" s="64"/>
      <c r="MXQ76" s="67"/>
      <c r="MXR76" s="67"/>
      <c r="MXS76" s="68"/>
      <c r="MXT76" s="68"/>
      <c r="MXU76" s="68"/>
      <c r="MXV76" s="69"/>
      <c r="MXX76" s="64"/>
      <c r="MXY76" s="67"/>
      <c r="MXZ76" s="67"/>
      <c r="MYA76" s="68"/>
      <c r="MYB76" s="68"/>
      <c r="MYC76" s="68"/>
      <c r="MYD76" s="69"/>
      <c r="MYF76" s="64"/>
      <c r="MYG76" s="67"/>
      <c r="MYH76" s="67"/>
      <c r="MYI76" s="68"/>
      <c r="MYJ76" s="68"/>
      <c r="MYK76" s="68"/>
      <c r="MYL76" s="69"/>
      <c r="MYN76" s="64"/>
      <c r="MYO76" s="67"/>
      <c r="MYP76" s="67"/>
      <c r="MYQ76" s="68"/>
      <c r="MYR76" s="68"/>
      <c r="MYS76" s="68"/>
      <c r="MYT76" s="69"/>
      <c r="MYV76" s="64"/>
      <c r="MYW76" s="67"/>
      <c r="MYX76" s="67"/>
      <c r="MYY76" s="68"/>
      <c r="MYZ76" s="68"/>
      <c r="MZA76" s="68"/>
      <c r="MZB76" s="69"/>
      <c r="MZD76" s="64"/>
      <c r="MZE76" s="67"/>
      <c r="MZF76" s="67"/>
      <c r="MZG76" s="68"/>
      <c r="MZH76" s="68"/>
      <c r="MZI76" s="68"/>
      <c r="MZJ76" s="69"/>
      <c r="MZL76" s="64"/>
      <c r="MZM76" s="67"/>
      <c r="MZN76" s="67"/>
      <c r="MZO76" s="68"/>
      <c r="MZP76" s="68"/>
      <c r="MZQ76" s="68"/>
      <c r="MZR76" s="69"/>
      <c r="MZT76" s="64"/>
      <c r="MZU76" s="67"/>
      <c r="MZV76" s="67"/>
      <c r="MZW76" s="68"/>
      <c r="MZX76" s="68"/>
      <c r="MZY76" s="68"/>
      <c r="MZZ76" s="69"/>
      <c r="NAB76" s="64"/>
      <c r="NAC76" s="67"/>
      <c r="NAD76" s="67"/>
      <c r="NAE76" s="68"/>
      <c r="NAF76" s="68"/>
      <c r="NAG76" s="68"/>
      <c r="NAH76" s="69"/>
      <c r="NAJ76" s="64"/>
      <c r="NAK76" s="67"/>
      <c r="NAL76" s="67"/>
      <c r="NAM76" s="68"/>
      <c r="NAN76" s="68"/>
      <c r="NAO76" s="68"/>
      <c r="NAP76" s="69"/>
      <c r="NAR76" s="64"/>
      <c r="NAS76" s="67"/>
      <c r="NAT76" s="67"/>
      <c r="NAU76" s="68"/>
      <c r="NAV76" s="68"/>
      <c r="NAW76" s="68"/>
      <c r="NAX76" s="69"/>
      <c r="NAZ76" s="64"/>
      <c r="NBA76" s="67"/>
      <c r="NBB76" s="67"/>
      <c r="NBC76" s="68"/>
      <c r="NBD76" s="68"/>
      <c r="NBE76" s="68"/>
      <c r="NBF76" s="69"/>
      <c r="NBH76" s="64"/>
      <c r="NBI76" s="67"/>
      <c r="NBJ76" s="67"/>
      <c r="NBK76" s="68"/>
      <c r="NBL76" s="68"/>
      <c r="NBM76" s="68"/>
      <c r="NBN76" s="69"/>
      <c r="NBP76" s="64"/>
      <c r="NBQ76" s="67"/>
      <c r="NBR76" s="67"/>
      <c r="NBS76" s="68"/>
      <c r="NBT76" s="68"/>
      <c r="NBU76" s="68"/>
      <c r="NBV76" s="69"/>
      <c r="NBX76" s="64"/>
      <c r="NBY76" s="67"/>
      <c r="NBZ76" s="67"/>
      <c r="NCA76" s="68"/>
      <c r="NCB76" s="68"/>
      <c r="NCC76" s="68"/>
      <c r="NCD76" s="69"/>
      <c r="NCF76" s="64"/>
      <c r="NCG76" s="67"/>
      <c r="NCH76" s="67"/>
      <c r="NCI76" s="68"/>
      <c r="NCJ76" s="68"/>
      <c r="NCK76" s="68"/>
      <c r="NCL76" s="69"/>
      <c r="NCN76" s="64"/>
      <c r="NCO76" s="67"/>
      <c r="NCP76" s="67"/>
      <c r="NCQ76" s="68"/>
      <c r="NCR76" s="68"/>
      <c r="NCS76" s="68"/>
      <c r="NCT76" s="69"/>
      <c r="NCV76" s="64"/>
      <c r="NCW76" s="67"/>
      <c r="NCX76" s="67"/>
      <c r="NCY76" s="68"/>
      <c r="NCZ76" s="68"/>
      <c r="NDA76" s="68"/>
      <c r="NDB76" s="69"/>
      <c r="NDD76" s="64"/>
      <c r="NDE76" s="67"/>
      <c r="NDF76" s="67"/>
      <c r="NDG76" s="68"/>
      <c r="NDH76" s="68"/>
      <c r="NDI76" s="68"/>
      <c r="NDJ76" s="69"/>
      <c r="NDL76" s="64"/>
      <c r="NDM76" s="67"/>
      <c r="NDN76" s="67"/>
      <c r="NDO76" s="68"/>
      <c r="NDP76" s="68"/>
      <c r="NDQ76" s="68"/>
      <c r="NDR76" s="69"/>
      <c r="NDT76" s="64"/>
      <c r="NDU76" s="67"/>
      <c r="NDV76" s="67"/>
      <c r="NDW76" s="68"/>
      <c r="NDX76" s="68"/>
      <c r="NDY76" s="68"/>
      <c r="NDZ76" s="69"/>
      <c r="NEB76" s="64"/>
      <c r="NEC76" s="67"/>
      <c r="NED76" s="67"/>
      <c r="NEE76" s="68"/>
      <c r="NEF76" s="68"/>
      <c r="NEG76" s="68"/>
      <c r="NEH76" s="69"/>
      <c r="NEJ76" s="64"/>
      <c r="NEK76" s="67"/>
      <c r="NEL76" s="67"/>
      <c r="NEM76" s="68"/>
      <c r="NEN76" s="68"/>
      <c r="NEO76" s="68"/>
      <c r="NEP76" s="69"/>
      <c r="NER76" s="64"/>
      <c r="NES76" s="67"/>
      <c r="NET76" s="67"/>
      <c r="NEU76" s="68"/>
      <c r="NEV76" s="68"/>
      <c r="NEW76" s="68"/>
      <c r="NEX76" s="69"/>
      <c r="NEZ76" s="64"/>
      <c r="NFA76" s="67"/>
      <c r="NFB76" s="67"/>
      <c r="NFC76" s="68"/>
      <c r="NFD76" s="68"/>
      <c r="NFE76" s="68"/>
      <c r="NFF76" s="69"/>
      <c r="NFH76" s="64"/>
      <c r="NFI76" s="67"/>
      <c r="NFJ76" s="67"/>
      <c r="NFK76" s="68"/>
      <c r="NFL76" s="68"/>
      <c r="NFM76" s="68"/>
      <c r="NFN76" s="69"/>
      <c r="NFP76" s="64"/>
      <c r="NFQ76" s="67"/>
      <c r="NFR76" s="67"/>
      <c r="NFS76" s="68"/>
      <c r="NFT76" s="68"/>
      <c r="NFU76" s="68"/>
      <c r="NFV76" s="69"/>
      <c r="NFX76" s="64"/>
      <c r="NFY76" s="67"/>
      <c r="NFZ76" s="67"/>
      <c r="NGA76" s="68"/>
      <c r="NGB76" s="68"/>
      <c r="NGC76" s="68"/>
      <c r="NGD76" s="69"/>
      <c r="NGF76" s="64"/>
      <c r="NGG76" s="67"/>
      <c r="NGH76" s="67"/>
      <c r="NGI76" s="68"/>
      <c r="NGJ76" s="68"/>
      <c r="NGK76" s="68"/>
      <c r="NGL76" s="69"/>
      <c r="NGN76" s="64"/>
      <c r="NGO76" s="67"/>
      <c r="NGP76" s="67"/>
      <c r="NGQ76" s="68"/>
      <c r="NGR76" s="68"/>
      <c r="NGS76" s="68"/>
      <c r="NGT76" s="69"/>
      <c r="NGV76" s="64"/>
      <c r="NGW76" s="67"/>
      <c r="NGX76" s="67"/>
      <c r="NGY76" s="68"/>
      <c r="NGZ76" s="68"/>
      <c r="NHA76" s="68"/>
      <c r="NHB76" s="69"/>
      <c r="NHD76" s="64"/>
      <c r="NHE76" s="67"/>
      <c r="NHF76" s="67"/>
      <c r="NHG76" s="68"/>
      <c r="NHH76" s="68"/>
      <c r="NHI76" s="68"/>
      <c r="NHJ76" s="69"/>
      <c r="NHL76" s="64"/>
      <c r="NHM76" s="67"/>
      <c r="NHN76" s="67"/>
      <c r="NHO76" s="68"/>
      <c r="NHP76" s="68"/>
      <c r="NHQ76" s="68"/>
      <c r="NHR76" s="69"/>
      <c r="NHT76" s="64"/>
      <c r="NHU76" s="67"/>
      <c r="NHV76" s="67"/>
      <c r="NHW76" s="68"/>
      <c r="NHX76" s="68"/>
      <c r="NHY76" s="68"/>
      <c r="NHZ76" s="69"/>
      <c r="NIB76" s="64"/>
      <c r="NIC76" s="67"/>
      <c r="NID76" s="67"/>
      <c r="NIE76" s="68"/>
      <c r="NIF76" s="68"/>
      <c r="NIG76" s="68"/>
      <c r="NIH76" s="69"/>
      <c r="NIJ76" s="64"/>
      <c r="NIK76" s="67"/>
      <c r="NIL76" s="67"/>
      <c r="NIM76" s="68"/>
      <c r="NIN76" s="68"/>
      <c r="NIO76" s="68"/>
      <c r="NIP76" s="69"/>
      <c r="NIR76" s="64"/>
      <c r="NIS76" s="67"/>
      <c r="NIT76" s="67"/>
      <c r="NIU76" s="68"/>
      <c r="NIV76" s="68"/>
      <c r="NIW76" s="68"/>
      <c r="NIX76" s="69"/>
      <c r="NIZ76" s="64"/>
      <c r="NJA76" s="67"/>
      <c r="NJB76" s="67"/>
      <c r="NJC76" s="68"/>
      <c r="NJD76" s="68"/>
      <c r="NJE76" s="68"/>
      <c r="NJF76" s="69"/>
      <c r="NJH76" s="64"/>
      <c r="NJI76" s="67"/>
      <c r="NJJ76" s="67"/>
      <c r="NJK76" s="68"/>
      <c r="NJL76" s="68"/>
      <c r="NJM76" s="68"/>
      <c r="NJN76" s="69"/>
      <c r="NJP76" s="64"/>
      <c r="NJQ76" s="67"/>
      <c r="NJR76" s="67"/>
      <c r="NJS76" s="68"/>
      <c r="NJT76" s="68"/>
      <c r="NJU76" s="68"/>
      <c r="NJV76" s="69"/>
      <c r="NJX76" s="64"/>
      <c r="NJY76" s="67"/>
      <c r="NJZ76" s="67"/>
      <c r="NKA76" s="68"/>
      <c r="NKB76" s="68"/>
      <c r="NKC76" s="68"/>
      <c r="NKD76" s="69"/>
      <c r="NKF76" s="64"/>
      <c r="NKG76" s="67"/>
      <c r="NKH76" s="67"/>
      <c r="NKI76" s="68"/>
      <c r="NKJ76" s="68"/>
      <c r="NKK76" s="68"/>
      <c r="NKL76" s="69"/>
      <c r="NKN76" s="64"/>
      <c r="NKO76" s="67"/>
      <c r="NKP76" s="67"/>
      <c r="NKQ76" s="68"/>
      <c r="NKR76" s="68"/>
      <c r="NKS76" s="68"/>
      <c r="NKT76" s="69"/>
      <c r="NKV76" s="64"/>
      <c r="NKW76" s="67"/>
      <c r="NKX76" s="67"/>
      <c r="NKY76" s="68"/>
      <c r="NKZ76" s="68"/>
      <c r="NLA76" s="68"/>
      <c r="NLB76" s="69"/>
      <c r="NLD76" s="64"/>
      <c r="NLE76" s="67"/>
      <c r="NLF76" s="67"/>
      <c r="NLG76" s="68"/>
      <c r="NLH76" s="68"/>
      <c r="NLI76" s="68"/>
      <c r="NLJ76" s="69"/>
      <c r="NLL76" s="64"/>
      <c r="NLM76" s="67"/>
      <c r="NLN76" s="67"/>
      <c r="NLO76" s="68"/>
      <c r="NLP76" s="68"/>
      <c r="NLQ76" s="68"/>
      <c r="NLR76" s="69"/>
      <c r="NLT76" s="64"/>
      <c r="NLU76" s="67"/>
      <c r="NLV76" s="67"/>
      <c r="NLW76" s="68"/>
      <c r="NLX76" s="68"/>
      <c r="NLY76" s="68"/>
      <c r="NLZ76" s="69"/>
      <c r="NMB76" s="64"/>
      <c r="NMC76" s="67"/>
      <c r="NMD76" s="67"/>
      <c r="NME76" s="68"/>
      <c r="NMF76" s="68"/>
      <c r="NMG76" s="68"/>
      <c r="NMH76" s="69"/>
      <c r="NMJ76" s="64"/>
      <c r="NMK76" s="67"/>
      <c r="NML76" s="67"/>
      <c r="NMM76" s="68"/>
      <c r="NMN76" s="68"/>
      <c r="NMO76" s="68"/>
      <c r="NMP76" s="69"/>
      <c r="NMR76" s="64"/>
      <c r="NMS76" s="67"/>
      <c r="NMT76" s="67"/>
      <c r="NMU76" s="68"/>
      <c r="NMV76" s="68"/>
      <c r="NMW76" s="68"/>
      <c r="NMX76" s="69"/>
      <c r="NMZ76" s="64"/>
      <c r="NNA76" s="67"/>
      <c r="NNB76" s="67"/>
      <c r="NNC76" s="68"/>
      <c r="NND76" s="68"/>
      <c r="NNE76" s="68"/>
      <c r="NNF76" s="69"/>
      <c r="NNH76" s="64"/>
      <c r="NNI76" s="67"/>
      <c r="NNJ76" s="67"/>
      <c r="NNK76" s="68"/>
      <c r="NNL76" s="68"/>
      <c r="NNM76" s="68"/>
      <c r="NNN76" s="69"/>
      <c r="NNP76" s="64"/>
      <c r="NNQ76" s="67"/>
      <c r="NNR76" s="67"/>
      <c r="NNS76" s="68"/>
      <c r="NNT76" s="68"/>
      <c r="NNU76" s="68"/>
      <c r="NNV76" s="69"/>
      <c r="NNX76" s="64"/>
      <c r="NNY76" s="67"/>
      <c r="NNZ76" s="67"/>
      <c r="NOA76" s="68"/>
      <c r="NOB76" s="68"/>
      <c r="NOC76" s="68"/>
      <c r="NOD76" s="69"/>
      <c r="NOF76" s="64"/>
      <c r="NOG76" s="67"/>
      <c r="NOH76" s="67"/>
      <c r="NOI76" s="68"/>
      <c r="NOJ76" s="68"/>
      <c r="NOK76" s="68"/>
      <c r="NOL76" s="69"/>
      <c r="NON76" s="64"/>
      <c r="NOO76" s="67"/>
      <c r="NOP76" s="67"/>
      <c r="NOQ76" s="68"/>
      <c r="NOR76" s="68"/>
      <c r="NOS76" s="68"/>
      <c r="NOT76" s="69"/>
      <c r="NOV76" s="64"/>
      <c r="NOW76" s="67"/>
      <c r="NOX76" s="67"/>
      <c r="NOY76" s="68"/>
      <c r="NOZ76" s="68"/>
      <c r="NPA76" s="68"/>
      <c r="NPB76" s="69"/>
      <c r="NPD76" s="64"/>
      <c r="NPE76" s="67"/>
      <c r="NPF76" s="67"/>
      <c r="NPG76" s="68"/>
      <c r="NPH76" s="68"/>
      <c r="NPI76" s="68"/>
      <c r="NPJ76" s="69"/>
      <c r="NPL76" s="64"/>
      <c r="NPM76" s="67"/>
      <c r="NPN76" s="67"/>
      <c r="NPO76" s="68"/>
      <c r="NPP76" s="68"/>
      <c r="NPQ76" s="68"/>
      <c r="NPR76" s="69"/>
      <c r="NPT76" s="64"/>
      <c r="NPU76" s="67"/>
      <c r="NPV76" s="67"/>
      <c r="NPW76" s="68"/>
      <c r="NPX76" s="68"/>
      <c r="NPY76" s="68"/>
      <c r="NPZ76" s="69"/>
      <c r="NQB76" s="64"/>
      <c r="NQC76" s="67"/>
      <c r="NQD76" s="67"/>
      <c r="NQE76" s="68"/>
      <c r="NQF76" s="68"/>
      <c r="NQG76" s="68"/>
      <c r="NQH76" s="69"/>
      <c r="NQJ76" s="64"/>
      <c r="NQK76" s="67"/>
      <c r="NQL76" s="67"/>
      <c r="NQM76" s="68"/>
      <c r="NQN76" s="68"/>
      <c r="NQO76" s="68"/>
      <c r="NQP76" s="69"/>
      <c r="NQR76" s="64"/>
      <c r="NQS76" s="67"/>
      <c r="NQT76" s="67"/>
      <c r="NQU76" s="68"/>
      <c r="NQV76" s="68"/>
      <c r="NQW76" s="68"/>
      <c r="NQX76" s="69"/>
      <c r="NQZ76" s="64"/>
      <c r="NRA76" s="67"/>
      <c r="NRB76" s="67"/>
      <c r="NRC76" s="68"/>
      <c r="NRD76" s="68"/>
      <c r="NRE76" s="68"/>
      <c r="NRF76" s="69"/>
      <c r="NRH76" s="64"/>
      <c r="NRI76" s="67"/>
      <c r="NRJ76" s="67"/>
      <c r="NRK76" s="68"/>
      <c r="NRL76" s="68"/>
      <c r="NRM76" s="68"/>
      <c r="NRN76" s="69"/>
      <c r="NRP76" s="64"/>
      <c r="NRQ76" s="67"/>
      <c r="NRR76" s="67"/>
      <c r="NRS76" s="68"/>
      <c r="NRT76" s="68"/>
      <c r="NRU76" s="68"/>
      <c r="NRV76" s="69"/>
      <c r="NRX76" s="64"/>
      <c r="NRY76" s="67"/>
      <c r="NRZ76" s="67"/>
      <c r="NSA76" s="68"/>
      <c r="NSB76" s="68"/>
      <c r="NSC76" s="68"/>
      <c r="NSD76" s="69"/>
      <c r="NSF76" s="64"/>
      <c r="NSG76" s="67"/>
      <c r="NSH76" s="67"/>
      <c r="NSI76" s="68"/>
      <c r="NSJ76" s="68"/>
      <c r="NSK76" s="68"/>
      <c r="NSL76" s="69"/>
      <c r="NSN76" s="64"/>
      <c r="NSO76" s="67"/>
      <c r="NSP76" s="67"/>
      <c r="NSQ76" s="68"/>
      <c r="NSR76" s="68"/>
      <c r="NSS76" s="68"/>
      <c r="NST76" s="69"/>
      <c r="NSV76" s="64"/>
      <c r="NSW76" s="67"/>
      <c r="NSX76" s="67"/>
      <c r="NSY76" s="68"/>
      <c r="NSZ76" s="68"/>
      <c r="NTA76" s="68"/>
      <c r="NTB76" s="69"/>
      <c r="NTD76" s="64"/>
      <c r="NTE76" s="67"/>
      <c r="NTF76" s="67"/>
      <c r="NTG76" s="68"/>
      <c r="NTH76" s="68"/>
      <c r="NTI76" s="68"/>
      <c r="NTJ76" s="69"/>
      <c r="NTL76" s="64"/>
      <c r="NTM76" s="67"/>
      <c r="NTN76" s="67"/>
      <c r="NTO76" s="68"/>
      <c r="NTP76" s="68"/>
      <c r="NTQ76" s="68"/>
      <c r="NTR76" s="69"/>
      <c r="NTT76" s="64"/>
      <c r="NTU76" s="67"/>
      <c r="NTV76" s="67"/>
      <c r="NTW76" s="68"/>
      <c r="NTX76" s="68"/>
      <c r="NTY76" s="68"/>
      <c r="NTZ76" s="69"/>
      <c r="NUB76" s="64"/>
      <c r="NUC76" s="67"/>
      <c r="NUD76" s="67"/>
      <c r="NUE76" s="68"/>
      <c r="NUF76" s="68"/>
      <c r="NUG76" s="68"/>
      <c r="NUH76" s="69"/>
      <c r="NUJ76" s="64"/>
      <c r="NUK76" s="67"/>
      <c r="NUL76" s="67"/>
      <c r="NUM76" s="68"/>
      <c r="NUN76" s="68"/>
      <c r="NUO76" s="68"/>
      <c r="NUP76" s="69"/>
      <c r="NUR76" s="64"/>
      <c r="NUS76" s="67"/>
      <c r="NUT76" s="67"/>
      <c r="NUU76" s="68"/>
      <c r="NUV76" s="68"/>
      <c r="NUW76" s="68"/>
      <c r="NUX76" s="69"/>
      <c r="NUZ76" s="64"/>
      <c r="NVA76" s="67"/>
      <c r="NVB76" s="67"/>
      <c r="NVC76" s="68"/>
      <c r="NVD76" s="68"/>
      <c r="NVE76" s="68"/>
      <c r="NVF76" s="69"/>
      <c r="NVH76" s="64"/>
      <c r="NVI76" s="67"/>
      <c r="NVJ76" s="67"/>
      <c r="NVK76" s="68"/>
      <c r="NVL76" s="68"/>
      <c r="NVM76" s="68"/>
      <c r="NVN76" s="69"/>
      <c r="NVP76" s="64"/>
      <c r="NVQ76" s="67"/>
      <c r="NVR76" s="67"/>
      <c r="NVS76" s="68"/>
      <c r="NVT76" s="68"/>
      <c r="NVU76" s="68"/>
      <c r="NVV76" s="69"/>
      <c r="NVX76" s="64"/>
      <c r="NVY76" s="67"/>
      <c r="NVZ76" s="67"/>
      <c r="NWA76" s="68"/>
      <c r="NWB76" s="68"/>
      <c r="NWC76" s="68"/>
      <c r="NWD76" s="69"/>
      <c r="NWF76" s="64"/>
      <c r="NWG76" s="67"/>
      <c r="NWH76" s="67"/>
      <c r="NWI76" s="68"/>
      <c r="NWJ76" s="68"/>
      <c r="NWK76" s="68"/>
      <c r="NWL76" s="69"/>
      <c r="NWN76" s="64"/>
      <c r="NWO76" s="67"/>
      <c r="NWP76" s="67"/>
      <c r="NWQ76" s="68"/>
      <c r="NWR76" s="68"/>
      <c r="NWS76" s="68"/>
      <c r="NWT76" s="69"/>
      <c r="NWV76" s="64"/>
      <c r="NWW76" s="67"/>
      <c r="NWX76" s="67"/>
      <c r="NWY76" s="68"/>
      <c r="NWZ76" s="68"/>
      <c r="NXA76" s="68"/>
      <c r="NXB76" s="69"/>
      <c r="NXD76" s="64"/>
      <c r="NXE76" s="67"/>
      <c r="NXF76" s="67"/>
      <c r="NXG76" s="68"/>
      <c r="NXH76" s="68"/>
      <c r="NXI76" s="68"/>
      <c r="NXJ76" s="69"/>
      <c r="NXL76" s="64"/>
      <c r="NXM76" s="67"/>
      <c r="NXN76" s="67"/>
      <c r="NXO76" s="68"/>
      <c r="NXP76" s="68"/>
      <c r="NXQ76" s="68"/>
      <c r="NXR76" s="69"/>
      <c r="NXT76" s="64"/>
      <c r="NXU76" s="67"/>
      <c r="NXV76" s="67"/>
      <c r="NXW76" s="68"/>
      <c r="NXX76" s="68"/>
      <c r="NXY76" s="68"/>
      <c r="NXZ76" s="69"/>
      <c r="NYB76" s="64"/>
      <c r="NYC76" s="67"/>
      <c r="NYD76" s="67"/>
      <c r="NYE76" s="68"/>
      <c r="NYF76" s="68"/>
      <c r="NYG76" s="68"/>
      <c r="NYH76" s="69"/>
      <c r="NYJ76" s="64"/>
      <c r="NYK76" s="67"/>
      <c r="NYL76" s="67"/>
      <c r="NYM76" s="68"/>
      <c r="NYN76" s="68"/>
      <c r="NYO76" s="68"/>
      <c r="NYP76" s="69"/>
      <c r="NYR76" s="64"/>
      <c r="NYS76" s="67"/>
      <c r="NYT76" s="67"/>
      <c r="NYU76" s="68"/>
      <c r="NYV76" s="68"/>
      <c r="NYW76" s="68"/>
      <c r="NYX76" s="69"/>
      <c r="NYZ76" s="64"/>
      <c r="NZA76" s="67"/>
      <c r="NZB76" s="67"/>
      <c r="NZC76" s="68"/>
      <c r="NZD76" s="68"/>
      <c r="NZE76" s="68"/>
      <c r="NZF76" s="69"/>
      <c r="NZH76" s="64"/>
      <c r="NZI76" s="67"/>
      <c r="NZJ76" s="67"/>
      <c r="NZK76" s="68"/>
      <c r="NZL76" s="68"/>
      <c r="NZM76" s="68"/>
      <c r="NZN76" s="69"/>
      <c r="NZP76" s="64"/>
      <c r="NZQ76" s="67"/>
      <c r="NZR76" s="67"/>
      <c r="NZS76" s="68"/>
      <c r="NZT76" s="68"/>
      <c r="NZU76" s="68"/>
      <c r="NZV76" s="69"/>
      <c r="NZX76" s="64"/>
      <c r="NZY76" s="67"/>
      <c r="NZZ76" s="67"/>
      <c r="OAA76" s="68"/>
      <c r="OAB76" s="68"/>
      <c r="OAC76" s="68"/>
      <c r="OAD76" s="69"/>
      <c r="OAF76" s="64"/>
      <c r="OAG76" s="67"/>
      <c r="OAH76" s="67"/>
      <c r="OAI76" s="68"/>
      <c r="OAJ76" s="68"/>
      <c r="OAK76" s="68"/>
      <c r="OAL76" s="69"/>
      <c r="OAN76" s="64"/>
      <c r="OAO76" s="67"/>
      <c r="OAP76" s="67"/>
      <c r="OAQ76" s="68"/>
      <c r="OAR76" s="68"/>
      <c r="OAS76" s="68"/>
      <c r="OAT76" s="69"/>
      <c r="OAV76" s="64"/>
      <c r="OAW76" s="67"/>
      <c r="OAX76" s="67"/>
      <c r="OAY76" s="68"/>
      <c r="OAZ76" s="68"/>
      <c r="OBA76" s="68"/>
      <c r="OBB76" s="69"/>
      <c r="OBD76" s="64"/>
      <c r="OBE76" s="67"/>
      <c r="OBF76" s="67"/>
      <c r="OBG76" s="68"/>
      <c r="OBH76" s="68"/>
      <c r="OBI76" s="68"/>
      <c r="OBJ76" s="69"/>
      <c r="OBL76" s="64"/>
      <c r="OBM76" s="67"/>
      <c r="OBN76" s="67"/>
      <c r="OBO76" s="68"/>
      <c r="OBP76" s="68"/>
      <c r="OBQ76" s="68"/>
      <c r="OBR76" s="69"/>
      <c r="OBT76" s="64"/>
      <c r="OBU76" s="67"/>
      <c r="OBV76" s="67"/>
      <c r="OBW76" s="68"/>
      <c r="OBX76" s="68"/>
      <c r="OBY76" s="68"/>
      <c r="OBZ76" s="69"/>
      <c r="OCB76" s="64"/>
      <c r="OCC76" s="67"/>
      <c r="OCD76" s="67"/>
      <c r="OCE76" s="68"/>
      <c r="OCF76" s="68"/>
      <c r="OCG76" s="68"/>
      <c r="OCH76" s="69"/>
      <c r="OCJ76" s="64"/>
      <c r="OCK76" s="67"/>
      <c r="OCL76" s="67"/>
      <c r="OCM76" s="68"/>
      <c r="OCN76" s="68"/>
      <c r="OCO76" s="68"/>
      <c r="OCP76" s="69"/>
      <c r="OCR76" s="64"/>
      <c r="OCS76" s="67"/>
      <c r="OCT76" s="67"/>
      <c r="OCU76" s="68"/>
      <c r="OCV76" s="68"/>
      <c r="OCW76" s="68"/>
      <c r="OCX76" s="69"/>
      <c r="OCZ76" s="64"/>
      <c r="ODA76" s="67"/>
      <c r="ODB76" s="67"/>
      <c r="ODC76" s="68"/>
      <c r="ODD76" s="68"/>
      <c r="ODE76" s="68"/>
      <c r="ODF76" s="69"/>
      <c r="ODH76" s="64"/>
      <c r="ODI76" s="67"/>
      <c r="ODJ76" s="67"/>
      <c r="ODK76" s="68"/>
      <c r="ODL76" s="68"/>
      <c r="ODM76" s="68"/>
      <c r="ODN76" s="69"/>
      <c r="ODP76" s="64"/>
      <c r="ODQ76" s="67"/>
      <c r="ODR76" s="67"/>
      <c r="ODS76" s="68"/>
      <c r="ODT76" s="68"/>
      <c r="ODU76" s="68"/>
      <c r="ODV76" s="69"/>
      <c r="ODX76" s="64"/>
      <c r="ODY76" s="67"/>
      <c r="ODZ76" s="67"/>
      <c r="OEA76" s="68"/>
      <c r="OEB76" s="68"/>
      <c r="OEC76" s="68"/>
      <c r="OED76" s="69"/>
      <c r="OEF76" s="64"/>
      <c r="OEG76" s="67"/>
      <c r="OEH76" s="67"/>
      <c r="OEI76" s="68"/>
      <c r="OEJ76" s="68"/>
      <c r="OEK76" s="68"/>
      <c r="OEL76" s="69"/>
      <c r="OEN76" s="64"/>
      <c r="OEO76" s="67"/>
      <c r="OEP76" s="67"/>
      <c r="OEQ76" s="68"/>
      <c r="OER76" s="68"/>
      <c r="OES76" s="68"/>
      <c r="OET76" s="69"/>
      <c r="OEV76" s="64"/>
      <c r="OEW76" s="67"/>
      <c r="OEX76" s="67"/>
      <c r="OEY76" s="68"/>
      <c r="OEZ76" s="68"/>
      <c r="OFA76" s="68"/>
      <c r="OFB76" s="69"/>
      <c r="OFD76" s="64"/>
      <c r="OFE76" s="67"/>
      <c r="OFF76" s="67"/>
      <c r="OFG76" s="68"/>
      <c r="OFH76" s="68"/>
      <c r="OFI76" s="68"/>
      <c r="OFJ76" s="69"/>
      <c r="OFL76" s="64"/>
      <c r="OFM76" s="67"/>
      <c r="OFN76" s="67"/>
      <c r="OFO76" s="68"/>
      <c r="OFP76" s="68"/>
      <c r="OFQ76" s="68"/>
      <c r="OFR76" s="69"/>
      <c r="OFT76" s="64"/>
      <c r="OFU76" s="67"/>
      <c r="OFV76" s="67"/>
      <c r="OFW76" s="68"/>
      <c r="OFX76" s="68"/>
      <c r="OFY76" s="68"/>
      <c r="OFZ76" s="69"/>
      <c r="OGB76" s="64"/>
      <c r="OGC76" s="67"/>
      <c r="OGD76" s="67"/>
      <c r="OGE76" s="68"/>
      <c r="OGF76" s="68"/>
      <c r="OGG76" s="68"/>
      <c r="OGH76" s="69"/>
      <c r="OGJ76" s="64"/>
      <c r="OGK76" s="67"/>
      <c r="OGL76" s="67"/>
      <c r="OGM76" s="68"/>
      <c r="OGN76" s="68"/>
      <c r="OGO76" s="68"/>
      <c r="OGP76" s="69"/>
      <c r="OGR76" s="64"/>
      <c r="OGS76" s="67"/>
      <c r="OGT76" s="67"/>
      <c r="OGU76" s="68"/>
      <c r="OGV76" s="68"/>
      <c r="OGW76" s="68"/>
      <c r="OGX76" s="69"/>
      <c r="OGZ76" s="64"/>
      <c r="OHA76" s="67"/>
      <c r="OHB76" s="67"/>
      <c r="OHC76" s="68"/>
      <c r="OHD76" s="68"/>
      <c r="OHE76" s="68"/>
      <c r="OHF76" s="69"/>
      <c r="OHH76" s="64"/>
      <c r="OHI76" s="67"/>
      <c r="OHJ76" s="67"/>
      <c r="OHK76" s="68"/>
      <c r="OHL76" s="68"/>
      <c r="OHM76" s="68"/>
      <c r="OHN76" s="69"/>
      <c r="OHP76" s="64"/>
      <c r="OHQ76" s="67"/>
      <c r="OHR76" s="67"/>
      <c r="OHS76" s="68"/>
      <c r="OHT76" s="68"/>
      <c r="OHU76" s="68"/>
      <c r="OHV76" s="69"/>
      <c r="OHX76" s="64"/>
      <c r="OHY76" s="67"/>
      <c r="OHZ76" s="67"/>
      <c r="OIA76" s="68"/>
      <c r="OIB76" s="68"/>
      <c r="OIC76" s="68"/>
      <c r="OID76" s="69"/>
      <c r="OIF76" s="64"/>
      <c r="OIG76" s="67"/>
      <c r="OIH76" s="67"/>
      <c r="OII76" s="68"/>
      <c r="OIJ76" s="68"/>
      <c r="OIK76" s="68"/>
      <c r="OIL76" s="69"/>
      <c r="OIN76" s="64"/>
      <c r="OIO76" s="67"/>
      <c r="OIP76" s="67"/>
      <c r="OIQ76" s="68"/>
      <c r="OIR76" s="68"/>
      <c r="OIS76" s="68"/>
      <c r="OIT76" s="69"/>
      <c r="OIV76" s="64"/>
      <c r="OIW76" s="67"/>
      <c r="OIX76" s="67"/>
      <c r="OIY76" s="68"/>
      <c r="OIZ76" s="68"/>
      <c r="OJA76" s="68"/>
      <c r="OJB76" s="69"/>
      <c r="OJD76" s="64"/>
      <c r="OJE76" s="67"/>
      <c r="OJF76" s="67"/>
      <c r="OJG76" s="68"/>
      <c r="OJH76" s="68"/>
      <c r="OJI76" s="68"/>
      <c r="OJJ76" s="69"/>
      <c r="OJL76" s="64"/>
      <c r="OJM76" s="67"/>
      <c r="OJN76" s="67"/>
      <c r="OJO76" s="68"/>
      <c r="OJP76" s="68"/>
      <c r="OJQ76" s="68"/>
      <c r="OJR76" s="69"/>
      <c r="OJT76" s="64"/>
      <c r="OJU76" s="67"/>
      <c r="OJV76" s="67"/>
      <c r="OJW76" s="68"/>
      <c r="OJX76" s="68"/>
      <c r="OJY76" s="68"/>
      <c r="OJZ76" s="69"/>
      <c r="OKB76" s="64"/>
      <c r="OKC76" s="67"/>
      <c r="OKD76" s="67"/>
      <c r="OKE76" s="68"/>
      <c r="OKF76" s="68"/>
      <c r="OKG76" s="68"/>
      <c r="OKH76" s="69"/>
      <c r="OKJ76" s="64"/>
      <c r="OKK76" s="67"/>
      <c r="OKL76" s="67"/>
      <c r="OKM76" s="68"/>
      <c r="OKN76" s="68"/>
      <c r="OKO76" s="68"/>
      <c r="OKP76" s="69"/>
      <c r="OKR76" s="64"/>
      <c r="OKS76" s="67"/>
      <c r="OKT76" s="67"/>
      <c r="OKU76" s="68"/>
      <c r="OKV76" s="68"/>
      <c r="OKW76" s="68"/>
      <c r="OKX76" s="69"/>
      <c r="OKZ76" s="64"/>
      <c r="OLA76" s="67"/>
      <c r="OLB76" s="67"/>
      <c r="OLC76" s="68"/>
      <c r="OLD76" s="68"/>
      <c r="OLE76" s="68"/>
      <c r="OLF76" s="69"/>
      <c r="OLH76" s="64"/>
      <c r="OLI76" s="67"/>
      <c r="OLJ76" s="67"/>
      <c r="OLK76" s="68"/>
      <c r="OLL76" s="68"/>
      <c r="OLM76" s="68"/>
      <c r="OLN76" s="69"/>
      <c r="OLP76" s="64"/>
      <c r="OLQ76" s="67"/>
      <c r="OLR76" s="67"/>
      <c r="OLS76" s="68"/>
      <c r="OLT76" s="68"/>
      <c r="OLU76" s="68"/>
      <c r="OLV76" s="69"/>
      <c r="OLX76" s="64"/>
      <c r="OLY76" s="67"/>
      <c r="OLZ76" s="67"/>
      <c r="OMA76" s="68"/>
      <c r="OMB76" s="68"/>
      <c r="OMC76" s="68"/>
      <c r="OMD76" s="69"/>
      <c r="OMF76" s="64"/>
      <c r="OMG76" s="67"/>
      <c r="OMH76" s="67"/>
      <c r="OMI76" s="68"/>
      <c r="OMJ76" s="68"/>
      <c r="OMK76" s="68"/>
      <c r="OML76" s="69"/>
      <c r="OMN76" s="64"/>
      <c r="OMO76" s="67"/>
      <c r="OMP76" s="67"/>
      <c r="OMQ76" s="68"/>
      <c r="OMR76" s="68"/>
      <c r="OMS76" s="68"/>
      <c r="OMT76" s="69"/>
      <c r="OMV76" s="64"/>
      <c r="OMW76" s="67"/>
      <c r="OMX76" s="67"/>
      <c r="OMY76" s="68"/>
      <c r="OMZ76" s="68"/>
      <c r="ONA76" s="68"/>
      <c r="ONB76" s="69"/>
      <c r="OND76" s="64"/>
      <c r="ONE76" s="67"/>
      <c r="ONF76" s="67"/>
      <c r="ONG76" s="68"/>
      <c r="ONH76" s="68"/>
      <c r="ONI76" s="68"/>
      <c r="ONJ76" s="69"/>
      <c r="ONL76" s="64"/>
      <c r="ONM76" s="67"/>
      <c r="ONN76" s="67"/>
      <c r="ONO76" s="68"/>
      <c r="ONP76" s="68"/>
      <c r="ONQ76" s="68"/>
      <c r="ONR76" s="69"/>
      <c r="ONT76" s="64"/>
      <c r="ONU76" s="67"/>
      <c r="ONV76" s="67"/>
      <c r="ONW76" s="68"/>
      <c r="ONX76" s="68"/>
      <c r="ONY76" s="68"/>
      <c r="ONZ76" s="69"/>
      <c r="OOB76" s="64"/>
      <c r="OOC76" s="67"/>
      <c r="OOD76" s="67"/>
      <c r="OOE76" s="68"/>
      <c r="OOF76" s="68"/>
      <c r="OOG76" s="68"/>
      <c r="OOH76" s="69"/>
      <c r="OOJ76" s="64"/>
      <c r="OOK76" s="67"/>
      <c r="OOL76" s="67"/>
      <c r="OOM76" s="68"/>
      <c r="OON76" s="68"/>
      <c r="OOO76" s="68"/>
      <c r="OOP76" s="69"/>
      <c r="OOR76" s="64"/>
      <c r="OOS76" s="67"/>
      <c r="OOT76" s="67"/>
      <c r="OOU76" s="68"/>
      <c r="OOV76" s="68"/>
      <c r="OOW76" s="68"/>
      <c r="OOX76" s="69"/>
      <c r="OOZ76" s="64"/>
      <c r="OPA76" s="67"/>
      <c r="OPB76" s="67"/>
      <c r="OPC76" s="68"/>
      <c r="OPD76" s="68"/>
      <c r="OPE76" s="68"/>
      <c r="OPF76" s="69"/>
      <c r="OPH76" s="64"/>
      <c r="OPI76" s="67"/>
      <c r="OPJ76" s="67"/>
      <c r="OPK76" s="68"/>
      <c r="OPL76" s="68"/>
      <c r="OPM76" s="68"/>
      <c r="OPN76" s="69"/>
      <c r="OPP76" s="64"/>
      <c r="OPQ76" s="67"/>
      <c r="OPR76" s="67"/>
      <c r="OPS76" s="68"/>
      <c r="OPT76" s="68"/>
      <c r="OPU76" s="68"/>
      <c r="OPV76" s="69"/>
      <c r="OPX76" s="64"/>
      <c r="OPY76" s="67"/>
      <c r="OPZ76" s="67"/>
      <c r="OQA76" s="68"/>
      <c r="OQB76" s="68"/>
      <c r="OQC76" s="68"/>
      <c r="OQD76" s="69"/>
      <c r="OQF76" s="64"/>
      <c r="OQG76" s="67"/>
      <c r="OQH76" s="67"/>
      <c r="OQI76" s="68"/>
      <c r="OQJ76" s="68"/>
      <c r="OQK76" s="68"/>
      <c r="OQL76" s="69"/>
      <c r="OQN76" s="64"/>
      <c r="OQO76" s="67"/>
      <c r="OQP76" s="67"/>
      <c r="OQQ76" s="68"/>
      <c r="OQR76" s="68"/>
      <c r="OQS76" s="68"/>
      <c r="OQT76" s="69"/>
      <c r="OQV76" s="64"/>
      <c r="OQW76" s="67"/>
      <c r="OQX76" s="67"/>
      <c r="OQY76" s="68"/>
      <c r="OQZ76" s="68"/>
      <c r="ORA76" s="68"/>
      <c r="ORB76" s="69"/>
      <c r="ORD76" s="64"/>
      <c r="ORE76" s="67"/>
      <c r="ORF76" s="67"/>
      <c r="ORG76" s="68"/>
      <c r="ORH76" s="68"/>
      <c r="ORI76" s="68"/>
      <c r="ORJ76" s="69"/>
      <c r="ORL76" s="64"/>
      <c r="ORM76" s="67"/>
      <c r="ORN76" s="67"/>
      <c r="ORO76" s="68"/>
      <c r="ORP76" s="68"/>
      <c r="ORQ76" s="68"/>
      <c r="ORR76" s="69"/>
      <c r="ORT76" s="64"/>
      <c r="ORU76" s="67"/>
      <c r="ORV76" s="67"/>
      <c r="ORW76" s="68"/>
      <c r="ORX76" s="68"/>
      <c r="ORY76" s="68"/>
      <c r="ORZ76" s="69"/>
      <c r="OSB76" s="64"/>
      <c r="OSC76" s="67"/>
      <c r="OSD76" s="67"/>
      <c r="OSE76" s="68"/>
      <c r="OSF76" s="68"/>
      <c r="OSG76" s="68"/>
      <c r="OSH76" s="69"/>
      <c r="OSJ76" s="64"/>
      <c r="OSK76" s="67"/>
      <c r="OSL76" s="67"/>
      <c r="OSM76" s="68"/>
      <c r="OSN76" s="68"/>
      <c r="OSO76" s="68"/>
      <c r="OSP76" s="69"/>
      <c r="OSR76" s="64"/>
      <c r="OSS76" s="67"/>
      <c r="OST76" s="67"/>
      <c r="OSU76" s="68"/>
      <c r="OSV76" s="68"/>
      <c r="OSW76" s="68"/>
      <c r="OSX76" s="69"/>
      <c r="OSZ76" s="64"/>
      <c r="OTA76" s="67"/>
      <c r="OTB76" s="67"/>
      <c r="OTC76" s="68"/>
      <c r="OTD76" s="68"/>
      <c r="OTE76" s="68"/>
      <c r="OTF76" s="69"/>
      <c r="OTH76" s="64"/>
      <c r="OTI76" s="67"/>
      <c r="OTJ76" s="67"/>
      <c r="OTK76" s="68"/>
      <c r="OTL76" s="68"/>
      <c r="OTM76" s="68"/>
      <c r="OTN76" s="69"/>
      <c r="OTP76" s="64"/>
      <c r="OTQ76" s="67"/>
      <c r="OTR76" s="67"/>
      <c r="OTS76" s="68"/>
      <c r="OTT76" s="68"/>
      <c r="OTU76" s="68"/>
      <c r="OTV76" s="69"/>
      <c r="OTX76" s="64"/>
      <c r="OTY76" s="67"/>
      <c r="OTZ76" s="67"/>
      <c r="OUA76" s="68"/>
      <c r="OUB76" s="68"/>
      <c r="OUC76" s="68"/>
      <c r="OUD76" s="69"/>
      <c r="OUF76" s="64"/>
      <c r="OUG76" s="67"/>
      <c r="OUH76" s="67"/>
      <c r="OUI76" s="68"/>
      <c r="OUJ76" s="68"/>
      <c r="OUK76" s="68"/>
      <c r="OUL76" s="69"/>
      <c r="OUN76" s="64"/>
      <c r="OUO76" s="67"/>
      <c r="OUP76" s="67"/>
      <c r="OUQ76" s="68"/>
      <c r="OUR76" s="68"/>
      <c r="OUS76" s="68"/>
      <c r="OUT76" s="69"/>
      <c r="OUV76" s="64"/>
      <c r="OUW76" s="67"/>
      <c r="OUX76" s="67"/>
      <c r="OUY76" s="68"/>
      <c r="OUZ76" s="68"/>
      <c r="OVA76" s="68"/>
      <c r="OVB76" s="69"/>
      <c r="OVD76" s="64"/>
      <c r="OVE76" s="67"/>
      <c r="OVF76" s="67"/>
      <c r="OVG76" s="68"/>
      <c r="OVH76" s="68"/>
      <c r="OVI76" s="68"/>
      <c r="OVJ76" s="69"/>
      <c r="OVL76" s="64"/>
      <c r="OVM76" s="67"/>
      <c r="OVN76" s="67"/>
      <c r="OVO76" s="68"/>
      <c r="OVP76" s="68"/>
      <c r="OVQ76" s="68"/>
      <c r="OVR76" s="69"/>
      <c r="OVT76" s="64"/>
      <c r="OVU76" s="67"/>
      <c r="OVV76" s="67"/>
      <c r="OVW76" s="68"/>
      <c r="OVX76" s="68"/>
      <c r="OVY76" s="68"/>
      <c r="OVZ76" s="69"/>
      <c r="OWB76" s="64"/>
      <c r="OWC76" s="67"/>
      <c r="OWD76" s="67"/>
      <c r="OWE76" s="68"/>
      <c r="OWF76" s="68"/>
      <c r="OWG76" s="68"/>
      <c r="OWH76" s="69"/>
      <c r="OWJ76" s="64"/>
      <c r="OWK76" s="67"/>
      <c r="OWL76" s="67"/>
      <c r="OWM76" s="68"/>
      <c r="OWN76" s="68"/>
      <c r="OWO76" s="68"/>
      <c r="OWP76" s="69"/>
      <c r="OWR76" s="64"/>
      <c r="OWS76" s="67"/>
      <c r="OWT76" s="67"/>
      <c r="OWU76" s="68"/>
      <c r="OWV76" s="68"/>
      <c r="OWW76" s="68"/>
      <c r="OWX76" s="69"/>
      <c r="OWZ76" s="64"/>
      <c r="OXA76" s="67"/>
      <c r="OXB76" s="67"/>
      <c r="OXC76" s="68"/>
      <c r="OXD76" s="68"/>
      <c r="OXE76" s="68"/>
      <c r="OXF76" s="69"/>
      <c r="OXH76" s="64"/>
      <c r="OXI76" s="67"/>
      <c r="OXJ76" s="67"/>
      <c r="OXK76" s="68"/>
      <c r="OXL76" s="68"/>
      <c r="OXM76" s="68"/>
      <c r="OXN76" s="69"/>
      <c r="OXP76" s="64"/>
      <c r="OXQ76" s="67"/>
      <c r="OXR76" s="67"/>
      <c r="OXS76" s="68"/>
      <c r="OXT76" s="68"/>
      <c r="OXU76" s="68"/>
      <c r="OXV76" s="69"/>
      <c r="OXX76" s="64"/>
      <c r="OXY76" s="67"/>
      <c r="OXZ76" s="67"/>
      <c r="OYA76" s="68"/>
      <c r="OYB76" s="68"/>
      <c r="OYC76" s="68"/>
      <c r="OYD76" s="69"/>
      <c r="OYF76" s="64"/>
      <c r="OYG76" s="67"/>
      <c r="OYH76" s="67"/>
      <c r="OYI76" s="68"/>
      <c r="OYJ76" s="68"/>
      <c r="OYK76" s="68"/>
      <c r="OYL76" s="69"/>
      <c r="OYN76" s="64"/>
      <c r="OYO76" s="67"/>
      <c r="OYP76" s="67"/>
      <c r="OYQ76" s="68"/>
      <c r="OYR76" s="68"/>
      <c r="OYS76" s="68"/>
      <c r="OYT76" s="69"/>
      <c r="OYV76" s="64"/>
      <c r="OYW76" s="67"/>
      <c r="OYX76" s="67"/>
      <c r="OYY76" s="68"/>
      <c r="OYZ76" s="68"/>
      <c r="OZA76" s="68"/>
      <c r="OZB76" s="69"/>
      <c r="OZD76" s="64"/>
      <c r="OZE76" s="67"/>
      <c r="OZF76" s="67"/>
      <c r="OZG76" s="68"/>
      <c r="OZH76" s="68"/>
      <c r="OZI76" s="68"/>
      <c r="OZJ76" s="69"/>
      <c r="OZL76" s="64"/>
      <c r="OZM76" s="67"/>
      <c r="OZN76" s="67"/>
      <c r="OZO76" s="68"/>
      <c r="OZP76" s="68"/>
      <c r="OZQ76" s="68"/>
      <c r="OZR76" s="69"/>
      <c r="OZT76" s="64"/>
      <c r="OZU76" s="67"/>
      <c r="OZV76" s="67"/>
      <c r="OZW76" s="68"/>
      <c r="OZX76" s="68"/>
      <c r="OZY76" s="68"/>
      <c r="OZZ76" s="69"/>
      <c r="PAB76" s="64"/>
      <c r="PAC76" s="67"/>
      <c r="PAD76" s="67"/>
      <c r="PAE76" s="68"/>
      <c r="PAF76" s="68"/>
      <c r="PAG76" s="68"/>
      <c r="PAH76" s="69"/>
      <c r="PAJ76" s="64"/>
      <c r="PAK76" s="67"/>
      <c r="PAL76" s="67"/>
      <c r="PAM76" s="68"/>
      <c r="PAN76" s="68"/>
      <c r="PAO76" s="68"/>
      <c r="PAP76" s="69"/>
      <c r="PAR76" s="64"/>
      <c r="PAS76" s="67"/>
      <c r="PAT76" s="67"/>
      <c r="PAU76" s="68"/>
      <c r="PAV76" s="68"/>
      <c r="PAW76" s="68"/>
      <c r="PAX76" s="69"/>
      <c r="PAZ76" s="64"/>
      <c r="PBA76" s="67"/>
      <c r="PBB76" s="67"/>
      <c r="PBC76" s="68"/>
      <c r="PBD76" s="68"/>
      <c r="PBE76" s="68"/>
      <c r="PBF76" s="69"/>
      <c r="PBH76" s="64"/>
      <c r="PBI76" s="67"/>
      <c r="PBJ76" s="67"/>
      <c r="PBK76" s="68"/>
      <c r="PBL76" s="68"/>
      <c r="PBM76" s="68"/>
      <c r="PBN76" s="69"/>
      <c r="PBP76" s="64"/>
      <c r="PBQ76" s="67"/>
      <c r="PBR76" s="67"/>
      <c r="PBS76" s="68"/>
      <c r="PBT76" s="68"/>
      <c r="PBU76" s="68"/>
      <c r="PBV76" s="69"/>
      <c r="PBX76" s="64"/>
      <c r="PBY76" s="67"/>
      <c r="PBZ76" s="67"/>
      <c r="PCA76" s="68"/>
      <c r="PCB76" s="68"/>
      <c r="PCC76" s="68"/>
      <c r="PCD76" s="69"/>
      <c r="PCF76" s="64"/>
      <c r="PCG76" s="67"/>
      <c r="PCH76" s="67"/>
      <c r="PCI76" s="68"/>
      <c r="PCJ76" s="68"/>
      <c r="PCK76" s="68"/>
      <c r="PCL76" s="69"/>
      <c r="PCN76" s="64"/>
      <c r="PCO76" s="67"/>
      <c r="PCP76" s="67"/>
      <c r="PCQ76" s="68"/>
      <c r="PCR76" s="68"/>
      <c r="PCS76" s="68"/>
      <c r="PCT76" s="69"/>
      <c r="PCV76" s="64"/>
      <c r="PCW76" s="67"/>
      <c r="PCX76" s="67"/>
      <c r="PCY76" s="68"/>
      <c r="PCZ76" s="68"/>
      <c r="PDA76" s="68"/>
      <c r="PDB76" s="69"/>
      <c r="PDD76" s="64"/>
      <c r="PDE76" s="67"/>
      <c r="PDF76" s="67"/>
      <c r="PDG76" s="68"/>
      <c r="PDH76" s="68"/>
      <c r="PDI76" s="68"/>
      <c r="PDJ76" s="69"/>
      <c r="PDL76" s="64"/>
      <c r="PDM76" s="67"/>
      <c r="PDN76" s="67"/>
      <c r="PDO76" s="68"/>
      <c r="PDP76" s="68"/>
      <c r="PDQ76" s="68"/>
      <c r="PDR76" s="69"/>
      <c r="PDT76" s="64"/>
      <c r="PDU76" s="67"/>
      <c r="PDV76" s="67"/>
      <c r="PDW76" s="68"/>
      <c r="PDX76" s="68"/>
      <c r="PDY76" s="68"/>
      <c r="PDZ76" s="69"/>
      <c r="PEB76" s="64"/>
      <c r="PEC76" s="67"/>
      <c r="PED76" s="67"/>
      <c r="PEE76" s="68"/>
      <c r="PEF76" s="68"/>
      <c r="PEG76" s="68"/>
      <c r="PEH76" s="69"/>
      <c r="PEJ76" s="64"/>
      <c r="PEK76" s="67"/>
      <c r="PEL76" s="67"/>
      <c r="PEM76" s="68"/>
      <c r="PEN76" s="68"/>
      <c r="PEO76" s="68"/>
      <c r="PEP76" s="69"/>
      <c r="PER76" s="64"/>
      <c r="PES76" s="67"/>
      <c r="PET76" s="67"/>
      <c r="PEU76" s="68"/>
      <c r="PEV76" s="68"/>
      <c r="PEW76" s="68"/>
      <c r="PEX76" s="69"/>
      <c r="PEZ76" s="64"/>
      <c r="PFA76" s="67"/>
      <c r="PFB76" s="67"/>
      <c r="PFC76" s="68"/>
      <c r="PFD76" s="68"/>
      <c r="PFE76" s="68"/>
      <c r="PFF76" s="69"/>
      <c r="PFH76" s="64"/>
      <c r="PFI76" s="67"/>
      <c r="PFJ76" s="67"/>
      <c r="PFK76" s="68"/>
      <c r="PFL76" s="68"/>
      <c r="PFM76" s="68"/>
      <c r="PFN76" s="69"/>
      <c r="PFP76" s="64"/>
      <c r="PFQ76" s="67"/>
      <c r="PFR76" s="67"/>
      <c r="PFS76" s="68"/>
      <c r="PFT76" s="68"/>
      <c r="PFU76" s="68"/>
      <c r="PFV76" s="69"/>
      <c r="PFX76" s="64"/>
      <c r="PFY76" s="67"/>
      <c r="PFZ76" s="67"/>
      <c r="PGA76" s="68"/>
      <c r="PGB76" s="68"/>
      <c r="PGC76" s="68"/>
      <c r="PGD76" s="69"/>
      <c r="PGF76" s="64"/>
      <c r="PGG76" s="67"/>
      <c r="PGH76" s="67"/>
      <c r="PGI76" s="68"/>
      <c r="PGJ76" s="68"/>
      <c r="PGK76" s="68"/>
      <c r="PGL76" s="69"/>
      <c r="PGN76" s="64"/>
      <c r="PGO76" s="67"/>
      <c r="PGP76" s="67"/>
      <c r="PGQ76" s="68"/>
      <c r="PGR76" s="68"/>
      <c r="PGS76" s="68"/>
      <c r="PGT76" s="69"/>
      <c r="PGV76" s="64"/>
      <c r="PGW76" s="67"/>
      <c r="PGX76" s="67"/>
      <c r="PGY76" s="68"/>
      <c r="PGZ76" s="68"/>
      <c r="PHA76" s="68"/>
      <c r="PHB76" s="69"/>
      <c r="PHD76" s="64"/>
      <c r="PHE76" s="67"/>
      <c r="PHF76" s="67"/>
      <c r="PHG76" s="68"/>
      <c r="PHH76" s="68"/>
      <c r="PHI76" s="68"/>
      <c r="PHJ76" s="69"/>
      <c r="PHL76" s="64"/>
      <c r="PHM76" s="67"/>
      <c r="PHN76" s="67"/>
      <c r="PHO76" s="68"/>
      <c r="PHP76" s="68"/>
      <c r="PHQ76" s="68"/>
      <c r="PHR76" s="69"/>
      <c r="PHT76" s="64"/>
      <c r="PHU76" s="67"/>
      <c r="PHV76" s="67"/>
      <c r="PHW76" s="68"/>
      <c r="PHX76" s="68"/>
      <c r="PHY76" s="68"/>
      <c r="PHZ76" s="69"/>
      <c r="PIB76" s="64"/>
      <c r="PIC76" s="67"/>
      <c r="PID76" s="67"/>
      <c r="PIE76" s="68"/>
      <c r="PIF76" s="68"/>
      <c r="PIG76" s="68"/>
      <c r="PIH76" s="69"/>
      <c r="PIJ76" s="64"/>
      <c r="PIK76" s="67"/>
      <c r="PIL76" s="67"/>
      <c r="PIM76" s="68"/>
      <c r="PIN76" s="68"/>
      <c r="PIO76" s="68"/>
      <c r="PIP76" s="69"/>
      <c r="PIR76" s="64"/>
      <c r="PIS76" s="67"/>
      <c r="PIT76" s="67"/>
      <c r="PIU76" s="68"/>
      <c r="PIV76" s="68"/>
      <c r="PIW76" s="68"/>
      <c r="PIX76" s="69"/>
      <c r="PIZ76" s="64"/>
      <c r="PJA76" s="67"/>
      <c r="PJB76" s="67"/>
      <c r="PJC76" s="68"/>
      <c r="PJD76" s="68"/>
      <c r="PJE76" s="68"/>
      <c r="PJF76" s="69"/>
      <c r="PJH76" s="64"/>
      <c r="PJI76" s="67"/>
      <c r="PJJ76" s="67"/>
      <c r="PJK76" s="68"/>
      <c r="PJL76" s="68"/>
      <c r="PJM76" s="68"/>
      <c r="PJN76" s="69"/>
      <c r="PJP76" s="64"/>
      <c r="PJQ76" s="67"/>
      <c r="PJR76" s="67"/>
      <c r="PJS76" s="68"/>
      <c r="PJT76" s="68"/>
      <c r="PJU76" s="68"/>
      <c r="PJV76" s="69"/>
      <c r="PJX76" s="64"/>
      <c r="PJY76" s="67"/>
      <c r="PJZ76" s="67"/>
      <c r="PKA76" s="68"/>
      <c r="PKB76" s="68"/>
      <c r="PKC76" s="68"/>
      <c r="PKD76" s="69"/>
      <c r="PKF76" s="64"/>
      <c r="PKG76" s="67"/>
      <c r="PKH76" s="67"/>
      <c r="PKI76" s="68"/>
      <c r="PKJ76" s="68"/>
      <c r="PKK76" s="68"/>
      <c r="PKL76" s="69"/>
      <c r="PKN76" s="64"/>
      <c r="PKO76" s="67"/>
      <c r="PKP76" s="67"/>
      <c r="PKQ76" s="68"/>
      <c r="PKR76" s="68"/>
      <c r="PKS76" s="68"/>
      <c r="PKT76" s="69"/>
      <c r="PKV76" s="64"/>
      <c r="PKW76" s="67"/>
      <c r="PKX76" s="67"/>
      <c r="PKY76" s="68"/>
      <c r="PKZ76" s="68"/>
      <c r="PLA76" s="68"/>
      <c r="PLB76" s="69"/>
      <c r="PLD76" s="64"/>
      <c r="PLE76" s="67"/>
      <c r="PLF76" s="67"/>
      <c r="PLG76" s="68"/>
      <c r="PLH76" s="68"/>
      <c r="PLI76" s="68"/>
      <c r="PLJ76" s="69"/>
      <c r="PLL76" s="64"/>
      <c r="PLM76" s="67"/>
      <c r="PLN76" s="67"/>
      <c r="PLO76" s="68"/>
      <c r="PLP76" s="68"/>
      <c r="PLQ76" s="68"/>
      <c r="PLR76" s="69"/>
      <c r="PLT76" s="64"/>
      <c r="PLU76" s="67"/>
      <c r="PLV76" s="67"/>
      <c r="PLW76" s="68"/>
      <c r="PLX76" s="68"/>
      <c r="PLY76" s="68"/>
      <c r="PLZ76" s="69"/>
      <c r="PMB76" s="64"/>
      <c r="PMC76" s="67"/>
      <c r="PMD76" s="67"/>
      <c r="PME76" s="68"/>
      <c r="PMF76" s="68"/>
      <c r="PMG76" s="68"/>
      <c r="PMH76" s="69"/>
      <c r="PMJ76" s="64"/>
      <c r="PMK76" s="67"/>
      <c r="PML76" s="67"/>
      <c r="PMM76" s="68"/>
      <c r="PMN76" s="68"/>
      <c r="PMO76" s="68"/>
      <c r="PMP76" s="69"/>
      <c r="PMR76" s="64"/>
      <c r="PMS76" s="67"/>
      <c r="PMT76" s="67"/>
      <c r="PMU76" s="68"/>
      <c r="PMV76" s="68"/>
      <c r="PMW76" s="68"/>
      <c r="PMX76" s="69"/>
      <c r="PMZ76" s="64"/>
      <c r="PNA76" s="67"/>
      <c r="PNB76" s="67"/>
      <c r="PNC76" s="68"/>
      <c r="PND76" s="68"/>
      <c r="PNE76" s="68"/>
      <c r="PNF76" s="69"/>
      <c r="PNH76" s="64"/>
      <c r="PNI76" s="67"/>
      <c r="PNJ76" s="67"/>
      <c r="PNK76" s="68"/>
      <c r="PNL76" s="68"/>
      <c r="PNM76" s="68"/>
      <c r="PNN76" s="69"/>
      <c r="PNP76" s="64"/>
      <c r="PNQ76" s="67"/>
      <c r="PNR76" s="67"/>
      <c r="PNS76" s="68"/>
      <c r="PNT76" s="68"/>
      <c r="PNU76" s="68"/>
      <c r="PNV76" s="69"/>
      <c r="PNX76" s="64"/>
      <c r="PNY76" s="67"/>
      <c r="PNZ76" s="67"/>
      <c r="POA76" s="68"/>
      <c r="POB76" s="68"/>
      <c r="POC76" s="68"/>
      <c r="POD76" s="69"/>
      <c r="POF76" s="64"/>
      <c r="POG76" s="67"/>
      <c r="POH76" s="67"/>
      <c r="POI76" s="68"/>
      <c r="POJ76" s="68"/>
      <c r="POK76" s="68"/>
      <c r="POL76" s="69"/>
      <c r="PON76" s="64"/>
      <c r="POO76" s="67"/>
      <c r="POP76" s="67"/>
      <c r="POQ76" s="68"/>
      <c r="POR76" s="68"/>
      <c r="POS76" s="68"/>
      <c r="POT76" s="69"/>
      <c r="POV76" s="64"/>
      <c r="POW76" s="67"/>
      <c r="POX76" s="67"/>
      <c r="POY76" s="68"/>
      <c r="POZ76" s="68"/>
      <c r="PPA76" s="68"/>
      <c r="PPB76" s="69"/>
      <c r="PPD76" s="64"/>
      <c r="PPE76" s="67"/>
      <c r="PPF76" s="67"/>
      <c r="PPG76" s="68"/>
      <c r="PPH76" s="68"/>
      <c r="PPI76" s="68"/>
      <c r="PPJ76" s="69"/>
      <c r="PPL76" s="64"/>
      <c r="PPM76" s="67"/>
      <c r="PPN76" s="67"/>
      <c r="PPO76" s="68"/>
      <c r="PPP76" s="68"/>
      <c r="PPQ76" s="68"/>
      <c r="PPR76" s="69"/>
      <c r="PPT76" s="64"/>
      <c r="PPU76" s="67"/>
      <c r="PPV76" s="67"/>
      <c r="PPW76" s="68"/>
      <c r="PPX76" s="68"/>
      <c r="PPY76" s="68"/>
      <c r="PPZ76" s="69"/>
      <c r="PQB76" s="64"/>
      <c r="PQC76" s="67"/>
      <c r="PQD76" s="67"/>
      <c r="PQE76" s="68"/>
      <c r="PQF76" s="68"/>
      <c r="PQG76" s="68"/>
      <c r="PQH76" s="69"/>
      <c r="PQJ76" s="64"/>
      <c r="PQK76" s="67"/>
      <c r="PQL76" s="67"/>
      <c r="PQM76" s="68"/>
      <c r="PQN76" s="68"/>
      <c r="PQO76" s="68"/>
      <c r="PQP76" s="69"/>
      <c r="PQR76" s="64"/>
      <c r="PQS76" s="67"/>
      <c r="PQT76" s="67"/>
      <c r="PQU76" s="68"/>
      <c r="PQV76" s="68"/>
      <c r="PQW76" s="68"/>
      <c r="PQX76" s="69"/>
      <c r="PQZ76" s="64"/>
      <c r="PRA76" s="67"/>
      <c r="PRB76" s="67"/>
      <c r="PRC76" s="68"/>
      <c r="PRD76" s="68"/>
      <c r="PRE76" s="68"/>
      <c r="PRF76" s="69"/>
      <c r="PRH76" s="64"/>
      <c r="PRI76" s="67"/>
      <c r="PRJ76" s="67"/>
      <c r="PRK76" s="68"/>
      <c r="PRL76" s="68"/>
      <c r="PRM76" s="68"/>
      <c r="PRN76" s="69"/>
      <c r="PRP76" s="64"/>
      <c r="PRQ76" s="67"/>
      <c r="PRR76" s="67"/>
      <c r="PRS76" s="68"/>
      <c r="PRT76" s="68"/>
      <c r="PRU76" s="68"/>
      <c r="PRV76" s="69"/>
      <c r="PRX76" s="64"/>
      <c r="PRY76" s="67"/>
      <c r="PRZ76" s="67"/>
      <c r="PSA76" s="68"/>
      <c r="PSB76" s="68"/>
      <c r="PSC76" s="68"/>
      <c r="PSD76" s="69"/>
      <c r="PSF76" s="64"/>
      <c r="PSG76" s="67"/>
      <c r="PSH76" s="67"/>
      <c r="PSI76" s="68"/>
      <c r="PSJ76" s="68"/>
      <c r="PSK76" s="68"/>
      <c r="PSL76" s="69"/>
      <c r="PSN76" s="64"/>
      <c r="PSO76" s="67"/>
      <c r="PSP76" s="67"/>
      <c r="PSQ76" s="68"/>
      <c r="PSR76" s="68"/>
      <c r="PSS76" s="68"/>
      <c r="PST76" s="69"/>
      <c r="PSV76" s="64"/>
      <c r="PSW76" s="67"/>
      <c r="PSX76" s="67"/>
      <c r="PSY76" s="68"/>
      <c r="PSZ76" s="68"/>
      <c r="PTA76" s="68"/>
      <c r="PTB76" s="69"/>
      <c r="PTD76" s="64"/>
      <c r="PTE76" s="67"/>
      <c r="PTF76" s="67"/>
      <c r="PTG76" s="68"/>
      <c r="PTH76" s="68"/>
      <c r="PTI76" s="68"/>
      <c r="PTJ76" s="69"/>
      <c r="PTL76" s="64"/>
      <c r="PTM76" s="67"/>
      <c r="PTN76" s="67"/>
      <c r="PTO76" s="68"/>
      <c r="PTP76" s="68"/>
      <c r="PTQ76" s="68"/>
      <c r="PTR76" s="69"/>
      <c r="PTT76" s="64"/>
      <c r="PTU76" s="67"/>
      <c r="PTV76" s="67"/>
      <c r="PTW76" s="68"/>
      <c r="PTX76" s="68"/>
      <c r="PTY76" s="68"/>
      <c r="PTZ76" s="69"/>
      <c r="PUB76" s="64"/>
      <c r="PUC76" s="67"/>
      <c r="PUD76" s="67"/>
      <c r="PUE76" s="68"/>
      <c r="PUF76" s="68"/>
      <c r="PUG76" s="68"/>
      <c r="PUH76" s="69"/>
      <c r="PUJ76" s="64"/>
      <c r="PUK76" s="67"/>
      <c r="PUL76" s="67"/>
      <c r="PUM76" s="68"/>
      <c r="PUN76" s="68"/>
      <c r="PUO76" s="68"/>
      <c r="PUP76" s="69"/>
      <c r="PUR76" s="64"/>
      <c r="PUS76" s="67"/>
      <c r="PUT76" s="67"/>
      <c r="PUU76" s="68"/>
      <c r="PUV76" s="68"/>
      <c r="PUW76" s="68"/>
      <c r="PUX76" s="69"/>
      <c r="PUZ76" s="64"/>
      <c r="PVA76" s="67"/>
      <c r="PVB76" s="67"/>
      <c r="PVC76" s="68"/>
      <c r="PVD76" s="68"/>
      <c r="PVE76" s="68"/>
      <c r="PVF76" s="69"/>
      <c r="PVH76" s="64"/>
      <c r="PVI76" s="67"/>
      <c r="PVJ76" s="67"/>
      <c r="PVK76" s="68"/>
      <c r="PVL76" s="68"/>
      <c r="PVM76" s="68"/>
      <c r="PVN76" s="69"/>
      <c r="PVP76" s="64"/>
      <c r="PVQ76" s="67"/>
      <c r="PVR76" s="67"/>
      <c r="PVS76" s="68"/>
      <c r="PVT76" s="68"/>
      <c r="PVU76" s="68"/>
      <c r="PVV76" s="69"/>
      <c r="PVX76" s="64"/>
      <c r="PVY76" s="67"/>
      <c r="PVZ76" s="67"/>
      <c r="PWA76" s="68"/>
      <c r="PWB76" s="68"/>
      <c r="PWC76" s="68"/>
      <c r="PWD76" s="69"/>
      <c r="PWF76" s="64"/>
      <c r="PWG76" s="67"/>
      <c r="PWH76" s="67"/>
      <c r="PWI76" s="68"/>
      <c r="PWJ76" s="68"/>
      <c r="PWK76" s="68"/>
      <c r="PWL76" s="69"/>
      <c r="PWN76" s="64"/>
      <c r="PWO76" s="67"/>
      <c r="PWP76" s="67"/>
      <c r="PWQ76" s="68"/>
      <c r="PWR76" s="68"/>
      <c r="PWS76" s="68"/>
      <c r="PWT76" s="69"/>
      <c r="PWV76" s="64"/>
      <c r="PWW76" s="67"/>
      <c r="PWX76" s="67"/>
      <c r="PWY76" s="68"/>
      <c r="PWZ76" s="68"/>
      <c r="PXA76" s="68"/>
      <c r="PXB76" s="69"/>
      <c r="PXD76" s="64"/>
      <c r="PXE76" s="67"/>
      <c r="PXF76" s="67"/>
      <c r="PXG76" s="68"/>
      <c r="PXH76" s="68"/>
      <c r="PXI76" s="68"/>
      <c r="PXJ76" s="69"/>
      <c r="PXL76" s="64"/>
      <c r="PXM76" s="67"/>
      <c r="PXN76" s="67"/>
      <c r="PXO76" s="68"/>
      <c r="PXP76" s="68"/>
      <c r="PXQ76" s="68"/>
      <c r="PXR76" s="69"/>
      <c r="PXT76" s="64"/>
      <c r="PXU76" s="67"/>
      <c r="PXV76" s="67"/>
      <c r="PXW76" s="68"/>
      <c r="PXX76" s="68"/>
      <c r="PXY76" s="68"/>
      <c r="PXZ76" s="69"/>
      <c r="PYB76" s="64"/>
      <c r="PYC76" s="67"/>
      <c r="PYD76" s="67"/>
      <c r="PYE76" s="68"/>
      <c r="PYF76" s="68"/>
      <c r="PYG76" s="68"/>
      <c r="PYH76" s="69"/>
      <c r="PYJ76" s="64"/>
      <c r="PYK76" s="67"/>
      <c r="PYL76" s="67"/>
      <c r="PYM76" s="68"/>
      <c r="PYN76" s="68"/>
      <c r="PYO76" s="68"/>
      <c r="PYP76" s="69"/>
      <c r="PYR76" s="64"/>
      <c r="PYS76" s="67"/>
      <c r="PYT76" s="67"/>
      <c r="PYU76" s="68"/>
      <c r="PYV76" s="68"/>
      <c r="PYW76" s="68"/>
      <c r="PYX76" s="69"/>
      <c r="PYZ76" s="64"/>
      <c r="PZA76" s="67"/>
      <c r="PZB76" s="67"/>
      <c r="PZC76" s="68"/>
      <c r="PZD76" s="68"/>
      <c r="PZE76" s="68"/>
      <c r="PZF76" s="69"/>
      <c r="PZH76" s="64"/>
      <c r="PZI76" s="67"/>
      <c r="PZJ76" s="67"/>
      <c r="PZK76" s="68"/>
      <c r="PZL76" s="68"/>
      <c r="PZM76" s="68"/>
      <c r="PZN76" s="69"/>
      <c r="PZP76" s="64"/>
      <c r="PZQ76" s="67"/>
      <c r="PZR76" s="67"/>
      <c r="PZS76" s="68"/>
      <c r="PZT76" s="68"/>
      <c r="PZU76" s="68"/>
      <c r="PZV76" s="69"/>
      <c r="PZX76" s="64"/>
      <c r="PZY76" s="67"/>
      <c r="PZZ76" s="67"/>
      <c r="QAA76" s="68"/>
      <c r="QAB76" s="68"/>
      <c r="QAC76" s="68"/>
      <c r="QAD76" s="69"/>
      <c r="QAF76" s="64"/>
      <c r="QAG76" s="67"/>
      <c r="QAH76" s="67"/>
      <c r="QAI76" s="68"/>
      <c r="QAJ76" s="68"/>
      <c r="QAK76" s="68"/>
      <c r="QAL76" s="69"/>
      <c r="QAN76" s="64"/>
      <c r="QAO76" s="67"/>
      <c r="QAP76" s="67"/>
      <c r="QAQ76" s="68"/>
      <c r="QAR76" s="68"/>
      <c r="QAS76" s="68"/>
      <c r="QAT76" s="69"/>
      <c r="QAV76" s="64"/>
      <c r="QAW76" s="67"/>
      <c r="QAX76" s="67"/>
      <c r="QAY76" s="68"/>
      <c r="QAZ76" s="68"/>
      <c r="QBA76" s="68"/>
      <c r="QBB76" s="69"/>
      <c r="QBD76" s="64"/>
      <c r="QBE76" s="67"/>
      <c r="QBF76" s="67"/>
      <c r="QBG76" s="68"/>
      <c r="QBH76" s="68"/>
      <c r="QBI76" s="68"/>
      <c r="QBJ76" s="69"/>
      <c r="QBL76" s="64"/>
      <c r="QBM76" s="67"/>
      <c r="QBN76" s="67"/>
      <c r="QBO76" s="68"/>
      <c r="QBP76" s="68"/>
      <c r="QBQ76" s="68"/>
      <c r="QBR76" s="69"/>
      <c r="QBT76" s="64"/>
      <c r="QBU76" s="67"/>
      <c r="QBV76" s="67"/>
      <c r="QBW76" s="68"/>
      <c r="QBX76" s="68"/>
      <c r="QBY76" s="68"/>
      <c r="QBZ76" s="69"/>
      <c r="QCB76" s="64"/>
      <c r="QCC76" s="67"/>
      <c r="QCD76" s="67"/>
      <c r="QCE76" s="68"/>
      <c r="QCF76" s="68"/>
      <c r="QCG76" s="68"/>
      <c r="QCH76" s="69"/>
      <c r="QCJ76" s="64"/>
      <c r="QCK76" s="67"/>
      <c r="QCL76" s="67"/>
      <c r="QCM76" s="68"/>
      <c r="QCN76" s="68"/>
      <c r="QCO76" s="68"/>
      <c r="QCP76" s="69"/>
      <c r="QCR76" s="64"/>
      <c r="QCS76" s="67"/>
      <c r="QCT76" s="67"/>
      <c r="QCU76" s="68"/>
      <c r="QCV76" s="68"/>
      <c r="QCW76" s="68"/>
      <c r="QCX76" s="69"/>
      <c r="QCZ76" s="64"/>
      <c r="QDA76" s="67"/>
      <c r="QDB76" s="67"/>
      <c r="QDC76" s="68"/>
      <c r="QDD76" s="68"/>
      <c r="QDE76" s="68"/>
      <c r="QDF76" s="69"/>
      <c r="QDH76" s="64"/>
      <c r="QDI76" s="67"/>
      <c r="QDJ76" s="67"/>
      <c r="QDK76" s="68"/>
      <c r="QDL76" s="68"/>
      <c r="QDM76" s="68"/>
      <c r="QDN76" s="69"/>
      <c r="QDP76" s="64"/>
      <c r="QDQ76" s="67"/>
      <c r="QDR76" s="67"/>
      <c r="QDS76" s="68"/>
      <c r="QDT76" s="68"/>
      <c r="QDU76" s="68"/>
      <c r="QDV76" s="69"/>
      <c r="QDX76" s="64"/>
      <c r="QDY76" s="67"/>
      <c r="QDZ76" s="67"/>
      <c r="QEA76" s="68"/>
      <c r="QEB76" s="68"/>
      <c r="QEC76" s="68"/>
      <c r="QED76" s="69"/>
      <c r="QEF76" s="64"/>
      <c r="QEG76" s="67"/>
      <c r="QEH76" s="67"/>
      <c r="QEI76" s="68"/>
      <c r="QEJ76" s="68"/>
      <c r="QEK76" s="68"/>
      <c r="QEL76" s="69"/>
      <c r="QEN76" s="64"/>
      <c r="QEO76" s="67"/>
      <c r="QEP76" s="67"/>
      <c r="QEQ76" s="68"/>
      <c r="QER76" s="68"/>
      <c r="QES76" s="68"/>
      <c r="QET76" s="69"/>
      <c r="QEV76" s="64"/>
      <c r="QEW76" s="67"/>
      <c r="QEX76" s="67"/>
      <c r="QEY76" s="68"/>
      <c r="QEZ76" s="68"/>
      <c r="QFA76" s="68"/>
      <c r="QFB76" s="69"/>
      <c r="QFD76" s="64"/>
      <c r="QFE76" s="67"/>
      <c r="QFF76" s="67"/>
      <c r="QFG76" s="68"/>
      <c r="QFH76" s="68"/>
      <c r="QFI76" s="68"/>
      <c r="QFJ76" s="69"/>
      <c r="QFL76" s="64"/>
      <c r="QFM76" s="67"/>
      <c r="QFN76" s="67"/>
      <c r="QFO76" s="68"/>
      <c r="QFP76" s="68"/>
      <c r="QFQ76" s="68"/>
      <c r="QFR76" s="69"/>
      <c r="QFT76" s="64"/>
      <c r="QFU76" s="67"/>
      <c r="QFV76" s="67"/>
      <c r="QFW76" s="68"/>
      <c r="QFX76" s="68"/>
      <c r="QFY76" s="68"/>
      <c r="QFZ76" s="69"/>
      <c r="QGB76" s="64"/>
      <c r="QGC76" s="67"/>
      <c r="QGD76" s="67"/>
      <c r="QGE76" s="68"/>
      <c r="QGF76" s="68"/>
      <c r="QGG76" s="68"/>
      <c r="QGH76" s="69"/>
      <c r="QGJ76" s="64"/>
      <c r="QGK76" s="67"/>
      <c r="QGL76" s="67"/>
      <c r="QGM76" s="68"/>
      <c r="QGN76" s="68"/>
      <c r="QGO76" s="68"/>
      <c r="QGP76" s="69"/>
      <c r="QGR76" s="64"/>
      <c r="QGS76" s="67"/>
      <c r="QGT76" s="67"/>
      <c r="QGU76" s="68"/>
      <c r="QGV76" s="68"/>
      <c r="QGW76" s="68"/>
      <c r="QGX76" s="69"/>
      <c r="QGZ76" s="64"/>
      <c r="QHA76" s="67"/>
      <c r="QHB76" s="67"/>
      <c r="QHC76" s="68"/>
      <c r="QHD76" s="68"/>
      <c r="QHE76" s="68"/>
      <c r="QHF76" s="69"/>
      <c r="QHH76" s="64"/>
      <c r="QHI76" s="67"/>
      <c r="QHJ76" s="67"/>
      <c r="QHK76" s="68"/>
      <c r="QHL76" s="68"/>
      <c r="QHM76" s="68"/>
      <c r="QHN76" s="69"/>
      <c r="QHP76" s="64"/>
      <c r="QHQ76" s="67"/>
      <c r="QHR76" s="67"/>
      <c r="QHS76" s="68"/>
      <c r="QHT76" s="68"/>
      <c r="QHU76" s="68"/>
      <c r="QHV76" s="69"/>
      <c r="QHX76" s="64"/>
      <c r="QHY76" s="67"/>
      <c r="QHZ76" s="67"/>
      <c r="QIA76" s="68"/>
      <c r="QIB76" s="68"/>
      <c r="QIC76" s="68"/>
      <c r="QID76" s="69"/>
      <c r="QIF76" s="64"/>
      <c r="QIG76" s="67"/>
      <c r="QIH76" s="67"/>
      <c r="QII76" s="68"/>
      <c r="QIJ76" s="68"/>
      <c r="QIK76" s="68"/>
      <c r="QIL76" s="69"/>
      <c r="QIN76" s="64"/>
      <c r="QIO76" s="67"/>
      <c r="QIP76" s="67"/>
      <c r="QIQ76" s="68"/>
      <c r="QIR76" s="68"/>
      <c r="QIS76" s="68"/>
      <c r="QIT76" s="69"/>
      <c r="QIV76" s="64"/>
      <c r="QIW76" s="67"/>
      <c r="QIX76" s="67"/>
      <c r="QIY76" s="68"/>
      <c r="QIZ76" s="68"/>
      <c r="QJA76" s="68"/>
      <c r="QJB76" s="69"/>
      <c r="QJD76" s="64"/>
      <c r="QJE76" s="67"/>
      <c r="QJF76" s="67"/>
      <c r="QJG76" s="68"/>
      <c r="QJH76" s="68"/>
      <c r="QJI76" s="68"/>
      <c r="QJJ76" s="69"/>
      <c r="QJL76" s="64"/>
      <c r="QJM76" s="67"/>
      <c r="QJN76" s="67"/>
      <c r="QJO76" s="68"/>
      <c r="QJP76" s="68"/>
      <c r="QJQ76" s="68"/>
      <c r="QJR76" s="69"/>
      <c r="QJT76" s="64"/>
      <c r="QJU76" s="67"/>
      <c r="QJV76" s="67"/>
      <c r="QJW76" s="68"/>
      <c r="QJX76" s="68"/>
      <c r="QJY76" s="68"/>
      <c r="QJZ76" s="69"/>
      <c r="QKB76" s="64"/>
      <c r="QKC76" s="67"/>
      <c r="QKD76" s="67"/>
      <c r="QKE76" s="68"/>
      <c r="QKF76" s="68"/>
      <c r="QKG76" s="68"/>
      <c r="QKH76" s="69"/>
      <c r="QKJ76" s="64"/>
      <c r="QKK76" s="67"/>
      <c r="QKL76" s="67"/>
      <c r="QKM76" s="68"/>
      <c r="QKN76" s="68"/>
      <c r="QKO76" s="68"/>
      <c r="QKP76" s="69"/>
      <c r="QKR76" s="64"/>
      <c r="QKS76" s="67"/>
      <c r="QKT76" s="67"/>
      <c r="QKU76" s="68"/>
      <c r="QKV76" s="68"/>
      <c r="QKW76" s="68"/>
      <c r="QKX76" s="69"/>
      <c r="QKZ76" s="64"/>
      <c r="QLA76" s="67"/>
      <c r="QLB76" s="67"/>
      <c r="QLC76" s="68"/>
      <c r="QLD76" s="68"/>
      <c r="QLE76" s="68"/>
      <c r="QLF76" s="69"/>
      <c r="QLH76" s="64"/>
      <c r="QLI76" s="67"/>
      <c r="QLJ76" s="67"/>
      <c r="QLK76" s="68"/>
      <c r="QLL76" s="68"/>
      <c r="QLM76" s="68"/>
      <c r="QLN76" s="69"/>
      <c r="QLP76" s="64"/>
      <c r="QLQ76" s="67"/>
      <c r="QLR76" s="67"/>
      <c r="QLS76" s="68"/>
      <c r="QLT76" s="68"/>
      <c r="QLU76" s="68"/>
      <c r="QLV76" s="69"/>
      <c r="QLX76" s="64"/>
      <c r="QLY76" s="67"/>
      <c r="QLZ76" s="67"/>
      <c r="QMA76" s="68"/>
      <c r="QMB76" s="68"/>
      <c r="QMC76" s="68"/>
      <c r="QMD76" s="69"/>
      <c r="QMF76" s="64"/>
      <c r="QMG76" s="67"/>
      <c r="QMH76" s="67"/>
      <c r="QMI76" s="68"/>
      <c r="QMJ76" s="68"/>
      <c r="QMK76" s="68"/>
      <c r="QML76" s="69"/>
      <c r="QMN76" s="64"/>
      <c r="QMO76" s="67"/>
      <c r="QMP76" s="67"/>
      <c r="QMQ76" s="68"/>
      <c r="QMR76" s="68"/>
      <c r="QMS76" s="68"/>
      <c r="QMT76" s="69"/>
      <c r="QMV76" s="64"/>
      <c r="QMW76" s="67"/>
      <c r="QMX76" s="67"/>
      <c r="QMY76" s="68"/>
      <c r="QMZ76" s="68"/>
      <c r="QNA76" s="68"/>
      <c r="QNB76" s="69"/>
      <c r="QND76" s="64"/>
      <c r="QNE76" s="67"/>
      <c r="QNF76" s="67"/>
      <c r="QNG76" s="68"/>
      <c r="QNH76" s="68"/>
      <c r="QNI76" s="68"/>
      <c r="QNJ76" s="69"/>
      <c r="QNL76" s="64"/>
      <c r="QNM76" s="67"/>
      <c r="QNN76" s="67"/>
      <c r="QNO76" s="68"/>
      <c r="QNP76" s="68"/>
      <c r="QNQ76" s="68"/>
      <c r="QNR76" s="69"/>
      <c r="QNT76" s="64"/>
      <c r="QNU76" s="67"/>
      <c r="QNV76" s="67"/>
      <c r="QNW76" s="68"/>
      <c r="QNX76" s="68"/>
      <c r="QNY76" s="68"/>
      <c r="QNZ76" s="69"/>
      <c r="QOB76" s="64"/>
      <c r="QOC76" s="67"/>
      <c r="QOD76" s="67"/>
      <c r="QOE76" s="68"/>
      <c r="QOF76" s="68"/>
      <c r="QOG76" s="68"/>
      <c r="QOH76" s="69"/>
      <c r="QOJ76" s="64"/>
      <c r="QOK76" s="67"/>
      <c r="QOL76" s="67"/>
      <c r="QOM76" s="68"/>
      <c r="QON76" s="68"/>
      <c r="QOO76" s="68"/>
      <c r="QOP76" s="69"/>
      <c r="QOR76" s="64"/>
      <c r="QOS76" s="67"/>
      <c r="QOT76" s="67"/>
      <c r="QOU76" s="68"/>
      <c r="QOV76" s="68"/>
      <c r="QOW76" s="68"/>
      <c r="QOX76" s="69"/>
      <c r="QOZ76" s="64"/>
      <c r="QPA76" s="67"/>
      <c r="QPB76" s="67"/>
      <c r="QPC76" s="68"/>
      <c r="QPD76" s="68"/>
      <c r="QPE76" s="68"/>
      <c r="QPF76" s="69"/>
      <c r="QPH76" s="64"/>
      <c r="QPI76" s="67"/>
      <c r="QPJ76" s="67"/>
      <c r="QPK76" s="68"/>
      <c r="QPL76" s="68"/>
      <c r="QPM76" s="68"/>
      <c r="QPN76" s="69"/>
      <c r="QPP76" s="64"/>
      <c r="QPQ76" s="67"/>
      <c r="QPR76" s="67"/>
      <c r="QPS76" s="68"/>
      <c r="QPT76" s="68"/>
      <c r="QPU76" s="68"/>
      <c r="QPV76" s="69"/>
      <c r="QPX76" s="64"/>
      <c r="QPY76" s="67"/>
      <c r="QPZ76" s="67"/>
      <c r="QQA76" s="68"/>
      <c r="QQB76" s="68"/>
      <c r="QQC76" s="68"/>
      <c r="QQD76" s="69"/>
      <c r="QQF76" s="64"/>
      <c r="QQG76" s="67"/>
      <c r="QQH76" s="67"/>
      <c r="QQI76" s="68"/>
      <c r="QQJ76" s="68"/>
      <c r="QQK76" s="68"/>
      <c r="QQL76" s="69"/>
      <c r="QQN76" s="64"/>
      <c r="QQO76" s="67"/>
      <c r="QQP76" s="67"/>
      <c r="QQQ76" s="68"/>
      <c r="QQR76" s="68"/>
      <c r="QQS76" s="68"/>
      <c r="QQT76" s="69"/>
      <c r="QQV76" s="64"/>
      <c r="QQW76" s="67"/>
      <c r="QQX76" s="67"/>
      <c r="QQY76" s="68"/>
      <c r="QQZ76" s="68"/>
      <c r="QRA76" s="68"/>
      <c r="QRB76" s="69"/>
      <c r="QRD76" s="64"/>
      <c r="QRE76" s="67"/>
      <c r="QRF76" s="67"/>
      <c r="QRG76" s="68"/>
      <c r="QRH76" s="68"/>
      <c r="QRI76" s="68"/>
      <c r="QRJ76" s="69"/>
      <c r="QRL76" s="64"/>
      <c r="QRM76" s="67"/>
      <c r="QRN76" s="67"/>
      <c r="QRO76" s="68"/>
      <c r="QRP76" s="68"/>
      <c r="QRQ76" s="68"/>
      <c r="QRR76" s="69"/>
      <c r="QRT76" s="64"/>
      <c r="QRU76" s="67"/>
      <c r="QRV76" s="67"/>
      <c r="QRW76" s="68"/>
      <c r="QRX76" s="68"/>
      <c r="QRY76" s="68"/>
      <c r="QRZ76" s="69"/>
      <c r="QSB76" s="64"/>
      <c r="QSC76" s="67"/>
      <c r="QSD76" s="67"/>
      <c r="QSE76" s="68"/>
      <c r="QSF76" s="68"/>
      <c r="QSG76" s="68"/>
      <c r="QSH76" s="69"/>
      <c r="QSJ76" s="64"/>
      <c r="QSK76" s="67"/>
      <c r="QSL76" s="67"/>
      <c r="QSM76" s="68"/>
      <c r="QSN76" s="68"/>
      <c r="QSO76" s="68"/>
      <c r="QSP76" s="69"/>
      <c r="QSR76" s="64"/>
      <c r="QSS76" s="67"/>
      <c r="QST76" s="67"/>
      <c r="QSU76" s="68"/>
      <c r="QSV76" s="68"/>
      <c r="QSW76" s="68"/>
      <c r="QSX76" s="69"/>
      <c r="QSZ76" s="64"/>
      <c r="QTA76" s="67"/>
      <c r="QTB76" s="67"/>
      <c r="QTC76" s="68"/>
      <c r="QTD76" s="68"/>
      <c r="QTE76" s="68"/>
      <c r="QTF76" s="69"/>
      <c r="QTH76" s="64"/>
      <c r="QTI76" s="67"/>
      <c r="QTJ76" s="67"/>
      <c r="QTK76" s="68"/>
      <c r="QTL76" s="68"/>
      <c r="QTM76" s="68"/>
      <c r="QTN76" s="69"/>
      <c r="QTP76" s="64"/>
      <c r="QTQ76" s="67"/>
      <c r="QTR76" s="67"/>
      <c r="QTS76" s="68"/>
      <c r="QTT76" s="68"/>
      <c r="QTU76" s="68"/>
      <c r="QTV76" s="69"/>
      <c r="QTX76" s="64"/>
      <c r="QTY76" s="67"/>
      <c r="QTZ76" s="67"/>
      <c r="QUA76" s="68"/>
      <c r="QUB76" s="68"/>
      <c r="QUC76" s="68"/>
      <c r="QUD76" s="69"/>
      <c r="QUF76" s="64"/>
      <c r="QUG76" s="67"/>
      <c r="QUH76" s="67"/>
      <c r="QUI76" s="68"/>
      <c r="QUJ76" s="68"/>
      <c r="QUK76" s="68"/>
      <c r="QUL76" s="69"/>
      <c r="QUN76" s="64"/>
      <c r="QUO76" s="67"/>
      <c r="QUP76" s="67"/>
      <c r="QUQ76" s="68"/>
      <c r="QUR76" s="68"/>
      <c r="QUS76" s="68"/>
      <c r="QUT76" s="69"/>
      <c r="QUV76" s="64"/>
      <c r="QUW76" s="67"/>
      <c r="QUX76" s="67"/>
      <c r="QUY76" s="68"/>
      <c r="QUZ76" s="68"/>
      <c r="QVA76" s="68"/>
      <c r="QVB76" s="69"/>
      <c r="QVD76" s="64"/>
      <c r="QVE76" s="67"/>
      <c r="QVF76" s="67"/>
      <c r="QVG76" s="68"/>
      <c r="QVH76" s="68"/>
      <c r="QVI76" s="68"/>
      <c r="QVJ76" s="69"/>
      <c r="QVL76" s="64"/>
      <c r="QVM76" s="67"/>
      <c r="QVN76" s="67"/>
      <c r="QVO76" s="68"/>
      <c r="QVP76" s="68"/>
      <c r="QVQ76" s="68"/>
      <c r="QVR76" s="69"/>
      <c r="QVT76" s="64"/>
      <c r="QVU76" s="67"/>
      <c r="QVV76" s="67"/>
      <c r="QVW76" s="68"/>
      <c r="QVX76" s="68"/>
      <c r="QVY76" s="68"/>
      <c r="QVZ76" s="69"/>
      <c r="QWB76" s="64"/>
      <c r="QWC76" s="67"/>
      <c r="QWD76" s="67"/>
      <c r="QWE76" s="68"/>
      <c r="QWF76" s="68"/>
      <c r="QWG76" s="68"/>
      <c r="QWH76" s="69"/>
      <c r="QWJ76" s="64"/>
      <c r="QWK76" s="67"/>
      <c r="QWL76" s="67"/>
      <c r="QWM76" s="68"/>
      <c r="QWN76" s="68"/>
      <c r="QWO76" s="68"/>
      <c r="QWP76" s="69"/>
      <c r="QWR76" s="64"/>
      <c r="QWS76" s="67"/>
      <c r="QWT76" s="67"/>
      <c r="QWU76" s="68"/>
      <c r="QWV76" s="68"/>
      <c r="QWW76" s="68"/>
      <c r="QWX76" s="69"/>
      <c r="QWZ76" s="64"/>
      <c r="QXA76" s="67"/>
      <c r="QXB76" s="67"/>
      <c r="QXC76" s="68"/>
      <c r="QXD76" s="68"/>
      <c r="QXE76" s="68"/>
      <c r="QXF76" s="69"/>
      <c r="QXH76" s="64"/>
      <c r="QXI76" s="67"/>
      <c r="QXJ76" s="67"/>
      <c r="QXK76" s="68"/>
      <c r="QXL76" s="68"/>
      <c r="QXM76" s="68"/>
      <c r="QXN76" s="69"/>
      <c r="QXP76" s="64"/>
      <c r="QXQ76" s="67"/>
      <c r="QXR76" s="67"/>
      <c r="QXS76" s="68"/>
      <c r="QXT76" s="68"/>
      <c r="QXU76" s="68"/>
      <c r="QXV76" s="69"/>
      <c r="QXX76" s="64"/>
      <c r="QXY76" s="67"/>
      <c r="QXZ76" s="67"/>
      <c r="QYA76" s="68"/>
      <c r="QYB76" s="68"/>
      <c r="QYC76" s="68"/>
      <c r="QYD76" s="69"/>
      <c r="QYF76" s="64"/>
      <c r="QYG76" s="67"/>
      <c r="QYH76" s="67"/>
      <c r="QYI76" s="68"/>
      <c r="QYJ76" s="68"/>
      <c r="QYK76" s="68"/>
      <c r="QYL76" s="69"/>
      <c r="QYN76" s="64"/>
      <c r="QYO76" s="67"/>
      <c r="QYP76" s="67"/>
      <c r="QYQ76" s="68"/>
      <c r="QYR76" s="68"/>
      <c r="QYS76" s="68"/>
      <c r="QYT76" s="69"/>
      <c r="QYV76" s="64"/>
      <c r="QYW76" s="67"/>
      <c r="QYX76" s="67"/>
      <c r="QYY76" s="68"/>
      <c r="QYZ76" s="68"/>
      <c r="QZA76" s="68"/>
      <c r="QZB76" s="69"/>
      <c r="QZD76" s="64"/>
      <c r="QZE76" s="67"/>
      <c r="QZF76" s="67"/>
      <c r="QZG76" s="68"/>
      <c r="QZH76" s="68"/>
      <c r="QZI76" s="68"/>
      <c r="QZJ76" s="69"/>
      <c r="QZL76" s="64"/>
      <c r="QZM76" s="67"/>
      <c r="QZN76" s="67"/>
      <c r="QZO76" s="68"/>
      <c r="QZP76" s="68"/>
      <c r="QZQ76" s="68"/>
      <c r="QZR76" s="69"/>
      <c r="QZT76" s="64"/>
      <c r="QZU76" s="67"/>
      <c r="QZV76" s="67"/>
      <c r="QZW76" s="68"/>
      <c r="QZX76" s="68"/>
      <c r="QZY76" s="68"/>
      <c r="QZZ76" s="69"/>
      <c r="RAB76" s="64"/>
      <c r="RAC76" s="67"/>
      <c r="RAD76" s="67"/>
      <c r="RAE76" s="68"/>
      <c r="RAF76" s="68"/>
      <c r="RAG76" s="68"/>
      <c r="RAH76" s="69"/>
      <c r="RAJ76" s="64"/>
      <c r="RAK76" s="67"/>
      <c r="RAL76" s="67"/>
      <c r="RAM76" s="68"/>
      <c r="RAN76" s="68"/>
      <c r="RAO76" s="68"/>
      <c r="RAP76" s="69"/>
      <c r="RAR76" s="64"/>
      <c r="RAS76" s="67"/>
      <c r="RAT76" s="67"/>
      <c r="RAU76" s="68"/>
      <c r="RAV76" s="68"/>
      <c r="RAW76" s="68"/>
      <c r="RAX76" s="69"/>
      <c r="RAZ76" s="64"/>
      <c r="RBA76" s="67"/>
      <c r="RBB76" s="67"/>
      <c r="RBC76" s="68"/>
      <c r="RBD76" s="68"/>
      <c r="RBE76" s="68"/>
      <c r="RBF76" s="69"/>
      <c r="RBH76" s="64"/>
      <c r="RBI76" s="67"/>
      <c r="RBJ76" s="67"/>
      <c r="RBK76" s="68"/>
      <c r="RBL76" s="68"/>
      <c r="RBM76" s="68"/>
      <c r="RBN76" s="69"/>
      <c r="RBP76" s="64"/>
      <c r="RBQ76" s="67"/>
      <c r="RBR76" s="67"/>
      <c r="RBS76" s="68"/>
      <c r="RBT76" s="68"/>
      <c r="RBU76" s="68"/>
      <c r="RBV76" s="69"/>
      <c r="RBX76" s="64"/>
      <c r="RBY76" s="67"/>
      <c r="RBZ76" s="67"/>
      <c r="RCA76" s="68"/>
      <c r="RCB76" s="68"/>
      <c r="RCC76" s="68"/>
      <c r="RCD76" s="69"/>
      <c r="RCF76" s="64"/>
      <c r="RCG76" s="67"/>
      <c r="RCH76" s="67"/>
      <c r="RCI76" s="68"/>
      <c r="RCJ76" s="68"/>
      <c r="RCK76" s="68"/>
      <c r="RCL76" s="69"/>
      <c r="RCN76" s="64"/>
      <c r="RCO76" s="67"/>
      <c r="RCP76" s="67"/>
      <c r="RCQ76" s="68"/>
      <c r="RCR76" s="68"/>
      <c r="RCS76" s="68"/>
      <c r="RCT76" s="69"/>
      <c r="RCV76" s="64"/>
      <c r="RCW76" s="67"/>
      <c r="RCX76" s="67"/>
      <c r="RCY76" s="68"/>
      <c r="RCZ76" s="68"/>
      <c r="RDA76" s="68"/>
      <c r="RDB76" s="69"/>
      <c r="RDD76" s="64"/>
      <c r="RDE76" s="67"/>
      <c r="RDF76" s="67"/>
      <c r="RDG76" s="68"/>
      <c r="RDH76" s="68"/>
      <c r="RDI76" s="68"/>
      <c r="RDJ76" s="69"/>
      <c r="RDL76" s="64"/>
      <c r="RDM76" s="67"/>
      <c r="RDN76" s="67"/>
      <c r="RDO76" s="68"/>
      <c r="RDP76" s="68"/>
      <c r="RDQ76" s="68"/>
      <c r="RDR76" s="69"/>
      <c r="RDT76" s="64"/>
      <c r="RDU76" s="67"/>
      <c r="RDV76" s="67"/>
      <c r="RDW76" s="68"/>
      <c r="RDX76" s="68"/>
      <c r="RDY76" s="68"/>
      <c r="RDZ76" s="69"/>
      <c r="REB76" s="64"/>
      <c r="REC76" s="67"/>
      <c r="RED76" s="67"/>
      <c r="REE76" s="68"/>
      <c r="REF76" s="68"/>
      <c r="REG76" s="68"/>
      <c r="REH76" s="69"/>
      <c r="REJ76" s="64"/>
      <c r="REK76" s="67"/>
      <c r="REL76" s="67"/>
      <c r="REM76" s="68"/>
      <c r="REN76" s="68"/>
      <c r="REO76" s="68"/>
      <c r="REP76" s="69"/>
      <c r="RER76" s="64"/>
      <c r="RES76" s="67"/>
      <c r="RET76" s="67"/>
      <c r="REU76" s="68"/>
      <c r="REV76" s="68"/>
      <c r="REW76" s="68"/>
      <c r="REX76" s="69"/>
      <c r="REZ76" s="64"/>
      <c r="RFA76" s="67"/>
      <c r="RFB76" s="67"/>
      <c r="RFC76" s="68"/>
      <c r="RFD76" s="68"/>
      <c r="RFE76" s="68"/>
      <c r="RFF76" s="69"/>
      <c r="RFH76" s="64"/>
      <c r="RFI76" s="67"/>
      <c r="RFJ76" s="67"/>
      <c r="RFK76" s="68"/>
      <c r="RFL76" s="68"/>
      <c r="RFM76" s="68"/>
      <c r="RFN76" s="69"/>
      <c r="RFP76" s="64"/>
      <c r="RFQ76" s="67"/>
      <c r="RFR76" s="67"/>
      <c r="RFS76" s="68"/>
      <c r="RFT76" s="68"/>
      <c r="RFU76" s="68"/>
      <c r="RFV76" s="69"/>
      <c r="RFX76" s="64"/>
      <c r="RFY76" s="67"/>
      <c r="RFZ76" s="67"/>
      <c r="RGA76" s="68"/>
      <c r="RGB76" s="68"/>
      <c r="RGC76" s="68"/>
      <c r="RGD76" s="69"/>
      <c r="RGF76" s="64"/>
      <c r="RGG76" s="67"/>
      <c r="RGH76" s="67"/>
      <c r="RGI76" s="68"/>
      <c r="RGJ76" s="68"/>
      <c r="RGK76" s="68"/>
      <c r="RGL76" s="69"/>
      <c r="RGN76" s="64"/>
      <c r="RGO76" s="67"/>
      <c r="RGP76" s="67"/>
      <c r="RGQ76" s="68"/>
      <c r="RGR76" s="68"/>
      <c r="RGS76" s="68"/>
      <c r="RGT76" s="69"/>
      <c r="RGV76" s="64"/>
      <c r="RGW76" s="67"/>
      <c r="RGX76" s="67"/>
      <c r="RGY76" s="68"/>
      <c r="RGZ76" s="68"/>
      <c r="RHA76" s="68"/>
      <c r="RHB76" s="69"/>
      <c r="RHD76" s="64"/>
      <c r="RHE76" s="67"/>
      <c r="RHF76" s="67"/>
      <c r="RHG76" s="68"/>
      <c r="RHH76" s="68"/>
      <c r="RHI76" s="68"/>
      <c r="RHJ76" s="69"/>
      <c r="RHL76" s="64"/>
      <c r="RHM76" s="67"/>
      <c r="RHN76" s="67"/>
      <c r="RHO76" s="68"/>
      <c r="RHP76" s="68"/>
      <c r="RHQ76" s="68"/>
      <c r="RHR76" s="69"/>
      <c r="RHT76" s="64"/>
      <c r="RHU76" s="67"/>
      <c r="RHV76" s="67"/>
      <c r="RHW76" s="68"/>
      <c r="RHX76" s="68"/>
      <c r="RHY76" s="68"/>
      <c r="RHZ76" s="69"/>
      <c r="RIB76" s="64"/>
      <c r="RIC76" s="67"/>
      <c r="RID76" s="67"/>
      <c r="RIE76" s="68"/>
      <c r="RIF76" s="68"/>
      <c r="RIG76" s="68"/>
      <c r="RIH76" s="69"/>
      <c r="RIJ76" s="64"/>
      <c r="RIK76" s="67"/>
      <c r="RIL76" s="67"/>
      <c r="RIM76" s="68"/>
      <c r="RIN76" s="68"/>
      <c r="RIO76" s="68"/>
      <c r="RIP76" s="69"/>
      <c r="RIR76" s="64"/>
      <c r="RIS76" s="67"/>
      <c r="RIT76" s="67"/>
      <c r="RIU76" s="68"/>
      <c r="RIV76" s="68"/>
      <c r="RIW76" s="68"/>
      <c r="RIX76" s="69"/>
      <c r="RIZ76" s="64"/>
      <c r="RJA76" s="67"/>
      <c r="RJB76" s="67"/>
      <c r="RJC76" s="68"/>
      <c r="RJD76" s="68"/>
      <c r="RJE76" s="68"/>
      <c r="RJF76" s="69"/>
      <c r="RJH76" s="64"/>
      <c r="RJI76" s="67"/>
      <c r="RJJ76" s="67"/>
      <c r="RJK76" s="68"/>
      <c r="RJL76" s="68"/>
      <c r="RJM76" s="68"/>
      <c r="RJN76" s="69"/>
      <c r="RJP76" s="64"/>
      <c r="RJQ76" s="67"/>
      <c r="RJR76" s="67"/>
      <c r="RJS76" s="68"/>
      <c r="RJT76" s="68"/>
      <c r="RJU76" s="68"/>
      <c r="RJV76" s="69"/>
      <c r="RJX76" s="64"/>
      <c r="RJY76" s="67"/>
      <c r="RJZ76" s="67"/>
      <c r="RKA76" s="68"/>
      <c r="RKB76" s="68"/>
      <c r="RKC76" s="68"/>
      <c r="RKD76" s="69"/>
      <c r="RKF76" s="64"/>
      <c r="RKG76" s="67"/>
      <c r="RKH76" s="67"/>
      <c r="RKI76" s="68"/>
      <c r="RKJ76" s="68"/>
      <c r="RKK76" s="68"/>
      <c r="RKL76" s="69"/>
      <c r="RKN76" s="64"/>
      <c r="RKO76" s="67"/>
      <c r="RKP76" s="67"/>
      <c r="RKQ76" s="68"/>
      <c r="RKR76" s="68"/>
      <c r="RKS76" s="68"/>
      <c r="RKT76" s="69"/>
      <c r="RKV76" s="64"/>
      <c r="RKW76" s="67"/>
      <c r="RKX76" s="67"/>
      <c r="RKY76" s="68"/>
      <c r="RKZ76" s="68"/>
      <c r="RLA76" s="68"/>
      <c r="RLB76" s="69"/>
      <c r="RLD76" s="64"/>
      <c r="RLE76" s="67"/>
      <c r="RLF76" s="67"/>
      <c r="RLG76" s="68"/>
      <c r="RLH76" s="68"/>
      <c r="RLI76" s="68"/>
      <c r="RLJ76" s="69"/>
      <c r="RLL76" s="64"/>
      <c r="RLM76" s="67"/>
      <c r="RLN76" s="67"/>
      <c r="RLO76" s="68"/>
      <c r="RLP76" s="68"/>
      <c r="RLQ76" s="68"/>
      <c r="RLR76" s="69"/>
      <c r="RLT76" s="64"/>
      <c r="RLU76" s="67"/>
      <c r="RLV76" s="67"/>
      <c r="RLW76" s="68"/>
      <c r="RLX76" s="68"/>
      <c r="RLY76" s="68"/>
      <c r="RLZ76" s="69"/>
      <c r="RMB76" s="64"/>
      <c r="RMC76" s="67"/>
      <c r="RMD76" s="67"/>
      <c r="RME76" s="68"/>
      <c r="RMF76" s="68"/>
      <c r="RMG76" s="68"/>
      <c r="RMH76" s="69"/>
      <c r="RMJ76" s="64"/>
      <c r="RMK76" s="67"/>
      <c r="RML76" s="67"/>
      <c r="RMM76" s="68"/>
      <c r="RMN76" s="68"/>
      <c r="RMO76" s="68"/>
      <c r="RMP76" s="69"/>
      <c r="RMR76" s="64"/>
      <c r="RMS76" s="67"/>
      <c r="RMT76" s="67"/>
      <c r="RMU76" s="68"/>
      <c r="RMV76" s="68"/>
      <c r="RMW76" s="68"/>
      <c r="RMX76" s="69"/>
      <c r="RMZ76" s="64"/>
      <c r="RNA76" s="67"/>
      <c r="RNB76" s="67"/>
      <c r="RNC76" s="68"/>
      <c r="RND76" s="68"/>
      <c r="RNE76" s="68"/>
      <c r="RNF76" s="69"/>
      <c r="RNH76" s="64"/>
      <c r="RNI76" s="67"/>
      <c r="RNJ76" s="67"/>
      <c r="RNK76" s="68"/>
      <c r="RNL76" s="68"/>
      <c r="RNM76" s="68"/>
      <c r="RNN76" s="69"/>
      <c r="RNP76" s="64"/>
      <c r="RNQ76" s="67"/>
      <c r="RNR76" s="67"/>
      <c r="RNS76" s="68"/>
      <c r="RNT76" s="68"/>
      <c r="RNU76" s="68"/>
      <c r="RNV76" s="69"/>
      <c r="RNX76" s="64"/>
      <c r="RNY76" s="67"/>
      <c r="RNZ76" s="67"/>
      <c r="ROA76" s="68"/>
      <c r="ROB76" s="68"/>
      <c r="ROC76" s="68"/>
      <c r="ROD76" s="69"/>
      <c r="ROF76" s="64"/>
      <c r="ROG76" s="67"/>
      <c r="ROH76" s="67"/>
      <c r="ROI76" s="68"/>
      <c r="ROJ76" s="68"/>
      <c r="ROK76" s="68"/>
      <c r="ROL76" s="69"/>
      <c r="RON76" s="64"/>
      <c r="ROO76" s="67"/>
      <c r="ROP76" s="67"/>
      <c r="ROQ76" s="68"/>
      <c r="ROR76" s="68"/>
      <c r="ROS76" s="68"/>
      <c r="ROT76" s="69"/>
      <c r="ROV76" s="64"/>
      <c r="ROW76" s="67"/>
      <c r="ROX76" s="67"/>
      <c r="ROY76" s="68"/>
      <c r="ROZ76" s="68"/>
      <c r="RPA76" s="68"/>
      <c r="RPB76" s="69"/>
      <c r="RPD76" s="64"/>
      <c r="RPE76" s="67"/>
      <c r="RPF76" s="67"/>
      <c r="RPG76" s="68"/>
      <c r="RPH76" s="68"/>
      <c r="RPI76" s="68"/>
      <c r="RPJ76" s="69"/>
      <c r="RPL76" s="64"/>
      <c r="RPM76" s="67"/>
      <c r="RPN76" s="67"/>
      <c r="RPO76" s="68"/>
      <c r="RPP76" s="68"/>
      <c r="RPQ76" s="68"/>
      <c r="RPR76" s="69"/>
      <c r="RPT76" s="64"/>
      <c r="RPU76" s="67"/>
      <c r="RPV76" s="67"/>
      <c r="RPW76" s="68"/>
      <c r="RPX76" s="68"/>
      <c r="RPY76" s="68"/>
      <c r="RPZ76" s="69"/>
      <c r="RQB76" s="64"/>
      <c r="RQC76" s="67"/>
      <c r="RQD76" s="67"/>
      <c r="RQE76" s="68"/>
      <c r="RQF76" s="68"/>
      <c r="RQG76" s="68"/>
      <c r="RQH76" s="69"/>
      <c r="RQJ76" s="64"/>
      <c r="RQK76" s="67"/>
      <c r="RQL76" s="67"/>
      <c r="RQM76" s="68"/>
      <c r="RQN76" s="68"/>
      <c r="RQO76" s="68"/>
      <c r="RQP76" s="69"/>
      <c r="RQR76" s="64"/>
      <c r="RQS76" s="67"/>
      <c r="RQT76" s="67"/>
      <c r="RQU76" s="68"/>
      <c r="RQV76" s="68"/>
      <c r="RQW76" s="68"/>
      <c r="RQX76" s="69"/>
      <c r="RQZ76" s="64"/>
      <c r="RRA76" s="67"/>
      <c r="RRB76" s="67"/>
      <c r="RRC76" s="68"/>
      <c r="RRD76" s="68"/>
      <c r="RRE76" s="68"/>
      <c r="RRF76" s="69"/>
      <c r="RRH76" s="64"/>
      <c r="RRI76" s="67"/>
      <c r="RRJ76" s="67"/>
      <c r="RRK76" s="68"/>
      <c r="RRL76" s="68"/>
      <c r="RRM76" s="68"/>
      <c r="RRN76" s="69"/>
      <c r="RRP76" s="64"/>
      <c r="RRQ76" s="67"/>
      <c r="RRR76" s="67"/>
      <c r="RRS76" s="68"/>
      <c r="RRT76" s="68"/>
      <c r="RRU76" s="68"/>
      <c r="RRV76" s="69"/>
      <c r="RRX76" s="64"/>
      <c r="RRY76" s="67"/>
      <c r="RRZ76" s="67"/>
      <c r="RSA76" s="68"/>
      <c r="RSB76" s="68"/>
      <c r="RSC76" s="68"/>
      <c r="RSD76" s="69"/>
      <c r="RSF76" s="64"/>
      <c r="RSG76" s="67"/>
      <c r="RSH76" s="67"/>
      <c r="RSI76" s="68"/>
      <c r="RSJ76" s="68"/>
      <c r="RSK76" s="68"/>
      <c r="RSL76" s="69"/>
      <c r="RSN76" s="64"/>
      <c r="RSO76" s="67"/>
      <c r="RSP76" s="67"/>
      <c r="RSQ76" s="68"/>
      <c r="RSR76" s="68"/>
      <c r="RSS76" s="68"/>
      <c r="RST76" s="69"/>
      <c r="RSV76" s="64"/>
      <c r="RSW76" s="67"/>
      <c r="RSX76" s="67"/>
      <c r="RSY76" s="68"/>
      <c r="RSZ76" s="68"/>
      <c r="RTA76" s="68"/>
      <c r="RTB76" s="69"/>
      <c r="RTD76" s="64"/>
      <c r="RTE76" s="67"/>
      <c r="RTF76" s="67"/>
      <c r="RTG76" s="68"/>
      <c r="RTH76" s="68"/>
      <c r="RTI76" s="68"/>
      <c r="RTJ76" s="69"/>
      <c r="RTL76" s="64"/>
      <c r="RTM76" s="67"/>
      <c r="RTN76" s="67"/>
      <c r="RTO76" s="68"/>
      <c r="RTP76" s="68"/>
      <c r="RTQ76" s="68"/>
      <c r="RTR76" s="69"/>
      <c r="RTT76" s="64"/>
      <c r="RTU76" s="67"/>
      <c r="RTV76" s="67"/>
      <c r="RTW76" s="68"/>
      <c r="RTX76" s="68"/>
      <c r="RTY76" s="68"/>
      <c r="RTZ76" s="69"/>
      <c r="RUB76" s="64"/>
      <c r="RUC76" s="67"/>
      <c r="RUD76" s="67"/>
      <c r="RUE76" s="68"/>
      <c r="RUF76" s="68"/>
      <c r="RUG76" s="68"/>
      <c r="RUH76" s="69"/>
      <c r="RUJ76" s="64"/>
      <c r="RUK76" s="67"/>
      <c r="RUL76" s="67"/>
      <c r="RUM76" s="68"/>
      <c r="RUN76" s="68"/>
      <c r="RUO76" s="68"/>
      <c r="RUP76" s="69"/>
      <c r="RUR76" s="64"/>
      <c r="RUS76" s="67"/>
      <c r="RUT76" s="67"/>
      <c r="RUU76" s="68"/>
      <c r="RUV76" s="68"/>
      <c r="RUW76" s="68"/>
      <c r="RUX76" s="69"/>
      <c r="RUZ76" s="64"/>
      <c r="RVA76" s="67"/>
      <c r="RVB76" s="67"/>
      <c r="RVC76" s="68"/>
      <c r="RVD76" s="68"/>
      <c r="RVE76" s="68"/>
      <c r="RVF76" s="69"/>
      <c r="RVH76" s="64"/>
      <c r="RVI76" s="67"/>
      <c r="RVJ76" s="67"/>
      <c r="RVK76" s="68"/>
      <c r="RVL76" s="68"/>
      <c r="RVM76" s="68"/>
      <c r="RVN76" s="69"/>
      <c r="RVP76" s="64"/>
      <c r="RVQ76" s="67"/>
      <c r="RVR76" s="67"/>
      <c r="RVS76" s="68"/>
      <c r="RVT76" s="68"/>
      <c r="RVU76" s="68"/>
      <c r="RVV76" s="69"/>
      <c r="RVX76" s="64"/>
      <c r="RVY76" s="67"/>
      <c r="RVZ76" s="67"/>
      <c r="RWA76" s="68"/>
      <c r="RWB76" s="68"/>
      <c r="RWC76" s="68"/>
      <c r="RWD76" s="69"/>
      <c r="RWF76" s="64"/>
      <c r="RWG76" s="67"/>
      <c r="RWH76" s="67"/>
      <c r="RWI76" s="68"/>
      <c r="RWJ76" s="68"/>
      <c r="RWK76" s="68"/>
      <c r="RWL76" s="69"/>
      <c r="RWN76" s="64"/>
      <c r="RWO76" s="67"/>
      <c r="RWP76" s="67"/>
      <c r="RWQ76" s="68"/>
      <c r="RWR76" s="68"/>
      <c r="RWS76" s="68"/>
      <c r="RWT76" s="69"/>
      <c r="RWV76" s="64"/>
      <c r="RWW76" s="67"/>
      <c r="RWX76" s="67"/>
      <c r="RWY76" s="68"/>
      <c r="RWZ76" s="68"/>
      <c r="RXA76" s="68"/>
      <c r="RXB76" s="69"/>
      <c r="RXD76" s="64"/>
      <c r="RXE76" s="67"/>
      <c r="RXF76" s="67"/>
      <c r="RXG76" s="68"/>
      <c r="RXH76" s="68"/>
      <c r="RXI76" s="68"/>
      <c r="RXJ76" s="69"/>
      <c r="RXL76" s="64"/>
      <c r="RXM76" s="67"/>
      <c r="RXN76" s="67"/>
      <c r="RXO76" s="68"/>
      <c r="RXP76" s="68"/>
      <c r="RXQ76" s="68"/>
      <c r="RXR76" s="69"/>
      <c r="RXT76" s="64"/>
      <c r="RXU76" s="67"/>
      <c r="RXV76" s="67"/>
      <c r="RXW76" s="68"/>
      <c r="RXX76" s="68"/>
      <c r="RXY76" s="68"/>
      <c r="RXZ76" s="69"/>
      <c r="RYB76" s="64"/>
      <c r="RYC76" s="67"/>
      <c r="RYD76" s="67"/>
      <c r="RYE76" s="68"/>
      <c r="RYF76" s="68"/>
      <c r="RYG76" s="68"/>
      <c r="RYH76" s="69"/>
      <c r="RYJ76" s="64"/>
      <c r="RYK76" s="67"/>
      <c r="RYL76" s="67"/>
      <c r="RYM76" s="68"/>
      <c r="RYN76" s="68"/>
      <c r="RYO76" s="68"/>
      <c r="RYP76" s="69"/>
      <c r="RYR76" s="64"/>
      <c r="RYS76" s="67"/>
      <c r="RYT76" s="67"/>
      <c r="RYU76" s="68"/>
      <c r="RYV76" s="68"/>
      <c r="RYW76" s="68"/>
      <c r="RYX76" s="69"/>
      <c r="RYZ76" s="64"/>
      <c r="RZA76" s="67"/>
      <c r="RZB76" s="67"/>
      <c r="RZC76" s="68"/>
      <c r="RZD76" s="68"/>
      <c r="RZE76" s="68"/>
      <c r="RZF76" s="69"/>
      <c r="RZH76" s="64"/>
      <c r="RZI76" s="67"/>
      <c r="RZJ76" s="67"/>
      <c r="RZK76" s="68"/>
      <c r="RZL76" s="68"/>
      <c r="RZM76" s="68"/>
      <c r="RZN76" s="69"/>
      <c r="RZP76" s="64"/>
      <c r="RZQ76" s="67"/>
      <c r="RZR76" s="67"/>
      <c r="RZS76" s="68"/>
      <c r="RZT76" s="68"/>
      <c r="RZU76" s="68"/>
      <c r="RZV76" s="69"/>
      <c r="RZX76" s="64"/>
      <c r="RZY76" s="67"/>
      <c r="RZZ76" s="67"/>
      <c r="SAA76" s="68"/>
      <c r="SAB76" s="68"/>
      <c r="SAC76" s="68"/>
      <c r="SAD76" s="69"/>
      <c r="SAF76" s="64"/>
      <c r="SAG76" s="67"/>
      <c r="SAH76" s="67"/>
      <c r="SAI76" s="68"/>
      <c r="SAJ76" s="68"/>
      <c r="SAK76" s="68"/>
      <c r="SAL76" s="69"/>
      <c r="SAN76" s="64"/>
      <c r="SAO76" s="67"/>
      <c r="SAP76" s="67"/>
      <c r="SAQ76" s="68"/>
      <c r="SAR76" s="68"/>
      <c r="SAS76" s="68"/>
      <c r="SAT76" s="69"/>
      <c r="SAV76" s="64"/>
      <c r="SAW76" s="67"/>
      <c r="SAX76" s="67"/>
      <c r="SAY76" s="68"/>
      <c r="SAZ76" s="68"/>
      <c r="SBA76" s="68"/>
      <c r="SBB76" s="69"/>
      <c r="SBD76" s="64"/>
      <c r="SBE76" s="67"/>
      <c r="SBF76" s="67"/>
      <c r="SBG76" s="68"/>
      <c r="SBH76" s="68"/>
      <c r="SBI76" s="68"/>
      <c r="SBJ76" s="69"/>
      <c r="SBL76" s="64"/>
      <c r="SBM76" s="67"/>
      <c r="SBN76" s="67"/>
      <c r="SBO76" s="68"/>
      <c r="SBP76" s="68"/>
      <c r="SBQ76" s="68"/>
      <c r="SBR76" s="69"/>
      <c r="SBT76" s="64"/>
      <c r="SBU76" s="67"/>
      <c r="SBV76" s="67"/>
      <c r="SBW76" s="68"/>
      <c r="SBX76" s="68"/>
      <c r="SBY76" s="68"/>
      <c r="SBZ76" s="69"/>
      <c r="SCB76" s="64"/>
      <c r="SCC76" s="67"/>
      <c r="SCD76" s="67"/>
      <c r="SCE76" s="68"/>
      <c r="SCF76" s="68"/>
      <c r="SCG76" s="68"/>
      <c r="SCH76" s="69"/>
      <c r="SCJ76" s="64"/>
      <c r="SCK76" s="67"/>
      <c r="SCL76" s="67"/>
      <c r="SCM76" s="68"/>
      <c r="SCN76" s="68"/>
      <c r="SCO76" s="68"/>
      <c r="SCP76" s="69"/>
      <c r="SCR76" s="64"/>
      <c r="SCS76" s="67"/>
      <c r="SCT76" s="67"/>
      <c r="SCU76" s="68"/>
      <c r="SCV76" s="68"/>
      <c r="SCW76" s="68"/>
      <c r="SCX76" s="69"/>
      <c r="SCZ76" s="64"/>
      <c r="SDA76" s="67"/>
      <c r="SDB76" s="67"/>
      <c r="SDC76" s="68"/>
      <c r="SDD76" s="68"/>
      <c r="SDE76" s="68"/>
      <c r="SDF76" s="69"/>
      <c r="SDH76" s="64"/>
      <c r="SDI76" s="67"/>
      <c r="SDJ76" s="67"/>
      <c r="SDK76" s="68"/>
      <c r="SDL76" s="68"/>
      <c r="SDM76" s="68"/>
      <c r="SDN76" s="69"/>
      <c r="SDP76" s="64"/>
      <c r="SDQ76" s="67"/>
      <c r="SDR76" s="67"/>
      <c r="SDS76" s="68"/>
      <c r="SDT76" s="68"/>
      <c r="SDU76" s="68"/>
      <c r="SDV76" s="69"/>
      <c r="SDX76" s="64"/>
      <c r="SDY76" s="67"/>
      <c r="SDZ76" s="67"/>
      <c r="SEA76" s="68"/>
      <c r="SEB76" s="68"/>
      <c r="SEC76" s="68"/>
      <c r="SED76" s="69"/>
      <c r="SEF76" s="64"/>
      <c r="SEG76" s="67"/>
      <c r="SEH76" s="67"/>
      <c r="SEI76" s="68"/>
      <c r="SEJ76" s="68"/>
      <c r="SEK76" s="68"/>
      <c r="SEL76" s="69"/>
      <c r="SEN76" s="64"/>
      <c r="SEO76" s="67"/>
      <c r="SEP76" s="67"/>
      <c r="SEQ76" s="68"/>
      <c r="SER76" s="68"/>
      <c r="SES76" s="68"/>
      <c r="SET76" s="69"/>
      <c r="SEV76" s="64"/>
      <c r="SEW76" s="67"/>
      <c r="SEX76" s="67"/>
      <c r="SEY76" s="68"/>
      <c r="SEZ76" s="68"/>
      <c r="SFA76" s="68"/>
      <c r="SFB76" s="69"/>
      <c r="SFD76" s="64"/>
      <c r="SFE76" s="67"/>
      <c r="SFF76" s="67"/>
      <c r="SFG76" s="68"/>
      <c r="SFH76" s="68"/>
      <c r="SFI76" s="68"/>
      <c r="SFJ76" s="69"/>
      <c r="SFL76" s="64"/>
      <c r="SFM76" s="67"/>
      <c r="SFN76" s="67"/>
      <c r="SFO76" s="68"/>
      <c r="SFP76" s="68"/>
      <c r="SFQ76" s="68"/>
      <c r="SFR76" s="69"/>
      <c r="SFT76" s="64"/>
      <c r="SFU76" s="67"/>
      <c r="SFV76" s="67"/>
      <c r="SFW76" s="68"/>
      <c r="SFX76" s="68"/>
      <c r="SFY76" s="68"/>
      <c r="SFZ76" s="69"/>
      <c r="SGB76" s="64"/>
      <c r="SGC76" s="67"/>
      <c r="SGD76" s="67"/>
      <c r="SGE76" s="68"/>
      <c r="SGF76" s="68"/>
      <c r="SGG76" s="68"/>
      <c r="SGH76" s="69"/>
      <c r="SGJ76" s="64"/>
      <c r="SGK76" s="67"/>
      <c r="SGL76" s="67"/>
      <c r="SGM76" s="68"/>
      <c r="SGN76" s="68"/>
      <c r="SGO76" s="68"/>
      <c r="SGP76" s="69"/>
      <c r="SGR76" s="64"/>
      <c r="SGS76" s="67"/>
      <c r="SGT76" s="67"/>
      <c r="SGU76" s="68"/>
      <c r="SGV76" s="68"/>
      <c r="SGW76" s="68"/>
      <c r="SGX76" s="69"/>
      <c r="SGZ76" s="64"/>
      <c r="SHA76" s="67"/>
      <c r="SHB76" s="67"/>
      <c r="SHC76" s="68"/>
      <c r="SHD76" s="68"/>
      <c r="SHE76" s="68"/>
      <c r="SHF76" s="69"/>
      <c r="SHH76" s="64"/>
      <c r="SHI76" s="67"/>
      <c r="SHJ76" s="67"/>
      <c r="SHK76" s="68"/>
      <c r="SHL76" s="68"/>
      <c r="SHM76" s="68"/>
      <c r="SHN76" s="69"/>
      <c r="SHP76" s="64"/>
      <c r="SHQ76" s="67"/>
      <c r="SHR76" s="67"/>
      <c r="SHS76" s="68"/>
      <c r="SHT76" s="68"/>
      <c r="SHU76" s="68"/>
      <c r="SHV76" s="69"/>
      <c r="SHX76" s="64"/>
      <c r="SHY76" s="67"/>
      <c r="SHZ76" s="67"/>
      <c r="SIA76" s="68"/>
      <c r="SIB76" s="68"/>
      <c r="SIC76" s="68"/>
      <c r="SID76" s="69"/>
      <c r="SIF76" s="64"/>
      <c r="SIG76" s="67"/>
      <c r="SIH76" s="67"/>
      <c r="SII76" s="68"/>
      <c r="SIJ76" s="68"/>
      <c r="SIK76" s="68"/>
      <c r="SIL76" s="69"/>
      <c r="SIN76" s="64"/>
      <c r="SIO76" s="67"/>
      <c r="SIP76" s="67"/>
      <c r="SIQ76" s="68"/>
      <c r="SIR76" s="68"/>
      <c r="SIS76" s="68"/>
      <c r="SIT76" s="69"/>
      <c r="SIV76" s="64"/>
      <c r="SIW76" s="67"/>
      <c r="SIX76" s="67"/>
      <c r="SIY76" s="68"/>
      <c r="SIZ76" s="68"/>
      <c r="SJA76" s="68"/>
      <c r="SJB76" s="69"/>
      <c r="SJD76" s="64"/>
      <c r="SJE76" s="67"/>
      <c r="SJF76" s="67"/>
      <c r="SJG76" s="68"/>
      <c r="SJH76" s="68"/>
      <c r="SJI76" s="68"/>
      <c r="SJJ76" s="69"/>
      <c r="SJL76" s="64"/>
      <c r="SJM76" s="67"/>
      <c r="SJN76" s="67"/>
      <c r="SJO76" s="68"/>
      <c r="SJP76" s="68"/>
      <c r="SJQ76" s="68"/>
      <c r="SJR76" s="69"/>
      <c r="SJT76" s="64"/>
      <c r="SJU76" s="67"/>
      <c r="SJV76" s="67"/>
      <c r="SJW76" s="68"/>
      <c r="SJX76" s="68"/>
      <c r="SJY76" s="68"/>
      <c r="SJZ76" s="69"/>
      <c r="SKB76" s="64"/>
      <c r="SKC76" s="67"/>
      <c r="SKD76" s="67"/>
      <c r="SKE76" s="68"/>
      <c r="SKF76" s="68"/>
      <c r="SKG76" s="68"/>
      <c r="SKH76" s="69"/>
      <c r="SKJ76" s="64"/>
      <c r="SKK76" s="67"/>
      <c r="SKL76" s="67"/>
      <c r="SKM76" s="68"/>
      <c r="SKN76" s="68"/>
      <c r="SKO76" s="68"/>
      <c r="SKP76" s="69"/>
      <c r="SKR76" s="64"/>
      <c r="SKS76" s="67"/>
      <c r="SKT76" s="67"/>
      <c r="SKU76" s="68"/>
      <c r="SKV76" s="68"/>
      <c r="SKW76" s="68"/>
      <c r="SKX76" s="69"/>
      <c r="SKZ76" s="64"/>
      <c r="SLA76" s="67"/>
      <c r="SLB76" s="67"/>
      <c r="SLC76" s="68"/>
      <c r="SLD76" s="68"/>
      <c r="SLE76" s="68"/>
      <c r="SLF76" s="69"/>
      <c r="SLH76" s="64"/>
      <c r="SLI76" s="67"/>
      <c r="SLJ76" s="67"/>
      <c r="SLK76" s="68"/>
      <c r="SLL76" s="68"/>
      <c r="SLM76" s="68"/>
      <c r="SLN76" s="69"/>
      <c r="SLP76" s="64"/>
      <c r="SLQ76" s="67"/>
      <c r="SLR76" s="67"/>
      <c r="SLS76" s="68"/>
      <c r="SLT76" s="68"/>
      <c r="SLU76" s="68"/>
      <c r="SLV76" s="69"/>
      <c r="SLX76" s="64"/>
      <c r="SLY76" s="67"/>
      <c r="SLZ76" s="67"/>
      <c r="SMA76" s="68"/>
      <c r="SMB76" s="68"/>
      <c r="SMC76" s="68"/>
      <c r="SMD76" s="69"/>
      <c r="SMF76" s="64"/>
      <c r="SMG76" s="67"/>
      <c r="SMH76" s="67"/>
      <c r="SMI76" s="68"/>
      <c r="SMJ76" s="68"/>
      <c r="SMK76" s="68"/>
      <c r="SML76" s="69"/>
      <c r="SMN76" s="64"/>
      <c r="SMO76" s="67"/>
      <c r="SMP76" s="67"/>
      <c r="SMQ76" s="68"/>
      <c r="SMR76" s="68"/>
      <c r="SMS76" s="68"/>
      <c r="SMT76" s="69"/>
      <c r="SMV76" s="64"/>
      <c r="SMW76" s="67"/>
      <c r="SMX76" s="67"/>
      <c r="SMY76" s="68"/>
      <c r="SMZ76" s="68"/>
      <c r="SNA76" s="68"/>
      <c r="SNB76" s="69"/>
      <c r="SND76" s="64"/>
      <c r="SNE76" s="67"/>
      <c r="SNF76" s="67"/>
      <c r="SNG76" s="68"/>
      <c r="SNH76" s="68"/>
      <c r="SNI76" s="68"/>
      <c r="SNJ76" s="69"/>
      <c r="SNL76" s="64"/>
      <c r="SNM76" s="67"/>
      <c r="SNN76" s="67"/>
      <c r="SNO76" s="68"/>
      <c r="SNP76" s="68"/>
      <c r="SNQ76" s="68"/>
      <c r="SNR76" s="69"/>
      <c r="SNT76" s="64"/>
      <c r="SNU76" s="67"/>
      <c r="SNV76" s="67"/>
      <c r="SNW76" s="68"/>
      <c r="SNX76" s="68"/>
      <c r="SNY76" s="68"/>
      <c r="SNZ76" s="69"/>
      <c r="SOB76" s="64"/>
      <c r="SOC76" s="67"/>
      <c r="SOD76" s="67"/>
      <c r="SOE76" s="68"/>
      <c r="SOF76" s="68"/>
      <c r="SOG76" s="68"/>
      <c r="SOH76" s="69"/>
      <c r="SOJ76" s="64"/>
      <c r="SOK76" s="67"/>
      <c r="SOL76" s="67"/>
      <c r="SOM76" s="68"/>
      <c r="SON76" s="68"/>
      <c r="SOO76" s="68"/>
      <c r="SOP76" s="69"/>
      <c r="SOR76" s="64"/>
      <c r="SOS76" s="67"/>
      <c r="SOT76" s="67"/>
      <c r="SOU76" s="68"/>
      <c r="SOV76" s="68"/>
      <c r="SOW76" s="68"/>
      <c r="SOX76" s="69"/>
      <c r="SOZ76" s="64"/>
      <c r="SPA76" s="67"/>
      <c r="SPB76" s="67"/>
      <c r="SPC76" s="68"/>
      <c r="SPD76" s="68"/>
      <c r="SPE76" s="68"/>
      <c r="SPF76" s="69"/>
      <c r="SPH76" s="64"/>
      <c r="SPI76" s="67"/>
      <c r="SPJ76" s="67"/>
      <c r="SPK76" s="68"/>
      <c r="SPL76" s="68"/>
      <c r="SPM76" s="68"/>
      <c r="SPN76" s="69"/>
      <c r="SPP76" s="64"/>
      <c r="SPQ76" s="67"/>
      <c r="SPR76" s="67"/>
      <c r="SPS76" s="68"/>
      <c r="SPT76" s="68"/>
      <c r="SPU76" s="68"/>
      <c r="SPV76" s="69"/>
      <c r="SPX76" s="64"/>
      <c r="SPY76" s="67"/>
      <c r="SPZ76" s="67"/>
      <c r="SQA76" s="68"/>
      <c r="SQB76" s="68"/>
      <c r="SQC76" s="68"/>
      <c r="SQD76" s="69"/>
      <c r="SQF76" s="64"/>
      <c r="SQG76" s="67"/>
      <c r="SQH76" s="67"/>
      <c r="SQI76" s="68"/>
      <c r="SQJ76" s="68"/>
      <c r="SQK76" s="68"/>
      <c r="SQL76" s="69"/>
      <c r="SQN76" s="64"/>
      <c r="SQO76" s="67"/>
      <c r="SQP76" s="67"/>
      <c r="SQQ76" s="68"/>
      <c r="SQR76" s="68"/>
      <c r="SQS76" s="68"/>
      <c r="SQT76" s="69"/>
      <c r="SQV76" s="64"/>
      <c r="SQW76" s="67"/>
      <c r="SQX76" s="67"/>
      <c r="SQY76" s="68"/>
      <c r="SQZ76" s="68"/>
      <c r="SRA76" s="68"/>
      <c r="SRB76" s="69"/>
      <c r="SRD76" s="64"/>
      <c r="SRE76" s="67"/>
      <c r="SRF76" s="67"/>
      <c r="SRG76" s="68"/>
      <c r="SRH76" s="68"/>
      <c r="SRI76" s="68"/>
      <c r="SRJ76" s="69"/>
      <c r="SRL76" s="64"/>
      <c r="SRM76" s="67"/>
      <c r="SRN76" s="67"/>
      <c r="SRO76" s="68"/>
      <c r="SRP76" s="68"/>
      <c r="SRQ76" s="68"/>
      <c r="SRR76" s="69"/>
      <c r="SRT76" s="64"/>
      <c r="SRU76" s="67"/>
      <c r="SRV76" s="67"/>
      <c r="SRW76" s="68"/>
      <c r="SRX76" s="68"/>
      <c r="SRY76" s="68"/>
      <c r="SRZ76" s="69"/>
      <c r="SSB76" s="64"/>
      <c r="SSC76" s="67"/>
      <c r="SSD76" s="67"/>
      <c r="SSE76" s="68"/>
      <c r="SSF76" s="68"/>
      <c r="SSG76" s="68"/>
      <c r="SSH76" s="69"/>
      <c r="SSJ76" s="64"/>
      <c r="SSK76" s="67"/>
      <c r="SSL76" s="67"/>
      <c r="SSM76" s="68"/>
      <c r="SSN76" s="68"/>
      <c r="SSO76" s="68"/>
      <c r="SSP76" s="69"/>
      <c r="SSR76" s="64"/>
      <c r="SSS76" s="67"/>
      <c r="SST76" s="67"/>
      <c r="SSU76" s="68"/>
      <c r="SSV76" s="68"/>
      <c r="SSW76" s="68"/>
      <c r="SSX76" s="69"/>
      <c r="SSZ76" s="64"/>
      <c r="STA76" s="67"/>
      <c r="STB76" s="67"/>
      <c r="STC76" s="68"/>
      <c r="STD76" s="68"/>
      <c r="STE76" s="68"/>
      <c r="STF76" s="69"/>
      <c r="STH76" s="64"/>
      <c r="STI76" s="67"/>
      <c r="STJ76" s="67"/>
      <c r="STK76" s="68"/>
      <c r="STL76" s="68"/>
      <c r="STM76" s="68"/>
      <c r="STN76" s="69"/>
      <c r="STP76" s="64"/>
      <c r="STQ76" s="67"/>
      <c r="STR76" s="67"/>
      <c r="STS76" s="68"/>
      <c r="STT76" s="68"/>
      <c r="STU76" s="68"/>
      <c r="STV76" s="69"/>
      <c r="STX76" s="64"/>
      <c r="STY76" s="67"/>
      <c r="STZ76" s="67"/>
      <c r="SUA76" s="68"/>
      <c r="SUB76" s="68"/>
      <c r="SUC76" s="68"/>
      <c r="SUD76" s="69"/>
      <c r="SUF76" s="64"/>
      <c r="SUG76" s="67"/>
      <c r="SUH76" s="67"/>
      <c r="SUI76" s="68"/>
      <c r="SUJ76" s="68"/>
      <c r="SUK76" s="68"/>
      <c r="SUL76" s="69"/>
      <c r="SUN76" s="64"/>
      <c r="SUO76" s="67"/>
      <c r="SUP76" s="67"/>
      <c r="SUQ76" s="68"/>
      <c r="SUR76" s="68"/>
      <c r="SUS76" s="68"/>
      <c r="SUT76" s="69"/>
      <c r="SUV76" s="64"/>
      <c r="SUW76" s="67"/>
      <c r="SUX76" s="67"/>
      <c r="SUY76" s="68"/>
      <c r="SUZ76" s="68"/>
      <c r="SVA76" s="68"/>
      <c r="SVB76" s="69"/>
      <c r="SVD76" s="64"/>
      <c r="SVE76" s="67"/>
      <c r="SVF76" s="67"/>
      <c r="SVG76" s="68"/>
      <c r="SVH76" s="68"/>
      <c r="SVI76" s="68"/>
      <c r="SVJ76" s="69"/>
      <c r="SVL76" s="64"/>
      <c r="SVM76" s="67"/>
      <c r="SVN76" s="67"/>
      <c r="SVO76" s="68"/>
      <c r="SVP76" s="68"/>
      <c r="SVQ76" s="68"/>
      <c r="SVR76" s="69"/>
      <c r="SVT76" s="64"/>
      <c r="SVU76" s="67"/>
      <c r="SVV76" s="67"/>
      <c r="SVW76" s="68"/>
      <c r="SVX76" s="68"/>
      <c r="SVY76" s="68"/>
      <c r="SVZ76" s="69"/>
      <c r="SWB76" s="64"/>
      <c r="SWC76" s="67"/>
      <c r="SWD76" s="67"/>
      <c r="SWE76" s="68"/>
      <c r="SWF76" s="68"/>
      <c r="SWG76" s="68"/>
      <c r="SWH76" s="69"/>
      <c r="SWJ76" s="64"/>
      <c r="SWK76" s="67"/>
      <c r="SWL76" s="67"/>
      <c r="SWM76" s="68"/>
      <c r="SWN76" s="68"/>
      <c r="SWO76" s="68"/>
      <c r="SWP76" s="69"/>
      <c r="SWR76" s="64"/>
      <c r="SWS76" s="67"/>
      <c r="SWT76" s="67"/>
      <c r="SWU76" s="68"/>
      <c r="SWV76" s="68"/>
      <c r="SWW76" s="68"/>
      <c r="SWX76" s="69"/>
      <c r="SWZ76" s="64"/>
      <c r="SXA76" s="67"/>
      <c r="SXB76" s="67"/>
      <c r="SXC76" s="68"/>
      <c r="SXD76" s="68"/>
      <c r="SXE76" s="68"/>
      <c r="SXF76" s="69"/>
      <c r="SXH76" s="64"/>
      <c r="SXI76" s="67"/>
      <c r="SXJ76" s="67"/>
      <c r="SXK76" s="68"/>
      <c r="SXL76" s="68"/>
      <c r="SXM76" s="68"/>
      <c r="SXN76" s="69"/>
      <c r="SXP76" s="64"/>
      <c r="SXQ76" s="67"/>
      <c r="SXR76" s="67"/>
      <c r="SXS76" s="68"/>
      <c r="SXT76" s="68"/>
      <c r="SXU76" s="68"/>
      <c r="SXV76" s="69"/>
      <c r="SXX76" s="64"/>
      <c r="SXY76" s="67"/>
      <c r="SXZ76" s="67"/>
      <c r="SYA76" s="68"/>
      <c r="SYB76" s="68"/>
      <c r="SYC76" s="68"/>
      <c r="SYD76" s="69"/>
      <c r="SYF76" s="64"/>
      <c r="SYG76" s="67"/>
      <c r="SYH76" s="67"/>
      <c r="SYI76" s="68"/>
      <c r="SYJ76" s="68"/>
      <c r="SYK76" s="68"/>
      <c r="SYL76" s="69"/>
      <c r="SYN76" s="64"/>
      <c r="SYO76" s="67"/>
      <c r="SYP76" s="67"/>
      <c r="SYQ76" s="68"/>
      <c r="SYR76" s="68"/>
      <c r="SYS76" s="68"/>
      <c r="SYT76" s="69"/>
      <c r="SYV76" s="64"/>
      <c r="SYW76" s="67"/>
      <c r="SYX76" s="67"/>
      <c r="SYY76" s="68"/>
      <c r="SYZ76" s="68"/>
      <c r="SZA76" s="68"/>
      <c r="SZB76" s="69"/>
      <c r="SZD76" s="64"/>
      <c r="SZE76" s="67"/>
      <c r="SZF76" s="67"/>
      <c r="SZG76" s="68"/>
      <c r="SZH76" s="68"/>
      <c r="SZI76" s="68"/>
      <c r="SZJ76" s="69"/>
      <c r="SZL76" s="64"/>
      <c r="SZM76" s="67"/>
      <c r="SZN76" s="67"/>
      <c r="SZO76" s="68"/>
      <c r="SZP76" s="68"/>
      <c r="SZQ76" s="68"/>
      <c r="SZR76" s="69"/>
      <c r="SZT76" s="64"/>
      <c r="SZU76" s="67"/>
      <c r="SZV76" s="67"/>
      <c r="SZW76" s="68"/>
      <c r="SZX76" s="68"/>
      <c r="SZY76" s="68"/>
      <c r="SZZ76" s="69"/>
      <c r="TAB76" s="64"/>
      <c r="TAC76" s="67"/>
      <c r="TAD76" s="67"/>
      <c r="TAE76" s="68"/>
      <c r="TAF76" s="68"/>
      <c r="TAG76" s="68"/>
      <c r="TAH76" s="69"/>
      <c r="TAJ76" s="64"/>
      <c r="TAK76" s="67"/>
      <c r="TAL76" s="67"/>
      <c r="TAM76" s="68"/>
      <c r="TAN76" s="68"/>
      <c r="TAO76" s="68"/>
      <c r="TAP76" s="69"/>
      <c r="TAR76" s="64"/>
      <c r="TAS76" s="67"/>
      <c r="TAT76" s="67"/>
      <c r="TAU76" s="68"/>
      <c r="TAV76" s="68"/>
      <c r="TAW76" s="68"/>
      <c r="TAX76" s="69"/>
      <c r="TAZ76" s="64"/>
      <c r="TBA76" s="67"/>
      <c r="TBB76" s="67"/>
      <c r="TBC76" s="68"/>
      <c r="TBD76" s="68"/>
      <c r="TBE76" s="68"/>
      <c r="TBF76" s="69"/>
      <c r="TBH76" s="64"/>
      <c r="TBI76" s="67"/>
      <c r="TBJ76" s="67"/>
      <c r="TBK76" s="68"/>
      <c r="TBL76" s="68"/>
      <c r="TBM76" s="68"/>
      <c r="TBN76" s="69"/>
      <c r="TBP76" s="64"/>
      <c r="TBQ76" s="67"/>
      <c r="TBR76" s="67"/>
      <c r="TBS76" s="68"/>
      <c r="TBT76" s="68"/>
      <c r="TBU76" s="68"/>
      <c r="TBV76" s="69"/>
      <c r="TBX76" s="64"/>
      <c r="TBY76" s="67"/>
      <c r="TBZ76" s="67"/>
      <c r="TCA76" s="68"/>
      <c r="TCB76" s="68"/>
      <c r="TCC76" s="68"/>
      <c r="TCD76" s="69"/>
      <c r="TCF76" s="64"/>
      <c r="TCG76" s="67"/>
      <c r="TCH76" s="67"/>
      <c r="TCI76" s="68"/>
      <c r="TCJ76" s="68"/>
      <c r="TCK76" s="68"/>
      <c r="TCL76" s="69"/>
      <c r="TCN76" s="64"/>
      <c r="TCO76" s="67"/>
      <c r="TCP76" s="67"/>
      <c r="TCQ76" s="68"/>
      <c r="TCR76" s="68"/>
      <c r="TCS76" s="68"/>
      <c r="TCT76" s="69"/>
      <c r="TCV76" s="64"/>
      <c r="TCW76" s="67"/>
      <c r="TCX76" s="67"/>
      <c r="TCY76" s="68"/>
      <c r="TCZ76" s="68"/>
      <c r="TDA76" s="68"/>
      <c r="TDB76" s="69"/>
      <c r="TDD76" s="64"/>
      <c r="TDE76" s="67"/>
      <c r="TDF76" s="67"/>
      <c r="TDG76" s="68"/>
      <c r="TDH76" s="68"/>
      <c r="TDI76" s="68"/>
      <c r="TDJ76" s="69"/>
      <c r="TDL76" s="64"/>
      <c r="TDM76" s="67"/>
      <c r="TDN76" s="67"/>
      <c r="TDO76" s="68"/>
      <c r="TDP76" s="68"/>
      <c r="TDQ76" s="68"/>
      <c r="TDR76" s="69"/>
      <c r="TDT76" s="64"/>
      <c r="TDU76" s="67"/>
      <c r="TDV76" s="67"/>
      <c r="TDW76" s="68"/>
      <c r="TDX76" s="68"/>
      <c r="TDY76" s="68"/>
      <c r="TDZ76" s="69"/>
      <c r="TEB76" s="64"/>
      <c r="TEC76" s="67"/>
      <c r="TED76" s="67"/>
      <c r="TEE76" s="68"/>
      <c r="TEF76" s="68"/>
      <c r="TEG76" s="68"/>
      <c r="TEH76" s="69"/>
      <c r="TEJ76" s="64"/>
      <c r="TEK76" s="67"/>
      <c r="TEL76" s="67"/>
      <c r="TEM76" s="68"/>
      <c r="TEN76" s="68"/>
      <c r="TEO76" s="68"/>
      <c r="TEP76" s="69"/>
      <c r="TER76" s="64"/>
      <c r="TES76" s="67"/>
      <c r="TET76" s="67"/>
      <c r="TEU76" s="68"/>
      <c r="TEV76" s="68"/>
      <c r="TEW76" s="68"/>
      <c r="TEX76" s="69"/>
      <c r="TEZ76" s="64"/>
      <c r="TFA76" s="67"/>
      <c r="TFB76" s="67"/>
      <c r="TFC76" s="68"/>
      <c r="TFD76" s="68"/>
      <c r="TFE76" s="68"/>
      <c r="TFF76" s="69"/>
      <c r="TFH76" s="64"/>
      <c r="TFI76" s="67"/>
      <c r="TFJ76" s="67"/>
      <c r="TFK76" s="68"/>
      <c r="TFL76" s="68"/>
      <c r="TFM76" s="68"/>
      <c r="TFN76" s="69"/>
      <c r="TFP76" s="64"/>
      <c r="TFQ76" s="67"/>
      <c r="TFR76" s="67"/>
      <c r="TFS76" s="68"/>
      <c r="TFT76" s="68"/>
      <c r="TFU76" s="68"/>
      <c r="TFV76" s="69"/>
      <c r="TFX76" s="64"/>
      <c r="TFY76" s="67"/>
      <c r="TFZ76" s="67"/>
      <c r="TGA76" s="68"/>
      <c r="TGB76" s="68"/>
      <c r="TGC76" s="68"/>
      <c r="TGD76" s="69"/>
      <c r="TGF76" s="64"/>
      <c r="TGG76" s="67"/>
      <c r="TGH76" s="67"/>
      <c r="TGI76" s="68"/>
      <c r="TGJ76" s="68"/>
      <c r="TGK76" s="68"/>
      <c r="TGL76" s="69"/>
      <c r="TGN76" s="64"/>
      <c r="TGO76" s="67"/>
      <c r="TGP76" s="67"/>
      <c r="TGQ76" s="68"/>
      <c r="TGR76" s="68"/>
      <c r="TGS76" s="68"/>
      <c r="TGT76" s="69"/>
      <c r="TGV76" s="64"/>
      <c r="TGW76" s="67"/>
      <c r="TGX76" s="67"/>
      <c r="TGY76" s="68"/>
      <c r="TGZ76" s="68"/>
      <c r="THA76" s="68"/>
      <c r="THB76" s="69"/>
      <c r="THD76" s="64"/>
      <c r="THE76" s="67"/>
      <c r="THF76" s="67"/>
      <c r="THG76" s="68"/>
      <c r="THH76" s="68"/>
      <c r="THI76" s="68"/>
      <c r="THJ76" s="69"/>
      <c r="THL76" s="64"/>
      <c r="THM76" s="67"/>
      <c r="THN76" s="67"/>
      <c r="THO76" s="68"/>
      <c r="THP76" s="68"/>
      <c r="THQ76" s="68"/>
      <c r="THR76" s="69"/>
      <c r="THT76" s="64"/>
      <c r="THU76" s="67"/>
      <c r="THV76" s="67"/>
      <c r="THW76" s="68"/>
      <c r="THX76" s="68"/>
      <c r="THY76" s="68"/>
      <c r="THZ76" s="69"/>
      <c r="TIB76" s="64"/>
      <c r="TIC76" s="67"/>
      <c r="TID76" s="67"/>
      <c r="TIE76" s="68"/>
      <c r="TIF76" s="68"/>
      <c r="TIG76" s="68"/>
      <c r="TIH76" s="69"/>
      <c r="TIJ76" s="64"/>
      <c r="TIK76" s="67"/>
      <c r="TIL76" s="67"/>
      <c r="TIM76" s="68"/>
      <c r="TIN76" s="68"/>
      <c r="TIO76" s="68"/>
      <c r="TIP76" s="69"/>
      <c r="TIR76" s="64"/>
      <c r="TIS76" s="67"/>
      <c r="TIT76" s="67"/>
      <c r="TIU76" s="68"/>
      <c r="TIV76" s="68"/>
      <c r="TIW76" s="68"/>
      <c r="TIX76" s="69"/>
      <c r="TIZ76" s="64"/>
      <c r="TJA76" s="67"/>
      <c r="TJB76" s="67"/>
      <c r="TJC76" s="68"/>
      <c r="TJD76" s="68"/>
      <c r="TJE76" s="68"/>
      <c r="TJF76" s="69"/>
      <c r="TJH76" s="64"/>
      <c r="TJI76" s="67"/>
      <c r="TJJ76" s="67"/>
      <c r="TJK76" s="68"/>
      <c r="TJL76" s="68"/>
      <c r="TJM76" s="68"/>
      <c r="TJN76" s="69"/>
      <c r="TJP76" s="64"/>
      <c r="TJQ76" s="67"/>
      <c r="TJR76" s="67"/>
      <c r="TJS76" s="68"/>
      <c r="TJT76" s="68"/>
      <c r="TJU76" s="68"/>
      <c r="TJV76" s="69"/>
      <c r="TJX76" s="64"/>
      <c r="TJY76" s="67"/>
      <c r="TJZ76" s="67"/>
      <c r="TKA76" s="68"/>
      <c r="TKB76" s="68"/>
      <c r="TKC76" s="68"/>
      <c r="TKD76" s="69"/>
      <c r="TKF76" s="64"/>
      <c r="TKG76" s="67"/>
      <c r="TKH76" s="67"/>
      <c r="TKI76" s="68"/>
      <c r="TKJ76" s="68"/>
      <c r="TKK76" s="68"/>
      <c r="TKL76" s="69"/>
      <c r="TKN76" s="64"/>
      <c r="TKO76" s="67"/>
      <c r="TKP76" s="67"/>
      <c r="TKQ76" s="68"/>
      <c r="TKR76" s="68"/>
      <c r="TKS76" s="68"/>
      <c r="TKT76" s="69"/>
      <c r="TKV76" s="64"/>
      <c r="TKW76" s="67"/>
      <c r="TKX76" s="67"/>
      <c r="TKY76" s="68"/>
      <c r="TKZ76" s="68"/>
      <c r="TLA76" s="68"/>
      <c r="TLB76" s="69"/>
      <c r="TLD76" s="64"/>
      <c r="TLE76" s="67"/>
      <c r="TLF76" s="67"/>
      <c r="TLG76" s="68"/>
      <c r="TLH76" s="68"/>
      <c r="TLI76" s="68"/>
      <c r="TLJ76" s="69"/>
      <c r="TLL76" s="64"/>
      <c r="TLM76" s="67"/>
      <c r="TLN76" s="67"/>
      <c r="TLO76" s="68"/>
      <c r="TLP76" s="68"/>
      <c r="TLQ76" s="68"/>
      <c r="TLR76" s="69"/>
      <c r="TLT76" s="64"/>
      <c r="TLU76" s="67"/>
      <c r="TLV76" s="67"/>
      <c r="TLW76" s="68"/>
      <c r="TLX76" s="68"/>
      <c r="TLY76" s="68"/>
      <c r="TLZ76" s="69"/>
      <c r="TMB76" s="64"/>
      <c r="TMC76" s="67"/>
      <c r="TMD76" s="67"/>
      <c r="TME76" s="68"/>
      <c r="TMF76" s="68"/>
      <c r="TMG76" s="68"/>
      <c r="TMH76" s="69"/>
      <c r="TMJ76" s="64"/>
      <c r="TMK76" s="67"/>
      <c r="TML76" s="67"/>
      <c r="TMM76" s="68"/>
      <c r="TMN76" s="68"/>
      <c r="TMO76" s="68"/>
      <c r="TMP76" s="69"/>
      <c r="TMR76" s="64"/>
      <c r="TMS76" s="67"/>
      <c r="TMT76" s="67"/>
      <c r="TMU76" s="68"/>
      <c r="TMV76" s="68"/>
      <c r="TMW76" s="68"/>
      <c r="TMX76" s="69"/>
      <c r="TMZ76" s="64"/>
      <c r="TNA76" s="67"/>
      <c r="TNB76" s="67"/>
      <c r="TNC76" s="68"/>
      <c r="TND76" s="68"/>
      <c r="TNE76" s="68"/>
      <c r="TNF76" s="69"/>
      <c r="TNH76" s="64"/>
      <c r="TNI76" s="67"/>
      <c r="TNJ76" s="67"/>
      <c r="TNK76" s="68"/>
      <c r="TNL76" s="68"/>
      <c r="TNM76" s="68"/>
      <c r="TNN76" s="69"/>
      <c r="TNP76" s="64"/>
      <c r="TNQ76" s="67"/>
      <c r="TNR76" s="67"/>
      <c r="TNS76" s="68"/>
      <c r="TNT76" s="68"/>
      <c r="TNU76" s="68"/>
      <c r="TNV76" s="69"/>
      <c r="TNX76" s="64"/>
      <c r="TNY76" s="67"/>
      <c r="TNZ76" s="67"/>
      <c r="TOA76" s="68"/>
      <c r="TOB76" s="68"/>
      <c r="TOC76" s="68"/>
      <c r="TOD76" s="69"/>
      <c r="TOF76" s="64"/>
      <c r="TOG76" s="67"/>
      <c r="TOH76" s="67"/>
      <c r="TOI76" s="68"/>
      <c r="TOJ76" s="68"/>
      <c r="TOK76" s="68"/>
      <c r="TOL76" s="69"/>
      <c r="TON76" s="64"/>
      <c r="TOO76" s="67"/>
      <c r="TOP76" s="67"/>
      <c r="TOQ76" s="68"/>
      <c r="TOR76" s="68"/>
      <c r="TOS76" s="68"/>
      <c r="TOT76" s="69"/>
      <c r="TOV76" s="64"/>
      <c r="TOW76" s="67"/>
      <c r="TOX76" s="67"/>
      <c r="TOY76" s="68"/>
      <c r="TOZ76" s="68"/>
      <c r="TPA76" s="68"/>
      <c r="TPB76" s="69"/>
      <c r="TPD76" s="64"/>
      <c r="TPE76" s="67"/>
      <c r="TPF76" s="67"/>
      <c r="TPG76" s="68"/>
      <c r="TPH76" s="68"/>
      <c r="TPI76" s="68"/>
      <c r="TPJ76" s="69"/>
      <c r="TPL76" s="64"/>
      <c r="TPM76" s="67"/>
      <c r="TPN76" s="67"/>
      <c r="TPO76" s="68"/>
      <c r="TPP76" s="68"/>
      <c r="TPQ76" s="68"/>
      <c r="TPR76" s="69"/>
      <c r="TPT76" s="64"/>
      <c r="TPU76" s="67"/>
      <c r="TPV76" s="67"/>
      <c r="TPW76" s="68"/>
      <c r="TPX76" s="68"/>
      <c r="TPY76" s="68"/>
      <c r="TPZ76" s="69"/>
      <c r="TQB76" s="64"/>
      <c r="TQC76" s="67"/>
      <c r="TQD76" s="67"/>
      <c r="TQE76" s="68"/>
      <c r="TQF76" s="68"/>
      <c r="TQG76" s="68"/>
      <c r="TQH76" s="69"/>
      <c r="TQJ76" s="64"/>
      <c r="TQK76" s="67"/>
      <c r="TQL76" s="67"/>
      <c r="TQM76" s="68"/>
      <c r="TQN76" s="68"/>
      <c r="TQO76" s="68"/>
      <c r="TQP76" s="69"/>
      <c r="TQR76" s="64"/>
      <c r="TQS76" s="67"/>
      <c r="TQT76" s="67"/>
      <c r="TQU76" s="68"/>
      <c r="TQV76" s="68"/>
      <c r="TQW76" s="68"/>
      <c r="TQX76" s="69"/>
      <c r="TQZ76" s="64"/>
      <c r="TRA76" s="67"/>
      <c r="TRB76" s="67"/>
      <c r="TRC76" s="68"/>
      <c r="TRD76" s="68"/>
      <c r="TRE76" s="68"/>
      <c r="TRF76" s="69"/>
      <c r="TRH76" s="64"/>
      <c r="TRI76" s="67"/>
      <c r="TRJ76" s="67"/>
      <c r="TRK76" s="68"/>
      <c r="TRL76" s="68"/>
      <c r="TRM76" s="68"/>
      <c r="TRN76" s="69"/>
      <c r="TRP76" s="64"/>
      <c r="TRQ76" s="67"/>
      <c r="TRR76" s="67"/>
      <c r="TRS76" s="68"/>
      <c r="TRT76" s="68"/>
      <c r="TRU76" s="68"/>
      <c r="TRV76" s="69"/>
      <c r="TRX76" s="64"/>
      <c r="TRY76" s="67"/>
      <c r="TRZ76" s="67"/>
      <c r="TSA76" s="68"/>
      <c r="TSB76" s="68"/>
      <c r="TSC76" s="68"/>
      <c r="TSD76" s="69"/>
      <c r="TSF76" s="64"/>
      <c r="TSG76" s="67"/>
      <c r="TSH76" s="67"/>
      <c r="TSI76" s="68"/>
      <c r="TSJ76" s="68"/>
      <c r="TSK76" s="68"/>
      <c r="TSL76" s="69"/>
      <c r="TSN76" s="64"/>
      <c r="TSO76" s="67"/>
      <c r="TSP76" s="67"/>
      <c r="TSQ76" s="68"/>
      <c r="TSR76" s="68"/>
      <c r="TSS76" s="68"/>
      <c r="TST76" s="69"/>
      <c r="TSV76" s="64"/>
      <c r="TSW76" s="67"/>
      <c r="TSX76" s="67"/>
      <c r="TSY76" s="68"/>
      <c r="TSZ76" s="68"/>
      <c r="TTA76" s="68"/>
      <c r="TTB76" s="69"/>
      <c r="TTD76" s="64"/>
      <c r="TTE76" s="67"/>
      <c r="TTF76" s="67"/>
      <c r="TTG76" s="68"/>
      <c r="TTH76" s="68"/>
      <c r="TTI76" s="68"/>
      <c r="TTJ76" s="69"/>
      <c r="TTL76" s="64"/>
      <c r="TTM76" s="67"/>
      <c r="TTN76" s="67"/>
      <c r="TTO76" s="68"/>
      <c r="TTP76" s="68"/>
      <c r="TTQ76" s="68"/>
      <c r="TTR76" s="69"/>
      <c r="TTT76" s="64"/>
      <c r="TTU76" s="67"/>
      <c r="TTV76" s="67"/>
      <c r="TTW76" s="68"/>
      <c r="TTX76" s="68"/>
      <c r="TTY76" s="68"/>
      <c r="TTZ76" s="69"/>
      <c r="TUB76" s="64"/>
      <c r="TUC76" s="67"/>
      <c r="TUD76" s="67"/>
      <c r="TUE76" s="68"/>
      <c r="TUF76" s="68"/>
      <c r="TUG76" s="68"/>
      <c r="TUH76" s="69"/>
      <c r="TUJ76" s="64"/>
      <c r="TUK76" s="67"/>
      <c r="TUL76" s="67"/>
      <c r="TUM76" s="68"/>
      <c r="TUN76" s="68"/>
      <c r="TUO76" s="68"/>
      <c r="TUP76" s="69"/>
      <c r="TUR76" s="64"/>
      <c r="TUS76" s="67"/>
      <c r="TUT76" s="67"/>
      <c r="TUU76" s="68"/>
      <c r="TUV76" s="68"/>
      <c r="TUW76" s="68"/>
      <c r="TUX76" s="69"/>
      <c r="TUZ76" s="64"/>
      <c r="TVA76" s="67"/>
      <c r="TVB76" s="67"/>
      <c r="TVC76" s="68"/>
      <c r="TVD76" s="68"/>
      <c r="TVE76" s="68"/>
      <c r="TVF76" s="69"/>
      <c r="TVH76" s="64"/>
      <c r="TVI76" s="67"/>
      <c r="TVJ76" s="67"/>
      <c r="TVK76" s="68"/>
      <c r="TVL76" s="68"/>
      <c r="TVM76" s="68"/>
      <c r="TVN76" s="69"/>
      <c r="TVP76" s="64"/>
      <c r="TVQ76" s="67"/>
      <c r="TVR76" s="67"/>
      <c r="TVS76" s="68"/>
      <c r="TVT76" s="68"/>
      <c r="TVU76" s="68"/>
      <c r="TVV76" s="69"/>
      <c r="TVX76" s="64"/>
      <c r="TVY76" s="67"/>
      <c r="TVZ76" s="67"/>
      <c r="TWA76" s="68"/>
      <c r="TWB76" s="68"/>
      <c r="TWC76" s="68"/>
      <c r="TWD76" s="69"/>
      <c r="TWF76" s="64"/>
      <c r="TWG76" s="67"/>
      <c r="TWH76" s="67"/>
      <c r="TWI76" s="68"/>
      <c r="TWJ76" s="68"/>
      <c r="TWK76" s="68"/>
      <c r="TWL76" s="69"/>
      <c r="TWN76" s="64"/>
      <c r="TWO76" s="67"/>
      <c r="TWP76" s="67"/>
      <c r="TWQ76" s="68"/>
      <c r="TWR76" s="68"/>
      <c r="TWS76" s="68"/>
      <c r="TWT76" s="69"/>
      <c r="TWV76" s="64"/>
      <c r="TWW76" s="67"/>
      <c r="TWX76" s="67"/>
      <c r="TWY76" s="68"/>
      <c r="TWZ76" s="68"/>
      <c r="TXA76" s="68"/>
      <c r="TXB76" s="69"/>
      <c r="TXD76" s="64"/>
      <c r="TXE76" s="67"/>
      <c r="TXF76" s="67"/>
      <c r="TXG76" s="68"/>
      <c r="TXH76" s="68"/>
      <c r="TXI76" s="68"/>
      <c r="TXJ76" s="69"/>
      <c r="TXL76" s="64"/>
      <c r="TXM76" s="67"/>
      <c r="TXN76" s="67"/>
      <c r="TXO76" s="68"/>
      <c r="TXP76" s="68"/>
      <c r="TXQ76" s="68"/>
      <c r="TXR76" s="69"/>
      <c r="TXT76" s="64"/>
      <c r="TXU76" s="67"/>
      <c r="TXV76" s="67"/>
      <c r="TXW76" s="68"/>
      <c r="TXX76" s="68"/>
      <c r="TXY76" s="68"/>
      <c r="TXZ76" s="69"/>
      <c r="TYB76" s="64"/>
      <c r="TYC76" s="67"/>
      <c r="TYD76" s="67"/>
      <c r="TYE76" s="68"/>
      <c r="TYF76" s="68"/>
      <c r="TYG76" s="68"/>
      <c r="TYH76" s="69"/>
      <c r="TYJ76" s="64"/>
      <c r="TYK76" s="67"/>
      <c r="TYL76" s="67"/>
      <c r="TYM76" s="68"/>
      <c r="TYN76" s="68"/>
      <c r="TYO76" s="68"/>
      <c r="TYP76" s="69"/>
      <c r="TYR76" s="64"/>
      <c r="TYS76" s="67"/>
      <c r="TYT76" s="67"/>
      <c r="TYU76" s="68"/>
      <c r="TYV76" s="68"/>
      <c r="TYW76" s="68"/>
      <c r="TYX76" s="69"/>
      <c r="TYZ76" s="64"/>
      <c r="TZA76" s="67"/>
      <c r="TZB76" s="67"/>
      <c r="TZC76" s="68"/>
      <c r="TZD76" s="68"/>
      <c r="TZE76" s="68"/>
      <c r="TZF76" s="69"/>
      <c r="TZH76" s="64"/>
      <c r="TZI76" s="67"/>
      <c r="TZJ76" s="67"/>
      <c r="TZK76" s="68"/>
      <c r="TZL76" s="68"/>
      <c r="TZM76" s="68"/>
      <c r="TZN76" s="69"/>
      <c r="TZP76" s="64"/>
      <c r="TZQ76" s="67"/>
      <c r="TZR76" s="67"/>
      <c r="TZS76" s="68"/>
      <c r="TZT76" s="68"/>
      <c r="TZU76" s="68"/>
      <c r="TZV76" s="69"/>
      <c r="TZX76" s="64"/>
      <c r="TZY76" s="67"/>
      <c r="TZZ76" s="67"/>
      <c r="UAA76" s="68"/>
      <c r="UAB76" s="68"/>
      <c r="UAC76" s="68"/>
      <c r="UAD76" s="69"/>
      <c r="UAF76" s="64"/>
      <c r="UAG76" s="67"/>
      <c r="UAH76" s="67"/>
      <c r="UAI76" s="68"/>
      <c r="UAJ76" s="68"/>
      <c r="UAK76" s="68"/>
      <c r="UAL76" s="69"/>
      <c r="UAN76" s="64"/>
      <c r="UAO76" s="67"/>
      <c r="UAP76" s="67"/>
      <c r="UAQ76" s="68"/>
      <c r="UAR76" s="68"/>
      <c r="UAS76" s="68"/>
      <c r="UAT76" s="69"/>
      <c r="UAV76" s="64"/>
      <c r="UAW76" s="67"/>
      <c r="UAX76" s="67"/>
      <c r="UAY76" s="68"/>
      <c r="UAZ76" s="68"/>
      <c r="UBA76" s="68"/>
      <c r="UBB76" s="69"/>
      <c r="UBD76" s="64"/>
      <c r="UBE76" s="67"/>
      <c r="UBF76" s="67"/>
      <c r="UBG76" s="68"/>
      <c r="UBH76" s="68"/>
      <c r="UBI76" s="68"/>
      <c r="UBJ76" s="69"/>
      <c r="UBL76" s="64"/>
      <c r="UBM76" s="67"/>
      <c r="UBN76" s="67"/>
      <c r="UBO76" s="68"/>
      <c r="UBP76" s="68"/>
      <c r="UBQ76" s="68"/>
      <c r="UBR76" s="69"/>
      <c r="UBT76" s="64"/>
      <c r="UBU76" s="67"/>
      <c r="UBV76" s="67"/>
      <c r="UBW76" s="68"/>
      <c r="UBX76" s="68"/>
      <c r="UBY76" s="68"/>
      <c r="UBZ76" s="69"/>
      <c r="UCB76" s="64"/>
      <c r="UCC76" s="67"/>
      <c r="UCD76" s="67"/>
      <c r="UCE76" s="68"/>
      <c r="UCF76" s="68"/>
      <c r="UCG76" s="68"/>
      <c r="UCH76" s="69"/>
      <c r="UCJ76" s="64"/>
      <c r="UCK76" s="67"/>
      <c r="UCL76" s="67"/>
      <c r="UCM76" s="68"/>
      <c r="UCN76" s="68"/>
      <c r="UCO76" s="68"/>
      <c r="UCP76" s="69"/>
      <c r="UCR76" s="64"/>
      <c r="UCS76" s="67"/>
      <c r="UCT76" s="67"/>
      <c r="UCU76" s="68"/>
      <c r="UCV76" s="68"/>
      <c r="UCW76" s="68"/>
      <c r="UCX76" s="69"/>
      <c r="UCZ76" s="64"/>
      <c r="UDA76" s="67"/>
      <c r="UDB76" s="67"/>
      <c r="UDC76" s="68"/>
      <c r="UDD76" s="68"/>
      <c r="UDE76" s="68"/>
      <c r="UDF76" s="69"/>
      <c r="UDH76" s="64"/>
      <c r="UDI76" s="67"/>
      <c r="UDJ76" s="67"/>
      <c r="UDK76" s="68"/>
      <c r="UDL76" s="68"/>
      <c r="UDM76" s="68"/>
      <c r="UDN76" s="69"/>
      <c r="UDP76" s="64"/>
      <c r="UDQ76" s="67"/>
      <c r="UDR76" s="67"/>
      <c r="UDS76" s="68"/>
      <c r="UDT76" s="68"/>
      <c r="UDU76" s="68"/>
      <c r="UDV76" s="69"/>
      <c r="UDX76" s="64"/>
      <c r="UDY76" s="67"/>
      <c r="UDZ76" s="67"/>
      <c r="UEA76" s="68"/>
      <c r="UEB76" s="68"/>
      <c r="UEC76" s="68"/>
      <c r="UED76" s="69"/>
      <c r="UEF76" s="64"/>
      <c r="UEG76" s="67"/>
      <c r="UEH76" s="67"/>
      <c r="UEI76" s="68"/>
      <c r="UEJ76" s="68"/>
      <c r="UEK76" s="68"/>
      <c r="UEL76" s="69"/>
      <c r="UEN76" s="64"/>
      <c r="UEO76" s="67"/>
      <c r="UEP76" s="67"/>
      <c r="UEQ76" s="68"/>
      <c r="UER76" s="68"/>
      <c r="UES76" s="68"/>
      <c r="UET76" s="69"/>
      <c r="UEV76" s="64"/>
      <c r="UEW76" s="67"/>
      <c r="UEX76" s="67"/>
      <c r="UEY76" s="68"/>
      <c r="UEZ76" s="68"/>
      <c r="UFA76" s="68"/>
      <c r="UFB76" s="69"/>
      <c r="UFD76" s="64"/>
      <c r="UFE76" s="67"/>
      <c r="UFF76" s="67"/>
      <c r="UFG76" s="68"/>
      <c r="UFH76" s="68"/>
      <c r="UFI76" s="68"/>
      <c r="UFJ76" s="69"/>
      <c r="UFL76" s="64"/>
      <c r="UFM76" s="67"/>
      <c r="UFN76" s="67"/>
      <c r="UFO76" s="68"/>
      <c r="UFP76" s="68"/>
      <c r="UFQ76" s="68"/>
      <c r="UFR76" s="69"/>
      <c r="UFT76" s="64"/>
      <c r="UFU76" s="67"/>
      <c r="UFV76" s="67"/>
      <c r="UFW76" s="68"/>
      <c r="UFX76" s="68"/>
      <c r="UFY76" s="68"/>
      <c r="UFZ76" s="69"/>
      <c r="UGB76" s="64"/>
      <c r="UGC76" s="67"/>
      <c r="UGD76" s="67"/>
      <c r="UGE76" s="68"/>
      <c r="UGF76" s="68"/>
      <c r="UGG76" s="68"/>
      <c r="UGH76" s="69"/>
      <c r="UGJ76" s="64"/>
      <c r="UGK76" s="67"/>
      <c r="UGL76" s="67"/>
      <c r="UGM76" s="68"/>
      <c r="UGN76" s="68"/>
      <c r="UGO76" s="68"/>
      <c r="UGP76" s="69"/>
      <c r="UGR76" s="64"/>
      <c r="UGS76" s="67"/>
      <c r="UGT76" s="67"/>
      <c r="UGU76" s="68"/>
      <c r="UGV76" s="68"/>
      <c r="UGW76" s="68"/>
      <c r="UGX76" s="69"/>
      <c r="UGZ76" s="64"/>
      <c r="UHA76" s="67"/>
      <c r="UHB76" s="67"/>
      <c r="UHC76" s="68"/>
      <c r="UHD76" s="68"/>
      <c r="UHE76" s="68"/>
      <c r="UHF76" s="69"/>
      <c r="UHH76" s="64"/>
      <c r="UHI76" s="67"/>
      <c r="UHJ76" s="67"/>
      <c r="UHK76" s="68"/>
      <c r="UHL76" s="68"/>
      <c r="UHM76" s="68"/>
      <c r="UHN76" s="69"/>
      <c r="UHP76" s="64"/>
      <c r="UHQ76" s="67"/>
      <c r="UHR76" s="67"/>
      <c r="UHS76" s="68"/>
      <c r="UHT76" s="68"/>
      <c r="UHU76" s="68"/>
      <c r="UHV76" s="69"/>
      <c r="UHX76" s="64"/>
      <c r="UHY76" s="67"/>
      <c r="UHZ76" s="67"/>
      <c r="UIA76" s="68"/>
      <c r="UIB76" s="68"/>
      <c r="UIC76" s="68"/>
      <c r="UID76" s="69"/>
      <c r="UIF76" s="64"/>
      <c r="UIG76" s="67"/>
      <c r="UIH76" s="67"/>
      <c r="UII76" s="68"/>
      <c r="UIJ76" s="68"/>
      <c r="UIK76" s="68"/>
      <c r="UIL76" s="69"/>
      <c r="UIN76" s="64"/>
      <c r="UIO76" s="67"/>
      <c r="UIP76" s="67"/>
      <c r="UIQ76" s="68"/>
      <c r="UIR76" s="68"/>
      <c r="UIS76" s="68"/>
      <c r="UIT76" s="69"/>
      <c r="UIV76" s="64"/>
      <c r="UIW76" s="67"/>
      <c r="UIX76" s="67"/>
      <c r="UIY76" s="68"/>
      <c r="UIZ76" s="68"/>
      <c r="UJA76" s="68"/>
      <c r="UJB76" s="69"/>
      <c r="UJD76" s="64"/>
      <c r="UJE76" s="67"/>
      <c r="UJF76" s="67"/>
      <c r="UJG76" s="68"/>
      <c r="UJH76" s="68"/>
      <c r="UJI76" s="68"/>
      <c r="UJJ76" s="69"/>
      <c r="UJL76" s="64"/>
      <c r="UJM76" s="67"/>
      <c r="UJN76" s="67"/>
      <c r="UJO76" s="68"/>
      <c r="UJP76" s="68"/>
      <c r="UJQ76" s="68"/>
      <c r="UJR76" s="69"/>
      <c r="UJT76" s="64"/>
      <c r="UJU76" s="67"/>
      <c r="UJV76" s="67"/>
      <c r="UJW76" s="68"/>
      <c r="UJX76" s="68"/>
      <c r="UJY76" s="68"/>
      <c r="UJZ76" s="69"/>
      <c r="UKB76" s="64"/>
      <c r="UKC76" s="67"/>
      <c r="UKD76" s="67"/>
      <c r="UKE76" s="68"/>
      <c r="UKF76" s="68"/>
      <c r="UKG76" s="68"/>
      <c r="UKH76" s="69"/>
      <c r="UKJ76" s="64"/>
      <c r="UKK76" s="67"/>
      <c r="UKL76" s="67"/>
      <c r="UKM76" s="68"/>
      <c r="UKN76" s="68"/>
      <c r="UKO76" s="68"/>
      <c r="UKP76" s="69"/>
      <c r="UKR76" s="64"/>
      <c r="UKS76" s="67"/>
      <c r="UKT76" s="67"/>
      <c r="UKU76" s="68"/>
      <c r="UKV76" s="68"/>
      <c r="UKW76" s="68"/>
      <c r="UKX76" s="69"/>
      <c r="UKZ76" s="64"/>
      <c r="ULA76" s="67"/>
      <c r="ULB76" s="67"/>
      <c r="ULC76" s="68"/>
      <c r="ULD76" s="68"/>
      <c r="ULE76" s="68"/>
      <c r="ULF76" s="69"/>
      <c r="ULH76" s="64"/>
      <c r="ULI76" s="67"/>
      <c r="ULJ76" s="67"/>
      <c r="ULK76" s="68"/>
      <c r="ULL76" s="68"/>
      <c r="ULM76" s="68"/>
      <c r="ULN76" s="69"/>
      <c r="ULP76" s="64"/>
      <c r="ULQ76" s="67"/>
      <c r="ULR76" s="67"/>
      <c r="ULS76" s="68"/>
      <c r="ULT76" s="68"/>
      <c r="ULU76" s="68"/>
      <c r="ULV76" s="69"/>
      <c r="ULX76" s="64"/>
      <c r="ULY76" s="67"/>
      <c r="ULZ76" s="67"/>
      <c r="UMA76" s="68"/>
      <c r="UMB76" s="68"/>
      <c r="UMC76" s="68"/>
      <c r="UMD76" s="69"/>
      <c r="UMF76" s="64"/>
      <c r="UMG76" s="67"/>
      <c r="UMH76" s="67"/>
      <c r="UMI76" s="68"/>
      <c r="UMJ76" s="68"/>
      <c r="UMK76" s="68"/>
      <c r="UML76" s="69"/>
      <c r="UMN76" s="64"/>
      <c r="UMO76" s="67"/>
      <c r="UMP76" s="67"/>
      <c r="UMQ76" s="68"/>
      <c r="UMR76" s="68"/>
      <c r="UMS76" s="68"/>
      <c r="UMT76" s="69"/>
      <c r="UMV76" s="64"/>
      <c r="UMW76" s="67"/>
      <c r="UMX76" s="67"/>
      <c r="UMY76" s="68"/>
      <c r="UMZ76" s="68"/>
      <c r="UNA76" s="68"/>
      <c r="UNB76" s="69"/>
      <c r="UND76" s="64"/>
      <c r="UNE76" s="67"/>
      <c r="UNF76" s="67"/>
      <c r="UNG76" s="68"/>
      <c r="UNH76" s="68"/>
      <c r="UNI76" s="68"/>
      <c r="UNJ76" s="69"/>
      <c r="UNL76" s="64"/>
      <c r="UNM76" s="67"/>
      <c r="UNN76" s="67"/>
      <c r="UNO76" s="68"/>
      <c r="UNP76" s="68"/>
      <c r="UNQ76" s="68"/>
      <c r="UNR76" s="69"/>
      <c r="UNT76" s="64"/>
      <c r="UNU76" s="67"/>
      <c r="UNV76" s="67"/>
      <c r="UNW76" s="68"/>
      <c r="UNX76" s="68"/>
      <c r="UNY76" s="68"/>
      <c r="UNZ76" s="69"/>
      <c r="UOB76" s="64"/>
      <c r="UOC76" s="67"/>
      <c r="UOD76" s="67"/>
      <c r="UOE76" s="68"/>
      <c r="UOF76" s="68"/>
      <c r="UOG76" s="68"/>
      <c r="UOH76" s="69"/>
      <c r="UOJ76" s="64"/>
      <c r="UOK76" s="67"/>
      <c r="UOL76" s="67"/>
      <c r="UOM76" s="68"/>
      <c r="UON76" s="68"/>
      <c r="UOO76" s="68"/>
      <c r="UOP76" s="69"/>
      <c r="UOR76" s="64"/>
      <c r="UOS76" s="67"/>
      <c r="UOT76" s="67"/>
      <c r="UOU76" s="68"/>
      <c r="UOV76" s="68"/>
      <c r="UOW76" s="68"/>
      <c r="UOX76" s="69"/>
      <c r="UOZ76" s="64"/>
      <c r="UPA76" s="67"/>
      <c r="UPB76" s="67"/>
      <c r="UPC76" s="68"/>
      <c r="UPD76" s="68"/>
      <c r="UPE76" s="68"/>
      <c r="UPF76" s="69"/>
      <c r="UPH76" s="64"/>
      <c r="UPI76" s="67"/>
      <c r="UPJ76" s="67"/>
      <c r="UPK76" s="68"/>
      <c r="UPL76" s="68"/>
      <c r="UPM76" s="68"/>
      <c r="UPN76" s="69"/>
      <c r="UPP76" s="64"/>
      <c r="UPQ76" s="67"/>
      <c r="UPR76" s="67"/>
      <c r="UPS76" s="68"/>
      <c r="UPT76" s="68"/>
      <c r="UPU76" s="68"/>
      <c r="UPV76" s="69"/>
      <c r="UPX76" s="64"/>
      <c r="UPY76" s="67"/>
      <c r="UPZ76" s="67"/>
      <c r="UQA76" s="68"/>
      <c r="UQB76" s="68"/>
      <c r="UQC76" s="68"/>
      <c r="UQD76" s="69"/>
      <c r="UQF76" s="64"/>
      <c r="UQG76" s="67"/>
      <c r="UQH76" s="67"/>
      <c r="UQI76" s="68"/>
      <c r="UQJ76" s="68"/>
      <c r="UQK76" s="68"/>
      <c r="UQL76" s="69"/>
      <c r="UQN76" s="64"/>
      <c r="UQO76" s="67"/>
      <c r="UQP76" s="67"/>
      <c r="UQQ76" s="68"/>
      <c r="UQR76" s="68"/>
      <c r="UQS76" s="68"/>
      <c r="UQT76" s="69"/>
      <c r="UQV76" s="64"/>
      <c r="UQW76" s="67"/>
      <c r="UQX76" s="67"/>
      <c r="UQY76" s="68"/>
      <c r="UQZ76" s="68"/>
      <c r="URA76" s="68"/>
      <c r="URB76" s="69"/>
      <c r="URD76" s="64"/>
      <c r="URE76" s="67"/>
      <c r="URF76" s="67"/>
      <c r="URG76" s="68"/>
      <c r="URH76" s="68"/>
      <c r="URI76" s="68"/>
      <c r="URJ76" s="69"/>
      <c r="URL76" s="64"/>
      <c r="URM76" s="67"/>
      <c r="URN76" s="67"/>
      <c r="URO76" s="68"/>
      <c r="URP76" s="68"/>
      <c r="URQ76" s="68"/>
      <c r="URR76" s="69"/>
      <c r="URT76" s="64"/>
      <c r="URU76" s="67"/>
      <c r="URV76" s="67"/>
      <c r="URW76" s="68"/>
      <c r="URX76" s="68"/>
      <c r="URY76" s="68"/>
      <c r="URZ76" s="69"/>
      <c r="USB76" s="64"/>
      <c r="USC76" s="67"/>
      <c r="USD76" s="67"/>
      <c r="USE76" s="68"/>
      <c r="USF76" s="68"/>
      <c r="USG76" s="68"/>
      <c r="USH76" s="69"/>
      <c r="USJ76" s="64"/>
      <c r="USK76" s="67"/>
      <c r="USL76" s="67"/>
      <c r="USM76" s="68"/>
      <c r="USN76" s="68"/>
      <c r="USO76" s="68"/>
      <c r="USP76" s="69"/>
      <c r="USR76" s="64"/>
      <c r="USS76" s="67"/>
      <c r="UST76" s="67"/>
      <c r="USU76" s="68"/>
      <c r="USV76" s="68"/>
      <c r="USW76" s="68"/>
      <c r="USX76" s="69"/>
      <c r="USZ76" s="64"/>
      <c r="UTA76" s="67"/>
      <c r="UTB76" s="67"/>
      <c r="UTC76" s="68"/>
      <c r="UTD76" s="68"/>
      <c r="UTE76" s="68"/>
      <c r="UTF76" s="69"/>
      <c r="UTH76" s="64"/>
      <c r="UTI76" s="67"/>
      <c r="UTJ76" s="67"/>
      <c r="UTK76" s="68"/>
      <c r="UTL76" s="68"/>
      <c r="UTM76" s="68"/>
      <c r="UTN76" s="69"/>
      <c r="UTP76" s="64"/>
      <c r="UTQ76" s="67"/>
      <c r="UTR76" s="67"/>
      <c r="UTS76" s="68"/>
      <c r="UTT76" s="68"/>
      <c r="UTU76" s="68"/>
      <c r="UTV76" s="69"/>
      <c r="UTX76" s="64"/>
      <c r="UTY76" s="67"/>
      <c r="UTZ76" s="67"/>
      <c r="UUA76" s="68"/>
      <c r="UUB76" s="68"/>
      <c r="UUC76" s="68"/>
      <c r="UUD76" s="69"/>
      <c r="UUF76" s="64"/>
      <c r="UUG76" s="67"/>
      <c r="UUH76" s="67"/>
      <c r="UUI76" s="68"/>
      <c r="UUJ76" s="68"/>
      <c r="UUK76" s="68"/>
      <c r="UUL76" s="69"/>
      <c r="UUN76" s="64"/>
      <c r="UUO76" s="67"/>
      <c r="UUP76" s="67"/>
      <c r="UUQ76" s="68"/>
      <c r="UUR76" s="68"/>
      <c r="UUS76" s="68"/>
      <c r="UUT76" s="69"/>
      <c r="UUV76" s="64"/>
      <c r="UUW76" s="67"/>
      <c r="UUX76" s="67"/>
      <c r="UUY76" s="68"/>
      <c r="UUZ76" s="68"/>
      <c r="UVA76" s="68"/>
      <c r="UVB76" s="69"/>
      <c r="UVD76" s="64"/>
      <c r="UVE76" s="67"/>
      <c r="UVF76" s="67"/>
      <c r="UVG76" s="68"/>
      <c r="UVH76" s="68"/>
      <c r="UVI76" s="68"/>
      <c r="UVJ76" s="69"/>
      <c r="UVL76" s="64"/>
      <c r="UVM76" s="67"/>
      <c r="UVN76" s="67"/>
      <c r="UVO76" s="68"/>
      <c r="UVP76" s="68"/>
      <c r="UVQ76" s="68"/>
      <c r="UVR76" s="69"/>
      <c r="UVT76" s="64"/>
      <c r="UVU76" s="67"/>
      <c r="UVV76" s="67"/>
      <c r="UVW76" s="68"/>
      <c r="UVX76" s="68"/>
      <c r="UVY76" s="68"/>
      <c r="UVZ76" s="69"/>
      <c r="UWB76" s="64"/>
      <c r="UWC76" s="67"/>
      <c r="UWD76" s="67"/>
      <c r="UWE76" s="68"/>
      <c r="UWF76" s="68"/>
      <c r="UWG76" s="68"/>
      <c r="UWH76" s="69"/>
      <c r="UWJ76" s="64"/>
      <c r="UWK76" s="67"/>
      <c r="UWL76" s="67"/>
      <c r="UWM76" s="68"/>
      <c r="UWN76" s="68"/>
      <c r="UWO76" s="68"/>
      <c r="UWP76" s="69"/>
      <c r="UWR76" s="64"/>
      <c r="UWS76" s="67"/>
      <c r="UWT76" s="67"/>
      <c r="UWU76" s="68"/>
      <c r="UWV76" s="68"/>
      <c r="UWW76" s="68"/>
      <c r="UWX76" s="69"/>
      <c r="UWZ76" s="64"/>
      <c r="UXA76" s="67"/>
      <c r="UXB76" s="67"/>
      <c r="UXC76" s="68"/>
      <c r="UXD76" s="68"/>
      <c r="UXE76" s="68"/>
      <c r="UXF76" s="69"/>
      <c r="UXH76" s="64"/>
      <c r="UXI76" s="67"/>
      <c r="UXJ76" s="67"/>
      <c r="UXK76" s="68"/>
      <c r="UXL76" s="68"/>
      <c r="UXM76" s="68"/>
      <c r="UXN76" s="69"/>
      <c r="UXP76" s="64"/>
      <c r="UXQ76" s="67"/>
      <c r="UXR76" s="67"/>
      <c r="UXS76" s="68"/>
      <c r="UXT76" s="68"/>
      <c r="UXU76" s="68"/>
      <c r="UXV76" s="69"/>
      <c r="UXX76" s="64"/>
      <c r="UXY76" s="67"/>
      <c r="UXZ76" s="67"/>
      <c r="UYA76" s="68"/>
      <c r="UYB76" s="68"/>
      <c r="UYC76" s="68"/>
      <c r="UYD76" s="69"/>
      <c r="UYF76" s="64"/>
      <c r="UYG76" s="67"/>
      <c r="UYH76" s="67"/>
      <c r="UYI76" s="68"/>
      <c r="UYJ76" s="68"/>
      <c r="UYK76" s="68"/>
      <c r="UYL76" s="69"/>
      <c r="UYN76" s="64"/>
      <c r="UYO76" s="67"/>
      <c r="UYP76" s="67"/>
      <c r="UYQ76" s="68"/>
      <c r="UYR76" s="68"/>
      <c r="UYS76" s="68"/>
      <c r="UYT76" s="69"/>
      <c r="UYV76" s="64"/>
      <c r="UYW76" s="67"/>
      <c r="UYX76" s="67"/>
      <c r="UYY76" s="68"/>
      <c r="UYZ76" s="68"/>
      <c r="UZA76" s="68"/>
      <c r="UZB76" s="69"/>
      <c r="UZD76" s="64"/>
      <c r="UZE76" s="67"/>
      <c r="UZF76" s="67"/>
      <c r="UZG76" s="68"/>
      <c r="UZH76" s="68"/>
      <c r="UZI76" s="68"/>
      <c r="UZJ76" s="69"/>
      <c r="UZL76" s="64"/>
      <c r="UZM76" s="67"/>
      <c r="UZN76" s="67"/>
      <c r="UZO76" s="68"/>
      <c r="UZP76" s="68"/>
      <c r="UZQ76" s="68"/>
      <c r="UZR76" s="69"/>
      <c r="UZT76" s="64"/>
      <c r="UZU76" s="67"/>
      <c r="UZV76" s="67"/>
      <c r="UZW76" s="68"/>
      <c r="UZX76" s="68"/>
      <c r="UZY76" s="68"/>
      <c r="UZZ76" s="69"/>
      <c r="VAB76" s="64"/>
      <c r="VAC76" s="67"/>
      <c r="VAD76" s="67"/>
      <c r="VAE76" s="68"/>
      <c r="VAF76" s="68"/>
      <c r="VAG76" s="68"/>
      <c r="VAH76" s="69"/>
      <c r="VAJ76" s="64"/>
      <c r="VAK76" s="67"/>
      <c r="VAL76" s="67"/>
      <c r="VAM76" s="68"/>
      <c r="VAN76" s="68"/>
      <c r="VAO76" s="68"/>
      <c r="VAP76" s="69"/>
      <c r="VAR76" s="64"/>
      <c r="VAS76" s="67"/>
      <c r="VAT76" s="67"/>
      <c r="VAU76" s="68"/>
      <c r="VAV76" s="68"/>
      <c r="VAW76" s="68"/>
      <c r="VAX76" s="69"/>
      <c r="VAZ76" s="64"/>
      <c r="VBA76" s="67"/>
      <c r="VBB76" s="67"/>
      <c r="VBC76" s="68"/>
      <c r="VBD76" s="68"/>
      <c r="VBE76" s="68"/>
      <c r="VBF76" s="69"/>
      <c r="VBH76" s="64"/>
      <c r="VBI76" s="67"/>
      <c r="VBJ76" s="67"/>
      <c r="VBK76" s="68"/>
      <c r="VBL76" s="68"/>
      <c r="VBM76" s="68"/>
      <c r="VBN76" s="69"/>
      <c r="VBP76" s="64"/>
      <c r="VBQ76" s="67"/>
      <c r="VBR76" s="67"/>
      <c r="VBS76" s="68"/>
      <c r="VBT76" s="68"/>
      <c r="VBU76" s="68"/>
      <c r="VBV76" s="69"/>
      <c r="VBX76" s="64"/>
      <c r="VBY76" s="67"/>
      <c r="VBZ76" s="67"/>
      <c r="VCA76" s="68"/>
      <c r="VCB76" s="68"/>
      <c r="VCC76" s="68"/>
      <c r="VCD76" s="69"/>
      <c r="VCF76" s="64"/>
      <c r="VCG76" s="67"/>
      <c r="VCH76" s="67"/>
      <c r="VCI76" s="68"/>
      <c r="VCJ76" s="68"/>
      <c r="VCK76" s="68"/>
      <c r="VCL76" s="69"/>
      <c r="VCN76" s="64"/>
      <c r="VCO76" s="67"/>
      <c r="VCP76" s="67"/>
      <c r="VCQ76" s="68"/>
      <c r="VCR76" s="68"/>
      <c r="VCS76" s="68"/>
      <c r="VCT76" s="69"/>
      <c r="VCV76" s="64"/>
      <c r="VCW76" s="67"/>
      <c r="VCX76" s="67"/>
      <c r="VCY76" s="68"/>
      <c r="VCZ76" s="68"/>
      <c r="VDA76" s="68"/>
      <c r="VDB76" s="69"/>
      <c r="VDD76" s="64"/>
      <c r="VDE76" s="67"/>
      <c r="VDF76" s="67"/>
      <c r="VDG76" s="68"/>
      <c r="VDH76" s="68"/>
      <c r="VDI76" s="68"/>
      <c r="VDJ76" s="69"/>
      <c r="VDL76" s="64"/>
      <c r="VDM76" s="67"/>
      <c r="VDN76" s="67"/>
      <c r="VDO76" s="68"/>
      <c r="VDP76" s="68"/>
      <c r="VDQ76" s="68"/>
      <c r="VDR76" s="69"/>
      <c r="VDT76" s="64"/>
      <c r="VDU76" s="67"/>
      <c r="VDV76" s="67"/>
      <c r="VDW76" s="68"/>
      <c r="VDX76" s="68"/>
      <c r="VDY76" s="68"/>
      <c r="VDZ76" s="69"/>
      <c r="VEB76" s="64"/>
      <c r="VEC76" s="67"/>
      <c r="VED76" s="67"/>
      <c r="VEE76" s="68"/>
      <c r="VEF76" s="68"/>
      <c r="VEG76" s="68"/>
      <c r="VEH76" s="69"/>
      <c r="VEJ76" s="64"/>
      <c r="VEK76" s="67"/>
      <c r="VEL76" s="67"/>
      <c r="VEM76" s="68"/>
      <c r="VEN76" s="68"/>
      <c r="VEO76" s="68"/>
      <c r="VEP76" s="69"/>
      <c r="VER76" s="64"/>
      <c r="VES76" s="67"/>
      <c r="VET76" s="67"/>
      <c r="VEU76" s="68"/>
      <c r="VEV76" s="68"/>
      <c r="VEW76" s="68"/>
      <c r="VEX76" s="69"/>
      <c r="VEZ76" s="64"/>
      <c r="VFA76" s="67"/>
      <c r="VFB76" s="67"/>
      <c r="VFC76" s="68"/>
      <c r="VFD76" s="68"/>
      <c r="VFE76" s="68"/>
      <c r="VFF76" s="69"/>
      <c r="VFH76" s="64"/>
      <c r="VFI76" s="67"/>
      <c r="VFJ76" s="67"/>
      <c r="VFK76" s="68"/>
      <c r="VFL76" s="68"/>
      <c r="VFM76" s="68"/>
      <c r="VFN76" s="69"/>
      <c r="VFP76" s="64"/>
      <c r="VFQ76" s="67"/>
      <c r="VFR76" s="67"/>
      <c r="VFS76" s="68"/>
      <c r="VFT76" s="68"/>
      <c r="VFU76" s="68"/>
      <c r="VFV76" s="69"/>
      <c r="VFX76" s="64"/>
      <c r="VFY76" s="67"/>
      <c r="VFZ76" s="67"/>
      <c r="VGA76" s="68"/>
      <c r="VGB76" s="68"/>
      <c r="VGC76" s="68"/>
      <c r="VGD76" s="69"/>
      <c r="VGF76" s="64"/>
      <c r="VGG76" s="67"/>
      <c r="VGH76" s="67"/>
      <c r="VGI76" s="68"/>
      <c r="VGJ76" s="68"/>
      <c r="VGK76" s="68"/>
      <c r="VGL76" s="69"/>
      <c r="VGN76" s="64"/>
      <c r="VGO76" s="67"/>
      <c r="VGP76" s="67"/>
      <c r="VGQ76" s="68"/>
      <c r="VGR76" s="68"/>
      <c r="VGS76" s="68"/>
      <c r="VGT76" s="69"/>
      <c r="VGV76" s="64"/>
      <c r="VGW76" s="67"/>
      <c r="VGX76" s="67"/>
      <c r="VGY76" s="68"/>
      <c r="VGZ76" s="68"/>
      <c r="VHA76" s="68"/>
      <c r="VHB76" s="69"/>
      <c r="VHD76" s="64"/>
      <c r="VHE76" s="67"/>
      <c r="VHF76" s="67"/>
      <c r="VHG76" s="68"/>
      <c r="VHH76" s="68"/>
      <c r="VHI76" s="68"/>
      <c r="VHJ76" s="69"/>
      <c r="VHL76" s="64"/>
      <c r="VHM76" s="67"/>
      <c r="VHN76" s="67"/>
      <c r="VHO76" s="68"/>
      <c r="VHP76" s="68"/>
      <c r="VHQ76" s="68"/>
      <c r="VHR76" s="69"/>
      <c r="VHT76" s="64"/>
      <c r="VHU76" s="67"/>
      <c r="VHV76" s="67"/>
      <c r="VHW76" s="68"/>
      <c r="VHX76" s="68"/>
      <c r="VHY76" s="68"/>
      <c r="VHZ76" s="69"/>
      <c r="VIB76" s="64"/>
      <c r="VIC76" s="67"/>
      <c r="VID76" s="67"/>
      <c r="VIE76" s="68"/>
      <c r="VIF76" s="68"/>
      <c r="VIG76" s="68"/>
      <c r="VIH76" s="69"/>
      <c r="VIJ76" s="64"/>
      <c r="VIK76" s="67"/>
      <c r="VIL76" s="67"/>
      <c r="VIM76" s="68"/>
      <c r="VIN76" s="68"/>
      <c r="VIO76" s="68"/>
      <c r="VIP76" s="69"/>
      <c r="VIR76" s="64"/>
      <c r="VIS76" s="67"/>
      <c r="VIT76" s="67"/>
      <c r="VIU76" s="68"/>
      <c r="VIV76" s="68"/>
      <c r="VIW76" s="68"/>
      <c r="VIX76" s="69"/>
      <c r="VIZ76" s="64"/>
      <c r="VJA76" s="67"/>
      <c r="VJB76" s="67"/>
      <c r="VJC76" s="68"/>
      <c r="VJD76" s="68"/>
      <c r="VJE76" s="68"/>
      <c r="VJF76" s="69"/>
      <c r="VJH76" s="64"/>
      <c r="VJI76" s="67"/>
      <c r="VJJ76" s="67"/>
      <c r="VJK76" s="68"/>
      <c r="VJL76" s="68"/>
      <c r="VJM76" s="68"/>
      <c r="VJN76" s="69"/>
      <c r="VJP76" s="64"/>
      <c r="VJQ76" s="67"/>
      <c r="VJR76" s="67"/>
      <c r="VJS76" s="68"/>
      <c r="VJT76" s="68"/>
      <c r="VJU76" s="68"/>
      <c r="VJV76" s="69"/>
      <c r="VJX76" s="64"/>
      <c r="VJY76" s="67"/>
      <c r="VJZ76" s="67"/>
      <c r="VKA76" s="68"/>
      <c r="VKB76" s="68"/>
      <c r="VKC76" s="68"/>
      <c r="VKD76" s="69"/>
      <c r="VKF76" s="64"/>
      <c r="VKG76" s="67"/>
      <c r="VKH76" s="67"/>
      <c r="VKI76" s="68"/>
      <c r="VKJ76" s="68"/>
      <c r="VKK76" s="68"/>
      <c r="VKL76" s="69"/>
      <c r="VKN76" s="64"/>
      <c r="VKO76" s="67"/>
      <c r="VKP76" s="67"/>
      <c r="VKQ76" s="68"/>
      <c r="VKR76" s="68"/>
      <c r="VKS76" s="68"/>
      <c r="VKT76" s="69"/>
      <c r="VKV76" s="64"/>
      <c r="VKW76" s="67"/>
      <c r="VKX76" s="67"/>
      <c r="VKY76" s="68"/>
      <c r="VKZ76" s="68"/>
      <c r="VLA76" s="68"/>
      <c r="VLB76" s="69"/>
      <c r="VLD76" s="64"/>
      <c r="VLE76" s="67"/>
      <c r="VLF76" s="67"/>
      <c r="VLG76" s="68"/>
      <c r="VLH76" s="68"/>
      <c r="VLI76" s="68"/>
      <c r="VLJ76" s="69"/>
      <c r="VLL76" s="64"/>
      <c r="VLM76" s="67"/>
      <c r="VLN76" s="67"/>
      <c r="VLO76" s="68"/>
      <c r="VLP76" s="68"/>
      <c r="VLQ76" s="68"/>
      <c r="VLR76" s="69"/>
      <c r="VLT76" s="64"/>
      <c r="VLU76" s="67"/>
      <c r="VLV76" s="67"/>
      <c r="VLW76" s="68"/>
      <c r="VLX76" s="68"/>
      <c r="VLY76" s="68"/>
      <c r="VLZ76" s="69"/>
      <c r="VMB76" s="64"/>
      <c r="VMC76" s="67"/>
      <c r="VMD76" s="67"/>
      <c r="VME76" s="68"/>
      <c r="VMF76" s="68"/>
      <c r="VMG76" s="68"/>
      <c r="VMH76" s="69"/>
      <c r="VMJ76" s="64"/>
      <c r="VMK76" s="67"/>
      <c r="VML76" s="67"/>
      <c r="VMM76" s="68"/>
      <c r="VMN76" s="68"/>
      <c r="VMO76" s="68"/>
      <c r="VMP76" s="69"/>
      <c r="VMR76" s="64"/>
      <c r="VMS76" s="67"/>
      <c r="VMT76" s="67"/>
      <c r="VMU76" s="68"/>
      <c r="VMV76" s="68"/>
      <c r="VMW76" s="68"/>
      <c r="VMX76" s="69"/>
      <c r="VMZ76" s="64"/>
      <c r="VNA76" s="67"/>
      <c r="VNB76" s="67"/>
      <c r="VNC76" s="68"/>
      <c r="VND76" s="68"/>
      <c r="VNE76" s="68"/>
      <c r="VNF76" s="69"/>
      <c r="VNH76" s="64"/>
      <c r="VNI76" s="67"/>
      <c r="VNJ76" s="67"/>
      <c r="VNK76" s="68"/>
      <c r="VNL76" s="68"/>
      <c r="VNM76" s="68"/>
      <c r="VNN76" s="69"/>
      <c r="VNP76" s="64"/>
      <c r="VNQ76" s="67"/>
      <c r="VNR76" s="67"/>
      <c r="VNS76" s="68"/>
      <c r="VNT76" s="68"/>
      <c r="VNU76" s="68"/>
      <c r="VNV76" s="69"/>
      <c r="VNX76" s="64"/>
      <c r="VNY76" s="67"/>
      <c r="VNZ76" s="67"/>
      <c r="VOA76" s="68"/>
      <c r="VOB76" s="68"/>
      <c r="VOC76" s="68"/>
      <c r="VOD76" s="69"/>
      <c r="VOF76" s="64"/>
      <c r="VOG76" s="67"/>
      <c r="VOH76" s="67"/>
      <c r="VOI76" s="68"/>
      <c r="VOJ76" s="68"/>
      <c r="VOK76" s="68"/>
      <c r="VOL76" s="69"/>
      <c r="VON76" s="64"/>
      <c r="VOO76" s="67"/>
      <c r="VOP76" s="67"/>
      <c r="VOQ76" s="68"/>
      <c r="VOR76" s="68"/>
      <c r="VOS76" s="68"/>
      <c r="VOT76" s="69"/>
      <c r="VOV76" s="64"/>
      <c r="VOW76" s="67"/>
      <c r="VOX76" s="67"/>
      <c r="VOY76" s="68"/>
      <c r="VOZ76" s="68"/>
      <c r="VPA76" s="68"/>
      <c r="VPB76" s="69"/>
      <c r="VPD76" s="64"/>
      <c r="VPE76" s="67"/>
      <c r="VPF76" s="67"/>
      <c r="VPG76" s="68"/>
      <c r="VPH76" s="68"/>
      <c r="VPI76" s="68"/>
      <c r="VPJ76" s="69"/>
      <c r="VPL76" s="64"/>
      <c r="VPM76" s="67"/>
      <c r="VPN76" s="67"/>
      <c r="VPO76" s="68"/>
      <c r="VPP76" s="68"/>
      <c r="VPQ76" s="68"/>
      <c r="VPR76" s="69"/>
      <c r="VPT76" s="64"/>
      <c r="VPU76" s="67"/>
      <c r="VPV76" s="67"/>
      <c r="VPW76" s="68"/>
      <c r="VPX76" s="68"/>
      <c r="VPY76" s="68"/>
      <c r="VPZ76" s="69"/>
      <c r="VQB76" s="64"/>
      <c r="VQC76" s="67"/>
      <c r="VQD76" s="67"/>
      <c r="VQE76" s="68"/>
      <c r="VQF76" s="68"/>
      <c r="VQG76" s="68"/>
      <c r="VQH76" s="69"/>
      <c r="VQJ76" s="64"/>
      <c r="VQK76" s="67"/>
      <c r="VQL76" s="67"/>
      <c r="VQM76" s="68"/>
      <c r="VQN76" s="68"/>
      <c r="VQO76" s="68"/>
      <c r="VQP76" s="69"/>
      <c r="VQR76" s="64"/>
      <c r="VQS76" s="67"/>
      <c r="VQT76" s="67"/>
      <c r="VQU76" s="68"/>
      <c r="VQV76" s="68"/>
      <c r="VQW76" s="68"/>
      <c r="VQX76" s="69"/>
      <c r="VQZ76" s="64"/>
      <c r="VRA76" s="67"/>
      <c r="VRB76" s="67"/>
      <c r="VRC76" s="68"/>
      <c r="VRD76" s="68"/>
      <c r="VRE76" s="68"/>
      <c r="VRF76" s="69"/>
      <c r="VRH76" s="64"/>
      <c r="VRI76" s="67"/>
      <c r="VRJ76" s="67"/>
      <c r="VRK76" s="68"/>
      <c r="VRL76" s="68"/>
      <c r="VRM76" s="68"/>
      <c r="VRN76" s="69"/>
      <c r="VRP76" s="64"/>
      <c r="VRQ76" s="67"/>
      <c r="VRR76" s="67"/>
      <c r="VRS76" s="68"/>
      <c r="VRT76" s="68"/>
      <c r="VRU76" s="68"/>
      <c r="VRV76" s="69"/>
      <c r="VRX76" s="64"/>
      <c r="VRY76" s="67"/>
      <c r="VRZ76" s="67"/>
      <c r="VSA76" s="68"/>
      <c r="VSB76" s="68"/>
      <c r="VSC76" s="68"/>
      <c r="VSD76" s="69"/>
      <c r="VSF76" s="64"/>
      <c r="VSG76" s="67"/>
      <c r="VSH76" s="67"/>
      <c r="VSI76" s="68"/>
      <c r="VSJ76" s="68"/>
      <c r="VSK76" s="68"/>
      <c r="VSL76" s="69"/>
      <c r="VSN76" s="64"/>
      <c r="VSO76" s="67"/>
      <c r="VSP76" s="67"/>
      <c r="VSQ76" s="68"/>
      <c r="VSR76" s="68"/>
      <c r="VSS76" s="68"/>
      <c r="VST76" s="69"/>
      <c r="VSV76" s="64"/>
      <c r="VSW76" s="67"/>
      <c r="VSX76" s="67"/>
      <c r="VSY76" s="68"/>
      <c r="VSZ76" s="68"/>
      <c r="VTA76" s="68"/>
      <c r="VTB76" s="69"/>
      <c r="VTD76" s="64"/>
      <c r="VTE76" s="67"/>
      <c r="VTF76" s="67"/>
      <c r="VTG76" s="68"/>
      <c r="VTH76" s="68"/>
      <c r="VTI76" s="68"/>
      <c r="VTJ76" s="69"/>
      <c r="VTL76" s="64"/>
      <c r="VTM76" s="67"/>
      <c r="VTN76" s="67"/>
      <c r="VTO76" s="68"/>
      <c r="VTP76" s="68"/>
      <c r="VTQ76" s="68"/>
      <c r="VTR76" s="69"/>
      <c r="VTT76" s="64"/>
      <c r="VTU76" s="67"/>
      <c r="VTV76" s="67"/>
      <c r="VTW76" s="68"/>
      <c r="VTX76" s="68"/>
      <c r="VTY76" s="68"/>
      <c r="VTZ76" s="69"/>
      <c r="VUB76" s="64"/>
      <c r="VUC76" s="67"/>
      <c r="VUD76" s="67"/>
      <c r="VUE76" s="68"/>
      <c r="VUF76" s="68"/>
      <c r="VUG76" s="68"/>
      <c r="VUH76" s="69"/>
      <c r="VUJ76" s="64"/>
      <c r="VUK76" s="67"/>
      <c r="VUL76" s="67"/>
      <c r="VUM76" s="68"/>
      <c r="VUN76" s="68"/>
      <c r="VUO76" s="68"/>
      <c r="VUP76" s="69"/>
      <c r="VUR76" s="64"/>
      <c r="VUS76" s="67"/>
      <c r="VUT76" s="67"/>
      <c r="VUU76" s="68"/>
      <c r="VUV76" s="68"/>
      <c r="VUW76" s="68"/>
      <c r="VUX76" s="69"/>
      <c r="VUZ76" s="64"/>
      <c r="VVA76" s="67"/>
      <c r="VVB76" s="67"/>
      <c r="VVC76" s="68"/>
      <c r="VVD76" s="68"/>
      <c r="VVE76" s="68"/>
      <c r="VVF76" s="69"/>
      <c r="VVH76" s="64"/>
      <c r="VVI76" s="67"/>
      <c r="VVJ76" s="67"/>
      <c r="VVK76" s="68"/>
      <c r="VVL76" s="68"/>
      <c r="VVM76" s="68"/>
      <c r="VVN76" s="69"/>
      <c r="VVP76" s="64"/>
      <c r="VVQ76" s="67"/>
      <c r="VVR76" s="67"/>
      <c r="VVS76" s="68"/>
      <c r="VVT76" s="68"/>
      <c r="VVU76" s="68"/>
      <c r="VVV76" s="69"/>
      <c r="VVX76" s="64"/>
      <c r="VVY76" s="67"/>
      <c r="VVZ76" s="67"/>
      <c r="VWA76" s="68"/>
      <c r="VWB76" s="68"/>
      <c r="VWC76" s="68"/>
      <c r="VWD76" s="69"/>
      <c r="VWF76" s="64"/>
      <c r="VWG76" s="67"/>
      <c r="VWH76" s="67"/>
      <c r="VWI76" s="68"/>
      <c r="VWJ76" s="68"/>
      <c r="VWK76" s="68"/>
      <c r="VWL76" s="69"/>
      <c r="VWN76" s="64"/>
      <c r="VWO76" s="67"/>
      <c r="VWP76" s="67"/>
      <c r="VWQ76" s="68"/>
      <c r="VWR76" s="68"/>
      <c r="VWS76" s="68"/>
      <c r="VWT76" s="69"/>
      <c r="VWV76" s="64"/>
      <c r="VWW76" s="67"/>
      <c r="VWX76" s="67"/>
      <c r="VWY76" s="68"/>
      <c r="VWZ76" s="68"/>
      <c r="VXA76" s="68"/>
      <c r="VXB76" s="69"/>
      <c r="VXD76" s="64"/>
      <c r="VXE76" s="67"/>
      <c r="VXF76" s="67"/>
      <c r="VXG76" s="68"/>
      <c r="VXH76" s="68"/>
      <c r="VXI76" s="68"/>
      <c r="VXJ76" s="69"/>
      <c r="VXL76" s="64"/>
      <c r="VXM76" s="67"/>
      <c r="VXN76" s="67"/>
      <c r="VXO76" s="68"/>
      <c r="VXP76" s="68"/>
      <c r="VXQ76" s="68"/>
      <c r="VXR76" s="69"/>
      <c r="VXT76" s="64"/>
      <c r="VXU76" s="67"/>
      <c r="VXV76" s="67"/>
      <c r="VXW76" s="68"/>
      <c r="VXX76" s="68"/>
      <c r="VXY76" s="68"/>
      <c r="VXZ76" s="69"/>
      <c r="VYB76" s="64"/>
      <c r="VYC76" s="67"/>
      <c r="VYD76" s="67"/>
      <c r="VYE76" s="68"/>
      <c r="VYF76" s="68"/>
      <c r="VYG76" s="68"/>
      <c r="VYH76" s="69"/>
      <c r="VYJ76" s="64"/>
      <c r="VYK76" s="67"/>
      <c r="VYL76" s="67"/>
      <c r="VYM76" s="68"/>
      <c r="VYN76" s="68"/>
      <c r="VYO76" s="68"/>
      <c r="VYP76" s="69"/>
      <c r="VYR76" s="64"/>
      <c r="VYS76" s="67"/>
      <c r="VYT76" s="67"/>
      <c r="VYU76" s="68"/>
      <c r="VYV76" s="68"/>
      <c r="VYW76" s="68"/>
      <c r="VYX76" s="69"/>
      <c r="VYZ76" s="64"/>
      <c r="VZA76" s="67"/>
      <c r="VZB76" s="67"/>
      <c r="VZC76" s="68"/>
      <c r="VZD76" s="68"/>
      <c r="VZE76" s="68"/>
      <c r="VZF76" s="69"/>
      <c r="VZH76" s="64"/>
      <c r="VZI76" s="67"/>
      <c r="VZJ76" s="67"/>
      <c r="VZK76" s="68"/>
      <c r="VZL76" s="68"/>
      <c r="VZM76" s="68"/>
      <c r="VZN76" s="69"/>
      <c r="VZP76" s="64"/>
      <c r="VZQ76" s="67"/>
      <c r="VZR76" s="67"/>
      <c r="VZS76" s="68"/>
      <c r="VZT76" s="68"/>
      <c r="VZU76" s="68"/>
      <c r="VZV76" s="69"/>
      <c r="VZX76" s="64"/>
      <c r="VZY76" s="67"/>
      <c r="VZZ76" s="67"/>
      <c r="WAA76" s="68"/>
      <c r="WAB76" s="68"/>
      <c r="WAC76" s="68"/>
      <c r="WAD76" s="69"/>
      <c r="WAF76" s="64"/>
      <c r="WAG76" s="67"/>
      <c r="WAH76" s="67"/>
      <c r="WAI76" s="68"/>
      <c r="WAJ76" s="68"/>
      <c r="WAK76" s="68"/>
      <c r="WAL76" s="69"/>
      <c r="WAN76" s="64"/>
      <c r="WAO76" s="67"/>
      <c r="WAP76" s="67"/>
      <c r="WAQ76" s="68"/>
      <c r="WAR76" s="68"/>
      <c r="WAS76" s="68"/>
      <c r="WAT76" s="69"/>
      <c r="WAV76" s="64"/>
      <c r="WAW76" s="67"/>
      <c r="WAX76" s="67"/>
      <c r="WAY76" s="68"/>
      <c r="WAZ76" s="68"/>
      <c r="WBA76" s="68"/>
      <c r="WBB76" s="69"/>
      <c r="WBD76" s="64"/>
      <c r="WBE76" s="67"/>
      <c r="WBF76" s="67"/>
      <c r="WBG76" s="68"/>
      <c r="WBH76" s="68"/>
      <c r="WBI76" s="68"/>
      <c r="WBJ76" s="69"/>
      <c r="WBL76" s="64"/>
      <c r="WBM76" s="67"/>
      <c r="WBN76" s="67"/>
      <c r="WBO76" s="68"/>
      <c r="WBP76" s="68"/>
      <c r="WBQ76" s="68"/>
      <c r="WBR76" s="69"/>
      <c r="WBT76" s="64"/>
      <c r="WBU76" s="67"/>
      <c r="WBV76" s="67"/>
      <c r="WBW76" s="68"/>
      <c r="WBX76" s="68"/>
      <c r="WBY76" s="68"/>
      <c r="WBZ76" s="69"/>
      <c r="WCB76" s="64"/>
      <c r="WCC76" s="67"/>
      <c r="WCD76" s="67"/>
      <c r="WCE76" s="68"/>
      <c r="WCF76" s="68"/>
      <c r="WCG76" s="68"/>
      <c r="WCH76" s="69"/>
      <c r="WCJ76" s="64"/>
      <c r="WCK76" s="67"/>
      <c r="WCL76" s="67"/>
      <c r="WCM76" s="68"/>
      <c r="WCN76" s="68"/>
      <c r="WCO76" s="68"/>
      <c r="WCP76" s="69"/>
      <c r="WCR76" s="64"/>
      <c r="WCS76" s="67"/>
      <c r="WCT76" s="67"/>
      <c r="WCU76" s="68"/>
      <c r="WCV76" s="68"/>
      <c r="WCW76" s="68"/>
      <c r="WCX76" s="69"/>
      <c r="WCZ76" s="64"/>
      <c r="WDA76" s="67"/>
      <c r="WDB76" s="67"/>
      <c r="WDC76" s="68"/>
      <c r="WDD76" s="68"/>
      <c r="WDE76" s="68"/>
      <c r="WDF76" s="69"/>
      <c r="WDH76" s="64"/>
      <c r="WDI76" s="67"/>
      <c r="WDJ76" s="67"/>
      <c r="WDK76" s="68"/>
      <c r="WDL76" s="68"/>
      <c r="WDM76" s="68"/>
      <c r="WDN76" s="69"/>
      <c r="WDP76" s="64"/>
      <c r="WDQ76" s="67"/>
      <c r="WDR76" s="67"/>
      <c r="WDS76" s="68"/>
      <c r="WDT76" s="68"/>
      <c r="WDU76" s="68"/>
      <c r="WDV76" s="69"/>
      <c r="WDX76" s="64"/>
      <c r="WDY76" s="67"/>
      <c r="WDZ76" s="67"/>
      <c r="WEA76" s="68"/>
      <c r="WEB76" s="68"/>
      <c r="WEC76" s="68"/>
      <c r="WED76" s="69"/>
      <c r="WEF76" s="64"/>
      <c r="WEG76" s="67"/>
      <c r="WEH76" s="67"/>
      <c r="WEI76" s="68"/>
      <c r="WEJ76" s="68"/>
      <c r="WEK76" s="68"/>
      <c r="WEL76" s="69"/>
      <c r="WEN76" s="64"/>
      <c r="WEO76" s="67"/>
      <c r="WEP76" s="67"/>
      <c r="WEQ76" s="68"/>
      <c r="WER76" s="68"/>
      <c r="WES76" s="68"/>
      <c r="WET76" s="69"/>
      <c r="WEV76" s="64"/>
      <c r="WEW76" s="67"/>
      <c r="WEX76" s="67"/>
      <c r="WEY76" s="68"/>
      <c r="WEZ76" s="68"/>
      <c r="WFA76" s="68"/>
      <c r="WFB76" s="69"/>
      <c r="WFD76" s="64"/>
      <c r="WFE76" s="67"/>
      <c r="WFF76" s="67"/>
      <c r="WFG76" s="68"/>
      <c r="WFH76" s="68"/>
      <c r="WFI76" s="68"/>
      <c r="WFJ76" s="69"/>
      <c r="WFL76" s="64"/>
      <c r="WFM76" s="67"/>
      <c r="WFN76" s="67"/>
      <c r="WFO76" s="68"/>
      <c r="WFP76" s="68"/>
      <c r="WFQ76" s="68"/>
      <c r="WFR76" s="69"/>
      <c r="WFT76" s="64"/>
      <c r="WFU76" s="67"/>
      <c r="WFV76" s="67"/>
      <c r="WFW76" s="68"/>
      <c r="WFX76" s="68"/>
      <c r="WFY76" s="68"/>
      <c r="WFZ76" s="69"/>
      <c r="WGB76" s="64"/>
      <c r="WGC76" s="67"/>
      <c r="WGD76" s="67"/>
      <c r="WGE76" s="68"/>
      <c r="WGF76" s="68"/>
      <c r="WGG76" s="68"/>
      <c r="WGH76" s="69"/>
      <c r="WGJ76" s="64"/>
      <c r="WGK76" s="67"/>
      <c r="WGL76" s="67"/>
      <c r="WGM76" s="68"/>
      <c r="WGN76" s="68"/>
      <c r="WGO76" s="68"/>
      <c r="WGP76" s="69"/>
      <c r="WGR76" s="64"/>
      <c r="WGS76" s="67"/>
      <c r="WGT76" s="67"/>
      <c r="WGU76" s="68"/>
      <c r="WGV76" s="68"/>
      <c r="WGW76" s="68"/>
      <c r="WGX76" s="69"/>
      <c r="WGZ76" s="64"/>
      <c r="WHA76" s="67"/>
      <c r="WHB76" s="67"/>
      <c r="WHC76" s="68"/>
      <c r="WHD76" s="68"/>
      <c r="WHE76" s="68"/>
      <c r="WHF76" s="69"/>
      <c r="WHH76" s="64"/>
      <c r="WHI76" s="67"/>
      <c r="WHJ76" s="67"/>
      <c r="WHK76" s="68"/>
      <c r="WHL76" s="68"/>
      <c r="WHM76" s="68"/>
      <c r="WHN76" s="69"/>
      <c r="WHP76" s="64"/>
      <c r="WHQ76" s="67"/>
      <c r="WHR76" s="67"/>
      <c r="WHS76" s="68"/>
      <c r="WHT76" s="68"/>
      <c r="WHU76" s="68"/>
      <c r="WHV76" s="69"/>
      <c r="WHX76" s="64"/>
      <c r="WHY76" s="67"/>
      <c r="WHZ76" s="67"/>
      <c r="WIA76" s="68"/>
      <c r="WIB76" s="68"/>
      <c r="WIC76" s="68"/>
      <c r="WID76" s="69"/>
      <c r="WIF76" s="64"/>
      <c r="WIG76" s="67"/>
      <c r="WIH76" s="67"/>
      <c r="WII76" s="68"/>
      <c r="WIJ76" s="68"/>
      <c r="WIK76" s="68"/>
      <c r="WIL76" s="69"/>
      <c r="WIN76" s="64"/>
      <c r="WIO76" s="67"/>
      <c r="WIP76" s="67"/>
      <c r="WIQ76" s="68"/>
      <c r="WIR76" s="68"/>
      <c r="WIS76" s="68"/>
      <c r="WIT76" s="69"/>
      <c r="WIV76" s="64"/>
      <c r="WIW76" s="67"/>
      <c r="WIX76" s="67"/>
      <c r="WIY76" s="68"/>
      <c r="WIZ76" s="68"/>
      <c r="WJA76" s="68"/>
      <c r="WJB76" s="69"/>
      <c r="WJD76" s="64"/>
      <c r="WJE76" s="67"/>
      <c r="WJF76" s="67"/>
      <c r="WJG76" s="68"/>
      <c r="WJH76" s="68"/>
      <c r="WJI76" s="68"/>
      <c r="WJJ76" s="69"/>
      <c r="WJL76" s="64"/>
      <c r="WJM76" s="67"/>
      <c r="WJN76" s="67"/>
      <c r="WJO76" s="68"/>
      <c r="WJP76" s="68"/>
      <c r="WJQ76" s="68"/>
      <c r="WJR76" s="69"/>
      <c r="WJT76" s="64"/>
      <c r="WJU76" s="67"/>
      <c r="WJV76" s="67"/>
      <c r="WJW76" s="68"/>
      <c r="WJX76" s="68"/>
      <c r="WJY76" s="68"/>
      <c r="WJZ76" s="69"/>
      <c r="WKB76" s="64"/>
      <c r="WKC76" s="67"/>
      <c r="WKD76" s="67"/>
      <c r="WKE76" s="68"/>
      <c r="WKF76" s="68"/>
      <c r="WKG76" s="68"/>
      <c r="WKH76" s="69"/>
      <c r="WKJ76" s="64"/>
      <c r="WKK76" s="67"/>
      <c r="WKL76" s="67"/>
      <c r="WKM76" s="68"/>
      <c r="WKN76" s="68"/>
      <c r="WKO76" s="68"/>
      <c r="WKP76" s="69"/>
      <c r="WKR76" s="64"/>
      <c r="WKS76" s="67"/>
      <c r="WKT76" s="67"/>
      <c r="WKU76" s="68"/>
      <c r="WKV76" s="68"/>
      <c r="WKW76" s="68"/>
      <c r="WKX76" s="69"/>
      <c r="WKZ76" s="64"/>
      <c r="WLA76" s="67"/>
      <c r="WLB76" s="67"/>
      <c r="WLC76" s="68"/>
      <c r="WLD76" s="68"/>
      <c r="WLE76" s="68"/>
      <c r="WLF76" s="69"/>
      <c r="WLH76" s="64"/>
      <c r="WLI76" s="67"/>
      <c r="WLJ76" s="67"/>
      <c r="WLK76" s="68"/>
      <c r="WLL76" s="68"/>
      <c r="WLM76" s="68"/>
      <c r="WLN76" s="69"/>
      <c r="WLP76" s="64"/>
      <c r="WLQ76" s="67"/>
      <c r="WLR76" s="67"/>
      <c r="WLS76" s="68"/>
      <c r="WLT76" s="68"/>
      <c r="WLU76" s="68"/>
      <c r="WLV76" s="69"/>
      <c r="WLX76" s="64"/>
      <c r="WLY76" s="67"/>
      <c r="WLZ76" s="67"/>
      <c r="WMA76" s="68"/>
      <c r="WMB76" s="68"/>
      <c r="WMC76" s="68"/>
      <c r="WMD76" s="69"/>
      <c r="WMF76" s="64"/>
      <c r="WMG76" s="67"/>
      <c r="WMH76" s="67"/>
      <c r="WMI76" s="68"/>
      <c r="WMJ76" s="68"/>
      <c r="WMK76" s="68"/>
      <c r="WML76" s="69"/>
      <c r="WMN76" s="64"/>
      <c r="WMO76" s="67"/>
      <c r="WMP76" s="67"/>
      <c r="WMQ76" s="68"/>
      <c r="WMR76" s="68"/>
      <c r="WMS76" s="68"/>
      <c r="WMT76" s="69"/>
      <c r="WMV76" s="64"/>
      <c r="WMW76" s="67"/>
      <c r="WMX76" s="67"/>
      <c r="WMY76" s="68"/>
      <c r="WMZ76" s="68"/>
      <c r="WNA76" s="68"/>
      <c r="WNB76" s="69"/>
      <c r="WND76" s="64"/>
      <c r="WNE76" s="67"/>
      <c r="WNF76" s="67"/>
      <c r="WNG76" s="68"/>
      <c r="WNH76" s="68"/>
      <c r="WNI76" s="68"/>
      <c r="WNJ76" s="69"/>
      <c r="WNL76" s="64"/>
      <c r="WNM76" s="67"/>
      <c r="WNN76" s="67"/>
      <c r="WNO76" s="68"/>
      <c r="WNP76" s="68"/>
      <c r="WNQ76" s="68"/>
      <c r="WNR76" s="69"/>
      <c r="WNT76" s="64"/>
      <c r="WNU76" s="67"/>
      <c r="WNV76" s="67"/>
      <c r="WNW76" s="68"/>
      <c r="WNX76" s="68"/>
      <c r="WNY76" s="68"/>
      <c r="WNZ76" s="69"/>
      <c r="WOB76" s="64"/>
      <c r="WOC76" s="67"/>
      <c r="WOD76" s="67"/>
      <c r="WOE76" s="68"/>
      <c r="WOF76" s="68"/>
      <c r="WOG76" s="68"/>
      <c r="WOH76" s="69"/>
      <c r="WOJ76" s="64"/>
      <c r="WOK76" s="67"/>
      <c r="WOL76" s="67"/>
      <c r="WOM76" s="68"/>
      <c r="WON76" s="68"/>
      <c r="WOO76" s="68"/>
      <c r="WOP76" s="69"/>
      <c r="WOR76" s="64"/>
      <c r="WOS76" s="67"/>
      <c r="WOT76" s="67"/>
      <c r="WOU76" s="68"/>
      <c r="WOV76" s="68"/>
      <c r="WOW76" s="68"/>
      <c r="WOX76" s="69"/>
      <c r="WOZ76" s="64"/>
      <c r="WPA76" s="67"/>
      <c r="WPB76" s="67"/>
      <c r="WPC76" s="68"/>
      <c r="WPD76" s="68"/>
      <c r="WPE76" s="68"/>
      <c r="WPF76" s="69"/>
      <c r="WPH76" s="64"/>
      <c r="WPI76" s="67"/>
      <c r="WPJ76" s="67"/>
      <c r="WPK76" s="68"/>
      <c r="WPL76" s="68"/>
      <c r="WPM76" s="68"/>
      <c r="WPN76" s="69"/>
      <c r="WPP76" s="64"/>
      <c r="WPQ76" s="67"/>
      <c r="WPR76" s="67"/>
      <c r="WPS76" s="68"/>
      <c r="WPT76" s="68"/>
      <c r="WPU76" s="68"/>
      <c r="WPV76" s="69"/>
      <c r="WPX76" s="64"/>
      <c r="WPY76" s="67"/>
      <c r="WPZ76" s="67"/>
      <c r="WQA76" s="68"/>
      <c r="WQB76" s="68"/>
      <c r="WQC76" s="68"/>
      <c r="WQD76" s="69"/>
      <c r="WQF76" s="64"/>
      <c r="WQG76" s="67"/>
      <c r="WQH76" s="67"/>
      <c r="WQI76" s="68"/>
      <c r="WQJ76" s="68"/>
      <c r="WQK76" s="68"/>
      <c r="WQL76" s="69"/>
      <c r="WQN76" s="64"/>
      <c r="WQO76" s="67"/>
      <c r="WQP76" s="67"/>
      <c r="WQQ76" s="68"/>
      <c r="WQR76" s="68"/>
      <c r="WQS76" s="68"/>
      <c r="WQT76" s="69"/>
      <c r="WQV76" s="64"/>
      <c r="WQW76" s="67"/>
      <c r="WQX76" s="67"/>
      <c r="WQY76" s="68"/>
      <c r="WQZ76" s="68"/>
      <c r="WRA76" s="68"/>
      <c r="WRB76" s="69"/>
      <c r="WRD76" s="64"/>
      <c r="WRE76" s="67"/>
      <c r="WRF76" s="67"/>
      <c r="WRG76" s="68"/>
      <c r="WRH76" s="68"/>
      <c r="WRI76" s="68"/>
      <c r="WRJ76" s="69"/>
      <c r="WRL76" s="64"/>
      <c r="WRM76" s="67"/>
      <c r="WRN76" s="67"/>
      <c r="WRO76" s="68"/>
      <c r="WRP76" s="68"/>
      <c r="WRQ76" s="68"/>
      <c r="WRR76" s="69"/>
      <c r="WRT76" s="64"/>
      <c r="WRU76" s="67"/>
      <c r="WRV76" s="67"/>
      <c r="WRW76" s="68"/>
      <c r="WRX76" s="68"/>
      <c r="WRY76" s="68"/>
      <c r="WRZ76" s="69"/>
      <c r="WSB76" s="64"/>
      <c r="WSC76" s="67"/>
      <c r="WSD76" s="67"/>
      <c r="WSE76" s="68"/>
      <c r="WSF76" s="68"/>
      <c r="WSG76" s="68"/>
      <c r="WSH76" s="69"/>
      <c r="WSJ76" s="64"/>
      <c r="WSK76" s="67"/>
      <c r="WSL76" s="67"/>
      <c r="WSM76" s="68"/>
      <c r="WSN76" s="68"/>
      <c r="WSO76" s="68"/>
      <c r="WSP76" s="69"/>
      <c r="WSR76" s="64"/>
      <c r="WSS76" s="67"/>
      <c r="WST76" s="67"/>
      <c r="WSU76" s="68"/>
      <c r="WSV76" s="68"/>
      <c r="WSW76" s="68"/>
      <c r="WSX76" s="69"/>
      <c r="WSZ76" s="64"/>
      <c r="WTA76" s="67"/>
      <c r="WTB76" s="67"/>
      <c r="WTC76" s="68"/>
      <c r="WTD76" s="68"/>
      <c r="WTE76" s="68"/>
      <c r="WTF76" s="69"/>
      <c r="WTH76" s="64"/>
      <c r="WTI76" s="67"/>
      <c r="WTJ76" s="67"/>
      <c r="WTK76" s="68"/>
      <c r="WTL76" s="68"/>
      <c r="WTM76" s="68"/>
      <c r="WTN76" s="69"/>
      <c r="WTP76" s="64"/>
      <c r="WTQ76" s="67"/>
      <c r="WTR76" s="67"/>
      <c r="WTS76" s="68"/>
      <c r="WTT76" s="68"/>
      <c r="WTU76" s="68"/>
      <c r="WTV76" s="69"/>
      <c r="WTX76" s="64"/>
      <c r="WTY76" s="67"/>
      <c r="WTZ76" s="67"/>
      <c r="WUA76" s="68"/>
      <c r="WUB76" s="68"/>
      <c r="WUC76" s="68"/>
      <c r="WUD76" s="69"/>
      <c r="WUF76" s="64"/>
      <c r="WUG76" s="67"/>
      <c r="WUH76" s="67"/>
      <c r="WUI76" s="68"/>
      <c r="WUJ76" s="68"/>
      <c r="WUK76" s="68"/>
      <c r="WUL76" s="69"/>
      <c r="WUN76" s="64"/>
      <c r="WUO76" s="67"/>
      <c r="WUP76" s="67"/>
      <c r="WUQ76" s="68"/>
      <c r="WUR76" s="68"/>
      <c r="WUS76" s="68"/>
      <c r="WUT76" s="69"/>
      <c r="WUV76" s="64"/>
      <c r="WUW76" s="67"/>
      <c r="WUX76" s="67"/>
      <c r="WUY76" s="68"/>
      <c r="WUZ76" s="68"/>
      <c r="WVA76" s="68"/>
      <c r="WVB76" s="69"/>
      <c r="WVD76" s="64"/>
      <c r="WVE76" s="67"/>
      <c r="WVF76" s="67"/>
      <c r="WVG76" s="68"/>
      <c r="WVH76" s="68"/>
      <c r="WVI76" s="68"/>
      <c r="WVJ76" s="69"/>
      <c r="WVL76" s="64"/>
      <c r="WVM76" s="67"/>
      <c r="WVN76" s="67"/>
      <c r="WVO76" s="68"/>
      <c r="WVP76" s="68"/>
      <c r="WVQ76" s="68"/>
      <c r="WVR76" s="69"/>
      <c r="WVT76" s="64"/>
      <c r="WVU76" s="67"/>
      <c r="WVV76" s="67"/>
      <c r="WVW76" s="68"/>
      <c r="WVX76" s="68"/>
      <c r="WVY76" s="68"/>
      <c r="WVZ76" s="69"/>
      <c r="WWB76" s="64"/>
      <c r="WWC76" s="67"/>
      <c r="WWD76" s="67"/>
      <c r="WWE76" s="68"/>
      <c r="WWF76" s="68"/>
      <c r="WWG76" s="68"/>
      <c r="WWH76" s="69"/>
      <c r="WWJ76" s="64"/>
      <c r="WWK76" s="67"/>
      <c r="WWL76" s="67"/>
      <c r="WWM76" s="68"/>
      <c r="WWN76" s="68"/>
      <c r="WWO76" s="68"/>
      <c r="WWP76" s="69"/>
      <c r="WWR76" s="64"/>
      <c r="WWS76" s="67"/>
      <c r="WWT76" s="67"/>
      <c r="WWU76" s="68"/>
      <c r="WWV76" s="68"/>
      <c r="WWW76" s="68"/>
      <c r="WWX76" s="69"/>
      <c r="WWZ76" s="64"/>
      <c r="WXA76" s="67"/>
      <c r="WXB76" s="67"/>
      <c r="WXC76" s="68"/>
      <c r="WXD76" s="68"/>
      <c r="WXE76" s="68"/>
      <c r="WXF76" s="69"/>
      <c r="WXH76" s="64"/>
      <c r="WXI76" s="67"/>
      <c r="WXJ76" s="67"/>
      <c r="WXK76" s="68"/>
      <c r="WXL76" s="68"/>
      <c r="WXM76" s="68"/>
      <c r="WXN76" s="69"/>
      <c r="WXP76" s="64"/>
      <c r="WXQ76" s="67"/>
      <c r="WXR76" s="67"/>
      <c r="WXS76" s="68"/>
      <c r="WXT76" s="68"/>
      <c r="WXU76" s="68"/>
      <c r="WXV76" s="69"/>
      <c r="WXX76" s="64"/>
      <c r="WXY76" s="67"/>
      <c r="WXZ76" s="67"/>
      <c r="WYA76" s="68"/>
      <c r="WYB76" s="68"/>
      <c r="WYC76" s="68"/>
      <c r="WYD76" s="69"/>
      <c r="WYF76" s="64"/>
      <c r="WYG76" s="67"/>
      <c r="WYH76" s="67"/>
      <c r="WYI76" s="68"/>
      <c r="WYJ76" s="68"/>
      <c r="WYK76" s="68"/>
      <c r="WYL76" s="69"/>
      <c r="WYN76" s="64"/>
      <c r="WYO76" s="67"/>
      <c r="WYP76" s="67"/>
      <c r="WYQ76" s="68"/>
      <c r="WYR76" s="68"/>
      <c r="WYS76" s="68"/>
      <c r="WYT76" s="69"/>
      <c r="WYV76" s="64"/>
      <c r="WYW76" s="67"/>
      <c r="WYX76" s="67"/>
      <c r="WYY76" s="68"/>
      <c r="WYZ76" s="68"/>
      <c r="WZA76" s="68"/>
      <c r="WZB76" s="69"/>
      <c r="WZD76" s="64"/>
      <c r="WZE76" s="67"/>
      <c r="WZF76" s="67"/>
      <c r="WZG76" s="68"/>
      <c r="WZH76" s="68"/>
      <c r="WZI76" s="68"/>
      <c r="WZJ76" s="69"/>
      <c r="WZL76" s="64"/>
      <c r="WZM76" s="67"/>
      <c r="WZN76" s="67"/>
      <c r="WZO76" s="68"/>
      <c r="WZP76" s="68"/>
      <c r="WZQ76" s="68"/>
      <c r="WZR76" s="69"/>
      <c r="WZT76" s="64"/>
      <c r="WZU76" s="67"/>
      <c r="WZV76" s="67"/>
      <c r="WZW76" s="68"/>
      <c r="WZX76" s="68"/>
      <c r="WZY76" s="68"/>
      <c r="WZZ76" s="69"/>
      <c r="XAB76" s="64"/>
      <c r="XAC76" s="67"/>
      <c r="XAD76" s="67"/>
      <c r="XAE76" s="68"/>
      <c r="XAF76" s="68"/>
      <c r="XAG76" s="68"/>
      <c r="XAH76" s="69"/>
      <c r="XAJ76" s="64"/>
      <c r="XAK76" s="67"/>
      <c r="XAL76" s="67"/>
      <c r="XAM76" s="68"/>
      <c r="XAN76" s="68"/>
      <c r="XAO76" s="68"/>
      <c r="XAP76" s="69"/>
      <c r="XAR76" s="64"/>
      <c r="XAS76" s="67"/>
      <c r="XAT76" s="67"/>
      <c r="XAU76" s="68"/>
      <c r="XAV76" s="68"/>
      <c r="XAW76" s="68"/>
      <c r="XAX76" s="69"/>
      <c r="XAZ76" s="64"/>
      <c r="XBA76" s="67"/>
      <c r="XBB76" s="67"/>
      <c r="XBC76" s="68"/>
      <c r="XBD76" s="68"/>
      <c r="XBE76" s="68"/>
      <c r="XBF76" s="69"/>
      <c r="XBH76" s="64"/>
      <c r="XBI76" s="67"/>
      <c r="XBJ76" s="67"/>
      <c r="XBK76" s="68"/>
      <c r="XBL76" s="68"/>
      <c r="XBM76" s="68"/>
      <c r="XBN76" s="69"/>
      <c r="XBP76" s="64"/>
      <c r="XBQ76" s="67"/>
      <c r="XBR76" s="67"/>
      <c r="XBS76" s="68"/>
      <c r="XBT76" s="68"/>
      <c r="XBU76" s="68"/>
      <c r="XBV76" s="69"/>
      <c r="XBX76" s="64"/>
      <c r="XBY76" s="67"/>
      <c r="XBZ76" s="67"/>
      <c r="XCA76" s="68"/>
      <c r="XCB76" s="68"/>
      <c r="XCC76" s="68"/>
      <c r="XCD76" s="69"/>
      <c r="XCF76" s="64"/>
      <c r="XCG76" s="67"/>
      <c r="XCH76" s="67"/>
      <c r="XCI76" s="68"/>
      <c r="XCJ76" s="68"/>
      <c r="XCK76" s="68"/>
      <c r="XCL76" s="69"/>
      <c r="XCN76" s="64"/>
      <c r="XCO76" s="67"/>
      <c r="XCP76" s="67"/>
      <c r="XCQ76" s="68"/>
      <c r="XCR76" s="68"/>
      <c r="XCS76" s="68"/>
      <c r="XCT76" s="69"/>
      <c r="XCV76" s="64"/>
      <c r="XCW76" s="67"/>
      <c r="XCX76" s="67"/>
      <c r="XCY76" s="68"/>
      <c r="XCZ76" s="68"/>
      <c r="XDA76" s="68"/>
      <c r="XDB76" s="69"/>
      <c r="XDD76" s="64"/>
      <c r="XDE76" s="67"/>
      <c r="XDF76" s="67"/>
      <c r="XDG76" s="68"/>
      <c r="XDH76" s="68"/>
      <c r="XDI76" s="68"/>
      <c r="XDJ76" s="69"/>
      <c r="XDL76" s="64"/>
      <c r="XDM76" s="67"/>
      <c r="XDN76" s="67"/>
      <c r="XDO76" s="68"/>
      <c r="XDP76" s="68"/>
      <c r="XDQ76" s="68"/>
      <c r="XDR76" s="69"/>
      <c r="XDT76" s="64"/>
      <c r="XDU76" s="67"/>
      <c r="XDV76" s="67"/>
      <c r="XDW76" s="68"/>
      <c r="XDX76" s="68"/>
      <c r="XDY76" s="68"/>
      <c r="XDZ76" s="69"/>
      <c r="XEB76" s="64"/>
      <c r="XEC76" s="67"/>
      <c r="XED76" s="67"/>
      <c r="XEE76" s="68"/>
      <c r="XEF76" s="68"/>
      <c r="XEG76" s="68"/>
      <c r="XEH76" s="69"/>
      <c r="XEJ76" s="64"/>
      <c r="XEK76" s="67"/>
      <c r="XEL76" s="67"/>
      <c r="XEM76" s="68"/>
      <c r="XEN76" s="68"/>
      <c r="XEO76" s="68"/>
      <c r="XEP76" s="69"/>
      <c r="XER76" s="64"/>
      <c r="XES76" s="67"/>
      <c r="XET76" s="67"/>
      <c r="XEU76" s="68"/>
      <c r="XEV76" s="68"/>
      <c r="XEW76" s="68"/>
      <c r="XEX76" s="69"/>
      <c r="XEZ76" s="64"/>
      <c r="XFA76" s="67"/>
      <c r="XFB76" s="67"/>
      <c r="XFC76" s="68"/>
      <c r="XFD76" s="68"/>
    </row>
    <row r="77" spans="1:16384" s="58" customFormat="1" ht="21" customHeight="1">
      <c r="A77" s="60">
        <f t="shared" ref="A77:A140" si="41">A76+1</f>
        <v>77</v>
      </c>
      <c r="B77" s="1023"/>
      <c r="C77" s="944" t="s">
        <v>124</v>
      </c>
      <c r="D77" s="945"/>
      <c r="E77" s="945"/>
      <c r="F77" s="946"/>
      <c r="G77" s="105">
        <f>G78+G79+G80+G81</f>
        <v>11827553</v>
      </c>
      <c r="H77" s="664">
        <f t="shared" ref="H77:K77" si="42">H78+H79+H80+H81</f>
        <v>0</v>
      </c>
      <c r="I77" s="664">
        <f t="shared" si="42"/>
        <v>0</v>
      </c>
      <c r="J77" s="664">
        <f t="shared" si="42"/>
        <v>0</v>
      </c>
      <c r="K77" s="105">
        <f t="shared" si="42"/>
        <v>11827553</v>
      </c>
      <c r="L77" s="64"/>
      <c r="M77" s="67"/>
      <c r="N77" s="67"/>
      <c r="O77" s="68"/>
      <c r="P77" s="68"/>
      <c r="Q77" s="68"/>
      <c r="R77" s="69"/>
      <c r="T77" s="64"/>
      <c r="U77" s="67"/>
      <c r="V77" s="67"/>
      <c r="W77" s="68"/>
      <c r="X77" s="68"/>
      <c r="Y77" s="68"/>
      <c r="Z77" s="69"/>
      <c r="AA77" s="236" t="str">
        <f t="shared" ref="AA77" si="43">IF(OR(G77&lt;0,K77&lt;0),"ERROR","OK")</f>
        <v>OK</v>
      </c>
      <c r="AB77" s="238"/>
      <c r="AC77" s="239"/>
      <c r="AD77" s="236" t="str">
        <f t="shared" ref="AD77:AD140" si="44">IF(OR(AA77="Error",AB77="Error",AC77="Error"),CONCATENATE("Error en el concepto ",C77," de la Hoja 2 Fila  ",A77),"")</f>
        <v/>
      </c>
      <c r="AE77" s="68"/>
      <c r="AF77" s="68"/>
      <c r="AG77" s="68"/>
      <c r="AH77" s="69"/>
      <c r="AJ77" s="64"/>
      <c r="AK77" s="67"/>
      <c r="AL77" s="67"/>
      <c r="AM77" s="68"/>
      <c r="AN77" s="68"/>
      <c r="AO77" s="68"/>
      <c r="AP77" s="69"/>
      <c r="AR77" s="64"/>
      <c r="AS77" s="67"/>
      <c r="AT77" s="67"/>
      <c r="AU77" s="68"/>
      <c r="AV77" s="68"/>
      <c r="AW77" s="68"/>
      <c r="AX77" s="69"/>
      <c r="AZ77" s="64"/>
      <c r="BA77" s="67"/>
      <c r="BB77" s="67"/>
      <c r="BC77" s="68"/>
      <c r="BD77" s="68"/>
      <c r="BE77" s="68"/>
      <c r="BF77" s="69"/>
      <c r="BH77" s="64"/>
      <c r="BI77" s="67"/>
      <c r="BJ77" s="67"/>
      <c r="BK77" s="68"/>
      <c r="BL77" s="68"/>
      <c r="BM77" s="68"/>
      <c r="BN77" s="69"/>
      <c r="BP77" s="64"/>
      <c r="BQ77" s="67"/>
      <c r="BR77" s="67"/>
      <c r="BS77" s="68"/>
      <c r="BT77" s="68"/>
      <c r="BU77" s="68"/>
      <c r="BV77" s="69"/>
      <c r="BX77" s="64"/>
      <c r="BY77" s="67"/>
      <c r="BZ77" s="67"/>
      <c r="CA77" s="68"/>
      <c r="CB77" s="68"/>
      <c r="CC77" s="68"/>
      <c r="CD77" s="69"/>
      <c r="CF77" s="64"/>
      <c r="CG77" s="67"/>
      <c r="CH77" s="67"/>
      <c r="CI77" s="68"/>
      <c r="CJ77" s="68"/>
      <c r="CK77" s="68"/>
      <c r="CL77" s="69"/>
      <c r="CN77" s="64"/>
      <c r="CO77" s="67"/>
      <c r="CP77" s="67"/>
      <c r="CQ77" s="68"/>
      <c r="CR77" s="68"/>
      <c r="CS77" s="68"/>
      <c r="CT77" s="69"/>
      <c r="CV77" s="64"/>
      <c r="CW77" s="67"/>
      <c r="CX77" s="67"/>
      <c r="CY77" s="68"/>
      <c r="CZ77" s="68"/>
      <c r="DA77" s="68"/>
      <c r="DB77" s="69"/>
      <c r="DD77" s="64"/>
      <c r="DE77" s="67"/>
      <c r="DF77" s="67"/>
      <c r="DG77" s="68"/>
      <c r="DH77" s="68"/>
      <c r="DI77" s="68"/>
      <c r="DJ77" s="69"/>
      <c r="DL77" s="64"/>
      <c r="DM77" s="67"/>
      <c r="DN77" s="67"/>
      <c r="DO77" s="68"/>
      <c r="DP77" s="68"/>
      <c r="DQ77" s="68"/>
      <c r="DR77" s="69"/>
      <c r="DT77" s="64"/>
      <c r="DU77" s="67"/>
      <c r="DV77" s="67"/>
      <c r="DW77" s="68"/>
      <c r="DX77" s="68"/>
      <c r="DY77" s="68"/>
      <c r="DZ77" s="69"/>
      <c r="EB77" s="64"/>
      <c r="EC77" s="67"/>
      <c r="ED77" s="67"/>
      <c r="EE77" s="68"/>
      <c r="EF77" s="68"/>
      <c r="EG77" s="68"/>
      <c r="EH77" s="69"/>
      <c r="EJ77" s="64"/>
      <c r="EK77" s="67"/>
      <c r="EL77" s="67"/>
      <c r="EM77" s="68"/>
      <c r="EN77" s="68"/>
      <c r="EO77" s="68"/>
      <c r="EP77" s="69"/>
      <c r="ER77" s="64"/>
      <c r="ES77" s="67"/>
      <c r="ET77" s="67"/>
      <c r="EU77" s="68"/>
      <c r="EV77" s="68"/>
      <c r="EW77" s="68"/>
      <c r="EX77" s="69"/>
      <c r="EZ77" s="64"/>
      <c r="FA77" s="67"/>
      <c r="FB77" s="67"/>
      <c r="FC77" s="68"/>
      <c r="FD77" s="68"/>
      <c r="FE77" s="68"/>
      <c r="FF77" s="69"/>
      <c r="FH77" s="64"/>
      <c r="FI77" s="67"/>
      <c r="FJ77" s="67"/>
      <c r="FK77" s="68"/>
      <c r="FL77" s="68"/>
      <c r="FM77" s="68"/>
      <c r="FN77" s="69"/>
      <c r="FP77" s="64"/>
      <c r="FQ77" s="67"/>
      <c r="FR77" s="67"/>
      <c r="FS77" s="68"/>
      <c r="FT77" s="68"/>
      <c r="FU77" s="68"/>
      <c r="FV77" s="69"/>
      <c r="FX77" s="64"/>
      <c r="FY77" s="67"/>
      <c r="FZ77" s="67"/>
      <c r="GA77" s="68"/>
      <c r="GB77" s="68"/>
      <c r="GC77" s="68"/>
      <c r="GD77" s="69"/>
      <c r="GF77" s="64"/>
      <c r="GG77" s="67"/>
      <c r="GH77" s="67"/>
      <c r="GI77" s="68"/>
      <c r="GJ77" s="68"/>
      <c r="GK77" s="68"/>
      <c r="GL77" s="69"/>
      <c r="GN77" s="64"/>
      <c r="GO77" s="67"/>
      <c r="GP77" s="67"/>
      <c r="GQ77" s="68"/>
      <c r="GR77" s="68"/>
      <c r="GS77" s="68"/>
      <c r="GT77" s="69"/>
      <c r="GV77" s="64"/>
      <c r="GW77" s="67"/>
      <c r="GX77" s="67"/>
      <c r="GY77" s="68"/>
      <c r="GZ77" s="68"/>
      <c r="HA77" s="68"/>
      <c r="HB77" s="69"/>
      <c r="HD77" s="64"/>
      <c r="HE77" s="67"/>
      <c r="HF77" s="67"/>
      <c r="HG77" s="68"/>
      <c r="HH77" s="68"/>
      <c r="HI77" s="68"/>
      <c r="HJ77" s="69"/>
      <c r="HL77" s="64"/>
      <c r="HM77" s="67"/>
      <c r="HN77" s="67"/>
      <c r="HO77" s="68"/>
      <c r="HP77" s="68"/>
      <c r="HQ77" s="68"/>
      <c r="HR77" s="69"/>
      <c r="HT77" s="64"/>
      <c r="HU77" s="67"/>
      <c r="HV77" s="67"/>
      <c r="HW77" s="68"/>
      <c r="HX77" s="68"/>
      <c r="HY77" s="68"/>
      <c r="HZ77" s="69"/>
      <c r="IB77" s="64"/>
      <c r="IC77" s="67"/>
      <c r="ID77" s="67"/>
      <c r="IE77" s="68"/>
      <c r="IF77" s="68"/>
      <c r="IG77" s="68"/>
      <c r="IH77" s="69"/>
      <c r="IJ77" s="64"/>
      <c r="IK77" s="67"/>
      <c r="IL77" s="67"/>
      <c r="IM77" s="68"/>
      <c r="IN77" s="68"/>
      <c r="IO77" s="68"/>
      <c r="IP77" s="69"/>
      <c r="IR77" s="64"/>
      <c r="IS77" s="67"/>
      <c r="IT77" s="67"/>
      <c r="IU77" s="68"/>
      <c r="IV77" s="68"/>
      <c r="IW77" s="68"/>
      <c r="IX77" s="69"/>
      <c r="IZ77" s="64"/>
      <c r="JA77" s="67"/>
      <c r="JB77" s="67"/>
      <c r="JC77" s="68"/>
      <c r="JD77" s="68"/>
      <c r="JE77" s="68"/>
      <c r="JF77" s="69"/>
      <c r="JH77" s="64"/>
      <c r="JI77" s="67"/>
      <c r="JJ77" s="67"/>
      <c r="JK77" s="68"/>
      <c r="JL77" s="68"/>
      <c r="JM77" s="68"/>
      <c r="JN77" s="69"/>
      <c r="JP77" s="64"/>
      <c r="JQ77" s="67"/>
      <c r="JR77" s="67"/>
      <c r="JS77" s="68"/>
      <c r="JT77" s="68"/>
      <c r="JU77" s="68"/>
      <c r="JV77" s="69"/>
      <c r="JX77" s="64"/>
      <c r="JY77" s="67"/>
      <c r="JZ77" s="67"/>
      <c r="KA77" s="68"/>
      <c r="KB77" s="68"/>
      <c r="KC77" s="68"/>
      <c r="KD77" s="69"/>
      <c r="KF77" s="64"/>
      <c r="KG77" s="67"/>
      <c r="KH77" s="67"/>
      <c r="KI77" s="68"/>
      <c r="KJ77" s="68"/>
      <c r="KK77" s="68"/>
      <c r="KL77" s="69"/>
      <c r="KN77" s="64"/>
      <c r="KO77" s="67"/>
      <c r="KP77" s="67"/>
      <c r="KQ77" s="68"/>
      <c r="KR77" s="68"/>
      <c r="KS77" s="68"/>
      <c r="KT77" s="69"/>
      <c r="KV77" s="64"/>
      <c r="KW77" s="67"/>
      <c r="KX77" s="67"/>
      <c r="KY77" s="68"/>
      <c r="KZ77" s="68"/>
      <c r="LA77" s="68"/>
      <c r="LB77" s="69"/>
      <c r="LD77" s="64"/>
      <c r="LE77" s="67"/>
      <c r="LF77" s="67"/>
      <c r="LG77" s="68"/>
      <c r="LH77" s="68"/>
      <c r="LI77" s="68"/>
      <c r="LJ77" s="69"/>
      <c r="LL77" s="64"/>
      <c r="LM77" s="67"/>
      <c r="LN77" s="67"/>
      <c r="LO77" s="68"/>
      <c r="LP77" s="68"/>
      <c r="LQ77" s="68"/>
      <c r="LR77" s="69"/>
      <c r="LT77" s="64"/>
      <c r="LU77" s="67"/>
      <c r="LV77" s="67"/>
      <c r="LW77" s="68"/>
      <c r="LX77" s="68"/>
      <c r="LY77" s="68"/>
      <c r="LZ77" s="69"/>
      <c r="MB77" s="64"/>
      <c r="MC77" s="67"/>
      <c r="MD77" s="67"/>
      <c r="ME77" s="68"/>
      <c r="MF77" s="68"/>
      <c r="MG77" s="68"/>
      <c r="MH77" s="69"/>
      <c r="MJ77" s="64"/>
      <c r="MK77" s="67"/>
      <c r="ML77" s="67"/>
      <c r="MM77" s="68"/>
      <c r="MN77" s="68"/>
      <c r="MO77" s="68"/>
      <c r="MP77" s="69"/>
      <c r="MR77" s="64"/>
      <c r="MS77" s="67"/>
      <c r="MT77" s="67"/>
      <c r="MU77" s="68"/>
      <c r="MV77" s="68"/>
      <c r="MW77" s="68"/>
      <c r="MX77" s="69"/>
      <c r="MZ77" s="64"/>
      <c r="NA77" s="67"/>
      <c r="NB77" s="67"/>
      <c r="NC77" s="68"/>
      <c r="ND77" s="68"/>
      <c r="NE77" s="68"/>
      <c r="NF77" s="69"/>
      <c r="NH77" s="64"/>
      <c r="NI77" s="67"/>
      <c r="NJ77" s="67"/>
      <c r="NK77" s="68"/>
      <c r="NL77" s="68"/>
      <c r="NM77" s="68"/>
      <c r="NN77" s="69"/>
      <c r="NP77" s="64"/>
      <c r="NQ77" s="67"/>
      <c r="NR77" s="67"/>
      <c r="NS77" s="68"/>
      <c r="NT77" s="68"/>
      <c r="NU77" s="68"/>
      <c r="NV77" s="69"/>
      <c r="NX77" s="64"/>
      <c r="NY77" s="67"/>
      <c r="NZ77" s="67"/>
      <c r="OA77" s="68"/>
      <c r="OB77" s="68"/>
      <c r="OC77" s="68"/>
      <c r="OD77" s="69"/>
      <c r="OF77" s="64"/>
      <c r="OG77" s="67"/>
      <c r="OH77" s="67"/>
      <c r="OI77" s="68"/>
      <c r="OJ77" s="68"/>
      <c r="OK77" s="68"/>
      <c r="OL77" s="69"/>
      <c r="ON77" s="64"/>
      <c r="OO77" s="67"/>
      <c r="OP77" s="67"/>
      <c r="OQ77" s="68"/>
      <c r="OR77" s="68"/>
      <c r="OS77" s="68"/>
      <c r="OT77" s="69"/>
      <c r="OV77" s="64"/>
      <c r="OW77" s="67"/>
      <c r="OX77" s="67"/>
      <c r="OY77" s="68"/>
      <c r="OZ77" s="68"/>
      <c r="PA77" s="68"/>
      <c r="PB77" s="69"/>
      <c r="PD77" s="64"/>
      <c r="PE77" s="67"/>
      <c r="PF77" s="67"/>
      <c r="PG77" s="68"/>
      <c r="PH77" s="68"/>
      <c r="PI77" s="68"/>
      <c r="PJ77" s="69"/>
      <c r="PL77" s="64"/>
      <c r="PM77" s="67"/>
      <c r="PN77" s="67"/>
      <c r="PO77" s="68"/>
      <c r="PP77" s="68"/>
      <c r="PQ77" s="68"/>
      <c r="PR77" s="69"/>
      <c r="PT77" s="64"/>
      <c r="PU77" s="67"/>
      <c r="PV77" s="67"/>
      <c r="PW77" s="68"/>
      <c r="PX77" s="68"/>
      <c r="PY77" s="68"/>
      <c r="PZ77" s="69"/>
      <c r="QB77" s="64"/>
      <c r="QC77" s="67"/>
      <c r="QD77" s="67"/>
      <c r="QE77" s="68"/>
      <c r="QF77" s="68"/>
      <c r="QG77" s="68"/>
      <c r="QH77" s="69"/>
      <c r="QJ77" s="64"/>
      <c r="QK77" s="67"/>
      <c r="QL77" s="67"/>
      <c r="QM77" s="68"/>
      <c r="QN77" s="68"/>
      <c r="QO77" s="68"/>
      <c r="QP77" s="69"/>
      <c r="QR77" s="64"/>
      <c r="QS77" s="67"/>
      <c r="QT77" s="67"/>
      <c r="QU77" s="68"/>
      <c r="QV77" s="68"/>
      <c r="QW77" s="68"/>
      <c r="QX77" s="69"/>
      <c r="QZ77" s="64"/>
      <c r="RA77" s="67"/>
      <c r="RB77" s="67"/>
      <c r="RC77" s="68"/>
      <c r="RD77" s="68"/>
      <c r="RE77" s="68"/>
      <c r="RF77" s="69"/>
      <c r="RH77" s="64"/>
      <c r="RI77" s="67"/>
      <c r="RJ77" s="67"/>
      <c r="RK77" s="68"/>
      <c r="RL77" s="68"/>
      <c r="RM77" s="68"/>
      <c r="RN77" s="69"/>
      <c r="RP77" s="64"/>
      <c r="RQ77" s="67"/>
      <c r="RR77" s="67"/>
      <c r="RS77" s="68"/>
      <c r="RT77" s="68"/>
      <c r="RU77" s="68"/>
      <c r="RV77" s="69"/>
      <c r="RX77" s="64"/>
      <c r="RY77" s="67"/>
      <c r="RZ77" s="67"/>
      <c r="SA77" s="68"/>
      <c r="SB77" s="68"/>
      <c r="SC77" s="68"/>
      <c r="SD77" s="69"/>
      <c r="SF77" s="64"/>
      <c r="SG77" s="67"/>
      <c r="SH77" s="67"/>
      <c r="SI77" s="68"/>
      <c r="SJ77" s="68"/>
      <c r="SK77" s="68"/>
      <c r="SL77" s="69"/>
      <c r="SN77" s="64"/>
      <c r="SO77" s="67"/>
      <c r="SP77" s="67"/>
      <c r="SQ77" s="68"/>
      <c r="SR77" s="68"/>
      <c r="SS77" s="68"/>
      <c r="ST77" s="69"/>
      <c r="SV77" s="64"/>
      <c r="SW77" s="67"/>
      <c r="SX77" s="67"/>
      <c r="SY77" s="68"/>
      <c r="SZ77" s="68"/>
      <c r="TA77" s="68"/>
      <c r="TB77" s="69"/>
      <c r="TD77" s="64"/>
      <c r="TE77" s="67"/>
      <c r="TF77" s="67"/>
      <c r="TG77" s="68"/>
      <c r="TH77" s="68"/>
      <c r="TI77" s="68"/>
      <c r="TJ77" s="69"/>
      <c r="TL77" s="64"/>
      <c r="TM77" s="67"/>
      <c r="TN77" s="67"/>
      <c r="TO77" s="68"/>
      <c r="TP77" s="68"/>
      <c r="TQ77" s="68"/>
      <c r="TR77" s="69"/>
      <c r="TT77" s="64"/>
      <c r="TU77" s="67"/>
      <c r="TV77" s="67"/>
      <c r="TW77" s="68"/>
      <c r="TX77" s="68"/>
      <c r="TY77" s="68"/>
      <c r="TZ77" s="69"/>
      <c r="UB77" s="64"/>
      <c r="UC77" s="67"/>
      <c r="UD77" s="67"/>
      <c r="UE77" s="68"/>
      <c r="UF77" s="68"/>
      <c r="UG77" s="68"/>
      <c r="UH77" s="69"/>
      <c r="UJ77" s="64"/>
      <c r="UK77" s="67"/>
      <c r="UL77" s="67"/>
      <c r="UM77" s="68"/>
      <c r="UN77" s="68"/>
      <c r="UO77" s="68"/>
      <c r="UP77" s="69"/>
      <c r="UR77" s="64"/>
      <c r="US77" s="67"/>
      <c r="UT77" s="67"/>
      <c r="UU77" s="68"/>
      <c r="UV77" s="68"/>
      <c r="UW77" s="68"/>
      <c r="UX77" s="69"/>
      <c r="UZ77" s="64"/>
      <c r="VA77" s="67"/>
      <c r="VB77" s="67"/>
      <c r="VC77" s="68"/>
      <c r="VD77" s="68"/>
      <c r="VE77" s="68"/>
      <c r="VF77" s="69"/>
      <c r="VH77" s="64"/>
      <c r="VI77" s="67"/>
      <c r="VJ77" s="67"/>
      <c r="VK77" s="68"/>
      <c r="VL77" s="68"/>
      <c r="VM77" s="68"/>
      <c r="VN77" s="69"/>
      <c r="VP77" s="64"/>
      <c r="VQ77" s="67"/>
      <c r="VR77" s="67"/>
      <c r="VS77" s="68"/>
      <c r="VT77" s="68"/>
      <c r="VU77" s="68"/>
      <c r="VV77" s="69"/>
      <c r="VX77" s="64"/>
      <c r="VY77" s="67"/>
      <c r="VZ77" s="67"/>
      <c r="WA77" s="68"/>
      <c r="WB77" s="68"/>
      <c r="WC77" s="68"/>
      <c r="WD77" s="69"/>
      <c r="WF77" s="64"/>
      <c r="WG77" s="67"/>
      <c r="WH77" s="67"/>
      <c r="WI77" s="68"/>
      <c r="WJ77" s="68"/>
      <c r="WK77" s="68"/>
      <c r="WL77" s="69"/>
      <c r="WN77" s="64"/>
      <c r="WO77" s="67"/>
      <c r="WP77" s="67"/>
      <c r="WQ77" s="68"/>
      <c r="WR77" s="68"/>
      <c r="WS77" s="68"/>
      <c r="WT77" s="69"/>
      <c r="WV77" s="64"/>
      <c r="WW77" s="67"/>
      <c r="WX77" s="67"/>
      <c r="WY77" s="68"/>
      <c r="WZ77" s="68"/>
      <c r="XA77" s="68"/>
      <c r="XB77" s="69"/>
      <c r="XD77" s="64"/>
      <c r="XE77" s="67"/>
      <c r="XF77" s="67"/>
      <c r="XG77" s="68"/>
      <c r="XH77" s="68"/>
      <c r="XI77" s="68"/>
      <c r="XJ77" s="69"/>
      <c r="XL77" s="64"/>
      <c r="XM77" s="67"/>
      <c r="XN77" s="67"/>
      <c r="XO77" s="68"/>
      <c r="XP77" s="68"/>
      <c r="XQ77" s="68"/>
      <c r="XR77" s="69"/>
      <c r="XT77" s="64"/>
      <c r="XU77" s="67"/>
      <c r="XV77" s="67"/>
      <c r="XW77" s="68"/>
      <c r="XX77" s="68"/>
      <c r="XY77" s="68"/>
      <c r="XZ77" s="69"/>
      <c r="YB77" s="64"/>
      <c r="YC77" s="67"/>
      <c r="YD77" s="67"/>
      <c r="YE77" s="68"/>
      <c r="YF77" s="68"/>
      <c r="YG77" s="68"/>
      <c r="YH77" s="69"/>
      <c r="YJ77" s="64"/>
      <c r="YK77" s="67"/>
      <c r="YL77" s="67"/>
      <c r="YM77" s="68"/>
      <c r="YN77" s="68"/>
      <c r="YO77" s="68"/>
      <c r="YP77" s="69"/>
      <c r="YR77" s="64"/>
      <c r="YS77" s="67"/>
      <c r="YT77" s="67"/>
      <c r="YU77" s="68"/>
      <c r="YV77" s="68"/>
      <c r="YW77" s="68"/>
      <c r="YX77" s="69"/>
      <c r="YZ77" s="64"/>
      <c r="ZA77" s="67"/>
      <c r="ZB77" s="67"/>
      <c r="ZC77" s="68"/>
      <c r="ZD77" s="68"/>
      <c r="ZE77" s="68"/>
      <c r="ZF77" s="69"/>
      <c r="ZH77" s="64"/>
      <c r="ZI77" s="67"/>
      <c r="ZJ77" s="67"/>
      <c r="ZK77" s="68"/>
      <c r="ZL77" s="68"/>
      <c r="ZM77" s="68"/>
      <c r="ZN77" s="69"/>
      <c r="ZP77" s="64"/>
      <c r="ZQ77" s="67"/>
      <c r="ZR77" s="67"/>
      <c r="ZS77" s="68"/>
      <c r="ZT77" s="68"/>
      <c r="ZU77" s="68"/>
      <c r="ZV77" s="69"/>
      <c r="ZX77" s="64"/>
      <c r="ZY77" s="67"/>
      <c r="ZZ77" s="67"/>
      <c r="AAA77" s="68"/>
      <c r="AAB77" s="68"/>
      <c r="AAC77" s="68"/>
      <c r="AAD77" s="69"/>
      <c r="AAF77" s="64"/>
      <c r="AAG77" s="67"/>
      <c r="AAH77" s="67"/>
      <c r="AAI77" s="68"/>
      <c r="AAJ77" s="68"/>
      <c r="AAK77" s="68"/>
      <c r="AAL77" s="69"/>
      <c r="AAN77" s="64"/>
      <c r="AAO77" s="67"/>
      <c r="AAP77" s="67"/>
      <c r="AAQ77" s="68"/>
      <c r="AAR77" s="68"/>
      <c r="AAS77" s="68"/>
      <c r="AAT77" s="69"/>
      <c r="AAV77" s="64"/>
      <c r="AAW77" s="67"/>
      <c r="AAX77" s="67"/>
      <c r="AAY77" s="68"/>
      <c r="AAZ77" s="68"/>
      <c r="ABA77" s="68"/>
      <c r="ABB77" s="69"/>
      <c r="ABD77" s="64"/>
      <c r="ABE77" s="67"/>
      <c r="ABF77" s="67"/>
      <c r="ABG77" s="68"/>
      <c r="ABH77" s="68"/>
      <c r="ABI77" s="68"/>
      <c r="ABJ77" s="69"/>
      <c r="ABL77" s="64"/>
      <c r="ABM77" s="67"/>
      <c r="ABN77" s="67"/>
      <c r="ABO77" s="68"/>
      <c r="ABP77" s="68"/>
      <c r="ABQ77" s="68"/>
      <c r="ABR77" s="69"/>
      <c r="ABT77" s="64"/>
      <c r="ABU77" s="67"/>
      <c r="ABV77" s="67"/>
      <c r="ABW77" s="68"/>
      <c r="ABX77" s="68"/>
      <c r="ABY77" s="68"/>
      <c r="ABZ77" s="69"/>
      <c r="ACB77" s="64"/>
      <c r="ACC77" s="67"/>
      <c r="ACD77" s="67"/>
      <c r="ACE77" s="68"/>
      <c r="ACF77" s="68"/>
      <c r="ACG77" s="68"/>
      <c r="ACH77" s="69"/>
      <c r="ACJ77" s="64"/>
      <c r="ACK77" s="67"/>
      <c r="ACL77" s="67"/>
      <c r="ACM77" s="68"/>
      <c r="ACN77" s="68"/>
      <c r="ACO77" s="68"/>
      <c r="ACP77" s="69"/>
      <c r="ACR77" s="64"/>
      <c r="ACS77" s="67"/>
      <c r="ACT77" s="67"/>
      <c r="ACU77" s="68"/>
      <c r="ACV77" s="68"/>
      <c r="ACW77" s="68"/>
      <c r="ACX77" s="69"/>
      <c r="ACZ77" s="64"/>
      <c r="ADA77" s="67"/>
      <c r="ADB77" s="67"/>
      <c r="ADC77" s="68"/>
      <c r="ADD77" s="68"/>
      <c r="ADE77" s="68"/>
      <c r="ADF77" s="69"/>
      <c r="ADH77" s="64"/>
      <c r="ADI77" s="67"/>
      <c r="ADJ77" s="67"/>
      <c r="ADK77" s="68"/>
      <c r="ADL77" s="68"/>
      <c r="ADM77" s="68"/>
      <c r="ADN77" s="69"/>
      <c r="ADP77" s="64"/>
      <c r="ADQ77" s="67"/>
      <c r="ADR77" s="67"/>
      <c r="ADS77" s="68"/>
      <c r="ADT77" s="68"/>
      <c r="ADU77" s="68"/>
      <c r="ADV77" s="69"/>
      <c r="ADX77" s="64"/>
      <c r="ADY77" s="67"/>
      <c r="ADZ77" s="67"/>
      <c r="AEA77" s="68"/>
      <c r="AEB77" s="68"/>
      <c r="AEC77" s="68"/>
      <c r="AED77" s="69"/>
      <c r="AEF77" s="64"/>
      <c r="AEG77" s="67"/>
      <c r="AEH77" s="67"/>
      <c r="AEI77" s="68"/>
      <c r="AEJ77" s="68"/>
      <c r="AEK77" s="68"/>
      <c r="AEL77" s="69"/>
      <c r="AEN77" s="64"/>
      <c r="AEO77" s="67"/>
      <c r="AEP77" s="67"/>
      <c r="AEQ77" s="68"/>
      <c r="AER77" s="68"/>
      <c r="AES77" s="68"/>
      <c r="AET77" s="69"/>
      <c r="AEV77" s="64"/>
      <c r="AEW77" s="67"/>
      <c r="AEX77" s="67"/>
      <c r="AEY77" s="68"/>
      <c r="AEZ77" s="68"/>
      <c r="AFA77" s="68"/>
      <c r="AFB77" s="69"/>
      <c r="AFD77" s="64"/>
      <c r="AFE77" s="67"/>
      <c r="AFF77" s="67"/>
      <c r="AFG77" s="68"/>
      <c r="AFH77" s="68"/>
      <c r="AFI77" s="68"/>
      <c r="AFJ77" s="69"/>
      <c r="AFL77" s="64"/>
      <c r="AFM77" s="67"/>
      <c r="AFN77" s="67"/>
      <c r="AFO77" s="68"/>
      <c r="AFP77" s="68"/>
      <c r="AFQ77" s="68"/>
      <c r="AFR77" s="69"/>
      <c r="AFT77" s="64"/>
      <c r="AFU77" s="67"/>
      <c r="AFV77" s="67"/>
      <c r="AFW77" s="68"/>
      <c r="AFX77" s="68"/>
      <c r="AFY77" s="68"/>
      <c r="AFZ77" s="69"/>
      <c r="AGB77" s="64"/>
      <c r="AGC77" s="67"/>
      <c r="AGD77" s="67"/>
      <c r="AGE77" s="68"/>
      <c r="AGF77" s="68"/>
      <c r="AGG77" s="68"/>
      <c r="AGH77" s="69"/>
      <c r="AGJ77" s="64"/>
      <c r="AGK77" s="67"/>
      <c r="AGL77" s="67"/>
      <c r="AGM77" s="68"/>
      <c r="AGN77" s="68"/>
      <c r="AGO77" s="68"/>
      <c r="AGP77" s="69"/>
      <c r="AGR77" s="64"/>
      <c r="AGS77" s="67"/>
      <c r="AGT77" s="67"/>
      <c r="AGU77" s="68"/>
      <c r="AGV77" s="68"/>
      <c r="AGW77" s="68"/>
      <c r="AGX77" s="69"/>
      <c r="AGZ77" s="64"/>
      <c r="AHA77" s="67"/>
      <c r="AHB77" s="67"/>
      <c r="AHC77" s="68"/>
      <c r="AHD77" s="68"/>
      <c r="AHE77" s="68"/>
      <c r="AHF77" s="69"/>
      <c r="AHH77" s="64"/>
      <c r="AHI77" s="67"/>
      <c r="AHJ77" s="67"/>
      <c r="AHK77" s="68"/>
      <c r="AHL77" s="68"/>
      <c r="AHM77" s="68"/>
      <c r="AHN77" s="69"/>
      <c r="AHP77" s="64"/>
      <c r="AHQ77" s="67"/>
      <c r="AHR77" s="67"/>
      <c r="AHS77" s="68"/>
      <c r="AHT77" s="68"/>
      <c r="AHU77" s="68"/>
      <c r="AHV77" s="69"/>
      <c r="AHX77" s="64"/>
      <c r="AHY77" s="67"/>
      <c r="AHZ77" s="67"/>
      <c r="AIA77" s="68"/>
      <c r="AIB77" s="68"/>
      <c r="AIC77" s="68"/>
      <c r="AID77" s="69"/>
      <c r="AIF77" s="64"/>
      <c r="AIG77" s="67"/>
      <c r="AIH77" s="67"/>
      <c r="AII77" s="68"/>
      <c r="AIJ77" s="68"/>
      <c r="AIK77" s="68"/>
      <c r="AIL77" s="69"/>
      <c r="AIN77" s="64"/>
      <c r="AIO77" s="67"/>
      <c r="AIP77" s="67"/>
      <c r="AIQ77" s="68"/>
      <c r="AIR77" s="68"/>
      <c r="AIS77" s="68"/>
      <c r="AIT77" s="69"/>
      <c r="AIV77" s="64"/>
      <c r="AIW77" s="67"/>
      <c r="AIX77" s="67"/>
      <c r="AIY77" s="68"/>
      <c r="AIZ77" s="68"/>
      <c r="AJA77" s="68"/>
      <c r="AJB77" s="69"/>
      <c r="AJD77" s="64"/>
      <c r="AJE77" s="67"/>
      <c r="AJF77" s="67"/>
      <c r="AJG77" s="68"/>
      <c r="AJH77" s="68"/>
      <c r="AJI77" s="68"/>
      <c r="AJJ77" s="69"/>
      <c r="AJL77" s="64"/>
      <c r="AJM77" s="67"/>
      <c r="AJN77" s="67"/>
      <c r="AJO77" s="68"/>
      <c r="AJP77" s="68"/>
      <c r="AJQ77" s="68"/>
      <c r="AJR77" s="69"/>
      <c r="AJT77" s="64"/>
      <c r="AJU77" s="67"/>
      <c r="AJV77" s="67"/>
      <c r="AJW77" s="68"/>
      <c r="AJX77" s="68"/>
      <c r="AJY77" s="68"/>
      <c r="AJZ77" s="69"/>
      <c r="AKB77" s="64"/>
      <c r="AKC77" s="67"/>
      <c r="AKD77" s="67"/>
      <c r="AKE77" s="68"/>
      <c r="AKF77" s="68"/>
      <c r="AKG77" s="68"/>
      <c r="AKH77" s="69"/>
      <c r="AKJ77" s="64"/>
      <c r="AKK77" s="67"/>
      <c r="AKL77" s="67"/>
      <c r="AKM77" s="68"/>
      <c r="AKN77" s="68"/>
      <c r="AKO77" s="68"/>
      <c r="AKP77" s="69"/>
      <c r="AKR77" s="64"/>
      <c r="AKS77" s="67"/>
      <c r="AKT77" s="67"/>
      <c r="AKU77" s="68"/>
      <c r="AKV77" s="68"/>
      <c r="AKW77" s="68"/>
      <c r="AKX77" s="69"/>
      <c r="AKZ77" s="64"/>
      <c r="ALA77" s="67"/>
      <c r="ALB77" s="67"/>
      <c r="ALC77" s="68"/>
      <c r="ALD77" s="68"/>
      <c r="ALE77" s="68"/>
      <c r="ALF77" s="69"/>
      <c r="ALH77" s="64"/>
      <c r="ALI77" s="67"/>
      <c r="ALJ77" s="67"/>
      <c r="ALK77" s="68"/>
      <c r="ALL77" s="68"/>
      <c r="ALM77" s="68"/>
      <c r="ALN77" s="69"/>
      <c r="ALP77" s="64"/>
      <c r="ALQ77" s="67"/>
      <c r="ALR77" s="67"/>
      <c r="ALS77" s="68"/>
      <c r="ALT77" s="68"/>
      <c r="ALU77" s="68"/>
      <c r="ALV77" s="69"/>
      <c r="ALX77" s="64"/>
      <c r="ALY77" s="67"/>
      <c r="ALZ77" s="67"/>
      <c r="AMA77" s="68"/>
      <c r="AMB77" s="68"/>
      <c r="AMC77" s="68"/>
      <c r="AMD77" s="69"/>
      <c r="AMF77" s="64"/>
      <c r="AMG77" s="67"/>
      <c r="AMH77" s="67"/>
      <c r="AMI77" s="68"/>
      <c r="AMJ77" s="68"/>
      <c r="AMK77" s="68"/>
      <c r="AML77" s="69"/>
      <c r="AMN77" s="64"/>
      <c r="AMO77" s="67"/>
      <c r="AMP77" s="67"/>
      <c r="AMQ77" s="68"/>
      <c r="AMR77" s="68"/>
      <c r="AMS77" s="68"/>
      <c r="AMT77" s="69"/>
      <c r="AMV77" s="64"/>
      <c r="AMW77" s="67"/>
      <c r="AMX77" s="67"/>
      <c r="AMY77" s="68"/>
      <c r="AMZ77" s="68"/>
      <c r="ANA77" s="68"/>
      <c r="ANB77" s="69"/>
      <c r="AND77" s="64"/>
      <c r="ANE77" s="67"/>
      <c r="ANF77" s="67"/>
      <c r="ANG77" s="68"/>
      <c r="ANH77" s="68"/>
      <c r="ANI77" s="68"/>
      <c r="ANJ77" s="69"/>
      <c r="ANL77" s="64"/>
      <c r="ANM77" s="67"/>
      <c r="ANN77" s="67"/>
      <c r="ANO77" s="68"/>
      <c r="ANP77" s="68"/>
      <c r="ANQ77" s="68"/>
      <c r="ANR77" s="69"/>
      <c r="ANT77" s="64"/>
      <c r="ANU77" s="67"/>
      <c r="ANV77" s="67"/>
      <c r="ANW77" s="68"/>
      <c r="ANX77" s="68"/>
      <c r="ANY77" s="68"/>
      <c r="ANZ77" s="69"/>
      <c r="AOB77" s="64"/>
      <c r="AOC77" s="67"/>
      <c r="AOD77" s="67"/>
      <c r="AOE77" s="68"/>
      <c r="AOF77" s="68"/>
      <c r="AOG77" s="68"/>
      <c r="AOH77" s="69"/>
      <c r="AOJ77" s="64"/>
      <c r="AOK77" s="67"/>
      <c r="AOL77" s="67"/>
      <c r="AOM77" s="68"/>
      <c r="AON77" s="68"/>
      <c r="AOO77" s="68"/>
      <c r="AOP77" s="69"/>
      <c r="AOR77" s="64"/>
      <c r="AOS77" s="67"/>
      <c r="AOT77" s="67"/>
      <c r="AOU77" s="68"/>
      <c r="AOV77" s="68"/>
      <c r="AOW77" s="68"/>
      <c r="AOX77" s="69"/>
      <c r="AOZ77" s="64"/>
      <c r="APA77" s="67"/>
      <c r="APB77" s="67"/>
      <c r="APC77" s="68"/>
      <c r="APD77" s="68"/>
      <c r="APE77" s="68"/>
      <c r="APF77" s="69"/>
      <c r="APH77" s="64"/>
      <c r="API77" s="67"/>
      <c r="APJ77" s="67"/>
      <c r="APK77" s="68"/>
      <c r="APL77" s="68"/>
      <c r="APM77" s="68"/>
      <c r="APN77" s="69"/>
      <c r="APP77" s="64"/>
      <c r="APQ77" s="67"/>
      <c r="APR77" s="67"/>
      <c r="APS77" s="68"/>
      <c r="APT77" s="68"/>
      <c r="APU77" s="68"/>
      <c r="APV77" s="69"/>
      <c r="APX77" s="64"/>
      <c r="APY77" s="67"/>
      <c r="APZ77" s="67"/>
      <c r="AQA77" s="68"/>
      <c r="AQB77" s="68"/>
      <c r="AQC77" s="68"/>
      <c r="AQD77" s="69"/>
      <c r="AQF77" s="64"/>
      <c r="AQG77" s="67"/>
      <c r="AQH77" s="67"/>
      <c r="AQI77" s="68"/>
      <c r="AQJ77" s="68"/>
      <c r="AQK77" s="68"/>
      <c r="AQL77" s="69"/>
      <c r="AQN77" s="64"/>
      <c r="AQO77" s="67"/>
      <c r="AQP77" s="67"/>
      <c r="AQQ77" s="68"/>
      <c r="AQR77" s="68"/>
      <c r="AQS77" s="68"/>
      <c r="AQT77" s="69"/>
      <c r="AQV77" s="64"/>
      <c r="AQW77" s="67"/>
      <c r="AQX77" s="67"/>
      <c r="AQY77" s="68"/>
      <c r="AQZ77" s="68"/>
      <c r="ARA77" s="68"/>
      <c r="ARB77" s="69"/>
      <c r="ARD77" s="64"/>
      <c r="ARE77" s="67"/>
      <c r="ARF77" s="67"/>
      <c r="ARG77" s="68"/>
      <c r="ARH77" s="68"/>
      <c r="ARI77" s="68"/>
      <c r="ARJ77" s="69"/>
      <c r="ARL77" s="64"/>
      <c r="ARM77" s="67"/>
      <c r="ARN77" s="67"/>
      <c r="ARO77" s="68"/>
      <c r="ARP77" s="68"/>
      <c r="ARQ77" s="68"/>
      <c r="ARR77" s="69"/>
      <c r="ART77" s="64"/>
      <c r="ARU77" s="67"/>
      <c r="ARV77" s="67"/>
      <c r="ARW77" s="68"/>
      <c r="ARX77" s="68"/>
      <c r="ARY77" s="68"/>
      <c r="ARZ77" s="69"/>
      <c r="ASB77" s="64"/>
      <c r="ASC77" s="67"/>
      <c r="ASD77" s="67"/>
      <c r="ASE77" s="68"/>
      <c r="ASF77" s="68"/>
      <c r="ASG77" s="68"/>
      <c r="ASH77" s="69"/>
      <c r="ASJ77" s="64"/>
      <c r="ASK77" s="67"/>
      <c r="ASL77" s="67"/>
      <c r="ASM77" s="68"/>
      <c r="ASN77" s="68"/>
      <c r="ASO77" s="68"/>
      <c r="ASP77" s="69"/>
      <c r="ASR77" s="64"/>
      <c r="ASS77" s="67"/>
      <c r="AST77" s="67"/>
      <c r="ASU77" s="68"/>
      <c r="ASV77" s="68"/>
      <c r="ASW77" s="68"/>
      <c r="ASX77" s="69"/>
      <c r="ASZ77" s="64"/>
      <c r="ATA77" s="67"/>
      <c r="ATB77" s="67"/>
      <c r="ATC77" s="68"/>
      <c r="ATD77" s="68"/>
      <c r="ATE77" s="68"/>
      <c r="ATF77" s="69"/>
      <c r="ATH77" s="64"/>
      <c r="ATI77" s="67"/>
      <c r="ATJ77" s="67"/>
      <c r="ATK77" s="68"/>
      <c r="ATL77" s="68"/>
      <c r="ATM77" s="68"/>
      <c r="ATN77" s="69"/>
      <c r="ATP77" s="64"/>
      <c r="ATQ77" s="67"/>
      <c r="ATR77" s="67"/>
      <c r="ATS77" s="68"/>
      <c r="ATT77" s="68"/>
      <c r="ATU77" s="68"/>
      <c r="ATV77" s="69"/>
      <c r="ATX77" s="64"/>
      <c r="ATY77" s="67"/>
      <c r="ATZ77" s="67"/>
      <c r="AUA77" s="68"/>
      <c r="AUB77" s="68"/>
      <c r="AUC77" s="68"/>
      <c r="AUD77" s="69"/>
      <c r="AUF77" s="64"/>
      <c r="AUG77" s="67"/>
      <c r="AUH77" s="67"/>
      <c r="AUI77" s="68"/>
      <c r="AUJ77" s="68"/>
      <c r="AUK77" s="68"/>
      <c r="AUL77" s="69"/>
      <c r="AUN77" s="64"/>
      <c r="AUO77" s="67"/>
      <c r="AUP77" s="67"/>
      <c r="AUQ77" s="68"/>
      <c r="AUR77" s="68"/>
      <c r="AUS77" s="68"/>
      <c r="AUT77" s="69"/>
      <c r="AUV77" s="64"/>
      <c r="AUW77" s="67"/>
      <c r="AUX77" s="67"/>
      <c r="AUY77" s="68"/>
      <c r="AUZ77" s="68"/>
      <c r="AVA77" s="68"/>
      <c r="AVB77" s="69"/>
      <c r="AVD77" s="64"/>
      <c r="AVE77" s="67"/>
      <c r="AVF77" s="67"/>
      <c r="AVG77" s="68"/>
      <c r="AVH77" s="68"/>
      <c r="AVI77" s="68"/>
      <c r="AVJ77" s="69"/>
      <c r="AVL77" s="64"/>
      <c r="AVM77" s="67"/>
      <c r="AVN77" s="67"/>
      <c r="AVO77" s="68"/>
      <c r="AVP77" s="68"/>
      <c r="AVQ77" s="68"/>
      <c r="AVR77" s="69"/>
      <c r="AVT77" s="64"/>
      <c r="AVU77" s="67"/>
      <c r="AVV77" s="67"/>
      <c r="AVW77" s="68"/>
      <c r="AVX77" s="68"/>
      <c r="AVY77" s="68"/>
      <c r="AVZ77" s="69"/>
      <c r="AWB77" s="64"/>
      <c r="AWC77" s="67"/>
      <c r="AWD77" s="67"/>
      <c r="AWE77" s="68"/>
      <c r="AWF77" s="68"/>
      <c r="AWG77" s="68"/>
      <c r="AWH77" s="69"/>
      <c r="AWJ77" s="64"/>
      <c r="AWK77" s="67"/>
      <c r="AWL77" s="67"/>
      <c r="AWM77" s="68"/>
      <c r="AWN77" s="68"/>
      <c r="AWO77" s="68"/>
      <c r="AWP77" s="69"/>
      <c r="AWR77" s="64"/>
      <c r="AWS77" s="67"/>
      <c r="AWT77" s="67"/>
      <c r="AWU77" s="68"/>
      <c r="AWV77" s="68"/>
      <c r="AWW77" s="68"/>
      <c r="AWX77" s="69"/>
      <c r="AWZ77" s="64"/>
      <c r="AXA77" s="67"/>
      <c r="AXB77" s="67"/>
      <c r="AXC77" s="68"/>
      <c r="AXD77" s="68"/>
      <c r="AXE77" s="68"/>
      <c r="AXF77" s="69"/>
      <c r="AXH77" s="64"/>
      <c r="AXI77" s="67"/>
      <c r="AXJ77" s="67"/>
      <c r="AXK77" s="68"/>
      <c r="AXL77" s="68"/>
      <c r="AXM77" s="68"/>
      <c r="AXN77" s="69"/>
      <c r="AXP77" s="64"/>
      <c r="AXQ77" s="67"/>
      <c r="AXR77" s="67"/>
      <c r="AXS77" s="68"/>
      <c r="AXT77" s="68"/>
      <c r="AXU77" s="68"/>
      <c r="AXV77" s="69"/>
      <c r="AXX77" s="64"/>
      <c r="AXY77" s="67"/>
      <c r="AXZ77" s="67"/>
      <c r="AYA77" s="68"/>
      <c r="AYB77" s="68"/>
      <c r="AYC77" s="68"/>
      <c r="AYD77" s="69"/>
      <c r="AYF77" s="64"/>
      <c r="AYG77" s="67"/>
      <c r="AYH77" s="67"/>
      <c r="AYI77" s="68"/>
      <c r="AYJ77" s="68"/>
      <c r="AYK77" s="68"/>
      <c r="AYL77" s="69"/>
      <c r="AYN77" s="64"/>
      <c r="AYO77" s="67"/>
      <c r="AYP77" s="67"/>
      <c r="AYQ77" s="68"/>
      <c r="AYR77" s="68"/>
      <c r="AYS77" s="68"/>
      <c r="AYT77" s="69"/>
      <c r="AYV77" s="64"/>
      <c r="AYW77" s="67"/>
      <c r="AYX77" s="67"/>
      <c r="AYY77" s="68"/>
      <c r="AYZ77" s="68"/>
      <c r="AZA77" s="68"/>
      <c r="AZB77" s="69"/>
      <c r="AZD77" s="64"/>
      <c r="AZE77" s="67"/>
      <c r="AZF77" s="67"/>
      <c r="AZG77" s="68"/>
      <c r="AZH77" s="68"/>
      <c r="AZI77" s="68"/>
      <c r="AZJ77" s="69"/>
      <c r="AZL77" s="64"/>
      <c r="AZM77" s="67"/>
      <c r="AZN77" s="67"/>
      <c r="AZO77" s="68"/>
      <c r="AZP77" s="68"/>
      <c r="AZQ77" s="68"/>
      <c r="AZR77" s="69"/>
      <c r="AZT77" s="64"/>
      <c r="AZU77" s="67"/>
      <c r="AZV77" s="67"/>
      <c r="AZW77" s="68"/>
      <c r="AZX77" s="68"/>
      <c r="AZY77" s="68"/>
      <c r="AZZ77" s="69"/>
      <c r="BAB77" s="64"/>
      <c r="BAC77" s="67"/>
      <c r="BAD77" s="67"/>
      <c r="BAE77" s="68"/>
      <c r="BAF77" s="68"/>
      <c r="BAG77" s="68"/>
      <c r="BAH77" s="69"/>
      <c r="BAJ77" s="64"/>
      <c r="BAK77" s="67"/>
      <c r="BAL77" s="67"/>
      <c r="BAM77" s="68"/>
      <c r="BAN77" s="68"/>
      <c r="BAO77" s="68"/>
      <c r="BAP77" s="69"/>
      <c r="BAR77" s="64"/>
      <c r="BAS77" s="67"/>
      <c r="BAT77" s="67"/>
      <c r="BAU77" s="68"/>
      <c r="BAV77" s="68"/>
      <c r="BAW77" s="68"/>
      <c r="BAX77" s="69"/>
      <c r="BAZ77" s="64"/>
      <c r="BBA77" s="67"/>
      <c r="BBB77" s="67"/>
      <c r="BBC77" s="68"/>
      <c r="BBD77" s="68"/>
      <c r="BBE77" s="68"/>
      <c r="BBF77" s="69"/>
      <c r="BBH77" s="64"/>
      <c r="BBI77" s="67"/>
      <c r="BBJ77" s="67"/>
      <c r="BBK77" s="68"/>
      <c r="BBL77" s="68"/>
      <c r="BBM77" s="68"/>
      <c r="BBN77" s="69"/>
      <c r="BBP77" s="64"/>
      <c r="BBQ77" s="67"/>
      <c r="BBR77" s="67"/>
      <c r="BBS77" s="68"/>
      <c r="BBT77" s="68"/>
      <c r="BBU77" s="68"/>
      <c r="BBV77" s="69"/>
      <c r="BBX77" s="64"/>
      <c r="BBY77" s="67"/>
      <c r="BBZ77" s="67"/>
      <c r="BCA77" s="68"/>
      <c r="BCB77" s="68"/>
      <c r="BCC77" s="68"/>
      <c r="BCD77" s="69"/>
      <c r="BCF77" s="64"/>
      <c r="BCG77" s="67"/>
      <c r="BCH77" s="67"/>
      <c r="BCI77" s="68"/>
      <c r="BCJ77" s="68"/>
      <c r="BCK77" s="68"/>
      <c r="BCL77" s="69"/>
      <c r="BCN77" s="64"/>
      <c r="BCO77" s="67"/>
      <c r="BCP77" s="67"/>
      <c r="BCQ77" s="68"/>
      <c r="BCR77" s="68"/>
      <c r="BCS77" s="68"/>
      <c r="BCT77" s="69"/>
      <c r="BCV77" s="64"/>
      <c r="BCW77" s="67"/>
      <c r="BCX77" s="67"/>
      <c r="BCY77" s="68"/>
      <c r="BCZ77" s="68"/>
      <c r="BDA77" s="68"/>
      <c r="BDB77" s="69"/>
      <c r="BDD77" s="64"/>
      <c r="BDE77" s="67"/>
      <c r="BDF77" s="67"/>
      <c r="BDG77" s="68"/>
      <c r="BDH77" s="68"/>
      <c r="BDI77" s="68"/>
      <c r="BDJ77" s="69"/>
      <c r="BDL77" s="64"/>
      <c r="BDM77" s="67"/>
      <c r="BDN77" s="67"/>
      <c r="BDO77" s="68"/>
      <c r="BDP77" s="68"/>
      <c r="BDQ77" s="68"/>
      <c r="BDR77" s="69"/>
      <c r="BDT77" s="64"/>
      <c r="BDU77" s="67"/>
      <c r="BDV77" s="67"/>
      <c r="BDW77" s="68"/>
      <c r="BDX77" s="68"/>
      <c r="BDY77" s="68"/>
      <c r="BDZ77" s="69"/>
      <c r="BEB77" s="64"/>
      <c r="BEC77" s="67"/>
      <c r="BED77" s="67"/>
      <c r="BEE77" s="68"/>
      <c r="BEF77" s="68"/>
      <c r="BEG77" s="68"/>
      <c r="BEH77" s="69"/>
      <c r="BEJ77" s="64"/>
      <c r="BEK77" s="67"/>
      <c r="BEL77" s="67"/>
      <c r="BEM77" s="68"/>
      <c r="BEN77" s="68"/>
      <c r="BEO77" s="68"/>
      <c r="BEP77" s="69"/>
      <c r="BER77" s="64"/>
      <c r="BES77" s="67"/>
      <c r="BET77" s="67"/>
      <c r="BEU77" s="68"/>
      <c r="BEV77" s="68"/>
      <c r="BEW77" s="68"/>
      <c r="BEX77" s="69"/>
      <c r="BEZ77" s="64"/>
      <c r="BFA77" s="67"/>
      <c r="BFB77" s="67"/>
      <c r="BFC77" s="68"/>
      <c r="BFD77" s="68"/>
      <c r="BFE77" s="68"/>
      <c r="BFF77" s="69"/>
      <c r="BFH77" s="64"/>
      <c r="BFI77" s="67"/>
      <c r="BFJ77" s="67"/>
      <c r="BFK77" s="68"/>
      <c r="BFL77" s="68"/>
      <c r="BFM77" s="68"/>
      <c r="BFN77" s="69"/>
      <c r="BFP77" s="64"/>
      <c r="BFQ77" s="67"/>
      <c r="BFR77" s="67"/>
      <c r="BFS77" s="68"/>
      <c r="BFT77" s="68"/>
      <c r="BFU77" s="68"/>
      <c r="BFV77" s="69"/>
      <c r="BFX77" s="64"/>
      <c r="BFY77" s="67"/>
      <c r="BFZ77" s="67"/>
      <c r="BGA77" s="68"/>
      <c r="BGB77" s="68"/>
      <c r="BGC77" s="68"/>
      <c r="BGD77" s="69"/>
      <c r="BGF77" s="64"/>
      <c r="BGG77" s="67"/>
      <c r="BGH77" s="67"/>
      <c r="BGI77" s="68"/>
      <c r="BGJ77" s="68"/>
      <c r="BGK77" s="68"/>
      <c r="BGL77" s="69"/>
      <c r="BGN77" s="64"/>
      <c r="BGO77" s="67"/>
      <c r="BGP77" s="67"/>
      <c r="BGQ77" s="68"/>
      <c r="BGR77" s="68"/>
      <c r="BGS77" s="68"/>
      <c r="BGT77" s="69"/>
      <c r="BGV77" s="64"/>
      <c r="BGW77" s="67"/>
      <c r="BGX77" s="67"/>
      <c r="BGY77" s="68"/>
      <c r="BGZ77" s="68"/>
      <c r="BHA77" s="68"/>
      <c r="BHB77" s="69"/>
      <c r="BHD77" s="64"/>
      <c r="BHE77" s="67"/>
      <c r="BHF77" s="67"/>
      <c r="BHG77" s="68"/>
      <c r="BHH77" s="68"/>
      <c r="BHI77" s="68"/>
      <c r="BHJ77" s="69"/>
      <c r="BHL77" s="64"/>
      <c r="BHM77" s="67"/>
      <c r="BHN77" s="67"/>
      <c r="BHO77" s="68"/>
      <c r="BHP77" s="68"/>
      <c r="BHQ77" s="68"/>
      <c r="BHR77" s="69"/>
      <c r="BHT77" s="64"/>
      <c r="BHU77" s="67"/>
      <c r="BHV77" s="67"/>
      <c r="BHW77" s="68"/>
      <c r="BHX77" s="68"/>
      <c r="BHY77" s="68"/>
      <c r="BHZ77" s="69"/>
      <c r="BIB77" s="64"/>
      <c r="BIC77" s="67"/>
      <c r="BID77" s="67"/>
      <c r="BIE77" s="68"/>
      <c r="BIF77" s="68"/>
      <c r="BIG77" s="68"/>
      <c r="BIH77" s="69"/>
      <c r="BIJ77" s="64"/>
      <c r="BIK77" s="67"/>
      <c r="BIL77" s="67"/>
      <c r="BIM77" s="68"/>
      <c r="BIN77" s="68"/>
      <c r="BIO77" s="68"/>
      <c r="BIP77" s="69"/>
      <c r="BIR77" s="64"/>
      <c r="BIS77" s="67"/>
      <c r="BIT77" s="67"/>
      <c r="BIU77" s="68"/>
      <c r="BIV77" s="68"/>
      <c r="BIW77" s="68"/>
      <c r="BIX77" s="69"/>
      <c r="BIZ77" s="64"/>
      <c r="BJA77" s="67"/>
      <c r="BJB77" s="67"/>
      <c r="BJC77" s="68"/>
      <c r="BJD77" s="68"/>
      <c r="BJE77" s="68"/>
      <c r="BJF77" s="69"/>
      <c r="BJH77" s="64"/>
      <c r="BJI77" s="67"/>
      <c r="BJJ77" s="67"/>
      <c r="BJK77" s="68"/>
      <c r="BJL77" s="68"/>
      <c r="BJM77" s="68"/>
      <c r="BJN77" s="69"/>
      <c r="BJP77" s="64"/>
      <c r="BJQ77" s="67"/>
      <c r="BJR77" s="67"/>
      <c r="BJS77" s="68"/>
      <c r="BJT77" s="68"/>
      <c r="BJU77" s="68"/>
      <c r="BJV77" s="69"/>
      <c r="BJX77" s="64"/>
      <c r="BJY77" s="67"/>
      <c r="BJZ77" s="67"/>
      <c r="BKA77" s="68"/>
      <c r="BKB77" s="68"/>
      <c r="BKC77" s="68"/>
      <c r="BKD77" s="69"/>
      <c r="BKF77" s="64"/>
      <c r="BKG77" s="67"/>
      <c r="BKH77" s="67"/>
      <c r="BKI77" s="68"/>
      <c r="BKJ77" s="68"/>
      <c r="BKK77" s="68"/>
      <c r="BKL77" s="69"/>
      <c r="BKN77" s="64"/>
      <c r="BKO77" s="67"/>
      <c r="BKP77" s="67"/>
      <c r="BKQ77" s="68"/>
      <c r="BKR77" s="68"/>
      <c r="BKS77" s="68"/>
      <c r="BKT77" s="69"/>
      <c r="BKV77" s="64"/>
      <c r="BKW77" s="67"/>
      <c r="BKX77" s="67"/>
      <c r="BKY77" s="68"/>
      <c r="BKZ77" s="68"/>
      <c r="BLA77" s="68"/>
      <c r="BLB77" s="69"/>
      <c r="BLD77" s="64"/>
      <c r="BLE77" s="67"/>
      <c r="BLF77" s="67"/>
      <c r="BLG77" s="68"/>
      <c r="BLH77" s="68"/>
      <c r="BLI77" s="68"/>
      <c r="BLJ77" s="69"/>
      <c r="BLL77" s="64"/>
      <c r="BLM77" s="67"/>
      <c r="BLN77" s="67"/>
      <c r="BLO77" s="68"/>
      <c r="BLP77" s="68"/>
      <c r="BLQ77" s="68"/>
      <c r="BLR77" s="69"/>
      <c r="BLT77" s="64"/>
      <c r="BLU77" s="67"/>
      <c r="BLV77" s="67"/>
      <c r="BLW77" s="68"/>
      <c r="BLX77" s="68"/>
      <c r="BLY77" s="68"/>
      <c r="BLZ77" s="69"/>
      <c r="BMB77" s="64"/>
      <c r="BMC77" s="67"/>
      <c r="BMD77" s="67"/>
      <c r="BME77" s="68"/>
      <c r="BMF77" s="68"/>
      <c r="BMG77" s="68"/>
      <c r="BMH77" s="69"/>
      <c r="BMJ77" s="64"/>
      <c r="BMK77" s="67"/>
      <c r="BML77" s="67"/>
      <c r="BMM77" s="68"/>
      <c r="BMN77" s="68"/>
      <c r="BMO77" s="68"/>
      <c r="BMP77" s="69"/>
      <c r="BMR77" s="64"/>
      <c r="BMS77" s="67"/>
      <c r="BMT77" s="67"/>
      <c r="BMU77" s="68"/>
      <c r="BMV77" s="68"/>
      <c r="BMW77" s="68"/>
      <c r="BMX77" s="69"/>
      <c r="BMZ77" s="64"/>
      <c r="BNA77" s="67"/>
      <c r="BNB77" s="67"/>
      <c r="BNC77" s="68"/>
      <c r="BND77" s="68"/>
      <c r="BNE77" s="68"/>
      <c r="BNF77" s="69"/>
      <c r="BNH77" s="64"/>
      <c r="BNI77" s="67"/>
      <c r="BNJ77" s="67"/>
      <c r="BNK77" s="68"/>
      <c r="BNL77" s="68"/>
      <c r="BNM77" s="68"/>
      <c r="BNN77" s="69"/>
      <c r="BNP77" s="64"/>
      <c r="BNQ77" s="67"/>
      <c r="BNR77" s="67"/>
      <c r="BNS77" s="68"/>
      <c r="BNT77" s="68"/>
      <c r="BNU77" s="68"/>
      <c r="BNV77" s="69"/>
      <c r="BNX77" s="64"/>
      <c r="BNY77" s="67"/>
      <c r="BNZ77" s="67"/>
      <c r="BOA77" s="68"/>
      <c r="BOB77" s="68"/>
      <c r="BOC77" s="68"/>
      <c r="BOD77" s="69"/>
      <c r="BOF77" s="64"/>
      <c r="BOG77" s="67"/>
      <c r="BOH77" s="67"/>
      <c r="BOI77" s="68"/>
      <c r="BOJ77" s="68"/>
      <c r="BOK77" s="68"/>
      <c r="BOL77" s="69"/>
      <c r="BON77" s="64"/>
      <c r="BOO77" s="67"/>
      <c r="BOP77" s="67"/>
      <c r="BOQ77" s="68"/>
      <c r="BOR77" s="68"/>
      <c r="BOS77" s="68"/>
      <c r="BOT77" s="69"/>
      <c r="BOV77" s="64"/>
      <c r="BOW77" s="67"/>
      <c r="BOX77" s="67"/>
      <c r="BOY77" s="68"/>
      <c r="BOZ77" s="68"/>
      <c r="BPA77" s="68"/>
      <c r="BPB77" s="69"/>
      <c r="BPD77" s="64"/>
      <c r="BPE77" s="67"/>
      <c r="BPF77" s="67"/>
      <c r="BPG77" s="68"/>
      <c r="BPH77" s="68"/>
      <c r="BPI77" s="68"/>
      <c r="BPJ77" s="69"/>
      <c r="BPL77" s="64"/>
      <c r="BPM77" s="67"/>
      <c r="BPN77" s="67"/>
      <c r="BPO77" s="68"/>
      <c r="BPP77" s="68"/>
      <c r="BPQ77" s="68"/>
      <c r="BPR77" s="69"/>
      <c r="BPT77" s="64"/>
      <c r="BPU77" s="67"/>
      <c r="BPV77" s="67"/>
      <c r="BPW77" s="68"/>
      <c r="BPX77" s="68"/>
      <c r="BPY77" s="68"/>
      <c r="BPZ77" s="69"/>
      <c r="BQB77" s="64"/>
      <c r="BQC77" s="67"/>
      <c r="BQD77" s="67"/>
      <c r="BQE77" s="68"/>
      <c r="BQF77" s="68"/>
      <c r="BQG77" s="68"/>
      <c r="BQH77" s="69"/>
      <c r="BQJ77" s="64"/>
      <c r="BQK77" s="67"/>
      <c r="BQL77" s="67"/>
      <c r="BQM77" s="68"/>
      <c r="BQN77" s="68"/>
      <c r="BQO77" s="68"/>
      <c r="BQP77" s="69"/>
      <c r="BQR77" s="64"/>
      <c r="BQS77" s="67"/>
      <c r="BQT77" s="67"/>
      <c r="BQU77" s="68"/>
      <c r="BQV77" s="68"/>
      <c r="BQW77" s="68"/>
      <c r="BQX77" s="69"/>
      <c r="BQZ77" s="64"/>
      <c r="BRA77" s="67"/>
      <c r="BRB77" s="67"/>
      <c r="BRC77" s="68"/>
      <c r="BRD77" s="68"/>
      <c r="BRE77" s="68"/>
      <c r="BRF77" s="69"/>
      <c r="BRH77" s="64"/>
      <c r="BRI77" s="67"/>
      <c r="BRJ77" s="67"/>
      <c r="BRK77" s="68"/>
      <c r="BRL77" s="68"/>
      <c r="BRM77" s="68"/>
      <c r="BRN77" s="69"/>
      <c r="BRP77" s="64"/>
      <c r="BRQ77" s="67"/>
      <c r="BRR77" s="67"/>
      <c r="BRS77" s="68"/>
      <c r="BRT77" s="68"/>
      <c r="BRU77" s="68"/>
      <c r="BRV77" s="69"/>
      <c r="BRX77" s="64"/>
      <c r="BRY77" s="67"/>
      <c r="BRZ77" s="67"/>
      <c r="BSA77" s="68"/>
      <c r="BSB77" s="68"/>
      <c r="BSC77" s="68"/>
      <c r="BSD77" s="69"/>
      <c r="BSF77" s="64"/>
      <c r="BSG77" s="67"/>
      <c r="BSH77" s="67"/>
      <c r="BSI77" s="68"/>
      <c r="BSJ77" s="68"/>
      <c r="BSK77" s="68"/>
      <c r="BSL77" s="69"/>
      <c r="BSN77" s="64"/>
      <c r="BSO77" s="67"/>
      <c r="BSP77" s="67"/>
      <c r="BSQ77" s="68"/>
      <c r="BSR77" s="68"/>
      <c r="BSS77" s="68"/>
      <c r="BST77" s="69"/>
      <c r="BSV77" s="64"/>
      <c r="BSW77" s="67"/>
      <c r="BSX77" s="67"/>
      <c r="BSY77" s="68"/>
      <c r="BSZ77" s="68"/>
      <c r="BTA77" s="68"/>
      <c r="BTB77" s="69"/>
      <c r="BTD77" s="64"/>
      <c r="BTE77" s="67"/>
      <c r="BTF77" s="67"/>
      <c r="BTG77" s="68"/>
      <c r="BTH77" s="68"/>
      <c r="BTI77" s="68"/>
      <c r="BTJ77" s="69"/>
      <c r="BTL77" s="64"/>
      <c r="BTM77" s="67"/>
      <c r="BTN77" s="67"/>
      <c r="BTO77" s="68"/>
      <c r="BTP77" s="68"/>
      <c r="BTQ77" s="68"/>
      <c r="BTR77" s="69"/>
      <c r="BTT77" s="64"/>
      <c r="BTU77" s="67"/>
      <c r="BTV77" s="67"/>
      <c r="BTW77" s="68"/>
      <c r="BTX77" s="68"/>
      <c r="BTY77" s="68"/>
      <c r="BTZ77" s="69"/>
      <c r="BUB77" s="64"/>
      <c r="BUC77" s="67"/>
      <c r="BUD77" s="67"/>
      <c r="BUE77" s="68"/>
      <c r="BUF77" s="68"/>
      <c r="BUG77" s="68"/>
      <c r="BUH77" s="69"/>
      <c r="BUJ77" s="64"/>
      <c r="BUK77" s="67"/>
      <c r="BUL77" s="67"/>
      <c r="BUM77" s="68"/>
      <c r="BUN77" s="68"/>
      <c r="BUO77" s="68"/>
      <c r="BUP77" s="69"/>
      <c r="BUR77" s="64"/>
      <c r="BUS77" s="67"/>
      <c r="BUT77" s="67"/>
      <c r="BUU77" s="68"/>
      <c r="BUV77" s="68"/>
      <c r="BUW77" s="68"/>
      <c r="BUX77" s="69"/>
      <c r="BUZ77" s="64"/>
      <c r="BVA77" s="67"/>
      <c r="BVB77" s="67"/>
      <c r="BVC77" s="68"/>
      <c r="BVD77" s="68"/>
      <c r="BVE77" s="68"/>
      <c r="BVF77" s="69"/>
      <c r="BVH77" s="64"/>
      <c r="BVI77" s="67"/>
      <c r="BVJ77" s="67"/>
      <c r="BVK77" s="68"/>
      <c r="BVL77" s="68"/>
      <c r="BVM77" s="68"/>
      <c r="BVN77" s="69"/>
      <c r="BVP77" s="64"/>
      <c r="BVQ77" s="67"/>
      <c r="BVR77" s="67"/>
      <c r="BVS77" s="68"/>
      <c r="BVT77" s="68"/>
      <c r="BVU77" s="68"/>
      <c r="BVV77" s="69"/>
      <c r="BVX77" s="64"/>
      <c r="BVY77" s="67"/>
      <c r="BVZ77" s="67"/>
      <c r="BWA77" s="68"/>
      <c r="BWB77" s="68"/>
      <c r="BWC77" s="68"/>
      <c r="BWD77" s="69"/>
      <c r="BWF77" s="64"/>
      <c r="BWG77" s="67"/>
      <c r="BWH77" s="67"/>
      <c r="BWI77" s="68"/>
      <c r="BWJ77" s="68"/>
      <c r="BWK77" s="68"/>
      <c r="BWL77" s="69"/>
      <c r="BWN77" s="64"/>
      <c r="BWO77" s="67"/>
      <c r="BWP77" s="67"/>
      <c r="BWQ77" s="68"/>
      <c r="BWR77" s="68"/>
      <c r="BWS77" s="68"/>
      <c r="BWT77" s="69"/>
      <c r="BWV77" s="64"/>
      <c r="BWW77" s="67"/>
      <c r="BWX77" s="67"/>
      <c r="BWY77" s="68"/>
      <c r="BWZ77" s="68"/>
      <c r="BXA77" s="68"/>
      <c r="BXB77" s="69"/>
      <c r="BXD77" s="64"/>
      <c r="BXE77" s="67"/>
      <c r="BXF77" s="67"/>
      <c r="BXG77" s="68"/>
      <c r="BXH77" s="68"/>
      <c r="BXI77" s="68"/>
      <c r="BXJ77" s="69"/>
      <c r="BXL77" s="64"/>
      <c r="BXM77" s="67"/>
      <c r="BXN77" s="67"/>
      <c r="BXO77" s="68"/>
      <c r="BXP77" s="68"/>
      <c r="BXQ77" s="68"/>
      <c r="BXR77" s="69"/>
      <c r="BXT77" s="64"/>
      <c r="BXU77" s="67"/>
      <c r="BXV77" s="67"/>
      <c r="BXW77" s="68"/>
      <c r="BXX77" s="68"/>
      <c r="BXY77" s="68"/>
      <c r="BXZ77" s="69"/>
      <c r="BYB77" s="64"/>
      <c r="BYC77" s="67"/>
      <c r="BYD77" s="67"/>
      <c r="BYE77" s="68"/>
      <c r="BYF77" s="68"/>
      <c r="BYG77" s="68"/>
      <c r="BYH77" s="69"/>
      <c r="BYJ77" s="64"/>
      <c r="BYK77" s="67"/>
      <c r="BYL77" s="67"/>
      <c r="BYM77" s="68"/>
      <c r="BYN77" s="68"/>
      <c r="BYO77" s="68"/>
      <c r="BYP77" s="69"/>
      <c r="BYR77" s="64"/>
      <c r="BYS77" s="67"/>
      <c r="BYT77" s="67"/>
      <c r="BYU77" s="68"/>
      <c r="BYV77" s="68"/>
      <c r="BYW77" s="68"/>
      <c r="BYX77" s="69"/>
      <c r="BYZ77" s="64"/>
      <c r="BZA77" s="67"/>
      <c r="BZB77" s="67"/>
      <c r="BZC77" s="68"/>
      <c r="BZD77" s="68"/>
      <c r="BZE77" s="68"/>
      <c r="BZF77" s="69"/>
      <c r="BZH77" s="64"/>
      <c r="BZI77" s="67"/>
      <c r="BZJ77" s="67"/>
      <c r="BZK77" s="68"/>
      <c r="BZL77" s="68"/>
      <c r="BZM77" s="68"/>
      <c r="BZN77" s="69"/>
      <c r="BZP77" s="64"/>
      <c r="BZQ77" s="67"/>
      <c r="BZR77" s="67"/>
      <c r="BZS77" s="68"/>
      <c r="BZT77" s="68"/>
      <c r="BZU77" s="68"/>
      <c r="BZV77" s="69"/>
      <c r="BZX77" s="64"/>
      <c r="BZY77" s="67"/>
      <c r="BZZ77" s="67"/>
      <c r="CAA77" s="68"/>
      <c r="CAB77" s="68"/>
      <c r="CAC77" s="68"/>
      <c r="CAD77" s="69"/>
      <c r="CAF77" s="64"/>
      <c r="CAG77" s="67"/>
      <c r="CAH77" s="67"/>
      <c r="CAI77" s="68"/>
      <c r="CAJ77" s="68"/>
      <c r="CAK77" s="68"/>
      <c r="CAL77" s="69"/>
      <c r="CAN77" s="64"/>
      <c r="CAO77" s="67"/>
      <c r="CAP77" s="67"/>
      <c r="CAQ77" s="68"/>
      <c r="CAR77" s="68"/>
      <c r="CAS77" s="68"/>
      <c r="CAT77" s="69"/>
      <c r="CAV77" s="64"/>
      <c r="CAW77" s="67"/>
      <c r="CAX77" s="67"/>
      <c r="CAY77" s="68"/>
      <c r="CAZ77" s="68"/>
      <c r="CBA77" s="68"/>
      <c r="CBB77" s="69"/>
      <c r="CBD77" s="64"/>
      <c r="CBE77" s="67"/>
      <c r="CBF77" s="67"/>
      <c r="CBG77" s="68"/>
      <c r="CBH77" s="68"/>
      <c r="CBI77" s="68"/>
      <c r="CBJ77" s="69"/>
      <c r="CBL77" s="64"/>
      <c r="CBM77" s="67"/>
      <c r="CBN77" s="67"/>
      <c r="CBO77" s="68"/>
      <c r="CBP77" s="68"/>
      <c r="CBQ77" s="68"/>
      <c r="CBR77" s="69"/>
      <c r="CBT77" s="64"/>
      <c r="CBU77" s="67"/>
      <c r="CBV77" s="67"/>
      <c r="CBW77" s="68"/>
      <c r="CBX77" s="68"/>
      <c r="CBY77" s="68"/>
      <c r="CBZ77" s="69"/>
      <c r="CCB77" s="64"/>
      <c r="CCC77" s="67"/>
      <c r="CCD77" s="67"/>
      <c r="CCE77" s="68"/>
      <c r="CCF77" s="68"/>
      <c r="CCG77" s="68"/>
      <c r="CCH77" s="69"/>
      <c r="CCJ77" s="64"/>
      <c r="CCK77" s="67"/>
      <c r="CCL77" s="67"/>
      <c r="CCM77" s="68"/>
      <c r="CCN77" s="68"/>
      <c r="CCO77" s="68"/>
      <c r="CCP77" s="69"/>
      <c r="CCR77" s="64"/>
      <c r="CCS77" s="67"/>
      <c r="CCT77" s="67"/>
      <c r="CCU77" s="68"/>
      <c r="CCV77" s="68"/>
      <c r="CCW77" s="68"/>
      <c r="CCX77" s="69"/>
      <c r="CCZ77" s="64"/>
      <c r="CDA77" s="67"/>
      <c r="CDB77" s="67"/>
      <c r="CDC77" s="68"/>
      <c r="CDD77" s="68"/>
      <c r="CDE77" s="68"/>
      <c r="CDF77" s="69"/>
      <c r="CDH77" s="64"/>
      <c r="CDI77" s="67"/>
      <c r="CDJ77" s="67"/>
      <c r="CDK77" s="68"/>
      <c r="CDL77" s="68"/>
      <c r="CDM77" s="68"/>
      <c r="CDN77" s="69"/>
      <c r="CDP77" s="64"/>
      <c r="CDQ77" s="67"/>
      <c r="CDR77" s="67"/>
      <c r="CDS77" s="68"/>
      <c r="CDT77" s="68"/>
      <c r="CDU77" s="68"/>
      <c r="CDV77" s="69"/>
      <c r="CDX77" s="64"/>
      <c r="CDY77" s="67"/>
      <c r="CDZ77" s="67"/>
      <c r="CEA77" s="68"/>
      <c r="CEB77" s="68"/>
      <c r="CEC77" s="68"/>
      <c r="CED77" s="69"/>
      <c r="CEF77" s="64"/>
      <c r="CEG77" s="67"/>
      <c r="CEH77" s="67"/>
      <c r="CEI77" s="68"/>
      <c r="CEJ77" s="68"/>
      <c r="CEK77" s="68"/>
      <c r="CEL77" s="69"/>
      <c r="CEN77" s="64"/>
      <c r="CEO77" s="67"/>
      <c r="CEP77" s="67"/>
      <c r="CEQ77" s="68"/>
      <c r="CER77" s="68"/>
      <c r="CES77" s="68"/>
      <c r="CET77" s="69"/>
      <c r="CEV77" s="64"/>
      <c r="CEW77" s="67"/>
      <c r="CEX77" s="67"/>
      <c r="CEY77" s="68"/>
      <c r="CEZ77" s="68"/>
      <c r="CFA77" s="68"/>
      <c r="CFB77" s="69"/>
      <c r="CFD77" s="64"/>
      <c r="CFE77" s="67"/>
      <c r="CFF77" s="67"/>
      <c r="CFG77" s="68"/>
      <c r="CFH77" s="68"/>
      <c r="CFI77" s="68"/>
      <c r="CFJ77" s="69"/>
      <c r="CFL77" s="64"/>
      <c r="CFM77" s="67"/>
      <c r="CFN77" s="67"/>
      <c r="CFO77" s="68"/>
      <c r="CFP77" s="68"/>
      <c r="CFQ77" s="68"/>
      <c r="CFR77" s="69"/>
      <c r="CFT77" s="64"/>
      <c r="CFU77" s="67"/>
      <c r="CFV77" s="67"/>
      <c r="CFW77" s="68"/>
      <c r="CFX77" s="68"/>
      <c r="CFY77" s="68"/>
      <c r="CFZ77" s="69"/>
      <c r="CGB77" s="64"/>
      <c r="CGC77" s="67"/>
      <c r="CGD77" s="67"/>
      <c r="CGE77" s="68"/>
      <c r="CGF77" s="68"/>
      <c r="CGG77" s="68"/>
      <c r="CGH77" s="69"/>
      <c r="CGJ77" s="64"/>
      <c r="CGK77" s="67"/>
      <c r="CGL77" s="67"/>
      <c r="CGM77" s="68"/>
      <c r="CGN77" s="68"/>
      <c r="CGO77" s="68"/>
      <c r="CGP77" s="69"/>
      <c r="CGR77" s="64"/>
      <c r="CGS77" s="67"/>
      <c r="CGT77" s="67"/>
      <c r="CGU77" s="68"/>
      <c r="CGV77" s="68"/>
      <c r="CGW77" s="68"/>
      <c r="CGX77" s="69"/>
      <c r="CGZ77" s="64"/>
      <c r="CHA77" s="67"/>
      <c r="CHB77" s="67"/>
      <c r="CHC77" s="68"/>
      <c r="CHD77" s="68"/>
      <c r="CHE77" s="68"/>
      <c r="CHF77" s="69"/>
      <c r="CHH77" s="64"/>
      <c r="CHI77" s="67"/>
      <c r="CHJ77" s="67"/>
      <c r="CHK77" s="68"/>
      <c r="CHL77" s="68"/>
      <c r="CHM77" s="68"/>
      <c r="CHN77" s="69"/>
      <c r="CHP77" s="64"/>
      <c r="CHQ77" s="67"/>
      <c r="CHR77" s="67"/>
      <c r="CHS77" s="68"/>
      <c r="CHT77" s="68"/>
      <c r="CHU77" s="68"/>
      <c r="CHV77" s="69"/>
      <c r="CHX77" s="64"/>
      <c r="CHY77" s="67"/>
      <c r="CHZ77" s="67"/>
      <c r="CIA77" s="68"/>
      <c r="CIB77" s="68"/>
      <c r="CIC77" s="68"/>
      <c r="CID77" s="69"/>
      <c r="CIF77" s="64"/>
      <c r="CIG77" s="67"/>
      <c r="CIH77" s="67"/>
      <c r="CII77" s="68"/>
      <c r="CIJ77" s="68"/>
      <c r="CIK77" s="68"/>
      <c r="CIL77" s="69"/>
      <c r="CIN77" s="64"/>
      <c r="CIO77" s="67"/>
      <c r="CIP77" s="67"/>
      <c r="CIQ77" s="68"/>
      <c r="CIR77" s="68"/>
      <c r="CIS77" s="68"/>
      <c r="CIT77" s="69"/>
      <c r="CIV77" s="64"/>
      <c r="CIW77" s="67"/>
      <c r="CIX77" s="67"/>
      <c r="CIY77" s="68"/>
      <c r="CIZ77" s="68"/>
      <c r="CJA77" s="68"/>
      <c r="CJB77" s="69"/>
      <c r="CJD77" s="64"/>
      <c r="CJE77" s="67"/>
      <c r="CJF77" s="67"/>
      <c r="CJG77" s="68"/>
      <c r="CJH77" s="68"/>
      <c r="CJI77" s="68"/>
      <c r="CJJ77" s="69"/>
      <c r="CJL77" s="64"/>
      <c r="CJM77" s="67"/>
      <c r="CJN77" s="67"/>
      <c r="CJO77" s="68"/>
      <c r="CJP77" s="68"/>
      <c r="CJQ77" s="68"/>
      <c r="CJR77" s="69"/>
      <c r="CJT77" s="64"/>
      <c r="CJU77" s="67"/>
      <c r="CJV77" s="67"/>
      <c r="CJW77" s="68"/>
      <c r="CJX77" s="68"/>
      <c r="CJY77" s="68"/>
      <c r="CJZ77" s="69"/>
      <c r="CKB77" s="64"/>
      <c r="CKC77" s="67"/>
      <c r="CKD77" s="67"/>
      <c r="CKE77" s="68"/>
      <c r="CKF77" s="68"/>
      <c r="CKG77" s="68"/>
      <c r="CKH77" s="69"/>
      <c r="CKJ77" s="64"/>
      <c r="CKK77" s="67"/>
      <c r="CKL77" s="67"/>
      <c r="CKM77" s="68"/>
      <c r="CKN77" s="68"/>
      <c r="CKO77" s="68"/>
      <c r="CKP77" s="69"/>
      <c r="CKR77" s="64"/>
      <c r="CKS77" s="67"/>
      <c r="CKT77" s="67"/>
      <c r="CKU77" s="68"/>
      <c r="CKV77" s="68"/>
      <c r="CKW77" s="68"/>
      <c r="CKX77" s="69"/>
      <c r="CKZ77" s="64"/>
      <c r="CLA77" s="67"/>
      <c r="CLB77" s="67"/>
      <c r="CLC77" s="68"/>
      <c r="CLD77" s="68"/>
      <c r="CLE77" s="68"/>
      <c r="CLF77" s="69"/>
      <c r="CLH77" s="64"/>
      <c r="CLI77" s="67"/>
      <c r="CLJ77" s="67"/>
      <c r="CLK77" s="68"/>
      <c r="CLL77" s="68"/>
      <c r="CLM77" s="68"/>
      <c r="CLN77" s="69"/>
      <c r="CLP77" s="64"/>
      <c r="CLQ77" s="67"/>
      <c r="CLR77" s="67"/>
      <c r="CLS77" s="68"/>
      <c r="CLT77" s="68"/>
      <c r="CLU77" s="68"/>
      <c r="CLV77" s="69"/>
      <c r="CLX77" s="64"/>
      <c r="CLY77" s="67"/>
      <c r="CLZ77" s="67"/>
      <c r="CMA77" s="68"/>
      <c r="CMB77" s="68"/>
      <c r="CMC77" s="68"/>
      <c r="CMD77" s="69"/>
      <c r="CMF77" s="64"/>
      <c r="CMG77" s="67"/>
      <c r="CMH77" s="67"/>
      <c r="CMI77" s="68"/>
      <c r="CMJ77" s="68"/>
      <c r="CMK77" s="68"/>
      <c r="CML77" s="69"/>
      <c r="CMN77" s="64"/>
      <c r="CMO77" s="67"/>
      <c r="CMP77" s="67"/>
      <c r="CMQ77" s="68"/>
      <c r="CMR77" s="68"/>
      <c r="CMS77" s="68"/>
      <c r="CMT77" s="69"/>
      <c r="CMV77" s="64"/>
      <c r="CMW77" s="67"/>
      <c r="CMX77" s="67"/>
      <c r="CMY77" s="68"/>
      <c r="CMZ77" s="68"/>
      <c r="CNA77" s="68"/>
      <c r="CNB77" s="69"/>
      <c r="CND77" s="64"/>
      <c r="CNE77" s="67"/>
      <c r="CNF77" s="67"/>
      <c r="CNG77" s="68"/>
      <c r="CNH77" s="68"/>
      <c r="CNI77" s="68"/>
      <c r="CNJ77" s="69"/>
      <c r="CNL77" s="64"/>
      <c r="CNM77" s="67"/>
      <c r="CNN77" s="67"/>
      <c r="CNO77" s="68"/>
      <c r="CNP77" s="68"/>
      <c r="CNQ77" s="68"/>
      <c r="CNR77" s="69"/>
      <c r="CNT77" s="64"/>
      <c r="CNU77" s="67"/>
      <c r="CNV77" s="67"/>
      <c r="CNW77" s="68"/>
      <c r="CNX77" s="68"/>
      <c r="CNY77" s="68"/>
      <c r="CNZ77" s="69"/>
      <c r="COB77" s="64"/>
      <c r="COC77" s="67"/>
      <c r="COD77" s="67"/>
      <c r="COE77" s="68"/>
      <c r="COF77" s="68"/>
      <c r="COG77" s="68"/>
      <c r="COH77" s="69"/>
      <c r="COJ77" s="64"/>
      <c r="COK77" s="67"/>
      <c r="COL77" s="67"/>
      <c r="COM77" s="68"/>
      <c r="CON77" s="68"/>
      <c r="COO77" s="68"/>
      <c r="COP77" s="69"/>
      <c r="COR77" s="64"/>
      <c r="COS77" s="67"/>
      <c r="COT77" s="67"/>
      <c r="COU77" s="68"/>
      <c r="COV77" s="68"/>
      <c r="COW77" s="68"/>
      <c r="COX77" s="69"/>
      <c r="COZ77" s="64"/>
      <c r="CPA77" s="67"/>
      <c r="CPB77" s="67"/>
      <c r="CPC77" s="68"/>
      <c r="CPD77" s="68"/>
      <c r="CPE77" s="68"/>
      <c r="CPF77" s="69"/>
      <c r="CPH77" s="64"/>
      <c r="CPI77" s="67"/>
      <c r="CPJ77" s="67"/>
      <c r="CPK77" s="68"/>
      <c r="CPL77" s="68"/>
      <c r="CPM77" s="68"/>
      <c r="CPN77" s="69"/>
      <c r="CPP77" s="64"/>
      <c r="CPQ77" s="67"/>
      <c r="CPR77" s="67"/>
      <c r="CPS77" s="68"/>
      <c r="CPT77" s="68"/>
      <c r="CPU77" s="68"/>
      <c r="CPV77" s="69"/>
      <c r="CPX77" s="64"/>
      <c r="CPY77" s="67"/>
      <c r="CPZ77" s="67"/>
      <c r="CQA77" s="68"/>
      <c r="CQB77" s="68"/>
      <c r="CQC77" s="68"/>
      <c r="CQD77" s="69"/>
      <c r="CQF77" s="64"/>
      <c r="CQG77" s="67"/>
      <c r="CQH77" s="67"/>
      <c r="CQI77" s="68"/>
      <c r="CQJ77" s="68"/>
      <c r="CQK77" s="68"/>
      <c r="CQL77" s="69"/>
      <c r="CQN77" s="64"/>
      <c r="CQO77" s="67"/>
      <c r="CQP77" s="67"/>
      <c r="CQQ77" s="68"/>
      <c r="CQR77" s="68"/>
      <c r="CQS77" s="68"/>
      <c r="CQT77" s="69"/>
      <c r="CQV77" s="64"/>
      <c r="CQW77" s="67"/>
      <c r="CQX77" s="67"/>
      <c r="CQY77" s="68"/>
      <c r="CQZ77" s="68"/>
      <c r="CRA77" s="68"/>
      <c r="CRB77" s="69"/>
      <c r="CRD77" s="64"/>
      <c r="CRE77" s="67"/>
      <c r="CRF77" s="67"/>
      <c r="CRG77" s="68"/>
      <c r="CRH77" s="68"/>
      <c r="CRI77" s="68"/>
      <c r="CRJ77" s="69"/>
      <c r="CRL77" s="64"/>
      <c r="CRM77" s="67"/>
      <c r="CRN77" s="67"/>
      <c r="CRO77" s="68"/>
      <c r="CRP77" s="68"/>
      <c r="CRQ77" s="68"/>
      <c r="CRR77" s="69"/>
      <c r="CRT77" s="64"/>
      <c r="CRU77" s="67"/>
      <c r="CRV77" s="67"/>
      <c r="CRW77" s="68"/>
      <c r="CRX77" s="68"/>
      <c r="CRY77" s="68"/>
      <c r="CRZ77" s="69"/>
      <c r="CSB77" s="64"/>
      <c r="CSC77" s="67"/>
      <c r="CSD77" s="67"/>
      <c r="CSE77" s="68"/>
      <c r="CSF77" s="68"/>
      <c r="CSG77" s="68"/>
      <c r="CSH77" s="69"/>
      <c r="CSJ77" s="64"/>
      <c r="CSK77" s="67"/>
      <c r="CSL77" s="67"/>
      <c r="CSM77" s="68"/>
      <c r="CSN77" s="68"/>
      <c r="CSO77" s="68"/>
      <c r="CSP77" s="69"/>
      <c r="CSR77" s="64"/>
      <c r="CSS77" s="67"/>
      <c r="CST77" s="67"/>
      <c r="CSU77" s="68"/>
      <c r="CSV77" s="68"/>
      <c r="CSW77" s="68"/>
      <c r="CSX77" s="69"/>
      <c r="CSZ77" s="64"/>
      <c r="CTA77" s="67"/>
      <c r="CTB77" s="67"/>
      <c r="CTC77" s="68"/>
      <c r="CTD77" s="68"/>
      <c r="CTE77" s="68"/>
      <c r="CTF77" s="69"/>
      <c r="CTH77" s="64"/>
      <c r="CTI77" s="67"/>
      <c r="CTJ77" s="67"/>
      <c r="CTK77" s="68"/>
      <c r="CTL77" s="68"/>
      <c r="CTM77" s="68"/>
      <c r="CTN77" s="69"/>
      <c r="CTP77" s="64"/>
      <c r="CTQ77" s="67"/>
      <c r="CTR77" s="67"/>
      <c r="CTS77" s="68"/>
      <c r="CTT77" s="68"/>
      <c r="CTU77" s="68"/>
      <c r="CTV77" s="69"/>
      <c r="CTX77" s="64"/>
      <c r="CTY77" s="67"/>
      <c r="CTZ77" s="67"/>
      <c r="CUA77" s="68"/>
      <c r="CUB77" s="68"/>
      <c r="CUC77" s="68"/>
      <c r="CUD77" s="69"/>
      <c r="CUF77" s="64"/>
      <c r="CUG77" s="67"/>
      <c r="CUH77" s="67"/>
      <c r="CUI77" s="68"/>
      <c r="CUJ77" s="68"/>
      <c r="CUK77" s="68"/>
      <c r="CUL77" s="69"/>
      <c r="CUN77" s="64"/>
      <c r="CUO77" s="67"/>
      <c r="CUP77" s="67"/>
      <c r="CUQ77" s="68"/>
      <c r="CUR77" s="68"/>
      <c r="CUS77" s="68"/>
      <c r="CUT77" s="69"/>
      <c r="CUV77" s="64"/>
      <c r="CUW77" s="67"/>
      <c r="CUX77" s="67"/>
      <c r="CUY77" s="68"/>
      <c r="CUZ77" s="68"/>
      <c r="CVA77" s="68"/>
      <c r="CVB77" s="69"/>
      <c r="CVD77" s="64"/>
      <c r="CVE77" s="67"/>
      <c r="CVF77" s="67"/>
      <c r="CVG77" s="68"/>
      <c r="CVH77" s="68"/>
      <c r="CVI77" s="68"/>
      <c r="CVJ77" s="69"/>
      <c r="CVL77" s="64"/>
      <c r="CVM77" s="67"/>
      <c r="CVN77" s="67"/>
      <c r="CVO77" s="68"/>
      <c r="CVP77" s="68"/>
      <c r="CVQ77" s="68"/>
      <c r="CVR77" s="69"/>
      <c r="CVT77" s="64"/>
      <c r="CVU77" s="67"/>
      <c r="CVV77" s="67"/>
      <c r="CVW77" s="68"/>
      <c r="CVX77" s="68"/>
      <c r="CVY77" s="68"/>
      <c r="CVZ77" s="69"/>
      <c r="CWB77" s="64"/>
      <c r="CWC77" s="67"/>
      <c r="CWD77" s="67"/>
      <c r="CWE77" s="68"/>
      <c r="CWF77" s="68"/>
      <c r="CWG77" s="68"/>
      <c r="CWH77" s="69"/>
      <c r="CWJ77" s="64"/>
      <c r="CWK77" s="67"/>
      <c r="CWL77" s="67"/>
      <c r="CWM77" s="68"/>
      <c r="CWN77" s="68"/>
      <c r="CWO77" s="68"/>
      <c r="CWP77" s="69"/>
      <c r="CWR77" s="64"/>
      <c r="CWS77" s="67"/>
      <c r="CWT77" s="67"/>
      <c r="CWU77" s="68"/>
      <c r="CWV77" s="68"/>
      <c r="CWW77" s="68"/>
      <c r="CWX77" s="69"/>
      <c r="CWZ77" s="64"/>
      <c r="CXA77" s="67"/>
      <c r="CXB77" s="67"/>
      <c r="CXC77" s="68"/>
      <c r="CXD77" s="68"/>
      <c r="CXE77" s="68"/>
      <c r="CXF77" s="69"/>
      <c r="CXH77" s="64"/>
      <c r="CXI77" s="67"/>
      <c r="CXJ77" s="67"/>
      <c r="CXK77" s="68"/>
      <c r="CXL77" s="68"/>
      <c r="CXM77" s="68"/>
      <c r="CXN77" s="69"/>
      <c r="CXP77" s="64"/>
      <c r="CXQ77" s="67"/>
      <c r="CXR77" s="67"/>
      <c r="CXS77" s="68"/>
      <c r="CXT77" s="68"/>
      <c r="CXU77" s="68"/>
      <c r="CXV77" s="69"/>
      <c r="CXX77" s="64"/>
      <c r="CXY77" s="67"/>
      <c r="CXZ77" s="67"/>
      <c r="CYA77" s="68"/>
      <c r="CYB77" s="68"/>
      <c r="CYC77" s="68"/>
      <c r="CYD77" s="69"/>
      <c r="CYF77" s="64"/>
      <c r="CYG77" s="67"/>
      <c r="CYH77" s="67"/>
      <c r="CYI77" s="68"/>
      <c r="CYJ77" s="68"/>
      <c r="CYK77" s="68"/>
      <c r="CYL77" s="69"/>
      <c r="CYN77" s="64"/>
      <c r="CYO77" s="67"/>
      <c r="CYP77" s="67"/>
      <c r="CYQ77" s="68"/>
      <c r="CYR77" s="68"/>
      <c r="CYS77" s="68"/>
      <c r="CYT77" s="69"/>
      <c r="CYV77" s="64"/>
      <c r="CYW77" s="67"/>
      <c r="CYX77" s="67"/>
      <c r="CYY77" s="68"/>
      <c r="CYZ77" s="68"/>
      <c r="CZA77" s="68"/>
      <c r="CZB77" s="69"/>
      <c r="CZD77" s="64"/>
      <c r="CZE77" s="67"/>
      <c r="CZF77" s="67"/>
      <c r="CZG77" s="68"/>
      <c r="CZH77" s="68"/>
      <c r="CZI77" s="68"/>
      <c r="CZJ77" s="69"/>
      <c r="CZL77" s="64"/>
      <c r="CZM77" s="67"/>
      <c r="CZN77" s="67"/>
      <c r="CZO77" s="68"/>
      <c r="CZP77" s="68"/>
      <c r="CZQ77" s="68"/>
      <c r="CZR77" s="69"/>
      <c r="CZT77" s="64"/>
      <c r="CZU77" s="67"/>
      <c r="CZV77" s="67"/>
      <c r="CZW77" s="68"/>
      <c r="CZX77" s="68"/>
      <c r="CZY77" s="68"/>
      <c r="CZZ77" s="69"/>
      <c r="DAB77" s="64"/>
      <c r="DAC77" s="67"/>
      <c r="DAD77" s="67"/>
      <c r="DAE77" s="68"/>
      <c r="DAF77" s="68"/>
      <c r="DAG77" s="68"/>
      <c r="DAH77" s="69"/>
      <c r="DAJ77" s="64"/>
      <c r="DAK77" s="67"/>
      <c r="DAL77" s="67"/>
      <c r="DAM77" s="68"/>
      <c r="DAN77" s="68"/>
      <c r="DAO77" s="68"/>
      <c r="DAP77" s="69"/>
      <c r="DAR77" s="64"/>
      <c r="DAS77" s="67"/>
      <c r="DAT77" s="67"/>
      <c r="DAU77" s="68"/>
      <c r="DAV77" s="68"/>
      <c r="DAW77" s="68"/>
      <c r="DAX77" s="69"/>
      <c r="DAZ77" s="64"/>
      <c r="DBA77" s="67"/>
      <c r="DBB77" s="67"/>
      <c r="DBC77" s="68"/>
      <c r="DBD77" s="68"/>
      <c r="DBE77" s="68"/>
      <c r="DBF77" s="69"/>
      <c r="DBH77" s="64"/>
      <c r="DBI77" s="67"/>
      <c r="DBJ77" s="67"/>
      <c r="DBK77" s="68"/>
      <c r="DBL77" s="68"/>
      <c r="DBM77" s="68"/>
      <c r="DBN77" s="69"/>
      <c r="DBP77" s="64"/>
      <c r="DBQ77" s="67"/>
      <c r="DBR77" s="67"/>
      <c r="DBS77" s="68"/>
      <c r="DBT77" s="68"/>
      <c r="DBU77" s="68"/>
      <c r="DBV77" s="69"/>
      <c r="DBX77" s="64"/>
      <c r="DBY77" s="67"/>
      <c r="DBZ77" s="67"/>
      <c r="DCA77" s="68"/>
      <c r="DCB77" s="68"/>
      <c r="DCC77" s="68"/>
      <c r="DCD77" s="69"/>
      <c r="DCF77" s="64"/>
      <c r="DCG77" s="67"/>
      <c r="DCH77" s="67"/>
      <c r="DCI77" s="68"/>
      <c r="DCJ77" s="68"/>
      <c r="DCK77" s="68"/>
      <c r="DCL77" s="69"/>
      <c r="DCN77" s="64"/>
      <c r="DCO77" s="67"/>
      <c r="DCP77" s="67"/>
      <c r="DCQ77" s="68"/>
      <c r="DCR77" s="68"/>
      <c r="DCS77" s="68"/>
      <c r="DCT77" s="69"/>
      <c r="DCV77" s="64"/>
      <c r="DCW77" s="67"/>
      <c r="DCX77" s="67"/>
      <c r="DCY77" s="68"/>
      <c r="DCZ77" s="68"/>
      <c r="DDA77" s="68"/>
      <c r="DDB77" s="69"/>
      <c r="DDD77" s="64"/>
      <c r="DDE77" s="67"/>
      <c r="DDF77" s="67"/>
      <c r="DDG77" s="68"/>
      <c r="DDH77" s="68"/>
      <c r="DDI77" s="68"/>
      <c r="DDJ77" s="69"/>
      <c r="DDL77" s="64"/>
      <c r="DDM77" s="67"/>
      <c r="DDN77" s="67"/>
      <c r="DDO77" s="68"/>
      <c r="DDP77" s="68"/>
      <c r="DDQ77" s="68"/>
      <c r="DDR77" s="69"/>
      <c r="DDT77" s="64"/>
      <c r="DDU77" s="67"/>
      <c r="DDV77" s="67"/>
      <c r="DDW77" s="68"/>
      <c r="DDX77" s="68"/>
      <c r="DDY77" s="68"/>
      <c r="DDZ77" s="69"/>
      <c r="DEB77" s="64"/>
      <c r="DEC77" s="67"/>
      <c r="DED77" s="67"/>
      <c r="DEE77" s="68"/>
      <c r="DEF77" s="68"/>
      <c r="DEG77" s="68"/>
      <c r="DEH77" s="69"/>
      <c r="DEJ77" s="64"/>
      <c r="DEK77" s="67"/>
      <c r="DEL77" s="67"/>
      <c r="DEM77" s="68"/>
      <c r="DEN77" s="68"/>
      <c r="DEO77" s="68"/>
      <c r="DEP77" s="69"/>
      <c r="DER77" s="64"/>
      <c r="DES77" s="67"/>
      <c r="DET77" s="67"/>
      <c r="DEU77" s="68"/>
      <c r="DEV77" s="68"/>
      <c r="DEW77" s="68"/>
      <c r="DEX77" s="69"/>
      <c r="DEZ77" s="64"/>
      <c r="DFA77" s="67"/>
      <c r="DFB77" s="67"/>
      <c r="DFC77" s="68"/>
      <c r="DFD77" s="68"/>
      <c r="DFE77" s="68"/>
      <c r="DFF77" s="69"/>
      <c r="DFH77" s="64"/>
      <c r="DFI77" s="67"/>
      <c r="DFJ77" s="67"/>
      <c r="DFK77" s="68"/>
      <c r="DFL77" s="68"/>
      <c r="DFM77" s="68"/>
      <c r="DFN77" s="69"/>
      <c r="DFP77" s="64"/>
      <c r="DFQ77" s="67"/>
      <c r="DFR77" s="67"/>
      <c r="DFS77" s="68"/>
      <c r="DFT77" s="68"/>
      <c r="DFU77" s="68"/>
      <c r="DFV77" s="69"/>
      <c r="DFX77" s="64"/>
      <c r="DFY77" s="67"/>
      <c r="DFZ77" s="67"/>
      <c r="DGA77" s="68"/>
      <c r="DGB77" s="68"/>
      <c r="DGC77" s="68"/>
      <c r="DGD77" s="69"/>
      <c r="DGF77" s="64"/>
      <c r="DGG77" s="67"/>
      <c r="DGH77" s="67"/>
      <c r="DGI77" s="68"/>
      <c r="DGJ77" s="68"/>
      <c r="DGK77" s="68"/>
      <c r="DGL77" s="69"/>
      <c r="DGN77" s="64"/>
      <c r="DGO77" s="67"/>
      <c r="DGP77" s="67"/>
      <c r="DGQ77" s="68"/>
      <c r="DGR77" s="68"/>
      <c r="DGS77" s="68"/>
      <c r="DGT77" s="69"/>
      <c r="DGV77" s="64"/>
      <c r="DGW77" s="67"/>
      <c r="DGX77" s="67"/>
      <c r="DGY77" s="68"/>
      <c r="DGZ77" s="68"/>
      <c r="DHA77" s="68"/>
      <c r="DHB77" s="69"/>
      <c r="DHD77" s="64"/>
      <c r="DHE77" s="67"/>
      <c r="DHF77" s="67"/>
      <c r="DHG77" s="68"/>
      <c r="DHH77" s="68"/>
      <c r="DHI77" s="68"/>
      <c r="DHJ77" s="69"/>
      <c r="DHL77" s="64"/>
      <c r="DHM77" s="67"/>
      <c r="DHN77" s="67"/>
      <c r="DHO77" s="68"/>
      <c r="DHP77" s="68"/>
      <c r="DHQ77" s="68"/>
      <c r="DHR77" s="69"/>
      <c r="DHT77" s="64"/>
      <c r="DHU77" s="67"/>
      <c r="DHV77" s="67"/>
      <c r="DHW77" s="68"/>
      <c r="DHX77" s="68"/>
      <c r="DHY77" s="68"/>
      <c r="DHZ77" s="69"/>
      <c r="DIB77" s="64"/>
      <c r="DIC77" s="67"/>
      <c r="DID77" s="67"/>
      <c r="DIE77" s="68"/>
      <c r="DIF77" s="68"/>
      <c r="DIG77" s="68"/>
      <c r="DIH77" s="69"/>
      <c r="DIJ77" s="64"/>
      <c r="DIK77" s="67"/>
      <c r="DIL77" s="67"/>
      <c r="DIM77" s="68"/>
      <c r="DIN77" s="68"/>
      <c r="DIO77" s="68"/>
      <c r="DIP77" s="69"/>
      <c r="DIR77" s="64"/>
      <c r="DIS77" s="67"/>
      <c r="DIT77" s="67"/>
      <c r="DIU77" s="68"/>
      <c r="DIV77" s="68"/>
      <c r="DIW77" s="68"/>
      <c r="DIX77" s="69"/>
      <c r="DIZ77" s="64"/>
      <c r="DJA77" s="67"/>
      <c r="DJB77" s="67"/>
      <c r="DJC77" s="68"/>
      <c r="DJD77" s="68"/>
      <c r="DJE77" s="68"/>
      <c r="DJF77" s="69"/>
      <c r="DJH77" s="64"/>
      <c r="DJI77" s="67"/>
      <c r="DJJ77" s="67"/>
      <c r="DJK77" s="68"/>
      <c r="DJL77" s="68"/>
      <c r="DJM77" s="68"/>
      <c r="DJN77" s="69"/>
      <c r="DJP77" s="64"/>
      <c r="DJQ77" s="67"/>
      <c r="DJR77" s="67"/>
      <c r="DJS77" s="68"/>
      <c r="DJT77" s="68"/>
      <c r="DJU77" s="68"/>
      <c r="DJV77" s="69"/>
      <c r="DJX77" s="64"/>
      <c r="DJY77" s="67"/>
      <c r="DJZ77" s="67"/>
      <c r="DKA77" s="68"/>
      <c r="DKB77" s="68"/>
      <c r="DKC77" s="68"/>
      <c r="DKD77" s="69"/>
      <c r="DKF77" s="64"/>
      <c r="DKG77" s="67"/>
      <c r="DKH77" s="67"/>
      <c r="DKI77" s="68"/>
      <c r="DKJ77" s="68"/>
      <c r="DKK77" s="68"/>
      <c r="DKL77" s="69"/>
      <c r="DKN77" s="64"/>
      <c r="DKO77" s="67"/>
      <c r="DKP77" s="67"/>
      <c r="DKQ77" s="68"/>
      <c r="DKR77" s="68"/>
      <c r="DKS77" s="68"/>
      <c r="DKT77" s="69"/>
      <c r="DKV77" s="64"/>
      <c r="DKW77" s="67"/>
      <c r="DKX77" s="67"/>
      <c r="DKY77" s="68"/>
      <c r="DKZ77" s="68"/>
      <c r="DLA77" s="68"/>
      <c r="DLB77" s="69"/>
      <c r="DLD77" s="64"/>
      <c r="DLE77" s="67"/>
      <c r="DLF77" s="67"/>
      <c r="DLG77" s="68"/>
      <c r="DLH77" s="68"/>
      <c r="DLI77" s="68"/>
      <c r="DLJ77" s="69"/>
      <c r="DLL77" s="64"/>
      <c r="DLM77" s="67"/>
      <c r="DLN77" s="67"/>
      <c r="DLO77" s="68"/>
      <c r="DLP77" s="68"/>
      <c r="DLQ77" s="68"/>
      <c r="DLR77" s="69"/>
      <c r="DLT77" s="64"/>
      <c r="DLU77" s="67"/>
      <c r="DLV77" s="67"/>
      <c r="DLW77" s="68"/>
      <c r="DLX77" s="68"/>
      <c r="DLY77" s="68"/>
      <c r="DLZ77" s="69"/>
      <c r="DMB77" s="64"/>
      <c r="DMC77" s="67"/>
      <c r="DMD77" s="67"/>
      <c r="DME77" s="68"/>
      <c r="DMF77" s="68"/>
      <c r="DMG77" s="68"/>
      <c r="DMH77" s="69"/>
      <c r="DMJ77" s="64"/>
      <c r="DMK77" s="67"/>
      <c r="DML77" s="67"/>
      <c r="DMM77" s="68"/>
      <c r="DMN77" s="68"/>
      <c r="DMO77" s="68"/>
      <c r="DMP77" s="69"/>
      <c r="DMR77" s="64"/>
      <c r="DMS77" s="67"/>
      <c r="DMT77" s="67"/>
      <c r="DMU77" s="68"/>
      <c r="DMV77" s="68"/>
      <c r="DMW77" s="68"/>
      <c r="DMX77" s="69"/>
      <c r="DMZ77" s="64"/>
      <c r="DNA77" s="67"/>
      <c r="DNB77" s="67"/>
      <c r="DNC77" s="68"/>
      <c r="DND77" s="68"/>
      <c r="DNE77" s="68"/>
      <c r="DNF77" s="69"/>
      <c r="DNH77" s="64"/>
      <c r="DNI77" s="67"/>
      <c r="DNJ77" s="67"/>
      <c r="DNK77" s="68"/>
      <c r="DNL77" s="68"/>
      <c r="DNM77" s="68"/>
      <c r="DNN77" s="69"/>
      <c r="DNP77" s="64"/>
      <c r="DNQ77" s="67"/>
      <c r="DNR77" s="67"/>
      <c r="DNS77" s="68"/>
      <c r="DNT77" s="68"/>
      <c r="DNU77" s="68"/>
      <c r="DNV77" s="69"/>
      <c r="DNX77" s="64"/>
      <c r="DNY77" s="67"/>
      <c r="DNZ77" s="67"/>
      <c r="DOA77" s="68"/>
      <c r="DOB77" s="68"/>
      <c r="DOC77" s="68"/>
      <c r="DOD77" s="69"/>
      <c r="DOF77" s="64"/>
      <c r="DOG77" s="67"/>
      <c r="DOH77" s="67"/>
      <c r="DOI77" s="68"/>
      <c r="DOJ77" s="68"/>
      <c r="DOK77" s="68"/>
      <c r="DOL77" s="69"/>
      <c r="DON77" s="64"/>
      <c r="DOO77" s="67"/>
      <c r="DOP77" s="67"/>
      <c r="DOQ77" s="68"/>
      <c r="DOR77" s="68"/>
      <c r="DOS77" s="68"/>
      <c r="DOT77" s="69"/>
      <c r="DOV77" s="64"/>
      <c r="DOW77" s="67"/>
      <c r="DOX77" s="67"/>
      <c r="DOY77" s="68"/>
      <c r="DOZ77" s="68"/>
      <c r="DPA77" s="68"/>
      <c r="DPB77" s="69"/>
      <c r="DPD77" s="64"/>
      <c r="DPE77" s="67"/>
      <c r="DPF77" s="67"/>
      <c r="DPG77" s="68"/>
      <c r="DPH77" s="68"/>
      <c r="DPI77" s="68"/>
      <c r="DPJ77" s="69"/>
      <c r="DPL77" s="64"/>
      <c r="DPM77" s="67"/>
      <c r="DPN77" s="67"/>
      <c r="DPO77" s="68"/>
      <c r="DPP77" s="68"/>
      <c r="DPQ77" s="68"/>
      <c r="DPR77" s="69"/>
      <c r="DPT77" s="64"/>
      <c r="DPU77" s="67"/>
      <c r="DPV77" s="67"/>
      <c r="DPW77" s="68"/>
      <c r="DPX77" s="68"/>
      <c r="DPY77" s="68"/>
      <c r="DPZ77" s="69"/>
      <c r="DQB77" s="64"/>
      <c r="DQC77" s="67"/>
      <c r="DQD77" s="67"/>
      <c r="DQE77" s="68"/>
      <c r="DQF77" s="68"/>
      <c r="DQG77" s="68"/>
      <c r="DQH77" s="69"/>
      <c r="DQJ77" s="64"/>
      <c r="DQK77" s="67"/>
      <c r="DQL77" s="67"/>
      <c r="DQM77" s="68"/>
      <c r="DQN77" s="68"/>
      <c r="DQO77" s="68"/>
      <c r="DQP77" s="69"/>
      <c r="DQR77" s="64"/>
      <c r="DQS77" s="67"/>
      <c r="DQT77" s="67"/>
      <c r="DQU77" s="68"/>
      <c r="DQV77" s="68"/>
      <c r="DQW77" s="68"/>
      <c r="DQX77" s="69"/>
      <c r="DQZ77" s="64"/>
      <c r="DRA77" s="67"/>
      <c r="DRB77" s="67"/>
      <c r="DRC77" s="68"/>
      <c r="DRD77" s="68"/>
      <c r="DRE77" s="68"/>
      <c r="DRF77" s="69"/>
      <c r="DRH77" s="64"/>
      <c r="DRI77" s="67"/>
      <c r="DRJ77" s="67"/>
      <c r="DRK77" s="68"/>
      <c r="DRL77" s="68"/>
      <c r="DRM77" s="68"/>
      <c r="DRN77" s="69"/>
      <c r="DRP77" s="64"/>
      <c r="DRQ77" s="67"/>
      <c r="DRR77" s="67"/>
      <c r="DRS77" s="68"/>
      <c r="DRT77" s="68"/>
      <c r="DRU77" s="68"/>
      <c r="DRV77" s="69"/>
      <c r="DRX77" s="64"/>
      <c r="DRY77" s="67"/>
      <c r="DRZ77" s="67"/>
      <c r="DSA77" s="68"/>
      <c r="DSB77" s="68"/>
      <c r="DSC77" s="68"/>
      <c r="DSD77" s="69"/>
      <c r="DSF77" s="64"/>
      <c r="DSG77" s="67"/>
      <c r="DSH77" s="67"/>
      <c r="DSI77" s="68"/>
      <c r="DSJ77" s="68"/>
      <c r="DSK77" s="68"/>
      <c r="DSL77" s="69"/>
      <c r="DSN77" s="64"/>
      <c r="DSO77" s="67"/>
      <c r="DSP77" s="67"/>
      <c r="DSQ77" s="68"/>
      <c r="DSR77" s="68"/>
      <c r="DSS77" s="68"/>
      <c r="DST77" s="69"/>
      <c r="DSV77" s="64"/>
      <c r="DSW77" s="67"/>
      <c r="DSX77" s="67"/>
      <c r="DSY77" s="68"/>
      <c r="DSZ77" s="68"/>
      <c r="DTA77" s="68"/>
      <c r="DTB77" s="69"/>
      <c r="DTD77" s="64"/>
      <c r="DTE77" s="67"/>
      <c r="DTF77" s="67"/>
      <c r="DTG77" s="68"/>
      <c r="DTH77" s="68"/>
      <c r="DTI77" s="68"/>
      <c r="DTJ77" s="69"/>
      <c r="DTL77" s="64"/>
      <c r="DTM77" s="67"/>
      <c r="DTN77" s="67"/>
      <c r="DTO77" s="68"/>
      <c r="DTP77" s="68"/>
      <c r="DTQ77" s="68"/>
      <c r="DTR77" s="69"/>
      <c r="DTT77" s="64"/>
      <c r="DTU77" s="67"/>
      <c r="DTV77" s="67"/>
      <c r="DTW77" s="68"/>
      <c r="DTX77" s="68"/>
      <c r="DTY77" s="68"/>
      <c r="DTZ77" s="69"/>
      <c r="DUB77" s="64"/>
      <c r="DUC77" s="67"/>
      <c r="DUD77" s="67"/>
      <c r="DUE77" s="68"/>
      <c r="DUF77" s="68"/>
      <c r="DUG77" s="68"/>
      <c r="DUH77" s="69"/>
      <c r="DUJ77" s="64"/>
      <c r="DUK77" s="67"/>
      <c r="DUL77" s="67"/>
      <c r="DUM77" s="68"/>
      <c r="DUN77" s="68"/>
      <c r="DUO77" s="68"/>
      <c r="DUP77" s="69"/>
      <c r="DUR77" s="64"/>
      <c r="DUS77" s="67"/>
      <c r="DUT77" s="67"/>
      <c r="DUU77" s="68"/>
      <c r="DUV77" s="68"/>
      <c r="DUW77" s="68"/>
      <c r="DUX77" s="69"/>
      <c r="DUZ77" s="64"/>
      <c r="DVA77" s="67"/>
      <c r="DVB77" s="67"/>
      <c r="DVC77" s="68"/>
      <c r="DVD77" s="68"/>
      <c r="DVE77" s="68"/>
      <c r="DVF77" s="69"/>
      <c r="DVH77" s="64"/>
      <c r="DVI77" s="67"/>
      <c r="DVJ77" s="67"/>
      <c r="DVK77" s="68"/>
      <c r="DVL77" s="68"/>
      <c r="DVM77" s="68"/>
      <c r="DVN77" s="69"/>
      <c r="DVP77" s="64"/>
      <c r="DVQ77" s="67"/>
      <c r="DVR77" s="67"/>
      <c r="DVS77" s="68"/>
      <c r="DVT77" s="68"/>
      <c r="DVU77" s="68"/>
      <c r="DVV77" s="69"/>
      <c r="DVX77" s="64"/>
      <c r="DVY77" s="67"/>
      <c r="DVZ77" s="67"/>
      <c r="DWA77" s="68"/>
      <c r="DWB77" s="68"/>
      <c r="DWC77" s="68"/>
      <c r="DWD77" s="69"/>
      <c r="DWF77" s="64"/>
      <c r="DWG77" s="67"/>
      <c r="DWH77" s="67"/>
      <c r="DWI77" s="68"/>
      <c r="DWJ77" s="68"/>
      <c r="DWK77" s="68"/>
      <c r="DWL77" s="69"/>
      <c r="DWN77" s="64"/>
      <c r="DWO77" s="67"/>
      <c r="DWP77" s="67"/>
      <c r="DWQ77" s="68"/>
      <c r="DWR77" s="68"/>
      <c r="DWS77" s="68"/>
      <c r="DWT77" s="69"/>
      <c r="DWV77" s="64"/>
      <c r="DWW77" s="67"/>
      <c r="DWX77" s="67"/>
      <c r="DWY77" s="68"/>
      <c r="DWZ77" s="68"/>
      <c r="DXA77" s="68"/>
      <c r="DXB77" s="69"/>
      <c r="DXD77" s="64"/>
      <c r="DXE77" s="67"/>
      <c r="DXF77" s="67"/>
      <c r="DXG77" s="68"/>
      <c r="DXH77" s="68"/>
      <c r="DXI77" s="68"/>
      <c r="DXJ77" s="69"/>
      <c r="DXL77" s="64"/>
      <c r="DXM77" s="67"/>
      <c r="DXN77" s="67"/>
      <c r="DXO77" s="68"/>
      <c r="DXP77" s="68"/>
      <c r="DXQ77" s="68"/>
      <c r="DXR77" s="69"/>
      <c r="DXT77" s="64"/>
      <c r="DXU77" s="67"/>
      <c r="DXV77" s="67"/>
      <c r="DXW77" s="68"/>
      <c r="DXX77" s="68"/>
      <c r="DXY77" s="68"/>
      <c r="DXZ77" s="69"/>
      <c r="DYB77" s="64"/>
      <c r="DYC77" s="67"/>
      <c r="DYD77" s="67"/>
      <c r="DYE77" s="68"/>
      <c r="DYF77" s="68"/>
      <c r="DYG77" s="68"/>
      <c r="DYH77" s="69"/>
      <c r="DYJ77" s="64"/>
      <c r="DYK77" s="67"/>
      <c r="DYL77" s="67"/>
      <c r="DYM77" s="68"/>
      <c r="DYN77" s="68"/>
      <c r="DYO77" s="68"/>
      <c r="DYP77" s="69"/>
      <c r="DYR77" s="64"/>
      <c r="DYS77" s="67"/>
      <c r="DYT77" s="67"/>
      <c r="DYU77" s="68"/>
      <c r="DYV77" s="68"/>
      <c r="DYW77" s="68"/>
      <c r="DYX77" s="69"/>
      <c r="DYZ77" s="64"/>
      <c r="DZA77" s="67"/>
      <c r="DZB77" s="67"/>
      <c r="DZC77" s="68"/>
      <c r="DZD77" s="68"/>
      <c r="DZE77" s="68"/>
      <c r="DZF77" s="69"/>
      <c r="DZH77" s="64"/>
      <c r="DZI77" s="67"/>
      <c r="DZJ77" s="67"/>
      <c r="DZK77" s="68"/>
      <c r="DZL77" s="68"/>
      <c r="DZM77" s="68"/>
      <c r="DZN77" s="69"/>
      <c r="DZP77" s="64"/>
      <c r="DZQ77" s="67"/>
      <c r="DZR77" s="67"/>
      <c r="DZS77" s="68"/>
      <c r="DZT77" s="68"/>
      <c r="DZU77" s="68"/>
      <c r="DZV77" s="69"/>
      <c r="DZX77" s="64"/>
      <c r="DZY77" s="67"/>
      <c r="DZZ77" s="67"/>
      <c r="EAA77" s="68"/>
      <c r="EAB77" s="68"/>
      <c r="EAC77" s="68"/>
      <c r="EAD77" s="69"/>
      <c r="EAF77" s="64"/>
      <c r="EAG77" s="67"/>
      <c r="EAH77" s="67"/>
      <c r="EAI77" s="68"/>
      <c r="EAJ77" s="68"/>
      <c r="EAK77" s="68"/>
      <c r="EAL77" s="69"/>
      <c r="EAN77" s="64"/>
      <c r="EAO77" s="67"/>
      <c r="EAP77" s="67"/>
      <c r="EAQ77" s="68"/>
      <c r="EAR77" s="68"/>
      <c r="EAS77" s="68"/>
      <c r="EAT77" s="69"/>
      <c r="EAV77" s="64"/>
      <c r="EAW77" s="67"/>
      <c r="EAX77" s="67"/>
      <c r="EAY77" s="68"/>
      <c r="EAZ77" s="68"/>
      <c r="EBA77" s="68"/>
      <c r="EBB77" s="69"/>
      <c r="EBD77" s="64"/>
      <c r="EBE77" s="67"/>
      <c r="EBF77" s="67"/>
      <c r="EBG77" s="68"/>
      <c r="EBH77" s="68"/>
      <c r="EBI77" s="68"/>
      <c r="EBJ77" s="69"/>
      <c r="EBL77" s="64"/>
      <c r="EBM77" s="67"/>
      <c r="EBN77" s="67"/>
      <c r="EBO77" s="68"/>
      <c r="EBP77" s="68"/>
      <c r="EBQ77" s="68"/>
      <c r="EBR77" s="69"/>
      <c r="EBT77" s="64"/>
      <c r="EBU77" s="67"/>
      <c r="EBV77" s="67"/>
      <c r="EBW77" s="68"/>
      <c r="EBX77" s="68"/>
      <c r="EBY77" s="68"/>
      <c r="EBZ77" s="69"/>
      <c r="ECB77" s="64"/>
      <c r="ECC77" s="67"/>
      <c r="ECD77" s="67"/>
      <c r="ECE77" s="68"/>
      <c r="ECF77" s="68"/>
      <c r="ECG77" s="68"/>
      <c r="ECH77" s="69"/>
      <c r="ECJ77" s="64"/>
      <c r="ECK77" s="67"/>
      <c r="ECL77" s="67"/>
      <c r="ECM77" s="68"/>
      <c r="ECN77" s="68"/>
      <c r="ECO77" s="68"/>
      <c r="ECP77" s="69"/>
      <c r="ECR77" s="64"/>
      <c r="ECS77" s="67"/>
      <c r="ECT77" s="67"/>
      <c r="ECU77" s="68"/>
      <c r="ECV77" s="68"/>
      <c r="ECW77" s="68"/>
      <c r="ECX77" s="69"/>
      <c r="ECZ77" s="64"/>
      <c r="EDA77" s="67"/>
      <c r="EDB77" s="67"/>
      <c r="EDC77" s="68"/>
      <c r="EDD77" s="68"/>
      <c r="EDE77" s="68"/>
      <c r="EDF77" s="69"/>
      <c r="EDH77" s="64"/>
      <c r="EDI77" s="67"/>
      <c r="EDJ77" s="67"/>
      <c r="EDK77" s="68"/>
      <c r="EDL77" s="68"/>
      <c r="EDM77" s="68"/>
      <c r="EDN77" s="69"/>
      <c r="EDP77" s="64"/>
      <c r="EDQ77" s="67"/>
      <c r="EDR77" s="67"/>
      <c r="EDS77" s="68"/>
      <c r="EDT77" s="68"/>
      <c r="EDU77" s="68"/>
      <c r="EDV77" s="69"/>
      <c r="EDX77" s="64"/>
      <c r="EDY77" s="67"/>
      <c r="EDZ77" s="67"/>
      <c r="EEA77" s="68"/>
      <c r="EEB77" s="68"/>
      <c r="EEC77" s="68"/>
      <c r="EED77" s="69"/>
      <c r="EEF77" s="64"/>
      <c r="EEG77" s="67"/>
      <c r="EEH77" s="67"/>
      <c r="EEI77" s="68"/>
      <c r="EEJ77" s="68"/>
      <c r="EEK77" s="68"/>
      <c r="EEL77" s="69"/>
      <c r="EEN77" s="64"/>
      <c r="EEO77" s="67"/>
      <c r="EEP77" s="67"/>
      <c r="EEQ77" s="68"/>
      <c r="EER77" s="68"/>
      <c r="EES77" s="68"/>
      <c r="EET77" s="69"/>
      <c r="EEV77" s="64"/>
      <c r="EEW77" s="67"/>
      <c r="EEX77" s="67"/>
      <c r="EEY77" s="68"/>
      <c r="EEZ77" s="68"/>
      <c r="EFA77" s="68"/>
      <c r="EFB77" s="69"/>
      <c r="EFD77" s="64"/>
      <c r="EFE77" s="67"/>
      <c r="EFF77" s="67"/>
      <c r="EFG77" s="68"/>
      <c r="EFH77" s="68"/>
      <c r="EFI77" s="68"/>
      <c r="EFJ77" s="69"/>
      <c r="EFL77" s="64"/>
      <c r="EFM77" s="67"/>
      <c r="EFN77" s="67"/>
      <c r="EFO77" s="68"/>
      <c r="EFP77" s="68"/>
      <c r="EFQ77" s="68"/>
      <c r="EFR77" s="69"/>
      <c r="EFT77" s="64"/>
      <c r="EFU77" s="67"/>
      <c r="EFV77" s="67"/>
      <c r="EFW77" s="68"/>
      <c r="EFX77" s="68"/>
      <c r="EFY77" s="68"/>
      <c r="EFZ77" s="69"/>
      <c r="EGB77" s="64"/>
      <c r="EGC77" s="67"/>
      <c r="EGD77" s="67"/>
      <c r="EGE77" s="68"/>
      <c r="EGF77" s="68"/>
      <c r="EGG77" s="68"/>
      <c r="EGH77" s="69"/>
      <c r="EGJ77" s="64"/>
      <c r="EGK77" s="67"/>
      <c r="EGL77" s="67"/>
      <c r="EGM77" s="68"/>
      <c r="EGN77" s="68"/>
      <c r="EGO77" s="68"/>
      <c r="EGP77" s="69"/>
      <c r="EGR77" s="64"/>
      <c r="EGS77" s="67"/>
      <c r="EGT77" s="67"/>
      <c r="EGU77" s="68"/>
      <c r="EGV77" s="68"/>
      <c r="EGW77" s="68"/>
      <c r="EGX77" s="69"/>
      <c r="EGZ77" s="64"/>
      <c r="EHA77" s="67"/>
      <c r="EHB77" s="67"/>
      <c r="EHC77" s="68"/>
      <c r="EHD77" s="68"/>
      <c r="EHE77" s="68"/>
      <c r="EHF77" s="69"/>
      <c r="EHH77" s="64"/>
      <c r="EHI77" s="67"/>
      <c r="EHJ77" s="67"/>
      <c r="EHK77" s="68"/>
      <c r="EHL77" s="68"/>
      <c r="EHM77" s="68"/>
      <c r="EHN77" s="69"/>
      <c r="EHP77" s="64"/>
      <c r="EHQ77" s="67"/>
      <c r="EHR77" s="67"/>
      <c r="EHS77" s="68"/>
      <c r="EHT77" s="68"/>
      <c r="EHU77" s="68"/>
      <c r="EHV77" s="69"/>
      <c r="EHX77" s="64"/>
      <c r="EHY77" s="67"/>
      <c r="EHZ77" s="67"/>
      <c r="EIA77" s="68"/>
      <c r="EIB77" s="68"/>
      <c r="EIC77" s="68"/>
      <c r="EID77" s="69"/>
      <c r="EIF77" s="64"/>
      <c r="EIG77" s="67"/>
      <c r="EIH77" s="67"/>
      <c r="EII77" s="68"/>
      <c r="EIJ77" s="68"/>
      <c r="EIK77" s="68"/>
      <c r="EIL77" s="69"/>
      <c r="EIN77" s="64"/>
      <c r="EIO77" s="67"/>
      <c r="EIP77" s="67"/>
      <c r="EIQ77" s="68"/>
      <c r="EIR77" s="68"/>
      <c r="EIS77" s="68"/>
      <c r="EIT77" s="69"/>
      <c r="EIV77" s="64"/>
      <c r="EIW77" s="67"/>
      <c r="EIX77" s="67"/>
      <c r="EIY77" s="68"/>
      <c r="EIZ77" s="68"/>
      <c r="EJA77" s="68"/>
      <c r="EJB77" s="69"/>
      <c r="EJD77" s="64"/>
      <c r="EJE77" s="67"/>
      <c r="EJF77" s="67"/>
      <c r="EJG77" s="68"/>
      <c r="EJH77" s="68"/>
      <c r="EJI77" s="68"/>
      <c r="EJJ77" s="69"/>
      <c r="EJL77" s="64"/>
      <c r="EJM77" s="67"/>
      <c r="EJN77" s="67"/>
      <c r="EJO77" s="68"/>
      <c r="EJP77" s="68"/>
      <c r="EJQ77" s="68"/>
      <c r="EJR77" s="69"/>
      <c r="EJT77" s="64"/>
      <c r="EJU77" s="67"/>
      <c r="EJV77" s="67"/>
      <c r="EJW77" s="68"/>
      <c r="EJX77" s="68"/>
      <c r="EJY77" s="68"/>
      <c r="EJZ77" s="69"/>
      <c r="EKB77" s="64"/>
      <c r="EKC77" s="67"/>
      <c r="EKD77" s="67"/>
      <c r="EKE77" s="68"/>
      <c r="EKF77" s="68"/>
      <c r="EKG77" s="68"/>
      <c r="EKH77" s="69"/>
      <c r="EKJ77" s="64"/>
      <c r="EKK77" s="67"/>
      <c r="EKL77" s="67"/>
      <c r="EKM77" s="68"/>
      <c r="EKN77" s="68"/>
      <c r="EKO77" s="68"/>
      <c r="EKP77" s="69"/>
      <c r="EKR77" s="64"/>
      <c r="EKS77" s="67"/>
      <c r="EKT77" s="67"/>
      <c r="EKU77" s="68"/>
      <c r="EKV77" s="68"/>
      <c r="EKW77" s="68"/>
      <c r="EKX77" s="69"/>
      <c r="EKZ77" s="64"/>
      <c r="ELA77" s="67"/>
      <c r="ELB77" s="67"/>
      <c r="ELC77" s="68"/>
      <c r="ELD77" s="68"/>
      <c r="ELE77" s="68"/>
      <c r="ELF77" s="69"/>
      <c r="ELH77" s="64"/>
      <c r="ELI77" s="67"/>
      <c r="ELJ77" s="67"/>
      <c r="ELK77" s="68"/>
      <c r="ELL77" s="68"/>
      <c r="ELM77" s="68"/>
      <c r="ELN77" s="69"/>
      <c r="ELP77" s="64"/>
      <c r="ELQ77" s="67"/>
      <c r="ELR77" s="67"/>
      <c r="ELS77" s="68"/>
      <c r="ELT77" s="68"/>
      <c r="ELU77" s="68"/>
      <c r="ELV77" s="69"/>
      <c r="ELX77" s="64"/>
      <c r="ELY77" s="67"/>
      <c r="ELZ77" s="67"/>
      <c r="EMA77" s="68"/>
      <c r="EMB77" s="68"/>
      <c r="EMC77" s="68"/>
      <c r="EMD77" s="69"/>
      <c r="EMF77" s="64"/>
      <c r="EMG77" s="67"/>
      <c r="EMH77" s="67"/>
      <c r="EMI77" s="68"/>
      <c r="EMJ77" s="68"/>
      <c r="EMK77" s="68"/>
      <c r="EML77" s="69"/>
      <c r="EMN77" s="64"/>
      <c r="EMO77" s="67"/>
      <c r="EMP77" s="67"/>
      <c r="EMQ77" s="68"/>
      <c r="EMR77" s="68"/>
      <c r="EMS77" s="68"/>
      <c r="EMT77" s="69"/>
      <c r="EMV77" s="64"/>
      <c r="EMW77" s="67"/>
      <c r="EMX77" s="67"/>
      <c r="EMY77" s="68"/>
      <c r="EMZ77" s="68"/>
      <c r="ENA77" s="68"/>
      <c r="ENB77" s="69"/>
      <c r="END77" s="64"/>
      <c r="ENE77" s="67"/>
      <c r="ENF77" s="67"/>
      <c r="ENG77" s="68"/>
      <c r="ENH77" s="68"/>
      <c r="ENI77" s="68"/>
      <c r="ENJ77" s="69"/>
      <c r="ENL77" s="64"/>
      <c r="ENM77" s="67"/>
      <c r="ENN77" s="67"/>
      <c r="ENO77" s="68"/>
      <c r="ENP77" s="68"/>
      <c r="ENQ77" s="68"/>
      <c r="ENR77" s="69"/>
      <c r="ENT77" s="64"/>
      <c r="ENU77" s="67"/>
      <c r="ENV77" s="67"/>
      <c r="ENW77" s="68"/>
      <c r="ENX77" s="68"/>
      <c r="ENY77" s="68"/>
      <c r="ENZ77" s="69"/>
      <c r="EOB77" s="64"/>
      <c r="EOC77" s="67"/>
      <c r="EOD77" s="67"/>
      <c r="EOE77" s="68"/>
      <c r="EOF77" s="68"/>
      <c r="EOG77" s="68"/>
      <c r="EOH77" s="69"/>
      <c r="EOJ77" s="64"/>
      <c r="EOK77" s="67"/>
      <c r="EOL77" s="67"/>
      <c r="EOM77" s="68"/>
      <c r="EON77" s="68"/>
      <c r="EOO77" s="68"/>
      <c r="EOP77" s="69"/>
      <c r="EOR77" s="64"/>
      <c r="EOS77" s="67"/>
      <c r="EOT77" s="67"/>
      <c r="EOU77" s="68"/>
      <c r="EOV77" s="68"/>
      <c r="EOW77" s="68"/>
      <c r="EOX77" s="69"/>
      <c r="EOZ77" s="64"/>
      <c r="EPA77" s="67"/>
      <c r="EPB77" s="67"/>
      <c r="EPC77" s="68"/>
      <c r="EPD77" s="68"/>
      <c r="EPE77" s="68"/>
      <c r="EPF77" s="69"/>
      <c r="EPH77" s="64"/>
      <c r="EPI77" s="67"/>
      <c r="EPJ77" s="67"/>
      <c r="EPK77" s="68"/>
      <c r="EPL77" s="68"/>
      <c r="EPM77" s="68"/>
      <c r="EPN77" s="69"/>
      <c r="EPP77" s="64"/>
      <c r="EPQ77" s="67"/>
      <c r="EPR77" s="67"/>
      <c r="EPS77" s="68"/>
      <c r="EPT77" s="68"/>
      <c r="EPU77" s="68"/>
      <c r="EPV77" s="69"/>
      <c r="EPX77" s="64"/>
      <c r="EPY77" s="67"/>
      <c r="EPZ77" s="67"/>
      <c r="EQA77" s="68"/>
      <c r="EQB77" s="68"/>
      <c r="EQC77" s="68"/>
      <c r="EQD77" s="69"/>
      <c r="EQF77" s="64"/>
      <c r="EQG77" s="67"/>
      <c r="EQH77" s="67"/>
      <c r="EQI77" s="68"/>
      <c r="EQJ77" s="68"/>
      <c r="EQK77" s="68"/>
      <c r="EQL77" s="69"/>
      <c r="EQN77" s="64"/>
      <c r="EQO77" s="67"/>
      <c r="EQP77" s="67"/>
      <c r="EQQ77" s="68"/>
      <c r="EQR77" s="68"/>
      <c r="EQS77" s="68"/>
      <c r="EQT77" s="69"/>
      <c r="EQV77" s="64"/>
      <c r="EQW77" s="67"/>
      <c r="EQX77" s="67"/>
      <c r="EQY77" s="68"/>
      <c r="EQZ77" s="68"/>
      <c r="ERA77" s="68"/>
      <c r="ERB77" s="69"/>
      <c r="ERD77" s="64"/>
      <c r="ERE77" s="67"/>
      <c r="ERF77" s="67"/>
      <c r="ERG77" s="68"/>
      <c r="ERH77" s="68"/>
      <c r="ERI77" s="68"/>
      <c r="ERJ77" s="69"/>
      <c r="ERL77" s="64"/>
      <c r="ERM77" s="67"/>
      <c r="ERN77" s="67"/>
      <c r="ERO77" s="68"/>
      <c r="ERP77" s="68"/>
      <c r="ERQ77" s="68"/>
      <c r="ERR77" s="69"/>
      <c r="ERT77" s="64"/>
      <c r="ERU77" s="67"/>
      <c r="ERV77" s="67"/>
      <c r="ERW77" s="68"/>
      <c r="ERX77" s="68"/>
      <c r="ERY77" s="68"/>
      <c r="ERZ77" s="69"/>
      <c r="ESB77" s="64"/>
      <c r="ESC77" s="67"/>
      <c r="ESD77" s="67"/>
      <c r="ESE77" s="68"/>
      <c r="ESF77" s="68"/>
      <c r="ESG77" s="68"/>
      <c r="ESH77" s="69"/>
      <c r="ESJ77" s="64"/>
      <c r="ESK77" s="67"/>
      <c r="ESL77" s="67"/>
      <c r="ESM77" s="68"/>
      <c r="ESN77" s="68"/>
      <c r="ESO77" s="68"/>
      <c r="ESP77" s="69"/>
      <c r="ESR77" s="64"/>
      <c r="ESS77" s="67"/>
      <c r="EST77" s="67"/>
      <c r="ESU77" s="68"/>
      <c r="ESV77" s="68"/>
      <c r="ESW77" s="68"/>
      <c r="ESX77" s="69"/>
      <c r="ESZ77" s="64"/>
      <c r="ETA77" s="67"/>
      <c r="ETB77" s="67"/>
      <c r="ETC77" s="68"/>
      <c r="ETD77" s="68"/>
      <c r="ETE77" s="68"/>
      <c r="ETF77" s="69"/>
      <c r="ETH77" s="64"/>
      <c r="ETI77" s="67"/>
      <c r="ETJ77" s="67"/>
      <c r="ETK77" s="68"/>
      <c r="ETL77" s="68"/>
      <c r="ETM77" s="68"/>
      <c r="ETN77" s="69"/>
      <c r="ETP77" s="64"/>
      <c r="ETQ77" s="67"/>
      <c r="ETR77" s="67"/>
      <c r="ETS77" s="68"/>
      <c r="ETT77" s="68"/>
      <c r="ETU77" s="68"/>
      <c r="ETV77" s="69"/>
      <c r="ETX77" s="64"/>
      <c r="ETY77" s="67"/>
      <c r="ETZ77" s="67"/>
      <c r="EUA77" s="68"/>
      <c r="EUB77" s="68"/>
      <c r="EUC77" s="68"/>
      <c r="EUD77" s="69"/>
      <c r="EUF77" s="64"/>
      <c r="EUG77" s="67"/>
      <c r="EUH77" s="67"/>
      <c r="EUI77" s="68"/>
      <c r="EUJ77" s="68"/>
      <c r="EUK77" s="68"/>
      <c r="EUL77" s="69"/>
      <c r="EUN77" s="64"/>
      <c r="EUO77" s="67"/>
      <c r="EUP77" s="67"/>
      <c r="EUQ77" s="68"/>
      <c r="EUR77" s="68"/>
      <c r="EUS77" s="68"/>
      <c r="EUT77" s="69"/>
      <c r="EUV77" s="64"/>
      <c r="EUW77" s="67"/>
      <c r="EUX77" s="67"/>
      <c r="EUY77" s="68"/>
      <c r="EUZ77" s="68"/>
      <c r="EVA77" s="68"/>
      <c r="EVB77" s="69"/>
      <c r="EVD77" s="64"/>
      <c r="EVE77" s="67"/>
      <c r="EVF77" s="67"/>
      <c r="EVG77" s="68"/>
      <c r="EVH77" s="68"/>
      <c r="EVI77" s="68"/>
      <c r="EVJ77" s="69"/>
      <c r="EVL77" s="64"/>
      <c r="EVM77" s="67"/>
      <c r="EVN77" s="67"/>
      <c r="EVO77" s="68"/>
      <c r="EVP77" s="68"/>
      <c r="EVQ77" s="68"/>
      <c r="EVR77" s="69"/>
      <c r="EVT77" s="64"/>
      <c r="EVU77" s="67"/>
      <c r="EVV77" s="67"/>
      <c r="EVW77" s="68"/>
      <c r="EVX77" s="68"/>
      <c r="EVY77" s="68"/>
      <c r="EVZ77" s="69"/>
      <c r="EWB77" s="64"/>
      <c r="EWC77" s="67"/>
      <c r="EWD77" s="67"/>
      <c r="EWE77" s="68"/>
      <c r="EWF77" s="68"/>
      <c r="EWG77" s="68"/>
      <c r="EWH77" s="69"/>
      <c r="EWJ77" s="64"/>
      <c r="EWK77" s="67"/>
      <c r="EWL77" s="67"/>
      <c r="EWM77" s="68"/>
      <c r="EWN77" s="68"/>
      <c r="EWO77" s="68"/>
      <c r="EWP77" s="69"/>
      <c r="EWR77" s="64"/>
      <c r="EWS77" s="67"/>
      <c r="EWT77" s="67"/>
      <c r="EWU77" s="68"/>
      <c r="EWV77" s="68"/>
      <c r="EWW77" s="68"/>
      <c r="EWX77" s="69"/>
      <c r="EWZ77" s="64"/>
      <c r="EXA77" s="67"/>
      <c r="EXB77" s="67"/>
      <c r="EXC77" s="68"/>
      <c r="EXD77" s="68"/>
      <c r="EXE77" s="68"/>
      <c r="EXF77" s="69"/>
      <c r="EXH77" s="64"/>
      <c r="EXI77" s="67"/>
      <c r="EXJ77" s="67"/>
      <c r="EXK77" s="68"/>
      <c r="EXL77" s="68"/>
      <c r="EXM77" s="68"/>
      <c r="EXN77" s="69"/>
      <c r="EXP77" s="64"/>
      <c r="EXQ77" s="67"/>
      <c r="EXR77" s="67"/>
      <c r="EXS77" s="68"/>
      <c r="EXT77" s="68"/>
      <c r="EXU77" s="68"/>
      <c r="EXV77" s="69"/>
      <c r="EXX77" s="64"/>
      <c r="EXY77" s="67"/>
      <c r="EXZ77" s="67"/>
      <c r="EYA77" s="68"/>
      <c r="EYB77" s="68"/>
      <c r="EYC77" s="68"/>
      <c r="EYD77" s="69"/>
      <c r="EYF77" s="64"/>
      <c r="EYG77" s="67"/>
      <c r="EYH77" s="67"/>
      <c r="EYI77" s="68"/>
      <c r="EYJ77" s="68"/>
      <c r="EYK77" s="68"/>
      <c r="EYL77" s="69"/>
      <c r="EYN77" s="64"/>
      <c r="EYO77" s="67"/>
      <c r="EYP77" s="67"/>
      <c r="EYQ77" s="68"/>
      <c r="EYR77" s="68"/>
      <c r="EYS77" s="68"/>
      <c r="EYT77" s="69"/>
      <c r="EYV77" s="64"/>
      <c r="EYW77" s="67"/>
      <c r="EYX77" s="67"/>
      <c r="EYY77" s="68"/>
      <c r="EYZ77" s="68"/>
      <c r="EZA77" s="68"/>
      <c r="EZB77" s="69"/>
      <c r="EZD77" s="64"/>
      <c r="EZE77" s="67"/>
      <c r="EZF77" s="67"/>
      <c r="EZG77" s="68"/>
      <c r="EZH77" s="68"/>
      <c r="EZI77" s="68"/>
      <c r="EZJ77" s="69"/>
      <c r="EZL77" s="64"/>
      <c r="EZM77" s="67"/>
      <c r="EZN77" s="67"/>
      <c r="EZO77" s="68"/>
      <c r="EZP77" s="68"/>
      <c r="EZQ77" s="68"/>
      <c r="EZR77" s="69"/>
      <c r="EZT77" s="64"/>
      <c r="EZU77" s="67"/>
      <c r="EZV77" s="67"/>
      <c r="EZW77" s="68"/>
      <c r="EZX77" s="68"/>
      <c r="EZY77" s="68"/>
      <c r="EZZ77" s="69"/>
      <c r="FAB77" s="64"/>
      <c r="FAC77" s="67"/>
      <c r="FAD77" s="67"/>
      <c r="FAE77" s="68"/>
      <c r="FAF77" s="68"/>
      <c r="FAG77" s="68"/>
      <c r="FAH77" s="69"/>
      <c r="FAJ77" s="64"/>
      <c r="FAK77" s="67"/>
      <c r="FAL77" s="67"/>
      <c r="FAM77" s="68"/>
      <c r="FAN77" s="68"/>
      <c r="FAO77" s="68"/>
      <c r="FAP77" s="69"/>
      <c r="FAR77" s="64"/>
      <c r="FAS77" s="67"/>
      <c r="FAT77" s="67"/>
      <c r="FAU77" s="68"/>
      <c r="FAV77" s="68"/>
      <c r="FAW77" s="68"/>
      <c r="FAX77" s="69"/>
      <c r="FAZ77" s="64"/>
      <c r="FBA77" s="67"/>
      <c r="FBB77" s="67"/>
      <c r="FBC77" s="68"/>
      <c r="FBD77" s="68"/>
      <c r="FBE77" s="68"/>
      <c r="FBF77" s="69"/>
      <c r="FBH77" s="64"/>
      <c r="FBI77" s="67"/>
      <c r="FBJ77" s="67"/>
      <c r="FBK77" s="68"/>
      <c r="FBL77" s="68"/>
      <c r="FBM77" s="68"/>
      <c r="FBN77" s="69"/>
      <c r="FBP77" s="64"/>
      <c r="FBQ77" s="67"/>
      <c r="FBR77" s="67"/>
      <c r="FBS77" s="68"/>
      <c r="FBT77" s="68"/>
      <c r="FBU77" s="68"/>
      <c r="FBV77" s="69"/>
      <c r="FBX77" s="64"/>
      <c r="FBY77" s="67"/>
      <c r="FBZ77" s="67"/>
      <c r="FCA77" s="68"/>
      <c r="FCB77" s="68"/>
      <c r="FCC77" s="68"/>
      <c r="FCD77" s="69"/>
      <c r="FCF77" s="64"/>
      <c r="FCG77" s="67"/>
      <c r="FCH77" s="67"/>
      <c r="FCI77" s="68"/>
      <c r="FCJ77" s="68"/>
      <c r="FCK77" s="68"/>
      <c r="FCL77" s="69"/>
      <c r="FCN77" s="64"/>
      <c r="FCO77" s="67"/>
      <c r="FCP77" s="67"/>
      <c r="FCQ77" s="68"/>
      <c r="FCR77" s="68"/>
      <c r="FCS77" s="68"/>
      <c r="FCT77" s="69"/>
      <c r="FCV77" s="64"/>
      <c r="FCW77" s="67"/>
      <c r="FCX77" s="67"/>
      <c r="FCY77" s="68"/>
      <c r="FCZ77" s="68"/>
      <c r="FDA77" s="68"/>
      <c r="FDB77" s="69"/>
      <c r="FDD77" s="64"/>
      <c r="FDE77" s="67"/>
      <c r="FDF77" s="67"/>
      <c r="FDG77" s="68"/>
      <c r="FDH77" s="68"/>
      <c r="FDI77" s="68"/>
      <c r="FDJ77" s="69"/>
      <c r="FDL77" s="64"/>
      <c r="FDM77" s="67"/>
      <c r="FDN77" s="67"/>
      <c r="FDO77" s="68"/>
      <c r="FDP77" s="68"/>
      <c r="FDQ77" s="68"/>
      <c r="FDR77" s="69"/>
      <c r="FDT77" s="64"/>
      <c r="FDU77" s="67"/>
      <c r="FDV77" s="67"/>
      <c r="FDW77" s="68"/>
      <c r="FDX77" s="68"/>
      <c r="FDY77" s="68"/>
      <c r="FDZ77" s="69"/>
      <c r="FEB77" s="64"/>
      <c r="FEC77" s="67"/>
      <c r="FED77" s="67"/>
      <c r="FEE77" s="68"/>
      <c r="FEF77" s="68"/>
      <c r="FEG77" s="68"/>
      <c r="FEH77" s="69"/>
      <c r="FEJ77" s="64"/>
      <c r="FEK77" s="67"/>
      <c r="FEL77" s="67"/>
      <c r="FEM77" s="68"/>
      <c r="FEN77" s="68"/>
      <c r="FEO77" s="68"/>
      <c r="FEP77" s="69"/>
      <c r="FER77" s="64"/>
      <c r="FES77" s="67"/>
      <c r="FET77" s="67"/>
      <c r="FEU77" s="68"/>
      <c r="FEV77" s="68"/>
      <c r="FEW77" s="68"/>
      <c r="FEX77" s="69"/>
      <c r="FEZ77" s="64"/>
      <c r="FFA77" s="67"/>
      <c r="FFB77" s="67"/>
      <c r="FFC77" s="68"/>
      <c r="FFD77" s="68"/>
      <c r="FFE77" s="68"/>
      <c r="FFF77" s="69"/>
      <c r="FFH77" s="64"/>
      <c r="FFI77" s="67"/>
      <c r="FFJ77" s="67"/>
      <c r="FFK77" s="68"/>
      <c r="FFL77" s="68"/>
      <c r="FFM77" s="68"/>
      <c r="FFN77" s="69"/>
      <c r="FFP77" s="64"/>
      <c r="FFQ77" s="67"/>
      <c r="FFR77" s="67"/>
      <c r="FFS77" s="68"/>
      <c r="FFT77" s="68"/>
      <c r="FFU77" s="68"/>
      <c r="FFV77" s="69"/>
      <c r="FFX77" s="64"/>
      <c r="FFY77" s="67"/>
      <c r="FFZ77" s="67"/>
      <c r="FGA77" s="68"/>
      <c r="FGB77" s="68"/>
      <c r="FGC77" s="68"/>
      <c r="FGD77" s="69"/>
      <c r="FGF77" s="64"/>
      <c r="FGG77" s="67"/>
      <c r="FGH77" s="67"/>
      <c r="FGI77" s="68"/>
      <c r="FGJ77" s="68"/>
      <c r="FGK77" s="68"/>
      <c r="FGL77" s="69"/>
      <c r="FGN77" s="64"/>
      <c r="FGO77" s="67"/>
      <c r="FGP77" s="67"/>
      <c r="FGQ77" s="68"/>
      <c r="FGR77" s="68"/>
      <c r="FGS77" s="68"/>
      <c r="FGT77" s="69"/>
      <c r="FGV77" s="64"/>
      <c r="FGW77" s="67"/>
      <c r="FGX77" s="67"/>
      <c r="FGY77" s="68"/>
      <c r="FGZ77" s="68"/>
      <c r="FHA77" s="68"/>
      <c r="FHB77" s="69"/>
      <c r="FHD77" s="64"/>
      <c r="FHE77" s="67"/>
      <c r="FHF77" s="67"/>
      <c r="FHG77" s="68"/>
      <c r="FHH77" s="68"/>
      <c r="FHI77" s="68"/>
      <c r="FHJ77" s="69"/>
      <c r="FHL77" s="64"/>
      <c r="FHM77" s="67"/>
      <c r="FHN77" s="67"/>
      <c r="FHO77" s="68"/>
      <c r="FHP77" s="68"/>
      <c r="FHQ77" s="68"/>
      <c r="FHR77" s="69"/>
      <c r="FHT77" s="64"/>
      <c r="FHU77" s="67"/>
      <c r="FHV77" s="67"/>
      <c r="FHW77" s="68"/>
      <c r="FHX77" s="68"/>
      <c r="FHY77" s="68"/>
      <c r="FHZ77" s="69"/>
      <c r="FIB77" s="64"/>
      <c r="FIC77" s="67"/>
      <c r="FID77" s="67"/>
      <c r="FIE77" s="68"/>
      <c r="FIF77" s="68"/>
      <c r="FIG77" s="68"/>
      <c r="FIH77" s="69"/>
      <c r="FIJ77" s="64"/>
      <c r="FIK77" s="67"/>
      <c r="FIL77" s="67"/>
      <c r="FIM77" s="68"/>
      <c r="FIN77" s="68"/>
      <c r="FIO77" s="68"/>
      <c r="FIP77" s="69"/>
      <c r="FIR77" s="64"/>
      <c r="FIS77" s="67"/>
      <c r="FIT77" s="67"/>
      <c r="FIU77" s="68"/>
      <c r="FIV77" s="68"/>
      <c r="FIW77" s="68"/>
      <c r="FIX77" s="69"/>
      <c r="FIZ77" s="64"/>
      <c r="FJA77" s="67"/>
      <c r="FJB77" s="67"/>
      <c r="FJC77" s="68"/>
      <c r="FJD77" s="68"/>
      <c r="FJE77" s="68"/>
      <c r="FJF77" s="69"/>
      <c r="FJH77" s="64"/>
      <c r="FJI77" s="67"/>
      <c r="FJJ77" s="67"/>
      <c r="FJK77" s="68"/>
      <c r="FJL77" s="68"/>
      <c r="FJM77" s="68"/>
      <c r="FJN77" s="69"/>
      <c r="FJP77" s="64"/>
      <c r="FJQ77" s="67"/>
      <c r="FJR77" s="67"/>
      <c r="FJS77" s="68"/>
      <c r="FJT77" s="68"/>
      <c r="FJU77" s="68"/>
      <c r="FJV77" s="69"/>
      <c r="FJX77" s="64"/>
      <c r="FJY77" s="67"/>
      <c r="FJZ77" s="67"/>
      <c r="FKA77" s="68"/>
      <c r="FKB77" s="68"/>
      <c r="FKC77" s="68"/>
      <c r="FKD77" s="69"/>
      <c r="FKF77" s="64"/>
      <c r="FKG77" s="67"/>
      <c r="FKH77" s="67"/>
      <c r="FKI77" s="68"/>
      <c r="FKJ77" s="68"/>
      <c r="FKK77" s="68"/>
      <c r="FKL77" s="69"/>
      <c r="FKN77" s="64"/>
      <c r="FKO77" s="67"/>
      <c r="FKP77" s="67"/>
      <c r="FKQ77" s="68"/>
      <c r="FKR77" s="68"/>
      <c r="FKS77" s="68"/>
      <c r="FKT77" s="69"/>
      <c r="FKV77" s="64"/>
      <c r="FKW77" s="67"/>
      <c r="FKX77" s="67"/>
      <c r="FKY77" s="68"/>
      <c r="FKZ77" s="68"/>
      <c r="FLA77" s="68"/>
      <c r="FLB77" s="69"/>
      <c r="FLD77" s="64"/>
      <c r="FLE77" s="67"/>
      <c r="FLF77" s="67"/>
      <c r="FLG77" s="68"/>
      <c r="FLH77" s="68"/>
      <c r="FLI77" s="68"/>
      <c r="FLJ77" s="69"/>
      <c r="FLL77" s="64"/>
      <c r="FLM77" s="67"/>
      <c r="FLN77" s="67"/>
      <c r="FLO77" s="68"/>
      <c r="FLP77" s="68"/>
      <c r="FLQ77" s="68"/>
      <c r="FLR77" s="69"/>
      <c r="FLT77" s="64"/>
      <c r="FLU77" s="67"/>
      <c r="FLV77" s="67"/>
      <c r="FLW77" s="68"/>
      <c r="FLX77" s="68"/>
      <c r="FLY77" s="68"/>
      <c r="FLZ77" s="69"/>
      <c r="FMB77" s="64"/>
      <c r="FMC77" s="67"/>
      <c r="FMD77" s="67"/>
      <c r="FME77" s="68"/>
      <c r="FMF77" s="68"/>
      <c r="FMG77" s="68"/>
      <c r="FMH77" s="69"/>
      <c r="FMJ77" s="64"/>
      <c r="FMK77" s="67"/>
      <c r="FML77" s="67"/>
      <c r="FMM77" s="68"/>
      <c r="FMN77" s="68"/>
      <c r="FMO77" s="68"/>
      <c r="FMP77" s="69"/>
      <c r="FMR77" s="64"/>
      <c r="FMS77" s="67"/>
      <c r="FMT77" s="67"/>
      <c r="FMU77" s="68"/>
      <c r="FMV77" s="68"/>
      <c r="FMW77" s="68"/>
      <c r="FMX77" s="69"/>
      <c r="FMZ77" s="64"/>
      <c r="FNA77" s="67"/>
      <c r="FNB77" s="67"/>
      <c r="FNC77" s="68"/>
      <c r="FND77" s="68"/>
      <c r="FNE77" s="68"/>
      <c r="FNF77" s="69"/>
      <c r="FNH77" s="64"/>
      <c r="FNI77" s="67"/>
      <c r="FNJ77" s="67"/>
      <c r="FNK77" s="68"/>
      <c r="FNL77" s="68"/>
      <c r="FNM77" s="68"/>
      <c r="FNN77" s="69"/>
      <c r="FNP77" s="64"/>
      <c r="FNQ77" s="67"/>
      <c r="FNR77" s="67"/>
      <c r="FNS77" s="68"/>
      <c r="FNT77" s="68"/>
      <c r="FNU77" s="68"/>
      <c r="FNV77" s="69"/>
      <c r="FNX77" s="64"/>
      <c r="FNY77" s="67"/>
      <c r="FNZ77" s="67"/>
      <c r="FOA77" s="68"/>
      <c r="FOB77" s="68"/>
      <c r="FOC77" s="68"/>
      <c r="FOD77" s="69"/>
      <c r="FOF77" s="64"/>
      <c r="FOG77" s="67"/>
      <c r="FOH77" s="67"/>
      <c r="FOI77" s="68"/>
      <c r="FOJ77" s="68"/>
      <c r="FOK77" s="68"/>
      <c r="FOL77" s="69"/>
      <c r="FON77" s="64"/>
      <c r="FOO77" s="67"/>
      <c r="FOP77" s="67"/>
      <c r="FOQ77" s="68"/>
      <c r="FOR77" s="68"/>
      <c r="FOS77" s="68"/>
      <c r="FOT77" s="69"/>
      <c r="FOV77" s="64"/>
      <c r="FOW77" s="67"/>
      <c r="FOX77" s="67"/>
      <c r="FOY77" s="68"/>
      <c r="FOZ77" s="68"/>
      <c r="FPA77" s="68"/>
      <c r="FPB77" s="69"/>
      <c r="FPD77" s="64"/>
      <c r="FPE77" s="67"/>
      <c r="FPF77" s="67"/>
      <c r="FPG77" s="68"/>
      <c r="FPH77" s="68"/>
      <c r="FPI77" s="68"/>
      <c r="FPJ77" s="69"/>
      <c r="FPL77" s="64"/>
      <c r="FPM77" s="67"/>
      <c r="FPN77" s="67"/>
      <c r="FPO77" s="68"/>
      <c r="FPP77" s="68"/>
      <c r="FPQ77" s="68"/>
      <c r="FPR77" s="69"/>
      <c r="FPT77" s="64"/>
      <c r="FPU77" s="67"/>
      <c r="FPV77" s="67"/>
      <c r="FPW77" s="68"/>
      <c r="FPX77" s="68"/>
      <c r="FPY77" s="68"/>
      <c r="FPZ77" s="69"/>
      <c r="FQB77" s="64"/>
      <c r="FQC77" s="67"/>
      <c r="FQD77" s="67"/>
      <c r="FQE77" s="68"/>
      <c r="FQF77" s="68"/>
      <c r="FQG77" s="68"/>
      <c r="FQH77" s="69"/>
      <c r="FQJ77" s="64"/>
      <c r="FQK77" s="67"/>
      <c r="FQL77" s="67"/>
      <c r="FQM77" s="68"/>
      <c r="FQN77" s="68"/>
      <c r="FQO77" s="68"/>
      <c r="FQP77" s="69"/>
      <c r="FQR77" s="64"/>
      <c r="FQS77" s="67"/>
      <c r="FQT77" s="67"/>
      <c r="FQU77" s="68"/>
      <c r="FQV77" s="68"/>
      <c r="FQW77" s="68"/>
      <c r="FQX77" s="69"/>
      <c r="FQZ77" s="64"/>
      <c r="FRA77" s="67"/>
      <c r="FRB77" s="67"/>
      <c r="FRC77" s="68"/>
      <c r="FRD77" s="68"/>
      <c r="FRE77" s="68"/>
      <c r="FRF77" s="69"/>
      <c r="FRH77" s="64"/>
      <c r="FRI77" s="67"/>
      <c r="FRJ77" s="67"/>
      <c r="FRK77" s="68"/>
      <c r="FRL77" s="68"/>
      <c r="FRM77" s="68"/>
      <c r="FRN77" s="69"/>
      <c r="FRP77" s="64"/>
      <c r="FRQ77" s="67"/>
      <c r="FRR77" s="67"/>
      <c r="FRS77" s="68"/>
      <c r="FRT77" s="68"/>
      <c r="FRU77" s="68"/>
      <c r="FRV77" s="69"/>
      <c r="FRX77" s="64"/>
      <c r="FRY77" s="67"/>
      <c r="FRZ77" s="67"/>
      <c r="FSA77" s="68"/>
      <c r="FSB77" s="68"/>
      <c r="FSC77" s="68"/>
      <c r="FSD77" s="69"/>
      <c r="FSF77" s="64"/>
      <c r="FSG77" s="67"/>
      <c r="FSH77" s="67"/>
      <c r="FSI77" s="68"/>
      <c r="FSJ77" s="68"/>
      <c r="FSK77" s="68"/>
      <c r="FSL77" s="69"/>
      <c r="FSN77" s="64"/>
      <c r="FSO77" s="67"/>
      <c r="FSP77" s="67"/>
      <c r="FSQ77" s="68"/>
      <c r="FSR77" s="68"/>
      <c r="FSS77" s="68"/>
      <c r="FST77" s="69"/>
      <c r="FSV77" s="64"/>
      <c r="FSW77" s="67"/>
      <c r="FSX77" s="67"/>
      <c r="FSY77" s="68"/>
      <c r="FSZ77" s="68"/>
      <c r="FTA77" s="68"/>
      <c r="FTB77" s="69"/>
      <c r="FTD77" s="64"/>
      <c r="FTE77" s="67"/>
      <c r="FTF77" s="67"/>
      <c r="FTG77" s="68"/>
      <c r="FTH77" s="68"/>
      <c r="FTI77" s="68"/>
      <c r="FTJ77" s="69"/>
      <c r="FTL77" s="64"/>
      <c r="FTM77" s="67"/>
      <c r="FTN77" s="67"/>
      <c r="FTO77" s="68"/>
      <c r="FTP77" s="68"/>
      <c r="FTQ77" s="68"/>
      <c r="FTR77" s="69"/>
      <c r="FTT77" s="64"/>
      <c r="FTU77" s="67"/>
      <c r="FTV77" s="67"/>
      <c r="FTW77" s="68"/>
      <c r="FTX77" s="68"/>
      <c r="FTY77" s="68"/>
      <c r="FTZ77" s="69"/>
      <c r="FUB77" s="64"/>
      <c r="FUC77" s="67"/>
      <c r="FUD77" s="67"/>
      <c r="FUE77" s="68"/>
      <c r="FUF77" s="68"/>
      <c r="FUG77" s="68"/>
      <c r="FUH77" s="69"/>
      <c r="FUJ77" s="64"/>
      <c r="FUK77" s="67"/>
      <c r="FUL77" s="67"/>
      <c r="FUM77" s="68"/>
      <c r="FUN77" s="68"/>
      <c r="FUO77" s="68"/>
      <c r="FUP77" s="69"/>
      <c r="FUR77" s="64"/>
      <c r="FUS77" s="67"/>
      <c r="FUT77" s="67"/>
      <c r="FUU77" s="68"/>
      <c r="FUV77" s="68"/>
      <c r="FUW77" s="68"/>
      <c r="FUX77" s="69"/>
      <c r="FUZ77" s="64"/>
      <c r="FVA77" s="67"/>
      <c r="FVB77" s="67"/>
      <c r="FVC77" s="68"/>
      <c r="FVD77" s="68"/>
      <c r="FVE77" s="68"/>
      <c r="FVF77" s="69"/>
      <c r="FVH77" s="64"/>
      <c r="FVI77" s="67"/>
      <c r="FVJ77" s="67"/>
      <c r="FVK77" s="68"/>
      <c r="FVL77" s="68"/>
      <c r="FVM77" s="68"/>
      <c r="FVN77" s="69"/>
      <c r="FVP77" s="64"/>
      <c r="FVQ77" s="67"/>
      <c r="FVR77" s="67"/>
      <c r="FVS77" s="68"/>
      <c r="FVT77" s="68"/>
      <c r="FVU77" s="68"/>
      <c r="FVV77" s="69"/>
      <c r="FVX77" s="64"/>
      <c r="FVY77" s="67"/>
      <c r="FVZ77" s="67"/>
      <c r="FWA77" s="68"/>
      <c r="FWB77" s="68"/>
      <c r="FWC77" s="68"/>
      <c r="FWD77" s="69"/>
      <c r="FWF77" s="64"/>
      <c r="FWG77" s="67"/>
      <c r="FWH77" s="67"/>
      <c r="FWI77" s="68"/>
      <c r="FWJ77" s="68"/>
      <c r="FWK77" s="68"/>
      <c r="FWL77" s="69"/>
      <c r="FWN77" s="64"/>
      <c r="FWO77" s="67"/>
      <c r="FWP77" s="67"/>
      <c r="FWQ77" s="68"/>
      <c r="FWR77" s="68"/>
      <c r="FWS77" s="68"/>
      <c r="FWT77" s="69"/>
      <c r="FWV77" s="64"/>
      <c r="FWW77" s="67"/>
      <c r="FWX77" s="67"/>
      <c r="FWY77" s="68"/>
      <c r="FWZ77" s="68"/>
      <c r="FXA77" s="68"/>
      <c r="FXB77" s="69"/>
      <c r="FXD77" s="64"/>
      <c r="FXE77" s="67"/>
      <c r="FXF77" s="67"/>
      <c r="FXG77" s="68"/>
      <c r="FXH77" s="68"/>
      <c r="FXI77" s="68"/>
      <c r="FXJ77" s="69"/>
      <c r="FXL77" s="64"/>
      <c r="FXM77" s="67"/>
      <c r="FXN77" s="67"/>
      <c r="FXO77" s="68"/>
      <c r="FXP77" s="68"/>
      <c r="FXQ77" s="68"/>
      <c r="FXR77" s="69"/>
      <c r="FXT77" s="64"/>
      <c r="FXU77" s="67"/>
      <c r="FXV77" s="67"/>
      <c r="FXW77" s="68"/>
      <c r="FXX77" s="68"/>
      <c r="FXY77" s="68"/>
      <c r="FXZ77" s="69"/>
      <c r="FYB77" s="64"/>
      <c r="FYC77" s="67"/>
      <c r="FYD77" s="67"/>
      <c r="FYE77" s="68"/>
      <c r="FYF77" s="68"/>
      <c r="FYG77" s="68"/>
      <c r="FYH77" s="69"/>
      <c r="FYJ77" s="64"/>
      <c r="FYK77" s="67"/>
      <c r="FYL77" s="67"/>
      <c r="FYM77" s="68"/>
      <c r="FYN77" s="68"/>
      <c r="FYO77" s="68"/>
      <c r="FYP77" s="69"/>
      <c r="FYR77" s="64"/>
      <c r="FYS77" s="67"/>
      <c r="FYT77" s="67"/>
      <c r="FYU77" s="68"/>
      <c r="FYV77" s="68"/>
      <c r="FYW77" s="68"/>
      <c r="FYX77" s="69"/>
      <c r="FYZ77" s="64"/>
      <c r="FZA77" s="67"/>
      <c r="FZB77" s="67"/>
      <c r="FZC77" s="68"/>
      <c r="FZD77" s="68"/>
      <c r="FZE77" s="68"/>
      <c r="FZF77" s="69"/>
      <c r="FZH77" s="64"/>
      <c r="FZI77" s="67"/>
      <c r="FZJ77" s="67"/>
      <c r="FZK77" s="68"/>
      <c r="FZL77" s="68"/>
      <c r="FZM77" s="68"/>
      <c r="FZN77" s="69"/>
      <c r="FZP77" s="64"/>
      <c r="FZQ77" s="67"/>
      <c r="FZR77" s="67"/>
      <c r="FZS77" s="68"/>
      <c r="FZT77" s="68"/>
      <c r="FZU77" s="68"/>
      <c r="FZV77" s="69"/>
      <c r="FZX77" s="64"/>
      <c r="FZY77" s="67"/>
      <c r="FZZ77" s="67"/>
      <c r="GAA77" s="68"/>
      <c r="GAB77" s="68"/>
      <c r="GAC77" s="68"/>
      <c r="GAD77" s="69"/>
      <c r="GAF77" s="64"/>
      <c r="GAG77" s="67"/>
      <c r="GAH77" s="67"/>
      <c r="GAI77" s="68"/>
      <c r="GAJ77" s="68"/>
      <c r="GAK77" s="68"/>
      <c r="GAL77" s="69"/>
      <c r="GAN77" s="64"/>
      <c r="GAO77" s="67"/>
      <c r="GAP77" s="67"/>
      <c r="GAQ77" s="68"/>
      <c r="GAR77" s="68"/>
      <c r="GAS77" s="68"/>
      <c r="GAT77" s="69"/>
      <c r="GAV77" s="64"/>
      <c r="GAW77" s="67"/>
      <c r="GAX77" s="67"/>
      <c r="GAY77" s="68"/>
      <c r="GAZ77" s="68"/>
      <c r="GBA77" s="68"/>
      <c r="GBB77" s="69"/>
      <c r="GBD77" s="64"/>
      <c r="GBE77" s="67"/>
      <c r="GBF77" s="67"/>
      <c r="GBG77" s="68"/>
      <c r="GBH77" s="68"/>
      <c r="GBI77" s="68"/>
      <c r="GBJ77" s="69"/>
      <c r="GBL77" s="64"/>
      <c r="GBM77" s="67"/>
      <c r="GBN77" s="67"/>
      <c r="GBO77" s="68"/>
      <c r="GBP77" s="68"/>
      <c r="GBQ77" s="68"/>
      <c r="GBR77" s="69"/>
      <c r="GBT77" s="64"/>
      <c r="GBU77" s="67"/>
      <c r="GBV77" s="67"/>
      <c r="GBW77" s="68"/>
      <c r="GBX77" s="68"/>
      <c r="GBY77" s="68"/>
      <c r="GBZ77" s="69"/>
      <c r="GCB77" s="64"/>
      <c r="GCC77" s="67"/>
      <c r="GCD77" s="67"/>
      <c r="GCE77" s="68"/>
      <c r="GCF77" s="68"/>
      <c r="GCG77" s="68"/>
      <c r="GCH77" s="69"/>
      <c r="GCJ77" s="64"/>
      <c r="GCK77" s="67"/>
      <c r="GCL77" s="67"/>
      <c r="GCM77" s="68"/>
      <c r="GCN77" s="68"/>
      <c r="GCO77" s="68"/>
      <c r="GCP77" s="69"/>
      <c r="GCR77" s="64"/>
      <c r="GCS77" s="67"/>
      <c r="GCT77" s="67"/>
      <c r="GCU77" s="68"/>
      <c r="GCV77" s="68"/>
      <c r="GCW77" s="68"/>
      <c r="GCX77" s="69"/>
      <c r="GCZ77" s="64"/>
      <c r="GDA77" s="67"/>
      <c r="GDB77" s="67"/>
      <c r="GDC77" s="68"/>
      <c r="GDD77" s="68"/>
      <c r="GDE77" s="68"/>
      <c r="GDF77" s="69"/>
      <c r="GDH77" s="64"/>
      <c r="GDI77" s="67"/>
      <c r="GDJ77" s="67"/>
      <c r="GDK77" s="68"/>
      <c r="GDL77" s="68"/>
      <c r="GDM77" s="68"/>
      <c r="GDN77" s="69"/>
      <c r="GDP77" s="64"/>
      <c r="GDQ77" s="67"/>
      <c r="GDR77" s="67"/>
      <c r="GDS77" s="68"/>
      <c r="GDT77" s="68"/>
      <c r="GDU77" s="68"/>
      <c r="GDV77" s="69"/>
      <c r="GDX77" s="64"/>
      <c r="GDY77" s="67"/>
      <c r="GDZ77" s="67"/>
      <c r="GEA77" s="68"/>
      <c r="GEB77" s="68"/>
      <c r="GEC77" s="68"/>
      <c r="GED77" s="69"/>
      <c r="GEF77" s="64"/>
      <c r="GEG77" s="67"/>
      <c r="GEH77" s="67"/>
      <c r="GEI77" s="68"/>
      <c r="GEJ77" s="68"/>
      <c r="GEK77" s="68"/>
      <c r="GEL77" s="69"/>
      <c r="GEN77" s="64"/>
      <c r="GEO77" s="67"/>
      <c r="GEP77" s="67"/>
      <c r="GEQ77" s="68"/>
      <c r="GER77" s="68"/>
      <c r="GES77" s="68"/>
      <c r="GET77" s="69"/>
      <c r="GEV77" s="64"/>
      <c r="GEW77" s="67"/>
      <c r="GEX77" s="67"/>
      <c r="GEY77" s="68"/>
      <c r="GEZ77" s="68"/>
      <c r="GFA77" s="68"/>
      <c r="GFB77" s="69"/>
      <c r="GFD77" s="64"/>
      <c r="GFE77" s="67"/>
      <c r="GFF77" s="67"/>
      <c r="GFG77" s="68"/>
      <c r="GFH77" s="68"/>
      <c r="GFI77" s="68"/>
      <c r="GFJ77" s="69"/>
      <c r="GFL77" s="64"/>
      <c r="GFM77" s="67"/>
      <c r="GFN77" s="67"/>
      <c r="GFO77" s="68"/>
      <c r="GFP77" s="68"/>
      <c r="GFQ77" s="68"/>
      <c r="GFR77" s="69"/>
      <c r="GFT77" s="64"/>
      <c r="GFU77" s="67"/>
      <c r="GFV77" s="67"/>
      <c r="GFW77" s="68"/>
      <c r="GFX77" s="68"/>
      <c r="GFY77" s="68"/>
      <c r="GFZ77" s="69"/>
      <c r="GGB77" s="64"/>
      <c r="GGC77" s="67"/>
      <c r="GGD77" s="67"/>
      <c r="GGE77" s="68"/>
      <c r="GGF77" s="68"/>
      <c r="GGG77" s="68"/>
      <c r="GGH77" s="69"/>
      <c r="GGJ77" s="64"/>
      <c r="GGK77" s="67"/>
      <c r="GGL77" s="67"/>
      <c r="GGM77" s="68"/>
      <c r="GGN77" s="68"/>
      <c r="GGO77" s="68"/>
      <c r="GGP77" s="69"/>
      <c r="GGR77" s="64"/>
      <c r="GGS77" s="67"/>
      <c r="GGT77" s="67"/>
      <c r="GGU77" s="68"/>
      <c r="GGV77" s="68"/>
      <c r="GGW77" s="68"/>
      <c r="GGX77" s="69"/>
      <c r="GGZ77" s="64"/>
      <c r="GHA77" s="67"/>
      <c r="GHB77" s="67"/>
      <c r="GHC77" s="68"/>
      <c r="GHD77" s="68"/>
      <c r="GHE77" s="68"/>
      <c r="GHF77" s="69"/>
      <c r="GHH77" s="64"/>
      <c r="GHI77" s="67"/>
      <c r="GHJ77" s="67"/>
      <c r="GHK77" s="68"/>
      <c r="GHL77" s="68"/>
      <c r="GHM77" s="68"/>
      <c r="GHN77" s="69"/>
      <c r="GHP77" s="64"/>
      <c r="GHQ77" s="67"/>
      <c r="GHR77" s="67"/>
      <c r="GHS77" s="68"/>
      <c r="GHT77" s="68"/>
      <c r="GHU77" s="68"/>
      <c r="GHV77" s="69"/>
      <c r="GHX77" s="64"/>
      <c r="GHY77" s="67"/>
      <c r="GHZ77" s="67"/>
      <c r="GIA77" s="68"/>
      <c r="GIB77" s="68"/>
      <c r="GIC77" s="68"/>
      <c r="GID77" s="69"/>
      <c r="GIF77" s="64"/>
      <c r="GIG77" s="67"/>
      <c r="GIH77" s="67"/>
      <c r="GII77" s="68"/>
      <c r="GIJ77" s="68"/>
      <c r="GIK77" s="68"/>
      <c r="GIL77" s="69"/>
      <c r="GIN77" s="64"/>
      <c r="GIO77" s="67"/>
      <c r="GIP77" s="67"/>
      <c r="GIQ77" s="68"/>
      <c r="GIR77" s="68"/>
      <c r="GIS77" s="68"/>
      <c r="GIT77" s="69"/>
      <c r="GIV77" s="64"/>
      <c r="GIW77" s="67"/>
      <c r="GIX77" s="67"/>
      <c r="GIY77" s="68"/>
      <c r="GIZ77" s="68"/>
      <c r="GJA77" s="68"/>
      <c r="GJB77" s="69"/>
      <c r="GJD77" s="64"/>
      <c r="GJE77" s="67"/>
      <c r="GJF77" s="67"/>
      <c r="GJG77" s="68"/>
      <c r="GJH77" s="68"/>
      <c r="GJI77" s="68"/>
      <c r="GJJ77" s="69"/>
      <c r="GJL77" s="64"/>
      <c r="GJM77" s="67"/>
      <c r="GJN77" s="67"/>
      <c r="GJO77" s="68"/>
      <c r="GJP77" s="68"/>
      <c r="GJQ77" s="68"/>
      <c r="GJR77" s="69"/>
      <c r="GJT77" s="64"/>
      <c r="GJU77" s="67"/>
      <c r="GJV77" s="67"/>
      <c r="GJW77" s="68"/>
      <c r="GJX77" s="68"/>
      <c r="GJY77" s="68"/>
      <c r="GJZ77" s="69"/>
      <c r="GKB77" s="64"/>
      <c r="GKC77" s="67"/>
      <c r="GKD77" s="67"/>
      <c r="GKE77" s="68"/>
      <c r="GKF77" s="68"/>
      <c r="GKG77" s="68"/>
      <c r="GKH77" s="69"/>
      <c r="GKJ77" s="64"/>
      <c r="GKK77" s="67"/>
      <c r="GKL77" s="67"/>
      <c r="GKM77" s="68"/>
      <c r="GKN77" s="68"/>
      <c r="GKO77" s="68"/>
      <c r="GKP77" s="69"/>
      <c r="GKR77" s="64"/>
      <c r="GKS77" s="67"/>
      <c r="GKT77" s="67"/>
      <c r="GKU77" s="68"/>
      <c r="GKV77" s="68"/>
      <c r="GKW77" s="68"/>
      <c r="GKX77" s="69"/>
      <c r="GKZ77" s="64"/>
      <c r="GLA77" s="67"/>
      <c r="GLB77" s="67"/>
      <c r="GLC77" s="68"/>
      <c r="GLD77" s="68"/>
      <c r="GLE77" s="68"/>
      <c r="GLF77" s="69"/>
      <c r="GLH77" s="64"/>
      <c r="GLI77" s="67"/>
      <c r="GLJ77" s="67"/>
      <c r="GLK77" s="68"/>
      <c r="GLL77" s="68"/>
      <c r="GLM77" s="68"/>
      <c r="GLN77" s="69"/>
      <c r="GLP77" s="64"/>
      <c r="GLQ77" s="67"/>
      <c r="GLR77" s="67"/>
      <c r="GLS77" s="68"/>
      <c r="GLT77" s="68"/>
      <c r="GLU77" s="68"/>
      <c r="GLV77" s="69"/>
      <c r="GLX77" s="64"/>
      <c r="GLY77" s="67"/>
      <c r="GLZ77" s="67"/>
      <c r="GMA77" s="68"/>
      <c r="GMB77" s="68"/>
      <c r="GMC77" s="68"/>
      <c r="GMD77" s="69"/>
      <c r="GMF77" s="64"/>
      <c r="GMG77" s="67"/>
      <c r="GMH77" s="67"/>
      <c r="GMI77" s="68"/>
      <c r="GMJ77" s="68"/>
      <c r="GMK77" s="68"/>
      <c r="GML77" s="69"/>
      <c r="GMN77" s="64"/>
      <c r="GMO77" s="67"/>
      <c r="GMP77" s="67"/>
      <c r="GMQ77" s="68"/>
      <c r="GMR77" s="68"/>
      <c r="GMS77" s="68"/>
      <c r="GMT77" s="69"/>
      <c r="GMV77" s="64"/>
      <c r="GMW77" s="67"/>
      <c r="GMX77" s="67"/>
      <c r="GMY77" s="68"/>
      <c r="GMZ77" s="68"/>
      <c r="GNA77" s="68"/>
      <c r="GNB77" s="69"/>
      <c r="GND77" s="64"/>
      <c r="GNE77" s="67"/>
      <c r="GNF77" s="67"/>
      <c r="GNG77" s="68"/>
      <c r="GNH77" s="68"/>
      <c r="GNI77" s="68"/>
      <c r="GNJ77" s="69"/>
      <c r="GNL77" s="64"/>
      <c r="GNM77" s="67"/>
      <c r="GNN77" s="67"/>
      <c r="GNO77" s="68"/>
      <c r="GNP77" s="68"/>
      <c r="GNQ77" s="68"/>
      <c r="GNR77" s="69"/>
      <c r="GNT77" s="64"/>
      <c r="GNU77" s="67"/>
      <c r="GNV77" s="67"/>
      <c r="GNW77" s="68"/>
      <c r="GNX77" s="68"/>
      <c r="GNY77" s="68"/>
      <c r="GNZ77" s="69"/>
      <c r="GOB77" s="64"/>
      <c r="GOC77" s="67"/>
      <c r="GOD77" s="67"/>
      <c r="GOE77" s="68"/>
      <c r="GOF77" s="68"/>
      <c r="GOG77" s="68"/>
      <c r="GOH77" s="69"/>
      <c r="GOJ77" s="64"/>
      <c r="GOK77" s="67"/>
      <c r="GOL77" s="67"/>
      <c r="GOM77" s="68"/>
      <c r="GON77" s="68"/>
      <c r="GOO77" s="68"/>
      <c r="GOP77" s="69"/>
      <c r="GOR77" s="64"/>
      <c r="GOS77" s="67"/>
      <c r="GOT77" s="67"/>
      <c r="GOU77" s="68"/>
      <c r="GOV77" s="68"/>
      <c r="GOW77" s="68"/>
      <c r="GOX77" s="69"/>
      <c r="GOZ77" s="64"/>
      <c r="GPA77" s="67"/>
      <c r="GPB77" s="67"/>
      <c r="GPC77" s="68"/>
      <c r="GPD77" s="68"/>
      <c r="GPE77" s="68"/>
      <c r="GPF77" s="69"/>
      <c r="GPH77" s="64"/>
      <c r="GPI77" s="67"/>
      <c r="GPJ77" s="67"/>
      <c r="GPK77" s="68"/>
      <c r="GPL77" s="68"/>
      <c r="GPM77" s="68"/>
      <c r="GPN77" s="69"/>
      <c r="GPP77" s="64"/>
      <c r="GPQ77" s="67"/>
      <c r="GPR77" s="67"/>
      <c r="GPS77" s="68"/>
      <c r="GPT77" s="68"/>
      <c r="GPU77" s="68"/>
      <c r="GPV77" s="69"/>
      <c r="GPX77" s="64"/>
      <c r="GPY77" s="67"/>
      <c r="GPZ77" s="67"/>
      <c r="GQA77" s="68"/>
      <c r="GQB77" s="68"/>
      <c r="GQC77" s="68"/>
      <c r="GQD77" s="69"/>
      <c r="GQF77" s="64"/>
      <c r="GQG77" s="67"/>
      <c r="GQH77" s="67"/>
      <c r="GQI77" s="68"/>
      <c r="GQJ77" s="68"/>
      <c r="GQK77" s="68"/>
      <c r="GQL77" s="69"/>
      <c r="GQN77" s="64"/>
      <c r="GQO77" s="67"/>
      <c r="GQP77" s="67"/>
      <c r="GQQ77" s="68"/>
      <c r="GQR77" s="68"/>
      <c r="GQS77" s="68"/>
      <c r="GQT77" s="69"/>
      <c r="GQV77" s="64"/>
      <c r="GQW77" s="67"/>
      <c r="GQX77" s="67"/>
      <c r="GQY77" s="68"/>
      <c r="GQZ77" s="68"/>
      <c r="GRA77" s="68"/>
      <c r="GRB77" s="69"/>
      <c r="GRD77" s="64"/>
      <c r="GRE77" s="67"/>
      <c r="GRF77" s="67"/>
      <c r="GRG77" s="68"/>
      <c r="GRH77" s="68"/>
      <c r="GRI77" s="68"/>
      <c r="GRJ77" s="69"/>
      <c r="GRL77" s="64"/>
      <c r="GRM77" s="67"/>
      <c r="GRN77" s="67"/>
      <c r="GRO77" s="68"/>
      <c r="GRP77" s="68"/>
      <c r="GRQ77" s="68"/>
      <c r="GRR77" s="69"/>
      <c r="GRT77" s="64"/>
      <c r="GRU77" s="67"/>
      <c r="GRV77" s="67"/>
      <c r="GRW77" s="68"/>
      <c r="GRX77" s="68"/>
      <c r="GRY77" s="68"/>
      <c r="GRZ77" s="69"/>
      <c r="GSB77" s="64"/>
      <c r="GSC77" s="67"/>
      <c r="GSD77" s="67"/>
      <c r="GSE77" s="68"/>
      <c r="GSF77" s="68"/>
      <c r="GSG77" s="68"/>
      <c r="GSH77" s="69"/>
      <c r="GSJ77" s="64"/>
      <c r="GSK77" s="67"/>
      <c r="GSL77" s="67"/>
      <c r="GSM77" s="68"/>
      <c r="GSN77" s="68"/>
      <c r="GSO77" s="68"/>
      <c r="GSP77" s="69"/>
      <c r="GSR77" s="64"/>
      <c r="GSS77" s="67"/>
      <c r="GST77" s="67"/>
      <c r="GSU77" s="68"/>
      <c r="GSV77" s="68"/>
      <c r="GSW77" s="68"/>
      <c r="GSX77" s="69"/>
      <c r="GSZ77" s="64"/>
      <c r="GTA77" s="67"/>
      <c r="GTB77" s="67"/>
      <c r="GTC77" s="68"/>
      <c r="GTD77" s="68"/>
      <c r="GTE77" s="68"/>
      <c r="GTF77" s="69"/>
      <c r="GTH77" s="64"/>
      <c r="GTI77" s="67"/>
      <c r="GTJ77" s="67"/>
      <c r="GTK77" s="68"/>
      <c r="GTL77" s="68"/>
      <c r="GTM77" s="68"/>
      <c r="GTN77" s="69"/>
      <c r="GTP77" s="64"/>
      <c r="GTQ77" s="67"/>
      <c r="GTR77" s="67"/>
      <c r="GTS77" s="68"/>
      <c r="GTT77" s="68"/>
      <c r="GTU77" s="68"/>
      <c r="GTV77" s="69"/>
      <c r="GTX77" s="64"/>
      <c r="GTY77" s="67"/>
      <c r="GTZ77" s="67"/>
      <c r="GUA77" s="68"/>
      <c r="GUB77" s="68"/>
      <c r="GUC77" s="68"/>
      <c r="GUD77" s="69"/>
      <c r="GUF77" s="64"/>
      <c r="GUG77" s="67"/>
      <c r="GUH77" s="67"/>
      <c r="GUI77" s="68"/>
      <c r="GUJ77" s="68"/>
      <c r="GUK77" s="68"/>
      <c r="GUL77" s="69"/>
      <c r="GUN77" s="64"/>
      <c r="GUO77" s="67"/>
      <c r="GUP77" s="67"/>
      <c r="GUQ77" s="68"/>
      <c r="GUR77" s="68"/>
      <c r="GUS77" s="68"/>
      <c r="GUT77" s="69"/>
      <c r="GUV77" s="64"/>
      <c r="GUW77" s="67"/>
      <c r="GUX77" s="67"/>
      <c r="GUY77" s="68"/>
      <c r="GUZ77" s="68"/>
      <c r="GVA77" s="68"/>
      <c r="GVB77" s="69"/>
      <c r="GVD77" s="64"/>
      <c r="GVE77" s="67"/>
      <c r="GVF77" s="67"/>
      <c r="GVG77" s="68"/>
      <c r="GVH77" s="68"/>
      <c r="GVI77" s="68"/>
      <c r="GVJ77" s="69"/>
      <c r="GVL77" s="64"/>
      <c r="GVM77" s="67"/>
      <c r="GVN77" s="67"/>
      <c r="GVO77" s="68"/>
      <c r="GVP77" s="68"/>
      <c r="GVQ77" s="68"/>
      <c r="GVR77" s="69"/>
      <c r="GVT77" s="64"/>
      <c r="GVU77" s="67"/>
      <c r="GVV77" s="67"/>
      <c r="GVW77" s="68"/>
      <c r="GVX77" s="68"/>
      <c r="GVY77" s="68"/>
      <c r="GVZ77" s="69"/>
      <c r="GWB77" s="64"/>
      <c r="GWC77" s="67"/>
      <c r="GWD77" s="67"/>
      <c r="GWE77" s="68"/>
      <c r="GWF77" s="68"/>
      <c r="GWG77" s="68"/>
      <c r="GWH77" s="69"/>
      <c r="GWJ77" s="64"/>
      <c r="GWK77" s="67"/>
      <c r="GWL77" s="67"/>
      <c r="GWM77" s="68"/>
      <c r="GWN77" s="68"/>
      <c r="GWO77" s="68"/>
      <c r="GWP77" s="69"/>
      <c r="GWR77" s="64"/>
      <c r="GWS77" s="67"/>
      <c r="GWT77" s="67"/>
      <c r="GWU77" s="68"/>
      <c r="GWV77" s="68"/>
      <c r="GWW77" s="68"/>
      <c r="GWX77" s="69"/>
      <c r="GWZ77" s="64"/>
      <c r="GXA77" s="67"/>
      <c r="GXB77" s="67"/>
      <c r="GXC77" s="68"/>
      <c r="GXD77" s="68"/>
      <c r="GXE77" s="68"/>
      <c r="GXF77" s="69"/>
      <c r="GXH77" s="64"/>
      <c r="GXI77" s="67"/>
      <c r="GXJ77" s="67"/>
      <c r="GXK77" s="68"/>
      <c r="GXL77" s="68"/>
      <c r="GXM77" s="68"/>
      <c r="GXN77" s="69"/>
      <c r="GXP77" s="64"/>
      <c r="GXQ77" s="67"/>
      <c r="GXR77" s="67"/>
      <c r="GXS77" s="68"/>
      <c r="GXT77" s="68"/>
      <c r="GXU77" s="68"/>
      <c r="GXV77" s="69"/>
      <c r="GXX77" s="64"/>
      <c r="GXY77" s="67"/>
      <c r="GXZ77" s="67"/>
      <c r="GYA77" s="68"/>
      <c r="GYB77" s="68"/>
      <c r="GYC77" s="68"/>
      <c r="GYD77" s="69"/>
      <c r="GYF77" s="64"/>
      <c r="GYG77" s="67"/>
      <c r="GYH77" s="67"/>
      <c r="GYI77" s="68"/>
      <c r="GYJ77" s="68"/>
      <c r="GYK77" s="68"/>
      <c r="GYL77" s="69"/>
      <c r="GYN77" s="64"/>
      <c r="GYO77" s="67"/>
      <c r="GYP77" s="67"/>
      <c r="GYQ77" s="68"/>
      <c r="GYR77" s="68"/>
      <c r="GYS77" s="68"/>
      <c r="GYT77" s="69"/>
      <c r="GYV77" s="64"/>
      <c r="GYW77" s="67"/>
      <c r="GYX77" s="67"/>
      <c r="GYY77" s="68"/>
      <c r="GYZ77" s="68"/>
      <c r="GZA77" s="68"/>
      <c r="GZB77" s="69"/>
      <c r="GZD77" s="64"/>
      <c r="GZE77" s="67"/>
      <c r="GZF77" s="67"/>
      <c r="GZG77" s="68"/>
      <c r="GZH77" s="68"/>
      <c r="GZI77" s="68"/>
      <c r="GZJ77" s="69"/>
      <c r="GZL77" s="64"/>
      <c r="GZM77" s="67"/>
      <c r="GZN77" s="67"/>
      <c r="GZO77" s="68"/>
      <c r="GZP77" s="68"/>
      <c r="GZQ77" s="68"/>
      <c r="GZR77" s="69"/>
      <c r="GZT77" s="64"/>
      <c r="GZU77" s="67"/>
      <c r="GZV77" s="67"/>
      <c r="GZW77" s="68"/>
      <c r="GZX77" s="68"/>
      <c r="GZY77" s="68"/>
      <c r="GZZ77" s="69"/>
      <c r="HAB77" s="64"/>
      <c r="HAC77" s="67"/>
      <c r="HAD77" s="67"/>
      <c r="HAE77" s="68"/>
      <c r="HAF77" s="68"/>
      <c r="HAG77" s="68"/>
      <c r="HAH77" s="69"/>
      <c r="HAJ77" s="64"/>
      <c r="HAK77" s="67"/>
      <c r="HAL77" s="67"/>
      <c r="HAM77" s="68"/>
      <c r="HAN77" s="68"/>
      <c r="HAO77" s="68"/>
      <c r="HAP77" s="69"/>
      <c r="HAR77" s="64"/>
      <c r="HAS77" s="67"/>
      <c r="HAT77" s="67"/>
      <c r="HAU77" s="68"/>
      <c r="HAV77" s="68"/>
      <c r="HAW77" s="68"/>
      <c r="HAX77" s="69"/>
      <c r="HAZ77" s="64"/>
      <c r="HBA77" s="67"/>
      <c r="HBB77" s="67"/>
      <c r="HBC77" s="68"/>
      <c r="HBD77" s="68"/>
      <c r="HBE77" s="68"/>
      <c r="HBF77" s="69"/>
      <c r="HBH77" s="64"/>
      <c r="HBI77" s="67"/>
      <c r="HBJ77" s="67"/>
      <c r="HBK77" s="68"/>
      <c r="HBL77" s="68"/>
      <c r="HBM77" s="68"/>
      <c r="HBN77" s="69"/>
      <c r="HBP77" s="64"/>
      <c r="HBQ77" s="67"/>
      <c r="HBR77" s="67"/>
      <c r="HBS77" s="68"/>
      <c r="HBT77" s="68"/>
      <c r="HBU77" s="68"/>
      <c r="HBV77" s="69"/>
      <c r="HBX77" s="64"/>
      <c r="HBY77" s="67"/>
      <c r="HBZ77" s="67"/>
      <c r="HCA77" s="68"/>
      <c r="HCB77" s="68"/>
      <c r="HCC77" s="68"/>
      <c r="HCD77" s="69"/>
      <c r="HCF77" s="64"/>
      <c r="HCG77" s="67"/>
      <c r="HCH77" s="67"/>
      <c r="HCI77" s="68"/>
      <c r="HCJ77" s="68"/>
      <c r="HCK77" s="68"/>
      <c r="HCL77" s="69"/>
      <c r="HCN77" s="64"/>
      <c r="HCO77" s="67"/>
      <c r="HCP77" s="67"/>
      <c r="HCQ77" s="68"/>
      <c r="HCR77" s="68"/>
      <c r="HCS77" s="68"/>
      <c r="HCT77" s="69"/>
      <c r="HCV77" s="64"/>
      <c r="HCW77" s="67"/>
      <c r="HCX77" s="67"/>
      <c r="HCY77" s="68"/>
      <c r="HCZ77" s="68"/>
      <c r="HDA77" s="68"/>
      <c r="HDB77" s="69"/>
      <c r="HDD77" s="64"/>
      <c r="HDE77" s="67"/>
      <c r="HDF77" s="67"/>
      <c r="HDG77" s="68"/>
      <c r="HDH77" s="68"/>
      <c r="HDI77" s="68"/>
      <c r="HDJ77" s="69"/>
      <c r="HDL77" s="64"/>
      <c r="HDM77" s="67"/>
      <c r="HDN77" s="67"/>
      <c r="HDO77" s="68"/>
      <c r="HDP77" s="68"/>
      <c r="HDQ77" s="68"/>
      <c r="HDR77" s="69"/>
      <c r="HDT77" s="64"/>
      <c r="HDU77" s="67"/>
      <c r="HDV77" s="67"/>
      <c r="HDW77" s="68"/>
      <c r="HDX77" s="68"/>
      <c r="HDY77" s="68"/>
      <c r="HDZ77" s="69"/>
      <c r="HEB77" s="64"/>
      <c r="HEC77" s="67"/>
      <c r="HED77" s="67"/>
      <c r="HEE77" s="68"/>
      <c r="HEF77" s="68"/>
      <c r="HEG77" s="68"/>
      <c r="HEH77" s="69"/>
      <c r="HEJ77" s="64"/>
      <c r="HEK77" s="67"/>
      <c r="HEL77" s="67"/>
      <c r="HEM77" s="68"/>
      <c r="HEN77" s="68"/>
      <c r="HEO77" s="68"/>
      <c r="HEP77" s="69"/>
      <c r="HER77" s="64"/>
      <c r="HES77" s="67"/>
      <c r="HET77" s="67"/>
      <c r="HEU77" s="68"/>
      <c r="HEV77" s="68"/>
      <c r="HEW77" s="68"/>
      <c r="HEX77" s="69"/>
      <c r="HEZ77" s="64"/>
      <c r="HFA77" s="67"/>
      <c r="HFB77" s="67"/>
      <c r="HFC77" s="68"/>
      <c r="HFD77" s="68"/>
      <c r="HFE77" s="68"/>
      <c r="HFF77" s="69"/>
      <c r="HFH77" s="64"/>
      <c r="HFI77" s="67"/>
      <c r="HFJ77" s="67"/>
      <c r="HFK77" s="68"/>
      <c r="HFL77" s="68"/>
      <c r="HFM77" s="68"/>
      <c r="HFN77" s="69"/>
      <c r="HFP77" s="64"/>
      <c r="HFQ77" s="67"/>
      <c r="HFR77" s="67"/>
      <c r="HFS77" s="68"/>
      <c r="HFT77" s="68"/>
      <c r="HFU77" s="68"/>
      <c r="HFV77" s="69"/>
      <c r="HFX77" s="64"/>
      <c r="HFY77" s="67"/>
      <c r="HFZ77" s="67"/>
      <c r="HGA77" s="68"/>
      <c r="HGB77" s="68"/>
      <c r="HGC77" s="68"/>
      <c r="HGD77" s="69"/>
      <c r="HGF77" s="64"/>
      <c r="HGG77" s="67"/>
      <c r="HGH77" s="67"/>
      <c r="HGI77" s="68"/>
      <c r="HGJ77" s="68"/>
      <c r="HGK77" s="68"/>
      <c r="HGL77" s="69"/>
      <c r="HGN77" s="64"/>
      <c r="HGO77" s="67"/>
      <c r="HGP77" s="67"/>
      <c r="HGQ77" s="68"/>
      <c r="HGR77" s="68"/>
      <c r="HGS77" s="68"/>
      <c r="HGT77" s="69"/>
      <c r="HGV77" s="64"/>
      <c r="HGW77" s="67"/>
      <c r="HGX77" s="67"/>
      <c r="HGY77" s="68"/>
      <c r="HGZ77" s="68"/>
      <c r="HHA77" s="68"/>
      <c r="HHB77" s="69"/>
      <c r="HHD77" s="64"/>
      <c r="HHE77" s="67"/>
      <c r="HHF77" s="67"/>
      <c r="HHG77" s="68"/>
      <c r="HHH77" s="68"/>
      <c r="HHI77" s="68"/>
      <c r="HHJ77" s="69"/>
      <c r="HHL77" s="64"/>
      <c r="HHM77" s="67"/>
      <c r="HHN77" s="67"/>
      <c r="HHO77" s="68"/>
      <c r="HHP77" s="68"/>
      <c r="HHQ77" s="68"/>
      <c r="HHR77" s="69"/>
      <c r="HHT77" s="64"/>
      <c r="HHU77" s="67"/>
      <c r="HHV77" s="67"/>
      <c r="HHW77" s="68"/>
      <c r="HHX77" s="68"/>
      <c r="HHY77" s="68"/>
      <c r="HHZ77" s="69"/>
      <c r="HIB77" s="64"/>
      <c r="HIC77" s="67"/>
      <c r="HID77" s="67"/>
      <c r="HIE77" s="68"/>
      <c r="HIF77" s="68"/>
      <c r="HIG77" s="68"/>
      <c r="HIH77" s="69"/>
      <c r="HIJ77" s="64"/>
      <c r="HIK77" s="67"/>
      <c r="HIL77" s="67"/>
      <c r="HIM77" s="68"/>
      <c r="HIN77" s="68"/>
      <c r="HIO77" s="68"/>
      <c r="HIP77" s="69"/>
      <c r="HIR77" s="64"/>
      <c r="HIS77" s="67"/>
      <c r="HIT77" s="67"/>
      <c r="HIU77" s="68"/>
      <c r="HIV77" s="68"/>
      <c r="HIW77" s="68"/>
      <c r="HIX77" s="69"/>
      <c r="HIZ77" s="64"/>
      <c r="HJA77" s="67"/>
      <c r="HJB77" s="67"/>
      <c r="HJC77" s="68"/>
      <c r="HJD77" s="68"/>
      <c r="HJE77" s="68"/>
      <c r="HJF77" s="69"/>
      <c r="HJH77" s="64"/>
      <c r="HJI77" s="67"/>
      <c r="HJJ77" s="67"/>
      <c r="HJK77" s="68"/>
      <c r="HJL77" s="68"/>
      <c r="HJM77" s="68"/>
      <c r="HJN77" s="69"/>
      <c r="HJP77" s="64"/>
      <c r="HJQ77" s="67"/>
      <c r="HJR77" s="67"/>
      <c r="HJS77" s="68"/>
      <c r="HJT77" s="68"/>
      <c r="HJU77" s="68"/>
      <c r="HJV77" s="69"/>
      <c r="HJX77" s="64"/>
      <c r="HJY77" s="67"/>
      <c r="HJZ77" s="67"/>
      <c r="HKA77" s="68"/>
      <c r="HKB77" s="68"/>
      <c r="HKC77" s="68"/>
      <c r="HKD77" s="69"/>
      <c r="HKF77" s="64"/>
      <c r="HKG77" s="67"/>
      <c r="HKH77" s="67"/>
      <c r="HKI77" s="68"/>
      <c r="HKJ77" s="68"/>
      <c r="HKK77" s="68"/>
      <c r="HKL77" s="69"/>
      <c r="HKN77" s="64"/>
      <c r="HKO77" s="67"/>
      <c r="HKP77" s="67"/>
      <c r="HKQ77" s="68"/>
      <c r="HKR77" s="68"/>
      <c r="HKS77" s="68"/>
      <c r="HKT77" s="69"/>
      <c r="HKV77" s="64"/>
      <c r="HKW77" s="67"/>
      <c r="HKX77" s="67"/>
      <c r="HKY77" s="68"/>
      <c r="HKZ77" s="68"/>
      <c r="HLA77" s="68"/>
      <c r="HLB77" s="69"/>
      <c r="HLD77" s="64"/>
      <c r="HLE77" s="67"/>
      <c r="HLF77" s="67"/>
      <c r="HLG77" s="68"/>
      <c r="HLH77" s="68"/>
      <c r="HLI77" s="68"/>
      <c r="HLJ77" s="69"/>
      <c r="HLL77" s="64"/>
      <c r="HLM77" s="67"/>
      <c r="HLN77" s="67"/>
      <c r="HLO77" s="68"/>
      <c r="HLP77" s="68"/>
      <c r="HLQ77" s="68"/>
      <c r="HLR77" s="69"/>
      <c r="HLT77" s="64"/>
      <c r="HLU77" s="67"/>
      <c r="HLV77" s="67"/>
      <c r="HLW77" s="68"/>
      <c r="HLX77" s="68"/>
      <c r="HLY77" s="68"/>
      <c r="HLZ77" s="69"/>
      <c r="HMB77" s="64"/>
      <c r="HMC77" s="67"/>
      <c r="HMD77" s="67"/>
      <c r="HME77" s="68"/>
      <c r="HMF77" s="68"/>
      <c r="HMG77" s="68"/>
      <c r="HMH77" s="69"/>
      <c r="HMJ77" s="64"/>
      <c r="HMK77" s="67"/>
      <c r="HML77" s="67"/>
      <c r="HMM77" s="68"/>
      <c r="HMN77" s="68"/>
      <c r="HMO77" s="68"/>
      <c r="HMP77" s="69"/>
      <c r="HMR77" s="64"/>
      <c r="HMS77" s="67"/>
      <c r="HMT77" s="67"/>
      <c r="HMU77" s="68"/>
      <c r="HMV77" s="68"/>
      <c r="HMW77" s="68"/>
      <c r="HMX77" s="69"/>
      <c r="HMZ77" s="64"/>
      <c r="HNA77" s="67"/>
      <c r="HNB77" s="67"/>
      <c r="HNC77" s="68"/>
      <c r="HND77" s="68"/>
      <c r="HNE77" s="68"/>
      <c r="HNF77" s="69"/>
      <c r="HNH77" s="64"/>
      <c r="HNI77" s="67"/>
      <c r="HNJ77" s="67"/>
      <c r="HNK77" s="68"/>
      <c r="HNL77" s="68"/>
      <c r="HNM77" s="68"/>
      <c r="HNN77" s="69"/>
      <c r="HNP77" s="64"/>
      <c r="HNQ77" s="67"/>
      <c r="HNR77" s="67"/>
      <c r="HNS77" s="68"/>
      <c r="HNT77" s="68"/>
      <c r="HNU77" s="68"/>
      <c r="HNV77" s="69"/>
      <c r="HNX77" s="64"/>
      <c r="HNY77" s="67"/>
      <c r="HNZ77" s="67"/>
      <c r="HOA77" s="68"/>
      <c r="HOB77" s="68"/>
      <c r="HOC77" s="68"/>
      <c r="HOD77" s="69"/>
      <c r="HOF77" s="64"/>
      <c r="HOG77" s="67"/>
      <c r="HOH77" s="67"/>
      <c r="HOI77" s="68"/>
      <c r="HOJ77" s="68"/>
      <c r="HOK77" s="68"/>
      <c r="HOL77" s="69"/>
      <c r="HON77" s="64"/>
      <c r="HOO77" s="67"/>
      <c r="HOP77" s="67"/>
      <c r="HOQ77" s="68"/>
      <c r="HOR77" s="68"/>
      <c r="HOS77" s="68"/>
      <c r="HOT77" s="69"/>
      <c r="HOV77" s="64"/>
      <c r="HOW77" s="67"/>
      <c r="HOX77" s="67"/>
      <c r="HOY77" s="68"/>
      <c r="HOZ77" s="68"/>
      <c r="HPA77" s="68"/>
      <c r="HPB77" s="69"/>
      <c r="HPD77" s="64"/>
      <c r="HPE77" s="67"/>
      <c r="HPF77" s="67"/>
      <c r="HPG77" s="68"/>
      <c r="HPH77" s="68"/>
      <c r="HPI77" s="68"/>
      <c r="HPJ77" s="69"/>
      <c r="HPL77" s="64"/>
      <c r="HPM77" s="67"/>
      <c r="HPN77" s="67"/>
      <c r="HPO77" s="68"/>
      <c r="HPP77" s="68"/>
      <c r="HPQ77" s="68"/>
      <c r="HPR77" s="69"/>
      <c r="HPT77" s="64"/>
      <c r="HPU77" s="67"/>
      <c r="HPV77" s="67"/>
      <c r="HPW77" s="68"/>
      <c r="HPX77" s="68"/>
      <c r="HPY77" s="68"/>
      <c r="HPZ77" s="69"/>
      <c r="HQB77" s="64"/>
      <c r="HQC77" s="67"/>
      <c r="HQD77" s="67"/>
      <c r="HQE77" s="68"/>
      <c r="HQF77" s="68"/>
      <c r="HQG77" s="68"/>
      <c r="HQH77" s="69"/>
      <c r="HQJ77" s="64"/>
      <c r="HQK77" s="67"/>
      <c r="HQL77" s="67"/>
      <c r="HQM77" s="68"/>
      <c r="HQN77" s="68"/>
      <c r="HQO77" s="68"/>
      <c r="HQP77" s="69"/>
      <c r="HQR77" s="64"/>
      <c r="HQS77" s="67"/>
      <c r="HQT77" s="67"/>
      <c r="HQU77" s="68"/>
      <c r="HQV77" s="68"/>
      <c r="HQW77" s="68"/>
      <c r="HQX77" s="69"/>
      <c r="HQZ77" s="64"/>
      <c r="HRA77" s="67"/>
      <c r="HRB77" s="67"/>
      <c r="HRC77" s="68"/>
      <c r="HRD77" s="68"/>
      <c r="HRE77" s="68"/>
      <c r="HRF77" s="69"/>
      <c r="HRH77" s="64"/>
      <c r="HRI77" s="67"/>
      <c r="HRJ77" s="67"/>
      <c r="HRK77" s="68"/>
      <c r="HRL77" s="68"/>
      <c r="HRM77" s="68"/>
      <c r="HRN77" s="69"/>
      <c r="HRP77" s="64"/>
      <c r="HRQ77" s="67"/>
      <c r="HRR77" s="67"/>
      <c r="HRS77" s="68"/>
      <c r="HRT77" s="68"/>
      <c r="HRU77" s="68"/>
      <c r="HRV77" s="69"/>
      <c r="HRX77" s="64"/>
      <c r="HRY77" s="67"/>
      <c r="HRZ77" s="67"/>
      <c r="HSA77" s="68"/>
      <c r="HSB77" s="68"/>
      <c r="HSC77" s="68"/>
      <c r="HSD77" s="69"/>
      <c r="HSF77" s="64"/>
      <c r="HSG77" s="67"/>
      <c r="HSH77" s="67"/>
      <c r="HSI77" s="68"/>
      <c r="HSJ77" s="68"/>
      <c r="HSK77" s="68"/>
      <c r="HSL77" s="69"/>
      <c r="HSN77" s="64"/>
      <c r="HSO77" s="67"/>
      <c r="HSP77" s="67"/>
      <c r="HSQ77" s="68"/>
      <c r="HSR77" s="68"/>
      <c r="HSS77" s="68"/>
      <c r="HST77" s="69"/>
      <c r="HSV77" s="64"/>
      <c r="HSW77" s="67"/>
      <c r="HSX77" s="67"/>
      <c r="HSY77" s="68"/>
      <c r="HSZ77" s="68"/>
      <c r="HTA77" s="68"/>
      <c r="HTB77" s="69"/>
      <c r="HTD77" s="64"/>
      <c r="HTE77" s="67"/>
      <c r="HTF77" s="67"/>
      <c r="HTG77" s="68"/>
      <c r="HTH77" s="68"/>
      <c r="HTI77" s="68"/>
      <c r="HTJ77" s="69"/>
      <c r="HTL77" s="64"/>
      <c r="HTM77" s="67"/>
      <c r="HTN77" s="67"/>
      <c r="HTO77" s="68"/>
      <c r="HTP77" s="68"/>
      <c r="HTQ77" s="68"/>
      <c r="HTR77" s="69"/>
      <c r="HTT77" s="64"/>
      <c r="HTU77" s="67"/>
      <c r="HTV77" s="67"/>
      <c r="HTW77" s="68"/>
      <c r="HTX77" s="68"/>
      <c r="HTY77" s="68"/>
      <c r="HTZ77" s="69"/>
      <c r="HUB77" s="64"/>
      <c r="HUC77" s="67"/>
      <c r="HUD77" s="67"/>
      <c r="HUE77" s="68"/>
      <c r="HUF77" s="68"/>
      <c r="HUG77" s="68"/>
      <c r="HUH77" s="69"/>
      <c r="HUJ77" s="64"/>
      <c r="HUK77" s="67"/>
      <c r="HUL77" s="67"/>
      <c r="HUM77" s="68"/>
      <c r="HUN77" s="68"/>
      <c r="HUO77" s="68"/>
      <c r="HUP77" s="69"/>
      <c r="HUR77" s="64"/>
      <c r="HUS77" s="67"/>
      <c r="HUT77" s="67"/>
      <c r="HUU77" s="68"/>
      <c r="HUV77" s="68"/>
      <c r="HUW77" s="68"/>
      <c r="HUX77" s="69"/>
      <c r="HUZ77" s="64"/>
      <c r="HVA77" s="67"/>
      <c r="HVB77" s="67"/>
      <c r="HVC77" s="68"/>
      <c r="HVD77" s="68"/>
      <c r="HVE77" s="68"/>
      <c r="HVF77" s="69"/>
      <c r="HVH77" s="64"/>
      <c r="HVI77" s="67"/>
      <c r="HVJ77" s="67"/>
      <c r="HVK77" s="68"/>
      <c r="HVL77" s="68"/>
      <c r="HVM77" s="68"/>
      <c r="HVN77" s="69"/>
      <c r="HVP77" s="64"/>
      <c r="HVQ77" s="67"/>
      <c r="HVR77" s="67"/>
      <c r="HVS77" s="68"/>
      <c r="HVT77" s="68"/>
      <c r="HVU77" s="68"/>
      <c r="HVV77" s="69"/>
      <c r="HVX77" s="64"/>
      <c r="HVY77" s="67"/>
      <c r="HVZ77" s="67"/>
      <c r="HWA77" s="68"/>
      <c r="HWB77" s="68"/>
      <c r="HWC77" s="68"/>
      <c r="HWD77" s="69"/>
      <c r="HWF77" s="64"/>
      <c r="HWG77" s="67"/>
      <c r="HWH77" s="67"/>
      <c r="HWI77" s="68"/>
      <c r="HWJ77" s="68"/>
      <c r="HWK77" s="68"/>
      <c r="HWL77" s="69"/>
      <c r="HWN77" s="64"/>
      <c r="HWO77" s="67"/>
      <c r="HWP77" s="67"/>
      <c r="HWQ77" s="68"/>
      <c r="HWR77" s="68"/>
      <c r="HWS77" s="68"/>
      <c r="HWT77" s="69"/>
      <c r="HWV77" s="64"/>
      <c r="HWW77" s="67"/>
      <c r="HWX77" s="67"/>
      <c r="HWY77" s="68"/>
      <c r="HWZ77" s="68"/>
      <c r="HXA77" s="68"/>
      <c r="HXB77" s="69"/>
      <c r="HXD77" s="64"/>
      <c r="HXE77" s="67"/>
      <c r="HXF77" s="67"/>
      <c r="HXG77" s="68"/>
      <c r="HXH77" s="68"/>
      <c r="HXI77" s="68"/>
      <c r="HXJ77" s="69"/>
      <c r="HXL77" s="64"/>
      <c r="HXM77" s="67"/>
      <c r="HXN77" s="67"/>
      <c r="HXO77" s="68"/>
      <c r="HXP77" s="68"/>
      <c r="HXQ77" s="68"/>
      <c r="HXR77" s="69"/>
      <c r="HXT77" s="64"/>
      <c r="HXU77" s="67"/>
      <c r="HXV77" s="67"/>
      <c r="HXW77" s="68"/>
      <c r="HXX77" s="68"/>
      <c r="HXY77" s="68"/>
      <c r="HXZ77" s="69"/>
      <c r="HYB77" s="64"/>
      <c r="HYC77" s="67"/>
      <c r="HYD77" s="67"/>
      <c r="HYE77" s="68"/>
      <c r="HYF77" s="68"/>
      <c r="HYG77" s="68"/>
      <c r="HYH77" s="69"/>
      <c r="HYJ77" s="64"/>
      <c r="HYK77" s="67"/>
      <c r="HYL77" s="67"/>
      <c r="HYM77" s="68"/>
      <c r="HYN77" s="68"/>
      <c r="HYO77" s="68"/>
      <c r="HYP77" s="69"/>
      <c r="HYR77" s="64"/>
      <c r="HYS77" s="67"/>
      <c r="HYT77" s="67"/>
      <c r="HYU77" s="68"/>
      <c r="HYV77" s="68"/>
      <c r="HYW77" s="68"/>
      <c r="HYX77" s="69"/>
      <c r="HYZ77" s="64"/>
      <c r="HZA77" s="67"/>
      <c r="HZB77" s="67"/>
      <c r="HZC77" s="68"/>
      <c r="HZD77" s="68"/>
      <c r="HZE77" s="68"/>
      <c r="HZF77" s="69"/>
      <c r="HZH77" s="64"/>
      <c r="HZI77" s="67"/>
      <c r="HZJ77" s="67"/>
      <c r="HZK77" s="68"/>
      <c r="HZL77" s="68"/>
      <c r="HZM77" s="68"/>
      <c r="HZN77" s="69"/>
      <c r="HZP77" s="64"/>
      <c r="HZQ77" s="67"/>
      <c r="HZR77" s="67"/>
      <c r="HZS77" s="68"/>
      <c r="HZT77" s="68"/>
      <c r="HZU77" s="68"/>
      <c r="HZV77" s="69"/>
      <c r="HZX77" s="64"/>
      <c r="HZY77" s="67"/>
      <c r="HZZ77" s="67"/>
      <c r="IAA77" s="68"/>
      <c r="IAB77" s="68"/>
      <c r="IAC77" s="68"/>
      <c r="IAD77" s="69"/>
      <c r="IAF77" s="64"/>
      <c r="IAG77" s="67"/>
      <c r="IAH77" s="67"/>
      <c r="IAI77" s="68"/>
      <c r="IAJ77" s="68"/>
      <c r="IAK77" s="68"/>
      <c r="IAL77" s="69"/>
      <c r="IAN77" s="64"/>
      <c r="IAO77" s="67"/>
      <c r="IAP77" s="67"/>
      <c r="IAQ77" s="68"/>
      <c r="IAR77" s="68"/>
      <c r="IAS77" s="68"/>
      <c r="IAT77" s="69"/>
      <c r="IAV77" s="64"/>
      <c r="IAW77" s="67"/>
      <c r="IAX77" s="67"/>
      <c r="IAY77" s="68"/>
      <c r="IAZ77" s="68"/>
      <c r="IBA77" s="68"/>
      <c r="IBB77" s="69"/>
      <c r="IBD77" s="64"/>
      <c r="IBE77" s="67"/>
      <c r="IBF77" s="67"/>
      <c r="IBG77" s="68"/>
      <c r="IBH77" s="68"/>
      <c r="IBI77" s="68"/>
      <c r="IBJ77" s="69"/>
      <c r="IBL77" s="64"/>
      <c r="IBM77" s="67"/>
      <c r="IBN77" s="67"/>
      <c r="IBO77" s="68"/>
      <c r="IBP77" s="68"/>
      <c r="IBQ77" s="68"/>
      <c r="IBR77" s="69"/>
      <c r="IBT77" s="64"/>
      <c r="IBU77" s="67"/>
      <c r="IBV77" s="67"/>
      <c r="IBW77" s="68"/>
      <c r="IBX77" s="68"/>
      <c r="IBY77" s="68"/>
      <c r="IBZ77" s="69"/>
      <c r="ICB77" s="64"/>
      <c r="ICC77" s="67"/>
      <c r="ICD77" s="67"/>
      <c r="ICE77" s="68"/>
      <c r="ICF77" s="68"/>
      <c r="ICG77" s="68"/>
      <c r="ICH77" s="69"/>
      <c r="ICJ77" s="64"/>
      <c r="ICK77" s="67"/>
      <c r="ICL77" s="67"/>
      <c r="ICM77" s="68"/>
      <c r="ICN77" s="68"/>
      <c r="ICO77" s="68"/>
      <c r="ICP77" s="69"/>
      <c r="ICR77" s="64"/>
      <c r="ICS77" s="67"/>
      <c r="ICT77" s="67"/>
      <c r="ICU77" s="68"/>
      <c r="ICV77" s="68"/>
      <c r="ICW77" s="68"/>
      <c r="ICX77" s="69"/>
      <c r="ICZ77" s="64"/>
      <c r="IDA77" s="67"/>
      <c r="IDB77" s="67"/>
      <c r="IDC77" s="68"/>
      <c r="IDD77" s="68"/>
      <c r="IDE77" s="68"/>
      <c r="IDF77" s="69"/>
      <c r="IDH77" s="64"/>
      <c r="IDI77" s="67"/>
      <c r="IDJ77" s="67"/>
      <c r="IDK77" s="68"/>
      <c r="IDL77" s="68"/>
      <c r="IDM77" s="68"/>
      <c r="IDN77" s="69"/>
      <c r="IDP77" s="64"/>
      <c r="IDQ77" s="67"/>
      <c r="IDR77" s="67"/>
      <c r="IDS77" s="68"/>
      <c r="IDT77" s="68"/>
      <c r="IDU77" s="68"/>
      <c r="IDV77" s="69"/>
      <c r="IDX77" s="64"/>
      <c r="IDY77" s="67"/>
      <c r="IDZ77" s="67"/>
      <c r="IEA77" s="68"/>
      <c r="IEB77" s="68"/>
      <c r="IEC77" s="68"/>
      <c r="IED77" s="69"/>
      <c r="IEF77" s="64"/>
      <c r="IEG77" s="67"/>
      <c r="IEH77" s="67"/>
      <c r="IEI77" s="68"/>
      <c r="IEJ77" s="68"/>
      <c r="IEK77" s="68"/>
      <c r="IEL77" s="69"/>
      <c r="IEN77" s="64"/>
      <c r="IEO77" s="67"/>
      <c r="IEP77" s="67"/>
      <c r="IEQ77" s="68"/>
      <c r="IER77" s="68"/>
      <c r="IES77" s="68"/>
      <c r="IET77" s="69"/>
      <c r="IEV77" s="64"/>
      <c r="IEW77" s="67"/>
      <c r="IEX77" s="67"/>
      <c r="IEY77" s="68"/>
      <c r="IEZ77" s="68"/>
      <c r="IFA77" s="68"/>
      <c r="IFB77" s="69"/>
      <c r="IFD77" s="64"/>
      <c r="IFE77" s="67"/>
      <c r="IFF77" s="67"/>
      <c r="IFG77" s="68"/>
      <c r="IFH77" s="68"/>
      <c r="IFI77" s="68"/>
      <c r="IFJ77" s="69"/>
      <c r="IFL77" s="64"/>
      <c r="IFM77" s="67"/>
      <c r="IFN77" s="67"/>
      <c r="IFO77" s="68"/>
      <c r="IFP77" s="68"/>
      <c r="IFQ77" s="68"/>
      <c r="IFR77" s="69"/>
      <c r="IFT77" s="64"/>
      <c r="IFU77" s="67"/>
      <c r="IFV77" s="67"/>
      <c r="IFW77" s="68"/>
      <c r="IFX77" s="68"/>
      <c r="IFY77" s="68"/>
      <c r="IFZ77" s="69"/>
      <c r="IGB77" s="64"/>
      <c r="IGC77" s="67"/>
      <c r="IGD77" s="67"/>
      <c r="IGE77" s="68"/>
      <c r="IGF77" s="68"/>
      <c r="IGG77" s="68"/>
      <c r="IGH77" s="69"/>
      <c r="IGJ77" s="64"/>
      <c r="IGK77" s="67"/>
      <c r="IGL77" s="67"/>
      <c r="IGM77" s="68"/>
      <c r="IGN77" s="68"/>
      <c r="IGO77" s="68"/>
      <c r="IGP77" s="69"/>
      <c r="IGR77" s="64"/>
      <c r="IGS77" s="67"/>
      <c r="IGT77" s="67"/>
      <c r="IGU77" s="68"/>
      <c r="IGV77" s="68"/>
      <c r="IGW77" s="68"/>
      <c r="IGX77" s="69"/>
      <c r="IGZ77" s="64"/>
      <c r="IHA77" s="67"/>
      <c r="IHB77" s="67"/>
      <c r="IHC77" s="68"/>
      <c r="IHD77" s="68"/>
      <c r="IHE77" s="68"/>
      <c r="IHF77" s="69"/>
      <c r="IHH77" s="64"/>
      <c r="IHI77" s="67"/>
      <c r="IHJ77" s="67"/>
      <c r="IHK77" s="68"/>
      <c r="IHL77" s="68"/>
      <c r="IHM77" s="68"/>
      <c r="IHN77" s="69"/>
      <c r="IHP77" s="64"/>
      <c r="IHQ77" s="67"/>
      <c r="IHR77" s="67"/>
      <c r="IHS77" s="68"/>
      <c r="IHT77" s="68"/>
      <c r="IHU77" s="68"/>
      <c r="IHV77" s="69"/>
      <c r="IHX77" s="64"/>
      <c r="IHY77" s="67"/>
      <c r="IHZ77" s="67"/>
      <c r="IIA77" s="68"/>
      <c r="IIB77" s="68"/>
      <c r="IIC77" s="68"/>
      <c r="IID77" s="69"/>
      <c r="IIF77" s="64"/>
      <c r="IIG77" s="67"/>
      <c r="IIH77" s="67"/>
      <c r="III77" s="68"/>
      <c r="IIJ77" s="68"/>
      <c r="IIK77" s="68"/>
      <c r="IIL77" s="69"/>
      <c r="IIN77" s="64"/>
      <c r="IIO77" s="67"/>
      <c r="IIP77" s="67"/>
      <c r="IIQ77" s="68"/>
      <c r="IIR77" s="68"/>
      <c r="IIS77" s="68"/>
      <c r="IIT77" s="69"/>
      <c r="IIV77" s="64"/>
      <c r="IIW77" s="67"/>
      <c r="IIX77" s="67"/>
      <c r="IIY77" s="68"/>
      <c r="IIZ77" s="68"/>
      <c r="IJA77" s="68"/>
      <c r="IJB77" s="69"/>
      <c r="IJD77" s="64"/>
      <c r="IJE77" s="67"/>
      <c r="IJF77" s="67"/>
      <c r="IJG77" s="68"/>
      <c r="IJH77" s="68"/>
      <c r="IJI77" s="68"/>
      <c r="IJJ77" s="69"/>
      <c r="IJL77" s="64"/>
      <c r="IJM77" s="67"/>
      <c r="IJN77" s="67"/>
      <c r="IJO77" s="68"/>
      <c r="IJP77" s="68"/>
      <c r="IJQ77" s="68"/>
      <c r="IJR77" s="69"/>
      <c r="IJT77" s="64"/>
      <c r="IJU77" s="67"/>
      <c r="IJV77" s="67"/>
      <c r="IJW77" s="68"/>
      <c r="IJX77" s="68"/>
      <c r="IJY77" s="68"/>
      <c r="IJZ77" s="69"/>
      <c r="IKB77" s="64"/>
      <c r="IKC77" s="67"/>
      <c r="IKD77" s="67"/>
      <c r="IKE77" s="68"/>
      <c r="IKF77" s="68"/>
      <c r="IKG77" s="68"/>
      <c r="IKH77" s="69"/>
      <c r="IKJ77" s="64"/>
      <c r="IKK77" s="67"/>
      <c r="IKL77" s="67"/>
      <c r="IKM77" s="68"/>
      <c r="IKN77" s="68"/>
      <c r="IKO77" s="68"/>
      <c r="IKP77" s="69"/>
      <c r="IKR77" s="64"/>
      <c r="IKS77" s="67"/>
      <c r="IKT77" s="67"/>
      <c r="IKU77" s="68"/>
      <c r="IKV77" s="68"/>
      <c r="IKW77" s="68"/>
      <c r="IKX77" s="69"/>
      <c r="IKZ77" s="64"/>
      <c r="ILA77" s="67"/>
      <c r="ILB77" s="67"/>
      <c r="ILC77" s="68"/>
      <c r="ILD77" s="68"/>
      <c r="ILE77" s="68"/>
      <c r="ILF77" s="69"/>
      <c r="ILH77" s="64"/>
      <c r="ILI77" s="67"/>
      <c r="ILJ77" s="67"/>
      <c r="ILK77" s="68"/>
      <c r="ILL77" s="68"/>
      <c r="ILM77" s="68"/>
      <c r="ILN77" s="69"/>
      <c r="ILP77" s="64"/>
      <c r="ILQ77" s="67"/>
      <c r="ILR77" s="67"/>
      <c r="ILS77" s="68"/>
      <c r="ILT77" s="68"/>
      <c r="ILU77" s="68"/>
      <c r="ILV77" s="69"/>
      <c r="ILX77" s="64"/>
      <c r="ILY77" s="67"/>
      <c r="ILZ77" s="67"/>
      <c r="IMA77" s="68"/>
      <c r="IMB77" s="68"/>
      <c r="IMC77" s="68"/>
      <c r="IMD77" s="69"/>
      <c r="IMF77" s="64"/>
      <c r="IMG77" s="67"/>
      <c r="IMH77" s="67"/>
      <c r="IMI77" s="68"/>
      <c r="IMJ77" s="68"/>
      <c r="IMK77" s="68"/>
      <c r="IML77" s="69"/>
      <c r="IMN77" s="64"/>
      <c r="IMO77" s="67"/>
      <c r="IMP77" s="67"/>
      <c r="IMQ77" s="68"/>
      <c r="IMR77" s="68"/>
      <c r="IMS77" s="68"/>
      <c r="IMT77" s="69"/>
      <c r="IMV77" s="64"/>
      <c r="IMW77" s="67"/>
      <c r="IMX77" s="67"/>
      <c r="IMY77" s="68"/>
      <c r="IMZ77" s="68"/>
      <c r="INA77" s="68"/>
      <c r="INB77" s="69"/>
      <c r="IND77" s="64"/>
      <c r="INE77" s="67"/>
      <c r="INF77" s="67"/>
      <c r="ING77" s="68"/>
      <c r="INH77" s="68"/>
      <c r="INI77" s="68"/>
      <c r="INJ77" s="69"/>
      <c r="INL77" s="64"/>
      <c r="INM77" s="67"/>
      <c r="INN77" s="67"/>
      <c r="INO77" s="68"/>
      <c r="INP77" s="68"/>
      <c r="INQ77" s="68"/>
      <c r="INR77" s="69"/>
      <c r="INT77" s="64"/>
      <c r="INU77" s="67"/>
      <c r="INV77" s="67"/>
      <c r="INW77" s="68"/>
      <c r="INX77" s="68"/>
      <c r="INY77" s="68"/>
      <c r="INZ77" s="69"/>
      <c r="IOB77" s="64"/>
      <c r="IOC77" s="67"/>
      <c r="IOD77" s="67"/>
      <c r="IOE77" s="68"/>
      <c r="IOF77" s="68"/>
      <c r="IOG77" s="68"/>
      <c r="IOH77" s="69"/>
      <c r="IOJ77" s="64"/>
      <c r="IOK77" s="67"/>
      <c r="IOL77" s="67"/>
      <c r="IOM77" s="68"/>
      <c r="ION77" s="68"/>
      <c r="IOO77" s="68"/>
      <c r="IOP77" s="69"/>
      <c r="IOR77" s="64"/>
      <c r="IOS77" s="67"/>
      <c r="IOT77" s="67"/>
      <c r="IOU77" s="68"/>
      <c r="IOV77" s="68"/>
      <c r="IOW77" s="68"/>
      <c r="IOX77" s="69"/>
      <c r="IOZ77" s="64"/>
      <c r="IPA77" s="67"/>
      <c r="IPB77" s="67"/>
      <c r="IPC77" s="68"/>
      <c r="IPD77" s="68"/>
      <c r="IPE77" s="68"/>
      <c r="IPF77" s="69"/>
      <c r="IPH77" s="64"/>
      <c r="IPI77" s="67"/>
      <c r="IPJ77" s="67"/>
      <c r="IPK77" s="68"/>
      <c r="IPL77" s="68"/>
      <c r="IPM77" s="68"/>
      <c r="IPN77" s="69"/>
      <c r="IPP77" s="64"/>
      <c r="IPQ77" s="67"/>
      <c r="IPR77" s="67"/>
      <c r="IPS77" s="68"/>
      <c r="IPT77" s="68"/>
      <c r="IPU77" s="68"/>
      <c r="IPV77" s="69"/>
      <c r="IPX77" s="64"/>
      <c r="IPY77" s="67"/>
      <c r="IPZ77" s="67"/>
      <c r="IQA77" s="68"/>
      <c r="IQB77" s="68"/>
      <c r="IQC77" s="68"/>
      <c r="IQD77" s="69"/>
      <c r="IQF77" s="64"/>
      <c r="IQG77" s="67"/>
      <c r="IQH77" s="67"/>
      <c r="IQI77" s="68"/>
      <c r="IQJ77" s="68"/>
      <c r="IQK77" s="68"/>
      <c r="IQL77" s="69"/>
      <c r="IQN77" s="64"/>
      <c r="IQO77" s="67"/>
      <c r="IQP77" s="67"/>
      <c r="IQQ77" s="68"/>
      <c r="IQR77" s="68"/>
      <c r="IQS77" s="68"/>
      <c r="IQT77" s="69"/>
      <c r="IQV77" s="64"/>
      <c r="IQW77" s="67"/>
      <c r="IQX77" s="67"/>
      <c r="IQY77" s="68"/>
      <c r="IQZ77" s="68"/>
      <c r="IRA77" s="68"/>
      <c r="IRB77" s="69"/>
      <c r="IRD77" s="64"/>
      <c r="IRE77" s="67"/>
      <c r="IRF77" s="67"/>
      <c r="IRG77" s="68"/>
      <c r="IRH77" s="68"/>
      <c r="IRI77" s="68"/>
      <c r="IRJ77" s="69"/>
      <c r="IRL77" s="64"/>
      <c r="IRM77" s="67"/>
      <c r="IRN77" s="67"/>
      <c r="IRO77" s="68"/>
      <c r="IRP77" s="68"/>
      <c r="IRQ77" s="68"/>
      <c r="IRR77" s="69"/>
      <c r="IRT77" s="64"/>
      <c r="IRU77" s="67"/>
      <c r="IRV77" s="67"/>
      <c r="IRW77" s="68"/>
      <c r="IRX77" s="68"/>
      <c r="IRY77" s="68"/>
      <c r="IRZ77" s="69"/>
      <c r="ISB77" s="64"/>
      <c r="ISC77" s="67"/>
      <c r="ISD77" s="67"/>
      <c r="ISE77" s="68"/>
      <c r="ISF77" s="68"/>
      <c r="ISG77" s="68"/>
      <c r="ISH77" s="69"/>
      <c r="ISJ77" s="64"/>
      <c r="ISK77" s="67"/>
      <c r="ISL77" s="67"/>
      <c r="ISM77" s="68"/>
      <c r="ISN77" s="68"/>
      <c r="ISO77" s="68"/>
      <c r="ISP77" s="69"/>
      <c r="ISR77" s="64"/>
      <c r="ISS77" s="67"/>
      <c r="IST77" s="67"/>
      <c r="ISU77" s="68"/>
      <c r="ISV77" s="68"/>
      <c r="ISW77" s="68"/>
      <c r="ISX77" s="69"/>
      <c r="ISZ77" s="64"/>
      <c r="ITA77" s="67"/>
      <c r="ITB77" s="67"/>
      <c r="ITC77" s="68"/>
      <c r="ITD77" s="68"/>
      <c r="ITE77" s="68"/>
      <c r="ITF77" s="69"/>
      <c r="ITH77" s="64"/>
      <c r="ITI77" s="67"/>
      <c r="ITJ77" s="67"/>
      <c r="ITK77" s="68"/>
      <c r="ITL77" s="68"/>
      <c r="ITM77" s="68"/>
      <c r="ITN77" s="69"/>
      <c r="ITP77" s="64"/>
      <c r="ITQ77" s="67"/>
      <c r="ITR77" s="67"/>
      <c r="ITS77" s="68"/>
      <c r="ITT77" s="68"/>
      <c r="ITU77" s="68"/>
      <c r="ITV77" s="69"/>
      <c r="ITX77" s="64"/>
      <c r="ITY77" s="67"/>
      <c r="ITZ77" s="67"/>
      <c r="IUA77" s="68"/>
      <c r="IUB77" s="68"/>
      <c r="IUC77" s="68"/>
      <c r="IUD77" s="69"/>
      <c r="IUF77" s="64"/>
      <c r="IUG77" s="67"/>
      <c r="IUH77" s="67"/>
      <c r="IUI77" s="68"/>
      <c r="IUJ77" s="68"/>
      <c r="IUK77" s="68"/>
      <c r="IUL77" s="69"/>
      <c r="IUN77" s="64"/>
      <c r="IUO77" s="67"/>
      <c r="IUP77" s="67"/>
      <c r="IUQ77" s="68"/>
      <c r="IUR77" s="68"/>
      <c r="IUS77" s="68"/>
      <c r="IUT77" s="69"/>
      <c r="IUV77" s="64"/>
      <c r="IUW77" s="67"/>
      <c r="IUX77" s="67"/>
      <c r="IUY77" s="68"/>
      <c r="IUZ77" s="68"/>
      <c r="IVA77" s="68"/>
      <c r="IVB77" s="69"/>
      <c r="IVD77" s="64"/>
      <c r="IVE77" s="67"/>
      <c r="IVF77" s="67"/>
      <c r="IVG77" s="68"/>
      <c r="IVH77" s="68"/>
      <c r="IVI77" s="68"/>
      <c r="IVJ77" s="69"/>
      <c r="IVL77" s="64"/>
      <c r="IVM77" s="67"/>
      <c r="IVN77" s="67"/>
      <c r="IVO77" s="68"/>
      <c r="IVP77" s="68"/>
      <c r="IVQ77" s="68"/>
      <c r="IVR77" s="69"/>
      <c r="IVT77" s="64"/>
      <c r="IVU77" s="67"/>
      <c r="IVV77" s="67"/>
      <c r="IVW77" s="68"/>
      <c r="IVX77" s="68"/>
      <c r="IVY77" s="68"/>
      <c r="IVZ77" s="69"/>
      <c r="IWB77" s="64"/>
      <c r="IWC77" s="67"/>
      <c r="IWD77" s="67"/>
      <c r="IWE77" s="68"/>
      <c r="IWF77" s="68"/>
      <c r="IWG77" s="68"/>
      <c r="IWH77" s="69"/>
      <c r="IWJ77" s="64"/>
      <c r="IWK77" s="67"/>
      <c r="IWL77" s="67"/>
      <c r="IWM77" s="68"/>
      <c r="IWN77" s="68"/>
      <c r="IWO77" s="68"/>
      <c r="IWP77" s="69"/>
      <c r="IWR77" s="64"/>
      <c r="IWS77" s="67"/>
      <c r="IWT77" s="67"/>
      <c r="IWU77" s="68"/>
      <c r="IWV77" s="68"/>
      <c r="IWW77" s="68"/>
      <c r="IWX77" s="69"/>
      <c r="IWZ77" s="64"/>
      <c r="IXA77" s="67"/>
      <c r="IXB77" s="67"/>
      <c r="IXC77" s="68"/>
      <c r="IXD77" s="68"/>
      <c r="IXE77" s="68"/>
      <c r="IXF77" s="69"/>
      <c r="IXH77" s="64"/>
      <c r="IXI77" s="67"/>
      <c r="IXJ77" s="67"/>
      <c r="IXK77" s="68"/>
      <c r="IXL77" s="68"/>
      <c r="IXM77" s="68"/>
      <c r="IXN77" s="69"/>
      <c r="IXP77" s="64"/>
      <c r="IXQ77" s="67"/>
      <c r="IXR77" s="67"/>
      <c r="IXS77" s="68"/>
      <c r="IXT77" s="68"/>
      <c r="IXU77" s="68"/>
      <c r="IXV77" s="69"/>
      <c r="IXX77" s="64"/>
      <c r="IXY77" s="67"/>
      <c r="IXZ77" s="67"/>
      <c r="IYA77" s="68"/>
      <c r="IYB77" s="68"/>
      <c r="IYC77" s="68"/>
      <c r="IYD77" s="69"/>
      <c r="IYF77" s="64"/>
      <c r="IYG77" s="67"/>
      <c r="IYH77" s="67"/>
      <c r="IYI77" s="68"/>
      <c r="IYJ77" s="68"/>
      <c r="IYK77" s="68"/>
      <c r="IYL77" s="69"/>
      <c r="IYN77" s="64"/>
      <c r="IYO77" s="67"/>
      <c r="IYP77" s="67"/>
      <c r="IYQ77" s="68"/>
      <c r="IYR77" s="68"/>
      <c r="IYS77" s="68"/>
      <c r="IYT77" s="69"/>
      <c r="IYV77" s="64"/>
      <c r="IYW77" s="67"/>
      <c r="IYX77" s="67"/>
      <c r="IYY77" s="68"/>
      <c r="IYZ77" s="68"/>
      <c r="IZA77" s="68"/>
      <c r="IZB77" s="69"/>
      <c r="IZD77" s="64"/>
      <c r="IZE77" s="67"/>
      <c r="IZF77" s="67"/>
      <c r="IZG77" s="68"/>
      <c r="IZH77" s="68"/>
      <c r="IZI77" s="68"/>
      <c r="IZJ77" s="69"/>
      <c r="IZL77" s="64"/>
      <c r="IZM77" s="67"/>
      <c r="IZN77" s="67"/>
      <c r="IZO77" s="68"/>
      <c r="IZP77" s="68"/>
      <c r="IZQ77" s="68"/>
      <c r="IZR77" s="69"/>
      <c r="IZT77" s="64"/>
      <c r="IZU77" s="67"/>
      <c r="IZV77" s="67"/>
      <c r="IZW77" s="68"/>
      <c r="IZX77" s="68"/>
      <c r="IZY77" s="68"/>
      <c r="IZZ77" s="69"/>
      <c r="JAB77" s="64"/>
      <c r="JAC77" s="67"/>
      <c r="JAD77" s="67"/>
      <c r="JAE77" s="68"/>
      <c r="JAF77" s="68"/>
      <c r="JAG77" s="68"/>
      <c r="JAH77" s="69"/>
      <c r="JAJ77" s="64"/>
      <c r="JAK77" s="67"/>
      <c r="JAL77" s="67"/>
      <c r="JAM77" s="68"/>
      <c r="JAN77" s="68"/>
      <c r="JAO77" s="68"/>
      <c r="JAP77" s="69"/>
      <c r="JAR77" s="64"/>
      <c r="JAS77" s="67"/>
      <c r="JAT77" s="67"/>
      <c r="JAU77" s="68"/>
      <c r="JAV77" s="68"/>
      <c r="JAW77" s="68"/>
      <c r="JAX77" s="69"/>
      <c r="JAZ77" s="64"/>
      <c r="JBA77" s="67"/>
      <c r="JBB77" s="67"/>
      <c r="JBC77" s="68"/>
      <c r="JBD77" s="68"/>
      <c r="JBE77" s="68"/>
      <c r="JBF77" s="69"/>
      <c r="JBH77" s="64"/>
      <c r="JBI77" s="67"/>
      <c r="JBJ77" s="67"/>
      <c r="JBK77" s="68"/>
      <c r="JBL77" s="68"/>
      <c r="JBM77" s="68"/>
      <c r="JBN77" s="69"/>
      <c r="JBP77" s="64"/>
      <c r="JBQ77" s="67"/>
      <c r="JBR77" s="67"/>
      <c r="JBS77" s="68"/>
      <c r="JBT77" s="68"/>
      <c r="JBU77" s="68"/>
      <c r="JBV77" s="69"/>
      <c r="JBX77" s="64"/>
      <c r="JBY77" s="67"/>
      <c r="JBZ77" s="67"/>
      <c r="JCA77" s="68"/>
      <c r="JCB77" s="68"/>
      <c r="JCC77" s="68"/>
      <c r="JCD77" s="69"/>
      <c r="JCF77" s="64"/>
      <c r="JCG77" s="67"/>
      <c r="JCH77" s="67"/>
      <c r="JCI77" s="68"/>
      <c r="JCJ77" s="68"/>
      <c r="JCK77" s="68"/>
      <c r="JCL77" s="69"/>
      <c r="JCN77" s="64"/>
      <c r="JCO77" s="67"/>
      <c r="JCP77" s="67"/>
      <c r="JCQ77" s="68"/>
      <c r="JCR77" s="68"/>
      <c r="JCS77" s="68"/>
      <c r="JCT77" s="69"/>
      <c r="JCV77" s="64"/>
      <c r="JCW77" s="67"/>
      <c r="JCX77" s="67"/>
      <c r="JCY77" s="68"/>
      <c r="JCZ77" s="68"/>
      <c r="JDA77" s="68"/>
      <c r="JDB77" s="69"/>
      <c r="JDD77" s="64"/>
      <c r="JDE77" s="67"/>
      <c r="JDF77" s="67"/>
      <c r="JDG77" s="68"/>
      <c r="JDH77" s="68"/>
      <c r="JDI77" s="68"/>
      <c r="JDJ77" s="69"/>
      <c r="JDL77" s="64"/>
      <c r="JDM77" s="67"/>
      <c r="JDN77" s="67"/>
      <c r="JDO77" s="68"/>
      <c r="JDP77" s="68"/>
      <c r="JDQ77" s="68"/>
      <c r="JDR77" s="69"/>
      <c r="JDT77" s="64"/>
      <c r="JDU77" s="67"/>
      <c r="JDV77" s="67"/>
      <c r="JDW77" s="68"/>
      <c r="JDX77" s="68"/>
      <c r="JDY77" s="68"/>
      <c r="JDZ77" s="69"/>
      <c r="JEB77" s="64"/>
      <c r="JEC77" s="67"/>
      <c r="JED77" s="67"/>
      <c r="JEE77" s="68"/>
      <c r="JEF77" s="68"/>
      <c r="JEG77" s="68"/>
      <c r="JEH77" s="69"/>
      <c r="JEJ77" s="64"/>
      <c r="JEK77" s="67"/>
      <c r="JEL77" s="67"/>
      <c r="JEM77" s="68"/>
      <c r="JEN77" s="68"/>
      <c r="JEO77" s="68"/>
      <c r="JEP77" s="69"/>
      <c r="JER77" s="64"/>
      <c r="JES77" s="67"/>
      <c r="JET77" s="67"/>
      <c r="JEU77" s="68"/>
      <c r="JEV77" s="68"/>
      <c r="JEW77" s="68"/>
      <c r="JEX77" s="69"/>
      <c r="JEZ77" s="64"/>
      <c r="JFA77" s="67"/>
      <c r="JFB77" s="67"/>
      <c r="JFC77" s="68"/>
      <c r="JFD77" s="68"/>
      <c r="JFE77" s="68"/>
      <c r="JFF77" s="69"/>
      <c r="JFH77" s="64"/>
      <c r="JFI77" s="67"/>
      <c r="JFJ77" s="67"/>
      <c r="JFK77" s="68"/>
      <c r="JFL77" s="68"/>
      <c r="JFM77" s="68"/>
      <c r="JFN77" s="69"/>
      <c r="JFP77" s="64"/>
      <c r="JFQ77" s="67"/>
      <c r="JFR77" s="67"/>
      <c r="JFS77" s="68"/>
      <c r="JFT77" s="68"/>
      <c r="JFU77" s="68"/>
      <c r="JFV77" s="69"/>
      <c r="JFX77" s="64"/>
      <c r="JFY77" s="67"/>
      <c r="JFZ77" s="67"/>
      <c r="JGA77" s="68"/>
      <c r="JGB77" s="68"/>
      <c r="JGC77" s="68"/>
      <c r="JGD77" s="69"/>
      <c r="JGF77" s="64"/>
      <c r="JGG77" s="67"/>
      <c r="JGH77" s="67"/>
      <c r="JGI77" s="68"/>
      <c r="JGJ77" s="68"/>
      <c r="JGK77" s="68"/>
      <c r="JGL77" s="69"/>
      <c r="JGN77" s="64"/>
      <c r="JGO77" s="67"/>
      <c r="JGP77" s="67"/>
      <c r="JGQ77" s="68"/>
      <c r="JGR77" s="68"/>
      <c r="JGS77" s="68"/>
      <c r="JGT77" s="69"/>
      <c r="JGV77" s="64"/>
      <c r="JGW77" s="67"/>
      <c r="JGX77" s="67"/>
      <c r="JGY77" s="68"/>
      <c r="JGZ77" s="68"/>
      <c r="JHA77" s="68"/>
      <c r="JHB77" s="69"/>
      <c r="JHD77" s="64"/>
      <c r="JHE77" s="67"/>
      <c r="JHF77" s="67"/>
      <c r="JHG77" s="68"/>
      <c r="JHH77" s="68"/>
      <c r="JHI77" s="68"/>
      <c r="JHJ77" s="69"/>
      <c r="JHL77" s="64"/>
      <c r="JHM77" s="67"/>
      <c r="JHN77" s="67"/>
      <c r="JHO77" s="68"/>
      <c r="JHP77" s="68"/>
      <c r="JHQ77" s="68"/>
      <c r="JHR77" s="69"/>
      <c r="JHT77" s="64"/>
      <c r="JHU77" s="67"/>
      <c r="JHV77" s="67"/>
      <c r="JHW77" s="68"/>
      <c r="JHX77" s="68"/>
      <c r="JHY77" s="68"/>
      <c r="JHZ77" s="69"/>
      <c r="JIB77" s="64"/>
      <c r="JIC77" s="67"/>
      <c r="JID77" s="67"/>
      <c r="JIE77" s="68"/>
      <c r="JIF77" s="68"/>
      <c r="JIG77" s="68"/>
      <c r="JIH77" s="69"/>
      <c r="JIJ77" s="64"/>
      <c r="JIK77" s="67"/>
      <c r="JIL77" s="67"/>
      <c r="JIM77" s="68"/>
      <c r="JIN77" s="68"/>
      <c r="JIO77" s="68"/>
      <c r="JIP77" s="69"/>
      <c r="JIR77" s="64"/>
      <c r="JIS77" s="67"/>
      <c r="JIT77" s="67"/>
      <c r="JIU77" s="68"/>
      <c r="JIV77" s="68"/>
      <c r="JIW77" s="68"/>
      <c r="JIX77" s="69"/>
      <c r="JIZ77" s="64"/>
      <c r="JJA77" s="67"/>
      <c r="JJB77" s="67"/>
      <c r="JJC77" s="68"/>
      <c r="JJD77" s="68"/>
      <c r="JJE77" s="68"/>
      <c r="JJF77" s="69"/>
      <c r="JJH77" s="64"/>
      <c r="JJI77" s="67"/>
      <c r="JJJ77" s="67"/>
      <c r="JJK77" s="68"/>
      <c r="JJL77" s="68"/>
      <c r="JJM77" s="68"/>
      <c r="JJN77" s="69"/>
      <c r="JJP77" s="64"/>
      <c r="JJQ77" s="67"/>
      <c r="JJR77" s="67"/>
      <c r="JJS77" s="68"/>
      <c r="JJT77" s="68"/>
      <c r="JJU77" s="68"/>
      <c r="JJV77" s="69"/>
      <c r="JJX77" s="64"/>
      <c r="JJY77" s="67"/>
      <c r="JJZ77" s="67"/>
      <c r="JKA77" s="68"/>
      <c r="JKB77" s="68"/>
      <c r="JKC77" s="68"/>
      <c r="JKD77" s="69"/>
      <c r="JKF77" s="64"/>
      <c r="JKG77" s="67"/>
      <c r="JKH77" s="67"/>
      <c r="JKI77" s="68"/>
      <c r="JKJ77" s="68"/>
      <c r="JKK77" s="68"/>
      <c r="JKL77" s="69"/>
      <c r="JKN77" s="64"/>
      <c r="JKO77" s="67"/>
      <c r="JKP77" s="67"/>
      <c r="JKQ77" s="68"/>
      <c r="JKR77" s="68"/>
      <c r="JKS77" s="68"/>
      <c r="JKT77" s="69"/>
      <c r="JKV77" s="64"/>
      <c r="JKW77" s="67"/>
      <c r="JKX77" s="67"/>
      <c r="JKY77" s="68"/>
      <c r="JKZ77" s="68"/>
      <c r="JLA77" s="68"/>
      <c r="JLB77" s="69"/>
      <c r="JLD77" s="64"/>
      <c r="JLE77" s="67"/>
      <c r="JLF77" s="67"/>
      <c r="JLG77" s="68"/>
      <c r="JLH77" s="68"/>
      <c r="JLI77" s="68"/>
      <c r="JLJ77" s="69"/>
      <c r="JLL77" s="64"/>
      <c r="JLM77" s="67"/>
      <c r="JLN77" s="67"/>
      <c r="JLO77" s="68"/>
      <c r="JLP77" s="68"/>
      <c r="JLQ77" s="68"/>
      <c r="JLR77" s="69"/>
      <c r="JLT77" s="64"/>
      <c r="JLU77" s="67"/>
      <c r="JLV77" s="67"/>
      <c r="JLW77" s="68"/>
      <c r="JLX77" s="68"/>
      <c r="JLY77" s="68"/>
      <c r="JLZ77" s="69"/>
      <c r="JMB77" s="64"/>
      <c r="JMC77" s="67"/>
      <c r="JMD77" s="67"/>
      <c r="JME77" s="68"/>
      <c r="JMF77" s="68"/>
      <c r="JMG77" s="68"/>
      <c r="JMH77" s="69"/>
      <c r="JMJ77" s="64"/>
      <c r="JMK77" s="67"/>
      <c r="JML77" s="67"/>
      <c r="JMM77" s="68"/>
      <c r="JMN77" s="68"/>
      <c r="JMO77" s="68"/>
      <c r="JMP77" s="69"/>
      <c r="JMR77" s="64"/>
      <c r="JMS77" s="67"/>
      <c r="JMT77" s="67"/>
      <c r="JMU77" s="68"/>
      <c r="JMV77" s="68"/>
      <c r="JMW77" s="68"/>
      <c r="JMX77" s="69"/>
      <c r="JMZ77" s="64"/>
      <c r="JNA77" s="67"/>
      <c r="JNB77" s="67"/>
      <c r="JNC77" s="68"/>
      <c r="JND77" s="68"/>
      <c r="JNE77" s="68"/>
      <c r="JNF77" s="69"/>
      <c r="JNH77" s="64"/>
      <c r="JNI77" s="67"/>
      <c r="JNJ77" s="67"/>
      <c r="JNK77" s="68"/>
      <c r="JNL77" s="68"/>
      <c r="JNM77" s="68"/>
      <c r="JNN77" s="69"/>
      <c r="JNP77" s="64"/>
      <c r="JNQ77" s="67"/>
      <c r="JNR77" s="67"/>
      <c r="JNS77" s="68"/>
      <c r="JNT77" s="68"/>
      <c r="JNU77" s="68"/>
      <c r="JNV77" s="69"/>
      <c r="JNX77" s="64"/>
      <c r="JNY77" s="67"/>
      <c r="JNZ77" s="67"/>
      <c r="JOA77" s="68"/>
      <c r="JOB77" s="68"/>
      <c r="JOC77" s="68"/>
      <c r="JOD77" s="69"/>
      <c r="JOF77" s="64"/>
      <c r="JOG77" s="67"/>
      <c r="JOH77" s="67"/>
      <c r="JOI77" s="68"/>
      <c r="JOJ77" s="68"/>
      <c r="JOK77" s="68"/>
      <c r="JOL77" s="69"/>
      <c r="JON77" s="64"/>
      <c r="JOO77" s="67"/>
      <c r="JOP77" s="67"/>
      <c r="JOQ77" s="68"/>
      <c r="JOR77" s="68"/>
      <c r="JOS77" s="68"/>
      <c r="JOT77" s="69"/>
      <c r="JOV77" s="64"/>
      <c r="JOW77" s="67"/>
      <c r="JOX77" s="67"/>
      <c r="JOY77" s="68"/>
      <c r="JOZ77" s="68"/>
      <c r="JPA77" s="68"/>
      <c r="JPB77" s="69"/>
      <c r="JPD77" s="64"/>
      <c r="JPE77" s="67"/>
      <c r="JPF77" s="67"/>
      <c r="JPG77" s="68"/>
      <c r="JPH77" s="68"/>
      <c r="JPI77" s="68"/>
      <c r="JPJ77" s="69"/>
      <c r="JPL77" s="64"/>
      <c r="JPM77" s="67"/>
      <c r="JPN77" s="67"/>
      <c r="JPO77" s="68"/>
      <c r="JPP77" s="68"/>
      <c r="JPQ77" s="68"/>
      <c r="JPR77" s="69"/>
      <c r="JPT77" s="64"/>
      <c r="JPU77" s="67"/>
      <c r="JPV77" s="67"/>
      <c r="JPW77" s="68"/>
      <c r="JPX77" s="68"/>
      <c r="JPY77" s="68"/>
      <c r="JPZ77" s="69"/>
      <c r="JQB77" s="64"/>
      <c r="JQC77" s="67"/>
      <c r="JQD77" s="67"/>
      <c r="JQE77" s="68"/>
      <c r="JQF77" s="68"/>
      <c r="JQG77" s="68"/>
      <c r="JQH77" s="69"/>
      <c r="JQJ77" s="64"/>
      <c r="JQK77" s="67"/>
      <c r="JQL77" s="67"/>
      <c r="JQM77" s="68"/>
      <c r="JQN77" s="68"/>
      <c r="JQO77" s="68"/>
      <c r="JQP77" s="69"/>
      <c r="JQR77" s="64"/>
      <c r="JQS77" s="67"/>
      <c r="JQT77" s="67"/>
      <c r="JQU77" s="68"/>
      <c r="JQV77" s="68"/>
      <c r="JQW77" s="68"/>
      <c r="JQX77" s="69"/>
      <c r="JQZ77" s="64"/>
      <c r="JRA77" s="67"/>
      <c r="JRB77" s="67"/>
      <c r="JRC77" s="68"/>
      <c r="JRD77" s="68"/>
      <c r="JRE77" s="68"/>
      <c r="JRF77" s="69"/>
      <c r="JRH77" s="64"/>
      <c r="JRI77" s="67"/>
      <c r="JRJ77" s="67"/>
      <c r="JRK77" s="68"/>
      <c r="JRL77" s="68"/>
      <c r="JRM77" s="68"/>
      <c r="JRN77" s="69"/>
      <c r="JRP77" s="64"/>
      <c r="JRQ77" s="67"/>
      <c r="JRR77" s="67"/>
      <c r="JRS77" s="68"/>
      <c r="JRT77" s="68"/>
      <c r="JRU77" s="68"/>
      <c r="JRV77" s="69"/>
      <c r="JRX77" s="64"/>
      <c r="JRY77" s="67"/>
      <c r="JRZ77" s="67"/>
      <c r="JSA77" s="68"/>
      <c r="JSB77" s="68"/>
      <c r="JSC77" s="68"/>
      <c r="JSD77" s="69"/>
      <c r="JSF77" s="64"/>
      <c r="JSG77" s="67"/>
      <c r="JSH77" s="67"/>
      <c r="JSI77" s="68"/>
      <c r="JSJ77" s="68"/>
      <c r="JSK77" s="68"/>
      <c r="JSL77" s="69"/>
      <c r="JSN77" s="64"/>
      <c r="JSO77" s="67"/>
      <c r="JSP77" s="67"/>
      <c r="JSQ77" s="68"/>
      <c r="JSR77" s="68"/>
      <c r="JSS77" s="68"/>
      <c r="JST77" s="69"/>
      <c r="JSV77" s="64"/>
      <c r="JSW77" s="67"/>
      <c r="JSX77" s="67"/>
      <c r="JSY77" s="68"/>
      <c r="JSZ77" s="68"/>
      <c r="JTA77" s="68"/>
      <c r="JTB77" s="69"/>
      <c r="JTD77" s="64"/>
      <c r="JTE77" s="67"/>
      <c r="JTF77" s="67"/>
      <c r="JTG77" s="68"/>
      <c r="JTH77" s="68"/>
      <c r="JTI77" s="68"/>
      <c r="JTJ77" s="69"/>
      <c r="JTL77" s="64"/>
      <c r="JTM77" s="67"/>
      <c r="JTN77" s="67"/>
      <c r="JTO77" s="68"/>
      <c r="JTP77" s="68"/>
      <c r="JTQ77" s="68"/>
      <c r="JTR77" s="69"/>
      <c r="JTT77" s="64"/>
      <c r="JTU77" s="67"/>
      <c r="JTV77" s="67"/>
      <c r="JTW77" s="68"/>
      <c r="JTX77" s="68"/>
      <c r="JTY77" s="68"/>
      <c r="JTZ77" s="69"/>
      <c r="JUB77" s="64"/>
      <c r="JUC77" s="67"/>
      <c r="JUD77" s="67"/>
      <c r="JUE77" s="68"/>
      <c r="JUF77" s="68"/>
      <c r="JUG77" s="68"/>
      <c r="JUH77" s="69"/>
      <c r="JUJ77" s="64"/>
      <c r="JUK77" s="67"/>
      <c r="JUL77" s="67"/>
      <c r="JUM77" s="68"/>
      <c r="JUN77" s="68"/>
      <c r="JUO77" s="68"/>
      <c r="JUP77" s="69"/>
      <c r="JUR77" s="64"/>
      <c r="JUS77" s="67"/>
      <c r="JUT77" s="67"/>
      <c r="JUU77" s="68"/>
      <c r="JUV77" s="68"/>
      <c r="JUW77" s="68"/>
      <c r="JUX77" s="69"/>
      <c r="JUZ77" s="64"/>
      <c r="JVA77" s="67"/>
      <c r="JVB77" s="67"/>
      <c r="JVC77" s="68"/>
      <c r="JVD77" s="68"/>
      <c r="JVE77" s="68"/>
      <c r="JVF77" s="69"/>
      <c r="JVH77" s="64"/>
      <c r="JVI77" s="67"/>
      <c r="JVJ77" s="67"/>
      <c r="JVK77" s="68"/>
      <c r="JVL77" s="68"/>
      <c r="JVM77" s="68"/>
      <c r="JVN77" s="69"/>
      <c r="JVP77" s="64"/>
      <c r="JVQ77" s="67"/>
      <c r="JVR77" s="67"/>
      <c r="JVS77" s="68"/>
      <c r="JVT77" s="68"/>
      <c r="JVU77" s="68"/>
      <c r="JVV77" s="69"/>
      <c r="JVX77" s="64"/>
      <c r="JVY77" s="67"/>
      <c r="JVZ77" s="67"/>
      <c r="JWA77" s="68"/>
      <c r="JWB77" s="68"/>
      <c r="JWC77" s="68"/>
      <c r="JWD77" s="69"/>
      <c r="JWF77" s="64"/>
      <c r="JWG77" s="67"/>
      <c r="JWH77" s="67"/>
      <c r="JWI77" s="68"/>
      <c r="JWJ77" s="68"/>
      <c r="JWK77" s="68"/>
      <c r="JWL77" s="69"/>
      <c r="JWN77" s="64"/>
      <c r="JWO77" s="67"/>
      <c r="JWP77" s="67"/>
      <c r="JWQ77" s="68"/>
      <c r="JWR77" s="68"/>
      <c r="JWS77" s="68"/>
      <c r="JWT77" s="69"/>
      <c r="JWV77" s="64"/>
      <c r="JWW77" s="67"/>
      <c r="JWX77" s="67"/>
      <c r="JWY77" s="68"/>
      <c r="JWZ77" s="68"/>
      <c r="JXA77" s="68"/>
      <c r="JXB77" s="69"/>
      <c r="JXD77" s="64"/>
      <c r="JXE77" s="67"/>
      <c r="JXF77" s="67"/>
      <c r="JXG77" s="68"/>
      <c r="JXH77" s="68"/>
      <c r="JXI77" s="68"/>
      <c r="JXJ77" s="69"/>
      <c r="JXL77" s="64"/>
      <c r="JXM77" s="67"/>
      <c r="JXN77" s="67"/>
      <c r="JXO77" s="68"/>
      <c r="JXP77" s="68"/>
      <c r="JXQ77" s="68"/>
      <c r="JXR77" s="69"/>
      <c r="JXT77" s="64"/>
      <c r="JXU77" s="67"/>
      <c r="JXV77" s="67"/>
      <c r="JXW77" s="68"/>
      <c r="JXX77" s="68"/>
      <c r="JXY77" s="68"/>
      <c r="JXZ77" s="69"/>
      <c r="JYB77" s="64"/>
      <c r="JYC77" s="67"/>
      <c r="JYD77" s="67"/>
      <c r="JYE77" s="68"/>
      <c r="JYF77" s="68"/>
      <c r="JYG77" s="68"/>
      <c r="JYH77" s="69"/>
      <c r="JYJ77" s="64"/>
      <c r="JYK77" s="67"/>
      <c r="JYL77" s="67"/>
      <c r="JYM77" s="68"/>
      <c r="JYN77" s="68"/>
      <c r="JYO77" s="68"/>
      <c r="JYP77" s="69"/>
      <c r="JYR77" s="64"/>
      <c r="JYS77" s="67"/>
      <c r="JYT77" s="67"/>
      <c r="JYU77" s="68"/>
      <c r="JYV77" s="68"/>
      <c r="JYW77" s="68"/>
      <c r="JYX77" s="69"/>
      <c r="JYZ77" s="64"/>
      <c r="JZA77" s="67"/>
      <c r="JZB77" s="67"/>
      <c r="JZC77" s="68"/>
      <c r="JZD77" s="68"/>
      <c r="JZE77" s="68"/>
      <c r="JZF77" s="69"/>
      <c r="JZH77" s="64"/>
      <c r="JZI77" s="67"/>
      <c r="JZJ77" s="67"/>
      <c r="JZK77" s="68"/>
      <c r="JZL77" s="68"/>
      <c r="JZM77" s="68"/>
      <c r="JZN77" s="69"/>
      <c r="JZP77" s="64"/>
      <c r="JZQ77" s="67"/>
      <c r="JZR77" s="67"/>
      <c r="JZS77" s="68"/>
      <c r="JZT77" s="68"/>
      <c r="JZU77" s="68"/>
      <c r="JZV77" s="69"/>
      <c r="JZX77" s="64"/>
      <c r="JZY77" s="67"/>
      <c r="JZZ77" s="67"/>
      <c r="KAA77" s="68"/>
      <c r="KAB77" s="68"/>
      <c r="KAC77" s="68"/>
      <c r="KAD77" s="69"/>
      <c r="KAF77" s="64"/>
      <c r="KAG77" s="67"/>
      <c r="KAH77" s="67"/>
      <c r="KAI77" s="68"/>
      <c r="KAJ77" s="68"/>
      <c r="KAK77" s="68"/>
      <c r="KAL77" s="69"/>
      <c r="KAN77" s="64"/>
      <c r="KAO77" s="67"/>
      <c r="KAP77" s="67"/>
      <c r="KAQ77" s="68"/>
      <c r="KAR77" s="68"/>
      <c r="KAS77" s="68"/>
      <c r="KAT77" s="69"/>
      <c r="KAV77" s="64"/>
      <c r="KAW77" s="67"/>
      <c r="KAX77" s="67"/>
      <c r="KAY77" s="68"/>
      <c r="KAZ77" s="68"/>
      <c r="KBA77" s="68"/>
      <c r="KBB77" s="69"/>
      <c r="KBD77" s="64"/>
      <c r="KBE77" s="67"/>
      <c r="KBF77" s="67"/>
      <c r="KBG77" s="68"/>
      <c r="KBH77" s="68"/>
      <c r="KBI77" s="68"/>
      <c r="KBJ77" s="69"/>
      <c r="KBL77" s="64"/>
      <c r="KBM77" s="67"/>
      <c r="KBN77" s="67"/>
      <c r="KBO77" s="68"/>
      <c r="KBP77" s="68"/>
      <c r="KBQ77" s="68"/>
      <c r="KBR77" s="69"/>
      <c r="KBT77" s="64"/>
      <c r="KBU77" s="67"/>
      <c r="KBV77" s="67"/>
      <c r="KBW77" s="68"/>
      <c r="KBX77" s="68"/>
      <c r="KBY77" s="68"/>
      <c r="KBZ77" s="69"/>
      <c r="KCB77" s="64"/>
      <c r="KCC77" s="67"/>
      <c r="KCD77" s="67"/>
      <c r="KCE77" s="68"/>
      <c r="KCF77" s="68"/>
      <c r="KCG77" s="68"/>
      <c r="KCH77" s="69"/>
      <c r="KCJ77" s="64"/>
      <c r="KCK77" s="67"/>
      <c r="KCL77" s="67"/>
      <c r="KCM77" s="68"/>
      <c r="KCN77" s="68"/>
      <c r="KCO77" s="68"/>
      <c r="KCP77" s="69"/>
      <c r="KCR77" s="64"/>
      <c r="KCS77" s="67"/>
      <c r="KCT77" s="67"/>
      <c r="KCU77" s="68"/>
      <c r="KCV77" s="68"/>
      <c r="KCW77" s="68"/>
      <c r="KCX77" s="69"/>
      <c r="KCZ77" s="64"/>
      <c r="KDA77" s="67"/>
      <c r="KDB77" s="67"/>
      <c r="KDC77" s="68"/>
      <c r="KDD77" s="68"/>
      <c r="KDE77" s="68"/>
      <c r="KDF77" s="69"/>
      <c r="KDH77" s="64"/>
      <c r="KDI77" s="67"/>
      <c r="KDJ77" s="67"/>
      <c r="KDK77" s="68"/>
      <c r="KDL77" s="68"/>
      <c r="KDM77" s="68"/>
      <c r="KDN77" s="69"/>
      <c r="KDP77" s="64"/>
      <c r="KDQ77" s="67"/>
      <c r="KDR77" s="67"/>
      <c r="KDS77" s="68"/>
      <c r="KDT77" s="68"/>
      <c r="KDU77" s="68"/>
      <c r="KDV77" s="69"/>
      <c r="KDX77" s="64"/>
      <c r="KDY77" s="67"/>
      <c r="KDZ77" s="67"/>
      <c r="KEA77" s="68"/>
      <c r="KEB77" s="68"/>
      <c r="KEC77" s="68"/>
      <c r="KED77" s="69"/>
      <c r="KEF77" s="64"/>
      <c r="KEG77" s="67"/>
      <c r="KEH77" s="67"/>
      <c r="KEI77" s="68"/>
      <c r="KEJ77" s="68"/>
      <c r="KEK77" s="68"/>
      <c r="KEL77" s="69"/>
      <c r="KEN77" s="64"/>
      <c r="KEO77" s="67"/>
      <c r="KEP77" s="67"/>
      <c r="KEQ77" s="68"/>
      <c r="KER77" s="68"/>
      <c r="KES77" s="68"/>
      <c r="KET77" s="69"/>
      <c r="KEV77" s="64"/>
      <c r="KEW77" s="67"/>
      <c r="KEX77" s="67"/>
      <c r="KEY77" s="68"/>
      <c r="KEZ77" s="68"/>
      <c r="KFA77" s="68"/>
      <c r="KFB77" s="69"/>
      <c r="KFD77" s="64"/>
      <c r="KFE77" s="67"/>
      <c r="KFF77" s="67"/>
      <c r="KFG77" s="68"/>
      <c r="KFH77" s="68"/>
      <c r="KFI77" s="68"/>
      <c r="KFJ77" s="69"/>
      <c r="KFL77" s="64"/>
      <c r="KFM77" s="67"/>
      <c r="KFN77" s="67"/>
      <c r="KFO77" s="68"/>
      <c r="KFP77" s="68"/>
      <c r="KFQ77" s="68"/>
      <c r="KFR77" s="69"/>
      <c r="KFT77" s="64"/>
      <c r="KFU77" s="67"/>
      <c r="KFV77" s="67"/>
      <c r="KFW77" s="68"/>
      <c r="KFX77" s="68"/>
      <c r="KFY77" s="68"/>
      <c r="KFZ77" s="69"/>
      <c r="KGB77" s="64"/>
      <c r="KGC77" s="67"/>
      <c r="KGD77" s="67"/>
      <c r="KGE77" s="68"/>
      <c r="KGF77" s="68"/>
      <c r="KGG77" s="68"/>
      <c r="KGH77" s="69"/>
      <c r="KGJ77" s="64"/>
      <c r="KGK77" s="67"/>
      <c r="KGL77" s="67"/>
      <c r="KGM77" s="68"/>
      <c r="KGN77" s="68"/>
      <c r="KGO77" s="68"/>
      <c r="KGP77" s="69"/>
      <c r="KGR77" s="64"/>
      <c r="KGS77" s="67"/>
      <c r="KGT77" s="67"/>
      <c r="KGU77" s="68"/>
      <c r="KGV77" s="68"/>
      <c r="KGW77" s="68"/>
      <c r="KGX77" s="69"/>
      <c r="KGZ77" s="64"/>
      <c r="KHA77" s="67"/>
      <c r="KHB77" s="67"/>
      <c r="KHC77" s="68"/>
      <c r="KHD77" s="68"/>
      <c r="KHE77" s="68"/>
      <c r="KHF77" s="69"/>
      <c r="KHH77" s="64"/>
      <c r="KHI77" s="67"/>
      <c r="KHJ77" s="67"/>
      <c r="KHK77" s="68"/>
      <c r="KHL77" s="68"/>
      <c r="KHM77" s="68"/>
      <c r="KHN77" s="69"/>
      <c r="KHP77" s="64"/>
      <c r="KHQ77" s="67"/>
      <c r="KHR77" s="67"/>
      <c r="KHS77" s="68"/>
      <c r="KHT77" s="68"/>
      <c r="KHU77" s="68"/>
      <c r="KHV77" s="69"/>
      <c r="KHX77" s="64"/>
      <c r="KHY77" s="67"/>
      <c r="KHZ77" s="67"/>
      <c r="KIA77" s="68"/>
      <c r="KIB77" s="68"/>
      <c r="KIC77" s="68"/>
      <c r="KID77" s="69"/>
      <c r="KIF77" s="64"/>
      <c r="KIG77" s="67"/>
      <c r="KIH77" s="67"/>
      <c r="KII77" s="68"/>
      <c r="KIJ77" s="68"/>
      <c r="KIK77" s="68"/>
      <c r="KIL77" s="69"/>
      <c r="KIN77" s="64"/>
      <c r="KIO77" s="67"/>
      <c r="KIP77" s="67"/>
      <c r="KIQ77" s="68"/>
      <c r="KIR77" s="68"/>
      <c r="KIS77" s="68"/>
      <c r="KIT77" s="69"/>
      <c r="KIV77" s="64"/>
      <c r="KIW77" s="67"/>
      <c r="KIX77" s="67"/>
      <c r="KIY77" s="68"/>
      <c r="KIZ77" s="68"/>
      <c r="KJA77" s="68"/>
      <c r="KJB77" s="69"/>
      <c r="KJD77" s="64"/>
      <c r="KJE77" s="67"/>
      <c r="KJF77" s="67"/>
      <c r="KJG77" s="68"/>
      <c r="KJH77" s="68"/>
      <c r="KJI77" s="68"/>
      <c r="KJJ77" s="69"/>
      <c r="KJL77" s="64"/>
      <c r="KJM77" s="67"/>
      <c r="KJN77" s="67"/>
      <c r="KJO77" s="68"/>
      <c r="KJP77" s="68"/>
      <c r="KJQ77" s="68"/>
      <c r="KJR77" s="69"/>
      <c r="KJT77" s="64"/>
      <c r="KJU77" s="67"/>
      <c r="KJV77" s="67"/>
      <c r="KJW77" s="68"/>
      <c r="KJX77" s="68"/>
      <c r="KJY77" s="68"/>
      <c r="KJZ77" s="69"/>
      <c r="KKB77" s="64"/>
      <c r="KKC77" s="67"/>
      <c r="KKD77" s="67"/>
      <c r="KKE77" s="68"/>
      <c r="KKF77" s="68"/>
      <c r="KKG77" s="68"/>
      <c r="KKH77" s="69"/>
      <c r="KKJ77" s="64"/>
      <c r="KKK77" s="67"/>
      <c r="KKL77" s="67"/>
      <c r="KKM77" s="68"/>
      <c r="KKN77" s="68"/>
      <c r="KKO77" s="68"/>
      <c r="KKP77" s="69"/>
      <c r="KKR77" s="64"/>
      <c r="KKS77" s="67"/>
      <c r="KKT77" s="67"/>
      <c r="KKU77" s="68"/>
      <c r="KKV77" s="68"/>
      <c r="KKW77" s="68"/>
      <c r="KKX77" s="69"/>
      <c r="KKZ77" s="64"/>
      <c r="KLA77" s="67"/>
      <c r="KLB77" s="67"/>
      <c r="KLC77" s="68"/>
      <c r="KLD77" s="68"/>
      <c r="KLE77" s="68"/>
      <c r="KLF77" s="69"/>
      <c r="KLH77" s="64"/>
      <c r="KLI77" s="67"/>
      <c r="KLJ77" s="67"/>
      <c r="KLK77" s="68"/>
      <c r="KLL77" s="68"/>
      <c r="KLM77" s="68"/>
      <c r="KLN77" s="69"/>
      <c r="KLP77" s="64"/>
      <c r="KLQ77" s="67"/>
      <c r="KLR77" s="67"/>
      <c r="KLS77" s="68"/>
      <c r="KLT77" s="68"/>
      <c r="KLU77" s="68"/>
      <c r="KLV77" s="69"/>
      <c r="KLX77" s="64"/>
      <c r="KLY77" s="67"/>
      <c r="KLZ77" s="67"/>
      <c r="KMA77" s="68"/>
      <c r="KMB77" s="68"/>
      <c r="KMC77" s="68"/>
      <c r="KMD77" s="69"/>
      <c r="KMF77" s="64"/>
      <c r="KMG77" s="67"/>
      <c r="KMH77" s="67"/>
      <c r="KMI77" s="68"/>
      <c r="KMJ77" s="68"/>
      <c r="KMK77" s="68"/>
      <c r="KML77" s="69"/>
      <c r="KMN77" s="64"/>
      <c r="KMO77" s="67"/>
      <c r="KMP77" s="67"/>
      <c r="KMQ77" s="68"/>
      <c r="KMR77" s="68"/>
      <c r="KMS77" s="68"/>
      <c r="KMT77" s="69"/>
      <c r="KMV77" s="64"/>
      <c r="KMW77" s="67"/>
      <c r="KMX77" s="67"/>
      <c r="KMY77" s="68"/>
      <c r="KMZ77" s="68"/>
      <c r="KNA77" s="68"/>
      <c r="KNB77" s="69"/>
      <c r="KND77" s="64"/>
      <c r="KNE77" s="67"/>
      <c r="KNF77" s="67"/>
      <c r="KNG77" s="68"/>
      <c r="KNH77" s="68"/>
      <c r="KNI77" s="68"/>
      <c r="KNJ77" s="69"/>
      <c r="KNL77" s="64"/>
      <c r="KNM77" s="67"/>
      <c r="KNN77" s="67"/>
      <c r="KNO77" s="68"/>
      <c r="KNP77" s="68"/>
      <c r="KNQ77" s="68"/>
      <c r="KNR77" s="69"/>
      <c r="KNT77" s="64"/>
      <c r="KNU77" s="67"/>
      <c r="KNV77" s="67"/>
      <c r="KNW77" s="68"/>
      <c r="KNX77" s="68"/>
      <c r="KNY77" s="68"/>
      <c r="KNZ77" s="69"/>
      <c r="KOB77" s="64"/>
      <c r="KOC77" s="67"/>
      <c r="KOD77" s="67"/>
      <c r="KOE77" s="68"/>
      <c r="KOF77" s="68"/>
      <c r="KOG77" s="68"/>
      <c r="KOH77" s="69"/>
      <c r="KOJ77" s="64"/>
      <c r="KOK77" s="67"/>
      <c r="KOL77" s="67"/>
      <c r="KOM77" s="68"/>
      <c r="KON77" s="68"/>
      <c r="KOO77" s="68"/>
      <c r="KOP77" s="69"/>
      <c r="KOR77" s="64"/>
      <c r="KOS77" s="67"/>
      <c r="KOT77" s="67"/>
      <c r="KOU77" s="68"/>
      <c r="KOV77" s="68"/>
      <c r="KOW77" s="68"/>
      <c r="KOX77" s="69"/>
      <c r="KOZ77" s="64"/>
      <c r="KPA77" s="67"/>
      <c r="KPB77" s="67"/>
      <c r="KPC77" s="68"/>
      <c r="KPD77" s="68"/>
      <c r="KPE77" s="68"/>
      <c r="KPF77" s="69"/>
      <c r="KPH77" s="64"/>
      <c r="KPI77" s="67"/>
      <c r="KPJ77" s="67"/>
      <c r="KPK77" s="68"/>
      <c r="KPL77" s="68"/>
      <c r="KPM77" s="68"/>
      <c r="KPN77" s="69"/>
      <c r="KPP77" s="64"/>
      <c r="KPQ77" s="67"/>
      <c r="KPR77" s="67"/>
      <c r="KPS77" s="68"/>
      <c r="KPT77" s="68"/>
      <c r="KPU77" s="68"/>
      <c r="KPV77" s="69"/>
      <c r="KPX77" s="64"/>
      <c r="KPY77" s="67"/>
      <c r="KPZ77" s="67"/>
      <c r="KQA77" s="68"/>
      <c r="KQB77" s="68"/>
      <c r="KQC77" s="68"/>
      <c r="KQD77" s="69"/>
      <c r="KQF77" s="64"/>
      <c r="KQG77" s="67"/>
      <c r="KQH77" s="67"/>
      <c r="KQI77" s="68"/>
      <c r="KQJ77" s="68"/>
      <c r="KQK77" s="68"/>
      <c r="KQL77" s="69"/>
      <c r="KQN77" s="64"/>
      <c r="KQO77" s="67"/>
      <c r="KQP77" s="67"/>
      <c r="KQQ77" s="68"/>
      <c r="KQR77" s="68"/>
      <c r="KQS77" s="68"/>
      <c r="KQT77" s="69"/>
      <c r="KQV77" s="64"/>
      <c r="KQW77" s="67"/>
      <c r="KQX77" s="67"/>
      <c r="KQY77" s="68"/>
      <c r="KQZ77" s="68"/>
      <c r="KRA77" s="68"/>
      <c r="KRB77" s="69"/>
      <c r="KRD77" s="64"/>
      <c r="KRE77" s="67"/>
      <c r="KRF77" s="67"/>
      <c r="KRG77" s="68"/>
      <c r="KRH77" s="68"/>
      <c r="KRI77" s="68"/>
      <c r="KRJ77" s="69"/>
      <c r="KRL77" s="64"/>
      <c r="KRM77" s="67"/>
      <c r="KRN77" s="67"/>
      <c r="KRO77" s="68"/>
      <c r="KRP77" s="68"/>
      <c r="KRQ77" s="68"/>
      <c r="KRR77" s="69"/>
      <c r="KRT77" s="64"/>
      <c r="KRU77" s="67"/>
      <c r="KRV77" s="67"/>
      <c r="KRW77" s="68"/>
      <c r="KRX77" s="68"/>
      <c r="KRY77" s="68"/>
      <c r="KRZ77" s="69"/>
      <c r="KSB77" s="64"/>
      <c r="KSC77" s="67"/>
      <c r="KSD77" s="67"/>
      <c r="KSE77" s="68"/>
      <c r="KSF77" s="68"/>
      <c r="KSG77" s="68"/>
      <c r="KSH77" s="69"/>
      <c r="KSJ77" s="64"/>
      <c r="KSK77" s="67"/>
      <c r="KSL77" s="67"/>
      <c r="KSM77" s="68"/>
      <c r="KSN77" s="68"/>
      <c r="KSO77" s="68"/>
      <c r="KSP77" s="69"/>
      <c r="KSR77" s="64"/>
      <c r="KSS77" s="67"/>
      <c r="KST77" s="67"/>
      <c r="KSU77" s="68"/>
      <c r="KSV77" s="68"/>
      <c r="KSW77" s="68"/>
      <c r="KSX77" s="69"/>
      <c r="KSZ77" s="64"/>
      <c r="KTA77" s="67"/>
      <c r="KTB77" s="67"/>
      <c r="KTC77" s="68"/>
      <c r="KTD77" s="68"/>
      <c r="KTE77" s="68"/>
      <c r="KTF77" s="69"/>
      <c r="KTH77" s="64"/>
      <c r="KTI77" s="67"/>
      <c r="KTJ77" s="67"/>
      <c r="KTK77" s="68"/>
      <c r="KTL77" s="68"/>
      <c r="KTM77" s="68"/>
      <c r="KTN77" s="69"/>
      <c r="KTP77" s="64"/>
      <c r="KTQ77" s="67"/>
      <c r="KTR77" s="67"/>
      <c r="KTS77" s="68"/>
      <c r="KTT77" s="68"/>
      <c r="KTU77" s="68"/>
      <c r="KTV77" s="69"/>
      <c r="KTX77" s="64"/>
      <c r="KTY77" s="67"/>
      <c r="KTZ77" s="67"/>
      <c r="KUA77" s="68"/>
      <c r="KUB77" s="68"/>
      <c r="KUC77" s="68"/>
      <c r="KUD77" s="69"/>
      <c r="KUF77" s="64"/>
      <c r="KUG77" s="67"/>
      <c r="KUH77" s="67"/>
      <c r="KUI77" s="68"/>
      <c r="KUJ77" s="68"/>
      <c r="KUK77" s="68"/>
      <c r="KUL77" s="69"/>
      <c r="KUN77" s="64"/>
      <c r="KUO77" s="67"/>
      <c r="KUP77" s="67"/>
      <c r="KUQ77" s="68"/>
      <c r="KUR77" s="68"/>
      <c r="KUS77" s="68"/>
      <c r="KUT77" s="69"/>
      <c r="KUV77" s="64"/>
      <c r="KUW77" s="67"/>
      <c r="KUX77" s="67"/>
      <c r="KUY77" s="68"/>
      <c r="KUZ77" s="68"/>
      <c r="KVA77" s="68"/>
      <c r="KVB77" s="69"/>
      <c r="KVD77" s="64"/>
      <c r="KVE77" s="67"/>
      <c r="KVF77" s="67"/>
      <c r="KVG77" s="68"/>
      <c r="KVH77" s="68"/>
      <c r="KVI77" s="68"/>
      <c r="KVJ77" s="69"/>
      <c r="KVL77" s="64"/>
      <c r="KVM77" s="67"/>
      <c r="KVN77" s="67"/>
      <c r="KVO77" s="68"/>
      <c r="KVP77" s="68"/>
      <c r="KVQ77" s="68"/>
      <c r="KVR77" s="69"/>
      <c r="KVT77" s="64"/>
      <c r="KVU77" s="67"/>
      <c r="KVV77" s="67"/>
      <c r="KVW77" s="68"/>
      <c r="KVX77" s="68"/>
      <c r="KVY77" s="68"/>
      <c r="KVZ77" s="69"/>
      <c r="KWB77" s="64"/>
      <c r="KWC77" s="67"/>
      <c r="KWD77" s="67"/>
      <c r="KWE77" s="68"/>
      <c r="KWF77" s="68"/>
      <c r="KWG77" s="68"/>
      <c r="KWH77" s="69"/>
      <c r="KWJ77" s="64"/>
      <c r="KWK77" s="67"/>
      <c r="KWL77" s="67"/>
      <c r="KWM77" s="68"/>
      <c r="KWN77" s="68"/>
      <c r="KWO77" s="68"/>
      <c r="KWP77" s="69"/>
      <c r="KWR77" s="64"/>
      <c r="KWS77" s="67"/>
      <c r="KWT77" s="67"/>
      <c r="KWU77" s="68"/>
      <c r="KWV77" s="68"/>
      <c r="KWW77" s="68"/>
      <c r="KWX77" s="69"/>
      <c r="KWZ77" s="64"/>
      <c r="KXA77" s="67"/>
      <c r="KXB77" s="67"/>
      <c r="KXC77" s="68"/>
      <c r="KXD77" s="68"/>
      <c r="KXE77" s="68"/>
      <c r="KXF77" s="69"/>
      <c r="KXH77" s="64"/>
      <c r="KXI77" s="67"/>
      <c r="KXJ77" s="67"/>
      <c r="KXK77" s="68"/>
      <c r="KXL77" s="68"/>
      <c r="KXM77" s="68"/>
      <c r="KXN77" s="69"/>
      <c r="KXP77" s="64"/>
      <c r="KXQ77" s="67"/>
      <c r="KXR77" s="67"/>
      <c r="KXS77" s="68"/>
      <c r="KXT77" s="68"/>
      <c r="KXU77" s="68"/>
      <c r="KXV77" s="69"/>
      <c r="KXX77" s="64"/>
      <c r="KXY77" s="67"/>
      <c r="KXZ77" s="67"/>
      <c r="KYA77" s="68"/>
      <c r="KYB77" s="68"/>
      <c r="KYC77" s="68"/>
      <c r="KYD77" s="69"/>
      <c r="KYF77" s="64"/>
      <c r="KYG77" s="67"/>
      <c r="KYH77" s="67"/>
      <c r="KYI77" s="68"/>
      <c r="KYJ77" s="68"/>
      <c r="KYK77" s="68"/>
      <c r="KYL77" s="69"/>
      <c r="KYN77" s="64"/>
      <c r="KYO77" s="67"/>
      <c r="KYP77" s="67"/>
      <c r="KYQ77" s="68"/>
      <c r="KYR77" s="68"/>
      <c r="KYS77" s="68"/>
      <c r="KYT77" s="69"/>
      <c r="KYV77" s="64"/>
      <c r="KYW77" s="67"/>
      <c r="KYX77" s="67"/>
      <c r="KYY77" s="68"/>
      <c r="KYZ77" s="68"/>
      <c r="KZA77" s="68"/>
      <c r="KZB77" s="69"/>
      <c r="KZD77" s="64"/>
      <c r="KZE77" s="67"/>
      <c r="KZF77" s="67"/>
      <c r="KZG77" s="68"/>
      <c r="KZH77" s="68"/>
      <c r="KZI77" s="68"/>
      <c r="KZJ77" s="69"/>
      <c r="KZL77" s="64"/>
      <c r="KZM77" s="67"/>
      <c r="KZN77" s="67"/>
      <c r="KZO77" s="68"/>
      <c r="KZP77" s="68"/>
      <c r="KZQ77" s="68"/>
      <c r="KZR77" s="69"/>
      <c r="KZT77" s="64"/>
      <c r="KZU77" s="67"/>
      <c r="KZV77" s="67"/>
      <c r="KZW77" s="68"/>
      <c r="KZX77" s="68"/>
      <c r="KZY77" s="68"/>
      <c r="KZZ77" s="69"/>
      <c r="LAB77" s="64"/>
      <c r="LAC77" s="67"/>
      <c r="LAD77" s="67"/>
      <c r="LAE77" s="68"/>
      <c r="LAF77" s="68"/>
      <c r="LAG77" s="68"/>
      <c r="LAH77" s="69"/>
      <c r="LAJ77" s="64"/>
      <c r="LAK77" s="67"/>
      <c r="LAL77" s="67"/>
      <c r="LAM77" s="68"/>
      <c r="LAN77" s="68"/>
      <c r="LAO77" s="68"/>
      <c r="LAP77" s="69"/>
      <c r="LAR77" s="64"/>
      <c r="LAS77" s="67"/>
      <c r="LAT77" s="67"/>
      <c r="LAU77" s="68"/>
      <c r="LAV77" s="68"/>
      <c r="LAW77" s="68"/>
      <c r="LAX77" s="69"/>
      <c r="LAZ77" s="64"/>
      <c r="LBA77" s="67"/>
      <c r="LBB77" s="67"/>
      <c r="LBC77" s="68"/>
      <c r="LBD77" s="68"/>
      <c r="LBE77" s="68"/>
      <c r="LBF77" s="69"/>
      <c r="LBH77" s="64"/>
      <c r="LBI77" s="67"/>
      <c r="LBJ77" s="67"/>
      <c r="LBK77" s="68"/>
      <c r="LBL77" s="68"/>
      <c r="LBM77" s="68"/>
      <c r="LBN77" s="69"/>
      <c r="LBP77" s="64"/>
      <c r="LBQ77" s="67"/>
      <c r="LBR77" s="67"/>
      <c r="LBS77" s="68"/>
      <c r="LBT77" s="68"/>
      <c r="LBU77" s="68"/>
      <c r="LBV77" s="69"/>
      <c r="LBX77" s="64"/>
      <c r="LBY77" s="67"/>
      <c r="LBZ77" s="67"/>
      <c r="LCA77" s="68"/>
      <c r="LCB77" s="68"/>
      <c r="LCC77" s="68"/>
      <c r="LCD77" s="69"/>
      <c r="LCF77" s="64"/>
      <c r="LCG77" s="67"/>
      <c r="LCH77" s="67"/>
      <c r="LCI77" s="68"/>
      <c r="LCJ77" s="68"/>
      <c r="LCK77" s="68"/>
      <c r="LCL77" s="69"/>
      <c r="LCN77" s="64"/>
      <c r="LCO77" s="67"/>
      <c r="LCP77" s="67"/>
      <c r="LCQ77" s="68"/>
      <c r="LCR77" s="68"/>
      <c r="LCS77" s="68"/>
      <c r="LCT77" s="69"/>
      <c r="LCV77" s="64"/>
      <c r="LCW77" s="67"/>
      <c r="LCX77" s="67"/>
      <c r="LCY77" s="68"/>
      <c r="LCZ77" s="68"/>
      <c r="LDA77" s="68"/>
      <c r="LDB77" s="69"/>
      <c r="LDD77" s="64"/>
      <c r="LDE77" s="67"/>
      <c r="LDF77" s="67"/>
      <c r="LDG77" s="68"/>
      <c r="LDH77" s="68"/>
      <c r="LDI77" s="68"/>
      <c r="LDJ77" s="69"/>
      <c r="LDL77" s="64"/>
      <c r="LDM77" s="67"/>
      <c r="LDN77" s="67"/>
      <c r="LDO77" s="68"/>
      <c r="LDP77" s="68"/>
      <c r="LDQ77" s="68"/>
      <c r="LDR77" s="69"/>
      <c r="LDT77" s="64"/>
      <c r="LDU77" s="67"/>
      <c r="LDV77" s="67"/>
      <c r="LDW77" s="68"/>
      <c r="LDX77" s="68"/>
      <c r="LDY77" s="68"/>
      <c r="LDZ77" s="69"/>
      <c r="LEB77" s="64"/>
      <c r="LEC77" s="67"/>
      <c r="LED77" s="67"/>
      <c r="LEE77" s="68"/>
      <c r="LEF77" s="68"/>
      <c r="LEG77" s="68"/>
      <c r="LEH77" s="69"/>
      <c r="LEJ77" s="64"/>
      <c r="LEK77" s="67"/>
      <c r="LEL77" s="67"/>
      <c r="LEM77" s="68"/>
      <c r="LEN77" s="68"/>
      <c r="LEO77" s="68"/>
      <c r="LEP77" s="69"/>
      <c r="LER77" s="64"/>
      <c r="LES77" s="67"/>
      <c r="LET77" s="67"/>
      <c r="LEU77" s="68"/>
      <c r="LEV77" s="68"/>
      <c r="LEW77" s="68"/>
      <c r="LEX77" s="69"/>
      <c r="LEZ77" s="64"/>
      <c r="LFA77" s="67"/>
      <c r="LFB77" s="67"/>
      <c r="LFC77" s="68"/>
      <c r="LFD77" s="68"/>
      <c r="LFE77" s="68"/>
      <c r="LFF77" s="69"/>
      <c r="LFH77" s="64"/>
      <c r="LFI77" s="67"/>
      <c r="LFJ77" s="67"/>
      <c r="LFK77" s="68"/>
      <c r="LFL77" s="68"/>
      <c r="LFM77" s="68"/>
      <c r="LFN77" s="69"/>
      <c r="LFP77" s="64"/>
      <c r="LFQ77" s="67"/>
      <c r="LFR77" s="67"/>
      <c r="LFS77" s="68"/>
      <c r="LFT77" s="68"/>
      <c r="LFU77" s="68"/>
      <c r="LFV77" s="69"/>
      <c r="LFX77" s="64"/>
      <c r="LFY77" s="67"/>
      <c r="LFZ77" s="67"/>
      <c r="LGA77" s="68"/>
      <c r="LGB77" s="68"/>
      <c r="LGC77" s="68"/>
      <c r="LGD77" s="69"/>
      <c r="LGF77" s="64"/>
      <c r="LGG77" s="67"/>
      <c r="LGH77" s="67"/>
      <c r="LGI77" s="68"/>
      <c r="LGJ77" s="68"/>
      <c r="LGK77" s="68"/>
      <c r="LGL77" s="69"/>
      <c r="LGN77" s="64"/>
      <c r="LGO77" s="67"/>
      <c r="LGP77" s="67"/>
      <c r="LGQ77" s="68"/>
      <c r="LGR77" s="68"/>
      <c r="LGS77" s="68"/>
      <c r="LGT77" s="69"/>
      <c r="LGV77" s="64"/>
      <c r="LGW77" s="67"/>
      <c r="LGX77" s="67"/>
      <c r="LGY77" s="68"/>
      <c r="LGZ77" s="68"/>
      <c r="LHA77" s="68"/>
      <c r="LHB77" s="69"/>
      <c r="LHD77" s="64"/>
      <c r="LHE77" s="67"/>
      <c r="LHF77" s="67"/>
      <c r="LHG77" s="68"/>
      <c r="LHH77" s="68"/>
      <c r="LHI77" s="68"/>
      <c r="LHJ77" s="69"/>
      <c r="LHL77" s="64"/>
      <c r="LHM77" s="67"/>
      <c r="LHN77" s="67"/>
      <c r="LHO77" s="68"/>
      <c r="LHP77" s="68"/>
      <c r="LHQ77" s="68"/>
      <c r="LHR77" s="69"/>
      <c r="LHT77" s="64"/>
      <c r="LHU77" s="67"/>
      <c r="LHV77" s="67"/>
      <c r="LHW77" s="68"/>
      <c r="LHX77" s="68"/>
      <c r="LHY77" s="68"/>
      <c r="LHZ77" s="69"/>
      <c r="LIB77" s="64"/>
      <c r="LIC77" s="67"/>
      <c r="LID77" s="67"/>
      <c r="LIE77" s="68"/>
      <c r="LIF77" s="68"/>
      <c r="LIG77" s="68"/>
      <c r="LIH77" s="69"/>
      <c r="LIJ77" s="64"/>
      <c r="LIK77" s="67"/>
      <c r="LIL77" s="67"/>
      <c r="LIM77" s="68"/>
      <c r="LIN77" s="68"/>
      <c r="LIO77" s="68"/>
      <c r="LIP77" s="69"/>
      <c r="LIR77" s="64"/>
      <c r="LIS77" s="67"/>
      <c r="LIT77" s="67"/>
      <c r="LIU77" s="68"/>
      <c r="LIV77" s="68"/>
      <c r="LIW77" s="68"/>
      <c r="LIX77" s="69"/>
      <c r="LIZ77" s="64"/>
      <c r="LJA77" s="67"/>
      <c r="LJB77" s="67"/>
      <c r="LJC77" s="68"/>
      <c r="LJD77" s="68"/>
      <c r="LJE77" s="68"/>
      <c r="LJF77" s="69"/>
      <c r="LJH77" s="64"/>
      <c r="LJI77" s="67"/>
      <c r="LJJ77" s="67"/>
      <c r="LJK77" s="68"/>
      <c r="LJL77" s="68"/>
      <c r="LJM77" s="68"/>
      <c r="LJN77" s="69"/>
      <c r="LJP77" s="64"/>
      <c r="LJQ77" s="67"/>
      <c r="LJR77" s="67"/>
      <c r="LJS77" s="68"/>
      <c r="LJT77" s="68"/>
      <c r="LJU77" s="68"/>
      <c r="LJV77" s="69"/>
      <c r="LJX77" s="64"/>
      <c r="LJY77" s="67"/>
      <c r="LJZ77" s="67"/>
      <c r="LKA77" s="68"/>
      <c r="LKB77" s="68"/>
      <c r="LKC77" s="68"/>
      <c r="LKD77" s="69"/>
      <c r="LKF77" s="64"/>
      <c r="LKG77" s="67"/>
      <c r="LKH77" s="67"/>
      <c r="LKI77" s="68"/>
      <c r="LKJ77" s="68"/>
      <c r="LKK77" s="68"/>
      <c r="LKL77" s="69"/>
      <c r="LKN77" s="64"/>
      <c r="LKO77" s="67"/>
      <c r="LKP77" s="67"/>
      <c r="LKQ77" s="68"/>
      <c r="LKR77" s="68"/>
      <c r="LKS77" s="68"/>
      <c r="LKT77" s="69"/>
      <c r="LKV77" s="64"/>
      <c r="LKW77" s="67"/>
      <c r="LKX77" s="67"/>
      <c r="LKY77" s="68"/>
      <c r="LKZ77" s="68"/>
      <c r="LLA77" s="68"/>
      <c r="LLB77" s="69"/>
      <c r="LLD77" s="64"/>
      <c r="LLE77" s="67"/>
      <c r="LLF77" s="67"/>
      <c r="LLG77" s="68"/>
      <c r="LLH77" s="68"/>
      <c r="LLI77" s="68"/>
      <c r="LLJ77" s="69"/>
      <c r="LLL77" s="64"/>
      <c r="LLM77" s="67"/>
      <c r="LLN77" s="67"/>
      <c r="LLO77" s="68"/>
      <c r="LLP77" s="68"/>
      <c r="LLQ77" s="68"/>
      <c r="LLR77" s="69"/>
      <c r="LLT77" s="64"/>
      <c r="LLU77" s="67"/>
      <c r="LLV77" s="67"/>
      <c r="LLW77" s="68"/>
      <c r="LLX77" s="68"/>
      <c r="LLY77" s="68"/>
      <c r="LLZ77" s="69"/>
      <c r="LMB77" s="64"/>
      <c r="LMC77" s="67"/>
      <c r="LMD77" s="67"/>
      <c r="LME77" s="68"/>
      <c r="LMF77" s="68"/>
      <c r="LMG77" s="68"/>
      <c r="LMH77" s="69"/>
      <c r="LMJ77" s="64"/>
      <c r="LMK77" s="67"/>
      <c r="LML77" s="67"/>
      <c r="LMM77" s="68"/>
      <c r="LMN77" s="68"/>
      <c r="LMO77" s="68"/>
      <c r="LMP77" s="69"/>
      <c r="LMR77" s="64"/>
      <c r="LMS77" s="67"/>
      <c r="LMT77" s="67"/>
      <c r="LMU77" s="68"/>
      <c r="LMV77" s="68"/>
      <c r="LMW77" s="68"/>
      <c r="LMX77" s="69"/>
      <c r="LMZ77" s="64"/>
      <c r="LNA77" s="67"/>
      <c r="LNB77" s="67"/>
      <c r="LNC77" s="68"/>
      <c r="LND77" s="68"/>
      <c r="LNE77" s="68"/>
      <c r="LNF77" s="69"/>
      <c r="LNH77" s="64"/>
      <c r="LNI77" s="67"/>
      <c r="LNJ77" s="67"/>
      <c r="LNK77" s="68"/>
      <c r="LNL77" s="68"/>
      <c r="LNM77" s="68"/>
      <c r="LNN77" s="69"/>
      <c r="LNP77" s="64"/>
      <c r="LNQ77" s="67"/>
      <c r="LNR77" s="67"/>
      <c r="LNS77" s="68"/>
      <c r="LNT77" s="68"/>
      <c r="LNU77" s="68"/>
      <c r="LNV77" s="69"/>
      <c r="LNX77" s="64"/>
      <c r="LNY77" s="67"/>
      <c r="LNZ77" s="67"/>
      <c r="LOA77" s="68"/>
      <c r="LOB77" s="68"/>
      <c r="LOC77" s="68"/>
      <c r="LOD77" s="69"/>
      <c r="LOF77" s="64"/>
      <c r="LOG77" s="67"/>
      <c r="LOH77" s="67"/>
      <c r="LOI77" s="68"/>
      <c r="LOJ77" s="68"/>
      <c r="LOK77" s="68"/>
      <c r="LOL77" s="69"/>
      <c r="LON77" s="64"/>
      <c r="LOO77" s="67"/>
      <c r="LOP77" s="67"/>
      <c r="LOQ77" s="68"/>
      <c r="LOR77" s="68"/>
      <c r="LOS77" s="68"/>
      <c r="LOT77" s="69"/>
      <c r="LOV77" s="64"/>
      <c r="LOW77" s="67"/>
      <c r="LOX77" s="67"/>
      <c r="LOY77" s="68"/>
      <c r="LOZ77" s="68"/>
      <c r="LPA77" s="68"/>
      <c r="LPB77" s="69"/>
      <c r="LPD77" s="64"/>
      <c r="LPE77" s="67"/>
      <c r="LPF77" s="67"/>
      <c r="LPG77" s="68"/>
      <c r="LPH77" s="68"/>
      <c r="LPI77" s="68"/>
      <c r="LPJ77" s="69"/>
      <c r="LPL77" s="64"/>
      <c r="LPM77" s="67"/>
      <c r="LPN77" s="67"/>
      <c r="LPO77" s="68"/>
      <c r="LPP77" s="68"/>
      <c r="LPQ77" s="68"/>
      <c r="LPR77" s="69"/>
      <c r="LPT77" s="64"/>
      <c r="LPU77" s="67"/>
      <c r="LPV77" s="67"/>
      <c r="LPW77" s="68"/>
      <c r="LPX77" s="68"/>
      <c r="LPY77" s="68"/>
      <c r="LPZ77" s="69"/>
      <c r="LQB77" s="64"/>
      <c r="LQC77" s="67"/>
      <c r="LQD77" s="67"/>
      <c r="LQE77" s="68"/>
      <c r="LQF77" s="68"/>
      <c r="LQG77" s="68"/>
      <c r="LQH77" s="69"/>
      <c r="LQJ77" s="64"/>
      <c r="LQK77" s="67"/>
      <c r="LQL77" s="67"/>
      <c r="LQM77" s="68"/>
      <c r="LQN77" s="68"/>
      <c r="LQO77" s="68"/>
      <c r="LQP77" s="69"/>
      <c r="LQR77" s="64"/>
      <c r="LQS77" s="67"/>
      <c r="LQT77" s="67"/>
      <c r="LQU77" s="68"/>
      <c r="LQV77" s="68"/>
      <c r="LQW77" s="68"/>
      <c r="LQX77" s="69"/>
      <c r="LQZ77" s="64"/>
      <c r="LRA77" s="67"/>
      <c r="LRB77" s="67"/>
      <c r="LRC77" s="68"/>
      <c r="LRD77" s="68"/>
      <c r="LRE77" s="68"/>
      <c r="LRF77" s="69"/>
      <c r="LRH77" s="64"/>
      <c r="LRI77" s="67"/>
      <c r="LRJ77" s="67"/>
      <c r="LRK77" s="68"/>
      <c r="LRL77" s="68"/>
      <c r="LRM77" s="68"/>
      <c r="LRN77" s="69"/>
      <c r="LRP77" s="64"/>
      <c r="LRQ77" s="67"/>
      <c r="LRR77" s="67"/>
      <c r="LRS77" s="68"/>
      <c r="LRT77" s="68"/>
      <c r="LRU77" s="68"/>
      <c r="LRV77" s="69"/>
      <c r="LRX77" s="64"/>
      <c r="LRY77" s="67"/>
      <c r="LRZ77" s="67"/>
      <c r="LSA77" s="68"/>
      <c r="LSB77" s="68"/>
      <c r="LSC77" s="68"/>
      <c r="LSD77" s="69"/>
      <c r="LSF77" s="64"/>
      <c r="LSG77" s="67"/>
      <c r="LSH77" s="67"/>
      <c r="LSI77" s="68"/>
      <c r="LSJ77" s="68"/>
      <c r="LSK77" s="68"/>
      <c r="LSL77" s="69"/>
      <c r="LSN77" s="64"/>
      <c r="LSO77" s="67"/>
      <c r="LSP77" s="67"/>
      <c r="LSQ77" s="68"/>
      <c r="LSR77" s="68"/>
      <c r="LSS77" s="68"/>
      <c r="LST77" s="69"/>
      <c r="LSV77" s="64"/>
      <c r="LSW77" s="67"/>
      <c r="LSX77" s="67"/>
      <c r="LSY77" s="68"/>
      <c r="LSZ77" s="68"/>
      <c r="LTA77" s="68"/>
      <c r="LTB77" s="69"/>
      <c r="LTD77" s="64"/>
      <c r="LTE77" s="67"/>
      <c r="LTF77" s="67"/>
      <c r="LTG77" s="68"/>
      <c r="LTH77" s="68"/>
      <c r="LTI77" s="68"/>
      <c r="LTJ77" s="69"/>
      <c r="LTL77" s="64"/>
      <c r="LTM77" s="67"/>
      <c r="LTN77" s="67"/>
      <c r="LTO77" s="68"/>
      <c r="LTP77" s="68"/>
      <c r="LTQ77" s="68"/>
      <c r="LTR77" s="69"/>
      <c r="LTT77" s="64"/>
      <c r="LTU77" s="67"/>
      <c r="LTV77" s="67"/>
      <c r="LTW77" s="68"/>
      <c r="LTX77" s="68"/>
      <c r="LTY77" s="68"/>
      <c r="LTZ77" s="69"/>
      <c r="LUB77" s="64"/>
      <c r="LUC77" s="67"/>
      <c r="LUD77" s="67"/>
      <c r="LUE77" s="68"/>
      <c r="LUF77" s="68"/>
      <c r="LUG77" s="68"/>
      <c r="LUH77" s="69"/>
      <c r="LUJ77" s="64"/>
      <c r="LUK77" s="67"/>
      <c r="LUL77" s="67"/>
      <c r="LUM77" s="68"/>
      <c r="LUN77" s="68"/>
      <c r="LUO77" s="68"/>
      <c r="LUP77" s="69"/>
      <c r="LUR77" s="64"/>
      <c r="LUS77" s="67"/>
      <c r="LUT77" s="67"/>
      <c r="LUU77" s="68"/>
      <c r="LUV77" s="68"/>
      <c r="LUW77" s="68"/>
      <c r="LUX77" s="69"/>
      <c r="LUZ77" s="64"/>
      <c r="LVA77" s="67"/>
      <c r="LVB77" s="67"/>
      <c r="LVC77" s="68"/>
      <c r="LVD77" s="68"/>
      <c r="LVE77" s="68"/>
      <c r="LVF77" s="69"/>
      <c r="LVH77" s="64"/>
      <c r="LVI77" s="67"/>
      <c r="LVJ77" s="67"/>
      <c r="LVK77" s="68"/>
      <c r="LVL77" s="68"/>
      <c r="LVM77" s="68"/>
      <c r="LVN77" s="69"/>
      <c r="LVP77" s="64"/>
      <c r="LVQ77" s="67"/>
      <c r="LVR77" s="67"/>
      <c r="LVS77" s="68"/>
      <c r="LVT77" s="68"/>
      <c r="LVU77" s="68"/>
      <c r="LVV77" s="69"/>
      <c r="LVX77" s="64"/>
      <c r="LVY77" s="67"/>
      <c r="LVZ77" s="67"/>
      <c r="LWA77" s="68"/>
      <c r="LWB77" s="68"/>
      <c r="LWC77" s="68"/>
      <c r="LWD77" s="69"/>
      <c r="LWF77" s="64"/>
      <c r="LWG77" s="67"/>
      <c r="LWH77" s="67"/>
      <c r="LWI77" s="68"/>
      <c r="LWJ77" s="68"/>
      <c r="LWK77" s="68"/>
      <c r="LWL77" s="69"/>
      <c r="LWN77" s="64"/>
      <c r="LWO77" s="67"/>
      <c r="LWP77" s="67"/>
      <c r="LWQ77" s="68"/>
      <c r="LWR77" s="68"/>
      <c r="LWS77" s="68"/>
      <c r="LWT77" s="69"/>
      <c r="LWV77" s="64"/>
      <c r="LWW77" s="67"/>
      <c r="LWX77" s="67"/>
      <c r="LWY77" s="68"/>
      <c r="LWZ77" s="68"/>
      <c r="LXA77" s="68"/>
      <c r="LXB77" s="69"/>
      <c r="LXD77" s="64"/>
      <c r="LXE77" s="67"/>
      <c r="LXF77" s="67"/>
      <c r="LXG77" s="68"/>
      <c r="LXH77" s="68"/>
      <c r="LXI77" s="68"/>
      <c r="LXJ77" s="69"/>
      <c r="LXL77" s="64"/>
      <c r="LXM77" s="67"/>
      <c r="LXN77" s="67"/>
      <c r="LXO77" s="68"/>
      <c r="LXP77" s="68"/>
      <c r="LXQ77" s="68"/>
      <c r="LXR77" s="69"/>
      <c r="LXT77" s="64"/>
      <c r="LXU77" s="67"/>
      <c r="LXV77" s="67"/>
      <c r="LXW77" s="68"/>
      <c r="LXX77" s="68"/>
      <c r="LXY77" s="68"/>
      <c r="LXZ77" s="69"/>
      <c r="LYB77" s="64"/>
      <c r="LYC77" s="67"/>
      <c r="LYD77" s="67"/>
      <c r="LYE77" s="68"/>
      <c r="LYF77" s="68"/>
      <c r="LYG77" s="68"/>
      <c r="LYH77" s="69"/>
      <c r="LYJ77" s="64"/>
      <c r="LYK77" s="67"/>
      <c r="LYL77" s="67"/>
      <c r="LYM77" s="68"/>
      <c r="LYN77" s="68"/>
      <c r="LYO77" s="68"/>
      <c r="LYP77" s="69"/>
      <c r="LYR77" s="64"/>
      <c r="LYS77" s="67"/>
      <c r="LYT77" s="67"/>
      <c r="LYU77" s="68"/>
      <c r="LYV77" s="68"/>
      <c r="LYW77" s="68"/>
      <c r="LYX77" s="69"/>
      <c r="LYZ77" s="64"/>
      <c r="LZA77" s="67"/>
      <c r="LZB77" s="67"/>
      <c r="LZC77" s="68"/>
      <c r="LZD77" s="68"/>
      <c r="LZE77" s="68"/>
      <c r="LZF77" s="69"/>
      <c r="LZH77" s="64"/>
      <c r="LZI77" s="67"/>
      <c r="LZJ77" s="67"/>
      <c r="LZK77" s="68"/>
      <c r="LZL77" s="68"/>
      <c r="LZM77" s="68"/>
      <c r="LZN77" s="69"/>
      <c r="LZP77" s="64"/>
      <c r="LZQ77" s="67"/>
      <c r="LZR77" s="67"/>
      <c r="LZS77" s="68"/>
      <c r="LZT77" s="68"/>
      <c r="LZU77" s="68"/>
      <c r="LZV77" s="69"/>
      <c r="LZX77" s="64"/>
      <c r="LZY77" s="67"/>
      <c r="LZZ77" s="67"/>
      <c r="MAA77" s="68"/>
      <c r="MAB77" s="68"/>
      <c r="MAC77" s="68"/>
      <c r="MAD77" s="69"/>
      <c r="MAF77" s="64"/>
      <c r="MAG77" s="67"/>
      <c r="MAH77" s="67"/>
      <c r="MAI77" s="68"/>
      <c r="MAJ77" s="68"/>
      <c r="MAK77" s="68"/>
      <c r="MAL77" s="69"/>
      <c r="MAN77" s="64"/>
      <c r="MAO77" s="67"/>
      <c r="MAP77" s="67"/>
      <c r="MAQ77" s="68"/>
      <c r="MAR77" s="68"/>
      <c r="MAS77" s="68"/>
      <c r="MAT77" s="69"/>
      <c r="MAV77" s="64"/>
      <c r="MAW77" s="67"/>
      <c r="MAX77" s="67"/>
      <c r="MAY77" s="68"/>
      <c r="MAZ77" s="68"/>
      <c r="MBA77" s="68"/>
      <c r="MBB77" s="69"/>
      <c r="MBD77" s="64"/>
      <c r="MBE77" s="67"/>
      <c r="MBF77" s="67"/>
      <c r="MBG77" s="68"/>
      <c r="MBH77" s="68"/>
      <c r="MBI77" s="68"/>
      <c r="MBJ77" s="69"/>
      <c r="MBL77" s="64"/>
      <c r="MBM77" s="67"/>
      <c r="MBN77" s="67"/>
      <c r="MBO77" s="68"/>
      <c r="MBP77" s="68"/>
      <c r="MBQ77" s="68"/>
      <c r="MBR77" s="69"/>
      <c r="MBT77" s="64"/>
      <c r="MBU77" s="67"/>
      <c r="MBV77" s="67"/>
      <c r="MBW77" s="68"/>
      <c r="MBX77" s="68"/>
      <c r="MBY77" s="68"/>
      <c r="MBZ77" s="69"/>
      <c r="MCB77" s="64"/>
      <c r="MCC77" s="67"/>
      <c r="MCD77" s="67"/>
      <c r="MCE77" s="68"/>
      <c r="MCF77" s="68"/>
      <c r="MCG77" s="68"/>
      <c r="MCH77" s="69"/>
      <c r="MCJ77" s="64"/>
      <c r="MCK77" s="67"/>
      <c r="MCL77" s="67"/>
      <c r="MCM77" s="68"/>
      <c r="MCN77" s="68"/>
      <c r="MCO77" s="68"/>
      <c r="MCP77" s="69"/>
      <c r="MCR77" s="64"/>
      <c r="MCS77" s="67"/>
      <c r="MCT77" s="67"/>
      <c r="MCU77" s="68"/>
      <c r="MCV77" s="68"/>
      <c r="MCW77" s="68"/>
      <c r="MCX77" s="69"/>
      <c r="MCZ77" s="64"/>
      <c r="MDA77" s="67"/>
      <c r="MDB77" s="67"/>
      <c r="MDC77" s="68"/>
      <c r="MDD77" s="68"/>
      <c r="MDE77" s="68"/>
      <c r="MDF77" s="69"/>
      <c r="MDH77" s="64"/>
      <c r="MDI77" s="67"/>
      <c r="MDJ77" s="67"/>
      <c r="MDK77" s="68"/>
      <c r="MDL77" s="68"/>
      <c r="MDM77" s="68"/>
      <c r="MDN77" s="69"/>
      <c r="MDP77" s="64"/>
      <c r="MDQ77" s="67"/>
      <c r="MDR77" s="67"/>
      <c r="MDS77" s="68"/>
      <c r="MDT77" s="68"/>
      <c r="MDU77" s="68"/>
      <c r="MDV77" s="69"/>
      <c r="MDX77" s="64"/>
      <c r="MDY77" s="67"/>
      <c r="MDZ77" s="67"/>
      <c r="MEA77" s="68"/>
      <c r="MEB77" s="68"/>
      <c r="MEC77" s="68"/>
      <c r="MED77" s="69"/>
      <c r="MEF77" s="64"/>
      <c r="MEG77" s="67"/>
      <c r="MEH77" s="67"/>
      <c r="MEI77" s="68"/>
      <c r="MEJ77" s="68"/>
      <c r="MEK77" s="68"/>
      <c r="MEL77" s="69"/>
      <c r="MEN77" s="64"/>
      <c r="MEO77" s="67"/>
      <c r="MEP77" s="67"/>
      <c r="MEQ77" s="68"/>
      <c r="MER77" s="68"/>
      <c r="MES77" s="68"/>
      <c r="MET77" s="69"/>
      <c r="MEV77" s="64"/>
      <c r="MEW77" s="67"/>
      <c r="MEX77" s="67"/>
      <c r="MEY77" s="68"/>
      <c r="MEZ77" s="68"/>
      <c r="MFA77" s="68"/>
      <c r="MFB77" s="69"/>
      <c r="MFD77" s="64"/>
      <c r="MFE77" s="67"/>
      <c r="MFF77" s="67"/>
      <c r="MFG77" s="68"/>
      <c r="MFH77" s="68"/>
      <c r="MFI77" s="68"/>
      <c r="MFJ77" s="69"/>
      <c r="MFL77" s="64"/>
      <c r="MFM77" s="67"/>
      <c r="MFN77" s="67"/>
      <c r="MFO77" s="68"/>
      <c r="MFP77" s="68"/>
      <c r="MFQ77" s="68"/>
      <c r="MFR77" s="69"/>
      <c r="MFT77" s="64"/>
      <c r="MFU77" s="67"/>
      <c r="MFV77" s="67"/>
      <c r="MFW77" s="68"/>
      <c r="MFX77" s="68"/>
      <c r="MFY77" s="68"/>
      <c r="MFZ77" s="69"/>
      <c r="MGB77" s="64"/>
      <c r="MGC77" s="67"/>
      <c r="MGD77" s="67"/>
      <c r="MGE77" s="68"/>
      <c r="MGF77" s="68"/>
      <c r="MGG77" s="68"/>
      <c r="MGH77" s="69"/>
      <c r="MGJ77" s="64"/>
      <c r="MGK77" s="67"/>
      <c r="MGL77" s="67"/>
      <c r="MGM77" s="68"/>
      <c r="MGN77" s="68"/>
      <c r="MGO77" s="68"/>
      <c r="MGP77" s="69"/>
      <c r="MGR77" s="64"/>
      <c r="MGS77" s="67"/>
      <c r="MGT77" s="67"/>
      <c r="MGU77" s="68"/>
      <c r="MGV77" s="68"/>
      <c r="MGW77" s="68"/>
      <c r="MGX77" s="69"/>
      <c r="MGZ77" s="64"/>
      <c r="MHA77" s="67"/>
      <c r="MHB77" s="67"/>
      <c r="MHC77" s="68"/>
      <c r="MHD77" s="68"/>
      <c r="MHE77" s="68"/>
      <c r="MHF77" s="69"/>
      <c r="MHH77" s="64"/>
      <c r="MHI77" s="67"/>
      <c r="MHJ77" s="67"/>
      <c r="MHK77" s="68"/>
      <c r="MHL77" s="68"/>
      <c r="MHM77" s="68"/>
      <c r="MHN77" s="69"/>
      <c r="MHP77" s="64"/>
      <c r="MHQ77" s="67"/>
      <c r="MHR77" s="67"/>
      <c r="MHS77" s="68"/>
      <c r="MHT77" s="68"/>
      <c r="MHU77" s="68"/>
      <c r="MHV77" s="69"/>
      <c r="MHX77" s="64"/>
      <c r="MHY77" s="67"/>
      <c r="MHZ77" s="67"/>
      <c r="MIA77" s="68"/>
      <c r="MIB77" s="68"/>
      <c r="MIC77" s="68"/>
      <c r="MID77" s="69"/>
      <c r="MIF77" s="64"/>
      <c r="MIG77" s="67"/>
      <c r="MIH77" s="67"/>
      <c r="MII77" s="68"/>
      <c r="MIJ77" s="68"/>
      <c r="MIK77" s="68"/>
      <c r="MIL77" s="69"/>
      <c r="MIN77" s="64"/>
      <c r="MIO77" s="67"/>
      <c r="MIP77" s="67"/>
      <c r="MIQ77" s="68"/>
      <c r="MIR77" s="68"/>
      <c r="MIS77" s="68"/>
      <c r="MIT77" s="69"/>
      <c r="MIV77" s="64"/>
      <c r="MIW77" s="67"/>
      <c r="MIX77" s="67"/>
      <c r="MIY77" s="68"/>
      <c r="MIZ77" s="68"/>
      <c r="MJA77" s="68"/>
      <c r="MJB77" s="69"/>
      <c r="MJD77" s="64"/>
      <c r="MJE77" s="67"/>
      <c r="MJF77" s="67"/>
      <c r="MJG77" s="68"/>
      <c r="MJH77" s="68"/>
      <c r="MJI77" s="68"/>
      <c r="MJJ77" s="69"/>
      <c r="MJL77" s="64"/>
      <c r="MJM77" s="67"/>
      <c r="MJN77" s="67"/>
      <c r="MJO77" s="68"/>
      <c r="MJP77" s="68"/>
      <c r="MJQ77" s="68"/>
      <c r="MJR77" s="69"/>
      <c r="MJT77" s="64"/>
      <c r="MJU77" s="67"/>
      <c r="MJV77" s="67"/>
      <c r="MJW77" s="68"/>
      <c r="MJX77" s="68"/>
      <c r="MJY77" s="68"/>
      <c r="MJZ77" s="69"/>
      <c r="MKB77" s="64"/>
      <c r="MKC77" s="67"/>
      <c r="MKD77" s="67"/>
      <c r="MKE77" s="68"/>
      <c r="MKF77" s="68"/>
      <c r="MKG77" s="68"/>
      <c r="MKH77" s="69"/>
      <c r="MKJ77" s="64"/>
      <c r="MKK77" s="67"/>
      <c r="MKL77" s="67"/>
      <c r="MKM77" s="68"/>
      <c r="MKN77" s="68"/>
      <c r="MKO77" s="68"/>
      <c r="MKP77" s="69"/>
      <c r="MKR77" s="64"/>
      <c r="MKS77" s="67"/>
      <c r="MKT77" s="67"/>
      <c r="MKU77" s="68"/>
      <c r="MKV77" s="68"/>
      <c r="MKW77" s="68"/>
      <c r="MKX77" s="69"/>
      <c r="MKZ77" s="64"/>
      <c r="MLA77" s="67"/>
      <c r="MLB77" s="67"/>
      <c r="MLC77" s="68"/>
      <c r="MLD77" s="68"/>
      <c r="MLE77" s="68"/>
      <c r="MLF77" s="69"/>
      <c r="MLH77" s="64"/>
      <c r="MLI77" s="67"/>
      <c r="MLJ77" s="67"/>
      <c r="MLK77" s="68"/>
      <c r="MLL77" s="68"/>
      <c r="MLM77" s="68"/>
      <c r="MLN77" s="69"/>
      <c r="MLP77" s="64"/>
      <c r="MLQ77" s="67"/>
      <c r="MLR77" s="67"/>
      <c r="MLS77" s="68"/>
      <c r="MLT77" s="68"/>
      <c r="MLU77" s="68"/>
      <c r="MLV77" s="69"/>
      <c r="MLX77" s="64"/>
      <c r="MLY77" s="67"/>
      <c r="MLZ77" s="67"/>
      <c r="MMA77" s="68"/>
      <c r="MMB77" s="68"/>
      <c r="MMC77" s="68"/>
      <c r="MMD77" s="69"/>
      <c r="MMF77" s="64"/>
      <c r="MMG77" s="67"/>
      <c r="MMH77" s="67"/>
      <c r="MMI77" s="68"/>
      <c r="MMJ77" s="68"/>
      <c r="MMK77" s="68"/>
      <c r="MML77" s="69"/>
      <c r="MMN77" s="64"/>
      <c r="MMO77" s="67"/>
      <c r="MMP77" s="67"/>
      <c r="MMQ77" s="68"/>
      <c r="MMR77" s="68"/>
      <c r="MMS77" s="68"/>
      <c r="MMT77" s="69"/>
      <c r="MMV77" s="64"/>
      <c r="MMW77" s="67"/>
      <c r="MMX77" s="67"/>
      <c r="MMY77" s="68"/>
      <c r="MMZ77" s="68"/>
      <c r="MNA77" s="68"/>
      <c r="MNB77" s="69"/>
      <c r="MND77" s="64"/>
      <c r="MNE77" s="67"/>
      <c r="MNF77" s="67"/>
      <c r="MNG77" s="68"/>
      <c r="MNH77" s="68"/>
      <c r="MNI77" s="68"/>
      <c r="MNJ77" s="69"/>
      <c r="MNL77" s="64"/>
      <c r="MNM77" s="67"/>
      <c r="MNN77" s="67"/>
      <c r="MNO77" s="68"/>
      <c r="MNP77" s="68"/>
      <c r="MNQ77" s="68"/>
      <c r="MNR77" s="69"/>
      <c r="MNT77" s="64"/>
      <c r="MNU77" s="67"/>
      <c r="MNV77" s="67"/>
      <c r="MNW77" s="68"/>
      <c r="MNX77" s="68"/>
      <c r="MNY77" s="68"/>
      <c r="MNZ77" s="69"/>
      <c r="MOB77" s="64"/>
      <c r="MOC77" s="67"/>
      <c r="MOD77" s="67"/>
      <c r="MOE77" s="68"/>
      <c r="MOF77" s="68"/>
      <c r="MOG77" s="68"/>
      <c r="MOH77" s="69"/>
      <c r="MOJ77" s="64"/>
      <c r="MOK77" s="67"/>
      <c r="MOL77" s="67"/>
      <c r="MOM77" s="68"/>
      <c r="MON77" s="68"/>
      <c r="MOO77" s="68"/>
      <c r="MOP77" s="69"/>
      <c r="MOR77" s="64"/>
      <c r="MOS77" s="67"/>
      <c r="MOT77" s="67"/>
      <c r="MOU77" s="68"/>
      <c r="MOV77" s="68"/>
      <c r="MOW77" s="68"/>
      <c r="MOX77" s="69"/>
      <c r="MOZ77" s="64"/>
      <c r="MPA77" s="67"/>
      <c r="MPB77" s="67"/>
      <c r="MPC77" s="68"/>
      <c r="MPD77" s="68"/>
      <c r="MPE77" s="68"/>
      <c r="MPF77" s="69"/>
      <c r="MPH77" s="64"/>
      <c r="MPI77" s="67"/>
      <c r="MPJ77" s="67"/>
      <c r="MPK77" s="68"/>
      <c r="MPL77" s="68"/>
      <c r="MPM77" s="68"/>
      <c r="MPN77" s="69"/>
      <c r="MPP77" s="64"/>
      <c r="MPQ77" s="67"/>
      <c r="MPR77" s="67"/>
      <c r="MPS77" s="68"/>
      <c r="MPT77" s="68"/>
      <c r="MPU77" s="68"/>
      <c r="MPV77" s="69"/>
      <c r="MPX77" s="64"/>
      <c r="MPY77" s="67"/>
      <c r="MPZ77" s="67"/>
      <c r="MQA77" s="68"/>
      <c r="MQB77" s="68"/>
      <c r="MQC77" s="68"/>
      <c r="MQD77" s="69"/>
      <c r="MQF77" s="64"/>
      <c r="MQG77" s="67"/>
      <c r="MQH77" s="67"/>
      <c r="MQI77" s="68"/>
      <c r="MQJ77" s="68"/>
      <c r="MQK77" s="68"/>
      <c r="MQL77" s="69"/>
      <c r="MQN77" s="64"/>
      <c r="MQO77" s="67"/>
      <c r="MQP77" s="67"/>
      <c r="MQQ77" s="68"/>
      <c r="MQR77" s="68"/>
      <c r="MQS77" s="68"/>
      <c r="MQT77" s="69"/>
      <c r="MQV77" s="64"/>
      <c r="MQW77" s="67"/>
      <c r="MQX77" s="67"/>
      <c r="MQY77" s="68"/>
      <c r="MQZ77" s="68"/>
      <c r="MRA77" s="68"/>
      <c r="MRB77" s="69"/>
      <c r="MRD77" s="64"/>
      <c r="MRE77" s="67"/>
      <c r="MRF77" s="67"/>
      <c r="MRG77" s="68"/>
      <c r="MRH77" s="68"/>
      <c r="MRI77" s="68"/>
      <c r="MRJ77" s="69"/>
      <c r="MRL77" s="64"/>
      <c r="MRM77" s="67"/>
      <c r="MRN77" s="67"/>
      <c r="MRO77" s="68"/>
      <c r="MRP77" s="68"/>
      <c r="MRQ77" s="68"/>
      <c r="MRR77" s="69"/>
      <c r="MRT77" s="64"/>
      <c r="MRU77" s="67"/>
      <c r="MRV77" s="67"/>
      <c r="MRW77" s="68"/>
      <c r="MRX77" s="68"/>
      <c r="MRY77" s="68"/>
      <c r="MRZ77" s="69"/>
      <c r="MSB77" s="64"/>
      <c r="MSC77" s="67"/>
      <c r="MSD77" s="67"/>
      <c r="MSE77" s="68"/>
      <c r="MSF77" s="68"/>
      <c r="MSG77" s="68"/>
      <c r="MSH77" s="69"/>
      <c r="MSJ77" s="64"/>
      <c r="MSK77" s="67"/>
      <c r="MSL77" s="67"/>
      <c r="MSM77" s="68"/>
      <c r="MSN77" s="68"/>
      <c r="MSO77" s="68"/>
      <c r="MSP77" s="69"/>
      <c r="MSR77" s="64"/>
      <c r="MSS77" s="67"/>
      <c r="MST77" s="67"/>
      <c r="MSU77" s="68"/>
      <c r="MSV77" s="68"/>
      <c r="MSW77" s="68"/>
      <c r="MSX77" s="69"/>
      <c r="MSZ77" s="64"/>
      <c r="MTA77" s="67"/>
      <c r="MTB77" s="67"/>
      <c r="MTC77" s="68"/>
      <c r="MTD77" s="68"/>
      <c r="MTE77" s="68"/>
      <c r="MTF77" s="69"/>
      <c r="MTH77" s="64"/>
      <c r="MTI77" s="67"/>
      <c r="MTJ77" s="67"/>
      <c r="MTK77" s="68"/>
      <c r="MTL77" s="68"/>
      <c r="MTM77" s="68"/>
      <c r="MTN77" s="69"/>
      <c r="MTP77" s="64"/>
      <c r="MTQ77" s="67"/>
      <c r="MTR77" s="67"/>
      <c r="MTS77" s="68"/>
      <c r="MTT77" s="68"/>
      <c r="MTU77" s="68"/>
      <c r="MTV77" s="69"/>
      <c r="MTX77" s="64"/>
      <c r="MTY77" s="67"/>
      <c r="MTZ77" s="67"/>
      <c r="MUA77" s="68"/>
      <c r="MUB77" s="68"/>
      <c r="MUC77" s="68"/>
      <c r="MUD77" s="69"/>
      <c r="MUF77" s="64"/>
      <c r="MUG77" s="67"/>
      <c r="MUH77" s="67"/>
      <c r="MUI77" s="68"/>
      <c r="MUJ77" s="68"/>
      <c r="MUK77" s="68"/>
      <c r="MUL77" s="69"/>
      <c r="MUN77" s="64"/>
      <c r="MUO77" s="67"/>
      <c r="MUP77" s="67"/>
      <c r="MUQ77" s="68"/>
      <c r="MUR77" s="68"/>
      <c r="MUS77" s="68"/>
      <c r="MUT77" s="69"/>
      <c r="MUV77" s="64"/>
      <c r="MUW77" s="67"/>
      <c r="MUX77" s="67"/>
      <c r="MUY77" s="68"/>
      <c r="MUZ77" s="68"/>
      <c r="MVA77" s="68"/>
      <c r="MVB77" s="69"/>
      <c r="MVD77" s="64"/>
      <c r="MVE77" s="67"/>
      <c r="MVF77" s="67"/>
      <c r="MVG77" s="68"/>
      <c r="MVH77" s="68"/>
      <c r="MVI77" s="68"/>
      <c r="MVJ77" s="69"/>
      <c r="MVL77" s="64"/>
      <c r="MVM77" s="67"/>
      <c r="MVN77" s="67"/>
      <c r="MVO77" s="68"/>
      <c r="MVP77" s="68"/>
      <c r="MVQ77" s="68"/>
      <c r="MVR77" s="69"/>
      <c r="MVT77" s="64"/>
      <c r="MVU77" s="67"/>
      <c r="MVV77" s="67"/>
      <c r="MVW77" s="68"/>
      <c r="MVX77" s="68"/>
      <c r="MVY77" s="68"/>
      <c r="MVZ77" s="69"/>
      <c r="MWB77" s="64"/>
      <c r="MWC77" s="67"/>
      <c r="MWD77" s="67"/>
      <c r="MWE77" s="68"/>
      <c r="MWF77" s="68"/>
      <c r="MWG77" s="68"/>
      <c r="MWH77" s="69"/>
      <c r="MWJ77" s="64"/>
      <c r="MWK77" s="67"/>
      <c r="MWL77" s="67"/>
      <c r="MWM77" s="68"/>
      <c r="MWN77" s="68"/>
      <c r="MWO77" s="68"/>
      <c r="MWP77" s="69"/>
      <c r="MWR77" s="64"/>
      <c r="MWS77" s="67"/>
      <c r="MWT77" s="67"/>
      <c r="MWU77" s="68"/>
      <c r="MWV77" s="68"/>
      <c r="MWW77" s="68"/>
      <c r="MWX77" s="69"/>
      <c r="MWZ77" s="64"/>
      <c r="MXA77" s="67"/>
      <c r="MXB77" s="67"/>
      <c r="MXC77" s="68"/>
      <c r="MXD77" s="68"/>
      <c r="MXE77" s="68"/>
      <c r="MXF77" s="69"/>
      <c r="MXH77" s="64"/>
      <c r="MXI77" s="67"/>
      <c r="MXJ77" s="67"/>
      <c r="MXK77" s="68"/>
      <c r="MXL77" s="68"/>
      <c r="MXM77" s="68"/>
      <c r="MXN77" s="69"/>
      <c r="MXP77" s="64"/>
      <c r="MXQ77" s="67"/>
      <c r="MXR77" s="67"/>
      <c r="MXS77" s="68"/>
      <c r="MXT77" s="68"/>
      <c r="MXU77" s="68"/>
      <c r="MXV77" s="69"/>
      <c r="MXX77" s="64"/>
      <c r="MXY77" s="67"/>
      <c r="MXZ77" s="67"/>
      <c r="MYA77" s="68"/>
      <c r="MYB77" s="68"/>
      <c r="MYC77" s="68"/>
      <c r="MYD77" s="69"/>
      <c r="MYF77" s="64"/>
      <c r="MYG77" s="67"/>
      <c r="MYH77" s="67"/>
      <c r="MYI77" s="68"/>
      <c r="MYJ77" s="68"/>
      <c r="MYK77" s="68"/>
      <c r="MYL77" s="69"/>
      <c r="MYN77" s="64"/>
      <c r="MYO77" s="67"/>
      <c r="MYP77" s="67"/>
      <c r="MYQ77" s="68"/>
      <c r="MYR77" s="68"/>
      <c r="MYS77" s="68"/>
      <c r="MYT77" s="69"/>
      <c r="MYV77" s="64"/>
      <c r="MYW77" s="67"/>
      <c r="MYX77" s="67"/>
      <c r="MYY77" s="68"/>
      <c r="MYZ77" s="68"/>
      <c r="MZA77" s="68"/>
      <c r="MZB77" s="69"/>
      <c r="MZD77" s="64"/>
      <c r="MZE77" s="67"/>
      <c r="MZF77" s="67"/>
      <c r="MZG77" s="68"/>
      <c r="MZH77" s="68"/>
      <c r="MZI77" s="68"/>
      <c r="MZJ77" s="69"/>
      <c r="MZL77" s="64"/>
      <c r="MZM77" s="67"/>
      <c r="MZN77" s="67"/>
      <c r="MZO77" s="68"/>
      <c r="MZP77" s="68"/>
      <c r="MZQ77" s="68"/>
      <c r="MZR77" s="69"/>
      <c r="MZT77" s="64"/>
      <c r="MZU77" s="67"/>
      <c r="MZV77" s="67"/>
      <c r="MZW77" s="68"/>
      <c r="MZX77" s="68"/>
      <c r="MZY77" s="68"/>
      <c r="MZZ77" s="69"/>
      <c r="NAB77" s="64"/>
      <c r="NAC77" s="67"/>
      <c r="NAD77" s="67"/>
      <c r="NAE77" s="68"/>
      <c r="NAF77" s="68"/>
      <c r="NAG77" s="68"/>
      <c r="NAH77" s="69"/>
      <c r="NAJ77" s="64"/>
      <c r="NAK77" s="67"/>
      <c r="NAL77" s="67"/>
      <c r="NAM77" s="68"/>
      <c r="NAN77" s="68"/>
      <c r="NAO77" s="68"/>
      <c r="NAP77" s="69"/>
      <c r="NAR77" s="64"/>
      <c r="NAS77" s="67"/>
      <c r="NAT77" s="67"/>
      <c r="NAU77" s="68"/>
      <c r="NAV77" s="68"/>
      <c r="NAW77" s="68"/>
      <c r="NAX77" s="69"/>
      <c r="NAZ77" s="64"/>
      <c r="NBA77" s="67"/>
      <c r="NBB77" s="67"/>
      <c r="NBC77" s="68"/>
      <c r="NBD77" s="68"/>
      <c r="NBE77" s="68"/>
      <c r="NBF77" s="69"/>
      <c r="NBH77" s="64"/>
      <c r="NBI77" s="67"/>
      <c r="NBJ77" s="67"/>
      <c r="NBK77" s="68"/>
      <c r="NBL77" s="68"/>
      <c r="NBM77" s="68"/>
      <c r="NBN77" s="69"/>
      <c r="NBP77" s="64"/>
      <c r="NBQ77" s="67"/>
      <c r="NBR77" s="67"/>
      <c r="NBS77" s="68"/>
      <c r="NBT77" s="68"/>
      <c r="NBU77" s="68"/>
      <c r="NBV77" s="69"/>
      <c r="NBX77" s="64"/>
      <c r="NBY77" s="67"/>
      <c r="NBZ77" s="67"/>
      <c r="NCA77" s="68"/>
      <c r="NCB77" s="68"/>
      <c r="NCC77" s="68"/>
      <c r="NCD77" s="69"/>
      <c r="NCF77" s="64"/>
      <c r="NCG77" s="67"/>
      <c r="NCH77" s="67"/>
      <c r="NCI77" s="68"/>
      <c r="NCJ77" s="68"/>
      <c r="NCK77" s="68"/>
      <c r="NCL77" s="69"/>
      <c r="NCN77" s="64"/>
      <c r="NCO77" s="67"/>
      <c r="NCP77" s="67"/>
      <c r="NCQ77" s="68"/>
      <c r="NCR77" s="68"/>
      <c r="NCS77" s="68"/>
      <c r="NCT77" s="69"/>
      <c r="NCV77" s="64"/>
      <c r="NCW77" s="67"/>
      <c r="NCX77" s="67"/>
      <c r="NCY77" s="68"/>
      <c r="NCZ77" s="68"/>
      <c r="NDA77" s="68"/>
      <c r="NDB77" s="69"/>
      <c r="NDD77" s="64"/>
      <c r="NDE77" s="67"/>
      <c r="NDF77" s="67"/>
      <c r="NDG77" s="68"/>
      <c r="NDH77" s="68"/>
      <c r="NDI77" s="68"/>
      <c r="NDJ77" s="69"/>
      <c r="NDL77" s="64"/>
      <c r="NDM77" s="67"/>
      <c r="NDN77" s="67"/>
      <c r="NDO77" s="68"/>
      <c r="NDP77" s="68"/>
      <c r="NDQ77" s="68"/>
      <c r="NDR77" s="69"/>
      <c r="NDT77" s="64"/>
      <c r="NDU77" s="67"/>
      <c r="NDV77" s="67"/>
      <c r="NDW77" s="68"/>
      <c r="NDX77" s="68"/>
      <c r="NDY77" s="68"/>
      <c r="NDZ77" s="69"/>
      <c r="NEB77" s="64"/>
      <c r="NEC77" s="67"/>
      <c r="NED77" s="67"/>
      <c r="NEE77" s="68"/>
      <c r="NEF77" s="68"/>
      <c r="NEG77" s="68"/>
      <c r="NEH77" s="69"/>
      <c r="NEJ77" s="64"/>
      <c r="NEK77" s="67"/>
      <c r="NEL77" s="67"/>
      <c r="NEM77" s="68"/>
      <c r="NEN77" s="68"/>
      <c r="NEO77" s="68"/>
      <c r="NEP77" s="69"/>
      <c r="NER77" s="64"/>
      <c r="NES77" s="67"/>
      <c r="NET77" s="67"/>
      <c r="NEU77" s="68"/>
      <c r="NEV77" s="68"/>
      <c r="NEW77" s="68"/>
      <c r="NEX77" s="69"/>
      <c r="NEZ77" s="64"/>
      <c r="NFA77" s="67"/>
      <c r="NFB77" s="67"/>
      <c r="NFC77" s="68"/>
      <c r="NFD77" s="68"/>
      <c r="NFE77" s="68"/>
      <c r="NFF77" s="69"/>
      <c r="NFH77" s="64"/>
      <c r="NFI77" s="67"/>
      <c r="NFJ77" s="67"/>
      <c r="NFK77" s="68"/>
      <c r="NFL77" s="68"/>
      <c r="NFM77" s="68"/>
      <c r="NFN77" s="69"/>
      <c r="NFP77" s="64"/>
      <c r="NFQ77" s="67"/>
      <c r="NFR77" s="67"/>
      <c r="NFS77" s="68"/>
      <c r="NFT77" s="68"/>
      <c r="NFU77" s="68"/>
      <c r="NFV77" s="69"/>
      <c r="NFX77" s="64"/>
      <c r="NFY77" s="67"/>
      <c r="NFZ77" s="67"/>
      <c r="NGA77" s="68"/>
      <c r="NGB77" s="68"/>
      <c r="NGC77" s="68"/>
      <c r="NGD77" s="69"/>
      <c r="NGF77" s="64"/>
      <c r="NGG77" s="67"/>
      <c r="NGH77" s="67"/>
      <c r="NGI77" s="68"/>
      <c r="NGJ77" s="68"/>
      <c r="NGK77" s="68"/>
      <c r="NGL77" s="69"/>
      <c r="NGN77" s="64"/>
      <c r="NGO77" s="67"/>
      <c r="NGP77" s="67"/>
      <c r="NGQ77" s="68"/>
      <c r="NGR77" s="68"/>
      <c r="NGS77" s="68"/>
      <c r="NGT77" s="69"/>
      <c r="NGV77" s="64"/>
      <c r="NGW77" s="67"/>
      <c r="NGX77" s="67"/>
      <c r="NGY77" s="68"/>
      <c r="NGZ77" s="68"/>
      <c r="NHA77" s="68"/>
      <c r="NHB77" s="69"/>
      <c r="NHD77" s="64"/>
      <c r="NHE77" s="67"/>
      <c r="NHF77" s="67"/>
      <c r="NHG77" s="68"/>
      <c r="NHH77" s="68"/>
      <c r="NHI77" s="68"/>
      <c r="NHJ77" s="69"/>
      <c r="NHL77" s="64"/>
      <c r="NHM77" s="67"/>
      <c r="NHN77" s="67"/>
      <c r="NHO77" s="68"/>
      <c r="NHP77" s="68"/>
      <c r="NHQ77" s="68"/>
      <c r="NHR77" s="69"/>
      <c r="NHT77" s="64"/>
      <c r="NHU77" s="67"/>
      <c r="NHV77" s="67"/>
      <c r="NHW77" s="68"/>
      <c r="NHX77" s="68"/>
      <c r="NHY77" s="68"/>
      <c r="NHZ77" s="69"/>
      <c r="NIB77" s="64"/>
      <c r="NIC77" s="67"/>
      <c r="NID77" s="67"/>
      <c r="NIE77" s="68"/>
      <c r="NIF77" s="68"/>
      <c r="NIG77" s="68"/>
      <c r="NIH77" s="69"/>
      <c r="NIJ77" s="64"/>
      <c r="NIK77" s="67"/>
      <c r="NIL77" s="67"/>
      <c r="NIM77" s="68"/>
      <c r="NIN77" s="68"/>
      <c r="NIO77" s="68"/>
      <c r="NIP77" s="69"/>
      <c r="NIR77" s="64"/>
      <c r="NIS77" s="67"/>
      <c r="NIT77" s="67"/>
      <c r="NIU77" s="68"/>
      <c r="NIV77" s="68"/>
      <c r="NIW77" s="68"/>
      <c r="NIX77" s="69"/>
      <c r="NIZ77" s="64"/>
      <c r="NJA77" s="67"/>
      <c r="NJB77" s="67"/>
      <c r="NJC77" s="68"/>
      <c r="NJD77" s="68"/>
      <c r="NJE77" s="68"/>
      <c r="NJF77" s="69"/>
      <c r="NJH77" s="64"/>
      <c r="NJI77" s="67"/>
      <c r="NJJ77" s="67"/>
      <c r="NJK77" s="68"/>
      <c r="NJL77" s="68"/>
      <c r="NJM77" s="68"/>
      <c r="NJN77" s="69"/>
      <c r="NJP77" s="64"/>
      <c r="NJQ77" s="67"/>
      <c r="NJR77" s="67"/>
      <c r="NJS77" s="68"/>
      <c r="NJT77" s="68"/>
      <c r="NJU77" s="68"/>
      <c r="NJV77" s="69"/>
      <c r="NJX77" s="64"/>
      <c r="NJY77" s="67"/>
      <c r="NJZ77" s="67"/>
      <c r="NKA77" s="68"/>
      <c r="NKB77" s="68"/>
      <c r="NKC77" s="68"/>
      <c r="NKD77" s="69"/>
      <c r="NKF77" s="64"/>
      <c r="NKG77" s="67"/>
      <c r="NKH77" s="67"/>
      <c r="NKI77" s="68"/>
      <c r="NKJ77" s="68"/>
      <c r="NKK77" s="68"/>
      <c r="NKL77" s="69"/>
      <c r="NKN77" s="64"/>
      <c r="NKO77" s="67"/>
      <c r="NKP77" s="67"/>
      <c r="NKQ77" s="68"/>
      <c r="NKR77" s="68"/>
      <c r="NKS77" s="68"/>
      <c r="NKT77" s="69"/>
      <c r="NKV77" s="64"/>
      <c r="NKW77" s="67"/>
      <c r="NKX77" s="67"/>
      <c r="NKY77" s="68"/>
      <c r="NKZ77" s="68"/>
      <c r="NLA77" s="68"/>
      <c r="NLB77" s="69"/>
      <c r="NLD77" s="64"/>
      <c r="NLE77" s="67"/>
      <c r="NLF77" s="67"/>
      <c r="NLG77" s="68"/>
      <c r="NLH77" s="68"/>
      <c r="NLI77" s="68"/>
      <c r="NLJ77" s="69"/>
      <c r="NLL77" s="64"/>
      <c r="NLM77" s="67"/>
      <c r="NLN77" s="67"/>
      <c r="NLO77" s="68"/>
      <c r="NLP77" s="68"/>
      <c r="NLQ77" s="68"/>
      <c r="NLR77" s="69"/>
      <c r="NLT77" s="64"/>
      <c r="NLU77" s="67"/>
      <c r="NLV77" s="67"/>
      <c r="NLW77" s="68"/>
      <c r="NLX77" s="68"/>
      <c r="NLY77" s="68"/>
      <c r="NLZ77" s="69"/>
      <c r="NMB77" s="64"/>
      <c r="NMC77" s="67"/>
      <c r="NMD77" s="67"/>
      <c r="NME77" s="68"/>
      <c r="NMF77" s="68"/>
      <c r="NMG77" s="68"/>
      <c r="NMH77" s="69"/>
      <c r="NMJ77" s="64"/>
      <c r="NMK77" s="67"/>
      <c r="NML77" s="67"/>
      <c r="NMM77" s="68"/>
      <c r="NMN77" s="68"/>
      <c r="NMO77" s="68"/>
      <c r="NMP77" s="69"/>
      <c r="NMR77" s="64"/>
      <c r="NMS77" s="67"/>
      <c r="NMT77" s="67"/>
      <c r="NMU77" s="68"/>
      <c r="NMV77" s="68"/>
      <c r="NMW77" s="68"/>
      <c r="NMX77" s="69"/>
      <c r="NMZ77" s="64"/>
      <c r="NNA77" s="67"/>
      <c r="NNB77" s="67"/>
      <c r="NNC77" s="68"/>
      <c r="NND77" s="68"/>
      <c r="NNE77" s="68"/>
      <c r="NNF77" s="69"/>
      <c r="NNH77" s="64"/>
      <c r="NNI77" s="67"/>
      <c r="NNJ77" s="67"/>
      <c r="NNK77" s="68"/>
      <c r="NNL77" s="68"/>
      <c r="NNM77" s="68"/>
      <c r="NNN77" s="69"/>
      <c r="NNP77" s="64"/>
      <c r="NNQ77" s="67"/>
      <c r="NNR77" s="67"/>
      <c r="NNS77" s="68"/>
      <c r="NNT77" s="68"/>
      <c r="NNU77" s="68"/>
      <c r="NNV77" s="69"/>
      <c r="NNX77" s="64"/>
      <c r="NNY77" s="67"/>
      <c r="NNZ77" s="67"/>
      <c r="NOA77" s="68"/>
      <c r="NOB77" s="68"/>
      <c r="NOC77" s="68"/>
      <c r="NOD77" s="69"/>
      <c r="NOF77" s="64"/>
      <c r="NOG77" s="67"/>
      <c r="NOH77" s="67"/>
      <c r="NOI77" s="68"/>
      <c r="NOJ77" s="68"/>
      <c r="NOK77" s="68"/>
      <c r="NOL77" s="69"/>
      <c r="NON77" s="64"/>
      <c r="NOO77" s="67"/>
      <c r="NOP77" s="67"/>
      <c r="NOQ77" s="68"/>
      <c r="NOR77" s="68"/>
      <c r="NOS77" s="68"/>
      <c r="NOT77" s="69"/>
      <c r="NOV77" s="64"/>
      <c r="NOW77" s="67"/>
      <c r="NOX77" s="67"/>
      <c r="NOY77" s="68"/>
      <c r="NOZ77" s="68"/>
      <c r="NPA77" s="68"/>
      <c r="NPB77" s="69"/>
      <c r="NPD77" s="64"/>
      <c r="NPE77" s="67"/>
      <c r="NPF77" s="67"/>
      <c r="NPG77" s="68"/>
      <c r="NPH77" s="68"/>
      <c r="NPI77" s="68"/>
      <c r="NPJ77" s="69"/>
      <c r="NPL77" s="64"/>
      <c r="NPM77" s="67"/>
      <c r="NPN77" s="67"/>
      <c r="NPO77" s="68"/>
      <c r="NPP77" s="68"/>
      <c r="NPQ77" s="68"/>
      <c r="NPR77" s="69"/>
      <c r="NPT77" s="64"/>
      <c r="NPU77" s="67"/>
      <c r="NPV77" s="67"/>
      <c r="NPW77" s="68"/>
      <c r="NPX77" s="68"/>
      <c r="NPY77" s="68"/>
      <c r="NPZ77" s="69"/>
      <c r="NQB77" s="64"/>
      <c r="NQC77" s="67"/>
      <c r="NQD77" s="67"/>
      <c r="NQE77" s="68"/>
      <c r="NQF77" s="68"/>
      <c r="NQG77" s="68"/>
      <c r="NQH77" s="69"/>
      <c r="NQJ77" s="64"/>
      <c r="NQK77" s="67"/>
      <c r="NQL77" s="67"/>
      <c r="NQM77" s="68"/>
      <c r="NQN77" s="68"/>
      <c r="NQO77" s="68"/>
      <c r="NQP77" s="69"/>
      <c r="NQR77" s="64"/>
      <c r="NQS77" s="67"/>
      <c r="NQT77" s="67"/>
      <c r="NQU77" s="68"/>
      <c r="NQV77" s="68"/>
      <c r="NQW77" s="68"/>
      <c r="NQX77" s="69"/>
      <c r="NQZ77" s="64"/>
      <c r="NRA77" s="67"/>
      <c r="NRB77" s="67"/>
      <c r="NRC77" s="68"/>
      <c r="NRD77" s="68"/>
      <c r="NRE77" s="68"/>
      <c r="NRF77" s="69"/>
      <c r="NRH77" s="64"/>
      <c r="NRI77" s="67"/>
      <c r="NRJ77" s="67"/>
      <c r="NRK77" s="68"/>
      <c r="NRL77" s="68"/>
      <c r="NRM77" s="68"/>
      <c r="NRN77" s="69"/>
      <c r="NRP77" s="64"/>
      <c r="NRQ77" s="67"/>
      <c r="NRR77" s="67"/>
      <c r="NRS77" s="68"/>
      <c r="NRT77" s="68"/>
      <c r="NRU77" s="68"/>
      <c r="NRV77" s="69"/>
      <c r="NRX77" s="64"/>
      <c r="NRY77" s="67"/>
      <c r="NRZ77" s="67"/>
      <c r="NSA77" s="68"/>
      <c r="NSB77" s="68"/>
      <c r="NSC77" s="68"/>
      <c r="NSD77" s="69"/>
      <c r="NSF77" s="64"/>
      <c r="NSG77" s="67"/>
      <c r="NSH77" s="67"/>
      <c r="NSI77" s="68"/>
      <c r="NSJ77" s="68"/>
      <c r="NSK77" s="68"/>
      <c r="NSL77" s="69"/>
      <c r="NSN77" s="64"/>
      <c r="NSO77" s="67"/>
      <c r="NSP77" s="67"/>
      <c r="NSQ77" s="68"/>
      <c r="NSR77" s="68"/>
      <c r="NSS77" s="68"/>
      <c r="NST77" s="69"/>
      <c r="NSV77" s="64"/>
      <c r="NSW77" s="67"/>
      <c r="NSX77" s="67"/>
      <c r="NSY77" s="68"/>
      <c r="NSZ77" s="68"/>
      <c r="NTA77" s="68"/>
      <c r="NTB77" s="69"/>
      <c r="NTD77" s="64"/>
      <c r="NTE77" s="67"/>
      <c r="NTF77" s="67"/>
      <c r="NTG77" s="68"/>
      <c r="NTH77" s="68"/>
      <c r="NTI77" s="68"/>
      <c r="NTJ77" s="69"/>
      <c r="NTL77" s="64"/>
      <c r="NTM77" s="67"/>
      <c r="NTN77" s="67"/>
      <c r="NTO77" s="68"/>
      <c r="NTP77" s="68"/>
      <c r="NTQ77" s="68"/>
      <c r="NTR77" s="69"/>
      <c r="NTT77" s="64"/>
      <c r="NTU77" s="67"/>
      <c r="NTV77" s="67"/>
      <c r="NTW77" s="68"/>
      <c r="NTX77" s="68"/>
      <c r="NTY77" s="68"/>
      <c r="NTZ77" s="69"/>
      <c r="NUB77" s="64"/>
      <c r="NUC77" s="67"/>
      <c r="NUD77" s="67"/>
      <c r="NUE77" s="68"/>
      <c r="NUF77" s="68"/>
      <c r="NUG77" s="68"/>
      <c r="NUH77" s="69"/>
      <c r="NUJ77" s="64"/>
      <c r="NUK77" s="67"/>
      <c r="NUL77" s="67"/>
      <c r="NUM77" s="68"/>
      <c r="NUN77" s="68"/>
      <c r="NUO77" s="68"/>
      <c r="NUP77" s="69"/>
      <c r="NUR77" s="64"/>
      <c r="NUS77" s="67"/>
      <c r="NUT77" s="67"/>
      <c r="NUU77" s="68"/>
      <c r="NUV77" s="68"/>
      <c r="NUW77" s="68"/>
      <c r="NUX77" s="69"/>
      <c r="NUZ77" s="64"/>
      <c r="NVA77" s="67"/>
      <c r="NVB77" s="67"/>
      <c r="NVC77" s="68"/>
      <c r="NVD77" s="68"/>
      <c r="NVE77" s="68"/>
      <c r="NVF77" s="69"/>
      <c r="NVH77" s="64"/>
      <c r="NVI77" s="67"/>
      <c r="NVJ77" s="67"/>
      <c r="NVK77" s="68"/>
      <c r="NVL77" s="68"/>
      <c r="NVM77" s="68"/>
      <c r="NVN77" s="69"/>
      <c r="NVP77" s="64"/>
      <c r="NVQ77" s="67"/>
      <c r="NVR77" s="67"/>
      <c r="NVS77" s="68"/>
      <c r="NVT77" s="68"/>
      <c r="NVU77" s="68"/>
      <c r="NVV77" s="69"/>
      <c r="NVX77" s="64"/>
      <c r="NVY77" s="67"/>
      <c r="NVZ77" s="67"/>
      <c r="NWA77" s="68"/>
      <c r="NWB77" s="68"/>
      <c r="NWC77" s="68"/>
      <c r="NWD77" s="69"/>
      <c r="NWF77" s="64"/>
      <c r="NWG77" s="67"/>
      <c r="NWH77" s="67"/>
      <c r="NWI77" s="68"/>
      <c r="NWJ77" s="68"/>
      <c r="NWK77" s="68"/>
      <c r="NWL77" s="69"/>
      <c r="NWN77" s="64"/>
      <c r="NWO77" s="67"/>
      <c r="NWP77" s="67"/>
      <c r="NWQ77" s="68"/>
      <c r="NWR77" s="68"/>
      <c r="NWS77" s="68"/>
      <c r="NWT77" s="69"/>
      <c r="NWV77" s="64"/>
      <c r="NWW77" s="67"/>
      <c r="NWX77" s="67"/>
      <c r="NWY77" s="68"/>
      <c r="NWZ77" s="68"/>
      <c r="NXA77" s="68"/>
      <c r="NXB77" s="69"/>
      <c r="NXD77" s="64"/>
      <c r="NXE77" s="67"/>
      <c r="NXF77" s="67"/>
      <c r="NXG77" s="68"/>
      <c r="NXH77" s="68"/>
      <c r="NXI77" s="68"/>
      <c r="NXJ77" s="69"/>
      <c r="NXL77" s="64"/>
      <c r="NXM77" s="67"/>
      <c r="NXN77" s="67"/>
      <c r="NXO77" s="68"/>
      <c r="NXP77" s="68"/>
      <c r="NXQ77" s="68"/>
      <c r="NXR77" s="69"/>
      <c r="NXT77" s="64"/>
      <c r="NXU77" s="67"/>
      <c r="NXV77" s="67"/>
      <c r="NXW77" s="68"/>
      <c r="NXX77" s="68"/>
      <c r="NXY77" s="68"/>
      <c r="NXZ77" s="69"/>
      <c r="NYB77" s="64"/>
      <c r="NYC77" s="67"/>
      <c r="NYD77" s="67"/>
      <c r="NYE77" s="68"/>
      <c r="NYF77" s="68"/>
      <c r="NYG77" s="68"/>
      <c r="NYH77" s="69"/>
      <c r="NYJ77" s="64"/>
      <c r="NYK77" s="67"/>
      <c r="NYL77" s="67"/>
      <c r="NYM77" s="68"/>
      <c r="NYN77" s="68"/>
      <c r="NYO77" s="68"/>
      <c r="NYP77" s="69"/>
      <c r="NYR77" s="64"/>
      <c r="NYS77" s="67"/>
      <c r="NYT77" s="67"/>
      <c r="NYU77" s="68"/>
      <c r="NYV77" s="68"/>
      <c r="NYW77" s="68"/>
      <c r="NYX77" s="69"/>
      <c r="NYZ77" s="64"/>
      <c r="NZA77" s="67"/>
      <c r="NZB77" s="67"/>
      <c r="NZC77" s="68"/>
      <c r="NZD77" s="68"/>
      <c r="NZE77" s="68"/>
      <c r="NZF77" s="69"/>
      <c r="NZH77" s="64"/>
      <c r="NZI77" s="67"/>
      <c r="NZJ77" s="67"/>
      <c r="NZK77" s="68"/>
      <c r="NZL77" s="68"/>
      <c r="NZM77" s="68"/>
      <c r="NZN77" s="69"/>
      <c r="NZP77" s="64"/>
      <c r="NZQ77" s="67"/>
      <c r="NZR77" s="67"/>
      <c r="NZS77" s="68"/>
      <c r="NZT77" s="68"/>
      <c r="NZU77" s="68"/>
      <c r="NZV77" s="69"/>
      <c r="NZX77" s="64"/>
      <c r="NZY77" s="67"/>
      <c r="NZZ77" s="67"/>
      <c r="OAA77" s="68"/>
      <c r="OAB77" s="68"/>
      <c r="OAC77" s="68"/>
      <c r="OAD77" s="69"/>
      <c r="OAF77" s="64"/>
      <c r="OAG77" s="67"/>
      <c r="OAH77" s="67"/>
      <c r="OAI77" s="68"/>
      <c r="OAJ77" s="68"/>
      <c r="OAK77" s="68"/>
      <c r="OAL77" s="69"/>
      <c r="OAN77" s="64"/>
      <c r="OAO77" s="67"/>
      <c r="OAP77" s="67"/>
      <c r="OAQ77" s="68"/>
      <c r="OAR77" s="68"/>
      <c r="OAS77" s="68"/>
      <c r="OAT77" s="69"/>
      <c r="OAV77" s="64"/>
      <c r="OAW77" s="67"/>
      <c r="OAX77" s="67"/>
      <c r="OAY77" s="68"/>
      <c r="OAZ77" s="68"/>
      <c r="OBA77" s="68"/>
      <c r="OBB77" s="69"/>
      <c r="OBD77" s="64"/>
      <c r="OBE77" s="67"/>
      <c r="OBF77" s="67"/>
      <c r="OBG77" s="68"/>
      <c r="OBH77" s="68"/>
      <c r="OBI77" s="68"/>
      <c r="OBJ77" s="69"/>
      <c r="OBL77" s="64"/>
      <c r="OBM77" s="67"/>
      <c r="OBN77" s="67"/>
      <c r="OBO77" s="68"/>
      <c r="OBP77" s="68"/>
      <c r="OBQ77" s="68"/>
      <c r="OBR77" s="69"/>
      <c r="OBT77" s="64"/>
      <c r="OBU77" s="67"/>
      <c r="OBV77" s="67"/>
      <c r="OBW77" s="68"/>
      <c r="OBX77" s="68"/>
      <c r="OBY77" s="68"/>
      <c r="OBZ77" s="69"/>
      <c r="OCB77" s="64"/>
      <c r="OCC77" s="67"/>
      <c r="OCD77" s="67"/>
      <c r="OCE77" s="68"/>
      <c r="OCF77" s="68"/>
      <c r="OCG77" s="68"/>
      <c r="OCH77" s="69"/>
      <c r="OCJ77" s="64"/>
      <c r="OCK77" s="67"/>
      <c r="OCL77" s="67"/>
      <c r="OCM77" s="68"/>
      <c r="OCN77" s="68"/>
      <c r="OCO77" s="68"/>
      <c r="OCP77" s="69"/>
      <c r="OCR77" s="64"/>
      <c r="OCS77" s="67"/>
      <c r="OCT77" s="67"/>
      <c r="OCU77" s="68"/>
      <c r="OCV77" s="68"/>
      <c r="OCW77" s="68"/>
      <c r="OCX77" s="69"/>
      <c r="OCZ77" s="64"/>
      <c r="ODA77" s="67"/>
      <c r="ODB77" s="67"/>
      <c r="ODC77" s="68"/>
      <c r="ODD77" s="68"/>
      <c r="ODE77" s="68"/>
      <c r="ODF77" s="69"/>
      <c r="ODH77" s="64"/>
      <c r="ODI77" s="67"/>
      <c r="ODJ77" s="67"/>
      <c r="ODK77" s="68"/>
      <c r="ODL77" s="68"/>
      <c r="ODM77" s="68"/>
      <c r="ODN77" s="69"/>
      <c r="ODP77" s="64"/>
      <c r="ODQ77" s="67"/>
      <c r="ODR77" s="67"/>
      <c r="ODS77" s="68"/>
      <c r="ODT77" s="68"/>
      <c r="ODU77" s="68"/>
      <c r="ODV77" s="69"/>
      <c r="ODX77" s="64"/>
      <c r="ODY77" s="67"/>
      <c r="ODZ77" s="67"/>
      <c r="OEA77" s="68"/>
      <c r="OEB77" s="68"/>
      <c r="OEC77" s="68"/>
      <c r="OED77" s="69"/>
      <c r="OEF77" s="64"/>
      <c r="OEG77" s="67"/>
      <c r="OEH77" s="67"/>
      <c r="OEI77" s="68"/>
      <c r="OEJ77" s="68"/>
      <c r="OEK77" s="68"/>
      <c r="OEL77" s="69"/>
      <c r="OEN77" s="64"/>
      <c r="OEO77" s="67"/>
      <c r="OEP77" s="67"/>
      <c r="OEQ77" s="68"/>
      <c r="OER77" s="68"/>
      <c r="OES77" s="68"/>
      <c r="OET77" s="69"/>
      <c r="OEV77" s="64"/>
      <c r="OEW77" s="67"/>
      <c r="OEX77" s="67"/>
      <c r="OEY77" s="68"/>
      <c r="OEZ77" s="68"/>
      <c r="OFA77" s="68"/>
      <c r="OFB77" s="69"/>
      <c r="OFD77" s="64"/>
      <c r="OFE77" s="67"/>
      <c r="OFF77" s="67"/>
      <c r="OFG77" s="68"/>
      <c r="OFH77" s="68"/>
      <c r="OFI77" s="68"/>
      <c r="OFJ77" s="69"/>
      <c r="OFL77" s="64"/>
      <c r="OFM77" s="67"/>
      <c r="OFN77" s="67"/>
      <c r="OFO77" s="68"/>
      <c r="OFP77" s="68"/>
      <c r="OFQ77" s="68"/>
      <c r="OFR77" s="69"/>
      <c r="OFT77" s="64"/>
      <c r="OFU77" s="67"/>
      <c r="OFV77" s="67"/>
      <c r="OFW77" s="68"/>
      <c r="OFX77" s="68"/>
      <c r="OFY77" s="68"/>
      <c r="OFZ77" s="69"/>
      <c r="OGB77" s="64"/>
      <c r="OGC77" s="67"/>
      <c r="OGD77" s="67"/>
      <c r="OGE77" s="68"/>
      <c r="OGF77" s="68"/>
      <c r="OGG77" s="68"/>
      <c r="OGH77" s="69"/>
      <c r="OGJ77" s="64"/>
      <c r="OGK77" s="67"/>
      <c r="OGL77" s="67"/>
      <c r="OGM77" s="68"/>
      <c r="OGN77" s="68"/>
      <c r="OGO77" s="68"/>
      <c r="OGP77" s="69"/>
      <c r="OGR77" s="64"/>
      <c r="OGS77" s="67"/>
      <c r="OGT77" s="67"/>
      <c r="OGU77" s="68"/>
      <c r="OGV77" s="68"/>
      <c r="OGW77" s="68"/>
      <c r="OGX77" s="69"/>
      <c r="OGZ77" s="64"/>
      <c r="OHA77" s="67"/>
      <c r="OHB77" s="67"/>
      <c r="OHC77" s="68"/>
      <c r="OHD77" s="68"/>
      <c r="OHE77" s="68"/>
      <c r="OHF77" s="69"/>
      <c r="OHH77" s="64"/>
      <c r="OHI77" s="67"/>
      <c r="OHJ77" s="67"/>
      <c r="OHK77" s="68"/>
      <c r="OHL77" s="68"/>
      <c r="OHM77" s="68"/>
      <c r="OHN77" s="69"/>
      <c r="OHP77" s="64"/>
      <c r="OHQ77" s="67"/>
      <c r="OHR77" s="67"/>
      <c r="OHS77" s="68"/>
      <c r="OHT77" s="68"/>
      <c r="OHU77" s="68"/>
      <c r="OHV77" s="69"/>
      <c r="OHX77" s="64"/>
      <c r="OHY77" s="67"/>
      <c r="OHZ77" s="67"/>
      <c r="OIA77" s="68"/>
      <c r="OIB77" s="68"/>
      <c r="OIC77" s="68"/>
      <c r="OID77" s="69"/>
      <c r="OIF77" s="64"/>
      <c r="OIG77" s="67"/>
      <c r="OIH77" s="67"/>
      <c r="OII77" s="68"/>
      <c r="OIJ77" s="68"/>
      <c r="OIK77" s="68"/>
      <c r="OIL77" s="69"/>
      <c r="OIN77" s="64"/>
      <c r="OIO77" s="67"/>
      <c r="OIP77" s="67"/>
      <c r="OIQ77" s="68"/>
      <c r="OIR77" s="68"/>
      <c r="OIS77" s="68"/>
      <c r="OIT77" s="69"/>
      <c r="OIV77" s="64"/>
      <c r="OIW77" s="67"/>
      <c r="OIX77" s="67"/>
      <c r="OIY77" s="68"/>
      <c r="OIZ77" s="68"/>
      <c r="OJA77" s="68"/>
      <c r="OJB77" s="69"/>
      <c r="OJD77" s="64"/>
      <c r="OJE77" s="67"/>
      <c r="OJF77" s="67"/>
      <c r="OJG77" s="68"/>
      <c r="OJH77" s="68"/>
      <c r="OJI77" s="68"/>
      <c r="OJJ77" s="69"/>
      <c r="OJL77" s="64"/>
      <c r="OJM77" s="67"/>
      <c r="OJN77" s="67"/>
      <c r="OJO77" s="68"/>
      <c r="OJP77" s="68"/>
      <c r="OJQ77" s="68"/>
      <c r="OJR77" s="69"/>
      <c r="OJT77" s="64"/>
      <c r="OJU77" s="67"/>
      <c r="OJV77" s="67"/>
      <c r="OJW77" s="68"/>
      <c r="OJX77" s="68"/>
      <c r="OJY77" s="68"/>
      <c r="OJZ77" s="69"/>
      <c r="OKB77" s="64"/>
      <c r="OKC77" s="67"/>
      <c r="OKD77" s="67"/>
      <c r="OKE77" s="68"/>
      <c r="OKF77" s="68"/>
      <c r="OKG77" s="68"/>
      <c r="OKH77" s="69"/>
      <c r="OKJ77" s="64"/>
      <c r="OKK77" s="67"/>
      <c r="OKL77" s="67"/>
      <c r="OKM77" s="68"/>
      <c r="OKN77" s="68"/>
      <c r="OKO77" s="68"/>
      <c r="OKP77" s="69"/>
      <c r="OKR77" s="64"/>
      <c r="OKS77" s="67"/>
      <c r="OKT77" s="67"/>
      <c r="OKU77" s="68"/>
      <c r="OKV77" s="68"/>
      <c r="OKW77" s="68"/>
      <c r="OKX77" s="69"/>
      <c r="OKZ77" s="64"/>
      <c r="OLA77" s="67"/>
      <c r="OLB77" s="67"/>
      <c r="OLC77" s="68"/>
      <c r="OLD77" s="68"/>
      <c r="OLE77" s="68"/>
      <c r="OLF77" s="69"/>
      <c r="OLH77" s="64"/>
      <c r="OLI77" s="67"/>
      <c r="OLJ77" s="67"/>
      <c r="OLK77" s="68"/>
      <c r="OLL77" s="68"/>
      <c r="OLM77" s="68"/>
      <c r="OLN77" s="69"/>
      <c r="OLP77" s="64"/>
      <c r="OLQ77" s="67"/>
      <c r="OLR77" s="67"/>
      <c r="OLS77" s="68"/>
      <c r="OLT77" s="68"/>
      <c r="OLU77" s="68"/>
      <c r="OLV77" s="69"/>
      <c r="OLX77" s="64"/>
      <c r="OLY77" s="67"/>
      <c r="OLZ77" s="67"/>
      <c r="OMA77" s="68"/>
      <c r="OMB77" s="68"/>
      <c r="OMC77" s="68"/>
      <c r="OMD77" s="69"/>
      <c r="OMF77" s="64"/>
      <c r="OMG77" s="67"/>
      <c r="OMH77" s="67"/>
      <c r="OMI77" s="68"/>
      <c r="OMJ77" s="68"/>
      <c r="OMK77" s="68"/>
      <c r="OML77" s="69"/>
      <c r="OMN77" s="64"/>
      <c r="OMO77" s="67"/>
      <c r="OMP77" s="67"/>
      <c r="OMQ77" s="68"/>
      <c r="OMR77" s="68"/>
      <c r="OMS77" s="68"/>
      <c r="OMT77" s="69"/>
      <c r="OMV77" s="64"/>
      <c r="OMW77" s="67"/>
      <c r="OMX77" s="67"/>
      <c r="OMY77" s="68"/>
      <c r="OMZ77" s="68"/>
      <c r="ONA77" s="68"/>
      <c r="ONB77" s="69"/>
      <c r="OND77" s="64"/>
      <c r="ONE77" s="67"/>
      <c r="ONF77" s="67"/>
      <c r="ONG77" s="68"/>
      <c r="ONH77" s="68"/>
      <c r="ONI77" s="68"/>
      <c r="ONJ77" s="69"/>
      <c r="ONL77" s="64"/>
      <c r="ONM77" s="67"/>
      <c r="ONN77" s="67"/>
      <c r="ONO77" s="68"/>
      <c r="ONP77" s="68"/>
      <c r="ONQ77" s="68"/>
      <c r="ONR77" s="69"/>
      <c r="ONT77" s="64"/>
      <c r="ONU77" s="67"/>
      <c r="ONV77" s="67"/>
      <c r="ONW77" s="68"/>
      <c r="ONX77" s="68"/>
      <c r="ONY77" s="68"/>
      <c r="ONZ77" s="69"/>
      <c r="OOB77" s="64"/>
      <c r="OOC77" s="67"/>
      <c r="OOD77" s="67"/>
      <c r="OOE77" s="68"/>
      <c r="OOF77" s="68"/>
      <c r="OOG77" s="68"/>
      <c r="OOH77" s="69"/>
      <c r="OOJ77" s="64"/>
      <c r="OOK77" s="67"/>
      <c r="OOL77" s="67"/>
      <c r="OOM77" s="68"/>
      <c r="OON77" s="68"/>
      <c r="OOO77" s="68"/>
      <c r="OOP77" s="69"/>
      <c r="OOR77" s="64"/>
      <c r="OOS77" s="67"/>
      <c r="OOT77" s="67"/>
      <c r="OOU77" s="68"/>
      <c r="OOV77" s="68"/>
      <c r="OOW77" s="68"/>
      <c r="OOX77" s="69"/>
      <c r="OOZ77" s="64"/>
      <c r="OPA77" s="67"/>
      <c r="OPB77" s="67"/>
      <c r="OPC77" s="68"/>
      <c r="OPD77" s="68"/>
      <c r="OPE77" s="68"/>
      <c r="OPF77" s="69"/>
      <c r="OPH77" s="64"/>
      <c r="OPI77" s="67"/>
      <c r="OPJ77" s="67"/>
      <c r="OPK77" s="68"/>
      <c r="OPL77" s="68"/>
      <c r="OPM77" s="68"/>
      <c r="OPN77" s="69"/>
      <c r="OPP77" s="64"/>
      <c r="OPQ77" s="67"/>
      <c r="OPR77" s="67"/>
      <c r="OPS77" s="68"/>
      <c r="OPT77" s="68"/>
      <c r="OPU77" s="68"/>
      <c r="OPV77" s="69"/>
      <c r="OPX77" s="64"/>
      <c r="OPY77" s="67"/>
      <c r="OPZ77" s="67"/>
      <c r="OQA77" s="68"/>
      <c r="OQB77" s="68"/>
      <c r="OQC77" s="68"/>
      <c r="OQD77" s="69"/>
      <c r="OQF77" s="64"/>
      <c r="OQG77" s="67"/>
      <c r="OQH77" s="67"/>
      <c r="OQI77" s="68"/>
      <c r="OQJ77" s="68"/>
      <c r="OQK77" s="68"/>
      <c r="OQL77" s="69"/>
      <c r="OQN77" s="64"/>
      <c r="OQO77" s="67"/>
      <c r="OQP77" s="67"/>
      <c r="OQQ77" s="68"/>
      <c r="OQR77" s="68"/>
      <c r="OQS77" s="68"/>
      <c r="OQT77" s="69"/>
      <c r="OQV77" s="64"/>
      <c r="OQW77" s="67"/>
      <c r="OQX77" s="67"/>
      <c r="OQY77" s="68"/>
      <c r="OQZ77" s="68"/>
      <c r="ORA77" s="68"/>
      <c r="ORB77" s="69"/>
      <c r="ORD77" s="64"/>
      <c r="ORE77" s="67"/>
      <c r="ORF77" s="67"/>
      <c r="ORG77" s="68"/>
      <c r="ORH77" s="68"/>
      <c r="ORI77" s="68"/>
      <c r="ORJ77" s="69"/>
      <c r="ORL77" s="64"/>
      <c r="ORM77" s="67"/>
      <c r="ORN77" s="67"/>
      <c r="ORO77" s="68"/>
      <c r="ORP77" s="68"/>
      <c r="ORQ77" s="68"/>
      <c r="ORR77" s="69"/>
      <c r="ORT77" s="64"/>
      <c r="ORU77" s="67"/>
      <c r="ORV77" s="67"/>
      <c r="ORW77" s="68"/>
      <c r="ORX77" s="68"/>
      <c r="ORY77" s="68"/>
      <c r="ORZ77" s="69"/>
      <c r="OSB77" s="64"/>
      <c r="OSC77" s="67"/>
      <c r="OSD77" s="67"/>
      <c r="OSE77" s="68"/>
      <c r="OSF77" s="68"/>
      <c r="OSG77" s="68"/>
      <c r="OSH77" s="69"/>
      <c r="OSJ77" s="64"/>
      <c r="OSK77" s="67"/>
      <c r="OSL77" s="67"/>
      <c r="OSM77" s="68"/>
      <c r="OSN77" s="68"/>
      <c r="OSO77" s="68"/>
      <c r="OSP77" s="69"/>
      <c r="OSR77" s="64"/>
      <c r="OSS77" s="67"/>
      <c r="OST77" s="67"/>
      <c r="OSU77" s="68"/>
      <c r="OSV77" s="68"/>
      <c r="OSW77" s="68"/>
      <c r="OSX77" s="69"/>
      <c r="OSZ77" s="64"/>
      <c r="OTA77" s="67"/>
      <c r="OTB77" s="67"/>
      <c r="OTC77" s="68"/>
      <c r="OTD77" s="68"/>
      <c r="OTE77" s="68"/>
      <c r="OTF77" s="69"/>
      <c r="OTH77" s="64"/>
      <c r="OTI77" s="67"/>
      <c r="OTJ77" s="67"/>
      <c r="OTK77" s="68"/>
      <c r="OTL77" s="68"/>
      <c r="OTM77" s="68"/>
      <c r="OTN77" s="69"/>
      <c r="OTP77" s="64"/>
      <c r="OTQ77" s="67"/>
      <c r="OTR77" s="67"/>
      <c r="OTS77" s="68"/>
      <c r="OTT77" s="68"/>
      <c r="OTU77" s="68"/>
      <c r="OTV77" s="69"/>
      <c r="OTX77" s="64"/>
      <c r="OTY77" s="67"/>
      <c r="OTZ77" s="67"/>
      <c r="OUA77" s="68"/>
      <c r="OUB77" s="68"/>
      <c r="OUC77" s="68"/>
      <c r="OUD77" s="69"/>
      <c r="OUF77" s="64"/>
      <c r="OUG77" s="67"/>
      <c r="OUH77" s="67"/>
      <c r="OUI77" s="68"/>
      <c r="OUJ77" s="68"/>
      <c r="OUK77" s="68"/>
      <c r="OUL77" s="69"/>
      <c r="OUN77" s="64"/>
      <c r="OUO77" s="67"/>
      <c r="OUP77" s="67"/>
      <c r="OUQ77" s="68"/>
      <c r="OUR77" s="68"/>
      <c r="OUS77" s="68"/>
      <c r="OUT77" s="69"/>
      <c r="OUV77" s="64"/>
      <c r="OUW77" s="67"/>
      <c r="OUX77" s="67"/>
      <c r="OUY77" s="68"/>
      <c r="OUZ77" s="68"/>
      <c r="OVA77" s="68"/>
      <c r="OVB77" s="69"/>
      <c r="OVD77" s="64"/>
      <c r="OVE77" s="67"/>
      <c r="OVF77" s="67"/>
      <c r="OVG77" s="68"/>
      <c r="OVH77" s="68"/>
      <c r="OVI77" s="68"/>
      <c r="OVJ77" s="69"/>
      <c r="OVL77" s="64"/>
      <c r="OVM77" s="67"/>
      <c r="OVN77" s="67"/>
      <c r="OVO77" s="68"/>
      <c r="OVP77" s="68"/>
      <c r="OVQ77" s="68"/>
      <c r="OVR77" s="69"/>
      <c r="OVT77" s="64"/>
      <c r="OVU77" s="67"/>
      <c r="OVV77" s="67"/>
      <c r="OVW77" s="68"/>
      <c r="OVX77" s="68"/>
      <c r="OVY77" s="68"/>
      <c r="OVZ77" s="69"/>
      <c r="OWB77" s="64"/>
      <c r="OWC77" s="67"/>
      <c r="OWD77" s="67"/>
      <c r="OWE77" s="68"/>
      <c r="OWF77" s="68"/>
      <c r="OWG77" s="68"/>
      <c r="OWH77" s="69"/>
      <c r="OWJ77" s="64"/>
      <c r="OWK77" s="67"/>
      <c r="OWL77" s="67"/>
      <c r="OWM77" s="68"/>
      <c r="OWN77" s="68"/>
      <c r="OWO77" s="68"/>
      <c r="OWP77" s="69"/>
      <c r="OWR77" s="64"/>
      <c r="OWS77" s="67"/>
      <c r="OWT77" s="67"/>
      <c r="OWU77" s="68"/>
      <c r="OWV77" s="68"/>
      <c r="OWW77" s="68"/>
      <c r="OWX77" s="69"/>
      <c r="OWZ77" s="64"/>
      <c r="OXA77" s="67"/>
      <c r="OXB77" s="67"/>
      <c r="OXC77" s="68"/>
      <c r="OXD77" s="68"/>
      <c r="OXE77" s="68"/>
      <c r="OXF77" s="69"/>
      <c r="OXH77" s="64"/>
      <c r="OXI77" s="67"/>
      <c r="OXJ77" s="67"/>
      <c r="OXK77" s="68"/>
      <c r="OXL77" s="68"/>
      <c r="OXM77" s="68"/>
      <c r="OXN77" s="69"/>
      <c r="OXP77" s="64"/>
      <c r="OXQ77" s="67"/>
      <c r="OXR77" s="67"/>
      <c r="OXS77" s="68"/>
      <c r="OXT77" s="68"/>
      <c r="OXU77" s="68"/>
      <c r="OXV77" s="69"/>
      <c r="OXX77" s="64"/>
      <c r="OXY77" s="67"/>
      <c r="OXZ77" s="67"/>
      <c r="OYA77" s="68"/>
      <c r="OYB77" s="68"/>
      <c r="OYC77" s="68"/>
      <c r="OYD77" s="69"/>
      <c r="OYF77" s="64"/>
      <c r="OYG77" s="67"/>
      <c r="OYH77" s="67"/>
      <c r="OYI77" s="68"/>
      <c r="OYJ77" s="68"/>
      <c r="OYK77" s="68"/>
      <c r="OYL77" s="69"/>
      <c r="OYN77" s="64"/>
      <c r="OYO77" s="67"/>
      <c r="OYP77" s="67"/>
      <c r="OYQ77" s="68"/>
      <c r="OYR77" s="68"/>
      <c r="OYS77" s="68"/>
      <c r="OYT77" s="69"/>
      <c r="OYV77" s="64"/>
      <c r="OYW77" s="67"/>
      <c r="OYX77" s="67"/>
      <c r="OYY77" s="68"/>
      <c r="OYZ77" s="68"/>
      <c r="OZA77" s="68"/>
      <c r="OZB77" s="69"/>
      <c r="OZD77" s="64"/>
      <c r="OZE77" s="67"/>
      <c r="OZF77" s="67"/>
      <c r="OZG77" s="68"/>
      <c r="OZH77" s="68"/>
      <c r="OZI77" s="68"/>
      <c r="OZJ77" s="69"/>
      <c r="OZL77" s="64"/>
      <c r="OZM77" s="67"/>
      <c r="OZN77" s="67"/>
      <c r="OZO77" s="68"/>
      <c r="OZP77" s="68"/>
      <c r="OZQ77" s="68"/>
      <c r="OZR77" s="69"/>
      <c r="OZT77" s="64"/>
      <c r="OZU77" s="67"/>
      <c r="OZV77" s="67"/>
      <c r="OZW77" s="68"/>
      <c r="OZX77" s="68"/>
      <c r="OZY77" s="68"/>
      <c r="OZZ77" s="69"/>
      <c r="PAB77" s="64"/>
      <c r="PAC77" s="67"/>
      <c r="PAD77" s="67"/>
      <c r="PAE77" s="68"/>
      <c r="PAF77" s="68"/>
      <c r="PAG77" s="68"/>
      <c r="PAH77" s="69"/>
      <c r="PAJ77" s="64"/>
      <c r="PAK77" s="67"/>
      <c r="PAL77" s="67"/>
      <c r="PAM77" s="68"/>
      <c r="PAN77" s="68"/>
      <c r="PAO77" s="68"/>
      <c r="PAP77" s="69"/>
      <c r="PAR77" s="64"/>
      <c r="PAS77" s="67"/>
      <c r="PAT77" s="67"/>
      <c r="PAU77" s="68"/>
      <c r="PAV77" s="68"/>
      <c r="PAW77" s="68"/>
      <c r="PAX77" s="69"/>
      <c r="PAZ77" s="64"/>
      <c r="PBA77" s="67"/>
      <c r="PBB77" s="67"/>
      <c r="PBC77" s="68"/>
      <c r="PBD77" s="68"/>
      <c r="PBE77" s="68"/>
      <c r="PBF77" s="69"/>
      <c r="PBH77" s="64"/>
      <c r="PBI77" s="67"/>
      <c r="PBJ77" s="67"/>
      <c r="PBK77" s="68"/>
      <c r="PBL77" s="68"/>
      <c r="PBM77" s="68"/>
      <c r="PBN77" s="69"/>
      <c r="PBP77" s="64"/>
      <c r="PBQ77" s="67"/>
      <c r="PBR77" s="67"/>
      <c r="PBS77" s="68"/>
      <c r="PBT77" s="68"/>
      <c r="PBU77" s="68"/>
      <c r="PBV77" s="69"/>
      <c r="PBX77" s="64"/>
      <c r="PBY77" s="67"/>
      <c r="PBZ77" s="67"/>
      <c r="PCA77" s="68"/>
      <c r="PCB77" s="68"/>
      <c r="PCC77" s="68"/>
      <c r="PCD77" s="69"/>
      <c r="PCF77" s="64"/>
      <c r="PCG77" s="67"/>
      <c r="PCH77" s="67"/>
      <c r="PCI77" s="68"/>
      <c r="PCJ77" s="68"/>
      <c r="PCK77" s="68"/>
      <c r="PCL77" s="69"/>
      <c r="PCN77" s="64"/>
      <c r="PCO77" s="67"/>
      <c r="PCP77" s="67"/>
      <c r="PCQ77" s="68"/>
      <c r="PCR77" s="68"/>
      <c r="PCS77" s="68"/>
      <c r="PCT77" s="69"/>
      <c r="PCV77" s="64"/>
      <c r="PCW77" s="67"/>
      <c r="PCX77" s="67"/>
      <c r="PCY77" s="68"/>
      <c r="PCZ77" s="68"/>
      <c r="PDA77" s="68"/>
      <c r="PDB77" s="69"/>
      <c r="PDD77" s="64"/>
      <c r="PDE77" s="67"/>
      <c r="PDF77" s="67"/>
      <c r="PDG77" s="68"/>
      <c r="PDH77" s="68"/>
      <c r="PDI77" s="68"/>
      <c r="PDJ77" s="69"/>
      <c r="PDL77" s="64"/>
      <c r="PDM77" s="67"/>
      <c r="PDN77" s="67"/>
      <c r="PDO77" s="68"/>
      <c r="PDP77" s="68"/>
      <c r="PDQ77" s="68"/>
      <c r="PDR77" s="69"/>
      <c r="PDT77" s="64"/>
      <c r="PDU77" s="67"/>
      <c r="PDV77" s="67"/>
      <c r="PDW77" s="68"/>
      <c r="PDX77" s="68"/>
      <c r="PDY77" s="68"/>
      <c r="PDZ77" s="69"/>
      <c r="PEB77" s="64"/>
      <c r="PEC77" s="67"/>
      <c r="PED77" s="67"/>
      <c r="PEE77" s="68"/>
      <c r="PEF77" s="68"/>
      <c r="PEG77" s="68"/>
      <c r="PEH77" s="69"/>
      <c r="PEJ77" s="64"/>
      <c r="PEK77" s="67"/>
      <c r="PEL77" s="67"/>
      <c r="PEM77" s="68"/>
      <c r="PEN77" s="68"/>
      <c r="PEO77" s="68"/>
      <c r="PEP77" s="69"/>
      <c r="PER77" s="64"/>
      <c r="PES77" s="67"/>
      <c r="PET77" s="67"/>
      <c r="PEU77" s="68"/>
      <c r="PEV77" s="68"/>
      <c r="PEW77" s="68"/>
      <c r="PEX77" s="69"/>
      <c r="PEZ77" s="64"/>
      <c r="PFA77" s="67"/>
      <c r="PFB77" s="67"/>
      <c r="PFC77" s="68"/>
      <c r="PFD77" s="68"/>
      <c r="PFE77" s="68"/>
      <c r="PFF77" s="69"/>
      <c r="PFH77" s="64"/>
      <c r="PFI77" s="67"/>
      <c r="PFJ77" s="67"/>
      <c r="PFK77" s="68"/>
      <c r="PFL77" s="68"/>
      <c r="PFM77" s="68"/>
      <c r="PFN77" s="69"/>
      <c r="PFP77" s="64"/>
      <c r="PFQ77" s="67"/>
      <c r="PFR77" s="67"/>
      <c r="PFS77" s="68"/>
      <c r="PFT77" s="68"/>
      <c r="PFU77" s="68"/>
      <c r="PFV77" s="69"/>
      <c r="PFX77" s="64"/>
      <c r="PFY77" s="67"/>
      <c r="PFZ77" s="67"/>
      <c r="PGA77" s="68"/>
      <c r="PGB77" s="68"/>
      <c r="PGC77" s="68"/>
      <c r="PGD77" s="69"/>
      <c r="PGF77" s="64"/>
      <c r="PGG77" s="67"/>
      <c r="PGH77" s="67"/>
      <c r="PGI77" s="68"/>
      <c r="PGJ77" s="68"/>
      <c r="PGK77" s="68"/>
      <c r="PGL77" s="69"/>
      <c r="PGN77" s="64"/>
      <c r="PGO77" s="67"/>
      <c r="PGP77" s="67"/>
      <c r="PGQ77" s="68"/>
      <c r="PGR77" s="68"/>
      <c r="PGS77" s="68"/>
      <c r="PGT77" s="69"/>
      <c r="PGV77" s="64"/>
      <c r="PGW77" s="67"/>
      <c r="PGX77" s="67"/>
      <c r="PGY77" s="68"/>
      <c r="PGZ77" s="68"/>
      <c r="PHA77" s="68"/>
      <c r="PHB77" s="69"/>
      <c r="PHD77" s="64"/>
      <c r="PHE77" s="67"/>
      <c r="PHF77" s="67"/>
      <c r="PHG77" s="68"/>
      <c r="PHH77" s="68"/>
      <c r="PHI77" s="68"/>
      <c r="PHJ77" s="69"/>
      <c r="PHL77" s="64"/>
      <c r="PHM77" s="67"/>
      <c r="PHN77" s="67"/>
      <c r="PHO77" s="68"/>
      <c r="PHP77" s="68"/>
      <c r="PHQ77" s="68"/>
      <c r="PHR77" s="69"/>
      <c r="PHT77" s="64"/>
      <c r="PHU77" s="67"/>
      <c r="PHV77" s="67"/>
      <c r="PHW77" s="68"/>
      <c r="PHX77" s="68"/>
      <c r="PHY77" s="68"/>
      <c r="PHZ77" s="69"/>
      <c r="PIB77" s="64"/>
      <c r="PIC77" s="67"/>
      <c r="PID77" s="67"/>
      <c r="PIE77" s="68"/>
      <c r="PIF77" s="68"/>
      <c r="PIG77" s="68"/>
      <c r="PIH77" s="69"/>
      <c r="PIJ77" s="64"/>
      <c r="PIK77" s="67"/>
      <c r="PIL77" s="67"/>
      <c r="PIM77" s="68"/>
      <c r="PIN77" s="68"/>
      <c r="PIO77" s="68"/>
      <c r="PIP77" s="69"/>
      <c r="PIR77" s="64"/>
      <c r="PIS77" s="67"/>
      <c r="PIT77" s="67"/>
      <c r="PIU77" s="68"/>
      <c r="PIV77" s="68"/>
      <c r="PIW77" s="68"/>
      <c r="PIX77" s="69"/>
      <c r="PIZ77" s="64"/>
      <c r="PJA77" s="67"/>
      <c r="PJB77" s="67"/>
      <c r="PJC77" s="68"/>
      <c r="PJD77" s="68"/>
      <c r="PJE77" s="68"/>
      <c r="PJF77" s="69"/>
      <c r="PJH77" s="64"/>
      <c r="PJI77" s="67"/>
      <c r="PJJ77" s="67"/>
      <c r="PJK77" s="68"/>
      <c r="PJL77" s="68"/>
      <c r="PJM77" s="68"/>
      <c r="PJN77" s="69"/>
      <c r="PJP77" s="64"/>
      <c r="PJQ77" s="67"/>
      <c r="PJR77" s="67"/>
      <c r="PJS77" s="68"/>
      <c r="PJT77" s="68"/>
      <c r="PJU77" s="68"/>
      <c r="PJV77" s="69"/>
      <c r="PJX77" s="64"/>
      <c r="PJY77" s="67"/>
      <c r="PJZ77" s="67"/>
      <c r="PKA77" s="68"/>
      <c r="PKB77" s="68"/>
      <c r="PKC77" s="68"/>
      <c r="PKD77" s="69"/>
      <c r="PKF77" s="64"/>
      <c r="PKG77" s="67"/>
      <c r="PKH77" s="67"/>
      <c r="PKI77" s="68"/>
      <c r="PKJ77" s="68"/>
      <c r="PKK77" s="68"/>
      <c r="PKL77" s="69"/>
      <c r="PKN77" s="64"/>
      <c r="PKO77" s="67"/>
      <c r="PKP77" s="67"/>
      <c r="PKQ77" s="68"/>
      <c r="PKR77" s="68"/>
      <c r="PKS77" s="68"/>
      <c r="PKT77" s="69"/>
      <c r="PKV77" s="64"/>
      <c r="PKW77" s="67"/>
      <c r="PKX77" s="67"/>
      <c r="PKY77" s="68"/>
      <c r="PKZ77" s="68"/>
      <c r="PLA77" s="68"/>
      <c r="PLB77" s="69"/>
      <c r="PLD77" s="64"/>
      <c r="PLE77" s="67"/>
      <c r="PLF77" s="67"/>
      <c r="PLG77" s="68"/>
      <c r="PLH77" s="68"/>
      <c r="PLI77" s="68"/>
      <c r="PLJ77" s="69"/>
      <c r="PLL77" s="64"/>
      <c r="PLM77" s="67"/>
      <c r="PLN77" s="67"/>
      <c r="PLO77" s="68"/>
      <c r="PLP77" s="68"/>
      <c r="PLQ77" s="68"/>
      <c r="PLR77" s="69"/>
      <c r="PLT77" s="64"/>
      <c r="PLU77" s="67"/>
      <c r="PLV77" s="67"/>
      <c r="PLW77" s="68"/>
      <c r="PLX77" s="68"/>
      <c r="PLY77" s="68"/>
      <c r="PLZ77" s="69"/>
      <c r="PMB77" s="64"/>
      <c r="PMC77" s="67"/>
      <c r="PMD77" s="67"/>
      <c r="PME77" s="68"/>
      <c r="PMF77" s="68"/>
      <c r="PMG77" s="68"/>
      <c r="PMH77" s="69"/>
      <c r="PMJ77" s="64"/>
      <c r="PMK77" s="67"/>
      <c r="PML77" s="67"/>
      <c r="PMM77" s="68"/>
      <c r="PMN77" s="68"/>
      <c r="PMO77" s="68"/>
      <c r="PMP77" s="69"/>
      <c r="PMR77" s="64"/>
      <c r="PMS77" s="67"/>
      <c r="PMT77" s="67"/>
      <c r="PMU77" s="68"/>
      <c r="PMV77" s="68"/>
      <c r="PMW77" s="68"/>
      <c r="PMX77" s="69"/>
      <c r="PMZ77" s="64"/>
      <c r="PNA77" s="67"/>
      <c r="PNB77" s="67"/>
      <c r="PNC77" s="68"/>
      <c r="PND77" s="68"/>
      <c r="PNE77" s="68"/>
      <c r="PNF77" s="69"/>
      <c r="PNH77" s="64"/>
      <c r="PNI77" s="67"/>
      <c r="PNJ77" s="67"/>
      <c r="PNK77" s="68"/>
      <c r="PNL77" s="68"/>
      <c r="PNM77" s="68"/>
      <c r="PNN77" s="69"/>
      <c r="PNP77" s="64"/>
      <c r="PNQ77" s="67"/>
      <c r="PNR77" s="67"/>
      <c r="PNS77" s="68"/>
      <c r="PNT77" s="68"/>
      <c r="PNU77" s="68"/>
      <c r="PNV77" s="69"/>
      <c r="PNX77" s="64"/>
      <c r="PNY77" s="67"/>
      <c r="PNZ77" s="67"/>
      <c r="POA77" s="68"/>
      <c r="POB77" s="68"/>
      <c r="POC77" s="68"/>
      <c r="POD77" s="69"/>
      <c r="POF77" s="64"/>
      <c r="POG77" s="67"/>
      <c r="POH77" s="67"/>
      <c r="POI77" s="68"/>
      <c r="POJ77" s="68"/>
      <c r="POK77" s="68"/>
      <c r="POL77" s="69"/>
      <c r="PON77" s="64"/>
      <c r="POO77" s="67"/>
      <c r="POP77" s="67"/>
      <c r="POQ77" s="68"/>
      <c r="POR77" s="68"/>
      <c r="POS77" s="68"/>
      <c r="POT77" s="69"/>
      <c r="POV77" s="64"/>
      <c r="POW77" s="67"/>
      <c r="POX77" s="67"/>
      <c r="POY77" s="68"/>
      <c r="POZ77" s="68"/>
      <c r="PPA77" s="68"/>
      <c r="PPB77" s="69"/>
      <c r="PPD77" s="64"/>
      <c r="PPE77" s="67"/>
      <c r="PPF77" s="67"/>
      <c r="PPG77" s="68"/>
      <c r="PPH77" s="68"/>
      <c r="PPI77" s="68"/>
      <c r="PPJ77" s="69"/>
      <c r="PPL77" s="64"/>
      <c r="PPM77" s="67"/>
      <c r="PPN77" s="67"/>
      <c r="PPO77" s="68"/>
      <c r="PPP77" s="68"/>
      <c r="PPQ77" s="68"/>
      <c r="PPR77" s="69"/>
      <c r="PPT77" s="64"/>
      <c r="PPU77" s="67"/>
      <c r="PPV77" s="67"/>
      <c r="PPW77" s="68"/>
      <c r="PPX77" s="68"/>
      <c r="PPY77" s="68"/>
      <c r="PPZ77" s="69"/>
      <c r="PQB77" s="64"/>
      <c r="PQC77" s="67"/>
      <c r="PQD77" s="67"/>
      <c r="PQE77" s="68"/>
      <c r="PQF77" s="68"/>
      <c r="PQG77" s="68"/>
      <c r="PQH77" s="69"/>
      <c r="PQJ77" s="64"/>
      <c r="PQK77" s="67"/>
      <c r="PQL77" s="67"/>
      <c r="PQM77" s="68"/>
      <c r="PQN77" s="68"/>
      <c r="PQO77" s="68"/>
      <c r="PQP77" s="69"/>
      <c r="PQR77" s="64"/>
      <c r="PQS77" s="67"/>
      <c r="PQT77" s="67"/>
      <c r="PQU77" s="68"/>
      <c r="PQV77" s="68"/>
      <c r="PQW77" s="68"/>
      <c r="PQX77" s="69"/>
      <c r="PQZ77" s="64"/>
      <c r="PRA77" s="67"/>
      <c r="PRB77" s="67"/>
      <c r="PRC77" s="68"/>
      <c r="PRD77" s="68"/>
      <c r="PRE77" s="68"/>
      <c r="PRF77" s="69"/>
      <c r="PRH77" s="64"/>
      <c r="PRI77" s="67"/>
      <c r="PRJ77" s="67"/>
      <c r="PRK77" s="68"/>
      <c r="PRL77" s="68"/>
      <c r="PRM77" s="68"/>
      <c r="PRN77" s="69"/>
      <c r="PRP77" s="64"/>
      <c r="PRQ77" s="67"/>
      <c r="PRR77" s="67"/>
      <c r="PRS77" s="68"/>
      <c r="PRT77" s="68"/>
      <c r="PRU77" s="68"/>
      <c r="PRV77" s="69"/>
      <c r="PRX77" s="64"/>
      <c r="PRY77" s="67"/>
      <c r="PRZ77" s="67"/>
      <c r="PSA77" s="68"/>
      <c r="PSB77" s="68"/>
      <c r="PSC77" s="68"/>
      <c r="PSD77" s="69"/>
      <c r="PSF77" s="64"/>
      <c r="PSG77" s="67"/>
      <c r="PSH77" s="67"/>
      <c r="PSI77" s="68"/>
      <c r="PSJ77" s="68"/>
      <c r="PSK77" s="68"/>
      <c r="PSL77" s="69"/>
      <c r="PSN77" s="64"/>
      <c r="PSO77" s="67"/>
      <c r="PSP77" s="67"/>
      <c r="PSQ77" s="68"/>
      <c r="PSR77" s="68"/>
      <c r="PSS77" s="68"/>
      <c r="PST77" s="69"/>
      <c r="PSV77" s="64"/>
      <c r="PSW77" s="67"/>
      <c r="PSX77" s="67"/>
      <c r="PSY77" s="68"/>
      <c r="PSZ77" s="68"/>
      <c r="PTA77" s="68"/>
      <c r="PTB77" s="69"/>
      <c r="PTD77" s="64"/>
      <c r="PTE77" s="67"/>
      <c r="PTF77" s="67"/>
      <c r="PTG77" s="68"/>
      <c r="PTH77" s="68"/>
      <c r="PTI77" s="68"/>
      <c r="PTJ77" s="69"/>
      <c r="PTL77" s="64"/>
      <c r="PTM77" s="67"/>
      <c r="PTN77" s="67"/>
      <c r="PTO77" s="68"/>
      <c r="PTP77" s="68"/>
      <c r="PTQ77" s="68"/>
      <c r="PTR77" s="69"/>
      <c r="PTT77" s="64"/>
      <c r="PTU77" s="67"/>
      <c r="PTV77" s="67"/>
      <c r="PTW77" s="68"/>
      <c r="PTX77" s="68"/>
      <c r="PTY77" s="68"/>
      <c r="PTZ77" s="69"/>
      <c r="PUB77" s="64"/>
      <c r="PUC77" s="67"/>
      <c r="PUD77" s="67"/>
      <c r="PUE77" s="68"/>
      <c r="PUF77" s="68"/>
      <c r="PUG77" s="68"/>
      <c r="PUH77" s="69"/>
      <c r="PUJ77" s="64"/>
      <c r="PUK77" s="67"/>
      <c r="PUL77" s="67"/>
      <c r="PUM77" s="68"/>
      <c r="PUN77" s="68"/>
      <c r="PUO77" s="68"/>
      <c r="PUP77" s="69"/>
      <c r="PUR77" s="64"/>
      <c r="PUS77" s="67"/>
      <c r="PUT77" s="67"/>
      <c r="PUU77" s="68"/>
      <c r="PUV77" s="68"/>
      <c r="PUW77" s="68"/>
      <c r="PUX77" s="69"/>
      <c r="PUZ77" s="64"/>
      <c r="PVA77" s="67"/>
      <c r="PVB77" s="67"/>
      <c r="PVC77" s="68"/>
      <c r="PVD77" s="68"/>
      <c r="PVE77" s="68"/>
      <c r="PVF77" s="69"/>
      <c r="PVH77" s="64"/>
      <c r="PVI77" s="67"/>
      <c r="PVJ77" s="67"/>
      <c r="PVK77" s="68"/>
      <c r="PVL77" s="68"/>
      <c r="PVM77" s="68"/>
      <c r="PVN77" s="69"/>
      <c r="PVP77" s="64"/>
      <c r="PVQ77" s="67"/>
      <c r="PVR77" s="67"/>
      <c r="PVS77" s="68"/>
      <c r="PVT77" s="68"/>
      <c r="PVU77" s="68"/>
      <c r="PVV77" s="69"/>
      <c r="PVX77" s="64"/>
      <c r="PVY77" s="67"/>
      <c r="PVZ77" s="67"/>
      <c r="PWA77" s="68"/>
      <c r="PWB77" s="68"/>
      <c r="PWC77" s="68"/>
      <c r="PWD77" s="69"/>
      <c r="PWF77" s="64"/>
      <c r="PWG77" s="67"/>
      <c r="PWH77" s="67"/>
      <c r="PWI77" s="68"/>
      <c r="PWJ77" s="68"/>
      <c r="PWK77" s="68"/>
      <c r="PWL77" s="69"/>
      <c r="PWN77" s="64"/>
      <c r="PWO77" s="67"/>
      <c r="PWP77" s="67"/>
      <c r="PWQ77" s="68"/>
      <c r="PWR77" s="68"/>
      <c r="PWS77" s="68"/>
      <c r="PWT77" s="69"/>
      <c r="PWV77" s="64"/>
      <c r="PWW77" s="67"/>
      <c r="PWX77" s="67"/>
      <c r="PWY77" s="68"/>
      <c r="PWZ77" s="68"/>
      <c r="PXA77" s="68"/>
      <c r="PXB77" s="69"/>
      <c r="PXD77" s="64"/>
      <c r="PXE77" s="67"/>
      <c r="PXF77" s="67"/>
      <c r="PXG77" s="68"/>
      <c r="PXH77" s="68"/>
      <c r="PXI77" s="68"/>
      <c r="PXJ77" s="69"/>
      <c r="PXL77" s="64"/>
      <c r="PXM77" s="67"/>
      <c r="PXN77" s="67"/>
      <c r="PXO77" s="68"/>
      <c r="PXP77" s="68"/>
      <c r="PXQ77" s="68"/>
      <c r="PXR77" s="69"/>
      <c r="PXT77" s="64"/>
      <c r="PXU77" s="67"/>
      <c r="PXV77" s="67"/>
      <c r="PXW77" s="68"/>
      <c r="PXX77" s="68"/>
      <c r="PXY77" s="68"/>
      <c r="PXZ77" s="69"/>
      <c r="PYB77" s="64"/>
      <c r="PYC77" s="67"/>
      <c r="PYD77" s="67"/>
      <c r="PYE77" s="68"/>
      <c r="PYF77" s="68"/>
      <c r="PYG77" s="68"/>
      <c r="PYH77" s="69"/>
      <c r="PYJ77" s="64"/>
      <c r="PYK77" s="67"/>
      <c r="PYL77" s="67"/>
      <c r="PYM77" s="68"/>
      <c r="PYN77" s="68"/>
      <c r="PYO77" s="68"/>
      <c r="PYP77" s="69"/>
      <c r="PYR77" s="64"/>
      <c r="PYS77" s="67"/>
      <c r="PYT77" s="67"/>
      <c r="PYU77" s="68"/>
      <c r="PYV77" s="68"/>
      <c r="PYW77" s="68"/>
      <c r="PYX77" s="69"/>
      <c r="PYZ77" s="64"/>
      <c r="PZA77" s="67"/>
      <c r="PZB77" s="67"/>
      <c r="PZC77" s="68"/>
      <c r="PZD77" s="68"/>
      <c r="PZE77" s="68"/>
      <c r="PZF77" s="69"/>
      <c r="PZH77" s="64"/>
      <c r="PZI77" s="67"/>
      <c r="PZJ77" s="67"/>
      <c r="PZK77" s="68"/>
      <c r="PZL77" s="68"/>
      <c r="PZM77" s="68"/>
      <c r="PZN77" s="69"/>
      <c r="PZP77" s="64"/>
      <c r="PZQ77" s="67"/>
      <c r="PZR77" s="67"/>
      <c r="PZS77" s="68"/>
      <c r="PZT77" s="68"/>
      <c r="PZU77" s="68"/>
      <c r="PZV77" s="69"/>
      <c r="PZX77" s="64"/>
      <c r="PZY77" s="67"/>
      <c r="PZZ77" s="67"/>
      <c r="QAA77" s="68"/>
      <c r="QAB77" s="68"/>
      <c r="QAC77" s="68"/>
      <c r="QAD77" s="69"/>
      <c r="QAF77" s="64"/>
      <c r="QAG77" s="67"/>
      <c r="QAH77" s="67"/>
      <c r="QAI77" s="68"/>
      <c r="QAJ77" s="68"/>
      <c r="QAK77" s="68"/>
      <c r="QAL77" s="69"/>
      <c r="QAN77" s="64"/>
      <c r="QAO77" s="67"/>
      <c r="QAP77" s="67"/>
      <c r="QAQ77" s="68"/>
      <c r="QAR77" s="68"/>
      <c r="QAS77" s="68"/>
      <c r="QAT77" s="69"/>
      <c r="QAV77" s="64"/>
      <c r="QAW77" s="67"/>
      <c r="QAX77" s="67"/>
      <c r="QAY77" s="68"/>
      <c r="QAZ77" s="68"/>
      <c r="QBA77" s="68"/>
      <c r="QBB77" s="69"/>
      <c r="QBD77" s="64"/>
      <c r="QBE77" s="67"/>
      <c r="QBF77" s="67"/>
      <c r="QBG77" s="68"/>
      <c r="QBH77" s="68"/>
      <c r="QBI77" s="68"/>
      <c r="QBJ77" s="69"/>
      <c r="QBL77" s="64"/>
      <c r="QBM77" s="67"/>
      <c r="QBN77" s="67"/>
      <c r="QBO77" s="68"/>
      <c r="QBP77" s="68"/>
      <c r="QBQ77" s="68"/>
      <c r="QBR77" s="69"/>
      <c r="QBT77" s="64"/>
      <c r="QBU77" s="67"/>
      <c r="QBV77" s="67"/>
      <c r="QBW77" s="68"/>
      <c r="QBX77" s="68"/>
      <c r="QBY77" s="68"/>
      <c r="QBZ77" s="69"/>
      <c r="QCB77" s="64"/>
      <c r="QCC77" s="67"/>
      <c r="QCD77" s="67"/>
      <c r="QCE77" s="68"/>
      <c r="QCF77" s="68"/>
      <c r="QCG77" s="68"/>
      <c r="QCH77" s="69"/>
      <c r="QCJ77" s="64"/>
      <c r="QCK77" s="67"/>
      <c r="QCL77" s="67"/>
      <c r="QCM77" s="68"/>
      <c r="QCN77" s="68"/>
      <c r="QCO77" s="68"/>
      <c r="QCP77" s="69"/>
      <c r="QCR77" s="64"/>
      <c r="QCS77" s="67"/>
      <c r="QCT77" s="67"/>
      <c r="QCU77" s="68"/>
      <c r="QCV77" s="68"/>
      <c r="QCW77" s="68"/>
      <c r="QCX77" s="69"/>
      <c r="QCZ77" s="64"/>
      <c r="QDA77" s="67"/>
      <c r="QDB77" s="67"/>
      <c r="QDC77" s="68"/>
      <c r="QDD77" s="68"/>
      <c r="QDE77" s="68"/>
      <c r="QDF77" s="69"/>
      <c r="QDH77" s="64"/>
      <c r="QDI77" s="67"/>
      <c r="QDJ77" s="67"/>
      <c r="QDK77" s="68"/>
      <c r="QDL77" s="68"/>
      <c r="QDM77" s="68"/>
      <c r="QDN77" s="69"/>
      <c r="QDP77" s="64"/>
      <c r="QDQ77" s="67"/>
      <c r="QDR77" s="67"/>
      <c r="QDS77" s="68"/>
      <c r="QDT77" s="68"/>
      <c r="QDU77" s="68"/>
      <c r="QDV77" s="69"/>
      <c r="QDX77" s="64"/>
      <c r="QDY77" s="67"/>
      <c r="QDZ77" s="67"/>
      <c r="QEA77" s="68"/>
      <c r="QEB77" s="68"/>
      <c r="QEC77" s="68"/>
      <c r="QED77" s="69"/>
      <c r="QEF77" s="64"/>
      <c r="QEG77" s="67"/>
      <c r="QEH77" s="67"/>
      <c r="QEI77" s="68"/>
      <c r="QEJ77" s="68"/>
      <c r="QEK77" s="68"/>
      <c r="QEL77" s="69"/>
      <c r="QEN77" s="64"/>
      <c r="QEO77" s="67"/>
      <c r="QEP77" s="67"/>
      <c r="QEQ77" s="68"/>
      <c r="QER77" s="68"/>
      <c r="QES77" s="68"/>
      <c r="QET77" s="69"/>
      <c r="QEV77" s="64"/>
      <c r="QEW77" s="67"/>
      <c r="QEX77" s="67"/>
      <c r="QEY77" s="68"/>
      <c r="QEZ77" s="68"/>
      <c r="QFA77" s="68"/>
      <c r="QFB77" s="69"/>
      <c r="QFD77" s="64"/>
      <c r="QFE77" s="67"/>
      <c r="QFF77" s="67"/>
      <c r="QFG77" s="68"/>
      <c r="QFH77" s="68"/>
      <c r="QFI77" s="68"/>
      <c r="QFJ77" s="69"/>
      <c r="QFL77" s="64"/>
      <c r="QFM77" s="67"/>
      <c r="QFN77" s="67"/>
      <c r="QFO77" s="68"/>
      <c r="QFP77" s="68"/>
      <c r="QFQ77" s="68"/>
      <c r="QFR77" s="69"/>
      <c r="QFT77" s="64"/>
      <c r="QFU77" s="67"/>
      <c r="QFV77" s="67"/>
      <c r="QFW77" s="68"/>
      <c r="QFX77" s="68"/>
      <c r="QFY77" s="68"/>
      <c r="QFZ77" s="69"/>
      <c r="QGB77" s="64"/>
      <c r="QGC77" s="67"/>
      <c r="QGD77" s="67"/>
      <c r="QGE77" s="68"/>
      <c r="QGF77" s="68"/>
      <c r="QGG77" s="68"/>
      <c r="QGH77" s="69"/>
      <c r="QGJ77" s="64"/>
      <c r="QGK77" s="67"/>
      <c r="QGL77" s="67"/>
      <c r="QGM77" s="68"/>
      <c r="QGN77" s="68"/>
      <c r="QGO77" s="68"/>
      <c r="QGP77" s="69"/>
      <c r="QGR77" s="64"/>
      <c r="QGS77" s="67"/>
      <c r="QGT77" s="67"/>
      <c r="QGU77" s="68"/>
      <c r="QGV77" s="68"/>
      <c r="QGW77" s="68"/>
      <c r="QGX77" s="69"/>
      <c r="QGZ77" s="64"/>
      <c r="QHA77" s="67"/>
      <c r="QHB77" s="67"/>
      <c r="QHC77" s="68"/>
      <c r="QHD77" s="68"/>
      <c r="QHE77" s="68"/>
      <c r="QHF77" s="69"/>
      <c r="QHH77" s="64"/>
      <c r="QHI77" s="67"/>
      <c r="QHJ77" s="67"/>
      <c r="QHK77" s="68"/>
      <c r="QHL77" s="68"/>
      <c r="QHM77" s="68"/>
      <c r="QHN77" s="69"/>
      <c r="QHP77" s="64"/>
      <c r="QHQ77" s="67"/>
      <c r="QHR77" s="67"/>
      <c r="QHS77" s="68"/>
      <c r="QHT77" s="68"/>
      <c r="QHU77" s="68"/>
      <c r="QHV77" s="69"/>
      <c r="QHX77" s="64"/>
      <c r="QHY77" s="67"/>
      <c r="QHZ77" s="67"/>
      <c r="QIA77" s="68"/>
      <c r="QIB77" s="68"/>
      <c r="QIC77" s="68"/>
      <c r="QID77" s="69"/>
      <c r="QIF77" s="64"/>
      <c r="QIG77" s="67"/>
      <c r="QIH77" s="67"/>
      <c r="QII77" s="68"/>
      <c r="QIJ77" s="68"/>
      <c r="QIK77" s="68"/>
      <c r="QIL77" s="69"/>
      <c r="QIN77" s="64"/>
      <c r="QIO77" s="67"/>
      <c r="QIP77" s="67"/>
      <c r="QIQ77" s="68"/>
      <c r="QIR77" s="68"/>
      <c r="QIS77" s="68"/>
      <c r="QIT77" s="69"/>
      <c r="QIV77" s="64"/>
      <c r="QIW77" s="67"/>
      <c r="QIX77" s="67"/>
      <c r="QIY77" s="68"/>
      <c r="QIZ77" s="68"/>
      <c r="QJA77" s="68"/>
      <c r="QJB77" s="69"/>
      <c r="QJD77" s="64"/>
      <c r="QJE77" s="67"/>
      <c r="QJF77" s="67"/>
      <c r="QJG77" s="68"/>
      <c r="QJH77" s="68"/>
      <c r="QJI77" s="68"/>
      <c r="QJJ77" s="69"/>
      <c r="QJL77" s="64"/>
      <c r="QJM77" s="67"/>
      <c r="QJN77" s="67"/>
      <c r="QJO77" s="68"/>
      <c r="QJP77" s="68"/>
      <c r="QJQ77" s="68"/>
      <c r="QJR77" s="69"/>
      <c r="QJT77" s="64"/>
      <c r="QJU77" s="67"/>
      <c r="QJV77" s="67"/>
      <c r="QJW77" s="68"/>
      <c r="QJX77" s="68"/>
      <c r="QJY77" s="68"/>
      <c r="QJZ77" s="69"/>
      <c r="QKB77" s="64"/>
      <c r="QKC77" s="67"/>
      <c r="QKD77" s="67"/>
      <c r="QKE77" s="68"/>
      <c r="QKF77" s="68"/>
      <c r="QKG77" s="68"/>
      <c r="QKH77" s="69"/>
      <c r="QKJ77" s="64"/>
      <c r="QKK77" s="67"/>
      <c r="QKL77" s="67"/>
      <c r="QKM77" s="68"/>
      <c r="QKN77" s="68"/>
      <c r="QKO77" s="68"/>
      <c r="QKP77" s="69"/>
      <c r="QKR77" s="64"/>
      <c r="QKS77" s="67"/>
      <c r="QKT77" s="67"/>
      <c r="QKU77" s="68"/>
      <c r="QKV77" s="68"/>
      <c r="QKW77" s="68"/>
      <c r="QKX77" s="69"/>
      <c r="QKZ77" s="64"/>
      <c r="QLA77" s="67"/>
      <c r="QLB77" s="67"/>
      <c r="QLC77" s="68"/>
      <c r="QLD77" s="68"/>
      <c r="QLE77" s="68"/>
      <c r="QLF77" s="69"/>
      <c r="QLH77" s="64"/>
      <c r="QLI77" s="67"/>
      <c r="QLJ77" s="67"/>
      <c r="QLK77" s="68"/>
      <c r="QLL77" s="68"/>
      <c r="QLM77" s="68"/>
      <c r="QLN77" s="69"/>
      <c r="QLP77" s="64"/>
      <c r="QLQ77" s="67"/>
      <c r="QLR77" s="67"/>
      <c r="QLS77" s="68"/>
      <c r="QLT77" s="68"/>
      <c r="QLU77" s="68"/>
      <c r="QLV77" s="69"/>
      <c r="QLX77" s="64"/>
      <c r="QLY77" s="67"/>
      <c r="QLZ77" s="67"/>
      <c r="QMA77" s="68"/>
      <c r="QMB77" s="68"/>
      <c r="QMC77" s="68"/>
      <c r="QMD77" s="69"/>
      <c r="QMF77" s="64"/>
      <c r="QMG77" s="67"/>
      <c r="QMH77" s="67"/>
      <c r="QMI77" s="68"/>
      <c r="QMJ77" s="68"/>
      <c r="QMK77" s="68"/>
      <c r="QML77" s="69"/>
      <c r="QMN77" s="64"/>
      <c r="QMO77" s="67"/>
      <c r="QMP77" s="67"/>
      <c r="QMQ77" s="68"/>
      <c r="QMR77" s="68"/>
      <c r="QMS77" s="68"/>
      <c r="QMT77" s="69"/>
      <c r="QMV77" s="64"/>
      <c r="QMW77" s="67"/>
      <c r="QMX77" s="67"/>
      <c r="QMY77" s="68"/>
      <c r="QMZ77" s="68"/>
      <c r="QNA77" s="68"/>
      <c r="QNB77" s="69"/>
      <c r="QND77" s="64"/>
      <c r="QNE77" s="67"/>
      <c r="QNF77" s="67"/>
      <c r="QNG77" s="68"/>
      <c r="QNH77" s="68"/>
      <c r="QNI77" s="68"/>
      <c r="QNJ77" s="69"/>
      <c r="QNL77" s="64"/>
      <c r="QNM77" s="67"/>
      <c r="QNN77" s="67"/>
      <c r="QNO77" s="68"/>
      <c r="QNP77" s="68"/>
      <c r="QNQ77" s="68"/>
      <c r="QNR77" s="69"/>
      <c r="QNT77" s="64"/>
      <c r="QNU77" s="67"/>
      <c r="QNV77" s="67"/>
      <c r="QNW77" s="68"/>
      <c r="QNX77" s="68"/>
      <c r="QNY77" s="68"/>
      <c r="QNZ77" s="69"/>
      <c r="QOB77" s="64"/>
      <c r="QOC77" s="67"/>
      <c r="QOD77" s="67"/>
      <c r="QOE77" s="68"/>
      <c r="QOF77" s="68"/>
      <c r="QOG77" s="68"/>
      <c r="QOH77" s="69"/>
      <c r="QOJ77" s="64"/>
      <c r="QOK77" s="67"/>
      <c r="QOL77" s="67"/>
      <c r="QOM77" s="68"/>
      <c r="QON77" s="68"/>
      <c r="QOO77" s="68"/>
      <c r="QOP77" s="69"/>
      <c r="QOR77" s="64"/>
      <c r="QOS77" s="67"/>
      <c r="QOT77" s="67"/>
      <c r="QOU77" s="68"/>
      <c r="QOV77" s="68"/>
      <c r="QOW77" s="68"/>
      <c r="QOX77" s="69"/>
      <c r="QOZ77" s="64"/>
      <c r="QPA77" s="67"/>
      <c r="QPB77" s="67"/>
      <c r="QPC77" s="68"/>
      <c r="QPD77" s="68"/>
      <c r="QPE77" s="68"/>
      <c r="QPF77" s="69"/>
      <c r="QPH77" s="64"/>
      <c r="QPI77" s="67"/>
      <c r="QPJ77" s="67"/>
      <c r="QPK77" s="68"/>
      <c r="QPL77" s="68"/>
      <c r="QPM77" s="68"/>
      <c r="QPN77" s="69"/>
      <c r="QPP77" s="64"/>
      <c r="QPQ77" s="67"/>
      <c r="QPR77" s="67"/>
      <c r="QPS77" s="68"/>
      <c r="QPT77" s="68"/>
      <c r="QPU77" s="68"/>
      <c r="QPV77" s="69"/>
      <c r="QPX77" s="64"/>
      <c r="QPY77" s="67"/>
      <c r="QPZ77" s="67"/>
      <c r="QQA77" s="68"/>
      <c r="QQB77" s="68"/>
      <c r="QQC77" s="68"/>
      <c r="QQD77" s="69"/>
      <c r="QQF77" s="64"/>
      <c r="QQG77" s="67"/>
      <c r="QQH77" s="67"/>
      <c r="QQI77" s="68"/>
      <c r="QQJ77" s="68"/>
      <c r="QQK77" s="68"/>
      <c r="QQL77" s="69"/>
      <c r="QQN77" s="64"/>
      <c r="QQO77" s="67"/>
      <c r="QQP77" s="67"/>
      <c r="QQQ77" s="68"/>
      <c r="QQR77" s="68"/>
      <c r="QQS77" s="68"/>
      <c r="QQT77" s="69"/>
      <c r="QQV77" s="64"/>
      <c r="QQW77" s="67"/>
      <c r="QQX77" s="67"/>
      <c r="QQY77" s="68"/>
      <c r="QQZ77" s="68"/>
      <c r="QRA77" s="68"/>
      <c r="QRB77" s="69"/>
      <c r="QRD77" s="64"/>
      <c r="QRE77" s="67"/>
      <c r="QRF77" s="67"/>
      <c r="QRG77" s="68"/>
      <c r="QRH77" s="68"/>
      <c r="QRI77" s="68"/>
      <c r="QRJ77" s="69"/>
      <c r="QRL77" s="64"/>
      <c r="QRM77" s="67"/>
      <c r="QRN77" s="67"/>
      <c r="QRO77" s="68"/>
      <c r="QRP77" s="68"/>
      <c r="QRQ77" s="68"/>
      <c r="QRR77" s="69"/>
      <c r="QRT77" s="64"/>
      <c r="QRU77" s="67"/>
      <c r="QRV77" s="67"/>
      <c r="QRW77" s="68"/>
      <c r="QRX77" s="68"/>
      <c r="QRY77" s="68"/>
      <c r="QRZ77" s="69"/>
      <c r="QSB77" s="64"/>
      <c r="QSC77" s="67"/>
      <c r="QSD77" s="67"/>
      <c r="QSE77" s="68"/>
      <c r="QSF77" s="68"/>
      <c r="QSG77" s="68"/>
      <c r="QSH77" s="69"/>
      <c r="QSJ77" s="64"/>
      <c r="QSK77" s="67"/>
      <c r="QSL77" s="67"/>
      <c r="QSM77" s="68"/>
      <c r="QSN77" s="68"/>
      <c r="QSO77" s="68"/>
      <c r="QSP77" s="69"/>
      <c r="QSR77" s="64"/>
      <c r="QSS77" s="67"/>
      <c r="QST77" s="67"/>
      <c r="QSU77" s="68"/>
      <c r="QSV77" s="68"/>
      <c r="QSW77" s="68"/>
      <c r="QSX77" s="69"/>
      <c r="QSZ77" s="64"/>
      <c r="QTA77" s="67"/>
      <c r="QTB77" s="67"/>
      <c r="QTC77" s="68"/>
      <c r="QTD77" s="68"/>
      <c r="QTE77" s="68"/>
      <c r="QTF77" s="69"/>
      <c r="QTH77" s="64"/>
      <c r="QTI77" s="67"/>
      <c r="QTJ77" s="67"/>
      <c r="QTK77" s="68"/>
      <c r="QTL77" s="68"/>
      <c r="QTM77" s="68"/>
      <c r="QTN77" s="69"/>
      <c r="QTP77" s="64"/>
      <c r="QTQ77" s="67"/>
      <c r="QTR77" s="67"/>
      <c r="QTS77" s="68"/>
      <c r="QTT77" s="68"/>
      <c r="QTU77" s="68"/>
      <c r="QTV77" s="69"/>
      <c r="QTX77" s="64"/>
      <c r="QTY77" s="67"/>
      <c r="QTZ77" s="67"/>
      <c r="QUA77" s="68"/>
      <c r="QUB77" s="68"/>
      <c r="QUC77" s="68"/>
      <c r="QUD77" s="69"/>
      <c r="QUF77" s="64"/>
      <c r="QUG77" s="67"/>
      <c r="QUH77" s="67"/>
      <c r="QUI77" s="68"/>
      <c r="QUJ77" s="68"/>
      <c r="QUK77" s="68"/>
      <c r="QUL77" s="69"/>
      <c r="QUN77" s="64"/>
      <c r="QUO77" s="67"/>
      <c r="QUP77" s="67"/>
      <c r="QUQ77" s="68"/>
      <c r="QUR77" s="68"/>
      <c r="QUS77" s="68"/>
      <c r="QUT77" s="69"/>
      <c r="QUV77" s="64"/>
      <c r="QUW77" s="67"/>
      <c r="QUX77" s="67"/>
      <c r="QUY77" s="68"/>
      <c r="QUZ77" s="68"/>
      <c r="QVA77" s="68"/>
      <c r="QVB77" s="69"/>
      <c r="QVD77" s="64"/>
      <c r="QVE77" s="67"/>
      <c r="QVF77" s="67"/>
      <c r="QVG77" s="68"/>
      <c r="QVH77" s="68"/>
      <c r="QVI77" s="68"/>
      <c r="QVJ77" s="69"/>
      <c r="QVL77" s="64"/>
      <c r="QVM77" s="67"/>
      <c r="QVN77" s="67"/>
      <c r="QVO77" s="68"/>
      <c r="QVP77" s="68"/>
      <c r="QVQ77" s="68"/>
      <c r="QVR77" s="69"/>
      <c r="QVT77" s="64"/>
      <c r="QVU77" s="67"/>
      <c r="QVV77" s="67"/>
      <c r="QVW77" s="68"/>
      <c r="QVX77" s="68"/>
      <c r="QVY77" s="68"/>
      <c r="QVZ77" s="69"/>
      <c r="QWB77" s="64"/>
      <c r="QWC77" s="67"/>
      <c r="QWD77" s="67"/>
      <c r="QWE77" s="68"/>
      <c r="QWF77" s="68"/>
      <c r="QWG77" s="68"/>
      <c r="QWH77" s="69"/>
      <c r="QWJ77" s="64"/>
      <c r="QWK77" s="67"/>
      <c r="QWL77" s="67"/>
      <c r="QWM77" s="68"/>
      <c r="QWN77" s="68"/>
      <c r="QWO77" s="68"/>
      <c r="QWP77" s="69"/>
      <c r="QWR77" s="64"/>
      <c r="QWS77" s="67"/>
      <c r="QWT77" s="67"/>
      <c r="QWU77" s="68"/>
      <c r="QWV77" s="68"/>
      <c r="QWW77" s="68"/>
      <c r="QWX77" s="69"/>
      <c r="QWZ77" s="64"/>
      <c r="QXA77" s="67"/>
      <c r="QXB77" s="67"/>
      <c r="QXC77" s="68"/>
      <c r="QXD77" s="68"/>
      <c r="QXE77" s="68"/>
      <c r="QXF77" s="69"/>
      <c r="QXH77" s="64"/>
      <c r="QXI77" s="67"/>
      <c r="QXJ77" s="67"/>
      <c r="QXK77" s="68"/>
      <c r="QXL77" s="68"/>
      <c r="QXM77" s="68"/>
      <c r="QXN77" s="69"/>
      <c r="QXP77" s="64"/>
      <c r="QXQ77" s="67"/>
      <c r="QXR77" s="67"/>
      <c r="QXS77" s="68"/>
      <c r="QXT77" s="68"/>
      <c r="QXU77" s="68"/>
      <c r="QXV77" s="69"/>
      <c r="QXX77" s="64"/>
      <c r="QXY77" s="67"/>
      <c r="QXZ77" s="67"/>
      <c r="QYA77" s="68"/>
      <c r="QYB77" s="68"/>
      <c r="QYC77" s="68"/>
      <c r="QYD77" s="69"/>
      <c r="QYF77" s="64"/>
      <c r="QYG77" s="67"/>
      <c r="QYH77" s="67"/>
      <c r="QYI77" s="68"/>
      <c r="QYJ77" s="68"/>
      <c r="QYK77" s="68"/>
      <c r="QYL77" s="69"/>
      <c r="QYN77" s="64"/>
      <c r="QYO77" s="67"/>
      <c r="QYP77" s="67"/>
      <c r="QYQ77" s="68"/>
      <c r="QYR77" s="68"/>
      <c r="QYS77" s="68"/>
      <c r="QYT77" s="69"/>
      <c r="QYV77" s="64"/>
      <c r="QYW77" s="67"/>
      <c r="QYX77" s="67"/>
      <c r="QYY77" s="68"/>
      <c r="QYZ77" s="68"/>
      <c r="QZA77" s="68"/>
      <c r="QZB77" s="69"/>
      <c r="QZD77" s="64"/>
      <c r="QZE77" s="67"/>
      <c r="QZF77" s="67"/>
      <c r="QZG77" s="68"/>
      <c r="QZH77" s="68"/>
      <c r="QZI77" s="68"/>
      <c r="QZJ77" s="69"/>
      <c r="QZL77" s="64"/>
      <c r="QZM77" s="67"/>
      <c r="QZN77" s="67"/>
      <c r="QZO77" s="68"/>
      <c r="QZP77" s="68"/>
      <c r="QZQ77" s="68"/>
      <c r="QZR77" s="69"/>
      <c r="QZT77" s="64"/>
      <c r="QZU77" s="67"/>
      <c r="QZV77" s="67"/>
      <c r="QZW77" s="68"/>
      <c r="QZX77" s="68"/>
      <c r="QZY77" s="68"/>
      <c r="QZZ77" s="69"/>
      <c r="RAB77" s="64"/>
      <c r="RAC77" s="67"/>
      <c r="RAD77" s="67"/>
      <c r="RAE77" s="68"/>
      <c r="RAF77" s="68"/>
      <c r="RAG77" s="68"/>
      <c r="RAH77" s="69"/>
      <c r="RAJ77" s="64"/>
      <c r="RAK77" s="67"/>
      <c r="RAL77" s="67"/>
      <c r="RAM77" s="68"/>
      <c r="RAN77" s="68"/>
      <c r="RAO77" s="68"/>
      <c r="RAP77" s="69"/>
      <c r="RAR77" s="64"/>
      <c r="RAS77" s="67"/>
      <c r="RAT77" s="67"/>
      <c r="RAU77" s="68"/>
      <c r="RAV77" s="68"/>
      <c r="RAW77" s="68"/>
      <c r="RAX77" s="69"/>
      <c r="RAZ77" s="64"/>
      <c r="RBA77" s="67"/>
      <c r="RBB77" s="67"/>
      <c r="RBC77" s="68"/>
      <c r="RBD77" s="68"/>
      <c r="RBE77" s="68"/>
      <c r="RBF77" s="69"/>
      <c r="RBH77" s="64"/>
      <c r="RBI77" s="67"/>
      <c r="RBJ77" s="67"/>
      <c r="RBK77" s="68"/>
      <c r="RBL77" s="68"/>
      <c r="RBM77" s="68"/>
      <c r="RBN77" s="69"/>
      <c r="RBP77" s="64"/>
      <c r="RBQ77" s="67"/>
      <c r="RBR77" s="67"/>
      <c r="RBS77" s="68"/>
      <c r="RBT77" s="68"/>
      <c r="RBU77" s="68"/>
      <c r="RBV77" s="69"/>
      <c r="RBX77" s="64"/>
      <c r="RBY77" s="67"/>
      <c r="RBZ77" s="67"/>
      <c r="RCA77" s="68"/>
      <c r="RCB77" s="68"/>
      <c r="RCC77" s="68"/>
      <c r="RCD77" s="69"/>
      <c r="RCF77" s="64"/>
      <c r="RCG77" s="67"/>
      <c r="RCH77" s="67"/>
      <c r="RCI77" s="68"/>
      <c r="RCJ77" s="68"/>
      <c r="RCK77" s="68"/>
      <c r="RCL77" s="69"/>
      <c r="RCN77" s="64"/>
      <c r="RCO77" s="67"/>
      <c r="RCP77" s="67"/>
      <c r="RCQ77" s="68"/>
      <c r="RCR77" s="68"/>
      <c r="RCS77" s="68"/>
      <c r="RCT77" s="69"/>
      <c r="RCV77" s="64"/>
      <c r="RCW77" s="67"/>
      <c r="RCX77" s="67"/>
      <c r="RCY77" s="68"/>
      <c r="RCZ77" s="68"/>
      <c r="RDA77" s="68"/>
      <c r="RDB77" s="69"/>
      <c r="RDD77" s="64"/>
      <c r="RDE77" s="67"/>
      <c r="RDF77" s="67"/>
      <c r="RDG77" s="68"/>
      <c r="RDH77" s="68"/>
      <c r="RDI77" s="68"/>
      <c r="RDJ77" s="69"/>
      <c r="RDL77" s="64"/>
      <c r="RDM77" s="67"/>
      <c r="RDN77" s="67"/>
      <c r="RDO77" s="68"/>
      <c r="RDP77" s="68"/>
      <c r="RDQ77" s="68"/>
      <c r="RDR77" s="69"/>
      <c r="RDT77" s="64"/>
      <c r="RDU77" s="67"/>
      <c r="RDV77" s="67"/>
      <c r="RDW77" s="68"/>
      <c r="RDX77" s="68"/>
      <c r="RDY77" s="68"/>
      <c r="RDZ77" s="69"/>
      <c r="REB77" s="64"/>
      <c r="REC77" s="67"/>
      <c r="RED77" s="67"/>
      <c r="REE77" s="68"/>
      <c r="REF77" s="68"/>
      <c r="REG77" s="68"/>
      <c r="REH77" s="69"/>
      <c r="REJ77" s="64"/>
      <c r="REK77" s="67"/>
      <c r="REL77" s="67"/>
      <c r="REM77" s="68"/>
      <c r="REN77" s="68"/>
      <c r="REO77" s="68"/>
      <c r="REP77" s="69"/>
      <c r="RER77" s="64"/>
      <c r="RES77" s="67"/>
      <c r="RET77" s="67"/>
      <c r="REU77" s="68"/>
      <c r="REV77" s="68"/>
      <c r="REW77" s="68"/>
      <c r="REX77" s="69"/>
      <c r="REZ77" s="64"/>
      <c r="RFA77" s="67"/>
      <c r="RFB77" s="67"/>
      <c r="RFC77" s="68"/>
      <c r="RFD77" s="68"/>
      <c r="RFE77" s="68"/>
      <c r="RFF77" s="69"/>
      <c r="RFH77" s="64"/>
      <c r="RFI77" s="67"/>
      <c r="RFJ77" s="67"/>
      <c r="RFK77" s="68"/>
      <c r="RFL77" s="68"/>
      <c r="RFM77" s="68"/>
      <c r="RFN77" s="69"/>
      <c r="RFP77" s="64"/>
      <c r="RFQ77" s="67"/>
      <c r="RFR77" s="67"/>
      <c r="RFS77" s="68"/>
      <c r="RFT77" s="68"/>
      <c r="RFU77" s="68"/>
      <c r="RFV77" s="69"/>
      <c r="RFX77" s="64"/>
      <c r="RFY77" s="67"/>
      <c r="RFZ77" s="67"/>
      <c r="RGA77" s="68"/>
      <c r="RGB77" s="68"/>
      <c r="RGC77" s="68"/>
      <c r="RGD77" s="69"/>
      <c r="RGF77" s="64"/>
      <c r="RGG77" s="67"/>
      <c r="RGH77" s="67"/>
      <c r="RGI77" s="68"/>
      <c r="RGJ77" s="68"/>
      <c r="RGK77" s="68"/>
      <c r="RGL77" s="69"/>
      <c r="RGN77" s="64"/>
      <c r="RGO77" s="67"/>
      <c r="RGP77" s="67"/>
      <c r="RGQ77" s="68"/>
      <c r="RGR77" s="68"/>
      <c r="RGS77" s="68"/>
      <c r="RGT77" s="69"/>
      <c r="RGV77" s="64"/>
      <c r="RGW77" s="67"/>
      <c r="RGX77" s="67"/>
      <c r="RGY77" s="68"/>
      <c r="RGZ77" s="68"/>
      <c r="RHA77" s="68"/>
      <c r="RHB77" s="69"/>
      <c r="RHD77" s="64"/>
      <c r="RHE77" s="67"/>
      <c r="RHF77" s="67"/>
      <c r="RHG77" s="68"/>
      <c r="RHH77" s="68"/>
      <c r="RHI77" s="68"/>
      <c r="RHJ77" s="69"/>
      <c r="RHL77" s="64"/>
      <c r="RHM77" s="67"/>
      <c r="RHN77" s="67"/>
      <c r="RHO77" s="68"/>
      <c r="RHP77" s="68"/>
      <c r="RHQ77" s="68"/>
      <c r="RHR77" s="69"/>
      <c r="RHT77" s="64"/>
      <c r="RHU77" s="67"/>
      <c r="RHV77" s="67"/>
      <c r="RHW77" s="68"/>
      <c r="RHX77" s="68"/>
      <c r="RHY77" s="68"/>
      <c r="RHZ77" s="69"/>
      <c r="RIB77" s="64"/>
      <c r="RIC77" s="67"/>
      <c r="RID77" s="67"/>
      <c r="RIE77" s="68"/>
      <c r="RIF77" s="68"/>
      <c r="RIG77" s="68"/>
      <c r="RIH77" s="69"/>
      <c r="RIJ77" s="64"/>
      <c r="RIK77" s="67"/>
      <c r="RIL77" s="67"/>
      <c r="RIM77" s="68"/>
      <c r="RIN77" s="68"/>
      <c r="RIO77" s="68"/>
      <c r="RIP77" s="69"/>
      <c r="RIR77" s="64"/>
      <c r="RIS77" s="67"/>
      <c r="RIT77" s="67"/>
      <c r="RIU77" s="68"/>
      <c r="RIV77" s="68"/>
      <c r="RIW77" s="68"/>
      <c r="RIX77" s="69"/>
      <c r="RIZ77" s="64"/>
      <c r="RJA77" s="67"/>
      <c r="RJB77" s="67"/>
      <c r="RJC77" s="68"/>
      <c r="RJD77" s="68"/>
      <c r="RJE77" s="68"/>
      <c r="RJF77" s="69"/>
      <c r="RJH77" s="64"/>
      <c r="RJI77" s="67"/>
      <c r="RJJ77" s="67"/>
      <c r="RJK77" s="68"/>
      <c r="RJL77" s="68"/>
      <c r="RJM77" s="68"/>
      <c r="RJN77" s="69"/>
      <c r="RJP77" s="64"/>
      <c r="RJQ77" s="67"/>
      <c r="RJR77" s="67"/>
      <c r="RJS77" s="68"/>
      <c r="RJT77" s="68"/>
      <c r="RJU77" s="68"/>
      <c r="RJV77" s="69"/>
      <c r="RJX77" s="64"/>
      <c r="RJY77" s="67"/>
      <c r="RJZ77" s="67"/>
      <c r="RKA77" s="68"/>
      <c r="RKB77" s="68"/>
      <c r="RKC77" s="68"/>
      <c r="RKD77" s="69"/>
      <c r="RKF77" s="64"/>
      <c r="RKG77" s="67"/>
      <c r="RKH77" s="67"/>
      <c r="RKI77" s="68"/>
      <c r="RKJ77" s="68"/>
      <c r="RKK77" s="68"/>
      <c r="RKL77" s="69"/>
      <c r="RKN77" s="64"/>
      <c r="RKO77" s="67"/>
      <c r="RKP77" s="67"/>
      <c r="RKQ77" s="68"/>
      <c r="RKR77" s="68"/>
      <c r="RKS77" s="68"/>
      <c r="RKT77" s="69"/>
      <c r="RKV77" s="64"/>
      <c r="RKW77" s="67"/>
      <c r="RKX77" s="67"/>
      <c r="RKY77" s="68"/>
      <c r="RKZ77" s="68"/>
      <c r="RLA77" s="68"/>
      <c r="RLB77" s="69"/>
      <c r="RLD77" s="64"/>
      <c r="RLE77" s="67"/>
      <c r="RLF77" s="67"/>
      <c r="RLG77" s="68"/>
      <c r="RLH77" s="68"/>
      <c r="RLI77" s="68"/>
      <c r="RLJ77" s="69"/>
      <c r="RLL77" s="64"/>
      <c r="RLM77" s="67"/>
      <c r="RLN77" s="67"/>
      <c r="RLO77" s="68"/>
      <c r="RLP77" s="68"/>
      <c r="RLQ77" s="68"/>
      <c r="RLR77" s="69"/>
      <c r="RLT77" s="64"/>
      <c r="RLU77" s="67"/>
      <c r="RLV77" s="67"/>
      <c r="RLW77" s="68"/>
      <c r="RLX77" s="68"/>
      <c r="RLY77" s="68"/>
      <c r="RLZ77" s="69"/>
      <c r="RMB77" s="64"/>
      <c r="RMC77" s="67"/>
      <c r="RMD77" s="67"/>
      <c r="RME77" s="68"/>
      <c r="RMF77" s="68"/>
      <c r="RMG77" s="68"/>
      <c r="RMH77" s="69"/>
      <c r="RMJ77" s="64"/>
      <c r="RMK77" s="67"/>
      <c r="RML77" s="67"/>
      <c r="RMM77" s="68"/>
      <c r="RMN77" s="68"/>
      <c r="RMO77" s="68"/>
      <c r="RMP77" s="69"/>
      <c r="RMR77" s="64"/>
      <c r="RMS77" s="67"/>
      <c r="RMT77" s="67"/>
      <c r="RMU77" s="68"/>
      <c r="RMV77" s="68"/>
      <c r="RMW77" s="68"/>
      <c r="RMX77" s="69"/>
      <c r="RMZ77" s="64"/>
      <c r="RNA77" s="67"/>
      <c r="RNB77" s="67"/>
      <c r="RNC77" s="68"/>
      <c r="RND77" s="68"/>
      <c r="RNE77" s="68"/>
      <c r="RNF77" s="69"/>
      <c r="RNH77" s="64"/>
      <c r="RNI77" s="67"/>
      <c r="RNJ77" s="67"/>
      <c r="RNK77" s="68"/>
      <c r="RNL77" s="68"/>
      <c r="RNM77" s="68"/>
      <c r="RNN77" s="69"/>
      <c r="RNP77" s="64"/>
      <c r="RNQ77" s="67"/>
      <c r="RNR77" s="67"/>
      <c r="RNS77" s="68"/>
      <c r="RNT77" s="68"/>
      <c r="RNU77" s="68"/>
      <c r="RNV77" s="69"/>
      <c r="RNX77" s="64"/>
      <c r="RNY77" s="67"/>
      <c r="RNZ77" s="67"/>
      <c r="ROA77" s="68"/>
      <c r="ROB77" s="68"/>
      <c r="ROC77" s="68"/>
      <c r="ROD77" s="69"/>
      <c r="ROF77" s="64"/>
      <c r="ROG77" s="67"/>
      <c r="ROH77" s="67"/>
      <c r="ROI77" s="68"/>
      <c r="ROJ77" s="68"/>
      <c r="ROK77" s="68"/>
      <c r="ROL77" s="69"/>
      <c r="RON77" s="64"/>
      <c r="ROO77" s="67"/>
      <c r="ROP77" s="67"/>
      <c r="ROQ77" s="68"/>
      <c r="ROR77" s="68"/>
      <c r="ROS77" s="68"/>
      <c r="ROT77" s="69"/>
      <c r="ROV77" s="64"/>
      <c r="ROW77" s="67"/>
      <c r="ROX77" s="67"/>
      <c r="ROY77" s="68"/>
      <c r="ROZ77" s="68"/>
      <c r="RPA77" s="68"/>
      <c r="RPB77" s="69"/>
      <c r="RPD77" s="64"/>
      <c r="RPE77" s="67"/>
      <c r="RPF77" s="67"/>
      <c r="RPG77" s="68"/>
      <c r="RPH77" s="68"/>
      <c r="RPI77" s="68"/>
      <c r="RPJ77" s="69"/>
      <c r="RPL77" s="64"/>
      <c r="RPM77" s="67"/>
      <c r="RPN77" s="67"/>
      <c r="RPO77" s="68"/>
      <c r="RPP77" s="68"/>
      <c r="RPQ77" s="68"/>
      <c r="RPR77" s="69"/>
      <c r="RPT77" s="64"/>
      <c r="RPU77" s="67"/>
      <c r="RPV77" s="67"/>
      <c r="RPW77" s="68"/>
      <c r="RPX77" s="68"/>
      <c r="RPY77" s="68"/>
      <c r="RPZ77" s="69"/>
      <c r="RQB77" s="64"/>
      <c r="RQC77" s="67"/>
      <c r="RQD77" s="67"/>
      <c r="RQE77" s="68"/>
      <c r="RQF77" s="68"/>
      <c r="RQG77" s="68"/>
      <c r="RQH77" s="69"/>
      <c r="RQJ77" s="64"/>
      <c r="RQK77" s="67"/>
      <c r="RQL77" s="67"/>
      <c r="RQM77" s="68"/>
      <c r="RQN77" s="68"/>
      <c r="RQO77" s="68"/>
      <c r="RQP77" s="69"/>
      <c r="RQR77" s="64"/>
      <c r="RQS77" s="67"/>
      <c r="RQT77" s="67"/>
      <c r="RQU77" s="68"/>
      <c r="RQV77" s="68"/>
      <c r="RQW77" s="68"/>
      <c r="RQX77" s="69"/>
      <c r="RQZ77" s="64"/>
      <c r="RRA77" s="67"/>
      <c r="RRB77" s="67"/>
      <c r="RRC77" s="68"/>
      <c r="RRD77" s="68"/>
      <c r="RRE77" s="68"/>
      <c r="RRF77" s="69"/>
      <c r="RRH77" s="64"/>
      <c r="RRI77" s="67"/>
      <c r="RRJ77" s="67"/>
      <c r="RRK77" s="68"/>
      <c r="RRL77" s="68"/>
      <c r="RRM77" s="68"/>
      <c r="RRN77" s="69"/>
      <c r="RRP77" s="64"/>
      <c r="RRQ77" s="67"/>
      <c r="RRR77" s="67"/>
      <c r="RRS77" s="68"/>
      <c r="RRT77" s="68"/>
      <c r="RRU77" s="68"/>
      <c r="RRV77" s="69"/>
      <c r="RRX77" s="64"/>
      <c r="RRY77" s="67"/>
      <c r="RRZ77" s="67"/>
      <c r="RSA77" s="68"/>
      <c r="RSB77" s="68"/>
      <c r="RSC77" s="68"/>
      <c r="RSD77" s="69"/>
      <c r="RSF77" s="64"/>
      <c r="RSG77" s="67"/>
      <c r="RSH77" s="67"/>
      <c r="RSI77" s="68"/>
      <c r="RSJ77" s="68"/>
      <c r="RSK77" s="68"/>
      <c r="RSL77" s="69"/>
      <c r="RSN77" s="64"/>
      <c r="RSO77" s="67"/>
      <c r="RSP77" s="67"/>
      <c r="RSQ77" s="68"/>
      <c r="RSR77" s="68"/>
      <c r="RSS77" s="68"/>
      <c r="RST77" s="69"/>
      <c r="RSV77" s="64"/>
      <c r="RSW77" s="67"/>
      <c r="RSX77" s="67"/>
      <c r="RSY77" s="68"/>
      <c r="RSZ77" s="68"/>
      <c r="RTA77" s="68"/>
      <c r="RTB77" s="69"/>
      <c r="RTD77" s="64"/>
      <c r="RTE77" s="67"/>
      <c r="RTF77" s="67"/>
      <c r="RTG77" s="68"/>
      <c r="RTH77" s="68"/>
      <c r="RTI77" s="68"/>
      <c r="RTJ77" s="69"/>
      <c r="RTL77" s="64"/>
      <c r="RTM77" s="67"/>
      <c r="RTN77" s="67"/>
      <c r="RTO77" s="68"/>
      <c r="RTP77" s="68"/>
      <c r="RTQ77" s="68"/>
      <c r="RTR77" s="69"/>
      <c r="RTT77" s="64"/>
      <c r="RTU77" s="67"/>
      <c r="RTV77" s="67"/>
      <c r="RTW77" s="68"/>
      <c r="RTX77" s="68"/>
      <c r="RTY77" s="68"/>
      <c r="RTZ77" s="69"/>
      <c r="RUB77" s="64"/>
      <c r="RUC77" s="67"/>
      <c r="RUD77" s="67"/>
      <c r="RUE77" s="68"/>
      <c r="RUF77" s="68"/>
      <c r="RUG77" s="68"/>
      <c r="RUH77" s="69"/>
      <c r="RUJ77" s="64"/>
      <c r="RUK77" s="67"/>
      <c r="RUL77" s="67"/>
      <c r="RUM77" s="68"/>
      <c r="RUN77" s="68"/>
      <c r="RUO77" s="68"/>
      <c r="RUP77" s="69"/>
      <c r="RUR77" s="64"/>
      <c r="RUS77" s="67"/>
      <c r="RUT77" s="67"/>
      <c r="RUU77" s="68"/>
      <c r="RUV77" s="68"/>
      <c r="RUW77" s="68"/>
      <c r="RUX77" s="69"/>
      <c r="RUZ77" s="64"/>
      <c r="RVA77" s="67"/>
      <c r="RVB77" s="67"/>
      <c r="RVC77" s="68"/>
      <c r="RVD77" s="68"/>
      <c r="RVE77" s="68"/>
      <c r="RVF77" s="69"/>
      <c r="RVH77" s="64"/>
      <c r="RVI77" s="67"/>
      <c r="RVJ77" s="67"/>
      <c r="RVK77" s="68"/>
      <c r="RVL77" s="68"/>
      <c r="RVM77" s="68"/>
      <c r="RVN77" s="69"/>
      <c r="RVP77" s="64"/>
      <c r="RVQ77" s="67"/>
      <c r="RVR77" s="67"/>
      <c r="RVS77" s="68"/>
      <c r="RVT77" s="68"/>
      <c r="RVU77" s="68"/>
      <c r="RVV77" s="69"/>
      <c r="RVX77" s="64"/>
      <c r="RVY77" s="67"/>
      <c r="RVZ77" s="67"/>
      <c r="RWA77" s="68"/>
      <c r="RWB77" s="68"/>
      <c r="RWC77" s="68"/>
      <c r="RWD77" s="69"/>
      <c r="RWF77" s="64"/>
      <c r="RWG77" s="67"/>
      <c r="RWH77" s="67"/>
      <c r="RWI77" s="68"/>
      <c r="RWJ77" s="68"/>
      <c r="RWK77" s="68"/>
      <c r="RWL77" s="69"/>
      <c r="RWN77" s="64"/>
      <c r="RWO77" s="67"/>
      <c r="RWP77" s="67"/>
      <c r="RWQ77" s="68"/>
      <c r="RWR77" s="68"/>
      <c r="RWS77" s="68"/>
      <c r="RWT77" s="69"/>
      <c r="RWV77" s="64"/>
      <c r="RWW77" s="67"/>
      <c r="RWX77" s="67"/>
      <c r="RWY77" s="68"/>
      <c r="RWZ77" s="68"/>
      <c r="RXA77" s="68"/>
      <c r="RXB77" s="69"/>
      <c r="RXD77" s="64"/>
      <c r="RXE77" s="67"/>
      <c r="RXF77" s="67"/>
      <c r="RXG77" s="68"/>
      <c r="RXH77" s="68"/>
      <c r="RXI77" s="68"/>
      <c r="RXJ77" s="69"/>
      <c r="RXL77" s="64"/>
      <c r="RXM77" s="67"/>
      <c r="RXN77" s="67"/>
      <c r="RXO77" s="68"/>
      <c r="RXP77" s="68"/>
      <c r="RXQ77" s="68"/>
      <c r="RXR77" s="69"/>
      <c r="RXT77" s="64"/>
      <c r="RXU77" s="67"/>
      <c r="RXV77" s="67"/>
      <c r="RXW77" s="68"/>
      <c r="RXX77" s="68"/>
      <c r="RXY77" s="68"/>
      <c r="RXZ77" s="69"/>
      <c r="RYB77" s="64"/>
      <c r="RYC77" s="67"/>
      <c r="RYD77" s="67"/>
      <c r="RYE77" s="68"/>
      <c r="RYF77" s="68"/>
      <c r="RYG77" s="68"/>
      <c r="RYH77" s="69"/>
      <c r="RYJ77" s="64"/>
      <c r="RYK77" s="67"/>
      <c r="RYL77" s="67"/>
      <c r="RYM77" s="68"/>
      <c r="RYN77" s="68"/>
      <c r="RYO77" s="68"/>
      <c r="RYP77" s="69"/>
      <c r="RYR77" s="64"/>
      <c r="RYS77" s="67"/>
      <c r="RYT77" s="67"/>
      <c r="RYU77" s="68"/>
      <c r="RYV77" s="68"/>
      <c r="RYW77" s="68"/>
      <c r="RYX77" s="69"/>
      <c r="RYZ77" s="64"/>
      <c r="RZA77" s="67"/>
      <c r="RZB77" s="67"/>
      <c r="RZC77" s="68"/>
      <c r="RZD77" s="68"/>
      <c r="RZE77" s="68"/>
      <c r="RZF77" s="69"/>
      <c r="RZH77" s="64"/>
      <c r="RZI77" s="67"/>
      <c r="RZJ77" s="67"/>
      <c r="RZK77" s="68"/>
      <c r="RZL77" s="68"/>
      <c r="RZM77" s="68"/>
      <c r="RZN77" s="69"/>
      <c r="RZP77" s="64"/>
      <c r="RZQ77" s="67"/>
      <c r="RZR77" s="67"/>
      <c r="RZS77" s="68"/>
      <c r="RZT77" s="68"/>
      <c r="RZU77" s="68"/>
      <c r="RZV77" s="69"/>
      <c r="RZX77" s="64"/>
      <c r="RZY77" s="67"/>
      <c r="RZZ77" s="67"/>
      <c r="SAA77" s="68"/>
      <c r="SAB77" s="68"/>
      <c r="SAC77" s="68"/>
      <c r="SAD77" s="69"/>
      <c r="SAF77" s="64"/>
      <c r="SAG77" s="67"/>
      <c r="SAH77" s="67"/>
      <c r="SAI77" s="68"/>
      <c r="SAJ77" s="68"/>
      <c r="SAK77" s="68"/>
      <c r="SAL77" s="69"/>
      <c r="SAN77" s="64"/>
      <c r="SAO77" s="67"/>
      <c r="SAP77" s="67"/>
      <c r="SAQ77" s="68"/>
      <c r="SAR77" s="68"/>
      <c r="SAS77" s="68"/>
      <c r="SAT77" s="69"/>
      <c r="SAV77" s="64"/>
      <c r="SAW77" s="67"/>
      <c r="SAX77" s="67"/>
      <c r="SAY77" s="68"/>
      <c r="SAZ77" s="68"/>
      <c r="SBA77" s="68"/>
      <c r="SBB77" s="69"/>
      <c r="SBD77" s="64"/>
      <c r="SBE77" s="67"/>
      <c r="SBF77" s="67"/>
      <c r="SBG77" s="68"/>
      <c r="SBH77" s="68"/>
      <c r="SBI77" s="68"/>
      <c r="SBJ77" s="69"/>
      <c r="SBL77" s="64"/>
      <c r="SBM77" s="67"/>
      <c r="SBN77" s="67"/>
      <c r="SBO77" s="68"/>
      <c r="SBP77" s="68"/>
      <c r="SBQ77" s="68"/>
      <c r="SBR77" s="69"/>
      <c r="SBT77" s="64"/>
      <c r="SBU77" s="67"/>
      <c r="SBV77" s="67"/>
      <c r="SBW77" s="68"/>
      <c r="SBX77" s="68"/>
      <c r="SBY77" s="68"/>
      <c r="SBZ77" s="69"/>
      <c r="SCB77" s="64"/>
      <c r="SCC77" s="67"/>
      <c r="SCD77" s="67"/>
      <c r="SCE77" s="68"/>
      <c r="SCF77" s="68"/>
      <c r="SCG77" s="68"/>
      <c r="SCH77" s="69"/>
      <c r="SCJ77" s="64"/>
      <c r="SCK77" s="67"/>
      <c r="SCL77" s="67"/>
      <c r="SCM77" s="68"/>
      <c r="SCN77" s="68"/>
      <c r="SCO77" s="68"/>
      <c r="SCP77" s="69"/>
      <c r="SCR77" s="64"/>
      <c r="SCS77" s="67"/>
      <c r="SCT77" s="67"/>
      <c r="SCU77" s="68"/>
      <c r="SCV77" s="68"/>
      <c r="SCW77" s="68"/>
      <c r="SCX77" s="69"/>
      <c r="SCZ77" s="64"/>
      <c r="SDA77" s="67"/>
      <c r="SDB77" s="67"/>
      <c r="SDC77" s="68"/>
      <c r="SDD77" s="68"/>
      <c r="SDE77" s="68"/>
      <c r="SDF77" s="69"/>
      <c r="SDH77" s="64"/>
      <c r="SDI77" s="67"/>
      <c r="SDJ77" s="67"/>
      <c r="SDK77" s="68"/>
      <c r="SDL77" s="68"/>
      <c r="SDM77" s="68"/>
      <c r="SDN77" s="69"/>
      <c r="SDP77" s="64"/>
      <c r="SDQ77" s="67"/>
      <c r="SDR77" s="67"/>
      <c r="SDS77" s="68"/>
      <c r="SDT77" s="68"/>
      <c r="SDU77" s="68"/>
      <c r="SDV77" s="69"/>
      <c r="SDX77" s="64"/>
      <c r="SDY77" s="67"/>
      <c r="SDZ77" s="67"/>
      <c r="SEA77" s="68"/>
      <c r="SEB77" s="68"/>
      <c r="SEC77" s="68"/>
      <c r="SED77" s="69"/>
      <c r="SEF77" s="64"/>
      <c r="SEG77" s="67"/>
      <c r="SEH77" s="67"/>
      <c r="SEI77" s="68"/>
      <c r="SEJ77" s="68"/>
      <c r="SEK77" s="68"/>
      <c r="SEL77" s="69"/>
      <c r="SEN77" s="64"/>
      <c r="SEO77" s="67"/>
      <c r="SEP77" s="67"/>
      <c r="SEQ77" s="68"/>
      <c r="SER77" s="68"/>
      <c r="SES77" s="68"/>
      <c r="SET77" s="69"/>
      <c r="SEV77" s="64"/>
      <c r="SEW77" s="67"/>
      <c r="SEX77" s="67"/>
      <c r="SEY77" s="68"/>
      <c r="SEZ77" s="68"/>
      <c r="SFA77" s="68"/>
      <c r="SFB77" s="69"/>
      <c r="SFD77" s="64"/>
      <c r="SFE77" s="67"/>
      <c r="SFF77" s="67"/>
      <c r="SFG77" s="68"/>
      <c r="SFH77" s="68"/>
      <c r="SFI77" s="68"/>
      <c r="SFJ77" s="69"/>
      <c r="SFL77" s="64"/>
      <c r="SFM77" s="67"/>
      <c r="SFN77" s="67"/>
      <c r="SFO77" s="68"/>
      <c r="SFP77" s="68"/>
      <c r="SFQ77" s="68"/>
      <c r="SFR77" s="69"/>
      <c r="SFT77" s="64"/>
      <c r="SFU77" s="67"/>
      <c r="SFV77" s="67"/>
      <c r="SFW77" s="68"/>
      <c r="SFX77" s="68"/>
      <c r="SFY77" s="68"/>
      <c r="SFZ77" s="69"/>
      <c r="SGB77" s="64"/>
      <c r="SGC77" s="67"/>
      <c r="SGD77" s="67"/>
      <c r="SGE77" s="68"/>
      <c r="SGF77" s="68"/>
      <c r="SGG77" s="68"/>
      <c r="SGH77" s="69"/>
      <c r="SGJ77" s="64"/>
      <c r="SGK77" s="67"/>
      <c r="SGL77" s="67"/>
      <c r="SGM77" s="68"/>
      <c r="SGN77" s="68"/>
      <c r="SGO77" s="68"/>
      <c r="SGP77" s="69"/>
      <c r="SGR77" s="64"/>
      <c r="SGS77" s="67"/>
      <c r="SGT77" s="67"/>
      <c r="SGU77" s="68"/>
      <c r="SGV77" s="68"/>
      <c r="SGW77" s="68"/>
      <c r="SGX77" s="69"/>
      <c r="SGZ77" s="64"/>
      <c r="SHA77" s="67"/>
      <c r="SHB77" s="67"/>
      <c r="SHC77" s="68"/>
      <c r="SHD77" s="68"/>
      <c r="SHE77" s="68"/>
      <c r="SHF77" s="69"/>
      <c r="SHH77" s="64"/>
      <c r="SHI77" s="67"/>
      <c r="SHJ77" s="67"/>
      <c r="SHK77" s="68"/>
      <c r="SHL77" s="68"/>
      <c r="SHM77" s="68"/>
      <c r="SHN77" s="69"/>
      <c r="SHP77" s="64"/>
      <c r="SHQ77" s="67"/>
      <c r="SHR77" s="67"/>
      <c r="SHS77" s="68"/>
      <c r="SHT77" s="68"/>
      <c r="SHU77" s="68"/>
      <c r="SHV77" s="69"/>
      <c r="SHX77" s="64"/>
      <c r="SHY77" s="67"/>
      <c r="SHZ77" s="67"/>
      <c r="SIA77" s="68"/>
      <c r="SIB77" s="68"/>
      <c r="SIC77" s="68"/>
      <c r="SID77" s="69"/>
      <c r="SIF77" s="64"/>
      <c r="SIG77" s="67"/>
      <c r="SIH77" s="67"/>
      <c r="SII77" s="68"/>
      <c r="SIJ77" s="68"/>
      <c r="SIK77" s="68"/>
      <c r="SIL77" s="69"/>
      <c r="SIN77" s="64"/>
      <c r="SIO77" s="67"/>
      <c r="SIP77" s="67"/>
      <c r="SIQ77" s="68"/>
      <c r="SIR77" s="68"/>
      <c r="SIS77" s="68"/>
      <c r="SIT77" s="69"/>
      <c r="SIV77" s="64"/>
      <c r="SIW77" s="67"/>
      <c r="SIX77" s="67"/>
      <c r="SIY77" s="68"/>
      <c r="SIZ77" s="68"/>
      <c r="SJA77" s="68"/>
      <c r="SJB77" s="69"/>
      <c r="SJD77" s="64"/>
      <c r="SJE77" s="67"/>
      <c r="SJF77" s="67"/>
      <c r="SJG77" s="68"/>
      <c r="SJH77" s="68"/>
      <c r="SJI77" s="68"/>
      <c r="SJJ77" s="69"/>
      <c r="SJL77" s="64"/>
      <c r="SJM77" s="67"/>
      <c r="SJN77" s="67"/>
      <c r="SJO77" s="68"/>
      <c r="SJP77" s="68"/>
      <c r="SJQ77" s="68"/>
      <c r="SJR77" s="69"/>
      <c r="SJT77" s="64"/>
      <c r="SJU77" s="67"/>
      <c r="SJV77" s="67"/>
      <c r="SJW77" s="68"/>
      <c r="SJX77" s="68"/>
      <c r="SJY77" s="68"/>
      <c r="SJZ77" s="69"/>
      <c r="SKB77" s="64"/>
      <c r="SKC77" s="67"/>
      <c r="SKD77" s="67"/>
      <c r="SKE77" s="68"/>
      <c r="SKF77" s="68"/>
      <c r="SKG77" s="68"/>
      <c r="SKH77" s="69"/>
      <c r="SKJ77" s="64"/>
      <c r="SKK77" s="67"/>
      <c r="SKL77" s="67"/>
      <c r="SKM77" s="68"/>
      <c r="SKN77" s="68"/>
      <c r="SKO77" s="68"/>
      <c r="SKP77" s="69"/>
      <c r="SKR77" s="64"/>
      <c r="SKS77" s="67"/>
      <c r="SKT77" s="67"/>
      <c r="SKU77" s="68"/>
      <c r="SKV77" s="68"/>
      <c r="SKW77" s="68"/>
      <c r="SKX77" s="69"/>
      <c r="SKZ77" s="64"/>
      <c r="SLA77" s="67"/>
      <c r="SLB77" s="67"/>
      <c r="SLC77" s="68"/>
      <c r="SLD77" s="68"/>
      <c r="SLE77" s="68"/>
      <c r="SLF77" s="69"/>
      <c r="SLH77" s="64"/>
      <c r="SLI77" s="67"/>
      <c r="SLJ77" s="67"/>
      <c r="SLK77" s="68"/>
      <c r="SLL77" s="68"/>
      <c r="SLM77" s="68"/>
      <c r="SLN77" s="69"/>
      <c r="SLP77" s="64"/>
      <c r="SLQ77" s="67"/>
      <c r="SLR77" s="67"/>
      <c r="SLS77" s="68"/>
      <c r="SLT77" s="68"/>
      <c r="SLU77" s="68"/>
      <c r="SLV77" s="69"/>
      <c r="SLX77" s="64"/>
      <c r="SLY77" s="67"/>
      <c r="SLZ77" s="67"/>
      <c r="SMA77" s="68"/>
      <c r="SMB77" s="68"/>
      <c r="SMC77" s="68"/>
      <c r="SMD77" s="69"/>
      <c r="SMF77" s="64"/>
      <c r="SMG77" s="67"/>
      <c r="SMH77" s="67"/>
      <c r="SMI77" s="68"/>
      <c r="SMJ77" s="68"/>
      <c r="SMK77" s="68"/>
      <c r="SML77" s="69"/>
      <c r="SMN77" s="64"/>
      <c r="SMO77" s="67"/>
      <c r="SMP77" s="67"/>
      <c r="SMQ77" s="68"/>
      <c r="SMR77" s="68"/>
      <c r="SMS77" s="68"/>
      <c r="SMT77" s="69"/>
      <c r="SMV77" s="64"/>
      <c r="SMW77" s="67"/>
      <c r="SMX77" s="67"/>
      <c r="SMY77" s="68"/>
      <c r="SMZ77" s="68"/>
      <c r="SNA77" s="68"/>
      <c r="SNB77" s="69"/>
      <c r="SND77" s="64"/>
      <c r="SNE77" s="67"/>
      <c r="SNF77" s="67"/>
      <c r="SNG77" s="68"/>
      <c r="SNH77" s="68"/>
      <c r="SNI77" s="68"/>
      <c r="SNJ77" s="69"/>
      <c r="SNL77" s="64"/>
      <c r="SNM77" s="67"/>
      <c r="SNN77" s="67"/>
      <c r="SNO77" s="68"/>
      <c r="SNP77" s="68"/>
      <c r="SNQ77" s="68"/>
      <c r="SNR77" s="69"/>
      <c r="SNT77" s="64"/>
      <c r="SNU77" s="67"/>
      <c r="SNV77" s="67"/>
      <c r="SNW77" s="68"/>
      <c r="SNX77" s="68"/>
      <c r="SNY77" s="68"/>
      <c r="SNZ77" s="69"/>
      <c r="SOB77" s="64"/>
      <c r="SOC77" s="67"/>
      <c r="SOD77" s="67"/>
      <c r="SOE77" s="68"/>
      <c r="SOF77" s="68"/>
      <c r="SOG77" s="68"/>
      <c r="SOH77" s="69"/>
      <c r="SOJ77" s="64"/>
      <c r="SOK77" s="67"/>
      <c r="SOL77" s="67"/>
      <c r="SOM77" s="68"/>
      <c r="SON77" s="68"/>
      <c r="SOO77" s="68"/>
      <c r="SOP77" s="69"/>
      <c r="SOR77" s="64"/>
      <c r="SOS77" s="67"/>
      <c r="SOT77" s="67"/>
      <c r="SOU77" s="68"/>
      <c r="SOV77" s="68"/>
      <c r="SOW77" s="68"/>
      <c r="SOX77" s="69"/>
      <c r="SOZ77" s="64"/>
      <c r="SPA77" s="67"/>
      <c r="SPB77" s="67"/>
      <c r="SPC77" s="68"/>
      <c r="SPD77" s="68"/>
      <c r="SPE77" s="68"/>
      <c r="SPF77" s="69"/>
      <c r="SPH77" s="64"/>
      <c r="SPI77" s="67"/>
      <c r="SPJ77" s="67"/>
      <c r="SPK77" s="68"/>
      <c r="SPL77" s="68"/>
      <c r="SPM77" s="68"/>
      <c r="SPN77" s="69"/>
      <c r="SPP77" s="64"/>
      <c r="SPQ77" s="67"/>
      <c r="SPR77" s="67"/>
      <c r="SPS77" s="68"/>
      <c r="SPT77" s="68"/>
      <c r="SPU77" s="68"/>
      <c r="SPV77" s="69"/>
      <c r="SPX77" s="64"/>
      <c r="SPY77" s="67"/>
      <c r="SPZ77" s="67"/>
      <c r="SQA77" s="68"/>
      <c r="SQB77" s="68"/>
      <c r="SQC77" s="68"/>
      <c r="SQD77" s="69"/>
      <c r="SQF77" s="64"/>
      <c r="SQG77" s="67"/>
      <c r="SQH77" s="67"/>
      <c r="SQI77" s="68"/>
      <c r="SQJ77" s="68"/>
      <c r="SQK77" s="68"/>
      <c r="SQL77" s="69"/>
      <c r="SQN77" s="64"/>
      <c r="SQO77" s="67"/>
      <c r="SQP77" s="67"/>
      <c r="SQQ77" s="68"/>
      <c r="SQR77" s="68"/>
      <c r="SQS77" s="68"/>
      <c r="SQT77" s="69"/>
      <c r="SQV77" s="64"/>
      <c r="SQW77" s="67"/>
      <c r="SQX77" s="67"/>
      <c r="SQY77" s="68"/>
      <c r="SQZ77" s="68"/>
      <c r="SRA77" s="68"/>
      <c r="SRB77" s="69"/>
      <c r="SRD77" s="64"/>
      <c r="SRE77" s="67"/>
      <c r="SRF77" s="67"/>
      <c r="SRG77" s="68"/>
      <c r="SRH77" s="68"/>
      <c r="SRI77" s="68"/>
      <c r="SRJ77" s="69"/>
      <c r="SRL77" s="64"/>
      <c r="SRM77" s="67"/>
      <c r="SRN77" s="67"/>
      <c r="SRO77" s="68"/>
      <c r="SRP77" s="68"/>
      <c r="SRQ77" s="68"/>
      <c r="SRR77" s="69"/>
      <c r="SRT77" s="64"/>
      <c r="SRU77" s="67"/>
      <c r="SRV77" s="67"/>
      <c r="SRW77" s="68"/>
      <c r="SRX77" s="68"/>
      <c r="SRY77" s="68"/>
      <c r="SRZ77" s="69"/>
      <c r="SSB77" s="64"/>
      <c r="SSC77" s="67"/>
      <c r="SSD77" s="67"/>
      <c r="SSE77" s="68"/>
      <c r="SSF77" s="68"/>
      <c r="SSG77" s="68"/>
      <c r="SSH77" s="69"/>
      <c r="SSJ77" s="64"/>
      <c r="SSK77" s="67"/>
      <c r="SSL77" s="67"/>
      <c r="SSM77" s="68"/>
      <c r="SSN77" s="68"/>
      <c r="SSO77" s="68"/>
      <c r="SSP77" s="69"/>
      <c r="SSR77" s="64"/>
      <c r="SSS77" s="67"/>
      <c r="SST77" s="67"/>
      <c r="SSU77" s="68"/>
      <c r="SSV77" s="68"/>
      <c r="SSW77" s="68"/>
      <c r="SSX77" s="69"/>
      <c r="SSZ77" s="64"/>
      <c r="STA77" s="67"/>
      <c r="STB77" s="67"/>
      <c r="STC77" s="68"/>
      <c r="STD77" s="68"/>
      <c r="STE77" s="68"/>
      <c r="STF77" s="69"/>
      <c r="STH77" s="64"/>
      <c r="STI77" s="67"/>
      <c r="STJ77" s="67"/>
      <c r="STK77" s="68"/>
      <c r="STL77" s="68"/>
      <c r="STM77" s="68"/>
      <c r="STN77" s="69"/>
      <c r="STP77" s="64"/>
      <c r="STQ77" s="67"/>
      <c r="STR77" s="67"/>
      <c r="STS77" s="68"/>
      <c r="STT77" s="68"/>
      <c r="STU77" s="68"/>
      <c r="STV77" s="69"/>
      <c r="STX77" s="64"/>
      <c r="STY77" s="67"/>
      <c r="STZ77" s="67"/>
      <c r="SUA77" s="68"/>
      <c r="SUB77" s="68"/>
      <c r="SUC77" s="68"/>
      <c r="SUD77" s="69"/>
      <c r="SUF77" s="64"/>
      <c r="SUG77" s="67"/>
      <c r="SUH77" s="67"/>
      <c r="SUI77" s="68"/>
      <c r="SUJ77" s="68"/>
      <c r="SUK77" s="68"/>
      <c r="SUL77" s="69"/>
      <c r="SUN77" s="64"/>
      <c r="SUO77" s="67"/>
      <c r="SUP77" s="67"/>
      <c r="SUQ77" s="68"/>
      <c r="SUR77" s="68"/>
      <c r="SUS77" s="68"/>
      <c r="SUT77" s="69"/>
      <c r="SUV77" s="64"/>
      <c r="SUW77" s="67"/>
      <c r="SUX77" s="67"/>
      <c r="SUY77" s="68"/>
      <c r="SUZ77" s="68"/>
      <c r="SVA77" s="68"/>
      <c r="SVB77" s="69"/>
      <c r="SVD77" s="64"/>
      <c r="SVE77" s="67"/>
      <c r="SVF77" s="67"/>
      <c r="SVG77" s="68"/>
      <c r="SVH77" s="68"/>
      <c r="SVI77" s="68"/>
      <c r="SVJ77" s="69"/>
      <c r="SVL77" s="64"/>
      <c r="SVM77" s="67"/>
      <c r="SVN77" s="67"/>
      <c r="SVO77" s="68"/>
      <c r="SVP77" s="68"/>
      <c r="SVQ77" s="68"/>
      <c r="SVR77" s="69"/>
      <c r="SVT77" s="64"/>
      <c r="SVU77" s="67"/>
      <c r="SVV77" s="67"/>
      <c r="SVW77" s="68"/>
      <c r="SVX77" s="68"/>
      <c r="SVY77" s="68"/>
      <c r="SVZ77" s="69"/>
      <c r="SWB77" s="64"/>
      <c r="SWC77" s="67"/>
      <c r="SWD77" s="67"/>
      <c r="SWE77" s="68"/>
      <c r="SWF77" s="68"/>
      <c r="SWG77" s="68"/>
      <c r="SWH77" s="69"/>
      <c r="SWJ77" s="64"/>
      <c r="SWK77" s="67"/>
      <c r="SWL77" s="67"/>
      <c r="SWM77" s="68"/>
      <c r="SWN77" s="68"/>
      <c r="SWO77" s="68"/>
      <c r="SWP77" s="69"/>
      <c r="SWR77" s="64"/>
      <c r="SWS77" s="67"/>
      <c r="SWT77" s="67"/>
      <c r="SWU77" s="68"/>
      <c r="SWV77" s="68"/>
      <c r="SWW77" s="68"/>
      <c r="SWX77" s="69"/>
      <c r="SWZ77" s="64"/>
      <c r="SXA77" s="67"/>
      <c r="SXB77" s="67"/>
      <c r="SXC77" s="68"/>
      <c r="SXD77" s="68"/>
      <c r="SXE77" s="68"/>
      <c r="SXF77" s="69"/>
      <c r="SXH77" s="64"/>
      <c r="SXI77" s="67"/>
      <c r="SXJ77" s="67"/>
      <c r="SXK77" s="68"/>
      <c r="SXL77" s="68"/>
      <c r="SXM77" s="68"/>
      <c r="SXN77" s="69"/>
      <c r="SXP77" s="64"/>
      <c r="SXQ77" s="67"/>
      <c r="SXR77" s="67"/>
      <c r="SXS77" s="68"/>
      <c r="SXT77" s="68"/>
      <c r="SXU77" s="68"/>
      <c r="SXV77" s="69"/>
      <c r="SXX77" s="64"/>
      <c r="SXY77" s="67"/>
      <c r="SXZ77" s="67"/>
      <c r="SYA77" s="68"/>
      <c r="SYB77" s="68"/>
      <c r="SYC77" s="68"/>
      <c r="SYD77" s="69"/>
      <c r="SYF77" s="64"/>
      <c r="SYG77" s="67"/>
      <c r="SYH77" s="67"/>
      <c r="SYI77" s="68"/>
      <c r="SYJ77" s="68"/>
      <c r="SYK77" s="68"/>
      <c r="SYL77" s="69"/>
      <c r="SYN77" s="64"/>
      <c r="SYO77" s="67"/>
      <c r="SYP77" s="67"/>
      <c r="SYQ77" s="68"/>
      <c r="SYR77" s="68"/>
      <c r="SYS77" s="68"/>
      <c r="SYT77" s="69"/>
      <c r="SYV77" s="64"/>
      <c r="SYW77" s="67"/>
      <c r="SYX77" s="67"/>
      <c r="SYY77" s="68"/>
      <c r="SYZ77" s="68"/>
      <c r="SZA77" s="68"/>
      <c r="SZB77" s="69"/>
      <c r="SZD77" s="64"/>
      <c r="SZE77" s="67"/>
      <c r="SZF77" s="67"/>
      <c r="SZG77" s="68"/>
      <c r="SZH77" s="68"/>
      <c r="SZI77" s="68"/>
      <c r="SZJ77" s="69"/>
      <c r="SZL77" s="64"/>
      <c r="SZM77" s="67"/>
      <c r="SZN77" s="67"/>
      <c r="SZO77" s="68"/>
      <c r="SZP77" s="68"/>
      <c r="SZQ77" s="68"/>
      <c r="SZR77" s="69"/>
      <c r="SZT77" s="64"/>
      <c r="SZU77" s="67"/>
      <c r="SZV77" s="67"/>
      <c r="SZW77" s="68"/>
      <c r="SZX77" s="68"/>
      <c r="SZY77" s="68"/>
      <c r="SZZ77" s="69"/>
      <c r="TAB77" s="64"/>
      <c r="TAC77" s="67"/>
      <c r="TAD77" s="67"/>
      <c r="TAE77" s="68"/>
      <c r="TAF77" s="68"/>
      <c r="TAG77" s="68"/>
      <c r="TAH77" s="69"/>
      <c r="TAJ77" s="64"/>
      <c r="TAK77" s="67"/>
      <c r="TAL77" s="67"/>
      <c r="TAM77" s="68"/>
      <c r="TAN77" s="68"/>
      <c r="TAO77" s="68"/>
      <c r="TAP77" s="69"/>
      <c r="TAR77" s="64"/>
      <c r="TAS77" s="67"/>
      <c r="TAT77" s="67"/>
      <c r="TAU77" s="68"/>
      <c r="TAV77" s="68"/>
      <c r="TAW77" s="68"/>
      <c r="TAX77" s="69"/>
      <c r="TAZ77" s="64"/>
      <c r="TBA77" s="67"/>
      <c r="TBB77" s="67"/>
      <c r="TBC77" s="68"/>
      <c r="TBD77" s="68"/>
      <c r="TBE77" s="68"/>
      <c r="TBF77" s="69"/>
      <c r="TBH77" s="64"/>
      <c r="TBI77" s="67"/>
      <c r="TBJ77" s="67"/>
      <c r="TBK77" s="68"/>
      <c r="TBL77" s="68"/>
      <c r="TBM77" s="68"/>
      <c r="TBN77" s="69"/>
      <c r="TBP77" s="64"/>
      <c r="TBQ77" s="67"/>
      <c r="TBR77" s="67"/>
      <c r="TBS77" s="68"/>
      <c r="TBT77" s="68"/>
      <c r="TBU77" s="68"/>
      <c r="TBV77" s="69"/>
      <c r="TBX77" s="64"/>
      <c r="TBY77" s="67"/>
      <c r="TBZ77" s="67"/>
      <c r="TCA77" s="68"/>
      <c r="TCB77" s="68"/>
      <c r="TCC77" s="68"/>
      <c r="TCD77" s="69"/>
      <c r="TCF77" s="64"/>
      <c r="TCG77" s="67"/>
      <c r="TCH77" s="67"/>
      <c r="TCI77" s="68"/>
      <c r="TCJ77" s="68"/>
      <c r="TCK77" s="68"/>
      <c r="TCL77" s="69"/>
      <c r="TCN77" s="64"/>
      <c r="TCO77" s="67"/>
      <c r="TCP77" s="67"/>
      <c r="TCQ77" s="68"/>
      <c r="TCR77" s="68"/>
      <c r="TCS77" s="68"/>
      <c r="TCT77" s="69"/>
      <c r="TCV77" s="64"/>
      <c r="TCW77" s="67"/>
      <c r="TCX77" s="67"/>
      <c r="TCY77" s="68"/>
      <c r="TCZ77" s="68"/>
      <c r="TDA77" s="68"/>
      <c r="TDB77" s="69"/>
      <c r="TDD77" s="64"/>
      <c r="TDE77" s="67"/>
      <c r="TDF77" s="67"/>
      <c r="TDG77" s="68"/>
      <c r="TDH77" s="68"/>
      <c r="TDI77" s="68"/>
      <c r="TDJ77" s="69"/>
      <c r="TDL77" s="64"/>
      <c r="TDM77" s="67"/>
      <c r="TDN77" s="67"/>
      <c r="TDO77" s="68"/>
      <c r="TDP77" s="68"/>
      <c r="TDQ77" s="68"/>
      <c r="TDR77" s="69"/>
      <c r="TDT77" s="64"/>
      <c r="TDU77" s="67"/>
      <c r="TDV77" s="67"/>
      <c r="TDW77" s="68"/>
      <c r="TDX77" s="68"/>
      <c r="TDY77" s="68"/>
      <c r="TDZ77" s="69"/>
      <c r="TEB77" s="64"/>
      <c r="TEC77" s="67"/>
      <c r="TED77" s="67"/>
      <c r="TEE77" s="68"/>
      <c r="TEF77" s="68"/>
      <c r="TEG77" s="68"/>
      <c r="TEH77" s="69"/>
      <c r="TEJ77" s="64"/>
      <c r="TEK77" s="67"/>
      <c r="TEL77" s="67"/>
      <c r="TEM77" s="68"/>
      <c r="TEN77" s="68"/>
      <c r="TEO77" s="68"/>
      <c r="TEP77" s="69"/>
      <c r="TER77" s="64"/>
      <c r="TES77" s="67"/>
      <c r="TET77" s="67"/>
      <c r="TEU77" s="68"/>
      <c r="TEV77" s="68"/>
      <c r="TEW77" s="68"/>
      <c r="TEX77" s="69"/>
      <c r="TEZ77" s="64"/>
      <c r="TFA77" s="67"/>
      <c r="TFB77" s="67"/>
      <c r="TFC77" s="68"/>
      <c r="TFD77" s="68"/>
      <c r="TFE77" s="68"/>
      <c r="TFF77" s="69"/>
      <c r="TFH77" s="64"/>
      <c r="TFI77" s="67"/>
      <c r="TFJ77" s="67"/>
      <c r="TFK77" s="68"/>
      <c r="TFL77" s="68"/>
      <c r="TFM77" s="68"/>
      <c r="TFN77" s="69"/>
      <c r="TFP77" s="64"/>
      <c r="TFQ77" s="67"/>
      <c r="TFR77" s="67"/>
      <c r="TFS77" s="68"/>
      <c r="TFT77" s="68"/>
      <c r="TFU77" s="68"/>
      <c r="TFV77" s="69"/>
      <c r="TFX77" s="64"/>
      <c r="TFY77" s="67"/>
      <c r="TFZ77" s="67"/>
      <c r="TGA77" s="68"/>
      <c r="TGB77" s="68"/>
      <c r="TGC77" s="68"/>
      <c r="TGD77" s="69"/>
      <c r="TGF77" s="64"/>
      <c r="TGG77" s="67"/>
      <c r="TGH77" s="67"/>
      <c r="TGI77" s="68"/>
      <c r="TGJ77" s="68"/>
      <c r="TGK77" s="68"/>
      <c r="TGL77" s="69"/>
      <c r="TGN77" s="64"/>
      <c r="TGO77" s="67"/>
      <c r="TGP77" s="67"/>
      <c r="TGQ77" s="68"/>
      <c r="TGR77" s="68"/>
      <c r="TGS77" s="68"/>
      <c r="TGT77" s="69"/>
      <c r="TGV77" s="64"/>
      <c r="TGW77" s="67"/>
      <c r="TGX77" s="67"/>
      <c r="TGY77" s="68"/>
      <c r="TGZ77" s="68"/>
      <c r="THA77" s="68"/>
      <c r="THB77" s="69"/>
      <c r="THD77" s="64"/>
      <c r="THE77" s="67"/>
      <c r="THF77" s="67"/>
      <c r="THG77" s="68"/>
      <c r="THH77" s="68"/>
      <c r="THI77" s="68"/>
      <c r="THJ77" s="69"/>
      <c r="THL77" s="64"/>
      <c r="THM77" s="67"/>
      <c r="THN77" s="67"/>
      <c r="THO77" s="68"/>
      <c r="THP77" s="68"/>
      <c r="THQ77" s="68"/>
      <c r="THR77" s="69"/>
      <c r="THT77" s="64"/>
      <c r="THU77" s="67"/>
      <c r="THV77" s="67"/>
      <c r="THW77" s="68"/>
      <c r="THX77" s="68"/>
      <c r="THY77" s="68"/>
      <c r="THZ77" s="69"/>
      <c r="TIB77" s="64"/>
      <c r="TIC77" s="67"/>
      <c r="TID77" s="67"/>
      <c r="TIE77" s="68"/>
      <c r="TIF77" s="68"/>
      <c r="TIG77" s="68"/>
      <c r="TIH77" s="69"/>
      <c r="TIJ77" s="64"/>
      <c r="TIK77" s="67"/>
      <c r="TIL77" s="67"/>
      <c r="TIM77" s="68"/>
      <c r="TIN77" s="68"/>
      <c r="TIO77" s="68"/>
      <c r="TIP77" s="69"/>
      <c r="TIR77" s="64"/>
      <c r="TIS77" s="67"/>
      <c r="TIT77" s="67"/>
      <c r="TIU77" s="68"/>
      <c r="TIV77" s="68"/>
      <c r="TIW77" s="68"/>
      <c r="TIX77" s="69"/>
      <c r="TIZ77" s="64"/>
      <c r="TJA77" s="67"/>
      <c r="TJB77" s="67"/>
      <c r="TJC77" s="68"/>
      <c r="TJD77" s="68"/>
      <c r="TJE77" s="68"/>
      <c r="TJF77" s="69"/>
      <c r="TJH77" s="64"/>
      <c r="TJI77" s="67"/>
      <c r="TJJ77" s="67"/>
      <c r="TJK77" s="68"/>
      <c r="TJL77" s="68"/>
      <c r="TJM77" s="68"/>
      <c r="TJN77" s="69"/>
      <c r="TJP77" s="64"/>
      <c r="TJQ77" s="67"/>
      <c r="TJR77" s="67"/>
      <c r="TJS77" s="68"/>
      <c r="TJT77" s="68"/>
      <c r="TJU77" s="68"/>
      <c r="TJV77" s="69"/>
      <c r="TJX77" s="64"/>
      <c r="TJY77" s="67"/>
      <c r="TJZ77" s="67"/>
      <c r="TKA77" s="68"/>
      <c r="TKB77" s="68"/>
      <c r="TKC77" s="68"/>
      <c r="TKD77" s="69"/>
      <c r="TKF77" s="64"/>
      <c r="TKG77" s="67"/>
      <c r="TKH77" s="67"/>
      <c r="TKI77" s="68"/>
      <c r="TKJ77" s="68"/>
      <c r="TKK77" s="68"/>
      <c r="TKL77" s="69"/>
      <c r="TKN77" s="64"/>
      <c r="TKO77" s="67"/>
      <c r="TKP77" s="67"/>
      <c r="TKQ77" s="68"/>
      <c r="TKR77" s="68"/>
      <c r="TKS77" s="68"/>
      <c r="TKT77" s="69"/>
      <c r="TKV77" s="64"/>
      <c r="TKW77" s="67"/>
      <c r="TKX77" s="67"/>
      <c r="TKY77" s="68"/>
      <c r="TKZ77" s="68"/>
      <c r="TLA77" s="68"/>
      <c r="TLB77" s="69"/>
      <c r="TLD77" s="64"/>
      <c r="TLE77" s="67"/>
      <c r="TLF77" s="67"/>
      <c r="TLG77" s="68"/>
      <c r="TLH77" s="68"/>
      <c r="TLI77" s="68"/>
      <c r="TLJ77" s="69"/>
      <c r="TLL77" s="64"/>
      <c r="TLM77" s="67"/>
      <c r="TLN77" s="67"/>
      <c r="TLO77" s="68"/>
      <c r="TLP77" s="68"/>
      <c r="TLQ77" s="68"/>
      <c r="TLR77" s="69"/>
      <c r="TLT77" s="64"/>
      <c r="TLU77" s="67"/>
      <c r="TLV77" s="67"/>
      <c r="TLW77" s="68"/>
      <c r="TLX77" s="68"/>
      <c r="TLY77" s="68"/>
      <c r="TLZ77" s="69"/>
      <c r="TMB77" s="64"/>
      <c r="TMC77" s="67"/>
      <c r="TMD77" s="67"/>
      <c r="TME77" s="68"/>
      <c r="TMF77" s="68"/>
      <c r="TMG77" s="68"/>
      <c r="TMH77" s="69"/>
      <c r="TMJ77" s="64"/>
      <c r="TMK77" s="67"/>
      <c r="TML77" s="67"/>
      <c r="TMM77" s="68"/>
      <c r="TMN77" s="68"/>
      <c r="TMO77" s="68"/>
      <c r="TMP77" s="69"/>
      <c r="TMR77" s="64"/>
      <c r="TMS77" s="67"/>
      <c r="TMT77" s="67"/>
      <c r="TMU77" s="68"/>
      <c r="TMV77" s="68"/>
      <c r="TMW77" s="68"/>
      <c r="TMX77" s="69"/>
      <c r="TMZ77" s="64"/>
      <c r="TNA77" s="67"/>
      <c r="TNB77" s="67"/>
      <c r="TNC77" s="68"/>
      <c r="TND77" s="68"/>
      <c r="TNE77" s="68"/>
      <c r="TNF77" s="69"/>
      <c r="TNH77" s="64"/>
      <c r="TNI77" s="67"/>
      <c r="TNJ77" s="67"/>
      <c r="TNK77" s="68"/>
      <c r="TNL77" s="68"/>
      <c r="TNM77" s="68"/>
      <c r="TNN77" s="69"/>
      <c r="TNP77" s="64"/>
      <c r="TNQ77" s="67"/>
      <c r="TNR77" s="67"/>
      <c r="TNS77" s="68"/>
      <c r="TNT77" s="68"/>
      <c r="TNU77" s="68"/>
      <c r="TNV77" s="69"/>
      <c r="TNX77" s="64"/>
      <c r="TNY77" s="67"/>
      <c r="TNZ77" s="67"/>
      <c r="TOA77" s="68"/>
      <c r="TOB77" s="68"/>
      <c r="TOC77" s="68"/>
      <c r="TOD77" s="69"/>
      <c r="TOF77" s="64"/>
      <c r="TOG77" s="67"/>
      <c r="TOH77" s="67"/>
      <c r="TOI77" s="68"/>
      <c r="TOJ77" s="68"/>
      <c r="TOK77" s="68"/>
      <c r="TOL77" s="69"/>
      <c r="TON77" s="64"/>
      <c r="TOO77" s="67"/>
      <c r="TOP77" s="67"/>
      <c r="TOQ77" s="68"/>
      <c r="TOR77" s="68"/>
      <c r="TOS77" s="68"/>
      <c r="TOT77" s="69"/>
      <c r="TOV77" s="64"/>
      <c r="TOW77" s="67"/>
      <c r="TOX77" s="67"/>
      <c r="TOY77" s="68"/>
      <c r="TOZ77" s="68"/>
      <c r="TPA77" s="68"/>
      <c r="TPB77" s="69"/>
      <c r="TPD77" s="64"/>
      <c r="TPE77" s="67"/>
      <c r="TPF77" s="67"/>
      <c r="TPG77" s="68"/>
      <c r="TPH77" s="68"/>
      <c r="TPI77" s="68"/>
      <c r="TPJ77" s="69"/>
      <c r="TPL77" s="64"/>
      <c r="TPM77" s="67"/>
      <c r="TPN77" s="67"/>
      <c r="TPO77" s="68"/>
      <c r="TPP77" s="68"/>
      <c r="TPQ77" s="68"/>
      <c r="TPR77" s="69"/>
      <c r="TPT77" s="64"/>
      <c r="TPU77" s="67"/>
      <c r="TPV77" s="67"/>
      <c r="TPW77" s="68"/>
      <c r="TPX77" s="68"/>
      <c r="TPY77" s="68"/>
      <c r="TPZ77" s="69"/>
      <c r="TQB77" s="64"/>
      <c r="TQC77" s="67"/>
      <c r="TQD77" s="67"/>
      <c r="TQE77" s="68"/>
      <c r="TQF77" s="68"/>
      <c r="TQG77" s="68"/>
      <c r="TQH77" s="69"/>
      <c r="TQJ77" s="64"/>
      <c r="TQK77" s="67"/>
      <c r="TQL77" s="67"/>
      <c r="TQM77" s="68"/>
      <c r="TQN77" s="68"/>
      <c r="TQO77" s="68"/>
      <c r="TQP77" s="69"/>
      <c r="TQR77" s="64"/>
      <c r="TQS77" s="67"/>
      <c r="TQT77" s="67"/>
      <c r="TQU77" s="68"/>
      <c r="TQV77" s="68"/>
      <c r="TQW77" s="68"/>
      <c r="TQX77" s="69"/>
      <c r="TQZ77" s="64"/>
      <c r="TRA77" s="67"/>
      <c r="TRB77" s="67"/>
      <c r="TRC77" s="68"/>
      <c r="TRD77" s="68"/>
      <c r="TRE77" s="68"/>
      <c r="TRF77" s="69"/>
      <c r="TRH77" s="64"/>
      <c r="TRI77" s="67"/>
      <c r="TRJ77" s="67"/>
      <c r="TRK77" s="68"/>
      <c r="TRL77" s="68"/>
      <c r="TRM77" s="68"/>
      <c r="TRN77" s="69"/>
      <c r="TRP77" s="64"/>
      <c r="TRQ77" s="67"/>
      <c r="TRR77" s="67"/>
      <c r="TRS77" s="68"/>
      <c r="TRT77" s="68"/>
      <c r="TRU77" s="68"/>
      <c r="TRV77" s="69"/>
      <c r="TRX77" s="64"/>
      <c r="TRY77" s="67"/>
      <c r="TRZ77" s="67"/>
      <c r="TSA77" s="68"/>
      <c r="TSB77" s="68"/>
      <c r="TSC77" s="68"/>
      <c r="TSD77" s="69"/>
      <c r="TSF77" s="64"/>
      <c r="TSG77" s="67"/>
      <c r="TSH77" s="67"/>
      <c r="TSI77" s="68"/>
      <c r="TSJ77" s="68"/>
      <c r="TSK77" s="68"/>
      <c r="TSL77" s="69"/>
      <c r="TSN77" s="64"/>
      <c r="TSO77" s="67"/>
      <c r="TSP77" s="67"/>
      <c r="TSQ77" s="68"/>
      <c r="TSR77" s="68"/>
      <c r="TSS77" s="68"/>
      <c r="TST77" s="69"/>
      <c r="TSV77" s="64"/>
      <c r="TSW77" s="67"/>
      <c r="TSX77" s="67"/>
      <c r="TSY77" s="68"/>
      <c r="TSZ77" s="68"/>
      <c r="TTA77" s="68"/>
      <c r="TTB77" s="69"/>
      <c r="TTD77" s="64"/>
      <c r="TTE77" s="67"/>
      <c r="TTF77" s="67"/>
      <c r="TTG77" s="68"/>
      <c r="TTH77" s="68"/>
      <c r="TTI77" s="68"/>
      <c r="TTJ77" s="69"/>
      <c r="TTL77" s="64"/>
      <c r="TTM77" s="67"/>
      <c r="TTN77" s="67"/>
      <c r="TTO77" s="68"/>
      <c r="TTP77" s="68"/>
      <c r="TTQ77" s="68"/>
      <c r="TTR77" s="69"/>
      <c r="TTT77" s="64"/>
      <c r="TTU77" s="67"/>
      <c r="TTV77" s="67"/>
      <c r="TTW77" s="68"/>
      <c r="TTX77" s="68"/>
      <c r="TTY77" s="68"/>
      <c r="TTZ77" s="69"/>
      <c r="TUB77" s="64"/>
      <c r="TUC77" s="67"/>
      <c r="TUD77" s="67"/>
      <c r="TUE77" s="68"/>
      <c r="TUF77" s="68"/>
      <c r="TUG77" s="68"/>
      <c r="TUH77" s="69"/>
      <c r="TUJ77" s="64"/>
      <c r="TUK77" s="67"/>
      <c r="TUL77" s="67"/>
      <c r="TUM77" s="68"/>
      <c r="TUN77" s="68"/>
      <c r="TUO77" s="68"/>
      <c r="TUP77" s="69"/>
      <c r="TUR77" s="64"/>
      <c r="TUS77" s="67"/>
      <c r="TUT77" s="67"/>
      <c r="TUU77" s="68"/>
      <c r="TUV77" s="68"/>
      <c r="TUW77" s="68"/>
      <c r="TUX77" s="69"/>
      <c r="TUZ77" s="64"/>
      <c r="TVA77" s="67"/>
      <c r="TVB77" s="67"/>
      <c r="TVC77" s="68"/>
      <c r="TVD77" s="68"/>
      <c r="TVE77" s="68"/>
      <c r="TVF77" s="69"/>
      <c r="TVH77" s="64"/>
      <c r="TVI77" s="67"/>
      <c r="TVJ77" s="67"/>
      <c r="TVK77" s="68"/>
      <c r="TVL77" s="68"/>
      <c r="TVM77" s="68"/>
      <c r="TVN77" s="69"/>
      <c r="TVP77" s="64"/>
      <c r="TVQ77" s="67"/>
      <c r="TVR77" s="67"/>
      <c r="TVS77" s="68"/>
      <c r="TVT77" s="68"/>
      <c r="TVU77" s="68"/>
      <c r="TVV77" s="69"/>
      <c r="TVX77" s="64"/>
      <c r="TVY77" s="67"/>
      <c r="TVZ77" s="67"/>
      <c r="TWA77" s="68"/>
      <c r="TWB77" s="68"/>
      <c r="TWC77" s="68"/>
      <c r="TWD77" s="69"/>
      <c r="TWF77" s="64"/>
      <c r="TWG77" s="67"/>
      <c r="TWH77" s="67"/>
      <c r="TWI77" s="68"/>
      <c r="TWJ77" s="68"/>
      <c r="TWK77" s="68"/>
      <c r="TWL77" s="69"/>
      <c r="TWN77" s="64"/>
      <c r="TWO77" s="67"/>
      <c r="TWP77" s="67"/>
      <c r="TWQ77" s="68"/>
      <c r="TWR77" s="68"/>
      <c r="TWS77" s="68"/>
      <c r="TWT77" s="69"/>
      <c r="TWV77" s="64"/>
      <c r="TWW77" s="67"/>
      <c r="TWX77" s="67"/>
      <c r="TWY77" s="68"/>
      <c r="TWZ77" s="68"/>
      <c r="TXA77" s="68"/>
      <c r="TXB77" s="69"/>
      <c r="TXD77" s="64"/>
      <c r="TXE77" s="67"/>
      <c r="TXF77" s="67"/>
      <c r="TXG77" s="68"/>
      <c r="TXH77" s="68"/>
      <c r="TXI77" s="68"/>
      <c r="TXJ77" s="69"/>
      <c r="TXL77" s="64"/>
      <c r="TXM77" s="67"/>
      <c r="TXN77" s="67"/>
      <c r="TXO77" s="68"/>
      <c r="TXP77" s="68"/>
      <c r="TXQ77" s="68"/>
      <c r="TXR77" s="69"/>
      <c r="TXT77" s="64"/>
      <c r="TXU77" s="67"/>
      <c r="TXV77" s="67"/>
      <c r="TXW77" s="68"/>
      <c r="TXX77" s="68"/>
      <c r="TXY77" s="68"/>
      <c r="TXZ77" s="69"/>
      <c r="TYB77" s="64"/>
      <c r="TYC77" s="67"/>
      <c r="TYD77" s="67"/>
      <c r="TYE77" s="68"/>
      <c r="TYF77" s="68"/>
      <c r="TYG77" s="68"/>
      <c r="TYH77" s="69"/>
      <c r="TYJ77" s="64"/>
      <c r="TYK77" s="67"/>
      <c r="TYL77" s="67"/>
      <c r="TYM77" s="68"/>
      <c r="TYN77" s="68"/>
      <c r="TYO77" s="68"/>
      <c r="TYP77" s="69"/>
      <c r="TYR77" s="64"/>
      <c r="TYS77" s="67"/>
      <c r="TYT77" s="67"/>
      <c r="TYU77" s="68"/>
      <c r="TYV77" s="68"/>
      <c r="TYW77" s="68"/>
      <c r="TYX77" s="69"/>
      <c r="TYZ77" s="64"/>
      <c r="TZA77" s="67"/>
      <c r="TZB77" s="67"/>
      <c r="TZC77" s="68"/>
      <c r="TZD77" s="68"/>
      <c r="TZE77" s="68"/>
      <c r="TZF77" s="69"/>
      <c r="TZH77" s="64"/>
      <c r="TZI77" s="67"/>
      <c r="TZJ77" s="67"/>
      <c r="TZK77" s="68"/>
      <c r="TZL77" s="68"/>
      <c r="TZM77" s="68"/>
      <c r="TZN77" s="69"/>
      <c r="TZP77" s="64"/>
      <c r="TZQ77" s="67"/>
      <c r="TZR77" s="67"/>
      <c r="TZS77" s="68"/>
      <c r="TZT77" s="68"/>
      <c r="TZU77" s="68"/>
      <c r="TZV77" s="69"/>
      <c r="TZX77" s="64"/>
      <c r="TZY77" s="67"/>
      <c r="TZZ77" s="67"/>
      <c r="UAA77" s="68"/>
      <c r="UAB77" s="68"/>
      <c r="UAC77" s="68"/>
      <c r="UAD77" s="69"/>
      <c r="UAF77" s="64"/>
      <c r="UAG77" s="67"/>
      <c r="UAH77" s="67"/>
      <c r="UAI77" s="68"/>
      <c r="UAJ77" s="68"/>
      <c r="UAK77" s="68"/>
      <c r="UAL77" s="69"/>
      <c r="UAN77" s="64"/>
      <c r="UAO77" s="67"/>
      <c r="UAP77" s="67"/>
      <c r="UAQ77" s="68"/>
      <c r="UAR77" s="68"/>
      <c r="UAS77" s="68"/>
      <c r="UAT77" s="69"/>
      <c r="UAV77" s="64"/>
      <c r="UAW77" s="67"/>
      <c r="UAX77" s="67"/>
      <c r="UAY77" s="68"/>
      <c r="UAZ77" s="68"/>
      <c r="UBA77" s="68"/>
      <c r="UBB77" s="69"/>
      <c r="UBD77" s="64"/>
      <c r="UBE77" s="67"/>
      <c r="UBF77" s="67"/>
      <c r="UBG77" s="68"/>
      <c r="UBH77" s="68"/>
      <c r="UBI77" s="68"/>
      <c r="UBJ77" s="69"/>
      <c r="UBL77" s="64"/>
      <c r="UBM77" s="67"/>
      <c r="UBN77" s="67"/>
      <c r="UBO77" s="68"/>
      <c r="UBP77" s="68"/>
      <c r="UBQ77" s="68"/>
      <c r="UBR77" s="69"/>
      <c r="UBT77" s="64"/>
      <c r="UBU77" s="67"/>
      <c r="UBV77" s="67"/>
      <c r="UBW77" s="68"/>
      <c r="UBX77" s="68"/>
      <c r="UBY77" s="68"/>
      <c r="UBZ77" s="69"/>
      <c r="UCB77" s="64"/>
      <c r="UCC77" s="67"/>
      <c r="UCD77" s="67"/>
      <c r="UCE77" s="68"/>
      <c r="UCF77" s="68"/>
      <c r="UCG77" s="68"/>
      <c r="UCH77" s="69"/>
      <c r="UCJ77" s="64"/>
      <c r="UCK77" s="67"/>
      <c r="UCL77" s="67"/>
      <c r="UCM77" s="68"/>
      <c r="UCN77" s="68"/>
      <c r="UCO77" s="68"/>
      <c r="UCP77" s="69"/>
      <c r="UCR77" s="64"/>
      <c r="UCS77" s="67"/>
      <c r="UCT77" s="67"/>
      <c r="UCU77" s="68"/>
      <c r="UCV77" s="68"/>
      <c r="UCW77" s="68"/>
      <c r="UCX77" s="69"/>
      <c r="UCZ77" s="64"/>
      <c r="UDA77" s="67"/>
      <c r="UDB77" s="67"/>
      <c r="UDC77" s="68"/>
      <c r="UDD77" s="68"/>
      <c r="UDE77" s="68"/>
      <c r="UDF77" s="69"/>
      <c r="UDH77" s="64"/>
      <c r="UDI77" s="67"/>
      <c r="UDJ77" s="67"/>
      <c r="UDK77" s="68"/>
      <c r="UDL77" s="68"/>
      <c r="UDM77" s="68"/>
      <c r="UDN77" s="69"/>
      <c r="UDP77" s="64"/>
      <c r="UDQ77" s="67"/>
      <c r="UDR77" s="67"/>
      <c r="UDS77" s="68"/>
      <c r="UDT77" s="68"/>
      <c r="UDU77" s="68"/>
      <c r="UDV77" s="69"/>
      <c r="UDX77" s="64"/>
      <c r="UDY77" s="67"/>
      <c r="UDZ77" s="67"/>
      <c r="UEA77" s="68"/>
      <c r="UEB77" s="68"/>
      <c r="UEC77" s="68"/>
      <c r="UED77" s="69"/>
      <c r="UEF77" s="64"/>
      <c r="UEG77" s="67"/>
      <c r="UEH77" s="67"/>
      <c r="UEI77" s="68"/>
      <c r="UEJ77" s="68"/>
      <c r="UEK77" s="68"/>
      <c r="UEL77" s="69"/>
      <c r="UEN77" s="64"/>
      <c r="UEO77" s="67"/>
      <c r="UEP77" s="67"/>
      <c r="UEQ77" s="68"/>
      <c r="UER77" s="68"/>
      <c r="UES77" s="68"/>
      <c r="UET77" s="69"/>
      <c r="UEV77" s="64"/>
      <c r="UEW77" s="67"/>
      <c r="UEX77" s="67"/>
      <c r="UEY77" s="68"/>
      <c r="UEZ77" s="68"/>
      <c r="UFA77" s="68"/>
      <c r="UFB77" s="69"/>
      <c r="UFD77" s="64"/>
      <c r="UFE77" s="67"/>
      <c r="UFF77" s="67"/>
      <c r="UFG77" s="68"/>
      <c r="UFH77" s="68"/>
      <c r="UFI77" s="68"/>
      <c r="UFJ77" s="69"/>
      <c r="UFL77" s="64"/>
      <c r="UFM77" s="67"/>
      <c r="UFN77" s="67"/>
      <c r="UFO77" s="68"/>
      <c r="UFP77" s="68"/>
      <c r="UFQ77" s="68"/>
      <c r="UFR77" s="69"/>
      <c r="UFT77" s="64"/>
      <c r="UFU77" s="67"/>
      <c r="UFV77" s="67"/>
      <c r="UFW77" s="68"/>
      <c r="UFX77" s="68"/>
      <c r="UFY77" s="68"/>
      <c r="UFZ77" s="69"/>
      <c r="UGB77" s="64"/>
      <c r="UGC77" s="67"/>
      <c r="UGD77" s="67"/>
      <c r="UGE77" s="68"/>
      <c r="UGF77" s="68"/>
      <c r="UGG77" s="68"/>
      <c r="UGH77" s="69"/>
      <c r="UGJ77" s="64"/>
      <c r="UGK77" s="67"/>
      <c r="UGL77" s="67"/>
      <c r="UGM77" s="68"/>
      <c r="UGN77" s="68"/>
      <c r="UGO77" s="68"/>
      <c r="UGP77" s="69"/>
      <c r="UGR77" s="64"/>
      <c r="UGS77" s="67"/>
      <c r="UGT77" s="67"/>
      <c r="UGU77" s="68"/>
      <c r="UGV77" s="68"/>
      <c r="UGW77" s="68"/>
      <c r="UGX77" s="69"/>
      <c r="UGZ77" s="64"/>
      <c r="UHA77" s="67"/>
      <c r="UHB77" s="67"/>
      <c r="UHC77" s="68"/>
      <c r="UHD77" s="68"/>
      <c r="UHE77" s="68"/>
      <c r="UHF77" s="69"/>
      <c r="UHH77" s="64"/>
      <c r="UHI77" s="67"/>
      <c r="UHJ77" s="67"/>
      <c r="UHK77" s="68"/>
      <c r="UHL77" s="68"/>
      <c r="UHM77" s="68"/>
      <c r="UHN77" s="69"/>
      <c r="UHP77" s="64"/>
      <c r="UHQ77" s="67"/>
      <c r="UHR77" s="67"/>
      <c r="UHS77" s="68"/>
      <c r="UHT77" s="68"/>
      <c r="UHU77" s="68"/>
      <c r="UHV77" s="69"/>
      <c r="UHX77" s="64"/>
      <c r="UHY77" s="67"/>
      <c r="UHZ77" s="67"/>
      <c r="UIA77" s="68"/>
      <c r="UIB77" s="68"/>
      <c r="UIC77" s="68"/>
      <c r="UID77" s="69"/>
      <c r="UIF77" s="64"/>
      <c r="UIG77" s="67"/>
      <c r="UIH77" s="67"/>
      <c r="UII77" s="68"/>
      <c r="UIJ77" s="68"/>
      <c r="UIK77" s="68"/>
      <c r="UIL77" s="69"/>
      <c r="UIN77" s="64"/>
      <c r="UIO77" s="67"/>
      <c r="UIP77" s="67"/>
      <c r="UIQ77" s="68"/>
      <c r="UIR77" s="68"/>
      <c r="UIS77" s="68"/>
      <c r="UIT77" s="69"/>
      <c r="UIV77" s="64"/>
      <c r="UIW77" s="67"/>
      <c r="UIX77" s="67"/>
      <c r="UIY77" s="68"/>
      <c r="UIZ77" s="68"/>
      <c r="UJA77" s="68"/>
      <c r="UJB77" s="69"/>
      <c r="UJD77" s="64"/>
      <c r="UJE77" s="67"/>
      <c r="UJF77" s="67"/>
      <c r="UJG77" s="68"/>
      <c r="UJH77" s="68"/>
      <c r="UJI77" s="68"/>
      <c r="UJJ77" s="69"/>
      <c r="UJL77" s="64"/>
      <c r="UJM77" s="67"/>
      <c r="UJN77" s="67"/>
      <c r="UJO77" s="68"/>
      <c r="UJP77" s="68"/>
      <c r="UJQ77" s="68"/>
      <c r="UJR77" s="69"/>
      <c r="UJT77" s="64"/>
      <c r="UJU77" s="67"/>
      <c r="UJV77" s="67"/>
      <c r="UJW77" s="68"/>
      <c r="UJX77" s="68"/>
      <c r="UJY77" s="68"/>
      <c r="UJZ77" s="69"/>
      <c r="UKB77" s="64"/>
      <c r="UKC77" s="67"/>
      <c r="UKD77" s="67"/>
      <c r="UKE77" s="68"/>
      <c r="UKF77" s="68"/>
      <c r="UKG77" s="68"/>
      <c r="UKH77" s="69"/>
      <c r="UKJ77" s="64"/>
      <c r="UKK77" s="67"/>
      <c r="UKL77" s="67"/>
      <c r="UKM77" s="68"/>
      <c r="UKN77" s="68"/>
      <c r="UKO77" s="68"/>
      <c r="UKP77" s="69"/>
      <c r="UKR77" s="64"/>
      <c r="UKS77" s="67"/>
      <c r="UKT77" s="67"/>
      <c r="UKU77" s="68"/>
      <c r="UKV77" s="68"/>
      <c r="UKW77" s="68"/>
      <c r="UKX77" s="69"/>
      <c r="UKZ77" s="64"/>
      <c r="ULA77" s="67"/>
      <c r="ULB77" s="67"/>
      <c r="ULC77" s="68"/>
      <c r="ULD77" s="68"/>
      <c r="ULE77" s="68"/>
      <c r="ULF77" s="69"/>
      <c r="ULH77" s="64"/>
      <c r="ULI77" s="67"/>
      <c r="ULJ77" s="67"/>
      <c r="ULK77" s="68"/>
      <c r="ULL77" s="68"/>
      <c r="ULM77" s="68"/>
      <c r="ULN77" s="69"/>
      <c r="ULP77" s="64"/>
      <c r="ULQ77" s="67"/>
      <c r="ULR77" s="67"/>
      <c r="ULS77" s="68"/>
      <c r="ULT77" s="68"/>
      <c r="ULU77" s="68"/>
      <c r="ULV77" s="69"/>
      <c r="ULX77" s="64"/>
      <c r="ULY77" s="67"/>
      <c r="ULZ77" s="67"/>
      <c r="UMA77" s="68"/>
      <c r="UMB77" s="68"/>
      <c r="UMC77" s="68"/>
      <c r="UMD77" s="69"/>
      <c r="UMF77" s="64"/>
      <c r="UMG77" s="67"/>
      <c r="UMH77" s="67"/>
      <c r="UMI77" s="68"/>
      <c r="UMJ77" s="68"/>
      <c r="UMK77" s="68"/>
      <c r="UML77" s="69"/>
      <c r="UMN77" s="64"/>
      <c r="UMO77" s="67"/>
      <c r="UMP77" s="67"/>
      <c r="UMQ77" s="68"/>
      <c r="UMR77" s="68"/>
      <c r="UMS77" s="68"/>
      <c r="UMT77" s="69"/>
      <c r="UMV77" s="64"/>
      <c r="UMW77" s="67"/>
      <c r="UMX77" s="67"/>
      <c r="UMY77" s="68"/>
      <c r="UMZ77" s="68"/>
      <c r="UNA77" s="68"/>
      <c r="UNB77" s="69"/>
      <c r="UND77" s="64"/>
      <c r="UNE77" s="67"/>
      <c r="UNF77" s="67"/>
      <c r="UNG77" s="68"/>
      <c r="UNH77" s="68"/>
      <c r="UNI77" s="68"/>
      <c r="UNJ77" s="69"/>
      <c r="UNL77" s="64"/>
      <c r="UNM77" s="67"/>
      <c r="UNN77" s="67"/>
      <c r="UNO77" s="68"/>
      <c r="UNP77" s="68"/>
      <c r="UNQ77" s="68"/>
      <c r="UNR77" s="69"/>
      <c r="UNT77" s="64"/>
      <c r="UNU77" s="67"/>
      <c r="UNV77" s="67"/>
      <c r="UNW77" s="68"/>
      <c r="UNX77" s="68"/>
      <c r="UNY77" s="68"/>
      <c r="UNZ77" s="69"/>
      <c r="UOB77" s="64"/>
      <c r="UOC77" s="67"/>
      <c r="UOD77" s="67"/>
      <c r="UOE77" s="68"/>
      <c r="UOF77" s="68"/>
      <c r="UOG77" s="68"/>
      <c r="UOH77" s="69"/>
      <c r="UOJ77" s="64"/>
      <c r="UOK77" s="67"/>
      <c r="UOL77" s="67"/>
      <c r="UOM77" s="68"/>
      <c r="UON77" s="68"/>
      <c r="UOO77" s="68"/>
      <c r="UOP77" s="69"/>
      <c r="UOR77" s="64"/>
      <c r="UOS77" s="67"/>
      <c r="UOT77" s="67"/>
      <c r="UOU77" s="68"/>
      <c r="UOV77" s="68"/>
      <c r="UOW77" s="68"/>
      <c r="UOX77" s="69"/>
      <c r="UOZ77" s="64"/>
      <c r="UPA77" s="67"/>
      <c r="UPB77" s="67"/>
      <c r="UPC77" s="68"/>
      <c r="UPD77" s="68"/>
      <c r="UPE77" s="68"/>
      <c r="UPF77" s="69"/>
      <c r="UPH77" s="64"/>
      <c r="UPI77" s="67"/>
      <c r="UPJ77" s="67"/>
      <c r="UPK77" s="68"/>
      <c r="UPL77" s="68"/>
      <c r="UPM77" s="68"/>
      <c r="UPN77" s="69"/>
      <c r="UPP77" s="64"/>
      <c r="UPQ77" s="67"/>
      <c r="UPR77" s="67"/>
      <c r="UPS77" s="68"/>
      <c r="UPT77" s="68"/>
      <c r="UPU77" s="68"/>
      <c r="UPV77" s="69"/>
      <c r="UPX77" s="64"/>
      <c r="UPY77" s="67"/>
      <c r="UPZ77" s="67"/>
      <c r="UQA77" s="68"/>
      <c r="UQB77" s="68"/>
      <c r="UQC77" s="68"/>
      <c r="UQD77" s="69"/>
      <c r="UQF77" s="64"/>
      <c r="UQG77" s="67"/>
      <c r="UQH77" s="67"/>
      <c r="UQI77" s="68"/>
      <c r="UQJ77" s="68"/>
      <c r="UQK77" s="68"/>
      <c r="UQL77" s="69"/>
      <c r="UQN77" s="64"/>
      <c r="UQO77" s="67"/>
      <c r="UQP77" s="67"/>
      <c r="UQQ77" s="68"/>
      <c r="UQR77" s="68"/>
      <c r="UQS77" s="68"/>
      <c r="UQT77" s="69"/>
      <c r="UQV77" s="64"/>
      <c r="UQW77" s="67"/>
      <c r="UQX77" s="67"/>
      <c r="UQY77" s="68"/>
      <c r="UQZ77" s="68"/>
      <c r="URA77" s="68"/>
      <c r="URB77" s="69"/>
      <c r="URD77" s="64"/>
      <c r="URE77" s="67"/>
      <c r="URF77" s="67"/>
      <c r="URG77" s="68"/>
      <c r="URH77" s="68"/>
      <c r="URI77" s="68"/>
      <c r="URJ77" s="69"/>
      <c r="URL77" s="64"/>
      <c r="URM77" s="67"/>
      <c r="URN77" s="67"/>
      <c r="URO77" s="68"/>
      <c r="URP77" s="68"/>
      <c r="URQ77" s="68"/>
      <c r="URR77" s="69"/>
      <c r="URT77" s="64"/>
      <c r="URU77" s="67"/>
      <c r="URV77" s="67"/>
      <c r="URW77" s="68"/>
      <c r="URX77" s="68"/>
      <c r="URY77" s="68"/>
      <c r="URZ77" s="69"/>
      <c r="USB77" s="64"/>
      <c r="USC77" s="67"/>
      <c r="USD77" s="67"/>
      <c r="USE77" s="68"/>
      <c r="USF77" s="68"/>
      <c r="USG77" s="68"/>
      <c r="USH77" s="69"/>
      <c r="USJ77" s="64"/>
      <c r="USK77" s="67"/>
      <c r="USL77" s="67"/>
      <c r="USM77" s="68"/>
      <c r="USN77" s="68"/>
      <c r="USO77" s="68"/>
      <c r="USP77" s="69"/>
      <c r="USR77" s="64"/>
      <c r="USS77" s="67"/>
      <c r="UST77" s="67"/>
      <c r="USU77" s="68"/>
      <c r="USV77" s="68"/>
      <c r="USW77" s="68"/>
      <c r="USX77" s="69"/>
      <c r="USZ77" s="64"/>
      <c r="UTA77" s="67"/>
      <c r="UTB77" s="67"/>
      <c r="UTC77" s="68"/>
      <c r="UTD77" s="68"/>
      <c r="UTE77" s="68"/>
      <c r="UTF77" s="69"/>
      <c r="UTH77" s="64"/>
      <c r="UTI77" s="67"/>
      <c r="UTJ77" s="67"/>
      <c r="UTK77" s="68"/>
      <c r="UTL77" s="68"/>
      <c r="UTM77" s="68"/>
      <c r="UTN77" s="69"/>
      <c r="UTP77" s="64"/>
      <c r="UTQ77" s="67"/>
      <c r="UTR77" s="67"/>
      <c r="UTS77" s="68"/>
      <c r="UTT77" s="68"/>
      <c r="UTU77" s="68"/>
      <c r="UTV77" s="69"/>
      <c r="UTX77" s="64"/>
      <c r="UTY77" s="67"/>
      <c r="UTZ77" s="67"/>
      <c r="UUA77" s="68"/>
      <c r="UUB77" s="68"/>
      <c r="UUC77" s="68"/>
      <c r="UUD77" s="69"/>
      <c r="UUF77" s="64"/>
      <c r="UUG77" s="67"/>
      <c r="UUH77" s="67"/>
      <c r="UUI77" s="68"/>
      <c r="UUJ77" s="68"/>
      <c r="UUK77" s="68"/>
      <c r="UUL77" s="69"/>
      <c r="UUN77" s="64"/>
      <c r="UUO77" s="67"/>
      <c r="UUP77" s="67"/>
      <c r="UUQ77" s="68"/>
      <c r="UUR77" s="68"/>
      <c r="UUS77" s="68"/>
      <c r="UUT77" s="69"/>
      <c r="UUV77" s="64"/>
      <c r="UUW77" s="67"/>
      <c r="UUX77" s="67"/>
      <c r="UUY77" s="68"/>
      <c r="UUZ77" s="68"/>
      <c r="UVA77" s="68"/>
      <c r="UVB77" s="69"/>
      <c r="UVD77" s="64"/>
      <c r="UVE77" s="67"/>
      <c r="UVF77" s="67"/>
      <c r="UVG77" s="68"/>
      <c r="UVH77" s="68"/>
      <c r="UVI77" s="68"/>
      <c r="UVJ77" s="69"/>
      <c r="UVL77" s="64"/>
      <c r="UVM77" s="67"/>
      <c r="UVN77" s="67"/>
      <c r="UVO77" s="68"/>
      <c r="UVP77" s="68"/>
      <c r="UVQ77" s="68"/>
      <c r="UVR77" s="69"/>
      <c r="UVT77" s="64"/>
      <c r="UVU77" s="67"/>
      <c r="UVV77" s="67"/>
      <c r="UVW77" s="68"/>
      <c r="UVX77" s="68"/>
      <c r="UVY77" s="68"/>
      <c r="UVZ77" s="69"/>
      <c r="UWB77" s="64"/>
      <c r="UWC77" s="67"/>
      <c r="UWD77" s="67"/>
      <c r="UWE77" s="68"/>
      <c r="UWF77" s="68"/>
      <c r="UWG77" s="68"/>
      <c r="UWH77" s="69"/>
      <c r="UWJ77" s="64"/>
      <c r="UWK77" s="67"/>
      <c r="UWL77" s="67"/>
      <c r="UWM77" s="68"/>
      <c r="UWN77" s="68"/>
      <c r="UWO77" s="68"/>
      <c r="UWP77" s="69"/>
      <c r="UWR77" s="64"/>
      <c r="UWS77" s="67"/>
      <c r="UWT77" s="67"/>
      <c r="UWU77" s="68"/>
      <c r="UWV77" s="68"/>
      <c r="UWW77" s="68"/>
      <c r="UWX77" s="69"/>
      <c r="UWZ77" s="64"/>
      <c r="UXA77" s="67"/>
      <c r="UXB77" s="67"/>
      <c r="UXC77" s="68"/>
      <c r="UXD77" s="68"/>
      <c r="UXE77" s="68"/>
      <c r="UXF77" s="69"/>
      <c r="UXH77" s="64"/>
      <c r="UXI77" s="67"/>
      <c r="UXJ77" s="67"/>
      <c r="UXK77" s="68"/>
      <c r="UXL77" s="68"/>
      <c r="UXM77" s="68"/>
      <c r="UXN77" s="69"/>
      <c r="UXP77" s="64"/>
      <c r="UXQ77" s="67"/>
      <c r="UXR77" s="67"/>
      <c r="UXS77" s="68"/>
      <c r="UXT77" s="68"/>
      <c r="UXU77" s="68"/>
      <c r="UXV77" s="69"/>
      <c r="UXX77" s="64"/>
      <c r="UXY77" s="67"/>
      <c r="UXZ77" s="67"/>
      <c r="UYA77" s="68"/>
      <c r="UYB77" s="68"/>
      <c r="UYC77" s="68"/>
      <c r="UYD77" s="69"/>
      <c r="UYF77" s="64"/>
      <c r="UYG77" s="67"/>
      <c r="UYH77" s="67"/>
      <c r="UYI77" s="68"/>
      <c r="UYJ77" s="68"/>
      <c r="UYK77" s="68"/>
      <c r="UYL77" s="69"/>
      <c r="UYN77" s="64"/>
      <c r="UYO77" s="67"/>
      <c r="UYP77" s="67"/>
      <c r="UYQ77" s="68"/>
      <c r="UYR77" s="68"/>
      <c r="UYS77" s="68"/>
      <c r="UYT77" s="69"/>
      <c r="UYV77" s="64"/>
      <c r="UYW77" s="67"/>
      <c r="UYX77" s="67"/>
      <c r="UYY77" s="68"/>
      <c r="UYZ77" s="68"/>
      <c r="UZA77" s="68"/>
      <c r="UZB77" s="69"/>
      <c r="UZD77" s="64"/>
      <c r="UZE77" s="67"/>
      <c r="UZF77" s="67"/>
      <c r="UZG77" s="68"/>
      <c r="UZH77" s="68"/>
      <c r="UZI77" s="68"/>
      <c r="UZJ77" s="69"/>
      <c r="UZL77" s="64"/>
      <c r="UZM77" s="67"/>
      <c r="UZN77" s="67"/>
      <c r="UZO77" s="68"/>
      <c r="UZP77" s="68"/>
      <c r="UZQ77" s="68"/>
      <c r="UZR77" s="69"/>
      <c r="UZT77" s="64"/>
      <c r="UZU77" s="67"/>
      <c r="UZV77" s="67"/>
      <c r="UZW77" s="68"/>
      <c r="UZX77" s="68"/>
      <c r="UZY77" s="68"/>
      <c r="UZZ77" s="69"/>
      <c r="VAB77" s="64"/>
      <c r="VAC77" s="67"/>
      <c r="VAD77" s="67"/>
      <c r="VAE77" s="68"/>
      <c r="VAF77" s="68"/>
      <c r="VAG77" s="68"/>
      <c r="VAH77" s="69"/>
      <c r="VAJ77" s="64"/>
      <c r="VAK77" s="67"/>
      <c r="VAL77" s="67"/>
      <c r="VAM77" s="68"/>
      <c r="VAN77" s="68"/>
      <c r="VAO77" s="68"/>
      <c r="VAP77" s="69"/>
      <c r="VAR77" s="64"/>
      <c r="VAS77" s="67"/>
      <c r="VAT77" s="67"/>
      <c r="VAU77" s="68"/>
      <c r="VAV77" s="68"/>
      <c r="VAW77" s="68"/>
      <c r="VAX77" s="69"/>
      <c r="VAZ77" s="64"/>
      <c r="VBA77" s="67"/>
      <c r="VBB77" s="67"/>
      <c r="VBC77" s="68"/>
      <c r="VBD77" s="68"/>
      <c r="VBE77" s="68"/>
      <c r="VBF77" s="69"/>
      <c r="VBH77" s="64"/>
      <c r="VBI77" s="67"/>
      <c r="VBJ77" s="67"/>
      <c r="VBK77" s="68"/>
      <c r="VBL77" s="68"/>
      <c r="VBM77" s="68"/>
      <c r="VBN77" s="69"/>
      <c r="VBP77" s="64"/>
      <c r="VBQ77" s="67"/>
      <c r="VBR77" s="67"/>
      <c r="VBS77" s="68"/>
      <c r="VBT77" s="68"/>
      <c r="VBU77" s="68"/>
      <c r="VBV77" s="69"/>
      <c r="VBX77" s="64"/>
      <c r="VBY77" s="67"/>
      <c r="VBZ77" s="67"/>
      <c r="VCA77" s="68"/>
      <c r="VCB77" s="68"/>
      <c r="VCC77" s="68"/>
      <c r="VCD77" s="69"/>
      <c r="VCF77" s="64"/>
      <c r="VCG77" s="67"/>
      <c r="VCH77" s="67"/>
      <c r="VCI77" s="68"/>
      <c r="VCJ77" s="68"/>
      <c r="VCK77" s="68"/>
      <c r="VCL77" s="69"/>
      <c r="VCN77" s="64"/>
      <c r="VCO77" s="67"/>
      <c r="VCP77" s="67"/>
      <c r="VCQ77" s="68"/>
      <c r="VCR77" s="68"/>
      <c r="VCS77" s="68"/>
      <c r="VCT77" s="69"/>
      <c r="VCV77" s="64"/>
      <c r="VCW77" s="67"/>
      <c r="VCX77" s="67"/>
      <c r="VCY77" s="68"/>
      <c r="VCZ77" s="68"/>
      <c r="VDA77" s="68"/>
      <c r="VDB77" s="69"/>
      <c r="VDD77" s="64"/>
      <c r="VDE77" s="67"/>
      <c r="VDF77" s="67"/>
      <c r="VDG77" s="68"/>
      <c r="VDH77" s="68"/>
      <c r="VDI77" s="68"/>
      <c r="VDJ77" s="69"/>
      <c r="VDL77" s="64"/>
      <c r="VDM77" s="67"/>
      <c r="VDN77" s="67"/>
      <c r="VDO77" s="68"/>
      <c r="VDP77" s="68"/>
      <c r="VDQ77" s="68"/>
      <c r="VDR77" s="69"/>
      <c r="VDT77" s="64"/>
      <c r="VDU77" s="67"/>
      <c r="VDV77" s="67"/>
      <c r="VDW77" s="68"/>
      <c r="VDX77" s="68"/>
      <c r="VDY77" s="68"/>
      <c r="VDZ77" s="69"/>
      <c r="VEB77" s="64"/>
      <c r="VEC77" s="67"/>
      <c r="VED77" s="67"/>
      <c r="VEE77" s="68"/>
      <c r="VEF77" s="68"/>
      <c r="VEG77" s="68"/>
      <c r="VEH77" s="69"/>
      <c r="VEJ77" s="64"/>
      <c r="VEK77" s="67"/>
      <c r="VEL77" s="67"/>
      <c r="VEM77" s="68"/>
      <c r="VEN77" s="68"/>
      <c r="VEO77" s="68"/>
      <c r="VEP77" s="69"/>
      <c r="VER77" s="64"/>
      <c r="VES77" s="67"/>
      <c r="VET77" s="67"/>
      <c r="VEU77" s="68"/>
      <c r="VEV77" s="68"/>
      <c r="VEW77" s="68"/>
      <c r="VEX77" s="69"/>
      <c r="VEZ77" s="64"/>
      <c r="VFA77" s="67"/>
      <c r="VFB77" s="67"/>
      <c r="VFC77" s="68"/>
      <c r="VFD77" s="68"/>
      <c r="VFE77" s="68"/>
      <c r="VFF77" s="69"/>
      <c r="VFH77" s="64"/>
      <c r="VFI77" s="67"/>
      <c r="VFJ77" s="67"/>
      <c r="VFK77" s="68"/>
      <c r="VFL77" s="68"/>
      <c r="VFM77" s="68"/>
      <c r="VFN77" s="69"/>
      <c r="VFP77" s="64"/>
      <c r="VFQ77" s="67"/>
      <c r="VFR77" s="67"/>
      <c r="VFS77" s="68"/>
      <c r="VFT77" s="68"/>
      <c r="VFU77" s="68"/>
      <c r="VFV77" s="69"/>
      <c r="VFX77" s="64"/>
      <c r="VFY77" s="67"/>
      <c r="VFZ77" s="67"/>
      <c r="VGA77" s="68"/>
      <c r="VGB77" s="68"/>
      <c r="VGC77" s="68"/>
      <c r="VGD77" s="69"/>
      <c r="VGF77" s="64"/>
      <c r="VGG77" s="67"/>
      <c r="VGH77" s="67"/>
      <c r="VGI77" s="68"/>
      <c r="VGJ77" s="68"/>
      <c r="VGK77" s="68"/>
      <c r="VGL77" s="69"/>
      <c r="VGN77" s="64"/>
      <c r="VGO77" s="67"/>
      <c r="VGP77" s="67"/>
      <c r="VGQ77" s="68"/>
      <c r="VGR77" s="68"/>
      <c r="VGS77" s="68"/>
      <c r="VGT77" s="69"/>
      <c r="VGV77" s="64"/>
      <c r="VGW77" s="67"/>
      <c r="VGX77" s="67"/>
      <c r="VGY77" s="68"/>
      <c r="VGZ77" s="68"/>
      <c r="VHA77" s="68"/>
      <c r="VHB77" s="69"/>
      <c r="VHD77" s="64"/>
      <c r="VHE77" s="67"/>
      <c r="VHF77" s="67"/>
      <c r="VHG77" s="68"/>
      <c r="VHH77" s="68"/>
      <c r="VHI77" s="68"/>
      <c r="VHJ77" s="69"/>
      <c r="VHL77" s="64"/>
      <c r="VHM77" s="67"/>
      <c r="VHN77" s="67"/>
      <c r="VHO77" s="68"/>
      <c r="VHP77" s="68"/>
      <c r="VHQ77" s="68"/>
      <c r="VHR77" s="69"/>
      <c r="VHT77" s="64"/>
      <c r="VHU77" s="67"/>
      <c r="VHV77" s="67"/>
      <c r="VHW77" s="68"/>
      <c r="VHX77" s="68"/>
      <c r="VHY77" s="68"/>
      <c r="VHZ77" s="69"/>
      <c r="VIB77" s="64"/>
      <c r="VIC77" s="67"/>
      <c r="VID77" s="67"/>
      <c r="VIE77" s="68"/>
      <c r="VIF77" s="68"/>
      <c r="VIG77" s="68"/>
      <c r="VIH77" s="69"/>
      <c r="VIJ77" s="64"/>
      <c r="VIK77" s="67"/>
      <c r="VIL77" s="67"/>
      <c r="VIM77" s="68"/>
      <c r="VIN77" s="68"/>
      <c r="VIO77" s="68"/>
      <c r="VIP77" s="69"/>
      <c r="VIR77" s="64"/>
      <c r="VIS77" s="67"/>
      <c r="VIT77" s="67"/>
      <c r="VIU77" s="68"/>
      <c r="VIV77" s="68"/>
      <c r="VIW77" s="68"/>
      <c r="VIX77" s="69"/>
      <c r="VIZ77" s="64"/>
      <c r="VJA77" s="67"/>
      <c r="VJB77" s="67"/>
      <c r="VJC77" s="68"/>
      <c r="VJD77" s="68"/>
      <c r="VJE77" s="68"/>
      <c r="VJF77" s="69"/>
      <c r="VJH77" s="64"/>
      <c r="VJI77" s="67"/>
      <c r="VJJ77" s="67"/>
      <c r="VJK77" s="68"/>
      <c r="VJL77" s="68"/>
      <c r="VJM77" s="68"/>
      <c r="VJN77" s="69"/>
      <c r="VJP77" s="64"/>
      <c r="VJQ77" s="67"/>
      <c r="VJR77" s="67"/>
      <c r="VJS77" s="68"/>
      <c r="VJT77" s="68"/>
      <c r="VJU77" s="68"/>
      <c r="VJV77" s="69"/>
      <c r="VJX77" s="64"/>
      <c r="VJY77" s="67"/>
      <c r="VJZ77" s="67"/>
      <c r="VKA77" s="68"/>
      <c r="VKB77" s="68"/>
      <c r="VKC77" s="68"/>
      <c r="VKD77" s="69"/>
      <c r="VKF77" s="64"/>
      <c r="VKG77" s="67"/>
      <c r="VKH77" s="67"/>
      <c r="VKI77" s="68"/>
      <c r="VKJ77" s="68"/>
      <c r="VKK77" s="68"/>
      <c r="VKL77" s="69"/>
      <c r="VKN77" s="64"/>
      <c r="VKO77" s="67"/>
      <c r="VKP77" s="67"/>
      <c r="VKQ77" s="68"/>
      <c r="VKR77" s="68"/>
      <c r="VKS77" s="68"/>
      <c r="VKT77" s="69"/>
      <c r="VKV77" s="64"/>
      <c r="VKW77" s="67"/>
      <c r="VKX77" s="67"/>
      <c r="VKY77" s="68"/>
      <c r="VKZ77" s="68"/>
      <c r="VLA77" s="68"/>
      <c r="VLB77" s="69"/>
      <c r="VLD77" s="64"/>
      <c r="VLE77" s="67"/>
      <c r="VLF77" s="67"/>
      <c r="VLG77" s="68"/>
      <c r="VLH77" s="68"/>
      <c r="VLI77" s="68"/>
      <c r="VLJ77" s="69"/>
      <c r="VLL77" s="64"/>
      <c r="VLM77" s="67"/>
      <c r="VLN77" s="67"/>
      <c r="VLO77" s="68"/>
      <c r="VLP77" s="68"/>
      <c r="VLQ77" s="68"/>
      <c r="VLR77" s="69"/>
      <c r="VLT77" s="64"/>
      <c r="VLU77" s="67"/>
      <c r="VLV77" s="67"/>
      <c r="VLW77" s="68"/>
      <c r="VLX77" s="68"/>
      <c r="VLY77" s="68"/>
      <c r="VLZ77" s="69"/>
      <c r="VMB77" s="64"/>
      <c r="VMC77" s="67"/>
      <c r="VMD77" s="67"/>
      <c r="VME77" s="68"/>
      <c r="VMF77" s="68"/>
      <c r="VMG77" s="68"/>
      <c r="VMH77" s="69"/>
      <c r="VMJ77" s="64"/>
      <c r="VMK77" s="67"/>
      <c r="VML77" s="67"/>
      <c r="VMM77" s="68"/>
      <c r="VMN77" s="68"/>
      <c r="VMO77" s="68"/>
      <c r="VMP77" s="69"/>
      <c r="VMR77" s="64"/>
      <c r="VMS77" s="67"/>
      <c r="VMT77" s="67"/>
      <c r="VMU77" s="68"/>
      <c r="VMV77" s="68"/>
      <c r="VMW77" s="68"/>
      <c r="VMX77" s="69"/>
      <c r="VMZ77" s="64"/>
      <c r="VNA77" s="67"/>
      <c r="VNB77" s="67"/>
      <c r="VNC77" s="68"/>
      <c r="VND77" s="68"/>
      <c r="VNE77" s="68"/>
      <c r="VNF77" s="69"/>
      <c r="VNH77" s="64"/>
      <c r="VNI77" s="67"/>
      <c r="VNJ77" s="67"/>
      <c r="VNK77" s="68"/>
      <c r="VNL77" s="68"/>
      <c r="VNM77" s="68"/>
      <c r="VNN77" s="69"/>
      <c r="VNP77" s="64"/>
      <c r="VNQ77" s="67"/>
      <c r="VNR77" s="67"/>
      <c r="VNS77" s="68"/>
      <c r="VNT77" s="68"/>
      <c r="VNU77" s="68"/>
      <c r="VNV77" s="69"/>
      <c r="VNX77" s="64"/>
      <c r="VNY77" s="67"/>
      <c r="VNZ77" s="67"/>
      <c r="VOA77" s="68"/>
      <c r="VOB77" s="68"/>
      <c r="VOC77" s="68"/>
      <c r="VOD77" s="69"/>
      <c r="VOF77" s="64"/>
      <c r="VOG77" s="67"/>
      <c r="VOH77" s="67"/>
      <c r="VOI77" s="68"/>
      <c r="VOJ77" s="68"/>
      <c r="VOK77" s="68"/>
      <c r="VOL77" s="69"/>
      <c r="VON77" s="64"/>
      <c r="VOO77" s="67"/>
      <c r="VOP77" s="67"/>
      <c r="VOQ77" s="68"/>
      <c r="VOR77" s="68"/>
      <c r="VOS77" s="68"/>
      <c r="VOT77" s="69"/>
      <c r="VOV77" s="64"/>
      <c r="VOW77" s="67"/>
      <c r="VOX77" s="67"/>
      <c r="VOY77" s="68"/>
      <c r="VOZ77" s="68"/>
      <c r="VPA77" s="68"/>
      <c r="VPB77" s="69"/>
      <c r="VPD77" s="64"/>
      <c r="VPE77" s="67"/>
      <c r="VPF77" s="67"/>
      <c r="VPG77" s="68"/>
      <c r="VPH77" s="68"/>
      <c r="VPI77" s="68"/>
      <c r="VPJ77" s="69"/>
      <c r="VPL77" s="64"/>
      <c r="VPM77" s="67"/>
      <c r="VPN77" s="67"/>
      <c r="VPO77" s="68"/>
      <c r="VPP77" s="68"/>
      <c r="VPQ77" s="68"/>
      <c r="VPR77" s="69"/>
      <c r="VPT77" s="64"/>
      <c r="VPU77" s="67"/>
      <c r="VPV77" s="67"/>
      <c r="VPW77" s="68"/>
      <c r="VPX77" s="68"/>
      <c r="VPY77" s="68"/>
      <c r="VPZ77" s="69"/>
      <c r="VQB77" s="64"/>
      <c r="VQC77" s="67"/>
      <c r="VQD77" s="67"/>
      <c r="VQE77" s="68"/>
      <c r="VQF77" s="68"/>
      <c r="VQG77" s="68"/>
      <c r="VQH77" s="69"/>
      <c r="VQJ77" s="64"/>
      <c r="VQK77" s="67"/>
      <c r="VQL77" s="67"/>
      <c r="VQM77" s="68"/>
      <c r="VQN77" s="68"/>
      <c r="VQO77" s="68"/>
      <c r="VQP77" s="69"/>
      <c r="VQR77" s="64"/>
      <c r="VQS77" s="67"/>
      <c r="VQT77" s="67"/>
      <c r="VQU77" s="68"/>
      <c r="VQV77" s="68"/>
      <c r="VQW77" s="68"/>
      <c r="VQX77" s="69"/>
      <c r="VQZ77" s="64"/>
      <c r="VRA77" s="67"/>
      <c r="VRB77" s="67"/>
      <c r="VRC77" s="68"/>
      <c r="VRD77" s="68"/>
      <c r="VRE77" s="68"/>
      <c r="VRF77" s="69"/>
      <c r="VRH77" s="64"/>
      <c r="VRI77" s="67"/>
      <c r="VRJ77" s="67"/>
      <c r="VRK77" s="68"/>
      <c r="VRL77" s="68"/>
      <c r="VRM77" s="68"/>
      <c r="VRN77" s="69"/>
      <c r="VRP77" s="64"/>
      <c r="VRQ77" s="67"/>
      <c r="VRR77" s="67"/>
      <c r="VRS77" s="68"/>
      <c r="VRT77" s="68"/>
      <c r="VRU77" s="68"/>
      <c r="VRV77" s="69"/>
      <c r="VRX77" s="64"/>
      <c r="VRY77" s="67"/>
      <c r="VRZ77" s="67"/>
      <c r="VSA77" s="68"/>
      <c r="VSB77" s="68"/>
      <c r="VSC77" s="68"/>
      <c r="VSD77" s="69"/>
      <c r="VSF77" s="64"/>
      <c r="VSG77" s="67"/>
      <c r="VSH77" s="67"/>
      <c r="VSI77" s="68"/>
      <c r="VSJ77" s="68"/>
      <c r="VSK77" s="68"/>
      <c r="VSL77" s="69"/>
      <c r="VSN77" s="64"/>
      <c r="VSO77" s="67"/>
      <c r="VSP77" s="67"/>
      <c r="VSQ77" s="68"/>
      <c r="VSR77" s="68"/>
      <c r="VSS77" s="68"/>
      <c r="VST77" s="69"/>
      <c r="VSV77" s="64"/>
      <c r="VSW77" s="67"/>
      <c r="VSX77" s="67"/>
      <c r="VSY77" s="68"/>
      <c r="VSZ77" s="68"/>
      <c r="VTA77" s="68"/>
      <c r="VTB77" s="69"/>
      <c r="VTD77" s="64"/>
      <c r="VTE77" s="67"/>
      <c r="VTF77" s="67"/>
      <c r="VTG77" s="68"/>
      <c r="VTH77" s="68"/>
      <c r="VTI77" s="68"/>
      <c r="VTJ77" s="69"/>
      <c r="VTL77" s="64"/>
      <c r="VTM77" s="67"/>
      <c r="VTN77" s="67"/>
      <c r="VTO77" s="68"/>
      <c r="VTP77" s="68"/>
      <c r="VTQ77" s="68"/>
      <c r="VTR77" s="69"/>
      <c r="VTT77" s="64"/>
      <c r="VTU77" s="67"/>
      <c r="VTV77" s="67"/>
      <c r="VTW77" s="68"/>
      <c r="VTX77" s="68"/>
      <c r="VTY77" s="68"/>
      <c r="VTZ77" s="69"/>
      <c r="VUB77" s="64"/>
      <c r="VUC77" s="67"/>
      <c r="VUD77" s="67"/>
      <c r="VUE77" s="68"/>
      <c r="VUF77" s="68"/>
      <c r="VUG77" s="68"/>
      <c r="VUH77" s="69"/>
      <c r="VUJ77" s="64"/>
      <c r="VUK77" s="67"/>
      <c r="VUL77" s="67"/>
      <c r="VUM77" s="68"/>
      <c r="VUN77" s="68"/>
      <c r="VUO77" s="68"/>
      <c r="VUP77" s="69"/>
      <c r="VUR77" s="64"/>
      <c r="VUS77" s="67"/>
      <c r="VUT77" s="67"/>
      <c r="VUU77" s="68"/>
      <c r="VUV77" s="68"/>
      <c r="VUW77" s="68"/>
      <c r="VUX77" s="69"/>
      <c r="VUZ77" s="64"/>
      <c r="VVA77" s="67"/>
      <c r="VVB77" s="67"/>
      <c r="VVC77" s="68"/>
      <c r="VVD77" s="68"/>
      <c r="VVE77" s="68"/>
      <c r="VVF77" s="69"/>
      <c r="VVH77" s="64"/>
      <c r="VVI77" s="67"/>
      <c r="VVJ77" s="67"/>
      <c r="VVK77" s="68"/>
      <c r="VVL77" s="68"/>
      <c r="VVM77" s="68"/>
      <c r="VVN77" s="69"/>
      <c r="VVP77" s="64"/>
      <c r="VVQ77" s="67"/>
      <c r="VVR77" s="67"/>
      <c r="VVS77" s="68"/>
      <c r="VVT77" s="68"/>
      <c r="VVU77" s="68"/>
      <c r="VVV77" s="69"/>
      <c r="VVX77" s="64"/>
      <c r="VVY77" s="67"/>
      <c r="VVZ77" s="67"/>
      <c r="VWA77" s="68"/>
      <c r="VWB77" s="68"/>
      <c r="VWC77" s="68"/>
      <c r="VWD77" s="69"/>
      <c r="VWF77" s="64"/>
      <c r="VWG77" s="67"/>
      <c r="VWH77" s="67"/>
      <c r="VWI77" s="68"/>
      <c r="VWJ77" s="68"/>
      <c r="VWK77" s="68"/>
      <c r="VWL77" s="69"/>
      <c r="VWN77" s="64"/>
      <c r="VWO77" s="67"/>
      <c r="VWP77" s="67"/>
      <c r="VWQ77" s="68"/>
      <c r="VWR77" s="68"/>
      <c r="VWS77" s="68"/>
      <c r="VWT77" s="69"/>
      <c r="VWV77" s="64"/>
      <c r="VWW77" s="67"/>
      <c r="VWX77" s="67"/>
      <c r="VWY77" s="68"/>
      <c r="VWZ77" s="68"/>
      <c r="VXA77" s="68"/>
      <c r="VXB77" s="69"/>
      <c r="VXD77" s="64"/>
      <c r="VXE77" s="67"/>
      <c r="VXF77" s="67"/>
      <c r="VXG77" s="68"/>
      <c r="VXH77" s="68"/>
      <c r="VXI77" s="68"/>
      <c r="VXJ77" s="69"/>
      <c r="VXL77" s="64"/>
      <c r="VXM77" s="67"/>
      <c r="VXN77" s="67"/>
      <c r="VXO77" s="68"/>
      <c r="VXP77" s="68"/>
      <c r="VXQ77" s="68"/>
      <c r="VXR77" s="69"/>
      <c r="VXT77" s="64"/>
      <c r="VXU77" s="67"/>
      <c r="VXV77" s="67"/>
      <c r="VXW77" s="68"/>
      <c r="VXX77" s="68"/>
      <c r="VXY77" s="68"/>
      <c r="VXZ77" s="69"/>
      <c r="VYB77" s="64"/>
      <c r="VYC77" s="67"/>
      <c r="VYD77" s="67"/>
      <c r="VYE77" s="68"/>
      <c r="VYF77" s="68"/>
      <c r="VYG77" s="68"/>
      <c r="VYH77" s="69"/>
      <c r="VYJ77" s="64"/>
      <c r="VYK77" s="67"/>
      <c r="VYL77" s="67"/>
      <c r="VYM77" s="68"/>
      <c r="VYN77" s="68"/>
      <c r="VYO77" s="68"/>
      <c r="VYP77" s="69"/>
      <c r="VYR77" s="64"/>
      <c r="VYS77" s="67"/>
      <c r="VYT77" s="67"/>
      <c r="VYU77" s="68"/>
      <c r="VYV77" s="68"/>
      <c r="VYW77" s="68"/>
      <c r="VYX77" s="69"/>
      <c r="VYZ77" s="64"/>
      <c r="VZA77" s="67"/>
      <c r="VZB77" s="67"/>
      <c r="VZC77" s="68"/>
      <c r="VZD77" s="68"/>
      <c r="VZE77" s="68"/>
      <c r="VZF77" s="69"/>
      <c r="VZH77" s="64"/>
      <c r="VZI77" s="67"/>
      <c r="VZJ77" s="67"/>
      <c r="VZK77" s="68"/>
      <c r="VZL77" s="68"/>
      <c r="VZM77" s="68"/>
      <c r="VZN77" s="69"/>
      <c r="VZP77" s="64"/>
      <c r="VZQ77" s="67"/>
      <c r="VZR77" s="67"/>
      <c r="VZS77" s="68"/>
      <c r="VZT77" s="68"/>
      <c r="VZU77" s="68"/>
      <c r="VZV77" s="69"/>
      <c r="VZX77" s="64"/>
      <c r="VZY77" s="67"/>
      <c r="VZZ77" s="67"/>
      <c r="WAA77" s="68"/>
      <c r="WAB77" s="68"/>
      <c r="WAC77" s="68"/>
      <c r="WAD77" s="69"/>
      <c r="WAF77" s="64"/>
      <c r="WAG77" s="67"/>
      <c r="WAH77" s="67"/>
      <c r="WAI77" s="68"/>
      <c r="WAJ77" s="68"/>
      <c r="WAK77" s="68"/>
      <c r="WAL77" s="69"/>
      <c r="WAN77" s="64"/>
      <c r="WAO77" s="67"/>
      <c r="WAP77" s="67"/>
      <c r="WAQ77" s="68"/>
      <c r="WAR77" s="68"/>
      <c r="WAS77" s="68"/>
      <c r="WAT77" s="69"/>
      <c r="WAV77" s="64"/>
      <c r="WAW77" s="67"/>
      <c r="WAX77" s="67"/>
      <c r="WAY77" s="68"/>
      <c r="WAZ77" s="68"/>
      <c r="WBA77" s="68"/>
      <c r="WBB77" s="69"/>
      <c r="WBD77" s="64"/>
      <c r="WBE77" s="67"/>
      <c r="WBF77" s="67"/>
      <c r="WBG77" s="68"/>
      <c r="WBH77" s="68"/>
      <c r="WBI77" s="68"/>
      <c r="WBJ77" s="69"/>
      <c r="WBL77" s="64"/>
      <c r="WBM77" s="67"/>
      <c r="WBN77" s="67"/>
      <c r="WBO77" s="68"/>
      <c r="WBP77" s="68"/>
      <c r="WBQ77" s="68"/>
      <c r="WBR77" s="69"/>
      <c r="WBT77" s="64"/>
      <c r="WBU77" s="67"/>
      <c r="WBV77" s="67"/>
      <c r="WBW77" s="68"/>
      <c r="WBX77" s="68"/>
      <c r="WBY77" s="68"/>
      <c r="WBZ77" s="69"/>
      <c r="WCB77" s="64"/>
      <c r="WCC77" s="67"/>
      <c r="WCD77" s="67"/>
      <c r="WCE77" s="68"/>
      <c r="WCF77" s="68"/>
      <c r="WCG77" s="68"/>
      <c r="WCH77" s="69"/>
      <c r="WCJ77" s="64"/>
      <c r="WCK77" s="67"/>
      <c r="WCL77" s="67"/>
      <c r="WCM77" s="68"/>
      <c r="WCN77" s="68"/>
      <c r="WCO77" s="68"/>
      <c r="WCP77" s="69"/>
      <c r="WCR77" s="64"/>
      <c r="WCS77" s="67"/>
      <c r="WCT77" s="67"/>
      <c r="WCU77" s="68"/>
      <c r="WCV77" s="68"/>
      <c r="WCW77" s="68"/>
      <c r="WCX77" s="69"/>
      <c r="WCZ77" s="64"/>
      <c r="WDA77" s="67"/>
      <c r="WDB77" s="67"/>
      <c r="WDC77" s="68"/>
      <c r="WDD77" s="68"/>
      <c r="WDE77" s="68"/>
      <c r="WDF77" s="69"/>
      <c r="WDH77" s="64"/>
      <c r="WDI77" s="67"/>
      <c r="WDJ77" s="67"/>
      <c r="WDK77" s="68"/>
      <c r="WDL77" s="68"/>
      <c r="WDM77" s="68"/>
      <c r="WDN77" s="69"/>
      <c r="WDP77" s="64"/>
      <c r="WDQ77" s="67"/>
      <c r="WDR77" s="67"/>
      <c r="WDS77" s="68"/>
      <c r="WDT77" s="68"/>
      <c r="WDU77" s="68"/>
      <c r="WDV77" s="69"/>
      <c r="WDX77" s="64"/>
      <c r="WDY77" s="67"/>
      <c r="WDZ77" s="67"/>
      <c r="WEA77" s="68"/>
      <c r="WEB77" s="68"/>
      <c r="WEC77" s="68"/>
      <c r="WED77" s="69"/>
      <c r="WEF77" s="64"/>
      <c r="WEG77" s="67"/>
      <c r="WEH77" s="67"/>
      <c r="WEI77" s="68"/>
      <c r="WEJ77" s="68"/>
      <c r="WEK77" s="68"/>
      <c r="WEL77" s="69"/>
      <c r="WEN77" s="64"/>
      <c r="WEO77" s="67"/>
      <c r="WEP77" s="67"/>
      <c r="WEQ77" s="68"/>
      <c r="WER77" s="68"/>
      <c r="WES77" s="68"/>
      <c r="WET77" s="69"/>
      <c r="WEV77" s="64"/>
      <c r="WEW77" s="67"/>
      <c r="WEX77" s="67"/>
      <c r="WEY77" s="68"/>
      <c r="WEZ77" s="68"/>
      <c r="WFA77" s="68"/>
      <c r="WFB77" s="69"/>
      <c r="WFD77" s="64"/>
      <c r="WFE77" s="67"/>
      <c r="WFF77" s="67"/>
      <c r="WFG77" s="68"/>
      <c r="WFH77" s="68"/>
      <c r="WFI77" s="68"/>
      <c r="WFJ77" s="69"/>
      <c r="WFL77" s="64"/>
      <c r="WFM77" s="67"/>
      <c r="WFN77" s="67"/>
      <c r="WFO77" s="68"/>
      <c r="WFP77" s="68"/>
      <c r="WFQ77" s="68"/>
      <c r="WFR77" s="69"/>
      <c r="WFT77" s="64"/>
      <c r="WFU77" s="67"/>
      <c r="WFV77" s="67"/>
      <c r="WFW77" s="68"/>
      <c r="WFX77" s="68"/>
      <c r="WFY77" s="68"/>
      <c r="WFZ77" s="69"/>
      <c r="WGB77" s="64"/>
      <c r="WGC77" s="67"/>
      <c r="WGD77" s="67"/>
      <c r="WGE77" s="68"/>
      <c r="WGF77" s="68"/>
      <c r="WGG77" s="68"/>
      <c r="WGH77" s="69"/>
      <c r="WGJ77" s="64"/>
      <c r="WGK77" s="67"/>
      <c r="WGL77" s="67"/>
      <c r="WGM77" s="68"/>
      <c r="WGN77" s="68"/>
      <c r="WGO77" s="68"/>
      <c r="WGP77" s="69"/>
      <c r="WGR77" s="64"/>
      <c r="WGS77" s="67"/>
      <c r="WGT77" s="67"/>
      <c r="WGU77" s="68"/>
      <c r="WGV77" s="68"/>
      <c r="WGW77" s="68"/>
      <c r="WGX77" s="69"/>
      <c r="WGZ77" s="64"/>
      <c r="WHA77" s="67"/>
      <c r="WHB77" s="67"/>
      <c r="WHC77" s="68"/>
      <c r="WHD77" s="68"/>
      <c r="WHE77" s="68"/>
      <c r="WHF77" s="69"/>
      <c r="WHH77" s="64"/>
      <c r="WHI77" s="67"/>
      <c r="WHJ77" s="67"/>
      <c r="WHK77" s="68"/>
      <c r="WHL77" s="68"/>
      <c r="WHM77" s="68"/>
      <c r="WHN77" s="69"/>
      <c r="WHP77" s="64"/>
      <c r="WHQ77" s="67"/>
      <c r="WHR77" s="67"/>
      <c r="WHS77" s="68"/>
      <c r="WHT77" s="68"/>
      <c r="WHU77" s="68"/>
      <c r="WHV77" s="69"/>
      <c r="WHX77" s="64"/>
      <c r="WHY77" s="67"/>
      <c r="WHZ77" s="67"/>
      <c r="WIA77" s="68"/>
      <c r="WIB77" s="68"/>
      <c r="WIC77" s="68"/>
      <c r="WID77" s="69"/>
      <c r="WIF77" s="64"/>
      <c r="WIG77" s="67"/>
      <c r="WIH77" s="67"/>
      <c r="WII77" s="68"/>
      <c r="WIJ77" s="68"/>
      <c r="WIK77" s="68"/>
      <c r="WIL77" s="69"/>
      <c r="WIN77" s="64"/>
      <c r="WIO77" s="67"/>
      <c r="WIP77" s="67"/>
      <c r="WIQ77" s="68"/>
      <c r="WIR77" s="68"/>
      <c r="WIS77" s="68"/>
      <c r="WIT77" s="69"/>
      <c r="WIV77" s="64"/>
      <c r="WIW77" s="67"/>
      <c r="WIX77" s="67"/>
      <c r="WIY77" s="68"/>
      <c r="WIZ77" s="68"/>
      <c r="WJA77" s="68"/>
      <c r="WJB77" s="69"/>
      <c r="WJD77" s="64"/>
      <c r="WJE77" s="67"/>
      <c r="WJF77" s="67"/>
      <c r="WJG77" s="68"/>
      <c r="WJH77" s="68"/>
      <c r="WJI77" s="68"/>
      <c r="WJJ77" s="69"/>
      <c r="WJL77" s="64"/>
      <c r="WJM77" s="67"/>
      <c r="WJN77" s="67"/>
      <c r="WJO77" s="68"/>
      <c r="WJP77" s="68"/>
      <c r="WJQ77" s="68"/>
      <c r="WJR77" s="69"/>
      <c r="WJT77" s="64"/>
      <c r="WJU77" s="67"/>
      <c r="WJV77" s="67"/>
      <c r="WJW77" s="68"/>
      <c r="WJX77" s="68"/>
      <c r="WJY77" s="68"/>
      <c r="WJZ77" s="69"/>
      <c r="WKB77" s="64"/>
      <c r="WKC77" s="67"/>
      <c r="WKD77" s="67"/>
      <c r="WKE77" s="68"/>
      <c r="WKF77" s="68"/>
      <c r="WKG77" s="68"/>
      <c r="WKH77" s="69"/>
      <c r="WKJ77" s="64"/>
      <c r="WKK77" s="67"/>
      <c r="WKL77" s="67"/>
      <c r="WKM77" s="68"/>
      <c r="WKN77" s="68"/>
      <c r="WKO77" s="68"/>
      <c r="WKP77" s="69"/>
      <c r="WKR77" s="64"/>
      <c r="WKS77" s="67"/>
      <c r="WKT77" s="67"/>
      <c r="WKU77" s="68"/>
      <c r="WKV77" s="68"/>
      <c r="WKW77" s="68"/>
      <c r="WKX77" s="69"/>
      <c r="WKZ77" s="64"/>
      <c r="WLA77" s="67"/>
      <c r="WLB77" s="67"/>
      <c r="WLC77" s="68"/>
      <c r="WLD77" s="68"/>
      <c r="WLE77" s="68"/>
      <c r="WLF77" s="69"/>
      <c r="WLH77" s="64"/>
      <c r="WLI77" s="67"/>
      <c r="WLJ77" s="67"/>
      <c r="WLK77" s="68"/>
      <c r="WLL77" s="68"/>
      <c r="WLM77" s="68"/>
      <c r="WLN77" s="69"/>
      <c r="WLP77" s="64"/>
      <c r="WLQ77" s="67"/>
      <c r="WLR77" s="67"/>
      <c r="WLS77" s="68"/>
      <c r="WLT77" s="68"/>
      <c r="WLU77" s="68"/>
      <c r="WLV77" s="69"/>
      <c r="WLX77" s="64"/>
      <c r="WLY77" s="67"/>
      <c r="WLZ77" s="67"/>
      <c r="WMA77" s="68"/>
      <c r="WMB77" s="68"/>
      <c r="WMC77" s="68"/>
      <c r="WMD77" s="69"/>
      <c r="WMF77" s="64"/>
      <c r="WMG77" s="67"/>
      <c r="WMH77" s="67"/>
      <c r="WMI77" s="68"/>
      <c r="WMJ77" s="68"/>
      <c r="WMK77" s="68"/>
      <c r="WML77" s="69"/>
      <c r="WMN77" s="64"/>
      <c r="WMO77" s="67"/>
      <c r="WMP77" s="67"/>
      <c r="WMQ77" s="68"/>
      <c r="WMR77" s="68"/>
      <c r="WMS77" s="68"/>
      <c r="WMT77" s="69"/>
      <c r="WMV77" s="64"/>
      <c r="WMW77" s="67"/>
      <c r="WMX77" s="67"/>
      <c r="WMY77" s="68"/>
      <c r="WMZ77" s="68"/>
      <c r="WNA77" s="68"/>
      <c r="WNB77" s="69"/>
      <c r="WND77" s="64"/>
      <c r="WNE77" s="67"/>
      <c r="WNF77" s="67"/>
      <c r="WNG77" s="68"/>
      <c r="WNH77" s="68"/>
      <c r="WNI77" s="68"/>
      <c r="WNJ77" s="69"/>
      <c r="WNL77" s="64"/>
      <c r="WNM77" s="67"/>
      <c r="WNN77" s="67"/>
      <c r="WNO77" s="68"/>
      <c r="WNP77" s="68"/>
      <c r="WNQ77" s="68"/>
      <c r="WNR77" s="69"/>
      <c r="WNT77" s="64"/>
      <c r="WNU77" s="67"/>
      <c r="WNV77" s="67"/>
      <c r="WNW77" s="68"/>
      <c r="WNX77" s="68"/>
      <c r="WNY77" s="68"/>
      <c r="WNZ77" s="69"/>
      <c r="WOB77" s="64"/>
      <c r="WOC77" s="67"/>
      <c r="WOD77" s="67"/>
      <c r="WOE77" s="68"/>
      <c r="WOF77" s="68"/>
      <c r="WOG77" s="68"/>
      <c r="WOH77" s="69"/>
      <c r="WOJ77" s="64"/>
      <c r="WOK77" s="67"/>
      <c r="WOL77" s="67"/>
      <c r="WOM77" s="68"/>
      <c r="WON77" s="68"/>
      <c r="WOO77" s="68"/>
      <c r="WOP77" s="69"/>
      <c r="WOR77" s="64"/>
      <c r="WOS77" s="67"/>
      <c r="WOT77" s="67"/>
      <c r="WOU77" s="68"/>
      <c r="WOV77" s="68"/>
      <c r="WOW77" s="68"/>
      <c r="WOX77" s="69"/>
      <c r="WOZ77" s="64"/>
      <c r="WPA77" s="67"/>
      <c r="WPB77" s="67"/>
      <c r="WPC77" s="68"/>
      <c r="WPD77" s="68"/>
      <c r="WPE77" s="68"/>
      <c r="WPF77" s="69"/>
      <c r="WPH77" s="64"/>
      <c r="WPI77" s="67"/>
      <c r="WPJ77" s="67"/>
      <c r="WPK77" s="68"/>
      <c r="WPL77" s="68"/>
      <c r="WPM77" s="68"/>
      <c r="WPN77" s="69"/>
      <c r="WPP77" s="64"/>
      <c r="WPQ77" s="67"/>
      <c r="WPR77" s="67"/>
      <c r="WPS77" s="68"/>
      <c r="WPT77" s="68"/>
      <c r="WPU77" s="68"/>
      <c r="WPV77" s="69"/>
      <c r="WPX77" s="64"/>
      <c r="WPY77" s="67"/>
      <c r="WPZ77" s="67"/>
      <c r="WQA77" s="68"/>
      <c r="WQB77" s="68"/>
      <c r="WQC77" s="68"/>
      <c r="WQD77" s="69"/>
      <c r="WQF77" s="64"/>
      <c r="WQG77" s="67"/>
      <c r="WQH77" s="67"/>
      <c r="WQI77" s="68"/>
      <c r="WQJ77" s="68"/>
      <c r="WQK77" s="68"/>
      <c r="WQL77" s="69"/>
      <c r="WQN77" s="64"/>
      <c r="WQO77" s="67"/>
      <c r="WQP77" s="67"/>
      <c r="WQQ77" s="68"/>
      <c r="WQR77" s="68"/>
      <c r="WQS77" s="68"/>
      <c r="WQT77" s="69"/>
      <c r="WQV77" s="64"/>
      <c r="WQW77" s="67"/>
      <c r="WQX77" s="67"/>
      <c r="WQY77" s="68"/>
      <c r="WQZ77" s="68"/>
      <c r="WRA77" s="68"/>
      <c r="WRB77" s="69"/>
      <c r="WRD77" s="64"/>
      <c r="WRE77" s="67"/>
      <c r="WRF77" s="67"/>
      <c r="WRG77" s="68"/>
      <c r="WRH77" s="68"/>
      <c r="WRI77" s="68"/>
      <c r="WRJ77" s="69"/>
      <c r="WRL77" s="64"/>
      <c r="WRM77" s="67"/>
      <c r="WRN77" s="67"/>
      <c r="WRO77" s="68"/>
      <c r="WRP77" s="68"/>
      <c r="WRQ77" s="68"/>
      <c r="WRR77" s="69"/>
      <c r="WRT77" s="64"/>
      <c r="WRU77" s="67"/>
      <c r="WRV77" s="67"/>
      <c r="WRW77" s="68"/>
      <c r="WRX77" s="68"/>
      <c r="WRY77" s="68"/>
      <c r="WRZ77" s="69"/>
      <c r="WSB77" s="64"/>
      <c r="WSC77" s="67"/>
      <c r="WSD77" s="67"/>
      <c r="WSE77" s="68"/>
      <c r="WSF77" s="68"/>
      <c r="WSG77" s="68"/>
      <c r="WSH77" s="69"/>
      <c r="WSJ77" s="64"/>
      <c r="WSK77" s="67"/>
      <c r="WSL77" s="67"/>
      <c r="WSM77" s="68"/>
      <c r="WSN77" s="68"/>
      <c r="WSO77" s="68"/>
      <c r="WSP77" s="69"/>
      <c r="WSR77" s="64"/>
      <c r="WSS77" s="67"/>
      <c r="WST77" s="67"/>
      <c r="WSU77" s="68"/>
      <c r="WSV77" s="68"/>
      <c r="WSW77" s="68"/>
      <c r="WSX77" s="69"/>
      <c r="WSZ77" s="64"/>
      <c r="WTA77" s="67"/>
      <c r="WTB77" s="67"/>
      <c r="WTC77" s="68"/>
      <c r="WTD77" s="68"/>
      <c r="WTE77" s="68"/>
      <c r="WTF77" s="69"/>
      <c r="WTH77" s="64"/>
      <c r="WTI77" s="67"/>
      <c r="WTJ77" s="67"/>
      <c r="WTK77" s="68"/>
      <c r="WTL77" s="68"/>
      <c r="WTM77" s="68"/>
      <c r="WTN77" s="69"/>
      <c r="WTP77" s="64"/>
      <c r="WTQ77" s="67"/>
      <c r="WTR77" s="67"/>
      <c r="WTS77" s="68"/>
      <c r="WTT77" s="68"/>
      <c r="WTU77" s="68"/>
      <c r="WTV77" s="69"/>
      <c r="WTX77" s="64"/>
      <c r="WTY77" s="67"/>
      <c r="WTZ77" s="67"/>
      <c r="WUA77" s="68"/>
      <c r="WUB77" s="68"/>
      <c r="WUC77" s="68"/>
      <c r="WUD77" s="69"/>
      <c r="WUF77" s="64"/>
      <c r="WUG77" s="67"/>
      <c r="WUH77" s="67"/>
      <c r="WUI77" s="68"/>
      <c r="WUJ77" s="68"/>
      <c r="WUK77" s="68"/>
      <c r="WUL77" s="69"/>
      <c r="WUN77" s="64"/>
      <c r="WUO77" s="67"/>
      <c r="WUP77" s="67"/>
      <c r="WUQ77" s="68"/>
      <c r="WUR77" s="68"/>
      <c r="WUS77" s="68"/>
      <c r="WUT77" s="69"/>
      <c r="WUV77" s="64"/>
      <c r="WUW77" s="67"/>
      <c r="WUX77" s="67"/>
      <c r="WUY77" s="68"/>
      <c r="WUZ77" s="68"/>
      <c r="WVA77" s="68"/>
      <c r="WVB77" s="69"/>
      <c r="WVD77" s="64"/>
      <c r="WVE77" s="67"/>
      <c r="WVF77" s="67"/>
      <c r="WVG77" s="68"/>
      <c r="WVH77" s="68"/>
      <c r="WVI77" s="68"/>
      <c r="WVJ77" s="69"/>
      <c r="WVL77" s="64"/>
      <c r="WVM77" s="67"/>
      <c r="WVN77" s="67"/>
      <c r="WVO77" s="68"/>
      <c r="WVP77" s="68"/>
      <c r="WVQ77" s="68"/>
      <c r="WVR77" s="69"/>
      <c r="WVT77" s="64"/>
      <c r="WVU77" s="67"/>
      <c r="WVV77" s="67"/>
      <c r="WVW77" s="68"/>
      <c r="WVX77" s="68"/>
      <c r="WVY77" s="68"/>
      <c r="WVZ77" s="69"/>
      <c r="WWB77" s="64"/>
      <c r="WWC77" s="67"/>
      <c r="WWD77" s="67"/>
      <c r="WWE77" s="68"/>
      <c r="WWF77" s="68"/>
      <c r="WWG77" s="68"/>
      <c r="WWH77" s="69"/>
      <c r="WWJ77" s="64"/>
      <c r="WWK77" s="67"/>
      <c r="WWL77" s="67"/>
      <c r="WWM77" s="68"/>
      <c r="WWN77" s="68"/>
      <c r="WWO77" s="68"/>
      <c r="WWP77" s="69"/>
      <c r="WWR77" s="64"/>
      <c r="WWS77" s="67"/>
      <c r="WWT77" s="67"/>
      <c r="WWU77" s="68"/>
      <c r="WWV77" s="68"/>
      <c r="WWW77" s="68"/>
      <c r="WWX77" s="69"/>
      <c r="WWZ77" s="64"/>
      <c r="WXA77" s="67"/>
      <c r="WXB77" s="67"/>
      <c r="WXC77" s="68"/>
      <c r="WXD77" s="68"/>
      <c r="WXE77" s="68"/>
      <c r="WXF77" s="69"/>
      <c r="WXH77" s="64"/>
      <c r="WXI77" s="67"/>
      <c r="WXJ77" s="67"/>
      <c r="WXK77" s="68"/>
      <c r="WXL77" s="68"/>
      <c r="WXM77" s="68"/>
      <c r="WXN77" s="69"/>
      <c r="WXP77" s="64"/>
      <c r="WXQ77" s="67"/>
      <c r="WXR77" s="67"/>
      <c r="WXS77" s="68"/>
      <c r="WXT77" s="68"/>
      <c r="WXU77" s="68"/>
      <c r="WXV77" s="69"/>
      <c r="WXX77" s="64"/>
      <c r="WXY77" s="67"/>
      <c r="WXZ77" s="67"/>
      <c r="WYA77" s="68"/>
      <c r="WYB77" s="68"/>
      <c r="WYC77" s="68"/>
      <c r="WYD77" s="69"/>
      <c r="WYF77" s="64"/>
      <c r="WYG77" s="67"/>
      <c r="WYH77" s="67"/>
      <c r="WYI77" s="68"/>
      <c r="WYJ77" s="68"/>
      <c r="WYK77" s="68"/>
      <c r="WYL77" s="69"/>
      <c r="WYN77" s="64"/>
      <c r="WYO77" s="67"/>
      <c r="WYP77" s="67"/>
      <c r="WYQ77" s="68"/>
      <c r="WYR77" s="68"/>
      <c r="WYS77" s="68"/>
      <c r="WYT77" s="69"/>
      <c r="WYV77" s="64"/>
      <c r="WYW77" s="67"/>
      <c r="WYX77" s="67"/>
      <c r="WYY77" s="68"/>
      <c r="WYZ77" s="68"/>
      <c r="WZA77" s="68"/>
      <c r="WZB77" s="69"/>
      <c r="WZD77" s="64"/>
      <c r="WZE77" s="67"/>
      <c r="WZF77" s="67"/>
      <c r="WZG77" s="68"/>
      <c r="WZH77" s="68"/>
      <c r="WZI77" s="68"/>
      <c r="WZJ77" s="69"/>
      <c r="WZL77" s="64"/>
      <c r="WZM77" s="67"/>
      <c r="WZN77" s="67"/>
      <c r="WZO77" s="68"/>
      <c r="WZP77" s="68"/>
      <c r="WZQ77" s="68"/>
      <c r="WZR77" s="69"/>
      <c r="WZT77" s="64"/>
      <c r="WZU77" s="67"/>
      <c r="WZV77" s="67"/>
      <c r="WZW77" s="68"/>
      <c r="WZX77" s="68"/>
      <c r="WZY77" s="68"/>
      <c r="WZZ77" s="69"/>
      <c r="XAB77" s="64"/>
      <c r="XAC77" s="67"/>
      <c r="XAD77" s="67"/>
      <c r="XAE77" s="68"/>
      <c r="XAF77" s="68"/>
      <c r="XAG77" s="68"/>
      <c r="XAH77" s="69"/>
      <c r="XAJ77" s="64"/>
      <c r="XAK77" s="67"/>
      <c r="XAL77" s="67"/>
      <c r="XAM77" s="68"/>
      <c r="XAN77" s="68"/>
      <c r="XAO77" s="68"/>
      <c r="XAP77" s="69"/>
      <c r="XAR77" s="64"/>
      <c r="XAS77" s="67"/>
      <c r="XAT77" s="67"/>
      <c r="XAU77" s="68"/>
      <c r="XAV77" s="68"/>
      <c r="XAW77" s="68"/>
      <c r="XAX77" s="69"/>
      <c r="XAZ77" s="64"/>
      <c r="XBA77" s="67"/>
      <c r="XBB77" s="67"/>
      <c r="XBC77" s="68"/>
      <c r="XBD77" s="68"/>
      <c r="XBE77" s="68"/>
      <c r="XBF77" s="69"/>
      <c r="XBH77" s="64"/>
      <c r="XBI77" s="67"/>
      <c r="XBJ77" s="67"/>
      <c r="XBK77" s="68"/>
      <c r="XBL77" s="68"/>
      <c r="XBM77" s="68"/>
      <c r="XBN77" s="69"/>
      <c r="XBP77" s="64"/>
      <c r="XBQ77" s="67"/>
      <c r="XBR77" s="67"/>
      <c r="XBS77" s="68"/>
      <c r="XBT77" s="68"/>
      <c r="XBU77" s="68"/>
      <c r="XBV77" s="69"/>
      <c r="XBX77" s="64"/>
      <c r="XBY77" s="67"/>
      <c r="XBZ77" s="67"/>
      <c r="XCA77" s="68"/>
      <c r="XCB77" s="68"/>
      <c r="XCC77" s="68"/>
      <c r="XCD77" s="69"/>
      <c r="XCF77" s="64"/>
      <c r="XCG77" s="67"/>
      <c r="XCH77" s="67"/>
      <c r="XCI77" s="68"/>
      <c r="XCJ77" s="68"/>
      <c r="XCK77" s="68"/>
      <c r="XCL77" s="69"/>
      <c r="XCN77" s="64"/>
      <c r="XCO77" s="67"/>
      <c r="XCP77" s="67"/>
      <c r="XCQ77" s="68"/>
      <c r="XCR77" s="68"/>
      <c r="XCS77" s="68"/>
      <c r="XCT77" s="69"/>
      <c r="XCV77" s="64"/>
      <c r="XCW77" s="67"/>
      <c r="XCX77" s="67"/>
      <c r="XCY77" s="68"/>
      <c r="XCZ77" s="68"/>
      <c r="XDA77" s="68"/>
      <c r="XDB77" s="69"/>
      <c r="XDD77" s="64"/>
      <c r="XDE77" s="67"/>
      <c r="XDF77" s="67"/>
      <c r="XDG77" s="68"/>
      <c r="XDH77" s="68"/>
      <c r="XDI77" s="68"/>
      <c r="XDJ77" s="69"/>
      <c r="XDL77" s="64"/>
      <c r="XDM77" s="67"/>
      <c r="XDN77" s="67"/>
      <c r="XDO77" s="68"/>
      <c r="XDP77" s="68"/>
      <c r="XDQ77" s="68"/>
      <c r="XDR77" s="69"/>
      <c r="XDT77" s="64"/>
      <c r="XDU77" s="67"/>
      <c r="XDV77" s="67"/>
      <c r="XDW77" s="68"/>
      <c r="XDX77" s="68"/>
      <c r="XDY77" s="68"/>
      <c r="XDZ77" s="69"/>
      <c r="XEB77" s="64"/>
      <c r="XEC77" s="67"/>
      <c r="XED77" s="67"/>
      <c r="XEE77" s="68"/>
      <c r="XEF77" s="68"/>
      <c r="XEG77" s="68"/>
      <c r="XEH77" s="69"/>
      <c r="XEJ77" s="64"/>
      <c r="XEK77" s="67"/>
      <c r="XEL77" s="67"/>
      <c r="XEM77" s="68"/>
      <c r="XEN77" s="68"/>
      <c r="XEO77" s="68"/>
      <c r="XEP77" s="69"/>
      <c r="XER77" s="64"/>
      <c r="XES77" s="67"/>
      <c r="XET77" s="67"/>
      <c r="XEU77" s="68"/>
      <c r="XEV77" s="68"/>
      <c r="XEW77" s="68"/>
      <c r="XEX77" s="69"/>
      <c r="XEZ77" s="64"/>
      <c r="XFA77" s="67"/>
      <c r="XFB77" s="67"/>
      <c r="XFC77" s="68"/>
      <c r="XFD77" s="68"/>
    </row>
    <row r="78" spans="1:16384" s="58" customFormat="1" ht="25.5" customHeight="1">
      <c r="A78" s="60">
        <f t="shared" si="41"/>
        <v>78</v>
      </c>
      <c r="B78" s="1023"/>
      <c r="C78" s="1007"/>
      <c r="D78" s="930" t="s">
        <v>569</v>
      </c>
      <c r="E78" s="931"/>
      <c r="F78" s="932"/>
      <c r="G78" s="243">
        <v>11151233</v>
      </c>
      <c r="H78" s="825"/>
      <c r="I78" s="243"/>
      <c r="J78" s="244"/>
      <c r="K78" s="245">
        <f t="shared" ref="K78:K81" si="45">G78+H78-I78+J78</f>
        <v>11151233</v>
      </c>
      <c r="L78" s="64"/>
      <c r="M78" s="67"/>
      <c r="N78" s="67"/>
      <c r="O78" s="68"/>
      <c r="P78" s="68"/>
      <c r="Q78" s="68"/>
      <c r="R78" s="69"/>
      <c r="T78" s="64"/>
      <c r="U78" s="67"/>
      <c r="V78" s="67"/>
      <c r="W78" s="68"/>
      <c r="X78" s="68"/>
      <c r="Y78" s="68"/>
      <c r="Z78" s="69"/>
      <c r="AA78" s="236" t="str">
        <f t="shared" ref="AA78:AA81" si="46">IF(OR(G78+H78-I78&lt;0,K78&lt;0),"ERROR","OK")</f>
        <v>OK</v>
      </c>
      <c r="AB78" s="238"/>
      <c r="AC78" s="239"/>
      <c r="AD78" s="236" t="str">
        <f>IF(OR(AA78="Error",AB78="Error",AC78="Error"),CONCATENATE("Error en el concepto ",D78," de la Hoja 2 Fila  ",A78),"")</f>
        <v/>
      </c>
      <c r="AE78" s="68"/>
      <c r="AF78" s="68"/>
      <c r="AG78" s="68"/>
      <c r="AH78" s="69"/>
      <c r="AJ78" s="64"/>
      <c r="AK78" s="67"/>
      <c r="AL78" s="67"/>
      <c r="AM78" s="68"/>
      <c r="AN78" s="68"/>
      <c r="AO78" s="68"/>
      <c r="AP78" s="69"/>
      <c r="AR78" s="64"/>
      <c r="AS78" s="67"/>
      <c r="AT78" s="67"/>
      <c r="AU78" s="68"/>
      <c r="AV78" s="68"/>
      <c r="AW78" s="68"/>
      <c r="AX78" s="69"/>
      <c r="AZ78" s="64"/>
      <c r="BA78" s="67"/>
      <c r="BB78" s="67"/>
      <c r="BC78" s="68"/>
      <c r="BD78" s="68"/>
      <c r="BE78" s="68"/>
      <c r="BF78" s="69"/>
      <c r="BH78" s="64"/>
      <c r="BI78" s="67"/>
      <c r="BJ78" s="67"/>
      <c r="BK78" s="68"/>
      <c r="BL78" s="68"/>
      <c r="BM78" s="68"/>
      <c r="BN78" s="69"/>
      <c r="BP78" s="64"/>
      <c r="BQ78" s="67"/>
      <c r="BR78" s="67"/>
      <c r="BS78" s="68"/>
      <c r="BT78" s="68"/>
      <c r="BU78" s="68"/>
      <c r="BV78" s="69"/>
      <c r="BX78" s="64"/>
      <c r="BY78" s="67"/>
      <c r="BZ78" s="67"/>
      <c r="CA78" s="68"/>
      <c r="CB78" s="68"/>
      <c r="CC78" s="68"/>
      <c r="CD78" s="69"/>
      <c r="CF78" s="64"/>
      <c r="CG78" s="67"/>
      <c r="CH78" s="67"/>
      <c r="CI78" s="68"/>
      <c r="CJ78" s="68"/>
      <c r="CK78" s="68"/>
      <c r="CL78" s="69"/>
      <c r="CN78" s="64"/>
      <c r="CO78" s="67"/>
      <c r="CP78" s="67"/>
      <c r="CQ78" s="68"/>
      <c r="CR78" s="68"/>
      <c r="CS78" s="68"/>
      <c r="CT78" s="69"/>
      <c r="CV78" s="64"/>
      <c r="CW78" s="67"/>
      <c r="CX78" s="67"/>
      <c r="CY78" s="68"/>
      <c r="CZ78" s="68"/>
      <c r="DA78" s="68"/>
      <c r="DB78" s="69"/>
      <c r="DD78" s="64"/>
      <c r="DE78" s="67"/>
      <c r="DF78" s="67"/>
      <c r="DG78" s="68"/>
      <c r="DH78" s="68"/>
      <c r="DI78" s="68"/>
      <c r="DJ78" s="69"/>
      <c r="DL78" s="64"/>
      <c r="DM78" s="67"/>
      <c r="DN78" s="67"/>
      <c r="DO78" s="68"/>
      <c r="DP78" s="68"/>
      <c r="DQ78" s="68"/>
      <c r="DR78" s="69"/>
      <c r="DT78" s="64"/>
      <c r="DU78" s="67"/>
      <c r="DV78" s="67"/>
      <c r="DW78" s="68"/>
      <c r="DX78" s="68"/>
      <c r="DY78" s="68"/>
      <c r="DZ78" s="69"/>
      <c r="EB78" s="64"/>
      <c r="EC78" s="67"/>
      <c r="ED78" s="67"/>
      <c r="EE78" s="68"/>
      <c r="EF78" s="68"/>
      <c r="EG78" s="68"/>
      <c r="EH78" s="69"/>
      <c r="EJ78" s="64"/>
      <c r="EK78" s="67"/>
      <c r="EL78" s="67"/>
      <c r="EM78" s="68"/>
      <c r="EN78" s="68"/>
      <c r="EO78" s="68"/>
      <c r="EP78" s="69"/>
      <c r="ER78" s="64"/>
      <c r="ES78" s="67"/>
      <c r="ET78" s="67"/>
      <c r="EU78" s="68"/>
      <c r="EV78" s="68"/>
      <c r="EW78" s="68"/>
      <c r="EX78" s="69"/>
      <c r="EZ78" s="64"/>
      <c r="FA78" s="67"/>
      <c r="FB78" s="67"/>
      <c r="FC78" s="68"/>
      <c r="FD78" s="68"/>
      <c r="FE78" s="68"/>
      <c r="FF78" s="69"/>
      <c r="FH78" s="64"/>
      <c r="FI78" s="67"/>
      <c r="FJ78" s="67"/>
      <c r="FK78" s="68"/>
      <c r="FL78" s="68"/>
      <c r="FM78" s="68"/>
      <c r="FN78" s="69"/>
      <c r="FP78" s="64"/>
      <c r="FQ78" s="67"/>
      <c r="FR78" s="67"/>
      <c r="FS78" s="68"/>
      <c r="FT78" s="68"/>
      <c r="FU78" s="68"/>
      <c r="FV78" s="69"/>
      <c r="FX78" s="64"/>
      <c r="FY78" s="67"/>
      <c r="FZ78" s="67"/>
      <c r="GA78" s="68"/>
      <c r="GB78" s="68"/>
      <c r="GC78" s="68"/>
      <c r="GD78" s="69"/>
      <c r="GF78" s="64"/>
      <c r="GG78" s="67"/>
      <c r="GH78" s="67"/>
      <c r="GI78" s="68"/>
      <c r="GJ78" s="68"/>
      <c r="GK78" s="68"/>
      <c r="GL78" s="69"/>
      <c r="GN78" s="64"/>
      <c r="GO78" s="67"/>
      <c r="GP78" s="67"/>
      <c r="GQ78" s="68"/>
      <c r="GR78" s="68"/>
      <c r="GS78" s="68"/>
      <c r="GT78" s="69"/>
      <c r="GV78" s="64"/>
      <c r="GW78" s="67"/>
      <c r="GX78" s="67"/>
      <c r="GY78" s="68"/>
      <c r="GZ78" s="68"/>
      <c r="HA78" s="68"/>
      <c r="HB78" s="69"/>
      <c r="HD78" s="64"/>
      <c r="HE78" s="67"/>
      <c r="HF78" s="67"/>
      <c r="HG78" s="68"/>
      <c r="HH78" s="68"/>
      <c r="HI78" s="68"/>
      <c r="HJ78" s="69"/>
      <c r="HL78" s="64"/>
      <c r="HM78" s="67"/>
      <c r="HN78" s="67"/>
      <c r="HO78" s="68"/>
      <c r="HP78" s="68"/>
      <c r="HQ78" s="68"/>
      <c r="HR78" s="69"/>
      <c r="HT78" s="64"/>
      <c r="HU78" s="67"/>
      <c r="HV78" s="67"/>
      <c r="HW78" s="68"/>
      <c r="HX78" s="68"/>
      <c r="HY78" s="68"/>
      <c r="HZ78" s="69"/>
      <c r="IB78" s="64"/>
      <c r="IC78" s="67"/>
      <c r="ID78" s="67"/>
      <c r="IE78" s="68"/>
      <c r="IF78" s="68"/>
      <c r="IG78" s="68"/>
      <c r="IH78" s="69"/>
      <c r="IJ78" s="64"/>
      <c r="IK78" s="67"/>
      <c r="IL78" s="67"/>
      <c r="IM78" s="68"/>
      <c r="IN78" s="68"/>
      <c r="IO78" s="68"/>
      <c r="IP78" s="69"/>
      <c r="IR78" s="64"/>
      <c r="IS78" s="67"/>
      <c r="IT78" s="67"/>
      <c r="IU78" s="68"/>
      <c r="IV78" s="68"/>
      <c r="IW78" s="68"/>
      <c r="IX78" s="69"/>
      <c r="IZ78" s="64"/>
      <c r="JA78" s="67"/>
      <c r="JB78" s="67"/>
      <c r="JC78" s="68"/>
      <c r="JD78" s="68"/>
      <c r="JE78" s="68"/>
      <c r="JF78" s="69"/>
      <c r="JH78" s="64"/>
      <c r="JI78" s="67"/>
      <c r="JJ78" s="67"/>
      <c r="JK78" s="68"/>
      <c r="JL78" s="68"/>
      <c r="JM78" s="68"/>
      <c r="JN78" s="69"/>
      <c r="JP78" s="64"/>
      <c r="JQ78" s="67"/>
      <c r="JR78" s="67"/>
      <c r="JS78" s="68"/>
      <c r="JT78" s="68"/>
      <c r="JU78" s="68"/>
      <c r="JV78" s="69"/>
      <c r="JX78" s="64"/>
      <c r="JY78" s="67"/>
      <c r="JZ78" s="67"/>
      <c r="KA78" s="68"/>
      <c r="KB78" s="68"/>
      <c r="KC78" s="68"/>
      <c r="KD78" s="69"/>
      <c r="KF78" s="64"/>
      <c r="KG78" s="67"/>
      <c r="KH78" s="67"/>
      <c r="KI78" s="68"/>
      <c r="KJ78" s="68"/>
      <c r="KK78" s="68"/>
      <c r="KL78" s="69"/>
      <c r="KN78" s="64"/>
      <c r="KO78" s="67"/>
      <c r="KP78" s="67"/>
      <c r="KQ78" s="68"/>
      <c r="KR78" s="68"/>
      <c r="KS78" s="68"/>
      <c r="KT78" s="69"/>
      <c r="KV78" s="64"/>
      <c r="KW78" s="67"/>
      <c r="KX78" s="67"/>
      <c r="KY78" s="68"/>
      <c r="KZ78" s="68"/>
      <c r="LA78" s="68"/>
      <c r="LB78" s="69"/>
      <c r="LD78" s="64"/>
      <c r="LE78" s="67"/>
      <c r="LF78" s="67"/>
      <c r="LG78" s="68"/>
      <c r="LH78" s="68"/>
      <c r="LI78" s="68"/>
      <c r="LJ78" s="69"/>
      <c r="LL78" s="64"/>
      <c r="LM78" s="67"/>
      <c r="LN78" s="67"/>
      <c r="LO78" s="68"/>
      <c r="LP78" s="68"/>
      <c r="LQ78" s="68"/>
      <c r="LR78" s="69"/>
      <c r="LT78" s="64"/>
      <c r="LU78" s="67"/>
      <c r="LV78" s="67"/>
      <c r="LW78" s="68"/>
      <c r="LX78" s="68"/>
      <c r="LY78" s="68"/>
      <c r="LZ78" s="69"/>
      <c r="MB78" s="64"/>
      <c r="MC78" s="67"/>
      <c r="MD78" s="67"/>
      <c r="ME78" s="68"/>
      <c r="MF78" s="68"/>
      <c r="MG78" s="68"/>
      <c r="MH78" s="69"/>
      <c r="MJ78" s="64"/>
      <c r="MK78" s="67"/>
      <c r="ML78" s="67"/>
      <c r="MM78" s="68"/>
      <c r="MN78" s="68"/>
      <c r="MO78" s="68"/>
      <c r="MP78" s="69"/>
      <c r="MR78" s="64"/>
      <c r="MS78" s="67"/>
      <c r="MT78" s="67"/>
      <c r="MU78" s="68"/>
      <c r="MV78" s="68"/>
      <c r="MW78" s="68"/>
      <c r="MX78" s="69"/>
      <c r="MZ78" s="64"/>
      <c r="NA78" s="67"/>
      <c r="NB78" s="67"/>
      <c r="NC78" s="68"/>
      <c r="ND78" s="68"/>
      <c r="NE78" s="68"/>
      <c r="NF78" s="69"/>
      <c r="NH78" s="64"/>
      <c r="NI78" s="67"/>
      <c r="NJ78" s="67"/>
      <c r="NK78" s="68"/>
      <c r="NL78" s="68"/>
      <c r="NM78" s="68"/>
      <c r="NN78" s="69"/>
      <c r="NP78" s="64"/>
      <c r="NQ78" s="67"/>
      <c r="NR78" s="67"/>
      <c r="NS78" s="68"/>
      <c r="NT78" s="68"/>
      <c r="NU78" s="68"/>
      <c r="NV78" s="69"/>
      <c r="NX78" s="64"/>
      <c r="NY78" s="67"/>
      <c r="NZ78" s="67"/>
      <c r="OA78" s="68"/>
      <c r="OB78" s="68"/>
      <c r="OC78" s="68"/>
      <c r="OD78" s="69"/>
      <c r="OF78" s="64"/>
      <c r="OG78" s="67"/>
      <c r="OH78" s="67"/>
      <c r="OI78" s="68"/>
      <c r="OJ78" s="68"/>
      <c r="OK78" s="68"/>
      <c r="OL78" s="69"/>
      <c r="ON78" s="64"/>
      <c r="OO78" s="67"/>
      <c r="OP78" s="67"/>
      <c r="OQ78" s="68"/>
      <c r="OR78" s="68"/>
      <c r="OS78" s="68"/>
      <c r="OT78" s="69"/>
      <c r="OV78" s="64"/>
      <c r="OW78" s="67"/>
      <c r="OX78" s="67"/>
      <c r="OY78" s="68"/>
      <c r="OZ78" s="68"/>
      <c r="PA78" s="68"/>
      <c r="PB78" s="69"/>
      <c r="PD78" s="64"/>
      <c r="PE78" s="67"/>
      <c r="PF78" s="67"/>
      <c r="PG78" s="68"/>
      <c r="PH78" s="68"/>
      <c r="PI78" s="68"/>
      <c r="PJ78" s="69"/>
      <c r="PL78" s="64"/>
      <c r="PM78" s="67"/>
      <c r="PN78" s="67"/>
      <c r="PO78" s="68"/>
      <c r="PP78" s="68"/>
      <c r="PQ78" s="68"/>
      <c r="PR78" s="69"/>
      <c r="PT78" s="64"/>
      <c r="PU78" s="67"/>
      <c r="PV78" s="67"/>
      <c r="PW78" s="68"/>
      <c r="PX78" s="68"/>
      <c r="PY78" s="68"/>
      <c r="PZ78" s="69"/>
      <c r="QB78" s="64"/>
      <c r="QC78" s="67"/>
      <c r="QD78" s="67"/>
      <c r="QE78" s="68"/>
      <c r="QF78" s="68"/>
      <c r="QG78" s="68"/>
      <c r="QH78" s="69"/>
      <c r="QJ78" s="64"/>
      <c r="QK78" s="67"/>
      <c r="QL78" s="67"/>
      <c r="QM78" s="68"/>
      <c r="QN78" s="68"/>
      <c r="QO78" s="68"/>
      <c r="QP78" s="69"/>
      <c r="QR78" s="64"/>
      <c r="QS78" s="67"/>
      <c r="QT78" s="67"/>
      <c r="QU78" s="68"/>
      <c r="QV78" s="68"/>
      <c r="QW78" s="68"/>
      <c r="QX78" s="69"/>
      <c r="QZ78" s="64"/>
      <c r="RA78" s="67"/>
      <c r="RB78" s="67"/>
      <c r="RC78" s="68"/>
      <c r="RD78" s="68"/>
      <c r="RE78" s="68"/>
      <c r="RF78" s="69"/>
      <c r="RH78" s="64"/>
      <c r="RI78" s="67"/>
      <c r="RJ78" s="67"/>
      <c r="RK78" s="68"/>
      <c r="RL78" s="68"/>
      <c r="RM78" s="68"/>
      <c r="RN78" s="69"/>
      <c r="RP78" s="64"/>
      <c r="RQ78" s="67"/>
      <c r="RR78" s="67"/>
      <c r="RS78" s="68"/>
      <c r="RT78" s="68"/>
      <c r="RU78" s="68"/>
      <c r="RV78" s="69"/>
      <c r="RX78" s="64"/>
      <c r="RY78" s="67"/>
      <c r="RZ78" s="67"/>
      <c r="SA78" s="68"/>
      <c r="SB78" s="68"/>
      <c r="SC78" s="68"/>
      <c r="SD78" s="69"/>
      <c r="SF78" s="64"/>
      <c r="SG78" s="67"/>
      <c r="SH78" s="67"/>
      <c r="SI78" s="68"/>
      <c r="SJ78" s="68"/>
      <c r="SK78" s="68"/>
      <c r="SL78" s="69"/>
      <c r="SN78" s="64"/>
      <c r="SO78" s="67"/>
      <c r="SP78" s="67"/>
      <c r="SQ78" s="68"/>
      <c r="SR78" s="68"/>
      <c r="SS78" s="68"/>
      <c r="ST78" s="69"/>
      <c r="SV78" s="64"/>
      <c r="SW78" s="67"/>
      <c r="SX78" s="67"/>
      <c r="SY78" s="68"/>
      <c r="SZ78" s="68"/>
      <c r="TA78" s="68"/>
      <c r="TB78" s="69"/>
      <c r="TD78" s="64"/>
      <c r="TE78" s="67"/>
      <c r="TF78" s="67"/>
      <c r="TG78" s="68"/>
      <c r="TH78" s="68"/>
      <c r="TI78" s="68"/>
      <c r="TJ78" s="69"/>
      <c r="TL78" s="64"/>
      <c r="TM78" s="67"/>
      <c r="TN78" s="67"/>
      <c r="TO78" s="68"/>
      <c r="TP78" s="68"/>
      <c r="TQ78" s="68"/>
      <c r="TR78" s="69"/>
      <c r="TT78" s="64"/>
      <c r="TU78" s="67"/>
      <c r="TV78" s="67"/>
      <c r="TW78" s="68"/>
      <c r="TX78" s="68"/>
      <c r="TY78" s="68"/>
      <c r="TZ78" s="69"/>
      <c r="UB78" s="64"/>
      <c r="UC78" s="67"/>
      <c r="UD78" s="67"/>
      <c r="UE78" s="68"/>
      <c r="UF78" s="68"/>
      <c r="UG78" s="68"/>
      <c r="UH78" s="69"/>
      <c r="UJ78" s="64"/>
      <c r="UK78" s="67"/>
      <c r="UL78" s="67"/>
      <c r="UM78" s="68"/>
      <c r="UN78" s="68"/>
      <c r="UO78" s="68"/>
      <c r="UP78" s="69"/>
      <c r="UR78" s="64"/>
      <c r="US78" s="67"/>
      <c r="UT78" s="67"/>
      <c r="UU78" s="68"/>
      <c r="UV78" s="68"/>
      <c r="UW78" s="68"/>
      <c r="UX78" s="69"/>
      <c r="UZ78" s="64"/>
      <c r="VA78" s="67"/>
      <c r="VB78" s="67"/>
      <c r="VC78" s="68"/>
      <c r="VD78" s="68"/>
      <c r="VE78" s="68"/>
      <c r="VF78" s="69"/>
      <c r="VH78" s="64"/>
      <c r="VI78" s="67"/>
      <c r="VJ78" s="67"/>
      <c r="VK78" s="68"/>
      <c r="VL78" s="68"/>
      <c r="VM78" s="68"/>
      <c r="VN78" s="69"/>
      <c r="VP78" s="64"/>
      <c r="VQ78" s="67"/>
      <c r="VR78" s="67"/>
      <c r="VS78" s="68"/>
      <c r="VT78" s="68"/>
      <c r="VU78" s="68"/>
      <c r="VV78" s="69"/>
      <c r="VX78" s="64"/>
      <c r="VY78" s="67"/>
      <c r="VZ78" s="67"/>
      <c r="WA78" s="68"/>
      <c r="WB78" s="68"/>
      <c r="WC78" s="68"/>
      <c r="WD78" s="69"/>
      <c r="WF78" s="64"/>
      <c r="WG78" s="67"/>
      <c r="WH78" s="67"/>
      <c r="WI78" s="68"/>
      <c r="WJ78" s="68"/>
      <c r="WK78" s="68"/>
      <c r="WL78" s="69"/>
      <c r="WN78" s="64"/>
      <c r="WO78" s="67"/>
      <c r="WP78" s="67"/>
      <c r="WQ78" s="68"/>
      <c r="WR78" s="68"/>
      <c r="WS78" s="68"/>
      <c r="WT78" s="69"/>
      <c r="WV78" s="64"/>
      <c r="WW78" s="67"/>
      <c r="WX78" s="67"/>
      <c r="WY78" s="68"/>
      <c r="WZ78" s="68"/>
      <c r="XA78" s="68"/>
      <c r="XB78" s="69"/>
      <c r="XD78" s="64"/>
      <c r="XE78" s="67"/>
      <c r="XF78" s="67"/>
      <c r="XG78" s="68"/>
      <c r="XH78" s="68"/>
      <c r="XI78" s="68"/>
      <c r="XJ78" s="69"/>
      <c r="XL78" s="64"/>
      <c r="XM78" s="67"/>
      <c r="XN78" s="67"/>
      <c r="XO78" s="68"/>
      <c r="XP78" s="68"/>
      <c r="XQ78" s="68"/>
      <c r="XR78" s="69"/>
      <c r="XT78" s="64"/>
      <c r="XU78" s="67"/>
      <c r="XV78" s="67"/>
      <c r="XW78" s="68"/>
      <c r="XX78" s="68"/>
      <c r="XY78" s="68"/>
      <c r="XZ78" s="69"/>
      <c r="YB78" s="64"/>
      <c r="YC78" s="67"/>
      <c r="YD78" s="67"/>
      <c r="YE78" s="68"/>
      <c r="YF78" s="68"/>
      <c r="YG78" s="68"/>
      <c r="YH78" s="69"/>
      <c r="YJ78" s="64"/>
      <c r="YK78" s="67"/>
      <c r="YL78" s="67"/>
      <c r="YM78" s="68"/>
      <c r="YN78" s="68"/>
      <c r="YO78" s="68"/>
      <c r="YP78" s="69"/>
      <c r="YR78" s="64"/>
      <c r="YS78" s="67"/>
      <c r="YT78" s="67"/>
      <c r="YU78" s="68"/>
      <c r="YV78" s="68"/>
      <c r="YW78" s="68"/>
      <c r="YX78" s="69"/>
      <c r="YZ78" s="64"/>
      <c r="ZA78" s="67"/>
      <c r="ZB78" s="67"/>
      <c r="ZC78" s="68"/>
      <c r="ZD78" s="68"/>
      <c r="ZE78" s="68"/>
      <c r="ZF78" s="69"/>
      <c r="ZH78" s="64"/>
      <c r="ZI78" s="67"/>
      <c r="ZJ78" s="67"/>
      <c r="ZK78" s="68"/>
      <c r="ZL78" s="68"/>
      <c r="ZM78" s="68"/>
      <c r="ZN78" s="69"/>
      <c r="ZP78" s="64"/>
      <c r="ZQ78" s="67"/>
      <c r="ZR78" s="67"/>
      <c r="ZS78" s="68"/>
      <c r="ZT78" s="68"/>
      <c r="ZU78" s="68"/>
      <c r="ZV78" s="69"/>
      <c r="ZX78" s="64"/>
      <c r="ZY78" s="67"/>
      <c r="ZZ78" s="67"/>
      <c r="AAA78" s="68"/>
      <c r="AAB78" s="68"/>
      <c r="AAC78" s="68"/>
      <c r="AAD78" s="69"/>
      <c r="AAF78" s="64"/>
      <c r="AAG78" s="67"/>
      <c r="AAH78" s="67"/>
      <c r="AAI78" s="68"/>
      <c r="AAJ78" s="68"/>
      <c r="AAK78" s="68"/>
      <c r="AAL78" s="69"/>
      <c r="AAN78" s="64"/>
      <c r="AAO78" s="67"/>
      <c r="AAP78" s="67"/>
      <c r="AAQ78" s="68"/>
      <c r="AAR78" s="68"/>
      <c r="AAS78" s="68"/>
      <c r="AAT78" s="69"/>
      <c r="AAV78" s="64"/>
      <c r="AAW78" s="67"/>
      <c r="AAX78" s="67"/>
      <c r="AAY78" s="68"/>
      <c r="AAZ78" s="68"/>
      <c r="ABA78" s="68"/>
      <c r="ABB78" s="69"/>
      <c r="ABD78" s="64"/>
      <c r="ABE78" s="67"/>
      <c r="ABF78" s="67"/>
      <c r="ABG78" s="68"/>
      <c r="ABH78" s="68"/>
      <c r="ABI78" s="68"/>
      <c r="ABJ78" s="69"/>
      <c r="ABL78" s="64"/>
      <c r="ABM78" s="67"/>
      <c r="ABN78" s="67"/>
      <c r="ABO78" s="68"/>
      <c r="ABP78" s="68"/>
      <c r="ABQ78" s="68"/>
      <c r="ABR78" s="69"/>
      <c r="ABT78" s="64"/>
      <c r="ABU78" s="67"/>
      <c r="ABV78" s="67"/>
      <c r="ABW78" s="68"/>
      <c r="ABX78" s="68"/>
      <c r="ABY78" s="68"/>
      <c r="ABZ78" s="69"/>
      <c r="ACB78" s="64"/>
      <c r="ACC78" s="67"/>
      <c r="ACD78" s="67"/>
      <c r="ACE78" s="68"/>
      <c r="ACF78" s="68"/>
      <c r="ACG78" s="68"/>
      <c r="ACH78" s="69"/>
      <c r="ACJ78" s="64"/>
      <c r="ACK78" s="67"/>
      <c r="ACL78" s="67"/>
      <c r="ACM78" s="68"/>
      <c r="ACN78" s="68"/>
      <c r="ACO78" s="68"/>
      <c r="ACP78" s="69"/>
      <c r="ACR78" s="64"/>
      <c r="ACS78" s="67"/>
      <c r="ACT78" s="67"/>
      <c r="ACU78" s="68"/>
      <c r="ACV78" s="68"/>
      <c r="ACW78" s="68"/>
      <c r="ACX78" s="69"/>
      <c r="ACZ78" s="64"/>
      <c r="ADA78" s="67"/>
      <c r="ADB78" s="67"/>
      <c r="ADC78" s="68"/>
      <c r="ADD78" s="68"/>
      <c r="ADE78" s="68"/>
      <c r="ADF78" s="69"/>
      <c r="ADH78" s="64"/>
      <c r="ADI78" s="67"/>
      <c r="ADJ78" s="67"/>
      <c r="ADK78" s="68"/>
      <c r="ADL78" s="68"/>
      <c r="ADM78" s="68"/>
      <c r="ADN78" s="69"/>
      <c r="ADP78" s="64"/>
      <c r="ADQ78" s="67"/>
      <c r="ADR78" s="67"/>
      <c r="ADS78" s="68"/>
      <c r="ADT78" s="68"/>
      <c r="ADU78" s="68"/>
      <c r="ADV78" s="69"/>
      <c r="ADX78" s="64"/>
      <c r="ADY78" s="67"/>
      <c r="ADZ78" s="67"/>
      <c r="AEA78" s="68"/>
      <c r="AEB78" s="68"/>
      <c r="AEC78" s="68"/>
      <c r="AED78" s="69"/>
      <c r="AEF78" s="64"/>
      <c r="AEG78" s="67"/>
      <c r="AEH78" s="67"/>
      <c r="AEI78" s="68"/>
      <c r="AEJ78" s="68"/>
      <c r="AEK78" s="68"/>
      <c r="AEL78" s="69"/>
      <c r="AEN78" s="64"/>
      <c r="AEO78" s="67"/>
      <c r="AEP78" s="67"/>
      <c r="AEQ78" s="68"/>
      <c r="AER78" s="68"/>
      <c r="AES78" s="68"/>
      <c r="AET78" s="69"/>
      <c r="AEV78" s="64"/>
      <c r="AEW78" s="67"/>
      <c r="AEX78" s="67"/>
      <c r="AEY78" s="68"/>
      <c r="AEZ78" s="68"/>
      <c r="AFA78" s="68"/>
      <c r="AFB78" s="69"/>
      <c r="AFD78" s="64"/>
      <c r="AFE78" s="67"/>
      <c r="AFF78" s="67"/>
      <c r="AFG78" s="68"/>
      <c r="AFH78" s="68"/>
      <c r="AFI78" s="68"/>
      <c r="AFJ78" s="69"/>
      <c r="AFL78" s="64"/>
      <c r="AFM78" s="67"/>
      <c r="AFN78" s="67"/>
      <c r="AFO78" s="68"/>
      <c r="AFP78" s="68"/>
      <c r="AFQ78" s="68"/>
      <c r="AFR78" s="69"/>
      <c r="AFT78" s="64"/>
      <c r="AFU78" s="67"/>
      <c r="AFV78" s="67"/>
      <c r="AFW78" s="68"/>
      <c r="AFX78" s="68"/>
      <c r="AFY78" s="68"/>
      <c r="AFZ78" s="69"/>
      <c r="AGB78" s="64"/>
      <c r="AGC78" s="67"/>
      <c r="AGD78" s="67"/>
      <c r="AGE78" s="68"/>
      <c r="AGF78" s="68"/>
      <c r="AGG78" s="68"/>
      <c r="AGH78" s="69"/>
      <c r="AGJ78" s="64"/>
      <c r="AGK78" s="67"/>
      <c r="AGL78" s="67"/>
      <c r="AGM78" s="68"/>
      <c r="AGN78" s="68"/>
      <c r="AGO78" s="68"/>
      <c r="AGP78" s="69"/>
      <c r="AGR78" s="64"/>
      <c r="AGS78" s="67"/>
      <c r="AGT78" s="67"/>
      <c r="AGU78" s="68"/>
      <c r="AGV78" s="68"/>
      <c r="AGW78" s="68"/>
      <c r="AGX78" s="69"/>
      <c r="AGZ78" s="64"/>
      <c r="AHA78" s="67"/>
      <c r="AHB78" s="67"/>
      <c r="AHC78" s="68"/>
      <c r="AHD78" s="68"/>
      <c r="AHE78" s="68"/>
      <c r="AHF78" s="69"/>
      <c r="AHH78" s="64"/>
      <c r="AHI78" s="67"/>
      <c r="AHJ78" s="67"/>
      <c r="AHK78" s="68"/>
      <c r="AHL78" s="68"/>
      <c r="AHM78" s="68"/>
      <c r="AHN78" s="69"/>
      <c r="AHP78" s="64"/>
      <c r="AHQ78" s="67"/>
      <c r="AHR78" s="67"/>
      <c r="AHS78" s="68"/>
      <c r="AHT78" s="68"/>
      <c r="AHU78" s="68"/>
      <c r="AHV78" s="69"/>
      <c r="AHX78" s="64"/>
      <c r="AHY78" s="67"/>
      <c r="AHZ78" s="67"/>
      <c r="AIA78" s="68"/>
      <c r="AIB78" s="68"/>
      <c r="AIC78" s="68"/>
      <c r="AID78" s="69"/>
      <c r="AIF78" s="64"/>
      <c r="AIG78" s="67"/>
      <c r="AIH78" s="67"/>
      <c r="AII78" s="68"/>
      <c r="AIJ78" s="68"/>
      <c r="AIK78" s="68"/>
      <c r="AIL78" s="69"/>
      <c r="AIN78" s="64"/>
      <c r="AIO78" s="67"/>
      <c r="AIP78" s="67"/>
      <c r="AIQ78" s="68"/>
      <c r="AIR78" s="68"/>
      <c r="AIS78" s="68"/>
      <c r="AIT78" s="69"/>
      <c r="AIV78" s="64"/>
      <c r="AIW78" s="67"/>
      <c r="AIX78" s="67"/>
      <c r="AIY78" s="68"/>
      <c r="AIZ78" s="68"/>
      <c r="AJA78" s="68"/>
      <c r="AJB78" s="69"/>
      <c r="AJD78" s="64"/>
      <c r="AJE78" s="67"/>
      <c r="AJF78" s="67"/>
      <c r="AJG78" s="68"/>
      <c r="AJH78" s="68"/>
      <c r="AJI78" s="68"/>
      <c r="AJJ78" s="69"/>
      <c r="AJL78" s="64"/>
      <c r="AJM78" s="67"/>
      <c r="AJN78" s="67"/>
      <c r="AJO78" s="68"/>
      <c r="AJP78" s="68"/>
      <c r="AJQ78" s="68"/>
      <c r="AJR78" s="69"/>
      <c r="AJT78" s="64"/>
      <c r="AJU78" s="67"/>
      <c r="AJV78" s="67"/>
      <c r="AJW78" s="68"/>
      <c r="AJX78" s="68"/>
      <c r="AJY78" s="68"/>
      <c r="AJZ78" s="69"/>
      <c r="AKB78" s="64"/>
      <c r="AKC78" s="67"/>
      <c r="AKD78" s="67"/>
      <c r="AKE78" s="68"/>
      <c r="AKF78" s="68"/>
      <c r="AKG78" s="68"/>
      <c r="AKH78" s="69"/>
      <c r="AKJ78" s="64"/>
      <c r="AKK78" s="67"/>
      <c r="AKL78" s="67"/>
      <c r="AKM78" s="68"/>
      <c r="AKN78" s="68"/>
      <c r="AKO78" s="68"/>
      <c r="AKP78" s="69"/>
      <c r="AKR78" s="64"/>
      <c r="AKS78" s="67"/>
      <c r="AKT78" s="67"/>
      <c r="AKU78" s="68"/>
      <c r="AKV78" s="68"/>
      <c r="AKW78" s="68"/>
      <c r="AKX78" s="69"/>
      <c r="AKZ78" s="64"/>
      <c r="ALA78" s="67"/>
      <c r="ALB78" s="67"/>
      <c r="ALC78" s="68"/>
      <c r="ALD78" s="68"/>
      <c r="ALE78" s="68"/>
      <c r="ALF78" s="69"/>
      <c r="ALH78" s="64"/>
      <c r="ALI78" s="67"/>
      <c r="ALJ78" s="67"/>
      <c r="ALK78" s="68"/>
      <c r="ALL78" s="68"/>
      <c r="ALM78" s="68"/>
      <c r="ALN78" s="69"/>
      <c r="ALP78" s="64"/>
      <c r="ALQ78" s="67"/>
      <c r="ALR78" s="67"/>
      <c r="ALS78" s="68"/>
      <c r="ALT78" s="68"/>
      <c r="ALU78" s="68"/>
      <c r="ALV78" s="69"/>
      <c r="ALX78" s="64"/>
      <c r="ALY78" s="67"/>
      <c r="ALZ78" s="67"/>
      <c r="AMA78" s="68"/>
      <c r="AMB78" s="68"/>
      <c r="AMC78" s="68"/>
      <c r="AMD78" s="69"/>
      <c r="AMF78" s="64"/>
      <c r="AMG78" s="67"/>
      <c r="AMH78" s="67"/>
      <c r="AMI78" s="68"/>
      <c r="AMJ78" s="68"/>
      <c r="AMK78" s="68"/>
      <c r="AML78" s="69"/>
      <c r="AMN78" s="64"/>
      <c r="AMO78" s="67"/>
      <c r="AMP78" s="67"/>
      <c r="AMQ78" s="68"/>
      <c r="AMR78" s="68"/>
      <c r="AMS78" s="68"/>
      <c r="AMT78" s="69"/>
      <c r="AMV78" s="64"/>
      <c r="AMW78" s="67"/>
      <c r="AMX78" s="67"/>
      <c r="AMY78" s="68"/>
      <c r="AMZ78" s="68"/>
      <c r="ANA78" s="68"/>
      <c r="ANB78" s="69"/>
      <c r="AND78" s="64"/>
      <c r="ANE78" s="67"/>
      <c r="ANF78" s="67"/>
      <c r="ANG78" s="68"/>
      <c r="ANH78" s="68"/>
      <c r="ANI78" s="68"/>
      <c r="ANJ78" s="69"/>
      <c r="ANL78" s="64"/>
      <c r="ANM78" s="67"/>
      <c r="ANN78" s="67"/>
      <c r="ANO78" s="68"/>
      <c r="ANP78" s="68"/>
      <c r="ANQ78" s="68"/>
      <c r="ANR78" s="69"/>
      <c r="ANT78" s="64"/>
      <c r="ANU78" s="67"/>
      <c r="ANV78" s="67"/>
      <c r="ANW78" s="68"/>
      <c r="ANX78" s="68"/>
      <c r="ANY78" s="68"/>
      <c r="ANZ78" s="69"/>
      <c r="AOB78" s="64"/>
      <c r="AOC78" s="67"/>
      <c r="AOD78" s="67"/>
      <c r="AOE78" s="68"/>
      <c r="AOF78" s="68"/>
      <c r="AOG78" s="68"/>
      <c r="AOH78" s="69"/>
      <c r="AOJ78" s="64"/>
      <c r="AOK78" s="67"/>
      <c r="AOL78" s="67"/>
      <c r="AOM78" s="68"/>
      <c r="AON78" s="68"/>
      <c r="AOO78" s="68"/>
      <c r="AOP78" s="69"/>
      <c r="AOR78" s="64"/>
      <c r="AOS78" s="67"/>
      <c r="AOT78" s="67"/>
      <c r="AOU78" s="68"/>
      <c r="AOV78" s="68"/>
      <c r="AOW78" s="68"/>
      <c r="AOX78" s="69"/>
      <c r="AOZ78" s="64"/>
      <c r="APA78" s="67"/>
      <c r="APB78" s="67"/>
      <c r="APC78" s="68"/>
      <c r="APD78" s="68"/>
      <c r="APE78" s="68"/>
      <c r="APF78" s="69"/>
      <c r="APH78" s="64"/>
      <c r="API78" s="67"/>
      <c r="APJ78" s="67"/>
      <c r="APK78" s="68"/>
      <c r="APL78" s="68"/>
      <c r="APM78" s="68"/>
      <c r="APN78" s="69"/>
      <c r="APP78" s="64"/>
      <c r="APQ78" s="67"/>
      <c r="APR78" s="67"/>
      <c r="APS78" s="68"/>
      <c r="APT78" s="68"/>
      <c r="APU78" s="68"/>
      <c r="APV78" s="69"/>
      <c r="APX78" s="64"/>
      <c r="APY78" s="67"/>
      <c r="APZ78" s="67"/>
      <c r="AQA78" s="68"/>
      <c r="AQB78" s="68"/>
      <c r="AQC78" s="68"/>
      <c r="AQD78" s="69"/>
      <c r="AQF78" s="64"/>
      <c r="AQG78" s="67"/>
      <c r="AQH78" s="67"/>
      <c r="AQI78" s="68"/>
      <c r="AQJ78" s="68"/>
      <c r="AQK78" s="68"/>
      <c r="AQL78" s="69"/>
      <c r="AQN78" s="64"/>
      <c r="AQO78" s="67"/>
      <c r="AQP78" s="67"/>
      <c r="AQQ78" s="68"/>
      <c r="AQR78" s="68"/>
      <c r="AQS78" s="68"/>
      <c r="AQT78" s="69"/>
      <c r="AQV78" s="64"/>
      <c r="AQW78" s="67"/>
      <c r="AQX78" s="67"/>
      <c r="AQY78" s="68"/>
      <c r="AQZ78" s="68"/>
      <c r="ARA78" s="68"/>
      <c r="ARB78" s="69"/>
      <c r="ARD78" s="64"/>
      <c r="ARE78" s="67"/>
      <c r="ARF78" s="67"/>
      <c r="ARG78" s="68"/>
      <c r="ARH78" s="68"/>
      <c r="ARI78" s="68"/>
      <c r="ARJ78" s="69"/>
      <c r="ARL78" s="64"/>
      <c r="ARM78" s="67"/>
      <c r="ARN78" s="67"/>
      <c r="ARO78" s="68"/>
      <c r="ARP78" s="68"/>
      <c r="ARQ78" s="68"/>
      <c r="ARR78" s="69"/>
      <c r="ART78" s="64"/>
      <c r="ARU78" s="67"/>
      <c r="ARV78" s="67"/>
      <c r="ARW78" s="68"/>
      <c r="ARX78" s="68"/>
      <c r="ARY78" s="68"/>
      <c r="ARZ78" s="69"/>
      <c r="ASB78" s="64"/>
      <c r="ASC78" s="67"/>
      <c r="ASD78" s="67"/>
      <c r="ASE78" s="68"/>
      <c r="ASF78" s="68"/>
      <c r="ASG78" s="68"/>
      <c r="ASH78" s="69"/>
      <c r="ASJ78" s="64"/>
      <c r="ASK78" s="67"/>
      <c r="ASL78" s="67"/>
      <c r="ASM78" s="68"/>
      <c r="ASN78" s="68"/>
      <c r="ASO78" s="68"/>
      <c r="ASP78" s="69"/>
      <c r="ASR78" s="64"/>
      <c r="ASS78" s="67"/>
      <c r="AST78" s="67"/>
      <c r="ASU78" s="68"/>
      <c r="ASV78" s="68"/>
      <c r="ASW78" s="68"/>
      <c r="ASX78" s="69"/>
      <c r="ASZ78" s="64"/>
      <c r="ATA78" s="67"/>
      <c r="ATB78" s="67"/>
      <c r="ATC78" s="68"/>
      <c r="ATD78" s="68"/>
      <c r="ATE78" s="68"/>
      <c r="ATF78" s="69"/>
      <c r="ATH78" s="64"/>
      <c r="ATI78" s="67"/>
      <c r="ATJ78" s="67"/>
      <c r="ATK78" s="68"/>
      <c r="ATL78" s="68"/>
      <c r="ATM78" s="68"/>
      <c r="ATN78" s="69"/>
      <c r="ATP78" s="64"/>
      <c r="ATQ78" s="67"/>
      <c r="ATR78" s="67"/>
      <c r="ATS78" s="68"/>
      <c r="ATT78" s="68"/>
      <c r="ATU78" s="68"/>
      <c r="ATV78" s="69"/>
      <c r="ATX78" s="64"/>
      <c r="ATY78" s="67"/>
      <c r="ATZ78" s="67"/>
      <c r="AUA78" s="68"/>
      <c r="AUB78" s="68"/>
      <c r="AUC78" s="68"/>
      <c r="AUD78" s="69"/>
      <c r="AUF78" s="64"/>
      <c r="AUG78" s="67"/>
      <c r="AUH78" s="67"/>
      <c r="AUI78" s="68"/>
      <c r="AUJ78" s="68"/>
      <c r="AUK78" s="68"/>
      <c r="AUL78" s="69"/>
      <c r="AUN78" s="64"/>
      <c r="AUO78" s="67"/>
      <c r="AUP78" s="67"/>
      <c r="AUQ78" s="68"/>
      <c r="AUR78" s="68"/>
      <c r="AUS78" s="68"/>
      <c r="AUT78" s="69"/>
      <c r="AUV78" s="64"/>
      <c r="AUW78" s="67"/>
      <c r="AUX78" s="67"/>
      <c r="AUY78" s="68"/>
      <c r="AUZ78" s="68"/>
      <c r="AVA78" s="68"/>
      <c r="AVB78" s="69"/>
      <c r="AVD78" s="64"/>
      <c r="AVE78" s="67"/>
      <c r="AVF78" s="67"/>
      <c r="AVG78" s="68"/>
      <c r="AVH78" s="68"/>
      <c r="AVI78" s="68"/>
      <c r="AVJ78" s="69"/>
      <c r="AVL78" s="64"/>
      <c r="AVM78" s="67"/>
      <c r="AVN78" s="67"/>
      <c r="AVO78" s="68"/>
      <c r="AVP78" s="68"/>
      <c r="AVQ78" s="68"/>
      <c r="AVR78" s="69"/>
      <c r="AVT78" s="64"/>
      <c r="AVU78" s="67"/>
      <c r="AVV78" s="67"/>
      <c r="AVW78" s="68"/>
      <c r="AVX78" s="68"/>
      <c r="AVY78" s="68"/>
      <c r="AVZ78" s="69"/>
      <c r="AWB78" s="64"/>
      <c r="AWC78" s="67"/>
      <c r="AWD78" s="67"/>
      <c r="AWE78" s="68"/>
      <c r="AWF78" s="68"/>
      <c r="AWG78" s="68"/>
      <c r="AWH78" s="69"/>
      <c r="AWJ78" s="64"/>
      <c r="AWK78" s="67"/>
      <c r="AWL78" s="67"/>
      <c r="AWM78" s="68"/>
      <c r="AWN78" s="68"/>
      <c r="AWO78" s="68"/>
      <c r="AWP78" s="69"/>
      <c r="AWR78" s="64"/>
      <c r="AWS78" s="67"/>
      <c r="AWT78" s="67"/>
      <c r="AWU78" s="68"/>
      <c r="AWV78" s="68"/>
      <c r="AWW78" s="68"/>
      <c r="AWX78" s="69"/>
      <c r="AWZ78" s="64"/>
      <c r="AXA78" s="67"/>
      <c r="AXB78" s="67"/>
      <c r="AXC78" s="68"/>
      <c r="AXD78" s="68"/>
      <c r="AXE78" s="68"/>
      <c r="AXF78" s="69"/>
      <c r="AXH78" s="64"/>
      <c r="AXI78" s="67"/>
      <c r="AXJ78" s="67"/>
      <c r="AXK78" s="68"/>
      <c r="AXL78" s="68"/>
      <c r="AXM78" s="68"/>
      <c r="AXN78" s="69"/>
      <c r="AXP78" s="64"/>
      <c r="AXQ78" s="67"/>
      <c r="AXR78" s="67"/>
      <c r="AXS78" s="68"/>
      <c r="AXT78" s="68"/>
      <c r="AXU78" s="68"/>
      <c r="AXV78" s="69"/>
      <c r="AXX78" s="64"/>
      <c r="AXY78" s="67"/>
      <c r="AXZ78" s="67"/>
      <c r="AYA78" s="68"/>
      <c r="AYB78" s="68"/>
      <c r="AYC78" s="68"/>
      <c r="AYD78" s="69"/>
      <c r="AYF78" s="64"/>
      <c r="AYG78" s="67"/>
      <c r="AYH78" s="67"/>
      <c r="AYI78" s="68"/>
      <c r="AYJ78" s="68"/>
      <c r="AYK78" s="68"/>
      <c r="AYL78" s="69"/>
      <c r="AYN78" s="64"/>
      <c r="AYO78" s="67"/>
      <c r="AYP78" s="67"/>
      <c r="AYQ78" s="68"/>
      <c r="AYR78" s="68"/>
      <c r="AYS78" s="68"/>
      <c r="AYT78" s="69"/>
      <c r="AYV78" s="64"/>
      <c r="AYW78" s="67"/>
      <c r="AYX78" s="67"/>
      <c r="AYY78" s="68"/>
      <c r="AYZ78" s="68"/>
      <c r="AZA78" s="68"/>
      <c r="AZB78" s="69"/>
      <c r="AZD78" s="64"/>
      <c r="AZE78" s="67"/>
      <c r="AZF78" s="67"/>
      <c r="AZG78" s="68"/>
      <c r="AZH78" s="68"/>
      <c r="AZI78" s="68"/>
      <c r="AZJ78" s="69"/>
      <c r="AZL78" s="64"/>
      <c r="AZM78" s="67"/>
      <c r="AZN78" s="67"/>
      <c r="AZO78" s="68"/>
      <c r="AZP78" s="68"/>
      <c r="AZQ78" s="68"/>
      <c r="AZR78" s="69"/>
      <c r="AZT78" s="64"/>
      <c r="AZU78" s="67"/>
      <c r="AZV78" s="67"/>
      <c r="AZW78" s="68"/>
      <c r="AZX78" s="68"/>
      <c r="AZY78" s="68"/>
      <c r="AZZ78" s="69"/>
      <c r="BAB78" s="64"/>
      <c r="BAC78" s="67"/>
      <c r="BAD78" s="67"/>
      <c r="BAE78" s="68"/>
      <c r="BAF78" s="68"/>
      <c r="BAG78" s="68"/>
      <c r="BAH78" s="69"/>
      <c r="BAJ78" s="64"/>
      <c r="BAK78" s="67"/>
      <c r="BAL78" s="67"/>
      <c r="BAM78" s="68"/>
      <c r="BAN78" s="68"/>
      <c r="BAO78" s="68"/>
      <c r="BAP78" s="69"/>
      <c r="BAR78" s="64"/>
      <c r="BAS78" s="67"/>
      <c r="BAT78" s="67"/>
      <c r="BAU78" s="68"/>
      <c r="BAV78" s="68"/>
      <c r="BAW78" s="68"/>
      <c r="BAX78" s="69"/>
      <c r="BAZ78" s="64"/>
      <c r="BBA78" s="67"/>
      <c r="BBB78" s="67"/>
      <c r="BBC78" s="68"/>
      <c r="BBD78" s="68"/>
      <c r="BBE78" s="68"/>
      <c r="BBF78" s="69"/>
      <c r="BBH78" s="64"/>
      <c r="BBI78" s="67"/>
      <c r="BBJ78" s="67"/>
      <c r="BBK78" s="68"/>
      <c r="BBL78" s="68"/>
      <c r="BBM78" s="68"/>
      <c r="BBN78" s="69"/>
      <c r="BBP78" s="64"/>
      <c r="BBQ78" s="67"/>
      <c r="BBR78" s="67"/>
      <c r="BBS78" s="68"/>
      <c r="BBT78" s="68"/>
      <c r="BBU78" s="68"/>
      <c r="BBV78" s="69"/>
      <c r="BBX78" s="64"/>
      <c r="BBY78" s="67"/>
      <c r="BBZ78" s="67"/>
      <c r="BCA78" s="68"/>
      <c r="BCB78" s="68"/>
      <c r="BCC78" s="68"/>
      <c r="BCD78" s="69"/>
      <c r="BCF78" s="64"/>
      <c r="BCG78" s="67"/>
      <c r="BCH78" s="67"/>
      <c r="BCI78" s="68"/>
      <c r="BCJ78" s="68"/>
      <c r="BCK78" s="68"/>
      <c r="BCL78" s="69"/>
      <c r="BCN78" s="64"/>
      <c r="BCO78" s="67"/>
      <c r="BCP78" s="67"/>
      <c r="BCQ78" s="68"/>
      <c r="BCR78" s="68"/>
      <c r="BCS78" s="68"/>
      <c r="BCT78" s="69"/>
      <c r="BCV78" s="64"/>
      <c r="BCW78" s="67"/>
      <c r="BCX78" s="67"/>
      <c r="BCY78" s="68"/>
      <c r="BCZ78" s="68"/>
      <c r="BDA78" s="68"/>
      <c r="BDB78" s="69"/>
      <c r="BDD78" s="64"/>
      <c r="BDE78" s="67"/>
      <c r="BDF78" s="67"/>
      <c r="BDG78" s="68"/>
      <c r="BDH78" s="68"/>
      <c r="BDI78" s="68"/>
      <c r="BDJ78" s="69"/>
      <c r="BDL78" s="64"/>
      <c r="BDM78" s="67"/>
      <c r="BDN78" s="67"/>
      <c r="BDO78" s="68"/>
      <c r="BDP78" s="68"/>
      <c r="BDQ78" s="68"/>
      <c r="BDR78" s="69"/>
      <c r="BDT78" s="64"/>
      <c r="BDU78" s="67"/>
      <c r="BDV78" s="67"/>
      <c r="BDW78" s="68"/>
      <c r="BDX78" s="68"/>
      <c r="BDY78" s="68"/>
      <c r="BDZ78" s="69"/>
      <c r="BEB78" s="64"/>
      <c r="BEC78" s="67"/>
      <c r="BED78" s="67"/>
      <c r="BEE78" s="68"/>
      <c r="BEF78" s="68"/>
      <c r="BEG78" s="68"/>
      <c r="BEH78" s="69"/>
      <c r="BEJ78" s="64"/>
      <c r="BEK78" s="67"/>
      <c r="BEL78" s="67"/>
      <c r="BEM78" s="68"/>
      <c r="BEN78" s="68"/>
      <c r="BEO78" s="68"/>
      <c r="BEP78" s="69"/>
      <c r="BER78" s="64"/>
      <c r="BES78" s="67"/>
      <c r="BET78" s="67"/>
      <c r="BEU78" s="68"/>
      <c r="BEV78" s="68"/>
      <c r="BEW78" s="68"/>
      <c r="BEX78" s="69"/>
      <c r="BEZ78" s="64"/>
      <c r="BFA78" s="67"/>
      <c r="BFB78" s="67"/>
      <c r="BFC78" s="68"/>
      <c r="BFD78" s="68"/>
      <c r="BFE78" s="68"/>
      <c r="BFF78" s="69"/>
      <c r="BFH78" s="64"/>
      <c r="BFI78" s="67"/>
      <c r="BFJ78" s="67"/>
      <c r="BFK78" s="68"/>
      <c r="BFL78" s="68"/>
      <c r="BFM78" s="68"/>
      <c r="BFN78" s="69"/>
      <c r="BFP78" s="64"/>
      <c r="BFQ78" s="67"/>
      <c r="BFR78" s="67"/>
      <c r="BFS78" s="68"/>
      <c r="BFT78" s="68"/>
      <c r="BFU78" s="68"/>
      <c r="BFV78" s="69"/>
      <c r="BFX78" s="64"/>
      <c r="BFY78" s="67"/>
      <c r="BFZ78" s="67"/>
      <c r="BGA78" s="68"/>
      <c r="BGB78" s="68"/>
      <c r="BGC78" s="68"/>
      <c r="BGD78" s="69"/>
      <c r="BGF78" s="64"/>
      <c r="BGG78" s="67"/>
      <c r="BGH78" s="67"/>
      <c r="BGI78" s="68"/>
      <c r="BGJ78" s="68"/>
      <c r="BGK78" s="68"/>
      <c r="BGL78" s="69"/>
      <c r="BGN78" s="64"/>
      <c r="BGO78" s="67"/>
      <c r="BGP78" s="67"/>
      <c r="BGQ78" s="68"/>
      <c r="BGR78" s="68"/>
      <c r="BGS78" s="68"/>
      <c r="BGT78" s="69"/>
      <c r="BGV78" s="64"/>
      <c r="BGW78" s="67"/>
      <c r="BGX78" s="67"/>
      <c r="BGY78" s="68"/>
      <c r="BGZ78" s="68"/>
      <c r="BHA78" s="68"/>
      <c r="BHB78" s="69"/>
      <c r="BHD78" s="64"/>
      <c r="BHE78" s="67"/>
      <c r="BHF78" s="67"/>
      <c r="BHG78" s="68"/>
      <c r="BHH78" s="68"/>
      <c r="BHI78" s="68"/>
      <c r="BHJ78" s="69"/>
      <c r="BHL78" s="64"/>
      <c r="BHM78" s="67"/>
      <c r="BHN78" s="67"/>
      <c r="BHO78" s="68"/>
      <c r="BHP78" s="68"/>
      <c r="BHQ78" s="68"/>
      <c r="BHR78" s="69"/>
      <c r="BHT78" s="64"/>
      <c r="BHU78" s="67"/>
      <c r="BHV78" s="67"/>
      <c r="BHW78" s="68"/>
      <c r="BHX78" s="68"/>
      <c r="BHY78" s="68"/>
      <c r="BHZ78" s="69"/>
      <c r="BIB78" s="64"/>
      <c r="BIC78" s="67"/>
      <c r="BID78" s="67"/>
      <c r="BIE78" s="68"/>
      <c r="BIF78" s="68"/>
      <c r="BIG78" s="68"/>
      <c r="BIH78" s="69"/>
      <c r="BIJ78" s="64"/>
      <c r="BIK78" s="67"/>
      <c r="BIL78" s="67"/>
      <c r="BIM78" s="68"/>
      <c r="BIN78" s="68"/>
      <c r="BIO78" s="68"/>
      <c r="BIP78" s="69"/>
      <c r="BIR78" s="64"/>
      <c r="BIS78" s="67"/>
      <c r="BIT78" s="67"/>
      <c r="BIU78" s="68"/>
      <c r="BIV78" s="68"/>
      <c r="BIW78" s="68"/>
      <c r="BIX78" s="69"/>
      <c r="BIZ78" s="64"/>
      <c r="BJA78" s="67"/>
      <c r="BJB78" s="67"/>
      <c r="BJC78" s="68"/>
      <c r="BJD78" s="68"/>
      <c r="BJE78" s="68"/>
      <c r="BJF78" s="69"/>
      <c r="BJH78" s="64"/>
      <c r="BJI78" s="67"/>
      <c r="BJJ78" s="67"/>
      <c r="BJK78" s="68"/>
      <c r="BJL78" s="68"/>
      <c r="BJM78" s="68"/>
      <c r="BJN78" s="69"/>
      <c r="BJP78" s="64"/>
      <c r="BJQ78" s="67"/>
      <c r="BJR78" s="67"/>
      <c r="BJS78" s="68"/>
      <c r="BJT78" s="68"/>
      <c r="BJU78" s="68"/>
      <c r="BJV78" s="69"/>
      <c r="BJX78" s="64"/>
      <c r="BJY78" s="67"/>
      <c r="BJZ78" s="67"/>
      <c r="BKA78" s="68"/>
      <c r="BKB78" s="68"/>
      <c r="BKC78" s="68"/>
      <c r="BKD78" s="69"/>
      <c r="BKF78" s="64"/>
      <c r="BKG78" s="67"/>
      <c r="BKH78" s="67"/>
      <c r="BKI78" s="68"/>
      <c r="BKJ78" s="68"/>
      <c r="BKK78" s="68"/>
      <c r="BKL78" s="69"/>
      <c r="BKN78" s="64"/>
      <c r="BKO78" s="67"/>
      <c r="BKP78" s="67"/>
      <c r="BKQ78" s="68"/>
      <c r="BKR78" s="68"/>
      <c r="BKS78" s="68"/>
      <c r="BKT78" s="69"/>
      <c r="BKV78" s="64"/>
      <c r="BKW78" s="67"/>
      <c r="BKX78" s="67"/>
      <c r="BKY78" s="68"/>
      <c r="BKZ78" s="68"/>
      <c r="BLA78" s="68"/>
      <c r="BLB78" s="69"/>
      <c r="BLD78" s="64"/>
      <c r="BLE78" s="67"/>
      <c r="BLF78" s="67"/>
      <c r="BLG78" s="68"/>
      <c r="BLH78" s="68"/>
      <c r="BLI78" s="68"/>
      <c r="BLJ78" s="69"/>
      <c r="BLL78" s="64"/>
      <c r="BLM78" s="67"/>
      <c r="BLN78" s="67"/>
      <c r="BLO78" s="68"/>
      <c r="BLP78" s="68"/>
      <c r="BLQ78" s="68"/>
      <c r="BLR78" s="69"/>
      <c r="BLT78" s="64"/>
      <c r="BLU78" s="67"/>
      <c r="BLV78" s="67"/>
      <c r="BLW78" s="68"/>
      <c r="BLX78" s="68"/>
      <c r="BLY78" s="68"/>
      <c r="BLZ78" s="69"/>
      <c r="BMB78" s="64"/>
      <c r="BMC78" s="67"/>
      <c r="BMD78" s="67"/>
      <c r="BME78" s="68"/>
      <c r="BMF78" s="68"/>
      <c r="BMG78" s="68"/>
      <c r="BMH78" s="69"/>
      <c r="BMJ78" s="64"/>
      <c r="BMK78" s="67"/>
      <c r="BML78" s="67"/>
      <c r="BMM78" s="68"/>
      <c r="BMN78" s="68"/>
      <c r="BMO78" s="68"/>
      <c r="BMP78" s="69"/>
      <c r="BMR78" s="64"/>
      <c r="BMS78" s="67"/>
      <c r="BMT78" s="67"/>
      <c r="BMU78" s="68"/>
      <c r="BMV78" s="68"/>
      <c r="BMW78" s="68"/>
      <c r="BMX78" s="69"/>
      <c r="BMZ78" s="64"/>
      <c r="BNA78" s="67"/>
      <c r="BNB78" s="67"/>
      <c r="BNC78" s="68"/>
      <c r="BND78" s="68"/>
      <c r="BNE78" s="68"/>
      <c r="BNF78" s="69"/>
      <c r="BNH78" s="64"/>
      <c r="BNI78" s="67"/>
      <c r="BNJ78" s="67"/>
      <c r="BNK78" s="68"/>
      <c r="BNL78" s="68"/>
      <c r="BNM78" s="68"/>
      <c r="BNN78" s="69"/>
      <c r="BNP78" s="64"/>
      <c r="BNQ78" s="67"/>
      <c r="BNR78" s="67"/>
      <c r="BNS78" s="68"/>
      <c r="BNT78" s="68"/>
      <c r="BNU78" s="68"/>
      <c r="BNV78" s="69"/>
      <c r="BNX78" s="64"/>
      <c r="BNY78" s="67"/>
      <c r="BNZ78" s="67"/>
      <c r="BOA78" s="68"/>
      <c r="BOB78" s="68"/>
      <c r="BOC78" s="68"/>
      <c r="BOD78" s="69"/>
      <c r="BOF78" s="64"/>
      <c r="BOG78" s="67"/>
      <c r="BOH78" s="67"/>
      <c r="BOI78" s="68"/>
      <c r="BOJ78" s="68"/>
      <c r="BOK78" s="68"/>
      <c r="BOL78" s="69"/>
      <c r="BON78" s="64"/>
      <c r="BOO78" s="67"/>
      <c r="BOP78" s="67"/>
      <c r="BOQ78" s="68"/>
      <c r="BOR78" s="68"/>
      <c r="BOS78" s="68"/>
      <c r="BOT78" s="69"/>
      <c r="BOV78" s="64"/>
      <c r="BOW78" s="67"/>
      <c r="BOX78" s="67"/>
      <c r="BOY78" s="68"/>
      <c r="BOZ78" s="68"/>
      <c r="BPA78" s="68"/>
      <c r="BPB78" s="69"/>
      <c r="BPD78" s="64"/>
      <c r="BPE78" s="67"/>
      <c r="BPF78" s="67"/>
      <c r="BPG78" s="68"/>
      <c r="BPH78" s="68"/>
      <c r="BPI78" s="68"/>
      <c r="BPJ78" s="69"/>
      <c r="BPL78" s="64"/>
      <c r="BPM78" s="67"/>
      <c r="BPN78" s="67"/>
      <c r="BPO78" s="68"/>
      <c r="BPP78" s="68"/>
      <c r="BPQ78" s="68"/>
      <c r="BPR78" s="69"/>
      <c r="BPT78" s="64"/>
      <c r="BPU78" s="67"/>
      <c r="BPV78" s="67"/>
      <c r="BPW78" s="68"/>
      <c r="BPX78" s="68"/>
      <c r="BPY78" s="68"/>
      <c r="BPZ78" s="69"/>
      <c r="BQB78" s="64"/>
      <c r="BQC78" s="67"/>
      <c r="BQD78" s="67"/>
      <c r="BQE78" s="68"/>
      <c r="BQF78" s="68"/>
      <c r="BQG78" s="68"/>
      <c r="BQH78" s="69"/>
      <c r="BQJ78" s="64"/>
      <c r="BQK78" s="67"/>
      <c r="BQL78" s="67"/>
      <c r="BQM78" s="68"/>
      <c r="BQN78" s="68"/>
      <c r="BQO78" s="68"/>
      <c r="BQP78" s="69"/>
      <c r="BQR78" s="64"/>
      <c r="BQS78" s="67"/>
      <c r="BQT78" s="67"/>
      <c r="BQU78" s="68"/>
      <c r="BQV78" s="68"/>
      <c r="BQW78" s="68"/>
      <c r="BQX78" s="69"/>
      <c r="BQZ78" s="64"/>
      <c r="BRA78" s="67"/>
      <c r="BRB78" s="67"/>
      <c r="BRC78" s="68"/>
      <c r="BRD78" s="68"/>
      <c r="BRE78" s="68"/>
      <c r="BRF78" s="69"/>
      <c r="BRH78" s="64"/>
      <c r="BRI78" s="67"/>
      <c r="BRJ78" s="67"/>
      <c r="BRK78" s="68"/>
      <c r="BRL78" s="68"/>
      <c r="BRM78" s="68"/>
      <c r="BRN78" s="69"/>
      <c r="BRP78" s="64"/>
      <c r="BRQ78" s="67"/>
      <c r="BRR78" s="67"/>
      <c r="BRS78" s="68"/>
      <c r="BRT78" s="68"/>
      <c r="BRU78" s="68"/>
      <c r="BRV78" s="69"/>
      <c r="BRX78" s="64"/>
      <c r="BRY78" s="67"/>
      <c r="BRZ78" s="67"/>
      <c r="BSA78" s="68"/>
      <c r="BSB78" s="68"/>
      <c r="BSC78" s="68"/>
      <c r="BSD78" s="69"/>
      <c r="BSF78" s="64"/>
      <c r="BSG78" s="67"/>
      <c r="BSH78" s="67"/>
      <c r="BSI78" s="68"/>
      <c r="BSJ78" s="68"/>
      <c r="BSK78" s="68"/>
      <c r="BSL78" s="69"/>
      <c r="BSN78" s="64"/>
      <c r="BSO78" s="67"/>
      <c r="BSP78" s="67"/>
      <c r="BSQ78" s="68"/>
      <c r="BSR78" s="68"/>
      <c r="BSS78" s="68"/>
      <c r="BST78" s="69"/>
      <c r="BSV78" s="64"/>
      <c r="BSW78" s="67"/>
      <c r="BSX78" s="67"/>
      <c r="BSY78" s="68"/>
      <c r="BSZ78" s="68"/>
      <c r="BTA78" s="68"/>
      <c r="BTB78" s="69"/>
      <c r="BTD78" s="64"/>
      <c r="BTE78" s="67"/>
      <c r="BTF78" s="67"/>
      <c r="BTG78" s="68"/>
      <c r="BTH78" s="68"/>
      <c r="BTI78" s="68"/>
      <c r="BTJ78" s="69"/>
      <c r="BTL78" s="64"/>
      <c r="BTM78" s="67"/>
      <c r="BTN78" s="67"/>
      <c r="BTO78" s="68"/>
      <c r="BTP78" s="68"/>
      <c r="BTQ78" s="68"/>
      <c r="BTR78" s="69"/>
      <c r="BTT78" s="64"/>
      <c r="BTU78" s="67"/>
      <c r="BTV78" s="67"/>
      <c r="BTW78" s="68"/>
      <c r="BTX78" s="68"/>
      <c r="BTY78" s="68"/>
      <c r="BTZ78" s="69"/>
      <c r="BUB78" s="64"/>
      <c r="BUC78" s="67"/>
      <c r="BUD78" s="67"/>
      <c r="BUE78" s="68"/>
      <c r="BUF78" s="68"/>
      <c r="BUG78" s="68"/>
      <c r="BUH78" s="69"/>
      <c r="BUJ78" s="64"/>
      <c r="BUK78" s="67"/>
      <c r="BUL78" s="67"/>
      <c r="BUM78" s="68"/>
      <c r="BUN78" s="68"/>
      <c r="BUO78" s="68"/>
      <c r="BUP78" s="69"/>
      <c r="BUR78" s="64"/>
      <c r="BUS78" s="67"/>
      <c r="BUT78" s="67"/>
      <c r="BUU78" s="68"/>
      <c r="BUV78" s="68"/>
      <c r="BUW78" s="68"/>
      <c r="BUX78" s="69"/>
      <c r="BUZ78" s="64"/>
      <c r="BVA78" s="67"/>
      <c r="BVB78" s="67"/>
      <c r="BVC78" s="68"/>
      <c r="BVD78" s="68"/>
      <c r="BVE78" s="68"/>
      <c r="BVF78" s="69"/>
      <c r="BVH78" s="64"/>
      <c r="BVI78" s="67"/>
      <c r="BVJ78" s="67"/>
      <c r="BVK78" s="68"/>
      <c r="BVL78" s="68"/>
      <c r="BVM78" s="68"/>
      <c r="BVN78" s="69"/>
      <c r="BVP78" s="64"/>
      <c r="BVQ78" s="67"/>
      <c r="BVR78" s="67"/>
      <c r="BVS78" s="68"/>
      <c r="BVT78" s="68"/>
      <c r="BVU78" s="68"/>
      <c r="BVV78" s="69"/>
      <c r="BVX78" s="64"/>
      <c r="BVY78" s="67"/>
      <c r="BVZ78" s="67"/>
      <c r="BWA78" s="68"/>
      <c r="BWB78" s="68"/>
      <c r="BWC78" s="68"/>
      <c r="BWD78" s="69"/>
      <c r="BWF78" s="64"/>
      <c r="BWG78" s="67"/>
      <c r="BWH78" s="67"/>
      <c r="BWI78" s="68"/>
      <c r="BWJ78" s="68"/>
      <c r="BWK78" s="68"/>
      <c r="BWL78" s="69"/>
      <c r="BWN78" s="64"/>
      <c r="BWO78" s="67"/>
      <c r="BWP78" s="67"/>
      <c r="BWQ78" s="68"/>
      <c r="BWR78" s="68"/>
      <c r="BWS78" s="68"/>
      <c r="BWT78" s="69"/>
      <c r="BWV78" s="64"/>
      <c r="BWW78" s="67"/>
      <c r="BWX78" s="67"/>
      <c r="BWY78" s="68"/>
      <c r="BWZ78" s="68"/>
      <c r="BXA78" s="68"/>
      <c r="BXB78" s="69"/>
      <c r="BXD78" s="64"/>
      <c r="BXE78" s="67"/>
      <c r="BXF78" s="67"/>
      <c r="BXG78" s="68"/>
      <c r="BXH78" s="68"/>
      <c r="BXI78" s="68"/>
      <c r="BXJ78" s="69"/>
      <c r="BXL78" s="64"/>
      <c r="BXM78" s="67"/>
      <c r="BXN78" s="67"/>
      <c r="BXO78" s="68"/>
      <c r="BXP78" s="68"/>
      <c r="BXQ78" s="68"/>
      <c r="BXR78" s="69"/>
      <c r="BXT78" s="64"/>
      <c r="BXU78" s="67"/>
      <c r="BXV78" s="67"/>
      <c r="BXW78" s="68"/>
      <c r="BXX78" s="68"/>
      <c r="BXY78" s="68"/>
      <c r="BXZ78" s="69"/>
      <c r="BYB78" s="64"/>
      <c r="BYC78" s="67"/>
      <c r="BYD78" s="67"/>
      <c r="BYE78" s="68"/>
      <c r="BYF78" s="68"/>
      <c r="BYG78" s="68"/>
      <c r="BYH78" s="69"/>
      <c r="BYJ78" s="64"/>
      <c r="BYK78" s="67"/>
      <c r="BYL78" s="67"/>
      <c r="BYM78" s="68"/>
      <c r="BYN78" s="68"/>
      <c r="BYO78" s="68"/>
      <c r="BYP78" s="69"/>
      <c r="BYR78" s="64"/>
      <c r="BYS78" s="67"/>
      <c r="BYT78" s="67"/>
      <c r="BYU78" s="68"/>
      <c r="BYV78" s="68"/>
      <c r="BYW78" s="68"/>
      <c r="BYX78" s="69"/>
      <c r="BYZ78" s="64"/>
      <c r="BZA78" s="67"/>
      <c r="BZB78" s="67"/>
      <c r="BZC78" s="68"/>
      <c r="BZD78" s="68"/>
      <c r="BZE78" s="68"/>
      <c r="BZF78" s="69"/>
      <c r="BZH78" s="64"/>
      <c r="BZI78" s="67"/>
      <c r="BZJ78" s="67"/>
      <c r="BZK78" s="68"/>
      <c r="BZL78" s="68"/>
      <c r="BZM78" s="68"/>
      <c r="BZN78" s="69"/>
      <c r="BZP78" s="64"/>
      <c r="BZQ78" s="67"/>
      <c r="BZR78" s="67"/>
      <c r="BZS78" s="68"/>
      <c r="BZT78" s="68"/>
      <c r="BZU78" s="68"/>
      <c r="BZV78" s="69"/>
      <c r="BZX78" s="64"/>
      <c r="BZY78" s="67"/>
      <c r="BZZ78" s="67"/>
      <c r="CAA78" s="68"/>
      <c r="CAB78" s="68"/>
      <c r="CAC78" s="68"/>
      <c r="CAD78" s="69"/>
      <c r="CAF78" s="64"/>
      <c r="CAG78" s="67"/>
      <c r="CAH78" s="67"/>
      <c r="CAI78" s="68"/>
      <c r="CAJ78" s="68"/>
      <c r="CAK78" s="68"/>
      <c r="CAL78" s="69"/>
      <c r="CAN78" s="64"/>
      <c r="CAO78" s="67"/>
      <c r="CAP78" s="67"/>
      <c r="CAQ78" s="68"/>
      <c r="CAR78" s="68"/>
      <c r="CAS78" s="68"/>
      <c r="CAT78" s="69"/>
      <c r="CAV78" s="64"/>
      <c r="CAW78" s="67"/>
      <c r="CAX78" s="67"/>
      <c r="CAY78" s="68"/>
      <c r="CAZ78" s="68"/>
      <c r="CBA78" s="68"/>
      <c r="CBB78" s="69"/>
      <c r="CBD78" s="64"/>
      <c r="CBE78" s="67"/>
      <c r="CBF78" s="67"/>
      <c r="CBG78" s="68"/>
      <c r="CBH78" s="68"/>
      <c r="CBI78" s="68"/>
      <c r="CBJ78" s="69"/>
      <c r="CBL78" s="64"/>
      <c r="CBM78" s="67"/>
      <c r="CBN78" s="67"/>
      <c r="CBO78" s="68"/>
      <c r="CBP78" s="68"/>
      <c r="CBQ78" s="68"/>
      <c r="CBR78" s="69"/>
      <c r="CBT78" s="64"/>
      <c r="CBU78" s="67"/>
      <c r="CBV78" s="67"/>
      <c r="CBW78" s="68"/>
      <c r="CBX78" s="68"/>
      <c r="CBY78" s="68"/>
      <c r="CBZ78" s="69"/>
      <c r="CCB78" s="64"/>
      <c r="CCC78" s="67"/>
      <c r="CCD78" s="67"/>
      <c r="CCE78" s="68"/>
      <c r="CCF78" s="68"/>
      <c r="CCG78" s="68"/>
      <c r="CCH78" s="69"/>
      <c r="CCJ78" s="64"/>
      <c r="CCK78" s="67"/>
      <c r="CCL78" s="67"/>
      <c r="CCM78" s="68"/>
      <c r="CCN78" s="68"/>
      <c r="CCO78" s="68"/>
      <c r="CCP78" s="69"/>
      <c r="CCR78" s="64"/>
      <c r="CCS78" s="67"/>
      <c r="CCT78" s="67"/>
      <c r="CCU78" s="68"/>
      <c r="CCV78" s="68"/>
      <c r="CCW78" s="68"/>
      <c r="CCX78" s="69"/>
      <c r="CCZ78" s="64"/>
      <c r="CDA78" s="67"/>
      <c r="CDB78" s="67"/>
      <c r="CDC78" s="68"/>
      <c r="CDD78" s="68"/>
      <c r="CDE78" s="68"/>
      <c r="CDF78" s="69"/>
      <c r="CDH78" s="64"/>
      <c r="CDI78" s="67"/>
      <c r="CDJ78" s="67"/>
      <c r="CDK78" s="68"/>
      <c r="CDL78" s="68"/>
      <c r="CDM78" s="68"/>
      <c r="CDN78" s="69"/>
      <c r="CDP78" s="64"/>
      <c r="CDQ78" s="67"/>
      <c r="CDR78" s="67"/>
      <c r="CDS78" s="68"/>
      <c r="CDT78" s="68"/>
      <c r="CDU78" s="68"/>
      <c r="CDV78" s="69"/>
      <c r="CDX78" s="64"/>
      <c r="CDY78" s="67"/>
      <c r="CDZ78" s="67"/>
      <c r="CEA78" s="68"/>
      <c r="CEB78" s="68"/>
      <c r="CEC78" s="68"/>
      <c r="CED78" s="69"/>
      <c r="CEF78" s="64"/>
      <c r="CEG78" s="67"/>
      <c r="CEH78" s="67"/>
      <c r="CEI78" s="68"/>
      <c r="CEJ78" s="68"/>
      <c r="CEK78" s="68"/>
      <c r="CEL78" s="69"/>
      <c r="CEN78" s="64"/>
      <c r="CEO78" s="67"/>
      <c r="CEP78" s="67"/>
      <c r="CEQ78" s="68"/>
      <c r="CER78" s="68"/>
      <c r="CES78" s="68"/>
      <c r="CET78" s="69"/>
      <c r="CEV78" s="64"/>
      <c r="CEW78" s="67"/>
      <c r="CEX78" s="67"/>
      <c r="CEY78" s="68"/>
      <c r="CEZ78" s="68"/>
      <c r="CFA78" s="68"/>
      <c r="CFB78" s="69"/>
      <c r="CFD78" s="64"/>
      <c r="CFE78" s="67"/>
      <c r="CFF78" s="67"/>
      <c r="CFG78" s="68"/>
      <c r="CFH78" s="68"/>
      <c r="CFI78" s="68"/>
      <c r="CFJ78" s="69"/>
      <c r="CFL78" s="64"/>
      <c r="CFM78" s="67"/>
      <c r="CFN78" s="67"/>
      <c r="CFO78" s="68"/>
      <c r="CFP78" s="68"/>
      <c r="CFQ78" s="68"/>
      <c r="CFR78" s="69"/>
      <c r="CFT78" s="64"/>
      <c r="CFU78" s="67"/>
      <c r="CFV78" s="67"/>
      <c r="CFW78" s="68"/>
      <c r="CFX78" s="68"/>
      <c r="CFY78" s="68"/>
      <c r="CFZ78" s="69"/>
      <c r="CGB78" s="64"/>
      <c r="CGC78" s="67"/>
      <c r="CGD78" s="67"/>
      <c r="CGE78" s="68"/>
      <c r="CGF78" s="68"/>
      <c r="CGG78" s="68"/>
      <c r="CGH78" s="69"/>
      <c r="CGJ78" s="64"/>
      <c r="CGK78" s="67"/>
      <c r="CGL78" s="67"/>
      <c r="CGM78" s="68"/>
      <c r="CGN78" s="68"/>
      <c r="CGO78" s="68"/>
      <c r="CGP78" s="69"/>
      <c r="CGR78" s="64"/>
      <c r="CGS78" s="67"/>
      <c r="CGT78" s="67"/>
      <c r="CGU78" s="68"/>
      <c r="CGV78" s="68"/>
      <c r="CGW78" s="68"/>
      <c r="CGX78" s="69"/>
      <c r="CGZ78" s="64"/>
      <c r="CHA78" s="67"/>
      <c r="CHB78" s="67"/>
      <c r="CHC78" s="68"/>
      <c r="CHD78" s="68"/>
      <c r="CHE78" s="68"/>
      <c r="CHF78" s="69"/>
      <c r="CHH78" s="64"/>
      <c r="CHI78" s="67"/>
      <c r="CHJ78" s="67"/>
      <c r="CHK78" s="68"/>
      <c r="CHL78" s="68"/>
      <c r="CHM78" s="68"/>
      <c r="CHN78" s="69"/>
      <c r="CHP78" s="64"/>
      <c r="CHQ78" s="67"/>
      <c r="CHR78" s="67"/>
      <c r="CHS78" s="68"/>
      <c r="CHT78" s="68"/>
      <c r="CHU78" s="68"/>
      <c r="CHV78" s="69"/>
      <c r="CHX78" s="64"/>
      <c r="CHY78" s="67"/>
      <c r="CHZ78" s="67"/>
      <c r="CIA78" s="68"/>
      <c r="CIB78" s="68"/>
      <c r="CIC78" s="68"/>
      <c r="CID78" s="69"/>
      <c r="CIF78" s="64"/>
      <c r="CIG78" s="67"/>
      <c r="CIH78" s="67"/>
      <c r="CII78" s="68"/>
      <c r="CIJ78" s="68"/>
      <c r="CIK78" s="68"/>
      <c r="CIL78" s="69"/>
      <c r="CIN78" s="64"/>
      <c r="CIO78" s="67"/>
      <c r="CIP78" s="67"/>
      <c r="CIQ78" s="68"/>
      <c r="CIR78" s="68"/>
      <c r="CIS78" s="68"/>
      <c r="CIT78" s="69"/>
      <c r="CIV78" s="64"/>
      <c r="CIW78" s="67"/>
      <c r="CIX78" s="67"/>
      <c r="CIY78" s="68"/>
      <c r="CIZ78" s="68"/>
      <c r="CJA78" s="68"/>
      <c r="CJB78" s="69"/>
      <c r="CJD78" s="64"/>
      <c r="CJE78" s="67"/>
      <c r="CJF78" s="67"/>
      <c r="CJG78" s="68"/>
      <c r="CJH78" s="68"/>
      <c r="CJI78" s="68"/>
      <c r="CJJ78" s="69"/>
      <c r="CJL78" s="64"/>
      <c r="CJM78" s="67"/>
      <c r="CJN78" s="67"/>
      <c r="CJO78" s="68"/>
      <c r="CJP78" s="68"/>
      <c r="CJQ78" s="68"/>
      <c r="CJR78" s="69"/>
      <c r="CJT78" s="64"/>
      <c r="CJU78" s="67"/>
      <c r="CJV78" s="67"/>
      <c r="CJW78" s="68"/>
      <c r="CJX78" s="68"/>
      <c r="CJY78" s="68"/>
      <c r="CJZ78" s="69"/>
      <c r="CKB78" s="64"/>
      <c r="CKC78" s="67"/>
      <c r="CKD78" s="67"/>
      <c r="CKE78" s="68"/>
      <c r="CKF78" s="68"/>
      <c r="CKG78" s="68"/>
      <c r="CKH78" s="69"/>
      <c r="CKJ78" s="64"/>
      <c r="CKK78" s="67"/>
      <c r="CKL78" s="67"/>
      <c r="CKM78" s="68"/>
      <c r="CKN78" s="68"/>
      <c r="CKO78" s="68"/>
      <c r="CKP78" s="69"/>
      <c r="CKR78" s="64"/>
      <c r="CKS78" s="67"/>
      <c r="CKT78" s="67"/>
      <c r="CKU78" s="68"/>
      <c r="CKV78" s="68"/>
      <c r="CKW78" s="68"/>
      <c r="CKX78" s="69"/>
      <c r="CKZ78" s="64"/>
      <c r="CLA78" s="67"/>
      <c r="CLB78" s="67"/>
      <c r="CLC78" s="68"/>
      <c r="CLD78" s="68"/>
      <c r="CLE78" s="68"/>
      <c r="CLF78" s="69"/>
      <c r="CLH78" s="64"/>
      <c r="CLI78" s="67"/>
      <c r="CLJ78" s="67"/>
      <c r="CLK78" s="68"/>
      <c r="CLL78" s="68"/>
      <c r="CLM78" s="68"/>
      <c r="CLN78" s="69"/>
      <c r="CLP78" s="64"/>
      <c r="CLQ78" s="67"/>
      <c r="CLR78" s="67"/>
      <c r="CLS78" s="68"/>
      <c r="CLT78" s="68"/>
      <c r="CLU78" s="68"/>
      <c r="CLV78" s="69"/>
      <c r="CLX78" s="64"/>
      <c r="CLY78" s="67"/>
      <c r="CLZ78" s="67"/>
      <c r="CMA78" s="68"/>
      <c r="CMB78" s="68"/>
      <c r="CMC78" s="68"/>
      <c r="CMD78" s="69"/>
      <c r="CMF78" s="64"/>
      <c r="CMG78" s="67"/>
      <c r="CMH78" s="67"/>
      <c r="CMI78" s="68"/>
      <c r="CMJ78" s="68"/>
      <c r="CMK78" s="68"/>
      <c r="CML78" s="69"/>
      <c r="CMN78" s="64"/>
      <c r="CMO78" s="67"/>
      <c r="CMP78" s="67"/>
      <c r="CMQ78" s="68"/>
      <c r="CMR78" s="68"/>
      <c r="CMS78" s="68"/>
      <c r="CMT78" s="69"/>
      <c r="CMV78" s="64"/>
      <c r="CMW78" s="67"/>
      <c r="CMX78" s="67"/>
      <c r="CMY78" s="68"/>
      <c r="CMZ78" s="68"/>
      <c r="CNA78" s="68"/>
      <c r="CNB78" s="69"/>
      <c r="CND78" s="64"/>
      <c r="CNE78" s="67"/>
      <c r="CNF78" s="67"/>
      <c r="CNG78" s="68"/>
      <c r="CNH78" s="68"/>
      <c r="CNI78" s="68"/>
      <c r="CNJ78" s="69"/>
      <c r="CNL78" s="64"/>
      <c r="CNM78" s="67"/>
      <c r="CNN78" s="67"/>
      <c r="CNO78" s="68"/>
      <c r="CNP78" s="68"/>
      <c r="CNQ78" s="68"/>
      <c r="CNR78" s="69"/>
      <c r="CNT78" s="64"/>
      <c r="CNU78" s="67"/>
      <c r="CNV78" s="67"/>
      <c r="CNW78" s="68"/>
      <c r="CNX78" s="68"/>
      <c r="CNY78" s="68"/>
      <c r="CNZ78" s="69"/>
      <c r="COB78" s="64"/>
      <c r="COC78" s="67"/>
      <c r="COD78" s="67"/>
      <c r="COE78" s="68"/>
      <c r="COF78" s="68"/>
      <c r="COG78" s="68"/>
      <c r="COH78" s="69"/>
      <c r="COJ78" s="64"/>
      <c r="COK78" s="67"/>
      <c r="COL78" s="67"/>
      <c r="COM78" s="68"/>
      <c r="CON78" s="68"/>
      <c r="COO78" s="68"/>
      <c r="COP78" s="69"/>
      <c r="COR78" s="64"/>
      <c r="COS78" s="67"/>
      <c r="COT78" s="67"/>
      <c r="COU78" s="68"/>
      <c r="COV78" s="68"/>
      <c r="COW78" s="68"/>
      <c r="COX78" s="69"/>
      <c r="COZ78" s="64"/>
      <c r="CPA78" s="67"/>
      <c r="CPB78" s="67"/>
      <c r="CPC78" s="68"/>
      <c r="CPD78" s="68"/>
      <c r="CPE78" s="68"/>
      <c r="CPF78" s="69"/>
      <c r="CPH78" s="64"/>
      <c r="CPI78" s="67"/>
      <c r="CPJ78" s="67"/>
      <c r="CPK78" s="68"/>
      <c r="CPL78" s="68"/>
      <c r="CPM78" s="68"/>
      <c r="CPN78" s="69"/>
      <c r="CPP78" s="64"/>
      <c r="CPQ78" s="67"/>
      <c r="CPR78" s="67"/>
      <c r="CPS78" s="68"/>
      <c r="CPT78" s="68"/>
      <c r="CPU78" s="68"/>
      <c r="CPV78" s="69"/>
      <c r="CPX78" s="64"/>
      <c r="CPY78" s="67"/>
      <c r="CPZ78" s="67"/>
      <c r="CQA78" s="68"/>
      <c r="CQB78" s="68"/>
      <c r="CQC78" s="68"/>
      <c r="CQD78" s="69"/>
      <c r="CQF78" s="64"/>
      <c r="CQG78" s="67"/>
      <c r="CQH78" s="67"/>
      <c r="CQI78" s="68"/>
      <c r="CQJ78" s="68"/>
      <c r="CQK78" s="68"/>
      <c r="CQL78" s="69"/>
      <c r="CQN78" s="64"/>
      <c r="CQO78" s="67"/>
      <c r="CQP78" s="67"/>
      <c r="CQQ78" s="68"/>
      <c r="CQR78" s="68"/>
      <c r="CQS78" s="68"/>
      <c r="CQT78" s="69"/>
      <c r="CQV78" s="64"/>
      <c r="CQW78" s="67"/>
      <c r="CQX78" s="67"/>
      <c r="CQY78" s="68"/>
      <c r="CQZ78" s="68"/>
      <c r="CRA78" s="68"/>
      <c r="CRB78" s="69"/>
      <c r="CRD78" s="64"/>
      <c r="CRE78" s="67"/>
      <c r="CRF78" s="67"/>
      <c r="CRG78" s="68"/>
      <c r="CRH78" s="68"/>
      <c r="CRI78" s="68"/>
      <c r="CRJ78" s="69"/>
      <c r="CRL78" s="64"/>
      <c r="CRM78" s="67"/>
      <c r="CRN78" s="67"/>
      <c r="CRO78" s="68"/>
      <c r="CRP78" s="68"/>
      <c r="CRQ78" s="68"/>
      <c r="CRR78" s="69"/>
      <c r="CRT78" s="64"/>
      <c r="CRU78" s="67"/>
      <c r="CRV78" s="67"/>
      <c r="CRW78" s="68"/>
      <c r="CRX78" s="68"/>
      <c r="CRY78" s="68"/>
      <c r="CRZ78" s="69"/>
      <c r="CSB78" s="64"/>
      <c r="CSC78" s="67"/>
      <c r="CSD78" s="67"/>
      <c r="CSE78" s="68"/>
      <c r="CSF78" s="68"/>
      <c r="CSG78" s="68"/>
      <c r="CSH78" s="69"/>
      <c r="CSJ78" s="64"/>
      <c r="CSK78" s="67"/>
      <c r="CSL78" s="67"/>
      <c r="CSM78" s="68"/>
      <c r="CSN78" s="68"/>
      <c r="CSO78" s="68"/>
      <c r="CSP78" s="69"/>
      <c r="CSR78" s="64"/>
      <c r="CSS78" s="67"/>
      <c r="CST78" s="67"/>
      <c r="CSU78" s="68"/>
      <c r="CSV78" s="68"/>
      <c r="CSW78" s="68"/>
      <c r="CSX78" s="69"/>
      <c r="CSZ78" s="64"/>
      <c r="CTA78" s="67"/>
      <c r="CTB78" s="67"/>
      <c r="CTC78" s="68"/>
      <c r="CTD78" s="68"/>
      <c r="CTE78" s="68"/>
      <c r="CTF78" s="69"/>
      <c r="CTH78" s="64"/>
      <c r="CTI78" s="67"/>
      <c r="CTJ78" s="67"/>
      <c r="CTK78" s="68"/>
      <c r="CTL78" s="68"/>
      <c r="CTM78" s="68"/>
      <c r="CTN78" s="69"/>
      <c r="CTP78" s="64"/>
      <c r="CTQ78" s="67"/>
      <c r="CTR78" s="67"/>
      <c r="CTS78" s="68"/>
      <c r="CTT78" s="68"/>
      <c r="CTU78" s="68"/>
      <c r="CTV78" s="69"/>
      <c r="CTX78" s="64"/>
      <c r="CTY78" s="67"/>
      <c r="CTZ78" s="67"/>
      <c r="CUA78" s="68"/>
      <c r="CUB78" s="68"/>
      <c r="CUC78" s="68"/>
      <c r="CUD78" s="69"/>
      <c r="CUF78" s="64"/>
      <c r="CUG78" s="67"/>
      <c r="CUH78" s="67"/>
      <c r="CUI78" s="68"/>
      <c r="CUJ78" s="68"/>
      <c r="CUK78" s="68"/>
      <c r="CUL78" s="69"/>
      <c r="CUN78" s="64"/>
      <c r="CUO78" s="67"/>
      <c r="CUP78" s="67"/>
      <c r="CUQ78" s="68"/>
      <c r="CUR78" s="68"/>
      <c r="CUS78" s="68"/>
      <c r="CUT78" s="69"/>
      <c r="CUV78" s="64"/>
      <c r="CUW78" s="67"/>
      <c r="CUX78" s="67"/>
      <c r="CUY78" s="68"/>
      <c r="CUZ78" s="68"/>
      <c r="CVA78" s="68"/>
      <c r="CVB78" s="69"/>
      <c r="CVD78" s="64"/>
      <c r="CVE78" s="67"/>
      <c r="CVF78" s="67"/>
      <c r="CVG78" s="68"/>
      <c r="CVH78" s="68"/>
      <c r="CVI78" s="68"/>
      <c r="CVJ78" s="69"/>
      <c r="CVL78" s="64"/>
      <c r="CVM78" s="67"/>
      <c r="CVN78" s="67"/>
      <c r="CVO78" s="68"/>
      <c r="CVP78" s="68"/>
      <c r="CVQ78" s="68"/>
      <c r="CVR78" s="69"/>
      <c r="CVT78" s="64"/>
      <c r="CVU78" s="67"/>
      <c r="CVV78" s="67"/>
      <c r="CVW78" s="68"/>
      <c r="CVX78" s="68"/>
      <c r="CVY78" s="68"/>
      <c r="CVZ78" s="69"/>
      <c r="CWB78" s="64"/>
      <c r="CWC78" s="67"/>
      <c r="CWD78" s="67"/>
      <c r="CWE78" s="68"/>
      <c r="CWF78" s="68"/>
      <c r="CWG78" s="68"/>
      <c r="CWH78" s="69"/>
      <c r="CWJ78" s="64"/>
      <c r="CWK78" s="67"/>
      <c r="CWL78" s="67"/>
      <c r="CWM78" s="68"/>
      <c r="CWN78" s="68"/>
      <c r="CWO78" s="68"/>
      <c r="CWP78" s="69"/>
      <c r="CWR78" s="64"/>
      <c r="CWS78" s="67"/>
      <c r="CWT78" s="67"/>
      <c r="CWU78" s="68"/>
      <c r="CWV78" s="68"/>
      <c r="CWW78" s="68"/>
      <c r="CWX78" s="69"/>
      <c r="CWZ78" s="64"/>
      <c r="CXA78" s="67"/>
      <c r="CXB78" s="67"/>
      <c r="CXC78" s="68"/>
      <c r="CXD78" s="68"/>
      <c r="CXE78" s="68"/>
      <c r="CXF78" s="69"/>
      <c r="CXH78" s="64"/>
      <c r="CXI78" s="67"/>
      <c r="CXJ78" s="67"/>
      <c r="CXK78" s="68"/>
      <c r="CXL78" s="68"/>
      <c r="CXM78" s="68"/>
      <c r="CXN78" s="69"/>
      <c r="CXP78" s="64"/>
      <c r="CXQ78" s="67"/>
      <c r="CXR78" s="67"/>
      <c r="CXS78" s="68"/>
      <c r="CXT78" s="68"/>
      <c r="CXU78" s="68"/>
      <c r="CXV78" s="69"/>
      <c r="CXX78" s="64"/>
      <c r="CXY78" s="67"/>
      <c r="CXZ78" s="67"/>
      <c r="CYA78" s="68"/>
      <c r="CYB78" s="68"/>
      <c r="CYC78" s="68"/>
      <c r="CYD78" s="69"/>
      <c r="CYF78" s="64"/>
      <c r="CYG78" s="67"/>
      <c r="CYH78" s="67"/>
      <c r="CYI78" s="68"/>
      <c r="CYJ78" s="68"/>
      <c r="CYK78" s="68"/>
      <c r="CYL78" s="69"/>
      <c r="CYN78" s="64"/>
      <c r="CYO78" s="67"/>
      <c r="CYP78" s="67"/>
      <c r="CYQ78" s="68"/>
      <c r="CYR78" s="68"/>
      <c r="CYS78" s="68"/>
      <c r="CYT78" s="69"/>
      <c r="CYV78" s="64"/>
      <c r="CYW78" s="67"/>
      <c r="CYX78" s="67"/>
      <c r="CYY78" s="68"/>
      <c r="CYZ78" s="68"/>
      <c r="CZA78" s="68"/>
      <c r="CZB78" s="69"/>
      <c r="CZD78" s="64"/>
      <c r="CZE78" s="67"/>
      <c r="CZF78" s="67"/>
      <c r="CZG78" s="68"/>
      <c r="CZH78" s="68"/>
      <c r="CZI78" s="68"/>
      <c r="CZJ78" s="69"/>
      <c r="CZL78" s="64"/>
      <c r="CZM78" s="67"/>
      <c r="CZN78" s="67"/>
      <c r="CZO78" s="68"/>
      <c r="CZP78" s="68"/>
      <c r="CZQ78" s="68"/>
      <c r="CZR78" s="69"/>
      <c r="CZT78" s="64"/>
      <c r="CZU78" s="67"/>
      <c r="CZV78" s="67"/>
      <c r="CZW78" s="68"/>
      <c r="CZX78" s="68"/>
      <c r="CZY78" s="68"/>
      <c r="CZZ78" s="69"/>
      <c r="DAB78" s="64"/>
      <c r="DAC78" s="67"/>
      <c r="DAD78" s="67"/>
      <c r="DAE78" s="68"/>
      <c r="DAF78" s="68"/>
      <c r="DAG78" s="68"/>
      <c r="DAH78" s="69"/>
      <c r="DAJ78" s="64"/>
      <c r="DAK78" s="67"/>
      <c r="DAL78" s="67"/>
      <c r="DAM78" s="68"/>
      <c r="DAN78" s="68"/>
      <c r="DAO78" s="68"/>
      <c r="DAP78" s="69"/>
      <c r="DAR78" s="64"/>
      <c r="DAS78" s="67"/>
      <c r="DAT78" s="67"/>
      <c r="DAU78" s="68"/>
      <c r="DAV78" s="68"/>
      <c r="DAW78" s="68"/>
      <c r="DAX78" s="69"/>
      <c r="DAZ78" s="64"/>
      <c r="DBA78" s="67"/>
      <c r="DBB78" s="67"/>
      <c r="DBC78" s="68"/>
      <c r="DBD78" s="68"/>
      <c r="DBE78" s="68"/>
      <c r="DBF78" s="69"/>
      <c r="DBH78" s="64"/>
      <c r="DBI78" s="67"/>
      <c r="DBJ78" s="67"/>
      <c r="DBK78" s="68"/>
      <c r="DBL78" s="68"/>
      <c r="DBM78" s="68"/>
      <c r="DBN78" s="69"/>
      <c r="DBP78" s="64"/>
      <c r="DBQ78" s="67"/>
      <c r="DBR78" s="67"/>
      <c r="DBS78" s="68"/>
      <c r="DBT78" s="68"/>
      <c r="DBU78" s="68"/>
      <c r="DBV78" s="69"/>
      <c r="DBX78" s="64"/>
      <c r="DBY78" s="67"/>
      <c r="DBZ78" s="67"/>
      <c r="DCA78" s="68"/>
      <c r="DCB78" s="68"/>
      <c r="DCC78" s="68"/>
      <c r="DCD78" s="69"/>
      <c r="DCF78" s="64"/>
      <c r="DCG78" s="67"/>
      <c r="DCH78" s="67"/>
      <c r="DCI78" s="68"/>
      <c r="DCJ78" s="68"/>
      <c r="DCK78" s="68"/>
      <c r="DCL78" s="69"/>
      <c r="DCN78" s="64"/>
      <c r="DCO78" s="67"/>
      <c r="DCP78" s="67"/>
      <c r="DCQ78" s="68"/>
      <c r="DCR78" s="68"/>
      <c r="DCS78" s="68"/>
      <c r="DCT78" s="69"/>
      <c r="DCV78" s="64"/>
      <c r="DCW78" s="67"/>
      <c r="DCX78" s="67"/>
      <c r="DCY78" s="68"/>
      <c r="DCZ78" s="68"/>
      <c r="DDA78" s="68"/>
      <c r="DDB78" s="69"/>
      <c r="DDD78" s="64"/>
      <c r="DDE78" s="67"/>
      <c r="DDF78" s="67"/>
      <c r="DDG78" s="68"/>
      <c r="DDH78" s="68"/>
      <c r="DDI78" s="68"/>
      <c r="DDJ78" s="69"/>
      <c r="DDL78" s="64"/>
      <c r="DDM78" s="67"/>
      <c r="DDN78" s="67"/>
      <c r="DDO78" s="68"/>
      <c r="DDP78" s="68"/>
      <c r="DDQ78" s="68"/>
      <c r="DDR78" s="69"/>
      <c r="DDT78" s="64"/>
      <c r="DDU78" s="67"/>
      <c r="DDV78" s="67"/>
      <c r="DDW78" s="68"/>
      <c r="DDX78" s="68"/>
      <c r="DDY78" s="68"/>
      <c r="DDZ78" s="69"/>
      <c r="DEB78" s="64"/>
      <c r="DEC78" s="67"/>
      <c r="DED78" s="67"/>
      <c r="DEE78" s="68"/>
      <c r="DEF78" s="68"/>
      <c r="DEG78" s="68"/>
      <c r="DEH78" s="69"/>
      <c r="DEJ78" s="64"/>
      <c r="DEK78" s="67"/>
      <c r="DEL78" s="67"/>
      <c r="DEM78" s="68"/>
      <c r="DEN78" s="68"/>
      <c r="DEO78" s="68"/>
      <c r="DEP78" s="69"/>
      <c r="DER78" s="64"/>
      <c r="DES78" s="67"/>
      <c r="DET78" s="67"/>
      <c r="DEU78" s="68"/>
      <c r="DEV78" s="68"/>
      <c r="DEW78" s="68"/>
      <c r="DEX78" s="69"/>
      <c r="DEZ78" s="64"/>
      <c r="DFA78" s="67"/>
      <c r="DFB78" s="67"/>
      <c r="DFC78" s="68"/>
      <c r="DFD78" s="68"/>
      <c r="DFE78" s="68"/>
      <c r="DFF78" s="69"/>
      <c r="DFH78" s="64"/>
      <c r="DFI78" s="67"/>
      <c r="DFJ78" s="67"/>
      <c r="DFK78" s="68"/>
      <c r="DFL78" s="68"/>
      <c r="DFM78" s="68"/>
      <c r="DFN78" s="69"/>
      <c r="DFP78" s="64"/>
      <c r="DFQ78" s="67"/>
      <c r="DFR78" s="67"/>
      <c r="DFS78" s="68"/>
      <c r="DFT78" s="68"/>
      <c r="DFU78" s="68"/>
      <c r="DFV78" s="69"/>
      <c r="DFX78" s="64"/>
      <c r="DFY78" s="67"/>
      <c r="DFZ78" s="67"/>
      <c r="DGA78" s="68"/>
      <c r="DGB78" s="68"/>
      <c r="DGC78" s="68"/>
      <c r="DGD78" s="69"/>
      <c r="DGF78" s="64"/>
      <c r="DGG78" s="67"/>
      <c r="DGH78" s="67"/>
      <c r="DGI78" s="68"/>
      <c r="DGJ78" s="68"/>
      <c r="DGK78" s="68"/>
      <c r="DGL78" s="69"/>
      <c r="DGN78" s="64"/>
      <c r="DGO78" s="67"/>
      <c r="DGP78" s="67"/>
      <c r="DGQ78" s="68"/>
      <c r="DGR78" s="68"/>
      <c r="DGS78" s="68"/>
      <c r="DGT78" s="69"/>
      <c r="DGV78" s="64"/>
      <c r="DGW78" s="67"/>
      <c r="DGX78" s="67"/>
      <c r="DGY78" s="68"/>
      <c r="DGZ78" s="68"/>
      <c r="DHA78" s="68"/>
      <c r="DHB78" s="69"/>
      <c r="DHD78" s="64"/>
      <c r="DHE78" s="67"/>
      <c r="DHF78" s="67"/>
      <c r="DHG78" s="68"/>
      <c r="DHH78" s="68"/>
      <c r="DHI78" s="68"/>
      <c r="DHJ78" s="69"/>
      <c r="DHL78" s="64"/>
      <c r="DHM78" s="67"/>
      <c r="DHN78" s="67"/>
      <c r="DHO78" s="68"/>
      <c r="DHP78" s="68"/>
      <c r="DHQ78" s="68"/>
      <c r="DHR78" s="69"/>
      <c r="DHT78" s="64"/>
      <c r="DHU78" s="67"/>
      <c r="DHV78" s="67"/>
      <c r="DHW78" s="68"/>
      <c r="DHX78" s="68"/>
      <c r="DHY78" s="68"/>
      <c r="DHZ78" s="69"/>
      <c r="DIB78" s="64"/>
      <c r="DIC78" s="67"/>
      <c r="DID78" s="67"/>
      <c r="DIE78" s="68"/>
      <c r="DIF78" s="68"/>
      <c r="DIG78" s="68"/>
      <c r="DIH78" s="69"/>
      <c r="DIJ78" s="64"/>
      <c r="DIK78" s="67"/>
      <c r="DIL78" s="67"/>
      <c r="DIM78" s="68"/>
      <c r="DIN78" s="68"/>
      <c r="DIO78" s="68"/>
      <c r="DIP78" s="69"/>
      <c r="DIR78" s="64"/>
      <c r="DIS78" s="67"/>
      <c r="DIT78" s="67"/>
      <c r="DIU78" s="68"/>
      <c r="DIV78" s="68"/>
      <c r="DIW78" s="68"/>
      <c r="DIX78" s="69"/>
      <c r="DIZ78" s="64"/>
      <c r="DJA78" s="67"/>
      <c r="DJB78" s="67"/>
      <c r="DJC78" s="68"/>
      <c r="DJD78" s="68"/>
      <c r="DJE78" s="68"/>
      <c r="DJF78" s="69"/>
      <c r="DJH78" s="64"/>
      <c r="DJI78" s="67"/>
      <c r="DJJ78" s="67"/>
      <c r="DJK78" s="68"/>
      <c r="DJL78" s="68"/>
      <c r="DJM78" s="68"/>
      <c r="DJN78" s="69"/>
      <c r="DJP78" s="64"/>
      <c r="DJQ78" s="67"/>
      <c r="DJR78" s="67"/>
      <c r="DJS78" s="68"/>
      <c r="DJT78" s="68"/>
      <c r="DJU78" s="68"/>
      <c r="DJV78" s="69"/>
      <c r="DJX78" s="64"/>
      <c r="DJY78" s="67"/>
      <c r="DJZ78" s="67"/>
      <c r="DKA78" s="68"/>
      <c r="DKB78" s="68"/>
      <c r="DKC78" s="68"/>
      <c r="DKD78" s="69"/>
      <c r="DKF78" s="64"/>
      <c r="DKG78" s="67"/>
      <c r="DKH78" s="67"/>
      <c r="DKI78" s="68"/>
      <c r="DKJ78" s="68"/>
      <c r="DKK78" s="68"/>
      <c r="DKL78" s="69"/>
      <c r="DKN78" s="64"/>
      <c r="DKO78" s="67"/>
      <c r="DKP78" s="67"/>
      <c r="DKQ78" s="68"/>
      <c r="DKR78" s="68"/>
      <c r="DKS78" s="68"/>
      <c r="DKT78" s="69"/>
      <c r="DKV78" s="64"/>
      <c r="DKW78" s="67"/>
      <c r="DKX78" s="67"/>
      <c r="DKY78" s="68"/>
      <c r="DKZ78" s="68"/>
      <c r="DLA78" s="68"/>
      <c r="DLB78" s="69"/>
      <c r="DLD78" s="64"/>
      <c r="DLE78" s="67"/>
      <c r="DLF78" s="67"/>
      <c r="DLG78" s="68"/>
      <c r="DLH78" s="68"/>
      <c r="DLI78" s="68"/>
      <c r="DLJ78" s="69"/>
      <c r="DLL78" s="64"/>
      <c r="DLM78" s="67"/>
      <c r="DLN78" s="67"/>
      <c r="DLO78" s="68"/>
      <c r="DLP78" s="68"/>
      <c r="DLQ78" s="68"/>
      <c r="DLR78" s="69"/>
      <c r="DLT78" s="64"/>
      <c r="DLU78" s="67"/>
      <c r="DLV78" s="67"/>
      <c r="DLW78" s="68"/>
      <c r="DLX78" s="68"/>
      <c r="DLY78" s="68"/>
      <c r="DLZ78" s="69"/>
      <c r="DMB78" s="64"/>
      <c r="DMC78" s="67"/>
      <c r="DMD78" s="67"/>
      <c r="DME78" s="68"/>
      <c r="DMF78" s="68"/>
      <c r="DMG78" s="68"/>
      <c r="DMH78" s="69"/>
      <c r="DMJ78" s="64"/>
      <c r="DMK78" s="67"/>
      <c r="DML78" s="67"/>
      <c r="DMM78" s="68"/>
      <c r="DMN78" s="68"/>
      <c r="DMO78" s="68"/>
      <c r="DMP78" s="69"/>
      <c r="DMR78" s="64"/>
      <c r="DMS78" s="67"/>
      <c r="DMT78" s="67"/>
      <c r="DMU78" s="68"/>
      <c r="DMV78" s="68"/>
      <c r="DMW78" s="68"/>
      <c r="DMX78" s="69"/>
      <c r="DMZ78" s="64"/>
      <c r="DNA78" s="67"/>
      <c r="DNB78" s="67"/>
      <c r="DNC78" s="68"/>
      <c r="DND78" s="68"/>
      <c r="DNE78" s="68"/>
      <c r="DNF78" s="69"/>
      <c r="DNH78" s="64"/>
      <c r="DNI78" s="67"/>
      <c r="DNJ78" s="67"/>
      <c r="DNK78" s="68"/>
      <c r="DNL78" s="68"/>
      <c r="DNM78" s="68"/>
      <c r="DNN78" s="69"/>
      <c r="DNP78" s="64"/>
      <c r="DNQ78" s="67"/>
      <c r="DNR78" s="67"/>
      <c r="DNS78" s="68"/>
      <c r="DNT78" s="68"/>
      <c r="DNU78" s="68"/>
      <c r="DNV78" s="69"/>
      <c r="DNX78" s="64"/>
      <c r="DNY78" s="67"/>
      <c r="DNZ78" s="67"/>
      <c r="DOA78" s="68"/>
      <c r="DOB78" s="68"/>
      <c r="DOC78" s="68"/>
      <c r="DOD78" s="69"/>
      <c r="DOF78" s="64"/>
      <c r="DOG78" s="67"/>
      <c r="DOH78" s="67"/>
      <c r="DOI78" s="68"/>
      <c r="DOJ78" s="68"/>
      <c r="DOK78" s="68"/>
      <c r="DOL78" s="69"/>
      <c r="DON78" s="64"/>
      <c r="DOO78" s="67"/>
      <c r="DOP78" s="67"/>
      <c r="DOQ78" s="68"/>
      <c r="DOR78" s="68"/>
      <c r="DOS78" s="68"/>
      <c r="DOT78" s="69"/>
      <c r="DOV78" s="64"/>
      <c r="DOW78" s="67"/>
      <c r="DOX78" s="67"/>
      <c r="DOY78" s="68"/>
      <c r="DOZ78" s="68"/>
      <c r="DPA78" s="68"/>
      <c r="DPB78" s="69"/>
      <c r="DPD78" s="64"/>
      <c r="DPE78" s="67"/>
      <c r="DPF78" s="67"/>
      <c r="DPG78" s="68"/>
      <c r="DPH78" s="68"/>
      <c r="DPI78" s="68"/>
      <c r="DPJ78" s="69"/>
      <c r="DPL78" s="64"/>
      <c r="DPM78" s="67"/>
      <c r="DPN78" s="67"/>
      <c r="DPO78" s="68"/>
      <c r="DPP78" s="68"/>
      <c r="DPQ78" s="68"/>
      <c r="DPR78" s="69"/>
      <c r="DPT78" s="64"/>
      <c r="DPU78" s="67"/>
      <c r="DPV78" s="67"/>
      <c r="DPW78" s="68"/>
      <c r="DPX78" s="68"/>
      <c r="DPY78" s="68"/>
      <c r="DPZ78" s="69"/>
      <c r="DQB78" s="64"/>
      <c r="DQC78" s="67"/>
      <c r="DQD78" s="67"/>
      <c r="DQE78" s="68"/>
      <c r="DQF78" s="68"/>
      <c r="DQG78" s="68"/>
      <c r="DQH78" s="69"/>
      <c r="DQJ78" s="64"/>
      <c r="DQK78" s="67"/>
      <c r="DQL78" s="67"/>
      <c r="DQM78" s="68"/>
      <c r="DQN78" s="68"/>
      <c r="DQO78" s="68"/>
      <c r="DQP78" s="69"/>
      <c r="DQR78" s="64"/>
      <c r="DQS78" s="67"/>
      <c r="DQT78" s="67"/>
      <c r="DQU78" s="68"/>
      <c r="DQV78" s="68"/>
      <c r="DQW78" s="68"/>
      <c r="DQX78" s="69"/>
      <c r="DQZ78" s="64"/>
      <c r="DRA78" s="67"/>
      <c r="DRB78" s="67"/>
      <c r="DRC78" s="68"/>
      <c r="DRD78" s="68"/>
      <c r="DRE78" s="68"/>
      <c r="DRF78" s="69"/>
      <c r="DRH78" s="64"/>
      <c r="DRI78" s="67"/>
      <c r="DRJ78" s="67"/>
      <c r="DRK78" s="68"/>
      <c r="DRL78" s="68"/>
      <c r="DRM78" s="68"/>
      <c r="DRN78" s="69"/>
      <c r="DRP78" s="64"/>
      <c r="DRQ78" s="67"/>
      <c r="DRR78" s="67"/>
      <c r="DRS78" s="68"/>
      <c r="DRT78" s="68"/>
      <c r="DRU78" s="68"/>
      <c r="DRV78" s="69"/>
      <c r="DRX78" s="64"/>
      <c r="DRY78" s="67"/>
      <c r="DRZ78" s="67"/>
      <c r="DSA78" s="68"/>
      <c r="DSB78" s="68"/>
      <c r="DSC78" s="68"/>
      <c r="DSD78" s="69"/>
      <c r="DSF78" s="64"/>
      <c r="DSG78" s="67"/>
      <c r="DSH78" s="67"/>
      <c r="DSI78" s="68"/>
      <c r="DSJ78" s="68"/>
      <c r="DSK78" s="68"/>
      <c r="DSL78" s="69"/>
      <c r="DSN78" s="64"/>
      <c r="DSO78" s="67"/>
      <c r="DSP78" s="67"/>
      <c r="DSQ78" s="68"/>
      <c r="DSR78" s="68"/>
      <c r="DSS78" s="68"/>
      <c r="DST78" s="69"/>
      <c r="DSV78" s="64"/>
      <c r="DSW78" s="67"/>
      <c r="DSX78" s="67"/>
      <c r="DSY78" s="68"/>
      <c r="DSZ78" s="68"/>
      <c r="DTA78" s="68"/>
      <c r="DTB78" s="69"/>
      <c r="DTD78" s="64"/>
      <c r="DTE78" s="67"/>
      <c r="DTF78" s="67"/>
      <c r="DTG78" s="68"/>
      <c r="DTH78" s="68"/>
      <c r="DTI78" s="68"/>
      <c r="DTJ78" s="69"/>
      <c r="DTL78" s="64"/>
      <c r="DTM78" s="67"/>
      <c r="DTN78" s="67"/>
      <c r="DTO78" s="68"/>
      <c r="DTP78" s="68"/>
      <c r="DTQ78" s="68"/>
      <c r="DTR78" s="69"/>
      <c r="DTT78" s="64"/>
      <c r="DTU78" s="67"/>
      <c r="DTV78" s="67"/>
      <c r="DTW78" s="68"/>
      <c r="DTX78" s="68"/>
      <c r="DTY78" s="68"/>
      <c r="DTZ78" s="69"/>
      <c r="DUB78" s="64"/>
      <c r="DUC78" s="67"/>
      <c r="DUD78" s="67"/>
      <c r="DUE78" s="68"/>
      <c r="DUF78" s="68"/>
      <c r="DUG78" s="68"/>
      <c r="DUH78" s="69"/>
      <c r="DUJ78" s="64"/>
      <c r="DUK78" s="67"/>
      <c r="DUL78" s="67"/>
      <c r="DUM78" s="68"/>
      <c r="DUN78" s="68"/>
      <c r="DUO78" s="68"/>
      <c r="DUP78" s="69"/>
      <c r="DUR78" s="64"/>
      <c r="DUS78" s="67"/>
      <c r="DUT78" s="67"/>
      <c r="DUU78" s="68"/>
      <c r="DUV78" s="68"/>
      <c r="DUW78" s="68"/>
      <c r="DUX78" s="69"/>
      <c r="DUZ78" s="64"/>
      <c r="DVA78" s="67"/>
      <c r="DVB78" s="67"/>
      <c r="DVC78" s="68"/>
      <c r="DVD78" s="68"/>
      <c r="DVE78" s="68"/>
      <c r="DVF78" s="69"/>
      <c r="DVH78" s="64"/>
      <c r="DVI78" s="67"/>
      <c r="DVJ78" s="67"/>
      <c r="DVK78" s="68"/>
      <c r="DVL78" s="68"/>
      <c r="DVM78" s="68"/>
      <c r="DVN78" s="69"/>
      <c r="DVP78" s="64"/>
      <c r="DVQ78" s="67"/>
      <c r="DVR78" s="67"/>
      <c r="DVS78" s="68"/>
      <c r="DVT78" s="68"/>
      <c r="DVU78" s="68"/>
      <c r="DVV78" s="69"/>
      <c r="DVX78" s="64"/>
      <c r="DVY78" s="67"/>
      <c r="DVZ78" s="67"/>
      <c r="DWA78" s="68"/>
      <c r="DWB78" s="68"/>
      <c r="DWC78" s="68"/>
      <c r="DWD78" s="69"/>
      <c r="DWF78" s="64"/>
      <c r="DWG78" s="67"/>
      <c r="DWH78" s="67"/>
      <c r="DWI78" s="68"/>
      <c r="DWJ78" s="68"/>
      <c r="DWK78" s="68"/>
      <c r="DWL78" s="69"/>
      <c r="DWN78" s="64"/>
      <c r="DWO78" s="67"/>
      <c r="DWP78" s="67"/>
      <c r="DWQ78" s="68"/>
      <c r="DWR78" s="68"/>
      <c r="DWS78" s="68"/>
      <c r="DWT78" s="69"/>
      <c r="DWV78" s="64"/>
      <c r="DWW78" s="67"/>
      <c r="DWX78" s="67"/>
      <c r="DWY78" s="68"/>
      <c r="DWZ78" s="68"/>
      <c r="DXA78" s="68"/>
      <c r="DXB78" s="69"/>
      <c r="DXD78" s="64"/>
      <c r="DXE78" s="67"/>
      <c r="DXF78" s="67"/>
      <c r="DXG78" s="68"/>
      <c r="DXH78" s="68"/>
      <c r="DXI78" s="68"/>
      <c r="DXJ78" s="69"/>
      <c r="DXL78" s="64"/>
      <c r="DXM78" s="67"/>
      <c r="DXN78" s="67"/>
      <c r="DXO78" s="68"/>
      <c r="DXP78" s="68"/>
      <c r="DXQ78" s="68"/>
      <c r="DXR78" s="69"/>
      <c r="DXT78" s="64"/>
      <c r="DXU78" s="67"/>
      <c r="DXV78" s="67"/>
      <c r="DXW78" s="68"/>
      <c r="DXX78" s="68"/>
      <c r="DXY78" s="68"/>
      <c r="DXZ78" s="69"/>
      <c r="DYB78" s="64"/>
      <c r="DYC78" s="67"/>
      <c r="DYD78" s="67"/>
      <c r="DYE78" s="68"/>
      <c r="DYF78" s="68"/>
      <c r="DYG78" s="68"/>
      <c r="DYH78" s="69"/>
      <c r="DYJ78" s="64"/>
      <c r="DYK78" s="67"/>
      <c r="DYL78" s="67"/>
      <c r="DYM78" s="68"/>
      <c r="DYN78" s="68"/>
      <c r="DYO78" s="68"/>
      <c r="DYP78" s="69"/>
      <c r="DYR78" s="64"/>
      <c r="DYS78" s="67"/>
      <c r="DYT78" s="67"/>
      <c r="DYU78" s="68"/>
      <c r="DYV78" s="68"/>
      <c r="DYW78" s="68"/>
      <c r="DYX78" s="69"/>
      <c r="DYZ78" s="64"/>
      <c r="DZA78" s="67"/>
      <c r="DZB78" s="67"/>
      <c r="DZC78" s="68"/>
      <c r="DZD78" s="68"/>
      <c r="DZE78" s="68"/>
      <c r="DZF78" s="69"/>
      <c r="DZH78" s="64"/>
      <c r="DZI78" s="67"/>
      <c r="DZJ78" s="67"/>
      <c r="DZK78" s="68"/>
      <c r="DZL78" s="68"/>
      <c r="DZM78" s="68"/>
      <c r="DZN78" s="69"/>
      <c r="DZP78" s="64"/>
      <c r="DZQ78" s="67"/>
      <c r="DZR78" s="67"/>
      <c r="DZS78" s="68"/>
      <c r="DZT78" s="68"/>
      <c r="DZU78" s="68"/>
      <c r="DZV78" s="69"/>
      <c r="DZX78" s="64"/>
      <c r="DZY78" s="67"/>
      <c r="DZZ78" s="67"/>
      <c r="EAA78" s="68"/>
      <c r="EAB78" s="68"/>
      <c r="EAC78" s="68"/>
      <c r="EAD78" s="69"/>
      <c r="EAF78" s="64"/>
      <c r="EAG78" s="67"/>
      <c r="EAH78" s="67"/>
      <c r="EAI78" s="68"/>
      <c r="EAJ78" s="68"/>
      <c r="EAK78" s="68"/>
      <c r="EAL78" s="69"/>
      <c r="EAN78" s="64"/>
      <c r="EAO78" s="67"/>
      <c r="EAP78" s="67"/>
      <c r="EAQ78" s="68"/>
      <c r="EAR78" s="68"/>
      <c r="EAS78" s="68"/>
      <c r="EAT78" s="69"/>
      <c r="EAV78" s="64"/>
      <c r="EAW78" s="67"/>
      <c r="EAX78" s="67"/>
      <c r="EAY78" s="68"/>
      <c r="EAZ78" s="68"/>
      <c r="EBA78" s="68"/>
      <c r="EBB78" s="69"/>
      <c r="EBD78" s="64"/>
      <c r="EBE78" s="67"/>
      <c r="EBF78" s="67"/>
      <c r="EBG78" s="68"/>
      <c r="EBH78" s="68"/>
      <c r="EBI78" s="68"/>
      <c r="EBJ78" s="69"/>
      <c r="EBL78" s="64"/>
      <c r="EBM78" s="67"/>
      <c r="EBN78" s="67"/>
      <c r="EBO78" s="68"/>
      <c r="EBP78" s="68"/>
      <c r="EBQ78" s="68"/>
      <c r="EBR78" s="69"/>
      <c r="EBT78" s="64"/>
      <c r="EBU78" s="67"/>
      <c r="EBV78" s="67"/>
      <c r="EBW78" s="68"/>
      <c r="EBX78" s="68"/>
      <c r="EBY78" s="68"/>
      <c r="EBZ78" s="69"/>
      <c r="ECB78" s="64"/>
      <c r="ECC78" s="67"/>
      <c r="ECD78" s="67"/>
      <c r="ECE78" s="68"/>
      <c r="ECF78" s="68"/>
      <c r="ECG78" s="68"/>
      <c r="ECH78" s="69"/>
      <c r="ECJ78" s="64"/>
      <c r="ECK78" s="67"/>
      <c r="ECL78" s="67"/>
      <c r="ECM78" s="68"/>
      <c r="ECN78" s="68"/>
      <c r="ECO78" s="68"/>
      <c r="ECP78" s="69"/>
      <c r="ECR78" s="64"/>
      <c r="ECS78" s="67"/>
      <c r="ECT78" s="67"/>
      <c r="ECU78" s="68"/>
      <c r="ECV78" s="68"/>
      <c r="ECW78" s="68"/>
      <c r="ECX78" s="69"/>
      <c r="ECZ78" s="64"/>
      <c r="EDA78" s="67"/>
      <c r="EDB78" s="67"/>
      <c r="EDC78" s="68"/>
      <c r="EDD78" s="68"/>
      <c r="EDE78" s="68"/>
      <c r="EDF78" s="69"/>
      <c r="EDH78" s="64"/>
      <c r="EDI78" s="67"/>
      <c r="EDJ78" s="67"/>
      <c r="EDK78" s="68"/>
      <c r="EDL78" s="68"/>
      <c r="EDM78" s="68"/>
      <c r="EDN78" s="69"/>
      <c r="EDP78" s="64"/>
      <c r="EDQ78" s="67"/>
      <c r="EDR78" s="67"/>
      <c r="EDS78" s="68"/>
      <c r="EDT78" s="68"/>
      <c r="EDU78" s="68"/>
      <c r="EDV78" s="69"/>
      <c r="EDX78" s="64"/>
      <c r="EDY78" s="67"/>
      <c r="EDZ78" s="67"/>
      <c r="EEA78" s="68"/>
      <c r="EEB78" s="68"/>
      <c r="EEC78" s="68"/>
      <c r="EED78" s="69"/>
      <c r="EEF78" s="64"/>
      <c r="EEG78" s="67"/>
      <c r="EEH78" s="67"/>
      <c r="EEI78" s="68"/>
      <c r="EEJ78" s="68"/>
      <c r="EEK78" s="68"/>
      <c r="EEL78" s="69"/>
      <c r="EEN78" s="64"/>
      <c r="EEO78" s="67"/>
      <c r="EEP78" s="67"/>
      <c r="EEQ78" s="68"/>
      <c r="EER78" s="68"/>
      <c r="EES78" s="68"/>
      <c r="EET78" s="69"/>
      <c r="EEV78" s="64"/>
      <c r="EEW78" s="67"/>
      <c r="EEX78" s="67"/>
      <c r="EEY78" s="68"/>
      <c r="EEZ78" s="68"/>
      <c r="EFA78" s="68"/>
      <c r="EFB78" s="69"/>
      <c r="EFD78" s="64"/>
      <c r="EFE78" s="67"/>
      <c r="EFF78" s="67"/>
      <c r="EFG78" s="68"/>
      <c r="EFH78" s="68"/>
      <c r="EFI78" s="68"/>
      <c r="EFJ78" s="69"/>
      <c r="EFL78" s="64"/>
      <c r="EFM78" s="67"/>
      <c r="EFN78" s="67"/>
      <c r="EFO78" s="68"/>
      <c r="EFP78" s="68"/>
      <c r="EFQ78" s="68"/>
      <c r="EFR78" s="69"/>
      <c r="EFT78" s="64"/>
      <c r="EFU78" s="67"/>
      <c r="EFV78" s="67"/>
      <c r="EFW78" s="68"/>
      <c r="EFX78" s="68"/>
      <c r="EFY78" s="68"/>
      <c r="EFZ78" s="69"/>
      <c r="EGB78" s="64"/>
      <c r="EGC78" s="67"/>
      <c r="EGD78" s="67"/>
      <c r="EGE78" s="68"/>
      <c r="EGF78" s="68"/>
      <c r="EGG78" s="68"/>
      <c r="EGH78" s="69"/>
      <c r="EGJ78" s="64"/>
      <c r="EGK78" s="67"/>
      <c r="EGL78" s="67"/>
      <c r="EGM78" s="68"/>
      <c r="EGN78" s="68"/>
      <c r="EGO78" s="68"/>
      <c r="EGP78" s="69"/>
      <c r="EGR78" s="64"/>
      <c r="EGS78" s="67"/>
      <c r="EGT78" s="67"/>
      <c r="EGU78" s="68"/>
      <c r="EGV78" s="68"/>
      <c r="EGW78" s="68"/>
      <c r="EGX78" s="69"/>
      <c r="EGZ78" s="64"/>
      <c r="EHA78" s="67"/>
      <c r="EHB78" s="67"/>
      <c r="EHC78" s="68"/>
      <c r="EHD78" s="68"/>
      <c r="EHE78" s="68"/>
      <c r="EHF78" s="69"/>
      <c r="EHH78" s="64"/>
      <c r="EHI78" s="67"/>
      <c r="EHJ78" s="67"/>
      <c r="EHK78" s="68"/>
      <c r="EHL78" s="68"/>
      <c r="EHM78" s="68"/>
      <c r="EHN78" s="69"/>
      <c r="EHP78" s="64"/>
      <c r="EHQ78" s="67"/>
      <c r="EHR78" s="67"/>
      <c r="EHS78" s="68"/>
      <c r="EHT78" s="68"/>
      <c r="EHU78" s="68"/>
      <c r="EHV78" s="69"/>
      <c r="EHX78" s="64"/>
      <c r="EHY78" s="67"/>
      <c r="EHZ78" s="67"/>
      <c r="EIA78" s="68"/>
      <c r="EIB78" s="68"/>
      <c r="EIC78" s="68"/>
      <c r="EID78" s="69"/>
      <c r="EIF78" s="64"/>
      <c r="EIG78" s="67"/>
      <c r="EIH78" s="67"/>
      <c r="EII78" s="68"/>
      <c r="EIJ78" s="68"/>
      <c r="EIK78" s="68"/>
      <c r="EIL78" s="69"/>
      <c r="EIN78" s="64"/>
      <c r="EIO78" s="67"/>
      <c r="EIP78" s="67"/>
      <c r="EIQ78" s="68"/>
      <c r="EIR78" s="68"/>
      <c r="EIS78" s="68"/>
      <c r="EIT78" s="69"/>
      <c r="EIV78" s="64"/>
      <c r="EIW78" s="67"/>
      <c r="EIX78" s="67"/>
      <c r="EIY78" s="68"/>
      <c r="EIZ78" s="68"/>
      <c r="EJA78" s="68"/>
      <c r="EJB78" s="69"/>
      <c r="EJD78" s="64"/>
      <c r="EJE78" s="67"/>
      <c r="EJF78" s="67"/>
      <c r="EJG78" s="68"/>
      <c r="EJH78" s="68"/>
      <c r="EJI78" s="68"/>
      <c r="EJJ78" s="69"/>
      <c r="EJL78" s="64"/>
      <c r="EJM78" s="67"/>
      <c r="EJN78" s="67"/>
      <c r="EJO78" s="68"/>
      <c r="EJP78" s="68"/>
      <c r="EJQ78" s="68"/>
      <c r="EJR78" s="69"/>
      <c r="EJT78" s="64"/>
      <c r="EJU78" s="67"/>
      <c r="EJV78" s="67"/>
      <c r="EJW78" s="68"/>
      <c r="EJX78" s="68"/>
      <c r="EJY78" s="68"/>
      <c r="EJZ78" s="69"/>
      <c r="EKB78" s="64"/>
      <c r="EKC78" s="67"/>
      <c r="EKD78" s="67"/>
      <c r="EKE78" s="68"/>
      <c r="EKF78" s="68"/>
      <c r="EKG78" s="68"/>
      <c r="EKH78" s="69"/>
      <c r="EKJ78" s="64"/>
      <c r="EKK78" s="67"/>
      <c r="EKL78" s="67"/>
      <c r="EKM78" s="68"/>
      <c r="EKN78" s="68"/>
      <c r="EKO78" s="68"/>
      <c r="EKP78" s="69"/>
      <c r="EKR78" s="64"/>
      <c r="EKS78" s="67"/>
      <c r="EKT78" s="67"/>
      <c r="EKU78" s="68"/>
      <c r="EKV78" s="68"/>
      <c r="EKW78" s="68"/>
      <c r="EKX78" s="69"/>
      <c r="EKZ78" s="64"/>
      <c r="ELA78" s="67"/>
      <c r="ELB78" s="67"/>
      <c r="ELC78" s="68"/>
      <c r="ELD78" s="68"/>
      <c r="ELE78" s="68"/>
      <c r="ELF78" s="69"/>
      <c r="ELH78" s="64"/>
      <c r="ELI78" s="67"/>
      <c r="ELJ78" s="67"/>
      <c r="ELK78" s="68"/>
      <c r="ELL78" s="68"/>
      <c r="ELM78" s="68"/>
      <c r="ELN78" s="69"/>
      <c r="ELP78" s="64"/>
      <c r="ELQ78" s="67"/>
      <c r="ELR78" s="67"/>
      <c r="ELS78" s="68"/>
      <c r="ELT78" s="68"/>
      <c r="ELU78" s="68"/>
      <c r="ELV78" s="69"/>
      <c r="ELX78" s="64"/>
      <c r="ELY78" s="67"/>
      <c r="ELZ78" s="67"/>
      <c r="EMA78" s="68"/>
      <c r="EMB78" s="68"/>
      <c r="EMC78" s="68"/>
      <c r="EMD78" s="69"/>
      <c r="EMF78" s="64"/>
      <c r="EMG78" s="67"/>
      <c r="EMH78" s="67"/>
      <c r="EMI78" s="68"/>
      <c r="EMJ78" s="68"/>
      <c r="EMK78" s="68"/>
      <c r="EML78" s="69"/>
      <c r="EMN78" s="64"/>
      <c r="EMO78" s="67"/>
      <c r="EMP78" s="67"/>
      <c r="EMQ78" s="68"/>
      <c r="EMR78" s="68"/>
      <c r="EMS78" s="68"/>
      <c r="EMT78" s="69"/>
      <c r="EMV78" s="64"/>
      <c r="EMW78" s="67"/>
      <c r="EMX78" s="67"/>
      <c r="EMY78" s="68"/>
      <c r="EMZ78" s="68"/>
      <c r="ENA78" s="68"/>
      <c r="ENB78" s="69"/>
      <c r="END78" s="64"/>
      <c r="ENE78" s="67"/>
      <c r="ENF78" s="67"/>
      <c r="ENG78" s="68"/>
      <c r="ENH78" s="68"/>
      <c r="ENI78" s="68"/>
      <c r="ENJ78" s="69"/>
      <c r="ENL78" s="64"/>
      <c r="ENM78" s="67"/>
      <c r="ENN78" s="67"/>
      <c r="ENO78" s="68"/>
      <c r="ENP78" s="68"/>
      <c r="ENQ78" s="68"/>
      <c r="ENR78" s="69"/>
      <c r="ENT78" s="64"/>
      <c r="ENU78" s="67"/>
      <c r="ENV78" s="67"/>
      <c r="ENW78" s="68"/>
      <c r="ENX78" s="68"/>
      <c r="ENY78" s="68"/>
      <c r="ENZ78" s="69"/>
      <c r="EOB78" s="64"/>
      <c r="EOC78" s="67"/>
      <c r="EOD78" s="67"/>
      <c r="EOE78" s="68"/>
      <c r="EOF78" s="68"/>
      <c r="EOG78" s="68"/>
      <c r="EOH78" s="69"/>
      <c r="EOJ78" s="64"/>
      <c r="EOK78" s="67"/>
      <c r="EOL78" s="67"/>
      <c r="EOM78" s="68"/>
      <c r="EON78" s="68"/>
      <c r="EOO78" s="68"/>
      <c r="EOP78" s="69"/>
      <c r="EOR78" s="64"/>
      <c r="EOS78" s="67"/>
      <c r="EOT78" s="67"/>
      <c r="EOU78" s="68"/>
      <c r="EOV78" s="68"/>
      <c r="EOW78" s="68"/>
      <c r="EOX78" s="69"/>
      <c r="EOZ78" s="64"/>
      <c r="EPA78" s="67"/>
      <c r="EPB78" s="67"/>
      <c r="EPC78" s="68"/>
      <c r="EPD78" s="68"/>
      <c r="EPE78" s="68"/>
      <c r="EPF78" s="69"/>
      <c r="EPH78" s="64"/>
      <c r="EPI78" s="67"/>
      <c r="EPJ78" s="67"/>
      <c r="EPK78" s="68"/>
      <c r="EPL78" s="68"/>
      <c r="EPM78" s="68"/>
      <c r="EPN78" s="69"/>
      <c r="EPP78" s="64"/>
      <c r="EPQ78" s="67"/>
      <c r="EPR78" s="67"/>
      <c r="EPS78" s="68"/>
      <c r="EPT78" s="68"/>
      <c r="EPU78" s="68"/>
      <c r="EPV78" s="69"/>
      <c r="EPX78" s="64"/>
      <c r="EPY78" s="67"/>
      <c r="EPZ78" s="67"/>
      <c r="EQA78" s="68"/>
      <c r="EQB78" s="68"/>
      <c r="EQC78" s="68"/>
      <c r="EQD78" s="69"/>
      <c r="EQF78" s="64"/>
      <c r="EQG78" s="67"/>
      <c r="EQH78" s="67"/>
      <c r="EQI78" s="68"/>
      <c r="EQJ78" s="68"/>
      <c r="EQK78" s="68"/>
      <c r="EQL78" s="69"/>
      <c r="EQN78" s="64"/>
      <c r="EQO78" s="67"/>
      <c r="EQP78" s="67"/>
      <c r="EQQ78" s="68"/>
      <c r="EQR78" s="68"/>
      <c r="EQS78" s="68"/>
      <c r="EQT78" s="69"/>
      <c r="EQV78" s="64"/>
      <c r="EQW78" s="67"/>
      <c r="EQX78" s="67"/>
      <c r="EQY78" s="68"/>
      <c r="EQZ78" s="68"/>
      <c r="ERA78" s="68"/>
      <c r="ERB78" s="69"/>
      <c r="ERD78" s="64"/>
      <c r="ERE78" s="67"/>
      <c r="ERF78" s="67"/>
      <c r="ERG78" s="68"/>
      <c r="ERH78" s="68"/>
      <c r="ERI78" s="68"/>
      <c r="ERJ78" s="69"/>
      <c r="ERL78" s="64"/>
      <c r="ERM78" s="67"/>
      <c r="ERN78" s="67"/>
      <c r="ERO78" s="68"/>
      <c r="ERP78" s="68"/>
      <c r="ERQ78" s="68"/>
      <c r="ERR78" s="69"/>
      <c r="ERT78" s="64"/>
      <c r="ERU78" s="67"/>
      <c r="ERV78" s="67"/>
      <c r="ERW78" s="68"/>
      <c r="ERX78" s="68"/>
      <c r="ERY78" s="68"/>
      <c r="ERZ78" s="69"/>
      <c r="ESB78" s="64"/>
      <c r="ESC78" s="67"/>
      <c r="ESD78" s="67"/>
      <c r="ESE78" s="68"/>
      <c r="ESF78" s="68"/>
      <c r="ESG78" s="68"/>
      <c r="ESH78" s="69"/>
      <c r="ESJ78" s="64"/>
      <c r="ESK78" s="67"/>
      <c r="ESL78" s="67"/>
      <c r="ESM78" s="68"/>
      <c r="ESN78" s="68"/>
      <c r="ESO78" s="68"/>
      <c r="ESP78" s="69"/>
      <c r="ESR78" s="64"/>
      <c r="ESS78" s="67"/>
      <c r="EST78" s="67"/>
      <c r="ESU78" s="68"/>
      <c r="ESV78" s="68"/>
      <c r="ESW78" s="68"/>
      <c r="ESX78" s="69"/>
      <c r="ESZ78" s="64"/>
      <c r="ETA78" s="67"/>
      <c r="ETB78" s="67"/>
      <c r="ETC78" s="68"/>
      <c r="ETD78" s="68"/>
      <c r="ETE78" s="68"/>
      <c r="ETF78" s="69"/>
      <c r="ETH78" s="64"/>
      <c r="ETI78" s="67"/>
      <c r="ETJ78" s="67"/>
      <c r="ETK78" s="68"/>
      <c r="ETL78" s="68"/>
      <c r="ETM78" s="68"/>
      <c r="ETN78" s="69"/>
      <c r="ETP78" s="64"/>
      <c r="ETQ78" s="67"/>
      <c r="ETR78" s="67"/>
      <c r="ETS78" s="68"/>
      <c r="ETT78" s="68"/>
      <c r="ETU78" s="68"/>
      <c r="ETV78" s="69"/>
      <c r="ETX78" s="64"/>
      <c r="ETY78" s="67"/>
      <c r="ETZ78" s="67"/>
      <c r="EUA78" s="68"/>
      <c r="EUB78" s="68"/>
      <c r="EUC78" s="68"/>
      <c r="EUD78" s="69"/>
      <c r="EUF78" s="64"/>
      <c r="EUG78" s="67"/>
      <c r="EUH78" s="67"/>
      <c r="EUI78" s="68"/>
      <c r="EUJ78" s="68"/>
      <c r="EUK78" s="68"/>
      <c r="EUL78" s="69"/>
      <c r="EUN78" s="64"/>
      <c r="EUO78" s="67"/>
      <c r="EUP78" s="67"/>
      <c r="EUQ78" s="68"/>
      <c r="EUR78" s="68"/>
      <c r="EUS78" s="68"/>
      <c r="EUT78" s="69"/>
      <c r="EUV78" s="64"/>
      <c r="EUW78" s="67"/>
      <c r="EUX78" s="67"/>
      <c r="EUY78" s="68"/>
      <c r="EUZ78" s="68"/>
      <c r="EVA78" s="68"/>
      <c r="EVB78" s="69"/>
      <c r="EVD78" s="64"/>
      <c r="EVE78" s="67"/>
      <c r="EVF78" s="67"/>
      <c r="EVG78" s="68"/>
      <c r="EVH78" s="68"/>
      <c r="EVI78" s="68"/>
      <c r="EVJ78" s="69"/>
      <c r="EVL78" s="64"/>
      <c r="EVM78" s="67"/>
      <c r="EVN78" s="67"/>
      <c r="EVO78" s="68"/>
      <c r="EVP78" s="68"/>
      <c r="EVQ78" s="68"/>
      <c r="EVR78" s="69"/>
      <c r="EVT78" s="64"/>
      <c r="EVU78" s="67"/>
      <c r="EVV78" s="67"/>
      <c r="EVW78" s="68"/>
      <c r="EVX78" s="68"/>
      <c r="EVY78" s="68"/>
      <c r="EVZ78" s="69"/>
      <c r="EWB78" s="64"/>
      <c r="EWC78" s="67"/>
      <c r="EWD78" s="67"/>
      <c r="EWE78" s="68"/>
      <c r="EWF78" s="68"/>
      <c r="EWG78" s="68"/>
      <c r="EWH78" s="69"/>
      <c r="EWJ78" s="64"/>
      <c r="EWK78" s="67"/>
      <c r="EWL78" s="67"/>
      <c r="EWM78" s="68"/>
      <c r="EWN78" s="68"/>
      <c r="EWO78" s="68"/>
      <c r="EWP78" s="69"/>
      <c r="EWR78" s="64"/>
      <c r="EWS78" s="67"/>
      <c r="EWT78" s="67"/>
      <c r="EWU78" s="68"/>
      <c r="EWV78" s="68"/>
      <c r="EWW78" s="68"/>
      <c r="EWX78" s="69"/>
      <c r="EWZ78" s="64"/>
      <c r="EXA78" s="67"/>
      <c r="EXB78" s="67"/>
      <c r="EXC78" s="68"/>
      <c r="EXD78" s="68"/>
      <c r="EXE78" s="68"/>
      <c r="EXF78" s="69"/>
      <c r="EXH78" s="64"/>
      <c r="EXI78" s="67"/>
      <c r="EXJ78" s="67"/>
      <c r="EXK78" s="68"/>
      <c r="EXL78" s="68"/>
      <c r="EXM78" s="68"/>
      <c r="EXN78" s="69"/>
      <c r="EXP78" s="64"/>
      <c r="EXQ78" s="67"/>
      <c r="EXR78" s="67"/>
      <c r="EXS78" s="68"/>
      <c r="EXT78" s="68"/>
      <c r="EXU78" s="68"/>
      <c r="EXV78" s="69"/>
      <c r="EXX78" s="64"/>
      <c r="EXY78" s="67"/>
      <c r="EXZ78" s="67"/>
      <c r="EYA78" s="68"/>
      <c r="EYB78" s="68"/>
      <c r="EYC78" s="68"/>
      <c r="EYD78" s="69"/>
      <c r="EYF78" s="64"/>
      <c r="EYG78" s="67"/>
      <c r="EYH78" s="67"/>
      <c r="EYI78" s="68"/>
      <c r="EYJ78" s="68"/>
      <c r="EYK78" s="68"/>
      <c r="EYL78" s="69"/>
      <c r="EYN78" s="64"/>
      <c r="EYO78" s="67"/>
      <c r="EYP78" s="67"/>
      <c r="EYQ78" s="68"/>
      <c r="EYR78" s="68"/>
      <c r="EYS78" s="68"/>
      <c r="EYT78" s="69"/>
      <c r="EYV78" s="64"/>
      <c r="EYW78" s="67"/>
      <c r="EYX78" s="67"/>
      <c r="EYY78" s="68"/>
      <c r="EYZ78" s="68"/>
      <c r="EZA78" s="68"/>
      <c r="EZB78" s="69"/>
      <c r="EZD78" s="64"/>
      <c r="EZE78" s="67"/>
      <c r="EZF78" s="67"/>
      <c r="EZG78" s="68"/>
      <c r="EZH78" s="68"/>
      <c r="EZI78" s="68"/>
      <c r="EZJ78" s="69"/>
      <c r="EZL78" s="64"/>
      <c r="EZM78" s="67"/>
      <c r="EZN78" s="67"/>
      <c r="EZO78" s="68"/>
      <c r="EZP78" s="68"/>
      <c r="EZQ78" s="68"/>
      <c r="EZR78" s="69"/>
      <c r="EZT78" s="64"/>
      <c r="EZU78" s="67"/>
      <c r="EZV78" s="67"/>
      <c r="EZW78" s="68"/>
      <c r="EZX78" s="68"/>
      <c r="EZY78" s="68"/>
      <c r="EZZ78" s="69"/>
      <c r="FAB78" s="64"/>
      <c r="FAC78" s="67"/>
      <c r="FAD78" s="67"/>
      <c r="FAE78" s="68"/>
      <c r="FAF78" s="68"/>
      <c r="FAG78" s="68"/>
      <c r="FAH78" s="69"/>
      <c r="FAJ78" s="64"/>
      <c r="FAK78" s="67"/>
      <c r="FAL78" s="67"/>
      <c r="FAM78" s="68"/>
      <c r="FAN78" s="68"/>
      <c r="FAO78" s="68"/>
      <c r="FAP78" s="69"/>
      <c r="FAR78" s="64"/>
      <c r="FAS78" s="67"/>
      <c r="FAT78" s="67"/>
      <c r="FAU78" s="68"/>
      <c r="FAV78" s="68"/>
      <c r="FAW78" s="68"/>
      <c r="FAX78" s="69"/>
      <c r="FAZ78" s="64"/>
      <c r="FBA78" s="67"/>
      <c r="FBB78" s="67"/>
      <c r="FBC78" s="68"/>
      <c r="FBD78" s="68"/>
      <c r="FBE78" s="68"/>
      <c r="FBF78" s="69"/>
      <c r="FBH78" s="64"/>
      <c r="FBI78" s="67"/>
      <c r="FBJ78" s="67"/>
      <c r="FBK78" s="68"/>
      <c r="FBL78" s="68"/>
      <c r="FBM78" s="68"/>
      <c r="FBN78" s="69"/>
      <c r="FBP78" s="64"/>
      <c r="FBQ78" s="67"/>
      <c r="FBR78" s="67"/>
      <c r="FBS78" s="68"/>
      <c r="FBT78" s="68"/>
      <c r="FBU78" s="68"/>
      <c r="FBV78" s="69"/>
      <c r="FBX78" s="64"/>
      <c r="FBY78" s="67"/>
      <c r="FBZ78" s="67"/>
      <c r="FCA78" s="68"/>
      <c r="FCB78" s="68"/>
      <c r="FCC78" s="68"/>
      <c r="FCD78" s="69"/>
      <c r="FCF78" s="64"/>
      <c r="FCG78" s="67"/>
      <c r="FCH78" s="67"/>
      <c r="FCI78" s="68"/>
      <c r="FCJ78" s="68"/>
      <c r="FCK78" s="68"/>
      <c r="FCL78" s="69"/>
      <c r="FCN78" s="64"/>
      <c r="FCO78" s="67"/>
      <c r="FCP78" s="67"/>
      <c r="FCQ78" s="68"/>
      <c r="FCR78" s="68"/>
      <c r="FCS78" s="68"/>
      <c r="FCT78" s="69"/>
      <c r="FCV78" s="64"/>
      <c r="FCW78" s="67"/>
      <c r="FCX78" s="67"/>
      <c r="FCY78" s="68"/>
      <c r="FCZ78" s="68"/>
      <c r="FDA78" s="68"/>
      <c r="FDB78" s="69"/>
      <c r="FDD78" s="64"/>
      <c r="FDE78" s="67"/>
      <c r="FDF78" s="67"/>
      <c r="FDG78" s="68"/>
      <c r="FDH78" s="68"/>
      <c r="FDI78" s="68"/>
      <c r="FDJ78" s="69"/>
      <c r="FDL78" s="64"/>
      <c r="FDM78" s="67"/>
      <c r="FDN78" s="67"/>
      <c r="FDO78" s="68"/>
      <c r="FDP78" s="68"/>
      <c r="FDQ78" s="68"/>
      <c r="FDR78" s="69"/>
      <c r="FDT78" s="64"/>
      <c r="FDU78" s="67"/>
      <c r="FDV78" s="67"/>
      <c r="FDW78" s="68"/>
      <c r="FDX78" s="68"/>
      <c r="FDY78" s="68"/>
      <c r="FDZ78" s="69"/>
      <c r="FEB78" s="64"/>
      <c r="FEC78" s="67"/>
      <c r="FED78" s="67"/>
      <c r="FEE78" s="68"/>
      <c r="FEF78" s="68"/>
      <c r="FEG78" s="68"/>
      <c r="FEH78" s="69"/>
      <c r="FEJ78" s="64"/>
      <c r="FEK78" s="67"/>
      <c r="FEL78" s="67"/>
      <c r="FEM78" s="68"/>
      <c r="FEN78" s="68"/>
      <c r="FEO78" s="68"/>
      <c r="FEP78" s="69"/>
      <c r="FER78" s="64"/>
      <c r="FES78" s="67"/>
      <c r="FET78" s="67"/>
      <c r="FEU78" s="68"/>
      <c r="FEV78" s="68"/>
      <c r="FEW78" s="68"/>
      <c r="FEX78" s="69"/>
      <c r="FEZ78" s="64"/>
      <c r="FFA78" s="67"/>
      <c r="FFB78" s="67"/>
      <c r="FFC78" s="68"/>
      <c r="FFD78" s="68"/>
      <c r="FFE78" s="68"/>
      <c r="FFF78" s="69"/>
      <c r="FFH78" s="64"/>
      <c r="FFI78" s="67"/>
      <c r="FFJ78" s="67"/>
      <c r="FFK78" s="68"/>
      <c r="FFL78" s="68"/>
      <c r="FFM78" s="68"/>
      <c r="FFN78" s="69"/>
      <c r="FFP78" s="64"/>
      <c r="FFQ78" s="67"/>
      <c r="FFR78" s="67"/>
      <c r="FFS78" s="68"/>
      <c r="FFT78" s="68"/>
      <c r="FFU78" s="68"/>
      <c r="FFV78" s="69"/>
      <c r="FFX78" s="64"/>
      <c r="FFY78" s="67"/>
      <c r="FFZ78" s="67"/>
      <c r="FGA78" s="68"/>
      <c r="FGB78" s="68"/>
      <c r="FGC78" s="68"/>
      <c r="FGD78" s="69"/>
      <c r="FGF78" s="64"/>
      <c r="FGG78" s="67"/>
      <c r="FGH78" s="67"/>
      <c r="FGI78" s="68"/>
      <c r="FGJ78" s="68"/>
      <c r="FGK78" s="68"/>
      <c r="FGL78" s="69"/>
      <c r="FGN78" s="64"/>
      <c r="FGO78" s="67"/>
      <c r="FGP78" s="67"/>
      <c r="FGQ78" s="68"/>
      <c r="FGR78" s="68"/>
      <c r="FGS78" s="68"/>
      <c r="FGT78" s="69"/>
      <c r="FGV78" s="64"/>
      <c r="FGW78" s="67"/>
      <c r="FGX78" s="67"/>
      <c r="FGY78" s="68"/>
      <c r="FGZ78" s="68"/>
      <c r="FHA78" s="68"/>
      <c r="FHB78" s="69"/>
      <c r="FHD78" s="64"/>
      <c r="FHE78" s="67"/>
      <c r="FHF78" s="67"/>
      <c r="FHG78" s="68"/>
      <c r="FHH78" s="68"/>
      <c r="FHI78" s="68"/>
      <c r="FHJ78" s="69"/>
      <c r="FHL78" s="64"/>
      <c r="FHM78" s="67"/>
      <c r="FHN78" s="67"/>
      <c r="FHO78" s="68"/>
      <c r="FHP78" s="68"/>
      <c r="FHQ78" s="68"/>
      <c r="FHR78" s="69"/>
      <c r="FHT78" s="64"/>
      <c r="FHU78" s="67"/>
      <c r="FHV78" s="67"/>
      <c r="FHW78" s="68"/>
      <c r="FHX78" s="68"/>
      <c r="FHY78" s="68"/>
      <c r="FHZ78" s="69"/>
      <c r="FIB78" s="64"/>
      <c r="FIC78" s="67"/>
      <c r="FID78" s="67"/>
      <c r="FIE78" s="68"/>
      <c r="FIF78" s="68"/>
      <c r="FIG78" s="68"/>
      <c r="FIH78" s="69"/>
      <c r="FIJ78" s="64"/>
      <c r="FIK78" s="67"/>
      <c r="FIL78" s="67"/>
      <c r="FIM78" s="68"/>
      <c r="FIN78" s="68"/>
      <c r="FIO78" s="68"/>
      <c r="FIP78" s="69"/>
      <c r="FIR78" s="64"/>
      <c r="FIS78" s="67"/>
      <c r="FIT78" s="67"/>
      <c r="FIU78" s="68"/>
      <c r="FIV78" s="68"/>
      <c r="FIW78" s="68"/>
      <c r="FIX78" s="69"/>
      <c r="FIZ78" s="64"/>
      <c r="FJA78" s="67"/>
      <c r="FJB78" s="67"/>
      <c r="FJC78" s="68"/>
      <c r="FJD78" s="68"/>
      <c r="FJE78" s="68"/>
      <c r="FJF78" s="69"/>
      <c r="FJH78" s="64"/>
      <c r="FJI78" s="67"/>
      <c r="FJJ78" s="67"/>
      <c r="FJK78" s="68"/>
      <c r="FJL78" s="68"/>
      <c r="FJM78" s="68"/>
      <c r="FJN78" s="69"/>
      <c r="FJP78" s="64"/>
      <c r="FJQ78" s="67"/>
      <c r="FJR78" s="67"/>
      <c r="FJS78" s="68"/>
      <c r="FJT78" s="68"/>
      <c r="FJU78" s="68"/>
      <c r="FJV78" s="69"/>
      <c r="FJX78" s="64"/>
      <c r="FJY78" s="67"/>
      <c r="FJZ78" s="67"/>
      <c r="FKA78" s="68"/>
      <c r="FKB78" s="68"/>
      <c r="FKC78" s="68"/>
      <c r="FKD78" s="69"/>
      <c r="FKF78" s="64"/>
      <c r="FKG78" s="67"/>
      <c r="FKH78" s="67"/>
      <c r="FKI78" s="68"/>
      <c r="FKJ78" s="68"/>
      <c r="FKK78" s="68"/>
      <c r="FKL78" s="69"/>
      <c r="FKN78" s="64"/>
      <c r="FKO78" s="67"/>
      <c r="FKP78" s="67"/>
      <c r="FKQ78" s="68"/>
      <c r="FKR78" s="68"/>
      <c r="FKS78" s="68"/>
      <c r="FKT78" s="69"/>
      <c r="FKV78" s="64"/>
      <c r="FKW78" s="67"/>
      <c r="FKX78" s="67"/>
      <c r="FKY78" s="68"/>
      <c r="FKZ78" s="68"/>
      <c r="FLA78" s="68"/>
      <c r="FLB78" s="69"/>
      <c r="FLD78" s="64"/>
      <c r="FLE78" s="67"/>
      <c r="FLF78" s="67"/>
      <c r="FLG78" s="68"/>
      <c r="FLH78" s="68"/>
      <c r="FLI78" s="68"/>
      <c r="FLJ78" s="69"/>
      <c r="FLL78" s="64"/>
      <c r="FLM78" s="67"/>
      <c r="FLN78" s="67"/>
      <c r="FLO78" s="68"/>
      <c r="FLP78" s="68"/>
      <c r="FLQ78" s="68"/>
      <c r="FLR78" s="69"/>
      <c r="FLT78" s="64"/>
      <c r="FLU78" s="67"/>
      <c r="FLV78" s="67"/>
      <c r="FLW78" s="68"/>
      <c r="FLX78" s="68"/>
      <c r="FLY78" s="68"/>
      <c r="FLZ78" s="69"/>
      <c r="FMB78" s="64"/>
      <c r="FMC78" s="67"/>
      <c r="FMD78" s="67"/>
      <c r="FME78" s="68"/>
      <c r="FMF78" s="68"/>
      <c r="FMG78" s="68"/>
      <c r="FMH78" s="69"/>
      <c r="FMJ78" s="64"/>
      <c r="FMK78" s="67"/>
      <c r="FML78" s="67"/>
      <c r="FMM78" s="68"/>
      <c r="FMN78" s="68"/>
      <c r="FMO78" s="68"/>
      <c r="FMP78" s="69"/>
      <c r="FMR78" s="64"/>
      <c r="FMS78" s="67"/>
      <c r="FMT78" s="67"/>
      <c r="FMU78" s="68"/>
      <c r="FMV78" s="68"/>
      <c r="FMW78" s="68"/>
      <c r="FMX78" s="69"/>
      <c r="FMZ78" s="64"/>
      <c r="FNA78" s="67"/>
      <c r="FNB78" s="67"/>
      <c r="FNC78" s="68"/>
      <c r="FND78" s="68"/>
      <c r="FNE78" s="68"/>
      <c r="FNF78" s="69"/>
      <c r="FNH78" s="64"/>
      <c r="FNI78" s="67"/>
      <c r="FNJ78" s="67"/>
      <c r="FNK78" s="68"/>
      <c r="FNL78" s="68"/>
      <c r="FNM78" s="68"/>
      <c r="FNN78" s="69"/>
      <c r="FNP78" s="64"/>
      <c r="FNQ78" s="67"/>
      <c r="FNR78" s="67"/>
      <c r="FNS78" s="68"/>
      <c r="FNT78" s="68"/>
      <c r="FNU78" s="68"/>
      <c r="FNV78" s="69"/>
      <c r="FNX78" s="64"/>
      <c r="FNY78" s="67"/>
      <c r="FNZ78" s="67"/>
      <c r="FOA78" s="68"/>
      <c r="FOB78" s="68"/>
      <c r="FOC78" s="68"/>
      <c r="FOD78" s="69"/>
      <c r="FOF78" s="64"/>
      <c r="FOG78" s="67"/>
      <c r="FOH78" s="67"/>
      <c r="FOI78" s="68"/>
      <c r="FOJ78" s="68"/>
      <c r="FOK78" s="68"/>
      <c r="FOL78" s="69"/>
      <c r="FON78" s="64"/>
      <c r="FOO78" s="67"/>
      <c r="FOP78" s="67"/>
      <c r="FOQ78" s="68"/>
      <c r="FOR78" s="68"/>
      <c r="FOS78" s="68"/>
      <c r="FOT78" s="69"/>
      <c r="FOV78" s="64"/>
      <c r="FOW78" s="67"/>
      <c r="FOX78" s="67"/>
      <c r="FOY78" s="68"/>
      <c r="FOZ78" s="68"/>
      <c r="FPA78" s="68"/>
      <c r="FPB78" s="69"/>
      <c r="FPD78" s="64"/>
      <c r="FPE78" s="67"/>
      <c r="FPF78" s="67"/>
      <c r="FPG78" s="68"/>
      <c r="FPH78" s="68"/>
      <c r="FPI78" s="68"/>
      <c r="FPJ78" s="69"/>
      <c r="FPL78" s="64"/>
      <c r="FPM78" s="67"/>
      <c r="FPN78" s="67"/>
      <c r="FPO78" s="68"/>
      <c r="FPP78" s="68"/>
      <c r="FPQ78" s="68"/>
      <c r="FPR78" s="69"/>
      <c r="FPT78" s="64"/>
      <c r="FPU78" s="67"/>
      <c r="FPV78" s="67"/>
      <c r="FPW78" s="68"/>
      <c r="FPX78" s="68"/>
      <c r="FPY78" s="68"/>
      <c r="FPZ78" s="69"/>
      <c r="FQB78" s="64"/>
      <c r="FQC78" s="67"/>
      <c r="FQD78" s="67"/>
      <c r="FQE78" s="68"/>
      <c r="FQF78" s="68"/>
      <c r="FQG78" s="68"/>
      <c r="FQH78" s="69"/>
      <c r="FQJ78" s="64"/>
      <c r="FQK78" s="67"/>
      <c r="FQL78" s="67"/>
      <c r="FQM78" s="68"/>
      <c r="FQN78" s="68"/>
      <c r="FQO78" s="68"/>
      <c r="FQP78" s="69"/>
      <c r="FQR78" s="64"/>
      <c r="FQS78" s="67"/>
      <c r="FQT78" s="67"/>
      <c r="FQU78" s="68"/>
      <c r="FQV78" s="68"/>
      <c r="FQW78" s="68"/>
      <c r="FQX78" s="69"/>
      <c r="FQZ78" s="64"/>
      <c r="FRA78" s="67"/>
      <c r="FRB78" s="67"/>
      <c r="FRC78" s="68"/>
      <c r="FRD78" s="68"/>
      <c r="FRE78" s="68"/>
      <c r="FRF78" s="69"/>
      <c r="FRH78" s="64"/>
      <c r="FRI78" s="67"/>
      <c r="FRJ78" s="67"/>
      <c r="FRK78" s="68"/>
      <c r="FRL78" s="68"/>
      <c r="FRM78" s="68"/>
      <c r="FRN78" s="69"/>
      <c r="FRP78" s="64"/>
      <c r="FRQ78" s="67"/>
      <c r="FRR78" s="67"/>
      <c r="FRS78" s="68"/>
      <c r="FRT78" s="68"/>
      <c r="FRU78" s="68"/>
      <c r="FRV78" s="69"/>
      <c r="FRX78" s="64"/>
      <c r="FRY78" s="67"/>
      <c r="FRZ78" s="67"/>
      <c r="FSA78" s="68"/>
      <c r="FSB78" s="68"/>
      <c r="FSC78" s="68"/>
      <c r="FSD78" s="69"/>
      <c r="FSF78" s="64"/>
      <c r="FSG78" s="67"/>
      <c r="FSH78" s="67"/>
      <c r="FSI78" s="68"/>
      <c r="FSJ78" s="68"/>
      <c r="FSK78" s="68"/>
      <c r="FSL78" s="69"/>
      <c r="FSN78" s="64"/>
      <c r="FSO78" s="67"/>
      <c r="FSP78" s="67"/>
      <c r="FSQ78" s="68"/>
      <c r="FSR78" s="68"/>
      <c r="FSS78" s="68"/>
      <c r="FST78" s="69"/>
      <c r="FSV78" s="64"/>
      <c r="FSW78" s="67"/>
      <c r="FSX78" s="67"/>
      <c r="FSY78" s="68"/>
      <c r="FSZ78" s="68"/>
      <c r="FTA78" s="68"/>
      <c r="FTB78" s="69"/>
      <c r="FTD78" s="64"/>
      <c r="FTE78" s="67"/>
      <c r="FTF78" s="67"/>
      <c r="FTG78" s="68"/>
      <c r="FTH78" s="68"/>
      <c r="FTI78" s="68"/>
      <c r="FTJ78" s="69"/>
      <c r="FTL78" s="64"/>
      <c r="FTM78" s="67"/>
      <c r="FTN78" s="67"/>
      <c r="FTO78" s="68"/>
      <c r="FTP78" s="68"/>
      <c r="FTQ78" s="68"/>
      <c r="FTR78" s="69"/>
      <c r="FTT78" s="64"/>
      <c r="FTU78" s="67"/>
      <c r="FTV78" s="67"/>
      <c r="FTW78" s="68"/>
      <c r="FTX78" s="68"/>
      <c r="FTY78" s="68"/>
      <c r="FTZ78" s="69"/>
      <c r="FUB78" s="64"/>
      <c r="FUC78" s="67"/>
      <c r="FUD78" s="67"/>
      <c r="FUE78" s="68"/>
      <c r="FUF78" s="68"/>
      <c r="FUG78" s="68"/>
      <c r="FUH78" s="69"/>
      <c r="FUJ78" s="64"/>
      <c r="FUK78" s="67"/>
      <c r="FUL78" s="67"/>
      <c r="FUM78" s="68"/>
      <c r="FUN78" s="68"/>
      <c r="FUO78" s="68"/>
      <c r="FUP78" s="69"/>
      <c r="FUR78" s="64"/>
      <c r="FUS78" s="67"/>
      <c r="FUT78" s="67"/>
      <c r="FUU78" s="68"/>
      <c r="FUV78" s="68"/>
      <c r="FUW78" s="68"/>
      <c r="FUX78" s="69"/>
      <c r="FUZ78" s="64"/>
      <c r="FVA78" s="67"/>
      <c r="FVB78" s="67"/>
      <c r="FVC78" s="68"/>
      <c r="FVD78" s="68"/>
      <c r="FVE78" s="68"/>
      <c r="FVF78" s="69"/>
      <c r="FVH78" s="64"/>
      <c r="FVI78" s="67"/>
      <c r="FVJ78" s="67"/>
      <c r="FVK78" s="68"/>
      <c r="FVL78" s="68"/>
      <c r="FVM78" s="68"/>
      <c r="FVN78" s="69"/>
      <c r="FVP78" s="64"/>
      <c r="FVQ78" s="67"/>
      <c r="FVR78" s="67"/>
      <c r="FVS78" s="68"/>
      <c r="FVT78" s="68"/>
      <c r="FVU78" s="68"/>
      <c r="FVV78" s="69"/>
      <c r="FVX78" s="64"/>
      <c r="FVY78" s="67"/>
      <c r="FVZ78" s="67"/>
      <c r="FWA78" s="68"/>
      <c r="FWB78" s="68"/>
      <c r="FWC78" s="68"/>
      <c r="FWD78" s="69"/>
      <c r="FWF78" s="64"/>
      <c r="FWG78" s="67"/>
      <c r="FWH78" s="67"/>
      <c r="FWI78" s="68"/>
      <c r="FWJ78" s="68"/>
      <c r="FWK78" s="68"/>
      <c r="FWL78" s="69"/>
      <c r="FWN78" s="64"/>
      <c r="FWO78" s="67"/>
      <c r="FWP78" s="67"/>
      <c r="FWQ78" s="68"/>
      <c r="FWR78" s="68"/>
      <c r="FWS78" s="68"/>
      <c r="FWT78" s="69"/>
      <c r="FWV78" s="64"/>
      <c r="FWW78" s="67"/>
      <c r="FWX78" s="67"/>
      <c r="FWY78" s="68"/>
      <c r="FWZ78" s="68"/>
      <c r="FXA78" s="68"/>
      <c r="FXB78" s="69"/>
      <c r="FXD78" s="64"/>
      <c r="FXE78" s="67"/>
      <c r="FXF78" s="67"/>
      <c r="FXG78" s="68"/>
      <c r="FXH78" s="68"/>
      <c r="FXI78" s="68"/>
      <c r="FXJ78" s="69"/>
      <c r="FXL78" s="64"/>
      <c r="FXM78" s="67"/>
      <c r="FXN78" s="67"/>
      <c r="FXO78" s="68"/>
      <c r="FXP78" s="68"/>
      <c r="FXQ78" s="68"/>
      <c r="FXR78" s="69"/>
      <c r="FXT78" s="64"/>
      <c r="FXU78" s="67"/>
      <c r="FXV78" s="67"/>
      <c r="FXW78" s="68"/>
      <c r="FXX78" s="68"/>
      <c r="FXY78" s="68"/>
      <c r="FXZ78" s="69"/>
      <c r="FYB78" s="64"/>
      <c r="FYC78" s="67"/>
      <c r="FYD78" s="67"/>
      <c r="FYE78" s="68"/>
      <c r="FYF78" s="68"/>
      <c r="FYG78" s="68"/>
      <c r="FYH78" s="69"/>
      <c r="FYJ78" s="64"/>
      <c r="FYK78" s="67"/>
      <c r="FYL78" s="67"/>
      <c r="FYM78" s="68"/>
      <c r="FYN78" s="68"/>
      <c r="FYO78" s="68"/>
      <c r="FYP78" s="69"/>
      <c r="FYR78" s="64"/>
      <c r="FYS78" s="67"/>
      <c r="FYT78" s="67"/>
      <c r="FYU78" s="68"/>
      <c r="FYV78" s="68"/>
      <c r="FYW78" s="68"/>
      <c r="FYX78" s="69"/>
      <c r="FYZ78" s="64"/>
      <c r="FZA78" s="67"/>
      <c r="FZB78" s="67"/>
      <c r="FZC78" s="68"/>
      <c r="FZD78" s="68"/>
      <c r="FZE78" s="68"/>
      <c r="FZF78" s="69"/>
      <c r="FZH78" s="64"/>
      <c r="FZI78" s="67"/>
      <c r="FZJ78" s="67"/>
      <c r="FZK78" s="68"/>
      <c r="FZL78" s="68"/>
      <c r="FZM78" s="68"/>
      <c r="FZN78" s="69"/>
      <c r="FZP78" s="64"/>
      <c r="FZQ78" s="67"/>
      <c r="FZR78" s="67"/>
      <c r="FZS78" s="68"/>
      <c r="FZT78" s="68"/>
      <c r="FZU78" s="68"/>
      <c r="FZV78" s="69"/>
      <c r="FZX78" s="64"/>
      <c r="FZY78" s="67"/>
      <c r="FZZ78" s="67"/>
      <c r="GAA78" s="68"/>
      <c r="GAB78" s="68"/>
      <c r="GAC78" s="68"/>
      <c r="GAD78" s="69"/>
      <c r="GAF78" s="64"/>
      <c r="GAG78" s="67"/>
      <c r="GAH78" s="67"/>
      <c r="GAI78" s="68"/>
      <c r="GAJ78" s="68"/>
      <c r="GAK78" s="68"/>
      <c r="GAL78" s="69"/>
      <c r="GAN78" s="64"/>
      <c r="GAO78" s="67"/>
      <c r="GAP78" s="67"/>
      <c r="GAQ78" s="68"/>
      <c r="GAR78" s="68"/>
      <c r="GAS78" s="68"/>
      <c r="GAT78" s="69"/>
      <c r="GAV78" s="64"/>
      <c r="GAW78" s="67"/>
      <c r="GAX78" s="67"/>
      <c r="GAY78" s="68"/>
      <c r="GAZ78" s="68"/>
      <c r="GBA78" s="68"/>
      <c r="GBB78" s="69"/>
      <c r="GBD78" s="64"/>
      <c r="GBE78" s="67"/>
      <c r="GBF78" s="67"/>
      <c r="GBG78" s="68"/>
      <c r="GBH78" s="68"/>
      <c r="GBI78" s="68"/>
      <c r="GBJ78" s="69"/>
      <c r="GBL78" s="64"/>
      <c r="GBM78" s="67"/>
      <c r="GBN78" s="67"/>
      <c r="GBO78" s="68"/>
      <c r="GBP78" s="68"/>
      <c r="GBQ78" s="68"/>
      <c r="GBR78" s="69"/>
      <c r="GBT78" s="64"/>
      <c r="GBU78" s="67"/>
      <c r="GBV78" s="67"/>
      <c r="GBW78" s="68"/>
      <c r="GBX78" s="68"/>
      <c r="GBY78" s="68"/>
      <c r="GBZ78" s="69"/>
      <c r="GCB78" s="64"/>
      <c r="GCC78" s="67"/>
      <c r="GCD78" s="67"/>
      <c r="GCE78" s="68"/>
      <c r="GCF78" s="68"/>
      <c r="GCG78" s="68"/>
      <c r="GCH78" s="69"/>
      <c r="GCJ78" s="64"/>
      <c r="GCK78" s="67"/>
      <c r="GCL78" s="67"/>
      <c r="GCM78" s="68"/>
      <c r="GCN78" s="68"/>
      <c r="GCO78" s="68"/>
      <c r="GCP78" s="69"/>
      <c r="GCR78" s="64"/>
      <c r="GCS78" s="67"/>
      <c r="GCT78" s="67"/>
      <c r="GCU78" s="68"/>
      <c r="GCV78" s="68"/>
      <c r="GCW78" s="68"/>
      <c r="GCX78" s="69"/>
      <c r="GCZ78" s="64"/>
      <c r="GDA78" s="67"/>
      <c r="GDB78" s="67"/>
      <c r="GDC78" s="68"/>
      <c r="GDD78" s="68"/>
      <c r="GDE78" s="68"/>
      <c r="GDF78" s="69"/>
      <c r="GDH78" s="64"/>
      <c r="GDI78" s="67"/>
      <c r="GDJ78" s="67"/>
      <c r="GDK78" s="68"/>
      <c r="GDL78" s="68"/>
      <c r="GDM78" s="68"/>
      <c r="GDN78" s="69"/>
      <c r="GDP78" s="64"/>
      <c r="GDQ78" s="67"/>
      <c r="GDR78" s="67"/>
      <c r="GDS78" s="68"/>
      <c r="GDT78" s="68"/>
      <c r="GDU78" s="68"/>
      <c r="GDV78" s="69"/>
      <c r="GDX78" s="64"/>
      <c r="GDY78" s="67"/>
      <c r="GDZ78" s="67"/>
      <c r="GEA78" s="68"/>
      <c r="GEB78" s="68"/>
      <c r="GEC78" s="68"/>
      <c r="GED78" s="69"/>
      <c r="GEF78" s="64"/>
      <c r="GEG78" s="67"/>
      <c r="GEH78" s="67"/>
      <c r="GEI78" s="68"/>
      <c r="GEJ78" s="68"/>
      <c r="GEK78" s="68"/>
      <c r="GEL78" s="69"/>
      <c r="GEN78" s="64"/>
      <c r="GEO78" s="67"/>
      <c r="GEP78" s="67"/>
      <c r="GEQ78" s="68"/>
      <c r="GER78" s="68"/>
      <c r="GES78" s="68"/>
      <c r="GET78" s="69"/>
      <c r="GEV78" s="64"/>
      <c r="GEW78" s="67"/>
      <c r="GEX78" s="67"/>
      <c r="GEY78" s="68"/>
      <c r="GEZ78" s="68"/>
      <c r="GFA78" s="68"/>
      <c r="GFB78" s="69"/>
      <c r="GFD78" s="64"/>
      <c r="GFE78" s="67"/>
      <c r="GFF78" s="67"/>
      <c r="GFG78" s="68"/>
      <c r="GFH78" s="68"/>
      <c r="GFI78" s="68"/>
      <c r="GFJ78" s="69"/>
      <c r="GFL78" s="64"/>
      <c r="GFM78" s="67"/>
      <c r="GFN78" s="67"/>
      <c r="GFO78" s="68"/>
      <c r="GFP78" s="68"/>
      <c r="GFQ78" s="68"/>
      <c r="GFR78" s="69"/>
      <c r="GFT78" s="64"/>
      <c r="GFU78" s="67"/>
      <c r="GFV78" s="67"/>
      <c r="GFW78" s="68"/>
      <c r="GFX78" s="68"/>
      <c r="GFY78" s="68"/>
      <c r="GFZ78" s="69"/>
      <c r="GGB78" s="64"/>
      <c r="GGC78" s="67"/>
      <c r="GGD78" s="67"/>
      <c r="GGE78" s="68"/>
      <c r="GGF78" s="68"/>
      <c r="GGG78" s="68"/>
      <c r="GGH78" s="69"/>
      <c r="GGJ78" s="64"/>
      <c r="GGK78" s="67"/>
      <c r="GGL78" s="67"/>
      <c r="GGM78" s="68"/>
      <c r="GGN78" s="68"/>
      <c r="GGO78" s="68"/>
      <c r="GGP78" s="69"/>
      <c r="GGR78" s="64"/>
      <c r="GGS78" s="67"/>
      <c r="GGT78" s="67"/>
      <c r="GGU78" s="68"/>
      <c r="GGV78" s="68"/>
      <c r="GGW78" s="68"/>
      <c r="GGX78" s="69"/>
      <c r="GGZ78" s="64"/>
      <c r="GHA78" s="67"/>
      <c r="GHB78" s="67"/>
      <c r="GHC78" s="68"/>
      <c r="GHD78" s="68"/>
      <c r="GHE78" s="68"/>
      <c r="GHF78" s="69"/>
      <c r="GHH78" s="64"/>
      <c r="GHI78" s="67"/>
      <c r="GHJ78" s="67"/>
      <c r="GHK78" s="68"/>
      <c r="GHL78" s="68"/>
      <c r="GHM78" s="68"/>
      <c r="GHN78" s="69"/>
      <c r="GHP78" s="64"/>
      <c r="GHQ78" s="67"/>
      <c r="GHR78" s="67"/>
      <c r="GHS78" s="68"/>
      <c r="GHT78" s="68"/>
      <c r="GHU78" s="68"/>
      <c r="GHV78" s="69"/>
      <c r="GHX78" s="64"/>
      <c r="GHY78" s="67"/>
      <c r="GHZ78" s="67"/>
      <c r="GIA78" s="68"/>
      <c r="GIB78" s="68"/>
      <c r="GIC78" s="68"/>
      <c r="GID78" s="69"/>
      <c r="GIF78" s="64"/>
      <c r="GIG78" s="67"/>
      <c r="GIH78" s="67"/>
      <c r="GII78" s="68"/>
      <c r="GIJ78" s="68"/>
      <c r="GIK78" s="68"/>
      <c r="GIL78" s="69"/>
      <c r="GIN78" s="64"/>
      <c r="GIO78" s="67"/>
      <c r="GIP78" s="67"/>
      <c r="GIQ78" s="68"/>
      <c r="GIR78" s="68"/>
      <c r="GIS78" s="68"/>
      <c r="GIT78" s="69"/>
      <c r="GIV78" s="64"/>
      <c r="GIW78" s="67"/>
      <c r="GIX78" s="67"/>
      <c r="GIY78" s="68"/>
      <c r="GIZ78" s="68"/>
      <c r="GJA78" s="68"/>
      <c r="GJB78" s="69"/>
      <c r="GJD78" s="64"/>
      <c r="GJE78" s="67"/>
      <c r="GJF78" s="67"/>
      <c r="GJG78" s="68"/>
      <c r="GJH78" s="68"/>
      <c r="GJI78" s="68"/>
      <c r="GJJ78" s="69"/>
      <c r="GJL78" s="64"/>
      <c r="GJM78" s="67"/>
      <c r="GJN78" s="67"/>
      <c r="GJO78" s="68"/>
      <c r="GJP78" s="68"/>
      <c r="GJQ78" s="68"/>
      <c r="GJR78" s="69"/>
      <c r="GJT78" s="64"/>
      <c r="GJU78" s="67"/>
      <c r="GJV78" s="67"/>
      <c r="GJW78" s="68"/>
      <c r="GJX78" s="68"/>
      <c r="GJY78" s="68"/>
      <c r="GJZ78" s="69"/>
      <c r="GKB78" s="64"/>
      <c r="GKC78" s="67"/>
      <c r="GKD78" s="67"/>
      <c r="GKE78" s="68"/>
      <c r="GKF78" s="68"/>
      <c r="GKG78" s="68"/>
      <c r="GKH78" s="69"/>
      <c r="GKJ78" s="64"/>
      <c r="GKK78" s="67"/>
      <c r="GKL78" s="67"/>
      <c r="GKM78" s="68"/>
      <c r="GKN78" s="68"/>
      <c r="GKO78" s="68"/>
      <c r="GKP78" s="69"/>
      <c r="GKR78" s="64"/>
      <c r="GKS78" s="67"/>
      <c r="GKT78" s="67"/>
      <c r="GKU78" s="68"/>
      <c r="GKV78" s="68"/>
      <c r="GKW78" s="68"/>
      <c r="GKX78" s="69"/>
      <c r="GKZ78" s="64"/>
      <c r="GLA78" s="67"/>
      <c r="GLB78" s="67"/>
      <c r="GLC78" s="68"/>
      <c r="GLD78" s="68"/>
      <c r="GLE78" s="68"/>
      <c r="GLF78" s="69"/>
      <c r="GLH78" s="64"/>
      <c r="GLI78" s="67"/>
      <c r="GLJ78" s="67"/>
      <c r="GLK78" s="68"/>
      <c r="GLL78" s="68"/>
      <c r="GLM78" s="68"/>
      <c r="GLN78" s="69"/>
      <c r="GLP78" s="64"/>
      <c r="GLQ78" s="67"/>
      <c r="GLR78" s="67"/>
      <c r="GLS78" s="68"/>
      <c r="GLT78" s="68"/>
      <c r="GLU78" s="68"/>
      <c r="GLV78" s="69"/>
      <c r="GLX78" s="64"/>
      <c r="GLY78" s="67"/>
      <c r="GLZ78" s="67"/>
      <c r="GMA78" s="68"/>
      <c r="GMB78" s="68"/>
      <c r="GMC78" s="68"/>
      <c r="GMD78" s="69"/>
      <c r="GMF78" s="64"/>
      <c r="GMG78" s="67"/>
      <c r="GMH78" s="67"/>
      <c r="GMI78" s="68"/>
      <c r="GMJ78" s="68"/>
      <c r="GMK78" s="68"/>
      <c r="GML78" s="69"/>
      <c r="GMN78" s="64"/>
      <c r="GMO78" s="67"/>
      <c r="GMP78" s="67"/>
      <c r="GMQ78" s="68"/>
      <c r="GMR78" s="68"/>
      <c r="GMS78" s="68"/>
      <c r="GMT78" s="69"/>
      <c r="GMV78" s="64"/>
      <c r="GMW78" s="67"/>
      <c r="GMX78" s="67"/>
      <c r="GMY78" s="68"/>
      <c r="GMZ78" s="68"/>
      <c r="GNA78" s="68"/>
      <c r="GNB78" s="69"/>
      <c r="GND78" s="64"/>
      <c r="GNE78" s="67"/>
      <c r="GNF78" s="67"/>
      <c r="GNG78" s="68"/>
      <c r="GNH78" s="68"/>
      <c r="GNI78" s="68"/>
      <c r="GNJ78" s="69"/>
      <c r="GNL78" s="64"/>
      <c r="GNM78" s="67"/>
      <c r="GNN78" s="67"/>
      <c r="GNO78" s="68"/>
      <c r="GNP78" s="68"/>
      <c r="GNQ78" s="68"/>
      <c r="GNR78" s="69"/>
      <c r="GNT78" s="64"/>
      <c r="GNU78" s="67"/>
      <c r="GNV78" s="67"/>
      <c r="GNW78" s="68"/>
      <c r="GNX78" s="68"/>
      <c r="GNY78" s="68"/>
      <c r="GNZ78" s="69"/>
      <c r="GOB78" s="64"/>
      <c r="GOC78" s="67"/>
      <c r="GOD78" s="67"/>
      <c r="GOE78" s="68"/>
      <c r="GOF78" s="68"/>
      <c r="GOG78" s="68"/>
      <c r="GOH78" s="69"/>
      <c r="GOJ78" s="64"/>
      <c r="GOK78" s="67"/>
      <c r="GOL78" s="67"/>
      <c r="GOM78" s="68"/>
      <c r="GON78" s="68"/>
      <c r="GOO78" s="68"/>
      <c r="GOP78" s="69"/>
      <c r="GOR78" s="64"/>
      <c r="GOS78" s="67"/>
      <c r="GOT78" s="67"/>
      <c r="GOU78" s="68"/>
      <c r="GOV78" s="68"/>
      <c r="GOW78" s="68"/>
      <c r="GOX78" s="69"/>
      <c r="GOZ78" s="64"/>
      <c r="GPA78" s="67"/>
      <c r="GPB78" s="67"/>
      <c r="GPC78" s="68"/>
      <c r="GPD78" s="68"/>
      <c r="GPE78" s="68"/>
      <c r="GPF78" s="69"/>
      <c r="GPH78" s="64"/>
      <c r="GPI78" s="67"/>
      <c r="GPJ78" s="67"/>
      <c r="GPK78" s="68"/>
      <c r="GPL78" s="68"/>
      <c r="GPM78" s="68"/>
      <c r="GPN78" s="69"/>
      <c r="GPP78" s="64"/>
      <c r="GPQ78" s="67"/>
      <c r="GPR78" s="67"/>
      <c r="GPS78" s="68"/>
      <c r="GPT78" s="68"/>
      <c r="GPU78" s="68"/>
      <c r="GPV78" s="69"/>
      <c r="GPX78" s="64"/>
      <c r="GPY78" s="67"/>
      <c r="GPZ78" s="67"/>
      <c r="GQA78" s="68"/>
      <c r="GQB78" s="68"/>
      <c r="GQC78" s="68"/>
      <c r="GQD78" s="69"/>
      <c r="GQF78" s="64"/>
      <c r="GQG78" s="67"/>
      <c r="GQH78" s="67"/>
      <c r="GQI78" s="68"/>
      <c r="GQJ78" s="68"/>
      <c r="GQK78" s="68"/>
      <c r="GQL78" s="69"/>
      <c r="GQN78" s="64"/>
      <c r="GQO78" s="67"/>
      <c r="GQP78" s="67"/>
      <c r="GQQ78" s="68"/>
      <c r="GQR78" s="68"/>
      <c r="GQS78" s="68"/>
      <c r="GQT78" s="69"/>
      <c r="GQV78" s="64"/>
      <c r="GQW78" s="67"/>
      <c r="GQX78" s="67"/>
      <c r="GQY78" s="68"/>
      <c r="GQZ78" s="68"/>
      <c r="GRA78" s="68"/>
      <c r="GRB78" s="69"/>
      <c r="GRD78" s="64"/>
      <c r="GRE78" s="67"/>
      <c r="GRF78" s="67"/>
      <c r="GRG78" s="68"/>
      <c r="GRH78" s="68"/>
      <c r="GRI78" s="68"/>
      <c r="GRJ78" s="69"/>
      <c r="GRL78" s="64"/>
      <c r="GRM78" s="67"/>
      <c r="GRN78" s="67"/>
      <c r="GRO78" s="68"/>
      <c r="GRP78" s="68"/>
      <c r="GRQ78" s="68"/>
      <c r="GRR78" s="69"/>
      <c r="GRT78" s="64"/>
      <c r="GRU78" s="67"/>
      <c r="GRV78" s="67"/>
      <c r="GRW78" s="68"/>
      <c r="GRX78" s="68"/>
      <c r="GRY78" s="68"/>
      <c r="GRZ78" s="69"/>
      <c r="GSB78" s="64"/>
      <c r="GSC78" s="67"/>
      <c r="GSD78" s="67"/>
      <c r="GSE78" s="68"/>
      <c r="GSF78" s="68"/>
      <c r="GSG78" s="68"/>
      <c r="GSH78" s="69"/>
      <c r="GSJ78" s="64"/>
      <c r="GSK78" s="67"/>
      <c r="GSL78" s="67"/>
      <c r="GSM78" s="68"/>
      <c r="GSN78" s="68"/>
      <c r="GSO78" s="68"/>
      <c r="GSP78" s="69"/>
      <c r="GSR78" s="64"/>
      <c r="GSS78" s="67"/>
      <c r="GST78" s="67"/>
      <c r="GSU78" s="68"/>
      <c r="GSV78" s="68"/>
      <c r="GSW78" s="68"/>
      <c r="GSX78" s="69"/>
      <c r="GSZ78" s="64"/>
      <c r="GTA78" s="67"/>
      <c r="GTB78" s="67"/>
      <c r="GTC78" s="68"/>
      <c r="GTD78" s="68"/>
      <c r="GTE78" s="68"/>
      <c r="GTF78" s="69"/>
      <c r="GTH78" s="64"/>
      <c r="GTI78" s="67"/>
      <c r="GTJ78" s="67"/>
      <c r="GTK78" s="68"/>
      <c r="GTL78" s="68"/>
      <c r="GTM78" s="68"/>
      <c r="GTN78" s="69"/>
      <c r="GTP78" s="64"/>
      <c r="GTQ78" s="67"/>
      <c r="GTR78" s="67"/>
      <c r="GTS78" s="68"/>
      <c r="GTT78" s="68"/>
      <c r="GTU78" s="68"/>
      <c r="GTV78" s="69"/>
      <c r="GTX78" s="64"/>
      <c r="GTY78" s="67"/>
      <c r="GTZ78" s="67"/>
      <c r="GUA78" s="68"/>
      <c r="GUB78" s="68"/>
      <c r="GUC78" s="68"/>
      <c r="GUD78" s="69"/>
      <c r="GUF78" s="64"/>
      <c r="GUG78" s="67"/>
      <c r="GUH78" s="67"/>
      <c r="GUI78" s="68"/>
      <c r="GUJ78" s="68"/>
      <c r="GUK78" s="68"/>
      <c r="GUL78" s="69"/>
      <c r="GUN78" s="64"/>
      <c r="GUO78" s="67"/>
      <c r="GUP78" s="67"/>
      <c r="GUQ78" s="68"/>
      <c r="GUR78" s="68"/>
      <c r="GUS78" s="68"/>
      <c r="GUT78" s="69"/>
      <c r="GUV78" s="64"/>
      <c r="GUW78" s="67"/>
      <c r="GUX78" s="67"/>
      <c r="GUY78" s="68"/>
      <c r="GUZ78" s="68"/>
      <c r="GVA78" s="68"/>
      <c r="GVB78" s="69"/>
      <c r="GVD78" s="64"/>
      <c r="GVE78" s="67"/>
      <c r="GVF78" s="67"/>
      <c r="GVG78" s="68"/>
      <c r="GVH78" s="68"/>
      <c r="GVI78" s="68"/>
      <c r="GVJ78" s="69"/>
      <c r="GVL78" s="64"/>
      <c r="GVM78" s="67"/>
      <c r="GVN78" s="67"/>
      <c r="GVO78" s="68"/>
      <c r="GVP78" s="68"/>
      <c r="GVQ78" s="68"/>
      <c r="GVR78" s="69"/>
      <c r="GVT78" s="64"/>
      <c r="GVU78" s="67"/>
      <c r="GVV78" s="67"/>
      <c r="GVW78" s="68"/>
      <c r="GVX78" s="68"/>
      <c r="GVY78" s="68"/>
      <c r="GVZ78" s="69"/>
      <c r="GWB78" s="64"/>
      <c r="GWC78" s="67"/>
      <c r="GWD78" s="67"/>
      <c r="GWE78" s="68"/>
      <c r="GWF78" s="68"/>
      <c r="GWG78" s="68"/>
      <c r="GWH78" s="69"/>
      <c r="GWJ78" s="64"/>
      <c r="GWK78" s="67"/>
      <c r="GWL78" s="67"/>
      <c r="GWM78" s="68"/>
      <c r="GWN78" s="68"/>
      <c r="GWO78" s="68"/>
      <c r="GWP78" s="69"/>
      <c r="GWR78" s="64"/>
      <c r="GWS78" s="67"/>
      <c r="GWT78" s="67"/>
      <c r="GWU78" s="68"/>
      <c r="GWV78" s="68"/>
      <c r="GWW78" s="68"/>
      <c r="GWX78" s="69"/>
      <c r="GWZ78" s="64"/>
      <c r="GXA78" s="67"/>
      <c r="GXB78" s="67"/>
      <c r="GXC78" s="68"/>
      <c r="GXD78" s="68"/>
      <c r="GXE78" s="68"/>
      <c r="GXF78" s="69"/>
      <c r="GXH78" s="64"/>
      <c r="GXI78" s="67"/>
      <c r="GXJ78" s="67"/>
      <c r="GXK78" s="68"/>
      <c r="GXL78" s="68"/>
      <c r="GXM78" s="68"/>
      <c r="GXN78" s="69"/>
      <c r="GXP78" s="64"/>
      <c r="GXQ78" s="67"/>
      <c r="GXR78" s="67"/>
      <c r="GXS78" s="68"/>
      <c r="GXT78" s="68"/>
      <c r="GXU78" s="68"/>
      <c r="GXV78" s="69"/>
      <c r="GXX78" s="64"/>
      <c r="GXY78" s="67"/>
      <c r="GXZ78" s="67"/>
      <c r="GYA78" s="68"/>
      <c r="GYB78" s="68"/>
      <c r="GYC78" s="68"/>
      <c r="GYD78" s="69"/>
      <c r="GYF78" s="64"/>
      <c r="GYG78" s="67"/>
      <c r="GYH78" s="67"/>
      <c r="GYI78" s="68"/>
      <c r="GYJ78" s="68"/>
      <c r="GYK78" s="68"/>
      <c r="GYL78" s="69"/>
      <c r="GYN78" s="64"/>
      <c r="GYO78" s="67"/>
      <c r="GYP78" s="67"/>
      <c r="GYQ78" s="68"/>
      <c r="GYR78" s="68"/>
      <c r="GYS78" s="68"/>
      <c r="GYT78" s="69"/>
      <c r="GYV78" s="64"/>
      <c r="GYW78" s="67"/>
      <c r="GYX78" s="67"/>
      <c r="GYY78" s="68"/>
      <c r="GYZ78" s="68"/>
      <c r="GZA78" s="68"/>
      <c r="GZB78" s="69"/>
      <c r="GZD78" s="64"/>
      <c r="GZE78" s="67"/>
      <c r="GZF78" s="67"/>
      <c r="GZG78" s="68"/>
      <c r="GZH78" s="68"/>
      <c r="GZI78" s="68"/>
      <c r="GZJ78" s="69"/>
      <c r="GZL78" s="64"/>
      <c r="GZM78" s="67"/>
      <c r="GZN78" s="67"/>
      <c r="GZO78" s="68"/>
      <c r="GZP78" s="68"/>
      <c r="GZQ78" s="68"/>
      <c r="GZR78" s="69"/>
      <c r="GZT78" s="64"/>
      <c r="GZU78" s="67"/>
      <c r="GZV78" s="67"/>
      <c r="GZW78" s="68"/>
      <c r="GZX78" s="68"/>
      <c r="GZY78" s="68"/>
      <c r="GZZ78" s="69"/>
      <c r="HAB78" s="64"/>
      <c r="HAC78" s="67"/>
      <c r="HAD78" s="67"/>
      <c r="HAE78" s="68"/>
      <c r="HAF78" s="68"/>
      <c r="HAG78" s="68"/>
      <c r="HAH78" s="69"/>
      <c r="HAJ78" s="64"/>
      <c r="HAK78" s="67"/>
      <c r="HAL78" s="67"/>
      <c r="HAM78" s="68"/>
      <c r="HAN78" s="68"/>
      <c r="HAO78" s="68"/>
      <c r="HAP78" s="69"/>
      <c r="HAR78" s="64"/>
      <c r="HAS78" s="67"/>
      <c r="HAT78" s="67"/>
      <c r="HAU78" s="68"/>
      <c r="HAV78" s="68"/>
      <c r="HAW78" s="68"/>
      <c r="HAX78" s="69"/>
      <c r="HAZ78" s="64"/>
      <c r="HBA78" s="67"/>
      <c r="HBB78" s="67"/>
      <c r="HBC78" s="68"/>
      <c r="HBD78" s="68"/>
      <c r="HBE78" s="68"/>
      <c r="HBF78" s="69"/>
      <c r="HBH78" s="64"/>
      <c r="HBI78" s="67"/>
      <c r="HBJ78" s="67"/>
      <c r="HBK78" s="68"/>
      <c r="HBL78" s="68"/>
      <c r="HBM78" s="68"/>
      <c r="HBN78" s="69"/>
      <c r="HBP78" s="64"/>
      <c r="HBQ78" s="67"/>
      <c r="HBR78" s="67"/>
      <c r="HBS78" s="68"/>
      <c r="HBT78" s="68"/>
      <c r="HBU78" s="68"/>
      <c r="HBV78" s="69"/>
      <c r="HBX78" s="64"/>
      <c r="HBY78" s="67"/>
      <c r="HBZ78" s="67"/>
      <c r="HCA78" s="68"/>
      <c r="HCB78" s="68"/>
      <c r="HCC78" s="68"/>
      <c r="HCD78" s="69"/>
      <c r="HCF78" s="64"/>
      <c r="HCG78" s="67"/>
      <c r="HCH78" s="67"/>
      <c r="HCI78" s="68"/>
      <c r="HCJ78" s="68"/>
      <c r="HCK78" s="68"/>
      <c r="HCL78" s="69"/>
      <c r="HCN78" s="64"/>
      <c r="HCO78" s="67"/>
      <c r="HCP78" s="67"/>
      <c r="HCQ78" s="68"/>
      <c r="HCR78" s="68"/>
      <c r="HCS78" s="68"/>
      <c r="HCT78" s="69"/>
      <c r="HCV78" s="64"/>
      <c r="HCW78" s="67"/>
      <c r="HCX78" s="67"/>
      <c r="HCY78" s="68"/>
      <c r="HCZ78" s="68"/>
      <c r="HDA78" s="68"/>
      <c r="HDB78" s="69"/>
      <c r="HDD78" s="64"/>
      <c r="HDE78" s="67"/>
      <c r="HDF78" s="67"/>
      <c r="HDG78" s="68"/>
      <c r="HDH78" s="68"/>
      <c r="HDI78" s="68"/>
      <c r="HDJ78" s="69"/>
      <c r="HDL78" s="64"/>
      <c r="HDM78" s="67"/>
      <c r="HDN78" s="67"/>
      <c r="HDO78" s="68"/>
      <c r="HDP78" s="68"/>
      <c r="HDQ78" s="68"/>
      <c r="HDR78" s="69"/>
      <c r="HDT78" s="64"/>
      <c r="HDU78" s="67"/>
      <c r="HDV78" s="67"/>
      <c r="HDW78" s="68"/>
      <c r="HDX78" s="68"/>
      <c r="HDY78" s="68"/>
      <c r="HDZ78" s="69"/>
      <c r="HEB78" s="64"/>
      <c r="HEC78" s="67"/>
      <c r="HED78" s="67"/>
      <c r="HEE78" s="68"/>
      <c r="HEF78" s="68"/>
      <c r="HEG78" s="68"/>
      <c r="HEH78" s="69"/>
      <c r="HEJ78" s="64"/>
      <c r="HEK78" s="67"/>
      <c r="HEL78" s="67"/>
      <c r="HEM78" s="68"/>
      <c r="HEN78" s="68"/>
      <c r="HEO78" s="68"/>
      <c r="HEP78" s="69"/>
      <c r="HER78" s="64"/>
      <c r="HES78" s="67"/>
      <c r="HET78" s="67"/>
      <c r="HEU78" s="68"/>
      <c r="HEV78" s="68"/>
      <c r="HEW78" s="68"/>
      <c r="HEX78" s="69"/>
      <c r="HEZ78" s="64"/>
      <c r="HFA78" s="67"/>
      <c r="HFB78" s="67"/>
      <c r="HFC78" s="68"/>
      <c r="HFD78" s="68"/>
      <c r="HFE78" s="68"/>
      <c r="HFF78" s="69"/>
      <c r="HFH78" s="64"/>
      <c r="HFI78" s="67"/>
      <c r="HFJ78" s="67"/>
      <c r="HFK78" s="68"/>
      <c r="HFL78" s="68"/>
      <c r="HFM78" s="68"/>
      <c r="HFN78" s="69"/>
      <c r="HFP78" s="64"/>
      <c r="HFQ78" s="67"/>
      <c r="HFR78" s="67"/>
      <c r="HFS78" s="68"/>
      <c r="HFT78" s="68"/>
      <c r="HFU78" s="68"/>
      <c r="HFV78" s="69"/>
      <c r="HFX78" s="64"/>
      <c r="HFY78" s="67"/>
      <c r="HFZ78" s="67"/>
      <c r="HGA78" s="68"/>
      <c r="HGB78" s="68"/>
      <c r="HGC78" s="68"/>
      <c r="HGD78" s="69"/>
      <c r="HGF78" s="64"/>
      <c r="HGG78" s="67"/>
      <c r="HGH78" s="67"/>
      <c r="HGI78" s="68"/>
      <c r="HGJ78" s="68"/>
      <c r="HGK78" s="68"/>
      <c r="HGL78" s="69"/>
      <c r="HGN78" s="64"/>
      <c r="HGO78" s="67"/>
      <c r="HGP78" s="67"/>
      <c r="HGQ78" s="68"/>
      <c r="HGR78" s="68"/>
      <c r="HGS78" s="68"/>
      <c r="HGT78" s="69"/>
      <c r="HGV78" s="64"/>
      <c r="HGW78" s="67"/>
      <c r="HGX78" s="67"/>
      <c r="HGY78" s="68"/>
      <c r="HGZ78" s="68"/>
      <c r="HHA78" s="68"/>
      <c r="HHB78" s="69"/>
      <c r="HHD78" s="64"/>
      <c r="HHE78" s="67"/>
      <c r="HHF78" s="67"/>
      <c r="HHG78" s="68"/>
      <c r="HHH78" s="68"/>
      <c r="HHI78" s="68"/>
      <c r="HHJ78" s="69"/>
      <c r="HHL78" s="64"/>
      <c r="HHM78" s="67"/>
      <c r="HHN78" s="67"/>
      <c r="HHO78" s="68"/>
      <c r="HHP78" s="68"/>
      <c r="HHQ78" s="68"/>
      <c r="HHR78" s="69"/>
      <c r="HHT78" s="64"/>
      <c r="HHU78" s="67"/>
      <c r="HHV78" s="67"/>
      <c r="HHW78" s="68"/>
      <c r="HHX78" s="68"/>
      <c r="HHY78" s="68"/>
      <c r="HHZ78" s="69"/>
      <c r="HIB78" s="64"/>
      <c r="HIC78" s="67"/>
      <c r="HID78" s="67"/>
      <c r="HIE78" s="68"/>
      <c r="HIF78" s="68"/>
      <c r="HIG78" s="68"/>
      <c r="HIH78" s="69"/>
      <c r="HIJ78" s="64"/>
      <c r="HIK78" s="67"/>
      <c r="HIL78" s="67"/>
      <c r="HIM78" s="68"/>
      <c r="HIN78" s="68"/>
      <c r="HIO78" s="68"/>
      <c r="HIP78" s="69"/>
      <c r="HIR78" s="64"/>
      <c r="HIS78" s="67"/>
      <c r="HIT78" s="67"/>
      <c r="HIU78" s="68"/>
      <c r="HIV78" s="68"/>
      <c r="HIW78" s="68"/>
      <c r="HIX78" s="69"/>
      <c r="HIZ78" s="64"/>
      <c r="HJA78" s="67"/>
      <c r="HJB78" s="67"/>
      <c r="HJC78" s="68"/>
      <c r="HJD78" s="68"/>
      <c r="HJE78" s="68"/>
      <c r="HJF78" s="69"/>
      <c r="HJH78" s="64"/>
      <c r="HJI78" s="67"/>
      <c r="HJJ78" s="67"/>
      <c r="HJK78" s="68"/>
      <c r="HJL78" s="68"/>
      <c r="HJM78" s="68"/>
      <c r="HJN78" s="69"/>
      <c r="HJP78" s="64"/>
      <c r="HJQ78" s="67"/>
      <c r="HJR78" s="67"/>
      <c r="HJS78" s="68"/>
      <c r="HJT78" s="68"/>
      <c r="HJU78" s="68"/>
      <c r="HJV78" s="69"/>
      <c r="HJX78" s="64"/>
      <c r="HJY78" s="67"/>
      <c r="HJZ78" s="67"/>
      <c r="HKA78" s="68"/>
      <c r="HKB78" s="68"/>
      <c r="HKC78" s="68"/>
      <c r="HKD78" s="69"/>
      <c r="HKF78" s="64"/>
      <c r="HKG78" s="67"/>
      <c r="HKH78" s="67"/>
      <c r="HKI78" s="68"/>
      <c r="HKJ78" s="68"/>
      <c r="HKK78" s="68"/>
      <c r="HKL78" s="69"/>
      <c r="HKN78" s="64"/>
      <c r="HKO78" s="67"/>
      <c r="HKP78" s="67"/>
      <c r="HKQ78" s="68"/>
      <c r="HKR78" s="68"/>
      <c r="HKS78" s="68"/>
      <c r="HKT78" s="69"/>
      <c r="HKV78" s="64"/>
      <c r="HKW78" s="67"/>
      <c r="HKX78" s="67"/>
      <c r="HKY78" s="68"/>
      <c r="HKZ78" s="68"/>
      <c r="HLA78" s="68"/>
      <c r="HLB78" s="69"/>
      <c r="HLD78" s="64"/>
      <c r="HLE78" s="67"/>
      <c r="HLF78" s="67"/>
      <c r="HLG78" s="68"/>
      <c r="HLH78" s="68"/>
      <c r="HLI78" s="68"/>
      <c r="HLJ78" s="69"/>
      <c r="HLL78" s="64"/>
      <c r="HLM78" s="67"/>
      <c r="HLN78" s="67"/>
      <c r="HLO78" s="68"/>
      <c r="HLP78" s="68"/>
      <c r="HLQ78" s="68"/>
      <c r="HLR78" s="69"/>
      <c r="HLT78" s="64"/>
      <c r="HLU78" s="67"/>
      <c r="HLV78" s="67"/>
      <c r="HLW78" s="68"/>
      <c r="HLX78" s="68"/>
      <c r="HLY78" s="68"/>
      <c r="HLZ78" s="69"/>
      <c r="HMB78" s="64"/>
      <c r="HMC78" s="67"/>
      <c r="HMD78" s="67"/>
      <c r="HME78" s="68"/>
      <c r="HMF78" s="68"/>
      <c r="HMG78" s="68"/>
      <c r="HMH78" s="69"/>
      <c r="HMJ78" s="64"/>
      <c r="HMK78" s="67"/>
      <c r="HML78" s="67"/>
      <c r="HMM78" s="68"/>
      <c r="HMN78" s="68"/>
      <c r="HMO78" s="68"/>
      <c r="HMP78" s="69"/>
      <c r="HMR78" s="64"/>
      <c r="HMS78" s="67"/>
      <c r="HMT78" s="67"/>
      <c r="HMU78" s="68"/>
      <c r="HMV78" s="68"/>
      <c r="HMW78" s="68"/>
      <c r="HMX78" s="69"/>
      <c r="HMZ78" s="64"/>
      <c r="HNA78" s="67"/>
      <c r="HNB78" s="67"/>
      <c r="HNC78" s="68"/>
      <c r="HND78" s="68"/>
      <c r="HNE78" s="68"/>
      <c r="HNF78" s="69"/>
      <c r="HNH78" s="64"/>
      <c r="HNI78" s="67"/>
      <c r="HNJ78" s="67"/>
      <c r="HNK78" s="68"/>
      <c r="HNL78" s="68"/>
      <c r="HNM78" s="68"/>
      <c r="HNN78" s="69"/>
      <c r="HNP78" s="64"/>
      <c r="HNQ78" s="67"/>
      <c r="HNR78" s="67"/>
      <c r="HNS78" s="68"/>
      <c r="HNT78" s="68"/>
      <c r="HNU78" s="68"/>
      <c r="HNV78" s="69"/>
      <c r="HNX78" s="64"/>
      <c r="HNY78" s="67"/>
      <c r="HNZ78" s="67"/>
      <c r="HOA78" s="68"/>
      <c r="HOB78" s="68"/>
      <c r="HOC78" s="68"/>
      <c r="HOD78" s="69"/>
      <c r="HOF78" s="64"/>
      <c r="HOG78" s="67"/>
      <c r="HOH78" s="67"/>
      <c r="HOI78" s="68"/>
      <c r="HOJ78" s="68"/>
      <c r="HOK78" s="68"/>
      <c r="HOL78" s="69"/>
      <c r="HON78" s="64"/>
      <c r="HOO78" s="67"/>
      <c r="HOP78" s="67"/>
      <c r="HOQ78" s="68"/>
      <c r="HOR78" s="68"/>
      <c r="HOS78" s="68"/>
      <c r="HOT78" s="69"/>
      <c r="HOV78" s="64"/>
      <c r="HOW78" s="67"/>
      <c r="HOX78" s="67"/>
      <c r="HOY78" s="68"/>
      <c r="HOZ78" s="68"/>
      <c r="HPA78" s="68"/>
      <c r="HPB78" s="69"/>
      <c r="HPD78" s="64"/>
      <c r="HPE78" s="67"/>
      <c r="HPF78" s="67"/>
      <c r="HPG78" s="68"/>
      <c r="HPH78" s="68"/>
      <c r="HPI78" s="68"/>
      <c r="HPJ78" s="69"/>
      <c r="HPL78" s="64"/>
      <c r="HPM78" s="67"/>
      <c r="HPN78" s="67"/>
      <c r="HPO78" s="68"/>
      <c r="HPP78" s="68"/>
      <c r="HPQ78" s="68"/>
      <c r="HPR78" s="69"/>
      <c r="HPT78" s="64"/>
      <c r="HPU78" s="67"/>
      <c r="HPV78" s="67"/>
      <c r="HPW78" s="68"/>
      <c r="HPX78" s="68"/>
      <c r="HPY78" s="68"/>
      <c r="HPZ78" s="69"/>
      <c r="HQB78" s="64"/>
      <c r="HQC78" s="67"/>
      <c r="HQD78" s="67"/>
      <c r="HQE78" s="68"/>
      <c r="HQF78" s="68"/>
      <c r="HQG78" s="68"/>
      <c r="HQH78" s="69"/>
      <c r="HQJ78" s="64"/>
      <c r="HQK78" s="67"/>
      <c r="HQL78" s="67"/>
      <c r="HQM78" s="68"/>
      <c r="HQN78" s="68"/>
      <c r="HQO78" s="68"/>
      <c r="HQP78" s="69"/>
      <c r="HQR78" s="64"/>
      <c r="HQS78" s="67"/>
      <c r="HQT78" s="67"/>
      <c r="HQU78" s="68"/>
      <c r="HQV78" s="68"/>
      <c r="HQW78" s="68"/>
      <c r="HQX78" s="69"/>
      <c r="HQZ78" s="64"/>
      <c r="HRA78" s="67"/>
      <c r="HRB78" s="67"/>
      <c r="HRC78" s="68"/>
      <c r="HRD78" s="68"/>
      <c r="HRE78" s="68"/>
      <c r="HRF78" s="69"/>
      <c r="HRH78" s="64"/>
      <c r="HRI78" s="67"/>
      <c r="HRJ78" s="67"/>
      <c r="HRK78" s="68"/>
      <c r="HRL78" s="68"/>
      <c r="HRM78" s="68"/>
      <c r="HRN78" s="69"/>
      <c r="HRP78" s="64"/>
      <c r="HRQ78" s="67"/>
      <c r="HRR78" s="67"/>
      <c r="HRS78" s="68"/>
      <c r="HRT78" s="68"/>
      <c r="HRU78" s="68"/>
      <c r="HRV78" s="69"/>
      <c r="HRX78" s="64"/>
      <c r="HRY78" s="67"/>
      <c r="HRZ78" s="67"/>
      <c r="HSA78" s="68"/>
      <c r="HSB78" s="68"/>
      <c r="HSC78" s="68"/>
      <c r="HSD78" s="69"/>
      <c r="HSF78" s="64"/>
      <c r="HSG78" s="67"/>
      <c r="HSH78" s="67"/>
      <c r="HSI78" s="68"/>
      <c r="HSJ78" s="68"/>
      <c r="HSK78" s="68"/>
      <c r="HSL78" s="69"/>
      <c r="HSN78" s="64"/>
      <c r="HSO78" s="67"/>
      <c r="HSP78" s="67"/>
      <c r="HSQ78" s="68"/>
      <c r="HSR78" s="68"/>
      <c r="HSS78" s="68"/>
      <c r="HST78" s="69"/>
      <c r="HSV78" s="64"/>
      <c r="HSW78" s="67"/>
      <c r="HSX78" s="67"/>
      <c r="HSY78" s="68"/>
      <c r="HSZ78" s="68"/>
      <c r="HTA78" s="68"/>
      <c r="HTB78" s="69"/>
      <c r="HTD78" s="64"/>
      <c r="HTE78" s="67"/>
      <c r="HTF78" s="67"/>
      <c r="HTG78" s="68"/>
      <c r="HTH78" s="68"/>
      <c r="HTI78" s="68"/>
      <c r="HTJ78" s="69"/>
      <c r="HTL78" s="64"/>
      <c r="HTM78" s="67"/>
      <c r="HTN78" s="67"/>
      <c r="HTO78" s="68"/>
      <c r="HTP78" s="68"/>
      <c r="HTQ78" s="68"/>
      <c r="HTR78" s="69"/>
      <c r="HTT78" s="64"/>
      <c r="HTU78" s="67"/>
      <c r="HTV78" s="67"/>
      <c r="HTW78" s="68"/>
      <c r="HTX78" s="68"/>
      <c r="HTY78" s="68"/>
      <c r="HTZ78" s="69"/>
      <c r="HUB78" s="64"/>
      <c r="HUC78" s="67"/>
      <c r="HUD78" s="67"/>
      <c r="HUE78" s="68"/>
      <c r="HUF78" s="68"/>
      <c r="HUG78" s="68"/>
      <c r="HUH78" s="69"/>
      <c r="HUJ78" s="64"/>
      <c r="HUK78" s="67"/>
      <c r="HUL78" s="67"/>
      <c r="HUM78" s="68"/>
      <c r="HUN78" s="68"/>
      <c r="HUO78" s="68"/>
      <c r="HUP78" s="69"/>
      <c r="HUR78" s="64"/>
      <c r="HUS78" s="67"/>
      <c r="HUT78" s="67"/>
      <c r="HUU78" s="68"/>
      <c r="HUV78" s="68"/>
      <c r="HUW78" s="68"/>
      <c r="HUX78" s="69"/>
      <c r="HUZ78" s="64"/>
      <c r="HVA78" s="67"/>
      <c r="HVB78" s="67"/>
      <c r="HVC78" s="68"/>
      <c r="HVD78" s="68"/>
      <c r="HVE78" s="68"/>
      <c r="HVF78" s="69"/>
      <c r="HVH78" s="64"/>
      <c r="HVI78" s="67"/>
      <c r="HVJ78" s="67"/>
      <c r="HVK78" s="68"/>
      <c r="HVL78" s="68"/>
      <c r="HVM78" s="68"/>
      <c r="HVN78" s="69"/>
      <c r="HVP78" s="64"/>
      <c r="HVQ78" s="67"/>
      <c r="HVR78" s="67"/>
      <c r="HVS78" s="68"/>
      <c r="HVT78" s="68"/>
      <c r="HVU78" s="68"/>
      <c r="HVV78" s="69"/>
      <c r="HVX78" s="64"/>
      <c r="HVY78" s="67"/>
      <c r="HVZ78" s="67"/>
      <c r="HWA78" s="68"/>
      <c r="HWB78" s="68"/>
      <c r="HWC78" s="68"/>
      <c r="HWD78" s="69"/>
      <c r="HWF78" s="64"/>
      <c r="HWG78" s="67"/>
      <c r="HWH78" s="67"/>
      <c r="HWI78" s="68"/>
      <c r="HWJ78" s="68"/>
      <c r="HWK78" s="68"/>
      <c r="HWL78" s="69"/>
      <c r="HWN78" s="64"/>
      <c r="HWO78" s="67"/>
      <c r="HWP78" s="67"/>
      <c r="HWQ78" s="68"/>
      <c r="HWR78" s="68"/>
      <c r="HWS78" s="68"/>
      <c r="HWT78" s="69"/>
      <c r="HWV78" s="64"/>
      <c r="HWW78" s="67"/>
      <c r="HWX78" s="67"/>
      <c r="HWY78" s="68"/>
      <c r="HWZ78" s="68"/>
      <c r="HXA78" s="68"/>
      <c r="HXB78" s="69"/>
      <c r="HXD78" s="64"/>
      <c r="HXE78" s="67"/>
      <c r="HXF78" s="67"/>
      <c r="HXG78" s="68"/>
      <c r="HXH78" s="68"/>
      <c r="HXI78" s="68"/>
      <c r="HXJ78" s="69"/>
      <c r="HXL78" s="64"/>
      <c r="HXM78" s="67"/>
      <c r="HXN78" s="67"/>
      <c r="HXO78" s="68"/>
      <c r="HXP78" s="68"/>
      <c r="HXQ78" s="68"/>
      <c r="HXR78" s="69"/>
      <c r="HXT78" s="64"/>
      <c r="HXU78" s="67"/>
      <c r="HXV78" s="67"/>
      <c r="HXW78" s="68"/>
      <c r="HXX78" s="68"/>
      <c r="HXY78" s="68"/>
      <c r="HXZ78" s="69"/>
      <c r="HYB78" s="64"/>
      <c r="HYC78" s="67"/>
      <c r="HYD78" s="67"/>
      <c r="HYE78" s="68"/>
      <c r="HYF78" s="68"/>
      <c r="HYG78" s="68"/>
      <c r="HYH78" s="69"/>
      <c r="HYJ78" s="64"/>
      <c r="HYK78" s="67"/>
      <c r="HYL78" s="67"/>
      <c r="HYM78" s="68"/>
      <c r="HYN78" s="68"/>
      <c r="HYO78" s="68"/>
      <c r="HYP78" s="69"/>
      <c r="HYR78" s="64"/>
      <c r="HYS78" s="67"/>
      <c r="HYT78" s="67"/>
      <c r="HYU78" s="68"/>
      <c r="HYV78" s="68"/>
      <c r="HYW78" s="68"/>
      <c r="HYX78" s="69"/>
      <c r="HYZ78" s="64"/>
      <c r="HZA78" s="67"/>
      <c r="HZB78" s="67"/>
      <c r="HZC78" s="68"/>
      <c r="HZD78" s="68"/>
      <c r="HZE78" s="68"/>
      <c r="HZF78" s="69"/>
      <c r="HZH78" s="64"/>
      <c r="HZI78" s="67"/>
      <c r="HZJ78" s="67"/>
      <c r="HZK78" s="68"/>
      <c r="HZL78" s="68"/>
      <c r="HZM78" s="68"/>
      <c r="HZN78" s="69"/>
      <c r="HZP78" s="64"/>
      <c r="HZQ78" s="67"/>
      <c r="HZR78" s="67"/>
      <c r="HZS78" s="68"/>
      <c r="HZT78" s="68"/>
      <c r="HZU78" s="68"/>
      <c r="HZV78" s="69"/>
      <c r="HZX78" s="64"/>
      <c r="HZY78" s="67"/>
      <c r="HZZ78" s="67"/>
      <c r="IAA78" s="68"/>
      <c r="IAB78" s="68"/>
      <c r="IAC78" s="68"/>
      <c r="IAD78" s="69"/>
      <c r="IAF78" s="64"/>
      <c r="IAG78" s="67"/>
      <c r="IAH78" s="67"/>
      <c r="IAI78" s="68"/>
      <c r="IAJ78" s="68"/>
      <c r="IAK78" s="68"/>
      <c r="IAL78" s="69"/>
      <c r="IAN78" s="64"/>
      <c r="IAO78" s="67"/>
      <c r="IAP78" s="67"/>
      <c r="IAQ78" s="68"/>
      <c r="IAR78" s="68"/>
      <c r="IAS78" s="68"/>
      <c r="IAT78" s="69"/>
      <c r="IAV78" s="64"/>
      <c r="IAW78" s="67"/>
      <c r="IAX78" s="67"/>
      <c r="IAY78" s="68"/>
      <c r="IAZ78" s="68"/>
      <c r="IBA78" s="68"/>
      <c r="IBB78" s="69"/>
      <c r="IBD78" s="64"/>
      <c r="IBE78" s="67"/>
      <c r="IBF78" s="67"/>
      <c r="IBG78" s="68"/>
      <c r="IBH78" s="68"/>
      <c r="IBI78" s="68"/>
      <c r="IBJ78" s="69"/>
      <c r="IBL78" s="64"/>
      <c r="IBM78" s="67"/>
      <c r="IBN78" s="67"/>
      <c r="IBO78" s="68"/>
      <c r="IBP78" s="68"/>
      <c r="IBQ78" s="68"/>
      <c r="IBR78" s="69"/>
      <c r="IBT78" s="64"/>
      <c r="IBU78" s="67"/>
      <c r="IBV78" s="67"/>
      <c r="IBW78" s="68"/>
      <c r="IBX78" s="68"/>
      <c r="IBY78" s="68"/>
      <c r="IBZ78" s="69"/>
      <c r="ICB78" s="64"/>
      <c r="ICC78" s="67"/>
      <c r="ICD78" s="67"/>
      <c r="ICE78" s="68"/>
      <c r="ICF78" s="68"/>
      <c r="ICG78" s="68"/>
      <c r="ICH78" s="69"/>
      <c r="ICJ78" s="64"/>
      <c r="ICK78" s="67"/>
      <c r="ICL78" s="67"/>
      <c r="ICM78" s="68"/>
      <c r="ICN78" s="68"/>
      <c r="ICO78" s="68"/>
      <c r="ICP78" s="69"/>
      <c r="ICR78" s="64"/>
      <c r="ICS78" s="67"/>
      <c r="ICT78" s="67"/>
      <c r="ICU78" s="68"/>
      <c r="ICV78" s="68"/>
      <c r="ICW78" s="68"/>
      <c r="ICX78" s="69"/>
      <c r="ICZ78" s="64"/>
      <c r="IDA78" s="67"/>
      <c r="IDB78" s="67"/>
      <c r="IDC78" s="68"/>
      <c r="IDD78" s="68"/>
      <c r="IDE78" s="68"/>
      <c r="IDF78" s="69"/>
      <c r="IDH78" s="64"/>
      <c r="IDI78" s="67"/>
      <c r="IDJ78" s="67"/>
      <c r="IDK78" s="68"/>
      <c r="IDL78" s="68"/>
      <c r="IDM78" s="68"/>
      <c r="IDN78" s="69"/>
      <c r="IDP78" s="64"/>
      <c r="IDQ78" s="67"/>
      <c r="IDR78" s="67"/>
      <c r="IDS78" s="68"/>
      <c r="IDT78" s="68"/>
      <c r="IDU78" s="68"/>
      <c r="IDV78" s="69"/>
      <c r="IDX78" s="64"/>
      <c r="IDY78" s="67"/>
      <c r="IDZ78" s="67"/>
      <c r="IEA78" s="68"/>
      <c r="IEB78" s="68"/>
      <c r="IEC78" s="68"/>
      <c r="IED78" s="69"/>
      <c r="IEF78" s="64"/>
      <c r="IEG78" s="67"/>
      <c r="IEH78" s="67"/>
      <c r="IEI78" s="68"/>
      <c r="IEJ78" s="68"/>
      <c r="IEK78" s="68"/>
      <c r="IEL78" s="69"/>
      <c r="IEN78" s="64"/>
      <c r="IEO78" s="67"/>
      <c r="IEP78" s="67"/>
      <c r="IEQ78" s="68"/>
      <c r="IER78" s="68"/>
      <c r="IES78" s="68"/>
      <c r="IET78" s="69"/>
      <c r="IEV78" s="64"/>
      <c r="IEW78" s="67"/>
      <c r="IEX78" s="67"/>
      <c r="IEY78" s="68"/>
      <c r="IEZ78" s="68"/>
      <c r="IFA78" s="68"/>
      <c r="IFB78" s="69"/>
      <c r="IFD78" s="64"/>
      <c r="IFE78" s="67"/>
      <c r="IFF78" s="67"/>
      <c r="IFG78" s="68"/>
      <c r="IFH78" s="68"/>
      <c r="IFI78" s="68"/>
      <c r="IFJ78" s="69"/>
      <c r="IFL78" s="64"/>
      <c r="IFM78" s="67"/>
      <c r="IFN78" s="67"/>
      <c r="IFO78" s="68"/>
      <c r="IFP78" s="68"/>
      <c r="IFQ78" s="68"/>
      <c r="IFR78" s="69"/>
      <c r="IFT78" s="64"/>
      <c r="IFU78" s="67"/>
      <c r="IFV78" s="67"/>
      <c r="IFW78" s="68"/>
      <c r="IFX78" s="68"/>
      <c r="IFY78" s="68"/>
      <c r="IFZ78" s="69"/>
      <c r="IGB78" s="64"/>
      <c r="IGC78" s="67"/>
      <c r="IGD78" s="67"/>
      <c r="IGE78" s="68"/>
      <c r="IGF78" s="68"/>
      <c r="IGG78" s="68"/>
      <c r="IGH78" s="69"/>
      <c r="IGJ78" s="64"/>
      <c r="IGK78" s="67"/>
      <c r="IGL78" s="67"/>
      <c r="IGM78" s="68"/>
      <c r="IGN78" s="68"/>
      <c r="IGO78" s="68"/>
      <c r="IGP78" s="69"/>
      <c r="IGR78" s="64"/>
      <c r="IGS78" s="67"/>
      <c r="IGT78" s="67"/>
      <c r="IGU78" s="68"/>
      <c r="IGV78" s="68"/>
      <c r="IGW78" s="68"/>
      <c r="IGX78" s="69"/>
      <c r="IGZ78" s="64"/>
      <c r="IHA78" s="67"/>
      <c r="IHB78" s="67"/>
      <c r="IHC78" s="68"/>
      <c r="IHD78" s="68"/>
      <c r="IHE78" s="68"/>
      <c r="IHF78" s="69"/>
      <c r="IHH78" s="64"/>
      <c r="IHI78" s="67"/>
      <c r="IHJ78" s="67"/>
      <c r="IHK78" s="68"/>
      <c r="IHL78" s="68"/>
      <c r="IHM78" s="68"/>
      <c r="IHN78" s="69"/>
      <c r="IHP78" s="64"/>
      <c r="IHQ78" s="67"/>
      <c r="IHR78" s="67"/>
      <c r="IHS78" s="68"/>
      <c r="IHT78" s="68"/>
      <c r="IHU78" s="68"/>
      <c r="IHV78" s="69"/>
      <c r="IHX78" s="64"/>
      <c r="IHY78" s="67"/>
      <c r="IHZ78" s="67"/>
      <c r="IIA78" s="68"/>
      <c r="IIB78" s="68"/>
      <c r="IIC78" s="68"/>
      <c r="IID78" s="69"/>
      <c r="IIF78" s="64"/>
      <c r="IIG78" s="67"/>
      <c r="IIH78" s="67"/>
      <c r="III78" s="68"/>
      <c r="IIJ78" s="68"/>
      <c r="IIK78" s="68"/>
      <c r="IIL78" s="69"/>
      <c r="IIN78" s="64"/>
      <c r="IIO78" s="67"/>
      <c r="IIP78" s="67"/>
      <c r="IIQ78" s="68"/>
      <c r="IIR78" s="68"/>
      <c r="IIS78" s="68"/>
      <c r="IIT78" s="69"/>
      <c r="IIV78" s="64"/>
      <c r="IIW78" s="67"/>
      <c r="IIX78" s="67"/>
      <c r="IIY78" s="68"/>
      <c r="IIZ78" s="68"/>
      <c r="IJA78" s="68"/>
      <c r="IJB78" s="69"/>
      <c r="IJD78" s="64"/>
      <c r="IJE78" s="67"/>
      <c r="IJF78" s="67"/>
      <c r="IJG78" s="68"/>
      <c r="IJH78" s="68"/>
      <c r="IJI78" s="68"/>
      <c r="IJJ78" s="69"/>
      <c r="IJL78" s="64"/>
      <c r="IJM78" s="67"/>
      <c r="IJN78" s="67"/>
      <c r="IJO78" s="68"/>
      <c r="IJP78" s="68"/>
      <c r="IJQ78" s="68"/>
      <c r="IJR78" s="69"/>
      <c r="IJT78" s="64"/>
      <c r="IJU78" s="67"/>
      <c r="IJV78" s="67"/>
      <c r="IJW78" s="68"/>
      <c r="IJX78" s="68"/>
      <c r="IJY78" s="68"/>
      <c r="IJZ78" s="69"/>
      <c r="IKB78" s="64"/>
      <c r="IKC78" s="67"/>
      <c r="IKD78" s="67"/>
      <c r="IKE78" s="68"/>
      <c r="IKF78" s="68"/>
      <c r="IKG78" s="68"/>
      <c r="IKH78" s="69"/>
      <c r="IKJ78" s="64"/>
      <c r="IKK78" s="67"/>
      <c r="IKL78" s="67"/>
      <c r="IKM78" s="68"/>
      <c r="IKN78" s="68"/>
      <c r="IKO78" s="68"/>
      <c r="IKP78" s="69"/>
      <c r="IKR78" s="64"/>
      <c r="IKS78" s="67"/>
      <c r="IKT78" s="67"/>
      <c r="IKU78" s="68"/>
      <c r="IKV78" s="68"/>
      <c r="IKW78" s="68"/>
      <c r="IKX78" s="69"/>
      <c r="IKZ78" s="64"/>
      <c r="ILA78" s="67"/>
      <c r="ILB78" s="67"/>
      <c r="ILC78" s="68"/>
      <c r="ILD78" s="68"/>
      <c r="ILE78" s="68"/>
      <c r="ILF78" s="69"/>
      <c r="ILH78" s="64"/>
      <c r="ILI78" s="67"/>
      <c r="ILJ78" s="67"/>
      <c r="ILK78" s="68"/>
      <c r="ILL78" s="68"/>
      <c r="ILM78" s="68"/>
      <c r="ILN78" s="69"/>
      <c r="ILP78" s="64"/>
      <c r="ILQ78" s="67"/>
      <c r="ILR78" s="67"/>
      <c r="ILS78" s="68"/>
      <c r="ILT78" s="68"/>
      <c r="ILU78" s="68"/>
      <c r="ILV78" s="69"/>
      <c r="ILX78" s="64"/>
      <c r="ILY78" s="67"/>
      <c r="ILZ78" s="67"/>
      <c r="IMA78" s="68"/>
      <c r="IMB78" s="68"/>
      <c r="IMC78" s="68"/>
      <c r="IMD78" s="69"/>
      <c r="IMF78" s="64"/>
      <c r="IMG78" s="67"/>
      <c r="IMH78" s="67"/>
      <c r="IMI78" s="68"/>
      <c r="IMJ78" s="68"/>
      <c r="IMK78" s="68"/>
      <c r="IML78" s="69"/>
      <c r="IMN78" s="64"/>
      <c r="IMO78" s="67"/>
      <c r="IMP78" s="67"/>
      <c r="IMQ78" s="68"/>
      <c r="IMR78" s="68"/>
      <c r="IMS78" s="68"/>
      <c r="IMT78" s="69"/>
      <c r="IMV78" s="64"/>
      <c r="IMW78" s="67"/>
      <c r="IMX78" s="67"/>
      <c r="IMY78" s="68"/>
      <c r="IMZ78" s="68"/>
      <c r="INA78" s="68"/>
      <c r="INB78" s="69"/>
      <c r="IND78" s="64"/>
      <c r="INE78" s="67"/>
      <c r="INF78" s="67"/>
      <c r="ING78" s="68"/>
      <c r="INH78" s="68"/>
      <c r="INI78" s="68"/>
      <c r="INJ78" s="69"/>
      <c r="INL78" s="64"/>
      <c r="INM78" s="67"/>
      <c r="INN78" s="67"/>
      <c r="INO78" s="68"/>
      <c r="INP78" s="68"/>
      <c r="INQ78" s="68"/>
      <c r="INR78" s="69"/>
      <c r="INT78" s="64"/>
      <c r="INU78" s="67"/>
      <c r="INV78" s="67"/>
      <c r="INW78" s="68"/>
      <c r="INX78" s="68"/>
      <c r="INY78" s="68"/>
      <c r="INZ78" s="69"/>
      <c r="IOB78" s="64"/>
      <c r="IOC78" s="67"/>
      <c r="IOD78" s="67"/>
      <c r="IOE78" s="68"/>
      <c r="IOF78" s="68"/>
      <c r="IOG78" s="68"/>
      <c r="IOH78" s="69"/>
      <c r="IOJ78" s="64"/>
      <c r="IOK78" s="67"/>
      <c r="IOL78" s="67"/>
      <c r="IOM78" s="68"/>
      <c r="ION78" s="68"/>
      <c r="IOO78" s="68"/>
      <c r="IOP78" s="69"/>
      <c r="IOR78" s="64"/>
      <c r="IOS78" s="67"/>
      <c r="IOT78" s="67"/>
      <c r="IOU78" s="68"/>
      <c r="IOV78" s="68"/>
      <c r="IOW78" s="68"/>
      <c r="IOX78" s="69"/>
      <c r="IOZ78" s="64"/>
      <c r="IPA78" s="67"/>
      <c r="IPB78" s="67"/>
      <c r="IPC78" s="68"/>
      <c r="IPD78" s="68"/>
      <c r="IPE78" s="68"/>
      <c r="IPF78" s="69"/>
      <c r="IPH78" s="64"/>
      <c r="IPI78" s="67"/>
      <c r="IPJ78" s="67"/>
      <c r="IPK78" s="68"/>
      <c r="IPL78" s="68"/>
      <c r="IPM78" s="68"/>
      <c r="IPN78" s="69"/>
      <c r="IPP78" s="64"/>
      <c r="IPQ78" s="67"/>
      <c r="IPR78" s="67"/>
      <c r="IPS78" s="68"/>
      <c r="IPT78" s="68"/>
      <c r="IPU78" s="68"/>
      <c r="IPV78" s="69"/>
      <c r="IPX78" s="64"/>
      <c r="IPY78" s="67"/>
      <c r="IPZ78" s="67"/>
      <c r="IQA78" s="68"/>
      <c r="IQB78" s="68"/>
      <c r="IQC78" s="68"/>
      <c r="IQD78" s="69"/>
      <c r="IQF78" s="64"/>
      <c r="IQG78" s="67"/>
      <c r="IQH78" s="67"/>
      <c r="IQI78" s="68"/>
      <c r="IQJ78" s="68"/>
      <c r="IQK78" s="68"/>
      <c r="IQL78" s="69"/>
      <c r="IQN78" s="64"/>
      <c r="IQO78" s="67"/>
      <c r="IQP78" s="67"/>
      <c r="IQQ78" s="68"/>
      <c r="IQR78" s="68"/>
      <c r="IQS78" s="68"/>
      <c r="IQT78" s="69"/>
      <c r="IQV78" s="64"/>
      <c r="IQW78" s="67"/>
      <c r="IQX78" s="67"/>
      <c r="IQY78" s="68"/>
      <c r="IQZ78" s="68"/>
      <c r="IRA78" s="68"/>
      <c r="IRB78" s="69"/>
      <c r="IRD78" s="64"/>
      <c r="IRE78" s="67"/>
      <c r="IRF78" s="67"/>
      <c r="IRG78" s="68"/>
      <c r="IRH78" s="68"/>
      <c r="IRI78" s="68"/>
      <c r="IRJ78" s="69"/>
      <c r="IRL78" s="64"/>
      <c r="IRM78" s="67"/>
      <c r="IRN78" s="67"/>
      <c r="IRO78" s="68"/>
      <c r="IRP78" s="68"/>
      <c r="IRQ78" s="68"/>
      <c r="IRR78" s="69"/>
      <c r="IRT78" s="64"/>
      <c r="IRU78" s="67"/>
      <c r="IRV78" s="67"/>
      <c r="IRW78" s="68"/>
      <c r="IRX78" s="68"/>
      <c r="IRY78" s="68"/>
      <c r="IRZ78" s="69"/>
      <c r="ISB78" s="64"/>
      <c r="ISC78" s="67"/>
      <c r="ISD78" s="67"/>
      <c r="ISE78" s="68"/>
      <c r="ISF78" s="68"/>
      <c r="ISG78" s="68"/>
      <c r="ISH78" s="69"/>
      <c r="ISJ78" s="64"/>
      <c r="ISK78" s="67"/>
      <c r="ISL78" s="67"/>
      <c r="ISM78" s="68"/>
      <c r="ISN78" s="68"/>
      <c r="ISO78" s="68"/>
      <c r="ISP78" s="69"/>
      <c r="ISR78" s="64"/>
      <c r="ISS78" s="67"/>
      <c r="IST78" s="67"/>
      <c r="ISU78" s="68"/>
      <c r="ISV78" s="68"/>
      <c r="ISW78" s="68"/>
      <c r="ISX78" s="69"/>
      <c r="ISZ78" s="64"/>
      <c r="ITA78" s="67"/>
      <c r="ITB78" s="67"/>
      <c r="ITC78" s="68"/>
      <c r="ITD78" s="68"/>
      <c r="ITE78" s="68"/>
      <c r="ITF78" s="69"/>
      <c r="ITH78" s="64"/>
      <c r="ITI78" s="67"/>
      <c r="ITJ78" s="67"/>
      <c r="ITK78" s="68"/>
      <c r="ITL78" s="68"/>
      <c r="ITM78" s="68"/>
      <c r="ITN78" s="69"/>
      <c r="ITP78" s="64"/>
      <c r="ITQ78" s="67"/>
      <c r="ITR78" s="67"/>
      <c r="ITS78" s="68"/>
      <c r="ITT78" s="68"/>
      <c r="ITU78" s="68"/>
      <c r="ITV78" s="69"/>
      <c r="ITX78" s="64"/>
      <c r="ITY78" s="67"/>
      <c r="ITZ78" s="67"/>
      <c r="IUA78" s="68"/>
      <c r="IUB78" s="68"/>
      <c r="IUC78" s="68"/>
      <c r="IUD78" s="69"/>
      <c r="IUF78" s="64"/>
      <c r="IUG78" s="67"/>
      <c r="IUH78" s="67"/>
      <c r="IUI78" s="68"/>
      <c r="IUJ78" s="68"/>
      <c r="IUK78" s="68"/>
      <c r="IUL78" s="69"/>
      <c r="IUN78" s="64"/>
      <c r="IUO78" s="67"/>
      <c r="IUP78" s="67"/>
      <c r="IUQ78" s="68"/>
      <c r="IUR78" s="68"/>
      <c r="IUS78" s="68"/>
      <c r="IUT78" s="69"/>
      <c r="IUV78" s="64"/>
      <c r="IUW78" s="67"/>
      <c r="IUX78" s="67"/>
      <c r="IUY78" s="68"/>
      <c r="IUZ78" s="68"/>
      <c r="IVA78" s="68"/>
      <c r="IVB78" s="69"/>
      <c r="IVD78" s="64"/>
      <c r="IVE78" s="67"/>
      <c r="IVF78" s="67"/>
      <c r="IVG78" s="68"/>
      <c r="IVH78" s="68"/>
      <c r="IVI78" s="68"/>
      <c r="IVJ78" s="69"/>
      <c r="IVL78" s="64"/>
      <c r="IVM78" s="67"/>
      <c r="IVN78" s="67"/>
      <c r="IVO78" s="68"/>
      <c r="IVP78" s="68"/>
      <c r="IVQ78" s="68"/>
      <c r="IVR78" s="69"/>
      <c r="IVT78" s="64"/>
      <c r="IVU78" s="67"/>
      <c r="IVV78" s="67"/>
      <c r="IVW78" s="68"/>
      <c r="IVX78" s="68"/>
      <c r="IVY78" s="68"/>
      <c r="IVZ78" s="69"/>
      <c r="IWB78" s="64"/>
      <c r="IWC78" s="67"/>
      <c r="IWD78" s="67"/>
      <c r="IWE78" s="68"/>
      <c r="IWF78" s="68"/>
      <c r="IWG78" s="68"/>
      <c r="IWH78" s="69"/>
      <c r="IWJ78" s="64"/>
      <c r="IWK78" s="67"/>
      <c r="IWL78" s="67"/>
      <c r="IWM78" s="68"/>
      <c r="IWN78" s="68"/>
      <c r="IWO78" s="68"/>
      <c r="IWP78" s="69"/>
      <c r="IWR78" s="64"/>
      <c r="IWS78" s="67"/>
      <c r="IWT78" s="67"/>
      <c r="IWU78" s="68"/>
      <c r="IWV78" s="68"/>
      <c r="IWW78" s="68"/>
      <c r="IWX78" s="69"/>
      <c r="IWZ78" s="64"/>
      <c r="IXA78" s="67"/>
      <c r="IXB78" s="67"/>
      <c r="IXC78" s="68"/>
      <c r="IXD78" s="68"/>
      <c r="IXE78" s="68"/>
      <c r="IXF78" s="69"/>
      <c r="IXH78" s="64"/>
      <c r="IXI78" s="67"/>
      <c r="IXJ78" s="67"/>
      <c r="IXK78" s="68"/>
      <c r="IXL78" s="68"/>
      <c r="IXM78" s="68"/>
      <c r="IXN78" s="69"/>
      <c r="IXP78" s="64"/>
      <c r="IXQ78" s="67"/>
      <c r="IXR78" s="67"/>
      <c r="IXS78" s="68"/>
      <c r="IXT78" s="68"/>
      <c r="IXU78" s="68"/>
      <c r="IXV78" s="69"/>
      <c r="IXX78" s="64"/>
      <c r="IXY78" s="67"/>
      <c r="IXZ78" s="67"/>
      <c r="IYA78" s="68"/>
      <c r="IYB78" s="68"/>
      <c r="IYC78" s="68"/>
      <c r="IYD78" s="69"/>
      <c r="IYF78" s="64"/>
      <c r="IYG78" s="67"/>
      <c r="IYH78" s="67"/>
      <c r="IYI78" s="68"/>
      <c r="IYJ78" s="68"/>
      <c r="IYK78" s="68"/>
      <c r="IYL78" s="69"/>
      <c r="IYN78" s="64"/>
      <c r="IYO78" s="67"/>
      <c r="IYP78" s="67"/>
      <c r="IYQ78" s="68"/>
      <c r="IYR78" s="68"/>
      <c r="IYS78" s="68"/>
      <c r="IYT78" s="69"/>
      <c r="IYV78" s="64"/>
      <c r="IYW78" s="67"/>
      <c r="IYX78" s="67"/>
      <c r="IYY78" s="68"/>
      <c r="IYZ78" s="68"/>
      <c r="IZA78" s="68"/>
      <c r="IZB78" s="69"/>
      <c r="IZD78" s="64"/>
      <c r="IZE78" s="67"/>
      <c r="IZF78" s="67"/>
      <c r="IZG78" s="68"/>
      <c r="IZH78" s="68"/>
      <c r="IZI78" s="68"/>
      <c r="IZJ78" s="69"/>
      <c r="IZL78" s="64"/>
      <c r="IZM78" s="67"/>
      <c r="IZN78" s="67"/>
      <c r="IZO78" s="68"/>
      <c r="IZP78" s="68"/>
      <c r="IZQ78" s="68"/>
      <c r="IZR78" s="69"/>
      <c r="IZT78" s="64"/>
      <c r="IZU78" s="67"/>
      <c r="IZV78" s="67"/>
      <c r="IZW78" s="68"/>
      <c r="IZX78" s="68"/>
      <c r="IZY78" s="68"/>
      <c r="IZZ78" s="69"/>
      <c r="JAB78" s="64"/>
      <c r="JAC78" s="67"/>
      <c r="JAD78" s="67"/>
      <c r="JAE78" s="68"/>
      <c r="JAF78" s="68"/>
      <c r="JAG78" s="68"/>
      <c r="JAH78" s="69"/>
      <c r="JAJ78" s="64"/>
      <c r="JAK78" s="67"/>
      <c r="JAL78" s="67"/>
      <c r="JAM78" s="68"/>
      <c r="JAN78" s="68"/>
      <c r="JAO78" s="68"/>
      <c r="JAP78" s="69"/>
      <c r="JAR78" s="64"/>
      <c r="JAS78" s="67"/>
      <c r="JAT78" s="67"/>
      <c r="JAU78" s="68"/>
      <c r="JAV78" s="68"/>
      <c r="JAW78" s="68"/>
      <c r="JAX78" s="69"/>
      <c r="JAZ78" s="64"/>
      <c r="JBA78" s="67"/>
      <c r="JBB78" s="67"/>
      <c r="JBC78" s="68"/>
      <c r="JBD78" s="68"/>
      <c r="JBE78" s="68"/>
      <c r="JBF78" s="69"/>
      <c r="JBH78" s="64"/>
      <c r="JBI78" s="67"/>
      <c r="JBJ78" s="67"/>
      <c r="JBK78" s="68"/>
      <c r="JBL78" s="68"/>
      <c r="JBM78" s="68"/>
      <c r="JBN78" s="69"/>
      <c r="JBP78" s="64"/>
      <c r="JBQ78" s="67"/>
      <c r="JBR78" s="67"/>
      <c r="JBS78" s="68"/>
      <c r="JBT78" s="68"/>
      <c r="JBU78" s="68"/>
      <c r="JBV78" s="69"/>
      <c r="JBX78" s="64"/>
      <c r="JBY78" s="67"/>
      <c r="JBZ78" s="67"/>
      <c r="JCA78" s="68"/>
      <c r="JCB78" s="68"/>
      <c r="JCC78" s="68"/>
      <c r="JCD78" s="69"/>
      <c r="JCF78" s="64"/>
      <c r="JCG78" s="67"/>
      <c r="JCH78" s="67"/>
      <c r="JCI78" s="68"/>
      <c r="JCJ78" s="68"/>
      <c r="JCK78" s="68"/>
      <c r="JCL78" s="69"/>
      <c r="JCN78" s="64"/>
      <c r="JCO78" s="67"/>
      <c r="JCP78" s="67"/>
      <c r="JCQ78" s="68"/>
      <c r="JCR78" s="68"/>
      <c r="JCS78" s="68"/>
      <c r="JCT78" s="69"/>
      <c r="JCV78" s="64"/>
      <c r="JCW78" s="67"/>
      <c r="JCX78" s="67"/>
      <c r="JCY78" s="68"/>
      <c r="JCZ78" s="68"/>
      <c r="JDA78" s="68"/>
      <c r="JDB78" s="69"/>
      <c r="JDD78" s="64"/>
      <c r="JDE78" s="67"/>
      <c r="JDF78" s="67"/>
      <c r="JDG78" s="68"/>
      <c r="JDH78" s="68"/>
      <c r="JDI78" s="68"/>
      <c r="JDJ78" s="69"/>
      <c r="JDL78" s="64"/>
      <c r="JDM78" s="67"/>
      <c r="JDN78" s="67"/>
      <c r="JDO78" s="68"/>
      <c r="JDP78" s="68"/>
      <c r="JDQ78" s="68"/>
      <c r="JDR78" s="69"/>
      <c r="JDT78" s="64"/>
      <c r="JDU78" s="67"/>
      <c r="JDV78" s="67"/>
      <c r="JDW78" s="68"/>
      <c r="JDX78" s="68"/>
      <c r="JDY78" s="68"/>
      <c r="JDZ78" s="69"/>
      <c r="JEB78" s="64"/>
      <c r="JEC78" s="67"/>
      <c r="JED78" s="67"/>
      <c r="JEE78" s="68"/>
      <c r="JEF78" s="68"/>
      <c r="JEG78" s="68"/>
      <c r="JEH78" s="69"/>
      <c r="JEJ78" s="64"/>
      <c r="JEK78" s="67"/>
      <c r="JEL78" s="67"/>
      <c r="JEM78" s="68"/>
      <c r="JEN78" s="68"/>
      <c r="JEO78" s="68"/>
      <c r="JEP78" s="69"/>
      <c r="JER78" s="64"/>
      <c r="JES78" s="67"/>
      <c r="JET78" s="67"/>
      <c r="JEU78" s="68"/>
      <c r="JEV78" s="68"/>
      <c r="JEW78" s="68"/>
      <c r="JEX78" s="69"/>
      <c r="JEZ78" s="64"/>
      <c r="JFA78" s="67"/>
      <c r="JFB78" s="67"/>
      <c r="JFC78" s="68"/>
      <c r="JFD78" s="68"/>
      <c r="JFE78" s="68"/>
      <c r="JFF78" s="69"/>
      <c r="JFH78" s="64"/>
      <c r="JFI78" s="67"/>
      <c r="JFJ78" s="67"/>
      <c r="JFK78" s="68"/>
      <c r="JFL78" s="68"/>
      <c r="JFM78" s="68"/>
      <c r="JFN78" s="69"/>
      <c r="JFP78" s="64"/>
      <c r="JFQ78" s="67"/>
      <c r="JFR78" s="67"/>
      <c r="JFS78" s="68"/>
      <c r="JFT78" s="68"/>
      <c r="JFU78" s="68"/>
      <c r="JFV78" s="69"/>
      <c r="JFX78" s="64"/>
      <c r="JFY78" s="67"/>
      <c r="JFZ78" s="67"/>
      <c r="JGA78" s="68"/>
      <c r="JGB78" s="68"/>
      <c r="JGC78" s="68"/>
      <c r="JGD78" s="69"/>
      <c r="JGF78" s="64"/>
      <c r="JGG78" s="67"/>
      <c r="JGH78" s="67"/>
      <c r="JGI78" s="68"/>
      <c r="JGJ78" s="68"/>
      <c r="JGK78" s="68"/>
      <c r="JGL78" s="69"/>
      <c r="JGN78" s="64"/>
      <c r="JGO78" s="67"/>
      <c r="JGP78" s="67"/>
      <c r="JGQ78" s="68"/>
      <c r="JGR78" s="68"/>
      <c r="JGS78" s="68"/>
      <c r="JGT78" s="69"/>
      <c r="JGV78" s="64"/>
      <c r="JGW78" s="67"/>
      <c r="JGX78" s="67"/>
      <c r="JGY78" s="68"/>
      <c r="JGZ78" s="68"/>
      <c r="JHA78" s="68"/>
      <c r="JHB78" s="69"/>
      <c r="JHD78" s="64"/>
      <c r="JHE78" s="67"/>
      <c r="JHF78" s="67"/>
      <c r="JHG78" s="68"/>
      <c r="JHH78" s="68"/>
      <c r="JHI78" s="68"/>
      <c r="JHJ78" s="69"/>
      <c r="JHL78" s="64"/>
      <c r="JHM78" s="67"/>
      <c r="JHN78" s="67"/>
      <c r="JHO78" s="68"/>
      <c r="JHP78" s="68"/>
      <c r="JHQ78" s="68"/>
      <c r="JHR78" s="69"/>
      <c r="JHT78" s="64"/>
      <c r="JHU78" s="67"/>
      <c r="JHV78" s="67"/>
      <c r="JHW78" s="68"/>
      <c r="JHX78" s="68"/>
      <c r="JHY78" s="68"/>
      <c r="JHZ78" s="69"/>
      <c r="JIB78" s="64"/>
      <c r="JIC78" s="67"/>
      <c r="JID78" s="67"/>
      <c r="JIE78" s="68"/>
      <c r="JIF78" s="68"/>
      <c r="JIG78" s="68"/>
      <c r="JIH78" s="69"/>
      <c r="JIJ78" s="64"/>
      <c r="JIK78" s="67"/>
      <c r="JIL78" s="67"/>
      <c r="JIM78" s="68"/>
      <c r="JIN78" s="68"/>
      <c r="JIO78" s="68"/>
      <c r="JIP78" s="69"/>
      <c r="JIR78" s="64"/>
      <c r="JIS78" s="67"/>
      <c r="JIT78" s="67"/>
      <c r="JIU78" s="68"/>
      <c r="JIV78" s="68"/>
      <c r="JIW78" s="68"/>
      <c r="JIX78" s="69"/>
      <c r="JIZ78" s="64"/>
      <c r="JJA78" s="67"/>
      <c r="JJB78" s="67"/>
      <c r="JJC78" s="68"/>
      <c r="JJD78" s="68"/>
      <c r="JJE78" s="68"/>
      <c r="JJF78" s="69"/>
      <c r="JJH78" s="64"/>
      <c r="JJI78" s="67"/>
      <c r="JJJ78" s="67"/>
      <c r="JJK78" s="68"/>
      <c r="JJL78" s="68"/>
      <c r="JJM78" s="68"/>
      <c r="JJN78" s="69"/>
      <c r="JJP78" s="64"/>
      <c r="JJQ78" s="67"/>
      <c r="JJR78" s="67"/>
      <c r="JJS78" s="68"/>
      <c r="JJT78" s="68"/>
      <c r="JJU78" s="68"/>
      <c r="JJV78" s="69"/>
      <c r="JJX78" s="64"/>
      <c r="JJY78" s="67"/>
      <c r="JJZ78" s="67"/>
      <c r="JKA78" s="68"/>
      <c r="JKB78" s="68"/>
      <c r="JKC78" s="68"/>
      <c r="JKD78" s="69"/>
      <c r="JKF78" s="64"/>
      <c r="JKG78" s="67"/>
      <c r="JKH78" s="67"/>
      <c r="JKI78" s="68"/>
      <c r="JKJ78" s="68"/>
      <c r="JKK78" s="68"/>
      <c r="JKL78" s="69"/>
      <c r="JKN78" s="64"/>
      <c r="JKO78" s="67"/>
      <c r="JKP78" s="67"/>
      <c r="JKQ78" s="68"/>
      <c r="JKR78" s="68"/>
      <c r="JKS78" s="68"/>
      <c r="JKT78" s="69"/>
      <c r="JKV78" s="64"/>
      <c r="JKW78" s="67"/>
      <c r="JKX78" s="67"/>
      <c r="JKY78" s="68"/>
      <c r="JKZ78" s="68"/>
      <c r="JLA78" s="68"/>
      <c r="JLB78" s="69"/>
      <c r="JLD78" s="64"/>
      <c r="JLE78" s="67"/>
      <c r="JLF78" s="67"/>
      <c r="JLG78" s="68"/>
      <c r="JLH78" s="68"/>
      <c r="JLI78" s="68"/>
      <c r="JLJ78" s="69"/>
      <c r="JLL78" s="64"/>
      <c r="JLM78" s="67"/>
      <c r="JLN78" s="67"/>
      <c r="JLO78" s="68"/>
      <c r="JLP78" s="68"/>
      <c r="JLQ78" s="68"/>
      <c r="JLR78" s="69"/>
      <c r="JLT78" s="64"/>
      <c r="JLU78" s="67"/>
      <c r="JLV78" s="67"/>
      <c r="JLW78" s="68"/>
      <c r="JLX78" s="68"/>
      <c r="JLY78" s="68"/>
      <c r="JLZ78" s="69"/>
      <c r="JMB78" s="64"/>
      <c r="JMC78" s="67"/>
      <c r="JMD78" s="67"/>
      <c r="JME78" s="68"/>
      <c r="JMF78" s="68"/>
      <c r="JMG78" s="68"/>
      <c r="JMH78" s="69"/>
      <c r="JMJ78" s="64"/>
      <c r="JMK78" s="67"/>
      <c r="JML78" s="67"/>
      <c r="JMM78" s="68"/>
      <c r="JMN78" s="68"/>
      <c r="JMO78" s="68"/>
      <c r="JMP78" s="69"/>
      <c r="JMR78" s="64"/>
      <c r="JMS78" s="67"/>
      <c r="JMT78" s="67"/>
      <c r="JMU78" s="68"/>
      <c r="JMV78" s="68"/>
      <c r="JMW78" s="68"/>
      <c r="JMX78" s="69"/>
      <c r="JMZ78" s="64"/>
      <c r="JNA78" s="67"/>
      <c r="JNB78" s="67"/>
      <c r="JNC78" s="68"/>
      <c r="JND78" s="68"/>
      <c r="JNE78" s="68"/>
      <c r="JNF78" s="69"/>
      <c r="JNH78" s="64"/>
      <c r="JNI78" s="67"/>
      <c r="JNJ78" s="67"/>
      <c r="JNK78" s="68"/>
      <c r="JNL78" s="68"/>
      <c r="JNM78" s="68"/>
      <c r="JNN78" s="69"/>
      <c r="JNP78" s="64"/>
      <c r="JNQ78" s="67"/>
      <c r="JNR78" s="67"/>
      <c r="JNS78" s="68"/>
      <c r="JNT78" s="68"/>
      <c r="JNU78" s="68"/>
      <c r="JNV78" s="69"/>
      <c r="JNX78" s="64"/>
      <c r="JNY78" s="67"/>
      <c r="JNZ78" s="67"/>
      <c r="JOA78" s="68"/>
      <c r="JOB78" s="68"/>
      <c r="JOC78" s="68"/>
      <c r="JOD78" s="69"/>
      <c r="JOF78" s="64"/>
      <c r="JOG78" s="67"/>
      <c r="JOH78" s="67"/>
      <c r="JOI78" s="68"/>
      <c r="JOJ78" s="68"/>
      <c r="JOK78" s="68"/>
      <c r="JOL78" s="69"/>
      <c r="JON78" s="64"/>
      <c r="JOO78" s="67"/>
      <c r="JOP78" s="67"/>
      <c r="JOQ78" s="68"/>
      <c r="JOR78" s="68"/>
      <c r="JOS78" s="68"/>
      <c r="JOT78" s="69"/>
      <c r="JOV78" s="64"/>
      <c r="JOW78" s="67"/>
      <c r="JOX78" s="67"/>
      <c r="JOY78" s="68"/>
      <c r="JOZ78" s="68"/>
      <c r="JPA78" s="68"/>
      <c r="JPB78" s="69"/>
      <c r="JPD78" s="64"/>
      <c r="JPE78" s="67"/>
      <c r="JPF78" s="67"/>
      <c r="JPG78" s="68"/>
      <c r="JPH78" s="68"/>
      <c r="JPI78" s="68"/>
      <c r="JPJ78" s="69"/>
      <c r="JPL78" s="64"/>
      <c r="JPM78" s="67"/>
      <c r="JPN78" s="67"/>
      <c r="JPO78" s="68"/>
      <c r="JPP78" s="68"/>
      <c r="JPQ78" s="68"/>
      <c r="JPR78" s="69"/>
      <c r="JPT78" s="64"/>
      <c r="JPU78" s="67"/>
      <c r="JPV78" s="67"/>
      <c r="JPW78" s="68"/>
      <c r="JPX78" s="68"/>
      <c r="JPY78" s="68"/>
      <c r="JPZ78" s="69"/>
      <c r="JQB78" s="64"/>
      <c r="JQC78" s="67"/>
      <c r="JQD78" s="67"/>
      <c r="JQE78" s="68"/>
      <c r="JQF78" s="68"/>
      <c r="JQG78" s="68"/>
      <c r="JQH78" s="69"/>
      <c r="JQJ78" s="64"/>
      <c r="JQK78" s="67"/>
      <c r="JQL78" s="67"/>
      <c r="JQM78" s="68"/>
      <c r="JQN78" s="68"/>
      <c r="JQO78" s="68"/>
      <c r="JQP78" s="69"/>
      <c r="JQR78" s="64"/>
      <c r="JQS78" s="67"/>
      <c r="JQT78" s="67"/>
      <c r="JQU78" s="68"/>
      <c r="JQV78" s="68"/>
      <c r="JQW78" s="68"/>
      <c r="JQX78" s="69"/>
      <c r="JQZ78" s="64"/>
      <c r="JRA78" s="67"/>
      <c r="JRB78" s="67"/>
      <c r="JRC78" s="68"/>
      <c r="JRD78" s="68"/>
      <c r="JRE78" s="68"/>
      <c r="JRF78" s="69"/>
      <c r="JRH78" s="64"/>
      <c r="JRI78" s="67"/>
      <c r="JRJ78" s="67"/>
      <c r="JRK78" s="68"/>
      <c r="JRL78" s="68"/>
      <c r="JRM78" s="68"/>
      <c r="JRN78" s="69"/>
      <c r="JRP78" s="64"/>
      <c r="JRQ78" s="67"/>
      <c r="JRR78" s="67"/>
      <c r="JRS78" s="68"/>
      <c r="JRT78" s="68"/>
      <c r="JRU78" s="68"/>
      <c r="JRV78" s="69"/>
      <c r="JRX78" s="64"/>
      <c r="JRY78" s="67"/>
      <c r="JRZ78" s="67"/>
      <c r="JSA78" s="68"/>
      <c r="JSB78" s="68"/>
      <c r="JSC78" s="68"/>
      <c r="JSD78" s="69"/>
      <c r="JSF78" s="64"/>
      <c r="JSG78" s="67"/>
      <c r="JSH78" s="67"/>
      <c r="JSI78" s="68"/>
      <c r="JSJ78" s="68"/>
      <c r="JSK78" s="68"/>
      <c r="JSL78" s="69"/>
      <c r="JSN78" s="64"/>
      <c r="JSO78" s="67"/>
      <c r="JSP78" s="67"/>
      <c r="JSQ78" s="68"/>
      <c r="JSR78" s="68"/>
      <c r="JSS78" s="68"/>
      <c r="JST78" s="69"/>
      <c r="JSV78" s="64"/>
      <c r="JSW78" s="67"/>
      <c r="JSX78" s="67"/>
      <c r="JSY78" s="68"/>
      <c r="JSZ78" s="68"/>
      <c r="JTA78" s="68"/>
      <c r="JTB78" s="69"/>
      <c r="JTD78" s="64"/>
      <c r="JTE78" s="67"/>
      <c r="JTF78" s="67"/>
      <c r="JTG78" s="68"/>
      <c r="JTH78" s="68"/>
      <c r="JTI78" s="68"/>
      <c r="JTJ78" s="69"/>
      <c r="JTL78" s="64"/>
      <c r="JTM78" s="67"/>
      <c r="JTN78" s="67"/>
      <c r="JTO78" s="68"/>
      <c r="JTP78" s="68"/>
      <c r="JTQ78" s="68"/>
      <c r="JTR78" s="69"/>
      <c r="JTT78" s="64"/>
      <c r="JTU78" s="67"/>
      <c r="JTV78" s="67"/>
      <c r="JTW78" s="68"/>
      <c r="JTX78" s="68"/>
      <c r="JTY78" s="68"/>
      <c r="JTZ78" s="69"/>
      <c r="JUB78" s="64"/>
      <c r="JUC78" s="67"/>
      <c r="JUD78" s="67"/>
      <c r="JUE78" s="68"/>
      <c r="JUF78" s="68"/>
      <c r="JUG78" s="68"/>
      <c r="JUH78" s="69"/>
      <c r="JUJ78" s="64"/>
      <c r="JUK78" s="67"/>
      <c r="JUL78" s="67"/>
      <c r="JUM78" s="68"/>
      <c r="JUN78" s="68"/>
      <c r="JUO78" s="68"/>
      <c r="JUP78" s="69"/>
      <c r="JUR78" s="64"/>
      <c r="JUS78" s="67"/>
      <c r="JUT78" s="67"/>
      <c r="JUU78" s="68"/>
      <c r="JUV78" s="68"/>
      <c r="JUW78" s="68"/>
      <c r="JUX78" s="69"/>
      <c r="JUZ78" s="64"/>
      <c r="JVA78" s="67"/>
      <c r="JVB78" s="67"/>
      <c r="JVC78" s="68"/>
      <c r="JVD78" s="68"/>
      <c r="JVE78" s="68"/>
      <c r="JVF78" s="69"/>
      <c r="JVH78" s="64"/>
      <c r="JVI78" s="67"/>
      <c r="JVJ78" s="67"/>
      <c r="JVK78" s="68"/>
      <c r="JVL78" s="68"/>
      <c r="JVM78" s="68"/>
      <c r="JVN78" s="69"/>
      <c r="JVP78" s="64"/>
      <c r="JVQ78" s="67"/>
      <c r="JVR78" s="67"/>
      <c r="JVS78" s="68"/>
      <c r="JVT78" s="68"/>
      <c r="JVU78" s="68"/>
      <c r="JVV78" s="69"/>
      <c r="JVX78" s="64"/>
      <c r="JVY78" s="67"/>
      <c r="JVZ78" s="67"/>
      <c r="JWA78" s="68"/>
      <c r="JWB78" s="68"/>
      <c r="JWC78" s="68"/>
      <c r="JWD78" s="69"/>
      <c r="JWF78" s="64"/>
      <c r="JWG78" s="67"/>
      <c r="JWH78" s="67"/>
      <c r="JWI78" s="68"/>
      <c r="JWJ78" s="68"/>
      <c r="JWK78" s="68"/>
      <c r="JWL78" s="69"/>
      <c r="JWN78" s="64"/>
      <c r="JWO78" s="67"/>
      <c r="JWP78" s="67"/>
      <c r="JWQ78" s="68"/>
      <c r="JWR78" s="68"/>
      <c r="JWS78" s="68"/>
      <c r="JWT78" s="69"/>
      <c r="JWV78" s="64"/>
      <c r="JWW78" s="67"/>
      <c r="JWX78" s="67"/>
      <c r="JWY78" s="68"/>
      <c r="JWZ78" s="68"/>
      <c r="JXA78" s="68"/>
      <c r="JXB78" s="69"/>
      <c r="JXD78" s="64"/>
      <c r="JXE78" s="67"/>
      <c r="JXF78" s="67"/>
      <c r="JXG78" s="68"/>
      <c r="JXH78" s="68"/>
      <c r="JXI78" s="68"/>
      <c r="JXJ78" s="69"/>
      <c r="JXL78" s="64"/>
      <c r="JXM78" s="67"/>
      <c r="JXN78" s="67"/>
      <c r="JXO78" s="68"/>
      <c r="JXP78" s="68"/>
      <c r="JXQ78" s="68"/>
      <c r="JXR78" s="69"/>
      <c r="JXT78" s="64"/>
      <c r="JXU78" s="67"/>
      <c r="JXV78" s="67"/>
      <c r="JXW78" s="68"/>
      <c r="JXX78" s="68"/>
      <c r="JXY78" s="68"/>
      <c r="JXZ78" s="69"/>
      <c r="JYB78" s="64"/>
      <c r="JYC78" s="67"/>
      <c r="JYD78" s="67"/>
      <c r="JYE78" s="68"/>
      <c r="JYF78" s="68"/>
      <c r="JYG78" s="68"/>
      <c r="JYH78" s="69"/>
      <c r="JYJ78" s="64"/>
      <c r="JYK78" s="67"/>
      <c r="JYL78" s="67"/>
      <c r="JYM78" s="68"/>
      <c r="JYN78" s="68"/>
      <c r="JYO78" s="68"/>
      <c r="JYP78" s="69"/>
      <c r="JYR78" s="64"/>
      <c r="JYS78" s="67"/>
      <c r="JYT78" s="67"/>
      <c r="JYU78" s="68"/>
      <c r="JYV78" s="68"/>
      <c r="JYW78" s="68"/>
      <c r="JYX78" s="69"/>
      <c r="JYZ78" s="64"/>
      <c r="JZA78" s="67"/>
      <c r="JZB78" s="67"/>
      <c r="JZC78" s="68"/>
      <c r="JZD78" s="68"/>
      <c r="JZE78" s="68"/>
      <c r="JZF78" s="69"/>
      <c r="JZH78" s="64"/>
      <c r="JZI78" s="67"/>
      <c r="JZJ78" s="67"/>
      <c r="JZK78" s="68"/>
      <c r="JZL78" s="68"/>
      <c r="JZM78" s="68"/>
      <c r="JZN78" s="69"/>
      <c r="JZP78" s="64"/>
      <c r="JZQ78" s="67"/>
      <c r="JZR78" s="67"/>
      <c r="JZS78" s="68"/>
      <c r="JZT78" s="68"/>
      <c r="JZU78" s="68"/>
      <c r="JZV78" s="69"/>
      <c r="JZX78" s="64"/>
      <c r="JZY78" s="67"/>
      <c r="JZZ78" s="67"/>
      <c r="KAA78" s="68"/>
      <c r="KAB78" s="68"/>
      <c r="KAC78" s="68"/>
      <c r="KAD78" s="69"/>
      <c r="KAF78" s="64"/>
      <c r="KAG78" s="67"/>
      <c r="KAH78" s="67"/>
      <c r="KAI78" s="68"/>
      <c r="KAJ78" s="68"/>
      <c r="KAK78" s="68"/>
      <c r="KAL78" s="69"/>
      <c r="KAN78" s="64"/>
      <c r="KAO78" s="67"/>
      <c r="KAP78" s="67"/>
      <c r="KAQ78" s="68"/>
      <c r="KAR78" s="68"/>
      <c r="KAS78" s="68"/>
      <c r="KAT78" s="69"/>
      <c r="KAV78" s="64"/>
      <c r="KAW78" s="67"/>
      <c r="KAX78" s="67"/>
      <c r="KAY78" s="68"/>
      <c r="KAZ78" s="68"/>
      <c r="KBA78" s="68"/>
      <c r="KBB78" s="69"/>
      <c r="KBD78" s="64"/>
      <c r="KBE78" s="67"/>
      <c r="KBF78" s="67"/>
      <c r="KBG78" s="68"/>
      <c r="KBH78" s="68"/>
      <c r="KBI78" s="68"/>
      <c r="KBJ78" s="69"/>
      <c r="KBL78" s="64"/>
      <c r="KBM78" s="67"/>
      <c r="KBN78" s="67"/>
      <c r="KBO78" s="68"/>
      <c r="KBP78" s="68"/>
      <c r="KBQ78" s="68"/>
      <c r="KBR78" s="69"/>
      <c r="KBT78" s="64"/>
      <c r="KBU78" s="67"/>
      <c r="KBV78" s="67"/>
      <c r="KBW78" s="68"/>
      <c r="KBX78" s="68"/>
      <c r="KBY78" s="68"/>
      <c r="KBZ78" s="69"/>
      <c r="KCB78" s="64"/>
      <c r="KCC78" s="67"/>
      <c r="KCD78" s="67"/>
      <c r="KCE78" s="68"/>
      <c r="KCF78" s="68"/>
      <c r="KCG78" s="68"/>
      <c r="KCH78" s="69"/>
      <c r="KCJ78" s="64"/>
      <c r="KCK78" s="67"/>
      <c r="KCL78" s="67"/>
      <c r="KCM78" s="68"/>
      <c r="KCN78" s="68"/>
      <c r="KCO78" s="68"/>
      <c r="KCP78" s="69"/>
      <c r="KCR78" s="64"/>
      <c r="KCS78" s="67"/>
      <c r="KCT78" s="67"/>
      <c r="KCU78" s="68"/>
      <c r="KCV78" s="68"/>
      <c r="KCW78" s="68"/>
      <c r="KCX78" s="69"/>
      <c r="KCZ78" s="64"/>
      <c r="KDA78" s="67"/>
      <c r="KDB78" s="67"/>
      <c r="KDC78" s="68"/>
      <c r="KDD78" s="68"/>
      <c r="KDE78" s="68"/>
      <c r="KDF78" s="69"/>
      <c r="KDH78" s="64"/>
      <c r="KDI78" s="67"/>
      <c r="KDJ78" s="67"/>
      <c r="KDK78" s="68"/>
      <c r="KDL78" s="68"/>
      <c r="KDM78" s="68"/>
      <c r="KDN78" s="69"/>
      <c r="KDP78" s="64"/>
      <c r="KDQ78" s="67"/>
      <c r="KDR78" s="67"/>
      <c r="KDS78" s="68"/>
      <c r="KDT78" s="68"/>
      <c r="KDU78" s="68"/>
      <c r="KDV78" s="69"/>
      <c r="KDX78" s="64"/>
      <c r="KDY78" s="67"/>
      <c r="KDZ78" s="67"/>
      <c r="KEA78" s="68"/>
      <c r="KEB78" s="68"/>
      <c r="KEC78" s="68"/>
      <c r="KED78" s="69"/>
      <c r="KEF78" s="64"/>
      <c r="KEG78" s="67"/>
      <c r="KEH78" s="67"/>
      <c r="KEI78" s="68"/>
      <c r="KEJ78" s="68"/>
      <c r="KEK78" s="68"/>
      <c r="KEL78" s="69"/>
      <c r="KEN78" s="64"/>
      <c r="KEO78" s="67"/>
      <c r="KEP78" s="67"/>
      <c r="KEQ78" s="68"/>
      <c r="KER78" s="68"/>
      <c r="KES78" s="68"/>
      <c r="KET78" s="69"/>
      <c r="KEV78" s="64"/>
      <c r="KEW78" s="67"/>
      <c r="KEX78" s="67"/>
      <c r="KEY78" s="68"/>
      <c r="KEZ78" s="68"/>
      <c r="KFA78" s="68"/>
      <c r="KFB78" s="69"/>
      <c r="KFD78" s="64"/>
      <c r="KFE78" s="67"/>
      <c r="KFF78" s="67"/>
      <c r="KFG78" s="68"/>
      <c r="KFH78" s="68"/>
      <c r="KFI78" s="68"/>
      <c r="KFJ78" s="69"/>
      <c r="KFL78" s="64"/>
      <c r="KFM78" s="67"/>
      <c r="KFN78" s="67"/>
      <c r="KFO78" s="68"/>
      <c r="KFP78" s="68"/>
      <c r="KFQ78" s="68"/>
      <c r="KFR78" s="69"/>
      <c r="KFT78" s="64"/>
      <c r="KFU78" s="67"/>
      <c r="KFV78" s="67"/>
      <c r="KFW78" s="68"/>
      <c r="KFX78" s="68"/>
      <c r="KFY78" s="68"/>
      <c r="KFZ78" s="69"/>
      <c r="KGB78" s="64"/>
      <c r="KGC78" s="67"/>
      <c r="KGD78" s="67"/>
      <c r="KGE78" s="68"/>
      <c r="KGF78" s="68"/>
      <c r="KGG78" s="68"/>
      <c r="KGH78" s="69"/>
      <c r="KGJ78" s="64"/>
      <c r="KGK78" s="67"/>
      <c r="KGL78" s="67"/>
      <c r="KGM78" s="68"/>
      <c r="KGN78" s="68"/>
      <c r="KGO78" s="68"/>
      <c r="KGP78" s="69"/>
      <c r="KGR78" s="64"/>
      <c r="KGS78" s="67"/>
      <c r="KGT78" s="67"/>
      <c r="KGU78" s="68"/>
      <c r="KGV78" s="68"/>
      <c r="KGW78" s="68"/>
      <c r="KGX78" s="69"/>
      <c r="KGZ78" s="64"/>
      <c r="KHA78" s="67"/>
      <c r="KHB78" s="67"/>
      <c r="KHC78" s="68"/>
      <c r="KHD78" s="68"/>
      <c r="KHE78" s="68"/>
      <c r="KHF78" s="69"/>
      <c r="KHH78" s="64"/>
      <c r="KHI78" s="67"/>
      <c r="KHJ78" s="67"/>
      <c r="KHK78" s="68"/>
      <c r="KHL78" s="68"/>
      <c r="KHM78" s="68"/>
      <c r="KHN78" s="69"/>
      <c r="KHP78" s="64"/>
      <c r="KHQ78" s="67"/>
      <c r="KHR78" s="67"/>
      <c r="KHS78" s="68"/>
      <c r="KHT78" s="68"/>
      <c r="KHU78" s="68"/>
      <c r="KHV78" s="69"/>
      <c r="KHX78" s="64"/>
      <c r="KHY78" s="67"/>
      <c r="KHZ78" s="67"/>
      <c r="KIA78" s="68"/>
      <c r="KIB78" s="68"/>
      <c r="KIC78" s="68"/>
      <c r="KID78" s="69"/>
      <c r="KIF78" s="64"/>
      <c r="KIG78" s="67"/>
      <c r="KIH78" s="67"/>
      <c r="KII78" s="68"/>
      <c r="KIJ78" s="68"/>
      <c r="KIK78" s="68"/>
      <c r="KIL78" s="69"/>
      <c r="KIN78" s="64"/>
      <c r="KIO78" s="67"/>
      <c r="KIP78" s="67"/>
      <c r="KIQ78" s="68"/>
      <c r="KIR78" s="68"/>
      <c r="KIS78" s="68"/>
      <c r="KIT78" s="69"/>
      <c r="KIV78" s="64"/>
      <c r="KIW78" s="67"/>
      <c r="KIX78" s="67"/>
      <c r="KIY78" s="68"/>
      <c r="KIZ78" s="68"/>
      <c r="KJA78" s="68"/>
      <c r="KJB78" s="69"/>
      <c r="KJD78" s="64"/>
      <c r="KJE78" s="67"/>
      <c r="KJF78" s="67"/>
      <c r="KJG78" s="68"/>
      <c r="KJH78" s="68"/>
      <c r="KJI78" s="68"/>
      <c r="KJJ78" s="69"/>
      <c r="KJL78" s="64"/>
      <c r="KJM78" s="67"/>
      <c r="KJN78" s="67"/>
      <c r="KJO78" s="68"/>
      <c r="KJP78" s="68"/>
      <c r="KJQ78" s="68"/>
      <c r="KJR78" s="69"/>
      <c r="KJT78" s="64"/>
      <c r="KJU78" s="67"/>
      <c r="KJV78" s="67"/>
      <c r="KJW78" s="68"/>
      <c r="KJX78" s="68"/>
      <c r="KJY78" s="68"/>
      <c r="KJZ78" s="69"/>
      <c r="KKB78" s="64"/>
      <c r="KKC78" s="67"/>
      <c r="KKD78" s="67"/>
      <c r="KKE78" s="68"/>
      <c r="KKF78" s="68"/>
      <c r="KKG78" s="68"/>
      <c r="KKH78" s="69"/>
      <c r="KKJ78" s="64"/>
      <c r="KKK78" s="67"/>
      <c r="KKL78" s="67"/>
      <c r="KKM78" s="68"/>
      <c r="KKN78" s="68"/>
      <c r="KKO78" s="68"/>
      <c r="KKP78" s="69"/>
      <c r="KKR78" s="64"/>
      <c r="KKS78" s="67"/>
      <c r="KKT78" s="67"/>
      <c r="KKU78" s="68"/>
      <c r="KKV78" s="68"/>
      <c r="KKW78" s="68"/>
      <c r="KKX78" s="69"/>
      <c r="KKZ78" s="64"/>
      <c r="KLA78" s="67"/>
      <c r="KLB78" s="67"/>
      <c r="KLC78" s="68"/>
      <c r="KLD78" s="68"/>
      <c r="KLE78" s="68"/>
      <c r="KLF78" s="69"/>
      <c r="KLH78" s="64"/>
      <c r="KLI78" s="67"/>
      <c r="KLJ78" s="67"/>
      <c r="KLK78" s="68"/>
      <c r="KLL78" s="68"/>
      <c r="KLM78" s="68"/>
      <c r="KLN78" s="69"/>
      <c r="KLP78" s="64"/>
      <c r="KLQ78" s="67"/>
      <c r="KLR78" s="67"/>
      <c r="KLS78" s="68"/>
      <c r="KLT78" s="68"/>
      <c r="KLU78" s="68"/>
      <c r="KLV78" s="69"/>
      <c r="KLX78" s="64"/>
      <c r="KLY78" s="67"/>
      <c r="KLZ78" s="67"/>
      <c r="KMA78" s="68"/>
      <c r="KMB78" s="68"/>
      <c r="KMC78" s="68"/>
      <c r="KMD78" s="69"/>
      <c r="KMF78" s="64"/>
      <c r="KMG78" s="67"/>
      <c r="KMH78" s="67"/>
      <c r="KMI78" s="68"/>
      <c r="KMJ78" s="68"/>
      <c r="KMK78" s="68"/>
      <c r="KML78" s="69"/>
      <c r="KMN78" s="64"/>
      <c r="KMO78" s="67"/>
      <c r="KMP78" s="67"/>
      <c r="KMQ78" s="68"/>
      <c r="KMR78" s="68"/>
      <c r="KMS78" s="68"/>
      <c r="KMT78" s="69"/>
      <c r="KMV78" s="64"/>
      <c r="KMW78" s="67"/>
      <c r="KMX78" s="67"/>
      <c r="KMY78" s="68"/>
      <c r="KMZ78" s="68"/>
      <c r="KNA78" s="68"/>
      <c r="KNB78" s="69"/>
      <c r="KND78" s="64"/>
      <c r="KNE78" s="67"/>
      <c r="KNF78" s="67"/>
      <c r="KNG78" s="68"/>
      <c r="KNH78" s="68"/>
      <c r="KNI78" s="68"/>
      <c r="KNJ78" s="69"/>
      <c r="KNL78" s="64"/>
      <c r="KNM78" s="67"/>
      <c r="KNN78" s="67"/>
      <c r="KNO78" s="68"/>
      <c r="KNP78" s="68"/>
      <c r="KNQ78" s="68"/>
      <c r="KNR78" s="69"/>
      <c r="KNT78" s="64"/>
      <c r="KNU78" s="67"/>
      <c r="KNV78" s="67"/>
      <c r="KNW78" s="68"/>
      <c r="KNX78" s="68"/>
      <c r="KNY78" s="68"/>
      <c r="KNZ78" s="69"/>
      <c r="KOB78" s="64"/>
      <c r="KOC78" s="67"/>
      <c r="KOD78" s="67"/>
      <c r="KOE78" s="68"/>
      <c r="KOF78" s="68"/>
      <c r="KOG78" s="68"/>
      <c r="KOH78" s="69"/>
      <c r="KOJ78" s="64"/>
      <c r="KOK78" s="67"/>
      <c r="KOL78" s="67"/>
      <c r="KOM78" s="68"/>
      <c r="KON78" s="68"/>
      <c r="KOO78" s="68"/>
      <c r="KOP78" s="69"/>
      <c r="KOR78" s="64"/>
      <c r="KOS78" s="67"/>
      <c r="KOT78" s="67"/>
      <c r="KOU78" s="68"/>
      <c r="KOV78" s="68"/>
      <c r="KOW78" s="68"/>
      <c r="KOX78" s="69"/>
      <c r="KOZ78" s="64"/>
      <c r="KPA78" s="67"/>
      <c r="KPB78" s="67"/>
      <c r="KPC78" s="68"/>
      <c r="KPD78" s="68"/>
      <c r="KPE78" s="68"/>
      <c r="KPF78" s="69"/>
      <c r="KPH78" s="64"/>
      <c r="KPI78" s="67"/>
      <c r="KPJ78" s="67"/>
      <c r="KPK78" s="68"/>
      <c r="KPL78" s="68"/>
      <c r="KPM78" s="68"/>
      <c r="KPN78" s="69"/>
      <c r="KPP78" s="64"/>
      <c r="KPQ78" s="67"/>
      <c r="KPR78" s="67"/>
      <c r="KPS78" s="68"/>
      <c r="KPT78" s="68"/>
      <c r="KPU78" s="68"/>
      <c r="KPV78" s="69"/>
      <c r="KPX78" s="64"/>
      <c r="KPY78" s="67"/>
      <c r="KPZ78" s="67"/>
      <c r="KQA78" s="68"/>
      <c r="KQB78" s="68"/>
      <c r="KQC78" s="68"/>
      <c r="KQD78" s="69"/>
      <c r="KQF78" s="64"/>
      <c r="KQG78" s="67"/>
      <c r="KQH78" s="67"/>
      <c r="KQI78" s="68"/>
      <c r="KQJ78" s="68"/>
      <c r="KQK78" s="68"/>
      <c r="KQL78" s="69"/>
      <c r="KQN78" s="64"/>
      <c r="KQO78" s="67"/>
      <c r="KQP78" s="67"/>
      <c r="KQQ78" s="68"/>
      <c r="KQR78" s="68"/>
      <c r="KQS78" s="68"/>
      <c r="KQT78" s="69"/>
      <c r="KQV78" s="64"/>
      <c r="KQW78" s="67"/>
      <c r="KQX78" s="67"/>
      <c r="KQY78" s="68"/>
      <c r="KQZ78" s="68"/>
      <c r="KRA78" s="68"/>
      <c r="KRB78" s="69"/>
      <c r="KRD78" s="64"/>
      <c r="KRE78" s="67"/>
      <c r="KRF78" s="67"/>
      <c r="KRG78" s="68"/>
      <c r="KRH78" s="68"/>
      <c r="KRI78" s="68"/>
      <c r="KRJ78" s="69"/>
      <c r="KRL78" s="64"/>
      <c r="KRM78" s="67"/>
      <c r="KRN78" s="67"/>
      <c r="KRO78" s="68"/>
      <c r="KRP78" s="68"/>
      <c r="KRQ78" s="68"/>
      <c r="KRR78" s="69"/>
      <c r="KRT78" s="64"/>
      <c r="KRU78" s="67"/>
      <c r="KRV78" s="67"/>
      <c r="KRW78" s="68"/>
      <c r="KRX78" s="68"/>
      <c r="KRY78" s="68"/>
      <c r="KRZ78" s="69"/>
      <c r="KSB78" s="64"/>
      <c r="KSC78" s="67"/>
      <c r="KSD78" s="67"/>
      <c r="KSE78" s="68"/>
      <c r="KSF78" s="68"/>
      <c r="KSG78" s="68"/>
      <c r="KSH78" s="69"/>
      <c r="KSJ78" s="64"/>
      <c r="KSK78" s="67"/>
      <c r="KSL78" s="67"/>
      <c r="KSM78" s="68"/>
      <c r="KSN78" s="68"/>
      <c r="KSO78" s="68"/>
      <c r="KSP78" s="69"/>
      <c r="KSR78" s="64"/>
      <c r="KSS78" s="67"/>
      <c r="KST78" s="67"/>
      <c r="KSU78" s="68"/>
      <c r="KSV78" s="68"/>
      <c r="KSW78" s="68"/>
      <c r="KSX78" s="69"/>
      <c r="KSZ78" s="64"/>
      <c r="KTA78" s="67"/>
      <c r="KTB78" s="67"/>
      <c r="KTC78" s="68"/>
      <c r="KTD78" s="68"/>
      <c r="KTE78" s="68"/>
      <c r="KTF78" s="69"/>
      <c r="KTH78" s="64"/>
      <c r="KTI78" s="67"/>
      <c r="KTJ78" s="67"/>
      <c r="KTK78" s="68"/>
      <c r="KTL78" s="68"/>
      <c r="KTM78" s="68"/>
      <c r="KTN78" s="69"/>
      <c r="KTP78" s="64"/>
      <c r="KTQ78" s="67"/>
      <c r="KTR78" s="67"/>
      <c r="KTS78" s="68"/>
      <c r="KTT78" s="68"/>
      <c r="KTU78" s="68"/>
      <c r="KTV78" s="69"/>
      <c r="KTX78" s="64"/>
      <c r="KTY78" s="67"/>
      <c r="KTZ78" s="67"/>
      <c r="KUA78" s="68"/>
      <c r="KUB78" s="68"/>
      <c r="KUC78" s="68"/>
      <c r="KUD78" s="69"/>
      <c r="KUF78" s="64"/>
      <c r="KUG78" s="67"/>
      <c r="KUH78" s="67"/>
      <c r="KUI78" s="68"/>
      <c r="KUJ78" s="68"/>
      <c r="KUK78" s="68"/>
      <c r="KUL78" s="69"/>
      <c r="KUN78" s="64"/>
      <c r="KUO78" s="67"/>
      <c r="KUP78" s="67"/>
      <c r="KUQ78" s="68"/>
      <c r="KUR78" s="68"/>
      <c r="KUS78" s="68"/>
      <c r="KUT78" s="69"/>
      <c r="KUV78" s="64"/>
      <c r="KUW78" s="67"/>
      <c r="KUX78" s="67"/>
      <c r="KUY78" s="68"/>
      <c r="KUZ78" s="68"/>
      <c r="KVA78" s="68"/>
      <c r="KVB78" s="69"/>
      <c r="KVD78" s="64"/>
      <c r="KVE78" s="67"/>
      <c r="KVF78" s="67"/>
      <c r="KVG78" s="68"/>
      <c r="KVH78" s="68"/>
      <c r="KVI78" s="68"/>
      <c r="KVJ78" s="69"/>
      <c r="KVL78" s="64"/>
      <c r="KVM78" s="67"/>
      <c r="KVN78" s="67"/>
      <c r="KVO78" s="68"/>
      <c r="KVP78" s="68"/>
      <c r="KVQ78" s="68"/>
      <c r="KVR78" s="69"/>
      <c r="KVT78" s="64"/>
      <c r="KVU78" s="67"/>
      <c r="KVV78" s="67"/>
      <c r="KVW78" s="68"/>
      <c r="KVX78" s="68"/>
      <c r="KVY78" s="68"/>
      <c r="KVZ78" s="69"/>
      <c r="KWB78" s="64"/>
      <c r="KWC78" s="67"/>
      <c r="KWD78" s="67"/>
      <c r="KWE78" s="68"/>
      <c r="KWF78" s="68"/>
      <c r="KWG78" s="68"/>
      <c r="KWH78" s="69"/>
      <c r="KWJ78" s="64"/>
      <c r="KWK78" s="67"/>
      <c r="KWL78" s="67"/>
      <c r="KWM78" s="68"/>
      <c r="KWN78" s="68"/>
      <c r="KWO78" s="68"/>
      <c r="KWP78" s="69"/>
      <c r="KWR78" s="64"/>
      <c r="KWS78" s="67"/>
      <c r="KWT78" s="67"/>
      <c r="KWU78" s="68"/>
      <c r="KWV78" s="68"/>
      <c r="KWW78" s="68"/>
      <c r="KWX78" s="69"/>
      <c r="KWZ78" s="64"/>
      <c r="KXA78" s="67"/>
      <c r="KXB78" s="67"/>
      <c r="KXC78" s="68"/>
      <c r="KXD78" s="68"/>
      <c r="KXE78" s="68"/>
      <c r="KXF78" s="69"/>
      <c r="KXH78" s="64"/>
      <c r="KXI78" s="67"/>
      <c r="KXJ78" s="67"/>
      <c r="KXK78" s="68"/>
      <c r="KXL78" s="68"/>
      <c r="KXM78" s="68"/>
      <c r="KXN78" s="69"/>
      <c r="KXP78" s="64"/>
      <c r="KXQ78" s="67"/>
      <c r="KXR78" s="67"/>
      <c r="KXS78" s="68"/>
      <c r="KXT78" s="68"/>
      <c r="KXU78" s="68"/>
      <c r="KXV78" s="69"/>
      <c r="KXX78" s="64"/>
      <c r="KXY78" s="67"/>
      <c r="KXZ78" s="67"/>
      <c r="KYA78" s="68"/>
      <c r="KYB78" s="68"/>
      <c r="KYC78" s="68"/>
      <c r="KYD78" s="69"/>
      <c r="KYF78" s="64"/>
      <c r="KYG78" s="67"/>
      <c r="KYH78" s="67"/>
      <c r="KYI78" s="68"/>
      <c r="KYJ78" s="68"/>
      <c r="KYK78" s="68"/>
      <c r="KYL78" s="69"/>
      <c r="KYN78" s="64"/>
      <c r="KYO78" s="67"/>
      <c r="KYP78" s="67"/>
      <c r="KYQ78" s="68"/>
      <c r="KYR78" s="68"/>
      <c r="KYS78" s="68"/>
      <c r="KYT78" s="69"/>
      <c r="KYV78" s="64"/>
      <c r="KYW78" s="67"/>
      <c r="KYX78" s="67"/>
      <c r="KYY78" s="68"/>
      <c r="KYZ78" s="68"/>
      <c r="KZA78" s="68"/>
      <c r="KZB78" s="69"/>
      <c r="KZD78" s="64"/>
      <c r="KZE78" s="67"/>
      <c r="KZF78" s="67"/>
      <c r="KZG78" s="68"/>
      <c r="KZH78" s="68"/>
      <c r="KZI78" s="68"/>
      <c r="KZJ78" s="69"/>
      <c r="KZL78" s="64"/>
      <c r="KZM78" s="67"/>
      <c r="KZN78" s="67"/>
      <c r="KZO78" s="68"/>
      <c r="KZP78" s="68"/>
      <c r="KZQ78" s="68"/>
      <c r="KZR78" s="69"/>
      <c r="KZT78" s="64"/>
      <c r="KZU78" s="67"/>
      <c r="KZV78" s="67"/>
      <c r="KZW78" s="68"/>
      <c r="KZX78" s="68"/>
      <c r="KZY78" s="68"/>
      <c r="KZZ78" s="69"/>
      <c r="LAB78" s="64"/>
      <c r="LAC78" s="67"/>
      <c r="LAD78" s="67"/>
      <c r="LAE78" s="68"/>
      <c r="LAF78" s="68"/>
      <c r="LAG78" s="68"/>
      <c r="LAH78" s="69"/>
      <c r="LAJ78" s="64"/>
      <c r="LAK78" s="67"/>
      <c r="LAL78" s="67"/>
      <c r="LAM78" s="68"/>
      <c r="LAN78" s="68"/>
      <c r="LAO78" s="68"/>
      <c r="LAP78" s="69"/>
      <c r="LAR78" s="64"/>
      <c r="LAS78" s="67"/>
      <c r="LAT78" s="67"/>
      <c r="LAU78" s="68"/>
      <c r="LAV78" s="68"/>
      <c r="LAW78" s="68"/>
      <c r="LAX78" s="69"/>
      <c r="LAZ78" s="64"/>
      <c r="LBA78" s="67"/>
      <c r="LBB78" s="67"/>
      <c r="LBC78" s="68"/>
      <c r="LBD78" s="68"/>
      <c r="LBE78" s="68"/>
      <c r="LBF78" s="69"/>
      <c r="LBH78" s="64"/>
      <c r="LBI78" s="67"/>
      <c r="LBJ78" s="67"/>
      <c r="LBK78" s="68"/>
      <c r="LBL78" s="68"/>
      <c r="LBM78" s="68"/>
      <c r="LBN78" s="69"/>
      <c r="LBP78" s="64"/>
      <c r="LBQ78" s="67"/>
      <c r="LBR78" s="67"/>
      <c r="LBS78" s="68"/>
      <c r="LBT78" s="68"/>
      <c r="LBU78" s="68"/>
      <c r="LBV78" s="69"/>
      <c r="LBX78" s="64"/>
      <c r="LBY78" s="67"/>
      <c r="LBZ78" s="67"/>
      <c r="LCA78" s="68"/>
      <c r="LCB78" s="68"/>
      <c r="LCC78" s="68"/>
      <c r="LCD78" s="69"/>
      <c r="LCF78" s="64"/>
      <c r="LCG78" s="67"/>
      <c r="LCH78" s="67"/>
      <c r="LCI78" s="68"/>
      <c r="LCJ78" s="68"/>
      <c r="LCK78" s="68"/>
      <c r="LCL78" s="69"/>
      <c r="LCN78" s="64"/>
      <c r="LCO78" s="67"/>
      <c r="LCP78" s="67"/>
      <c r="LCQ78" s="68"/>
      <c r="LCR78" s="68"/>
      <c r="LCS78" s="68"/>
      <c r="LCT78" s="69"/>
      <c r="LCV78" s="64"/>
      <c r="LCW78" s="67"/>
      <c r="LCX78" s="67"/>
      <c r="LCY78" s="68"/>
      <c r="LCZ78" s="68"/>
      <c r="LDA78" s="68"/>
      <c r="LDB78" s="69"/>
      <c r="LDD78" s="64"/>
      <c r="LDE78" s="67"/>
      <c r="LDF78" s="67"/>
      <c r="LDG78" s="68"/>
      <c r="LDH78" s="68"/>
      <c r="LDI78" s="68"/>
      <c r="LDJ78" s="69"/>
      <c r="LDL78" s="64"/>
      <c r="LDM78" s="67"/>
      <c r="LDN78" s="67"/>
      <c r="LDO78" s="68"/>
      <c r="LDP78" s="68"/>
      <c r="LDQ78" s="68"/>
      <c r="LDR78" s="69"/>
      <c r="LDT78" s="64"/>
      <c r="LDU78" s="67"/>
      <c r="LDV78" s="67"/>
      <c r="LDW78" s="68"/>
      <c r="LDX78" s="68"/>
      <c r="LDY78" s="68"/>
      <c r="LDZ78" s="69"/>
      <c r="LEB78" s="64"/>
      <c r="LEC78" s="67"/>
      <c r="LED78" s="67"/>
      <c r="LEE78" s="68"/>
      <c r="LEF78" s="68"/>
      <c r="LEG78" s="68"/>
      <c r="LEH78" s="69"/>
      <c r="LEJ78" s="64"/>
      <c r="LEK78" s="67"/>
      <c r="LEL78" s="67"/>
      <c r="LEM78" s="68"/>
      <c r="LEN78" s="68"/>
      <c r="LEO78" s="68"/>
      <c r="LEP78" s="69"/>
      <c r="LER78" s="64"/>
      <c r="LES78" s="67"/>
      <c r="LET78" s="67"/>
      <c r="LEU78" s="68"/>
      <c r="LEV78" s="68"/>
      <c r="LEW78" s="68"/>
      <c r="LEX78" s="69"/>
      <c r="LEZ78" s="64"/>
      <c r="LFA78" s="67"/>
      <c r="LFB78" s="67"/>
      <c r="LFC78" s="68"/>
      <c r="LFD78" s="68"/>
      <c r="LFE78" s="68"/>
      <c r="LFF78" s="69"/>
      <c r="LFH78" s="64"/>
      <c r="LFI78" s="67"/>
      <c r="LFJ78" s="67"/>
      <c r="LFK78" s="68"/>
      <c r="LFL78" s="68"/>
      <c r="LFM78" s="68"/>
      <c r="LFN78" s="69"/>
      <c r="LFP78" s="64"/>
      <c r="LFQ78" s="67"/>
      <c r="LFR78" s="67"/>
      <c r="LFS78" s="68"/>
      <c r="LFT78" s="68"/>
      <c r="LFU78" s="68"/>
      <c r="LFV78" s="69"/>
      <c r="LFX78" s="64"/>
      <c r="LFY78" s="67"/>
      <c r="LFZ78" s="67"/>
      <c r="LGA78" s="68"/>
      <c r="LGB78" s="68"/>
      <c r="LGC78" s="68"/>
      <c r="LGD78" s="69"/>
      <c r="LGF78" s="64"/>
      <c r="LGG78" s="67"/>
      <c r="LGH78" s="67"/>
      <c r="LGI78" s="68"/>
      <c r="LGJ78" s="68"/>
      <c r="LGK78" s="68"/>
      <c r="LGL78" s="69"/>
      <c r="LGN78" s="64"/>
      <c r="LGO78" s="67"/>
      <c r="LGP78" s="67"/>
      <c r="LGQ78" s="68"/>
      <c r="LGR78" s="68"/>
      <c r="LGS78" s="68"/>
      <c r="LGT78" s="69"/>
      <c r="LGV78" s="64"/>
      <c r="LGW78" s="67"/>
      <c r="LGX78" s="67"/>
      <c r="LGY78" s="68"/>
      <c r="LGZ78" s="68"/>
      <c r="LHA78" s="68"/>
      <c r="LHB78" s="69"/>
      <c r="LHD78" s="64"/>
      <c r="LHE78" s="67"/>
      <c r="LHF78" s="67"/>
      <c r="LHG78" s="68"/>
      <c r="LHH78" s="68"/>
      <c r="LHI78" s="68"/>
      <c r="LHJ78" s="69"/>
      <c r="LHL78" s="64"/>
      <c r="LHM78" s="67"/>
      <c r="LHN78" s="67"/>
      <c r="LHO78" s="68"/>
      <c r="LHP78" s="68"/>
      <c r="LHQ78" s="68"/>
      <c r="LHR78" s="69"/>
      <c r="LHT78" s="64"/>
      <c r="LHU78" s="67"/>
      <c r="LHV78" s="67"/>
      <c r="LHW78" s="68"/>
      <c r="LHX78" s="68"/>
      <c r="LHY78" s="68"/>
      <c r="LHZ78" s="69"/>
      <c r="LIB78" s="64"/>
      <c r="LIC78" s="67"/>
      <c r="LID78" s="67"/>
      <c r="LIE78" s="68"/>
      <c r="LIF78" s="68"/>
      <c r="LIG78" s="68"/>
      <c r="LIH78" s="69"/>
      <c r="LIJ78" s="64"/>
      <c r="LIK78" s="67"/>
      <c r="LIL78" s="67"/>
      <c r="LIM78" s="68"/>
      <c r="LIN78" s="68"/>
      <c r="LIO78" s="68"/>
      <c r="LIP78" s="69"/>
      <c r="LIR78" s="64"/>
      <c r="LIS78" s="67"/>
      <c r="LIT78" s="67"/>
      <c r="LIU78" s="68"/>
      <c r="LIV78" s="68"/>
      <c r="LIW78" s="68"/>
      <c r="LIX78" s="69"/>
      <c r="LIZ78" s="64"/>
      <c r="LJA78" s="67"/>
      <c r="LJB78" s="67"/>
      <c r="LJC78" s="68"/>
      <c r="LJD78" s="68"/>
      <c r="LJE78" s="68"/>
      <c r="LJF78" s="69"/>
      <c r="LJH78" s="64"/>
      <c r="LJI78" s="67"/>
      <c r="LJJ78" s="67"/>
      <c r="LJK78" s="68"/>
      <c r="LJL78" s="68"/>
      <c r="LJM78" s="68"/>
      <c r="LJN78" s="69"/>
      <c r="LJP78" s="64"/>
      <c r="LJQ78" s="67"/>
      <c r="LJR78" s="67"/>
      <c r="LJS78" s="68"/>
      <c r="LJT78" s="68"/>
      <c r="LJU78" s="68"/>
      <c r="LJV78" s="69"/>
      <c r="LJX78" s="64"/>
      <c r="LJY78" s="67"/>
      <c r="LJZ78" s="67"/>
      <c r="LKA78" s="68"/>
      <c r="LKB78" s="68"/>
      <c r="LKC78" s="68"/>
      <c r="LKD78" s="69"/>
      <c r="LKF78" s="64"/>
      <c r="LKG78" s="67"/>
      <c r="LKH78" s="67"/>
      <c r="LKI78" s="68"/>
      <c r="LKJ78" s="68"/>
      <c r="LKK78" s="68"/>
      <c r="LKL78" s="69"/>
      <c r="LKN78" s="64"/>
      <c r="LKO78" s="67"/>
      <c r="LKP78" s="67"/>
      <c r="LKQ78" s="68"/>
      <c r="LKR78" s="68"/>
      <c r="LKS78" s="68"/>
      <c r="LKT78" s="69"/>
      <c r="LKV78" s="64"/>
      <c r="LKW78" s="67"/>
      <c r="LKX78" s="67"/>
      <c r="LKY78" s="68"/>
      <c r="LKZ78" s="68"/>
      <c r="LLA78" s="68"/>
      <c r="LLB78" s="69"/>
      <c r="LLD78" s="64"/>
      <c r="LLE78" s="67"/>
      <c r="LLF78" s="67"/>
      <c r="LLG78" s="68"/>
      <c r="LLH78" s="68"/>
      <c r="LLI78" s="68"/>
      <c r="LLJ78" s="69"/>
      <c r="LLL78" s="64"/>
      <c r="LLM78" s="67"/>
      <c r="LLN78" s="67"/>
      <c r="LLO78" s="68"/>
      <c r="LLP78" s="68"/>
      <c r="LLQ78" s="68"/>
      <c r="LLR78" s="69"/>
      <c r="LLT78" s="64"/>
      <c r="LLU78" s="67"/>
      <c r="LLV78" s="67"/>
      <c r="LLW78" s="68"/>
      <c r="LLX78" s="68"/>
      <c r="LLY78" s="68"/>
      <c r="LLZ78" s="69"/>
      <c r="LMB78" s="64"/>
      <c r="LMC78" s="67"/>
      <c r="LMD78" s="67"/>
      <c r="LME78" s="68"/>
      <c r="LMF78" s="68"/>
      <c r="LMG78" s="68"/>
      <c r="LMH78" s="69"/>
      <c r="LMJ78" s="64"/>
      <c r="LMK78" s="67"/>
      <c r="LML78" s="67"/>
      <c r="LMM78" s="68"/>
      <c r="LMN78" s="68"/>
      <c r="LMO78" s="68"/>
      <c r="LMP78" s="69"/>
      <c r="LMR78" s="64"/>
      <c r="LMS78" s="67"/>
      <c r="LMT78" s="67"/>
      <c r="LMU78" s="68"/>
      <c r="LMV78" s="68"/>
      <c r="LMW78" s="68"/>
      <c r="LMX78" s="69"/>
      <c r="LMZ78" s="64"/>
      <c r="LNA78" s="67"/>
      <c r="LNB78" s="67"/>
      <c r="LNC78" s="68"/>
      <c r="LND78" s="68"/>
      <c r="LNE78" s="68"/>
      <c r="LNF78" s="69"/>
      <c r="LNH78" s="64"/>
      <c r="LNI78" s="67"/>
      <c r="LNJ78" s="67"/>
      <c r="LNK78" s="68"/>
      <c r="LNL78" s="68"/>
      <c r="LNM78" s="68"/>
      <c r="LNN78" s="69"/>
      <c r="LNP78" s="64"/>
      <c r="LNQ78" s="67"/>
      <c r="LNR78" s="67"/>
      <c r="LNS78" s="68"/>
      <c r="LNT78" s="68"/>
      <c r="LNU78" s="68"/>
      <c r="LNV78" s="69"/>
      <c r="LNX78" s="64"/>
      <c r="LNY78" s="67"/>
      <c r="LNZ78" s="67"/>
      <c r="LOA78" s="68"/>
      <c r="LOB78" s="68"/>
      <c r="LOC78" s="68"/>
      <c r="LOD78" s="69"/>
      <c r="LOF78" s="64"/>
      <c r="LOG78" s="67"/>
      <c r="LOH78" s="67"/>
      <c r="LOI78" s="68"/>
      <c r="LOJ78" s="68"/>
      <c r="LOK78" s="68"/>
      <c r="LOL78" s="69"/>
      <c r="LON78" s="64"/>
      <c r="LOO78" s="67"/>
      <c r="LOP78" s="67"/>
      <c r="LOQ78" s="68"/>
      <c r="LOR78" s="68"/>
      <c r="LOS78" s="68"/>
      <c r="LOT78" s="69"/>
      <c r="LOV78" s="64"/>
      <c r="LOW78" s="67"/>
      <c r="LOX78" s="67"/>
      <c r="LOY78" s="68"/>
      <c r="LOZ78" s="68"/>
      <c r="LPA78" s="68"/>
      <c r="LPB78" s="69"/>
      <c r="LPD78" s="64"/>
      <c r="LPE78" s="67"/>
      <c r="LPF78" s="67"/>
      <c r="LPG78" s="68"/>
      <c r="LPH78" s="68"/>
      <c r="LPI78" s="68"/>
      <c r="LPJ78" s="69"/>
      <c r="LPL78" s="64"/>
      <c r="LPM78" s="67"/>
      <c r="LPN78" s="67"/>
      <c r="LPO78" s="68"/>
      <c r="LPP78" s="68"/>
      <c r="LPQ78" s="68"/>
      <c r="LPR78" s="69"/>
      <c r="LPT78" s="64"/>
      <c r="LPU78" s="67"/>
      <c r="LPV78" s="67"/>
      <c r="LPW78" s="68"/>
      <c r="LPX78" s="68"/>
      <c r="LPY78" s="68"/>
      <c r="LPZ78" s="69"/>
      <c r="LQB78" s="64"/>
      <c r="LQC78" s="67"/>
      <c r="LQD78" s="67"/>
      <c r="LQE78" s="68"/>
      <c r="LQF78" s="68"/>
      <c r="LQG78" s="68"/>
      <c r="LQH78" s="69"/>
      <c r="LQJ78" s="64"/>
      <c r="LQK78" s="67"/>
      <c r="LQL78" s="67"/>
      <c r="LQM78" s="68"/>
      <c r="LQN78" s="68"/>
      <c r="LQO78" s="68"/>
      <c r="LQP78" s="69"/>
      <c r="LQR78" s="64"/>
      <c r="LQS78" s="67"/>
      <c r="LQT78" s="67"/>
      <c r="LQU78" s="68"/>
      <c r="LQV78" s="68"/>
      <c r="LQW78" s="68"/>
      <c r="LQX78" s="69"/>
      <c r="LQZ78" s="64"/>
      <c r="LRA78" s="67"/>
      <c r="LRB78" s="67"/>
      <c r="LRC78" s="68"/>
      <c r="LRD78" s="68"/>
      <c r="LRE78" s="68"/>
      <c r="LRF78" s="69"/>
      <c r="LRH78" s="64"/>
      <c r="LRI78" s="67"/>
      <c r="LRJ78" s="67"/>
      <c r="LRK78" s="68"/>
      <c r="LRL78" s="68"/>
      <c r="LRM78" s="68"/>
      <c r="LRN78" s="69"/>
      <c r="LRP78" s="64"/>
      <c r="LRQ78" s="67"/>
      <c r="LRR78" s="67"/>
      <c r="LRS78" s="68"/>
      <c r="LRT78" s="68"/>
      <c r="LRU78" s="68"/>
      <c r="LRV78" s="69"/>
      <c r="LRX78" s="64"/>
      <c r="LRY78" s="67"/>
      <c r="LRZ78" s="67"/>
      <c r="LSA78" s="68"/>
      <c r="LSB78" s="68"/>
      <c r="LSC78" s="68"/>
      <c r="LSD78" s="69"/>
      <c r="LSF78" s="64"/>
      <c r="LSG78" s="67"/>
      <c r="LSH78" s="67"/>
      <c r="LSI78" s="68"/>
      <c r="LSJ78" s="68"/>
      <c r="LSK78" s="68"/>
      <c r="LSL78" s="69"/>
      <c r="LSN78" s="64"/>
      <c r="LSO78" s="67"/>
      <c r="LSP78" s="67"/>
      <c r="LSQ78" s="68"/>
      <c r="LSR78" s="68"/>
      <c r="LSS78" s="68"/>
      <c r="LST78" s="69"/>
      <c r="LSV78" s="64"/>
      <c r="LSW78" s="67"/>
      <c r="LSX78" s="67"/>
      <c r="LSY78" s="68"/>
      <c r="LSZ78" s="68"/>
      <c r="LTA78" s="68"/>
      <c r="LTB78" s="69"/>
      <c r="LTD78" s="64"/>
      <c r="LTE78" s="67"/>
      <c r="LTF78" s="67"/>
      <c r="LTG78" s="68"/>
      <c r="LTH78" s="68"/>
      <c r="LTI78" s="68"/>
      <c r="LTJ78" s="69"/>
      <c r="LTL78" s="64"/>
      <c r="LTM78" s="67"/>
      <c r="LTN78" s="67"/>
      <c r="LTO78" s="68"/>
      <c r="LTP78" s="68"/>
      <c r="LTQ78" s="68"/>
      <c r="LTR78" s="69"/>
      <c r="LTT78" s="64"/>
      <c r="LTU78" s="67"/>
      <c r="LTV78" s="67"/>
      <c r="LTW78" s="68"/>
      <c r="LTX78" s="68"/>
      <c r="LTY78" s="68"/>
      <c r="LTZ78" s="69"/>
      <c r="LUB78" s="64"/>
      <c r="LUC78" s="67"/>
      <c r="LUD78" s="67"/>
      <c r="LUE78" s="68"/>
      <c r="LUF78" s="68"/>
      <c r="LUG78" s="68"/>
      <c r="LUH78" s="69"/>
      <c r="LUJ78" s="64"/>
      <c r="LUK78" s="67"/>
      <c r="LUL78" s="67"/>
      <c r="LUM78" s="68"/>
      <c r="LUN78" s="68"/>
      <c r="LUO78" s="68"/>
      <c r="LUP78" s="69"/>
      <c r="LUR78" s="64"/>
      <c r="LUS78" s="67"/>
      <c r="LUT78" s="67"/>
      <c r="LUU78" s="68"/>
      <c r="LUV78" s="68"/>
      <c r="LUW78" s="68"/>
      <c r="LUX78" s="69"/>
      <c r="LUZ78" s="64"/>
      <c r="LVA78" s="67"/>
      <c r="LVB78" s="67"/>
      <c r="LVC78" s="68"/>
      <c r="LVD78" s="68"/>
      <c r="LVE78" s="68"/>
      <c r="LVF78" s="69"/>
      <c r="LVH78" s="64"/>
      <c r="LVI78" s="67"/>
      <c r="LVJ78" s="67"/>
      <c r="LVK78" s="68"/>
      <c r="LVL78" s="68"/>
      <c r="LVM78" s="68"/>
      <c r="LVN78" s="69"/>
      <c r="LVP78" s="64"/>
      <c r="LVQ78" s="67"/>
      <c r="LVR78" s="67"/>
      <c r="LVS78" s="68"/>
      <c r="LVT78" s="68"/>
      <c r="LVU78" s="68"/>
      <c r="LVV78" s="69"/>
      <c r="LVX78" s="64"/>
      <c r="LVY78" s="67"/>
      <c r="LVZ78" s="67"/>
      <c r="LWA78" s="68"/>
      <c r="LWB78" s="68"/>
      <c r="LWC78" s="68"/>
      <c r="LWD78" s="69"/>
      <c r="LWF78" s="64"/>
      <c r="LWG78" s="67"/>
      <c r="LWH78" s="67"/>
      <c r="LWI78" s="68"/>
      <c r="LWJ78" s="68"/>
      <c r="LWK78" s="68"/>
      <c r="LWL78" s="69"/>
      <c r="LWN78" s="64"/>
      <c r="LWO78" s="67"/>
      <c r="LWP78" s="67"/>
      <c r="LWQ78" s="68"/>
      <c r="LWR78" s="68"/>
      <c r="LWS78" s="68"/>
      <c r="LWT78" s="69"/>
      <c r="LWV78" s="64"/>
      <c r="LWW78" s="67"/>
      <c r="LWX78" s="67"/>
      <c r="LWY78" s="68"/>
      <c r="LWZ78" s="68"/>
      <c r="LXA78" s="68"/>
      <c r="LXB78" s="69"/>
      <c r="LXD78" s="64"/>
      <c r="LXE78" s="67"/>
      <c r="LXF78" s="67"/>
      <c r="LXG78" s="68"/>
      <c r="LXH78" s="68"/>
      <c r="LXI78" s="68"/>
      <c r="LXJ78" s="69"/>
      <c r="LXL78" s="64"/>
      <c r="LXM78" s="67"/>
      <c r="LXN78" s="67"/>
      <c r="LXO78" s="68"/>
      <c r="LXP78" s="68"/>
      <c r="LXQ78" s="68"/>
      <c r="LXR78" s="69"/>
      <c r="LXT78" s="64"/>
      <c r="LXU78" s="67"/>
      <c r="LXV78" s="67"/>
      <c r="LXW78" s="68"/>
      <c r="LXX78" s="68"/>
      <c r="LXY78" s="68"/>
      <c r="LXZ78" s="69"/>
      <c r="LYB78" s="64"/>
      <c r="LYC78" s="67"/>
      <c r="LYD78" s="67"/>
      <c r="LYE78" s="68"/>
      <c r="LYF78" s="68"/>
      <c r="LYG78" s="68"/>
      <c r="LYH78" s="69"/>
      <c r="LYJ78" s="64"/>
      <c r="LYK78" s="67"/>
      <c r="LYL78" s="67"/>
      <c r="LYM78" s="68"/>
      <c r="LYN78" s="68"/>
      <c r="LYO78" s="68"/>
      <c r="LYP78" s="69"/>
      <c r="LYR78" s="64"/>
      <c r="LYS78" s="67"/>
      <c r="LYT78" s="67"/>
      <c r="LYU78" s="68"/>
      <c r="LYV78" s="68"/>
      <c r="LYW78" s="68"/>
      <c r="LYX78" s="69"/>
      <c r="LYZ78" s="64"/>
      <c r="LZA78" s="67"/>
      <c r="LZB78" s="67"/>
      <c r="LZC78" s="68"/>
      <c r="LZD78" s="68"/>
      <c r="LZE78" s="68"/>
      <c r="LZF78" s="69"/>
      <c r="LZH78" s="64"/>
      <c r="LZI78" s="67"/>
      <c r="LZJ78" s="67"/>
      <c r="LZK78" s="68"/>
      <c r="LZL78" s="68"/>
      <c r="LZM78" s="68"/>
      <c r="LZN78" s="69"/>
      <c r="LZP78" s="64"/>
      <c r="LZQ78" s="67"/>
      <c r="LZR78" s="67"/>
      <c r="LZS78" s="68"/>
      <c r="LZT78" s="68"/>
      <c r="LZU78" s="68"/>
      <c r="LZV78" s="69"/>
      <c r="LZX78" s="64"/>
      <c r="LZY78" s="67"/>
      <c r="LZZ78" s="67"/>
      <c r="MAA78" s="68"/>
      <c r="MAB78" s="68"/>
      <c r="MAC78" s="68"/>
      <c r="MAD78" s="69"/>
      <c r="MAF78" s="64"/>
      <c r="MAG78" s="67"/>
      <c r="MAH78" s="67"/>
      <c r="MAI78" s="68"/>
      <c r="MAJ78" s="68"/>
      <c r="MAK78" s="68"/>
      <c r="MAL78" s="69"/>
      <c r="MAN78" s="64"/>
      <c r="MAO78" s="67"/>
      <c r="MAP78" s="67"/>
      <c r="MAQ78" s="68"/>
      <c r="MAR78" s="68"/>
      <c r="MAS78" s="68"/>
      <c r="MAT78" s="69"/>
      <c r="MAV78" s="64"/>
      <c r="MAW78" s="67"/>
      <c r="MAX78" s="67"/>
      <c r="MAY78" s="68"/>
      <c r="MAZ78" s="68"/>
      <c r="MBA78" s="68"/>
      <c r="MBB78" s="69"/>
      <c r="MBD78" s="64"/>
      <c r="MBE78" s="67"/>
      <c r="MBF78" s="67"/>
      <c r="MBG78" s="68"/>
      <c r="MBH78" s="68"/>
      <c r="MBI78" s="68"/>
      <c r="MBJ78" s="69"/>
      <c r="MBL78" s="64"/>
      <c r="MBM78" s="67"/>
      <c r="MBN78" s="67"/>
      <c r="MBO78" s="68"/>
      <c r="MBP78" s="68"/>
      <c r="MBQ78" s="68"/>
      <c r="MBR78" s="69"/>
      <c r="MBT78" s="64"/>
      <c r="MBU78" s="67"/>
      <c r="MBV78" s="67"/>
      <c r="MBW78" s="68"/>
      <c r="MBX78" s="68"/>
      <c r="MBY78" s="68"/>
      <c r="MBZ78" s="69"/>
      <c r="MCB78" s="64"/>
      <c r="MCC78" s="67"/>
      <c r="MCD78" s="67"/>
      <c r="MCE78" s="68"/>
      <c r="MCF78" s="68"/>
      <c r="MCG78" s="68"/>
      <c r="MCH78" s="69"/>
      <c r="MCJ78" s="64"/>
      <c r="MCK78" s="67"/>
      <c r="MCL78" s="67"/>
      <c r="MCM78" s="68"/>
      <c r="MCN78" s="68"/>
      <c r="MCO78" s="68"/>
      <c r="MCP78" s="69"/>
      <c r="MCR78" s="64"/>
      <c r="MCS78" s="67"/>
      <c r="MCT78" s="67"/>
      <c r="MCU78" s="68"/>
      <c r="MCV78" s="68"/>
      <c r="MCW78" s="68"/>
      <c r="MCX78" s="69"/>
      <c r="MCZ78" s="64"/>
      <c r="MDA78" s="67"/>
      <c r="MDB78" s="67"/>
      <c r="MDC78" s="68"/>
      <c r="MDD78" s="68"/>
      <c r="MDE78" s="68"/>
      <c r="MDF78" s="69"/>
      <c r="MDH78" s="64"/>
      <c r="MDI78" s="67"/>
      <c r="MDJ78" s="67"/>
      <c r="MDK78" s="68"/>
      <c r="MDL78" s="68"/>
      <c r="MDM78" s="68"/>
      <c r="MDN78" s="69"/>
      <c r="MDP78" s="64"/>
      <c r="MDQ78" s="67"/>
      <c r="MDR78" s="67"/>
      <c r="MDS78" s="68"/>
      <c r="MDT78" s="68"/>
      <c r="MDU78" s="68"/>
      <c r="MDV78" s="69"/>
      <c r="MDX78" s="64"/>
      <c r="MDY78" s="67"/>
      <c r="MDZ78" s="67"/>
      <c r="MEA78" s="68"/>
      <c r="MEB78" s="68"/>
      <c r="MEC78" s="68"/>
      <c r="MED78" s="69"/>
      <c r="MEF78" s="64"/>
      <c r="MEG78" s="67"/>
      <c r="MEH78" s="67"/>
      <c r="MEI78" s="68"/>
      <c r="MEJ78" s="68"/>
      <c r="MEK78" s="68"/>
      <c r="MEL78" s="69"/>
      <c r="MEN78" s="64"/>
      <c r="MEO78" s="67"/>
      <c r="MEP78" s="67"/>
      <c r="MEQ78" s="68"/>
      <c r="MER78" s="68"/>
      <c r="MES78" s="68"/>
      <c r="MET78" s="69"/>
      <c r="MEV78" s="64"/>
      <c r="MEW78" s="67"/>
      <c r="MEX78" s="67"/>
      <c r="MEY78" s="68"/>
      <c r="MEZ78" s="68"/>
      <c r="MFA78" s="68"/>
      <c r="MFB78" s="69"/>
      <c r="MFD78" s="64"/>
      <c r="MFE78" s="67"/>
      <c r="MFF78" s="67"/>
      <c r="MFG78" s="68"/>
      <c r="MFH78" s="68"/>
      <c r="MFI78" s="68"/>
      <c r="MFJ78" s="69"/>
      <c r="MFL78" s="64"/>
      <c r="MFM78" s="67"/>
      <c r="MFN78" s="67"/>
      <c r="MFO78" s="68"/>
      <c r="MFP78" s="68"/>
      <c r="MFQ78" s="68"/>
      <c r="MFR78" s="69"/>
      <c r="MFT78" s="64"/>
      <c r="MFU78" s="67"/>
      <c r="MFV78" s="67"/>
      <c r="MFW78" s="68"/>
      <c r="MFX78" s="68"/>
      <c r="MFY78" s="68"/>
      <c r="MFZ78" s="69"/>
      <c r="MGB78" s="64"/>
      <c r="MGC78" s="67"/>
      <c r="MGD78" s="67"/>
      <c r="MGE78" s="68"/>
      <c r="MGF78" s="68"/>
      <c r="MGG78" s="68"/>
      <c r="MGH78" s="69"/>
      <c r="MGJ78" s="64"/>
      <c r="MGK78" s="67"/>
      <c r="MGL78" s="67"/>
      <c r="MGM78" s="68"/>
      <c r="MGN78" s="68"/>
      <c r="MGO78" s="68"/>
      <c r="MGP78" s="69"/>
      <c r="MGR78" s="64"/>
      <c r="MGS78" s="67"/>
      <c r="MGT78" s="67"/>
      <c r="MGU78" s="68"/>
      <c r="MGV78" s="68"/>
      <c r="MGW78" s="68"/>
      <c r="MGX78" s="69"/>
      <c r="MGZ78" s="64"/>
      <c r="MHA78" s="67"/>
      <c r="MHB78" s="67"/>
      <c r="MHC78" s="68"/>
      <c r="MHD78" s="68"/>
      <c r="MHE78" s="68"/>
      <c r="MHF78" s="69"/>
      <c r="MHH78" s="64"/>
      <c r="MHI78" s="67"/>
      <c r="MHJ78" s="67"/>
      <c r="MHK78" s="68"/>
      <c r="MHL78" s="68"/>
      <c r="MHM78" s="68"/>
      <c r="MHN78" s="69"/>
      <c r="MHP78" s="64"/>
      <c r="MHQ78" s="67"/>
      <c r="MHR78" s="67"/>
      <c r="MHS78" s="68"/>
      <c r="MHT78" s="68"/>
      <c r="MHU78" s="68"/>
      <c r="MHV78" s="69"/>
      <c r="MHX78" s="64"/>
      <c r="MHY78" s="67"/>
      <c r="MHZ78" s="67"/>
      <c r="MIA78" s="68"/>
      <c r="MIB78" s="68"/>
      <c r="MIC78" s="68"/>
      <c r="MID78" s="69"/>
      <c r="MIF78" s="64"/>
      <c r="MIG78" s="67"/>
      <c r="MIH78" s="67"/>
      <c r="MII78" s="68"/>
      <c r="MIJ78" s="68"/>
      <c r="MIK78" s="68"/>
      <c r="MIL78" s="69"/>
      <c r="MIN78" s="64"/>
      <c r="MIO78" s="67"/>
      <c r="MIP78" s="67"/>
      <c r="MIQ78" s="68"/>
      <c r="MIR78" s="68"/>
      <c r="MIS78" s="68"/>
      <c r="MIT78" s="69"/>
      <c r="MIV78" s="64"/>
      <c r="MIW78" s="67"/>
      <c r="MIX78" s="67"/>
      <c r="MIY78" s="68"/>
      <c r="MIZ78" s="68"/>
      <c r="MJA78" s="68"/>
      <c r="MJB78" s="69"/>
      <c r="MJD78" s="64"/>
      <c r="MJE78" s="67"/>
      <c r="MJF78" s="67"/>
      <c r="MJG78" s="68"/>
      <c r="MJH78" s="68"/>
      <c r="MJI78" s="68"/>
      <c r="MJJ78" s="69"/>
      <c r="MJL78" s="64"/>
      <c r="MJM78" s="67"/>
      <c r="MJN78" s="67"/>
      <c r="MJO78" s="68"/>
      <c r="MJP78" s="68"/>
      <c r="MJQ78" s="68"/>
      <c r="MJR78" s="69"/>
      <c r="MJT78" s="64"/>
      <c r="MJU78" s="67"/>
      <c r="MJV78" s="67"/>
      <c r="MJW78" s="68"/>
      <c r="MJX78" s="68"/>
      <c r="MJY78" s="68"/>
      <c r="MJZ78" s="69"/>
      <c r="MKB78" s="64"/>
      <c r="MKC78" s="67"/>
      <c r="MKD78" s="67"/>
      <c r="MKE78" s="68"/>
      <c r="MKF78" s="68"/>
      <c r="MKG78" s="68"/>
      <c r="MKH78" s="69"/>
      <c r="MKJ78" s="64"/>
      <c r="MKK78" s="67"/>
      <c r="MKL78" s="67"/>
      <c r="MKM78" s="68"/>
      <c r="MKN78" s="68"/>
      <c r="MKO78" s="68"/>
      <c r="MKP78" s="69"/>
      <c r="MKR78" s="64"/>
      <c r="MKS78" s="67"/>
      <c r="MKT78" s="67"/>
      <c r="MKU78" s="68"/>
      <c r="MKV78" s="68"/>
      <c r="MKW78" s="68"/>
      <c r="MKX78" s="69"/>
      <c r="MKZ78" s="64"/>
      <c r="MLA78" s="67"/>
      <c r="MLB78" s="67"/>
      <c r="MLC78" s="68"/>
      <c r="MLD78" s="68"/>
      <c r="MLE78" s="68"/>
      <c r="MLF78" s="69"/>
      <c r="MLH78" s="64"/>
      <c r="MLI78" s="67"/>
      <c r="MLJ78" s="67"/>
      <c r="MLK78" s="68"/>
      <c r="MLL78" s="68"/>
      <c r="MLM78" s="68"/>
      <c r="MLN78" s="69"/>
      <c r="MLP78" s="64"/>
      <c r="MLQ78" s="67"/>
      <c r="MLR78" s="67"/>
      <c r="MLS78" s="68"/>
      <c r="MLT78" s="68"/>
      <c r="MLU78" s="68"/>
      <c r="MLV78" s="69"/>
      <c r="MLX78" s="64"/>
      <c r="MLY78" s="67"/>
      <c r="MLZ78" s="67"/>
      <c r="MMA78" s="68"/>
      <c r="MMB78" s="68"/>
      <c r="MMC78" s="68"/>
      <c r="MMD78" s="69"/>
      <c r="MMF78" s="64"/>
      <c r="MMG78" s="67"/>
      <c r="MMH78" s="67"/>
      <c r="MMI78" s="68"/>
      <c r="MMJ78" s="68"/>
      <c r="MMK78" s="68"/>
      <c r="MML78" s="69"/>
      <c r="MMN78" s="64"/>
      <c r="MMO78" s="67"/>
      <c r="MMP78" s="67"/>
      <c r="MMQ78" s="68"/>
      <c r="MMR78" s="68"/>
      <c r="MMS78" s="68"/>
      <c r="MMT78" s="69"/>
      <c r="MMV78" s="64"/>
      <c r="MMW78" s="67"/>
      <c r="MMX78" s="67"/>
      <c r="MMY78" s="68"/>
      <c r="MMZ78" s="68"/>
      <c r="MNA78" s="68"/>
      <c r="MNB78" s="69"/>
      <c r="MND78" s="64"/>
      <c r="MNE78" s="67"/>
      <c r="MNF78" s="67"/>
      <c r="MNG78" s="68"/>
      <c r="MNH78" s="68"/>
      <c r="MNI78" s="68"/>
      <c r="MNJ78" s="69"/>
      <c r="MNL78" s="64"/>
      <c r="MNM78" s="67"/>
      <c r="MNN78" s="67"/>
      <c r="MNO78" s="68"/>
      <c r="MNP78" s="68"/>
      <c r="MNQ78" s="68"/>
      <c r="MNR78" s="69"/>
      <c r="MNT78" s="64"/>
      <c r="MNU78" s="67"/>
      <c r="MNV78" s="67"/>
      <c r="MNW78" s="68"/>
      <c r="MNX78" s="68"/>
      <c r="MNY78" s="68"/>
      <c r="MNZ78" s="69"/>
      <c r="MOB78" s="64"/>
      <c r="MOC78" s="67"/>
      <c r="MOD78" s="67"/>
      <c r="MOE78" s="68"/>
      <c r="MOF78" s="68"/>
      <c r="MOG78" s="68"/>
      <c r="MOH78" s="69"/>
      <c r="MOJ78" s="64"/>
      <c r="MOK78" s="67"/>
      <c r="MOL78" s="67"/>
      <c r="MOM78" s="68"/>
      <c r="MON78" s="68"/>
      <c r="MOO78" s="68"/>
      <c r="MOP78" s="69"/>
      <c r="MOR78" s="64"/>
      <c r="MOS78" s="67"/>
      <c r="MOT78" s="67"/>
      <c r="MOU78" s="68"/>
      <c r="MOV78" s="68"/>
      <c r="MOW78" s="68"/>
      <c r="MOX78" s="69"/>
      <c r="MOZ78" s="64"/>
      <c r="MPA78" s="67"/>
      <c r="MPB78" s="67"/>
      <c r="MPC78" s="68"/>
      <c r="MPD78" s="68"/>
      <c r="MPE78" s="68"/>
      <c r="MPF78" s="69"/>
      <c r="MPH78" s="64"/>
      <c r="MPI78" s="67"/>
      <c r="MPJ78" s="67"/>
      <c r="MPK78" s="68"/>
      <c r="MPL78" s="68"/>
      <c r="MPM78" s="68"/>
      <c r="MPN78" s="69"/>
      <c r="MPP78" s="64"/>
      <c r="MPQ78" s="67"/>
      <c r="MPR78" s="67"/>
      <c r="MPS78" s="68"/>
      <c r="MPT78" s="68"/>
      <c r="MPU78" s="68"/>
      <c r="MPV78" s="69"/>
      <c r="MPX78" s="64"/>
      <c r="MPY78" s="67"/>
      <c r="MPZ78" s="67"/>
      <c r="MQA78" s="68"/>
      <c r="MQB78" s="68"/>
      <c r="MQC78" s="68"/>
      <c r="MQD78" s="69"/>
      <c r="MQF78" s="64"/>
      <c r="MQG78" s="67"/>
      <c r="MQH78" s="67"/>
      <c r="MQI78" s="68"/>
      <c r="MQJ78" s="68"/>
      <c r="MQK78" s="68"/>
      <c r="MQL78" s="69"/>
      <c r="MQN78" s="64"/>
      <c r="MQO78" s="67"/>
      <c r="MQP78" s="67"/>
      <c r="MQQ78" s="68"/>
      <c r="MQR78" s="68"/>
      <c r="MQS78" s="68"/>
      <c r="MQT78" s="69"/>
      <c r="MQV78" s="64"/>
      <c r="MQW78" s="67"/>
      <c r="MQX78" s="67"/>
      <c r="MQY78" s="68"/>
      <c r="MQZ78" s="68"/>
      <c r="MRA78" s="68"/>
      <c r="MRB78" s="69"/>
      <c r="MRD78" s="64"/>
      <c r="MRE78" s="67"/>
      <c r="MRF78" s="67"/>
      <c r="MRG78" s="68"/>
      <c r="MRH78" s="68"/>
      <c r="MRI78" s="68"/>
      <c r="MRJ78" s="69"/>
      <c r="MRL78" s="64"/>
      <c r="MRM78" s="67"/>
      <c r="MRN78" s="67"/>
      <c r="MRO78" s="68"/>
      <c r="MRP78" s="68"/>
      <c r="MRQ78" s="68"/>
      <c r="MRR78" s="69"/>
      <c r="MRT78" s="64"/>
      <c r="MRU78" s="67"/>
      <c r="MRV78" s="67"/>
      <c r="MRW78" s="68"/>
      <c r="MRX78" s="68"/>
      <c r="MRY78" s="68"/>
      <c r="MRZ78" s="69"/>
      <c r="MSB78" s="64"/>
      <c r="MSC78" s="67"/>
      <c r="MSD78" s="67"/>
      <c r="MSE78" s="68"/>
      <c r="MSF78" s="68"/>
      <c r="MSG78" s="68"/>
      <c r="MSH78" s="69"/>
      <c r="MSJ78" s="64"/>
      <c r="MSK78" s="67"/>
      <c r="MSL78" s="67"/>
      <c r="MSM78" s="68"/>
      <c r="MSN78" s="68"/>
      <c r="MSO78" s="68"/>
      <c r="MSP78" s="69"/>
      <c r="MSR78" s="64"/>
      <c r="MSS78" s="67"/>
      <c r="MST78" s="67"/>
      <c r="MSU78" s="68"/>
      <c r="MSV78" s="68"/>
      <c r="MSW78" s="68"/>
      <c r="MSX78" s="69"/>
      <c r="MSZ78" s="64"/>
      <c r="MTA78" s="67"/>
      <c r="MTB78" s="67"/>
      <c r="MTC78" s="68"/>
      <c r="MTD78" s="68"/>
      <c r="MTE78" s="68"/>
      <c r="MTF78" s="69"/>
      <c r="MTH78" s="64"/>
      <c r="MTI78" s="67"/>
      <c r="MTJ78" s="67"/>
      <c r="MTK78" s="68"/>
      <c r="MTL78" s="68"/>
      <c r="MTM78" s="68"/>
      <c r="MTN78" s="69"/>
      <c r="MTP78" s="64"/>
      <c r="MTQ78" s="67"/>
      <c r="MTR78" s="67"/>
      <c r="MTS78" s="68"/>
      <c r="MTT78" s="68"/>
      <c r="MTU78" s="68"/>
      <c r="MTV78" s="69"/>
      <c r="MTX78" s="64"/>
      <c r="MTY78" s="67"/>
      <c r="MTZ78" s="67"/>
      <c r="MUA78" s="68"/>
      <c r="MUB78" s="68"/>
      <c r="MUC78" s="68"/>
      <c r="MUD78" s="69"/>
      <c r="MUF78" s="64"/>
      <c r="MUG78" s="67"/>
      <c r="MUH78" s="67"/>
      <c r="MUI78" s="68"/>
      <c r="MUJ78" s="68"/>
      <c r="MUK78" s="68"/>
      <c r="MUL78" s="69"/>
      <c r="MUN78" s="64"/>
      <c r="MUO78" s="67"/>
      <c r="MUP78" s="67"/>
      <c r="MUQ78" s="68"/>
      <c r="MUR78" s="68"/>
      <c r="MUS78" s="68"/>
      <c r="MUT78" s="69"/>
      <c r="MUV78" s="64"/>
      <c r="MUW78" s="67"/>
      <c r="MUX78" s="67"/>
      <c r="MUY78" s="68"/>
      <c r="MUZ78" s="68"/>
      <c r="MVA78" s="68"/>
      <c r="MVB78" s="69"/>
      <c r="MVD78" s="64"/>
      <c r="MVE78" s="67"/>
      <c r="MVF78" s="67"/>
      <c r="MVG78" s="68"/>
      <c r="MVH78" s="68"/>
      <c r="MVI78" s="68"/>
      <c r="MVJ78" s="69"/>
      <c r="MVL78" s="64"/>
      <c r="MVM78" s="67"/>
      <c r="MVN78" s="67"/>
      <c r="MVO78" s="68"/>
      <c r="MVP78" s="68"/>
      <c r="MVQ78" s="68"/>
      <c r="MVR78" s="69"/>
      <c r="MVT78" s="64"/>
      <c r="MVU78" s="67"/>
      <c r="MVV78" s="67"/>
      <c r="MVW78" s="68"/>
      <c r="MVX78" s="68"/>
      <c r="MVY78" s="68"/>
      <c r="MVZ78" s="69"/>
      <c r="MWB78" s="64"/>
      <c r="MWC78" s="67"/>
      <c r="MWD78" s="67"/>
      <c r="MWE78" s="68"/>
      <c r="MWF78" s="68"/>
      <c r="MWG78" s="68"/>
      <c r="MWH78" s="69"/>
      <c r="MWJ78" s="64"/>
      <c r="MWK78" s="67"/>
      <c r="MWL78" s="67"/>
      <c r="MWM78" s="68"/>
      <c r="MWN78" s="68"/>
      <c r="MWO78" s="68"/>
      <c r="MWP78" s="69"/>
      <c r="MWR78" s="64"/>
      <c r="MWS78" s="67"/>
      <c r="MWT78" s="67"/>
      <c r="MWU78" s="68"/>
      <c r="MWV78" s="68"/>
      <c r="MWW78" s="68"/>
      <c r="MWX78" s="69"/>
      <c r="MWZ78" s="64"/>
      <c r="MXA78" s="67"/>
      <c r="MXB78" s="67"/>
      <c r="MXC78" s="68"/>
      <c r="MXD78" s="68"/>
      <c r="MXE78" s="68"/>
      <c r="MXF78" s="69"/>
      <c r="MXH78" s="64"/>
      <c r="MXI78" s="67"/>
      <c r="MXJ78" s="67"/>
      <c r="MXK78" s="68"/>
      <c r="MXL78" s="68"/>
      <c r="MXM78" s="68"/>
      <c r="MXN78" s="69"/>
      <c r="MXP78" s="64"/>
      <c r="MXQ78" s="67"/>
      <c r="MXR78" s="67"/>
      <c r="MXS78" s="68"/>
      <c r="MXT78" s="68"/>
      <c r="MXU78" s="68"/>
      <c r="MXV78" s="69"/>
      <c r="MXX78" s="64"/>
      <c r="MXY78" s="67"/>
      <c r="MXZ78" s="67"/>
      <c r="MYA78" s="68"/>
      <c r="MYB78" s="68"/>
      <c r="MYC78" s="68"/>
      <c r="MYD78" s="69"/>
      <c r="MYF78" s="64"/>
      <c r="MYG78" s="67"/>
      <c r="MYH78" s="67"/>
      <c r="MYI78" s="68"/>
      <c r="MYJ78" s="68"/>
      <c r="MYK78" s="68"/>
      <c r="MYL78" s="69"/>
      <c r="MYN78" s="64"/>
      <c r="MYO78" s="67"/>
      <c r="MYP78" s="67"/>
      <c r="MYQ78" s="68"/>
      <c r="MYR78" s="68"/>
      <c r="MYS78" s="68"/>
      <c r="MYT78" s="69"/>
      <c r="MYV78" s="64"/>
      <c r="MYW78" s="67"/>
      <c r="MYX78" s="67"/>
      <c r="MYY78" s="68"/>
      <c r="MYZ78" s="68"/>
      <c r="MZA78" s="68"/>
      <c r="MZB78" s="69"/>
      <c r="MZD78" s="64"/>
      <c r="MZE78" s="67"/>
      <c r="MZF78" s="67"/>
      <c r="MZG78" s="68"/>
      <c r="MZH78" s="68"/>
      <c r="MZI78" s="68"/>
      <c r="MZJ78" s="69"/>
      <c r="MZL78" s="64"/>
      <c r="MZM78" s="67"/>
      <c r="MZN78" s="67"/>
      <c r="MZO78" s="68"/>
      <c r="MZP78" s="68"/>
      <c r="MZQ78" s="68"/>
      <c r="MZR78" s="69"/>
      <c r="MZT78" s="64"/>
      <c r="MZU78" s="67"/>
      <c r="MZV78" s="67"/>
      <c r="MZW78" s="68"/>
      <c r="MZX78" s="68"/>
      <c r="MZY78" s="68"/>
      <c r="MZZ78" s="69"/>
      <c r="NAB78" s="64"/>
      <c r="NAC78" s="67"/>
      <c r="NAD78" s="67"/>
      <c r="NAE78" s="68"/>
      <c r="NAF78" s="68"/>
      <c r="NAG78" s="68"/>
      <c r="NAH78" s="69"/>
      <c r="NAJ78" s="64"/>
      <c r="NAK78" s="67"/>
      <c r="NAL78" s="67"/>
      <c r="NAM78" s="68"/>
      <c r="NAN78" s="68"/>
      <c r="NAO78" s="68"/>
      <c r="NAP78" s="69"/>
      <c r="NAR78" s="64"/>
      <c r="NAS78" s="67"/>
      <c r="NAT78" s="67"/>
      <c r="NAU78" s="68"/>
      <c r="NAV78" s="68"/>
      <c r="NAW78" s="68"/>
      <c r="NAX78" s="69"/>
      <c r="NAZ78" s="64"/>
      <c r="NBA78" s="67"/>
      <c r="NBB78" s="67"/>
      <c r="NBC78" s="68"/>
      <c r="NBD78" s="68"/>
      <c r="NBE78" s="68"/>
      <c r="NBF78" s="69"/>
      <c r="NBH78" s="64"/>
      <c r="NBI78" s="67"/>
      <c r="NBJ78" s="67"/>
      <c r="NBK78" s="68"/>
      <c r="NBL78" s="68"/>
      <c r="NBM78" s="68"/>
      <c r="NBN78" s="69"/>
      <c r="NBP78" s="64"/>
      <c r="NBQ78" s="67"/>
      <c r="NBR78" s="67"/>
      <c r="NBS78" s="68"/>
      <c r="NBT78" s="68"/>
      <c r="NBU78" s="68"/>
      <c r="NBV78" s="69"/>
      <c r="NBX78" s="64"/>
      <c r="NBY78" s="67"/>
      <c r="NBZ78" s="67"/>
      <c r="NCA78" s="68"/>
      <c r="NCB78" s="68"/>
      <c r="NCC78" s="68"/>
      <c r="NCD78" s="69"/>
      <c r="NCF78" s="64"/>
      <c r="NCG78" s="67"/>
      <c r="NCH78" s="67"/>
      <c r="NCI78" s="68"/>
      <c r="NCJ78" s="68"/>
      <c r="NCK78" s="68"/>
      <c r="NCL78" s="69"/>
      <c r="NCN78" s="64"/>
      <c r="NCO78" s="67"/>
      <c r="NCP78" s="67"/>
      <c r="NCQ78" s="68"/>
      <c r="NCR78" s="68"/>
      <c r="NCS78" s="68"/>
      <c r="NCT78" s="69"/>
      <c r="NCV78" s="64"/>
      <c r="NCW78" s="67"/>
      <c r="NCX78" s="67"/>
      <c r="NCY78" s="68"/>
      <c r="NCZ78" s="68"/>
      <c r="NDA78" s="68"/>
      <c r="NDB78" s="69"/>
      <c r="NDD78" s="64"/>
      <c r="NDE78" s="67"/>
      <c r="NDF78" s="67"/>
      <c r="NDG78" s="68"/>
      <c r="NDH78" s="68"/>
      <c r="NDI78" s="68"/>
      <c r="NDJ78" s="69"/>
      <c r="NDL78" s="64"/>
      <c r="NDM78" s="67"/>
      <c r="NDN78" s="67"/>
      <c r="NDO78" s="68"/>
      <c r="NDP78" s="68"/>
      <c r="NDQ78" s="68"/>
      <c r="NDR78" s="69"/>
      <c r="NDT78" s="64"/>
      <c r="NDU78" s="67"/>
      <c r="NDV78" s="67"/>
      <c r="NDW78" s="68"/>
      <c r="NDX78" s="68"/>
      <c r="NDY78" s="68"/>
      <c r="NDZ78" s="69"/>
      <c r="NEB78" s="64"/>
      <c r="NEC78" s="67"/>
      <c r="NED78" s="67"/>
      <c r="NEE78" s="68"/>
      <c r="NEF78" s="68"/>
      <c r="NEG78" s="68"/>
      <c r="NEH78" s="69"/>
      <c r="NEJ78" s="64"/>
      <c r="NEK78" s="67"/>
      <c r="NEL78" s="67"/>
      <c r="NEM78" s="68"/>
      <c r="NEN78" s="68"/>
      <c r="NEO78" s="68"/>
      <c r="NEP78" s="69"/>
      <c r="NER78" s="64"/>
      <c r="NES78" s="67"/>
      <c r="NET78" s="67"/>
      <c r="NEU78" s="68"/>
      <c r="NEV78" s="68"/>
      <c r="NEW78" s="68"/>
      <c r="NEX78" s="69"/>
      <c r="NEZ78" s="64"/>
      <c r="NFA78" s="67"/>
      <c r="NFB78" s="67"/>
      <c r="NFC78" s="68"/>
      <c r="NFD78" s="68"/>
      <c r="NFE78" s="68"/>
      <c r="NFF78" s="69"/>
      <c r="NFH78" s="64"/>
      <c r="NFI78" s="67"/>
      <c r="NFJ78" s="67"/>
      <c r="NFK78" s="68"/>
      <c r="NFL78" s="68"/>
      <c r="NFM78" s="68"/>
      <c r="NFN78" s="69"/>
      <c r="NFP78" s="64"/>
      <c r="NFQ78" s="67"/>
      <c r="NFR78" s="67"/>
      <c r="NFS78" s="68"/>
      <c r="NFT78" s="68"/>
      <c r="NFU78" s="68"/>
      <c r="NFV78" s="69"/>
      <c r="NFX78" s="64"/>
      <c r="NFY78" s="67"/>
      <c r="NFZ78" s="67"/>
      <c r="NGA78" s="68"/>
      <c r="NGB78" s="68"/>
      <c r="NGC78" s="68"/>
      <c r="NGD78" s="69"/>
      <c r="NGF78" s="64"/>
      <c r="NGG78" s="67"/>
      <c r="NGH78" s="67"/>
      <c r="NGI78" s="68"/>
      <c r="NGJ78" s="68"/>
      <c r="NGK78" s="68"/>
      <c r="NGL78" s="69"/>
      <c r="NGN78" s="64"/>
      <c r="NGO78" s="67"/>
      <c r="NGP78" s="67"/>
      <c r="NGQ78" s="68"/>
      <c r="NGR78" s="68"/>
      <c r="NGS78" s="68"/>
      <c r="NGT78" s="69"/>
      <c r="NGV78" s="64"/>
      <c r="NGW78" s="67"/>
      <c r="NGX78" s="67"/>
      <c r="NGY78" s="68"/>
      <c r="NGZ78" s="68"/>
      <c r="NHA78" s="68"/>
      <c r="NHB78" s="69"/>
      <c r="NHD78" s="64"/>
      <c r="NHE78" s="67"/>
      <c r="NHF78" s="67"/>
      <c r="NHG78" s="68"/>
      <c r="NHH78" s="68"/>
      <c r="NHI78" s="68"/>
      <c r="NHJ78" s="69"/>
      <c r="NHL78" s="64"/>
      <c r="NHM78" s="67"/>
      <c r="NHN78" s="67"/>
      <c r="NHO78" s="68"/>
      <c r="NHP78" s="68"/>
      <c r="NHQ78" s="68"/>
      <c r="NHR78" s="69"/>
      <c r="NHT78" s="64"/>
      <c r="NHU78" s="67"/>
      <c r="NHV78" s="67"/>
      <c r="NHW78" s="68"/>
      <c r="NHX78" s="68"/>
      <c r="NHY78" s="68"/>
      <c r="NHZ78" s="69"/>
      <c r="NIB78" s="64"/>
      <c r="NIC78" s="67"/>
      <c r="NID78" s="67"/>
      <c r="NIE78" s="68"/>
      <c r="NIF78" s="68"/>
      <c r="NIG78" s="68"/>
      <c r="NIH78" s="69"/>
      <c r="NIJ78" s="64"/>
      <c r="NIK78" s="67"/>
      <c r="NIL78" s="67"/>
      <c r="NIM78" s="68"/>
      <c r="NIN78" s="68"/>
      <c r="NIO78" s="68"/>
      <c r="NIP78" s="69"/>
      <c r="NIR78" s="64"/>
      <c r="NIS78" s="67"/>
      <c r="NIT78" s="67"/>
      <c r="NIU78" s="68"/>
      <c r="NIV78" s="68"/>
      <c r="NIW78" s="68"/>
      <c r="NIX78" s="69"/>
      <c r="NIZ78" s="64"/>
      <c r="NJA78" s="67"/>
      <c r="NJB78" s="67"/>
      <c r="NJC78" s="68"/>
      <c r="NJD78" s="68"/>
      <c r="NJE78" s="68"/>
      <c r="NJF78" s="69"/>
      <c r="NJH78" s="64"/>
      <c r="NJI78" s="67"/>
      <c r="NJJ78" s="67"/>
      <c r="NJK78" s="68"/>
      <c r="NJL78" s="68"/>
      <c r="NJM78" s="68"/>
      <c r="NJN78" s="69"/>
      <c r="NJP78" s="64"/>
      <c r="NJQ78" s="67"/>
      <c r="NJR78" s="67"/>
      <c r="NJS78" s="68"/>
      <c r="NJT78" s="68"/>
      <c r="NJU78" s="68"/>
      <c r="NJV78" s="69"/>
      <c r="NJX78" s="64"/>
      <c r="NJY78" s="67"/>
      <c r="NJZ78" s="67"/>
      <c r="NKA78" s="68"/>
      <c r="NKB78" s="68"/>
      <c r="NKC78" s="68"/>
      <c r="NKD78" s="69"/>
      <c r="NKF78" s="64"/>
      <c r="NKG78" s="67"/>
      <c r="NKH78" s="67"/>
      <c r="NKI78" s="68"/>
      <c r="NKJ78" s="68"/>
      <c r="NKK78" s="68"/>
      <c r="NKL78" s="69"/>
      <c r="NKN78" s="64"/>
      <c r="NKO78" s="67"/>
      <c r="NKP78" s="67"/>
      <c r="NKQ78" s="68"/>
      <c r="NKR78" s="68"/>
      <c r="NKS78" s="68"/>
      <c r="NKT78" s="69"/>
      <c r="NKV78" s="64"/>
      <c r="NKW78" s="67"/>
      <c r="NKX78" s="67"/>
      <c r="NKY78" s="68"/>
      <c r="NKZ78" s="68"/>
      <c r="NLA78" s="68"/>
      <c r="NLB78" s="69"/>
      <c r="NLD78" s="64"/>
      <c r="NLE78" s="67"/>
      <c r="NLF78" s="67"/>
      <c r="NLG78" s="68"/>
      <c r="NLH78" s="68"/>
      <c r="NLI78" s="68"/>
      <c r="NLJ78" s="69"/>
      <c r="NLL78" s="64"/>
      <c r="NLM78" s="67"/>
      <c r="NLN78" s="67"/>
      <c r="NLO78" s="68"/>
      <c r="NLP78" s="68"/>
      <c r="NLQ78" s="68"/>
      <c r="NLR78" s="69"/>
      <c r="NLT78" s="64"/>
      <c r="NLU78" s="67"/>
      <c r="NLV78" s="67"/>
      <c r="NLW78" s="68"/>
      <c r="NLX78" s="68"/>
      <c r="NLY78" s="68"/>
      <c r="NLZ78" s="69"/>
      <c r="NMB78" s="64"/>
      <c r="NMC78" s="67"/>
      <c r="NMD78" s="67"/>
      <c r="NME78" s="68"/>
      <c r="NMF78" s="68"/>
      <c r="NMG78" s="68"/>
      <c r="NMH78" s="69"/>
      <c r="NMJ78" s="64"/>
      <c r="NMK78" s="67"/>
      <c r="NML78" s="67"/>
      <c r="NMM78" s="68"/>
      <c r="NMN78" s="68"/>
      <c r="NMO78" s="68"/>
      <c r="NMP78" s="69"/>
      <c r="NMR78" s="64"/>
      <c r="NMS78" s="67"/>
      <c r="NMT78" s="67"/>
      <c r="NMU78" s="68"/>
      <c r="NMV78" s="68"/>
      <c r="NMW78" s="68"/>
      <c r="NMX78" s="69"/>
      <c r="NMZ78" s="64"/>
      <c r="NNA78" s="67"/>
      <c r="NNB78" s="67"/>
      <c r="NNC78" s="68"/>
      <c r="NND78" s="68"/>
      <c r="NNE78" s="68"/>
      <c r="NNF78" s="69"/>
      <c r="NNH78" s="64"/>
      <c r="NNI78" s="67"/>
      <c r="NNJ78" s="67"/>
      <c r="NNK78" s="68"/>
      <c r="NNL78" s="68"/>
      <c r="NNM78" s="68"/>
      <c r="NNN78" s="69"/>
      <c r="NNP78" s="64"/>
      <c r="NNQ78" s="67"/>
      <c r="NNR78" s="67"/>
      <c r="NNS78" s="68"/>
      <c r="NNT78" s="68"/>
      <c r="NNU78" s="68"/>
      <c r="NNV78" s="69"/>
      <c r="NNX78" s="64"/>
      <c r="NNY78" s="67"/>
      <c r="NNZ78" s="67"/>
      <c r="NOA78" s="68"/>
      <c r="NOB78" s="68"/>
      <c r="NOC78" s="68"/>
      <c r="NOD78" s="69"/>
      <c r="NOF78" s="64"/>
      <c r="NOG78" s="67"/>
      <c r="NOH78" s="67"/>
      <c r="NOI78" s="68"/>
      <c r="NOJ78" s="68"/>
      <c r="NOK78" s="68"/>
      <c r="NOL78" s="69"/>
      <c r="NON78" s="64"/>
      <c r="NOO78" s="67"/>
      <c r="NOP78" s="67"/>
      <c r="NOQ78" s="68"/>
      <c r="NOR78" s="68"/>
      <c r="NOS78" s="68"/>
      <c r="NOT78" s="69"/>
      <c r="NOV78" s="64"/>
      <c r="NOW78" s="67"/>
      <c r="NOX78" s="67"/>
      <c r="NOY78" s="68"/>
      <c r="NOZ78" s="68"/>
      <c r="NPA78" s="68"/>
      <c r="NPB78" s="69"/>
      <c r="NPD78" s="64"/>
      <c r="NPE78" s="67"/>
      <c r="NPF78" s="67"/>
      <c r="NPG78" s="68"/>
      <c r="NPH78" s="68"/>
      <c r="NPI78" s="68"/>
      <c r="NPJ78" s="69"/>
      <c r="NPL78" s="64"/>
      <c r="NPM78" s="67"/>
      <c r="NPN78" s="67"/>
      <c r="NPO78" s="68"/>
      <c r="NPP78" s="68"/>
      <c r="NPQ78" s="68"/>
      <c r="NPR78" s="69"/>
      <c r="NPT78" s="64"/>
      <c r="NPU78" s="67"/>
      <c r="NPV78" s="67"/>
      <c r="NPW78" s="68"/>
      <c r="NPX78" s="68"/>
      <c r="NPY78" s="68"/>
      <c r="NPZ78" s="69"/>
      <c r="NQB78" s="64"/>
      <c r="NQC78" s="67"/>
      <c r="NQD78" s="67"/>
      <c r="NQE78" s="68"/>
      <c r="NQF78" s="68"/>
      <c r="NQG78" s="68"/>
      <c r="NQH78" s="69"/>
      <c r="NQJ78" s="64"/>
      <c r="NQK78" s="67"/>
      <c r="NQL78" s="67"/>
      <c r="NQM78" s="68"/>
      <c r="NQN78" s="68"/>
      <c r="NQO78" s="68"/>
      <c r="NQP78" s="69"/>
      <c r="NQR78" s="64"/>
      <c r="NQS78" s="67"/>
      <c r="NQT78" s="67"/>
      <c r="NQU78" s="68"/>
      <c r="NQV78" s="68"/>
      <c r="NQW78" s="68"/>
      <c r="NQX78" s="69"/>
      <c r="NQZ78" s="64"/>
      <c r="NRA78" s="67"/>
      <c r="NRB78" s="67"/>
      <c r="NRC78" s="68"/>
      <c r="NRD78" s="68"/>
      <c r="NRE78" s="68"/>
      <c r="NRF78" s="69"/>
      <c r="NRH78" s="64"/>
      <c r="NRI78" s="67"/>
      <c r="NRJ78" s="67"/>
      <c r="NRK78" s="68"/>
      <c r="NRL78" s="68"/>
      <c r="NRM78" s="68"/>
      <c r="NRN78" s="69"/>
      <c r="NRP78" s="64"/>
      <c r="NRQ78" s="67"/>
      <c r="NRR78" s="67"/>
      <c r="NRS78" s="68"/>
      <c r="NRT78" s="68"/>
      <c r="NRU78" s="68"/>
      <c r="NRV78" s="69"/>
      <c r="NRX78" s="64"/>
      <c r="NRY78" s="67"/>
      <c r="NRZ78" s="67"/>
      <c r="NSA78" s="68"/>
      <c r="NSB78" s="68"/>
      <c r="NSC78" s="68"/>
      <c r="NSD78" s="69"/>
      <c r="NSF78" s="64"/>
      <c r="NSG78" s="67"/>
      <c r="NSH78" s="67"/>
      <c r="NSI78" s="68"/>
      <c r="NSJ78" s="68"/>
      <c r="NSK78" s="68"/>
      <c r="NSL78" s="69"/>
      <c r="NSN78" s="64"/>
      <c r="NSO78" s="67"/>
      <c r="NSP78" s="67"/>
      <c r="NSQ78" s="68"/>
      <c r="NSR78" s="68"/>
      <c r="NSS78" s="68"/>
      <c r="NST78" s="69"/>
      <c r="NSV78" s="64"/>
      <c r="NSW78" s="67"/>
      <c r="NSX78" s="67"/>
      <c r="NSY78" s="68"/>
      <c r="NSZ78" s="68"/>
      <c r="NTA78" s="68"/>
      <c r="NTB78" s="69"/>
      <c r="NTD78" s="64"/>
      <c r="NTE78" s="67"/>
      <c r="NTF78" s="67"/>
      <c r="NTG78" s="68"/>
      <c r="NTH78" s="68"/>
      <c r="NTI78" s="68"/>
      <c r="NTJ78" s="69"/>
      <c r="NTL78" s="64"/>
      <c r="NTM78" s="67"/>
      <c r="NTN78" s="67"/>
      <c r="NTO78" s="68"/>
      <c r="NTP78" s="68"/>
      <c r="NTQ78" s="68"/>
      <c r="NTR78" s="69"/>
      <c r="NTT78" s="64"/>
      <c r="NTU78" s="67"/>
      <c r="NTV78" s="67"/>
      <c r="NTW78" s="68"/>
      <c r="NTX78" s="68"/>
      <c r="NTY78" s="68"/>
      <c r="NTZ78" s="69"/>
      <c r="NUB78" s="64"/>
      <c r="NUC78" s="67"/>
      <c r="NUD78" s="67"/>
      <c r="NUE78" s="68"/>
      <c r="NUF78" s="68"/>
      <c r="NUG78" s="68"/>
      <c r="NUH78" s="69"/>
      <c r="NUJ78" s="64"/>
      <c r="NUK78" s="67"/>
      <c r="NUL78" s="67"/>
      <c r="NUM78" s="68"/>
      <c r="NUN78" s="68"/>
      <c r="NUO78" s="68"/>
      <c r="NUP78" s="69"/>
      <c r="NUR78" s="64"/>
      <c r="NUS78" s="67"/>
      <c r="NUT78" s="67"/>
      <c r="NUU78" s="68"/>
      <c r="NUV78" s="68"/>
      <c r="NUW78" s="68"/>
      <c r="NUX78" s="69"/>
      <c r="NUZ78" s="64"/>
      <c r="NVA78" s="67"/>
      <c r="NVB78" s="67"/>
      <c r="NVC78" s="68"/>
      <c r="NVD78" s="68"/>
      <c r="NVE78" s="68"/>
      <c r="NVF78" s="69"/>
      <c r="NVH78" s="64"/>
      <c r="NVI78" s="67"/>
      <c r="NVJ78" s="67"/>
      <c r="NVK78" s="68"/>
      <c r="NVL78" s="68"/>
      <c r="NVM78" s="68"/>
      <c r="NVN78" s="69"/>
      <c r="NVP78" s="64"/>
      <c r="NVQ78" s="67"/>
      <c r="NVR78" s="67"/>
      <c r="NVS78" s="68"/>
      <c r="NVT78" s="68"/>
      <c r="NVU78" s="68"/>
      <c r="NVV78" s="69"/>
      <c r="NVX78" s="64"/>
      <c r="NVY78" s="67"/>
      <c r="NVZ78" s="67"/>
      <c r="NWA78" s="68"/>
      <c r="NWB78" s="68"/>
      <c r="NWC78" s="68"/>
      <c r="NWD78" s="69"/>
      <c r="NWF78" s="64"/>
      <c r="NWG78" s="67"/>
      <c r="NWH78" s="67"/>
      <c r="NWI78" s="68"/>
      <c r="NWJ78" s="68"/>
      <c r="NWK78" s="68"/>
      <c r="NWL78" s="69"/>
      <c r="NWN78" s="64"/>
      <c r="NWO78" s="67"/>
      <c r="NWP78" s="67"/>
      <c r="NWQ78" s="68"/>
      <c r="NWR78" s="68"/>
      <c r="NWS78" s="68"/>
      <c r="NWT78" s="69"/>
      <c r="NWV78" s="64"/>
      <c r="NWW78" s="67"/>
      <c r="NWX78" s="67"/>
      <c r="NWY78" s="68"/>
      <c r="NWZ78" s="68"/>
      <c r="NXA78" s="68"/>
      <c r="NXB78" s="69"/>
      <c r="NXD78" s="64"/>
      <c r="NXE78" s="67"/>
      <c r="NXF78" s="67"/>
      <c r="NXG78" s="68"/>
      <c r="NXH78" s="68"/>
      <c r="NXI78" s="68"/>
      <c r="NXJ78" s="69"/>
      <c r="NXL78" s="64"/>
      <c r="NXM78" s="67"/>
      <c r="NXN78" s="67"/>
      <c r="NXO78" s="68"/>
      <c r="NXP78" s="68"/>
      <c r="NXQ78" s="68"/>
      <c r="NXR78" s="69"/>
      <c r="NXT78" s="64"/>
      <c r="NXU78" s="67"/>
      <c r="NXV78" s="67"/>
      <c r="NXW78" s="68"/>
      <c r="NXX78" s="68"/>
      <c r="NXY78" s="68"/>
      <c r="NXZ78" s="69"/>
      <c r="NYB78" s="64"/>
      <c r="NYC78" s="67"/>
      <c r="NYD78" s="67"/>
      <c r="NYE78" s="68"/>
      <c r="NYF78" s="68"/>
      <c r="NYG78" s="68"/>
      <c r="NYH78" s="69"/>
      <c r="NYJ78" s="64"/>
      <c r="NYK78" s="67"/>
      <c r="NYL78" s="67"/>
      <c r="NYM78" s="68"/>
      <c r="NYN78" s="68"/>
      <c r="NYO78" s="68"/>
      <c r="NYP78" s="69"/>
      <c r="NYR78" s="64"/>
      <c r="NYS78" s="67"/>
      <c r="NYT78" s="67"/>
      <c r="NYU78" s="68"/>
      <c r="NYV78" s="68"/>
      <c r="NYW78" s="68"/>
      <c r="NYX78" s="69"/>
      <c r="NYZ78" s="64"/>
      <c r="NZA78" s="67"/>
      <c r="NZB78" s="67"/>
      <c r="NZC78" s="68"/>
      <c r="NZD78" s="68"/>
      <c r="NZE78" s="68"/>
      <c r="NZF78" s="69"/>
      <c r="NZH78" s="64"/>
      <c r="NZI78" s="67"/>
      <c r="NZJ78" s="67"/>
      <c r="NZK78" s="68"/>
      <c r="NZL78" s="68"/>
      <c r="NZM78" s="68"/>
      <c r="NZN78" s="69"/>
      <c r="NZP78" s="64"/>
      <c r="NZQ78" s="67"/>
      <c r="NZR78" s="67"/>
      <c r="NZS78" s="68"/>
      <c r="NZT78" s="68"/>
      <c r="NZU78" s="68"/>
      <c r="NZV78" s="69"/>
      <c r="NZX78" s="64"/>
      <c r="NZY78" s="67"/>
      <c r="NZZ78" s="67"/>
      <c r="OAA78" s="68"/>
      <c r="OAB78" s="68"/>
      <c r="OAC78" s="68"/>
      <c r="OAD78" s="69"/>
      <c r="OAF78" s="64"/>
      <c r="OAG78" s="67"/>
      <c r="OAH78" s="67"/>
      <c r="OAI78" s="68"/>
      <c r="OAJ78" s="68"/>
      <c r="OAK78" s="68"/>
      <c r="OAL78" s="69"/>
      <c r="OAN78" s="64"/>
      <c r="OAO78" s="67"/>
      <c r="OAP78" s="67"/>
      <c r="OAQ78" s="68"/>
      <c r="OAR78" s="68"/>
      <c r="OAS78" s="68"/>
      <c r="OAT78" s="69"/>
      <c r="OAV78" s="64"/>
      <c r="OAW78" s="67"/>
      <c r="OAX78" s="67"/>
      <c r="OAY78" s="68"/>
      <c r="OAZ78" s="68"/>
      <c r="OBA78" s="68"/>
      <c r="OBB78" s="69"/>
      <c r="OBD78" s="64"/>
      <c r="OBE78" s="67"/>
      <c r="OBF78" s="67"/>
      <c r="OBG78" s="68"/>
      <c r="OBH78" s="68"/>
      <c r="OBI78" s="68"/>
      <c r="OBJ78" s="69"/>
      <c r="OBL78" s="64"/>
      <c r="OBM78" s="67"/>
      <c r="OBN78" s="67"/>
      <c r="OBO78" s="68"/>
      <c r="OBP78" s="68"/>
      <c r="OBQ78" s="68"/>
      <c r="OBR78" s="69"/>
      <c r="OBT78" s="64"/>
      <c r="OBU78" s="67"/>
      <c r="OBV78" s="67"/>
      <c r="OBW78" s="68"/>
      <c r="OBX78" s="68"/>
      <c r="OBY78" s="68"/>
      <c r="OBZ78" s="69"/>
      <c r="OCB78" s="64"/>
      <c r="OCC78" s="67"/>
      <c r="OCD78" s="67"/>
      <c r="OCE78" s="68"/>
      <c r="OCF78" s="68"/>
      <c r="OCG78" s="68"/>
      <c r="OCH78" s="69"/>
      <c r="OCJ78" s="64"/>
      <c r="OCK78" s="67"/>
      <c r="OCL78" s="67"/>
      <c r="OCM78" s="68"/>
      <c r="OCN78" s="68"/>
      <c r="OCO78" s="68"/>
      <c r="OCP78" s="69"/>
      <c r="OCR78" s="64"/>
      <c r="OCS78" s="67"/>
      <c r="OCT78" s="67"/>
      <c r="OCU78" s="68"/>
      <c r="OCV78" s="68"/>
      <c r="OCW78" s="68"/>
      <c r="OCX78" s="69"/>
      <c r="OCZ78" s="64"/>
      <c r="ODA78" s="67"/>
      <c r="ODB78" s="67"/>
      <c r="ODC78" s="68"/>
      <c r="ODD78" s="68"/>
      <c r="ODE78" s="68"/>
      <c r="ODF78" s="69"/>
      <c r="ODH78" s="64"/>
      <c r="ODI78" s="67"/>
      <c r="ODJ78" s="67"/>
      <c r="ODK78" s="68"/>
      <c r="ODL78" s="68"/>
      <c r="ODM78" s="68"/>
      <c r="ODN78" s="69"/>
      <c r="ODP78" s="64"/>
      <c r="ODQ78" s="67"/>
      <c r="ODR78" s="67"/>
      <c r="ODS78" s="68"/>
      <c r="ODT78" s="68"/>
      <c r="ODU78" s="68"/>
      <c r="ODV78" s="69"/>
      <c r="ODX78" s="64"/>
      <c r="ODY78" s="67"/>
      <c r="ODZ78" s="67"/>
      <c r="OEA78" s="68"/>
      <c r="OEB78" s="68"/>
      <c r="OEC78" s="68"/>
      <c r="OED78" s="69"/>
      <c r="OEF78" s="64"/>
      <c r="OEG78" s="67"/>
      <c r="OEH78" s="67"/>
      <c r="OEI78" s="68"/>
      <c r="OEJ78" s="68"/>
      <c r="OEK78" s="68"/>
      <c r="OEL78" s="69"/>
      <c r="OEN78" s="64"/>
      <c r="OEO78" s="67"/>
      <c r="OEP78" s="67"/>
      <c r="OEQ78" s="68"/>
      <c r="OER78" s="68"/>
      <c r="OES78" s="68"/>
      <c r="OET78" s="69"/>
      <c r="OEV78" s="64"/>
      <c r="OEW78" s="67"/>
      <c r="OEX78" s="67"/>
      <c r="OEY78" s="68"/>
      <c r="OEZ78" s="68"/>
      <c r="OFA78" s="68"/>
      <c r="OFB78" s="69"/>
      <c r="OFD78" s="64"/>
      <c r="OFE78" s="67"/>
      <c r="OFF78" s="67"/>
      <c r="OFG78" s="68"/>
      <c r="OFH78" s="68"/>
      <c r="OFI78" s="68"/>
      <c r="OFJ78" s="69"/>
      <c r="OFL78" s="64"/>
      <c r="OFM78" s="67"/>
      <c r="OFN78" s="67"/>
      <c r="OFO78" s="68"/>
      <c r="OFP78" s="68"/>
      <c r="OFQ78" s="68"/>
      <c r="OFR78" s="69"/>
      <c r="OFT78" s="64"/>
      <c r="OFU78" s="67"/>
      <c r="OFV78" s="67"/>
      <c r="OFW78" s="68"/>
      <c r="OFX78" s="68"/>
      <c r="OFY78" s="68"/>
      <c r="OFZ78" s="69"/>
      <c r="OGB78" s="64"/>
      <c r="OGC78" s="67"/>
      <c r="OGD78" s="67"/>
      <c r="OGE78" s="68"/>
      <c r="OGF78" s="68"/>
      <c r="OGG78" s="68"/>
      <c r="OGH78" s="69"/>
      <c r="OGJ78" s="64"/>
      <c r="OGK78" s="67"/>
      <c r="OGL78" s="67"/>
      <c r="OGM78" s="68"/>
      <c r="OGN78" s="68"/>
      <c r="OGO78" s="68"/>
      <c r="OGP78" s="69"/>
      <c r="OGR78" s="64"/>
      <c r="OGS78" s="67"/>
      <c r="OGT78" s="67"/>
      <c r="OGU78" s="68"/>
      <c r="OGV78" s="68"/>
      <c r="OGW78" s="68"/>
      <c r="OGX78" s="69"/>
      <c r="OGZ78" s="64"/>
      <c r="OHA78" s="67"/>
      <c r="OHB78" s="67"/>
      <c r="OHC78" s="68"/>
      <c r="OHD78" s="68"/>
      <c r="OHE78" s="68"/>
      <c r="OHF78" s="69"/>
      <c r="OHH78" s="64"/>
      <c r="OHI78" s="67"/>
      <c r="OHJ78" s="67"/>
      <c r="OHK78" s="68"/>
      <c r="OHL78" s="68"/>
      <c r="OHM78" s="68"/>
      <c r="OHN78" s="69"/>
      <c r="OHP78" s="64"/>
      <c r="OHQ78" s="67"/>
      <c r="OHR78" s="67"/>
      <c r="OHS78" s="68"/>
      <c r="OHT78" s="68"/>
      <c r="OHU78" s="68"/>
      <c r="OHV78" s="69"/>
      <c r="OHX78" s="64"/>
      <c r="OHY78" s="67"/>
      <c r="OHZ78" s="67"/>
      <c r="OIA78" s="68"/>
      <c r="OIB78" s="68"/>
      <c r="OIC78" s="68"/>
      <c r="OID78" s="69"/>
      <c r="OIF78" s="64"/>
      <c r="OIG78" s="67"/>
      <c r="OIH78" s="67"/>
      <c r="OII78" s="68"/>
      <c r="OIJ78" s="68"/>
      <c r="OIK78" s="68"/>
      <c r="OIL78" s="69"/>
      <c r="OIN78" s="64"/>
      <c r="OIO78" s="67"/>
      <c r="OIP78" s="67"/>
      <c r="OIQ78" s="68"/>
      <c r="OIR78" s="68"/>
      <c r="OIS78" s="68"/>
      <c r="OIT78" s="69"/>
      <c r="OIV78" s="64"/>
      <c r="OIW78" s="67"/>
      <c r="OIX78" s="67"/>
      <c r="OIY78" s="68"/>
      <c r="OIZ78" s="68"/>
      <c r="OJA78" s="68"/>
      <c r="OJB78" s="69"/>
      <c r="OJD78" s="64"/>
      <c r="OJE78" s="67"/>
      <c r="OJF78" s="67"/>
      <c r="OJG78" s="68"/>
      <c r="OJH78" s="68"/>
      <c r="OJI78" s="68"/>
      <c r="OJJ78" s="69"/>
      <c r="OJL78" s="64"/>
      <c r="OJM78" s="67"/>
      <c r="OJN78" s="67"/>
      <c r="OJO78" s="68"/>
      <c r="OJP78" s="68"/>
      <c r="OJQ78" s="68"/>
      <c r="OJR78" s="69"/>
      <c r="OJT78" s="64"/>
      <c r="OJU78" s="67"/>
      <c r="OJV78" s="67"/>
      <c r="OJW78" s="68"/>
      <c r="OJX78" s="68"/>
      <c r="OJY78" s="68"/>
      <c r="OJZ78" s="69"/>
      <c r="OKB78" s="64"/>
      <c r="OKC78" s="67"/>
      <c r="OKD78" s="67"/>
      <c r="OKE78" s="68"/>
      <c r="OKF78" s="68"/>
      <c r="OKG78" s="68"/>
      <c r="OKH78" s="69"/>
      <c r="OKJ78" s="64"/>
      <c r="OKK78" s="67"/>
      <c r="OKL78" s="67"/>
      <c r="OKM78" s="68"/>
      <c r="OKN78" s="68"/>
      <c r="OKO78" s="68"/>
      <c r="OKP78" s="69"/>
      <c r="OKR78" s="64"/>
      <c r="OKS78" s="67"/>
      <c r="OKT78" s="67"/>
      <c r="OKU78" s="68"/>
      <c r="OKV78" s="68"/>
      <c r="OKW78" s="68"/>
      <c r="OKX78" s="69"/>
      <c r="OKZ78" s="64"/>
      <c r="OLA78" s="67"/>
      <c r="OLB78" s="67"/>
      <c r="OLC78" s="68"/>
      <c r="OLD78" s="68"/>
      <c r="OLE78" s="68"/>
      <c r="OLF78" s="69"/>
      <c r="OLH78" s="64"/>
      <c r="OLI78" s="67"/>
      <c r="OLJ78" s="67"/>
      <c r="OLK78" s="68"/>
      <c r="OLL78" s="68"/>
      <c r="OLM78" s="68"/>
      <c r="OLN78" s="69"/>
      <c r="OLP78" s="64"/>
      <c r="OLQ78" s="67"/>
      <c r="OLR78" s="67"/>
      <c r="OLS78" s="68"/>
      <c r="OLT78" s="68"/>
      <c r="OLU78" s="68"/>
      <c r="OLV78" s="69"/>
      <c r="OLX78" s="64"/>
      <c r="OLY78" s="67"/>
      <c r="OLZ78" s="67"/>
      <c r="OMA78" s="68"/>
      <c r="OMB78" s="68"/>
      <c r="OMC78" s="68"/>
      <c r="OMD78" s="69"/>
      <c r="OMF78" s="64"/>
      <c r="OMG78" s="67"/>
      <c r="OMH78" s="67"/>
      <c r="OMI78" s="68"/>
      <c r="OMJ78" s="68"/>
      <c r="OMK78" s="68"/>
      <c r="OML78" s="69"/>
      <c r="OMN78" s="64"/>
      <c r="OMO78" s="67"/>
      <c r="OMP78" s="67"/>
      <c r="OMQ78" s="68"/>
      <c r="OMR78" s="68"/>
      <c r="OMS78" s="68"/>
      <c r="OMT78" s="69"/>
      <c r="OMV78" s="64"/>
      <c r="OMW78" s="67"/>
      <c r="OMX78" s="67"/>
      <c r="OMY78" s="68"/>
      <c r="OMZ78" s="68"/>
      <c r="ONA78" s="68"/>
      <c r="ONB78" s="69"/>
      <c r="OND78" s="64"/>
      <c r="ONE78" s="67"/>
      <c r="ONF78" s="67"/>
      <c r="ONG78" s="68"/>
      <c r="ONH78" s="68"/>
      <c r="ONI78" s="68"/>
      <c r="ONJ78" s="69"/>
      <c r="ONL78" s="64"/>
      <c r="ONM78" s="67"/>
      <c r="ONN78" s="67"/>
      <c r="ONO78" s="68"/>
      <c r="ONP78" s="68"/>
      <c r="ONQ78" s="68"/>
      <c r="ONR78" s="69"/>
      <c r="ONT78" s="64"/>
      <c r="ONU78" s="67"/>
      <c r="ONV78" s="67"/>
      <c r="ONW78" s="68"/>
      <c r="ONX78" s="68"/>
      <c r="ONY78" s="68"/>
      <c r="ONZ78" s="69"/>
      <c r="OOB78" s="64"/>
      <c r="OOC78" s="67"/>
      <c r="OOD78" s="67"/>
      <c r="OOE78" s="68"/>
      <c r="OOF78" s="68"/>
      <c r="OOG78" s="68"/>
      <c r="OOH78" s="69"/>
      <c r="OOJ78" s="64"/>
      <c r="OOK78" s="67"/>
      <c r="OOL78" s="67"/>
      <c r="OOM78" s="68"/>
      <c r="OON78" s="68"/>
      <c r="OOO78" s="68"/>
      <c r="OOP78" s="69"/>
      <c r="OOR78" s="64"/>
      <c r="OOS78" s="67"/>
      <c r="OOT78" s="67"/>
      <c r="OOU78" s="68"/>
      <c r="OOV78" s="68"/>
      <c r="OOW78" s="68"/>
      <c r="OOX78" s="69"/>
      <c r="OOZ78" s="64"/>
      <c r="OPA78" s="67"/>
      <c r="OPB78" s="67"/>
      <c r="OPC78" s="68"/>
      <c r="OPD78" s="68"/>
      <c r="OPE78" s="68"/>
      <c r="OPF78" s="69"/>
      <c r="OPH78" s="64"/>
      <c r="OPI78" s="67"/>
      <c r="OPJ78" s="67"/>
      <c r="OPK78" s="68"/>
      <c r="OPL78" s="68"/>
      <c r="OPM78" s="68"/>
      <c r="OPN78" s="69"/>
      <c r="OPP78" s="64"/>
      <c r="OPQ78" s="67"/>
      <c r="OPR78" s="67"/>
      <c r="OPS78" s="68"/>
      <c r="OPT78" s="68"/>
      <c r="OPU78" s="68"/>
      <c r="OPV78" s="69"/>
      <c r="OPX78" s="64"/>
      <c r="OPY78" s="67"/>
      <c r="OPZ78" s="67"/>
      <c r="OQA78" s="68"/>
      <c r="OQB78" s="68"/>
      <c r="OQC78" s="68"/>
      <c r="OQD78" s="69"/>
      <c r="OQF78" s="64"/>
      <c r="OQG78" s="67"/>
      <c r="OQH78" s="67"/>
      <c r="OQI78" s="68"/>
      <c r="OQJ78" s="68"/>
      <c r="OQK78" s="68"/>
      <c r="OQL78" s="69"/>
      <c r="OQN78" s="64"/>
      <c r="OQO78" s="67"/>
      <c r="OQP78" s="67"/>
      <c r="OQQ78" s="68"/>
      <c r="OQR78" s="68"/>
      <c r="OQS78" s="68"/>
      <c r="OQT78" s="69"/>
      <c r="OQV78" s="64"/>
      <c r="OQW78" s="67"/>
      <c r="OQX78" s="67"/>
      <c r="OQY78" s="68"/>
      <c r="OQZ78" s="68"/>
      <c r="ORA78" s="68"/>
      <c r="ORB78" s="69"/>
      <c r="ORD78" s="64"/>
      <c r="ORE78" s="67"/>
      <c r="ORF78" s="67"/>
      <c r="ORG78" s="68"/>
      <c r="ORH78" s="68"/>
      <c r="ORI78" s="68"/>
      <c r="ORJ78" s="69"/>
      <c r="ORL78" s="64"/>
      <c r="ORM78" s="67"/>
      <c r="ORN78" s="67"/>
      <c r="ORO78" s="68"/>
      <c r="ORP78" s="68"/>
      <c r="ORQ78" s="68"/>
      <c r="ORR78" s="69"/>
      <c r="ORT78" s="64"/>
      <c r="ORU78" s="67"/>
      <c r="ORV78" s="67"/>
      <c r="ORW78" s="68"/>
      <c r="ORX78" s="68"/>
      <c r="ORY78" s="68"/>
      <c r="ORZ78" s="69"/>
      <c r="OSB78" s="64"/>
      <c r="OSC78" s="67"/>
      <c r="OSD78" s="67"/>
      <c r="OSE78" s="68"/>
      <c r="OSF78" s="68"/>
      <c r="OSG78" s="68"/>
      <c r="OSH78" s="69"/>
      <c r="OSJ78" s="64"/>
      <c r="OSK78" s="67"/>
      <c r="OSL78" s="67"/>
      <c r="OSM78" s="68"/>
      <c r="OSN78" s="68"/>
      <c r="OSO78" s="68"/>
      <c r="OSP78" s="69"/>
      <c r="OSR78" s="64"/>
      <c r="OSS78" s="67"/>
      <c r="OST78" s="67"/>
      <c r="OSU78" s="68"/>
      <c r="OSV78" s="68"/>
      <c r="OSW78" s="68"/>
      <c r="OSX78" s="69"/>
      <c r="OSZ78" s="64"/>
      <c r="OTA78" s="67"/>
      <c r="OTB78" s="67"/>
      <c r="OTC78" s="68"/>
      <c r="OTD78" s="68"/>
      <c r="OTE78" s="68"/>
      <c r="OTF78" s="69"/>
      <c r="OTH78" s="64"/>
      <c r="OTI78" s="67"/>
      <c r="OTJ78" s="67"/>
      <c r="OTK78" s="68"/>
      <c r="OTL78" s="68"/>
      <c r="OTM78" s="68"/>
      <c r="OTN78" s="69"/>
      <c r="OTP78" s="64"/>
      <c r="OTQ78" s="67"/>
      <c r="OTR78" s="67"/>
      <c r="OTS78" s="68"/>
      <c r="OTT78" s="68"/>
      <c r="OTU78" s="68"/>
      <c r="OTV78" s="69"/>
      <c r="OTX78" s="64"/>
      <c r="OTY78" s="67"/>
      <c r="OTZ78" s="67"/>
      <c r="OUA78" s="68"/>
      <c r="OUB78" s="68"/>
      <c r="OUC78" s="68"/>
      <c r="OUD78" s="69"/>
      <c r="OUF78" s="64"/>
      <c r="OUG78" s="67"/>
      <c r="OUH78" s="67"/>
      <c r="OUI78" s="68"/>
      <c r="OUJ78" s="68"/>
      <c r="OUK78" s="68"/>
      <c r="OUL78" s="69"/>
      <c r="OUN78" s="64"/>
      <c r="OUO78" s="67"/>
      <c r="OUP78" s="67"/>
      <c r="OUQ78" s="68"/>
      <c r="OUR78" s="68"/>
      <c r="OUS78" s="68"/>
      <c r="OUT78" s="69"/>
      <c r="OUV78" s="64"/>
      <c r="OUW78" s="67"/>
      <c r="OUX78" s="67"/>
      <c r="OUY78" s="68"/>
      <c r="OUZ78" s="68"/>
      <c r="OVA78" s="68"/>
      <c r="OVB78" s="69"/>
      <c r="OVD78" s="64"/>
      <c r="OVE78" s="67"/>
      <c r="OVF78" s="67"/>
      <c r="OVG78" s="68"/>
      <c r="OVH78" s="68"/>
      <c r="OVI78" s="68"/>
      <c r="OVJ78" s="69"/>
      <c r="OVL78" s="64"/>
      <c r="OVM78" s="67"/>
      <c r="OVN78" s="67"/>
      <c r="OVO78" s="68"/>
      <c r="OVP78" s="68"/>
      <c r="OVQ78" s="68"/>
      <c r="OVR78" s="69"/>
      <c r="OVT78" s="64"/>
      <c r="OVU78" s="67"/>
      <c r="OVV78" s="67"/>
      <c r="OVW78" s="68"/>
      <c r="OVX78" s="68"/>
      <c r="OVY78" s="68"/>
      <c r="OVZ78" s="69"/>
      <c r="OWB78" s="64"/>
      <c r="OWC78" s="67"/>
      <c r="OWD78" s="67"/>
      <c r="OWE78" s="68"/>
      <c r="OWF78" s="68"/>
      <c r="OWG78" s="68"/>
      <c r="OWH78" s="69"/>
      <c r="OWJ78" s="64"/>
      <c r="OWK78" s="67"/>
      <c r="OWL78" s="67"/>
      <c r="OWM78" s="68"/>
      <c r="OWN78" s="68"/>
      <c r="OWO78" s="68"/>
      <c r="OWP78" s="69"/>
      <c r="OWR78" s="64"/>
      <c r="OWS78" s="67"/>
      <c r="OWT78" s="67"/>
      <c r="OWU78" s="68"/>
      <c r="OWV78" s="68"/>
      <c r="OWW78" s="68"/>
      <c r="OWX78" s="69"/>
      <c r="OWZ78" s="64"/>
      <c r="OXA78" s="67"/>
      <c r="OXB78" s="67"/>
      <c r="OXC78" s="68"/>
      <c r="OXD78" s="68"/>
      <c r="OXE78" s="68"/>
      <c r="OXF78" s="69"/>
      <c r="OXH78" s="64"/>
      <c r="OXI78" s="67"/>
      <c r="OXJ78" s="67"/>
      <c r="OXK78" s="68"/>
      <c r="OXL78" s="68"/>
      <c r="OXM78" s="68"/>
      <c r="OXN78" s="69"/>
      <c r="OXP78" s="64"/>
      <c r="OXQ78" s="67"/>
      <c r="OXR78" s="67"/>
      <c r="OXS78" s="68"/>
      <c r="OXT78" s="68"/>
      <c r="OXU78" s="68"/>
      <c r="OXV78" s="69"/>
      <c r="OXX78" s="64"/>
      <c r="OXY78" s="67"/>
      <c r="OXZ78" s="67"/>
      <c r="OYA78" s="68"/>
      <c r="OYB78" s="68"/>
      <c r="OYC78" s="68"/>
      <c r="OYD78" s="69"/>
      <c r="OYF78" s="64"/>
      <c r="OYG78" s="67"/>
      <c r="OYH78" s="67"/>
      <c r="OYI78" s="68"/>
      <c r="OYJ78" s="68"/>
      <c r="OYK78" s="68"/>
      <c r="OYL78" s="69"/>
      <c r="OYN78" s="64"/>
      <c r="OYO78" s="67"/>
      <c r="OYP78" s="67"/>
      <c r="OYQ78" s="68"/>
      <c r="OYR78" s="68"/>
      <c r="OYS78" s="68"/>
      <c r="OYT78" s="69"/>
      <c r="OYV78" s="64"/>
      <c r="OYW78" s="67"/>
      <c r="OYX78" s="67"/>
      <c r="OYY78" s="68"/>
      <c r="OYZ78" s="68"/>
      <c r="OZA78" s="68"/>
      <c r="OZB78" s="69"/>
      <c r="OZD78" s="64"/>
      <c r="OZE78" s="67"/>
      <c r="OZF78" s="67"/>
      <c r="OZG78" s="68"/>
      <c r="OZH78" s="68"/>
      <c r="OZI78" s="68"/>
      <c r="OZJ78" s="69"/>
      <c r="OZL78" s="64"/>
      <c r="OZM78" s="67"/>
      <c r="OZN78" s="67"/>
      <c r="OZO78" s="68"/>
      <c r="OZP78" s="68"/>
      <c r="OZQ78" s="68"/>
      <c r="OZR78" s="69"/>
      <c r="OZT78" s="64"/>
      <c r="OZU78" s="67"/>
      <c r="OZV78" s="67"/>
      <c r="OZW78" s="68"/>
      <c r="OZX78" s="68"/>
      <c r="OZY78" s="68"/>
      <c r="OZZ78" s="69"/>
      <c r="PAB78" s="64"/>
      <c r="PAC78" s="67"/>
      <c r="PAD78" s="67"/>
      <c r="PAE78" s="68"/>
      <c r="PAF78" s="68"/>
      <c r="PAG78" s="68"/>
      <c r="PAH78" s="69"/>
      <c r="PAJ78" s="64"/>
      <c r="PAK78" s="67"/>
      <c r="PAL78" s="67"/>
      <c r="PAM78" s="68"/>
      <c r="PAN78" s="68"/>
      <c r="PAO78" s="68"/>
      <c r="PAP78" s="69"/>
      <c r="PAR78" s="64"/>
      <c r="PAS78" s="67"/>
      <c r="PAT78" s="67"/>
      <c r="PAU78" s="68"/>
      <c r="PAV78" s="68"/>
      <c r="PAW78" s="68"/>
      <c r="PAX78" s="69"/>
      <c r="PAZ78" s="64"/>
      <c r="PBA78" s="67"/>
      <c r="PBB78" s="67"/>
      <c r="PBC78" s="68"/>
      <c r="PBD78" s="68"/>
      <c r="PBE78" s="68"/>
      <c r="PBF78" s="69"/>
      <c r="PBH78" s="64"/>
      <c r="PBI78" s="67"/>
      <c r="PBJ78" s="67"/>
      <c r="PBK78" s="68"/>
      <c r="PBL78" s="68"/>
      <c r="PBM78" s="68"/>
      <c r="PBN78" s="69"/>
      <c r="PBP78" s="64"/>
      <c r="PBQ78" s="67"/>
      <c r="PBR78" s="67"/>
      <c r="PBS78" s="68"/>
      <c r="PBT78" s="68"/>
      <c r="PBU78" s="68"/>
      <c r="PBV78" s="69"/>
      <c r="PBX78" s="64"/>
      <c r="PBY78" s="67"/>
      <c r="PBZ78" s="67"/>
      <c r="PCA78" s="68"/>
      <c r="PCB78" s="68"/>
      <c r="PCC78" s="68"/>
      <c r="PCD78" s="69"/>
      <c r="PCF78" s="64"/>
      <c r="PCG78" s="67"/>
      <c r="PCH78" s="67"/>
      <c r="PCI78" s="68"/>
      <c r="PCJ78" s="68"/>
      <c r="PCK78" s="68"/>
      <c r="PCL78" s="69"/>
      <c r="PCN78" s="64"/>
      <c r="PCO78" s="67"/>
      <c r="PCP78" s="67"/>
      <c r="PCQ78" s="68"/>
      <c r="PCR78" s="68"/>
      <c r="PCS78" s="68"/>
      <c r="PCT78" s="69"/>
      <c r="PCV78" s="64"/>
      <c r="PCW78" s="67"/>
      <c r="PCX78" s="67"/>
      <c r="PCY78" s="68"/>
      <c r="PCZ78" s="68"/>
      <c r="PDA78" s="68"/>
      <c r="PDB78" s="69"/>
      <c r="PDD78" s="64"/>
      <c r="PDE78" s="67"/>
      <c r="PDF78" s="67"/>
      <c r="PDG78" s="68"/>
      <c r="PDH78" s="68"/>
      <c r="PDI78" s="68"/>
      <c r="PDJ78" s="69"/>
      <c r="PDL78" s="64"/>
      <c r="PDM78" s="67"/>
      <c r="PDN78" s="67"/>
      <c r="PDO78" s="68"/>
      <c r="PDP78" s="68"/>
      <c r="PDQ78" s="68"/>
      <c r="PDR78" s="69"/>
      <c r="PDT78" s="64"/>
      <c r="PDU78" s="67"/>
      <c r="PDV78" s="67"/>
      <c r="PDW78" s="68"/>
      <c r="PDX78" s="68"/>
      <c r="PDY78" s="68"/>
      <c r="PDZ78" s="69"/>
      <c r="PEB78" s="64"/>
      <c r="PEC78" s="67"/>
      <c r="PED78" s="67"/>
      <c r="PEE78" s="68"/>
      <c r="PEF78" s="68"/>
      <c r="PEG78" s="68"/>
      <c r="PEH78" s="69"/>
      <c r="PEJ78" s="64"/>
      <c r="PEK78" s="67"/>
      <c r="PEL78" s="67"/>
      <c r="PEM78" s="68"/>
      <c r="PEN78" s="68"/>
      <c r="PEO78" s="68"/>
      <c r="PEP78" s="69"/>
      <c r="PER78" s="64"/>
      <c r="PES78" s="67"/>
      <c r="PET78" s="67"/>
      <c r="PEU78" s="68"/>
      <c r="PEV78" s="68"/>
      <c r="PEW78" s="68"/>
      <c r="PEX78" s="69"/>
      <c r="PEZ78" s="64"/>
      <c r="PFA78" s="67"/>
      <c r="PFB78" s="67"/>
      <c r="PFC78" s="68"/>
      <c r="PFD78" s="68"/>
      <c r="PFE78" s="68"/>
      <c r="PFF78" s="69"/>
      <c r="PFH78" s="64"/>
      <c r="PFI78" s="67"/>
      <c r="PFJ78" s="67"/>
      <c r="PFK78" s="68"/>
      <c r="PFL78" s="68"/>
      <c r="PFM78" s="68"/>
      <c r="PFN78" s="69"/>
      <c r="PFP78" s="64"/>
      <c r="PFQ78" s="67"/>
      <c r="PFR78" s="67"/>
      <c r="PFS78" s="68"/>
      <c r="PFT78" s="68"/>
      <c r="PFU78" s="68"/>
      <c r="PFV78" s="69"/>
      <c r="PFX78" s="64"/>
      <c r="PFY78" s="67"/>
      <c r="PFZ78" s="67"/>
      <c r="PGA78" s="68"/>
      <c r="PGB78" s="68"/>
      <c r="PGC78" s="68"/>
      <c r="PGD78" s="69"/>
      <c r="PGF78" s="64"/>
      <c r="PGG78" s="67"/>
      <c r="PGH78" s="67"/>
      <c r="PGI78" s="68"/>
      <c r="PGJ78" s="68"/>
      <c r="PGK78" s="68"/>
      <c r="PGL78" s="69"/>
      <c r="PGN78" s="64"/>
      <c r="PGO78" s="67"/>
      <c r="PGP78" s="67"/>
      <c r="PGQ78" s="68"/>
      <c r="PGR78" s="68"/>
      <c r="PGS78" s="68"/>
      <c r="PGT78" s="69"/>
      <c r="PGV78" s="64"/>
      <c r="PGW78" s="67"/>
      <c r="PGX78" s="67"/>
      <c r="PGY78" s="68"/>
      <c r="PGZ78" s="68"/>
      <c r="PHA78" s="68"/>
      <c r="PHB78" s="69"/>
      <c r="PHD78" s="64"/>
      <c r="PHE78" s="67"/>
      <c r="PHF78" s="67"/>
      <c r="PHG78" s="68"/>
      <c r="PHH78" s="68"/>
      <c r="PHI78" s="68"/>
      <c r="PHJ78" s="69"/>
      <c r="PHL78" s="64"/>
      <c r="PHM78" s="67"/>
      <c r="PHN78" s="67"/>
      <c r="PHO78" s="68"/>
      <c r="PHP78" s="68"/>
      <c r="PHQ78" s="68"/>
      <c r="PHR78" s="69"/>
      <c r="PHT78" s="64"/>
      <c r="PHU78" s="67"/>
      <c r="PHV78" s="67"/>
      <c r="PHW78" s="68"/>
      <c r="PHX78" s="68"/>
      <c r="PHY78" s="68"/>
      <c r="PHZ78" s="69"/>
      <c r="PIB78" s="64"/>
      <c r="PIC78" s="67"/>
      <c r="PID78" s="67"/>
      <c r="PIE78" s="68"/>
      <c r="PIF78" s="68"/>
      <c r="PIG78" s="68"/>
      <c r="PIH78" s="69"/>
      <c r="PIJ78" s="64"/>
      <c r="PIK78" s="67"/>
      <c r="PIL78" s="67"/>
      <c r="PIM78" s="68"/>
      <c r="PIN78" s="68"/>
      <c r="PIO78" s="68"/>
      <c r="PIP78" s="69"/>
      <c r="PIR78" s="64"/>
      <c r="PIS78" s="67"/>
      <c r="PIT78" s="67"/>
      <c r="PIU78" s="68"/>
      <c r="PIV78" s="68"/>
      <c r="PIW78" s="68"/>
      <c r="PIX78" s="69"/>
      <c r="PIZ78" s="64"/>
      <c r="PJA78" s="67"/>
      <c r="PJB78" s="67"/>
      <c r="PJC78" s="68"/>
      <c r="PJD78" s="68"/>
      <c r="PJE78" s="68"/>
      <c r="PJF78" s="69"/>
      <c r="PJH78" s="64"/>
      <c r="PJI78" s="67"/>
      <c r="PJJ78" s="67"/>
      <c r="PJK78" s="68"/>
      <c r="PJL78" s="68"/>
      <c r="PJM78" s="68"/>
      <c r="PJN78" s="69"/>
      <c r="PJP78" s="64"/>
      <c r="PJQ78" s="67"/>
      <c r="PJR78" s="67"/>
      <c r="PJS78" s="68"/>
      <c r="PJT78" s="68"/>
      <c r="PJU78" s="68"/>
      <c r="PJV78" s="69"/>
      <c r="PJX78" s="64"/>
      <c r="PJY78" s="67"/>
      <c r="PJZ78" s="67"/>
      <c r="PKA78" s="68"/>
      <c r="PKB78" s="68"/>
      <c r="PKC78" s="68"/>
      <c r="PKD78" s="69"/>
      <c r="PKF78" s="64"/>
      <c r="PKG78" s="67"/>
      <c r="PKH78" s="67"/>
      <c r="PKI78" s="68"/>
      <c r="PKJ78" s="68"/>
      <c r="PKK78" s="68"/>
      <c r="PKL78" s="69"/>
      <c r="PKN78" s="64"/>
      <c r="PKO78" s="67"/>
      <c r="PKP78" s="67"/>
      <c r="PKQ78" s="68"/>
      <c r="PKR78" s="68"/>
      <c r="PKS78" s="68"/>
      <c r="PKT78" s="69"/>
      <c r="PKV78" s="64"/>
      <c r="PKW78" s="67"/>
      <c r="PKX78" s="67"/>
      <c r="PKY78" s="68"/>
      <c r="PKZ78" s="68"/>
      <c r="PLA78" s="68"/>
      <c r="PLB78" s="69"/>
      <c r="PLD78" s="64"/>
      <c r="PLE78" s="67"/>
      <c r="PLF78" s="67"/>
      <c r="PLG78" s="68"/>
      <c r="PLH78" s="68"/>
      <c r="PLI78" s="68"/>
      <c r="PLJ78" s="69"/>
      <c r="PLL78" s="64"/>
      <c r="PLM78" s="67"/>
      <c r="PLN78" s="67"/>
      <c r="PLO78" s="68"/>
      <c r="PLP78" s="68"/>
      <c r="PLQ78" s="68"/>
      <c r="PLR78" s="69"/>
      <c r="PLT78" s="64"/>
      <c r="PLU78" s="67"/>
      <c r="PLV78" s="67"/>
      <c r="PLW78" s="68"/>
      <c r="PLX78" s="68"/>
      <c r="PLY78" s="68"/>
      <c r="PLZ78" s="69"/>
      <c r="PMB78" s="64"/>
      <c r="PMC78" s="67"/>
      <c r="PMD78" s="67"/>
      <c r="PME78" s="68"/>
      <c r="PMF78" s="68"/>
      <c r="PMG78" s="68"/>
      <c r="PMH78" s="69"/>
      <c r="PMJ78" s="64"/>
      <c r="PMK78" s="67"/>
      <c r="PML78" s="67"/>
      <c r="PMM78" s="68"/>
      <c r="PMN78" s="68"/>
      <c r="PMO78" s="68"/>
      <c r="PMP78" s="69"/>
      <c r="PMR78" s="64"/>
      <c r="PMS78" s="67"/>
      <c r="PMT78" s="67"/>
      <c r="PMU78" s="68"/>
      <c r="PMV78" s="68"/>
      <c r="PMW78" s="68"/>
      <c r="PMX78" s="69"/>
      <c r="PMZ78" s="64"/>
      <c r="PNA78" s="67"/>
      <c r="PNB78" s="67"/>
      <c r="PNC78" s="68"/>
      <c r="PND78" s="68"/>
      <c r="PNE78" s="68"/>
      <c r="PNF78" s="69"/>
      <c r="PNH78" s="64"/>
      <c r="PNI78" s="67"/>
      <c r="PNJ78" s="67"/>
      <c r="PNK78" s="68"/>
      <c r="PNL78" s="68"/>
      <c r="PNM78" s="68"/>
      <c r="PNN78" s="69"/>
      <c r="PNP78" s="64"/>
      <c r="PNQ78" s="67"/>
      <c r="PNR78" s="67"/>
      <c r="PNS78" s="68"/>
      <c r="PNT78" s="68"/>
      <c r="PNU78" s="68"/>
      <c r="PNV78" s="69"/>
      <c r="PNX78" s="64"/>
      <c r="PNY78" s="67"/>
      <c r="PNZ78" s="67"/>
      <c r="POA78" s="68"/>
      <c r="POB78" s="68"/>
      <c r="POC78" s="68"/>
      <c r="POD78" s="69"/>
      <c r="POF78" s="64"/>
      <c r="POG78" s="67"/>
      <c r="POH78" s="67"/>
      <c r="POI78" s="68"/>
      <c r="POJ78" s="68"/>
      <c r="POK78" s="68"/>
      <c r="POL78" s="69"/>
      <c r="PON78" s="64"/>
      <c r="POO78" s="67"/>
      <c r="POP78" s="67"/>
      <c r="POQ78" s="68"/>
      <c r="POR78" s="68"/>
      <c r="POS78" s="68"/>
      <c r="POT78" s="69"/>
      <c r="POV78" s="64"/>
      <c r="POW78" s="67"/>
      <c r="POX78" s="67"/>
      <c r="POY78" s="68"/>
      <c r="POZ78" s="68"/>
      <c r="PPA78" s="68"/>
      <c r="PPB78" s="69"/>
      <c r="PPD78" s="64"/>
      <c r="PPE78" s="67"/>
      <c r="PPF78" s="67"/>
      <c r="PPG78" s="68"/>
      <c r="PPH78" s="68"/>
      <c r="PPI78" s="68"/>
      <c r="PPJ78" s="69"/>
      <c r="PPL78" s="64"/>
      <c r="PPM78" s="67"/>
      <c r="PPN78" s="67"/>
      <c r="PPO78" s="68"/>
      <c r="PPP78" s="68"/>
      <c r="PPQ78" s="68"/>
      <c r="PPR78" s="69"/>
      <c r="PPT78" s="64"/>
      <c r="PPU78" s="67"/>
      <c r="PPV78" s="67"/>
      <c r="PPW78" s="68"/>
      <c r="PPX78" s="68"/>
      <c r="PPY78" s="68"/>
      <c r="PPZ78" s="69"/>
      <c r="PQB78" s="64"/>
      <c r="PQC78" s="67"/>
      <c r="PQD78" s="67"/>
      <c r="PQE78" s="68"/>
      <c r="PQF78" s="68"/>
      <c r="PQG78" s="68"/>
      <c r="PQH78" s="69"/>
      <c r="PQJ78" s="64"/>
      <c r="PQK78" s="67"/>
      <c r="PQL78" s="67"/>
      <c r="PQM78" s="68"/>
      <c r="PQN78" s="68"/>
      <c r="PQO78" s="68"/>
      <c r="PQP78" s="69"/>
      <c r="PQR78" s="64"/>
      <c r="PQS78" s="67"/>
      <c r="PQT78" s="67"/>
      <c r="PQU78" s="68"/>
      <c r="PQV78" s="68"/>
      <c r="PQW78" s="68"/>
      <c r="PQX78" s="69"/>
      <c r="PQZ78" s="64"/>
      <c r="PRA78" s="67"/>
      <c r="PRB78" s="67"/>
      <c r="PRC78" s="68"/>
      <c r="PRD78" s="68"/>
      <c r="PRE78" s="68"/>
      <c r="PRF78" s="69"/>
      <c r="PRH78" s="64"/>
      <c r="PRI78" s="67"/>
      <c r="PRJ78" s="67"/>
      <c r="PRK78" s="68"/>
      <c r="PRL78" s="68"/>
      <c r="PRM78" s="68"/>
      <c r="PRN78" s="69"/>
      <c r="PRP78" s="64"/>
      <c r="PRQ78" s="67"/>
      <c r="PRR78" s="67"/>
      <c r="PRS78" s="68"/>
      <c r="PRT78" s="68"/>
      <c r="PRU78" s="68"/>
      <c r="PRV78" s="69"/>
      <c r="PRX78" s="64"/>
      <c r="PRY78" s="67"/>
      <c r="PRZ78" s="67"/>
      <c r="PSA78" s="68"/>
      <c r="PSB78" s="68"/>
      <c r="PSC78" s="68"/>
      <c r="PSD78" s="69"/>
      <c r="PSF78" s="64"/>
      <c r="PSG78" s="67"/>
      <c r="PSH78" s="67"/>
      <c r="PSI78" s="68"/>
      <c r="PSJ78" s="68"/>
      <c r="PSK78" s="68"/>
      <c r="PSL78" s="69"/>
      <c r="PSN78" s="64"/>
      <c r="PSO78" s="67"/>
      <c r="PSP78" s="67"/>
      <c r="PSQ78" s="68"/>
      <c r="PSR78" s="68"/>
      <c r="PSS78" s="68"/>
      <c r="PST78" s="69"/>
      <c r="PSV78" s="64"/>
      <c r="PSW78" s="67"/>
      <c r="PSX78" s="67"/>
      <c r="PSY78" s="68"/>
      <c r="PSZ78" s="68"/>
      <c r="PTA78" s="68"/>
      <c r="PTB78" s="69"/>
      <c r="PTD78" s="64"/>
      <c r="PTE78" s="67"/>
      <c r="PTF78" s="67"/>
      <c r="PTG78" s="68"/>
      <c r="PTH78" s="68"/>
      <c r="PTI78" s="68"/>
      <c r="PTJ78" s="69"/>
      <c r="PTL78" s="64"/>
      <c r="PTM78" s="67"/>
      <c r="PTN78" s="67"/>
      <c r="PTO78" s="68"/>
      <c r="PTP78" s="68"/>
      <c r="PTQ78" s="68"/>
      <c r="PTR78" s="69"/>
      <c r="PTT78" s="64"/>
      <c r="PTU78" s="67"/>
      <c r="PTV78" s="67"/>
      <c r="PTW78" s="68"/>
      <c r="PTX78" s="68"/>
      <c r="PTY78" s="68"/>
      <c r="PTZ78" s="69"/>
      <c r="PUB78" s="64"/>
      <c r="PUC78" s="67"/>
      <c r="PUD78" s="67"/>
      <c r="PUE78" s="68"/>
      <c r="PUF78" s="68"/>
      <c r="PUG78" s="68"/>
      <c r="PUH78" s="69"/>
      <c r="PUJ78" s="64"/>
      <c r="PUK78" s="67"/>
      <c r="PUL78" s="67"/>
      <c r="PUM78" s="68"/>
      <c r="PUN78" s="68"/>
      <c r="PUO78" s="68"/>
      <c r="PUP78" s="69"/>
      <c r="PUR78" s="64"/>
      <c r="PUS78" s="67"/>
      <c r="PUT78" s="67"/>
      <c r="PUU78" s="68"/>
      <c r="PUV78" s="68"/>
      <c r="PUW78" s="68"/>
      <c r="PUX78" s="69"/>
      <c r="PUZ78" s="64"/>
      <c r="PVA78" s="67"/>
      <c r="PVB78" s="67"/>
      <c r="PVC78" s="68"/>
      <c r="PVD78" s="68"/>
      <c r="PVE78" s="68"/>
      <c r="PVF78" s="69"/>
      <c r="PVH78" s="64"/>
      <c r="PVI78" s="67"/>
      <c r="PVJ78" s="67"/>
      <c r="PVK78" s="68"/>
      <c r="PVL78" s="68"/>
      <c r="PVM78" s="68"/>
      <c r="PVN78" s="69"/>
      <c r="PVP78" s="64"/>
      <c r="PVQ78" s="67"/>
      <c r="PVR78" s="67"/>
      <c r="PVS78" s="68"/>
      <c r="PVT78" s="68"/>
      <c r="PVU78" s="68"/>
      <c r="PVV78" s="69"/>
      <c r="PVX78" s="64"/>
      <c r="PVY78" s="67"/>
      <c r="PVZ78" s="67"/>
      <c r="PWA78" s="68"/>
      <c r="PWB78" s="68"/>
      <c r="PWC78" s="68"/>
      <c r="PWD78" s="69"/>
      <c r="PWF78" s="64"/>
      <c r="PWG78" s="67"/>
      <c r="PWH78" s="67"/>
      <c r="PWI78" s="68"/>
      <c r="PWJ78" s="68"/>
      <c r="PWK78" s="68"/>
      <c r="PWL78" s="69"/>
      <c r="PWN78" s="64"/>
      <c r="PWO78" s="67"/>
      <c r="PWP78" s="67"/>
      <c r="PWQ78" s="68"/>
      <c r="PWR78" s="68"/>
      <c r="PWS78" s="68"/>
      <c r="PWT78" s="69"/>
      <c r="PWV78" s="64"/>
      <c r="PWW78" s="67"/>
      <c r="PWX78" s="67"/>
      <c r="PWY78" s="68"/>
      <c r="PWZ78" s="68"/>
      <c r="PXA78" s="68"/>
      <c r="PXB78" s="69"/>
      <c r="PXD78" s="64"/>
      <c r="PXE78" s="67"/>
      <c r="PXF78" s="67"/>
      <c r="PXG78" s="68"/>
      <c r="PXH78" s="68"/>
      <c r="PXI78" s="68"/>
      <c r="PXJ78" s="69"/>
      <c r="PXL78" s="64"/>
      <c r="PXM78" s="67"/>
      <c r="PXN78" s="67"/>
      <c r="PXO78" s="68"/>
      <c r="PXP78" s="68"/>
      <c r="PXQ78" s="68"/>
      <c r="PXR78" s="69"/>
      <c r="PXT78" s="64"/>
      <c r="PXU78" s="67"/>
      <c r="PXV78" s="67"/>
      <c r="PXW78" s="68"/>
      <c r="PXX78" s="68"/>
      <c r="PXY78" s="68"/>
      <c r="PXZ78" s="69"/>
      <c r="PYB78" s="64"/>
      <c r="PYC78" s="67"/>
      <c r="PYD78" s="67"/>
      <c r="PYE78" s="68"/>
      <c r="PYF78" s="68"/>
      <c r="PYG78" s="68"/>
      <c r="PYH78" s="69"/>
      <c r="PYJ78" s="64"/>
      <c r="PYK78" s="67"/>
      <c r="PYL78" s="67"/>
      <c r="PYM78" s="68"/>
      <c r="PYN78" s="68"/>
      <c r="PYO78" s="68"/>
      <c r="PYP78" s="69"/>
      <c r="PYR78" s="64"/>
      <c r="PYS78" s="67"/>
      <c r="PYT78" s="67"/>
      <c r="PYU78" s="68"/>
      <c r="PYV78" s="68"/>
      <c r="PYW78" s="68"/>
      <c r="PYX78" s="69"/>
      <c r="PYZ78" s="64"/>
      <c r="PZA78" s="67"/>
      <c r="PZB78" s="67"/>
      <c r="PZC78" s="68"/>
      <c r="PZD78" s="68"/>
      <c r="PZE78" s="68"/>
      <c r="PZF78" s="69"/>
      <c r="PZH78" s="64"/>
      <c r="PZI78" s="67"/>
      <c r="PZJ78" s="67"/>
      <c r="PZK78" s="68"/>
      <c r="PZL78" s="68"/>
      <c r="PZM78" s="68"/>
      <c r="PZN78" s="69"/>
      <c r="PZP78" s="64"/>
      <c r="PZQ78" s="67"/>
      <c r="PZR78" s="67"/>
      <c r="PZS78" s="68"/>
      <c r="PZT78" s="68"/>
      <c r="PZU78" s="68"/>
      <c r="PZV78" s="69"/>
      <c r="PZX78" s="64"/>
      <c r="PZY78" s="67"/>
      <c r="PZZ78" s="67"/>
      <c r="QAA78" s="68"/>
      <c r="QAB78" s="68"/>
      <c r="QAC78" s="68"/>
      <c r="QAD78" s="69"/>
      <c r="QAF78" s="64"/>
      <c r="QAG78" s="67"/>
      <c r="QAH78" s="67"/>
      <c r="QAI78" s="68"/>
      <c r="QAJ78" s="68"/>
      <c r="QAK78" s="68"/>
      <c r="QAL78" s="69"/>
      <c r="QAN78" s="64"/>
      <c r="QAO78" s="67"/>
      <c r="QAP78" s="67"/>
      <c r="QAQ78" s="68"/>
      <c r="QAR78" s="68"/>
      <c r="QAS78" s="68"/>
      <c r="QAT78" s="69"/>
      <c r="QAV78" s="64"/>
      <c r="QAW78" s="67"/>
      <c r="QAX78" s="67"/>
      <c r="QAY78" s="68"/>
      <c r="QAZ78" s="68"/>
      <c r="QBA78" s="68"/>
      <c r="QBB78" s="69"/>
      <c r="QBD78" s="64"/>
      <c r="QBE78" s="67"/>
      <c r="QBF78" s="67"/>
      <c r="QBG78" s="68"/>
      <c r="QBH78" s="68"/>
      <c r="QBI78" s="68"/>
      <c r="QBJ78" s="69"/>
      <c r="QBL78" s="64"/>
      <c r="QBM78" s="67"/>
      <c r="QBN78" s="67"/>
      <c r="QBO78" s="68"/>
      <c r="QBP78" s="68"/>
      <c r="QBQ78" s="68"/>
      <c r="QBR78" s="69"/>
      <c r="QBT78" s="64"/>
      <c r="QBU78" s="67"/>
      <c r="QBV78" s="67"/>
      <c r="QBW78" s="68"/>
      <c r="QBX78" s="68"/>
      <c r="QBY78" s="68"/>
      <c r="QBZ78" s="69"/>
      <c r="QCB78" s="64"/>
      <c r="QCC78" s="67"/>
      <c r="QCD78" s="67"/>
      <c r="QCE78" s="68"/>
      <c r="QCF78" s="68"/>
      <c r="QCG78" s="68"/>
      <c r="QCH78" s="69"/>
      <c r="QCJ78" s="64"/>
      <c r="QCK78" s="67"/>
      <c r="QCL78" s="67"/>
      <c r="QCM78" s="68"/>
      <c r="QCN78" s="68"/>
      <c r="QCO78" s="68"/>
      <c r="QCP78" s="69"/>
      <c r="QCR78" s="64"/>
      <c r="QCS78" s="67"/>
      <c r="QCT78" s="67"/>
      <c r="QCU78" s="68"/>
      <c r="QCV78" s="68"/>
      <c r="QCW78" s="68"/>
      <c r="QCX78" s="69"/>
      <c r="QCZ78" s="64"/>
      <c r="QDA78" s="67"/>
      <c r="QDB78" s="67"/>
      <c r="QDC78" s="68"/>
      <c r="QDD78" s="68"/>
      <c r="QDE78" s="68"/>
      <c r="QDF78" s="69"/>
      <c r="QDH78" s="64"/>
      <c r="QDI78" s="67"/>
      <c r="QDJ78" s="67"/>
      <c r="QDK78" s="68"/>
      <c r="QDL78" s="68"/>
      <c r="QDM78" s="68"/>
      <c r="QDN78" s="69"/>
      <c r="QDP78" s="64"/>
      <c r="QDQ78" s="67"/>
      <c r="QDR78" s="67"/>
      <c r="QDS78" s="68"/>
      <c r="QDT78" s="68"/>
      <c r="QDU78" s="68"/>
      <c r="QDV78" s="69"/>
      <c r="QDX78" s="64"/>
      <c r="QDY78" s="67"/>
      <c r="QDZ78" s="67"/>
      <c r="QEA78" s="68"/>
      <c r="QEB78" s="68"/>
      <c r="QEC78" s="68"/>
      <c r="QED78" s="69"/>
      <c r="QEF78" s="64"/>
      <c r="QEG78" s="67"/>
      <c r="QEH78" s="67"/>
      <c r="QEI78" s="68"/>
      <c r="QEJ78" s="68"/>
      <c r="QEK78" s="68"/>
      <c r="QEL78" s="69"/>
      <c r="QEN78" s="64"/>
      <c r="QEO78" s="67"/>
      <c r="QEP78" s="67"/>
      <c r="QEQ78" s="68"/>
      <c r="QER78" s="68"/>
      <c r="QES78" s="68"/>
      <c r="QET78" s="69"/>
      <c r="QEV78" s="64"/>
      <c r="QEW78" s="67"/>
      <c r="QEX78" s="67"/>
      <c r="QEY78" s="68"/>
      <c r="QEZ78" s="68"/>
      <c r="QFA78" s="68"/>
      <c r="QFB78" s="69"/>
      <c r="QFD78" s="64"/>
      <c r="QFE78" s="67"/>
      <c r="QFF78" s="67"/>
      <c r="QFG78" s="68"/>
      <c r="QFH78" s="68"/>
      <c r="QFI78" s="68"/>
      <c r="QFJ78" s="69"/>
      <c r="QFL78" s="64"/>
      <c r="QFM78" s="67"/>
      <c r="QFN78" s="67"/>
      <c r="QFO78" s="68"/>
      <c r="QFP78" s="68"/>
      <c r="QFQ78" s="68"/>
      <c r="QFR78" s="69"/>
      <c r="QFT78" s="64"/>
      <c r="QFU78" s="67"/>
      <c r="QFV78" s="67"/>
      <c r="QFW78" s="68"/>
      <c r="QFX78" s="68"/>
      <c r="QFY78" s="68"/>
      <c r="QFZ78" s="69"/>
      <c r="QGB78" s="64"/>
      <c r="QGC78" s="67"/>
      <c r="QGD78" s="67"/>
      <c r="QGE78" s="68"/>
      <c r="QGF78" s="68"/>
      <c r="QGG78" s="68"/>
      <c r="QGH78" s="69"/>
      <c r="QGJ78" s="64"/>
      <c r="QGK78" s="67"/>
      <c r="QGL78" s="67"/>
      <c r="QGM78" s="68"/>
      <c r="QGN78" s="68"/>
      <c r="QGO78" s="68"/>
      <c r="QGP78" s="69"/>
      <c r="QGR78" s="64"/>
      <c r="QGS78" s="67"/>
      <c r="QGT78" s="67"/>
      <c r="QGU78" s="68"/>
      <c r="QGV78" s="68"/>
      <c r="QGW78" s="68"/>
      <c r="QGX78" s="69"/>
      <c r="QGZ78" s="64"/>
      <c r="QHA78" s="67"/>
      <c r="QHB78" s="67"/>
      <c r="QHC78" s="68"/>
      <c r="QHD78" s="68"/>
      <c r="QHE78" s="68"/>
      <c r="QHF78" s="69"/>
      <c r="QHH78" s="64"/>
      <c r="QHI78" s="67"/>
      <c r="QHJ78" s="67"/>
      <c r="QHK78" s="68"/>
      <c r="QHL78" s="68"/>
      <c r="QHM78" s="68"/>
      <c r="QHN78" s="69"/>
      <c r="QHP78" s="64"/>
      <c r="QHQ78" s="67"/>
      <c r="QHR78" s="67"/>
      <c r="QHS78" s="68"/>
      <c r="QHT78" s="68"/>
      <c r="QHU78" s="68"/>
      <c r="QHV78" s="69"/>
      <c r="QHX78" s="64"/>
      <c r="QHY78" s="67"/>
      <c r="QHZ78" s="67"/>
      <c r="QIA78" s="68"/>
      <c r="QIB78" s="68"/>
      <c r="QIC78" s="68"/>
      <c r="QID78" s="69"/>
      <c r="QIF78" s="64"/>
      <c r="QIG78" s="67"/>
      <c r="QIH78" s="67"/>
      <c r="QII78" s="68"/>
      <c r="QIJ78" s="68"/>
      <c r="QIK78" s="68"/>
      <c r="QIL78" s="69"/>
      <c r="QIN78" s="64"/>
      <c r="QIO78" s="67"/>
      <c r="QIP78" s="67"/>
      <c r="QIQ78" s="68"/>
      <c r="QIR78" s="68"/>
      <c r="QIS78" s="68"/>
      <c r="QIT78" s="69"/>
      <c r="QIV78" s="64"/>
      <c r="QIW78" s="67"/>
      <c r="QIX78" s="67"/>
      <c r="QIY78" s="68"/>
      <c r="QIZ78" s="68"/>
      <c r="QJA78" s="68"/>
      <c r="QJB78" s="69"/>
      <c r="QJD78" s="64"/>
      <c r="QJE78" s="67"/>
      <c r="QJF78" s="67"/>
      <c r="QJG78" s="68"/>
      <c r="QJH78" s="68"/>
      <c r="QJI78" s="68"/>
      <c r="QJJ78" s="69"/>
      <c r="QJL78" s="64"/>
      <c r="QJM78" s="67"/>
      <c r="QJN78" s="67"/>
      <c r="QJO78" s="68"/>
      <c r="QJP78" s="68"/>
      <c r="QJQ78" s="68"/>
      <c r="QJR78" s="69"/>
      <c r="QJT78" s="64"/>
      <c r="QJU78" s="67"/>
      <c r="QJV78" s="67"/>
      <c r="QJW78" s="68"/>
      <c r="QJX78" s="68"/>
      <c r="QJY78" s="68"/>
      <c r="QJZ78" s="69"/>
      <c r="QKB78" s="64"/>
      <c r="QKC78" s="67"/>
      <c r="QKD78" s="67"/>
      <c r="QKE78" s="68"/>
      <c r="QKF78" s="68"/>
      <c r="QKG78" s="68"/>
      <c r="QKH78" s="69"/>
      <c r="QKJ78" s="64"/>
      <c r="QKK78" s="67"/>
      <c r="QKL78" s="67"/>
      <c r="QKM78" s="68"/>
      <c r="QKN78" s="68"/>
      <c r="QKO78" s="68"/>
      <c r="QKP78" s="69"/>
      <c r="QKR78" s="64"/>
      <c r="QKS78" s="67"/>
      <c r="QKT78" s="67"/>
      <c r="QKU78" s="68"/>
      <c r="QKV78" s="68"/>
      <c r="QKW78" s="68"/>
      <c r="QKX78" s="69"/>
      <c r="QKZ78" s="64"/>
      <c r="QLA78" s="67"/>
      <c r="QLB78" s="67"/>
      <c r="QLC78" s="68"/>
      <c r="QLD78" s="68"/>
      <c r="QLE78" s="68"/>
      <c r="QLF78" s="69"/>
      <c r="QLH78" s="64"/>
      <c r="QLI78" s="67"/>
      <c r="QLJ78" s="67"/>
      <c r="QLK78" s="68"/>
      <c r="QLL78" s="68"/>
      <c r="QLM78" s="68"/>
      <c r="QLN78" s="69"/>
      <c r="QLP78" s="64"/>
      <c r="QLQ78" s="67"/>
      <c r="QLR78" s="67"/>
      <c r="QLS78" s="68"/>
      <c r="QLT78" s="68"/>
      <c r="QLU78" s="68"/>
      <c r="QLV78" s="69"/>
      <c r="QLX78" s="64"/>
      <c r="QLY78" s="67"/>
      <c r="QLZ78" s="67"/>
      <c r="QMA78" s="68"/>
      <c r="QMB78" s="68"/>
      <c r="QMC78" s="68"/>
      <c r="QMD78" s="69"/>
      <c r="QMF78" s="64"/>
      <c r="QMG78" s="67"/>
      <c r="QMH78" s="67"/>
      <c r="QMI78" s="68"/>
      <c r="QMJ78" s="68"/>
      <c r="QMK78" s="68"/>
      <c r="QML78" s="69"/>
      <c r="QMN78" s="64"/>
      <c r="QMO78" s="67"/>
      <c r="QMP78" s="67"/>
      <c r="QMQ78" s="68"/>
      <c r="QMR78" s="68"/>
      <c r="QMS78" s="68"/>
      <c r="QMT78" s="69"/>
      <c r="QMV78" s="64"/>
      <c r="QMW78" s="67"/>
      <c r="QMX78" s="67"/>
      <c r="QMY78" s="68"/>
      <c r="QMZ78" s="68"/>
      <c r="QNA78" s="68"/>
      <c r="QNB78" s="69"/>
      <c r="QND78" s="64"/>
      <c r="QNE78" s="67"/>
      <c r="QNF78" s="67"/>
      <c r="QNG78" s="68"/>
      <c r="QNH78" s="68"/>
      <c r="QNI78" s="68"/>
      <c r="QNJ78" s="69"/>
      <c r="QNL78" s="64"/>
      <c r="QNM78" s="67"/>
      <c r="QNN78" s="67"/>
      <c r="QNO78" s="68"/>
      <c r="QNP78" s="68"/>
      <c r="QNQ78" s="68"/>
      <c r="QNR78" s="69"/>
      <c r="QNT78" s="64"/>
      <c r="QNU78" s="67"/>
      <c r="QNV78" s="67"/>
      <c r="QNW78" s="68"/>
      <c r="QNX78" s="68"/>
      <c r="QNY78" s="68"/>
      <c r="QNZ78" s="69"/>
      <c r="QOB78" s="64"/>
      <c r="QOC78" s="67"/>
      <c r="QOD78" s="67"/>
      <c r="QOE78" s="68"/>
      <c r="QOF78" s="68"/>
      <c r="QOG78" s="68"/>
      <c r="QOH78" s="69"/>
      <c r="QOJ78" s="64"/>
      <c r="QOK78" s="67"/>
      <c r="QOL78" s="67"/>
      <c r="QOM78" s="68"/>
      <c r="QON78" s="68"/>
      <c r="QOO78" s="68"/>
      <c r="QOP78" s="69"/>
      <c r="QOR78" s="64"/>
      <c r="QOS78" s="67"/>
      <c r="QOT78" s="67"/>
      <c r="QOU78" s="68"/>
      <c r="QOV78" s="68"/>
      <c r="QOW78" s="68"/>
      <c r="QOX78" s="69"/>
      <c r="QOZ78" s="64"/>
      <c r="QPA78" s="67"/>
      <c r="QPB78" s="67"/>
      <c r="QPC78" s="68"/>
      <c r="QPD78" s="68"/>
      <c r="QPE78" s="68"/>
      <c r="QPF78" s="69"/>
      <c r="QPH78" s="64"/>
      <c r="QPI78" s="67"/>
      <c r="QPJ78" s="67"/>
      <c r="QPK78" s="68"/>
      <c r="QPL78" s="68"/>
      <c r="QPM78" s="68"/>
      <c r="QPN78" s="69"/>
      <c r="QPP78" s="64"/>
      <c r="QPQ78" s="67"/>
      <c r="QPR78" s="67"/>
      <c r="QPS78" s="68"/>
      <c r="QPT78" s="68"/>
      <c r="QPU78" s="68"/>
      <c r="QPV78" s="69"/>
      <c r="QPX78" s="64"/>
      <c r="QPY78" s="67"/>
      <c r="QPZ78" s="67"/>
      <c r="QQA78" s="68"/>
      <c r="QQB78" s="68"/>
      <c r="QQC78" s="68"/>
      <c r="QQD78" s="69"/>
      <c r="QQF78" s="64"/>
      <c r="QQG78" s="67"/>
      <c r="QQH78" s="67"/>
      <c r="QQI78" s="68"/>
      <c r="QQJ78" s="68"/>
      <c r="QQK78" s="68"/>
      <c r="QQL78" s="69"/>
      <c r="QQN78" s="64"/>
      <c r="QQO78" s="67"/>
      <c r="QQP78" s="67"/>
      <c r="QQQ78" s="68"/>
      <c r="QQR78" s="68"/>
      <c r="QQS78" s="68"/>
      <c r="QQT78" s="69"/>
      <c r="QQV78" s="64"/>
      <c r="QQW78" s="67"/>
      <c r="QQX78" s="67"/>
      <c r="QQY78" s="68"/>
      <c r="QQZ78" s="68"/>
      <c r="QRA78" s="68"/>
      <c r="QRB78" s="69"/>
      <c r="QRD78" s="64"/>
      <c r="QRE78" s="67"/>
      <c r="QRF78" s="67"/>
      <c r="QRG78" s="68"/>
      <c r="QRH78" s="68"/>
      <c r="QRI78" s="68"/>
      <c r="QRJ78" s="69"/>
      <c r="QRL78" s="64"/>
      <c r="QRM78" s="67"/>
      <c r="QRN78" s="67"/>
      <c r="QRO78" s="68"/>
      <c r="QRP78" s="68"/>
      <c r="QRQ78" s="68"/>
      <c r="QRR78" s="69"/>
      <c r="QRT78" s="64"/>
      <c r="QRU78" s="67"/>
      <c r="QRV78" s="67"/>
      <c r="QRW78" s="68"/>
      <c r="QRX78" s="68"/>
      <c r="QRY78" s="68"/>
      <c r="QRZ78" s="69"/>
      <c r="QSB78" s="64"/>
      <c r="QSC78" s="67"/>
      <c r="QSD78" s="67"/>
      <c r="QSE78" s="68"/>
      <c r="QSF78" s="68"/>
      <c r="QSG78" s="68"/>
      <c r="QSH78" s="69"/>
      <c r="QSJ78" s="64"/>
      <c r="QSK78" s="67"/>
      <c r="QSL78" s="67"/>
      <c r="QSM78" s="68"/>
      <c r="QSN78" s="68"/>
      <c r="QSO78" s="68"/>
      <c r="QSP78" s="69"/>
      <c r="QSR78" s="64"/>
      <c r="QSS78" s="67"/>
      <c r="QST78" s="67"/>
      <c r="QSU78" s="68"/>
      <c r="QSV78" s="68"/>
      <c r="QSW78" s="68"/>
      <c r="QSX78" s="69"/>
      <c r="QSZ78" s="64"/>
      <c r="QTA78" s="67"/>
      <c r="QTB78" s="67"/>
      <c r="QTC78" s="68"/>
      <c r="QTD78" s="68"/>
      <c r="QTE78" s="68"/>
      <c r="QTF78" s="69"/>
      <c r="QTH78" s="64"/>
      <c r="QTI78" s="67"/>
      <c r="QTJ78" s="67"/>
      <c r="QTK78" s="68"/>
      <c r="QTL78" s="68"/>
      <c r="QTM78" s="68"/>
      <c r="QTN78" s="69"/>
      <c r="QTP78" s="64"/>
      <c r="QTQ78" s="67"/>
      <c r="QTR78" s="67"/>
      <c r="QTS78" s="68"/>
      <c r="QTT78" s="68"/>
      <c r="QTU78" s="68"/>
      <c r="QTV78" s="69"/>
      <c r="QTX78" s="64"/>
      <c r="QTY78" s="67"/>
      <c r="QTZ78" s="67"/>
      <c r="QUA78" s="68"/>
      <c r="QUB78" s="68"/>
      <c r="QUC78" s="68"/>
      <c r="QUD78" s="69"/>
      <c r="QUF78" s="64"/>
      <c r="QUG78" s="67"/>
      <c r="QUH78" s="67"/>
      <c r="QUI78" s="68"/>
      <c r="QUJ78" s="68"/>
      <c r="QUK78" s="68"/>
      <c r="QUL78" s="69"/>
      <c r="QUN78" s="64"/>
      <c r="QUO78" s="67"/>
      <c r="QUP78" s="67"/>
      <c r="QUQ78" s="68"/>
      <c r="QUR78" s="68"/>
      <c r="QUS78" s="68"/>
      <c r="QUT78" s="69"/>
      <c r="QUV78" s="64"/>
      <c r="QUW78" s="67"/>
      <c r="QUX78" s="67"/>
      <c r="QUY78" s="68"/>
      <c r="QUZ78" s="68"/>
      <c r="QVA78" s="68"/>
      <c r="QVB78" s="69"/>
      <c r="QVD78" s="64"/>
      <c r="QVE78" s="67"/>
      <c r="QVF78" s="67"/>
      <c r="QVG78" s="68"/>
      <c r="QVH78" s="68"/>
      <c r="QVI78" s="68"/>
      <c r="QVJ78" s="69"/>
      <c r="QVL78" s="64"/>
      <c r="QVM78" s="67"/>
      <c r="QVN78" s="67"/>
      <c r="QVO78" s="68"/>
      <c r="QVP78" s="68"/>
      <c r="QVQ78" s="68"/>
      <c r="QVR78" s="69"/>
      <c r="QVT78" s="64"/>
      <c r="QVU78" s="67"/>
      <c r="QVV78" s="67"/>
      <c r="QVW78" s="68"/>
      <c r="QVX78" s="68"/>
      <c r="QVY78" s="68"/>
      <c r="QVZ78" s="69"/>
      <c r="QWB78" s="64"/>
      <c r="QWC78" s="67"/>
      <c r="QWD78" s="67"/>
      <c r="QWE78" s="68"/>
      <c r="QWF78" s="68"/>
      <c r="QWG78" s="68"/>
      <c r="QWH78" s="69"/>
      <c r="QWJ78" s="64"/>
      <c r="QWK78" s="67"/>
      <c r="QWL78" s="67"/>
      <c r="QWM78" s="68"/>
      <c r="QWN78" s="68"/>
      <c r="QWO78" s="68"/>
      <c r="QWP78" s="69"/>
      <c r="QWR78" s="64"/>
      <c r="QWS78" s="67"/>
      <c r="QWT78" s="67"/>
      <c r="QWU78" s="68"/>
      <c r="QWV78" s="68"/>
      <c r="QWW78" s="68"/>
      <c r="QWX78" s="69"/>
      <c r="QWZ78" s="64"/>
      <c r="QXA78" s="67"/>
      <c r="QXB78" s="67"/>
      <c r="QXC78" s="68"/>
      <c r="QXD78" s="68"/>
      <c r="QXE78" s="68"/>
      <c r="QXF78" s="69"/>
      <c r="QXH78" s="64"/>
      <c r="QXI78" s="67"/>
      <c r="QXJ78" s="67"/>
      <c r="QXK78" s="68"/>
      <c r="QXL78" s="68"/>
      <c r="QXM78" s="68"/>
      <c r="QXN78" s="69"/>
      <c r="QXP78" s="64"/>
      <c r="QXQ78" s="67"/>
      <c r="QXR78" s="67"/>
      <c r="QXS78" s="68"/>
      <c r="QXT78" s="68"/>
      <c r="QXU78" s="68"/>
      <c r="QXV78" s="69"/>
      <c r="QXX78" s="64"/>
      <c r="QXY78" s="67"/>
      <c r="QXZ78" s="67"/>
      <c r="QYA78" s="68"/>
      <c r="QYB78" s="68"/>
      <c r="QYC78" s="68"/>
      <c r="QYD78" s="69"/>
      <c r="QYF78" s="64"/>
      <c r="QYG78" s="67"/>
      <c r="QYH78" s="67"/>
      <c r="QYI78" s="68"/>
      <c r="QYJ78" s="68"/>
      <c r="QYK78" s="68"/>
      <c r="QYL78" s="69"/>
      <c r="QYN78" s="64"/>
      <c r="QYO78" s="67"/>
      <c r="QYP78" s="67"/>
      <c r="QYQ78" s="68"/>
      <c r="QYR78" s="68"/>
      <c r="QYS78" s="68"/>
      <c r="QYT78" s="69"/>
      <c r="QYV78" s="64"/>
      <c r="QYW78" s="67"/>
      <c r="QYX78" s="67"/>
      <c r="QYY78" s="68"/>
      <c r="QYZ78" s="68"/>
      <c r="QZA78" s="68"/>
      <c r="QZB78" s="69"/>
      <c r="QZD78" s="64"/>
      <c r="QZE78" s="67"/>
      <c r="QZF78" s="67"/>
      <c r="QZG78" s="68"/>
      <c r="QZH78" s="68"/>
      <c r="QZI78" s="68"/>
      <c r="QZJ78" s="69"/>
      <c r="QZL78" s="64"/>
      <c r="QZM78" s="67"/>
      <c r="QZN78" s="67"/>
      <c r="QZO78" s="68"/>
      <c r="QZP78" s="68"/>
      <c r="QZQ78" s="68"/>
      <c r="QZR78" s="69"/>
      <c r="QZT78" s="64"/>
      <c r="QZU78" s="67"/>
      <c r="QZV78" s="67"/>
      <c r="QZW78" s="68"/>
      <c r="QZX78" s="68"/>
      <c r="QZY78" s="68"/>
      <c r="QZZ78" s="69"/>
      <c r="RAB78" s="64"/>
      <c r="RAC78" s="67"/>
      <c r="RAD78" s="67"/>
      <c r="RAE78" s="68"/>
      <c r="RAF78" s="68"/>
      <c r="RAG78" s="68"/>
      <c r="RAH78" s="69"/>
      <c r="RAJ78" s="64"/>
      <c r="RAK78" s="67"/>
      <c r="RAL78" s="67"/>
      <c r="RAM78" s="68"/>
      <c r="RAN78" s="68"/>
      <c r="RAO78" s="68"/>
      <c r="RAP78" s="69"/>
      <c r="RAR78" s="64"/>
      <c r="RAS78" s="67"/>
      <c r="RAT78" s="67"/>
      <c r="RAU78" s="68"/>
      <c r="RAV78" s="68"/>
      <c r="RAW78" s="68"/>
      <c r="RAX78" s="69"/>
      <c r="RAZ78" s="64"/>
      <c r="RBA78" s="67"/>
      <c r="RBB78" s="67"/>
      <c r="RBC78" s="68"/>
      <c r="RBD78" s="68"/>
      <c r="RBE78" s="68"/>
      <c r="RBF78" s="69"/>
      <c r="RBH78" s="64"/>
      <c r="RBI78" s="67"/>
      <c r="RBJ78" s="67"/>
      <c r="RBK78" s="68"/>
      <c r="RBL78" s="68"/>
      <c r="RBM78" s="68"/>
      <c r="RBN78" s="69"/>
      <c r="RBP78" s="64"/>
      <c r="RBQ78" s="67"/>
      <c r="RBR78" s="67"/>
      <c r="RBS78" s="68"/>
      <c r="RBT78" s="68"/>
      <c r="RBU78" s="68"/>
      <c r="RBV78" s="69"/>
      <c r="RBX78" s="64"/>
      <c r="RBY78" s="67"/>
      <c r="RBZ78" s="67"/>
      <c r="RCA78" s="68"/>
      <c r="RCB78" s="68"/>
      <c r="RCC78" s="68"/>
      <c r="RCD78" s="69"/>
      <c r="RCF78" s="64"/>
      <c r="RCG78" s="67"/>
      <c r="RCH78" s="67"/>
      <c r="RCI78" s="68"/>
      <c r="RCJ78" s="68"/>
      <c r="RCK78" s="68"/>
      <c r="RCL78" s="69"/>
      <c r="RCN78" s="64"/>
      <c r="RCO78" s="67"/>
      <c r="RCP78" s="67"/>
      <c r="RCQ78" s="68"/>
      <c r="RCR78" s="68"/>
      <c r="RCS78" s="68"/>
      <c r="RCT78" s="69"/>
      <c r="RCV78" s="64"/>
      <c r="RCW78" s="67"/>
      <c r="RCX78" s="67"/>
      <c r="RCY78" s="68"/>
      <c r="RCZ78" s="68"/>
      <c r="RDA78" s="68"/>
      <c r="RDB78" s="69"/>
      <c r="RDD78" s="64"/>
      <c r="RDE78" s="67"/>
      <c r="RDF78" s="67"/>
      <c r="RDG78" s="68"/>
      <c r="RDH78" s="68"/>
      <c r="RDI78" s="68"/>
      <c r="RDJ78" s="69"/>
      <c r="RDL78" s="64"/>
      <c r="RDM78" s="67"/>
      <c r="RDN78" s="67"/>
      <c r="RDO78" s="68"/>
      <c r="RDP78" s="68"/>
      <c r="RDQ78" s="68"/>
      <c r="RDR78" s="69"/>
      <c r="RDT78" s="64"/>
      <c r="RDU78" s="67"/>
      <c r="RDV78" s="67"/>
      <c r="RDW78" s="68"/>
      <c r="RDX78" s="68"/>
      <c r="RDY78" s="68"/>
      <c r="RDZ78" s="69"/>
      <c r="REB78" s="64"/>
      <c r="REC78" s="67"/>
      <c r="RED78" s="67"/>
      <c r="REE78" s="68"/>
      <c r="REF78" s="68"/>
      <c r="REG78" s="68"/>
      <c r="REH78" s="69"/>
      <c r="REJ78" s="64"/>
      <c r="REK78" s="67"/>
      <c r="REL78" s="67"/>
      <c r="REM78" s="68"/>
      <c r="REN78" s="68"/>
      <c r="REO78" s="68"/>
      <c r="REP78" s="69"/>
      <c r="RER78" s="64"/>
      <c r="RES78" s="67"/>
      <c r="RET78" s="67"/>
      <c r="REU78" s="68"/>
      <c r="REV78" s="68"/>
      <c r="REW78" s="68"/>
      <c r="REX78" s="69"/>
      <c r="REZ78" s="64"/>
      <c r="RFA78" s="67"/>
      <c r="RFB78" s="67"/>
      <c r="RFC78" s="68"/>
      <c r="RFD78" s="68"/>
      <c r="RFE78" s="68"/>
      <c r="RFF78" s="69"/>
      <c r="RFH78" s="64"/>
      <c r="RFI78" s="67"/>
      <c r="RFJ78" s="67"/>
      <c r="RFK78" s="68"/>
      <c r="RFL78" s="68"/>
      <c r="RFM78" s="68"/>
      <c r="RFN78" s="69"/>
      <c r="RFP78" s="64"/>
      <c r="RFQ78" s="67"/>
      <c r="RFR78" s="67"/>
      <c r="RFS78" s="68"/>
      <c r="RFT78" s="68"/>
      <c r="RFU78" s="68"/>
      <c r="RFV78" s="69"/>
      <c r="RFX78" s="64"/>
      <c r="RFY78" s="67"/>
      <c r="RFZ78" s="67"/>
      <c r="RGA78" s="68"/>
      <c r="RGB78" s="68"/>
      <c r="RGC78" s="68"/>
      <c r="RGD78" s="69"/>
      <c r="RGF78" s="64"/>
      <c r="RGG78" s="67"/>
      <c r="RGH78" s="67"/>
      <c r="RGI78" s="68"/>
      <c r="RGJ78" s="68"/>
      <c r="RGK78" s="68"/>
      <c r="RGL78" s="69"/>
      <c r="RGN78" s="64"/>
      <c r="RGO78" s="67"/>
      <c r="RGP78" s="67"/>
      <c r="RGQ78" s="68"/>
      <c r="RGR78" s="68"/>
      <c r="RGS78" s="68"/>
      <c r="RGT78" s="69"/>
      <c r="RGV78" s="64"/>
      <c r="RGW78" s="67"/>
      <c r="RGX78" s="67"/>
      <c r="RGY78" s="68"/>
      <c r="RGZ78" s="68"/>
      <c r="RHA78" s="68"/>
      <c r="RHB78" s="69"/>
      <c r="RHD78" s="64"/>
      <c r="RHE78" s="67"/>
      <c r="RHF78" s="67"/>
      <c r="RHG78" s="68"/>
      <c r="RHH78" s="68"/>
      <c r="RHI78" s="68"/>
      <c r="RHJ78" s="69"/>
      <c r="RHL78" s="64"/>
      <c r="RHM78" s="67"/>
      <c r="RHN78" s="67"/>
      <c r="RHO78" s="68"/>
      <c r="RHP78" s="68"/>
      <c r="RHQ78" s="68"/>
      <c r="RHR78" s="69"/>
      <c r="RHT78" s="64"/>
      <c r="RHU78" s="67"/>
      <c r="RHV78" s="67"/>
      <c r="RHW78" s="68"/>
      <c r="RHX78" s="68"/>
      <c r="RHY78" s="68"/>
      <c r="RHZ78" s="69"/>
      <c r="RIB78" s="64"/>
      <c r="RIC78" s="67"/>
      <c r="RID78" s="67"/>
      <c r="RIE78" s="68"/>
      <c r="RIF78" s="68"/>
      <c r="RIG78" s="68"/>
      <c r="RIH78" s="69"/>
      <c r="RIJ78" s="64"/>
      <c r="RIK78" s="67"/>
      <c r="RIL78" s="67"/>
      <c r="RIM78" s="68"/>
      <c r="RIN78" s="68"/>
      <c r="RIO78" s="68"/>
      <c r="RIP78" s="69"/>
      <c r="RIR78" s="64"/>
      <c r="RIS78" s="67"/>
      <c r="RIT78" s="67"/>
      <c r="RIU78" s="68"/>
      <c r="RIV78" s="68"/>
      <c r="RIW78" s="68"/>
      <c r="RIX78" s="69"/>
      <c r="RIZ78" s="64"/>
      <c r="RJA78" s="67"/>
      <c r="RJB78" s="67"/>
      <c r="RJC78" s="68"/>
      <c r="RJD78" s="68"/>
      <c r="RJE78" s="68"/>
      <c r="RJF78" s="69"/>
      <c r="RJH78" s="64"/>
      <c r="RJI78" s="67"/>
      <c r="RJJ78" s="67"/>
      <c r="RJK78" s="68"/>
      <c r="RJL78" s="68"/>
      <c r="RJM78" s="68"/>
      <c r="RJN78" s="69"/>
      <c r="RJP78" s="64"/>
      <c r="RJQ78" s="67"/>
      <c r="RJR78" s="67"/>
      <c r="RJS78" s="68"/>
      <c r="RJT78" s="68"/>
      <c r="RJU78" s="68"/>
      <c r="RJV78" s="69"/>
      <c r="RJX78" s="64"/>
      <c r="RJY78" s="67"/>
      <c r="RJZ78" s="67"/>
      <c r="RKA78" s="68"/>
      <c r="RKB78" s="68"/>
      <c r="RKC78" s="68"/>
      <c r="RKD78" s="69"/>
      <c r="RKF78" s="64"/>
      <c r="RKG78" s="67"/>
      <c r="RKH78" s="67"/>
      <c r="RKI78" s="68"/>
      <c r="RKJ78" s="68"/>
      <c r="RKK78" s="68"/>
      <c r="RKL78" s="69"/>
      <c r="RKN78" s="64"/>
      <c r="RKO78" s="67"/>
      <c r="RKP78" s="67"/>
      <c r="RKQ78" s="68"/>
      <c r="RKR78" s="68"/>
      <c r="RKS78" s="68"/>
      <c r="RKT78" s="69"/>
      <c r="RKV78" s="64"/>
      <c r="RKW78" s="67"/>
      <c r="RKX78" s="67"/>
      <c r="RKY78" s="68"/>
      <c r="RKZ78" s="68"/>
      <c r="RLA78" s="68"/>
      <c r="RLB78" s="69"/>
      <c r="RLD78" s="64"/>
      <c r="RLE78" s="67"/>
      <c r="RLF78" s="67"/>
      <c r="RLG78" s="68"/>
      <c r="RLH78" s="68"/>
      <c r="RLI78" s="68"/>
      <c r="RLJ78" s="69"/>
      <c r="RLL78" s="64"/>
      <c r="RLM78" s="67"/>
      <c r="RLN78" s="67"/>
      <c r="RLO78" s="68"/>
      <c r="RLP78" s="68"/>
      <c r="RLQ78" s="68"/>
      <c r="RLR78" s="69"/>
      <c r="RLT78" s="64"/>
      <c r="RLU78" s="67"/>
      <c r="RLV78" s="67"/>
      <c r="RLW78" s="68"/>
      <c r="RLX78" s="68"/>
      <c r="RLY78" s="68"/>
      <c r="RLZ78" s="69"/>
      <c r="RMB78" s="64"/>
      <c r="RMC78" s="67"/>
      <c r="RMD78" s="67"/>
      <c r="RME78" s="68"/>
      <c r="RMF78" s="68"/>
      <c r="RMG78" s="68"/>
      <c r="RMH78" s="69"/>
      <c r="RMJ78" s="64"/>
      <c r="RMK78" s="67"/>
      <c r="RML78" s="67"/>
      <c r="RMM78" s="68"/>
      <c r="RMN78" s="68"/>
      <c r="RMO78" s="68"/>
      <c r="RMP78" s="69"/>
      <c r="RMR78" s="64"/>
      <c r="RMS78" s="67"/>
      <c r="RMT78" s="67"/>
      <c r="RMU78" s="68"/>
      <c r="RMV78" s="68"/>
      <c r="RMW78" s="68"/>
      <c r="RMX78" s="69"/>
      <c r="RMZ78" s="64"/>
      <c r="RNA78" s="67"/>
      <c r="RNB78" s="67"/>
      <c r="RNC78" s="68"/>
      <c r="RND78" s="68"/>
      <c r="RNE78" s="68"/>
      <c r="RNF78" s="69"/>
      <c r="RNH78" s="64"/>
      <c r="RNI78" s="67"/>
      <c r="RNJ78" s="67"/>
      <c r="RNK78" s="68"/>
      <c r="RNL78" s="68"/>
      <c r="RNM78" s="68"/>
      <c r="RNN78" s="69"/>
      <c r="RNP78" s="64"/>
      <c r="RNQ78" s="67"/>
      <c r="RNR78" s="67"/>
      <c r="RNS78" s="68"/>
      <c r="RNT78" s="68"/>
      <c r="RNU78" s="68"/>
      <c r="RNV78" s="69"/>
      <c r="RNX78" s="64"/>
      <c r="RNY78" s="67"/>
      <c r="RNZ78" s="67"/>
      <c r="ROA78" s="68"/>
      <c r="ROB78" s="68"/>
      <c r="ROC78" s="68"/>
      <c r="ROD78" s="69"/>
      <c r="ROF78" s="64"/>
      <c r="ROG78" s="67"/>
      <c r="ROH78" s="67"/>
      <c r="ROI78" s="68"/>
      <c r="ROJ78" s="68"/>
      <c r="ROK78" s="68"/>
      <c r="ROL78" s="69"/>
      <c r="RON78" s="64"/>
      <c r="ROO78" s="67"/>
      <c r="ROP78" s="67"/>
      <c r="ROQ78" s="68"/>
      <c r="ROR78" s="68"/>
      <c r="ROS78" s="68"/>
      <c r="ROT78" s="69"/>
      <c r="ROV78" s="64"/>
      <c r="ROW78" s="67"/>
      <c r="ROX78" s="67"/>
      <c r="ROY78" s="68"/>
      <c r="ROZ78" s="68"/>
      <c r="RPA78" s="68"/>
      <c r="RPB78" s="69"/>
      <c r="RPD78" s="64"/>
      <c r="RPE78" s="67"/>
      <c r="RPF78" s="67"/>
      <c r="RPG78" s="68"/>
      <c r="RPH78" s="68"/>
      <c r="RPI78" s="68"/>
      <c r="RPJ78" s="69"/>
      <c r="RPL78" s="64"/>
      <c r="RPM78" s="67"/>
      <c r="RPN78" s="67"/>
      <c r="RPO78" s="68"/>
      <c r="RPP78" s="68"/>
      <c r="RPQ78" s="68"/>
      <c r="RPR78" s="69"/>
      <c r="RPT78" s="64"/>
      <c r="RPU78" s="67"/>
      <c r="RPV78" s="67"/>
      <c r="RPW78" s="68"/>
      <c r="RPX78" s="68"/>
      <c r="RPY78" s="68"/>
      <c r="RPZ78" s="69"/>
      <c r="RQB78" s="64"/>
      <c r="RQC78" s="67"/>
      <c r="RQD78" s="67"/>
      <c r="RQE78" s="68"/>
      <c r="RQF78" s="68"/>
      <c r="RQG78" s="68"/>
      <c r="RQH78" s="69"/>
      <c r="RQJ78" s="64"/>
      <c r="RQK78" s="67"/>
      <c r="RQL78" s="67"/>
      <c r="RQM78" s="68"/>
      <c r="RQN78" s="68"/>
      <c r="RQO78" s="68"/>
      <c r="RQP78" s="69"/>
      <c r="RQR78" s="64"/>
      <c r="RQS78" s="67"/>
      <c r="RQT78" s="67"/>
      <c r="RQU78" s="68"/>
      <c r="RQV78" s="68"/>
      <c r="RQW78" s="68"/>
      <c r="RQX78" s="69"/>
      <c r="RQZ78" s="64"/>
      <c r="RRA78" s="67"/>
      <c r="RRB78" s="67"/>
      <c r="RRC78" s="68"/>
      <c r="RRD78" s="68"/>
      <c r="RRE78" s="68"/>
      <c r="RRF78" s="69"/>
      <c r="RRH78" s="64"/>
      <c r="RRI78" s="67"/>
      <c r="RRJ78" s="67"/>
      <c r="RRK78" s="68"/>
      <c r="RRL78" s="68"/>
      <c r="RRM78" s="68"/>
      <c r="RRN78" s="69"/>
      <c r="RRP78" s="64"/>
      <c r="RRQ78" s="67"/>
      <c r="RRR78" s="67"/>
      <c r="RRS78" s="68"/>
      <c r="RRT78" s="68"/>
      <c r="RRU78" s="68"/>
      <c r="RRV78" s="69"/>
      <c r="RRX78" s="64"/>
      <c r="RRY78" s="67"/>
      <c r="RRZ78" s="67"/>
      <c r="RSA78" s="68"/>
      <c r="RSB78" s="68"/>
      <c r="RSC78" s="68"/>
      <c r="RSD78" s="69"/>
      <c r="RSF78" s="64"/>
      <c r="RSG78" s="67"/>
      <c r="RSH78" s="67"/>
      <c r="RSI78" s="68"/>
      <c r="RSJ78" s="68"/>
      <c r="RSK78" s="68"/>
      <c r="RSL78" s="69"/>
      <c r="RSN78" s="64"/>
      <c r="RSO78" s="67"/>
      <c r="RSP78" s="67"/>
      <c r="RSQ78" s="68"/>
      <c r="RSR78" s="68"/>
      <c r="RSS78" s="68"/>
      <c r="RST78" s="69"/>
      <c r="RSV78" s="64"/>
      <c r="RSW78" s="67"/>
      <c r="RSX78" s="67"/>
      <c r="RSY78" s="68"/>
      <c r="RSZ78" s="68"/>
      <c r="RTA78" s="68"/>
      <c r="RTB78" s="69"/>
      <c r="RTD78" s="64"/>
      <c r="RTE78" s="67"/>
      <c r="RTF78" s="67"/>
      <c r="RTG78" s="68"/>
      <c r="RTH78" s="68"/>
      <c r="RTI78" s="68"/>
      <c r="RTJ78" s="69"/>
      <c r="RTL78" s="64"/>
      <c r="RTM78" s="67"/>
      <c r="RTN78" s="67"/>
      <c r="RTO78" s="68"/>
      <c r="RTP78" s="68"/>
      <c r="RTQ78" s="68"/>
      <c r="RTR78" s="69"/>
      <c r="RTT78" s="64"/>
      <c r="RTU78" s="67"/>
      <c r="RTV78" s="67"/>
      <c r="RTW78" s="68"/>
      <c r="RTX78" s="68"/>
      <c r="RTY78" s="68"/>
      <c r="RTZ78" s="69"/>
      <c r="RUB78" s="64"/>
      <c r="RUC78" s="67"/>
      <c r="RUD78" s="67"/>
      <c r="RUE78" s="68"/>
      <c r="RUF78" s="68"/>
      <c r="RUG78" s="68"/>
      <c r="RUH78" s="69"/>
      <c r="RUJ78" s="64"/>
      <c r="RUK78" s="67"/>
      <c r="RUL78" s="67"/>
      <c r="RUM78" s="68"/>
      <c r="RUN78" s="68"/>
      <c r="RUO78" s="68"/>
      <c r="RUP78" s="69"/>
      <c r="RUR78" s="64"/>
      <c r="RUS78" s="67"/>
      <c r="RUT78" s="67"/>
      <c r="RUU78" s="68"/>
      <c r="RUV78" s="68"/>
      <c r="RUW78" s="68"/>
      <c r="RUX78" s="69"/>
      <c r="RUZ78" s="64"/>
      <c r="RVA78" s="67"/>
      <c r="RVB78" s="67"/>
      <c r="RVC78" s="68"/>
      <c r="RVD78" s="68"/>
      <c r="RVE78" s="68"/>
      <c r="RVF78" s="69"/>
      <c r="RVH78" s="64"/>
      <c r="RVI78" s="67"/>
      <c r="RVJ78" s="67"/>
      <c r="RVK78" s="68"/>
      <c r="RVL78" s="68"/>
      <c r="RVM78" s="68"/>
      <c r="RVN78" s="69"/>
      <c r="RVP78" s="64"/>
      <c r="RVQ78" s="67"/>
      <c r="RVR78" s="67"/>
      <c r="RVS78" s="68"/>
      <c r="RVT78" s="68"/>
      <c r="RVU78" s="68"/>
      <c r="RVV78" s="69"/>
      <c r="RVX78" s="64"/>
      <c r="RVY78" s="67"/>
      <c r="RVZ78" s="67"/>
      <c r="RWA78" s="68"/>
      <c r="RWB78" s="68"/>
      <c r="RWC78" s="68"/>
      <c r="RWD78" s="69"/>
      <c r="RWF78" s="64"/>
      <c r="RWG78" s="67"/>
      <c r="RWH78" s="67"/>
      <c r="RWI78" s="68"/>
      <c r="RWJ78" s="68"/>
      <c r="RWK78" s="68"/>
      <c r="RWL78" s="69"/>
      <c r="RWN78" s="64"/>
      <c r="RWO78" s="67"/>
      <c r="RWP78" s="67"/>
      <c r="RWQ78" s="68"/>
      <c r="RWR78" s="68"/>
      <c r="RWS78" s="68"/>
      <c r="RWT78" s="69"/>
      <c r="RWV78" s="64"/>
      <c r="RWW78" s="67"/>
      <c r="RWX78" s="67"/>
      <c r="RWY78" s="68"/>
      <c r="RWZ78" s="68"/>
      <c r="RXA78" s="68"/>
      <c r="RXB78" s="69"/>
      <c r="RXD78" s="64"/>
      <c r="RXE78" s="67"/>
      <c r="RXF78" s="67"/>
      <c r="RXG78" s="68"/>
      <c r="RXH78" s="68"/>
      <c r="RXI78" s="68"/>
      <c r="RXJ78" s="69"/>
      <c r="RXL78" s="64"/>
      <c r="RXM78" s="67"/>
      <c r="RXN78" s="67"/>
      <c r="RXO78" s="68"/>
      <c r="RXP78" s="68"/>
      <c r="RXQ78" s="68"/>
      <c r="RXR78" s="69"/>
      <c r="RXT78" s="64"/>
      <c r="RXU78" s="67"/>
      <c r="RXV78" s="67"/>
      <c r="RXW78" s="68"/>
      <c r="RXX78" s="68"/>
      <c r="RXY78" s="68"/>
      <c r="RXZ78" s="69"/>
      <c r="RYB78" s="64"/>
      <c r="RYC78" s="67"/>
      <c r="RYD78" s="67"/>
      <c r="RYE78" s="68"/>
      <c r="RYF78" s="68"/>
      <c r="RYG78" s="68"/>
      <c r="RYH78" s="69"/>
      <c r="RYJ78" s="64"/>
      <c r="RYK78" s="67"/>
      <c r="RYL78" s="67"/>
      <c r="RYM78" s="68"/>
      <c r="RYN78" s="68"/>
      <c r="RYO78" s="68"/>
      <c r="RYP78" s="69"/>
      <c r="RYR78" s="64"/>
      <c r="RYS78" s="67"/>
      <c r="RYT78" s="67"/>
      <c r="RYU78" s="68"/>
      <c r="RYV78" s="68"/>
      <c r="RYW78" s="68"/>
      <c r="RYX78" s="69"/>
      <c r="RYZ78" s="64"/>
      <c r="RZA78" s="67"/>
      <c r="RZB78" s="67"/>
      <c r="RZC78" s="68"/>
      <c r="RZD78" s="68"/>
      <c r="RZE78" s="68"/>
      <c r="RZF78" s="69"/>
      <c r="RZH78" s="64"/>
      <c r="RZI78" s="67"/>
      <c r="RZJ78" s="67"/>
      <c r="RZK78" s="68"/>
      <c r="RZL78" s="68"/>
      <c r="RZM78" s="68"/>
      <c r="RZN78" s="69"/>
      <c r="RZP78" s="64"/>
      <c r="RZQ78" s="67"/>
      <c r="RZR78" s="67"/>
      <c r="RZS78" s="68"/>
      <c r="RZT78" s="68"/>
      <c r="RZU78" s="68"/>
      <c r="RZV78" s="69"/>
      <c r="RZX78" s="64"/>
      <c r="RZY78" s="67"/>
      <c r="RZZ78" s="67"/>
      <c r="SAA78" s="68"/>
      <c r="SAB78" s="68"/>
      <c r="SAC78" s="68"/>
      <c r="SAD78" s="69"/>
      <c r="SAF78" s="64"/>
      <c r="SAG78" s="67"/>
      <c r="SAH78" s="67"/>
      <c r="SAI78" s="68"/>
      <c r="SAJ78" s="68"/>
      <c r="SAK78" s="68"/>
      <c r="SAL78" s="69"/>
      <c r="SAN78" s="64"/>
      <c r="SAO78" s="67"/>
      <c r="SAP78" s="67"/>
      <c r="SAQ78" s="68"/>
      <c r="SAR78" s="68"/>
      <c r="SAS78" s="68"/>
      <c r="SAT78" s="69"/>
      <c r="SAV78" s="64"/>
      <c r="SAW78" s="67"/>
      <c r="SAX78" s="67"/>
      <c r="SAY78" s="68"/>
      <c r="SAZ78" s="68"/>
      <c r="SBA78" s="68"/>
      <c r="SBB78" s="69"/>
      <c r="SBD78" s="64"/>
      <c r="SBE78" s="67"/>
      <c r="SBF78" s="67"/>
      <c r="SBG78" s="68"/>
      <c r="SBH78" s="68"/>
      <c r="SBI78" s="68"/>
      <c r="SBJ78" s="69"/>
      <c r="SBL78" s="64"/>
      <c r="SBM78" s="67"/>
      <c r="SBN78" s="67"/>
      <c r="SBO78" s="68"/>
      <c r="SBP78" s="68"/>
      <c r="SBQ78" s="68"/>
      <c r="SBR78" s="69"/>
      <c r="SBT78" s="64"/>
      <c r="SBU78" s="67"/>
      <c r="SBV78" s="67"/>
      <c r="SBW78" s="68"/>
      <c r="SBX78" s="68"/>
      <c r="SBY78" s="68"/>
      <c r="SBZ78" s="69"/>
      <c r="SCB78" s="64"/>
      <c r="SCC78" s="67"/>
      <c r="SCD78" s="67"/>
      <c r="SCE78" s="68"/>
      <c r="SCF78" s="68"/>
      <c r="SCG78" s="68"/>
      <c r="SCH78" s="69"/>
      <c r="SCJ78" s="64"/>
      <c r="SCK78" s="67"/>
      <c r="SCL78" s="67"/>
      <c r="SCM78" s="68"/>
      <c r="SCN78" s="68"/>
      <c r="SCO78" s="68"/>
      <c r="SCP78" s="69"/>
      <c r="SCR78" s="64"/>
      <c r="SCS78" s="67"/>
      <c r="SCT78" s="67"/>
      <c r="SCU78" s="68"/>
      <c r="SCV78" s="68"/>
      <c r="SCW78" s="68"/>
      <c r="SCX78" s="69"/>
      <c r="SCZ78" s="64"/>
      <c r="SDA78" s="67"/>
      <c r="SDB78" s="67"/>
      <c r="SDC78" s="68"/>
      <c r="SDD78" s="68"/>
      <c r="SDE78" s="68"/>
      <c r="SDF78" s="69"/>
      <c r="SDH78" s="64"/>
      <c r="SDI78" s="67"/>
      <c r="SDJ78" s="67"/>
      <c r="SDK78" s="68"/>
      <c r="SDL78" s="68"/>
      <c r="SDM78" s="68"/>
      <c r="SDN78" s="69"/>
      <c r="SDP78" s="64"/>
      <c r="SDQ78" s="67"/>
      <c r="SDR78" s="67"/>
      <c r="SDS78" s="68"/>
      <c r="SDT78" s="68"/>
      <c r="SDU78" s="68"/>
      <c r="SDV78" s="69"/>
      <c r="SDX78" s="64"/>
      <c r="SDY78" s="67"/>
      <c r="SDZ78" s="67"/>
      <c r="SEA78" s="68"/>
      <c r="SEB78" s="68"/>
      <c r="SEC78" s="68"/>
      <c r="SED78" s="69"/>
      <c r="SEF78" s="64"/>
      <c r="SEG78" s="67"/>
      <c r="SEH78" s="67"/>
      <c r="SEI78" s="68"/>
      <c r="SEJ78" s="68"/>
      <c r="SEK78" s="68"/>
      <c r="SEL78" s="69"/>
      <c r="SEN78" s="64"/>
      <c r="SEO78" s="67"/>
      <c r="SEP78" s="67"/>
      <c r="SEQ78" s="68"/>
      <c r="SER78" s="68"/>
      <c r="SES78" s="68"/>
      <c r="SET78" s="69"/>
      <c r="SEV78" s="64"/>
      <c r="SEW78" s="67"/>
      <c r="SEX78" s="67"/>
      <c r="SEY78" s="68"/>
      <c r="SEZ78" s="68"/>
      <c r="SFA78" s="68"/>
      <c r="SFB78" s="69"/>
      <c r="SFD78" s="64"/>
      <c r="SFE78" s="67"/>
      <c r="SFF78" s="67"/>
      <c r="SFG78" s="68"/>
      <c r="SFH78" s="68"/>
      <c r="SFI78" s="68"/>
      <c r="SFJ78" s="69"/>
      <c r="SFL78" s="64"/>
      <c r="SFM78" s="67"/>
      <c r="SFN78" s="67"/>
      <c r="SFO78" s="68"/>
      <c r="SFP78" s="68"/>
      <c r="SFQ78" s="68"/>
      <c r="SFR78" s="69"/>
      <c r="SFT78" s="64"/>
      <c r="SFU78" s="67"/>
      <c r="SFV78" s="67"/>
      <c r="SFW78" s="68"/>
      <c r="SFX78" s="68"/>
      <c r="SFY78" s="68"/>
      <c r="SFZ78" s="69"/>
      <c r="SGB78" s="64"/>
      <c r="SGC78" s="67"/>
      <c r="SGD78" s="67"/>
      <c r="SGE78" s="68"/>
      <c r="SGF78" s="68"/>
      <c r="SGG78" s="68"/>
      <c r="SGH78" s="69"/>
      <c r="SGJ78" s="64"/>
      <c r="SGK78" s="67"/>
      <c r="SGL78" s="67"/>
      <c r="SGM78" s="68"/>
      <c r="SGN78" s="68"/>
      <c r="SGO78" s="68"/>
      <c r="SGP78" s="69"/>
      <c r="SGR78" s="64"/>
      <c r="SGS78" s="67"/>
      <c r="SGT78" s="67"/>
      <c r="SGU78" s="68"/>
      <c r="SGV78" s="68"/>
      <c r="SGW78" s="68"/>
      <c r="SGX78" s="69"/>
      <c r="SGZ78" s="64"/>
      <c r="SHA78" s="67"/>
      <c r="SHB78" s="67"/>
      <c r="SHC78" s="68"/>
      <c r="SHD78" s="68"/>
      <c r="SHE78" s="68"/>
      <c r="SHF78" s="69"/>
      <c r="SHH78" s="64"/>
      <c r="SHI78" s="67"/>
      <c r="SHJ78" s="67"/>
      <c r="SHK78" s="68"/>
      <c r="SHL78" s="68"/>
      <c r="SHM78" s="68"/>
      <c r="SHN78" s="69"/>
      <c r="SHP78" s="64"/>
      <c r="SHQ78" s="67"/>
      <c r="SHR78" s="67"/>
      <c r="SHS78" s="68"/>
      <c r="SHT78" s="68"/>
      <c r="SHU78" s="68"/>
      <c r="SHV78" s="69"/>
      <c r="SHX78" s="64"/>
      <c r="SHY78" s="67"/>
      <c r="SHZ78" s="67"/>
      <c r="SIA78" s="68"/>
      <c r="SIB78" s="68"/>
      <c r="SIC78" s="68"/>
      <c r="SID78" s="69"/>
      <c r="SIF78" s="64"/>
      <c r="SIG78" s="67"/>
      <c r="SIH78" s="67"/>
      <c r="SII78" s="68"/>
      <c r="SIJ78" s="68"/>
      <c r="SIK78" s="68"/>
      <c r="SIL78" s="69"/>
      <c r="SIN78" s="64"/>
      <c r="SIO78" s="67"/>
      <c r="SIP78" s="67"/>
      <c r="SIQ78" s="68"/>
      <c r="SIR78" s="68"/>
      <c r="SIS78" s="68"/>
      <c r="SIT78" s="69"/>
      <c r="SIV78" s="64"/>
      <c r="SIW78" s="67"/>
      <c r="SIX78" s="67"/>
      <c r="SIY78" s="68"/>
      <c r="SIZ78" s="68"/>
      <c r="SJA78" s="68"/>
      <c r="SJB78" s="69"/>
      <c r="SJD78" s="64"/>
      <c r="SJE78" s="67"/>
      <c r="SJF78" s="67"/>
      <c r="SJG78" s="68"/>
      <c r="SJH78" s="68"/>
      <c r="SJI78" s="68"/>
      <c r="SJJ78" s="69"/>
      <c r="SJL78" s="64"/>
      <c r="SJM78" s="67"/>
      <c r="SJN78" s="67"/>
      <c r="SJO78" s="68"/>
      <c r="SJP78" s="68"/>
      <c r="SJQ78" s="68"/>
      <c r="SJR78" s="69"/>
      <c r="SJT78" s="64"/>
      <c r="SJU78" s="67"/>
      <c r="SJV78" s="67"/>
      <c r="SJW78" s="68"/>
      <c r="SJX78" s="68"/>
      <c r="SJY78" s="68"/>
      <c r="SJZ78" s="69"/>
      <c r="SKB78" s="64"/>
      <c r="SKC78" s="67"/>
      <c r="SKD78" s="67"/>
      <c r="SKE78" s="68"/>
      <c r="SKF78" s="68"/>
      <c r="SKG78" s="68"/>
      <c r="SKH78" s="69"/>
      <c r="SKJ78" s="64"/>
      <c r="SKK78" s="67"/>
      <c r="SKL78" s="67"/>
      <c r="SKM78" s="68"/>
      <c r="SKN78" s="68"/>
      <c r="SKO78" s="68"/>
      <c r="SKP78" s="69"/>
      <c r="SKR78" s="64"/>
      <c r="SKS78" s="67"/>
      <c r="SKT78" s="67"/>
      <c r="SKU78" s="68"/>
      <c r="SKV78" s="68"/>
      <c r="SKW78" s="68"/>
      <c r="SKX78" s="69"/>
      <c r="SKZ78" s="64"/>
      <c r="SLA78" s="67"/>
      <c r="SLB78" s="67"/>
      <c r="SLC78" s="68"/>
      <c r="SLD78" s="68"/>
      <c r="SLE78" s="68"/>
      <c r="SLF78" s="69"/>
      <c r="SLH78" s="64"/>
      <c r="SLI78" s="67"/>
      <c r="SLJ78" s="67"/>
      <c r="SLK78" s="68"/>
      <c r="SLL78" s="68"/>
      <c r="SLM78" s="68"/>
      <c r="SLN78" s="69"/>
      <c r="SLP78" s="64"/>
      <c r="SLQ78" s="67"/>
      <c r="SLR78" s="67"/>
      <c r="SLS78" s="68"/>
      <c r="SLT78" s="68"/>
      <c r="SLU78" s="68"/>
      <c r="SLV78" s="69"/>
      <c r="SLX78" s="64"/>
      <c r="SLY78" s="67"/>
      <c r="SLZ78" s="67"/>
      <c r="SMA78" s="68"/>
      <c r="SMB78" s="68"/>
      <c r="SMC78" s="68"/>
      <c r="SMD78" s="69"/>
      <c r="SMF78" s="64"/>
      <c r="SMG78" s="67"/>
      <c r="SMH78" s="67"/>
      <c r="SMI78" s="68"/>
      <c r="SMJ78" s="68"/>
      <c r="SMK78" s="68"/>
      <c r="SML78" s="69"/>
      <c r="SMN78" s="64"/>
      <c r="SMO78" s="67"/>
      <c r="SMP78" s="67"/>
      <c r="SMQ78" s="68"/>
      <c r="SMR78" s="68"/>
      <c r="SMS78" s="68"/>
      <c r="SMT78" s="69"/>
      <c r="SMV78" s="64"/>
      <c r="SMW78" s="67"/>
      <c r="SMX78" s="67"/>
      <c r="SMY78" s="68"/>
      <c r="SMZ78" s="68"/>
      <c r="SNA78" s="68"/>
      <c r="SNB78" s="69"/>
      <c r="SND78" s="64"/>
      <c r="SNE78" s="67"/>
      <c r="SNF78" s="67"/>
      <c r="SNG78" s="68"/>
      <c r="SNH78" s="68"/>
      <c r="SNI78" s="68"/>
      <c r="SNJ78" s="69"/>
      <c r="SNL78" s="64"/>
      <c r="SNM78" s="67"/>
      <c r="SNN78" s="67"/>
      <c r="SNO78" s="68"/>
      <c r="SNP78" s="68"/>
      <c r="SNQ78" s="68"/>
      <c r="SNR78" s="69"/>
      <c r="SNT78" s="64"/>
      <c r="SNU78" s="67"/>
      <c r="SNV78" s="67"/>
      <c r="SNW78" s="68"/>
      <c r="SNX78" s="68"/>
      <c r="SNY78" s="68"/>
      <c r="SNZ78" s="69"/>
      <c r="SOB78" s="64"/>
      <c r="SOC78" s="67"/>
      <c r="SOD78" s="67"/>
      <c r="SOE78" s="68"/>
      <c r="SOF78" s="68"/>
      <c r="SOG78" s="68"/>
      <c r="SOH78" s="69"/>
      <c r="SOJ78" s="64"/>
      <c r="SOK78" s="67"/>
      <c r="SOL78" s="67"/>
      <c r="SOM78" s="68"/>
      <c r="SON78" s="68"/>
      <c r="SOO78" s="68"/>
      <c r="SOP78" s="69"/>
      <c r="SOR78" s="64"/>
      <c r="SOS78" s="67"/>
      <c r="SOT78" s="67"/>
      <c r="SOU78" s="68"/>
      <c r="SOV78" s="68"/>
      <c r="SOW78" s="68"/>
      <c r="SOX78" s="69"/>
      <c r="SOZ78" s="64"/>
      <c r="SPA78" s="67"/>
      <c r="SPB78" s="67"/>
      <c r="SPC78" s="68"/>
      <c r="SPD78" s="68"/>
      <c r="SPE78" s="68"/>
      <c r="SPF78" s="69"/>
      <c r="SPH78" s="64"/>
      <c r="SPI78" s="67"/>
      <c r="SPJ78" s="67"/>
      <c r="SPK78" s="68"/>
      <c r="SPL78" s="68"/>
      <c r="SPM78" s="68"/>
      <c r="SPN78" s="69"/>
      <c r="SPP78" s="64"/>
      <c r="SPQ78" s="67"/>
      <c r="SPR78" s="67"/>
      <c r="SPS78" s="68"/>
      <c r="SPT78" s="68"/>
      <c r="SPU78" s="68"/>
      <c r="SPV78" s="69"/>
      <c r="SPX78" s="64"/>
      <c r="SPY78" s="67"/>
      <c r="SPZ78" s="67"/>
      <c r="SQA78" s="68"/>
      <c r="SQB78" s="68"/>
      <c r="SQC78" s="68"/>
      <c r="SQD78" s="69"/>
      <c r="SQF78" s="64"/>
      <c r="SQG78" s="67"/>
      <c r="SQH78" s="67"/>
      <c r="SQI78" s="68"/>
      <c r="SQJ78" s="68"/>
      <c r="SQK78" s="68"/>
      <c r="SQL78" s="69"/>
      <c r="SQN78" s="64"/>
      <c r="SQO78" s="67"/>
      <c r="SQP78" s="67"/>
      <c r="SQQ78" s="68"/>
      <c r="SQR78" s="68"/>
      <c r="SQS78" s="68"/>
      <c r="SQT78" s="69"/>
      <c r="SQV78" s="64"/>
      <c r="SQW78" s="67"/>
      <c r="SQX78" s="67"/>
      <c r="SQY78" s="68"/>
      <c r="SQZ78" s="68"/>
      <c r="SRA78" s="68"/>
      <c r="SRB78" s="69"/>
      <c r="SRD78" s="64"/>
      <c r="SRE78" s="67"/>
      <c r="SRF78" s="67"/>
      <c r="SRG78" s="68"/>
      <c r="SRH78" s="68"/>
      <c r="SRI78" s="68"/>
      <c r="SRJ78" s="69"/>
      <c r="SRL78" s="64"/>
      <c r="SRM78" s="67"/>
      <c r="SRN78" s="67"/>
      <c r="SRO78" s="68"/>
      <c r="SRP78" s="68"/>
      <c r="SRQ78" s="68"/>
      <c r="SRR78" s="69"/>
      <c r="SRT78" s="64"/>
      <c r="SRU78" s="67"/>
      <c r="SRV78" s="67"/>
      <c r="SRW78" s="68"/>
      <c r="SRX78" s="68"/>
      <c r="SRY78" s="68"/>
      <c r="SRZ78" s="69"/>
      <c r="SSB78" s="64"/>
      <c r="SSC78" s="67"/>
      <c r="SSD78" s="67"/>
      <c r="SSE78" s="68"/>
      <c r="SSF78" s="68"/>
      <c r="SSG78" s="68"/>
      <c r="SSH78" s="69"/>
      <c r="SSJ78" s="64"/>
      <c r="SSK78" s="67"/>
      <c r="SSL78" s="67"/>
      <c r="SSM78" s="68"/>
      <c r="SSN78" s="68"/>
      <c r="SSO78" s="68"/>
      <c r="SSP78" s="69"/>
      <c r="SSR78" s="64"/>
      <c r="SSS78" s="67"/>
      <c r="SST78" s="67"/>
      <c r="SSU78" s="68"/>
      <c r="SSV78" s="68"/>
      <c r="SSW78" s="68"/>
      <c r="SSX78" s="69"/>
      <c r="SSZ78" s="64"/>
      <c r="STA78" s="67"/>
      <c r="STB78" s="67"/>
      <c r="STC78" s="68"/>
      <c r="STD78" s="68"/>
      <c r="STE78" s="68"/>
      <c r="STF78" s="69"/>
      <c r="STH78" s="64"/>
      <c r="STI78" s="67"/>
      <c r="STJ78" s="67"/>
      <c r="STK78" s="68"/>
      <c r="STL78" s="68"/>
      <c r="STM78" s="68"/>
      <c r="STN78" s="69"/>
      <c r="STP78" s="64"/>
      <c r="STQ78" s="67"/>
      <c r="STR78" s="67"/>
      <c r="STS78" s="68"/>
      <c r="STT78" s="68"/>
      <c r="STU78" s="68"/>
      <c r="STV78" s="69"/>
      <c r="STX78" s="64"/>
      <c r="STY78" s="67"/>
      <c r="STZ78" s="67"/>
      <c r="SUA78" s="68"/>
      <c r="SUB78" s="68"/>
      <c r="SUC78" s="68"/>
      <c r="SUD78" s="69"/>
      <c r="SUF78" s="64"/>
      <c r="SUG78" s="67"/>
      <c r="SUH78" s="67"/>
      <c r="SUI78" s="68"/>
      <c r="SUJ78" s="68"/>
      <c r="SUK78" s="68"/>
      <c r="SUL78" s="69"/>
      <c r="SUN78" s="64"/>
      <c r="SUO78" s="67"/>
      <c r="SUP78" s="67"/>
      <c r="SUQ78" s="68"/>
      <c r="SUR78" s="68"/>
      <c r="SUS78" s="68"/>
      <c r="SUT78" s="69"/>
      <c r="SUV78" s="64"/>
      <c r="SUW78" s="67"/>
      <c r="SUX78" s="67"/>
      <c r="SUY78" s="68"/>
      <c r="SUZ78" s="68"/>
      <c r="SVA78" s="68"/>
      <c r="SVB78" s="69"/>
      <c r="SVD78" s="64"/>
      <c r="SVE78" s="67"/>
      <c r="SVF78" s="67"/>
      <c r="SVG78" s="68"/>
      <c r="SVH78" s="68"/>
      <c r="SVI78" s="68"/>
      <c r="SVJ78" s="69"/>
      <c r="SVL78" s="64"/>
      <c r="SVM78" s="67"/>
      <c r="SVN78" s="67"/>
      <c r="SVO78" s="68"/>
      <c r="SVP78" s="68"/>
      <c r="SVQ78" s="68"/>
      <c r="SVR78" s="69"/>
      <c r="SVT78" s="64"/>
      <c r="SVU78" s="67"/>
      <c r="SVV78" s="67"/>
      <c r="SVW78" s="68"/>
      <c r="SVX78" s="68"/>
      <c r="SVY78" s="68"/>
      <c r="SVZ78" s="69"/>
      <c r="SWB78" s="64"/>
      <c r="SWC78" s="67"/>
      <c r="SWD78" s="67"/>
      <c r="SWE78" s="68"/>
      <c r="SWF78" s="68"/>
      <c r="SWG78" s="68"/>
      <c r="SWH78" s="69"/>
      <c r="SWJ78" s="64"/>
      <c r="SWK78" s="67"/>
      <c r="SWL78" s="67"/>
      <c r="SWM78" s="68"/>
      <c r="SWN78" s="68"/>
      <c r="SWO78" s="68"/>
      <c r="SWP78" s="69"/>
      <c r="SWR78" s="64"/>
      <c r="SWS78" s="67"/>
      <c r="SWT78" s="67"/>
      <c r="SWU78" s="68"/>
      <c r="SWV78" s="68"/>
      <c r="SWW78" s="68"/>
      <c r="SWX78" s="69"/>
      <c r="SWZ78" s="64"/>
      <c r="SXA78" s="67"/>
      <c r="SXB78" s="67"/>
      <c r="SXC78" s="68"/>
      <c r="SXD78" s="68"/>
      <c r="SXE78" s="68"/>
      <c r="SXF78" s="69"/>
      <c r="SXH78" s="64"/>
      <c r="SXI78" s="67"/>
      <c r="SXJ78" s="67"/>
      <c r="SXK78" s="68"/>
      <c r="SXL78" s="68"/>
      <c r="SXM78" s="68"/>
      <c r="SXN78" s="69"/>
      <c r="SXP78" s="64"/>
      <c r="SXQ78" s="67"/>
      <c r="SXR78" s="67"/>
      <c r="SXS78" s="68"/>
      <c r="SXT78" s="68"/>
      <c r="SXU78" s="68"/>
      <c r="SXV78" s="69"/>
      <c r="SXX78" s="64"/>
      <c r="SXY78" s="67"/>
      <c r="SXZ78" s="67"/>
      <c r="SYA78" s="68"/>
      <c r="SYB78" s="68"/>
      <c r="SYC78" s="68"/>
      <c r="SYD78" s="69"/>
      <c r="SYF78" s="64"/>
      <c r="SYG78" s="67"/>
      <c r="SYH78" s="67"/>
      <c r="SYI78" s="68"/>
      <c r="SYJ78" s="68"/>
      <c r="SYK78" s="68"/>
      <c r="SYL78" s="69"/>
      <c r="SYN78" s="64"/>
      <c r="SYO78" s="67"/>
      <c r="SYP78" s="67"/>
      <c r="SYQ78" s="68"/>
      <c r="SYR78" s="68"/>
      <c r="SYS78" s="68"/>
      <c r="SYT78" s="69"/>
      <c r="SYV78" s="64"/>
      <c r="SYW78" s="67"/>
      <c r="SYX78" s="67"/>
      <c r="SYY78" s="68"/>
      <c r="SYZ78" s="68"/>
      <c r="SZA78" s="68"/>
      <c r="SZB78" s="69"/>
      <c r="SZD78" s="64"/>
      <c r="SZE78" s="67"/>
      <c r="SZF78" s="67"/>
      <c r="SZG78" s="68"/>
      <c r="SZH78" s="68"/>
      <c r="SZI78" s="68"/>
      <c r="SZJ78" s="69"/>
      <c r="SZL78" s="64"/>
      <c r="SZM78" s="67"/>
      <c r="SZN78" s="67"/>
      <c r="SZO78" s="68"/>
      <c r="SZP78" s="68"/>
      <c r="SZQ78" s="68"/>
      <c r="SZR78" s="69"/>
      <c r="SZT78" s="64"/>
      <c r="SZU78" s="67"/>
      <c r="SZV78" s="67"/>
      <c r="SZW78" s="68"/>
      <c r="SZX78" s="68"/>
      <c r="SZY78" s="68"/>
      <c r="SZZ78" s="69"/>
      <c r="TAB78" s="64"/>
      <c r="TAC78" s="67"/>
      <c r="TAD78" s="67"/>
      <c r="TAE78" s="68"/>
      <c r="TAF78" s="68"/>
      <c r="TAG78" s="68"/>
      <c r="TAH78" s="69"/>
      <c r="TAJ78" s="64"/>
      <c r="TAK78" s="67"/>
      <c r="TAL78" s="67"/>
      <c r="TAM78" s="68"/>
      <c r="TAN78" s="68"/>
      <c r="TAO78" s="68"/>
      <c r="TAP78" s="69"/>
      <c r="TAR78" s="64"/>
      <c r="TAS78" s="67"/>
      <c r="TAT78" s="67"/>
      <c r="TAU78" s="68"/>
      <c r="TAV78" s="68"/>
      <c r="TAW78" s="68"/>
      <c r="TAX78" s="69"/>
      <c r="TAZ78" s="64"/>
      <c r="TBA78" s="67"/>
      <c r="TBB78" s="67"/>
      <c r="TBC78" s="68"/>
      <c r="TBD78" s="68"/>
      <c r="TBE78" s="68"/>
      <c r="TBF78" s="69"/>
      <c r="TBH78" s="64"/>
      <c r="TBI78" s="67"/>
      <c r="TBJ78" s="67"/>
      <c r="TBK78" s="68"/>
      <c r="TBL78" s="68"/>
      <c r="TBM78" s="68"/>
      <c r="TBN78" s="69"/>
      <c r="TBP78" s="64"/>
      <c r="TBQ78" s="67"/>
      <c r="TBR78" s="67"/>
      <c r="TBS78" s="68"/>
      <c r="TBT78" s="68"/>
      <c r="TBU78" s="68"/>
      <c r="TBV78" s="69"/>
      <c r="TBX78" s="64"/>
      <c r="TBY78" s="67"/>
      <c r="TBZ78" s="67"/>
      <c r="TCA78" s="68"/>
      <c r="TCB78" s="68"/>
      <c r="TCC78" s="68"/>
      <c r="TCD78" s="69"/>
      <c r="TCF78" s="64"/>
      <c r="TCG78" s="67"/>
      <c r="TCH78" s="67"/>
      <c r="TCI78" s="68"/>
      <c r="TCJ78" s="68"/>
      <c r="TCK78" s="68"/>
      <c r="TCL78" s="69"/>
      <c r="TCN78" s="64"/>
      <c r="TCO78" s="67"/>
      <c r="TCP78" s="67"/>
      <c r="TCQ78" s="68"/>
      <c r="TCR78" s="68"/>
      <c r="TCS78" s="68"/>
      <c r="TCT78" s="69"/>
      <c r="TCV78" s="64"/>
      <c r="TCW78" s="67"/>
      <c r="TCX78" s="67"/>
      <c r="TCY78" s="68"/>
      <c r="TCZ78" s="68"/>
      <c r="TDA78" s="68"/>
      <c r="TDB78" s="69"/>
      <c r="TDD78" s="64"/>
      <c r="TDE78" s="67"/>
      <c r="TDF78" s="67"/>
      <c r="TDG78" s="68"/>
      <c r="TDH78" s="68"/>
      <c r="TDI78" s="68"/>
      <c r="TDJ78" s="69"/>
      <c r="TDL78" s="64"/>
      <c r="TDM78" s="67"/>
      <c r="TDN78" s="67"/>
      <c r="TDO78" s="68"/>
      <c r="TDP78" s="68"/>
      <c r="TDQ78" s="68"/>
      <c r="TDR78" s="69"/>
      <c r="TDT78" s="64"/>
      <c r="TDU78" s="67"/>
      <c r="TDV78" s="67"/>
      <c r="TDW78" s="68"/>
      <c r="TDX78" s="68"/>
      <c r="TDY78" s="68"/>
      <c r="TDZ78" s="69"/>
      <c r="TEB78" s="64"/>
      <c r="TEC78" s="67"/>
      <c r="TED78" s="67"/>
      <c r="TEE78" s="68"/>
      <c r="TEF78" s="68"/>
      <c r="TEG78" s="68"/>
      <c r="TEH78" s="69"/>
      <c r="TEJ78" s="64"/>
      <c r="TEK78" s="67"/>
      <c r="TEL78" s="67"/>
      <c r="TEM78" s="68"/>
      <c r="TEN78" s="68"/>
      <c r="TEO78" s="68"/>
      <c r="TEP78" s="69"/>
      <c r="TER78" s="64"/>
      <c r="TES78" s="67"/>
      <c r="TET78" s="67"/>
      <c r="TEU78" s="68"/>
      <c r="TEV78" s="68"/>
      <c r="TEW78" s="68"/>
      <c r="TEX78" s="69"/>
      <c r="TEZ78" s="64"/>
      <c r="TFA78" s="67"/>
      <c r="TFB78" s="67"/>
      <c r="TFC78" s="68"/>
      <c r="TFD78" s="68"/>
      <c r="TFE78" s="68"/>
      <c r="TFF78" s="69"/>
      <c r="TFH78" s="64"/>
      <c r="TFI78" s="67"/>
      <c r="TFJ78" s="67"/>
      <c r="TFK78" s="68"/>
      <c r="TFL78" s="68"/>
      <c r="TFM78" s="68"/>
      <c r="TFN78" s="69"/>
      <c r="TFP78" s="64"/>
      <c r="TFQ78" s="67"/>
      <c r="TFR78" s="67"/>
      <c r="TFS78" s="68"/>
      <c r="TFT78" s="68"/>
      <c r="TFU78" s="68"/>
      <c r="TFV78" s="69"/>
      <c r="TFX78" s="64"/>
      <c r="TFY78" s="67"/>
      <c r="TFZ78" s="67"/>
      <c r="TGA78" s="68"/>
      <c r="TGB78" s="68"/>
      <c r="TGC78" s="68"/>
      <c r="TGD78" s="69"/>
      <c r="TGF78" s="64"/>
      <c r="TGG78" s="67"/>
      <c r="TGH78" s="67"/>
      <c r="TGI78" s="68"/>
      <c r="TGJ78" s="68"/>
      <c r="TGK78" s="68"/>
      <c r="TGL78" s="69"/>
      <c r="TGN78" s="64"/>
      <c r="TGO78" s="67"/>
      <c r="TGP78" s="67"/>
      <c r="TGQ78" s="68"/>
      <c r="TGR78" s="68"/>
      <c r="TGS78" s="68"/>
      <c r="TGT78" s="69"/>
      <c r="TGV78" s="64"/>
      <c r="TGW78" s="67"/>
      <c r="TGX78" s="67"/>
      <c r="TGY78" s="68"/>
      <c r="TGZ78" s="68"/>
      <c r="THA78" s="68"/>
      <c r="THB78" s="69"/>
      <c r="THD78" s="64"/>
      <c r="THE78" s="67"/>
      <c r="THF78" s="67"/>
      <c r="THG78" s="68"/>
      <c r="THH78" s="68"/>
      <c r="THI78" s="68"/>
      <c r="THJ78" s="69"/>
      <c r="THL78" s="64"/>
      <c r="THM78" s="67"/>
      <c r="THN78" s="67"/>
      <c r="THO78" s="68"/>
      <c r="THP78" s="68"/>
      <c r="THQ78" s="68"/>
      <c r="THR78" s="69"/>
      <c r="THT78" s="64"/>
      <c r="THU78" s="67"/>
      <c r="THV78" s="67"/>
      <c r="THW78" s="68"/>
      <c r="THX78" s="68"/>
      <c r="THY78" s="68"/>
      <c r="THZ78" s="69"/>
      <c r="TIB78" s="64"/>
      <c r="TIC78" s="67"/>
      <c r="TID78" s="67"/>
      <c r="TIE78" s="68"/>
      <c r="TIF78" s="68"/>
      <c r="TIG78" s="68"/>
      <c r="TIH78" s="69"/>
      <c r="TIJ78" s="64"/>
      <c r="TIK78" s="67"/>
      <c r="TIL78" s="67"/>
      <c r="TIM78" s="68"/>
      <c r="TIN78" s="68"/>
      <c r="TIO78" s="68"/>
      <c r="TIP78" s="69"/>
      <c r="TIR78" s="64"/>
      <c r="TIS78" s="67"/>
      <c r="TIT78" s="67"/>
      <c r="TIU78" s="68"/>
      <c r="TIV78" s="68"/>
      <c r="TIW78" s="68"/>
      <c r="TIX78" s="69"/>
      <c r="TIZ78" s="64"/>
      <c r="TJA78" s="67"/>
      <c r="TJB78" s="67"/>
      <c r="TJC78" s="68"/>
      <c r="TJD78" s="68"/>
      <c r="TJE78" s="68"/>
      <c r="TJF78" s="69"/>
      <c r="TJH78" s="64"/>
      <c r="TJI78" s="67"/>
      <c r="TJJ78" s="67"/>
      <c r="TJK78" s="68"/>
      <c r="TJL78" s="68"/>
      <c r="TJM78" s="68"/>
      <c r="TJN78" s="69"/>
      <c r="TJP78" s="64"/>
      <c r="TJQ78" s="67"/>
      <c r="TJR78" s="67"/>
      <c r="TJS78" s="68"/>
      <c r="TJT78" s="68"/>
      <c r="TJU78" s="68"/>
      <c r="TJV78" s="69"/>
      <c r="TJX78" s="64"/>
      <c r="TJY78" s="67"/>
      <c r="TJZ78" s="67"/>
      <c r="TKA78" s="68"/>
      <c r="TKB78" s="68"/>
      <c r="TKC78" s="68"/>
      <c r="TKD78" s="69"/>
      <c r="TKF78" s="64"/>
      <c r="TKG78" s="67"/>
      <c r="TKH78" s="67"/>
      <c r="TKI78" s="68"/>
      <c r="TKJ78" s="68"/>
      <c r="TKK78" s="68"/>
      <c r="TKL78" s="69"/>
      <c r="TKN78" s="64"/>
      <c r="TKO78" s="67"/>
      <c r="TKP78" s="67"/>
      <c r="TKQ78" s="68"/>
      <c r="TKR78" s="68"/>
      <c r="TKS78" s="68"/>
      <c r="TKT78" s="69"/>
      <c r="TKV78" s="64"/>
      <c r="TKW78" s="67"/>
      <c r="TKX78" s="67"/>
      <c r="TKY78" s="68"/>
      <c r="TKZ78" s="68"/>
      <c r="TLA78" s="68"/>
      <c r="TLB78" s="69"/>
      <c r="TLD78" s="64"/>
      <c r="TLE78" s="67"/>
      <c r="TLF78" s="67"/>
      <c r="TLG78" s="68"/>
      <c r="TLH78" s="68"/>
      <c r="TLI78" s="68"/>
      <c r="TLJ78" s="69"/>
      <c r="TLL78" s="64"/>
      <c r="TLM78" s="67"/>
      <c r="TLN78" s="67"/>
      <c r="TLO78" s="68"/>
      <c r="TLP78" s="68"/>
      <c r="TLQ78" s="68"/>
      <c r="TLR78" s="69"/>
      <c r="TLT78" s="64"/>
      <c r="TLU78" s="67"/>
      <c r="TLV78" s="67"/>
      <c r="TLW78" s="68"/>
      <c r="TLX78" s="68"/>
      <c r="TLY78" s="68"/>
      <c r="TLZ78" s="69"/>
      <c r="TMB78" s="64"/>
      <c r="TMC78" s="67"/>
      <c r="TMD78" s="67"/>
      <c r="TME78" s="68"/>
      <c r="TMF78" s="68"/>
      <c r="TMG78" s="68"/>
      <c r="TMH78" s="69"/>
      <c r="TMJ78" s="64"/>
      <c r="TMK78" s="67"/>
      <c r="TML78" s="67"/>
      <c r="TMM78" s="68"/>
      <c r="TMN78" s="68"/>
      <c r="TMO78" s="68"/>
      <c r="TMP78" s="69"/>
      <c r="TMR78" s="64"/>
      <c r="TMS78" s="67"/>
      <c r="TMT78" s="67"/>
      <c r="TMU78" s="68"/>
      <c r="TMV78" s="68"/>
      <c r="TMW78" s="68"/>
      <c r="TMX78" s="69"/>
      <c r="TMZ78" s="64"/>
      <c r="TNA78" s="67"/>
      <c r="TNB78" s="67"/>
      <c r="TNC78" s="68"/>
      <c r="TND78" s="68"/>
      <c r="TNE78" s="68"/>
      <c r="TNF78" s="69"/>
      <c r="TNH78" s="64"/>
      <c r="TNI78" s="67"/>
      <c r="TNJ78" s="67"/>
      <c r="TNK78" s="68"/>
      <c r="TNL78" s="68"/>
      <c r="TNM78" s="68"/>
      <c r="TNN78" s="69"/>
      <c r="TNP78" s="64"/>
      <c r="TNQ78" s="67"/>
      <c r="TNR78" s="67"/>
      <c r="TNS78" s="68"/>
      <c r="TNT78" s="68"/>
      <c r="TNU78" s="68"/>
      <c r="TNV78" s="69"/>
      <c r="TNX78" s="64"/>
      <c r="TNY78" s="67"/>
      <c r="TNZ78" s="67"/>
      <c r="TOA78" s="68"/>
      <c r="TOB78" s="68"/>
      <c r="TOC78" s="68"/>
      <c r="TOD78" s="69"/>
      <c r="TOF78" s="64"/>
      <c r="TOG78" s="67"/>
      <c r="TOH78" s="67"/>
      <c r="TOI78" s="68"/>
      <c r="TOJ78" s="68"/>
      <c r="TOK78" s="68"/>
      <c r="TOL78" s="69"/>
      <c r="TON78" s="64"/>
      <c r="TOO78" s="67"/>
      <c r="TOP78" s="67"/>
      <c r="TOQ78" s="68"/>
      <c r="TOR78" s="68"/>
      <c r="TOS78" s="68"/>
      <c r="TOT78" s="69"/>
      <c r="TOV78" s="64"/>
      <c r="TOW78" s="67"/>
      <c r="TOX78" s="67"/>
      <c r="TOY78" s="68"/>
      <c r="TOZ78" s="68"/>
      <c r="TPA78" s="68"/>
      <c r="TPB78" s="69"/>
      <c r="TPD78" s="64"/>
      <c r="TPE78" s="67"/>
      <c r="TPF78" s="67"/>
      <c r="TPG78" s="68"/>
      <c r="TPH78" s="68"/>
      <c r="TPI78" s="68"/>
      <c r="TPJ78" s="69"/>
      <c r="TPL78" s="64"/>
      <c r="TPM78" s="67"/>
      <c r="TPN78" s="67"/>
      <c r="TPO78" s="68"/>
      <c r="TPP78" s="68"/>
      <c r="TPQ78" s="68"/>
      <c r="TPR78" s="69"/>
      <c r="TPT78" s="64"/>
      <c r="TPU78" s="67"/>
      <c r="TPV78" s="67"/>
      <c r="TPW78" s="68"/>
      <c r="TPX78" s="68"/>
      <c r="TPY78" s="68"/>
      <c r="TPZ78" s="69"/>
      <c r="TQB78" s="64"/>
      <c r="TQC78" s="67"/>
      <c r="TQD78" s="67"/>
      <c r="TQE78" s="68"/>
      <c r="TQF78" s="68"/>
      <c r="TQG78" s="68"/>
      <c r="TQH78" s="69"/>
      <c r="TQJ78" s="64"/>
      <c r="TQK78" s="67"/>
      <c r="TQL78" s="67"/>
      <c r="TQM78" s="68"/>
      <c r="TQN78" s="68"/>
      <c r="TQO78" s="68"/>
      <c r="TQP78" s="69"/>
      <c r="TQR78" s="64"/>
      <c r="TQS78" s="67"/>
      <c r="TQT78" s="67"/>
      <c r="TQU78" s="68"/>
      <c r="TQV78" s="68"/>
      <c r="TQW78" s="68"/>
      <c r="TQX78" s="69"/>
      <c r="TQZ78" s="64"/>
      <c r="TRA78" s="67"/>
      <c r="TRB78" s="67"/>
      <c r="TRC78" s="68"/>
      <c r="TRD78" s="68"/>
      <c r="TRE78" s="68"/>
      <c r="TRF78" s="69"/>
      <c r="TRH78" s="64"/>
      <c r="TRI78" s="67"/>
      <c r="TRJ78" s="67"/>
      <c r="TRK78" s="68"/>
      <c r="TRL78" s="68"/>
      <c r="TRM78" s="68"/>
      <c r="TRN78" s="69"/>
      <c r="TRP78" s="64"/>
      <c r="TRQ78" s="67"/>
      <c r="TRR78" s="67"/>
      <c r="TRS78" s="68"/>
      <c r="TRT78" s="68"/>
      <c r="TRU78" s="68"/>
      <c r="TRV78" s="69"/>
      <c r="TRX78" s="64"/>
      <c r="TRY78" s="67"/>
      <c r="TRZ78" s="67"/>
      <c r="TSA78" s="68"/>
      <c r="TSB78" s="68"/>
      <c r="TSC78" s="68"/>
      <c r="TSD78" s="69"/>
      <c r="TSF78" s="64"/>
      <c r="TSG78" s="67"/>
      <c r="TSH78" s="67"/>
      <c r="TSI78" s="68"/>
      <c r="TSJ78" s="68"/>
      <c r="TSK78" s="68"/>
      <c r="TSL78" s="69"/>
      <c r="TSN78" s="64"/>
      <c r="TSO78" s="67"/>
      <c r="TSP78" s="67"/>
      <c r="TSQ78" s="68"/>
      <c r="TSR78" s="68"/>
      <c r="TSS78" s="68"/>
      <c r="TST78" s="69"/>
      <c r="TSV78" s="64"/>
      <c r="TSW78" s="67"/>
      <c r="TSX78" s="67"/>
      <c r="TSY78" s="68"/>
      <c r="TSZ78" s="68"/>
      <c r="TTA78" s="68"/>
      <c r="TTB78" s="69"/>
      <c r="TTD78" s="64"/>
      <c r="TTE78" s="67"/>
      <c r="TTF78" s="67"/>
      <c r="TTG78" s="68"/>
      <c r="TTH78" s="68"/>
      <c r="TTI78" s="68"/>
      <c r="TTJ78" s="69"/>
      <c r="TTL78" s="64"/>
      <c r="TTM78" s="67"/>
      <c r="TTN78" s="67"/>
      <c r="TTO78" s="68"/>
      <c r="TTP78" s="68"/>
      <c r="TTQ78" s="68"/>
      <c r="TTR78" s="69"/>
      <c r="TTT78" s="64"/>
      <c r="TTU78" s="67"/>
      <c r="TTV78" s="67"/>
      <c r="TTW78" s="68"/>
      <c r="TTX78" s="68"/>
      <c r="TTY78" s="68"/>
      <c r="TTZ78" s="69"/>
      <c r="TUB78" s="64"/>
      <c r="TUC78" s="67"/>
      <c r="TUD78" s="67"/>
      <c r="TUE78" s="68"/>
      <c r="TUF78" s="68"/>
      <c r="TUG78" s="68"/>
      <c r="TUH78" s="69"/>
      <c r="TUJ78" s="64"/>
      <c r="TUK78" s="67"/>
      <c r="TUL78" s="67"/>
      <c r="TUM78" s="68"/>
      <c r="TUN78" s="68"/>
      <c r="TUO78" s="68"/>
      <c r="TUP78" s="69"/>
      <c r="TUR78" s="64"/>
      <c r="TUS78" s="67"/>
      <c r="TUT78" s="67"/>
      <c r="TUU78" s="68"/>
      <c r="TUV78" s="68"/>
      <c r="TUW78" s="68"/>
      <c r="TUX78" s="69"/>
      <c r="TUZ78" s="64"/>
      <c r="TVA78" s="67"/>
      <c r="TVB78" s="67"/>
      <c r="TVC78" s="68"/>
      <c r="TVD78" s="68"/>
      <c r="TVE78" s="68"/>
      <c r="TVF78" s="69"/>
      <c r="TVH78" s="64"/>
      <c r="TVI78" s="67"/>
      <c r="TVJ78" s="67"/>
      <c r="TVK78" s="68"/>
      <c r="TVL78" s="68"/>
      <c r="TVM78" s="68"/>
      <c r="TVN78" s="69"/>
      <c r="TVP78" s="64"/>
      <c r="TVQ78" s="67"/>
      <c r="TVR78" s="67"/>
      <c r="TVS78" s="68"/>
      <c r="TVT78" s="68"/>
      <c r="TVU78" s="68"/>
      <c r="TVV78" s="69"/>
      <c r="TVX78" s="64"/>
      <c r="TVY78" s="67"/>
      <c r="TVZ78" s="67"/>
      <c r="TWA78" s="68"/>
      <c r="TWB78" s="68"/>
      <c r="TWC78" s="68"/>
      <c r="TWD78" s="69"/>
      <c r="TWF78" s="64"/>
      <c r="TWG78" s="67"/>
      <c r="TWH78" s="67"/>
      <c r="TWI78" s="68"/>
      <c r="TWJ78" s="68"/>
      <c r="TWK78" s="68"/>
      <c r="TWL78" s="69"/>
      <c r="TWN78" s="64"/>
      <c r="TWO78" s="67"/>
      <c r="TWP78" s="67"/>
      <c r="TWQ78" s="68"/>
      <c r="TWR78" s="68"/>
      <c r="TWS78" s="68"/>
      <c r="TWT78" s="69"/>
      <c r="TWV78" s="64"/>
      <c r="TWW78" s="67"/>
      <c r="TWX78" s="67"/>
      <c r="TWY78" s="68"/>
      <c r="TWZ78" s="68"/>
      <c r="TXA78" s="68"/>
      <c r="TXB78" s="69"/>
      <c r="TXD78" s="64"/>
      <c r="TXE78" s="67"/>
      <c r="TXF78" s="67"/>
      <c r="TXG78" s="68"/>
      <c r="TXH78" s="68"/>
      <c r="TXI78" s="68"/>
      <c r="TXJ78" s="69"/>
      <c r="TXL78" s="64"/>
      <c r="TXM78" s="67"/>
      <c r="TXN78" s="67"/>
      <c r="TXO78" s="68"/>
      <c r="TXP78" s="68"/>
      <c r="TXQ78" s="68"/>
      <c r="TXR78" s="69"/>
      <c r="TXT78" s="64"/>
      <c r="TXU78" s="67"/>
      <c r="TXV78" s="67"/>
      <c r="TXW78" s="68"/>
      <c r="TXX78" s="68"/>
      <c r="TXY78" s="68"/>
      <c r="TXZ78" s="69"/>
      <c r="TYB78" s="64"/>
      <c r="TYC78" s="67"/>
      <c r="TYD78" s="67"/>
      <c r="TYE78" s="68"/>
      <c r="TYF78" s="68"/>
      <c r="TYG78" s="68"/>
      <c r="TYH78" s="69"/>
      <c r="TYJ78" s="64"/>
      <c r="TYK78" s="67"/>
      <c r="TYL78" s="67"/>
      <c r="TYM78" s="68"/>
      <c r="TYN78" s="68"/>
      <c r="TYO78" s="68"/>
      <c r="TYP78" s="69"/>
      <c r="TYR78" s="64"/>
      <c r="TYS78" s="67"/>
      <c r="TYT78" s="67"/>
      <c r="TYU78" s="68"/>
      <c r="TYV78" s="68"/>
      <c r="TYW78" s="68"/>
      <c r="TYX78" s="69"/>
      <c r="TYZ78" s="64"/>
      <c r="TZA78" s="67"/>
      <c r="TZB78" s="67"/>
      <c r="TZC78" s="68"/>
      <c r="TZD78" s="68"/>
      <c r="TZE78" s="68"/>
      <c r="TZF78" s="69"/>
      <c r="TZH78" s="64"/>
      <c r="TZI78" s="67"/>
      <c r="TZJ78" s="67"/>
      <c r="TZK78" s="68"/>
      <c r="TZL78" s="68"/>
      <c r="TZM78" s="68"/>
      <c r="TZN78" s="69"/>
      <c r="TZP78" s="64"/>
      <c r="TZQ78" s="67"/>
      <c r="TZR78" s="67"/>
      <c r="TZS78" s="68"/>
      <c r="TZT78" s="68"/>
      <c r="TZU78" s="68"/>
      <c r="TZV78" s="69"/>
      <c r="TZX78" s="64"/>
      <c r="TZY78" s="67"/>
      <c r="TZZ78" s="67"/>
      <c r="UAA78" s="68"/>
      <c r="UAB78" s="68"/>
      <c r="UAC78" s="68"/>
      <c r="UAD78" s="69"/>
      <c r="UAF78" s="64"/>
      <c r="UAG78" s="67"/>
      <c r="UAH78" s="67"/>
      <c r="UAI78" s="68"/>
      <c r="UAJ78" s="68"/>
      <c r="UAK78" s="68"/>
      <c r="UAL78" s="69"/>
      <c r="UAN78" s="64"/>
      <c r="UAO78" s="67"/>
      <c r="UAP78" s="67"/>
      <c r="UAQ78" s="68"/>
      <c r="UAR78" s="68"/>
      <c r="UAS78" s="68"/>
      <c r="UAT78" s="69"/>
      <c r="UAV78" s="64"/>
      <c r="UAW78" s="67"/>
      <c r="UAX78" s="67"/>
      <c r="UAY78" s="68"/>
      <c r="UAZ78" s="68"/>
      <c r="UBA78" s="68"/>
      <c r="UBB78" s="69"/>
      <c r="UBD78" s="64"/>
      <c r="UBE78" s="67"/>
      <c r="UBF78" s="67"/>
      <c r="UBG78" s="68"/>
      <c r="UBH78" s="68"/>
      <c r="UBI78" s="68"/>
      <c r="UBJ78" s="69"/>
      <c r="UBL78" s="64"/>
      <c r="UBM78" s="67"/>
      <c r="UBN78" s="67"/>
      <c r="UBO78" s="68"/>
      <c r="UBP78" s="68"/>
      <c r="UBQ78" s="68"/>
      <c r="UBR78" s="69"/>
      <c r="UBT78" s="64"/>
      <c r="UBU78" s="67"/>
      <c r="UBV78" s="67"/>
      <c r="UBW78" s="68"/>
      <c r="UBX78" s="68"/>
      <c r="UBY78" s="68"/>
      <c r="UBZ78" s="69"/>
      <c r="UCB78" s="64"/>
      <c r="UCC78" s="67"/>
      <c r="UCD78" s="67"/>
      <c r="UCE78" s="68"/>
      <c r="UCF78" s="68"/>
      <c r="UCG78" s="68"/>
      <c r="UCH78" s="69"/>
      <c r="UCJ78" s="64"/>
      <c r="UCK78" s="67"/>
      <c r="UCL78" s="67"/>
      <c r="UCM78" s="68"/>
      <c r="UCN78" s="68"/>
      <c r="UCO78" s="68"/>
      <c r="UCP78" s="69"/>
      <c r="UCR78" s="64"/>
      <c r="UCS78" s="67"/>
      <c r="UCT78" s="67"/>
      <c r="UCU78" s="68"/>
      <c r="UCV78" s="68"/>
      <c r="UCW78" s="68"/>
      <c r="UCX78" s="69"/>
      <c r="UCZ78" s="64"/>
      <c r="UDA78" s="67"/>
      <c r="UDB78" s="67"/>
      <c r="UDC78" s="68"/>
      <c r="UDD78" s="68"/>
      <c r="UDE78" s="68"/>
      <c r="UDF78" s="69"/>
      <c r="UDH78" s="64"/>
      <c r="UDI78" s="67"/>
      <c r="UDJ78" s="67"/>
      <c r="UDK78" s="68"/>
      <c r="UDL78" s="68"/>
      <c r="UDM78" s="68"/>
      <c r="UDN78" s="69"/>
      <c r="UDP78" s="64"/>
      <c r="UDQ78" s="67"/>
      <c r="UDR78" s="67"/>
      <c r="UDS78" s="68"/>
      <c r="UDT78" s="68"/>
      <c r="UDU78" s="68"/>
      <c r="UDV78" s="69"/>
      <c r="UDX78" s="64"/>
      <c r="UDY78" s="67"/>
      <c r="UDZ78" s="67"/>
      <c r="UEA78" s="68"/>
      <c r="UEB78" s="68"/>
      <c r="UEC78" s="68"/>
      <c r="UED78" s="69"/>
      <c r="UEF78" s="64"/>
      <c r="UEG78" s="67"/>
      <c r="UEH78" s="67"/>
      <c r="UEI78" s="68"/>
      <c r="UEJ78" s="68"/>
      <c r="UEK78" s="68"/>
      <c r="UEL78" s="69"/>
      <c r="UEN78" s="64"/>
      <c r="UEO78" s="67"/>
      <c r="UEP78" s="67"/>
      <c r="UEQ78" s="68"/>
      <c r="UER78" s="68"/>
      <c r="UES78" s="68"/>
      <c r="UET78" s="69"/>
      <c r="UEV78" s="64"/>
      <c r="UEW78" s="67"/>
      <c r="UEX78" s="67"/>
      <c r="UEY78" s="68"/>
      <c r="UEZ78" s="68"/>
      <c r="UFA78" s="68"/>
      <c r="UFB78" s="69"/>
      <c r="UFD78" s="64"/>
      <c r="UFE78" s="67"/>
      <c r="UFF78" s="67"/>
      <c r="UFG78" s="68"/>
      <c r="UFH78" s="68"/>
      <c r="UFI78" s="68"/>
      <c r="UFJ78" s="69"/>
      <c r="UFL78" s="64"/>
      <c r="UFM78" s="67"/>
      <c r="UFN78" s="67"/>
      <c r="UFO78" s="68"/>
      <c r="UFP78" s="68"/>
      <c r="UFQ78" s="68"/>
      <c r="UFR78" s="69"/>
      <c r="UFT78" s="64"/>
      <c r="UFU78" s="67"/>
      <c r="UFV78" s="67"/>
      <c r="UFW78" s="68"/>
      <c r="UFX78" s="68"/>
      <c r="UFY78" s="68"/>
      <c r="UFZ78" s="69"/>
      <c r="UGB78" s="64"/>
      <c r="UGC78" s="67"/>
      <c r="UGD78" s="67"/>
      <c r="UGE78" s="68"/>
      <c r="UGF78" s="68"/>
      <c r="UGG78" s="68"/>
      <c r="UGH78" s="69"/>
      <c r="UGJ78" s="64"/>
      <c r="UGK78" s="67"/>
      <c r="UGL78" s="67"/>
      <c r="UGM78" s="68"/>
      <c r="UGN78" s="68"/>
      <c r="UGO78" s="68"/>
      <c r="UGP78" s="69"/>
      <c r="UGR78" s="64"/>
      <c r="UGS78" s="67"/>
      <c r="UGT78" s="67"/>
      <c r="UGU78" s="68"/>
      <c r="UGV78" s="68"/>
      <c r="UGW78" s="68"/>
      <c r="UGX78" s="69"/>
      <c r="UGZ78" s="64"/>
      <c r="UHA78" s="67"/>
      <c r="UHB78" s="67"/>
      <c r="UHC78" s="68"/>
      <c r="UHD78" s="68"/>
      <c r="UHE78" s="68"/>
      <c r="UHF78" s="69"/>
      <c r="UHH78" s="64"/>
      <c r="UHI78" s="67"/>
      <c r="UHJ78" s="67"/>
      <c r="UHK78" s="68"/>
      <c r="UHL78" s="68"/>
      <c r="UHM78" s="68"/>
      <c r="UHN78" s="69"/>
      <c r="UHP78" s="64"/>
      <c r="UHQ78" s="67"/>
      <c r="UHR78" s="67"/>
      <c r="UHS78" s="68"/>
      <c r="UHT78" s="68"/>
      <c r="UHU78" s="68"/>
      <c r="UHV78" s="69"/>
      <c r="UHX78" s="64"/>
      <c r="UHY78" s="67"/>
      <c r="UHZ78" s="67"/>
      <c r="UIA78" s="68"/>
      <c r="UIB78" s="68"/>
      <c r="UIC78" s="68"/>
      <c r="UID78" s="69"/>
      <c r="UIF78" s="64"/>
      <c r="UIG78" s="67"/>
      <c r="UIH78" s="67"/>
      <c r="UII78" s="68"/>
      <c r="UIJ78" s="68"/>
      <c r="UIK78" s="68"/>
      <c r="UIL78" s="69"/>
      <c r="UIN78" s="64"/>
      <c r="UIO78" s="67"/>
      <c r="UIP78" s="67"/>
      <c r="UIQ78" s="68"/>
      <c r="UIR78" s="68"/>
      <c r="UIS78" s="68"/>
      <c r="UIT78" s="69"/>
      <c r="UIV78" s="64"/>
      <c r="UIW78" s="67"/>
      <c r="UIX78" s="67"/>
      <c r="UIY78" s="68"/>
      <c r="UIZ78" s="68"/>
      <c r="UJA78" s="68"/>
      <c r="UJB78" s="69"/>
      <c r="UJD78" s="64"/>
      <c r="UJE78" s="67"/>
      <c r="UJF78" s="67"/>
      <c r="UJG78" s="68"/>
      <c r="UJH78" s="68"/>
      <c r="UJI78" s="68"/>
      <c r="UJJ78" s="69"/>
      <c r="UJL78" s="64"/>
      <c r="UJM78" s="67"/>
      <c r="UJN78" s="67"/>
      <c r="UJO78" s="68"/>
      <c r="UJP78" s="68"/>
      <c r="UJQ78" s="68"/>
      <c r="UJR78" s="69"/>
      <c r="UJT78" s="64"/>
      <c r="UJU78" s="67"/>
      <c r="UJV78" s="67"/>
      <c r="UJW78" s="68"/>
      <c r="UJX78" s="68"/>
      <c r="UJY78" s="68"/>
      <c r="UJZ78" s="69"/>
      <c r="UKB78" s="64"/>
      <c r="UKC78" s="67"/>
      <c r="UKD78" s="67"/>
      <c r="UKE78" s="68"/>
      <c r="UKF78" s="68"/>
      <c r="UKG78" s="68"/>
      <c r="UKH78" s="69"/>
      <c r="UKJ78" s="64"/>
      <c r="UKK78" s="67"/>
      <c r="UKL78" s="67"/>
      <c r="UKM78" s="68"/>
      <c r="UKN78" s="68"/>
      <c r="UKO78" s="68"/>
      <c r="UKP78" s="69"/>
      <c r="UKR78" s="64"/>
      <c r="UKS78" s="67"/>
      <c r="UKT78" s="67"/>
      <c r="UKU78" s="68"/>
      <c r="UKV78" s="68"/>
      <c r="UKW78" s="68"/>
      <c r="UKX78" s="69"/>
      <c r="UKZ78" s="64"/>
      <c r="ULA78" s="67"/>
      <c r="ULB78" s="67"/>
      <c r="ULC78" s="68"/>
      <c r="ULD78" s="68"/>
      <c r="ULE78" s="68"/>
      <c r="ULF78" s="69"/>
      <c r="ULH78" s="64"/>
      <c r="ULI78" s="67"/>
      <c r="ULJ78" s="67"/>
      <c r="ULK78" s="68"/>
      <c r="ULL78" s="68"/>
      <c r="ULM78" s="68"/>
      <c r="ULN78" s="69"/>
      <c r="ULP78" s="64"/>
      <c r="ULQ78" s="67"/>
      <c r="ULR78" s="67"/>
      <c r="ULS78" s="68"/>
      <c r="ULT78" s="68"/>
      <c r="ULU78" s="68"/>
      <c r="ULV78" s="69"/>
      <c r="ULX78" s="64"/>
      <c r="ULY78" s="67"/>
      <c r="ULZ78" s="67"/>
      <c r="UMA78" s="68"/>
      <c r="UMB78" s="68"/>
      <c r="UMC78" s="68"/>
      <c r="UMD78" s="69"/>
      <c r="UMF78" s="64"/>
      <c r="UMG78" s="67"/>
      <c r="UMH78" s="67"/>
      <c r="UMI78" s="68"/>
      <c r="UMJ78" s="68"/>
      <c r="UMK78" s="68"/>
      <c r="UML78" s="69"/>
      <c r="UMN78" s="64"/>
      <c r="UMO78" s="67"/>
      <c r="UMP78" s="67"/>
      <c r="UMQ78" s="68"/>
      <c r="UMR78" s="68"/>
      <c r="UMS78" s="68"/>
      <c r="UMT78" s="69"/>
      <c r="UMV78" s="64"/>
      <c r="UMW78" s="67"/>
      <c r="UMX78" s="67"/>
      <c r="UMY78" s="68"/>
      <c r="UMZ78" s="68"/>
      <c r="UNA78" s="68"/>
      <c r="UNB78" s="69"/>
      <c r="UND78" s="64"/>
      <c r="UNE78" s="67"/>
      <c r="UNF78" s="67"/>
      <c r="UNG78" s="68"/>
      <c r="UNH78" s="68"/>
      <c r="UNI78" s="68"/>
      <c r="UNJ78" s="69"/>
      <c r="UNL78" s="64"/>
      <c r="UNM78" s="67"/>
      <c r="UNN78" s="67"/>
      <c r="UNO78" s="68"/>
      <c r="UNP78" s="68"/>
      <c r="UNQ78" s="68"/>
      <c r="UNR78" s="69"/>
      <c r="UNT78" s="64"/>
      <c r="UNU78" s="67"/>
      <c r="UNV78" s="67"/>
      <c r="UNW78" s="68"/>
      <c r="UNX78" s="68"/>
      <c r="UNY78" s="68"/>
      <c r="UNZ78" s="69"/>
      <c r="UOB78" s="64"/>
      <c r="UOC78" s="67"/>
      <c r="UOD78" s="67"/>
      <c r="UOE78" s="68"/>
      <c r="UOF78" s="68"/>
      <c r="UOG78" s="68"/>
      <c r="UOH78" s="69"/>
      <c r="UOJ78" s="64"/>
      <c r="UOK78" s="67"/>
      <c r="UOL78" s="67"/>
      <c r="UOM78" s="68"/>
      <c r="UON78" s="68"/>
      <c r="UOO78" s="68"/>
      <c r="UOP78" s="69"/>
      <c r="UOR78" s="64"/>
      <c r="UOS78" s="67"/>
      <c r="UOT78" s="67"/>
      <c r="UOU78" s="68"/>
      <c r="UOV78" s="68"/>
      <c r="UOW78" s="68"/>
      <c r="UOX78" s="69"/>
      <c r="UOZ78" s="64"/>
      <c r="UPA78" s="67"/>
      <c r="UPB78" s="67"/>
      <c r="UPC78" s="68"/>
      <c r="UPD78" s="68"/>
      <c r="UPE78" s="68"/>
      <c r="UPF78" s="69"/>
      <c r="UPH78" s="64"/>
      <c r="UPI78" s="67"/>
      <c r="UPJ78" s="67"/>
      <c r="UPK78" s="68"/>
      <c r="UPL78" s="68"/>
      <c r="UPM78" s="68"/>
      <c r="UPN78" s="69"/>
      <c r="UPP78" s="64"/>
      <c r="UPQ78" s="67"/>
      <c r="UPR78" s="67"/>
      <c r="UPS78" s="68"/>
      <c r="UPT78" s="68"/>
      <c r="UPU78" s="68"/>
      <c r="UPV78" s="69"/>
      <c r="UPX78" s="64"/>
      <c r="UPY78" s="67"/>
      <c r="UPZ78" s="67"/>
      <c r="UQA78" s="68"/>
      <c r="UQB78" s="68"/>
      <c r="UQC78" s="68"/>
      <c r="UQD78" s="69"/>
      <c r="UQF78" s="64"/>
      <c r="UQG78" s="67"/>
      <c r="UQH78" s="67"/>
      <c r="UQI78" s="68"/>
      <c r="UQJ78" s="68"/>
      <c r="UQK78" s="68"/>
      <c r="UQL78" s="69"/>
      <c r="UQN78" s="64"/>
      <c r="UQO78" s="67"/>
      <c r="UQP78" s="67"/>
      <c r="UQQ78" s="68"/>
      <c r="UQR78" s="68"/>
      <c r="UQS78" s="68"/>
      <c r="UQT78" s="69"/>
      <c r="UQV78" s="64"/>
      <c r="UQW78" s="67"/>
      <c r="UQX78" s="67"/>
      <c r="UQY78" s="68"/>
      <c r="UQZ78" s="68"/>
      <c r="URA78" s="68"/>
      <c r="URB78" s="69"/>
      <c r="URD78" s="64"/>
      <c r="URE78" s="67"/>
      <c r="URF78" s="67"/>
      <c r="URG78" s="68"/>
      <c r="URH78" s="68"/>
      <c r="URI78" s="68"/>
      <c r="URJ78" s="69"/>
      <c r="URL78" s="64"/>
      <c r="URM78" s="67"/>
      <c r="URN78" s="67"/>
      <c r="URO78" s="68"/>
      <c r="URP78" s="68"/>
      <c r="URQ78" s="68"/>
      <c r="URR78" s="69"/>
      <c r="URT78" s="64"/>
      <c r="URU78" s="67"/>
      <c r="URV78" s="67"/>
      <c r="URW78" s="68"/>
      <c r="URX78" s="68"/>
      <c r="URY78" s="68"/>
      <c r="URZ78" s="69"/>
      <c r="USB78" s="64"/>
      <c r="USC78" s="67"/>
      <c r="USD78" s="67"/>
      <c r="USE78" s="68"/>
      <c r="USF78" s="68"/>
      <c r="USG78" s="68"/>
      <c r="USH78" s="69"/>
      <c r="USJ78" s="64"/>
      <c r="USK78" s="67"/>
      <c r="USL78" s="67"/>
      <c r="USM78" s="68"/>
      <c r="USN78" s="68"/>
      <c r="USO78" s="68"/>
      <c r="USP78" s="69"/>
      <c r="USR78" s="64"/>
      <c r="USS78" s="67"/>
      <c r="UST78" s="67"/>
      <c r="USU78" s="68"/>
      <c r="USV78" s="68"/>
      <c r="USW78" s="68"/>
      <c r="USX78" s="69"/>
      <c r="USZ78" s="64"/>
      <c r="UTA78" s="67"/>
      <c r="UTB78" s="67"/>
      <c r="UTC78" s="68"/>
      <c r="UTD78" s="68"/>
      <c r="UTE78" s="68"/>
      <c r="UTF78" s="69"/>
      <c r="UTH78" s="64"/>
      <c r="UTI78" s="67"/>
      <c r="UTJ78" s="67"/>
      <c r="UTK78" s="68"/>
      <c r="UTL78" s="68"/>
      <c r="UTM78" s="68"/>
      <c r="UTN78" s="69"/>
      <c r="UTP78" s="64"/>
      <c r="UTQ78" s="67"/>
      <c r="UTR78" s="67"/>
      <c r="UTS78" s="68"/>
      <c r="UTT78" s="68"/>
      <c r="UTU78" s="68"/>
      <c r="UTV78" s="69"/>
      <c r="UTX78" s="64"/>
      <c r="UTY78" s="67"/>
      <c r="UTZ78" s="67"/>
      <c r="UUA78" s="68"/>
      <c r="UUB78" s="68"/>
      <c r="UUC78" s="68"/>
      <c r="UUD78" s="69"/>
      <c r="UUF78" s="64"/>
      <c r="UUG78" s="67"/>
      <c r="UUH78" s="67"/>
      <c r="UUI78" s="68"/>
      <c r="UUJ78" s="68"/>
      <c r="UUK78" s="68"/>
      <c r="UUL78" s="69"/>
      <c r="UUN78" s="64"/>
      <c r="UUO78" s="67"/>
      <c r="UUP78" s="67"/>
      <c r="UUQ78" s="68"/>
      <c r="UUR78" s="68"/>
      <c r="UUS78" s="68"/>
      <c r="UUT78" s="69"/>
      <c r="UUV78" s="64"/>
      <c r="UUW78" s="67"/>
      <c r="UUX78" s="67"/>
      <c r="UUY78" s="68"/>
      <c r="UUZ78" s="68"/>
      <c r="UVA78" s="68"/>
      <c r="UVB78" s="69"/>
      <c r="UVD78" s="64"/>
      <c r="UVE78" s="67"/>
      <c r="UVF78" s="67"/>
      <c r="UVG78" s="68"/>
      <c r="UVH78" s="68"/>
      <c r="UVI78" s="68"/>
      <c r="UVJ78" s="69"/>
      <c r="UVL78" s="64"/>
      <c r="UVM78" s="67"/>
      <c r="UVN78" s="67"/>
      <c r="UVO78" s="68"/>
      <c r="UVP78" s="68"/>
      <c r="UVQ78" s="68"/>
      <c r="UVR78" s="69"/>
      <c r="UVT78" s="64"/>
      <c r="UVU78" s="67"/>
      <c r="UVV78" s="67"/>
      <c r="UVW78" s="68"/>
      <c r="UVX78" s="68"/>
      <c r="UVY78" s="68"/>
      <c r="UVZ78" s="69"/>
      <c r="UWB78" s="64"/>
      <c r="UWC78" s="67"/>
      <c r="UWD78" s="67"/>
      <c r="UWE78" s="68"/>
      <c r="UWF78" s="68"/>
      <c r="UWG78" s="68"/>
      <c r="UWH78" s="69"/>
      <c r="UWJ78" s="64"/>
      <c r="UWK78" s="67"/>
      <c r="UWL78" s="67"/>
      <c r="UWM78" s="68"/>
      <c r="UWN78" s="68"/>
      <c r="UWO78" s="68"/>
      <c r="UWP78" s="69"/>
      <c r="UWR78" s="64"/>
      <c r="UWS78" s="67"/>
      <c r="UWT78" s="67"/>
      <c r="UWU78" s="68"/>
      <c r="UWV78" s="68"/>
      <c r="UWW78" s="68"/>
      <c r="UWX78" s="69"/>
      <c r="UWZ78" s="64"/>
      <c r="UXA78" s="67"/>
      <c r="UXB78" s="67"/>
      <c r="UXC78" s="68"/>
      <c r="UXD78" s="68"/>
      <c r="UXE78" s="68"/>
      <c r="UXF78" s="69"/>
      <c r="UXH78" s="64"/>
      <c r="UXI78" s="67"/>
      <c r="UXJ78" s="67"/>
      <c r="UXK78" s="68"/>
      <c r="UXL78" s="68"/>
      <c r="UXM78" s="68"/>
      <c r="UXN78" s="69"/>
      <c r="UXP78" s="64"/>
      <c r="UXQ78" s="67"/>
      <c r="UXR78" s="67"/>
      <c r="UXS78" s="68"/>
      <c r="UXT78" s="68"/>
      <c r="UXU78" s="68"/>
      <c r="UXV78" s="69"/>
      <c r="UXX78" s="64"/>
      <c r="UXY78" s="67"/>
      <c r="UXZ78" s="67"/>
      <c r="UYA78" s="68"/>
      <c r="UYB78" s="68"/>
      <c r="UYC78" s="68"/>
      <c r="UYD78" s="69"/>
      <c r="UYF78" s="64"/>
      <c r="UYG78" s="67"/>
      <c r="UYH78" s="67"/>
      <c r="UYI78" s="68"/>
      <c r="UYJ78" s="68"/>
      <c r="UYK78" s="68"/>
      <c r="UYL78" s="69"/>
      <c r="UYN78" s="64"/>
      <c r="UYO78" s="67"/>
      <c r="UYP78" s="67"/>
      <c r="UYQ78" s="68"/>
      <c r="UYR78" s="68"/>
      <c r="UYS78" s="68"/>
      <c r="UYT78" s="69"/>
      <c r="UYV78" s="64"/>
      <c r="UYW78" s="67"/>
      <c r="UYX78" s="67"/>
      <c r="UYY78" s="68"/>
      <c r="UYZ78" s="68"/>
      <c r="UZA78" s="68"/>
      <c r="UZB78" s="69"/>
      <c r="UZD78" s="64"/>
      <c r="UZE78" s="67"/>
      <c r="UZF78" s="67"/>
      <c r="UZG78" s="68"/>
      <c r="UZH78" s="68"/>
      <c r="UZI78" s="68"/>
      <c r="UZJ78" s="69"/>
      <c r="UZL78" s="64"/>
      <c r="UZM78" s="67"/>
      <c r="UZN78" s="67"/>
      <c r="UZO78" s="68"/>
      <c r="UZP78" s="68"/>
      <c r="UZQ78" s="68"/>
      <c r="UZR78" s="69"/>
      <c r="UZT78" s="64"/>
      <c r="UZU78" s="67"/>
      <c r="UZV78" s="67"/>
      <c r="UZW78" s="68"/>
      <c r="UZX78" s="68"/>
      <c r="UZY78" s="68"/>
      <c r="UZZ78" s="69"/>
      <c r="VAB78" s="64"/>
      <c r="VAC78" s="67"/>
      <c r="VAD78" s="67"/>
      <c r="VAE78" s="68"/>
      <c r="VAF78" s="68"/>
      <c r="VAG78" s="68"/>
      <c r="VAH78" s="69"/>
      <c r="VAJ78" s="64"/>
      <c r="VAK78" s="67"/>
      <c r="VAL78" s="67"/>
      <c r="VAM78" s="68"/>
      <c r="VAN78" s="68"/>
      <c r="VAO78" s="68"/>
      <c r="VAP78" s="69"/>
      <c r="VAR78" s="64"/>
      <c r="VAS78" s="67"/>
      <c r="VAT78" s="67"/>
      <c r="VAU78" s="68"/>
      <c r="VAV78" s="68"/>
      <c r="VAW78" s="68"/>
      <c r="VAX78" s="69"/>
      <c r="VAZ78" s="64"/>
      <c r="VBA78" s="67"/>
      <c r="VBB78" s="67"/>
      <c r="VBC78" s="68"/>
      <c r="VBD78" s="68"/>
      <c r="VBE78" s="68"/>
      <c r="VBF78" s="69"/>
      <c r="VBH78" s="64"/>
      <c r="VBI78" s="67"/>
      <c r="VBJ78" s="67"/>
      <c r="VBK78" s="68"/>
      <c r="VBL78" s="68"/>
      <c r="VBM78" s="68"/>
      <c r="VBN78" s="69"/>
      <c r="VBP78" s="64"/>
      <c r="VBQ78" s="67"/>
      <c r="VBR78" s="67"/>
      <c r="VBS78" s="68"/>
      <c r="VBT78" s="68"/>
      <c r="VBU78" s="68"/>
      <c r="VBV78" s="69"/>
      <c r="VBX78" s="64"/>
      <c r="VBY78" s="67"/>
      <c r="VBZ78" s="67"/>
      <c r="VCA78" s="68"/>
      <c r="VCB78" s="68"/>
      <c r="VCC78" s="68"/>
      <c r="VCD78" s="69"/>
      <c r="VCF78" s="64"/>
      <c r="VCG78" s="67"/>
      <c r="VCH78" s="67"/>
      <c r="VCI78" s="68"/>
      <c r="VCJ78" s="68"/>
      <c r="VCK78" s="68"/>
      <c r="VCL78" s="69"/>
      <c r="VCN78" s="64"/>
      <c r="VCO78" s="67"/>
      <c r="VCP78" s="67"/>
      <c r="VCQ78" s="68"/>
      <c r="VCR78" s="68"/>
      <c r="VCS78" s="68"/>
      <c r="VCT78" s="69"/>
      <c r="VCV78" s="64"/>
      <c r="VCW78" s="67"/>
      <c r="VCX78" s="67"/>
      <c r="VCY78" s="68"/>
      <c r="VCZ78" s="68"/>
      <c r="VDA78" s="68"/>
      <c r="VDB78" s="69"/>
      <c r="VDD78" s="64"/>
      <c r="VDE78" s="67"/>
      <c r="VDF78" s="67"/>
      <c r="VDG78" s="68"/>
      <c r="VDH78" s="68"/>
      <c r="VDI78" s="68"/>
      <c r="VDJ78" s="69"/>
      <c r="VDL78" s="64"/>
      <c r="VDM78" s="67"/>
      <c r="VDN78" s="67"/>
      <c r="VDO78" s="68"/>
      <c r="VDP78" s="68"/>
      <c r="VDQ78" s="68"/>
      <c r="VDR78" s="69"/>
      <c r="VDT78" s="64"/>
      <c r="VDU78" s="67"/>
      <c r="VDV78" s="67"/>
      <c r="VDW78" s="68"/>
      <c r="VDX78" s="68"/>
      <c r="VDY78" s="68"/>
      <c r="VDZ78" s="69"/>
      <c r="VEB78" s="64"/>
      <c r="VEC78" s="67"/>
      <c r="VED78" s="67"/>
      <c r="VEE78" s="68"/>
      <c r="VEF78" s="68"/>
      <c r="VEG78" s="68"/>
      <c r="VEH78" s="69"/>
      <c r="VEJ78" s="64"/>
      <c r="VEK78" s="67"/>
      <c r="VEL78" s="67"/>
      <c r="VEM78" s="68"/>
      <c r="VEN78" s="68"/>
      <c r="VEO78" s="68"/>
      <c r="VEP78" s="69"/>
      <c r="VER78" s="64"/>
      <c r="VES78" s="67"/>
      <c r="VET78" s="67"/>
      <c r="VEU78" s="68"/>
      <c r="VEV78" s="68"/>
      <c r="VEW78" s="68"/>
      <c r="VEX78" s="69"/>
      <c r="VEZ78" s="64"/>
      <c r="VFA78" s="67"/>
      <c r="VFB78" s="67"/>
      <c r="VFC78" s="68"/>
      <c r="VFD78" s="68"/>
      <c r="VFE78" s="68"/>
      <c r="VFF78" s="69"/>
      <c r="VFH78" s="64"/>
      <c r="VFI78" s="67"/>
      <c r="VFJ78" s="67"/>
      <c r="VFK78" s="68"/>
      <c r="VFL78" s="68"/>
      <c r="VFM78" s="68"/>
      <c r="VFN78" s="69"/>
      <c r="VFP78" s="64"/>
      <c r="VFQ78" s="67"/>
      <c r="VFR78" s="67"/>
      <c r="VFS78" s="68"/>
      <c r="VFT78" s="68"/>
      <c r="VFU78" s="68"/>
      <c r="VFV78" s="69"/>
      <c r="VFX78" s="64"/>
      <c r="VFY78" s="67"/>
      <c r="VFZ78" s="67"/>
      <c r="VGA78" s="68"/>
      <c r="VGB78" s="68"/>
      <c r="VGC78" s="68"/>
      <c r="VGD78" s="69"/>
      <c r="VGF78" s="64"/>
      <c r="VGG78" s="67"/>
      <c r="VGH78" s="67"/>
      <c r="VGI78" s="68"/>
      <c r="VGJ78" s="68"/>
      <c r="VGK78" s="68"/>
      <c r="VGL78" s="69"/>
      <c r="VGN78" s="64"/>
      <c r="VGO78" s="67"/>
      <c r="VGP78" s="67"/>
      <c r="VGQ78" s="68"/>
      <c r="VGR78" s="68"/>
      <c r="VGS78" s="68"/>
      <c r="VGT78" s="69"/>
      <c r="VGV78" s="64"/>
      <c r="VGW78" s="67"/>
      <c r="VGX78" s="67"/>
      <c r="VGY78" s="68"/>
      <c r="VGZ78" s="68"/>
      <c r="VHA78" s="68"/>
      <c r="VHB78" s="69"/>
      <c r="VHD78" s="64"/>
      <c r="VHE78" s="67"/>
      <c r="VHF78" s="67"/>
      <c r="VHG78" s="68"/>
      <c r="VHH78" s="68"/>
      <c r="VHI78" s="68"/>
      <c r="VHJ78" s="69"/>
      <c r="VHL78" s="64"/>
      <c r="VHM78" s="67"/>
      <c r="VHN78" s="67"/>
      <c r="VHO78" s="68"/>
      <c r="VHP78" s="68"/>
      <c r="VHQ78" s="68"/>
      <c r="VHR78" s="69"/>
      <c r="VHT78" s="64"/>
      <c r="VHU78" s="67"/>
      <c r="VHV78" s="67"/>
      <c r="VHW78" s="68"/>
      <c r="VHX78" s="68"/>
      <c r="VHY78" s="68"/>
      <c r="VHZ78" s="69"/>
      <c r="VIB78" s="64"/>
      <c r="VIC78" s="67"/>
      <c r="VID78" s="67"/>
      <c r="VIE78" s="68"/>
      <c r="VIF78" s="68"/>
      <c r="VIG78" s="68"/>
      <c r="VIH78" s="69"/>
      <c r="VIJ78" s="64"/>
      <c r="VIK78" s="67"/>
      <c r="VIL78" s="67"/>
      <c r="VIM78" s="68"/>
      <c r="VIN78" s="68"/>
      <c r="VIO78" s="68"/>
      <c r="VIP78" s="69"/>
      <c r="VIR78" s="64"/>
      <c r="VIS78" s="67"/>
      <c r="VIT78" s="67"/>
      <c r="VIU78" s="68"/>
      <c r="VIV78" s="68"/>
      <c r="VIW78" s="68"/>
      <c r="VIX78" s="69"/>
      <c r="VIZ78" s="64"/>
      <c r="VJA78" s="67"/>
      <c r="VJB78" s="67"/>
      <c r="VJC78" s="68"/>
      <c r="VJD78" s="68"/>
      <c r="VJE78" s="68"/>
      <c r="VJF78" s="69"/>
      <c r="VJH78" s="64"/>
      <c r="VJI78" s="67"/>
      <c r="VJJ78" s="67"/>
      <c r="VJK78" s="68"/>
      <c r="VJL78" s="68"/>
      <c r="VJM78" s="68"/>
      <c r="VJN78" s="69"/>
      <c r="VJP78" s="64"/>
      <c r="VJQ78" s="67"/>
      <c r="VJR78" s="67"/>
      <c r="VJS78" s="68"/>
      <c r="VJT78" s="68"/>
      <c r="VJU78" s="68"/>
      <c r="VJV78" s="69"/>
      <c r="VJX78" s="64"/>
      <c r="VJY78" s="67"/>
      <c r="VJZ78" s="67"/>
      <c r="VKA78" s="68"/>
      <c r="VKB78" s="68"/>
      <c r="VKC78" s="68"/>
      <c r="VKD78" s="69"/>
      <c r="VKF78" s="64"/>
      <c r="VKG78" s="67"/>
      <c r="VKH78" s="67"/>
      <c r="VKI78" s="68"/>
      <c r="VKJ78" s="68"/>
      <c r="VKK78" s="68"/>
      <c r="VKL78" s="69"/>
      <c r="VKN78" s="64"/>
      <c r="VKO78" s="67"/>
      <c r="VKP78" s="67"/>
      <c r="VKQ78" s="68"/>
      <c r="VKR78" s="68"/>
      <c r="VKS78" s="68"/>
      <c r="VKT78" s="69"/>
      <c r="VKV78" s="64"/>
      <c r="VKW78" s="67"/>
      <c r="VKX78" s="67"/>
      <c r="VKY78" s="68"/>
      <c r="VKZ78" s="68"/>
      <c r="VLA78" s="68"/>
      <c r="VLB78" s="69"/>
      <c r="VLD78" s="64"/>
      <c r="VLE78" s="67"/>
      <c r="VLF78" s="67"/>
      <c r="VLG78" s="68"/>
      <c r="VLH78" s="68"/>
      <c r="VLI78" s="68"/>
      <c r="VLJ78" s="69"/>
      <c r="VLL78" s="64"/>
      <c r="VLM78" s="67"/>
      <c r="VLN78" s="67"/>
      <c r="VLO78" s="68"/>
      <c r="VLP78" s="68"/>
      <c r="VLQ78" s="68"/>
      <c r="VLR78" s="69"/>
      <c r="VLT78" s="64"/>
      <c r="VLU78" s="67"/>
      <c r="VLV78" s="67"/>
      <c r="VLW78" s="68"/>
      <c r="VLX78" s="68"/>
      <c r="VLY78" s="68"/>
      <c r="VLZ78" s="69"/>
      <c r="VMB78" s="64"/>
      <c r="VMC78" s="67"/>
      <c r="VMD78" s="67"/>
      <c r="VME78" s="68"/>
      <c r="VMF78" s="68"/>
      <c r="VMG78" s="68"/>
      <c r="VMH78" s="69"/>
      <c r="VMJ78" s="64"/>
      <c r="VMK78" s="67"/>
      <c r="VML78" s="67"/>
      <c r="VMM78" s="68"/>
      <c r="VMN78" s="68"/>
      <c r="VMO78" s="68"/>
      <c r="VMP78" s="69"/>
      <c r="VMR78" s="64"/>
      <c r="VMS78" s="67"/>
      <c r="VMT78" s="67"/>
      <c r="VMU78" s="68"/>
      <c r="VMV78" s="68"/>
      <c r="VMW78" s="68"/>
      <c r="VMX78" s="69"/>
      <c r="VMZ78" s="64"/>
      <c r="VNA78" s="67"/>
      <c r="VNB78" s="67"/>
      <c r="VNC78" s="68"/>
      <c r="VND78" s="68"/>
      <c r="VNE78" s="68"/>
      <c r="VNF78" s="69"/>
      <c r="VNH78" s="64"/>
      <c r="VNI78" s="67"/>
      <c r="VNJ78" s="67"/>
      <c r="VNK78" s="68"/>
      <c r="VNL78" s="68"/>
      <c r="VNM78" s="68"/>
      <c r="VNN78" s="69"/>
      <c r="VNP78" s="64"/>
      <c r="VNQ78" s="67"/>
      <c r="VNR78" s="67"/>
      <c r="VNS78" s="68"/>
      <c r="VNT78" s="68"/>
      <c r="VNU78" s="68"/>
      <c r="VNV78" s="69"/>
      <c r="VNX78" s="64"/>
      <c r="VNY78" s="67"/>
      <c r="VNZ78" s="67"/>
      <c r="VOA78" s="68"/>
      <c r="VOB78" s="68"/>
      <c r="VOC78" s="68"/>
      <c r="VOD78" s="69"/>
      <c r="VOF78" s="64"/>
      <c r="VOG78" s="67"/>
      <c r="VOH78" s="67"/>
      <c r="VOI78" s="68"/>
      <c r="VOJ78" s="68"/>
      <c r="VOK78" s="68"/>
      <c r="VOL78" s="69"/>
      <c r="VON78" s="64"/>
      <c r="VOO78" s="67"/>
      <c r="VOP78" s="67"/>
      <c r="VOQ78" s="68"/>
      <c r="VOR78" s="68"/>
      <c r="VOS78" s="68"/>
      <c r="VOT78" s="69"/>
      <c r="VOV78" s="64"/>
      <c r="VOW78" s="67"/>
      <c r="VOX78" s="67"/>
      <c r="VOY78" s="68"/>
      <c r="VOZ78" s="68"/>
      <c r="VPA78" s="68"/>
      <c r="VPB78" s="69"/>
      <c r="VPD78" s="64"/>
      <c r="VPE78" s="67"/>
      <c r="VPF78" s="67"/>
      <c r="VPG78" s="68"/>
      <c r="VPH78" s="68"/>
      <c r="VPI78" s="68"/>
      <c r="VPJ78" s="69"/>
      <c r="VPL78" s="64"/>
      <c r="VPM78" s="67"/>
      <c r="VPN78" s="67"/>
      <c r="VPO78" s="68"/>
      <c r="VPP78" s="68"/>
      <c r="VPQ78" s="68"/>
      <c r="VPR78" s="69"/>
      <c r="VPT78" s="64"/>
      <c r="VPU78" s="67"/>
      <c r="VPV78" s="67"/>
      <c r="VPW78" s="68"/>
      <c r="VPX78" s="68"/>
      <c r="VPY78" s="68"/>
      <c r="VPZ78" s="69"/>
      <c r="VQB78" s="64"/>
      <c r="VQC78" s="67"/>
      <c r="VQD78" s="67"/>
      <c r="VQE78" s="68"/>
      <c r="VQF78" s="68"/>
      <c r="VQG78" s="68"/>
      <c r="VQH78" s="69"/>
      <c r="VQJ78" s="64"/>
      <c r="VQK78" s="67"/>
      <c r="VQL78" s="67"/>
      <c r="VQM78" s="68"/>
      <c r="VQN78" s="68"/>
      <c r="VQO78" s="68"/>
      <c r="VQP78" s="69"/>
      <c r="VQR78" s="64"/>
      <c r="VQS78" s="67"/>
      <c r="VQT78" s="67"/>
      <c r="VQU78" s="68"/>
      <c r="VQV78" s="68"/>
      <c r="VQW78" s="68"/>
      <c r="VQX78" s="69"/>
      <c r="VQZ78" s="64"/>
      <c r="VRA78" s="67"/>
      <c r="VRB78" s="67"/>
      <c r="VRC78" s="68"/>
      <c r="VRD78" s="68"/>
      <c r="VRE78" s="68"/>
      <c r="VRF78" s="69"/>
      <c r="VRH78" s="64"/>
      <c r="VRI78" s="67"/>
      <c r="VRJ78" s="67"/>
      <c r="VRK78" s="68"/>
      <c r="VRL78" s="68"/>
      <c r="VRM78" s="68"/>
      <c r="VRN78" s="69"/>
      <c r="VRP78" s="64"/>
      <c r="VRQ78" s="67"/>
      <c r="VRR78" s="67"/>
      <c r="VRS78" s="68"/>
      <c r="VRT78" s="68"/>
      <c r="VRU78" s="68"/>
      <c r="VRV78" s="69"/>
      <c r="VRX78" s="64"/>
      <c r="VRY78" s="67"/>
      <c r="VRZ78" s="67"/>
      <c r="VSA78" s="68"/>
      <c r="VSB78" s="68"/>
      <c r="VSC78" s="68"/>
      <c r="VSD78" s="69"/>
      <c r="VSF78" s="64"/>
      <c r="VSG78" s="67"/>
      <c r="VSH78" s="67"/>
      <c r="VSI78" s="68"/>
      <c r="VSJ78" s="68"/>
      <c r="VSK78" s="68"/>
      <c r="VSL78" s="69"/>
      <c r="VSN78" s="64"/>
      <c r="VSO78" s="67"/>
      <c r="VSP78" s="67"/>
      <c r="VSQ78" s="68"/>
      <c r="VSR78" s="68"/>
      <c r="VSS78" s="68"/>
      <c r="VST78" s="69"/>
      <c r="VSV78" s="64"/>
      <c r="VSW78" s="67"/>
      <c r="VSX78" s="67"/>
      <c r="VSY78" s="68"/>
      <c r="VSZ78" s="68"/>
      <c r="VTA78" s="68"/>
      <c r="VTB78" s="69"/>
      <c r="VTD78" s="64"/>
      <c r="VTE78" s="67"/>
      <c r="VTF78" s="67"/>
      <c r="VTG78" s="68"/>
      <c r="VTH78" s="68"/>
      <c r="VTI78" s="68"/>
      <c r="VTJ78" s="69"/>
      <c r="VTL78" s="64"/>
      <c r="VTM78" s="67"/>
      <c r="VTN78" s="67"/>
      <c r="VTO78" s="68"/>
      <c r="VTP78" s="68"/>
      <c r="VTQ78" s="68"/>
      <c r="VTR78" s="69"/>
      <c r="VTT78" s="64"/>
      <c r="VTU78" s="67"/>
      <c r="VTV78" s="67"/>
      <c r="VTW78" s="68"/>
      <c r="VTX78" s="68"/>
      <c r="VTY78" s="68"/>
      <c r="VTZ78" s="69"/>
      <c r="VUB78" s="64"/>
      <c r="VUC78" s="67"/>
      <c r="VUD78" s="67"/>
      <c r="VUE78" s="68"/>
      <c r="VUF78" s="68"/>
      <c r="VUG78" s="68"/>
      <c r="VUH78" s="69"/>
      <c r="VUJ78" s="64"/>
      <c r="VUK78" s="67"/>
      <c r="VUL78" s="67"/>
      <c r="VUM78" s="68"/>
      <c r="VUN78" s="68"/>
      <c r="VUO78" s="68"/>
      <c r="VUP78" s="69"/>
      <c r="VUR78" s="64"/>
      <c r="VUS78" s="67"/>
      <c r="VUT78" s="67"/>
      <c r="VUU78" s="68"/>
      <c r="VUV78" s="68"/>
      <c r="VUW78" s="68"/>
      <c r="VUX78" s="69"/>
      <c r="VUZ78" s="64"/>
      <c r="VVA78" s="67"/>
      <c r="VVB78" s="67"/>
      <c r="VVC78" s="68"/>
      <c r="VVD78" s="68"/>
      <c r="VVE78" s="68"/>
      <c r="VVF78" s="69"/>
      <c r="VVH78" s="64"/>
      <c r="VVI78" s="67"/>
      <c r="VVJ78" s="67"/>
      <c r="VVK78" s="68"/>
      <c r="VVL78" s="68"/>
      <c r="VVM78" s="68"/>
      <c r="VVN78" s="69"/>
      <c r="VVP78" s="64"/>
      <c r="VVQ78" s="67"/>
      <c r="VVR78" s="67"/>
      <c r="VVS78" s="68"/>
      <c r="VVT78" s="68"/>
      <c r="VVU78" s="68"/>
      <c r="VVV78" s="69"/>
      <c r="VVX78" s="64"/>
      <c r="VVY78" s="67"/>
      <c r="VVZ78" s="67"/>
      <c r="VWA78" s="68"/>
      <c r="VWB78" s="68"/>
      <c r="VWC78" s="68"/>
      <c r="VWD78" s="69"/>
      <c r="VWF78" s="64"/>
      <c r="VWG78" s="67"/>
      <c r="VWH78" s="67"/>
      <c r="VWI78" s="68"/>
      <c r="VWJ78" s="68"/>
      <c r="VWK78" s="68"/>
      <c r="VWL78" s="69"/>
      <c r="VWN78" s="64"/>
      <c r="VWO78" s="67"/>
      <c r="VWP78" s="67"/>
      <c r="VWQ78" s="68"/>
      <c r="VWR78" s="68"/>
      <c r="VWS78" s="68"/>
      <c r="VWT78" s="69"/>
      <c r="VWV78" s="64"/>
      <c r="VWW78" s="67"/>
      <c r="VWX78" s="67"/>
      <c r="VWY78" s="68"/>
      <c r="VWZ78" s="68"/>
      <c r="VXA78" s="68"/>
      <c r="VXB78" s="69"/>
      <c r="VXD78" s="64"/>
      <c r="VXE78" s="67"/>
      <c r="VXF78" s="67"/>
      <c r="VXG78" s="68"/>
      <c r="VXH78" s="68"/>
      <c r="VXI78" s="68"/>
      <c r="VXJ78" s="69"/>
      <c r="VXL78" s="64"/>
      <c r="VXM78" s="67"/>
      <c r="VXN78" s="67"/>
      <c r="VXO78" s="68"/>
      <c r="VXP78" s="68"/>
      <c r="VXQ78" s="68"/>
      <c r="VXR78" s="69"/>
      <c r="VXT78" s="64"/>
      <c r="VXU78" s="67"/>
      <c r="VXV78" s="67"/>
      <c r="VXW78" s="68"/>
      <c r="VXX78" s="68"/>
      <c r="VXY78" s="68"/>
      <c r="VXZ78" s="69"/>
      <c r="VYB78" s="64"/>
      <c r="VYC78" s="67"/>
      <c r="VYD78" s="67"/>
      <c r="VYE78" s="68"/>
      <c r="VYF78" s="68"/>
      <c r="VYG78" s="68"/>
      <c r="VYH78" s="69"/>
      <c r="VYJ78" s="64"/>
      <c r="VYK78" s="67"/>
      <c r="VYL78" s="67"/>
      <c r="VYM78" s="68"/>
      <c r="VYN78" s="68"/>
      <c r="VYO78" s="68"/>
      <c r="VYP78" s="69"/>
      <c r="VYR78" s="64"/>
      <c r="VYS78" s="67"/>
      <c r="VYT78" s="67"/>
      <c r="VYU78" s="68"/>
      <c r="VYV78" s="68"/>
      <c r="VYW78" s="68"/>
      <c r="VYX78" s="69"/>
      <c r="VYZ78" s="64"/>
      <c r="VZA78" s="67"/>
      <c r="VZB78" s="67"/>
      <c r="VZC78" s="68"/>
      <c r="VZD78" s="68"/>
      <c r="VZE78" s="68"/>
      <c r="VZF78" s="69"/>
      <c r="VZH78" s="64"/>
      <c r="VZI78" s="67"/>
      <c r="VZJ78" s="67"/>
      <c r="VZK78" s="68"/>
      <c r="VZL78" s="68"/>
      <c r="VZM78" s="68"/>
      <c r="VZN78" s="69"/>
      <c r="VZP78" s="64"/>
      <c r="VZQ78" s="67"/>
      <c r="VZR78" s="67"/>
      <c r="VZS78" s="68"/>
      <c r="VZT78" s="68"/>
      <c r="VZU78" s="68"/>
      <c r="VZV78" s="69"/>
      <c r="VZX78" s="64"/>
      <c r="VZY78" s="67"/>
      <c r="VZZ78" s="67"/>
      <c r="WAA78" s="68"/>
      <c r="WAB78" s="68"/>
      <c r="WAC78" s="68"/>
      <c r="WAD78" s="69"/>
      <c r="WAF78" s="64"/>
      <c r="WAG78" s="67"/>
      <c r="WAH78" s="67"/>
      <c r="WAI78" s="68"/>
      <c r="WAJ78" s="68"/>
      <c r="WAK78" s="68"/>
      <c r="WAL78" s="69"/>
      <c r="WAN78" s="64"/>
      <c r="WAO78" s="67"/>
      <c r="WAP78" s="67"/>
      <c r="WAQ78" s="68"/>
      <c r="WAR78" s="68"/>
      <c r="WAS78" s="68"/>
      <c r="WAT78" s="69"/>
      <c r="WAV78" s="64"/>
      <c r="WAW78" s="67"/>
      <c r="WAX78" s="67"/>
      <c r="WAY78" s="68"/>
      <c r="WAZ78" s="68"/>
      <c r="WBA78" s="68"/>
      <c r="WBB78" s="69"/>
      <c r="WBD78" s="64"/>
      <c r="WBE78" s="67"/>
      <c r="WBF78" s="67"/>
      <c r="WBG78" s="68"/>
      <c r="WBH78" s="68"/>
      <c r="WBI78" s="68"/>
      <c r="WBJ78" s="69"/>
      <c r="WBL78" s="64"/>
      <c r="WBM78" s="67"/>
      <c r="WBN78" s="67"/>
      <c r="WBO78" s="68"/>
      <c r="WBP78" s="68"/>
      <c r="WBQ78" s="68"/>
      <c r="WBR78" s="69"/>
      <c r="WBT78" s="64"/>
      <c r="WBU78" s="67"/>
      <c r="WBV78" s="67"/>
      <c r="WBW78" s="68"/>
      <c r="WBX78" s="68"/>
      <c r="WBY78" s="68"/>
      <c r="WBZ78" s="69"/>
      <c r="WCB78" s="64"/>
      <c r="WCC78" s="67"/>
      <c r="WCD78" s="67"/>
      <c r="WCE78" s="68"/>
      <c r="WCF78" s="68"/>
      <c r="WCG78" s="68"/>
      <c r="WCH78" s="69"/>
      <c r="WCJ78" s="64"/>
      <c r="WCK78" s="67"/>
      <c r="WCL78" s="67"/>
      <c r="WCM78" s="68"/>
      <c r="WCN78" s="68"/>
      <c r="WCO78" s="68"/>
      <c r="WCP78" s="69"/>
      <c r="WCR78" s="64"/>
      <c r="WCS78" s="67"/>
      <c r="WCT78" s="67"/>
      <c r="WCU78" s="68"/>
      <c r="WCV78" s="68"/>
      <c r="WCW78" s="68"/>
      <c r="WCX78" s="69"/>
      <c r="WCZ78" s="64"/>
      <c r="WDA78" s="67"/>
      <c r="WDB78" s="67"/>
      <c r="WDC78" s="68"/>
      <c r="WDD78" s="68"/>
      <c r="WDE78" s="68"/>
      <c r="WDF78" s="69"/>
      <c r="WDH78" s="64"/>
      <c r="WDI78" s="67"/>
      <c r="WDJ78" s="67"/>
      <c r="WDK78" s="68"/>
      <c r="WDL78" s="68"/>
      <c r="WDM78" s="68"/>
      <c r="WDN78" s="69"/>
      <c r="WDP78" s="64"/>
      <c r="WDQ78" s="67"/>
      <c r="WDR78" s="67"/>
      <c r="WDS78" s="68"/>
      <c r="WDT78" s="68"/>
      <c r="WDU78" s="68"/>
      <c r="WDV78" s="69"/>
      <c r="WDX78" s="64"/>
      <c r="WDY78" s="67"/>
      <c r="WDZ78" s="67"/>
      <c r="WEA78" s="68"/>
      <c r="WEB78" s="68"/>
      <c r="WEC78" s="68"/>
      <c r="WED78" s="69"/>
      <c r="WEF78" s="64"/>
      <c r="WEG78" s="67"/>
      <c r="WEH78" s="67"/>
      <c r="WEI78" s="68"/>
      <c r="WEJ78" s="68"/>
      <c r="WEK78" s="68"/>
      <c r="WEL78" s="69"/>
      <c r="WEN78" s="64"/>
      <c r="WEO78" s="67"/>
      <c r="WEP78" s="67"/>
      <c r="WEQ78" s="68"/>
      <c r="WER78" s="68"/>
      <c r="WES78" s="68"/>
      <c r="WET78" s="69"/>
      <c r="WEV78" s="64"/>
      <c r="WEW78" s="67"/>
      <c r="WEX78" s="67"/>
      <c r="WEY78" s="68"/>
      <c r="WEZ78" s="68"/>
      <c r="WFA78" s="68"/>
      <c r="WFB78" s="69"/>
      <c r="WFD78" s="64"/>
      <c r="WFE78" s="67"/>
      <c r="WFF78" s="67"/>
      <c r="WFG78" s="68"/>
      <c r="WFH78" s="68"/>
      <c r="WFI78" s="68"/>
      <c r="WFJ78" s="69"/>
      <c r="WFL78" s="64"/>
      <c r="WFM78" s="67"/>
      <c r="WFN78" s="67"/>
      <c r="WFO78" s="68"/>
      <c r="WFP78" s="68"/>
      <c r="WFQ78" s="68"/>
      <c r="WFR78" s="69"/>
      <c r="WFT78" s="64"/>
      <c r="WFU78" s="67"/>
      <c r="WFV78" s="67"/>
      <c r="WFW78" s="68"/>
      <c r="WFX78" s="68"/>
      <c r="WFY78" s="68"/>
      <c r="WFZ78" s="69"/>
      <c r="WGB78" s="64"/>
      <c r="WGC78" s="67"/>
      <c r="WGD78" s="67"/>
      <c r="WGE78" s="68"/>
      <c r="WGF78" s="68"/>
      <c r="WGG78" s="68"/>
      <c r="WGH78" s="69"/>
      <c r="WGJ78" s="64"/>
      <c r="WGK78" s="67"/>
      <c r="WGL78" s="67"/>
      <c r="WGM78" s="68"/>
      <c r="WGN78" s="68"/>
      <c r="WGO78" s="68"/>
      <c r="WGP78" s="69"/>
      <c r="WGR78" s="64"/>
      <c r="WGS78" s="67"/>
      <c r="WGT78" s="67"/>
      <c r="WGU78" s="68"/>
      <c r="WGV78" s="68"/>
      <c r="WGW78" s="68"/>
      <c r="WGX78" s="69"/>
      <c r="WGZ78" s="64"/>
      <c r="WHA78" s="67"/>
      <c r="WHB78" s="67"/>
      <c r="WHC78" s="68"/>
      <c r="WHD78" s="68"/>
      <c r="WHE78" s="68"/>
      <c r="WHF78" s="69"/>
      <c r="WHH78" s="64"/>
      <c r="WHI78" s="67"/>
      <c r="WHJ78" s="67"/>
      <c r="WHK78" s="68"/>
      <c r="WHL78" s="68"/>
      <c r="WHM78" s="68"/>
      <c r="WHN78" s="69"/>
      <c r="WHP78" s="64"/>
      <c r="WHQ78" s="67"/>
      <c r="WHR78" s="67"/>
      <c r="WHS78" s="68"/>
      <c r="WHT78" s="68"/>
      <c r="WHU78" s="68"/>
      <c r="WHV78" s="69"/>
      <c r="WHX78" s="64"/>
      <c r="WHY78" s="67"/>
      <c r="WHZ78" s="67"/>
      <c r="WIA78" s="68"/>
      <c r="WIB78" s="68"/>
      <c r="WIC78" s="68"/>
      <c r="WID78" s="69"/>
      <c r="WIF78" s="64"/>
      <c r="WIG78" s="67"/>
      <c r="WIH78" s="67"/>
      <c r="WII78" s="68"/>
      <c r="WIJ78" s="68"/>
      <c r="WIK78" s="68"/>
      <c r="WIL78" s="69"/>
      <c r="WIN78" s="64"/>
      <c r="WIO78" s="67"/>
      <c r="WIP78" s="67"/>
      <c r="WIQ78" s="68"/>
      <c r="WIR78" s="68"/>
      <c r="WIS78" s="68"/>
      <c r="WIT78" s="69"/>
      <c r="WIV78" s="64"/>
      <c r="WIW78" s="67"/>
      <c r="WIX78" s="67"/>
      <c r="WIY78" s="68"/>
      <c r="WIZ78" s="68"/>
      <c r="WJA78" s="68"/>
      <c r="WJB78" s="69"/>
      <c r="WJD78" s="64"/>
      <c r="WJE78" s="67"/>
      <c r="WJF78" s="67"/>
      <c r="WJG78" s="68"/>
      <c r="WJH78" s="68"/>
      <c r="WJI78" s="68"/>
      <c r="WJJ78" s="69"/>
      <c r="WJL78" s="64"/>
      <c r="WJM78" s="67"/>
      <c r="WJN78" s="67"/>
      <c r="WJO78" s="68"/>
      <c r="WJP78" s="68"/>
      <c r="WJQ78" s="68"/>
      <c r="WJR78" s="69"/>
      <c r="WJT78" s="64"/>
      <c r="WJU78" s="67"/>
      <c r="WJV78" s="67"/>
      <c r="WJW78" s="68"/>
      <c r="WJX78" s="68"/>
      <c r="WJY78" s="68"/>
      <c r="WJZ78" s="69"/>
      <c r="WKB78" s="64"/>
      <c r="WKC78" s="67"/>
      <c r="WKD78" s="67"/>
      <c r="WKE78" s="68"/>
      <c r="WKF78" s="68"/>
      <c r="WKG78" s="68"/>
      <c r="WKH78" s="69"/>
      <c r="WKJ78" s="64"/>
      <c r="WKK78" s="67"/>
      <c r="WKL78" s="67"/>
      <c r="WKM78" s="68"/>
      <c r="WKN78" s="68"/>
      <c r="WKO78" s="68"/>
      <c r="WKP78" s="69"/>
      <c r="WKR78" s="64"/>
      <c r="WKS78" s="67"/>
      <c r="WKT78" s="67"/>
      <c r="WKU78" s="68"/>
      <c r="WKV78" s="68"/>
      <c r="WKW78" s="68"/>
      <c r="WKX78" s="69"/>
      <c r="WKZ78" s="64"/>
      <c r="WLA78" s="67"/>
      <c r="WLB78" s="67"/>
      <c r="WLC78" s="68"/>
      <c r="WLD78" s="68"/>
      <c r="WLE78" s="68"/>
      <c r="WLF78" s="69"/>
      <c r="WLH78" s="64"/>
      <c r="WLI78" s="67"/>
      <c r="WLJ78" s="67"/>
      <c r="WLK78" s="68"/>
      <c r="WLL78" s="68"/>
      <c r="WLM78" s="68"/>
      <c r="WLN78" s="69"/>
      <c r="WLP78" s="64"/>
      <c r="WLQ78" s="67"/>
      <c r="WLR78" s="67"/>
      <c r="WLS78" s="68"/>
      <c r="WLT78" s="68"/>
      <c r="WLU78" s="68"/>
      <c r="WLV78" s="69"/>
      <c r="WLX78" s="64"/>
      <c r="WLY78" s="67"/>
      <c r="WLZ78" s="67"/>
      <c r="WMA78" s="68"/>
      <c r="WMB78" s="68"/>
      <c r="WMC78" s="68"/>
      <c r="WMD78" s="69"/>
      <c r="WMF78" s="64"/>
      <c r="WMG78" s="67"/>
      <c r="WMH78" s="67"/>
      <c r="WMI78" s="68"/>
      <c r="WMJ78" s="68"/>
      <c r="WMK78" s="68"/>
      <c r="WML78" s="69"/>
      <c r="WMN78" s="64"/>
      <c r="WMO78" s="67"/>
      <c r="WMP78" s="67"/>
      <c r="WMQ78" s="68"/>
      <c r="WMR78" s="68"/>
      <c r="WMS78" s="68"/>
      <c r="WMT78" s="69"/>
      <c r="WMV78" s="64"/>
      <c r="WMW78" s="67"/>
      <c r="WMX78" s="67"/>
      <c r="WMY78" s="68"/>
      <c r="WMZ78" s="68"/>
      <c r="WNA78" s="68"/>
      <c r="WNB78" s="69"/>
      <c r="WND78" s="64"/>
      <c r="WNE78" s="67"/>
      <c r="WNF78" s="67"/>
      <c r="WNG78" s="68"/>
      <c r="WNH78" s="68"/>
      <c r="WNI78" s="68"/>
      <c r="WNJ78" s="69"/>
      <c r="WNL78" s="64"/>
      <c r="WNM78" s="67"/>
      <c r="WNN78" s="67"/>
      <c r="WNO78" s="68"/>
      <c r="WNP78" s="68"/>
      <c r="WNQ78" s="68"/>
      <c r="WNR78" s="69"/>
      <c r="WNT78" s="64"/>
      <c r="WNU78" s="67"/>
      <c r="WNV78" s="67"/>
      <c r="WNW78" s="68"/>
      <c r="WNX78" s="68"/>
      <c r="WNY78" s="68"/>
      <c r="WNZ78" s="69"/>
      <c r="WOB78" s="64"/>
      <c r="WOC78" s="67"/>
      <c r="WOD78" s="67"/>
      <c r="WOE78" s="68"/>
      <c r="WOF78" s="68"/>
      <c r="WOG78" s="68"/>
      <c r="WOH78" s="69"/>
      <c r="WOJ78" s="64"/>
      <c r="WOK78" s="67"/>
      <c r="WOL78" s="67"/>
      <c r="WOM78" s="68"/>
      <c r="WON78" s="68"/>
      <c r="WOO78" s="68"/>
      <c r="WOP78" s="69"/>
      <c r="WOR78" s="64"/>
      <c r="WOS78" s="67"/>
      <c r="WOT78" s="67"/>
      <c r="WOU78" s="68"/>
      <c r="WOV78" s="68"/>
      <c r="WOW78" s="68"/>
      <c r="WOX78" s="69"/>
      <c r="WOZ78" s="64"/>
      <c r="WPA78" s="67"/>
      <c r="WPB78" s="67"/>
      <c r="WPC78" s="68"/>
      <c r="WPD78" s="68"/>
      <c r="WPE78" s="68"/>
      <c r="WPF78" s="69"/>
      <c r="WPH78" s="64"/>
      <c r="WPI78" s="67"/>
      <c r="WPJ78" s="67"/>
      <c r="WPK78" s="68"/>
      <c r="WPL78" s="68"/>
      <c r="WPM78" s="68"/>
      <c r="WPN78" s="69"/>
      <c r="WPP78" s="64"/>
      <c r="WPQ78" s="67"/>
      <c r="WPR78" s="67"/>
      <c r="WPS78" s="68"/>
      <c r="WPT78" s="68"/>
      <c r="WPU78" s="68"/>
      <c r="WPV78" s="69"/>
      <c r="WPX78" s="64"/>
      <c r="WPY78" s="67"/>
      <c r="WPZ78" s="67"/>
      <c r="WQA78" s="68"/>
      <c r="WQB78" s="68"/>
      <c r="WQC78" s="68"/>
      <c r="WQD78" s="69"/>
      <c r="WQF78" s="64"/>
      <c r="WQG78" s="67"/>
      <c r="WQH78" s="67"/>
      <c r="WQI78" s="68"/>
      <c r="WQJ78" s="68"/>
      <c r="WQK78" s="68"/>
      <c r="WQL78" s="69"/>
      <c r="WQN78" s="64"/>
      <c r="WQO78" s="67"/>
      <c r="WQP78" s="67"/>
      <c r="WQQ78" s="68"/>
      <c r="WQR78" s="68"/>
      <c r="WQS78" s="68"/>
      <c r="WQT78" s="69"/>
      <c r="WQV78" s="64"/>
      <c r="WQW78" s="67"/>
      <c r="WQX78" s="67"/>
      <c r="WQY78" s="68"/>
      <c r="WQZ78" s="68"/>
      <c r="WRA78" s="68"/>
      <c r="WRB78" s="69"/>
      <c r="WRD78" s="64"/>
      <c r="WRE78" s="67"/>
      <c r="WRF78" s="67"/>
      <c r="WRG78" s="68"/>
      <c r="WRH78" s="68"/>
      <c r="WRI78" s="68"/>
      <c r="WRJ78" s="69"/>
      <c r="WRL78" s="64"/>
      <c r="WRM78" s="67"/>
      <c r="WRN78" s="67"/>
      <c r="WRO78" s="68"/>
      <c r="WRP78" s="68"/>
      <c r="WRQ78" s="68"/>
      <c r="WRR78" s="69"/>
      <c r="WRT78" s="64"/>
      <c r="WRU78" s="67"/>
      <c r="WRV78" s="67"/>
      <c r="WRW78" s="68"/>
      <c r="WRX78" s="68"/>
      <c r="WRY78" s="68"/>
      <c r="WRZ78" s="69"/>
      <c r="WSB78" s="64"/>
      <c r="WSC78" s="67"/>
      <c r="WSD78" s="67"/>
      <c r="WSE78" s="68"/>
      <c r="WSF78" s="68"/>
      <c r="WSG78" s="68"/>
      <c r="WSH78" s="69"/>
      <c r="WSJ78" s="64"/>
      <c r="WSK78" s="67"/>
      <c r="WSL78" s="67"/>
      <c r="WSM78" s="68"/>
      <c r="WSN78" s="68"/>
      <c r="WSO78" s="68"/>
      <c r="WSP78" s="69"/>
      <c r="WSR78" s="64"/>
      <c r="WSS78" s="67"/>
      <c r="WST78" s="67"/>
      <c r="WSU78" s="68"/>
      <c r="WSV78" s="68"/>
      <c r="WSW78" s="68"/>
      <c r="WSX78" s="69"/>
      <c r="WSZ78" s="64"/>
      <c r="WTA78" s="67"/>
      <c r="WTB78" s="67"/>
      <c r="WTC78" s="68"/>
      <c r="WTD78" s="68"/>
      <c r="WTE78" s="68"/>
      <c r="WTF78" s="69"/>
      <c r="WTH78" s="64"/>
      <c r="WTI78" s="67"/>
      <c r="WTJ78" s="67"/>
      <c r="WTK78" s="68"/>
      <c r="WTL78" s="68"/>
      <c r="WTM78" s="68"/>
      <c r="WTN78" s="69"/>
      <c r="WTP78" s="64"/>
      <c r="WTQ78" s="67"/>
      <c r="WTR78" s="67"/>
      <c r="WTS78" s="68"/>
      <c r="WTT78" s="68"/>
      <c r="WTU78" s="68"/>
      <c r="WTV78" s="69"/>
      <c r="WTX78" s="64"/>
      <c r="WTY78" s="67"/>
      <c r="WTZ78" s="67"/>
      <c r="WUA78" s="68"/>
      <c r="WUB78" s="68"/>
      <c r="WUC78" s="68"/>
      <c r="WUD78" s="69"/>
      <c r="WUF78" s="64"/>
      <c r="WUG78" s="67"/>
      <c r="WUH78" s="67"/>
      <c r="WUI78" s="68"/>
      <c r="WUJ78" s="68"/>
      <c r="WUK78" s="68"/>
      <c r="WUL78" s="69"/>
      <c r="WUN78" s="64"/>
      <c r="WUO78" s="67"/>
      <c r="WUP78" s="67"/>
      <c r="WUQ78" s="68"/>
      <c r="WUR78" s="68"/>
      <c r="WUS78" s="68"/>
      <c r="WUT78" s="69"/>
      <c r="WUV78" s="64"/>
      <c r="WUW78" s="67"/>
      <c r="WUX78" s="67"/>
      <c r="WUY78" s="68"/>
      <c r="WUZ78" s="68"/>
      <c r="WVA78" s="68"/>
      <c r="WVB78" s="69"/>
      <c r="WVD78" s="64"/>
      <c r="WVE78" s="67"/>
      <c r="WVF78" s="67"/>
      <c r="WVG78" s="68"/>
      <c r="WVH78" s="68"/>
      <c r="WVI78" s="68"/>
      <c r="WVJ78" s="69"/>
      <c r="WVL78" s="64"/>
      <c r="WVM78" s="67"/>
      <c r="WVN78" s="67"/>
      <c r="WVO78" s="68"/>
      <c r="WVP78" s="68"/>
      <c r="WVQ78" s="68"/>
      <c r="WVR78" s="69"/>
      <c r="WVT78" s="64"/>
      <c r="WVU78" s="67"/>
      <c r="WVV78" s="67"/>
      <c r="WVW78" s="68"/>
      <c r="WVX78" s="68"/>
      <c r="WVY78" s="68"/>
      <c r="WVZ78" s="69"/>
      <c r="WWB78" s="64"/>
      <c r="WWC78" s="67"/>
      <c r="WWD78" s="67"/>
      <c r="WWE78" s="68"/>
      <c r="WWF78" s="68"/>
      <c r="WWG78" s="68"/>
      <c r="WWH78" s="69"/>
      <c r="WWJ78" s="64"/>
      <c r="WWK78" s="67"/>
      <c r="WWL78" s="67"/>
      <c r="WWM78" s="68"/>
      <c r="WWN78" s="68"/>
      <c r="WWO78" s="68"/>
      <c r="WWP78" s="69"/>
      <c r="WWR78" s="64"/>
      <c r="WWS78" s="67"/>
      <c r="WWT78" s="67"/>
      <c r="WWU78" s="68"/>
      <c r="WWV78" s="68"/>
      <c r="WWW78" s="68"/>
      <c r="WWX78" s="69"/>
      <c r="WWZ78" s="64"/>
      <c r="WXA78" s="67"/>
      <c r="WXB78" s="67"/>
      <c r="WXC78" s="68"/>
      <c r="WXD78" s="68"/>
      <c r="WXE78" s="68"/>
      <c r="WXF78" s="69"/>
      <c r="WXH78" s="64"/>
      <c r="WXI78" s="67"/>
      <c r="WXJ78" s="67"/>
      <c r="WXK78" s="68"/>
      <c r="WXL78" s="68"/>
      <c r="WXM78" s="68"/>
      <c r="WXN78" s="69"/>
      <c r="WXP78" s="64"/>
      <c r="WXQ78" s="67"/>
      <c r="WXR78" s="67"/>
      <c r="WXS78" s="68"/>
      <c r="WXT78" s="68"/>
      <c r="WXU78" s="68"/>
      <c r="WXV78" s="69"/>
      <c r="WXX78" s="64"/>
      <c r="WXY78" s="67"/>
      <c r="WXZ78" s="67"/>
      <c r="WYA78" s="68"/>
      <c r="WYB78" s="68"/>
      <c r="WYC78" s="68"/>
      <c r="WYD78" s="69"/>
      <c r="WYF78" s="64"/>
      <c r="WYG78" s="67"/>
      <c r="WYH78" s="67"/>
      <c r="WYI78" s="68"/>
      <c r="WYJ78" s="68"/>
      <c r="WYK78" s="68"/>
      <c r="WYL78" s="69"/>
      <c r="WYN78" s="64"/>
      <c r="WYO78" s="67"/>
      <c r="WYP78" s="67"/>
      <c r="WYQ78" s="68"/>
      <c r="WYR78" s="68"/>
      <c r="WYS78" s="68"/>
      <c r="WYT78" s="69"/>
      <c r="WYV78" s="64"/>
      <c r="WYW78" s="67"/>
      <c r="WYX78" s="67"/>
      <c r="WYY78" s="68"/>
      <c r="WYZ78" s="68"/>
      <c r="WZA78" s="68"/>
      <c r="WZB78" s="69"/>
      <c r="WZD78" s="64"/>
      <c r="WZE78" s="67"/>
      <c r="WZF78" s="67"/>
      <c r="WZG78" s="68"/>
      <c r="WZH78" s="68"/>
      <c r="WZI78" s="68"/>
      <c r="WZJ78" s="69"/>
      <c r="WZL78" s="64"/>
      <c r="WZM78" s="67"/>
      <c r="WZN78" s="67"/>
      <c r="WZO78" s="68"/>
      <c r="WZP78" s="68"/>
      <c r="WZQ78" s="68"/>
      <c r="WZR78" s="69"/>
      <c r="WZT78" s="64"/>
      <c r="WZU78" s="67"/>
      <c r="WZV78" s="67"/>
      <c r="WZW78" s="68"/>
      <c r="WZX78" s="68"/>
      <c r="WZY78" s="68"/>
      <c r="WZZ78" s="69"/>
      <c r="XAB78" s="64"/>
      <c r="XAC78" s="67"/>
      <c r="XAD78" s="67"/>
      <c r="XAE78" s="68"/>
      <c r="XAF78" s="68"/>
      <c r="XAG78" s="68"/>
      <c r="XAH78" s="69"/>
      <c r="XAJ78" s="64"/>
      <c r="XAK78" s="67"/>
      <c r="XAL78" s="67"/>
      <c r="XAM78" s="68"/>
      <c r="XAN78" s="68"/>
      <c r="XAO78" s="68"/>
      <c r="XAP78" s="69"/>
      <c r="XAR78" s="64"/>
      <c r="XAS78" s="67"/>
      <c r="XAT78" s="67"/>
      <c r="XAU78" s="68"/>
      <c r="XAV78" s="68"/>
      <c r="XAW78" s="68"/>
      <c r="XAX78" s="69"/>
      <c r="XAZ78" s="64"/>
      <c r="XBA78" s="67"/>
      <c r="XBB78" s="67"/>
      <c r="XBC78" s="68"/>
      <c r="XBD78" s="68"/>
      <c r="XBE78" s="68"/>
      <c r="XBF78" s="69"/>
      <c r="XBH78" s="64"/>
      <c r="XBI78" s="67"/>
      <c r="XBJ78" s="67"/>
      <c r="XBK78" s="68"/>
      <c r="XBL78" s="68"/>
      <c r="XBM78" s="68"/>
      <c r="XBN78" s="69"/>
      <c r="XBP78" s="64"/>
      <c r="XBQ78" s="67"/>
      <c r="XBR78" s="67"/>
      <c r="XBS78" s="68"/>
      <c r="XBT78" s="68"/>
      <c r="XBU78" s="68"/>
      <c r="XBV78" s="69"/>
      <c r="XBX78" s="64"/>
      <c r="XBY78" s="67"/>
      <c r="XBZ78" s="67"/>
      <c r="XCA78" s="68"/>
      <c r="XCB78" s="68"/>
      <c r="XCC78" s="68"/>
      <c r="XCD78" s="69"/>
      <c r="XCF78" s="64"/>
      <c r="XCG78" s="67"/>
      <c r="XCH78" s="67"/>
      <c r="XCI78" s="68"/>
      <c r="XCJ78" s="68"/>
      <c r="XCK78" s="68"/>
      <c r="XCL78" s="69"/>
      <c r="XCN78" s="64"/>
      <c r="XCO78" s="67"/>
      <c r="XCP78" s="67"/>
      <c r="XCQ78" s="68"/>
      <c r="XCR78" s="68"/>
      <c r="XCS78" s="68"/>
      <c r="XCT78" s="69"/>
      <c r="XCV78" s="64"/>
      <c r="XCW78" s="67"/>
      <c r="XCX78" s="67"/>
      <c r="XCY78" s="68"/>
      <c r="XCZ78" s="68"/>
      <c r="XDA78" s="68"/>
      <c r="XDB78" s="69"/>
      <c r="XDD78" s="64"/>
      <c r="XDE78" s="67"/>
      <c r="XDF78" s="67"/>
      <c r="XDG78" s="68"/>
      <c r="XDH78" s="68"/>
      <c r="XDI78" s="68"/>
      <c r="XDJ78" s="69"/>
      <c r="XDL78" s="64"/>
      <c r="XDM78" s="67"/>
      <c r="XDN78" s="67"/>
      <c r="XDO78" s="68"/>
      <c r="XDP78" s="68"/>
      <c r="XDQ78" s="68"/>
      <c r="XDR78" s="69"/>
      <c r="XDT78" s="64"/>
      <c r="XDU78" s="67"/>
      <c r="XDV78" s="67"/>
      <c r="XDW78" s="68"/>
      <c r="XDX78" s="68"/>
      <c r="XDY78" s="68"/>
      <c r="XDZ78" s="69"/>
      <c r="XEB78" s="64"/>
      <c r="XEC78" s="67"/>
      <c r="XED78" s="67"/>
      <c r="XEE78" s="68"/>
      <c r="XEF78" s="68"/>
      <c r="XEG78" s="68"/>
      <c r="XEH78" s="69"/>
      <c r="XEJ78" s="64"/>
      <c r="XEK78" s="67"/>
      <c r="XEL78" s="67"/>
      <c r="XEM78" s="68"/>
      <c r="XEN78" s="68"/>
      <c r="XEO78" s="68"/>
      <c r="XEP78" s="69"/>
      <c r="XER78" s="64"/>
      <c r="XES78" s="67"/>
      <c r="XET78" s="67"/>
      <c r="XEU78" s="68"/>
      <c r="XEV78" s="68"/>
      <c r="XEW78" s="68"/>
      <c r="XEX78" s="69"/>
      <c r="XEZ78" s="64"/>
      <c r="XFA78" s="67"/>
      <c r="XFB78" s="67"/>
      <c r="XFC78" s="68"/>
      <c r="XFD78" s="68"/>
    </row>
    <row r="79" spans="1:16384" s="58" customFormat="1" ht="24" customHeight="1">
      <c r="A79" s="60">
        <f t="shared" si="41"/>
        <v>79</v>
      </c>
      <c r="B79" s="1023"/>
      <c r="C79" s="928"/>
      <c r="D79" s="930" t="s">
        <v>754</v>
      </c>
      <c r="E79" s="931"/>
      <c r="F79" s="932"/>
      <c r="G79" s="243"/>
      <c r="H79" s="825"/>
      <c r="I79" s="243"/>
      <c r="J79" s="244"/>
      <c r="K79" s="245">
        <f t="shared" si="45"/>
        <v>0</v>
      </c>
      <c r="L79" s="64"/>
      <c r="M79" s="67"/>
      <c r="N79" s="67"/>
      <c r="O79" s="68"/>
      <c r="P79" s="68"/>
      <c r="Q79" s="68"/>
      <c r="R79" s="69"/>
      <c r="T79" s="64"/>
      <c r="U79" s="67"/>
      <c r="V79" s="67"/>
      <c r="W79" s="68"/>
      <c r="X79" s="68"/>
      <c r="Y79" s="68"/>
      <c r="Z79" s="69"/>
      <c r="AA79" s="236" t="str">
        <f t="shared" si="46"/>
        <v>OK</v>
      </c>
      <c r="AB79" s="238"/>
      <c r="AC79" s="239"/>
      <c r="AD79" s="236" t="str">
        <f t="shared" ref="AD79:AD81" si="47">IF(OR(AA79="Error",AB79="Error",AC79="Error"),CONCATENATE("Error en el concepto ",D79," de la Hoja 2 Fila  ",A79),"")</f>
        <v/>
      </c>
      <c r="AE79" s="68"/>
      <c r="AF79" s="68"/>
      <c r="AG79" s="68"/>
      <c r="AH79" s="69"/>
      <c r="AJ79" s="64"/>
      <c r="AK79" s="67"/>
      <c r="AL79" s="67"/>
      <c r="AM79" s="68"/>
      <c r="AN79" s="68"/>
      <c r="AO79" s="68"/>
      <c r="AP79" s="69"/>
      <c r="AR79" s="64"/>
      <c r="AS79" s="67"/>
      <c r="AT79" s="67"/>
      <c r="AU79" s="68"/>
      <c r="AV79" s="68"/>
      <c r="AW79" s="68"/>
      <c r="AX79" s="69"/>
      <c r="AZ79" s="64"/>
      <c r="BA79" s="67"/>
      <c r="BB79" s="67"/>
      <c r="BC79" s="68"/>
      <c r="BD79" s="68"/>
      <c r="BE79" s="68"/>
      <c r="BF79" s="69"/>
      <c r="BH79" s="64"/>
      <c r="BI79" s="67"/>
      <c r="BJ79" s="67"/>
      <c r="BK79" s="68"/>
      <c r="BL79" s="68"/>
      <c r="BM79" s="68"/>
      <c r="BN79" s="69"/>
      <c r="BP79" s="64"/>
      <c r="BQ79" s="67"/>
      <c r="BR79" s="67"/>
      <c r="BS79" s="68"/>
      <c r="BT79" s="68"/>
      <c r="BU79" s="68"/>
      <c r="BV79" s="69"/>
      <c r="BX79" s="64"/>
      <c r="BY79" s="67"/>
      <c r="BZ79" s="67"/>
      <c r="CA79" s="68"/>
      <c r="CB79" s="68"/>
      <c r="CC79" s="68"/>
      <c r="CD79" s="69"/>
      <c r="CF79" s="64"/>
      <c r="CG79" s="67"/>
      <c r="CH79" s="67"/>
      <c r="CI79" s="68"/>
      <c r="CJ79" s="68"/>
      <c r="CK79" s="68"/>
      <c r="CL79" s="69"/>
      <c r="CN79" s="64"/>
      <c r="CO79" s="67"/>
      <c r="CP79" s="67"/>
      <c r="CQ79" s="68"/>
      <c r="CR79" s="68"/>
      <c r="CS79" s="68"/>
      <c r="CT79" s="69"/>
      <c r="CV79" s="64"/>
      <c r="CW79" s="67"/>
      <c r="CX79" s="67"/>
      <c r="CY79" s="68"/>
      <c r="CZ79" s="68"/>
      <c r="DA79" s="68"/>
      <c r="DB79" s="69"/>
      <c r="DD79" s="64"/>
      <c r="DE79" s="67"/>
      <c r="DF79" s="67"/>
      <c r="DG79" s="68"/>
      <c r="DH79" s="68"/>
      <c r="DI79" s="68"/>
      <c r="DJ79" s="69"/>
      <c r="DL79" s="64"/>
      <c r="DM79" s="67"/>
      <c r="DN79" s="67"/>
      <c r="DO79" s="68"/>
      <c r="DP79" s="68"/>
      <c r="DQ79" s="68"/>
      <c r="DR79" s="69"/>
      <c r="DT79" s="64"/>
      <c r="DU79" s="67"/>
      <c r="DV79" s="67"/>
      <c r="DW79" s="68"/>
      <c r="DX79" s="68"/>
      <c r="DY79" s="68"/>
      <c r="DZ79" s="69"/>
      <c r="EB79" s="64"/>
      <c r="EC79" s="67"/>
      <c r="ED79" s="67"/>
      <c r="EE79" s="68"/>
      <c r="EF79" s="68"/>
      <c r="EG79" s="68"/>
      <c r="EH79" s="69"/>
      <c r="EJ79" s="64"/>
      <c r="EK79" s="67"/>
      <c r="EL79" s="67"/>
      <c r="EM79" s="68"/>
      <c r="EN79" s="68"/>
      <c r="EO79" s="68"/>
      <c r="EP79" s="69"/>
      <c r="ER79" s="64"/>
      <c r="ES79" s="67"/>
      <c r="ET79" s="67"/>
      <c r="EU79" s="68"/>
      <c r="EV79" s="68"/>
      <c r="EW79" s="68"/>
      <c r="EX79" s="69"/>
      <c r="EZ79" s="64"/>
      <c r="FA79" s="67"/>
      <c r="FB79" s="67"/>
      <c r="FC79" s="68"/>
      <c r="FD79" s="68"/>
      <c r="FE79" s="68"/>
      <c r="FF79" s="69"/>
      <c r="FH79" s="64"/>
      <c r="FI79" s="67"/>
      <c r="FJ79" s="67"/>
      <c r="FK79" s="68"/>
      <c r="FL79" s="68"/>
      <c r="FM79" s="68"/>
      <c r="FN79" s="69"/>
      <c r="FP79" s="64"/>
      <c r="FQ79" s="67"/>
      <c r="FR79" s="67"/>
      <c r="FS79" s="68"/>
      <c r="FT79" s="68"/>
      <c r="FU79" s="68"/>
      <c r="FV79" s="69"/>
      <c r="FX79" s="64"/>
      <c r="FY79" s="67"/>
      <c r="FZ79" s="67"/>
      <c r="GA79" s="68"/>
      <c r="GB79" s="68"/>
      <c r="GC79" s="68"/>
      <c r="GD79" s="69"/>
      <c r="GF79" s="64"/>
      <c r="GG79" s="67"/>
      <c r="GH79" s="67"/>
      <c r="GI79" s="68"/>
      <c r="GJ79" s="68"/>
      <c r="GK79" s="68"/>
      <c r="GL79" s="69"/>
      <c r="GN79" s="64"/>
      <c r="GO79" s="67"/>
      <c r="GP79" s="67"/>
      <c r="GQ79" s="68"/>
      <c r="GR79" s="68"/>
      <c r="GS79" s="68"/>
      <c r="GT79" s="69"/>
      <c r="GV79" s="64"/>
      <c r="GW79" s="67"/>
      <c r="GX79" s="67"/>
      <c r="GY79" s="68"/>
      <c r="GZ79" s="68"/>
      <c r="HA79" s="68"/>
      <c r="HB79" s="69"/>
      <c r="HD79" s="64"/>
      <c r="HE79" s="67"/>
      <c r="HF79" s="67"/>
      <c r="HG79" s="68"/>
      <c r="HH79" s="68"/>
      <c r="HI79" s="68"/>
      <c r="HJ79" s="69"/>
      <c r="HL79" s="64"/>
      <c r="HM79" s="67"/>
      <c r="HN79" s="67"/>
      <c r="HO79" s="68"/>
      <c r="HP79" s="68"/>
      <c r="HQ79" s="68"/>
      <c r="HR79" s="69"/>
      <c r="HT79" s="64"/>
      <c r="HU79" s="67"/>
      <c r="HV79" s="67"/>
      <c r="HW79" s="68"/>
      <c r="HX79" s="68"/>
      <c r="HY79" s="68"/>
      <c r="HZ79" s="69"/>
      <c r="IB79" s="64"/>
      <c r="IC79" s="67"/>
      <c r="ID79" s="67"/>
      <c r="IE79" s="68"/>
      <c r="IF79" s="68"/>
      <c r="IG79" s="68"/>
      <c r="IH79" s="69"/>
      <c r="IJ79" s="64"/>
      <c r="IK79" s="67"/>
      <c r="IL79" s="67"/>
      <c r="IM79" s="68"/>
      <c r="IN79" s="68"/>
      <c r="IO79" s="68"/>
      <c r="IP79" s="69"/>
      <c r="IR79" s="64"/>
      <c r="IS79" s="67"/>
      <c r="IT79" s="67"/>
      <c r="IU79" s="68"/>
      <c r="IV79" s="68"/>
      <c r="IW79" s="68"/>
      <c r="IX79" s="69"/>
      <c r="IZ79" s="64"/>
      <c r="JA79" s="67"/>
      <c r="JB79" s="67"/>
      <c r="JC79" s="68"/>
      <c r="JD79" s="68"/>
      <c r="JE79" s="68"/>
      <c r="JF79" s="69"/>
      <c r="JH79" s="64"/>
      <c r="JI79" s="67"/>
      <c r="JJ79" s="67"/>
      <c r="JK79" s="68"/>
      <c r="JL79" s="68"/>
      <c r="JM79" s="68"/>
      <c r="JN79" s="69"/>
      <c r="JP79" s="64"/>
      <c r="JQ79" s="67"/>
      <c r="JR79" s="67"/>
      <c r="JS79" s="68"/>
      <c r="JT79" s="68"/>
      <c r="JU79" s="68"/>
      <c r="JV79" s="69"/>
      <c r="JX79" s="64"/>
      <c r="JY79" s="67"/>
      <c r="JZ79" s="67"/>
      <c r="KA79" s="68"/>
      <c r="KB79" s="68"/>
      <c r="KC79" s="68"/>
      <c r="KD79" s="69"/>
      <c r="KF79" s="64"/>
      <c r="KG79" s="67"/>
      <c r="KH79" s="67"/>
      <c r="KI79" s="68"/>
      <c r="KJ79" s="68"/>
      <c r="KK79" s="68"/>
      <c r="KL79" s="69"/>
      <c r="KN79" s="64"/>
      <c r="KO79" s="67"/>
      <c r="KP79" s="67"/>
      <c r="KQ79" s="68"/>
      <c r="KR79" s="68"/>
      <c r="KS79" s="68"/>
      <c r="KT79" s="69"/>
      <c r="KV79" s="64"/>
      <c r="KW79" s="67"/>
      <c r="KX79" s="67"/>
      <c r="KY79" s="68"/>
      <c r="KZ79" s="68"/>
      <c r="LA79" s="68"/>
      <c r="LB79" s="69"/>
      <c r="LD79" s="64"/>
      <c r="LE79" s="67"/>
      <c r="LF79" s="67"/>
      <c r="LG79" s="68"/>
      <c r="LH79" s="68"/>
      <c r="LI79" s="68"/>
      <c r="LJ79" s="69"/>
      <c r="LL79" s="64"/>
      <c r="LM79" s="67"/>
      <c r="LN79" s="67"/>
      <c r="LO79" s="68"/>
      <c r="LP79" s="68"/>
      <c r="LQ79" s="68"/>
      <c r="LR79" s="69"/>
      <c r="LT79" s="64"/>
      <c r="LU79" s="67"/>
      <c r="LV79" s="67"/>
      <c r="LW79" s="68"/>
      <c r="LX79" s="68"/>
      <c r="LY79" s="68"/>
      <c r="LZ79" s="69"/>
      <c r="MB79" s="64"/>
      <c r="MC79" s="67"/>
      <c r="MD79" s="67"/>
      <c r="ME79" s="68"/>
      <c r="MF79" s="68"/>
      <c r="MG79" s="68"/>
      <c r="MH79" s="69"/>
      <c r="MJ79" s="64"/>
      <c r="MK79" s="67"/>
      <c r="ML79" s="67"/>
      <c r="MM79" s="68"/>
      <c r="MN79" s="68"/>
      <c r="MO79" s="68"/>
      <c r="MP79" s="69"/>
      <c r="MR79" s="64"/>
      <c r="MS79" s="67"/>
      <c r="MT79" s="67"/>
      <c r="MU79" s="68"/>
      <c r="MV79" s="68"/>
      <c r="MW79" s="68"/>
      <c r="MX79" s="69"/>
      <c r="MZ79" s="64"/>
      <c r="NA79" s="67"/>
      <c r="NB79" s="67"/>
      <c r="NC79" s="68"/>
      <c r="ND79" s="68"/>
      <c r="NE79" s="68"/>
      <c r="NF79" s="69"/>
      <c r="NH79" s="64"/>
      <c r="NI79" s="67"/>
      <c r="NJ79" s="67"/>
      <c r="NK79" s="68"/>
      <c r="NL79" s="68"/>
      <c r="NM79" s="68"/>
      <c r="NN79" s="69"/>
      <c r="NP79" s="64"/>
      <c r="NQ79" s="67"/>
      <c r="NR79" s="67"/>
      <c r="NS79" s="68"/>
      <c r="NT79" s="68"/>
      <c r="NU79" s="68"/>
      <c r="NV79" s="69"/>
      <c r="NX79" s="64"/>
      <c r="NY79" s="67"/>
      <c r="NZ79" s="67"/>
      <c r="OA79" s="68"/>
      <c r="OB79" s="68"/>
      <c r="OC79" s="68"/>
      <c r="OD79" s="69"/>
      <c r="OF79" s="64"/>
      <c r="OG79" s="67"/>
      <c r="OH79" s="67"/>
      <c r="OI79" s="68"/>
      <c r="OJ79" s="68"/>
      <c r="OK79" s="68"/>
      <c r="OL79" s="69"/>
      <c r="ON79" s="64"/>
      <c r="OO79" s="67"/>
      <c r="OP79" s="67"/>
      <c r="OQ79" s="68"/>
      <c r="OR79" s="68"/>
      <c r="OS79" s="68"/>
      <c r="OT79" s="69"/>
      <c r="OV79" s="64"/>
      <c r="OW79" s="67"/>
      <c r="OX79" s="67"/>
      <c r="OY79" s="68"/>
      <c r="OZ79" s="68"/>
      <c r="PA79" s="68"/>
      <c r="PB79" s="69"/>
      <c r="PD79" s="64"/>
      <c r="PE79" s="67"/>
      <c r="PF79" s="67"/>
      <c r="PG79" s="68"/>
      <c r="PH79" s="68"/>
      <c r="PI79" s="68"/>
      <c r="PJ79" s="69"/>
      <c r="PL79" s="64"/>
      <c r="PM79" s="67"/>
      <c r="PN79" s="67"/>
      <c r="PO79" s="68"/>
      <c r="PP79" s="68"/>
      <c r="PQ79" s="68"/>
      <c r="PR79" s="69"/>
      <c r="PT79" s="64"/>
      <c r="PU79" s="67"/>
      <c r="PV79" s="67"/>
      <c r="PW79" s="68"/>
      <c r="PX79" s="68"/>
      <c r="PY79" s="68"/>
      <c r="PZ79" s="69"/>
      <c r="QB79" s="64"/>
      <c r="QC79" s="67"/>
      <c r="QD79" s="67"/>
      <c r="QE79" s="68"/>
      <c r="QF79" s="68"/>
      <c r="QG79" s="68"/>
      <c r="QH79" s="69"/>
      <c r="QJ79" s="64"/>
      <c r="QK79" s="67"/>
      <c r="QL79" s="67"/>
      <c r="QM79" s="68"/>
      <c r="QN79" s="68"/>
      <c r="QO79" s="68"/>
      <c r="QP79" s="69"/>
      <c r="QR79" s="64"/>
      <c r="QS79" s="67"/>
      <c r="QT79" s="67"/>
      <c r="QU79" s="68"/>
      <c r="QV79" s="68"/>
      <c r="QW79" s="68"/>
      <c r="QX79" s="69"/>
      <c r="QZ79" s="64"/>
      <c r="RA79" s="67"/>
      <c r="RB79" s="67"/>
      <c r="RC79" s="68"/>
      <c r="RD79" s="68"/>
      <c r="RE79" s="68"/>
      <c r="RF79" s="69"/>
      <c r="RH79" s="64"/>
      <c r="RI79" s="67"/>
      <c r="RJ79" s="67"/>
      <c r="RK79" s="68"/>
      <c r="RL79" s="68"/>
      <c r="RM79" s="68"/>
      <c r="RN79" s="69"/>
      <c r="RP79" s="64"/>
      <c r="RQ79" s="67"/>
      <c r="RR79" s="67"/>
      <c r="RS79" s="68"/>
      <c r="RT79" s="68"/>
      <c r="RU79" s="68"/>
      <c r="RV79" s="69"/>
      <c r="RX79" s="64"/>
      <c r="RY79" s="67"/>
      <c r="RZ79" s="67"/>
      <c r="SA79" s="68"/>
      <c r="SB79" s="68"/>
      <c r="SC79" s="68"/>
      <c r="SD79" s="69"/>
      <c r="SF79" s="64"/>
      <c r="SG79" s="67"/>
      <c r="SH79" s="67"/>
      <c r="SI79" s="68"/>
      <c r="SJ79" s="68"/>
      <c r="SK79" s="68"/>
      <c r="SL79" s="69"/>
      <c r="SN79" s="64"/>
      <c r="SO79" s="67"/>
      <c r="SP79" s="67"/>
      <c r="SQ79" s="68"/>
      <c r="SR79" s="68"/>
      <c r="SS79" s="68"/>
      <c r="ST79" s="69"/>
      <c r="SV79" s="64"/>
      <c r="SW79" s="67"/>
      <c r="SX79" s="67"/>
      <c r="SY79" s="68"/>
      <c r="SZ79" s="68"/>
      <c r="TA79" s="68"/>
      <c r="TB79" s="69"/>
      <c r="TD79" s="64"/>
      <c r="TE79" s="67"/>
      <c r="TF79" s="67"/>
      <c r="TG79" s="68"/>
      <c r="TH79" s="68"/>
      <c r="TI79" s="68"/>
      <c r="TJ79" s="69"/>
      <c r="TL79" s="64"/>
      <c r="TM79" s="67"/>
      <c r="TN79" s="67"/>
      <c r="TO79" s="68"/>
      <c r="TP79" s="68"/>
      <c r="TQ79" s="68"/>
      <c r="TR79" s="69"/>
      <c r="TT79" s="64"/>
      <c r="TU79" s="67"/>
      <c r="TV79" s="67"/>
      <c r="TW79" s="68"/>
      <c r="TX79" s="68"/>
      <c r="TY79" s="68"/>
      <c r="TZ79" s="69"/>
      <c r="UB79" s="64"/>
      <c r="UC79" s="67"/>
      <c r="UD79" s="67"/>
      <c r="UE79" s="68"/>
      <c r="UF79" s="68"/>
      <c r="UG79" s="68"/>
      <c r="UH79" s="69"/>
      <c r="UJ79" s="64"/>
      <c r="UK79" s="67"/>
      <c r="UL79" s="67"/>
      <c r="UM79" s="68"/>
      <c r="UN79" s="68"/>
      <c r="UO79" s="68"/>
      <c r="UP79" s="69"/>
      <c r="UR79" s="64"/>
      <c r="US79" s="67"/>
      <c r="UT79" s="67"/>
      <c r="UU79" s="68"/>
      <c r="UV79" s="68"/>
      <c r="UW79" s="68"/>
      <c r="UX79" s="69"/>
      <c r="UZ79" s="64"/>
      <c r="VA79" s="67"/>
      <c r="VB79" s="67"/>
      <c r="VC79" s="68"/>
      <c r="VD79" s="68"/>
      <c r="VE79" s="68"/>
      <c r="VF79" s="69"/>
      <c r="VH79" s="64"/>
      <c r="VI79" s="67"/>
      <c r="VJ79" s="67"/>
      <c r="VK79" s="68"/>
      <c r="VL79" s="68"/>
      <c r="VM79" s="68"/>
      <c r="VN79" s="69"/>
      <c r="VP79" s="64"/>
      <c r="VQ79" s="67"/>
      <c r="VR79" s="67"/>
      <c r="VS79" s="68"/>
      <c r="VT79" s="68"/>
      <c r="VU79" s="68"/>
      <c r="VV79" s="69"/>
      <c r="VX79" s="64"/>
      <c r="VY79" s="67"/>
      <c r="VZ79" s="67"/>
      <c r="WA79" s="68"/>
      <c r="WB79" s="68"/>
      <c r="WC79" s="68"/>
      <c r="WD79" s="69"/>
      <c r="WF79" s="64"/>
      <c r="WG79" s="67"/>
      <c r="WH79" s="67"/>
      <c r="WI79" s="68"/>
      <c r="WJ79" s="68"/>
      <c r="WK79" s="68"/>
      <c r="WL79" s="69"/>
      <c r="WN79" s="64"/>
      <c r="WO79" s="67"/>
      <c r="WP79" s="67"/>
      <c r="WQ79" s="68"/>
      <c r="WR79" s="68"/>
      <c r="WS79" s="68"/>
      <c r="WT79" s="69"/>
      <c r="WV79" s="64"/>
      <c r="WW79" s="67"/>
      <c r="WX79" s="67"/>
      <c r="WY79" s="68"/>
      <c r="WZ79" s="68"/>
      <c r="XA79" s="68"/>
      <c r="XB79" s="69"/>
      <c r="XD79" s="64"/>
      <c r="XE79" s="67"/>
      <c r="XF79" s="67"/>
      <c r="XG79" s="68"/>
      <c r="XH79" s="68"/>
      <c r="XI79" s="68"/>
      <c r="XJ79" s="69"/>
      <c r="XL79" s="64"/>
      <c r="XM79" s="67"/>
      <c r="XN79" s="67"/>
      <c r="XO79" s="68"/>
      <c r="XP79" s="68"/>
      <c r="XQ79" s="68"/>
      <c r="XR79" s="69"/>
      <c r="XT79" s="64"/>
      <c r="XU79" s="67"/>
      <c r="XV79" s="67"/>
      <c r="XW79" s="68"/>
      <c r="XX79" s="68"/>
      <c r="XY79" s="68"/>
      <c r="XZ79" s="69"/>
      <c r="YB79" s="64"/>
      <c r="YC79" s="67"/>
      <c r="YD79" s="67"/>
      <c r="YE79" s="68"/>
      <c r="YF79" s="68"/>
      <c r="YG79" s="68"/>
      <c r="YH79" s="69"/>
      <c r="YJ79" s="64"/>
      <c r="YK79" s="67"/>
      <c r="YL79" s="67"/>
      <c r="YM79" s="68"/>
      <c r="YN79" s="68"/>
      <c r="YO79" s="68"/>
      <c r="YP79" s="69"/>
      <c r="YR79" s="64"/>
      <c r="YS79" s="67"/>
      <c r="YT79" s="67"/>
      <c r="YU79" s="68"/>
      <c r="YV79" s="68"/>
      <c r="YW79" s="68"/>
      <c r="YX79" s="69"/>
      <c r="YZ79" s="64"/>
      <c r="ZA79" s="67"/>
      <c r="ZB79" s="67"/>
      <c r="ZC79" s="68"/>
      <c r="ZD79" s="68"/>
      <c r="ZE79" s="68"/>
      <c r="ZF79" s="69"/>
      <c r="ZH79" s="64"/>
      <c r="ZI79" s="67"/>
      <c r="ZJ79" s="67"/>
      <c r="ZK79" s="68"/>
      <c r="ZL79" s="68"/>
      <c r="ZM79" s="68"/>
      <c r="ZN79" s="69"/>
      <c r="ZP79" s="64"/>
      <c r="ZQ79" s="67"/>
      <c r="ZR79" s="67"/>
      <c r="ZS79" s="68"/>
      <c r="ZT79" s="68"/>
      <c r="ZU79" s="68"/>
      <c r="ZV79" s="69"/>
      <c r="ZX79" s="64"/>
      <c r="ZY79" s="67"/>
      <c r="ZZ79" s="67"/>
      <c r="AAA79" s="68"/>
      <c r="AAB79" s="68"/>
      <c r="AAC79" s="68"/>
      <c r="AAD79" s="69"/>
      <c r="AAF79" s="64"/>
      <c r="AAG79" s="67"/>
      <c r="AAH79" s="67"/>
      <c r="AAI79" s="68"/>
      <c r="AAJ79" s="68"/>
      <c r="AAK79" s="68"/>
      <c r="AAL79" s="69"/>
      <c r="AAN79" s="64"/>
      <c r="AAO79" s="67"/>
      <c r="AAP79" s="67"/>
      <c r="AAQ79" s="68"/>
      <c r="AAR79" s="68"/>
      <c r="AAS79" s="68"/>
      <c r="AAT79" s="69"/>
      <c r="AAV79" s="64"/>
      <c r="AAW79" s="67"/>
      <c r="AAX79" s="67"/>
      <c r="AAY79" s="68"/>
      <c r="AAZ79" s="68"/>
      <c r="ABA79" s="68"/>
      <c r="ABB79" s="69"/>
      <c r="ABD79" s="64"/>
      <c r="ABE79" s="67"/>
      <c r="ABF79" s="67"/>
      <c r="ABG79" s="68"/>
      <c r="ABH79" s="68"/>
      <c r="ABI79" s="68"/>
      <c r="ABJ79" s="69"/>
      <c r="ABL79" s="64"/>
      <c r="ABM79" s="67"/>
      <c r="ABN79" s="67"/>
      <c r="ABO79" s="68"/>
      <c r="ABP79" s="68"/>
      <c r="ABQ79" s="68"/>
      <c r="ABR79" s="69"/>
      <c r="ABT79" s="64"/>
      <c r="ABU79" s="67"/>
      <c r="ABV79" s="67"/>
      <c r="ABW79" s="68"/>
      <c r="ABX79" s="68"/>
      <c r="ABY79" s="68"/>
      <c r="ABZ79" s="69"/>
      <c r="ACB79" s="64"/>
      <c r="ACC79" s="67"/>
      <c r="ACD79" s="67"/>
      <c r="ACE79" s="68"/>
      <c r="ACF79" s="68"/>
      <c r="ACG79" s="68"/>
      <c r="ACH79" s="69"/>
      <c r="ACJ79" s="64"/>
      <c r="ACK79" s="67"/>
      <c r="ACL79" s="67"/>
      <c r="ACM79" s="68"/>
      <c r="ACN79" s="68"/>
      <c r="ACO79" s="68"/>
      <c r="ACP79" s="69"/>
      <c r="ACR79" s="64"/>
      <c r="ACS79" s="67"/>
      <c r="ACT79" s="67"/>
      <c r="ACU79" s="68"/>
      <c r="ACV79" s="68"/>
      <c r="ACW79" s="68"/>
      <c r="ACX79" s="69"/>
      <c r="ACZ79" s="64"/>
      <c r="ADA79" s="67"/>
      <c r="ADB79" s="67"/>
      <c r="ADC79" s="68"/>
      <c r="ADD79" s="68"/>
      <c r="ADE79" s="68"/>
      <c r="ADF79" s="69"/>
      <c r="ADH79" s="64"/>
      <c r="ADI79" s="67"/>
      <c r="ADJ79" s="67"/>
      <c r="ADK79" s="68"/>
      <c r="ADL79" s="68"/>
      <c r="ADM79" s="68"/>
      <c r="ADN79" s="69"/>
      <c r="ADP79" s="64"/>
      <c r="ADQ79" s="67"/>
      <c r="ADR79" s="67"/>
      <c r="ADS79" s="68"/>
      <c r="ADT79" s="68"/>
      <c r="ADU79" s="68"/>
      <c r="ADV79" s="69"/>
      <c r="ADX79" s="64"/>
      <c r="ADY79" s="67"/>
      <c r="ADZ79" s="67"/>
      <c r="AEA79" s="68"/>
      <c r="AEB79" s="68"/>
      <c r="AEC79" s="68"/>
      <c r="AED79" s="69"/>
      <c r="AEF79" s="64"/>
      <c r="AEG79" s="67"/>
      <c r="AEH79" s="67"/>
      <c r="AEI79" s="68"/>
      <c r="AEJ79" s="68"/>
      <c r="AEK79" s="68"/>
      <c r="AEL79" s="69"/>
      <c r="AEN79" s="64"/>
      <c r="AEO79" s="67"/>
      <c r="AEP79" s="67"/>
      <c r="AEQ79" s="68"/>
      <c r="AER79" s="68"/>
      <c r="AES79" s="68"/>
      <c r="AET79" s="69"/>
      <c r="AEV79" s="64"/>
      <c r="AEW79" s="67"/>
      <c r="AEX79" s="67"/>
      <c r="AEY79" s="68"/>
      <c r="AEZ79" s="68"/>
      <c r="AFA79" s="68"/>
      <c r="AFB79" s="69"/>
      <c r="AFD79" s="64"/>
      <c r="AFE79" s="67"/>
      <c r="AFF79" s="67"/>
      <c r="AFG79" s="68"/>
      <c r="AFH79" s="68"/>
      <c r="AFI79" s="68"/>
      <c r="AFJ79" s="69"/>
      <c r="AFL79" s="64"/>
      <c r="AFM79" s="67"/>
      <c r="AFN79" s="67"/>
      <c r="AFO79" s="68"/>
      <c r="AFP79" s="68"/>
      <c r="AFQ79" s="68"/>
      <c r="AFR79" s="69"/>
      <c r="AFT79" s="64"/>
      <c r="AFU79" s="67"/>
      <c r="AFV79" s="67"/>
      <c r="AFW79" s="68"/>
      <c r="AFX79" s="68"/>
      <c r="AFY79" s="68"/>
      <c r="AFZ79" s="69"/>
      <c r="AGB79" s="64"/>
      <c r="AGC79" s="67"/>
      <c r="AGD79" s="67"/>
      <c r="AGE79" s="68"/>
      <c r="AGF79" s="68"/>
      <c r="AGG79" s="68"/>
      <c r="AGH79" s="69"/>
      <c r="AGJ79" s="64"/>
      <c r="AGK79" s="67"/>
      <c r="AGL79" s="67"/>
      <c r="AGM79" s="68"/>
      <c r="AGN79" s="68"/>
      <c r="AGO79" s="68"/>
      <c r="AGP79" s="69"/>
      <c r="AGR79" s="64"/>
      <c r="AGS79" s="67"/>
      <c r="AGT79" s="67"/>
      <c r="AGU79" s="68"/>
      <c r="AGV79" s="68"/>
      <c r="AGW79" s="68"/>
      <c r="AGX79" s="69"/>
      <c r="AGZ79" s="64"/>
      <c r="AHA79" s="67"/>
      <c r="AHB79" s="67"/>
      <c r="AHC79" s="68"/>
      <c r="AHD79" s="68"/>
      <c r="AHE79" s="68"/>
      <c r="AHF79" s="69"/>
      <c r="AHH79" s="64"/>
      <c r="AHI79" s="67"/>
      <c r="AHJ79" s="67"/>
      <c r="AHK79" s="68"/>
      <c r="AHL79" s="68"/>
      <c r="AHM79" s="68"/>
      <c r="AHN79" s="69"/>
      <c r="AHP79" s="64"/>
      <c r="AHQ79" s="67"/>
      <c r="AHR79" s="67"/>
      <c r="AHS79" s="68"/>
      <c r="AHT79" s="68"/>
      <c r="AHU79" s="68"/>
      <c r="AHV79" s="69"/>
      <c r="AHX79" s="64"/>
      <c r="AHY79" s="67"/>
      <c r="AHZ79" s="67"/>
      <c r="AIA79" s="68"/>
      <c r="AIB79" s="68"/>
      <c r="AIC79" s="68"/>
      <c r="AID79" s="69"/>
      <c r="AIF79" s="64"/>
      <c r="AIG79" s="67"/>
      <c r="AIH79" s="67"/>
      <c r="AII79" s="68"/>
      <c r="AIJ79" s="68"/>
      <c r="AIK79" s="68"/>
      <c r="AIL79" s="69"/>
      <c r="AIN79" s="64"/>
      <c r="AIO79" s="67"/>
      <c r="AIP79" s="67"/>
      <c r="AIQ79" s="68"/>
      <c r="AIR79" s="68"/>
      <c r="AIS79" s="68"/>
      <c r="AIT79" s="69"/>
      <c r="AIV79" s="64"/>
      <c r="AIW79" s="67"/>
      <c r="AIX79" s="67"/>
      <c r="AIY79" s="68"/>
      <c r="AIZ79" s="68"/>
      <c r="AJA79" s="68"/>
      <c r="AJB79" s="69"/>
      <c r="AJD79" s="64"/>
      <c r="AJE79" s="67"/>
      <c r="AJF79" s="67"/>
      <c r="AJG79" s="68"/>
      <c r="AJH79" s="68"/>
      <c r="AJI79" s="68"/>
      <c r="AJJ79" s="69"/>
      <c r="AJL79" s="64"/>
      <c r="AJM79" s="67"/>
      <c r="AJN79" s="67"/>
      <c r="AJO79" s="68"/>
      <c r="AJP79" s="68"/>
      <c r="AJQ79" s="68"/>
      <c r="AJR79" s="69"/>
      <c r="AJT79" s="64"/>
      <c r="AJU79" s="67"/>
      <c r="AJV79" s="67"/>
      <c r="AJW79" s="68"/>
      <c r="AJX79" s="68"/>
      <c r="AJY79" s="68"/>
      <c r="AJZ79" s="69"/>
      <c r="AKB79" s="64"/>
      <c r="AKC79" s="67"/>
      <c r="AKD79" s="67"/>
      <c r="AKE79" s="68"/>
      <c r="AKF79" s="68"/>
      <c r="AKG79" s="68"/>
      <c r="AKH79" s="69"/>
      <c r="AKJ79" s="64"/>
      <c r="AKK79" s="67"/>
      <c r="AKL79" s="67"/>
      <c r="AKM79" s="68"/>
      <c r="AKN79" s="68"/>
      <c r="AKO79" s="68"/>
      <c r="AKP79" s="69"/>
      <c r="AKR79" s="64"/>
      <c r="AKS79" s="67"/>
      <c r="AKT79" s="67"/>
      <c r="AKU79" s="68"/>
      <c r="AKV79" s="68"/>
      <c r="AKW79" s="68"/>
      <c r="AKX79" s="69"/>
      <c r="AKZ79" s="64"/>
      <c r="ALA79" s="67"/>
      <c r="ALB79" s="67"/>
      <c r="ALC79" s="68"/>
      <c r="ALD79" s="68"/>
      <c r="ALE79" s="68"/>
      <c r="ALF79" s="69"/>
      <c r="ALH79" s="64"/>
      <c r="ALI79" s="67"/>
      <c r="ALJ79" s="67"/>
      <c r="ALK79" s="68"/>
      <c r="ALL79" s="68"/>
      <c r="ALM79" s="68"/>
      <c r="ALN79" s="69"/>
      <c r="ALP79" s="64"/>
      <c r="ALQ79" s="67"/>
      <c r="ALR79" s="67"/>
      <c r="ALS79" s="68"/>
      <c r="ALT79" s="68"/>
      <c r="ALU79" s="68"/>
      <c r="ALV79" s="69"/>
      <c r="ALX79" s="64"/>
      <c r="ALY79" s="67"/>
      <c r="ALZ79" s="67"/>
      <c r="AMA79" s="68"/>
      <c r="AMB79" s="68"/>
      <c r="AMC79" s="68"/>
      <c r="AMD79" s="69"/>
      <c r="AMF79" s="64"/>
      <c r="AMG79" s="67"/>
      <c r="AMH79" s="67"/>
      <c r="AMI79" s="68"/>
      <c r="AMJ79" s="68"/>
      <c r="AMK79" s="68"/>
      <c r="AML79" s="69"/>
      <c r="AMN79" s="64"/>
      <c r="AMO79" s="67"/>
      <c r="AMP79" s="67"/>
      <c r="AMQ79" s="68"/>
      <c r="AMR79" s="68"/>
      <c r="AMS79" s="68"/>
      <c r="AMT79" s="69"/>
      <c r="AMV79" s="64"/>
      <c r="AMW79" s="67"/>
      <c r="AMX79" s="67"/>
      <c r="AMY79" s="68"/>
      <c r="AMZ79" s="68"/>
      <c r="ANA79" s="68"/>
      <c r="ANB79" s="69"/>
      <c r="AND79" s="64"/>
      <c r="ANE79" s="67"/>
      <c r="ANF79" s="67"/>
      <c r="ANG79" s="68"/>
      <c r="ANH79" s="68"/>
      <c r="ANI79" s="68"/>
      <c r="ANJ79" s="69"/>
      <c r="ANL79" s="64"/>
      <c r="ANM79" s="67"/>
      <c r="ANN79" s="67"/>
      <c r="ANO79" s="68"/>
      <c r="ANP79" s="68"/>
      <c r="ANQ79" s="68"/>
      <c r="ANR79" s="69"/>
      <c r="ANT79" s="64"/>
      <c r="ANU79" s="67"/>
      <c r="ANV79" s="67"/>
      <c r="ANW79" s="68"/>
      <c r="ANX79" s="68"/>
      <c r="ANY79" s="68"/>
      <c r="ANZ79" s="69"/>
      <c r="AOB79" s="64"/>
      <c r="AOC79" s="67"/>
      <c r="AOD79" s="67"/>
      <c r="AOE79" s="68"/>
      <c r="AOF79" s="68"/>
      <c r="AOG79" s="68"/>
      <c r="AOH79" s="69"/>
      <c r="AOJ79" s="64"/>
      <c r="AOK79" s="67"/>
      <c r="AOL79" s="67"/>
      <c r="AOM79" s="68"/>
      <c r="AON79" s="68"/>
      <c r="AOO79" s="68"/>
      <c r="AOP79" s="69"/>
      <c r="AOR79" s="64"/>
      <c r="AOS79" s="67"/>
      <c r="AOT79" s="67"/>
      <c r="AOU79" s="68"/>
      <c r="AOV79" s="68"/>
      <c r="AOW79" s="68"/>
      <c r="AOX79" s="69"/>
      <c r="AOZ79" s="64"/>
      <c r="APA79" s="67"/>
      <c r="APB79" s="67"/>
      <c r="APC79" s="68"/>
      <c r="APD79" s="68"/>
      <c r="APE79" s="68"/>
      <c r="APF79" s="69"/>
      <c r="APH79" s="64"/>
      <c r="API79" s="67"/>
      <c r="APJ79" s="67"/>
      <c r="APK79" s="68"/>
      <c r="APL79" s="68"/>
      <c r="APM79" s="68"/>
      <c r="APN79" s="69"/>
      <c r="APP79" s="64"/>
      <c r="APQ79" s="67"/>
      <c r="APR79" s="67"/>
      <c r="APS79" s="68"/>
      <c r="APT79" s="68"/>
      <c r="APU79" s="68"/>
      <c r="APV79" s="69"/>
      <c r="APX79" s="64"/>
      <c r="APY79" s="67"/>
      <c r="APZ79" s="67"/>
      <c r="AQA79" s="68"/>
      <c r="AQB79" s="68"/>
      <c r="AQC79" s="68"/>
      <c r="AQD79" s="69"/>
      <c r="AQF79" s="64"/>
      <c r="AQG79" s="67"/>
      <c r="AQH79" s="67"/>
      <c r="AQI79" s="68"/>
      <c r="AQJ79" s="68"/>
      <c r="AQK79" s="68"/>
      <c r="AQL79" s="69"/>
      <c r="AQN79" s="64"/>
      <c r="AQO79" s="67"/>
      <c r="AQP79" s="67"/>
      <c r="AQQ79" s="68"/>
      <c r="AQR79" s="68"/>
      <c r="AQS79" s="68"/>
      <c r="AQT79" s="69"/>
      <c r="AQV79" s="64"/>
      <c r="AQW79" s="67"/>
      <c r="AQX79" s="67"/>
      <c r="AQY79" s="68"/>
      <c r="AQZ79" s="68"/>
      <c r="ARA79" s="68"/>
      <c r="ARB79" s="69"/>
      <c r="ARD79" s="64"/>
      <c r="ARE79" s="67"/>
      <c r="ARF79" s="67"/>
      <c r="ARG79" s="68"/>
      <c r="ARH79" s="68"/>
      <c r="ARI79" s="68"/>
      <c r="ARJ79" s="69"/>
      <c r="ARL79" s="64"/>
      <c r="ARM79" s="67"/>
      <c r="ARN79" s="67"/>
      <c r="ARO79" s="68"/>
      <c r="ARP79" s="68"/>
      <c r="ARQ79" s="68"/>
      <c r="ARR79" s="69"/>
      <c r="ART79" s="64"/>
      <c r="ARU79" s="67"/>
      <c r="ARV79" s="67"/>
      <c r="ARW79" s="68"/>
      <c r="ARX79" s="68"/>
      <c r="ARY79" s="68"/>
      <c r="ARZ79" s="69"/>
      <c r="ASB79" s="64"/>
      <c r="ASC79" s="67"/>
      <c r="ASD79" s="67"/>
      <c r="ASE79" s="68"/>
      <c r="ASF79" s="68"/>
      <c r="ASG79" s="68"/>
      <c r="ASH79" s="69"/>
      <c r="ASJ79" s="64"/>
      <c r="ASK79" s="67"/>
      <c r="ASL79" s="67"/>
      <c r="ASM79" s="68"/>
      <c r="ASN79" s="68"/>
      <c r="ASO79" s="68"/>
      <c r="ASP79" s="69"/>
      <c r="ASR79" s="64"/>
      <c r="ASS79" s="67"/>
      <c r="AST79" s="67"/>
      <c r="ASU79" s="68"/>
      <c r="ASV79" s="68"/>
      <c r="ASW79" s="68"/>
      <c r="ASX79" s="69"/>
      <c r="ASZ79" s="64"/>
      <c r="ATA79" s="67"/>
      <c r="ATB79" s="67"/>
      <c r="ATC79" s="68"/>
      <c r="ATD79" s="68"/>
      <c r="ATE79" s="68"/>
      <c r="ATF79" s="69"/>
      <c r="ATH79" s="64"/>
      <c r="ATI79" s="67"/>
      <c r="ATJ79" s="67"/>
      <c r="ATK79" s="68"/>
      <c r="ATL79" s="68"/>
      <c r="ATM79" s="68"/>
      <c r="ATN79" s="69"/>
      <c r="ATP79" s="64"/>
      <c r="ATQ79" s="67"/>
      <c r="ATR79" s="67"/>
      <c r="ATS79" s="68"/>
      <c r="ATT79" s="68"/>
      <c r="ATU79" s="68"/>
      <c r="ATV79" s="69"/>
      <c r="ATX79" s="64"/>
      <c r="ATY79" s="67"/>
      <c r="ATZ79" s="67"/>
      <c r="AUA79" s="68"/>
      <c r="AUB79" s="68"/>
      <c r="AUC79" s="68"/>
      <c r="AUD79" s="69"/>
      <c r="AUF79" s="64"/>
      <c r="AUG79" s="67"/>
      <c r="AUH79" s="67"/>
      <c r="AUI79" s="68"/>
      <c r="AUJ79" s="68"/>
      <c r="AUK79" s="68"/>
      <c r="AUL79" s="69"/>
      <c r="AUN79" s="64"/>
      <c r="AUO79" s="67"/>
      <c r="AUP79" s="67"/>
      <c r="AUQ79" s="68"/>
      <c r="AUR79" s="68"/>
      <c r="AUS79" s="68"/>
      <c r="AUT79" s="69"/>
      <c r="AUV79" s="64"/>
      <c r="AUW79" s="67"/>
      <c r="AUX79" s="67"/>
      <c r="AUY79" s="68"/>
      <c r="AUZ79" s="68"/>
      <c r="AVA79" s="68"/>
      <c r="AVB79" s="69"/>
      <c r="AVD79" s="64"/>
      <c r="AVE79" s="67"/>
      <c r="AVF79" s="67"/>
      <c r="AVG79" s="68"/>
      <c r="AVH79" s="68"/>
      <c r="AVI79" s="68"/>
      <c r="AVJ79" s="69"/>
      <c r="AVL79" s="64"/>
      <c r="AVM79" s="67"/>
      <c r="AVN79" s="67"/>
      <c r="AVO79" s="68"/>
      <c r="AVP79" s="68"/>
      <c r="AVQ79" s="68"/>
      <c r="AVR79" s="69"/>
      <c r="AVT79" s="64"/>
      <c r="AVU79" s="67"/>
      <c r="AVV79" s="67"/>
      <c r="AVW79" s="68"/>
      <c r="AVX79" s="68"/>
      <c r="AVY79" s="68"/>
      <c r="AVZ79" s="69"/>
      <c r="AWB79" s="64"/>
      <c r="AWC79" s="67"/>
      <c r="AWD79" s="67"/>
      <c r="AWE79" s="68"/>
      <c r="AWF79" s="68"/>
      <c r="AWG79" s="68"/>
      <c r="AWH79" s="69"/>
      <c r="AWJ79" s="64"/>
      <c r="AWK79" s="67"/>
      <c r="AWL79" s="67"/>
      <c r="AWM79" s="68"/>
      <c r="AWN79" s="68"/>
      <c r="AWO79" s="68"/>
      <c r="AWP79" s="69"/>
      <c r="AWR79" s="64"/>
      <c r="AWS79" s="67"/>
      <c r="AWT79" s="67"/>
      <c r="AWU79" s="68"/>
      <c r="AWV79" s="68"/>
      <c r="AWW79" s="68"/>
      <c r="AWX79" s="69"/>
      <c r="AWZ79" s="64"/>
      <c r="AXA79" s="67"/>
      <c r="AXB79" s="67"/>
      <c r="AXC79" s="68"/>
      <c r="AXD79" s="68"/>
      <c r="AXE79" s="68"/>
      <c r="AXF79" s="69"/>
      <c r="AXH79" s="64"/>
      <c r="AXI79" s="67"/>
      <c r="AXJ79" s="67"/>
      <c r="AXK79" s="68"/>
      <c r="AXL79" s="68"/>
      <c r="AXM79" s="68"/>
      <c r="AXN79" s="69"/>
      <c r="AXP79" s="64"/>
      <c r="AXQ79" s="67"/>
      <c r="AXR79" s="67"/>
      <c r="AXS79" s="68"/>
      <c r="AXT79" s="68"/>
      <c r="AXU79" s="68"/>
      <c r="AXV79" s="69"/>
      <c r="AXX79" s="64"/>
      <c r="AXY79" s="67"/>
      <c r="AXZ79" s="67"/>
      <c r="AYA79" s="68"/>
      <c r="AYB79" s="68"/>
      <c r="AYC79" s="68"/>
      <c r="AYD79" s="69"/>
      <c r="AYF79" s="64"/>
      <c r="AYG79" s="67"/>
      <c r="AYH79" s="67"/>
      <c r="AYI79" s="68"/>
      <c r="AYJ79" s="68"/>
      <c r="AYK79" s="68"/>
      <c r="AYL79" s="69"/>
      <c r="AYN79" s="64"/>
      <c r="AYO79" s="67"/>
      <c r="AYP79" s="67"/>
      <c r="AYQ79" s="68"/>
      <c r="AYR79" s="68"/>
      <c r="AYS79" s="68"/>
      <c r="AYT79" s="69"/>
      <c r="AYV79" s="64"/>
      <c r="AYW79" s="67"/>
      <c r="AYX79" s="67"/>
      <c r="AYY79" s="68"/>
      <c r="AYZ79" s="68"/>
      <c r="AZA79" s="68"/>
      <c r="AZB79" s="69"/>
      <c r="AZD79" s="64"/>
      <c r="AZE79" s="67"/>
      <c r="AZF79" s="67"/>
      <c r="AZG79" s="68"/>
      <c r="AZH79" s="68"/>
      <c r="AZI79" s="68"/>
      <c r="AZJ79" s="69"/>
      <c r="AZL79" s="64"/>
      <c r="AZM79" s="67"/>
      <c r="AZN79" s="67"/>
      <c r="AZO79" s="68"/>
      <c r="AZP79" s="68"/>
      <c r="AZQ79" s="68"/>
      <c r="AZR79" s="69"/>
      <c r="AZT79" s="64"/>
      <c r="AZU79" s="67"/>
      <c r="AZV79" s="67"/>
      <c r="AZW79" s="68"/>
      <c r="AZX79" s="68"/>
      <c r="AZY79" s="68"/>
      <c r="AZZ79" s="69"/>
      <c r="BAB79" s="64"/>
      <c r="BAC79" s="67"/>
      <c r="BAD79" s="67"/>
      <c r="BAE79" s="68"/>
      <c r="BAF79" s="68"/>
      <c r="BAG79" s="68"/>
      <c r="BAH79" s="69"/>
      <c r="BAJ79" s="64"/>
      <c r="BAK79" s="67"/>
      <c r="BAL79" s="67"/>
      <c r="BAM79" s="68"/>
      <c r="BAN79" s="68"/>
      <c r="BAO79" s="68"/>
      <c r="BAP79" s="69"/>
      <c r="BAR79" s="64"/>
      <c r="BAS79" s="67"/>
      <c r="BAT79" s="67"/>
      <c r="BAU79" s="68"/>
      <c r="BAV79" s="68"/>
      <c r="BAW79" s="68"/>
      <c r="BAX79" s="69"/>
      <c r="BAZ79" s="64"/>
      <c r="BBA79" s="67"/>
      <c r="BBB79" s="67"/>
      <c r="BBC79" s="68"/>
      <c r="BBD79" s="68"/>
      <c r="BBE79" s="68"/>
      <c r="BBF79" s="69"/>
      <c r="BBH79" s="64"/>
      <c r="BBI79" s="67"/>
      <c r="BBJ79" s="67"/>
      <c r="BBK79" s="68"/>
      <c r="BBL79" s="68"/>
      <c r="BBM79" s="68"/>
      <c r="BBN79" s="69"/>
      <c r="BBP79" s="64"/>
      <c r="BBQ79" s="67"/>
      <c r="BBR79" s="67"/>
      <c r="BBS79" s="68"/>
      <c r="BBT79" s="68"/>
      <c r="BBU79" s="68"/>
      <c r="BBV79" s="69"/>
      <c r="BBX79" s="64"/>
      <c r="BBY79" s="67"/>
      <c r="BBZ79" s="67"/>
      <c r="BCA79" s="68"/>
      <c r="BCB79" s="68"/>
      <c r="BCC79" s="68"/>
      <c r="BCD79" s="69"/>
      <c r="BCF79" s="64"/>
      <c r="BCG79" s="67"/>
      <c r="BCH79" s="67"/>
      <c r="BCI79" s="68"/>
      <c r="BCJ79" s="68"/>
      <c r="BCK79" s="68"/>
      <c r="BCL79" s="69"/>
      <c r="BCN79" s="64"/>
      <c r="BCO79" s="67"/>
      <c r="BCP79" s="67"/>
      <c r="BCQ79" s="68"/>
      <c r="BCR79" s="68"/>
      <c r="BCS79" s="68"/>
      <c r="BCT79" s="69"/>
      <c r="BCV79" s="64"/>
      <c r="BCW79" s="67"/>
      <c r="BCX79" s="67"/>
      <c r="BCY79" s="68"/>
      <c r="BCZ79" s="68"/>
      <c r="BDA79" s="68"/>
      <c r="BDB79" s="69"/>
      <c r="BDD79" s="64"/>
      <c r="BDE79" s="67"/>
      <c r="BDF79" s="67"/>
      <c r="BDG79" s="68"/>
      <c r="BDH79" s="68"/>
      <c r="BDI79" s="68"/>
      <c r="BDJ79" s="69"/>
      <c r="BDL79" s="64"/>
      <c r="BDM79" s="67"/>
      <c r="BDN79" s="67"/>
      <c r="BDO79" s="68"/>
      <c r="BDP79" s="68"/>
      <c r="BDQ79" s="68"/>
      <c r="BDR79" s="69"/>
      <c r="BDT79" s="64"/>
      <c r="BDU79" s="67"/>
      <c r="BDV79" s="67"/>
      <c r="BDW79" s="68"/>
      <c r="BDX79" s="68"/>
      <c r="BDY79" s="68"/>
      <c r="BDZ79" s="69"/>
      <c r="BEB79" s="64"/>
      <c r="BEC79" s="67"/>
      <c r="BED79" s="67"/>
      <c r="BEE79" s="68"/>
      <c r="BEF79" s="68"/>
      <c r="BEG79" s="68"/>
      <c r="BEH79" s="69"/>
      <c r="BEJ79" s="64"/>
      <c r="BEK79" s="67"/>
      <c r="BEL79" s="67"/>
      <c r="BEM79" s="68"/>
      <c r="BEN79" s="68"/>
      <c r="BEO79" s="68"/>
      <c r="BEP79" s="69"/>
      <c r="BER79" s="64"/>
      <c r="BES79" s="67"/>
      <c r="BET79" s="67"/>
      <c r="BEU79" s="68"/>
      <c r="BEV79" s="68"/>
      <c r="BEW79" s="68"/>
      <c r="BEX79" s="69"/>
      <c r="BEZ79" s="64"/>
      <c r="BFA79" s="67"/>
      <c r="BFB79" s="67"/>
      <c r="BFC79" s="68"/>
      <c r="BFD79" s="68"/>
      <c r="BFE79" s="68"/>
      <c r="BFF79" s="69"/>
      <c r="BFH79" s="64"/>
      <c r="BFI79" s="67"/>
      <c r="BFJ79" s="67"/>
      <c r="BFK79" s="68"/>
      <c r="BFL79" s="68"/>
      <c r="BFM79" s="68"/>
      <c r="BFN79" s="69"/>
      <c r="BFP79" s="64"/>
      <c r="BFQ79" s="67"/>
      <c r="BFR79" s="67"/>
      <c r="BFS79" s="68"/>
      <c r="BFT79" s="68"/>
      <c r="BFU79" s="68"/>
      <c r="BFV79" s="69"/>
      <c r="BFX79" s="64"/>
      <c r="BFY79" s="67"/>
      <c r="BFZ79" s="67"/>
      <c r="BGA79" s="68"/>
      <c r="BGB79" s="68"/>
      <c r="BGC79" s="68"/>
      <c r="BGD79" s="69"/>
      <c r="BGF79" s="64"/>
      <c r="BGG79" s="67"/>
      <c r="BGH79" s="67"/>
      <c r="BGI79" s="68"/>
      <c r="BGJ79" s="68"/>
      <c r="BGK79" s="68"/>
      <c r="BGL79" s="69"/>
      <c r="BGN79" s="64"/>
      <c r="BGO79" s="67"/>
      <c r="BGP79" s="67"/>
      <c r="BGQ79" s="68"/>
      <c r="BGR79" s="68"/>
      <c r="BGS79" s="68"/>
      <c r="BGT79" s="69"/>
      <c r="BGV79" s="64"/>
      <c r="BGW79" s="67"/>
      <c r="BGX79" s="67"/>
      <c r="BGY79" s="68"/>
      <c r="BGZ79" s="68"/>
      <c r="BHA79" s="68"/>
      <c r="BHB79" s="69"/>
      <c r="BHD79" s="64"/>
      <c r="BHE79" s="67"/>
      <c r="BHF79" s="67"/>
      <c r="BHG79" s="68"/>
      <c r="BHH79" s="68"/>
      <c r="BHI79" s="68"/>
      <c r="BHJ79" s="69"/>
      <c r="BHL79" s="64"/>
      <c r="BHM79" s="67"/>
      <c r="BHN79" s="67"/>
      <c r="BHO79" s="68"/>
      <c r="BHP79" s="68"/>
      <c r="BHQ79" s="68"/>
      <c r="BHR79" s="69"/>
      <c r="BHT79" s="64"/>
      <c r="BHU79" s="67"/>
      <c r="BHV79" s="67"/>
      <c r="BHW79" s="68"/>
      <c r="BHX79" s="68"/>
      <c r="BHY79" s="68"/>
      <c r="BHZ79" s="69"/>
      <c r="BIB79" s="64"/>
      <c r="BIC79" s="67"/>
      <c r="BID79" s="67"/>
      <c r="BIE79" s="68"/>
      <c r="BIF79" s="68"/>
      <c r="BIG79" s="68"/>
      <c r="BIH79" s="69"/>
      <c r="BIJ79" s="64"/>
      <c r="BIK79" s="67"/>
      <c r="BIL79" s="67"/>
      <c r="BIM79" s="68"/>
      <c r="BIN79" s="68"/>
      <c r="BIO79" s="68"/>
      <c r="BIP79" s="69"/>
      <c r="BIR79" s="64"/>
      <c r="BIS79" s="67"/>
      <c r="BIT79" s="67"/>
      <c r="BIU79" s="68"/>
      <c r="BIV79" s="68"/>
      <c r="BIW79" s="68"/>
      <c r="BIX79" s="69"/>
      <c r="BIZ79" s="64"/>
      <c r="BJA79" s="67"/>
      <c r="BJB79" s="67"/>
      <c r="BJC79" s="68"/>
      <c r="BJD79" s="68"/>
      <c r="BJE79" s="68"/>
      <c r="BJF79" s="69"/>
      <c r="BJH79" s="64"/>
      <c r="BJI79" s="67"/>
      <c r="BJJ79" s="67"/>
      <c r="BJK79" s="68"/>
      <c r="BJL79" s="68"/>
      <c r="BJM79" s="68"/>
      <c r="BJN79" s="69"/>
      <c r="BJP79" s="64"/>
      <c r="BJQ79" s="67"/>
      <c r="BJR79" s="67"/>
      <c r="BJS79" s="68"/>
      <c r="BJT79" s="68"/>
      <c r="BJU79" s="68"/>
      <c r="BJV79" s="69"/>
      <c r="BJX79" s="64"/>
      <c r="BJY79" s="67"/>
      <c r="BJZ79" s="67"/>
      <c r="BKA79" s="68"/>
      <c r="BKB79" s="68"/>
      <c r="BKC79" s="68"/>
      <c r="BKD79" s="69"/>
      <c r="BKF79" s="64"/>
      <c r="BKG79" s="67"/>
      <c r="BKH79" s="67"/>
      <c r="BKI79" s="68"/>
      <c r="BKJ79" s="68"/>
      <c r="BKK79" s="68"/>
      <c r="BKL79" s="69"/>
      <c r="BKN79" s="64"/>
      <c r="BKO79" s="67"/>
      <c r="BKP79" s="67"/>
      <c r="BKQ79" s="68"/>
      <c r="BKR79" s="68"/>
      <c r="BKS79" s="68"/>
      <c r="BKT79" s="69"/>
      <c r="BKV79" s="64"/>
      <c r="BKW79" s="67"/>
      <c r="BKX79" s="67"/>
      <c r="BKY79" s="68"/>
      <c r="BKZ79" s="68"/>
      <c r="BLA79" s="68"/>
      <c r="BLB79" s="69"/>
      <c r="BLD79" s="64"/>
      <c r="BLE79" s="67"/>
      <c r="BLF79" s="67"/>
      <c r="BLG79" s="68"/>
      <c r="BLH79" s="68"/>
      <c r="BLI79" s="68"/>
      <c r="BLJ79" s="69"/>
      <c r="BLL79" s="64"/>
      <c r="BLM79" s="67"/>
      <c r="BLN79" s="67"/>
      <c r="BLO79" s="68"/>
      <c r="BLP79" s="68"/>
      <c r="BLQ79" s="68"/>
      <c r="BLR79" s="69"/>
      <c r="BLT79" s="64"/>
      <c r="BLU79" s="67"/>
      <c r="BLV79" s="67"/>
      <c r="BLW79" s="68"/>
      <c r="BLX79" s="68"/>
      <c r="BLY79" s="68"/>
      <c r="BLZ79" s="69"/>
      <c r="BMB79" s="64"/>
      <c r="BMC79" s="67"/>
      <c r="BMD79" s="67"/>
      <c r="BME79" s="68"/>
      <c r="BMF79" s="68"/>
      <c r="BMG79" s="68"/>
      <c r="BMH79" s="69"/>
      <c r="BMJ79" s="64"/>
      <c r="BMK79" s="67"/>
      <c r="BML79" s="67"/>
      <c r="BMM79" s="68"/>
      <c r="BMN79" s="68"/>
      <c r="BMO79" s="68"/>
      <c r="BMP79" s="69"/>
      <c r="BMR79" s="64"/>
      <c r="BMS79" s="67"/>
      <c r="BMT79" s="67"/>
      <c r="BMU79" s="68"/>
      <c r="BMV79" s="68"/>
      <c r="BMW79" s="68"/>
      <c r="BMX79" s="69"/>
      <c r="BMZ79" s="64"/>
      <c r="BNA79" s="67"/>
      <c r="BNB79" s="67"/>
      <c r="BNC79" s="68"/>
      <c r="BND79" s="68"/>
      <c r="BNE79" s="68"/>
      <c r="BNF79" s="69"/>
      <c r="BNH79" s="64"/>
      <c r="BNI79" s="67"/>
      <c r="BNJ79" s="67"/>
      <c r="BNK79" s="68"/>
      <c r="BNL79" s="68"/>
      <c r="BNM79" s="68"/>
      <c r="BNN79" s="69"/>
      <c r="BNP79" s="64"/>
      <c r="BNQ79" s="67"/>
      <c r="BNR79" s="67"/>
      <c r="BNS79" s="68"/>
      <c r="BNT79" s="68"/>
      <c r="BNU79" s="68"/>
      <c r="BNV79" s="69"/>
      <c r="BNX79" s="64"/>
      <c r="BNY79" s="67"/>
      <c r="BNZ79" s="67"/>
      <c r="BOA79" s="68"/>
      <c r="BOB79" s="68"/>
      <c r="BOC79" s="68"/>
      <c r="BOD79" s="69"/>
      <c r="BOF79" s="64"/>
      <c r="BOG79" s="67"/>
      <c r="BOH79" s="67"/>
      <c r="BOI79" s="68"/>
      <c r="BOJ79" s="68"/>
      <c r="BOK79" s="68"/>
      <c r="BOL79" s="69"/>
      <c r="BON79" s="64"/>
      <c r="BOO79" s="67"/>
      <c r="BOP79" s="67"/>
      <c r="BOQ79" s="68"/>
      <c r="BOR79" s="68"/>
      <c r="BOS79" s="68"/>
      <c r="BOT79" s="69"/>
      <c r="BOV79" s="64"/>
      <c r="BOW79" s="67"/>
      <c r="BOX79" s="67"/>
      <c r="BOY79" s="68"/>
      <c r="BOZ79" s="68"/>
      <c r="BPA79" s="68"/>
      <c r="BPB79" s="69"/>
      <c r="BPD79" s="64"/>
      <c r="BPE79" s="67"/>
      <c r="BPF79" s="67"/>
      <c r="BPG79" s="68"/>
      <c r="BPH79" s="68"/>
      <c r="BPI79" s="68"/>
      <c r="BPJ79" s="69"/>
      <c r="BPL79" s="64"/>
      <c r="BPM79" s="67"/>
      <c r="BPN79" s="67"/>
      <c r="BPO79" s="68"/>
      <c r="BPP79" s="68"/>
      <c r="BPQ79" s="68"/>
      <c r="BPR79" s="69"/>
      <c r="BPT79" s="64"/>
      <c r="BPU79" s="67"/>
      <c r="BPV79" s="67"/>
      <c r="BPW79" s="68"/>
      <c r="BPX79" s="68"/>
      <c r="BPY79" s="68"/>
      <c r="BPZ79" s="69"/>
      <c r="BQB79" s="64"/>
      <c r="BQC79" s="67"/>
      <c r="BQD79" s="67"/>
      <c r="BQE79" s="68"/>
      <c r="BQF79" s="68"/>
      <c r="BQG79" s="68"/>
      <c r="BQH79" s="69"/>
      <c r="BQJ79" s="64"/>
      <c r="BQK79" s="67"/>
      <c r="BQL79" s="67"/>
      <c r="BQM79" s="68"/>
      <c r="BQN79" s="68"/>
      <c r="BQO79" s="68"/>
      <c r="BQP79" s="69"/>
      <c r="BQR79" s="64"/>
      <c r="BQS79" s="67"/>
      <c r="BQT79" s="67"/>
      <c r="BQU79" s="68"/>
      <c r="BQV79" s="68"/>
      <c r="BQW79" s="68"/>
      <c r="BQX79" s="69"/>
      <c r="BQZ79" s="64"/>
      <c r="BRA79" s="67"/>
      <c r="BRB79" s="67"/>
      <c r="BRC79" s="68"/>
      <c r="BRD79" s="68"/>
      <c r="BRE79" s="68"/>
      <c r="BRF79" s="69"/>
      <c r="BRH79" s="64"/>
      <c r="BRI79" s="67"/>
      <c r="BRJ79" s="67"/>
      <c r="BRK79" s="68"/>
      <c r="BRL79" s="68"/>
      <c r="BRM79" s="68"/>
      <c r="BRN79" s="69"/>
      <c r="BRP79" s="64"/>
      <c r="BRQ79" s="67"/>
      <c r="BRR79" s="67"/>
      <c r="BRS79" s="68"/>
      <c r="BRT79" s="68"/>
      <c r="BRU79" s="68"/>
      <c r="BRV79" s="69"/>
      <c r="BRX79" s="64"/>
      <c r="BRY79" s="67"/>
      <c r="BRZ79" s="67"/>
      <c r="BSA79" s="68"/>
      <c r="BSB79" s="68"/>
      <c r="BSC79" s="68"/>
      <c r="BSD79" s="69"/>
      <c r="BSF79" s="64"/>
      <c r="BSG79" s="67"/>
      <c r="BSH79" s="67"/>
      <c r="BSI79" s="68"/>
      <c r="BSJ79" s="68"/>
      <c r="BSK79" s="68"/>
      <c r="BSL79" s="69"/>
      <c r="BSN79" s="64"/>
      <c r="BSO79" s="67"/>
      <c r="BSP79" s="67"/>
      <c r="BSQ79" s="68"/>
      <c r="BSR79" s="68"/>
      <c r="BSS79" s="68"/>
      <c r="BST79" s="69"/>
      <c r="BSV79" s="64"/>
      <c r="BSW79" s="67"/>
      <c r="BSX79" s="67"/>
      <c r="BSY79" s="68"/>
      <c r="BSZ79" s="68"/>
      <c r="BTA79" s="68"/>
      <c r="BTB79" s="69"/>
      <c r="BTD79" s="64"/>
      <c r="BTE79" s="67"/>
      <c r="BTF79" s="67"/>
      <c r="BTG79" s="68"/>
      <c r="BTH79" s="68"/>
      <c r="BTI79" s="68"/>
      <c r="BTJ79" s="69"/>
      <c r="BTL79" s="64"/>
      <c r="BTM79" s="67"/>
      <c r="BTN79" s="67"/>
      <c r="BTO79" s="68"/>
      <c r="BTP79" s="68"/>
      <c r="BTQ79" s="68"/>
      <c r="BTR79" s="69"/>
      <c r="BTT79" s="64"/>
      <c r="BTU79" s="67"/>
      <c r="BTV79" s="67"/>
      <c r="BTW79" s="68"/>
      <c r="BTX79" s="68"/>
      <c r="BTY79" s="68"/>
      <c r="BTZ79" s="69"/>
      <c r="BUB79" s="64"/>
      <c r="BUC79" s="67"/>
      <c r="BUD79" s="67"/>
      <c r="BUE79" s="68"/>
      <c r="BUF79" s="68"/>
      <c r="BUG79" s="68"/>
      <c r="BUH79" s="69"/>
      <c r="BUJ79" s="64"/>
      <c r="BUK79" s="67"/>
      <c r="BUL79" s="67"/>
      <c r="BUM79" s="68"/>
      <c r="BUN79" s="68"/>
      <c r="BUO79" s="68"/>
      <c r="BUP79" s="69"/>
      <c r="BUR79" s="64"/>
      <c r="BUS79" s="67"/>
      <c r="BUT79" s="67"/>
      <c r="BUU79" s="68"/>
      <c r="BUV79" s="68"/>
      <c r="BUW79" s="68"/>
      <c r="BUX79" s="69"/>
      <c r="BUZ79" s="64"/>
      <c r="BVA79" s="67"/>
      <c r="BVB79" s="67"/>
      <c r="BVC79" s="68"/>
      <c r="BVD79" s="68"/>
      <c r="BVE79" s="68"/>
      <c r="BVF79" s="69"/>
      <c r="BVH79" s="64"/>
      <c r="BVI79" s="67"/>
      <c r="BVJ79" s="67"/>
      <c r="BVK79" s="68"/>
      <c r="BVL79" s="68"/>
      <c r="BVM79" s="68"/>
      <c r="BVN79" s="69"/>
      <c r="BVP79" s="64"/>
      <c r="BVQ79" s="67"/>
      <c r="BVR79" s="67"/>
      <c r="BVS79" s="68"/>
      <c r="BVT79" s="68"/>
      <c r="BVU79" s="68"/>
      <c r="BVV79" s="69"/>
      <c r="BVX79" s="64"/>
      <c r="BVY79" s="67"/>
      <c r="BVZ79" s="67"/>
      <c r="BWA79" s="68"/>
      <c r="BWB79" s="68"/>
      <c r="BWC79" s="68"/>
      <c r="BWD79" s="69"/>
      <c r="BWF79" s="64"/>
      <c r="BWG79" s="67"/>
      <c r="BWH79" s="67"/>
      <c r="BWI79" s="68"/>
      <c r="BWJ79" s="68"/>
      <c r="BWK79" s="68"/>
      <c r="BWL79" s="69"/>
      <c r="BWN79" s="64"/>
      <c r="BWO79" s="67"/>
      <c r="BWP79" s="67"/>
      <c r="BWQ79" s="68"/>
      <c r="BWR79" s="68"/>
      <c r="BWS79" s="68"/>
      <c r="BWT79" s="69"/>
      <c r="BWV79" s="64"/>
      <c r="BWW79" s="67"/>
      <c r="BWX79" s="67"/>
      <c r="BWY79" s="68"/>
      <c r="BWZ79" s="68"/>
      <c r="BXA79" s="68"/>
      <c r="BXB79" s="69"/>
      <c r="BXD79" s="64"/>
      <c r="BXE79" s="67"/>
      <c r="BXF79" s="67"/>
      <c r="BXG79" s="68"/>
      <c r="BXH79" s="68"/>
      <c r="BXI79" s="68"/>
      <c r="BXJ79" s="69"/>
      <c r="BXL79" s="64"/>
      <c r="BXM79" s="67"/>
      <c r="BXN79" s="67"/>
      <c r="BXO79" s="68"/>
      <c r="BXP79" s="68"/>
      <c r="BXQ79" s="68"/>
      <c r="BXR79" s="69"/>
      <c r="BXT79" s="64"/>
      <c r="BXU79" s="67"/>
      <c r="BXV79" s="67"/>
      <c r="BXW79" s="68"/>
      <c r="BXX79" s="68"/>
      <c r="BXY79" s="68"/>
      <c r="BXZ79" s="69"/>
      <c r="BYB79" s="64"/>
      <c r="BYC79" s="67"/>
      <c r="BYD79" s="67"/>
      <c r="BYE79" s="68"/>
      <c r="BYF79" s="68"/>
      <c r="BYG79" s="68"/>
      <c r="BYH79" s="69"/>
      <c r="BYJ79" s="64"/>
      <c r="BYK79" s="67"/>
      <c r="BYL79" s="67"/>
      <c r="BYM79" s="68"/>
      <c r="BYN79" s="68"/>
      <c r="BYO79" s="68"/>
      <c r="BYP79" s="69"/>
      <c r="BYR79" s="64"/>
      <c r="BYS79" s="67"/>
      <c r="BYT79" s="67"/>
      <c r="BYU79" s="68"/>
      <c r="BYV79" s="68"/>
      <c r="BYW79" s="68"/>
      <c r="BYX79" s="69"/>
      <c r="BYZ79" s="64"/>
      <c r="BZA79" s="67"/>
      <c r="BZB79" s="67"/>
      <c r="BZC79" s="68"/>
      <c r="BZD79" s="68"/>
      <c r="BZE79" s="68"/>
      <c r="BZF79" s="69"/>
      <c r="BZH79" s="64"/>
      <c r="BZI79" s="67"/>
      <c r="BZJ79" s="67"/>
      <c r="BZK79" s="68"/>
      <c r="BZL79" s="68"/>
      <c r="BZM79" s="68"/>
      <c r="BZN79" s="69"/>
      <c r="BZP79" s="64"/>
      <c r="BZQ79" s="67"/>
      <c r="BZR79" s="67"/>
      <c r="BZS79" s="68"/>
      <c r="BZT79" s="68"/>
      <c r="BZU79" s="68"/>
      <c r="BZV79" s="69"/>
      <c r="BZX79" s="64"/>
      <c r="BZY79" s="67"/>
      <c r="BZZ79" s="67"/>
      <c r="CAA79" s="68"/>
      <c r="CAB79" s="68"/>
      <c r="CAC79" s="68"/>
      <c r="CAD79" s="69"/>
      <c r="CAF79" s="64"/>
      <c r="CAG79" s="67"/>
      <c r="CAH79" s="67"/>
      <c r="CAI79" s="68"/>
      <c r="CAJ79" s="68"/>
      <c r="CAK79" s="68"/>
      <c r="CAL79" s="69"/>
      <c r="CAN79" s="64"/>
      <c r="CAO79" s="67"/>
      <c r="CAP79" s="67"/>
      <c r="CAQ79" s="68"/>
      <c r="CAR79" s="68"/>
      <c r="CAS79" s="68"/>
      <c r="CAT79" s="69"/>
      <c r="CAV79" s="64"/>
      <c r="CAW79" s="67"/>
      <c r="CAX79" s="67"/>
      <c r="CAY79" s="68"/>
      <c r="CAZ79" s="68"/>
      <c r="CBA79" s="68"/>
      <c r="CBB79" s="69"/>
      <c r="CBD79" s="64"/>
      <c r="CBE79" s="67"/>
      <c r="CBF79" s="67"/>
      <c r="CBG79" s="68"/>
      <c r="CBH79" s="68"/>
      <c r="CBI79" s="68"/>
      <c r="CBJ79" s="69"/>
      <c r="CBL79" s="64"/>
      <c r="CBM79" s="67"/>
      <c r="CBN79" s="67"/>
      <c r="CBO79" s="68"/>
      <c r="CBP79" s="68"/>
      <c r="CBQ79" s="68"/>
      <c r="CBR79" s="69"/>
      <c r="CBT79" s="64"/>
      <c r="CBU79" s="67"/>
      <c r="CBV79" s="67"/>
      <c r="CBW79" s="68"/>
      <c r="CBX79" s="68"/>
      <c r="CBY79" s="68"/>
      <c r="CBZ79" s="69"/>
      <c r="CCB79" s="64"/>
      <c r="CCC79" s="67"/>
      <c r="CCD79" s="67"/>
      <c r="CCE79" s="68"/>
      <c r="CCF79" s="68"/>
      <c r="CCG79" s="68"/>
      <c r="CCH79" s="69"/>
      <c r="CCJ79" s="64"/>
      <c r="CCK79" s="67"/>
      <c r="CCL79" s="67"/>
      <c r="CCM79" s="68"/>
      <c r="CCN79" s="68"/>
      <c r="CCO79" s="68"/>
      <c r="CCP79" s="69"/>
      <c r="CCR79" s="64"/>
      <c r="CCS79" s="67"/>
      <c r="CCT79" s="67"/>
      <c r="CCU79" s="68"/>
      <c r="CCV79" s="68"/>
      <c r="CCW79" s="68"/>
      <c r="CCX79" s="69"/>
      <c r="CCZ79" s="64"/>
      <c r="CDA79" s="67"/>
      <c r="CDB79" s="67"/>
      <c r="CDC79" s="68"/>
      <c r="CDD79" s="68"/>
      <c r="CDE79" s="68"/>
      <c r="CDF79" s="69"/>
      <c r="CDH79" s="64"/>
      <c r="CDI79" s="67"/>
      <c r="CDJ79" s="67"/>
      <c r="CDK79" s="68"/>
      <c r="CDL79" s="68"/>
      <c r="CDM79" s="68"/>
      <c r="CDN79" s="69"/>
      <c r="CDP79" s="64"/>
      <c r="CDQ79" s="67"/>
      <c r="CDR79" s="67"/>
      <c r="CDS79" s="68"/>
      <c r="CDT79" s="68"/>
      <c r="CDU79" s="68"/>
      <c r="CDV79" s="69"/>
      <c r="CDX79" s="64"/>
      <c r="CDY79" s="67"/>
      <c r="CDZ79" s="67"/>
      <c r="CEA79" s="68"/>
      <c r="CEB79" s="68"/>
      <c r="CEC79" s="68"/>
      <c r="CED79" s="69"/>
      <c r="CEF79" s="64"/>
      <c r="CEG79" s="67"/>
      <c r="CEH79" s="67"/>
      <c r="CEI79" s="68"/>
      <c r="CEJ79" s="68"/>
      <c r="CEK79" s="68"/>
      <c r="CEL79" s="69"/>
      <c r="CEN79" s="64"/>
      <c r="CEO79" s="67"/>
      <c r="CEP79" s="67"/>
      <c r="CEQ79" s="68"/>
      <c r="CER79" s="68"/>
      <c r="CES79" s="68"/>
      <c r="CET79" s="69"/>
      <c r="CEV79" s="64"/>
      <c r="CEW79" s="67"/>
      <c r="CEX79" s="67"/>
      <c r="CEY79" s="68"/>
      <c r="CEZ79" s="68"/>
      <c r="CFA79" s="68"/>
      <c r="CFB79" s="69"/>
      <c r="CFD79" s="64"/>
      <c r="CFE79" s="67"/>
      <c r="CFF79" s="67"/>
      <c r="CFG79" s="68"/>
      <c r="CFH79" s="68"/>
      <c r="CFI79" s="68"/>
      <c r="CFJ79" s="69"/>
      <c r="CFL79" s="64"/>
      <c r="CFM79" s="67"/>
      <c r="CFN79" s="67"/>
      <c r="CFO79" s="68"/>
      <c r="CFP79" s="68"/>
      <c r="CFQ79" s="68"/>
      <c r="CFR79" s="69"/>
      <c r="CFT79" s="64"/>
      <c r="CFU79" s="67"/>
      <c r="CFV79" s="67"/>
      <c r="CFW79" s="68"/>
      <c r="CFX79" s="68"/>
      <c r="CFY79" s="68"/>
      <c r="CFZ79" s="69"/>
      <c r="CGB79" s="64"/>
      <c r="CGC79" s="67"/>
      <c r="CGD79" s="67"/>
      <c r="CGE79" s="68"/>
      <c r="CGF79" s="68"/>
      <c r="CGG79" s="68"/>
      <c r="CGH79" s="69"/>
      <c r="CGJ79" s="64"/>
      <c r="CGK79" s="67"/>
      <c r="CGL79" s="67"/>
      <c r="CGM79" s="68"/>
      <c r="CGN79" s="68"/>
      <c r="CGO79" s="68"/>
      <c r="CGP79" s="69"/>
      <c r="CGR79" s="64"/>
      <c r="CGS79" s="67"/>
      <c r="CGT79" s="67"/>
      <c r="CGU79" s="68"/>
      <c r="CGV79" s="68"/>
      <c r="CGW79" s="68"/>
      <c r="CGX79" s="69"/>
      <c r="CGZ79" s="64"/>
      <c r="CHA79" s="67"/>
      <c r="CHB79" s="67"/>
      <c r="CHC79" s="68"/>
      <c r="CHD79" s="68"/>
      <c r="CHE79" s="68"/>
      <c r="CHF79" s="69"/>
      <c r="CHH79" s="64"/>
      <c r="CHI79" s="67"/>
      <c r="CHJ79" s="67"/>
      <c r="CHK79" s="68"/>
      <c r="CHL79" s="68"/>
      <c r="CHM79" s="68"/>
      <c r="CHN79" s="69"/>
      <c r="CHP79" s="64"/>
      <c r="CHQ79" s="67"/>
      <c r="CHR79" s="67"/>
      <c r="CHS79" s="68"/>
      <c r="CHT79" s="68"/>
      <c r="CHU79" s="68"/>
      <c r="CHV79" s="69"/>
      <c r="CHX79" s="64"/>
      <c r="CHY79" s="67"/>
      <c r="CHZ79" s="67"/>
      <c r="CIA79" s="68"/>
      <c r="CIB79" s="68"/>
      <c r="CIC79" s="68"/>
      <c r="CID79" s="69"/>
      <c r="CIF79" s="64"/>
      <c r="CIG79" s="67"/>
      <c r="CIH79" s="67"/>
      <c r="CII79" s="68"/>
      <c r="CIJ79" s="68"/>
      <c r="CIK79" s="68"/>
      <c r="CIL79" s="69"/>
      <c r="CIN79" s="64"/>
      <c r="CIO79" s="67"/>
      <c r="CIP79" s="67"/>
      <c r="CIQ79" s="68"/>
      <c r="CIR79" s="68"/>
      <c r="CIS79" s="68"/>
      <c r="CIT79" s="69"/>
      <c r="CIV79" s="64"/>
      <c r="CIW79" s="67"/>
      <c r="CIX79" s="67"/>
      <c r="CIY79" s="68"/>
      <c r="CIZ79" s="68"/>
      <c r="CJA79" s="68"/>
      <c r="CJB79" s="69"/>
      <c r="CJD79" s="64"/>
      <c r="CJE79" s="67"/>
      <c r="CJF79" s="67"/>
      <c r="CJG79" s="68"/>
      <c r="CJH79" s="68"/>
      <c r="CJI79" s="68"/>
      <c r="CJJ79" s="69"/>
      <c r="CJL79" s="64"/>
      <c r="CJM79" s="67"/>
      <c r="CJN79" s="67"/>
      <c r="CJO79" s="68"/>
      <c r="CJP79" s="68"/>
      <c r="CJQ79" s="68"/>
      <c r="CJR79" s="69"/>
      <c r="CJT79" s="64"/>
      <c r="CJU79" s="67"/>
      <c r="CJV79" s="67"/>
      <c r="CJW79" s="68"/>
      <c r="CJX79" s="68"/>
      <c r="CJY79" s="68"/>
      <c r="CJZ79" s="69"/>
      <c r="CKB79" s="64"/>
      <c r="CKC79" s="67"/>
      <c r="CKD79" s="67"/>
      <c r="CKE79" s="68"/>
      <c r="CKF79" s="68"/>
      <c r="CKG79" s="68"/>
      <c r="CKH79" s="69"/>
      <c r="CKJ79" s="64"/>
      <c r="CKK79" s="67"/>
      <c r="CKL79" s="67"/>
      <c r="CKM79" s="68"/>
      <c r="CKN79" s="68"/>
      <c r="CKO79" s="68"/>
      <c r="CKP79" s="69"/>
      <c r="CKR79" s="64"/>
      <c r="CKS79" s="67"/>
      <c r="CKT79" s="67"/>
      <c r="CKU79" s="68"/>
      <c r="CKV79" s="68"/>
      <c r="CKW79" s="68"/>
      <c r="CKX79" s="69"/>
      <c r="CKZ79" s="64"/>
      <c r="CLA79" s="67"/>
      <c r="CLB79" s="67"/>
      <c r="CLC79" s="68"/>
      <c r="CLD79" s="68"/>
      <c r="CLE79" s="68"/>
      <c r="CLF79" s="69"/>
      <c r="CLH79" s="64"/>
      <c r="CLI79" s="67"/>
      <c r="CLJ79" s="67"/>
      <c r="CLK79" s="68"/>
      <c r="CLL79" s="68"/>
      <c r="CLM79" s="68"/>
      <c r="CLN79" s="69"/>
      <c r="CLP79" s="64"/>
      <c r="CLQ79" s="67"/>
      <c r="CLR79" s="67"/>
      <c r="CLS79" s="68"/>
      <c r="CLT79" s="68"/>
      <c r="CLU79" s="68"/>
      <c r="CLV79" s="69"/>
      <c r="CLX79" s="64"/>
      <c r="CLY79" s="67"/>
      <c r="CLZ79" s="67"/>
      <c r="CMA79" s="68"/>
      <c r="CMB79" s="68"/>
      <c r="CMC79" s="68"/>
      <c r="CMD79" s="69"/>
      <c r="CMF79" s="64"/>
      <c r="CMG79" s="67"/>
      <c r="CMH79" s="67"/>
      <c r="CMI79" s="68"/>
      <c r="CMJ79" s="68"/>
      <c r="CMK79" s="68"/>
      <c r="CML79" s="69"/>
      <c r="CMN79" s="64"/>
      <c r="CMO79" s="67"/>
      <c r="CMP79" s="67"/>
      <c r="CMQ79" s="68"/>
      <c r="CMR79" s="68"/>
      <c r="CMS79" s="68"/>
      <c r="CMT79" s="69"/>
      <c r="CMV79" s="64"/>
      <c r="CMW79" s="67"/>
      <c r="CMX79" s="67"/>
      <c r="CMY79" s="68"/>
      <c r="CMZ79" s="68"/>
      <c r="CNA79" s="68"/>
      <c r="CNB79" s="69"/>
      <c r="CND79" s="64"/>
      <c r="CNE79" s="67"/>
      <c r="CNF79" s="67"/>
      <c r="CNG79" s="68"/>
      <c r="CNH79" s="68"/>
      <c r="CNI79" s="68"/>
      <c r="CNJ79" s="69"/>
      <c r="CNL79" s="64"/>
      <c r="CNM79" s="67"/>
      <c r="CNN79" s="67"/>
      <c r="CNO79" s="68"/>
      <c r="CNP79" s="68"/>
      <c r="CNQ79" s="68"/>
      <c r="CNR79" s="69"/>
      <c r="CNT79" s="64"/>
      <c r="CNU79" s="67"/>
      <c r="CNV79" s="67"/>
      <c r="CNW79" s="68"/>
      <c r="CNX79" s="68"/>
      <c r="CNY79" s="68"/>
      <c r="CNZ79" s="69"/>
      <c r="COB79" s="64"/>
      <c r="COC79" s="67"/>
      <c r="COD79" s="67"/>
      <c r="COE79" s="68"/>
      <c r="COF79" s="68"/>
      <c r="COG79" s="68"/>
      <c r="COH79" s="69"/>
      <c r="COJ79" s="64"/>
      <c r="COK79" s="67"/>
      <c r="COL79" s="67"/>
      <c r="COM79" s="68"/>
      <c r="CON79" s="68"/>
      <c r="COO79" s="68"/>
      <c r="COP79" s="69"/>
      <c r="COR79" s="64"/>
      <c r="COS79" s="67"/>
      <c r="COT79" s="67"/>
      <c r="COU79" s="68"/>
      <c r="COV79" s="68"/>
      <c r="COW79" s="68"/>
      <c r="COX79" s="69"/>
      <c r="COZ79" s="64"/>
      <c r="CPA79" s="67"/>
      <c r="CPB79" s="67"/>
      <c r="CPC79" s="68"/>
      <c r="CPD79" s="68"/>
      <c r="CPE79" s="68"/>
      <c r="CPF79" s="69"/>
      <c r="CPH79" s="64"/>
      <c r="CPI79" s="67"/>
      <c r="CPJ79" s="67"/>
      <c r="CPK79" s="68"/>
      <c r="CPL79" s="68"/>
      <c r="CPM79" s="68"/>
      <c r="CPN79" s="69"/>
      <c r="CPP79" s="64"/>
      <c r="CPQ79" s="67"/>
      <c r="CPR79" s="67"/>
      <c r="CPS79" s="68"/>
      <c r="CPT79" s="68"/>
      <c r="CPU79" s="68"/>
      <c r="CPV79" s="69"/>
      <c r="CPX79" s="64"/>
      <c r="CPY79" s="67"/>
      <c r="CPZ79" s="67"/>
      <c r="CQA79" s="68"/>
      <c r="CQB79" s="68"/>
      <c r="CQC79" s="68"/>
      <c r="CQD79" s="69"/>
      <c r="CQF79" s="64"/>
      <c r="CQG79" s="67"/>
      <c r="CQH79" s="67"/>
      <c r="CQI79" s="68"/>
      <c r="CQJ79" s="68"/>
      <c r="CQK79" s="68"/>
      <c r="CQL79" s="69"/>
      <c r="CQN79" s="64"/>
      <c r="CQO79" s="67"/>
      <c r="CQP79" s="67"/>
      <c r="CQQ79" s="68"/>
      <c r="CQR79" s="68"/>
      <c r="CQS79" s="68"/>
      <c r="CQT79" s="69"/>
      <c r="CQV79" s="64"/>
      <c r="CQW79" s="67"/>
      <c r="CQX79" s="67"/>
      <c r="CQY79" s="68"/>
      <c r="CQZ79" s="68"/>
      <c r="CRA79" s="68"/>
      <c r="CRB79" s="69"/>
      <c r="CRD79" s="64"/>
      <c r="CRE79" s="67"/>
      <c r="CRF79" s="67"/>
      <c r="CRG79" s="68"/>
      <c r="CRH79" s="68"/>
      <c r="CRI79" s="68"/>
      <c r="CRJ79" s="69"/>
      <c r="CRL79" s="64"/>
      <c r="CRM79" s="67"/>
      <c r="CRN79" s="67"/>
      <c r="CRO79" s="68"/>
      <c r="CRP79" s="68"/>
      <c r="CRQ79" s="68"/>
      <c r="CRR79" s="69"/>
      <c r="CRT79" s="64"/>
      <c r="CRU79" s="67"/>
      <c r="CRV79" s="67"/>
      <c r="CRW79" s="68"/>
      <c r="CRX79" s="68"/>
      <c r="CRY79" s="68"/>
      <c r="CRZ79" s="69"/>
      <c r="CSB79" s="64"/>
      <c r="CSC79" s="67"/>
      <c r="CSD79" s="67"/>
      <c r="CSE79" s="68"/>
      <c r="CSF79" s="68"/>
      <c r="CSG79" s="68"/>
      <c r="CSH79" s="69"/>
      <c r="CSJ79" s="64"/>
      <c r="CSK79" s="67"/>
      <c r="CSL79" s="67"/>
      <c r="CSM79" s="68"/>
      <c r="CSN79" s="68"/>
      <c r="CSO79" s="68"/>
      <c r="CSP79" s="69"/>
      <c r="CSR79" s="64"/>
      <c r="CSS79" s="67"/>
      <c r="CST79" s="67"/>
      <c r="CSU79" s="68"/>
      <c r="CSV79" s="68"/>
      <c r="CSW79" s="68"/>
      <c r="CSX79" s="69"/>
      <c r="CSZ79" s="64"/>
      <c r="CTA79" s="67"/>
      <c r="CTB79" s="67"/>
      <c r="CTC79" s="68"/>
      <c r="CTD79" s="68"/>
      <c r="CTE79" s="68"/>
      <c r="CTF79" s="69"/>
      <c r="CTH79" s="64"/>
      <c r="CTI79" s="67"/>
      <c r="CTJ79" s="67"/>
      <c r="CTK79" s="68"/>
      <c r="CTL79" s="68"/>
      <c r="CTM79" s="68"/>
      <c r="CTN79" s="69"/>
      <c r="CTP79" s="64"/>
      <c r="CTQ79" s="67"/>
      <c r="CTR79" s="67"/>
      <c r="CTS79" s="68"/>
      <c r="CTT79" s="68"/>
      <c r="CTU79" s="68"/>
      <c r="CTV79" s="69"/>
      <c r="CTX79" s="64"/>
      <c r="CTY79" s="67"/>
      <c r="CTZ79" s="67"/>
      <c r="CUA79" s="68"/>
      <c r="CUB79" s="68"/>
      <c r="CUC79" s="68"/>
      <c r="CUD79" s="69"/>
      <c r="CUF79" s="64"/>
      <c r="CUG79" s="67"/>
      <c r="CUH79" s="67"/>
      <c r="CUI79" s="68"/>
      <c r="CUJ79" s="68"/>
      <c r="CUK79" s="68"/>
      <c r="CUL79" s="69"/>
      <c r="CUN79" s="64"/>
      <c r="CUO79" s="67"/>
      <c r="CUP79" s="67"/>
      <c r="CUQ79" s="68"/>
      <c r="CUR79" s="68"/>
      <c r="CUS79" s="68"/>
      <c r="CUT79" s="69"/>
      <c r="CUV79" s="64"/>
      <c r="CUW79" s="67"/>
      <c r="CUX79" s="67"/>
      <c r="CUY79" s="68"/>
      <c r="CUZ79" s="68"/>
      <c r="CVA79" s="68"/>
      <c r="CVB79" s="69"/>
      <c r="CVD79" s="64"/>
      <c r="CVE79" s="67"/>
      <c r="CVF79" s="67"/>
      <c r="CVG79" s="68"/>
      <c r="CVH79" s="68"/>
      <c r="CVI79" s="68"/>
      <c r="CVJ79" s="69"/>
      <c r="CVL79" s="64"/>
      <c r="CVM79" s="67"/>
      <c r="CVN79" s="67"/>
      <c r="CVO79" s="68"/>
      <c r="CVP79" s="68"/>
      <c r="CVQ79" s="68"/>
      <c r="CVR79" s="69"/>
      <c r="CVT79" s="64"/>
      <c r="CVU79" s="67"/>
      <c r="CVV79" s="67"/>
      <c r="CVW79" s="68"/>
      <c r="CVX79" s="68"/>
      <c r="CVY79" s="68"/>
      <c r="CVZ79" s="69"/>
      <c r="CWB79" s="64"/>
      <c r="CWC79" s="67"/>
      <c r="CWD79" s="67"/>
      <c r="CWE79" s="68"/>
      <c r="CWF79" s="68"/>
      <c r="CWG79" s="68"/>
      <c r="CWH79" s="69"/>
      <c r="CWJ79" s="64"/>
      <c r="CWK79" s="67"/>
      <c r="CWL79" s="67"/>
      <c r="CWM79" s="68"/>
      <c r="CWN79" s="68"/>
      <c r="CWO79" s="68"/>
      <c r="CWP79" s="69"/>
      <c r="CWR79" s="64"/>
      <c r="CWS79" s="67"/>
      <c r="CWT79" s="67"/>
      <c r="CWU79" s="68"/>
      <c r="CWV79" s="68"/>
      <c r="CWW79" s="68"/>
      <c r="CWX79" s="69"/>
      <c r="CWZ79" s="64"/>
      <c r="CXA79" s="67"/>
      <c r="CXB79" s="67"/>
      <c r="CXC79" s="68"/>
      <c r="CXD79" s="68"/>
      <c r="CXE79" s="68"/>
      <c r="CXF79" s="69"/>
      <c r="CXH79" s="64"/>
      <c r="CXI79" s="67"/>
      <c r="CXJ79" s="67"/>
      <c r="CXK79" s="68"/>
      <c r="CXL79" s="68"/>
      <c r="CXM79" s="68"/>
      <c r="CXN79" s="69"/>
      <c r="CXP79" s="64"/>
      <c r="CXQ79" s="67"/>
      <c r="CXR79" s="67"/>
      <c r="CXS79" s="68"/>
      <c r="CXT79" s="68"/>
      <c r="CXU79" s="68"/>
      <c r="CXV79" s="69"/>
      <c r="CXX79" s="64"/>
      <c r="CXY79" s="67"/>
      <c r="CXZ79" s="67"/>
      <c r="CYA79" s="68"/>
      <c r="CYB79" s="68"/>
      <c r="CYC79" s="68"/>
      <c r="CYD79" s="69"/>
      <c r="CYF79" s="64"/>
      <c r="CYG79" s="67"/>
      <c r="CYH79" s="67"/>
      <c r="CYI79" s="68"/>
      <c r="CYJ79" s="68"/>
      <c r="CYK79" s="68"/>
      <c r="CYL79" s="69"/>
      <c r="CYN79" s="64"/>
      <c r="CYO79" s="67"/>
      <c r="CYP79" s="67"/>
      <c r="CYQ79" s="68"/>
      <c r="CYR79" s="68"/>
      <c r="CYS79" s="68"/>
      <c r="CYT79" s="69"/>
      <c r="CYV79" s="64"/>
      <c r="CYW79" s="67"/>
      <c r="CYX79" s="67"/>
      <c r="CYY79" s="68"/>
      <c r="CYZ79" s="68"/>
      <c r="CZA79" s="68"/>
      <c r="CZB79" s="69"/>
      <c r="CZD79" s="64"/>
      <c r="CZE79" s="67"/>
      <c r="CZF79" s="67"/>
      <c r="CZG79" s="68"/>
      <c r="CZH79" s="68"/>
      <c r="CZI79" s="68"/>
      <c r="CZJ79" s="69"/>
      <c r="CZL79" s="64"/>
      <c r="CZM79" s="67"/>
      <c r="CZN79" s="67"/>
      <c r="CZO79" s="68"/>
      <c r="CZP79" s="68"/>
      <c r="CZQ79" s="68"/>
      <c r="CZR79" s="69"/>
      <c r="CZT79" s="64"/>
      <c r="CZU79" s="67"/>
      <c r="CZV79" s="67"/>
      <c r="CZW79" s="68"/>
      <c r="CZX79" s="68"/>
      <c r="CZY79" s="68"/>
      <c r="CZZ79" s="69"/>
      <c r="DAB79" s="64"/>
      <c r="DAC79" s="67"/>
      <c r="DAD79" s="67"/>
      <c r="DAE79" s="68"/>
      <c r="DAF79" s="68"/>
      <c r="DAG79" s="68"/>
      <c r="DAH79" s="69"/>
      <c r="DAJ79" s="64"/>
      <c r="DAK79" s="67"/>
      <c r="DAL79" s="67"/>
      <c r="DAM79" s="68"/>
      <c r="DAN79" s="68"/>
      <c r="DAO79" s="68"/>
      <c r="DAP79" s="69"/>
      <c r="DAR79" s="64"/>
      <c r="DAS79" s="67"/>
      <c r="DAT79" s="67"/>
      <c r="DAU79" s="68"/>
      <c r="DAV79" s="68"/>
      <c r="DAW79" s="68"/>
      <c r="DAX79" s="69"/>
      <c r="DAZ79" s="64"/>
      <c r="DBA79" s="67"/>
      <c r="DBB79" s="67"/>
      <c r="DBC79" s="68"/>
      <c r="DBD79" s="68"/>
      <c r="DBE79" s="68"/>
      <c r="DBF79" s="69"/>
      <c r="DBH79" s="64"/>
      <c r="DBI79" s="67"/>
      <c r="DBJ79" s="67"/>
      <c r="DBK79" s="68"/>
      <c r="DBL79" s="68"/>
      <c r="DBM79" s="68"/>
      <c r="DBN79" s="69"/>
      <c r="DBP79" s="64"/>
      <c r="DBQ79" s="67"/>
      <c r="DBR79" s="67"/>
      <c r="DBS79" s="68"/>
      <c r="DBT79" s="68"/>
      <c r="DBU79" s="68"/>
      <c r="DBV79" s="69"/>
      <c r="DBX79" s="64"/>
      <c r="DBY79" s="67"/>
      <c r="DBZ79" s="67"/>
      <c r="DCA79" s="68"/>
      <c r="DCB79" s="68"/>
      <c r="DCC79" s="68"/>
      <c r="DCD79" s="69"/>
      <c r="DCF79" s="64"/>
      <c r="DCG79" s="67"/>
      <c r="DCH79" s="67"/>
      <c r="DCI79" s="68"/>
      <c r="DCJ79" s="68"/>
      <c r="DCK79" s="68"/>
      <c r="DCL79" s="69"/>
      <c r="DCN79" s="64"/>
      <c r="DCO79" s="67"/>
      <c r="DCP79" s="67"/>
      <c r="DCQ79" s="68"/>
      <c r="DCR79" s="68"/>
      <c r="DCS79" s="68"/>
      <c r="DCT79" s="69"/>
      <c r="DCV79" s="64"/>
      <c r="DCW79" s="67"/>
      <c r="DCX79" s="67"/>
      <c r="DCY79" s="68"/>
      <c r="DCZ79" s="68"/>
      <c r="DDA79" s="68"/>
      <c r="DDB79" s="69"/>
      <c r="DDD79" s="64"/>
      <c r="DDE79" s="67"/>
      <c r="DDF79" s="67"/>
      <c r="DDG79" s="68"/>
      <c r="DDH79" s="68"/>
      <c r="DDI79" s="68"/>
      <c r="DDJ79" s="69"/>
      <c r="DDL79" s="64"/>
      <c r="DDM79" s="67"/>
      <c r="DDN79" s="67"/>
      <c r="DDO79" s="68"/>
      <c r="DDP79" s="68"/>
      <c r="DDQ79" s="68"/>
      <c r="DDR79" s="69"/>
      <c r="DDT79" s="64"/>
      <c r="DDU79" s="67"/>
      <c r="DDV79" s="67"/>
      <c r="DDW79" s="68"/>
      <c r="DDX79" s="68"/>
      <c r="DDY79" s="68"/>
      <c r="DDZ79" s="69"/>
      <c r="DEB79" s="64"/>
      <c r="DEC79" s="67"/>
      <c r="DED79" s="67"/>
      <c r="DEE79" s="68"/>
      <c r="DEF79" s="68"/>
      <c r="DEG79" s="68"/>
      <c r="DEH79" s="69"/>
      <c r="DEJ79" s="64"/>
      <c r="DEK79" s="67"/>
      <c r="DEL79" s="67"/>
      <c r="DEM79" s="68"/>
      <c r="DEN79" s="68"/>
      <c r="DEO79" s="68"/>
      <c r="DEP79" s="69"/>
      <c r="DER79" s="64"/>
      <c r="DES79" s="67"/>
      <c r="DET79" s="67"/>
      <c r="DEU79" s="68"/>
      <c r="DEV79" s="68"/>
      <c r="DEW79" s="68"/>
      <c r="DEX79" s="69"/>
      <c r="DEZ79" s="64"/>
      <c r="DFA79" s="67"/>
      <c r="DFB79" s="67"/>
      <c r="DFC79" s="68"/>
      <c r="DFD79" s="68"/>
      <c r="DFE79" s="68"/>
      <c r="DFF79" s="69"/>
      <c r="DFH79" s="64"/>
      <c r="DFI79" s="67"/>
      <c r="DFJ79" s="67"/>
      <c r="DFK79" s="68"/>
      <c r="DFL79" s="68"/>
      <c r="DFM79" s="68"/>
      <c r="DFN79" s="69"/>
      <c r="DFP79" s="64"/>
      <c r="DFQ79" s="67"/>
      <c r="DFR79" s="67"/>
      <c r="DFS79" s="68"/>
      <c r="DFT79" s="68"/>
      <c r="DFU79" s="68"/>
      <c r="DFV79" s="69"/>
      <c r="DFX79" s="64"/>
      <c r="DFY79" s="67"/>
      <c r="DFZ79" s="67"/>
      <c r="DGA79" s="68"/>
      <c r="DGB79" s="68"/>
      <c r="DGC79" s="68"/>
      <c r="DGD79" s="69"/>
      <c r="DGF79" s="64"/>
      <c r="DGG79" s="67"/>
      <c r="DGH79" s="67"/>
      <c r="DGI79" s="68"/>
      <c r="DGJ79" s="68"/>
      <c r="DGK79" s="68"/>
      <c r="DGL79" s="69"/>
      <c r="DGN79" s="64"/>
      <c r="DGO79" s="67"/>
      <c r="DGP79" s="67"/>
      <c r="DGQ79" s="68"/>
      <c r="DGR79" s="68"/>
      <c r="DGS79" s="68"/>
      <c r="DGT79" s="69"/>
      <c r="DGV79" s="64"/>
      <c r="DGW79" s="67"/>
      <c r="DGX79" s="67"/>
      <c r="DGY79" s="68"/>
      <c r="DGZ79" s="68"/>
      <c r="DHA79" s="68"/>
      <c r="DHB79" s="69"/>
      <c r="DHD79" s="64"/>
      <c r="DHE79" s="67"/>
      <c r="DHF79" s="67"/>
      <c r="DHG79" s="68"/>
      <c r="DHH79" s="68"/>
      <c r="DHI79" s="68"/>
      <c r="DHJ79" s="69"/>
      <c r="DHL79" s="64"/>
      <c r="DHM79" s="67"/>
      <c r="DHN79" s="67"/>
      <c r="DHO79" s="68"/>
      <c r="DHP79" s="68"/>
      <c r="DHQ79" s="68"/>
      <c r="DHR79" s="69"/>
      <c r="DHT79" s="64"/>
      <c r="DHU79" s="67"/>
      <c r="DHV79" s="67"/>
      <c r="DHW79" s="68"/>
      <c r="DHX79" s="68"/>
      <c r="DHY79" s="68"/>
      <c r="DHZ79" s="69"/>
      <c r="DIB79" s="64"/>
      <c r="DIC79" s="67"/>
      <c r="DID79" s="67"/>
      <c r="DIE79" s="68"/>
      <c r="DIF79" s="68"/>
      <c r="DIG79" s="68"/>
      <c r="DIH79" s="69"/>
      <c r="DIJ79" s="64"/>
      <c r="DIK79" s="67"/>
      <c r="DIL79" s="67"/>
      <c r="DIM79" s="68"/>
      <c r="DIN79" s="68"/>
      <c r="DIO79" s="68"/>
      <c r="DIP79" s="69"/>
      <c r="DIR79" s="64"/>
      <c r="DIS79" s="67"/>
      <c r="DIT79" s="67"/>
      <c r="DIU79" s="68"/>
      <c r="DIV79" s="68"/>
      <c r="DIW79" s="68"/>
      <c r="DIX79" s="69"/>
      <c r="DIZ79" s="64"/>
      <c r="DJA79" s="67"/>
      <c r="DJB79" s="67"/>
      <c r="DJC79" s="68"/>
      <c r="DJD79" s="68"/>
      <c r="DJE79" s="68"/>
      <c r="DJF79" s="69"/>
      <c r="DJH79" s="64"/>
      <c r="DJI79" s="67"/>
      <c r="DJJ79" s="67"/>
      <c r="DJK79" s="68"/>
      <c r="DJL79" s="68"/>
      <c r="DJM79" s="68"/>
      <c r="DJN79" s="69"/>
      <c r="DJP79" s="64"/>
      <c r="DJQ79" s="67"/>
      <c r="DJR79" s="67"/>
      <c r="DJS79" s="68"/>
      <c r="DJT79" s="68"/>
      <c r="DJU79" s="68"/>
      <c r="DJV79" s="69"/>
      <c r="DJX79" s="64"/>
      <c r="DJY79" s="67"/>
      <c r="DJZ79" s="67"/>
      <c r="DKA79" s="68"/>
      <c r="DKB79" s="68"/>
      <c r="DKC79" s="68"/>
      <c r="DKD79" s="69"/>
      <c r="DKF79" s="64"/>
      <c r="DKG79" s="67"/>
      <c r="DKH79" s="67"/>
      <c r="DKI79" s="68"/>
      <c r="DKJ79" s="68"/>
      <c r="DKK79" s="68"/>
      <c r="DKL79" s="69"/>
      <c r="DKN79" s="64"/>
      <c r="DKO79" s="67"/>
      <c r="DKP79" s="67"/>
      <c r="DKQ79" s="68"/>
      <c r="DKR79" s="68"/>
      <c r="DKS79" s="68"/>
      <c r="DKT79" s="69"/>
      <c r="DKV79" s="64"/>
      <c r="DKW79" s="67"/>
      <c r="DKX79" s="67"/>
      <c r="DKY79" s="68"/>
      <c r="DKZ79" s="68"/>
      <c r="DLA79" s="68"/>
      <c r="DLB79" s="69"/>
      <c r="DLD79" s="64"/>
      <c r="DLE79" s="67"/>
      <c r="DLF79" s="67"/>
      <c r="DLG79" s="68"/>
      <c r="DLH79" s="68"/>
      <c r="DLI79" s="68"/>
      <c r="DLJ79" s="69"/>
      <c r="DLL79" s="64"/>
      <c r="DLM79" s="67"/>
      <c r="DLN79" s="67"/>
      <c r="DLO79" s="68"/>
      <c r="DLP79" s="68"/>
      <c r="DLQ79" s="68"/>
      <c r="DLR79" s="69"/>
      <c r="DLT79" s="64"/>
      <c r="DLU79" s="67"/>
      <c r="DLV79" s="67"/>
      <c r="DLW79" s="68"/>
      <c r="DLX79" s="68"/>
      <c r="DLY79" s="68"/>
      <c r="DLZ79" s="69"/>
      <c r="DMB79" s="64"/>
      <c r="DMC79" s="67"/>
      <c r="DMD79" s="67"/>
      <c r="DME79" s="68"/>
      <c r="DMF79" s="68"/>
      <c r="DMG79" s="68"/>
      <c r="DMH79" s="69"/>
      <c r="DMJ79" s="64"/>
      <c r="DMK79" s="67"/>
      <c r="DML79" s="67"/>
      <c r="DMM79" s="68"/>
      <c r="DMN79" s="68"/>
      <c r="DMO79" s="68"/>
      <c r="DMP79" s="69"/>
      <c r="DMR79" s="64"/>
      <c r="DMS79" s="67"/>
      <c r="DMT79" s="67"/>
      <c r="DMU79" s="68"/>
      <c r="DMV79" s="68"/>
      <c r="DMW79" s="68"/>
      <c r="DMX79" s="69"/>
      <c r="DMZ79" s="64"/>
      <c r="DNA79" s="67"/>
      <c r="DNB79" s="67"/>
      <c r="DNC79" s="68"/>
      <c r="DND79" s="68"/>
      <c r="DNE79" s="68"/>
      <c r="DNF79" s="69"/>
      <c r="DNH79" s="64"/>
      <c r="DNI79" s="67"/>
      <c r="DNJ79" s="67"/>
      <c r="DNK79" s="68"/>
      <c r="DNL79" s="68"/>
      <c r="DNM79" s="68"/>
      <c r="DNN79" s="69"/>
      <c r="DNP79" s="64"/>
      <c r="DNQ79" s="67"/>
      <c r="DNR79" s="67"/>
      <c r="DNS79" s="68"/>
      <c r="DNT79" s="68"/>
      <c r="DNU79" s="68"/>
      <c r="DNV79" s="69"/>
      <c r="DNX79" s="64"/>
      <c r="DNY79" s="67"/>
      <c r="DNZ79" s="67"/>
      <c r="DOA79" s="68"/>
      <c r="DOB79" s="68"/>
      <c r="DOC79" s="68"/>
      <c r="DOD79" s="69"/>
      <c r="DOF79" s="64"/>
      <c r="DOG79" s="67"/>
      <c r="DOH79" s="67"/>
      <c r="DOI79" s="68"/>
      <c r="DOJ79" s="68"/>
      <c r="DOK79" s="68"/>
      <c r="DOL79" s="69"/>
      <c r="DON79" s="64"/>
      <c r="DOO79" s="67"/>
      <c r="DOP79" s="67"/>
      <c r="DOQ79" s="68"/>
      <c r="DOR79" s="68"/>
      <c r="DOS79" s="68"/>
      <c r="DOT79" s="69"/>
      <c r="DOV79" s="64"/>
      <c r="DOW79" s="67"/>
      <c r="DOX79" s="67"/>
      <c r="DOY79" s="68"/>
      <c r="DOZ79" s="68"/>
      <c r="DPA79" s="68"/>
      <c r="DPB79" s="69"/>
      <c r="DPD79" s="64"/>
      <c r="DPE79" s="67"/>
      <c r="DPF79" s="67"/>
      <c r="DPG79" s="68"/>
      <c r="DPH79" s="68"/>
      <c r="DPI79" s="68"/>
      <c r="DPJ79" s="69"/>
      <c r="DPL79" s="64"/>
      <c r="DPM79" s="67"/>
      <c r="DPN79" s="67"/>
      <c r="DPO79" s="68"/>
      <c r="DPP79" s="68"/>
      <c r="DPQ79" s="68"/>
      <c r="DPR79" s="69"/>
      <c r="DPT79" s="64"/>
      <c r="DPU79" s="67"/>
      <c r="DPV79" s="67"/>
      <c r="DPW79" s="68"/>
      <c r="DPX79" s="68"/>
      <c r="DPY79" s="68"/>
      <c r="DPZ79" s="69"/>
      <c r="DQB79" s="64"/>
      <c r="DQC79" s="67"/>
      <c r="DQD79" s="67"/>
      <c r="DQE79" s="68"/>
      <c r="DQF79" s="68"/>
      <c r="DQG79" s="68"/>
      <c r="DQH79" s="69"/>
      <c r="DQJ79" s="64"/>
      <c r="DQK79" s="67"/>
      <c r="DQL79" s="67"/>
      <c r="DQM79" s="68"/>
      <c r="DQN79" s="68"/>
      <c r="DQO79" s="68"/>
      <c r="DQP79" s="69"/>
      <c r="DQR79" s="64"/>
      <c r="DQS79" s="67"/>
      <c r="DQT79" s="67"/>
      <c r="DQU79" s="68"/>
      <c r="DQV79" s="68"/>
      <c r="DQW79" s="68"/>
      <c r="DQX79" s="69"/>
      <c r="DQZ79" s="64"/>
      <c r="DRA79" s="67"/>
      <c r="DRB79" s="67"/>
      <c r="DRC79" s="68"/>
      <c r="DRD79" s="68"/>
      <c r="DRE79" s="68"/>
      <c r="DRF79" s="69"/>
      <c r="DRH79" s="64"/>
      <c r="DRI79" s="67"/>
      <c r="DRJ79" s="67"/>
      <c r="DRK79" s="68"/>
      <c r="DRL79" s="68"/>
      <c r="DRM79" s="68"/>
      <c r="DRN79" s="69"/>
      <c r="DRP79" s="64"/>
      <c r="DRQ79" s="67"/>
      <c r="DRR79" s="67"/>
      <c r="DRS79" s="68"/>
      <c r="DRT79" s="68"/>
      <c r="DRU79" s="68"/>
      <c r="DRV79" s="69"/>
      <c r="DRX79" s="64"/>
      <c r="DRY79" s="67"/>
      <c r="DRZ79" s="67"/>
      <c r="DSA79" s="68"/>
      <c r="DSB79" s="68"/>
      <c r="DSC79" s="68"/>
      <c r="DSD79" s="69"/>
      <c r="DSF79" s="64"/>
      <c r="DSG79" s="67"/>
      <c r="DSH79" s="67"/>
      <c r="DSI79" s="68"/>
      <c r="DSJ79" s="68"/>
      <c r="DSK79" s="68"/>
      <c r="DSL79" s="69"/>
      <c r="DSN79" s="64"/>
      <c r="DSO79" s="67"/>
      <c r="DSP79" s="67"/>
      <c r="DSQ79" s="68"/>
      <c r="DSR79" s="68"/>
      <c r="DSS79" s="68"/>
      <c r="DST79" s="69"/>
      <c r="DSV79" s="64"/>
      <c r="DSW79" s="67"/>
      <c r="DSX79" s="67"/>
      <c r="DSY79" s="68"/>
      <c r="DSZ79" s="68"/>
      <c r="DTA79" s="68"/>
      <c r="DTB79" s="69"/>
      <c r="DTD79" s="64"/>
      <c r="DTE79" s="67"/>
      <c r="DTF79" s="67"/>
      <c r="DTG79" s="68"/>
      <c r="DTH79" s="68"/>
      <c r="DTI79" s="68"/>
      <c r="DTJ79" s="69"/>
      <c r="DTL79" s="64"/>
      <c r="DTM79" s="67"/>
      <c r="DTN79" s="67"/>
      <c r="DTO79" s="68"/>
      <c r="DTP79" s="68"/>
      <c r="DTQ79" s="68"/>
      <c r="DTR79" s="69"/>
      <c r="DTT79" s="64"/>
      <c r="DTU79" s="67"/>
      <c r="DTV79" s="67"/>
      <c r="DTW79" s="68"/>
      <c r="DTX79" s="68"/>
      <c r="DTY79" s="68"/>
      <c r="DTZ79" s="69"/>
      <c r="DUB79" s="64"/>
      <c r="DUC79" s="67"/>
      <c r="DUD79" s="67"/>
      <c r="DUE79" s="68"/>
      <c r="DUF79" s="68"/>
      <c r="DUG79" s="68"/>
      <c r="DUH79" s="69"/>
      <c r="DUJ79" s="64"/>
      <c r="DUK79" s="67"/>
      <c r="DUL79" s="67"/>
      <c r="DUM79" s="68"/>
      <c r="DUN79" s="68"/>
      <c r="DUO79" s="68"/>
      <c r="DUP79" s="69"/>
      <c r="DUR79" s="64"/>
      <c r="DUS79" s="67"/>
      <c r="DUT79" s="67"/>
      <c r="DUU79" s="68"/>
      <c r="DUV79" s="68"/>
      <c r="DUW79" s="68"/>
      <c r="DUX79" s="69"/>
      <c r="DUZ79" s="64"/>
      <c r="DVA79" s="67"/>
      <c r="DVB79" s="67"/>
      <c r="DVC79" s="68"/>
      <c r="DVD79" s="68"/>
      <c r="DVE79" s="68"/>
      <c r="DVF79" s="69"/>
      <c r="DVH79" s="64"/>
      <c r="DVI79" s="67"/>
      <c r="DVJ79" s="67"/>
      <c r="DVK79" s="68"/>
      <c r="DVL79" s="68"/>
      <c r="DVM79" s="68"/>
      <c r="DVN79" s="69"/>
      <c r="DVP79" s="64"/>
      <c r="DVQ79" s="67"/>
      <c r="DVR79" s="67"/>
      <c r="DVS79" s="68"/>
      <c r="DVT79" s="68"/>
      <c r="DVU79" s="68"/>
      <c r="DVV79" s="69"/>
      <c r="DVX79" s="64"/>
      <c r="DVY79" s="67"/>
      <c r="DVZ79" s="67"/>
      <c r="DWA79" s="68"/>
      <c r="DWB79" s="68"/>
      <c r="DWC79" s="68"/>
      <c r="DWD79" s="69"/>
      <c r="DWF79" s="64"/>
      <c r="DWG79" s="67"/>
      <c r="DWH79" s="67"/>
      <c r="DWI79" s="68"/>
      <c r="DWJ79" s="68"/>
      <c r="DWK79" s="68"/>
      <c r="DWL79" s="69"/>
      <c r="DWN79" s="64"/>
      <c r="DWO79" s="67"/>
      <c r="DWP79" s="67"/>
      <c r="DWQ79" s="68"/>
      <c r="DWR79" s="68"/>
      <c r="DWS79" s="68"/>
      <c r="DWT79" s="69"/>
      <c r="DWV79" s="64"/>
      <c r="DWW79" s="67"/>
      <c r="DWX79" s="67"/>
      <c r="DWY79" s="68"/>
      <c r="DWZ79" s="68"/>
      <c r="DXA79" s="68"/>
      <c r="DXB79" s="69"/>
      <c r="DXD79" s="64"/>
      <c r="DXE79" s="67"/>
      <c r="DXF79" s="67"/>
      <c r="DXG79" s="68"/>
      <c r="DXH79" s="68"/>
      <c r="DXI79" s="68"/>
      <c r="DXJ79" s="69"/>
      <c r="DXL79" s="64"/>
      <c r="DXM79" s="67"/>
      <c r="DXN79" s="67"/>
      <c r="DXO79" s="68"/>
      <c r="DXP79" s="68"/>
      <c r="DXQ79" s="68"/>
      <c r="DXR79" s="69"/>
      <c r="DXT79" s="64"/>
      <c r="DXU79" s="67"/>
      <c r="DXV79" s="67"/>
      <c r="DXW79" s="68"/>
      <c r="DXX79" s="68"/>
      <c r="DXY79" s="68"/>
      <c r="DXZ79" s="69"/>
      <c r="DYB79" s="64"/>
      <c r="DYC79" s="67"/>
      <c r="DYD79" s="67"/>
      <c r="DYE79" s="68"/>
      <c r="DYF79" s="68"/>
      <c r="DYG79" s="68"/>
      <c r="DYH79" s="69"/>
      <c r="DYJ79" s="64"/>
      <c r="DYK79" s="67"/>
      <c r="DYL79" s="67"/>
      <c r="DYM79" s="68"/>
      <c r="DYN79" s="68"/>
      <c r="DYO79" s="68"/>
      <c r="DYP79" s="69"/>
      <c r="DYR79" s="64"/>
      <c r="DYS79" s="67"/>
      <c r="DYT79" s="67"/>
      <c r="DYU79" s="68"/>
      <c r="DYV79" s="68"/>
      <c r="DYW79" s="68"/>
      <c r="DYX79" s="69"/>
      <c r="DYZ79" s="64"/>
      <c r="DZA79" s="67"/>
      <c r="DZB79" s="67"/>
      <c r="DZC79" s="68"/>
      <c r="DZD79" s="68"/>
      <c r="DZE79" s="68"/>
      <c r="DZF79" s="69"/>
      <c r="DZH79" s="64"/>
      <c r="DZI79" s="67"/>
      <c r="DZJ79" s="67"/>
      <c r="DZK79" s="68"/>
      <c r="DZL79" s="68"/>
      <c r="DZM79" s="68"/>
      <c r="DZN79" s="69"/>
      <c r="DZP79" s="64"/>
      <c r="DZQ79" s="67"/>
      <c r="DZR79" s="67"/>
      <c r="DZS79" s="68"/>
      <c r="DZT79" s="68"/>
      <c r="DZU79" s="68"/>
      <c r="DZV79" s="69"/>
      <c r="DZX79" s="64"/>
      <c r="DZY79" s="67"/>
      <c r="DZZ79" s="67"/>
      <c r="EAA79" s="68"/>
      <c r="EAB79" s="68"/>
      <c r="EAC79" s="68"/>
      <c r="EAD79" s="69"/>
      <c r="EAF79" s="64"/>
      <c r="EAG79" s="67"/>
      <c r="EAH79" s="67"/>
      <c r="EAI79" s="68"/>
      <c r="EAJ79" s="68"/>
      <c r="EAK79" s="68"/>
      <c r="EAL79" s="69"/>
      <c r="EAN79" s="64"/>
      <c r="EAO79" s="67"/>
      <c r="EAP79" s="67"/>
      <c r="EAQ79" s="68"/>
      <c r="EAR79" s="68"/>
      <c r="EAS79" s="68"/>
      <c r="EAT79" s="69"/>
      <c r="EAV79" s="64"/>
      <c r="EAW79" s="67"/>
      <c r="EAX79" s="67"/>
      <c r="EAY79" s="68"/>
      <c r="EAZ79" s="68"/>
      <c r="EBA79" s="68"/>
      <c r="EBB79" s="69"/>
      <c r="EBD79" s="64"/>
      <c r="EBE79" s="67"/>
      <c r="EBF79" s="67"/>
      <c r="EBG79" s="68"/>
      <c r="EBH79" s="68"/>
      <c r="EBI79" s="68"/>
      <c r="EBJ79" s="69"/>
      <c r="EBL79" s="64"/>
      <c r="EBM79" s="67"/>
      <c r="EBN79" s="67"/>
      <c r="EBO79" s="68"/>
      <c r="EBP79" s="68"/>
      <c r="EBQ79" s="68"/>
      <c r="EBR79" s="69"/>
      <c r="EBT79" s="64"/>
      <c r="EBU79" s="67"/>
      <c r="EBV79" s="67"/>
      <c r="EBW79" s="68"/>
      <c r="EBX79" s="68"/>
      <c r="EBY79" s="68"/>
      <c r="EBZ79" s="69"/>
      <c r="ECB79" s="64"/>
      <c r="ECC79" s="67"/>
      <c r="ECD79" s="67"/>
      <c r="ECE79" s="68"/>
      <c r="ECF79" s="68"/>
      <c r="ECG79" s="68"/>
      <c r="ECH79" s="69"/>
      <c r="ECJ79" s="64"/>
      <c r="ECK79" s="67"/>
      <c r="ECL79" s="67"/>
      <c r="ECM79" s="68"/>
      <c r="ECN79" s="68"/>
      <c r="ECO79" s="68"/>
      <c r="ECP79" s="69"/>
      <c r="ECR79" s="64"/>
      <c r="ECS79" s="67"/>
      <c r="ECT79" s="67"/>
      <c r="ECU79" s="68"/>
      <c r="ECV79" s="68"/>
      <c r="ECW79" s="68"/>
      <c r="ECX79" s="69"/>
      <c r="ECZ79" s="64"/>
      <c r="EDA79" s="67"/>
      <c r="EDB79" s="67"/>
      <c r="EDC79" s="68"/>
      <c r="EDD79" s="68"/>
      <c r="EDE79" s="68"/>
      <c r="EDF79" s="69"/>
      <c r="EDH79" s="64"/>
      <c r="EDI79" s="67"/>
      <c r="EDJ79" s="67"/>
      <c r="EDK79" s="68"/>
      <c r="EDL79" s="68"/>
      <c r="EDM79" s="68"/>
      <c r="EDN79" s="69"/>
      <c r="EDP79" s="64"/>
      <c r="EDQ79" s="67"/>
      <c r="EDR79" s="67"/>
      <c r="EDS79" s="68"/>
      <c r="EDT79" s="68"/>
      <c r="EDU79" s="68"/>
      <c r="EDV79" s="69"/>
      <c r="EDX79" s="64"/>
      <c r="EDY79" s="67"/>
      <c r="EDZ79" s="67"/>
      <c r="EEA79" s="68"/>
      <c r="EEB79" s="68"/>
      <c r="EEC79" s="68"/>
      <c r="EED79" s="69"/>
      <c r="EEF79" s="64"/>
      <c r="EEG79" s="67"/>
      <c r="EEH79" s="67"/>
      <c r="EEI79" s="68"/>
      <c r="EEJ79" s="68"/>
      <c r="EEK79" s="68"/>
      <c r="EEL79" s="69"/>
      <c r="EEN79" s="64"/>
      <c r="EEO79" s="67"/>
      <c r="EEP79" s="67"/>
      <c r="EEQ79" s="68"/>
      <c r="EER79" s="68"/>
      <c r="EES79" s="68"/>
      <c r="EET79" s="69"/>
      <c r="EEV79" s="64"/>
      <c r="EEW79" s="67"/>
      <c r="EEX79" s="67"/>
      <c r="EEY79" s="68"/>
      <c r="EEZ79" s="68"/>
      <c r="EFA79" s="68"/>
      <c r="EFB79" s="69"/>
      <c r="EFD79" s="64"/>
      <c r="EFE79" s="67"/>
      <c r="EFF79" s="67"/>
      <c r="EFG79" s="68"/>
      <c r="EFH79" s="68"/>
      <c r="EFI79" s="68"/>
      <c r="EFJ79" s="69"/>
      <c r="EFL79" s="64"/>
      <c r="EFM79" s="67"/>
      <c r="EFN79" s="67"/>
      <c r="EFO79" s="68"/>
      <c r="EFP79" s="68"/>
      <c r="EFQ79" s="68"/>
      <c r="EFR79" s="69"/>
      <c r="EFT79" s="64"/>
      <c r="EFU79" s="67"/>
      <c r="EFV79" s="67"/>
      <c r="EFW79" s="68"/>
      <c r="EFX79" s="68"/>
      <c r="EFY79" s="68"/>
      <c r="EFZ79" s="69"/>
      <c r="EGB79" s="64"/>
      <c r="EGC79" s="67"/>
      <c r="EGD79" s="67"/>
      <c r="EGE79" s="68"/>
      <c r="EGF79" s="68"/>
      <c r="EGG79" s="68"/>
      <c r="EGH79" s="69"/>
      <c r="EGJ79" s="64"/>
      <c r="EGK79" s="67"/>
      <c r="EGL79" s="67"/>
      <c r="EGM79" s="68"/>
      <c r="EGN79" s="68"/>
      <c r="EGO79" s="68"/>
      <c r="EGP79" s="69"/>
      <c r="EGR79" s="64"/>
      <c r="EGS79" s="67"/>
      <c r="EGT79" s="67"/>
      <c r="EGU79" s="68"/>
      <c r="EGV79" s="68"/>
      <c r="EGW79" s="68"/>
      <c r="EGX79" s="69"/>
      <c r="EGZ79" s="64"/>
      <c r="EHA79" s="67"/>
      <c r="EHB79" s="67"/>
      <c r="EHC79" s="68"/>
      <c r="EHD79" s="68"/>
      <c r="EHE79" s="68"/>
      <c r="EHF79" s="69"/>
      <c r="EHH79" s="64"/>
      <c r="EHI79" s="67"/>
      <c r="EHJ79" s="67"/>
      <c r="EHK79" s="68"/>
      <c r="EHL79" s="68"/>
      <c r="EHM79" s="68"/>
      <c r="EHN79" s="69"/>
      <c r="EHP79" s="64"/>
      <c r="EHQ79" s="67"/>
      <c r="EHR79" s="67"/>
      <c r="EHS79" s="68"/>
      <c r="EHT79" s="68"/>
      <c r="EHU79" s="68"/>
      <c r="EHV79" s="69"/>
      <c r="EHX79" s="64"/>
      <c r="EHY79" s="67"/>
      <c r="EHZ79" s="67"/>
      <c r="EIA79" s="68"/>
      <c r="EIB79" s="68"/>
      <c r="EIC79" s="68"/>
      <c r="EID79" s="69"/>
      <c r="EIF79" s="64"/>
      <c r="EIG79" s="67"/>
      <c r="EIH79" s="67"/>
      <c r="EII79" s="68"/>
      <c r="EIJ79" s="68"/>
      <c r="EIK79" s="68"/>
      <c r="EIL79" s="69"/>
      <c r="EIN79" s="64"/>
      <c r="EIO79" s="67"/>
      <c r="EIP79" s="67"/>
      <c r="EIQ79" s="68"/>
      <c r="EIR79" s="68"/>
      <c r="EIS79" s="68"/>
      <c r="EIT79" s="69"/>
      <c r="EIV79" s="64"/>
      <c r="EIW79" s="67"/>
      <c r="EIX79" s="67"/>
      <c r="EIY79" s="68"/>
      <c r="EIZ79" s="68"/>
      <c r="EJA79" s="68"/>
      <c r="EJB79" s="69"/>
      <c r="EJD79" s="64"/>
      <c r="EJE79" s="67"/>
      <c r="EJF79" s="67"/>
      <c r="EJG79" s="68"/>
      <c r="EJH79" s="68"/>
      <c r="EJI79" s="68"/>
      <c r="EJJ79" s="69"/>
      <c r="EJL79" s="64"/>
      <c r="EJM79" s="67"/>
      <c r="EJN79" s="67"/>
      <c r="EJO79" s="68"/>
      <c r="EJP79" s="68"/>
      <c r="EJQ79" s="68"/>
      <c r="EJR79" s="69"/>
      <c r="EJT79" s="64"/>
      <c r="EJU79" s="67"/>
      <c r="EJV79" s="67"/>
      <c r="EJW79" s="68"/>
      <c r="EJX79" s="68"/>
      <c r="EJY79" s="68"/>
      <c r="EJZ79" s="69"/>
      <c r="EKB79" s="64"/>
      <c r="EKC79" s="67"/>
      <c r="EKD79" s="67"/>
      <c r="EKE79" s="68"/>
      <c r="EKF79" s="68"/>
      <c r="EKG79" s="68"/>
      <c r="EKH79" s="69"/>
      <c r="EKJ79" s="64"/>
      <c r="EKK79" s="67"/>
      <c r="EKL79" s="67"/>
      <c r="EKM79" s="68"/>
      <c r="EKN79" s="68"/>
      <c r="EKO79" s="68"/>
      <c r="EKP79" s="69"/>
      <c r="EKR79" s="64"/>
      <c r="EKS79" s="67"/>
      <c r="EKT79" s="67"/>
      <c r="EKU79" s="68"/>
      <c r="EKV79" s="68"/>
      <c r="EKW79" s="68"/>
      <c r="EKX79" s="69"/>
      <c r="EKZ79" s="64"/>
      <c r="ELA79" s="67"/>
      <c r="ELB79" s="67"/>
      <c r="ELC79" s="68"/>
      <c r="ELD79" s="68"/>
      <c r="ELE79" s="68"/>
      <c r="ELF79" s="69"/>
      <c r="ELH79" s="64"/>
      <c r="ELI79" s="67"/>
      <c r="ELJ79" s="67"/>
      <c r="ELK79" s="68"/>
      <c r="ELL79" s="68"/>
      <c r="ELM79" s="68"/>
      <c r="ELN79" s="69"/>
      <c r="ELP79" s="64"/>
      <c r="ELQ79" s="67"/>
      <c r="ELR79" s="67"/>
      <c r="ELS79" s="68"/>
      <c r="ELT79" s="68"/>
      <c r="ELU79" s="68"/>
      <c r="ELV79" s="69"/>
      <c r="ELX79" s="64"/>
      <c r="ELY79" s="67"/>
      <c r="ELZ79" s="67"/>
      <c r="EMA79" s="68"/>
      <c r="EMB79" s="68"/>
      <c r="EMC79" s="68"/>
      <c r="EMD79" s="69"/>
      <c r="EMF79" s="64"/>
      <c r="EMG79" s="67"/>
      <c r="EMH79" s="67"/>
      <c r="EMI79" s="68"/>
      <c r="EMJ79" s="68"/>
      <c r="EMK79" s="68"/>
      <c r="EML79" s="69"/>
      <c r="EMN79" s="64"/>
      <c r="EMO79" s="67"/>
      <c r="EMP79" s="67"/>
      <c r="EMQ79" s="68"/>
      <c r="EMR79" s="68"/>
      <c r="EMS79" s="68"/>
      <c r="EMT79" s="69"/>
      <c r="EMV79" s="64"/>
      <c r="EMW79" s="67"/>
      <c r="EMX79" s="67"/>
      <c r="EMY79" s="68"/>
      <c r="EMZ79" s="68"/>
      <c r="ENA79" s="68"/>
      <c r="ENB79" s="69"/>
      <c r="END79" s="64"/>
      <c r="ENE79" s="67"/>
      <c r="ENF79" s="67"/>
      <c r="ENG79" s="68"/>
      <c r="ENH79" s="68"/>
      <c r="ENI79" s="68"/>
      <c r="ENJ79" s="69"/>
      <c r="ENL79" s="64"/>
      <c r="ENM79" s="67"/>
      <c r="ENN79" s="67"/>
      <c r="ENO79" s="68"/>
      <c r="ENP79" s="68"/>
      <c r="ENQ79" s="68"/>
      <c r="ENR79" s="69"/>
      <c r="ENT79" s="64"/>
      <c r="ENU79" s="67"/>
      <c r="ENV79" s="67"/>
      <c r="ENW79" s="68"/>
      <c r="ENX79" s="68"/>
      <c r="ENY79" s="68"/>
      <c r="ENZ79" s="69"/>
      <c r="EOB79" s="64"/>
      <c r="EOC79" s="67"/>
      <c r="EOD79" s="67"/>
      <c r="EOE79" s="68"/>
      <c r="EOF79" s="68"/>
      <c r="EOG79" s="68"/>
      <c r="EOH79" s="69"/>
      <c r="EOJ79" s="64"/>
      <c r="EOK79" s="67"/>
      <c r="EOL79" s="67"/>
      <c r="EOM79" s="68"/>
      <c r="EON79" s="68"/>
      <c r="EOO79" s="68"/>
      <c r="EOP79" s="69"/>
      <c r="EOR79" s="64"/>
      <c r="EOS79" s="67"/>
      <c r="EOT79" s="67"/>
      <c r="EOU79" s="68"/>
      <c r="EOV79" s="68"/>
      <c r="EOW79" s="68"/>
      <c r="EOX79" s="69"/>
      <c r="EOZ79" s="64"/>
      <c r="EPA79" s="67"/>
      <c r="EPB79" s="67"/>
      <c r="EPC79" s="68"/>
      <c r="EPD79" s="68"/>
      <c r="EPE79" s="68"/>
      <c r="EPF79" s="69"/>
      <c r="EPH79" s="64"/>
      <c r="EPI79" s="67"/>
      <c r="EPJ79" s="67"/>
      <c r="EPK79" s="68"/>
      <c r="EPL79" s="68"/>
      <c r="EPM79" s="68"/>
      <c r="EPN79" s="69"/>
      <c r="EPP79" s="64"/>
      <c r="EPQ79" s="67"/>
      <c r="EPR79" s="67"/>
      <c r="EPS79" s="68"/>
      <c r="EPT79" s="68"/>
      <c r="EPU79" s="68"/>
      <c r="EPV79" s="69"/>
      <c r="EPX79" s="64"/>
      <c r="EPY79" s="67"/>
      <c r="EPZ79" s="67"/>
      <c r="EQA79" s="68"/>
      <c r="EQB79" s="68"/>
      <c r="EQC79" s="68"/>
      <c r="EQD79" s="69"/>
      <c r="EQF79" s="64"/>
      <c r="EQG79" s="67"/>
      <c r="EQH79" s="67"/>
      <c r="EQI79" s="68"/>
      <c r="EQJ79" s="68"/>
      <c r="EQK79" s="68"/>
      <c r="EQL79" s="69"/>
      <c r="EQN79" s="64"/>
      <c r="EQO79" s="67"/>
      <c r="EQP79" s="67"/>
      <c r="EQQ79" s="68"/>
      <c r="EQR79" s="68"/>
      <c r="EQS79" s="68"/>
      <c r="EQT79" s="69"/>
      <c r="EQV79" s="64"/>
      <c r="EQW79" s="67"/>
      <c r="EQX79" s="67"/>
      <c r="EQY79" s="68"/>
      <c r="EQZ79" s="68"/>
      <c r="ERA79" s="68"/>
      <c r="ERB79" s="69"/>
      <c r="ERD79" s="64"/>
      <c r="ERE79" s="67"/>
      <c r="ERF79" s="67"/>
      <c r="ERG79" s="68"/>
      <c r="ERH79" s="68"/>
      <c r="ERI79" s="68"/>
      <c r="ERJ79" s="69"/>
      <c r="ERL79" s="64"/>
      <c r="ERM79" s="67"/>
      <c r="ERN79" s="67"/>
      <c r="ERO79" s="68"/>
      <c r="ERP79" s="68"/>
      <c r="ERQ79" s="68"/>
      <c r="ERR79" s="69"/>
      <c r="ERT79" s="64"/>
      <c r="ERU79" s="67"/>
      <c r="ERV79" s="67"/>
      <c r="ERW79" s="68"/>
      <c r="ERX79" s="68"/>
      <c r="ERY79" s="68"/>
      <c r="ERZ79" s="69"/>
      <c r="ESB79" s="64"/>
      <c r="ESC79" s="67"/>
      <c r="ESD79" s="67"/>
      <c r="ESE79" s="68"/>
      <c r="ESF79" s="68"/>
      <c r="ESG79" s="68"/>
      <c r="ESH79" s="69"/>
      <c r="ESJ79" s="64"/>
      <c r="ESK79" s="67"/>
      <c r="ESL79" s="67"/>
      <c r="ESM79" s="68"/>
      <c r="ESN79" s="68"/>
      <c r="ESO79" s="68"/>
      <c r="ESP79" s="69"/>
      <c r="ESR79" s="64"/>
      <c r="ESS79" s="67"/>
      <c r="EST79" s="67"/>
      <c r="ESU79" s="68"/>
      <c r="ESV79" s="68"/>
      <c r="ESW79" s="68"/>
      <c r="ESX79" s="69"/>
      <c r="ESZ79" s="64"/>
      <c r="ETA79" s="67"/>
      <c r="ETB79" s="67"/>
      <c r="ETC79" s="68"/>
      <c r="ETD79" s="68"/>
      <c r="ETE79" s="68"/>
      <c r="ETF79" s="69"/>
      <c r="ETH79" s="64"/>
      <c r="ETI79" s="67"/>
      <c r="ETJ79" s="67"/>
      <c r="ETK79" s="68"/>
      <c r="ETL79" s="68"/>
      <c r="ETM79" s="68"/>
      <c r="ETN79" s="69"/>
      <c r="ETP79" s="64"/>
      <c r="ETQ79" s="67"/>
      <c r="ETR79" s="67"/>
      <c r="ETS79" s="68"/>
      <c r="ETT79" s="68"/>
      <c r="ETU79" s="68"/>
      <c r="ETV79" s="69"/>
      <c r="ETX79" s="64"/>
      <c r="ETY79" s="67"/>
      <c r="ETZ79" s="67"/>
      <c r="EUA79" s="68"/>
      <c r="EUB79" s="68"/>
      <c r="EUC79" s="68"/>
      <c r="EUD79" s="69"/>
      <c r="EUF79" s="64"/>
      <c r="EUG79" s="67"/>
      <c r="EUH79" s="67"/>
      <c r="EUI79" s="68"/>
      <c r="EUJ79" s="68"/>
      <c r="EUK79" s="68"/>
      <c r="EUL79" s="69"/>
      <c r="EUN79" s="64"/>
      <c r="EUO79" s="67"/>
      <c r="EUP79" s="67"/>
      <c r="EUQ79" s="68"/>
      <c r="EUR79" s="68"/>
      <c r="EUS79" s="68"/>
      <c r="EUT79" s="69"/>
      <c r="EUV79" s="64"/>
      <c r="EUW79" s="67"/>
      <c r="EUX79" s="67"/>
      <c r="EUY79" s="68"/>
      <c r="EUZ79" s="68"/>
      <c r="EVA79" s="68"/>
      <c r="EVB79" s="69"/>
      <c r="EVD79" s="64"/>
      <c r="EVE79" s="67"/>
      <c r="EVF79" s="67"/>
      <c r="EVG79" s="68"/>
      <c r="EVH79" s="68"/>
      <c r="EVI79" s="68"/>
      <c r="EVJ79" s="69"/>
      <c r="EVL79" s="64"/>
      <c r="EVM79" s="67"/>
      <c r="EVN79" s="67"/>
      <c r="EVO79" s="68"/>
      <c r="EVP79" s="68"/>
      <c r="EVQ79" s="68"/>
      <c r="EVR79" s="69"/>
      <c r="EVT79" s="64"/>
      <c r="EVU79" s="67"/>
      <c r="EVV79" s="67"/>
      <c r="EVW79" s="68"/>
      <c r="EVX79" s="68"/>
      <c r="EVY79" s="68"/>
      <c r="EVZ79" s="69"/>
      <c r="EWB79" s="64"/>
      <c r="EWC79" s="67"/>
      <c r="EWD79" s="67"/>
      <c r="EWE79" s="68"/>
      <c r="EWF79" s="68"/>
      <c r="EWG79" s="68"/>
      <c r="EWH79" s="69"/>
      <c r="EWJ79" s="64"/>
      <c r="EWK79" s="67"/>
      <c r="EWL79" s="67"/>
      <c r="EWM79" s="68"/>
      <c r="EWN79" s="68"/>
      <c r="EWO79" s="68"/>
      <c r="EWP79" s="69"/>
      <c r="EWR79" s="64"/>
      <c r="EWS79" s="67"/>
      <c r="EWT79" s="67"/>
      <c r="EWU79" s="68"/>
      <c r="EWV79" s="68"/>
      <c r="EWW79" s="68"/>
      <c r="EWX79" s="69"/>
      <c r="EWZ79" s="64"/>
      <c r="EXA79" s="67"/>
      <c r="EXB79" s="67"/>
      <c r="EXC79" s="68"/>
      <c r="EXD79" s="68"/>
      <c r="EXE79" s="68"/>
      <c r="EXF79" s="69"/>
      <c r="EXH79" s="64"/>
      <c r="EXI79" s="67"/>
      <c r="EXJ79" s="67"/>
      <c r="EXK79" s="68"/>
      <c r="EXL79" s="68"/>
      <c r="EXM79" s="68"/>
      <c r="EXN79" s="69"/>
      <c r="EXP79" s="64"/>
      <c r="EXQ79" s="67"/>
      <c r="EXR79" s="67"/>
      <c r="EXS79" s="68"/>
      <c r="EXT79" s="68"/>
      <c r="EXU79" s="68"/>
      <c r="EXV79" s="69"/>
      <c r="EXX79" s="64"/>
      <c r="EXY79" s="67"/>
      <c r="EXZ79" s="67"/>
      <c r="EYA79" s="68"/>
      <c r="EYB79" s="68"/>
      <c r="EYC79" s="68"/>
      <c r="EYD79" s="69"/>
      <c r="EYF79" s="64"/>
      <c r="EYG79" s="67"/>
      <c r="EYH79" s="67"/>
      <c r="EYI79" s="68"/>
      <c r="EYJ79" s="68"/>
      <c r="EYK79" s="68"/>
      <c r="EYL79" s="69"/>
      <c r="EYN79" s="64"/>
      <c r="EYO79" s="67"/>
      <c r="EYP79" s="67"/>
      <c r="EYQ79" s="68"/>
      <c r="EYR79" s="68"/>
      <c r="EYS79" s="68"/>
      <c r="EYT79" s="69"/>
      <c r="EYV79" s="64"/>
      <c r="EYW79" s="67"/>
      <c r="EYX79" s="67"/>
      <c r="EYY79" s="68"/>
      <c r="EYZ79" s="68"/>
      <c r="EZA79" s="68"/>
      <c r="EZB79" s="69"/>
      <c r="EZD79" s="64"/>
      <c r="EZE79" s="67"/>
      <c r="EZF79" s="67"/>
      <c r="EZG79" s="68"/>
      <c r="EZH79" s="68"/>
      <c r="EZI79" s="68"/>
      <c r="EZJ79" s="69"/>
      <c r="EZL79" s="64"/>
      <c r="EZM79" s="67"/>
      <c r="EZN79" s="67"/>
      <c r="EZO79" s="68"/>
      <c r="EZP79" s="68"/>
      <c r="EZQ79" s="68"/>
      <c r="EZR79" s="69"/>
      <c r="EZT79" s="64"/>
      <c r="EZU79" s="67"/>
      <c r="EZV79" s="67"/>
      <c r="EZW79" s="68"/>
      <c r="EZX79" s="68"/>
      <c r="EZY79" s="68"/>
      <c r="EZZ79" s="69"/>
      <c r="FAB79" s="64"/>
      <c r="FAC79" s="67"/>
      <c r="FAD79" s="67"/>
      <c r="FAE79" s="68"/>
      <c r="FAF79" s="68"/>
      <c r="FAG79" s="68"/>
      <c r="FAH79" s="69"/>
      <c r="FAJ79" s="64"/>
      <c r="FAK79" s="67"/>
      <c r="FAL79" s="67"/>
      <c r="FAM79" s="68"/>
      <c r="FAN79" s="68"/>
      <c r="FAO79" s="68"/>
      <c r="FAP79" s="69"/>
      <c r="FAR79" s="64"/>
      <c r="FAS79" s="67"/>
      <c r="FAT79" s="67"/>
      <c r="FAU79" s="68"/>
      <c r="FAV79" s="68"/>
      <c r="FAW79" s="68"/>
      <c r="FAX79" s="69"/>
      <c r="FAZ79" s="64"/>
      <c r="FBA79" s="67"/>
      <c r="FBB79" s="67"/>
      <c r="FBC79" s="68"/>
      <c r="FBD79" s="68"/>
      <c r="FBE79" s="68"/>
      <c r="FBF79" s="69"/>
      <c r="FBH79" s="64"/>
      <c r="FBI79" s="67"/>
      <c r="FBJ79" s="67"/>
      <c r="FBK79" s="68"/>
      <c r="FBL79" s="68"/>
      <c r="FBM79" s="68"/>
      <c r="FBN79" s="69"/>
      <c r="FBP79" s="64"/>
      <c r="FBQ79" s="67"/>
      <c r="FBR79" s="67"/>
      <c r="FBS79" s="68"/>
      <c r="FBT79" s="68"/>
      <c r="FBU79" s="68"/>
      <c r="FBV79" s="69"/>
      <c r="FBX79" s="64"/>
      <c r="FBY79" s="67"/>
      <c r="FBZ79" s="67"/>
      <c r="FCA79" s="68"/>
      <c r="FCB79" s="68"/>
      <c r="FCC79" s="68"/>
      <c r="FCD79" s="69"/>
      <c r="FCF79" s="64"/>
      <c r="FCG79" s="67"/>
      <c r="FCH79" s="67"/>
      <c r="FCI79" s="68"/>
      <c r="FCJ79" s="68"/>
      <c r="FCK79" s="68"/>
      <c r="FCL79" s="69"/>
      <c r="FCN79" s="64"/>
      <c r="FCO79" s="67"/>
      <c r="FCP79" s="67"/>
      <c r="FCQ79" s="68"/>
      <c r="FCR79" s="68"/>
      <c r="FCS79" s="68"/>
      <c r="FCT79" s="69"/>
      <c r="FCV79" s="64"/>
      <c r="FCW79" s="67"/>
      <c r="FCX79" s="67"/>
      <c r="FCY79" s="68"/>
      <c r="FCZ79" s="68"/>
      <c r="FDA79" s="68"/>
      <c r="FDB79" s="69"/>
      <c r="FDD79" s="64"/>
      <c r="FDE79" s="67"/>
      <c r="FDF79" s="67"/>
      <c r="FDG79" s="68"/>
      <c r="FDH79" s="68"/>
      <c r="FDI79" s="68"/>
      <c r="FDJ79" s="69"/>
      <c r="FDL79" s="64"/>
      <c r="FDM79" s="67"/>
      <c r="FDN79" s="67"/>
      <c r="FDO79" s="68"/>
      <c r="FDP79" s="68"/>
      <c r="FDQ79" s="68"/>
      <c r="FDR79" s="69"/>
      <c r="FDT79" s="64"/>
      <c r="FDU79" s="67"/>
      <c r="FDV79" s="67"/>
      <c r="FDW79" s="68"/>
      <c r="FDX79" s="68"/>
      <c r="FDY79" s="68"/>
      <c r="FDZ79" s="69"/>
      <c r="FEB79" s="64"/>
      <c r="FEC79" s="67"/>
      <c r="FED79" s="67"/>
      <c r="FEE79" s="68"/>
      <c r="FEF79" s="68"/>
      <c r="FEG79" s="68"/>
      <c r="FEH79" s="69"/>
      <c r="FEJ79" s="64"/>
      <c r="FEK79" s="67"/>
      <c r="FEL79" s="67"/>
      <c r="FEM79" s="68"/>
      <c r="FEN79" s="68"/>
      <c r="FEO79" s="68"/>
      <c r="FEP79" s="69"/>
      <c r="FER79" s="64"/>
      <c r="FES79" s="67"/>
      <c r="FET79" s="67"/>
      <c r="FEU79" s="68"/>
      <c r="FEV79" s="68"/>
      <c r="FEW79" s="68"/>
      <c r="FEX79" s="69"/>
      <c r="FEZ79" s="64"/>
      <c r="FFA79" s="67"/>
      <c r="FFB79" s="67"/>
      <c r="FFC79" s="68"/>
      <c r="FFD79" s="68"/>
      <c r="FFE79" s="68"/>
      <c r="FFF79" s="69"/>
      <c r="FFH79" s="64"/>
      <c r="FFI79" s="67"/>
      <c r="FFJ79" s="67"/>
      <c r="FFK79" s="68"/>
      <c r="FFL79" s="68"/>
      <c r="FFM79" s="68"/>
      <c r="FFN79" s="69"/>
      <c r="FFP79" s="64"/>
      <c r="FFQ79" s="67"/>
      <c r="FFR79" s="67"/>
      <c r="FFS79" s="68"/>
      <c r="FFT79" s="68"/>
      <c r="FFU79" s="68"/>
      <c r="FFV79" s="69"/>
      <c r="FFX79" s="64"/>
      <c r="FFY79" s="67"/>
      <c r="FFZ79" s="67"/>
      <c r="FGA79" s="68"/>
      <c r="FGB79" s="68"/>
      <c r="FGC79" s="68"/>
      <c r="FGD79" s="69"/>
      <c r="FGF79" s="64"/>
      <c r="FGG79" s="67"/>
      <c r="FGH79" s="67"/>
      <c r="FGI79" s="68"/>
      <c r="FGJ79" s="68"/>
      <c r="FGK79" s="68"/>
      <c r="FGL79" s="69"/>
      <c r="FGN79" s="64"/>
      <c r="FGO79" s="67"/>
      <c r="FGP79" s="67"/>
      <c r="FGQ79" s="68"/>
      <c r="FGR79" s="68"/>
      <c r="FGS79" s="68"/>
      <c r="FGT79" s="69"/>
      <c r="FGV79" s="64"/>
      <c r="FGW79" s="67"/>
      <c r="FGX79" s="67"/>
      <c r="FGY79" s="68"/>
      <c r="FGZ79" s="68"/>
      <c r="FHA79" s="68"/>
      <c r="FHB79" s="69"/>
      <c r="FHD79" s="64"/>
      <c r="FHE79" s="67"/>
      <c r="FHF79" s="67"/>
      <c r="FHG79" s="68"/>
      <c r="FHH79" s="68"/>
      <c r="FHI79" s="68"/>
      <c r="FHJ79" s="69"/>
      <c r="FHL79" s="64"/>
      <c r="FHM79" s="67"/>
      <c r="FHN79" s="67"/>
      <c r="FHO79" s="68"/>
      <c r="FHP79" s="68"/>
      <c r="FHQ79" s="68"/>
      <c r="FHR79" s="69"/>
      <c r="FHT79" s="64"/>
      <c r="FHU79" s="67"/>
      <c r="FHV79" s="67"/>
      <c r="FHW79" s="68"/>
      <c r="FHX79" s="68"/>
      <c r="FHY79" s="68"/>
      <c r="FHZ79" s="69"/>
      <c r="FIB79" s="64"/>
      <c r="FIC79" s="67"/>
      <c r="FID79" s="67"/>
      <c r="FIE79" s="68"/>
      <c r="FIF79" s="68"/>
      <c r="FIG79" s="68"/>
      <c r="FIH79" s="69"/>
      <c r="FIJ79" s="64"/>
      <c r="FIK79" s="67"/>
      <c r="FIL79" s="67"/>
      <c r="FIM79" s="68"/>
      <c r="FIN79" s="68"/>
      <c r="FIO79" s="68"/>
      <c r="FIP79" s="69"/>
      <c r="FIR79" s="64"/>
      <c r="FIS79" s="67"/>
      <c r="FIT79" s="67"/>
      <c r="FIU79" s="68"/>
      <c r="FIV79" s="68"/>
      <c r="FIW79" s="68"/>
      <c r="FIX79" s="69"/>
      <c r="FIZ79" s="64"/>
      <c r="FJA79" s="67"/>
      <c r="FJB79" s="67"/>
      <c r="FJC79" s="68"/>
      <c r="FJD79" s="68"/>
      <c r="FJE79" s="68"/>
      <c r="FJF79" s="69"/>
      <c r="FJH79" s="64"/>
      <c r="FJI79" s="67"/>
      <c r="FJJ79" s="67"/>
      <c r="FJK79" s="68"/>
      <c r="FJL79" s="68"/>
      <c r="FJM79" s="68"/>
      <c r="FJN79" s="69"/>
      <c r="FJP79" s="64"/>
      <c r="FJQ79" s="67"/>
      <c r="FJR79" s="67"/>
      <c r="FJS79" s="68"/>
      <c r="FJT79" s="68"/>
      <c r="FJU79" s="68"/>
      <c r="FJV79" s="69"/>
      <c r="FJX79" s="64"/>
      <c r="FJY79" s="67"/>
      <c r="FJZ79" s="67"/>
      <c r="FKA79" s="68"/>
      <c r="FKB79" s="68"/>
      <c r="FKC79" s="68"/>
      <c r="FKD79" s="69"/>
      <c r="FKF79" s="64"/>
      <c r="FKG79" s="67"/>
      <c r="FKH79" s="67"/>
      <c r="FKI79" s="68"/>
      <c r="FKJ79" s="68"/>
      <c r="FKK79" s="68"/>
      <c r="FKL79" s="69"/>
      <c r="FKN79" s="64"/>
      <c r="FKO79" s="67"/>
      <c r="FKP79" s="67"/>
      <c r="FKQ79" s="68"/>
      <c r="FKR79" s="68"/>
      <c r="FKS79" s="68"/>
      <c r="FKT79" s="69"/>
      <c r="FKV79" s="64"/>
      <c r="FKW79" s="67"/>
      <c r="FKX79" s="67"/>
      <c r="FKY79" s="68"/>
      <c r="FKZ79" s="68"/>
      <c r="FLA79" s="68"/>
      <c r="FLB79" s="69"/>
      <c r="FLD79" s="64"/>
      <c r="FLE79" s="67"/>
      <c r="FLF79" s="67"/>
      <c r="FLG79" s="68"/>
      <c r="FLH79" s="68"/>
      <c r="FLI79" s="68"/>
      <c r="FLJ79" s="69"/>
      <c r="FLL79" s="64"/>
      <c r="FLM79" s="67"/>
      <c r="FLN79" s="67"/>
      <c r="FLO79" s="68"/>
      <c r="FLP79" s="68"/>
      <c r="FLQ79" s="68"/>
      <c r="FLR79" s="69"/>
      <c r="FLT79" s="64"/>
      <c r="FLU79" s="67"/>
      <c r="FLV79" s="67"/>
      <c r="FLW79" s="68"/>
      <c r="FLX79" s="68"/>
      <c r="FLY79" s="68"/>
      <c r="FLZ79" s="69"/>
      <c r="FMB79" s="64"/>
      <c r="FMC79" s="67"/>
      <c r="FMD79" s="67"/>
      <c r="FME79" s="68"/>
      <c r="FMF79" s="68"/>
      <c r="FMG79" s="68"/>
      <c r="FMH79" s="69"/>
      <c r="FMJ79" s="64"/>
      <c r="FMK79" s="67"/>
      <c r="FML79" s="67"/>
      <c r="FMM79" s="68"/>
      <c r="FMN79" s="68"/>
      <c r="FMO79" s="68"/>
      <c r="FMP79" s="69"/>
      <c r="FMR79" s="64"/>
      <c r="FMS79" s="67"/>
      <c r="FMT79" s="67"/>
      <c r="FMU79" s="68"/>
      <c r="FMV79" s="68"/>
      <c r="FMW79" s="68"/>
      <c r="FMX79" s="69"/>
      <c r="FMZ79" s="64"/>
      <c r="FNA79" s="67"/>
      <c r="FNB79" s="67"/>
      <c r="FNC79" s="68"/>
      <c r="FND79" s="68"/>
      <c r="FNE79" s="68"/>
      <c r="FNF79" s="69"/>
      <c r="FNH79" s="64"/>
      <c r="FNI79" s="67"/>
      <c r="FNJ79" s="67"/>
      <c r="FNK79" s="68"/>
      <c r="FNL79" s="68"/>
      <c r="FNM79" s="68"/>
      <c r="FNN79" s="69"/>
      <c r="FNP79" s="64"/>
      <c r="FNQ79" s="67"/>
      <c r="FNR79" s="67"/>
      <c r="FNS79" s="68"/>
      <c r="FNT79" s="68"/>
      <c r="FNU79" s="68"/>
      <c r="FNV79" s="69"/>
      <c r="FNX79" s="64"/>
      <c r="FNY79" s="67"/>
      <c r="FNZ79" s="67"/>
      <c r="FOA79" s="68"/>
      <c r="FOB79" s="68"/>
      <c r="FOC79" s="68"/>
      <c r="FOD79" s="69"/>
      <c r="FOF79" s="64"/>
      <c r="FOG79" s="67"/>
      <c r="FOH79" s="67"/>
      <c r="FOI79" s="68"/>
      <c r="FOJ79" s="68"/>
      <c r="FOK79" s="68"/>
      <c r="FOL79" s="69"/>
      <c r="FON79" s="64"/>
      <c r="FOO79" s="67"/>
      <c r="FOP79" s="67"/>
      <c r="FOQ79" s="68"/>
      <c r="FOR79" s="68"/>
      <c r="FOS79" s="68"/>
      <c r="FOT79" s="69"/>
      <c r="FOV79" s="64"/>
      <c r="FOW79" s="67"/>
      <c r="FOX79" s="67"/>
      <c r="FOY79" s="68"/>
      <c r="FOZ79" s="68"/>
      <c r="FPA79" s="68"/>
      <c r="FPB79" s="69"/>
      <c r="FPD79" s="64"/>
      <c r="FPE79" s="67"/>
      <c r="FPF79" s="67"/>
      <c r="FPG79" s="68"/>
      <c r="FPH79" s="68"/>
      <c r="FPI79" s="68"/>
      <c r="FPJ79" s="69"/>
      <c r="FPL79" s="64"/>
      <c r="FPM79" s="67"/>
      <c r="FPN79" s="67"/>
      <c r="FPO79" s="68"/>
      <c r="FPP79" s="68"/>
      <c r="FPQ79" s="68"/>
      <c r="FPR79" s="69"/>
      <c r="FPT79" s="64"/>
      <c r="FPU79" s="67"/>
      <c r="FPV79" s="67"/>
      <c r="FPW79" s="68"/>
      <c r="FPX79" s="68"/>
      <c r="FPY79" s="68"/>
      <c r="FPZ79" s="69"/>
      <c r="FQB79" s="64"/>
      <c r="FQC79" s="67"/>
      <c r="FQD79" s="67"/>
      <c r="FQE79" s="68"/>
      <c r="FQF79" s="68"/>
      <c r="FQG79" s="68"/>
      <c r="FQH79" s="69"/>
      <c r="FQJ79" s="64"/>
      <c r="FQK79" s="67"/>
      <c r="FQL79" s="67"/>
      <c r="FQM79" s="68"/>
      <c r="FQN79" s="68"/>
      <c r="FQO79" s="68"/>
      <c r="FQP79" s="69"/>
      <c r="FQR79" s="64"/>
      <c r="FQS79" s="67"/>
      <c r="FQT79" s="67"/>
      <c r="FQU79" s="68"/>
      <c r="FQV79" s="68"/>
      <c r="FQW79" s="68"/>
      <c r="FQX79" s="69"/>
      <c r="FQZ79" s="64"/>
      <c r="FRA79" s="67"/>
      <c r="FRB79" s="67"/>
      <c r="FRC79" s="68"/>
      <c r="FRD79" s="68"/>
      <c r="FRE79" s="68"/>
      <c r="FRF79" s="69"/>
      <c r="FRH79" s="64"/>
      <c r="FRI79" s="67"/>
      <c r="FRJ79" s="67"/>
      <c r="FRK79" s="68"/>
      <c r="FRL79" s="68"/>
      <c r="FRM79" s="68"/>
      <c r="FRN79" s="69"/>
      <c r="FRP79" s="64"/>
      <c r="FRQ79" s="67"/>
      <c r="FRR79" s="67"/>
      <c r="FRS79" s="68"/>
      <c r="FRT79" s="68"/>
      <c r="FRU79" s="68"/>
      <c r="FRV79" s="69"/>
      <c r="FRX79" s="64"/>
      <c r="FRY79" s="67"/>
      <c r="FRZ79" s="67"/>
      <c r="FSA79" s="68"/>
      <c r="FSB79" s="68"/>
      <c r="FSC79" s="68"/>
      <c r="FSD79" s="69"/>
      <c r="FSF79" s="64"/>
      <c r="FSG79" s="67"/>
      <c r="FSH79" s="67"/>
      <c r="FSI79" s="68"/>
      <c r="FSJ79" s="68"/>
      <c r="FSK79" s="68"/>
      <c r="FSL79" s="69"/>
      <c r="FSN79" s="64"/>
      <c r="FSO79" s="67"/>
      <c r="FSP79" s="67"/>
      <c r="FSQ79" s="68"/>
      <c r="FSR79" s="68"/>
      <c r="FSS79" s="68"/>
      <c r="FST79" s="69"/>
      <c r="FSV79" s="64"/>
      <c r="FSW79" s="67"/>
      <c r="FSX79" s="67"/>
      <c r="FSY79" s="68"/>
      <c r="FSZ79" s="68"/>
      <c r="FTA79" s="68"/>
      <c r="FTB79" s="69"/>
      <c r="FTD79" s="64"/>
      <c r="FTE79" s="67"/>
      <c r="FTF79" s="67"/>
      <c r="FTG79" s="68"/>
      <c r="FTH79" s="68"/>
      <c r="FTI79" s="68"/>
      <c r="FTJ79" s="69"/>
      <c r="FTL79" s="64"/>
      <c r="FTM79" s="67"/>
      <c r="FTN79" s="67"/>
      <c r="FTO79" s="68"/>
      <c r="FTP79" s="68"/>
      <c r="FTQ79" s="68"/>
      <c r="FTR79" s="69"/>
      <c r="FTT79" s="64"/>
      <c r="FTU79" s="67"/>
      <c r="FTV79" s="67"/>
      <c r="FTW79" s="68"/>
      <c r="FTX79" s="68"/>
      <c r="FTY79" s="68"/>
      <c r="FTZ79" s="69"/>
      <c r="FUB79" s="64"/>
      <c r="FUC79" s="67"/>
      <c r="FUD79" s="67"/>
      <c r="FUE79" s="68"/>
      <c r="FUF79" s="68"/>
      <c r="FUG79" s="68"/>
      <c r="FUH79" s="69"/>
      <c r="FUJ79" s="64"/>
      <c r="FUK79" s="67"/>
      <c r="FUL79" s="67"/>
      <c r="FUM79" s="68"/>
      <c r="FUN79" s="68"/>
      <c r="FUO79" s="68"/>
      <c r="FUP79" s="69"/>
      <c r="FUR79" s="64"/>
      <c r="FUS79" s="67"/>
      <c r="FUT79" s="67"/>
      <c r="FUU79" s="68"/>
      <c r="FUV79" s="68"/>
      <c r="FUW79" s="68"/>
      <c r="FUX79" s="69"/>
      <c r="FUZ79" s="64"/>
      <c r="FVA79" s="67"/>
      <c r="FVB79" s="67"/>
      <c r="FVC79" s="68"/>
      <c r="FVD79" s="68"/>
      <c r="FVE79" s="68"/>
      <c r="FVF79" s="69"/>
      <c r="FVH79" s="64"/>
      <c r="FVI79" s="67"/>
      <c r="FVJ79" s="67"/>
      <c r="FVK79" s="68"/>
      <c r="FVL79" s="68"/>
      <c r="FVM79" s="68"/>
      <c r="FVN79" s="69"/>
      <c r="FVP79" s="64"/>
      <c r="FVQ79" s="67"/>
      <c r="FVR79" s="67"/>
      <c r="FVS79" s="68"/>
      <c r="FVT79" s="68"/>
      <c r="FVU79" s="68"/>
      <c r="FVV79" s="69"/>
      <c r="FVX79" s="64"/>
      <c r="FVY79" s="67"/>
      <c r="FVZ79" s="67"/>
      <c r="FWA79" s="68"/>
      <c r="FWB79" s="68"/>
      <c r="FWC79" s="68"/>
      <c r="FWD79" s="69"/>
      <c r="FWF79" s="64"/>
      <c r="FWG79" s="67"/>
      <c r="FWH79" s="67"/>
      <c r="FWI79" s="68"/>
      <c r="FWJ79" s="68"/>
      <c r="FWK79" s="68"/>
      <c r="FWL79" s="69"/>
      <c r="FWN79" s="64"/>
      <c r="FWO79" s="67"/>
      <c r="FWP79" s="67"/>
      <c r="FWQ79" s="68"/>
      <c r="FWR79" s="68"/>
      <c r="FWS79" s="68"/>
      <c r="FWT79" s="69"/>
      <c r="FWV79" s="64"/>
      <c r="FWW79" s="67"/>
      <c r="FWX79" s="67"/>
      <c r="FWY79" s="68"/>
      <c r="FWZ79" s="68"/>
      <c r="FXA79" s="68"/>
      <c r="FXB79" s="69"/>
      <c r="FXD79" s="64"/>
      <c r="FXE79" s="67"/>
      <c r="FXF79" s="67"/>
      <c r="FXG79" s="68"/>
      <c r="FXH79" s="68"/>
      <c r="FXI79" s="68"/>
      <c r="FXJ79" s="69"/>
      <c r="FXL79" s="64"/>
      <c r="FXM79" s="67"/>
      <c r="FXN79" s="67"/>
      <c r="FXO79" s="68"/>
      <c r="FXP79" s="68"/>
      <c r="FXQ79" s="68"/>
      <c r="FXR79" s="69"/>
      <c r="FXT79" s="64"/>
      <c r="FXU79" s="67"/>
      <c r="FXV79" s="67"/>
      <c r="FXW79" s="68"/>
      <c r="FXX79" s="68"/>
      <c r="FXY79" s="68"/>
      <c r="FXZ79" s="69"/>
      <c r="FYB79" s="64"/>
      <c r="FYC79" s="67"/>
      <c r="FYD79" s="67"/>
      <c r="FYE79" s="68"/>
      <c r="FYF79" s="68"/>
      <c r="FYG79" s="68"/>
      <c r="FYH79" s="69"/>
      <c r="FYJ79" s="64"/>
      <c r="FYK79" s="67"/>
      <c r="FYL79" s="67"/>
      <c r="FYM79" s="68"/>
      <c r="FYN79" s="68"/>
      <c r="FYO79" s="68"/>
      <c r="FYP79" s="69"/>
      <c r="FYR79" s="64"/>
      <c r="FYS79" s="67"/>
      <c r="FYT79" s="67"/>
      <c r="FYU79" s="68"/>
      <c r="FYV79" s="68"/>
      <c r="FYW79" s="68"/>
      <c r="FYX79" s="69"/>
      <c r="FYZ79" s="64"/>
      <c r="FZA79" s="67"/>
      <c r="FZB79" s="67"/>
      <c r="FZC79" s="68"/>
      <c r="FZD79" s="68"/>
      <c r="FZE79" s="68"/>
      <c r="FZF79" s="69"/>
      <c r="FZH79" s="64"/>
      <c r="FZI79" s="67"/>
      <c r="FZJ79" s="67"/>
      <c r="FZK79" s="68"/>
      <c r="FZL79" s="68"/>
      <c r="FZM79" s="68"/>
      <c r="FZN79" s="69"/>
      <c r="FZP79" s="64"/>
      <c r="FZQ79" s="67"/>
      <c r="FZR79" s="67"/>
      <c r="FZS79" s="68"/>
      <c r="FZT79" s="68"/>
      <c r="FZU79" s="68"/>
      <c r="FZV79" s="69"/>
      <c r="FZX79" s="64"/>
      <c r="FZY79" s="67"/>
      <c r="FZZ79" s="67"/>
      <c r="GAA79" s="68"/>
      <c r="GAB79" s="68"/>
      <c r="GAC79" s="68"/>
      <c r="GAD79" s="69"/>
      <c r="GAF79" s="64"/>
      <c r="GAG79" s="67"/>
      <c r="GAH79" s="67"/>
      <c r="GAI79" s="68"/>
      <c r="GAJ79" s="68"/>
      <c r="GAK79" s="68"/>
      <c r="GAL79" s="69"/>
      <c r="GAN79" s="64"/>
      <c r="GAO79" s="67"/>
      <c r="GAP79" s="67"/>
      <c r="GAQ79" s="68"/>
      <c r="GAR79" s="68"/>
      <c r="GAS79" s="68"/>
      <c r="GAT79" s="69"/>
      <c r="GAV79" s="64"/>
      <c r="GAW79" s="67"/>
      <c r="GAX79" s="67"/>
      <c r="GAY79" s="68"/>
      <c r="GAZ79" s="68"/>
      <c r="GBA79" s="68"/>
      <c r="GBB79" s="69"/>
      <c r="GBD79" s="64"/>
      <c r="GBE79" s="67"/>
      <c r="GBF79" s="67"/>
      <c r="GBG79" s="68"/>
      <c r="GBH79" s="68"/>
      <c r="GBI79" s="68"/>
      <c r="GBJ79" s="69"/>
      <c r="GBL79" s="64"/>
      <c r="GBM79" s="67"/>
      <c r="GBN79" s="67"/>
      <c r="GBO79" s="68"/>
      <c r="GBP79" s="68"/>
      <c r="GBQ79" s="68"/>
      <c r="GBR79" s="69"/>
      <c r="GBT79" s="64"/>
      <c r="GBU79" s="67"/>
      <c r="GBV79" s="67"/>
      <c r="GBW79" s="68"/>
      <c r="GBX79" s="68"/>
      <c r="GBY79" s="68"/>
      <c r="GBZ79" s="69"/>
      <c r="GCB79" s="64"/>
      <c r="GCC79" s="67"/>
      <c r="GCD79" s="67"/>
      <c r="GCE79" s="68"/>
      <c r="GCF79" s="68"/>
      <c r="GCG79" s="68"/>
      <c r="GCH79" s="69"/>
      <c r="GCJ79" s="64"/>
      <c r="GCK79" s="67"/>
      <c r="GCL79" s="67"/>
      <c r="GCM79" s="68"/>
      <c r="GCN79" s="68"/>
      <c r="GCO79" s="68"/>
      <c r="GCP79" s="69"/>
      <c r="GCR79" s="64"/>
      <c r="GCS79" s="67"/>
      <c r="GCT79" s="67"/>
      <c r="GCU79" s="68"/>
      <c r="GCV79" s="68"/>
      <c r="GCW79" s="68"/>
      <c r="GCX79" s="69"/>
      <c r="GCZ79" s="64"/>
      <c r="GDA79" s="67"/>
      <c r="GDB79" s="67"/>
      <c r="GDC79" s="68"/>
      <c r="GDD79" s="68"/>
      <c r="GDE79" s="68"/>
      <c r="GDF79" s="69"/>
      <c r="GDH79" s="64"/>
      <c r="GDI79" s="67"/>
      <c r="GDJ79" s="67"/>
      <c r="GDK79" s="68"/>
      <c r="GDL79" s="68"/>
      <c r="GDM79" s="68"/>
      <c r="GDN79" s="69"/>
      <c r="GDP79" s="64"/>
      <c r="GDQ79" s="67"/>
      <c r="GDR79" s="67"/>
      <c r="GDS79" s="68"/>
      <c r="GDT79" s="68"/>
      <c r="GDU79" s="68"/>
      <c r="GDV79" s="69"/>
      <c r="GDX79" s="64"/>
      <c r="GDY79" s="67"/>
      <c r="GDZ79" s="67"/>
      <c r="GEA79" s="68"/>
      <c r="GEB79" s="68"/>
      <c r="GEC79" s="68"/>
      <c r="GED79" s="69"/>
      <c r="GEF79" s="64"/>
      <c r="GEG79" s="67"/>
      <c r="GEH79" s="67"/>
      <c r="GEI79" s="68"/>
      <c r="GEJ79" s="68"/>
      <c r="GEK79" s="68"/>
      <c r="GEL79" s="69"/>
      <c r="GEN79" s="64"/>
      <c r="GEO79" s="67"/>
      <c r="GEP79" s="67"/>
      <c r="GEQ79" s="68"/>
      <c r="GER79" s="68"/>
      <c r="GES79" s="68"/>
      <c r="GET79" s="69"/>
      <c r="GEV79" s="64"/>
      <c r="GEW79" s="67"/>
      <c r="GEX79" s="67"/>
      <c r="GEY79" s="68"/>
      <c r="GEZ79" s="68"/>
      <c r="GFA79" s="68"/>
      <c r="GFB79" s="69"/>
      <c r="GFD79" s="64"/>
      <c r="GFE79" s="67"/>
      <c r="GFF79" s="67"/>
      <c r="GFG79" s="68"/>
      <c r="GFH79" s="68"/>
      <c r="GFI79" s="68"/>
      <c r="GFJ79" s="69"/>
      <c r="GFL79" s="64"/>
      <c r="GFM79" s="67"/>
      <c r="GFN79" s="67"/>
      <c r="GFO79" s="68"/>
      <c r="GFP79" s="68"/>
      <c r="GFQ79" s="68"/>
      <c r="GFR79" s="69"/>
      <c r="GFT79" s="64"/>
      <c r="GFU79" s="67"/>
      <c r="GFV79" s="67"/>
      <c r="GFW79" s="68"/>
      <c r="GFX79" s="68"/>
      <c r="GFY79" s="68"/>
      <c r="GFZ79" s="69"/>
      <c r="GGB79" s="64"/>
      <c r="GGC79" s="67"/>
      <c r="GGD79" s="67"/>
      <c r="GGE79" s="68"/>
      <c r="GGF79" s="68"/>
      <c r="GGG79" s="68"/>
      <c r="GGH79" s="69"/>
      <c r="GGJ79" s="64"/>
      <c r="GGK79" s="67"/>
      <c r="GGL79" s="67"/>
      <c r="GGM79" s="68"/>
      <c r="GGN79" s="68"/>
      <c r="GGO79" s="68"/>
      <c r="GGP79" s="69"/>
      <c r="GGR79" s="64"/>
      <c r="GGS79" s="67"/>
      <c r="GGT79" s="67"/>
      <c r="GGU79" s="68"/>
      <c r="GGV79" s="68"/>
      <c r="GGW79" s="68"/>
      <c r="GGX79" s="69"/>
      <c r="GGZ79" s="64"/>
      <c r="GHA79" s="67"/>
      <c r="GHB79" s="67"/>
      <c r="GHC79" s="68"/>
      <c r="GHD79" s="68"/>
      <c r="GHE79" s="68"/>
      <c r="GHF79" s="69"/>
      <c r="GHH79" s="64"/>
      <c r="GHI79" s="67"/>
      <c r="GHJ79" s="67"/>
      <c r="GHK79" s="68"/>
      <c r="GHL79" s="68"/>
      <c r="GHM79" s="68"/>
      <c r="GHN79" s="69"/>
      <c r="GHP79" s="64"/>
      <c r="GHQ79" s="67"/>
      <c r="GHR79" s="67"/>
      <c r="GHS79" s="68"/>
      <c r="GHT79" s="68"/>
      <c r="GHU79" s="68"/>
      <c r="GHV79" s="69"/>
      <c r="GHX79" s="64"/>
      <c r="GHY79" s="67"/>
      <c r="GHZ79" s="67"/>
      <c r="GIA79" s="68"/>
      <c r="GIB79" s="68"/>
      <c r="GIC79" s="68"/>
      <c r="GID79" s="69"/>
      <c r="GIF79" s="64"/>
      <c r="GIG79" s="67"/>
      <c r="GIH79" s="67"/>
      <c r="GII79" s="68"/>
      <c r="GIJ79" s="68"/>
      <c r="GIK79" s="68"/>
      <c r="GIL79" s="69"/>
      <c r="GIN79" s="64"/>
      <c r="GIO79" s="67"/>
      <c r="GIP79" s="67"/>
      <c r="GIQ79" s="68"/>
      <c r="GIR79" s="68"/>
      <c r="GIS79" s="68"/>
      <c r="GIT79" s="69"/>
      <c r="GIV79" s="64"/>
      <c r="GIW79" s="67"/>
      <c r="GIX79" s="67"/>
      <c r="GIY79" s="68"/>
      <c r="GIZ79" s="68"/>
      <c r="GJA79" s="68"/>
      <c r="GJB79" s="69"/>
      <c r="GJD79" s="64"/>
      <c r="GJE79" s="67"/>
      <c r="GJF79" s="67"/>
      <c r="GJG79" s="68"/>
      <c r="GJH79" s="68"/>
      <c r="GJI79" s="68"/>
      <c r="GJJ79" s="69"/>
      <c r="GJL79" s="64"/>
      <c r="GJM79" s="67"/>
      <c r="GJN79" s="67"/>
      <c r="GJO79" s="68"/>
      <c r="GJP79" s="68"/>
      <c r="GJQ79" s="68"/>
      <c r="GJR79" s="69"/>
      <c r="GJT79" s="64"/>
      <c r="GJU79" s="67"/>
      <c r="GJV79" s="67"/>
      <c r="GJW79" s="68"/>
      <c r="GJX79" s="68"/>
      <c r="GJY79" s="68"/>
      <c r="GJZ79" s="69"/>
      <c r="GKB79" s="64"/>
      <c r="GKC79" s="67"/>
      <c r="GKD79" s="67"/>
      <c r="GKE79" s="68"/>
      <c r="GKF79" s="68"/>
      <c r="GKG79" s="68"/>
      <c r="GKH79" s="69"/>
      <c r="GKJ79" s="64"/>
      <c r="GKK79" s="67"/>
      <c r="GKL79" s="67"/>
      <c r="GKM79" s="68"/>
      <c r="GKN79" s="68"/>
      <c r="GKO79" s="68"/>
      <c r="GKP79" s="69"/>
      <c r="GKR79" s="64"/>
      <c r="GKS79" s="67"/>
      <c r="GKT79" s="67"/>
      <c r="GKU79" s="68"/>
      <c r="GKV79" s="68"/>
      <c r="GKW79" s="68"/>
      <c r="GKX79" s="69"/>
      <c r="GKZ79" s="64"/>
      <c r="GLA79" s="67"/>
      <c r="GLB79" s="67"/>
      <c r="GLC79" s="68"/>
      <c r="GLD79" s="68"/>
      <c r="GLE79" s="68"/>
      <c r="GLF79" s="69"/>
      <c r="GLH79" s="64"/>
      <c r="GLI79" s="67"/>
      <c r="GLJ79" s="67"/>
      <c r="GLK79" s="68"/>
      <c r="GLL79" s="68"/>
      <c r="GLM79" s="68"/>
      <c r="GLN79" s="69"/>
      <c r="GLP79" s="64"/>
      <c r="GLQ79" s="67"/>
      <c r="GLR79" s="67"/>
      <c r="GLS79" s="68"/>
      <c r="GLT79" s="68"/>
      <c r="GLU79" s="68"/>
      <c r="GLV79" s="69"/>
      <c r="GLX79" s="64"/>
      <c r="GLY79" s="67"/>
      <c r="GLZ79" s="67"/>
      <c r="GMA79" s="68"/>
      <c r="GMB79" s="68"/>
      <c r="GMC79" s="68"/>
      <c r="GMD79" s="69"/>
      <c r="GMF79" s="64"/>
      <c r="GMG79" s="67"/>
      <c r="GMH79" s="67"/>
      <c r="GMI79" s="68"/>
      <c r="GMJ79" s="68"/>
      <c r="GMK79" s="68"/>
      <c r="GML79" s="69"/>
      <c r="GMN79" s="64"/>
      <c r="GMO79" s="67"/>
      <c r="GMP79" s="67"/>
      <c r="GMQ79" s="68"/>
      <c r="GMR79" s="68"/>
      <c r="GMS79" s="68"/>
      <c r="GMT79" s="69"/>
      <c r="GMV79" s="64"/>
      <c r="GMW79" s="67"/>
      <c r="GMX79" s="67"/>
      <c r="GMY79" s="68"/>
      <c r="GMZ79" s="68"/>
      <c r="GNA79" s="68"/>
      <c r="GNB79" s="69"/>
      <c r="GND79" s="64"/>
      <c r="GNE79" s="67"/>
      <c r="GNF79" s="67"/>
      <c r="GNG79" s="68"/>
      <c r="GNH79" s="68"/>
      <c r="GNI79" s="68"/>
      <c r="GNJ79" s="69"/>
      <c r="GNL79" s="64"/>
      <c r="GNM79" s="67"/>
      <c r="GNN79" s="67"/>
      <c r="GNO79" s="68"/>
      <c r="GNP79" s="68"/>
      <c r="GNQ79" s="68"/>
      <c r="GNR79" s="69"/>
      <c r="GNT79" s="64"/>
      <c r="GNU79" s="67"/>
      <c r="GNV79" s="67"/>
      <c r="GNW79" s="68"/>
      <c r="GNX79" s="68"/>
      <c r="GNY79" s="68"/>
      <c r="GNZ79" s="69"/>
      <c r="GOB79" s="64"/>
      <c r="GOC79" s="67"/>
      <c r="GOD79" s="67"/>
      <c r="GOE79" s="68"/>
      <c r="GOF79" s="68"/>
      <c r="GOG79" s="68"/>
      <c r="GOH79" s="69"/>
      <c r="GOJ79" s="64"/>
      <c r="GOK79" s="67"/>
      <c r="GOL79" s="67"/>
      <c r="GOM79" s="68"/>
      <c r="GON79" s="68"/>
      <c r="GOO79" s="68"/>
      <c r="GOP79" s="69"/>
      <c r="GOR79" s="64"/>
      <c r="GOS79" s="67"/>
      <c r="GOT79" s="67"/>
      <c r="GOU79" s="68"/>
      <c r="GOV79" s="68"/>
      <c r="GOW79" s="68"/>
      <c r="GOX79" s="69"/>
      <c r="GOZ79" s="64"/>
      <c r="GPA79" s="67"/>
      <c r="GPB79" s="67"/>
      <c r="GPC79" s="68"/>
      <c r="GPD79" s="68"/>
      <c r="GPE79" s="68"/>
      <c r="GPF79" s="69"/>
      <c r="GPH79" s="64"/>
      <c r="GPI79" s="67"/>
      <c r="GPJ79" s="67"/>
      <c r="GPK79" s="68"/>
      <c r="GPL79" s="68"/>
      <c r="GPM79" s="68"/>
      <c r="GPN79" s="69"/>
      <c r="GPP79" s="64"/>
      <c r="GPQ79" s="67"/>
      <c r="GPR79" s="67"/>
      <c r="GPS79" s="68"/>
      <c r="GPT79" s="68"/>
      <c r="GPU79" s="68"/>
      <c r="GPV79" s="69"/>
      <c r="GPX79" s="64"/>
      <c r="GPY79" s="67"/>
      <c r="GPZ79" s="67"/>
      <c r="GQA79" s="68"/>
      <c r="GQB79" s="68"/>
      <c r="GQC79" s="68"/>
      <c r="GQD79" s="69"/>
      <c r="GQF79" s="64"/>
      <c r="GQG79" s="67"/>
      <c r="GQH79" s="67"/>
      <c r="GQI79" s="68"/>
      <c r="GQJ79" s="68"/>
      <c r="GQK79" s="68"/>
      <c r="GQL79" s="69"/>
      <c r="GQN79" s="64"/>
      <c r="GQO79" s="67"/>
      <c r="GQP79" s="67"/>
      <c r="GQQ79" s="68"/>
      <c r="GQR79" s="68"/>
      <c r="GQS79" s="68"/>
      <c r="GQT79" s="69"/>
      <c r="GQV79" s="64"/>
      <c r="GQW79" s="67"/>
      <c r="GQX79" s="67"/>
      <c r="GQY79" s="68"/>
      <c r="GQZ79" s="68"/>
      <c r="GRA79" s="68"/>
      <c r="GRB79" s="69"/>
      <c r="GRD79" s="64"/>
      <c r="GRE79" s="67"/>
      <c r="GRF79" s="67"/>
      <c r="GRG79" s="68"/>
      <c r="GRH79" s="68"/>
      <c r="GRI79" s="68"/>
      <c r="GRJ79" s="69"/>
      <c r="GRL79" s="64"/>
      <c r="GRM79" s="67"/>
      <c r="GRN79" s="67"/>
      <c r="GRO79" s="68"/>
      <c r="GRP79" s="68"/>
      <c r="GRQ79" s="68"/>
      <c r="GRR79" s="69"/>
      <c r="GRT79" s="64"/>
      <c r="GRU79" s="67"/>
      <c r="GRV79" s="67"/>
      <c r="GRW79" s="68"/>
      <c r="GRX79" s="68"/>
      <c r="GRY79" s="68"/>
      <c r="GRZ79" s="69"/>
      <c r="GSB79" s="64"/>
      <c r="GSC79" s="67"/>
      <c r="GSD79" s="67"/>
      <c r="GSE79" s="68"/>
      <c r="GSF79" s="68"/>
      <c r="GSG79" s="68"/>
      <c r="GSH79" s="69"/>
      <c r="GSJ79" s="64"/>
      <c r="GSK79" s="67"/>
      <c r="GSL79" s="67"/>
      <c r="GSM79" s="68"/>
      <c r="GSN79" s="68"/>
      <c r="GSO79" s="68"/>
      <c r="GSP79" s="69"/>
      <c r="GSR79" s="64"/>
      <c r="GSS79" s="67"/>
      <c r="GST79" s="67"/>
      <c r="GSU79" s="68"/>
      <c r="GSV79" s="68"/>
      <c r="GSW79" s="68"/>
      <c r="GSX79" s="69"/>
      <c r="GSZ79" s="64"/>
      <c r="GTA79" s="67"/>
      <c r="GTB79" s="67"/>
      <c r="GTC79" s="68"/>
      <c r="GTD79" s="68"/>
      <c r="GTE79" s="68"/>
      <c r="GTF79" s="69"/>
      <c r="GTH79" s="64"/>
      <c r="GTI79" s="67"/>
      <c r="GTJ79" s="67"/>
      <c r="GTK79" s="68"/>
      <c r="GTL79" s="68"/>
      <c r="GTM79" s="68"/>
      <c r="GTN79" s="69"/>
      <c r="GTP79" s="64"/>
      <c r="GTQ79" s="67"/>
      <c r="GTR79" s="67"/>
      <c r="GTS79" s="68"/>
      <c r="GTT79" s="68"/>
      <c r="GTU79" s="68"/>
      <c r="GTV79" s="69"/>
      <c r="GTX79" s="64"/>
      <c r="GTY79" s="67"/>
      <c r="GTZ79" s="67"/>
      <c r="GUA79" s="68"/>
      <c r="GUB79" s="68"/>
      <c r="GUC79" s="68"/>
      <c r="GUD79" s="69"/>
      <c r="GUF79" s="64"/>
      <c r="GUG79" s="67"/>
      <c r="GUH79" s="67"/>
      <c r="GUI79" s="68"/>
      <c r="GUJ79" s="68"/>
      <c r="GUK79" s="68"/>
      <c r="GUL79" s="69"/>
      <c r="GUN79" s="64"/>
      <c r="GUO79" s="67"/>
      <c r="GUP79" s="67"/>
      <c r="GUQ79" s="68"/>
      <c r="GUR79" s="68"/>
      <c r="GUS79" s="68"/>
      <c r="GUT79" s="69"/>
      <c r="GUV79" s="64"/>
      <c r="GUW79" s="67"/>
      <c r="GUX79" s="67"/>
      <c r="GUY79" s="68"/>
      <c r="GUZ79" s="68"/>
      <c r="GVA79" s="68"/>
      <c r="GVB79" s="69"/>
      <c r="GVD79" s="64"/>
      <c r="GVE79" s="67"/>
      <c r="GVF79" s="67"/>
      <c r="GVG79" s="68"/>
      <c r="GVH79" s="68"/>
      <c r="GVI79" s="68"/>
      <c r="GVJ79" s="69"/>
      <c r="GVL79" s="64"/>
      <c r="GVM79" s="67"/>
      <c r="GVN79" s="67"/>
      <c r="GVO79" s="68"/>
      <c r="GVP79" s="68"/>
      <c r="GVQ79" s="68"/>
      <c r="GVR79" s="69"/>
      <c r="GVT79" s="64"/>
      <c r="GVU79" s="67"/>
      <c r="GVV79" s="67"/>
      <c r="GVW79" s="68"/>
      <c r="GVX79" s="68"/>
      <c r="GVY79" s="68"/>
      <c r="GVZ79" s="69"/>
      <c r="GWB79" s="64"/>
      <c r="GWC79" s="67"/>
      <c r="GWD79" s="67"/>
      <c r="GWE79" s="68"/>
      <c r="GWF79" s="68"/>
      <c r="GWG79" s="68"/>
      <c r="GWH79" s="69"/>
      <c r="GWJ79" s="64"/>
      <c r="GWK79" s="67"/>
      <c r="GWL79" s="67"/>
      <c r="GWM79" s="68"/>
      <c r="GWN79" s="68"/>
      <c r="GWO79" s="68"/>
      <c r="GWP79" s="69"/>
      <c r="GWR79" s="64"/>
      <c r="GWS79" s="67"/>
      <c r="GWT79" s="67"/>
      <c r="GWU79" s="68"/>
      <c r="GWV79" s="68"/>
      <c r="GWW79" s="68"/>
      <c r="GWX79" s="69"/>
      <c r="GWZ79" s="64"/>
      <c r="GXA79" s="67"/>
      <c r="GXB79" s="67"/>
      <c r="GXC79" s="68"/>
      <c r="GXD79" s="68"/>
      <c r="GXE79" s="68"/>
      <c r="GXF79" s="69"/>
      <c r="GXH79" s="64"/>
      <c r="GXI79" s="67"/>
      <c r="GXJ79" s="67"/>
      <c r="GXK79" s="68"/>
      <c r="GXL79" s="68"/>
      <c r="GXM79" s="68"/>
      <c r="GXN79" s="69"/>
      <c r="GXP79" s="64"/>
      <c r="GXQ79" s="67"/>
      <c r="GXR79" s="67"/>
      <c r="GXS79" s="68"/>
      <c r="GXT79" s="68"/>
      <c r="GXU79" s="68"/>
      <c r="GXV79" s="69"/>
      <c r="GXX79" s="64"/>
      <c r="GXY79" s="67"/>
      <c r="GXZ79" s="67"/>
      <c r="GYA79" s="68"/>
      <c r="GYB79" s="68"/>
      <c r="GYC79" s="68"/>
      <c r="GYD79" s="69"/>
      <c r="GYF79" s="64"/>
      <c r="GYG79" s="67"/>
      <c r="GYH79" s="67"/>
      <c r="GYI79" s="68"/>
      <c r="GYJ79" s="68"/>
      <c r="GYK79" s="68"/>
      <c r="GYL79" s="69"/>
      <c r="GYN79" s="64"/>
      <c r="GYO79" s="67"/>
      <c r="GYP79" s="67"/>
      <c r="GYQ79" s="68"/>
      <c r="GYR79" s="68"/>
      <c r="GYS79" s="68"/>
      <c r="GYT79" s="69"/>
      <c r="GYV79" s="64"/>
      <c r="GYW79" s="67"/>
      <c r="GYX79" s="67"/>
      <c r="GYY79" s="68"/>
      <c r="GYZ79" s="68"/>
      <c r="GZA79" s="68"/>
      <c r="GZB79" s="69"/>
      <c r="GZD79" s="64"/>
      <c r="GZE79" s="67"/>
      <c r="GZF79" s="67"/>
      <c r="GZG79" s="68"/>
      <c r="GZH79" s="68"/>
      <c r="GZI79" s="68"/>
      <c r="GZJ79" s="69"/>
      <c r="GZL79" s="64"/>
      <c r="GZM79" s="67"/>
      <c r="GZN79" s="67"/>
      <c r="GZO79" s="68"/>
      <c r="GZP79" s="68"/>
      <c r="GZQ79" s="68"/>
      <c r="GZR79" s="69"/>
      <c r="GZT79" s="64"/>
      <c r="GZU79" s="67"/>
      <c r="GZV79" s="67"/>
      <c r="GZW79" s="68"/>
      <c r="GZX79" s="68"/>
      <c r="GZY79" s="68"/>
      <c r="GZZ79" s="69"/>
      <c r="HAB79" s="64"/>
      <c r="HAC79" s="67"/>
      <c r="HAD79" s="67"/>
      <c r="HAE79" s="68"/>
      <c r="HAF79" s="68"/>
      <c r="HAG79" s="68"/>
      <c r="HAH79" s="69"/>
      <c r="HAJ79" s="64"/>
      <c r="HAK79" s="67"/>
      <c r="HAL79" s="67"/>
      <c r="HAM79" s="68"/>
      <c r="HAN79" s="68"/>
      <c r="HAO79" s="68"/>
      <c r="HAP79" s="69"/>
      <c r="HAR79" s="64"/>
      <c r="HAS79" s="67"/>
      <c r="HAT79" s="67"/>
      <c r="HAU79" s="68"/>
      <c r="HAV79" s="68"/>
      <c r="HAW79" s="68"/>
      <c r="HAX79" s="69"/>
      <c r="HAZ79" s="64"/>
      <c r="HBA79" s="67"/>
      <c r="HBB79" s="67"/>
      <c r="HBC79" s="68"/>
      <c r="HBD79" s="68"/>
      <c r="HBE79" s="68"/>
      <c r="HBF79" s="69"/>
      <c r="HBH79" s="64"/>
      <c r="HBI79" s="67"/>
      <c r="HBJ79" s="67"/>
      <c r="HBK79" s="68"/>
      <c r="HBL79" s="68"/>
      <c r="HBM79" s="68"/>
      <c r="HBN79" s="69"/>
      <c r="HBP79" s="64"/>
      <c r="HBQ79" s="67"/>
      <c r="HBR79" s="67"/>
      <c r="HBS79" s="68"/>
      <c r="HBT79" s="68"/>
      <c r="HBU79" s="68"/>
      <c r="HBV79" s="69"/>
      <c r="HBX79" s="64"/>
      <c r="HBY79" s="67"/>
      <c r="HBZ79" s="67"/>
      <c r="HCA79" s="68"/>
      <c r="HCB79" s="68"/>
      <c r="HCC79" s="68"/>
      <c r="HCD79" s="69"/>
      <c r="HCF79" s="64"/>
      <c r="HCG79" s="67"/>
      <c r="HCH79" s="67"/>
      <c r="HCI79" s="68"/>
      <c r="HCJ79" s="68"/>
      <c r="HCK79" s="68"/>
      <c r="HCL79" s="69"/>
      <c r="HCN79" s="64"/>
      <c r="HCO79" s="67"/>
      <c r="HCP79" s="67"/>
      <c r="HCQ79" s="68"/>
      <c r="HCR79" s="68"/>
      <c r="HCS79" s="68"/>
      <c r="HCT79" s="69"/>
      <c r="HCV79" s="64"/>
      <c r="HCW79" s="67"/>
      <c r="HCX79" s="67"/>
      <c r="HCY79" s="68"/>
      <c r="HCZ79" s="68"/>
      <c r="HDA79" s="68"/>
      <c r="HDB79" s="69"/>
      <c r="HDD79" s="64"/>
      <c r="HDE79" s="67"/>
      <c r="HDF79" s="67"/>
      <c r="HDG79" s="68"/>
      <c r="HDH79" s="68"/>
      <c r="HDI79" s="68"/>
      <c r="HDJ79" s="69"/>
      <c r="HDL79" s="64"/>
      <c r="HDM79" s="67"/>
      <c r="HDN79" s="67"/>
      <c r="HDO79" s="68"/>
      <c r="HDP79" s="68"/>
      <c r="HDQ79" s="68"/>
      <c r="HDR79" s="69"/>
      <c r="HDT79" s="64"/>
      <c r="HDU79" s="67"/>
      <c r="HDV79" s="67"/>
      <c r="HDW79" s="68"/>
      <c r="HDX79" s="68"/>
      <c r="HDY79" s="68"/>
      <c r="HDZ79" s="69"/>
      <c r="HEB79" s="64"/>
      <c r="HEC79" s="67"/>
      <c r="HED79" s="67"/>
      <c r="HEE79" s="68"/>
      <c r="HEF79" s="68"/>
      <c r="HEG79" s="68"/>
      <c r="HEH79" s="69"/>
      <c r="HEJ79" s="64"/>
      <c r="HEK79" s="67"/>
      <c r="HEL79" s="67"/>
      <c r="HEM79" s="68"/>
      <c r="HEN79" s="68"/>
      <c r="HEO79" s="68"/>
      <c r="HEP79" s="69"/>
      <c r="HER79" s="64"/>
      <c r="HES79" s="67"/>
      <c r="HET79" s="67"/>
      <c r="HEU79" s="68"/>
      <c r="HEV79" s="68"/>
      <c r="HEW79" s="68"/>
      <c r="HEX79" s="69"/>
      <c r="HEZ79" s="64"/>
      <c r="HFA79" s="67"/>
      <c r="HFB79" s="67"/>
      <c r="HFC79" s="68"/>
      <c r="HFD79" s="68"/>
      <c r="HFE79" s="68"/>
      <c r="HFF79" s="69"/>
      <c r="HFH79" s="64"/>
      <c r="HFI79" s="67"/>
      <c r="HFJ79" s="67"/>
      <c r="HFK79" s="68"/>
      <c r="HFL79" s="68"/>
      <c r="HFM79" s="68"/>
      <c r="HFN79" s="69"/>
      <c r="HFP79" s="64"/>
      <c r="HFQ79" s="67"/>
      <c r="HFR79" s="67"/>
      <c r="HFS79" s="68"/>
      <c r="HFT79" s="68"/>
      <c r="HFU79" s="68"/>
      <c r="HFV79" s="69"/>
      <c r="HFX79" s="64"/>
      <c r="HFY79" s="67"/>
      <c r="HFZ79" s="67"/>
      <c r="HGA79" s="68"/>
      <c r="HGB79" s="68"/>
      <c r="HGC79" s="68"/>
      <c r="HGD79" s="69"/>
      <c r="HGF79" s="64"/>
      <c r="HGG79" s="67"/>
      <c r="HGH79" s="67"/>
      <c r="HGI79" s="68"/>
      <c r="HGJ79" s="68"/>
      <c r="HGK79" s="68"/>
      <c r="HGL79" s="69"/>
      <c r="HGN79" s="64"/>
      <c r="HGO79" s="67"/>
      <c r="HGP79" s="67"/>
      <c r="HGQ79" s="68"/>
      <c r="HGR79" s="68"/>
      <c r="HGS79" s="68"/>
      <c r="HGT79" s="69"/>
      <c r="HGV79" s="64"/>
      <c r="HGW79" s="67"/>
      <c r="HGX79" s="67"/>
      <c r="HGY79" s="68"/>
      <c r="HGZ79" s="68"/>
      <c r="HHA79" s="68"/>
      <c r="HHB79" s="69"/>
      <c r="HHD79" s="64"/>
      <c r="HHE79" s="67"/>
      <c r="HHF79" s="67"/>
      <c r="HHG79" s="68"/>
      <c r="HHH79" s="68"/>
      <c r="HHI79" s="68"/>
      <c r="HHJ79" s="69"/>
      <c r="HHL79" s="64"/>
      <c r="HHM79" s="67"/>
      <c r="HHN79" s="67"/>
      <c r="HHO79" s="68"/>
      <c r="HHP79" s="68"/>
      <c r="HHQ79" s="68"/>
      <c r="HHR79" s="69"/>
      <c r="HHT79" s="64"/>
      <c r="HHU79" s="67"/>
      <c r="HHV79" s="67"/>
      <c r="HHW79" s="68"/>
      <c r="HHX79" s="68"/>
      <c r="HHY79" s="68"/>
      <c r="HHZ79" s="69"/>
      <c r="HIB79" s="64"/>
      <c r="HIC79" s="67"/>
      <c r="HID79" s="67"/>
      <c r="HIE79" s="68"/>
      <c r="HIF79" s="68"/>
      <c r="HIG79" s="68"/>
      <c r="HIH79" s="69"/>
      <c r="HIJ79" s="64"/>
      <c r="HIK79" s="67"/>
      <c r="HIL79" s="67"/>
      <c r="HIM79" s="68"/>
      <c r="HIN79" s="68"/>
      <c r="HIO79" s="68"/>
      <c r="HIP79" s="69"/>
      <c r="HIR79" s="64"/>
      <c r="HIS79" s="67"/>
      <c r="HIT79" s="67"/>
      <c r="HIU79" s="68"/>
      <c r="HIV79" s="68"/>
      <c r="HIW79" s="68"/>
      <c r="HIX79" s="69"/>
      <c r="HIZ79" s="64"/>
      <c r="HJA79" s="67"/>
      <c r="HJB79" s="67"/>
      <c r="HJC79" s="68"/>
      <c r="HJD79" s="68"/>
      <c r="HJE79" s="68"/>
      <c r="HJF79" s="69"/>
      <c r="HJH79" s="64"/>
      <c r="HJI79" s="67"/>
      <c r="HJJ79" s="67"/>
      <c r="HJK79" s="68"/>
      <c r="HJL79" s="68"/>
      <c r="HJM79" s="68"/>
      <c r="HJN79" s="69"/>
      <c r="HJP79" s="64"/>
      <c r="HJQ79" s="67"/>
      <c r="HJR79" s="67"/>
      <c r="HJS79" s="68"/>
      <c r="HJT79" s="68"/>
      <c r="HJU79" s="68"/>
      <c r="HJV79" s="69"/>
      <c r="HJX79" s="64"/>
      <c r="HJY79" s="67"/>
      <c r="HJZ79" s="67"/>
      <c r="HKA79" s="68"/>
      <c r="HKB79" s="68"/>
      <c r="HKC79" s="68"/>
      <c r="HKD79" s="69"/>
      <c r="HKF79" s="64"/>
      <c r="HKG79" s="67"/>
      <c r="HKH79" s="67"/>
      <c r="HKI79" s="68"/>
      <c r="HKJ79" s="68"/>
      <c r="HKK79" s="68"/>
      <c r="HKL79" s="69"/>
      <c r="HKN79" s="64"/>
      <c r="HKO79" s="67"/>
      <c r="HKP79" s="67"/>
      <c r="HKQ79" s="68"/>
      <c r="HKR79" s="68"/>
      <c r="HKS79" s="68"/>
      <c r="HKT79" s="69"/>
      <c r="HKV79" s="64"/>
      <c r="HKW79" s="67"/>
      <c r="HKX79" s="67"/>
      <c r="HKY79" s="68"/>
      <c r="HKZ79" s="68"/>
      <c r="HLA79" s="68"/>
      <c r="HLB79" s="69"/>
      <c r="HLD79" s="64"/>
      <c r="HLE79" s="67"/>
      <c r="HLF79" s="67"/>
      <c r="HLG79" s="68"/>
      <c r="HLH79" s="68"/>
      <c r="HLI79" s="68"/>
      <c r="HLJ79" s="69"/>
      <c r="HLL79" s="64"/>
      <c r="HLM79" s="67"/>
      <c r="HLN79" s="67"/>
      <c r="HLO79" s="68"/>
      <c r="HLP79" s="68"/>
      <c r="HLQ79" s="68"/>
      <c r="HLR79" s="69"/>
      <c r="HLT79" s="64"/>
      <c r="HLU79" s="67"/>
      <c r="HLV79" s="67"/>
      <c r="HLW79" s="68"/>
      <c r="HLX79" s="68"/>
      <c r="HLY79" s="68"/>
      <c r="HLZ79" s="69"/>
      <c r="HMB79" s="64"/>
      <c r="HMC79" s="67"/>
      <c r="HMD79" s="67"/>
      <c r="HME79" s="68"/>
      <c r="HMF79" s="68"/>
      <c r="HMG79" s="68"/>
      <c r="HMH79" s="69"/>
      <c r="HMJ79" s="64"/>
      <c r="HMK79" s="67"/>
      <c r="HML79" s="67"/>
      <c r="HMM79" s="68"/>
      <c r="HMN79" s="68"/>
      <c r="HMO79" s="68"/>
      <c r="HMP79" s="69"/>
      <c r="HMR79" s="64"/>
      <c r="HMS79" s="67"/>
      <c r="HMT79" s="67"/>
      <c r="HMU79" s="68"/>
      <c r="HMV79" s="68"/>
      <c r="HMW79" s="68"/>
      <c r="HMX79" s="69"/>
      <c r="HMZ79" s="64"/>
      <c r="HNA79" s="67"/>
      <c r="HNB79" s="67"/>
      <c r="HNC79" s="68"/>
      <c r="HND79" s="68"/>
      <c r="HNE79" s="68"/>
      <c r="HNF79" s="69"/>
      <c r="HNH79" s="64"/>
      <c r="HNI79" s="67"/>
      <c r="HNJ79" s="67"/>
      <c r="HNK79" s="68"/>
      <c r="HNL79" s="68"/>
      <c r="HNM79" s="68"/>
      <c r="HNN79" s="69"/>
      <c r="HNP79" s="64"/>
      <c r="HNQ79" s="67"/>
      <c r="HNR79" s="67"/>
      <c r="HNS79" s="68"/>
      <c r="HNT79" s="68"/>
      <c r="HNU79" s="68"/>
      <c r="HNV79" s="69"/>
      <c r="HNX79" s="64"/>
      <c r="HNY79" s="67"/>
      <c r="HNZ79" s="67"/>
      <c r="HOA79" s="68"/>
      <c r="HOB79" s="68"/>
      <c r="HOC79" s="68"/>
      <c r="HOD79" s="69"/>
      <c r="HOF79" s="64"/>
      <c r="HOG79" s="67"/>
      <c r="HOH79" s="67"/>
      <c r="HOI79" s="68"/>
      <c r="HOJ79" s="68"/>
      <c r="HOK79" s="68"/>
      <c r="HOL79" s="69"/>
      <c r="HON79" s="64"/>
      <c r="HOO79" s="67"/>
      <c r="HOP79" s="67"/>
      <c r="HOQ79" s="68"/>
      <c r="HOR79" s="68"/>
      <c r="HOS79" s="68"/>
      <c r="HOT79" s="69"/>
      <c r="HOV79" s="64"/>
      <c r="HOW79" s="67"/>
      <c r="HOX79" s="67"/>
      <c r="HOY79" s="68"/>
      <c r="HOZ79" s="68"/>
      <c r="HPA79" s="68"/>
      <c r="HPB79" s="69"/>
      <c r="HPD79" s="64"/>
      <c r="HPE79" s="67"/>
      <c r="HPF79" s="67"/>
      <c r="HPG79" s="68"/>
      <c r="HPH79" s="68"/>
      <c r="HPI79" s="68"/>
      <c r="HPJ79" s="69"/>
      <c r="HPL79" s="64"/>
      <c r="HPM79" s="67"/>
      <c r="HPN79" s="67"/>
      <c r="HPO79" s="68"/>
      <c r="HPP79" s="68"/>
      <c r="HPQ79" s="68"/>
      <c r="HPR79" s="69"/>
      <c r="HPT79" s="64"/>
      <c r="HPU79" s="67"/>
      <c r="HPV79" s="67"/>
      <c r="HPW79" s="68"/>
      <c r="HPX79" s="68"/>
      <c r="HPY79" s="68"/>
      <c r="HPZ79" s="69"/>
      <c r="HQB79" s="64"/>
      <c r="HQC79" s="67"/>
      <c r="HQD79" s="67"/>
      <c r="HQE79" s="68"/>
      <c r="HQF79" s="68"/>
      <c r="HQG79" s="68"/>
      <c r="HQH79" s="69"/>
      <c r="HQJ79" s="64"/>
      <c r="HQK79" s="67"/>
      <c r="HQL79" s="67"/>
      <c r="HQM79" s="68"/>
      <c r="HQN79" s="68"/>
      <c r="HQO79" s="68"/>
      <c r="HQP79" s="69"/>
      <c r="HQR79" s="64"/>
      <c r="HQS79" s="67"/>
      <c r="HQT79" s="67"/>
      <c r="HQU79" s="68"/>
      <c r="HQV79" s="68"/>
      <c r="HQW79" s="68"/>
      <c r="HQX79" s="69"/>
      <c r="HQZ79" s="64"/>
      <c r="HRA79" s="67"/>
      <c r="HRB79" s="67"/>
      <c r="HRC79" s="68"/>
      <c r="HRD79" s="68"/>
      <c r="HRE79" s="68"/>
      <c r="HRF79" s="69"/>
      <c r="HRH79" s="64"/>
      <c r="HRI79" s="67"/>
      <c r="HRJ79" s="67"/>
      <c r="HRK79" s="68"/>
      <c r="HRL79" s="68"/>
      <c r="HRM79" s="68"/>
      <c r="HRN79" s="69"/>
      <c r="HRP79" s="64"/>
      <c r="HRQ79" s="67"/>
      <c r="HRR79" s="67"/>
      <c r="HRS79" s="68"/>
      <c r="HRT79" s="68"/>
      <c r="HRU79" s="68"/>
      <c r="HRV79" s="69"/>
      <c r="HRX79" s="64"/>
      <c r="HRY79" s="67"/>
      <c r="HRZ79" s="67"/>
      <c r="HSA79" s="68"/>
      <c r="HSB79" s="68"/>
      <c r="HSC79" s="68"/>
      <c r="HSD79" s="69"/>
      <c r="HSF79" s="64"/>
      <c r="HSG79" s="67"/>
      <c r="HSH79" s="67"/>
      <c r="HSI79" s="68"/>
      <c r="HSJ79" s="68"/>
      <c r="HSK79" s="68"/>
      <c r="HSL79" s="69"/>
      <c r="HSN79" s="64"/>
      <c r="HSO79" s="67"/>
      <c r="HSP79" s="67"/>
      <c r="HSQ79" s="68"/>
      <c r="HSR79" s="68"/>
      <c r="HSS79" s="68"/>
      <c r="HST79" s="69"/>
      <c r="HSV79" s="64"/>
      <c r="HSW79" s="67"/>
      <c r="HSX79" s="67"/>
      <c r="HSY79" s="68"/>
      <c r="HSZ79" s="68"/>
      <c r="HTA79" s="68"/>
      <c r="HTB79" s="69"/>
      <c r="HTD79" s="64"/>
      <c r="HTE79" s="67"/>
      <c r="HTF79" s="67"/>
      <c r="HTG79" s="68"/>
      <c r="HTH79" s="68"/>
      <c r="HTI79" s="68"/>
      <c r="HTJ79" s="69"/>
      <c r="HTL79" s="64"/>
      <c r="HTM79" s="67"/>
      <c r="HTN79" s="67"/>
      <c r="HTO79" s="68"/>
      <c r="HTP79" s="68"/>
      <c r="HTQ79" s="68"/>
      <c r="HTR79" s="69"/>
      <c r="HTT79" s="64"/>
      <c r="HTU79" s="67"/>
      <c r="HTV79" s="67"/>
      <c r="HTW79" s="68"/>
      <c r="HTX79" s="68"/>
      <c r="HTY79" s="68"/>
      <c r="HTZ79" s="69"/>
      <c r="HUB79" s="64"/>
      <c r="HUC79" s="67"/>
      <c r="HUD79" s="67"/>
      <c r="HUE79" s="68"/>
      <c r="HUF79" s="68"/>
      <c r="HUG79" s="68"/>
      <c r="HUH79" s="69"/>
      <c r="HUJ79" s="64"/>
      <c r="HUK79" s="67"/>
      <c r="HUL79" s="67"/>
      <c r="HUM79" s="68"/>
      <c r="HUN79" s="68"/>
      <c r="HUO79" s="68"/>
      <c r="HUP79" s="69"/>
      <c r="HUR79" s="64"/>
      <c r="HUS79" s="67"/>
      <c r="HUT79" s="67"/>
      <c r="HUU79" s="68"/>
      <c r="HUV79" s="68"/>
      <c r="HUW79" s="68"/>
      <c r="HUX79" s="69"/>
      <c r="HUZ79" s="64"/>
      <c r="HVA79" s="67"/>
      <c r="HVB79" s="67"/>
      <c r="HVC79" s="68"/>
      <c r="HVD79" s="68"/>
      <c r="HVE79" s="68"/>
      <c r="HVF79" s="69"/>
      <c r="HVH79" s="64"/>
      <c r="HVI79" s="67"/>
      <c r="HVJ79" s="67"/>
      <c r="HVK79" s="68"/>
      <c r="HVL79" s="68"/>
      <c r="HVM79" s="68"/>
      <c r="HVN79" s="69"/>
      <c r="HVP79" s="64"/>
      <c r="HVQ79" s="67"/>
      <c r="HVR79" s="67"/>
      <c r="HVS79" s="68"/>
      <c r="HVT79" s="68"/>
      <c r="HVU79" s="68"/>
      <c r="HVV79" s="69"/>
      <c r="HVX79" s="64"/>
      <c r="HVY79" s="67"/>
      <c r="HVZ79" s="67"/>
      <c r="HWA79" s="68"/>
      <c r="HWB79" s="68"/>
      <c r="HWC79" s="68"/>
      <c r="HWD79" s="69"/>
      <c r="HWF79" s="64"/>
      <c r="HWG79" s="67"/>
      <c r="HWH79" s="67"/>
      <c r="HWI79" s="68"/>
      <c r="HWJ79" s="68"/>
      <c r="HWK79" s="68"/>
      <c r="HWL79" s="69"/>
      <c r="HWN79" s="64"/>
      <c r="HWO79" s="67"/>
      <c r="HWP79" s="67"/>
      <c r="HWQ79" s="68"/>
      <c r="HWR79" s="68"/>
      <c r="HWS79" s="68"/>
      <c r="HWT79" s="69"/>
      <c r="HWV79" s="64"/>
      <c r="HWW79" s="67"/>
      <c r="HWX79" s="67"/>
      <c r="HWY79" s="68"/>
      <c r="HWZ79" s="68"/>
      <c r="HXA79" s="68"/>
      <c r="HXB79" s="69"/>
      <c r="HXD79" s="64"/>
      <c r="HXE79" s="67"/>
      <c r="HXF79" s="67"/>
      <c r="HXG79" s="68"/>
      <c r="HXH79" s="68"/>
      <c r="HXI79" s="68"/>
      <c r="HXJ79" s="69"/>
      <c r="HXL79" s="64"/>
      <c r="HXM79" s="67"/>
      <c r="HXN79" s="67"/>
      <c r="HXO79" s="68"/>
      <c r="HXP79" s="68"/>
      <c r="HXQ79" s="68"/>
      <c r="HXR79" s="69"/>
      <c r="HXT79" s="64"/>
      <c r="HXU79" s="67"/>
      <c r="HXV79" s="67"/>
      <c r="HXW79" s="68"/>
      <c r="HXX79" s="68"/>
      <c r="HXY79" s="68"/>
      <c r="HXZ79" s="69"/>
      <c r="HYB79" s="64"/>
      <c r="HYC79" s="67"/>
      <c r="HYD79" s="67"/>
      <c r="HYE79" s="68"/>
      <c r="HYF79" s="68"/>
      <c r="HYG79" s="68"/>
      <c r="HYH79" s="69"/>
      <c r="HYJ79" s="64"/>
      <c r="HYK79" s="67"/>
      <c r="HYL79" s="67"/>
      <c r="HYM79" s="68"/>
      <c r="HYN79" s="68"/>
      <c r="HYO79" s="68"/>
      <c r="HYP79" s="69"/>
      <c r="HYR79" s="64"/>
      <c r="HYS79" s="67"/>
      <c r="HYT79" s="67"/>
      <c r="HYU79" s="68"/>
      <c r="HYV79" s="68"/>
      <c r="HYW79" s="68"/>
      <c r="HYX79" s="69"/>
      <c r="HYZ79" s="64"/>
      <c r="HZA79" s="67"/>
      <c r="HZB79" s="67"/>
      <c r="HZC79" s="68"/>
      <c r="HZD79" s="68"/>
      <c r="HZE79" s="68"/>
      <c r="HZF79" s="69"/>
      <c r="HZH79" s="64"/>
      <c r="HZI79" s="67"/>
      <c r="HZJ79" s="67"/>
      <c r="HZK79" s="68"/>
      <c r="HZL79" s="68"/>
      <c r="HZM79" s="68"/>
      <c r="HZN79" s="69"/>
      <c r="HZP79" s="64"/>
      <c r="HZQ79" s="67"/>
      <c r="HZR79" s="67"/>
      <c r="HZS79" s="68"/>
      <c r="HZT79" s="68"/>
      <c r="HZU79" s="68"/>
      <c r="HZV79" s="69"/>
      <c r="HZX79" s="64"/>
      <c r="HZY79" s="67"/>
      <c r="HZZ79" s="67"/>
      <c r="IAA79" s="68"/>
      <c r="IAB79" s="68"/>
      <c r="IAC79" s="68"/>
      <c r="IAD79" s="69"/>
      <c r="IAF79" s="64"/>
      <c r="IAG79" s="67"/>
      <c r="IAH79" s="67"/>
      <c r="IAI79" s="68"/>
      <c r="IAJ79" s="68"/>
      <c r="IAK79" s="68"/>
      <c r="IAL79" s="69"/>
      <c r="IAN79" s="64"/>
      <c r="IAO79" s="67"/>
      <c r="IAP79" s="67"/>
      <c r="IAQ79" s="68"/>
      <c r="IAR79" s="68"/>
      <c r="IAS79" s="68"/>
      <c r="IAT79" s="69"/>
      <c r="IAV79" s="64"/>
      <c r="IAW79" s="67"/>
      <c r="IAX79" s="67"/>
      <c r="IAY79" s="68"/>
      <c r="IAZ79" s="68"/>
      <c r="IBA79" s="68"/>
      <c r="IBB79" s="69"/>
      <c r="IBD79" s="64"/>
      <c r="IBE79" s="67"/>
      <c r="IBF79" s="67"/>
      <c r="IBG79" s="68"/>
      <c r="IBH79" s="68"/>
      <c r="IBI79" s="68"/>
      <c r="IBJ79" s="69"/>
      <c r="IBL79" s="64"/>
      <c r="IBM79" s="67"/>
      <c r="IBN79" s="67"/>
      <c r="IBO79" s="68"/>
      <c r="IBP79" s="68"/>
      <c r="IBQ79" s="68"/>
      <c r="IBR79" s="69"/>
      <c r="IBT79" s="64"/>
      <c r="IBU79" s="67"/>
      <c r="IBV79" s="67"/>
      <c r="IBW79" s="68"/>
      <c r="IBX79" s="68"/>
      <c r="IBY79" s="68"/>
      <c r="IBZ79" s="69"/>
      <c r="ICB79" s="64"/>
      <c r="ICC79" s="67"/>
      <c r="ICD79" s="67"/>
      <c r="ICE79" s="68"/>
      <c r="ICF79" s="68"/>
      <c r="ICG79" s="68"/>
      <c r="ICH79" s="69"/>
      <c r="ICJ79" s="64"/>
      <c r="ICK79" s="67"/>
      <c r="ICL79" s="67"/>
      <c r="ICM79" s="68"/>
      <c r="ICN79" s="68"/>
      <c r="ICO79" s="68"/>
      <c r="ICP79" s="69"/>
      <c r="ICR79" s="64"/>
      <c r="ICS79" s="67"/>
      <c r="ICT79" s="67"/>
      <c r="ICU79" s="68"/>
      <c r="ICV79" s="68"/>
      <c r="ICW79" s="68"/>
      <c r="ICX79" s="69"/>
      <c r="ICZ79" s="64"/>
      <c r="IDA79" s="67"/>
      <c r="IDB79" s="67"/>
      <c r="IDC79" s="68"/>
      <c r="IDD79" s="68"/>
      <c r="IDE79" s="68"/>
      <c r="IDF79" s="69"/>
      <c r="IDH79" s="64"/>
      <c r="IDI79" s="67"/>
      <c r="IDJ79" s="67"/>
      <c r="IDK79" s="68"/>
      <c r="IDL79" s="68"/>
      <c r="IDM79" s="68"/>
      <c r="IDN79" s="69"/>
      <c r="IDP79" s="64"/>
      <c r="IDQ79" s="67"/>
      <c r="IDR79" s="67"/>
      <c r="IDS79" s="68"/>
      <c r="IDT79" s="68"/>
      <c r="IDU79" s="68"/>
      <c r="IDV79" s="69"/>
      <c r="IDX79" s="64"/>
      <c r="IDY79" s="67"/>
      <c r="IDZ79" s="67"/>
      <c r="IEA79" s="68"/>
      <c r="IEB79" s="68"/>
      <c r="IEC79" s="68"/>
      <c r="IED79" s="69"/>
      <c r="IEF79" s="64"/>
      <c r="IEG79" s="67"/>
      <c r="IEH79" s="67"/>
      <c r="IEI79" s="68"/>
      <c r="IEJ79" s="68"/>
      <c r="IEK79" s="68"/>
      <c r="IEL79" s="69"/>
      <c r="IEN79" s="64"/>
      <c r="IEO79" s="67"/>
      <c r="IEP79" s="67"/>
      <c r="IEQ79" s="68"/>
      <c r="IER79" s="68"/>
      <c r="IES79" s="68"/>
      <c r="IET79" s="69"/>
      <c r="IEV79" s="64"/>
      <c r="IEW79" s="67"/>
      <c r="IEX79" s="67"/>
      <c r="IEY79" s="68"/>
      <c r="IEZ79" s="68"/>
      <c r="IFA79" s="68"/>
      <c r="IFB79" s="69"/>
      <c r="IFD79" s="64"/>
      <c r="IFE79" s="67"/>
      <c r="IFF79" s="67"/>
      <c r="IFG79" s="68"/>
      <c r="IFH79" s="68"/>
      <c r="IFI79" s="68"/>
      <c r="IFJ79" s="69"/>
      <c r="IFL79" s="64"/>
      <c r="IFM79" s="67"/>
      <c r="IFN79" s="67"/>
      <c r="IFO79" s="68"/>
      <c r="IFP79" s="68"/>
      <c r="IFQ79" s="68"/>
      <c r="IFR79" s="69"/>
      <c r="IFT79" s="64"/>
      <c r="IFU79" s="67"/>
      <c r="IFV79" s="67"/>
      <c r="IFW79" s="68"/>
      <c r="IFX79" s="68"/>
      <c r="IFY79" s="68"/>
      <c r="IFZ79" s="69"/>
      <c r="IGB79" s="64"/>
      <c r="IGC79" s="67"/>
      <c r="IGD79" s="67"/>
      <c r="IGE79" s="68"/>
      <c r="IGF79" s="68"/>
      <c r="IGG79" s="68"/>
      <c r="IGH79" s="69"/>
      <c r="IGJ79" s="64"/>
      <c r="IGK79" s="67"/>
      <c r="IGL79" s="67"/>
      <c r="IGM79" s="68"/>
      <c r="IGN79" s="68"/>
      <c r="IGO79" s="68"/>
      <c r="IGP79" s="69"/>
      <c r="IGR79" s="64"/>
      <c r="IGS79" s="67"/>
      <c r="IGT79" s="67"/>
      <c r="IGU79" s="68"/>
      <c r="IGV79" s="68"/>
      <c r="IGW79" s="68"/>
      <c r="IGX79" s="69"/>
      <c r="IGZ79" s="64"/>
      <c r="IHA79" s="67"/>
      <c r="IHB79" s="67"/>
      <c r="IHC79" s="68"/>
      <c r="IHD79" s="68"/>
      <c r="IHE79" s="68"/>
      <c r="IHF79" s="69"/>
      <c r="IHH79" s="64"/>
      <c r="IHI79" s="67"/>
      <c r="IHJ79" s="67"/>
      <c r="IHK79" s="68"/>
      <c r="IHL79" s="68"/>
      <c r="IHM79" s="68"/>
      <c r="IHN79" s="69"/>
      <c r="IHP79" s="64"/>
      <c r="IHQ79" s="67"/>
      <c r="IHR79" s="67"/>
      <c r="IHS79" s="68"/>
      <c r="IHT79" s="68"/>
      <c r="IHU79" s="68"/>
      <c r="IHV79" s="69"/>
      <c r="IHX79" s="64"/>
      <c r="IHY79" s="67"/>
      <c r="IHZ79" s="67"/>
      <c r="IIA79" s="68"/>
      <c r="IIB79" s="68"/>
      <c r="IIC79" s="68"/>
      <c r="IID79" s="69"/>
      <c r="IIF79" s="64"/>
      <c r="IIG79" s="67"/>
      <c r="IIH79" s="67"/>
      <c r="III79" s="68"/>
      <c r="IIJ79" s="68"/>
      <c r="IIK79" s="68"/>
      <c r="IIL79" s="69"/>
      <c r="IIN79" s="64"/>
      <c r="IIO79" s="67"/>
      <c r="IIP79" s="67"/>
      <c r="IIQ79" s="68"/>
      <c r="IIR79" s="68"/>
      <c r="IIS79" s="68"/>
      <c r="IIT79" s="69"/>
      <c r="IIV79" s="64"/>
      <c r="IIW79" s="67"/>
      <c r="IIX79" s="67"/>
      <c r="IIY79" s="68"/>
      <c r="IIZ79" s="68"/>
      <c r="IJA79" s="68"/>
      <c r="IJB79" s="69"/>
      <c r="IJD79" s="64"/>
      <c r="IJE79" s="67"/>
      <c r="IJF79" s="67"/>
      <c r="IJG79" s="68"/>
      <c r="IJH79" s="68"/>
      <c r="IJI79" s="68"/>
      <c r="IJJ79" s="69"/>
      <c r="IJL79" s="64"/>
      <c r="IJM79" s="67"/>
      <c r="IJN79" s="67"/>
      <c r="IJO79" s="68"/>
      <c r="IJP79" s="68"/>
      <c r="IJQ79" s="68"/>
      <c r="IJR79" s="69"/>
      <c r="IJT79" s="64"/>
      <c r="IJU79" s="67"/>
      <c r="IJV79" s="67"/>
      <c r="IJW79" s="68"/>
      <c r="IJX79" s="68"/>
      <c r="IJY79" s="68"/>
      <c r="IJZ79" s="69"/>
      <c r="IKB79" s="64"/>
      <c r="IKC79" s="67"/>
      <c r="IKD79" s="67"/>
      <c r="IKE79" s="68"/>
      <c r="IKF79" s="68"/>
      <c r="IKG79" s="68"/>
      <c r="IKH79" s="69"/>
      <c r="IKJ79" s="64"/>
      <c r="IKK79" s="67"/>
      <c r="IKL79" s="67"/>
      <c r="IKM79" s="68"/>
      <c r="IKN79" s="68"/>
      <c r="IKO79" s="68"/>
      <c r="IKP79" s="69"/>
      <c r="IKR79" s="64"/>
      <c r="IKS79" s="67"/>
      <c r="IKT79" s="67"/>
      <c r="IKU79" s="68"/>
      <c r="IKV79" s="68"/>
      <c r="IKW79" s="68"/>
      <c r="IKX79" s="69"/>
      <c r="IKZ79" s="64"/>
      <c r="ILA79" s="67"/>
      <c r="ILB79" s="67"/>
      <c r="ILC79" s="68"/>
      <c r="ILD79" s="68"/>
      <c r="ILE79" s="68"/>
      <c r="ILF79" s="69"/>
      <c r="ILH79" s="64"/>
      <c r="ILI79" s="67"/>
      <c r="ILJ79" s="67"/>
      <c r="ILK79" s="68"/>
      <c r="ILL79" s="68"/>
      <c r="ILM79" s="68"/>
      <c r="ILN79" s="69"/>
      <c r="ILP79" s="64"/>
      <c r="ILQ79" s="67"/>
      <c r="ILR79" s="67"/>
      <c r="ILS79" s="68"/>
      <c r="ILT79" s="68"/>
      <c r="ILU79" s="68"/>
      <c r="ILV79" s="69"/>
      <c r="ILX79" s="64"/>
      <c r="ILY79" s="67"/>
      <c r="ILZ79" s="67"/>
      <c r="IMA79" s="68"/>
      <c r="IMB79" s="68"/>
      <c r="IMC79" s="68"/>
      <c r="IMD79" s="69"/>
      <c r="IMF79" s="64"/>
      <c r="IMG79" s="67"/>
      <c r="IMH79" s="67"/>
      <c r="IMI79" s="68"/>
      <c r="IMJ79" s="68"/>
      <c r="IMK79" s="68"/>
      <c r="IML79" s="69"/>
      <c r="IMN79" s="64"/>
      <c r="IMO79" s="67"/>
      <c r="IMP79" s="67"/>
      <c r="IMQ79" s="68"/>
      <c r="IMR79" s="68"/>
      <c r="IMS79" s="68"/>
      <c r="IMT79" s="69"/>
      <c r="IMV79" s="64"/>
      <c r="IMW79" s="67"/>
      <c r="IMX79" s="67"/>
      <c r="IMY79" s="68"/>
      <c r="IMZ79" s="68"/>
      <c r="INA79" s="68"/>
      <c r="INB79" s="69"/>
      <c r="IND79" s="64"/>
      <c r="INE79" s="67"/>
      <c r="INF79" s="67"/>
      <c r="ING79" s="68"/>
      <c r="INH79" s="68"/>
      <c r="INI79" s="68"/>
      <c r="INJ79" s="69"/>
      <c r="INL79" s="64"/>
      <c r="INM79" s="67"/>
      <c r="INN79" s="67"/>
      <c r="INO79" s="68"/>
      <c r="INP79" s="68"/>
      <c r="INQ79" s="68"/>
      <c r="INR79" s="69"/>
      <c r="INT79" s="64"/>
      <c r="INU79" s="67"/>
      <c r="INV79" s="67"/>
      <c r="INW79" s="68"/>
      <c r="INX79" s="68"/>
      <c r="INY79" s="68"/>
      <c r="INZ79" s="69"/>
      <c r="IOB79" s="64"/>
      <c r="IOC79" s="67"/>
      <c r="IOD79" s="67"/>
      <c r="IOE79" s="68"/>
      <c r="IOF79" s="68"/>
      <c r="IOG79" s="68"/>
      <c r="IOH79" s="69"/>
      <c r="IOJ79" s="64"/>
      <c r="IOK79" s="67"/>
      <c r="IOL79" s="67"/>
      <c r="IOM79" s="68"/>
      <c r="ION79" s="68"/>
      <c r="IOO79" s="68"/>
      <c r="IOP79" s="69"/>
      <c r="IOR79" s="64"/>
      <c r="IOS79" s="67"/>
      <c r="IOT79" s="67"/>
      <c r="IOU79" s="68"/>
      <c r="IOV79" s="68"/>
      <c r="IOW79" s="68"/>
      <c r="IOX79" s="69"/>
      <c r="IOZ79" s="64"/>
      <c r="IPA79" s="67"/>
      <c r="IPB79" s="67"/>
      <c r="IPC79" s="68"/>
      <c r="IPD79" s="68"/>
      <c r="IPE79" s="68"/>
      <c r="IPF79" s="69"/>
      <c r="IPH79" s="64"/>
      <c r="IPI79" s="67"/>
      <c r="IPJ79" s="67"/>
      <c r="IPK79" s="68"/>
      <c r="IPL79" s="68"/>
      <c r="IPM79" s="68"/>
      <c r="IPN79" s="69"/>
      <c r="IPP79" s="64"/>
      <c r="IPQ79" s="67"/>
      <c r="IPR79" s="67"/>
      <c r="IPS79" s="68"/>
      <c r="IPT79" s="68"/>
      <c r="IPU79" s="68"/>
      <c r="IPV79" s="69"/>
      <c r="IPX79" s="64"/>
      <c r="IPY79" s="67"/>
      <c r="IPZ79" s="67"/>
      <c r="IQA79" s="68"/>
      <c r="IQB79" s="68"/>
      <c r="IQC79" s="68"/>
      <c r="IQD79" s="69"/>
      <c r="IQF79" s="64"/>
      <c r="IQG79" s="67"/>
      <c r="IQH79" s="67"/>
      <c r="IQI79" s="68"/>
      <c r="IQJ79" s="68"/>
      <c r="IQK79" s="68"/>
      <c r="IQL79" s="69"/>
      <c r="IQN79" s="64"/>
      <c r="IQO79" s="67"/>
      <c r="IQP79" s="67"/>
      <c r="IQQ79" s="68"/>
      <c r="IQR79" s="68"/>
      <c r="IQS79" s="68"/>
      <c r="IQT79" s="69"/>
      <c r="IQV79" s="64"/>
      <c r="IQW79" s="67"/>
      <c r="IQX79" s="67"/>
      <c r="IQY79" s="68"/>
      <c r="IQZ79" s="68"/>
      <c r="IRA79" s="68"/>
      <c r="IRB79" s="69"/>
      <c r="IRD79" s="64"/>
      <c r="IRE79" s="67"/>
      <c r="IRF79" s="67"/>
      <c r="IRG79" s="68"/>
      <c r="IRH79" s="68"/>
      <c r="IRI79" s="68"/>
      <c r="IRJ79" s="69"/>
      <c r="IRL79" s="64"/>
      <c r="IRM79" s="67"/>
      <c r="IRN79" s="67"/>
      <c r="IRO79" s="68"/>
      <c r="IRP79" s="68"/>
      <c r="IRQ79" s="68"/>
      <c r="IRR79" s="69"/>
      <c r="IRT79" s="64"/>
      <c r="IRU79" s="67"/>
      <c r="IRV79" s="67"/>
      <c r="IRW79" s="68"/>
      <c r="IRX79" s="68"/>
      <c r="IRY79" s="68"/>
      <c r="IRZ79" s="69"/>
      <c r="ISB79" s="64"/>
      <c r="ISC79" s="67"/>
      <c r="ISD79" s="67"/>
      <c r="ISE79" s="68"/>
      <c r="ISF79" s="68"/>
      <c r="ISG79" s="68"/>
      <c r="ISH79" s="69"/>
      <c r="ISJ79" s="64"/>
      <c r="ISK79" s="67"/>
      <c r="ISL79" s="67"/>
      <c r="ISM79" s="68"/>
      <c r="ISN79" s="68"/>
      <c r="ISO79" s="68"/>
      <c r="ISP79" s="69"/>
      <c r="ISR79" s="64"/>
      <c r="ISS79" s="67"/>
      <c r="IST79" s="67"/>
      <c r="ISU79" s="68"/>
      <c r="ISV79" s="68"/>
      <c r="ISW79" s="68"/>
      <c r="ISX79" s="69"/>
      <c r="ISZ79" s="64"/>
      <c r="ITA79" s="67"/>
      <c r="ITB79" s="67"/>
      <c r="ITC79" s="68"/>
      <c r="ITD79" s="68"/>
      <c r="ITE79" s="68"/>
      <c r="ITF79" s="69"/>
      <c r="ITH79" s="64"/>
      <c r="ITI79" s="67"/>
      <c r="ITJ79" s="67"/>
      <c r="ITK79" s="68"/>
      <c r="ITL79" s="68"/>
      <c r="ITM79" s="68"/>
      <c r="ITN79" s="69"/>
      <c r="ITP79" s="64"/>
      <c r="ITQ79" s="67"/>
      <c r="ITR79" s="67"/>
      <c r="ITS79" s="68"/>
      <c r="ITT79" s="68"/>
      <c r="ITU79" s="68"/>
      <c r="ITV79" s="69"/>
      <c r="ITX79" s="64"/>
      <c r="ITY79" s="67"/>
      <c r="ITZ79" s="67"/>
      <c r="IUA79" s="68"/>
      <c r="IUB79" s="68"/>
      <c r="IUC79" s="68"/>
      <c r="IUD79" s="69"/>
      <c r="IUF79" s="64"/>
      <c r="IUG79" s="67"/>
      <c r="IUH79" s="67"/>
      <c r="IUI79" s="68"/>
      <c r="IUJ79" s="68"/>
      <c r="IUK79" s="68"/>
      <c r="IUL79" s="69"/>
      <c r="IUN79" s="64"/>
      <c r="IUO79" s="67"/>
      <c r="IUP79" s="67"/>
      <c r="IUQ79" s="68"/>
      <c r="IUR79" s="68"/>
      <c r="IUS79" s="68"/>
      <c r="IUT79" s="69"/>
      <c r="IUV79" s="64"/>
      <c r="IUW79" s="67"/>
      <c r="IUX79" s="67"/>
      <c r="IUY79" s="68"/>
      <c r="IUZ79" s="68"/>
      <c r="IVA79" s="68"/>
      <c r="IVB79" s="69"/>
      <c r="IVD79" s="64"/>
      <c r="IVE79" s="67"/>
      <c r="IVF79" s="67"/>
      <c r="IVG79" s="68"/>
      <c r="IVH79" s="68"/>
      <c r="IVI79" s="68"/>
      <c r="IVJ79" s="69"/>
      <c r="IVL79" s="64"/>
      <c r="IVM79" s="67"/>
      <c r="IVN79" s="67"/>
      <c r="IVO79" s="68"/>
      <c r="IVP79" s="68"/>
      <c r="IVQ79" s="68"/>
      <c r="IVR79" s="69"/>
      <c r="IVT79" s="64"/>
      <c r="IVU79" s="67"/>
      <c r="IVV79" s="67"/>
      <c r="IVW79" s="68"/>
      <c r="IVX79" s="68"/>
      <c r="IVY79" s="68"/>
      <c r="IVZ79" s="69"/>
      <c r="IWB79" s="64"/>
      <c r="IWC79" s="67"/>
      <c r="IWD79" s="67"/>
      <c r="IWE79" s="68"/>
      <c r="IWF79" s="68"/>
      <c r="IWG79" s="68"/>
      <c r="IWH79" s="69"/>
      <c r="IWJ79" s="64"/>
      <c r="IWK79" s="67"/>
      <c r="IWL79" s="67"/>
      <c r="IWM79" s="68"/>
      <c r="IWN79" s="68"/>
      <c r="IWO79" s="68"/>
      <c r="IWP79" s="69"/>
      <c r="IWR79" s="64"/>
      <c r="IWS79" s="67"/>
      <c r="IWT79" s="67"/>
      <c r="IWU79" s="68"/>
      <c r="IWV79" s="68"/>
      <c r="IWW79" s="68"/>
      <c r="IWX79" s="69"/>
      <c r="IWZ79" s="64"/>
      <c r="IXA79" s="67"/>
      <c r="IXB79" s="67"/>
      <c r="IXC79" s="68"/>
      <c r="IXD79" s="68"/>
      <c r="IXE79" s="68"/>
      <c r="IXF79" s="69"/>
      <c r="IXH79" s="64"/>
      <c r="IXI79" s="67"/>
      <c r="IXJ79" s="67"/>
      <c r="IXK79" s="68"/>
      <c r="IXL79" s="68"/>
      <c r="IXM79" s="68"/>
      <c r="IXN79" s="69"/>
      <c r="IXP79" s="64"/>
      <c r="IXQ79" s="67"/>
      <c r="IXR79" s="67"/>
      <c r="IXS79" s="68"/>
      <c r="IXT79" s="68"/>
      <c r="IXU79" s="68"/>
      <c r="IXV79" s="69"/>
      <c r="IXX79" s="64"/>
      <c r="IXY79" s="67"/>
      <c r="IXZ79" s="67"/>
      <c r="IYA79" s="68"/>
      <c r="IYB79" s="68"/>
      <c r="IYC79" s="68"/>
      <c r="IYD79" s="69"/>
      <c r="IYF79" s="64"/>
      <c r="IYG79" s="67"/>
      <c r="IYH79" s="67"/>
      <c r="IYI79" s="68"/>
      <c r="IYJ79" s="68"/>
      <c r="IYK79" s="68"/>
      <c r="IYL79" s="69"/>
      <c r="IYN79" s="64"/>
      <c r="IYO79" s="67"/>
      <c r="IYP79" s="67"/>
      <c r="IYQ79" s="68"/>
      <c r="IYR79" s="68"/>
      <c r="IYS79" s="68"/>
      <c r="IYT79" s="69"/>
      <c r="IYV79" s="64"/>
      <c r="IYW79" s="67"/>
      <c r="IYX79" s="67"/>
      <c r="IYY79" s="68"/>
      <c r="IYZ79" s="68"/>
      <c r="IZA79" s="68"/>
      <c r="IZB79" s="69"/>
      <c r="IZD79" s="64"/>
      <c r="IZE79" s="67"/>
      <c r="IZF79" s="67"/>
      <c r="IZG79" s="68"/>
      <c r="IZH79" s="68"/>
      <c r="IZI79" s="68"/>
      <c r="IZJ79" s="69"/>
      <c r="IZL79" s="64"/>
      <c r="IZM79" s="67"/>
      <c r="IZN79" s="67"/>
      <c r="IZO79" s="68"/>
      <c r="IZP79" s="68"/>
      <c r="IZQ79" s="68"/>
      <c r="IZR79" s="69"/>
      <c r="IZT79" s="64"/>
      <c r="IZU79" s="67"/>
      <c r="IZV79" s="67"/>
      <c r="IZW79" s="68"/>
      <c r="IZX79" s="68"/>
      <c r="IZY79" s="68"/>
      <c r="IZZ79" s="69"/>
      <c r="JAB79" s="64"/>
      <c r="JAC79" s="67"/>
      <c r="JAD79" s="67"/>
      <c r="JAE79" s="68"/>
      <c r="JAF79" s="68"/>
      <c r="JAG79" s="68"/>
      <c r="JAH79" s="69"/>
      <c r="JAJ79" s="64"/>
      <c r="JAK79" s="67"/>
      <c r="JAL79" s="67"/>
      <c r="JAM79" s="68"/>
      <c r="JAN79" s="68"/>
      <c r="JAO79" s="68"/>
      <c r="JAP79" s="69"/>
      <c r="JAR79" s="64"/>
      <c r="JAS79" s="67"/>
      <c r="JAT79" s="67"/>
      <c r="JAU79" s="68"/>
      <c r="JAV79" s="68"/>
      <c r="JAW79" s="68"/>
      <c r="JAX79" s="69"/>
      <c r="JAZ79" s="64"/>
      <c r="JBA79" s="67"/>
      <c r="JBB79" s="67"/>
      <c r="JBC79" s="68"/>
      <c r="JBD79" s="68"/>
      <c r="JBE79" s="68"/>
      <c r="JBF79" s="69"/>
      <c r="JBH79" s="64"/>
      <c r="JBI79" s="67"/>
      <c r="JBJ79" s="67"/>
      <c r="JBK79" s="68"/>
      <c r="JBL79" s="68"/>
      <c r="JBM79" s="68"/>
      <c r="JBN79" s="69"/>
      <c r="JBP79" s="64"/>
      <c r="JBQ79" s="67"/>
      <c r="JBR79" s="67"/>
      <c r="JBS79" s="68"/>
      <c r="JBT79" s="68"/>
      <c r="JBU79" s="68"/>
      <c r="JBV79" s="69"/>
      <c r="JBX79" s="64"/>
      <c r="JBY79" s="67"/>
      <c r="JBZ79" s="67"/>
      <c r="JCA79" s="68"/>
      <c r="JCB79" s="68"/>
      <c r="JCC79" s="68"/>
      <c r="JCD79" s="69"/>
      <c r="JCF79" s="64"/>
      <c r="JCG79" s="67"/>
      <c r="JCH79" s="67"/>
      <c r="JCI79" s="68"/>
      <c r="JCJ79" s="68"/>
      <c r="JCK79" s="68"/>
      <c r="JCL79" s="69"/>
      <c r="JCN79" s="64"/>
      <c r="JCO79" s="67"/>
      <c r="JCP79" s="67"/>
      <c r="JCQ79" s="68"/>
      <c r="JCR79" s="68"/>
      <c r="JCS79" s="68"/>
      <c r="JCT79" s="69"/>
      <c r="JCV79" s="64"/>
      <c r="JCW79" s="67"/>
      <c r="JCX79" s="67"/>
      <c r="JCY79" s="68"/>
      <c r="JCZ79" s="68"/>
      <c r="JDA79" s="68"/>
      <c r="JDB79" s="69"/>
      <c r="JDD79" s="64"/>
      <c r="JDE79" s="67"/>
      <c r="JDF79" s="67"/>
      <c r="JDG79" s="68"/>
      <c r="JDH79" s="68"/>
      <c r="JDI79" s="68"/>
      <c r="JDJ79" s="69"/>
      <c r="JDL79" s="64"/>
      <c r="JDM79" s="67"/>
      <c r="JDN79" s="67"/>
      <c r="JDO79" s="68"/>
      <c r="JDP79" s="68"/>
      <c r="JDQ79" s="68"/>
      <c r="JDR79" s="69"/>
      <c r="JDT79" s="64"/>
      <c r="JDU79" s="67"/>
      <c r="JDV79" s="67"/>
      <c r="JDW79" s="68"/>
      <c r="JDX79" s="68"/>
      <c r="JDY79" s="68"/>
      <c r="JDZ79" s="69"/>
      <c r="JEB79" s="64"/>
      <c r="JEC79" s="67"/>
      <c r="JED79" s="67"/>
      <c r="JEE79" s="68"/>
      <c r="JEF79" s="68"/>
      <c r="JEG79" s="68"/>
      <c r="JEH79" s="69"/>
      <c r="JEJ79" s="64"/>
      <c r="JEK79" s="67"/>
      <c r="JEL79" s="67"/>
      <c r="JEM79" s="68"/>
      <c r="JEN79" s="68"/>
      <c r="JEO79" s="68"/>
      <c r="JEP79" s="69"/>
      <c r="JER79" s="64"/>
      <c r="JES79" s="67"/>
      <c r="JET79" s="67"/>
      <c r="JEU79" s="68"/>
      <c r="JEV79" s="68"/>
      <c r="JEW79" s="68"/>
      <c r="JEX79" s="69"/>
      <c r="JEZ79" s="64"/>
      <c r="JFA79" s="67"/>
      <c r="JFB79" s="67"/>
      <c r="JFC79" s="68"/>
      <c r="JFD79" s="68"/>
      <c r="JFE79" s="68"/>
      <c r="JFF79" s="69"/>
      <c r="JFH79" s="64"/>
      <c r="JFI79" s="67"/>
      <c r="JFJ79" s="67"/>
      <c r="JFK79" s="68"/>
      <c r="JFL79" s="68"/>
      <c r="JFM79" s="68"/>
      <c r="JFN79" s="69"/>
      <c r="JFP79" s="64"/>
      <c r="JFQ79" s="67"/>
      <c r="JFR79" s="67"/>
      <c r="JFS79" s="68"/>
      <c r="JFT79" s="68"/>
      <c r="JFU79" s="68"/>
      <c r="JFV79" s="69"/>
      <c r="JFX79" s="64"/>
      <c r="JFY79" s="67"/>
      <c r="JFZ79" s="67"/>
      <c r="JGA79" s="68"/>
      <c r="JGB79" s="68"/>
      <c r="JGC79" s="68"/>
      <c r="JGD79" s="69"/>
      <c r="JGF79" s="64"/>
      <c r="JGG79" s="67"/>
      <c r="JGH79" s="67"/>
      <c r="JGI79" s="68"/>
      <c r="JGJ79" s="68"/>
      <c r="JGK79" s="68"/>
      <c r="JGL79" s="69"/>
      <c r="JGN79" s="64"/>
      <c r="JGO79" s="67"/>
      <c r="JGP79" s="67"/>
      <c r="JGQ79" s="68"/>
      <c r="JGR79" s="68"/>
      <c r="JGS79" s="68"/>
      <c r="JGT79" s="69"/>
      <c r="JGV79" s="64"/>
      <c r="JGW79" s="67"/>
      <c r="JGX79" s="67"/>
      <c r="JGY79" s="68"/>
      <c r="JGZ79" s="68"/>
      <c r="JHA79" s="68"/>
      <c r="JHB79" s="69"/>
      <c r="JHD79" s="64"/>
      <c r="JHE79" s="67"/>
      <c r="JHF79" s="67"/>
      <c r="JHG79" s="68"/>
      <c r="JHH79" s="68"/>
      <c r="JHI79" s="68"/>
      <c r="JHJ79" s="69"/>
      <c r="JHL79" s="64"/>
      <c r="JHM79" s="67"/>
      <c r="JHN79" s="67"/>
      <c r="JHO79" s="68"/>
      <c r="JHP79" s="68"/>
      <c r="JHQ79" s="68"/>
      <c r="JHR79" s="69"/>
      <c r="JHT79" s="64"/>
      <c r="JHU79" s="67"/>
      <c r="JHV79" s="67"/>
      <c r="JHW79" s="68"/>
      <c r="JHX79" s="68"/>
      <c r="JHY79" s="68"/>
      <c r="JHZ79" s="69"/>
      <c r="JIB79" s="64"/>
      <c r="JIC79" s="67"/>
      <c r="JID79" s="67"/>
      <c r="JIE79" s="68"/>
      <c r="JIF79" s="68"/>
      <c r="JIG79" s="68"/>
      <c r="JIH79" s="69"/>
      <c r="JIJ79" s="64"/>
      <c r="JIK79" s="67"/>
      <c r="JIL79" s="67"/>
      <c r="JIM79" s="68"/>
      <c r="JIN79" s="68"/>
      <c r="JIO79" s="68"/>
      <c r="JIP79" s="69"/>
      <c r="JIR79" s="64"/>
      <c r="JIS79" s="67"/>
      <c r="JIT79" s="67"/>
      <c r="JIU79" s="68"/>
      <c r="JIV79" s="68"/>
      <c r="JIW79" s="68"/>
      <c r="JIX79" s="69"/>
      <c r="JIZ79" s="64"/>
      <c r="JJA79" s="67"/>
      <c r="JJB79" s="67"/>
      <c r="JJC79" s="68"/>
      <c r="JJD79" s="68"/>
      <c r="JJE79" s="68"/>
      <c r="JJF79" s="69"/>
      <c r="JJH79" s="64"/>
      <c r="JJI79" s="67"/>
      <c r="JJJ79" s="67"/>
      <c r="JJK79" s="68"/>
      <c r="JJL79" s="68"/>
      <c r="JJM79" s="68"/>
      <c r="JJN79" s="69"/>
      <c r="JJP79" s="64"/>
      <c r="JJQ79" s="67"/>
      <c r="JJR79" s="67"/>
      <c r="JJS79" s="68"/>
      <c r="JJT79" s="68"/>
      <c r="JJU79" s="68"/>
      <c r="JJV79" s="69"/>
      <c r="JJX79" s="64"/>
      <c r="JJY79" s="67"/>
      <c r="JJZ79" s="67"/>
      <c r="JKA79" s="68"/>
      <c r="JKB79" s="68"/>
      <c r="JKC79" s="68"/>
      <c r="JKD79" s="69"/>
      <c r="JKF79" s="64"/>
      <c r="JKG79" s="67"/>
      <c r="JKH79" s="67"/>
      <c r="JKI79" s="68"/>
      <c r="JKJ79" s="68"/>
      <c r="JKK79" s="68"/>
      <c r="JKL79" s="69"/>
      <c r="JKN79" s="64"/>
      <c r="JKO79" s="67"/>
      <c r="JKP79" s="67"/>
      <c r="JKQ79" s="68"/>
      <c r="JKR79" s="68"/>
      <c r="JKS79" s="68"/>
      <c r="JKT79" s="69"/>
      <c r="JKV79" s="64"/>
      <c r="JKW79" s="67"/>
      <c r="JKX79" s="67"/>
      <c r="JKY79" s="68"/>
      <c r="JKZ79" s="68"/>
      <c r="JLA79" s="68"/>
      <c r="JLB79" s="69"/>
      <c r="JLD79" s="64"/>
      <c r="JLE79" s="67"/>
      <c r="JLF79" s="67"/>
      <c r="JLG79" s="68"/>
      <c r="JLH79" s="68"/>
      <c r="JLI79" s="68"/>
      <c r="JLJ79" s="69"/>
      <c r="JLL79" s="64"/>
      <c r="JLM79" s="67"/>
      <c r="JLN79" s="67"/>
      <c r="JLO79" s="68"/>
      <c r="JLP79" s="68"/>
      <c r="JLQ79" s="68"/>
      <c r="JLR79" s="69"/>
      <c r="JLT79" s="64"/>
      <c r="JLU79" s="67"/>
      <c r="JLV79" s="67"/>
      <c r="JLW79" s="68"/>
      <c r="JLX79" s="68"/>
      <c r="JLY79" s="68"/>
      <c r="JLZ79" s="69"/>
      <c r="JMB79" s="64"/>
      <c r="JMC79" s="67"/>
      <c r="JMD79" s="67"/>
      <c r="JME79" s="68"/>
      <c r="JMF79" s="68"/>
      <c r="JMG79" s="68"/>
      <c r="JMH79" s="69"/>
      <c r="JMJ79" s="64"/>
      <c r="JMK79" s="67"/>
      <c r="JML79" s="67"/>
      <c r="JMM79" s="68"/>
      <c r="JMN79" s="68"/>
      <c r="JMO79" s="68"/>
      <c r="JMP79" s="69"/>
      <c r="JMR79" s="64"/>
      <c r="JMS79" s="67"/>
      <c r="JMT79" s="67"/>
      <c r="JMU79" s="68"/>
      <c r="JMV79" s="68"/>
      <c r="JMW79" s="68"/>
      <c r="JMX79" s="69"/>
      <c r="JMZ79" s="64"/>
      <c r="JNA79" s="67"/>
      <c r="JNB79" s="67"/>
      <c r="JNC79" s="68"/>
      <c r="JND79" s="68"/>
      <c r="JNE79" s="68"/>
      <c r="JNF79" s="69"/>
      <c r="JNH79" s="64"/>
      <c r="JNI79" s="67"/>
      <c r="JNJ79" s="67"/>
      <c r="JNK79" s="68"/>
      <c r="JNL79" s="68"/>
      <c r="JNM79" s="68"/>
      <c r="JNN79" s="69"/>
      <c r="JNP79" s="64"/>
      <c r="JNQ79" s="67"/>
      <c r="JNR79" s="67"/>
      <c r="JNS79" s="68"/>
      <c r="JNT79" s="68"/>
      <c r="JNU79" s="68"/>
      <c r="JNV79" s="69"/>
      <c r="JNX79" s="64"/>
      <c r="JNY79" s="67"/>
      <c r="JNZ79" s="67"/>
      <c r="JOA79" s="68"/>
      <c r="JOB79" s="68"/>
      <c r="JOC79" s="68"/>
      <c r="JOD79" s="69"/>
      <c r="JOF79" s="64"/>
      <c r="JOG79" s="67"/>
      <c r="JOH79" s="67"/>
      <c r="JOI79" s="68"/>
      <c r="JOJ79" s="68"/>
      <c r="JOK79" s="68"/>
      <c r="JOL79" s="69"/>
      <c r="JON79" s="64"/>
      <c r="JOO79" s="67"/>
      <c r="JOP79" s="67"/>
      <c r="JOQ79" s="68"/>
      <c r="JOR79" s="68"/>
      <c r="JOS79" s="68"/>
      <c r="JOT79" s="69"/>
      <c r="JOV79" s="64"/>
      <c r="JOW79" s="67"/>
      <c r="JOX79" s="67"/>
      <c r="JOY79" s="68"/>
      <c r="JOZ79" s="68"/>
      <c r="JPA79" s="68"/>
      <c r="JPB79" s="69"/>
      <c r="JPD79" s="64"/>
      <c r="JPE79" s="67"/>
      <c r="JPF79" s="67"/>
      <c r="JPG79" s="68"/>
      <c r="JPH79" s="68"/>
      <c r="JPI79" s="68"/>
      <c r="JPJ79" s="69"/>
      <c r="JPL79" s="64"/>
      <c r="JPM79" s="67"/>
      <c r="JPN79" s="67"/>
      <c r="JPO79" s="68"/>
      <c r="JPP79" s="68"/>
      <c r="JPQ79" s="68"/>
      <c r="JPR79" s="69"/>
      <c r="JPT79" s="64"/>
      <c r="JPU79" s="67"/>
      <c r="JPV79" s="67"/>
      <c r="JPW79" s="68"/>
      <c r="JPX79" s="68"/>
      <c r="JPY79" s="68"/>
      <c r="JPZ79" s="69"/>
      <c r="JQB79" s="64"/>
      <c r="JQC79" s="67"/>
      <c r="JQD79" s="67"/>
      <c r="JQE79" s="68"/>
      <c r="JQF79" s="68"/>
      <c r="JQG79" s="68"/>
      <c r="JQH79" s="69"/>
      <c r="JQJ79" s="64"/>
      <c r="JQK79" s="67"/>
      <c r="JQL79" s="67"/>
      <c r="JQM79" s="68"/>
      <c r="JQN79" s="68"/>
      <c r="JQO79" s="68"/>
      <c r="JQP79" s="69"/>
      <c r="JQR79" s="64"/>
      <c r="JQS79" s="67"/>
      <c r="JQT79" s="67"/>
      <c r="JQU79" s="68"/>
      <c r="JQV79" s="68"/>
      <c r="JQW79" s="68"/>
      <c r="JQX79" s="69"/>
      <c r="JQZ79" s="64"/>
      <c r="JRA79" s="67"/>
      <c r="JRB79" s="67"/>
      <c r="JRC79" s="68"/>
      <c r="JRD79" s="68"/>
      <c r="JRE79" s="68"/>
      <c r="JRF79" s="69"/>
      <c r="JRH79" s="64"/>
      <c r="JRI79" s="67"/>
      <c r="JRJ79" s="67"/>
      <c r="JRK79" s="68"/>
      <c r="JRL79" s="68"/>
      <c r="JRM79" s="68"/>
      <c r="JRN79" s="69"/>
      <c r="JRP79" s="64"/>
      <c r="JRQ79" s="67"/>
      <c r="JRR79" s="67"/>
      <c r="JRS79" s="68"/>
      <c r="JRT79" s="68"/>
      <c r="JRU79" s="68"/>
      <c r="JRV79" s="69"/>
      <c r="JRX79" s="64"/>
      <c r="JRY79" s="67"/>
      <c r="JRZ79" s="67"/>
      <c r="JSA79" s="68"/>
      <c r="JSB79" s="68"/>
      <c r="JSC79" s="68"/>
      <c r="JSD79" s="69"/>
      <c r="JSF79" s="64"/>
      <c r="JSG79" s="67"/>
      <c r="JSH79" s="67"/>
      <c r="JSI79" s="68"/>
      <c r="JSJ79" s="68"/>
      <c r="JSK79" s="68"/>
      <c r="JSL79" s="69"/>
      <c r="JSN79" s="64"/>
      <c r="JSO79" s="67"/>
      <c r="JSP79" s="67"/>
      <c r="JSQ79" s="68"/>
      <c r="JSR79" s="68"/>
      <c r="JSS79" s="68"/>
      <c r="JST79" s="69"/>
      <c r="JSV79" s="64"/>
      <c r="JSW79" s="67"/>
      <c r="JSX79" s="67"/>
      <c r="JSY79" s="68"/>
      <c r="JSZ79" s="68"/>
      <c r="JTA79" s="68"/>
      <c r="JTB79" s="69"/>
      <c r="JTD79" s="64"/>
      <c r="JTE79" s="67"/>
      <c r="JTF79" s="67"/>
      <c r="JTG79" s="68"/>
      <c r="JTH79" s="68"/>
      <c r="JTI79" s="68"/>
      <c r="JTJ79" s="69"/>
      <c r="JTL79" s="64"/>
      <c r="JTM79" s="67"/>
      <c r="JTN79" s="67"/>
      <c r="JTO79" s="68"/>
      <c r="JTP79" s="68"/>
      <c r="JTQ79" s="68"/>
      <c r="JTR79" s="69"/>
      <c r="JTT79" s="64"/>
      <c r="JTU79" s="67"/>
      <c r="JTV79" s="67"/>
      <c r="JTW79" s="68"/>
      <c r="JTX79" s="68"/>
      <c r="JTY79" s="68"/>
      <c r="JTZ79" s="69"/>
      <c r="JUB79" s="64"/>
      <c r="JUC79" s="67"/>
      <c r="JUD79" s="67"/>
      <c r="JUE79" s="68"/>
      <c r="JUF79" s="68"/>
      <c r="JUG79" s="68"/>
      <c r="JUH79" s="69"/>
      <c r="JUJ79" s="64"/>
      <c r="JUK79" s="67"/>
      <c r="JUL79" s="67"/>
      <c r="JUM79" s="68"/>
      <c r="JUN79" s="68"/>
      <c r="JUO79" s="68"/>
      <c r="JUP79" s="69"/>
      <c r="JUR79" s="64"/>
      <c r="JUS79" s="67"/>
      <c r="JUT79" s="67"/>
      <c r="JUU79" s="68"/>
      <c r="JUV79" s="68"/>
      <c r="JUW79" s="68"/>
      <c r="JUX79" s="69"/>
      <c r="JUZ79" s="64"/>
      <c r="JVA79" s="67"/>
      <c r="JVB79" s="67"/>
      <c r="JVC79" s="68"/>
      <c r="JVD79" s="68"/>
      <c r="JVE79" s="68"/>
      <c r="JVF79" s="69"/>
      <c r="JVH79" s="64"/>
      <c r="JVI79" s="67"/>
      <c r="JVJ79" s="67"/>
      <c r="JVK79" s="68"/>
      <c r="JVL79" s="68"/>
      <c r="JVM79" s="68"/>
      <c r="JVN79" s="69"/>
      <c r="JVP79" s="64"/>
      <c r="JVQ79" s="67"/>
      <c r="JVR79" s="67"/>
      <c r="JVS79" s="68"/>
      <c r="JVT79" s="68"/>
      <c r="JVU79" s="68"/>
      <c r="JVV79" s="69"/>
      <c r="JVX79" s="64"/>
      <c r="JVY79" s="67"/>
      <c r="JVZ79" s="67"/>
      <c r="JWA79" s="68"/>
      <c r="JWB79" s="68"/>
      <c r="JWC79" s="68"/>
      <c r="JWD79" s="69"/>
      <c r="JWF79" s="64"/>
      <c r="JWG79" s="67"/>
      <c r="JWH79" s="67"/>
      <c r="JWI79" s="68"/>
      <c r="JWJ79" s="68"/>
      <c r="JWK79" s="68"/>
      <c r="JWL79" s="69"/>
      <c r="JWN79" s="64"/>
      <c r="JWO79" s="67"/>
      <c r="JWP79" s="67"/>
      <c r="JWQ79" s="68"/>
      <c r="JWR79" s="68"/>
      <c r="JWS79" s="68"/>
      <c r="JWT79" s="69"/>
      <c r="JWV79" s="64"/>
      <c r="JWW79" s="67"/>
      <c r="JWX79" s="67"/>
      <c r="JWY79" s="68"/>
      <c r="JWZ79" s="68"/>
      <c r="JXA79" s="68"/>
      <c r="JXB79" s="69"/>
      <c r="JXD79" s="64"/>
      <c r="JXE79" s="67"/>
      <c r="JXF79" s="67"/>
      <c r="JXG79" s="68"/>
      <c r="JXH79" s="68"/>
      <c r="JXI79" s="68"/>
      <c r="JXJ79" s="69"/>
      <c r="JXL79" s="64"/>
      <c r="JXM79" s="67"/>
      <c r="JXN79" s="67"/>
      <c r="JXO79" s="68"/>
      <c r="JXP79" s="68"/>
      <c r="JXQ79" s="68"/>
      <c r="JXR79" s="69"/>
      <c r="JXT79" s="64"/>
      <c r="JXU79" s="67"/>
      <c r="JXV79" s="67"/>
      <c r="JXW79" s="68"/>
      <c r="JXX79" s="68"/>
      <c r="JXY79" s="68"/>
      <c r="JXZ79" s="69"/>
      <c r="JYB79" s="64"/>
      <c r="JYC79" s="67"/>
      <c r="JYD79" s="67"/>
      <c r="JYE79" s="68"/>
      <c r="JYF79" s="68"/>
      <c r="JYG79" s="68"/>
      <c r="JYH79" s="69"/>
      <c r="JYJ79" s="64"/>
      <c r="JYK79" s="67"/>
      <c r="JYL79" s="67"/>
      <c r="JYM79" s="68"/>
      <c r="JYN79" s="68"/>
      <c r="JYO79" s="68"/>
      <c r="JYP79" s="69"/>
      <c r="JYR79" s="64"/>
      <c r="JYS79" s="67"/>
      <c r="JYT79" s="67"/>
      <c r="JYU79" s="68"/>
      <c r="JYV79" s="68"/>
      <c r="JYW79" s="68"/>
      <c r="JYX79" s="69"/>
      <c r="JYZ79" s="64"/>
      <c r="JZA79" s="67"/>
      <c r="JZB79" s="67"/>
      <c r="JZC79" s="68"/>
      <c r="JZD79" s="68"/>
      <c r="JZE79" s="68"/>
      <c r="JZF79" s="69"/>
      <c r="JZH79" s="64"/>
      <c r="JZI79" s="67"/>
      <c r="JZJ79" s="67"/>
      <c r="JZK79" s="68"/>
      <c r="JZL79" s="68"/>
      <c r="JZM79" s="68"/>
      <c r="JZN79" s="69"/>
      <c r="JZP79" s="64"/>
      <c r="JZQ79" s="67"/>
      <c r="JZR79" s="67"/>
      <c r="JZS79" s="68"/>
      <c r="JZT79" s="68"/>
      <c r="JZU79" s="68"/>
      <c r="JZV79" s="69"/>
      <c r="JZX79" s="64"/>
      <c r="JZY79" s="67"/>
      <c r="JZZ79" s="67"/>
      <c r="KAA79" s="68"/>
      <c r="KAB79" s="68"/>
      <c r="KAC79" s="68"/>
      <c r="KAD79" s="69"/>
      <c r="KAF79" s="64"/>
      <c r="KAG79" s="67"/>
      <c r="KAH79" s="67"/>
      <c r="KAI79" s="68"/>
      <c r="KAJ79" s="68"/>
      <c r="KAK79" s="68"/>
      <c r="KAL79" s="69"/>
      <c r="KAN79" s="64"/>
      <c r="KAO79" s="67"/>
      <c r="KAP79" s="67"/>
      <c r="KAQ79" s="68"/>
      <c r="KAR79" s="68"/>
      <c r="KAS79" s="68"/>
      <c r="KAT79" s="69"/>
      <c r="KAV79" s="64"/>
      <c r="KAW79" s="67"/>
      <c r="KAX79" s="67"/>
      <c r="KAY79" s="68"/>
      <c r="KAZ79" s="68"/>
      <c r="KBA79" s="68"/>
      <c r="KBB79" s="69"/>
      <c r="KBD79" s="64"/>
      <c r="KBE79" s="67"/>
      <c r="KBF79" s="67"/>
      <c r="KBG79" s="68"/>
      <c r="KBH79" s="68"/>
      <c r="KBI79" s="68"/>
      <c r="KBJ79" s="69"/>
      <c r="KBL79" s="64"/>
      <c r="KBM79" s="67"/>
      <c r="KBN79" s="67"/>
      <c r="KBO79" s="68"/>
      <c r="KBP79" s="68"/>
      <c r="KBQ79" s="68"/>
      <c r="KBR79" s="69"/>
      <c r="KBT79" s="64"/>
      <c r="KBU79" s="67"/>
      <c r="KBV79" s="67"/>
      <c r="KBW79" s="68"/>
      <c r="KBX79" s="68"/>
      <c r="KBY79" s="68"/>
      <c r="KBZ79" s="69"/>
      <c r="KCB79" s="64"/>
      <c r="KCC79" s="67"/>
      <c r="KCD79" s="67"/>
      <c r="KCE79" s="68"/>
      <c r="KCF79" s="68"/>
      <c r="KCG79" s="68"/>
      <c r="KCH79" s="69"/>
      <c r="KCJ79" s="64"/>
      <c r="KCK79" s="67"/>
      <c r="KCL79" s="67"/>
      <c r="KCM79" s="68"/>
      <c r="KCN79" s="68"/>
      <c r="KCO79" s="68"/>
      <c r="KCP79" s="69"/>
      <c r="KCR79" s="64"/>
      <c r="KCS79" s="67"/>
      <c r="KCT79" s="67"/>
      <c r="KCU79" s="68"/>
      <c r="KCV79" s="68"/>
      <c r="KCW79" s="68"/>
      <c r="KCX79" s="69"/>
      <c r="KCZ79" s="64"/>
      <c r="KDA79" s="67"/>
      <c r="KDB79" s="67"/>
      <c r="KDC79" s="68"/>
      <c r="KDD79" s="68"/>
      <c r="KDE79" s="68"/>
      <c r="KDF79" s="69"/>
      <c r="KDH79" s="64"/>
      <c r="KDI79" s="67"/>
      <c r="KDJ79" s="67"/>
      <c r="KDK79" s="68"/>
      <c r="KDL79" s="68"/>
      <c r="KDM79" s="68"/>
      <c r="KDN79" s="69"/>
      <c r="KDP79" s="64"/>
      <c r="KDQ79" s="67"/>
      <c r="KDR79" s="67"/>
      <c r="KDS79" s="68"/>
      <c r="KDT79" s="68"/>
      <c r="KDU79" s="68"/>
      <c r="KDV79" s="69"/>
      <c r="KDX79" s="64"/>
      <c r="KDY79" s="67"/>
      <c r="KDZ79" s="67"/>
      <c r="KEA79" s="68"/>
      <c r="KEB79" s="68"/>
      <c r="KEC79" s="68"/>
      <c r="KED79" s="69"/>
      <c r="KEF79" s="64"/>
      <c r="KEG79" s="67"/>
      <c r="KEH79" s="67"/>
      <c r="KEI79" s="68"/>
      <c r="KEJ79" s="68"/>
      <c r="KEK79" s="68"/>
      <c r="KEL79" s="69"/>
      <c r="KEN79" s="64"/>
      <c r="KEO79" s="67"/>
      <c r="KEP79" s="67"/>
      <c r="KEQ79" s="68"/>
      <c r="KER79" s="68"/>
      <c r="KES79" s="68"/>
      <c r="KET79" s="69"/>
      <c r="KEV79" s="64"/>
      <c r="KEW79" s="67"/>
      <c r="KEX79" s="67"/>
      <c r="KEY79" s="68"/>
      <c r="KEZ79" s="68"/>
      <c r="KFA79" s="68"/>
      <c r="KFB79" s="69"/>
      <c r="KFD79" s="64"/>
      <c r="KFE79" s="67"/>
      <c r="KFF79" s="67"/>
      <c r="KFG79" s="68"/>
      <c r="KFH79" s="68"/>
      <c r="KFI79" s="68"/>
      <c r="KFJ79" s="69"/>
      <c r="KFL79" s="64"/>
      <c r="KFM79" s="67"/>
      <c r="KFN79" s="67"/>
      <c r="KFO79" s="68"/>
      <c r="KFP79" s="68"/>
      <c r="KFQ79" s="68"/>
      <c r="KFR79" s="69"/>
      <c r="KFT79" s="64"/>
      <c r="KFU79" s="67"/>
      <c r="KFV79" s="67"/>
      <c r="KFW79" s="68"/>
      <c r="KFX79" s="68"/>
      <c r="KFY79" s="68"/>
      <c r="KFZ79" s="69"/>
      <c r="KGB79" s="64"/>
      <c r="KGC79" s="67"/>
      <c r="KGD79" s="67"/>
      <c r="KGE79" s="68"/>
      <c r="KGF79" s="68"/>
      <c r="KGG79" s="68"/>
      <c r="KGH79" s="69"/>
      <c r="KGJ79" s="64"/>
      <c r="KGK79" s="67"/>
      <c r="KGL79" s="67"/>
      <c r="KGM79" s="68"/>
      <c r="KGN79" s="68"/>
      <c r="KGO79" s="68"/>
      <c r="KGP79" s="69"/>
      <c r="KGR79" s="64"/>
      <c r="KGS79" s="67"/>
      <c r="KGT79" s="67"/>
      <c r="KGU79" s="68"/>
      <c r="KGV79" s="68"/>
      <c r="KGW79" s="68"/>
      <c r="KGX79" s="69"/>
      <c r="KGZ79" s="64"/>
      <c r="KHA79" s="67"/>
      <c r="KHB79" s="67"/>
      <c r="KHC79" s="68"/>
      <c r="KHD79" s="68"/>
      <c r="KHE79" s="68"/>
      <c r="KHF79" s="69"/>
      <c r="KHH79" s="64"/>
      <c r="KHI79" s="67"/>
      <c r="KHJ79" s="67"/>
      <c r="KHK79" s="68"/>
      <c r="KHL79" s="68"/>
      <c r="KHM79" s="68"/>
      <c r="KHN79" s="69"/>
      <c r="KHP79" s="64"/>
      <c r="KHQ79" s="67"/>
      <c r="KHR79" s="67"/>
      <c r="KHS79" s="68"/>
      <c r="KHT79" s="68"/>
      <c r="KHU79" s="68"/>
      <c r="KHV79" s="69"/>
      <c r="KHX79" s="64"/>
      <c r="KHY79" s="67"/>
      <c r="KHZ79" s="67"/>
      <c r="KIA79" s="68"/>
      <c r="KIB79" s="68"/>
      <c r="KIC79" s="68"/>
      <c r="KID79" s="69"/>
      <c r="KIF79" s="64"/>
      <c r="KIG79" s="67"/>
      <c r="KIH79" s="67"/>
      <c r="KII79" s="68"/>
      <c r="KIJ79" s="68"/>
      <c r="KIK79" s="68"/>
      <c r="KIL79" s="69"/>
      <c r="KIN79" s="64"/>
      <c r="KIO79" s="67"/>
      <c r="KIP79" s="67"/>
      <c r="KIQ79" s="68"/>
      <c r="KIR79" s="68"/>
      <c r="KIS79" s="68"/>
      <c r="KIT79" s="69"/>
      <c r="KIV79" s="64"/>
      <c r="KIW79" s="67"/>
      <c r="KIX79" s="67"/>
      <c r="KIY79" s="68"/>
      <c r="KIZ79" s="68"/>
      <c r="KJA79" s="68"/>
      <c r="KJB79" s="69"/>
      <c r="KJD79" s="64"/>
      <c r="KJE79" s="67"/>
      <c r="KJF79" s="67"/>
      <c r="KJG79" s="68"/>
      <c r="KJH79" s="68"/>
      <c r="KJI79" s="68"/>
      <c r="KJJ79" s="69"/>
      <c r="KJL79" s="64"/>
      <c r="KJM79" s="67"/>
      <c r="KJN79" s="67"/>
      <c r="KJO79" s="68"/>
      <c r="KJP79" s="68"/>
      <c r="KJQ79" s="68"/>
      <c r="KJR79" s="69"/>
      <c r="KJT79" s="64"/>
      <c r="KJU79" s="67"/>
      <c r="KJV79" s="67"/>
      <c r="KJW79" s="68"/>
      <c r="KJX79" s="68"/>
      <c r="KJY79" s="68"/>
      <c r="KJZ79" s="69"/>
      <c r="KKB79" s="64"/>
      <c r="KKC79" s="67"/>
      <c r="KKD79" s="67"/>
      <c r="KKE79" s="68"/>
      <c r="KKF79" s="68"/>
      <c r="KKG79" s="68"/>
      <c r="KKH79" s="69"/>
      <c r="KKJ79" s="64"/>
      <c r="KKK79" s="67"/>
      <c r="KKL79" s="67"/>
      <c r="KKM79" s="68"/>
      <c r="KKN79" s="68"/>
      <c r="KKO79" s="68"/>
      <c r="KKP79" s="69"/>
      <c r="KKR79" s="64"/>
      <c r="KKS79" s="67"/>
      <c r="KKT79" s="67"/>
      <c r="KKU79" s="68"/>
      <c r="KKV79" s="68"/>
      <c r="KKW79" s="68"/>
      <c r="KKX79" s="69"/>
      <c r="KKZ79" s="64"/>
      <c r="KLA79" s="67"/>
      <c r="KLB79" s="67"/>
      <c r="KLC79" s="68"/>
      <c r="KLD79" s="68"/>
      <c r="KLE79" s="68"/>
      <c r="KLF79" s="69"/>
      <c r="KLH79" s="64"/>
      <c r="KLI79" s="67"/>
      <c r="KLJ79" s="67"/>
      <c r="KLK79" s="68"/>
      <c r="KLL79" s="68"/>
      <c r="KLM79" s="68"/>
      <c r="KLN79" s="69"/>
      <c r="KLP79" s="64"/>
      <c r="KLQ79" s="67"/>
      <c r="KLR79" s="67"/>
      <c r="KLS79" s="68"/>
      <c r="KLT79" s="68"/>
      <c r="KLU79" s="68"/>
      <c r="KLV79" s="69"/>
      <c r="KLX79" s="64"/>
      <c r="KLY79" s="67"/>
      <c r="KLZ79" s="67"/>
      <c r="KMA79" s="68"/>
      <c r="KMB79" s="68"/>
      <c r="KMC79" s="68"/>
      <c r="KMD79" s="69"/>
      <c r="KMF79" s="64"/>
      <c r="KMG79" s="67"/>
      <c r="KMH79" s="67"/>
      <c r="KMI79" s="68"/>
      <c r="KMJ79" s="68"/>
      <c r="KMK79" s="68"/>
      <c r="KML79" s="69"/>
      <c r="KMN79" s="64"/>
      <c r="KMO79" s="67"/>
      <c r="KMP79" s="67"/>
      <c r="KMQ79" s="68"/>
      <c r="KMR79" s="68"/>
      <c r="KMS79" s="68"/>
      <c r="KMT79" s="69"/>
      <c r="KMV79" s="64"/>
      <c r="KMW79" s="67"/>
      <c r="KMX79" s="67"/>
      <c r="KMY79" s="68"/>
      <c r="KMZ79" s="68"/>
      <c r="KNA79" s="68"/>
      <c r="KNB79" s="69"/>
      <c r="KND79" s="64"/>
      <c r="KNE79" s="67"/>
      <c r="KNF79" s="67"/>
      <c r="KNG79" s="68"/>
      <c r="KNH79" s="68"/>
      <c r="KNI79" s="68"/>
      <c r="KNJ79" s="69"/>
      <c r="KNL79" s="64"/>
      <c r="KNM79" s="67"/>
      <c r="KNN79" s="67"/>
      <c r="KNO79" s="68"/>
      <c r="KNP79" s="68"/>
      <c r="KNQ79" s="68"/>
      <c r="KNR79" s="69"/>
      <c r="KNT79" s="64"/>
      <c r="KNU79" s="67"/>
      <c r="KNV79" s="67"/>
      <c r="KNW79" s="68"/>
      <c r="KNX79" s="68"/>
      <c r="KNY79" s="68"/>
      <c r="KNZ79" s="69"/>
      <c r="KOB79" s="64"/>
      <c r="KOC79" s="67"/>
      <c r="KOD79" s="67"/>
      <c r="KOE79" s="68"/>
      <c r="KOF79" s="68"/>
      <c r="KOG79" s="68"/>
      <c r="KOH79" s="69"/>
      <c r="KOJ79" s="64"/>
      <c r="KOK79" s="67"/>
      <c r="KOL79" s="67"/>
      <c r="KOM79" s="68"/>
      <c r="KON79" s="68"/>
      <c r="KOO79" s="68"/>
      <c r="KOP79" s="69"/>
      <c r="KOR79" s="64"/>
      <c r="KOS79" s="67"/>
      <c r="KOT79" s="67"/>
      <c r="KOU79" s="68"/>
      <c r="KOV79" s="68"/>
      <c r="KOW79" s="68"/>
      <c r="KOX79" s="69"/>
      <c r="KOZ79" s="64"/>
      <c r="KPA79" s="67"/>
      <c r="KPB79" s="67"/>
      <c r="KPC79" s="68"/>
      <c r="KPD79" s="68"/>
      <c r="KPE79" s="68"/>
      <c r="KPF79" s="69"/>
      <c r="KPH79" s="64"/>
      <c r="KPI79" s="67"/>
      <c r="KPJ79" s="67"/>
      <c r="KPK79" s="68"/>
      <c r="KPL79" s="68"/>
      <c r="KPM79" s="68"/>
      <c r="KPN79" s="69"/>
      <c r="KPP79" s="64"/>
      <c r="KPQ79" s="67"/>
      <c r="KPR79" s="67"/>
      <c r="KPS79" s="68"/>
      <c r="KPT79" s="68"/>
      <c r="KPU79" s="68"/>
      <c r="KPV79" s="69"/>
      <c r="KPX79" s="64"/>
      <c r="KPY79" s="67"/>
      <c r="KPZ79" s="67"/>
      <c r="KQA79" s="68"/>
      <c r="KQB79" s="68"/>
      <c r="KQC79" s="68"/>
      <c r="KQD79" s="69"/>
      <c r="KQF79" s="64"/>
      <c r="KQG79" s="67"/>
      <c r="KQH79" s="67"/>
      <c r="KQI79" s="68"/>
      <c r="KQJ79" s="68"/>
      <c r="KQK79" s="68"/>
      <c r="KQL79" s="69"/>
      <c r="KQN79" s="64"/>
      <c r="KQO79" s="67"/>
      <c r="KQP79" s="67"/>
      <c r="KQQ79" s="68"/>
      <c r="KQR79" s="68"/>
      <c r="KQS79" s="68"/>
      <c r="KQT79" s="69"/>
      <c r="KQV79" s="64"/>
      <c r="KQW79" s="67"/>
      <c r="KQX79" s="67"/>
      <c r="KQY79" s="68"/>
      <c r="KQZ79" s="68"/>
      <c r="KRA79" s="68"/>
      <c r="KRB79" s="69"/>
      <c r="KRD79" s="64"/>
      <c r="KRE79" s="67"/>
      <c r="KRF79" s="67"/>
      <c r="KRG79" s="68"/>
      <c r="KRH79" s="68"/>
      <c r="KRI79" s="68"/>
      <c r="KRJ79" s="69"/>
      <c r="KRL79" s="64"/>
      <c r="KRM79" s="67"/>
      <c r="KRN79" s="67"/>
      <c r="KRO79" s="68"/>
      <c r="KRP79" s="68"/>
      <c r="KRQ79" s="68"/>
      <c r="KRR79" s="69"/>
      <c r="KRT79" s="64"/>
      <c r="KRU79" s="67"/>
      <c r="KRV79" s="67"/>
      <c r="KRW79" s="68"/>
      <c r="KRX79" s="68"/>
      <c r="KRY79" s="68"/>
      <c r="KRZ79" s="69"/>
      <c r="KSB79" s="64"/>
      <c r="KSC79" s="67"/>
      <c r="KSD79" s="67"/>
      <c r="KSE79" s="68"/>
      <c r="KSF79" s="68"/>
      <c r="KSG79" s="68"/>
      <c r="KSH79" s="69"/>
      <c r="KSJ79" s="64"/>
      <c r="KSK79" s="67"/>
      <c r="KSL79" s="67"/>
      <c r="KSM79" s="68"/>
      <c r="KSN79" s="68"/>
      <c r="KSO79" s="68"/>
      <c r="KSP79" s="69"/>
      <c r="KSR79" s="64"/>
      <c r="KSS79" s="67"/>
      <c r="KST79" s="67"/>
      <c r="KSU79" s="68"/>
      <c r="KSV79" s="68"/>
      <c r="KSW79" s="68"/>
      <c r="KSX79" s="69"/>
      <c r="KSZ79" s="64"/>
      <c r="KTA79" s="67"/>
      <c r="KTB79" s="67"/>
      <c r="KTC79" s="68"/>
      <c r="KTD79" s="68"/>
      <c r="KTE79" s="68"/>
      <c r="KTF79" s="69"/>
      <c r="KTH79" s="64"/>
      <c r="KTI79" s="67"/>
      <c r="KTJ79" s="67"/>
      <c r="KTK79" s="68"/>
      <c r="KTL79" s="68"/>
      <c r="KTM79" s="68"/>
      <c r="KTN79" s="69"/>
      <c r="KTP79" s="64"/>
      <c r="KTQ79" s="67"/>
      <c r="KTR79" s="67"/>
      <c r="KTS79" s="68"/>
      <c r="KTT79" s="68"/>
      <c r="KTU79" s="68"/>
      <c r="KTV79" s="69"/>
      <c r="KTX79" s="64"/>
      <c r="KTY79" s="67"/>
      <c r="KTZ79" s="67"/>
      <c r="KUA79" s="68"/>
      <c r="KUB79" s="68"/>
      <c r="KUC79" s="68"/>
      <c r="KUD79" s="69"/>
      <c r="KUF79" s="64"/>
      <c r="KUG79" s="67"/>
      <c r="KUH79" s="67"/>
      <c r="KUI79" s="68"/>
      <c r="KUJ79" s="68"/>
      <c r="KUK79" s="68"/>
      <c r="KUL79" s="69"/>
      <c r="KUN79" s="64"/>
      <c r="KUO79" s="67"/>
      <c r="KUP79" s="67"/>
      <c r="KUQ79" s="68"/>
      <c r="KUR79" s="68"/>
      <c r="KUS79" s="68"/>
      <c r="KUT79" s="69"/>
      <c r="KUV79" s="64"/>
      <c r="KUW79" s="67"/>
      <c r="KUX79" s="67"/>
      <c r="KUY79" s="68"/>
      <c r="KUZ79" s="68"/>
      <c r="KVA79" s="68"/>
      <c r="KVB79" s="69"/>
      <c r="KVD79" s="64"/>
      <c r="KVE79" s="67"/>
      <c r="KVF79" s="67"/>
      <c r="KVG79" s="68"/>
      <c r="KVH79" s="68"/>
      <c r="KVI79" s="68"/>
      <c r="KVJ79" s="69"/>
      <c r="KVL79" s="64"/>
      <c r="KVM79" s="67"/>
      <c r="KVN79" s="67"/>
      <c r="KVO79" s="68"/>
      <c r="KVP79" s="68"/>
      <c r="KVQ79" s="68"/>
      <c r="KVR79" s="69"/>
      <c r="KVT79" s="64"/>
      <c r="KVU79" s="67"/>
      <c r="KVV79" s="67"/>
      <c r="KVW79" s="68"/>
      <c r="KVX79" s="68"/>
      <c r="KVY79" s="68"/>
      <c r="KVZ79" s="69"/>
      <c r="KWB79" s="64"/>
      <c r="KWC79" s="67"/>
      <c r="KWD79" s="67"/>
      <c r="KWE79" s="68"/>
      <c r="KWF79" s="68"/>
      <c r="KWG79" s="68"/>
      <c r="KWH79" s="69"/>
      <c r="KWJ79" s="64"/>
      <c r="KWK79" s="67"/>
      <c r="KWL79" s="67"/>
      <c r="KWM79" s="68"/>
      <c r="KWN79" s="68"/>
      <c r="KWO79" s="68"/>
      <c r="KWP79" s="69"/>
      <c r="KWR79" s="64"/>
      <c r="KWS79" s="67"/>
      <c r="KWT79" s="67"/>
      <c r="KWU79" s="68"/>
      <c r="KWV79" s="68"/>
      <c r="KWW79" s="68"/>
      <c r="KWX79" s="69"/>
      <c r="KWZ79" s="64"/>
      <c r="KXA79" s="67"/>
      <c r="KXB79" s="67"/>
      <c r="KXC79" s="68"/>
      <c r="KXD79" s="68"/>
      <c r="KXE79" s="68"/>
      <c r="KXF79" s="69"/>
      <c r="KXH79" s="64"/>
      <c r="KXI79" s="67"/>
      <c r="KXJ79" s="67"/>
      <c r="KXK79" s="68"/>
      <c r="KXL79" s="68"/>
      <c r="KXM79" s="68"/>
      <c r="KXN79" s="69"/>
      <c r="KXP79" s="64"/>
      <c r="KXQ79" s="67"/>
      <c r="KXR79" s="67"/>
      <c r="KXS79" s="68"/>
      <c r="KXT79" s="68"/>
      <c r="KXU79" s="68"/>
      <c r="KXV79" s="69"/>
      <c r="KXX79" s="64"/>
      <c r="KXY79" s="67"/>
      <c r="KXZ79" s="67"/>
      <c r="KYA79" s="68"/>
      <c r="KYB79" s="68"/>
      <c r="KYC79" s="68"/>
      <c r="KYD79" s="69"/>
      <c r="KYF79" s="64"/>
      <c r="KYG79" s="67"/>
      <c r="KYH79" s="67"/>
      <c r="KYI79" s="68"/>
      <c r="KYJ79" s="68"/>
      <c r="KYK79" s="68"/>
      <c r="KYL79" s="69"/>
      <c r="KYN79" s="64"/>
      <c r="KYO79" s="67"/>
      <c r="KYP79" s="67"/>
      <c r="KYQ79" s="68"/>
      <c r="KYR79" s="68"/>
      <c r="KYS79" s="68"/>
      <c r="KYT79" s="69"/>
      <c r="KYV79" s="64"/>
      <c r="KYW79" s="67"/>
      <c r="KYX79" s="67"/>
      <c r="KYY79" s="68"/>
      <c r="KYZ79" s="68"/>
      <c r="KZA79" s="68"/>
      <c r="KZB79" s="69"/>
      <c r="KZD79" s="64"/>
      <c r="KZE79" s="67"/>
      <c r="KZF79" s="67"/>
      <c r="KZG79" s="68"/>
      <c r="KZH79" s="68"/>
      <c r="KZI79" s="68"/>
      <c r="KZJ79" s="69"/>
      <c r="KZL79" s="64"/>
      <c r="KZM79" s="67"/>
      <c r="KZN79" s="67"/>
      <c r="KZO79" s="68"/>
      <c r="KZP79" s="68"/>
      <c r="KZQ79" s="68"/>
      <c r="KZR79" s="69"/>
      <c r="KZT79" s="64"/>
      <c r="KZU79" s="67"/>
      <c r="KZV79" s="67"/>
      <c r="KZW79" s="68"/>
      <c r="KZX79" s="68"/>
      <c r="KZY79" s="68"/>
      <c r="KZZ79" s="69"/>
      <c r="LAB79" s="64"/>
      <c r="LAC79" s="67"/>
      <c r="LAD79" s="67"/>
      <c r="LAE79" s="68"/>
      <c r="LAF79" s="68"/>
      <c r="LAG79" s="68"/>
      <c r="LAH79" s="69"/>
      <c r="LAJ79" s="64"/>
      <c r="LAK79" s="67"/>
      <c r="LAL79" s="67"/>
      <c r="LAM79" s="68"/>
      <c r="LAN79" s="68"/>
      <c r="LAO79" s="68"/>
      <c r="LAP79" s="69"/>
      <c r="LAR79" s="64"/>
      <c r="LAS79" s="67"/>
      <c r="LAT79" s="67"/>
      <c r="LAU79" s="68"/>
      <c r="LAV79" s="68"/>
      <c r="LAW79" s="68"/>
      <c r="LAX79" s="69"/>
      <c r="LAZ79" s="64"/>
      <c r="LBA79" s="67"/>
      <c r="LBB79" s="67"/>
      <c r="LBC79" s="68"/>
      <c r="LBD79" s="68"/>
      <c r="LBE79" s="68"/>
      <c r="LBF79" s="69"/>
      <c r="LBH79" s="64"/>
      <c r="LBI79" s="67"/>
      <c r="LBJ79" s="67"/>
      <c r="LBK79" s="68"/>
      <c r="LBL79" s="68"/>
      <c r="LBM79" s="68"/>
      <c r="LBN79" s="69"/>
      <c r="LBP79" s="64"/>
      <c r="LBQ79" s="67"/>
      <c r="LBR79" s="67"/>
      <c r="LBS79" s="68"/>
      <c r="LBT79" s="68"/>
      <c r="LBU79" s="68"/>
      <c r="LBV79" s="69"/>
      <c r="LBX79" s="64"/>
      <c r="LBY79" s="67"/>
      <c r="LBZ79" s="67"/>
      <c r="LCA79" s="68"/>
      <c r="LCB79" s="68"/>
      <c r="LCC79" s="68"/>
      <c r="LCD79" s="69"/>
      <c r="LCF79" s="64"/>
      <c r="LCG79" s="67"/>
      <c r="LCH79" s="67"/>
      <c r="LCI79" s="68"/>
      <c r="LCJ79" s="68"/>
      <c r="LCK79" s="68"/>
      <c r="LCL79" s="69"/>
      <c r="LCN79" s="64"/>
      <c r="LCO79" s="67"/>
      <c r="LCP79" s="67"/>
      <c r="LCQ79" s="68"/>
      <c r="LCR79" s="68"/>
      <c r="LCS79" s="68"/>
      <c r="LCT79" s="69"/>
      <c r="LCV79" s="64"/>
      <c r="LCW79" s="67"/>
      <c r="LCX79" s="67"/>
      <c r="LCY79" s="68"/>
      <c r="LCZ79" s="68"/>
      <c r="LDA79" s="68"/>
      <c r="LDB79" s="69"/>
      <c r="LDD79" s="64"/>
      <c r="LDE79" s="67"/>
      <c r="LDF79" s="67"/>
      <c r="LDG79" s="68"/>
      <c r="LDH79" s="68"/>
      <c r="LDI79" s="68"/>
      <c r="LDJ79" s="69"/>
      <c r="LDL79" s="64"/>
      <c r="LDM79" s="67"/>
      <c r="LDN79" s="67"/>
      <c r="LDO79" s="68"/>
      <c r="LDP79" s="68"/>
      <c r="LDQ79" s="68"/>
      <c r="LDR79" s="69"/>
      <c r="LDT79" s="64"/>
      <c r="LDU79" s="67"/>
      <c r="LDV79" s="67"/>
      <c r="LDW79" s="68"/>
      <c r="LDX79" s="68"/>
      <c r="LDY79" s="68"/>
      <c r="LDZ79" s="69"/>
      <c r="LEB79" s="64"/>
      <c r="LEC79" s="67"/>
      <c r="LED79" s="67"/>
      <c r="LEE79" s="68"/>
      <c r="LEF79" s="68"/>
      <c r="LEG79" s="68"/>
      <c r="LEH79" s="69"/>
      <c r="LEJ79" s="64"/>
      <c r="LEK79" s="67"/>
      <c r="LEL79" s="67"/>
      <c r="LEM79" s="68"/>
      <c r="LEN79" s="68"/>
      <c r="LEO79" s="68"/>
      <c r="LEP79" s="69"/>
      <c r="LER79" s="64"/>
      <c r="LES79" s="67"/>
      <c r="LET79" s="67"/>
      <c r="LEU79" s="68"/>
      <c r="LEV79" s="68"/>
      <c r="LEW79" s="68"/>
      <c r="LEX79" s="69"/>
      <c r="LEZ79" s="64"/>
      <c r="LFA79" s="67"/>
      <c r="LFB79" s="67"/>
      <c r="LFC79" s="68"/>
      <c r="LFD79" s="68"/>
      <c r="LFE79" s="68"/>
      <c r="LFF79" s="69"/>
      <c r="LFH79" s="64"/>
      <c r="LFI79" s="67"/>
      <c r="LFJ79" s="67"/>
      <c r="LFK79" s="68"/>
      <c r="LFL79" s="68"/>
      <c r="LFM79" s="68"/>
      <c r="LFN79" s="69"/>
      <c r="LFP79" s="64"/>
      <c r="LFQ79" s="67"/>
      <c r="LFR79" s="67"/>
      <c r="LFS79" s="68"/>
      <c r="LFT79" s="68"/>
      <c r="LFU79" s="68"/>
      <c r="LFV79" s="69"/>
      <c r="LFX79" s="64"/>
      <c r="LFY79" s="67"/>
      <c r="LFZ79" s="67"/>
      <c r="LGA79" s="68"/>
      <c r="LGB79" s="68"/>
      <c r="LGC79" s="68"/>
      <c r="LGD79" s="69"/>
      <c r="LGF79" s="64"/>
      <c r="LGG79" s="67"/>
      <c r="LGH79" s="67"/>
      <c r="LGI79" s="68"/>
      <c r="LGJ79" s="68"/>
      <c r="LGK79" s="68"/>
      <c r="LGL79" s="69"/>
      <c r="LGN79" s="64"/>
      <c r="LGO79" s="67"/>
      <c r="LGP79" s="67"/>
      <c r="LGQ79" s="68"/>
      <c r="LGR79" s="68"/>
      <c r="LGS79" s="68"/>
      <c r="LGT79" s="69"/>
      <c r="LGV79" s="64"/>
      <c r="LGW79" s="67"/>
      <c r="LGX79" s="67"/>
      <c r="LGY79" s="68"/>
      <c r="LGZ79" s="68"/>
      <c r="LHA79" s="68"/>
      <c r="LHB79" s="69"/>
      <c r="LHD79" s="64"/>
      <c r="LHE79" s="67"/>
      <c r="LHF79" s="67"/>
      <c r="LHG79" s="68"/>
      <c r="LHH79" s="68"/>
      <c r="LHI79" s="68"/>
      <c r="LHJ79" s="69"/>
      <c r="LHL79" s="64"/>
      <c r="LHM79" s="67"/>
      <c r="LHN79" s="67"/>
      <c r="LHO79" s="68"/>
      <c r="LHP79" s="68"/>
      <c r="LHQ79" s="68"/>
      <c r="LHR79" s="69"/>
      <c r="LHT79" s="64"/>
      <c r="LHU79" s="67"/>
      <c r="LHV79" s="67"/>
      <c r="LHW79" s="68"/>
      <c r="LHX79" s="68"/>
      <c r="LHY79" s="68"/>
      <c r="LHZ79" s="69"/>
      <c r="LIB79" s="64"/>
      <c r="LIC79" s="67"/>
      <c r="LID79" s="67"/>
      <c r="LIE79" s="68"/>
      <c r="LIF79" s="68"/>
      <c r="LIG79" s="68"/>
      <c r="LIH79" s="69"/>
      <c r="LIJ79" s="64"/>
      <c r="LIK79" s="67"/>
      <c r="LIL79" s="67"/>
      <c r="LIM79" s="68"/>
      <c r="LIN79" s="68"/>
      <c r="LIO79" s="68"/>
      <c r="LIP79" s="69"/>
      <c r="LIR79" s="64"/>
      <c r="LIS79" s="67"/>
      <c r="LIT79" s="67"/>
      <c r="LIU79" s="68"/>
      <c r="LIV79" s="68"/>
      <c r="LIW79" s="68"/>
      <c r="LIX79" s="69"/>
      <c r="LIZ79" s="64"/>
      <c r="LJA79" s="67"/>
      <c r="LJB79" s="67"/>
      <c r="LJC79" s="68"/>
      <c r="LJD79" s="68"/>
      <c r="LJE79" s="68"/>
      <c r="LJF79" s="69"/>
      <c r="LJH79" s="64"/>
      <c r="LJI79" s="67"/>
      <c r="LJJ79" s="67"/>
      <c r="LJK79" s="68"/>
      <c r="LJL79" s="68"/>
      <c r="LJM79" s="68"/>
      <c r="LJN79" s="69"/>
      <c r="LJP79" s="64"/>
      <c r="LJQ79" s="67"/>
      <c r="LJR79" s="67"/>
      <c r="LJS79" s="68"/>
      <c r="LJT79" s="68"/>
      <c r="LJU79" s="68"/>
      <c r="LJV79" s="69"/>
      <c r="LJX79" s="64"/>
      <c r="LJY79" s="67"/>
      <c r="LJZ79" s="67"/>
      <c r="LKA79" s="68"/>
      <c r="LKB79" s="68"/>
      <c r="LKC79" s="68"/>
      <c r="LKD79" s="69"/>
      <c r="LKF79" s="64"/>
      <c r="LKG79" s="67"/>
      <c r="LKH79" s="67"/>
      <c r="LKI79" s="68"/>
      <c r="LKJ79" s="68"/>
      <c r="LKK79" s="68"/>
      <c r="LKL79" s="69"/>
      <c r="LKN79" s="64"/>
      <c r="LKO79" s="67"/>
      <c r="LKP79" s="67"/>
      <c r="LKQ79" s="68"/>
      <c r="LKR79" s="68"/>
      <c r="LKS79" s="68"/>
      <c r="LKT79" s="69"/>
      <c r="LKV79" s="64"/>
      <c r="LKW79" s="67"/>
      <c r="LKX79" s="67"/>
      <c r="LKY79" s="68"/>
      <c r="LKZ79" s="68"/>
      <c r="LLA79" s="68"/>
      <c r="LLB79" s="69"/>
      <c r="LLD79" s="64"/>
      <c r="LLE79" s="67"/>
      <c r="LLF79" s="67"/>
      <c r="LLG79" s="68"/>
      <c r="LLH79" s="68"/>
      <c r="LLI79" s="68"/>
      <c r="LLJ79" s="69"/>
      <c r="LLL79" s="64"/>
      <c r="LLM79" s="67"/>
      <c r="LLN79" s="67"/>
      <c r="LLO79" s="68"/>
      <c r="LLP79" s="68"/>
      <c r="LLQ79" s="68"/>
      <c r="LLR79" s="69"/>
      <c r="LLT79" s="64"/>
      <c r="LLU79" s="67"/>
      <c r="LLV79" s="67"/>
      <c r="LLW79" s="68"/>
      <c r="LLX79" s="68"/>
      <c r="LLY79" s="68"/>
      <c r="LLZ79" s="69"/>
      <c r="LMB79" s="64"/>
      <c r="LMC79" s="67"/>
      <c r="LMD79" s="67"/>
      <c r="LME79" s="68"/>
      <c r="LMF79" s="68"/>
      <c r="LMG79" s="68"/>
      <c r="LMH79" s="69"/>
      <c r="LMJ79" s="64"/>
      <c r="LMK79" s="67"/>
      <c r="LML79" s="67"/>
      <c r="LMM79" s="68"/>
      <c r="LMN79" s="68"/>
      <c r="LMO79" s="68"/>
      <c r="LMP79" s="69"/>
      <c r="LMR79" s="64"/>
      <c r="LMS79" s="67"/>
      <c r="LMT79" s="67"/>
      <c r="LMU79" s="68"/>
      <c r="LMV79" s="68"/>
      <c r="LMW79" s="68"/>
      <c r="LMX79" s="69"/>
      <c r="LMZ79" s="64"/>
      <c r="LNA79" s="67"/>
      <c r="LNB79" s="67"/>
      <c r="LNC79" s="68"/>
      <c r="LND79" s="68"/>
      <c r="LNE79" s="68"/>
      <c r="LNF79" s="69"/>
      <c r="LNH79" s="64"/>
      <c r="LNI79" s="67"/>
      <c r="LNJ79" s="67"/>
      <c r="LNK79" s="68"/>
      <c r="LNL79" s="68"/>
      <c r="LNM79" s="68"/>
      <c r="LNN79" s="69"/>
      <c r="LNP79" s="64"/>
      <c r="LNQ79" s="67"/>
      <c r="LNR79" s="67"/>
      <c r="LNS79" s="68"/>
      <c r="LNT79" s="68"/>
      <c r="LNU79" s="68"/>
      <c r="LNV79" s="69"/>
      <c r="LNX79" s="64"/>
      <c r="LNY79" s="67"/>
      <c r="LNZ79" s="67"/>
      <c r="LOA79" s="68"/>
      <c r="LOB79" s="68"/>
      <c r="LOC79" s="68"/>
      <c r="LOD79" s="69"/>
      <c r="LOF79" s="64"/>
      <c r="LOG79" s="67"/>
      <c r="LOH79" s="67"/>
      <c r="LOI79" s="68"/>
      <c r="LOJ79" s="68"/>
      <c r="LOK79" s="68"/>
      <c r="LOL79" s="69"/>
      <c r="LON79" s="64"/>
      <c r="LOO79" s="67"/>
      <c r="LOP79" s="67"/>
      <c r="LOQ79" s="68"/>
      <c r="LOR79" s="68"/>
      <c r="LOS79" s="68"/>
      <c r="LOT79" s="69"/>
      <c r="LOV79" s="64"/>
      <c r="LOW79" s="67"/>
      <c r="LOX79" s="67"/>
      <c r="LOY79" s="68"/>
      <c r="LOZ79" s="68"/>
      <c r="LPA79" s="68"/>
      <c r="LPB79" s="69"/>
      <c r="LPD79" s="64"/>
      <c r="LPE79" s="67"/>
      <c r="LPF79" s="67"/>
      <c r="LPG79" s="68"/>
      <c r="LPH79" s="68"/>
      <c r="LPI79" s="68"/>
      <c r="LPJ79" s="69"/>
      <c r="LPL79" s="64"/>
      <c r="LPM79" s="67"/>
      <c r="LPN79" s="67"/>
      <c r="LPO79" s="68"/>
      <c r="LPP79" s="68"/>
      <c r="LPQ79" s="68"/>
      <c r="LPR79" s="69"/>
      <c r="LPT79" s="64"/>
      <c r="LPU79" s="67"/>
      <c r="LPV79" s="67"/>
      <c r="LPW79" s="68"/>
      <c r="LPX79" s="68"/>
      <c r="LPY79" s="68"/>
      <c r="LPZ79" s="69"/>
      <c r="LQB79" s="64"/>
      <c r="LQC79" s="67"/>
      <c r="LQD79" s="67"/>
      <c r="LQE79" s="68"/>
      <c r="LQF79" s="68"/>
      <c r="LQG79" s="68"/>
      <c r="LQH79" s="69"/>
      <c r="LQJ79" s="64"/>
      <c r="LQK79" s="67"/>
      <c r="LQL79" s="67"/>
      <c r="LQM79" s="68"/>
      <c r="LQN79" s="68"/>
      <c r="LQO79" s="68"/>
      <c r="LQP79" s="69"/>
      <c r="LQR79" s="64"/>
      <c r="LQS79" s="67"/>
      <c r="LQT79" s="67"/>
      <c r="LQU79" s="68"/>
      <c r="LQV79" s="68"/>
      <c r="LQW79" s="68"/>
      <c r="LQX79" s="69"/>
      <c r="LQZ79" s="64"/>
      <c r="LRA79" s="67"/>
      <c r="LRB79" s="67"/>
      <c r="LRC79" s="68"/>
      <c r="LRD79" s="68"/>
      <c r="LRE79" s="68"/>
      <c r="LRF79" s="69"/>
      <c r="LRH79" s="64"/>
      <c r="LRI79" s="67"/>
      <c r="LRJ79" s="67"/>
      <c r="LRK79" s="68"/>
      <c r="LRL79" s="68"/>
      <c r="LRM79" s="68"/>
      <c r="LRN79" s="69"/>
      <c r="LRP79" s="64"/>
      <c r="LRQ79" s="67"/>
      <c r="LRR79" s="67"/>
      <c r="LRS79" s="68"/>
      <c r="LRT79" s="68"/>
      <c r="LRU79" s="68"/>
      <c r="LRV79" s="69"/>
      <c r="LRX79" s="64"/>
      <c r="LRY79" s="67"/>
      <c r="LRZ79" s="67"/>
      <c r="LSA79" s="68"/>
      <c r="LSB79" s="68"/>
      <c r="LSC79" s="68"/>
      <c r="LSD79" s="69"/>
      <c r="LSF79" s="64"/>
      <c r="LSG79" s="67"/>
      <c r="LSH79" s="67"/>
      <c r="LSI79" s="68"/>
      <c r="LSJ79" s="68"/>
      <c r="LSK79" s="68"/>
      <c r="LSL79" s="69"/>
      <c r="LSN79" s="64"/>
      <c r="LSO79" s="67"/>
      <c r="LSP79" s="67"/>
      <c r="LSQ79" s="68"/>
      <c r="LSR79" s="68"/>
      <c r="LSS79" s="68"/>
      <c r="LST79" s="69"/>
      <c r="LSV79" s="64"/>
      <c r="LSW79" s="67"/>
      <c r="LSX79" s="67"/>
      <c r="LSY79" s="68"/>
      <c r="LSZ79" s="68"/>
      <c r="LTA79" s="68"/>
      <c r="LTB79" s="69"/>
      <c r="LTD79" s="64"/>
      <c r="LTE79" s="67"/>
      <c r="LTF79" s="67"/>
      <c r="LTG79" s="68"/>
      <c r="LTH79" s="68"/>
      <c r="LTI79" s="68"/>
      <c r="LTJ79" s="69"/>
      <c r="LTL79" s="64"/>
      <c r="LTM79" s="67"/>
      <c r="LTN79" s="67"/>
      <c r="LTO79" s="68"/>
      <c r="LTP79" s="68"/>
      <c r="LTQ79" s="68"/>
      <c r="LTR79" s="69"/>
      <c r="LTT79" s="64"/>
      <c r="LTU79" s="67"/>
      <c r="LTV79" s="67"/>
      <c r="LTW79" s="68"/>
      <c r="LTX79" s="68"/>
      <c r="LTY79" s="68"/>
      <c r="LTZ79" s="69"/>
      <c r="LUB79" s="64"/>
      <c r="LUC79" s="67"/>
      <c r="LUD79" s="67"/>
      <c r="LUE79" s="68"/>
      <c r="LUF79" s="68"/>
      <c r="LUG79" s="68"/>
      <c r="LUH79" s="69"/>
      <c r="LUJ79" s="64"/>
      <c r="LUK79" s="67"/>
      <c r="LUL79" s="67"/>
      <c r="LUM79" s="68"/>
      <c r="LUN79" s="68"/>
      <c r="LUO79" s="68"/>
      <c r="LUP79" s="69"/>
      <c r="LUR79" s="64"/>
      <c r="LUS79" s="67"/>
      <c r="LUT79" s="67"/>
      <c r="LUU79" s="68"/>
      <c r="LUV79" s="68"/>
      <c r="LUW79" s="68"/>
      <c r="LUX79" s="69"/>
      <c r="LUZ79" s="64"/>
      <c r="LVA79" s="67"/>
      <c r="LVB79" s="67"/>
      <c r="LVC79" s="68"/>
      <c r="LVD79" s="68"/>
      <c r="LVE79" s="68"/>
      <c r="LVF79" s="69"/>
      <c r="LVH79" s="64"/>
      <c r="LVI79" s="67"/>
      <c r="LVJ79" s="67"/>
      <c r="LVK79" s="68"/>
      <c r="LVL79" s="68"/>
      <c r="LVM79" s="68"/>
      <c r="LVN79" s="69"/>
      <c r="LVP79" s="64"/>
      <c r="LVQ79" s="67"/>
      <c r="LVR79" s="67"/>
      <c r="LVS79" s="68"/>
      <c r="LVT79" s="68"/>
      <c r="LVU79" s="68"/>
      <c r="LVV79" s="69"/>
      <c r="LVX79" s="64"/>
      <c r="LVY79" s="67"/>
      <c r="LVZ79" s="67"/>
      <c r="LWA79" s="68"/>
      <c r="LWB79" s="68"/>
      <c r="LWC79" s="68"/>
      <c r="LWD79" s="69"/>
      <c r="LWF79" s="64"/>
      <c r="LWG79" s="67"/>
      <c r="LWH79" s="67"/>
      <c r="LWI79" s="68"/>
      <c r="LWJ79" s="68"/>
      <c r="LWK79" s="68"/>
      <c r="LWL79" s="69"/>
      <c r="LWN79" s="64"/>
      <c r="LWO79" s="67"/>
      <c r="LWP79" s="67"/>
      <c r="LWQ79" s="68"/>
      <c r="LWR79" s="68"/>
      <c r="LWS79" s="68"/>
      <c r="LWT79" s="69"/>
      <c r="LWV79" s="64"/>
      <c r="LWW79" s="67"/>
      <c r="LWX79" s="67"/>
      <c r="LWY79" s="68"/>
      <c r="LWZ79" s="68"/>
      <c r="LXA79" s="68"/>
      <c r="LXB79" s="69"/>
      <c r="LXD79" s="64"/>
      <c r="LXE79" s="67"/>
      <c r="LXF79" s="67"/>
      <c r="LXG79" s="68"/>
      <c r="LXH79" s="68"/>
      <c r="LXI79" s="68"/>
      <c r="LXJ79" s="69"/>
      <c r="LXL79" s="64"/>
      <c r="LXM79" s="67"/>
      <c r="LXN79" s="67"/>
      <c r="LXO79" s="68"/>
      <c r="LXP79" s="68"/>
      <c r="LXQ79" s="68"/>
      <c r="LXR79" s="69"/>
      <c r="LXT79" s="64"/>
      <c r="LXU79" s="67"/>
      <c r="LXV79" s="67"/>
      <c r="LXW79" s="68"/>
      <c r="LXX79" s="68"/>
      <c r="LXY79" s="68"/>
      <c r="LXZ79" s="69"/>
      <c r="LYB79" s="64"/>
      <c r="LYC79" s="67"/>
      <c r="LYD79" s="67"/>
      <c r="LYE79" s="68"/>
      <c r="LYF79" s="68"/>
      <c r="LYG79" s="68"/>
      <c r="LYH79" s="69"/>
      <c r="LYJ79" s="64"/>
      <c r="LYK79" s="67"/>
      <c r="LYL79" s="67"/>
      <c r="LYM79" s="68"/>
      <c r="LYN79" s="68"/>
      <c r="LYO79" s="68"/>
      <c r="LYP79" s="69"/>
      <c r="LYR79" s="64"/>
      <c r="LYS79" s="67"/>
      <c r="LYT79" s="67"/>
      <c r="LYU79" s="68"/>
      <c r="LYV79" s="68"/>
      <c r="LYW79" s="68"/>
      <c r="LYX79" s="69"/>
      <c r="LYZ79" s="64"/>
      <c r="LZA79" s="67"/>
      <c r="LZB79" s="67"/>
      <c r="LZC79" s="68"/>
      <c r="LZD79" s="68"/>
      <c r="LZE79" s="68"/>
      <c r="LZF79" s="69"/>
      <c r="LZH79" s="64"/>
      <c r="LZI79" s="67"/>
      <c r="LZJ79" s="67"/>
      <c r="LZK79" s="68"/>
      <c r="LZL79" s="68"/>
      <c r="LZM79" s="68"/>
      <c r="LZN79" s="69"/>
      <c r="LZP79" s="64"/>
      <c r="LZQ79" s="67"/>
      <c r="LZR79" s="67"/>
      <c r="LZS79" s="68"/>
      <c r="LZT79" s="68"/>
      <c r="LZU79" s="68"/>
      <c r="LZV79" s="69"/>
      <c r="LZX79" s="64"/>
      <c r="LZY79" s="67"/>
      <c r="LZZ79" s="67"/>
      <c r="MAA79" s="68"/>
      <c r="MAB79" s="68"/>
      <c r="MAC79" s="68"/>
      <c r="MAD79" s="69"/>
      <c r="MAF79" s="64"/>
      <c r="MAG79" s="67"/>
      <c r="MAH79" s="67"/>
      <c r="MAI79" s="68"/>
      <c r="MAJ79" s="68"/>
      <c r="MAK79" s="68"/>
      <c r="MAL79" s="69"/>
      <c r="MAN79" s="64"/>
      <c r="MAO79" s="67"/>
      <c r="MAP79" s="67"/>
      <c r="MAQ79" s="68"/>
      <c r="MAR79" s="68"/>
      <c r="MAS79" s="68"/>
      <c r="MAT79" s="69"/>
      <c r="MAV79" s="64"/>
      <c r="MAW79" s="67"/>
      <c r="MAX79" s="67"/>
      <c r="MAY79" s="68"/>
      <c r="MAZ79" s="68"/>
      <c r="MBA79" s="68"/>
      <c r="MBB79" s="69"/>
      <c r="MBD79" s="64"/>
      <c r="MBE79" s="67"/>
      <c r="MBF79" s="67"/>
      <c r="MBG79" s="68"/>
      <c r="MBH79" s="68"/>
      <c r="MBI79" s="68"/>
      <c r="MBJ79" s="69"/>
      <c r="MBL79" s="64"/>
      <c r="MBM79" s="67"/>
      <c r="MBN79" s="67"/>
      <c r="MBO79" s="68"/>
      <c r="MBP79" s="68"/>
      <c r="MBQ79" s="68"/>
      <c r="MBR79" s="69"/>
      <c r="MBT79" s="64"/>
      <c r="MBU79" s="67"/>
      <c r="MBV79" s="67"/>
      <c r="MBW79" s="68"/>
      <c r="MBX79" s="68"/>
      <c r="MBY79" s="68"/>
      <c r="MBZ79" s="69"/>
      <c r="MCB79" s="64"/>
      <c r="MCC79" s="67"/>
      <c r="MCD79" s="67"/>
      <c r="MCE79" s="68"/>
      <c r="MCF79" s="68"/>
      <c r="MCG79" s="68"/>
      <c r="MCH79" s="69"/>
      <c r="MCJ79" s="64"/>
      <c r="MCK79" s="67"/>
      <c r="MCL79" s="67"/>
      <c r="MCM79" s="68"/>
      <c r="MCN79" s="68"/>
      <c r="MCO79" s="68"/>
      <c r="MCP79" s="69"/>
      <c r="MCR79" s="64"/>
      <c r="MCS79" s="67"/>
      <c r="MCT79" s="67"/>
      <c r="MCU79" s="68"/>
      <c r="MCV79" s="68"/>
      <c r="MCW79" s="68"/>
      <c r="MCX79" s="69"/>
      <c r="MCZ79" s="64"/>
      <c r="MDA79" s="67"/>
      <c r="MDB79" s="67"/>
      <c r="MDC79" s="68"/>
      <c r="MDD79" s="68"/>
      <c r="MDE79" s="68"/>
      <c r="MDF79" s="69"/>
      <c r="MDH79" s="64"/>
      <c r="MDI79" s="67"/>
      <c r="MDJ79" s="67"/>
      <c r="MDK79" s="68"/>
      <c r="MDL79" s="68"/>
      <c r="MDM79" s="68"/>
      <c r="MDN79" s="69"/>
      <c r="MDP79" s="64"/>
      <c r="MDQ79" s="67"/>
      <c r="MDR79" s="67"/>
      <c r="MDS79" s="68"/>
      <c r="MDT79" s="68"/>
      <c r="MDU79" s="68"/>
      <c r="MDV79" s="69"/>
      <c r="MDX79" s="64"/>
      <c r="MDY79" s="67"/>
      <c r="MDZ79" s="67"/>
      <c r="MEA79" s="68"/>
      <c r="MEB79" s="68"/>
      <c r="MEC79" s="68"/>
      <c r="MED79" s="69"/>
      <c r="MEF79" s="64"/>
      <c r="MEG79" s="67"/>
      <c r="MEH79" s="67"/>
      <c r="MEI79" s="68"/>
      <c r="MEJ79" s="68"/>
      <c r="MEK79" s="68"/>
      <c r="MEL79" s="69"/>
      <c r="MEN79" s="64"/>
      <c r="MEO79" s="67"/>
      <c r="MEP79" s="67"/>
      <c r="MEQ79" s="68"/>
      <c r="MER79" s="68"/>
      <c r="MES79" s="68"/>
      <c r="MET79" s="69"/>
      <c r="MEV79" s="64"/>
      <c r="MEW79" s="67"/>
      <c r="MEX79" s="67"/>
      <c r="MEY79" s="68"/>
      <c r="MEZ79" s="68"/>
      <c r="MFA79" s="68"/>
      <c r="MFB79" s="69"/>
      <c r="MFD79" s="64"/>
      <c r="MFE79" s="67"/>
      <c r="MFF79" s="67"/>
      <c r="MFG79" s="68"/>
      <c r="MFH79" s="68"/>
      <c r="MFI79" s="68"/>
      <c r="MFJ79" s="69"/>
      <c r="MFL79" s="64"/>
      <c r="MFM79" s="67"/>
      <c r="MFN79" s="67"/>
      <c r="MFO79" s="68"/>
      <c r="MFP79" s="68"/>
      <c r="MFQ79" s="68"/>
      <c r="MFR79" s="69"/>
      <c r="MFT79" s="64"/>
      <c r="MFU79" s="67"/>
      <c r="MFV79" s="67"/>
      <c r="MFW79" s="68"/>
      <c r="MFX79" s="68"/>
      <c r="MFY79" s="68"/>
      <c r="MFZ79" s="69"/>
      <c r="MGB79" s="64"/>
      <c r="MGC79" s="67"/>
      <c r="MGD79" s="67"/>
      <c r="MGE79" s="68"/>
      <c r="MGF79" s="68"/>
      <c r="MGG79" s="68"/>
      <c r="MGH79" s="69"/>
      <c r="MGJ79" s="64"/>
      <c r="MGK79" s="67"/>
      <c r="MGL79" s="67"/>
      <c r="MGM79" s="68"/>
      <c r="MGN79" s="68"/>
      <c r="MGO79" s="68"/>
      <c r="MGP79" s="69"/>
      <c r="MGR79" s="64"/>
      <c r="MGS79" s="67"/>
      <c r="MGT79" s="67"/>
      <c r="MGU79" s="68"/>
      <c r="MGV79" s="68"/>
      <c r="MGW79" s="68"/>
      <c r="MGX79" s="69"/>
      <c r="MGZ79" s="64"/>
      <c r="MHA79" s="67"/>
      <c r="MHB79" s="67"/>
      <c r="MHC79" s="68"/>
      <c r="MHD79" s="68"/>
      <c r="MHE79" s="68"/>
      <c r="MHF79" s="69"/>
      <c r="MHH79" s="64"/>
      <c r="MHI79" s="67"/>
      <c r="MHJ79" s="67"/>
      <c r="MHK79" s="68"/>
      <c r="MHL79" s="68"/>
      <c r="MHM79" s="68"/>
      <c r="MHN79" s="69"/>
      <c r="MHP79" s="64"/>
      <c r="MHQ79" s="67"/>
      <c r="MHR79" s="67"/>
      <c r="MHS79" s="68"/>
      <c r="MHT79" s="68"/>
      <c r="MHU79" s="68"/>
      <c r="MHV79" s="69"/>
      <c r="MHX79" s="64"/>
      <c r="MHY79" s="67"/>
      <c r="MHZ79" s="67"/>
      <c r="MIA79" s="68"/>
      <c r="MIB79" s="68"/>
      <c r="MIC79" s="68"/>
      <c r="MID79" s="69"/>
      <c r="MIF79" s="64"/>
      <c r="MIG79" s="67"/>
      <c r="MIH79" s="67"/>
      <c r="MII79" s="68"/>
      <c r="MIJ79" s="68"/>
      <c r="MIK79" s="68"/>
      <c r="MIL79" s="69"/>
      <c r="MIN79" s="64"/>
      <c r="MIO79" s="67"/>
      <c r="MIP79" s="67"/>
      <c r="MIQ79" s="68"/>
      <c r="MIR79" s="68"/>
      <c r="MIS79" s="68"/>
      <c r="MIT79" s="69"/>
      <c r="MIV79" s="64"/>
      <c r="MIW79" s="67"/>
      <c r="MIX79" s="67"/>
      <c r="MIY79" s="68"/>
      <c r="MIZ79" s="68"/>
      <c r="MJA79" s="68"/>
      <c r="MJB79" s="69"/>
      <c r="MJD79" s="64"/>
      <c r="MJE79" s="67"/>
      <c r="MJF79" s="67"/>
      <c r="MJG79" s="68"/>
      <c r="MJH79" s="68"/>
      <c r="MJI79" s="68"/>
      <c r="MJJ79" s="69"/>
      <c r="MJL79" s="64"/>
      <c r="MJM79" s="67"/>
      <c r="MJN79" s="67"/>
      <c r="MJO79" s="68"/>
      <c r="MJP79" s="68"/>
      <c r="MJQ79" s="68"/>
      <c r="MJR79" s="69"/>
      <c r="MJT79" s="64"/>
      <c r="MJU79" s="67"/>
      <c r="MJV79" s="67"/>
      <c r="MJW79" s="68"/>
      <c r="MJX79" s="68"/>
      <c r="MJY79" s="68"/>
      <c r="MJZ79" s="69"/>
      <c r="MKB79" s="64"/>
      <c r="MKC79" s="67"/>
      <c r="MKD79" s="67"/>
      <c r="MKE79" s="68"/>
      <c r="MKF79" s="68"/>
      <c r="MKG79" s="68"/>
      <c r="MKH79" s="69"/>
      <c r="MKJ79" s="64"/>
      <c r="MKK79" s="67"/>
      <c r="MKL79" s="67"/>
      <c r="MKM79" s="68"/>
      <c r="MKN79" s="68"/>
      <c r="MKO79" s="68"/>
      <c r="MKP79" s="69"/>
      <c r="MKR79" s="64"/>
      <c r="MKS79" s="67"/>
      <c r="MKT79" s="67"/>
      <c r="MKU79" s="68"/>
      <c r="MKV79" s="68"/>
      <c r="MKW79" s="68"/>
      <c r="MKX79" s="69"/>
      <c r="MKZ79" s="64"/>
      <c r="MLA79" s="67"/>
      <c r="MLB79" s="67"/>
      <c r="MLC79" s="68"/>
      <c r="MLD79" s="68"/>
      <c r="MLE79" s="68"/>
      <c r="MLF79" s="69"/>
      <c r="MLH79" s="64"/>
      <c r="MLI79" s="67"/>
      <c r="MLJ79" s="67"/>
      <c r="MLK79" s="68"/>
      <c r="MLL79" s="68"/>
      <c r="MLM79" s="68"/>
      <c r="MLN79" s="69"/>
      <c r="MLP79" s="64"/>
      <c r="MLQ79" s="67"/>
      <c r="MLR79" s="67"/>
      <c r="MLS79" s="68"/>
      <c r="MLT79" s="68"/>
      <c r="MLU79" s="68"/>
      <c r="MLV79" s="69"/>
      <c r="MLX79" s="64"/>
      <c r="MLY79" s="67"/>
      <c r="MLZ79" s="67"/>
      <c r="MMA79" s="68"/>
      <c r="MMB79" s="68"/>
      <c r="MMC79" s="68"/>
      <c r="MMD79" s="69"/>
      <c r="MMF79" s="64"/>
      <c r="MMG79" s="67"/>
      <c r="MMH79" s="67"/>
      <c r="MMI79" s="68"/>
      <c r="MMJ79" s="68"/>
      <c r="MMK79" s="68"/>
      <c r="MML79" s="69"/>
      <c r="MMN79" s="64"/>
      <c r="MMO79" s="67"/>
      <c r="MMP79" s="67"/>
      <c r="MMQ79" s="68"/>
      <c r="MMR79" s="68"/>
      <c r="MMS79" s="68"/>
      <c r="MMT79" s="69"/>
      <c r="MMV79" s="64"/>
      <c r="MMW79" s="67"/>
      <c r="MMX79" s="67"/>
      <c r="MMY79" s="68"/>
      <c r="MMZ79" s="68"/>
      <c r="MNA79" s="68"/>
      <c r="MNB79" s="69"/>
      <c r="MND79" s="64"/>
      <c r="MNE79" s="67"/>
      <c r="MNF79" s="67"/>
      <c r="MNG79" s="68"/>
      <c r="MNH79" s="68"/>
      <c r="MNI79" s="68"/>
      <c r="MNJ79" s="69"/>
      <c r="MNL79" s="64"/>
      <c r="MNM79" s="67"/>
      <c r="MNN79" s="67"/>
      <c r="MNO79" s="68"/>
      <c r="MNP79" s="68"/>
      <c r="MNQ79" s="68"/>
      <c r="MNR79" s="69"/>
      <c r="MNT79" s="64"/>
      <c r="MNU79" s="67"/>
      <c r="MNV79" s="67"/>
      <c r="MNW79" s="68"/>
      <c r="MNX79" s="68"/>
      <c r="MNY79" s="68"/>
      <c r="MNZ79" s="69"/>
      <c r="MOB79" s="64"/>
      <c r="MOC79" s="67"/>
      <c r="MOD79" s="67"/>
      <c r="MOE79" s="68"/>
      <c r="MOF79" s="68"/>
      <c r="MOG79" s="68"/>
      <c r="MOH79" s="69"/>
      <c r="MOJ79" s="64"/>
      <c r="MOK79" s="67"/>
      <c r="MOL79" s="67"/>
      <c r="MOM79" s="68"/>
      <c r="MON79" s="68"/>
      <c r="MOO79" s="68"/>
      <c r="MOP79" s="69"/>
      <c r="MOR79" s="64"/>
      <c r="MOS79" s="67"/>
      <c r="MOT79" s="67"/>
      <c r="MOU79" s="68"/>
      <c r="MOV79" s="68"/>
      <c r="MOW79" s="68"/>
      <c r="MOX79" s="69"/>
      <c r="MOZ79" s="64"/>
      <c r="MPA79" s="67"/>
      <c r="MPB79" s="67"/>
      <c r="MPC79" s="68"/>
      <c r="MPD79" s="68"/>
      <c r="MPE79" s="68"/>
      <c r="MPF79" s="69"/>
      <c r="MPH79" s="64"/>
      <c r="MPI79" s="67"/>
      <c r="MPJ79" s="67"/>
      <c r="MPK79" s="68"/>
      <c r="MPL79" s="68"/>
      <c r="MPM79" s="68"/>
      <c r="MPN79" s="69"/>
      <c r="MPP79" s="64"/>
      <c r="MPQ79" s="67"/>
      <c r="MPR79" s="67"/>
      <c r="MPS79" s="68"/>
      <c r="MPT79" s="68"/>
      <c r="MPU79" s="68"/>
      <c r="MPV79" s="69"/>
      <c r="MPX79" s="64"/>
      <c r="MPY79" s="67"/>
      <c r="MPZ79" s="67"/>
      <c r="MQA79" s="68"/>
      <c r="MQB79" s="68"/>
      <c r="MQC79" s="68"/>
      <c r="MQD79" s="69"/>
      <c r="MQF79" s="64"/>
      <c r="MQG79" s="67"/>
      <c r="MQH79" s="67"/>
      <c r="MQI79" s="68"/>
      <c r="MQJ79" s="68"/>
      <c r="MQK79" s="68"/>
      <c r="MQL79" s="69"/>
      <c r="MQN79" s="64"/>
      <c r="MQO79" s="67"/>
      <c r="MQP79" s="67"/>
      <c r="MQQ79" s="68"/>
      <c r="MQR79" s="68"/>
      <c r="MQS79" s="68"/>
      <c r="MQT79" s="69"/>
      <c r="MQV79" s="64"/>
      <c r="MQW79" s="67"/>
      <c r="MQX79" s="67"/>
      <c r="MQY79" s="68"/>
      <c r="MQZ79" s="68"/>
      <c r="MRA79" s="68"/>
      <c r="MRB79" s="69"/>
      <c r="MRD79" s="64"/>
      <c r="MRE79" s="67"/>
      <c r="MRF79" s="67"/>
      <c r="MRG79" s="68"/>
      <c r="MRH79" s="68"/>
      <c r="MRI79" s="68"/>
      <c r="MRJ79" s="69"/>
      <c r="MRL79" s="64"/>
      <c r="MRM79" s="67"/>
      <c r="MRN79" s="67"/>
      <c r="MRO79" s="68"/>
      <c r="MRP79" s="68"/>
      <c r="MRQ79" s="68"/>
      <c r="MRR79" s="69"/>
      <c r="MRT79" s="64"/>
      <c r="MRU79" s="67"/>
      <c r="MRV79" s="67"/>
      <c r="MRW79" s="68"/>
      <c r="MRX79" s="68"/>
      <c r="MRY79" s="68"/>
      <c r="MRZ79" s="69"/>
      <c r="MSB79" s="64"/>
      <c r="MSC79" s="67"/>
      <c r="MSD79" s="67"/>
      <c r="MSE79" s="68"/>
      <c r="MSF79" s="68"/>
      <c r="MSG79" s="68"/>
      <c r="MSH79" s="69"/>
      <c r="MSJ79" s="64"/>
      <c r="MSK79" s="67"/>
      <c r="MSL79" s="67"/>
      <c r="MSM79" s="68"/>
      <c r="MSN79" s="68"/>
      <c r="MSO79" s="68"/>
      <c r="MSP79" s="69"/>
      <c r="MSR79" s="64"/>
      <c r="MSS79" s="67"/>
      <c r="MST79" s="67"/>
      <c r="MSU79" s="68"/>
      <c r="MSV79" s="68"/>
      <c r="MSW79" s="68"/>
      <c r="MSX79" s="69"/>
      <c r="MSZ79" s="64"/>
      <c r="MTA79" s="67"/>
      <c r="MTB79" s="67"/>
      <c r="MTC79" s="68"/>
      <c r="MTD79" s="68"/>
      <c r="MTE79" s="68"/>
      <c r="MTF79" s="69"/>
      <c r="MTH79" s="64"/>
      <c r="MTI79" s="67"/>
      <c r="MTJ79" s="67"/>
      <c r="MTK79" s="68"/>
      <c r="MTL79" s="68"/>
      <c r="MTM79" s="68"/>
      <c r="MTN79" s="69"/>
      <c r="MTP79" s="64"/>
      <c r="MTQ79" s="67"/>
      <c r="MTR79" s="67"/>
      <c r="MTS79" s="68"/>
      <c r="MTT79" s="68"/>
      <c r="MTU79" s="68"/>
      <c r="MTV79" s="69"/>
      <c r="MTX79" s="64"/>
      <c r="MTY79" s="67"/>
      <c r="MTZ79" s="67"/>
      <c r="MUA79" s="68"/>
      <c r="MUB79" s="68"/>
      <c r="MUC79" s="68"/>
      <c r="MUD79" s="69"/>
      <c r="MUF79" s="64"/>
      <c r="MUG79" s="67"/>
      <c r="MUH79" s="67"/>
      <c r="MUI79" s="68"/>
      <c r="MUJ79" s="68"/>
      <c r="MUK79" s="68"/>
      <c r="MUL79" s="69"/>
      <c r="MUN79" s="64"/>
      <c r="MUO79" s="67"/>
      <c r="MUP79" s="67"/>
      <c r="MUQ79" s="68"/>
      <c r="MUR79" s="68"/>
      <c r="MUS79" s="68"/>
      <c r="MUT79" s="69"/>
      <c r="MUV79" s="64"/>
      <c r="MUW79" s="67"/>
      <c r="MUX79" s="67"/>
      <c r="MUY79" s="68"/>
      <c r="MUZ79" s="68"/>
      <c r="MVA79" s="68"/>
      <c r="MVB79" s="69"/>
      <c r="MVD79" s="64"/>
      <c r="MVE79" s="67"/>
      <c r="MVF79" s="67"/>
      <c r="MVG79" s="68"/>
      <c r="MVH79" s="68"/>
      <c r="MVI79" s="68"/>
      <c r="MVJ79" s="69"/>
      <c r="MVL79" s="64"/>
      <c r="MVM79" s="67"/>
      <c r="MVN79" s="67"/>
      <c r="MVO79" s="68"/>
      <c r="MVP79" s="68"/>
      <c r="MVQ79" s="68"/>
      <c r="MVR79" s="69"/>
      <c r="MVT79" s="64"/>
      <c r="MVU79" s="67"/>
      <c r="MVV79" s="67"/>
      <c r="MVW79" s="68"/>
      <c r="MVX79" s="68"/>
      <c r="MVY79" s="68"/>
      <c r="MVZ79" s="69"/>
      <c r="MWB79" s="64"/>
      <c r="MWC79" s="67"/>
      <c r="MWD79" s="67"/>
      <c r="MWE79" s="68"/>
      <c r="MWF79" s="68"/>
      <c r="MWG79" s="68"/>
      <c r="MWH79" s="69"/>
      <c r="MWJ79" s="64"/>
      <c r="MWK79" s="67"/>
      <c r="MWL79" s="67"/>
      <c r="MWM79" s="68"/>
      <c r="MWN79" s="68"/>
      <c r="MWO79" s="68"/>
      <c r="MWP79" s="69"/>
      <c r="MWR79" s="64"/>
      <c r="MWS79" s="67"/>
      <c r="MWT79" s="67"/>
      <c r="MWU79" s="68"/>
      <c r="MWV79" s="68"/>
      <c r="MWW79" s="68"/>
      <c r="MWX79" s="69"/>
      <c r="MWZ79" s="64"/>
      <c r="MXA79" s="67"/>
      <c r="MXB79" s="67"/>
      <c r="MXC79" s="68"/>
      <c r="MXD79" s="68"/>
      <c r="MXE79" s="68"/>
      <c r="MXF79" s="69"/>
      <c r="MXH79" s="64"/>
      <c r="MXI79" s="67"/>
      <c r="MXJ79" s="67"/>
      <c r="MXK79" s="68"/>
      <c r="MXL79" s="68"/>
      <c r="MXM79" s="68"/>
      <c r="MXN79" s="69"/>
      <c r="MXP79" s="64"/>
      <c r="MXQ79" s="67"/>
      <c r="MXR79" s="67"/>
      <c r="MXS79" s="68"/>
      <c r="MXT79" s="68"/>
      <c r="MXU79" s="68"/>
      <c r="MXV79" s="69"/>
      <c r="MXX79" s="64"/>
      <c r="MXY79" s="67"/>
      <c r="MXZ79" s="67"/>
      <c r="MYA79" s="68"/>
      <c r="MYB79" s="68"/>
      <c r="MYC79" s="68"/>
      <c r="MYD79" s="69"/>
      <c r="MYF79" s="64"/>
      <c r="MYG79" s="67"/>
      <c r="MYH79" s="67"/>
      <c r="MYI79" s="68"/>
      <c r="MYJ79" s="68"/>
      <c r="MYK79" s="68"/>
      <c r="MYL79" s="69"/>
      <c r="MYN79" s="64"/>
      <c r="MYO79" s="67"/>
      <c r="MYP79" s="67"/>
      <c r="MYQ79" s="68"/>
      <c r="MYR79" s="68"/>
      <c r="MYS79" s="68"/>
      <c r="MYT79" s="69"/>
      <c r="MYV79" s="64"/>
      <c r="MYW79" s="67"/>
      <c r="MYX79" s="67"/>
      <c r="MYY79" s="68"/>
      <c r="MYZ79" s="68"/>
      <c r="MZA79" s="68"/>
      <c r="MZB79" s="69"/>
      <c r="MZD79" s="64"/>
      <c r="MZE79" s="67"/>
      <c r="MZF79" s="67"/>
      <c r="MZG79" s="68"/>
      <c r="MZH79" s="68"/>
      <c r="MZI79" s="68"/>
      <c r="MZJ79" s="69"/>
      <c r="MZL79" s="64"/>
      <c r="MZM79" s="67"/>
      <c r="MZN79" s="67"/>
      <c r="MZO79" s="68"/>
      <c r="MZP79" s="68"/>
      <c r="MZQ79" s="68"/>
      <c r="MZR79" s="69"/>
      <c r="MZT79" s="64"/>
      <c r="MZU79" s="67"/>
      <c r="MZV79" s="67"/>
      <c r="MZW79" s="68"/>
      <c r="MZX79" s="68"/>
      <c r="MZY79" s="68"/>
      <c r="MZZ79" s="69"/>
      <c r="NAB79" s="64"/>
      <c r="NAC79" s="67"/>
      <c r="NAD79" s="67"/>
      <c r="NAE79" s="68"/>
      <c r="NAF79" s="68"/>
      <c r="NAG79" s="68"/>
      <c r="NAH79" s="69"/>
      <c r="NAJ79" s="64"/>
      <c r="NAK79" s="67"/>
      <c r="NAL79" s="67"/>
      <c r="NAM79" s="68"/>
      <c r="NAN79" s="68"/>
      <c r="NAO79" s="68"/>
      <c r="NAP79" s="69"/>
      <c r="NAR79" s="64"/>
      <c r="NAS79" s="67"/>
      <c r="NAT79" s="67"/>
      <c r="NAU79" s="68"/>
      <c r="NAV79" s="68"/>
      <c r="NAW79" s="68"/>
      <c r="NAX79" s="69"/>
      <c r="NAZ79" s="64"/>
      <c r="NBA79" s="67"/>
      <c r="NBB79" s="67"/>
      <c r="NBC79" s="68"/>
      <c r="NBD79" s="68"/>
      <c r="NBE79" s="68"/>
      <c r="NBF79" s="69"/>
      <c r="NBH79" s="64"/>
      <c r="NBI79" s="67"/>
      <c r="NBJ79" s="67"/>
      <c r="NBK79" s="68"/>
      <c r="NBL79" s="68"/>
      <c r="NBM79" s="68"/>
      <c r="NBN79" s="69"/>
      <c r="NBP79" s="64"/>
      <c r="NBQ79" s="67"/>
      <c r="NBR79" s="67"/>
      <c r="NBS79" s="68"/>
      <c r="NBT79" s="68"/>
      <c r="NBU79" s="68"/>
      <c r="NBV79" s="69"/>
      <c r="NBX79" s="64"/>
      <c r="NBY79" s="67"/>
      <c r="NBZ79" s="67"/>
      <c r="NCA79" s="68"/>
      <c r="NCB79" s="68"/>
      <c r="NCC79" s="68"/>
      <c r="NCD79" s="69"/>
      <c r="NCF79" s="64"/>
      <c r="NCG79" s="67"/>
      <c r="NCH79" s="67"/>
      <c r="NCI79" s="68"/>
      <c r="NCJ79" s="68"/>
      <c r="NCK79" s="68"/>
      <c r="NCL79" s="69"/>
      <c r="NCN79" s="64"/>
      <c r="NCO79" s="67"/>
      <c r="NCP79" s="67"/>
      <c r="NCQ79" s="68"/>
      <c r="NCR79" s="68"/>
      <c r="NCS79" s="68"/>
      <c r="NCT79" s="69"/>
      <c r="NCV79" s="64"/>
      <c r="NCW79" s="67"/>
      <c r="NCX79" s="67"/>
      <c r="NCY79" s="68"/>
      <c r="NCZ79" s="68"/>
      <c r="NDA79" s="68"/>
      <c r="NDB79" s="69"/>
      <c r="NDD79" s="64"/>
      <c r="NDE79" s="67"/>
      <c r="NDF79" s="67"/>
      <c r="NDG79" s="68"/>
      <c r="NDH79" s="68"/>
      <c r="NDI79" s="68"/>
      <c r="NDJ79" s="69"/>
      <c r="NDL79" s="64"/>
      <c r="NDM79" s="67"/>
      <c r="NDN79" s="67"/>
      <c r="NDO79" s="68"/>
      <c r="NDP79" s="68"/>
      <c r="NDQ79" s="68"/>
      <c r="NDR79" s="69"/>
      <c r="NDT79" s="64"/>
      <c r="NDU79" s="67"/>
      <c r="NDV79" s="67"/>
      <c r="NDW79" s="68"/>
      <c r="NDX79" s="68"/>
      <c r="NDY79" s="68"/>
      <c r="NDZ79" s="69"/>
      <c r="NEB79" s="64"/>
      <c r="NEC79" s="67"/>
      <c r="NED79" s="67"/>
      <c r="NEE79" s="68"/>
      <c r="NEF79" s="68"/>
      <c r="NEG79" s="68"/>
      <c r="NEH79" s="69"/>
      <c r="NEJ79" s="64"/>
      <c r="NEK79" s="67"/>
      <c r="NEL79" s="67"/>
      <c r="NEM79" s="68"/>
      <c r="NEN79" s="68"/>
      <c r="NEO79" s="68"/>
      <c r="NEP79" s="69"/>
      <c r="NER79" s="64"/>
      <c r="NES79" s="67"/>
      <c r="NET79" s="67"/>
      <c r="NEU79" s="68"/>
      <c r="NEV79" s="68"/>
      <c r="NEW79" s="68"/>
      <c r="NEX79" s="69"/>
      <c r="NEZ79" s="64"/>
      <c r="NFA79" s="67"/>
      <c r="NFB79" s="67"/>
      <c r="NFC79" s="68"/>
      <c r="NFD79" s="68"/>
      <c r="NFE79" s="68"/>
      <c r="NFF79" s="69"/>
      <c r="NFH79" s="64"/>
      <c r="NFI79" s="67"/>
      <c r="NFJ79" s="67"/>
      <c r="NFK79" s="68"/>
      <c r="NFL79" s="68"/>
      <c r="NFM79" s="68"/>
      <c r="NFN79" s="69"/>
      <c r="NFP79" s="64"/>
      <c r="NFQ79" s="67"/>
      <c r="NFR79" s="67"/>
      <c r="NFS79" s="68"/>
      <c r="NFT79" s="68"/>
      <c r="NFU79" s="68"/>
      <c r="NFV79" s="69"/>
      <c r="NFX79" s="64"/>
      <c r="NFY79" s="67"/>
      <c r="NFZ79" s="67"/>
      <c r="NGA79" s="68"/>
      <c r="NGB79" s="68"/>
      <c r="NGC79" s="68"/>
      <c r="NGD79" s="69"/>
      <c r="NGF79" s="64"/>
      <c r="NGG79" s="67"/>
      <c r="NGH79" s="67"/>
      <c r="NGI79" s="68"/>
      <c r="NGJ79" s="68"/>
      <c r="NGK79" s="68"/>
      <c r="NGL79" s="69"/>
      <c r="NGN79" s="64"/>
      <c r="NGO79" s="67"/>
      <c r="NGP79" s="67"/>
      <c r="NGQ79" s="68"/>
      <c r="NGR79" s="68"/>
      <c r="NGS79" s="68"/>
      <c r="NGT79" s="69"/>
      <c r="NGV79" s="64"/>
      <c r="NGW79" s="67"/>
      <c r="NGX79" s="67"/>
      <c r="NGY79" s="68"/>
      <c r="NGZ79" s="68"/>
      <c r="NHA79" s="68"/>
      <c r="NHB79" s="69"/>
      <c r="NHD79" s="64"/>
      <c r="NHE79" s="67"/>
      <c r="NHF79" s="67"/>
      <c r="NHG79" s="68"/>
      <c r="NHH79" s="68"/>
      <c r="NHI79" s="68"/>
      <c r="NHJ79" s="69"/>
      <c r="NHL79" s="64"/>
      <c r="NHM79" s="67"/>
      <c r="NHN79" s="67"/>
      <c r="NHO79" s="68"/>
      <c r="NHP79" s="68"/>
      <c r="NHQ79" s="68"/>
      <c r="NHR79" s="69"/>
      <c r="NHT79" s="64"/>
      <c r="NHU79" s="67"/>
      <c r="NHV79" s="67"/>
      <c r="NHW79" s="68"/>
      <c r="NHX79" s="68"/>
      <c r="NHY79" s="68"/>
      <c r="NHZ79" s="69"/>
      <c r="NIB79" s="64"/>
      <c r="NIC79" s="67"/>
      <c r="NID79" s="67"/>
      <c r="NIE79" s="68"/>
      <c r="NIF79" s="68"/>
      <c r="NIG79" s="68"/>
      <c r="NIH79" s="69"/>
      <c r="NIJ79" s="64"/>
      <c r="NIK79" s="67"/>
      <c r="NIL79" s="67"/>
      <c r="NIM79" s="68"/>
      <c r="NIN79" s="68"/>
      <c r="NIO79" s="68"/>
      <c r="NIP79" s="69"/>
      <c r="NIR79" s="64"/>
      <c r="NIS79" s="67"/>
      <c r="NIT79" s="67"/>
      <c r="NIU79" s="68"/>
      <c r="NIV79" s="68"/>
      <c r="NIW79" s="68"/>
      <c r="NIX79" s="69"/>
      <c r="NIZ79" s="64"/>
      <c r="NJA79" s="67"/>
      <c r="NJB79" s="67"/>
      <c r="NJC79" s="68"/>
      <c r="NJD79" s="68"/>
      <c r="NJE79" s="68"/>
      <c r="NJF79" s="69"/>
      <c r="NJH79" s="64"/>
      <c r="NJI79" s="67"/>
      <c r="NJJ79" s="67"/>
      <c r="NJK79" s="68"/>
      <c r="NJL79" s="68"/>
      <c r="NJM79" s="68"/>
      <c r="NJN79" s="69"/>
      <c r="NJP79" s="64"/>
      <c r="NJQ79" s="67"/>
      <c r="NJR79" s="67"/>
      <c r="NJS79" s="68"/>
      <c r="NJT79" s="68"/>
      <c r="NJU79" s="68"/>
      <c r="NJV79" s="69"/>
      <c r="NJX79" s="64"/>
      <c r="NJY79" s="67"/>
      <c r="NJZ79" s="67"/>
      <c r="NKA79" s="68"/>
      <c r="NKB79" s="68"/>
      <c r="NKC79" s="68"/>
      <c r="NKD79" s="69"/>
      <c r="NKF79" s="64"/>
      <c r="NKG79" s="67"/>
      <c r="NKH79" s="67"/>
      <c r="NKI79" s="68"/>
      <c r="NKJ79" s="68"/>
      <c r="NKK79" s="68"/>
      <c r="NKL79" s="69"/>
      <c r="NKN79" s="64"/>
      <c r="NKO79" s="67"/>
      <c r="NKP79" s="67"/>
      <c r="NKQ79" s="68"/>
      <c r="NKR79" s="68"/>
      <c r="NKS79" s="68"/>
      <c r="NKT79" s="69"/>
      <c r="NKV79" s="64"/>
      <c r="NKW79" s="67"/>
      <c r="NKX79" s="67"/>
      <c r="NKY79" s="68"/>
      <c r="NKZ79" s="68"/>
      <c r="NLA79" s="68"/>
      <c r="NLB79" s="69"/>
      <c r="NLD79" s="64"/>
      <c r="NLE79" s="67"/>
      <c r="NLF79" s="67"/>
      <c r="NLG79" s="68"/>
      <c r="NLH79" s="68"/>
      <c r="NLI79" s="68"/>
      <c r="NLJ79" s="69"/>
      <c r="NLL79" s="64"/>
      <c r="NLM79" s="67"/>
      <c r="NLN79" s="67"/>
      <c r="NLO79" s="68"/>
      <c r="NLP79" s="68"/>
      <c r="NLQ79" s="68"/>
      <c r="NLR79" s="69"/>
      <c r="NLT79" s="64"/>
      <c r="NLU79" s="67"/>
      <c r="NLV79" s="67"/>
      <c r="NLW79" s="68"/>
      <c r="NLX79" s="68"/>
      <c r="NLY79" s="68"/>
      <c r="NLZ79" s="69"/>
      <c r="NMB79" s="64"/>
      <c r="NMC79" s="67"/>
      <c r="NMD79" s="67"/>
      <c r="NME79" s="68"/>
      <c r="NMF79" s="68"/>
      <c r="NMG79" s="68"/>
      <c r="NMH79" s="69"/>
      <c r="NMJ79" s="64"/>
      <c r="NMK79" s="67"/>
      <c r="NML79" s="67"/>
      <c r="NMM79" s="68"/>
      <c r="NMN79" s="68"/>
      <c r="NMO79" s="68"/>
      <c r="NMP79" s="69"/>
      <c r="NMR79" s="64"/>
      <c r="NMS79" s="67"/>
      <c r="NMT79" s="67"/>
      <c r="NMU79" s="68"/>
      <c r="NMV79" s="68"/>
      <c r="NMW79" s="68"/>
      <c r="NMX79" s="69"/>
      <c r="NMZ79" s="64"/>
      <c r="NNA79" s="67"/>
      <c r="NNB79" s="67"/>
      <c r="NNC79" s="68"/>
      <c r="NND79" s="68"/>
      <c r="NNE79" s="68"/>
      <c r="NNF79" s="69"/>
      <c r="NNH79" s="64"/>
      <c r="NNI79" s="67"/>
      <c r="NNJ79" s="67"/>
      <c r="NNK79" s="68"/>
      <c r="NNL79" s="68"/>
      <c r="NNM79" s="68"/>
      <c r="NNN79" s="69"/>
      <c r="NNP79" s="64"/>
      <c r="NNQ79" s="67"/>
      <c r="NNR79" s="67"/>
      <c r="NNS79" s="68"/>
      <c r="NNT79" s="68"/>
      <c r="NNU79" s="68"/>
      <c r="NNV79" s="69"/>
      <c r="NNX79" s="64"/>
      <c r="NNY79" s="67"/>
      <c r="NNZ79" s="67"/>
      <c r="NOA79" s="68"/>
      <c r="NOB79" s="68"/>
      <c r="NOC79" s="68"/>
      <c r="NOD79" s="69"/>
      <c r="NOF79" s="64"/>
      <c r="NOG79" s="67"/>
      <c r="NOH79" s="67"/>
      <c r="NOI79" s="68"/>
      <c r="NOJ79" s="68"/>
      <c r="NOK79" s="68"/>
      <c r="NOL79" s="69"/>
      <c r="NON79" s="64"/>
      <c r="NOO79" s="67"/>
      <c r="NOP79" s="67"/>
      <c r="NOQ79" s="68"/>
      <c r="NOR79" s="68"/>
      <c r="NOS79" s="68"/>
      <c r="NOT79" s="69"/>
      <c r="NOV79" s="64"/>
      <c r="NOW79" s="67"/>
      <c r="NOX79" s="67"/>
      <c r="NOY79" s="68"/>
      <c r="NOZ79" s="68"/>
      <c r="NPA79" s="68"/>
      <c r="NPB79" s="69"/>
      <c r="NPD79" s="64"/>
      <c r="NPE79" s="67"/>
      <c r="NPF79" s="67"/>
      <c r="NPG79" s="68"/>
      <c r="NPH79" s="68"/>
      <c r="NPI79" s="68"/>
      <c r="NPJ79" s="69"/>
      <c r="NPL79" s="64"/>
      <c r="NPM79" s="67"/>
      <c r="NPN79" s="67"/>
      <c r="NPO79" s="68"/>
      <c r="NPP79" s="68"/>
      <c r="NPQ79" s="68"/>
      <c r="NPR79" s="69"/>
      <c r="NPT79" s="64"/>
      <c r="NPU79" s="67"/>
      <c r="NPV79" s="67"/>
      <c r="NPW79" s="68"/>
      <c r="NPX79" s="68"/>
      <c r="NPY79" s="68"/>
      <c r="NPZ79" s="69"/>
      <c r="NQB79" s="64"/>
      <c r="NQC79" s="67"/>
      <c r="NQD79" s="67"/>
      <c r="NQE79" s="68"/>
      <c r="NQF79" s="68"/>
      <c r="NQG79" s="68"/>
      <c r="NQH79" s="69"/>
      <c r="NQJ79" s="64"/>
      <c r="NQK79" s="67"/>
      <c r="NQL79" s="67"/>
      <c r="NQM79" s="68"/>
      <c r="NQN79" s="68"/>
      <c r="NQO79" s="68"/>
      <c r="NQP79" s="69"/>
      <c r="NQR79" s="64"/>
      <c r="NQS79" s="67"/>
      <c r="NQT79" s="67"/>
      <c r="NQU79" s="68"/>
      <c r="NQV79" s="68"/>
      <c r="NQW79" s="68"/>
      <c r="NQX79" s="69"/>
      <c r="NQZ79" s="64"/>
      <c r="NRA79" s="67"/>
      <c r="NRB79" s="67"/>
      <c r="NRC79" s="68"/>
      <c r="NRD79" s="68"/>
      <c r="NRE79" s="68"/>
      <c r="NRF79" s="69"/>
      <c r="NRH79" s="64"/>
      <c r="NRI79" s="67"/>
      <c r="NRJ79" s="67"/>
      <c r="NRK79" s="68"/>
      <c r="NRL79" s="68"/>
      <c r="NRM79" s="68"/>
      <c r="NRN79" s="69"/>
      <c r="NRP79" s="64"/>
      <c r="NRQ79" s="67"/>
      <c r="NRR79" s="67"/>
      <c r="NRS79" s="68"/>
      <c r="NRT79" s="68"/>
      <c r="NRU79" s="68"/>
      <c r="NRV79" s="69"/>
      <c r="NRX79" s="64"/>
      <c r="NRY79" s="67"/>
      <c r="NRZ79" s="67"/>
      <c r="NSA79" s="68"/>
      <c r="NSB79" s="68"/>
      <c r="NSC79" s="68"/>
      <c r="NSD79" s="69"/>
      <c r="NSF79" s="64"/>
      <c r="NSG79" s="67"/>
      <c r="NSH79" s="67"/>
      <c r="NSI79" s="68"/>
      <c r="NSJ79" s="68"/>
      <c r="NSK79" s="68"/>
      <c r="NSL79" s="69"/>
      <c r="NSN79" s="64"/>
      <c r="NSO79" s="67"/>
      <c r="NSP79" s="67"/>
      <c r="NSQ79" s="68"/>
      <c r="NSR79" s="68"/>
      <c r="NSS79" s="68"/>
      <c r="NST79" s="69"/>
      <c r="NSV79" s="64"/>
      <c r="NSW79" s="67"/>
      <c r="NSX79" s="67"/>
      <c r="NSY79" s="68"/>
      <c r="NSZ79" s="68"/>
      <c r="NTA79" s="68"/>
      <c r="NTB79" s="69"/>
      <c r="NTD79" s="64"/>
      <c r="NTE79" s="67"/>
      <c r="NTF79" s="67"/>
      <c r="NTG79" s="68"/>
      <c r="NTH79" s="68"/>
      <c r="NTI79" s="68"/>
      <c r="NTJ79" s="69"/>
      <c r="NTL79" s="64"/>
      <c r="NTM79" s="67"/>
      <c r="NTN79" s="67"/>
      <c r="NTO79" s="68"/>
      <c r="NTP79" s="68"/>
      <c r="NTQ79" s="68"/>
      <c r="NTR79" s="69"/>
      <c r="NTT79" s="64"/>
      <c r="NTU79" s="67"/>
      <c r="NTV79" s="67"/>
      <c r="NTW79" s="68"/>
      <c r="NTX79" s="68"/>
      <c r="NTY79" s="68"/>
      <c r="NTZ79" s="69"/>
      <c r="NUB79" s="64"/>
      <c r="NUC79" s="67"/>
      <c r="NUD79" s="67"/>
      <c r="NUE79" s="68"/>
      <c r="NUF79" s="68"/>
      <c r="NUG79" s="68"/>
      <c r="NUH79" s="69"/>
      <c r="NUJ79" s="64"/>
      <c r="NUK79" s="67"/>
      <c r="NUL79" s="67"/>
      <c r="NUM79" s="68"/>
      <c r="NUN79" s="68"/>
      <c r="NUO79" s="68"/>
      <c r="NUP79" s="69"/>
      <c r="NUR79" s="64"/>
      <c r="NUS79" s="67"/>
      <c r="NUT79" s="67"/>
      <c r="NUU79" s="68"/>
      <c r="NUV79" s="68"/>
      <c r="NUW79" s="68"/>
      <c r="NUX79" s="69"/>
      <c r="NUZ79" s="64"/>
      <c r="NVA79" s="67"/>
      <c r="NVB79" s="67"/>
      <c r="NVC79" s="68"/>
      <c r="NVD79" s="68"/>
      <c r="NVE79" s="68"/>
      <c r="NVF79" s="69"/>
      <c r="NVH79" s="64"/>
      <c r="NVI79" s="67"/>
      <c r="NVJ79" s="67"/>
      <c r="NVK79" s="68"/>
      <c r="NVL79" s="68"/>
      <c r="NVM79" s="68"/>
      <c r="NVN79" s="69"/>
      <c r="NVP79" s="64"/>
      <c r="NVQ79" s="67"/>
      <c r="NVR79" s="67"/>
      <c r="NVS79" s="68"/>
      <c r="NVT79" s="68"/>
      <c r="NVU79" s="68"/>
      <c r="NVV79" s="69"/>
      <c r="NVX79" s="64"/>
      <c r="NVY79" s="67"/>
      <c r="NVZ79" s="67"/>
      <c r="NWA79" s="68"/>
      <c r="NWB79" s="68"/>
      <c r="NWC79" s="68"/>
      <c r="NWD79" s="69"/>
      <c r="NWF79" s="64"/>
      <c r="NWG79" s="67"/>
      <c r="NWH79" s="67"/>
      <c r="NWI79" s="68"/>
      <c r="NWJ79" s="68"/>
      <c r="NWK79" s="68"/>
      <c r="NWL79" s="69"/>
      <c r="NWN79" s="64"/>
      <c r="NWO79" s="67"/>
      <c r="NWP79" s="67"/>
      <c r="NWQ79" s="68"/>
      <c r="NWR79" s="68"/>
      <c r="NWS79" s="68"/>
      <c r="NWT79" s="69"/>
      <c r="NWV79" s="64"/>
      <c r="NWW79" s="67"/>
      <c r="NWX79" s="67"/>
      <c r="NWY79" s="68"/>
      <c r="NWZ79" s="68"/>
      <c r="NXA79" s="68"/>
      <c r="NXB79" s="69"/>
      <c r="NXD79" s="64"/>
      <c r="NXE79" s="67"/>
      <c r="NXF79" s="67"/>
      <c r="NXG79" s="68"/>
      <c r="NXH79" s="68"/>
      <c r="NXI79" s="68"/>
      <c r="NXJ79" s="69"/>
      <c r="NXL79" s="64"/>
      <c r="NXM79" s="67"/>
      <c r="NXN79" s="67"/>
      <c r="NXO79" s="68"/>
      <c r="NXP79" s="68"/>
      <c r="NXQ79" s="68"/>
      <c r="NXR79" s="69"/>
      <c r="NXT79" s="64"/>
      <c r="NXU79" s="67"/>
      <c r="NXV79" s="67"/>
      <c r="NXW79" s="68"/>
      <c r="NXX79" s="68"/>
      <c r="NXY79" s="68"/>
      <c r="NXZ79" s="69"/>
      <c r="NYB79" s="64"/>
      <c r="NYC79" s="67"/>
      <c r="NYD79" s="67"/>
      <c r="NYE79" s="68"/>
      <c r="NYF79" s="68"/>
      <c r="NYG79" s="68"/>
      <c r="NYH79" s="69"/>
      <c r="NYJ79" s="64"/>
      <c r="NYK79" s="67"/>
      <c r="NYL79" s="67"/>
      <c r="NYM79" s="68"/>
      <c r="NYN79" s="68"/>
      <c r="NYO79" s="68"/>
      <c r="NYP79" s="69"/>
      <c r="NYR79" s="64"/>
      <c r="NYS79" s="67"/>
      <c r="NYT79" s="67"/>
      <c r="NYU79" s="68"/>
      <c r="NYV79" s="68"/>
      <c r="NYW79" s="68"/>
      <c r="NYX79" s="69"/>
      <c r="NYZ79" s="64"/>
      <c r="NZA79" s="67"/>
      <c r="NZB79" s="67"/>
      <c r="NZC79" s="68"/>
      <c r="NZD79" s="68"/>
      <c r="NZE79" s="68"/>
      <c r="NZF79" s="69"/>
      <c r="NZH79" s="64"/>
      <c r="NZI79" s="67"/>
      <c r="NZJ79" s="67"/>
      <c r="NZK79" s="68"/>
      <c r="NZL79" s="68"/>
      <c r="NZM79" s="68"/>
      <c r="NZN79" s="69"/>
      <c r="NZP79" s="64"/>
      <c r="NZQ79" s="67"/>
      <c r="NZR79" s="67"/>
      <c r="NZS79" s="68"/>
      <c r="NZT79" s="68"/>
      <c r="NZU79" s="68"/>
      <c r="NZV79" s="69"/>
      <c r="NZX79" s="64"/>
      <c r="NZY79" s="67"/>
      <c r="NZZ79" s="67"/>
      <c r="OAA79" s="68"/>
      <c r="OAB79" s="68"/>
      <c r="OAC79" s="68"/>
      <c r="OAD79" s="69"/>
      <c r="OAF79" s="64"/>
      <c r="OAG79" s="67"/>
      <c r="OAH79" s="67"/>
      <c r="OAI79" s="68"/>
      <c r="OAJ79" s="68"/>
      <c r="OAK79" s="68"/>
      <c r="OAL79" s="69"/>
      <c r="OAN79" s="64"/>
      <c r="OAO79" s="67"/>
      <c r="OAP79" s="67"/>
      <c r="OAQ79" s="68"/>
      <c r="OAR79" s="68"/>
      <c r="OAS79" s="68"/>
      <c r="OAT79" s="69"/>
      <c r="OAV79" s="64"/>
      <c r="OAW79" s="67"/>
      <c r="OAX79" s="67"/>
      <c r="OAY79" s="68"/>
      <c r="OAZ79" s="68"/>
      <c r="OBA79" s="68"/>
      <c r="OBB79" s="69"/>
      <c r="OBD79" s="64"/>
      <c r="OBE79" s="67"/>
      <c r="OBF79" s="67"/>
      <c r="OBG79" s="68"/>
      <c r="OBH79" s="68"/>
      <c r="OBI79" s="68"/>
      <c r="OBJ79" s="69"/>
      <c r="OBL79" s="64"/>
      <c r="OBM79" s="67"/>
      <c r="OBN79" s="67"/>
      <c r="OBO79" s="68"/>
      <c r="OBP79" s="68"/>
      <c r="OBQ79" s="68"/>
      <c r="OBR79" s="69"/>
      <c r="OBT79" s="64"/>
      <c r="OBU79" s="67"/>
      <c r="OBV79" s="67"/>
      <c r="OBW79" s="68"/>
      <c r="OBX79" s="68"/>
      <c r="OBY79" s="68"/>
      <c r="OBZ79" s="69"/>
      <c r="OCB79" s="64"/>
      <c r="OCC79" s="67"/>
      <c r="OCD79" s="67"/>
      <c r="OCE79" s="68"/>
      <c r="OCF79" s="68"/>
      <c r="OCG79" s="68"/>
      <c r="OCH79" s="69"/>
      <c r="OCJ79" s="64"/>
      <c r="OCK79" s="67"/>
      <c r="OCL79" s="67"/>
      <c r="OCM79" s="68"/>
      <c r="OCN79" s="68"/>
      <c r="OCO79" s="68"/>
      <c r="OCP79" s="69"/>
      <c r="OCR79" s="64"/>
      <c r="OCS79" s="67"/>
      <c r="OCT79" s="67"/>
      <c r="OCU79" s="68"/>
      <c r="OCV79" s="68"/>
      <c r="OCW79" s="68"/>
      <c r="OCX79" s="69"/>
      <c r="OCZ79" s="64"/>
      <c r="ODA79" s="67"/>
      <c r="ODB79" s="67"/>
      <c r="ODC79" s="68"/>
      <c r="ODD79" s="68"/>
      <c r="ODE79" s="68"/>
      <c r="ODF79" s="69"/>
      <c r="ODH79" s="64"/>
      <c r="ODI79" s="67"/>
      <c r="ODJ79" s="67"/>
      <c r="ODK79" s="68"/>
      <c r="ODL79" s="68"/>
      <c r="ODM79" s="68"/>
      <c r="ODN79" s="69"/>
      <c r="ODP79" s="64"/>
      <c r="ODQ79" s="67"/>
      <c r="ODR79" s="67"/>
      <c r="ODS79" s="68"/>
      <c r="ODT79" s="68"/>
      <c r="ODU79" s="68"/>
      <c r="ODV79" s="69"/>
      <c r="ODX79" s="64"/>
      <c r="ODY79" s="67"/>
      <c r="ODZ79" s="67"/>
      <c r="OEA79" s="68"/>
      <c r="OEB79" s="68"/>
      <c r="OEC79" s="68"/>
      <c r="OED79" s="69"/>
      <c r="OEF79" s="64"/>
      <c r="OEG79" s="67"/>
      <c r="OEH79" s="67"/>
      <c r="OEI79" s="68"/>
      <c r="OEJ79" s="68"/>
      <c r="OEK79" s="68"/>
      <c r="OEL79" s="69"/>
      <c r="OEN79" s="64"/>
      <c r="OEO79" s="67"/>
      <c r="OEP79" s="67"/>
      <c r="OEQ79" s="68"/>
      <c r="OER79" s="68"/>
      <c r="OES79" s="68"/>
      <c r="OET79" s="69"/>
      <c r="OEV79" s="64"/>
      <c r="OEW79" s="67"/>
      <c r="OEX79" s="67"/>
      <c r="OEY79" s="68"/>
      <c r="OEZ79" s="68"/>
      <c r="OFA79" s="68"/>
      <c r="OFB79" s="69"/>
      <c r="OFD79" s="64"/>
      <c r="OFE79" s="67"/>
      <c r="OFF79" s="67"/>
      <c r="OFG79" s="68"/>
      <c r="OFH79" s="68"/>
      <c r="OFI79" s="68"/>
      <c r="OFJ79" s="69"/>
      <c r="OFL79" s="64"/>
      <c r="OFM79" s="67"/>
      <c r="OFN79" s="67"/>
      <c r="OFO79" s="68"/>
      <c r="OFP79" s="68"/>
      <c r="OFQ79" s="68"/>
      <c r="OFR79" s="69"/>
      <c r="OFT79" s="64"/>
      <c r="OFU79" s="67"/>
      <c r="OFV79" s="67"/>
      <c r="OFW79" s="68"/>
      <c r="OFX79" s="68"/>
      <c r="OFY79" s="68"/>
      <c r="OFZ79" s="69"/>
      <c r="OGB79" s="64"/>
      <c r="OGC79" s="67"/>
      <c r="OGD79" s="67"/>
      <c r="OGE79" s="68"/>
      <c r="OGF79" s="68"/>
      <c r="OGG79" s="68"/>
      <c r="OGH79" s="69"/>
      <c r="OGJ79" s="64"/>
      <c r="OGK79" s="67"/>
      <c r="OGL79" s="67"/>
      <c r="OGM79" s="68"/>
      <c r="OGN79" s="68"/>
      <c r="OGO79" s="68"/>
      <c r="OGP79" s="69"/>
      <c r="OGR79" s="64"/>
      <c r="OGS79" s="67"/>
      <c r="OGT79" s="67"/>
      <c r="OGU79" s="68"/>
      <c r="OGV79" s="68"/>
      <c r="OGW79" s="68"/>
      <c r="OGX79" s="69"/>
      <c r="OGZ79" s="64"/>
      <c r="OHA79" s="67"/>
      <c r="OHB79" s="67"/>
      <c r="OHC79" s="68"/>
      <c r="OHD79" s="68"/>
      <c r="OHE79" s="68"/>
      <c r="OHF79" s="69"/>
      <c r="OHH79" s="64"/>
      <c r="OHI79" s="67"/>
      <c r="OHJ79" s="67"/>
      <c r="OHK79" s="68"/>
      <c r="OHL79" s="68"/>
      <c r="OHM79" s="68"/>
      <c r="OHN79" s="69"/>
      <c r="OHP79" s="64"/>
      <c r="OHQ79" s="67"/>
      <c r="OHR79" s="67"/>
      <c r="OHS79" s="68"/>
      <c r="OHT79" s="68"/>
      <c r="OHU79" s="68"/>
      <c r="OHV79" s="69"/>
      <c r="OHX79" s="64"/>
      <c r="OHY79" s="67"/>
      <c r="OHZ79" s="67"/>
      <c r="OIA79" s="68"/>
      <c r="OIB79" s="68"/>
      <c r="OIC79" s="68"/>
      <c r="OID79" s="69"/>
      <c r="OIF79" s="64"/>
      <c r="OIG79" s="67"/>
      <c r="OIH79" s="67"/>
      <c r="OII79" s="68"/>
      <c r="OIJ79" s="68"/>
      <c r="OIK79" s="68"/>
      <c r="OIL79" s="69"/>
      <c r="OIN79" s="64"/>
      <c r="OIO79" s="67"/>
      <c r="OIP79" s="67"/>
      <c r="OIQ79" s="68"/>
      <c r="OIR79" s="68"/>
      <c r="OIS79" s="68"/>
      <c r="OIT79" s="69"/>
      <c r="OIV79" s="64"/>
      <c r="OIW79" s="67"/>
      <c r="OIX79" s="67"/>
      <c r="OIY79" s="68"/>
      <c r="OIZ79" s="68"/>
      <c r="OJA79" s="68"/>
      <c r="OJB79" s="69"/>
      <c r="OJD79" s="64"/>
      <c r="OJE79" s="67"/>
      <c r="OJF79" s="67"/>
      <c r="OJG79" s="68"/>
      <c r="OJH79" s="68"/>
      <c r="OJI79" s="68"/>
      <c r="OJJ79" s="69"/>
      <c r="OJL79" s="64"/>
      <c r="OJM79" s="67"/>
      <c r="OJN79" s="67"/>
      <c r="OJO79" s="68"/>
      <c r="OJP79" s="68"/>
      <c r="OJQ79" s="68"/>
      <c r="OJR79" s="69"/>
      <c r="OJT79" s="64"/>
      <c r="OJU79" s="67"/>
      <c r="OJV79" s="67"/>
      <c r="OJW79" s="68"/>
      <c r="OJX79" s="68"/>
      <c r="OJY79" s="68"/>
      <c r="OJZ79" s="69"/>
      <c r="OKB79" s="64"/>
      <c r="OKC79" s="67"/>
      <c r="OKD79" s="67"/>
      <c r="OKE79" s="68"/>
      <c r="OKF79" s="68"/>
      <c r="OKG79" s="68"/>
      <c r="OKH79" s="69"/>
      <c r="OKJ79" s="64"/>
      <c r="OKK79" s="67"/>
      <c r="OKL79" s="67"/>
      <c r="OKM79" s="68"/>
      <c r="OKN79" s="68"/>
      <c r="OKO79" s="68"/>
      <c r="OKP79" s="69"/>
      <c r="OKR79" s="64"/>
      <c r="OKS79" s="67"/>
      <c r="OKT79" s="67"/>
      <c r="OKU79" s="68"/>
      <c r="OKV79" s="68"/>
      <c r="OKW79" s="68"/>
      <c r="OKX79" s="69"/>
      <c r="OKZ79" s="64"/>
      <c r="OLA79" s="67"/>
      <c r="OLB79" s="67"/>
      <c r="OLC79" s="68"/>
      <c r="OLD79" s="68"/>
      <c r="OLE79" s="68"/>
      <c r="OLF79" s="69"/>
      <c r="OLH79" s="64"/>
      <c r="OLI79" s="67"/>
      <c r="OLJ79" s="67"/>
      <c r="OLK79" s="68"/>
      <c r="OLL79" s="68"/>
      <c r="OLM79" s="68"/>
      <c r="OLN79" s="69"/>
      <c r="OLP79" s="64"/>
      <c r="OLQ79" s="67"/>
      <c r="OLR79" s="67"/>
      <c r="OLS79" s="68"/>
      <c r="OLT79" s="68"/>
      <c r="OLU79" s="68"/>
      <c r="OLV79" s="69"/>
      <c r="OLX79" s="64"/>
      <c r="OLY79" s="67"/>
      <c r="OLZ79" s="67"/>
      <c r="OMA79" s="68"/>
      <c r="OMB79" s="68"/>
      <c r="OMC79" s="68"/>
      <c r="OMD79" s="69"/>
      <c r="OMF79" s="64"/>
      <c r="OMG79" s="67"/>
      <c r="OMH79" s="67"/>
      <c r="OMI79" s="68"/>
      <c r="OMJ79" s="68"/>
      <c r="OMK79" s="68"/>
      <c r="OML79" s="69"/>
      <c r="OMN79" s="64"/>
      <c r="OMO79" s="67"/>
      <c r="OMP79" s="67"/>
      <c r="OMQ79" s="68"/>
      <c r="OMR79" s="68"/>
      <c r="OMS79" s="68"/>
      <c r="OMT79" s="69"/>
      <c r="OMV79" s="64"/>
      <c r="OMW79" s="67"/>
      <c r="OMX79" s="67"/>
      <c r="OMY79" s="68"/>
      <c r="OMZ79" s="68"/>
      <c r="ONA79" s="68"/>
      <c r="ONB79" s="69"/>
      <c r="OND79" s="64"/>
      <c r="ONE79" s="67"/>
      <c r="ONF79" s="67"/>
      <c r="ONG79" s="68"/>
      <c r="ONH79" s="68"/>
      <c r="ONI79" s="68"/>
      <c r="ONJ79" s="69"/>
      <c r="ONL79" s="64"/>
      <c r="ONM79" s="67"/>
      <c r="ONN79" s="67"/>
      <c r="ONO79" s="68"/>
      <c r="ONP79" s="68"/>
      <c r="ONQ79" s="68"/>
      <c r="ONR79" s="69"/>
      <c r="ONT79" s="64"/>
      <c r="ONU79" s="67"/>
      <c r="ONV79" s="67"/>
      <c r="ONW79" s="68"/>
      <c r="ONX79" s="68"/>
      <c r="ONY79" s="68"/>
      <c r="ONZ79" s="69"/>
      <c r="OOB79" s="64"/>
      <c r="OOC79" s="67"/>
      <c r="OOD79" s="67"/>
      <c r="OOE79" s="68"/>
      <c r="OOF79" s="68"/>
      <c r="OOG79" s="68"/>
      <c r="OOH79" s="69"/>
      <c r="OOJ79" s="64"/>
      <c r="OOK79" s="67"/>
      <c r="OOL79" s="67"/>
      <c r="OOM79" s="68"/>
      <c r="OON79" s="68"/>
      <c r="OOO79" s="68"/>
      <c r="OOP79" s="69"/>
      <c r="OOR79" s="64"/>
      <c r="OOS79" s="67"/>
      <c r="OOT79" s="67"/>
      <c r="OOU79" s="68"/>
      <c r="OOV79" s="68"/>
      <c r="OOW79" s="68"/>
      <c r="OOX79" s="69"/>
      <c r="OOZ79" s="64"/>
      <c r="OPA79" s="67"/>
      <c r="OPB79" s="67"/>
      <c r="OPC79" s="68"/>
      <c r="OPD79" s="68"/>
      <c r="OPE79" s="68"/>
      <c r="OPF79" s="69"/>
      <c r="OPH79" s="64"/>
      <c r="OPI79" s="67"/>
      <c r="OPJ79" s="67"/>
      <c r="OPK79" s="68"/>
      <c r="OPL79" s="68"/>
      <c r="OPM79" s="68"/>
      <c r="OPN79" s="69"/>
      <c r="OPP79" s="64"/>
      <c r="OPQ79" s="67"/>
      <c r="OPR79" s="67"/>
      <c r="OPS79" s="68"/>
      <c r="OPT79" s="68"/>
      <c r="OPU79" s="68"/>
      <c r="OPV79" s="69"/>
      <c r="OPX79" s="64"/>
      <c r="OPY79" s="67"/>
      <c r="OPZ79" s="67"/>
      <c r="OQA79" s="68"/>
      <c r="OQB79" s="68"/>
      <c r="OQC79" s="68"/>
      <c r="OQD79" s="69"/>
      <c r="OQF79" s="64"/>
      <c r="OQG79" s="67"/>
      <c r="OQH79" s="67"/>
      <c r="OQI79" s="68"/>
      <c r="OQJ79" s="68"/>
      <c r="OQK79" s="68"/>
      <c r="OQL79" s="69"/>
      <c r="OQN79" s="64"/>
      <c r="OQO79" s="67"/>
      <c r="OQP79" s="67"/>
      <c r="OQQ79" s="68"/>
      <c r="OQR79" s="68"/>
      <c r="OQS79" s="68"/>
      <c r="OQT79" s="69"/>
      <c r="OQV79" s="64"/>
      <c r="OQW79" s="67"/>
      <c r="OQX79" s="67"/>
      <c r="OQY79" s="68"/>
      <c r="OQZ79" s="68"/>
      <c r="ORA79" s="68"/>
      <c r="ORB79" s="69"/>
      <c r="ORD79" s="64"/>
      <c r="ORE79" s="67"/>
      <c r="ORF79" s="67"/>
      <c r="ORG79" s="68"/>
      <c r="ORH79" s="68"/>
      <c r="ORI79" s="68"/>
      <c r="ORJ79" s="69"/>
      <c r="ORL79" s="64"/>
      <c r="ORM79" s="67"/>
      <c r="ORN79" s="67"/>
      <c r="ORO79" s="68"/>
      <c r="ORP79" s="68"/>
      <c r="ORQ79" s="68"/>
      <c r="ORR79" s="69"/>
      <c r="ORT79" s="64"/>
      <c r="ORU79" s="67"/>
      <c r="ORV79" s="67"/>
      <c r="ORW79" s="68"/>
      <c r="ORX79" s="68"/>
      <c r="ORY79" s="68"/>
      <c r="ORZ79" s="69"/>
      <c r="OSB79" s="64"/>
      <c r="OSC79" s="67"/>
      <c r="OSD79" s="67"/>
      <c r="OSE79" s="68"/>
      <c r="OSF79" s="68"/>
      <c r="OSG79" s="68"/>
      <c r="OSH79" s="69"/>
      <c r="OSJ79" s="64"/>
      <c r="OSK79" s="67"/>
      <c r="OSL79" s="67"/>
      <c r="OSM79" s="68"/>
      <c r="OSN79" s="68"/>
      <c r="OSO79" s="68"/>
      <c r="OSP79" s="69"/>
      <c r="OSR79" s="64"/>
      <c r="OSS79" s="67"/>
      <c r="OST79" s="67"/>
      <c r="OSU79" s="68"/>
      <c r="OSV79" s="68"/>
      <c r="OSW79" s="68"/>
      <c r="OSX79" s="69"/>
      <c r="OSZ79" s="64"/>
      <c r="OTA79" s="67"/>
      <c r="OTB79" s="67"/>
      <c r="OTC79" s="68"/>
      <c r="OTD79" s="68"/>
      <c r="OTE79" s="68"/>
      <c r="OTF79" s="69"/>
      <c r="OTH79" s="64"/>
      <c r="OTI79" s="67"/>
      <c r="OTJ79" s="67"/>
      <c r="OTK79" s="68"/>
      <c r="OTL79" s="68"/>
      <c r="OTM79" s="68"/>
      <c r="OTN79" s="69"/>
      <c r="OTP79" s="64"/>
      <c r="OTQ79" s="67"/>
      <c r="OTR79" s="67"/>
      <c r="OTS79" s="68"/>
      <c r="OTT79" s="68"/>
      <c r="OTU79" s="68"/>
      <c r="OTV79" s="69"/>
      <c r="OTX79" s="64"/>
      <c r="OTY79" s="67"/>
      <c r="OTZ79" s="67"/>
      <c r="OUA79" s="68"/>
      <c r="OUB79" s="68"/>
      <c r="OUC79" s="68"/>
      <c r="OUD79" s="69"/>
      <c r="OUF79" s="64"/>
      <c r="OUG79" s="67"/>
      <c r="OUH79" s="67"/>
      <c r="OUI79" s="68"/>
      <c r="OUJ79" s="68"/>
      <c r="OUK79" s="68"/>
      <c r="OUL79" s="69"/>
      <c r="OUN79" s="64"/>
      <c r="OUO79" s="67"/>
      <c r="OUP79" s="67"/>
      <c r="OUQ79" s="68"/>
      <c r="OUR79" s="68"/>
      <c r="OUS79" s="68"/>
      <c r="OUT79" s="69"/>
      <c r="OUV79" s="64"/>
      <c r="OUW79" s="67"/>
      <c r="OUX79" s="67"/>
      <c r="OUY79" s="68"/>
      <c r="OUZ79" s="68"/>
      <c r="OVA79" s="68"/>
      <c r="OVB79" s="69"/>
      <c r="OVD79" s="64"/>
      <c r="OVE79" s="67"/>
      <c r="OVF79" s="67"/>
      <c r="OVG79" s="68"/>
      <c r="OVH79" s="68"/>
      <c r="OVI79" s="68"/>
      <c r="OVJ79" s="69"/>
      <c r="OVL79" s="64"/>
      <c r="OVM79" s="67"/>
      <c r="OVN79" s="67"/>
      <c r="OVO79" s="68"/>
      <c r="OVP79" s="68"/>
      <c r="OVQ79" s="68"/>
      <c r="OVR79" s="69"/>
      <c r="OVT79" s="64"/>
      <c r="OVU79" s="67"/>
      <c r="OVV79" s="67"/>
      <c r="OVW79" s="68"/>
      <c r="OVX79" s="68"/>
      <c r="OVY79" s="68"/>
      <c r="OVZ79" s="69"/>
      <c r="OWB79" s="64"/>
      <c r="OWC79" s="67"/>
      <c r="OWD79" s="67"/>
      <c r="OWE79" s="68"/>
      <c r="OWF79" s="68"/>
      <c r="OWG79" s="68"/>
      <c r="OWH79" s="69"/>
      <c r="OWJ79" s="64"/>
      <c r="OWK79" s="67"/>
      <c r="OWL79" s="67"/>
      <c r="OWM79" s="68"/>
      <c r="OWN79" s="68"/>
      <c r="OWO79" s="68"/>
      <c r="OWP79" s="69"/>
      <c r="OWR79" s="64"/>
      <c r="OWS79" s="67"/>
      <c r="OWT79" s="67"/>
      <c r="OWU79" s="68"/>
      <c r="OWV79" s="68"/>
      <c r="OWW79" s="68"/>
      <c r="OWX79" s="69"/>
      <c r="OWZ79" s="64"/>
      <c r="OXA79" s="67"/>
      <c r="OXB79" s="67"/>
      <c r="OXC79" s="68"/>
      <c r="OXD79" s="68"/>
      <c r="OXE79" s="68"/>
      <c r="OXF79" s="69"/>
      <c r="OXH79" s="64"/>
      <c r="OXI79" s="67"/>
      <c r="OXJ79" s="67"/>
      <c r="OXK79" s="68"/>
      <c r="OXL79" s="68"/>
      <c r="OXM79" s="68"/>
      <c r="OXN79" s="69"/>
      <c r="OXP79" s="64"/>
      <c r="OXQ79" s="67"/>
      <c r="OXR79" s="67"/>
      <c r="OXS79" s="68"/>
      <c r="OXT79" s="68"/>
      <c r="OXU79" s="68"/>
      <c r="OXV79" s="69"/>
      <c r="OXX79" s="64"/>
      <c r="OXY79" s="67"/>
      <c r="OXZ79" s="67"/>
      <c r="OYA79" s="68"/>
      <c r="OYB79" s="68"/>
      <c r="OYC79" s="68"/>
      <c r="OYD79" s="69"/>
      <c r="OYF79" s="64"/>
      <c r="OYG79" s="67"/>
      <c r="OYH79" s="67"/>
      <c r="OYI79" s="68"/>
      <c r="OYJ79" s="68"/>
      <c r="OYK79" s="68"/>
      <c r="OYL79" s="69"/>
      <c r="OYN79" s="64"/>
      <c r="OYO79" s="67"/>
      <c r="OYP79" s="67"/>
      <c r="OYQ79" s="68"/>
      <c r="OYR79" s="68"/>
      <c r="OYS79" s="68"/>
      <c r="OYT79" s="69"/>
      <c r="OYV79" s="64"/>
      <c r="OYW79" s="67"/>
      <c r="OYX79" s="67"/>
      <c r="OYY79" s="68"/>
      <c r="OYZ79" s="68"/>
      <c r="OZA79" s="68"/>
      <c r="OZB79" s="69"/>
      <c r="OZD79" s="64"/>
      <c r="OZE79" s="67"/>
      <c r="OZF79" s="67"/>
      <c r="OZG79" s="68"/>
      <c r="OZH79" s="68"/>
      <c r="OZI79" s="68"/>
      <c r="OZJ79" s="69"/>
      <c r="OZL79" s="64"/>
      <c r="OZM79" s="67"/>
      <c r="OZN79" s="67"/>
      <c r="OZO79" s="68"/>
      <c r="OZP79" s="68"/>
      <c r="OZQ79" s="68"/>
      <c r="OZR79" s="69"/>
      <c r="OZT79" s="64"/>
      <c r="OZU79" s="67"/>
      <c r="OZV79" s="67"/>
      <c r="OZW79" s="68"/>
      <c r="OZX79" s="68"/>
      <c r="OZY79" s="68"/>
      <c r="OZZ79" s="69"/>
      <c r="PAB79" s="64"/>
      <c r="PAC79" s="67"/>
      <c r="PAD79" s="67"/>
      <c r="PAE79" s="68"/>
      <c r="PAF79" s="68"/>
      <c r="PAG79" s="68"/>
      <c r="PAH79" s="69"/>
      <c r="PAJ79" s="64"/>
      <c r="PAK79" s="67"/>
      <c r="PAL79" s="67"/>
      <c r="PAM79" s="68"/>
      <c r="PAN79" s="68"/>
      <c r="PAO79" s="68"/>
      <c r="PAP79" s="69"/>
      <c r="PAR79" s="64"/>
      <c r="PAS79" s="67"/>
      <c r="PAT79" s="67"/>
      <c r="PAU79" s="68"/>
      <c r="PAV79" s="68"/>
      <c r="PAW79" s="68"/>
      <c r="PAX79" s="69"/>
      <c r="PAZ79" s="64"/>
      <c r="PBA79" s="67"/>
      <c r="PBB79" s="67"/>
      <c r="PBC79" s="68"/>
      <c r="PBD79" s="68"/>
      <c r="PBE79" s="68"/>
      <c r="PBF79" s="69"/>
      <c r="PBH79" s="64"/>
      <c r="PBI79" s="67"/>
      <c r="PBJ79" s="67"/>
      <c r="PBK79" s="68"/>
      <c r="PBL79" s="68"/>
      <c r="PBM79" s="68"/>
      <c r="PBN79" s="69"/>
      <c r="PBP79" s="64"/>
      <c r="PBQ79" s="67"/>
      <c r="PBR79" s="67"/>
      <c r="PBS79" s="68"/>
      <c r="PBT79" s="68"/>
      <c r="PBU79" s="68"/>
      <c r="PBV79" s="69"/>
      <c r="PBX79" s="64"/>
      <c r="PBY79" s="67"/>
      <c r="PBZ79" s="67"/>
      <c r="PCA79" s="68"/>
      <c r="PCB79" s="68"/>
      <c r="PCC79" s="68"/>
      <c r="PCD79" s="69"/>
      <c r="PCF79" s="64"/>
      <c r="PCG79" s="67"/>
      <c r="PCH79" s="67"/>
      <c r="PCI79" s="68"/>
      <c r="PCJ79" s="68"/>
      <c r="PCK79" s="68"/>
      <c r="PCL79" s="69"/>
      <c r="PCN79" s="64"/>
      <c r="PCO79" s="67"/>
      <c r="PCP79" s="67"/>
      <c r="PCQ79" s="68"/>
      <c r="PCR79" s="68"/>
      <c r="PCS79" s="68"/>
      <c r="PCT79" s="69"/>
      <c r="PCV79" s="64"/>
      <c r="PCW79" s="67"/>
      <c r="PCX79" s="67"/>
      <c r="PCY79" s="68"/>
      <c r="PCZ79" s="68"/>
      <c r="PDA79" s="68"/>
      <c r="PDB79" s="69"/>
      <c r="PDD79" s="64"/>
      <c r="PDE79" s="67"/>
      <c r="PDF79" s="67"/>
      <c r="PDG79" s="68"/>
      <c r="PDH79" s="68"/>
      <c r="PDI79" s="68"/>
      <c r="PDJ79" s="69"/>
      <c r="PDL79" s="64"/>
      <c r="PDM79" s="67"/>
      <c r="PDN79" s="67"/>
      <c r="PDO79" s="68"/>
      <c r="PDP79" s="68"/>
      <c r="PDQ79" s="68"/>
      <c r="PDR79" s="69"/>
      <c r="PDT79" s="64"/>
      <c r="PDU79" s="67"/>
      <c r="PDV79" s="67"/>
      <c r="PDW79" s="68"/>
      <c r="PDX79" s="68"/>
      <c r="PDY79" s="68"/>
      <c r="PDZ79" s="69"/>
      <c r="PEB79" s="64"/>
      <c r="PEC79" s="67"/>
      <c r="PED79" s="67"/>
      <c r="PEE79" s="68"/>
      <c r="PEF79" s="68"/>
      <c r="PEG79" s="68"/>
      <c r="PEH79" s="69"/>
      <c r="PEJ79" s="64"/>
      <c r="PEK79" s="67"/>
      <c r="PEL79" s="67"/>
      <c r="PEM79" s="68"/>
      <c r="PEN79" s="68"/>
      <c r="PEO79" s="68"/>
      <c r="PEP79" s="69"/>
      <c r="PER79" s="64"/>
      <c r="PES79" s="67"/>
      <c r="PET79" s="67"/>
      <c r="PEU79" s="68"/>
      <c r="PEV79" s="68"/>
      <c r="PEW79" s="68"/>
      <c r="PEX79" s="69"/>
      <c r="PEZ79" s="64"/>
      <c r="PFA79" s="67"/>
      <c r="PFB79" s="67"/>
      <c r="PFC79" s="68"/>
      <c r="PFD79" s="68"/>
      <c r="PFE79" s="68"/>
      <c r="PFF79" s="69"/>
      <c r="PFH79" s="64"/>
      <c r="PFI79" s="67"/>
      <c r="PFJ79" s="67"/>
      <c r="PFK79" s="68"/>
      <c r="PFL79" s="68"/>
      <c r="PFM79" s="68"/>
      <c r="PFN79" s="69"/>
      <c r="PFP79" s="64"/>
      <c r="PFQ79" s="67"/>
      <c r="PFR79" s="67"/>
      <c r="PFS79" s="68"/>
      <c r="PFT79" s="68"/>
      <c r="PFU79" s="68"/>
      <c r="PFV79" s="69"/>
      <c r="PFX79" s="64"/>
      <c r="PFY79" s="67"/>
      <c r="PFZ79" s="67"/>
      <c r="PGA79" s="68"/>
      <c r="PGB79" s="68"/>
      <c r="PGC79" s="68"/>
      <c r="PGD79" s="69"/>
      <c r="PGF79" s="64"/>
      <c r="PGG79" s="67"/>
      <c r="PGH79" s="67"/>
      <c r="PGI79" s="68"/>
      <c r="PGJ79" s="68"/>
      <c r="PGK79" s="68"/>
      <c r="PGL79" s="69"/>
      <c r="PGN79" s="64"/>
      <c r="PGO79" s="67"/>
      <c r="PGP79" s="67"/>
      <c r="PGQ79" s="68"/>
      <c r="PGR79" s="68"/>
      <c r="PGS79" s="68"/>
      <c r="PGT79" s="69"/>
      <c r="PGV79" s="64"/>
      <c r="PGW79" s="67"/>
      <c r="PGX79" s="67"/>
      <c r="PGY79" s="68"/>
      <c r="PGZ79" s="68"/>
      <c r="PHA79" s="68"/>
      <c r="PHB79" s="69"/>
      <c r="PHD79" s="64"/>
      <c r="PHE79" s="67"/>
      <c r="PHF79" s="67"/>
      <c r="PHG79" s="68"/>
      <c r="PHH79" s="68"/>
      <c r="PHI79" s="68"/>
      <c r="PHJ79" s="69"/>
      <c r="PHL79" s="64"/>
      <c r="PHM79" s="67"/>
      <c r="PHN79" s="67"/>
      <c r="PHO79" s="68"/>
      <c r="PHP79" s="68"/>
      <c r="PHQ79" s="68"/>
      <c r="PHR79" s="69"/>
      <c r="PHT79" s="64"/>
      <c r="PHU79" s="67"/>
      <c r="PHV79" s="67"/>
      <c r="PHW79" s="68"/>
      <c r="PHX79" s="68"/>
      <c r="PHY79" s="68"/>
      <c r="PHZ79" s="69"/>
      <c r="PIB79" s="64"/>
      <c r="PIC79" s="67"/>
      <c r="PID79" s="67"/>
      <c r="PIE79" s="68"/>
      <c r="PIF79" s="68"/>
      <c r="PIG79" s="68"/>
      <c r="PIH79" s="69"/>
      <c r="PIJ79" s="64"/>
      <c r="PIK79" s="67"/>
      <c r="PIL79" s="67"/>
      <c r="PIM79" s="68"/>
      <c r="PIN79" s="68"/>
      <c r="PIO79" s="68"/>
      <c r="PIP79" s="69"/>
      <c r="PIR79" s="64"/>
      <c r="PIS79" s="67"/>
      <c r="PIT79" s="67"/>
      <c r="PIU79" s="68"/>
      <c r="PIV79" s="68"/>
      <c r="PIW79" s="68"/>
      <c r="PIX79" s="69"/>
      <c r="PIZ79" s="64"/>
      <c r="PJA79" s="67"/>
      <c r="PJB79" s="67"/>
      <c r="PJC79" s="68"/>
      <c r="PJD79" s="68"/>
      <c r="PJE79" s="68"/>
      <c r="PJF79" s="69"/>
      <c r="PJH79" s="64"/>
      <c r="PJI79" s="67"/>
      <c r="PJJ79" s="67"/>
      <c r="PJK79" s="68"/>
      <c r="PJL79" s="68"/>
      <c r="PJM79" s="68"/>
      <c r="PJN79" s="69"/>
      <c r="PJP79" s="64"/>
      <c r="PJQ79" s="67"/>
      <c r="PJR79" s="67"/>
      <c r="PJS79" s="68"/>
      <c r="PJT79" s="68"/>
      <c r="PJU79" s="68"/>
      <c r="PJV79" s="69"/>
      <c r="PJX79" s="64"/>
      <c r="PJY79" s="67"/>
      <c r="PJZ79" s="67"/>
      <c r="PKA79" s="68"/>
      <c r="PKB79" s="68"/>
      <c r="PKC79" s="68"/>
      <c r="PKD79" s="69"/>
      <c r="PKF79" s="64"/>
      <c r="PKG79" s="67"/>
      <c r="PKH79" s="67"/>
      <c r="PKI79" s="68"/>
      <c r="PKJ79" s="68"/>
      <c r="PKK79" s="68"/>
      <c r="PKL79" s="69"/>
      <c r="PKN79" s="64"/>
      <c r="PKO79" s="67"/>
      <c r="PKP79" s="67"/>
      <c r="PKQ79" s="68"/>
      <c r="PKR79" s="68"/>
      <c r="PKS79" s="68"/>
      <c r="PKT79" s="69"/>
      <c r="PKV79" s="64"/>
      <c r="PKW79" s="67"/>
      <c r="PKX79" s="67"/>
      <c r="PKY79" s="68"/>
      <c r="PKZ79" s="68"/>
      <c r="PLA79" s="68"/>
      <c r="PLB79" s="69"/>
      <c r="PLD79" s="64"/>
      <c r="PLE79" s="67"/>
      <c r="PLF79" s="67"/>
      <c r="PLG79" s="68"/>
      <c r="PLH79" s="68"/>
      <c r="PLI79" s="68"/>
      <c r="PLJ79" s="69"/>
      <c r="PLL79" s="64"/>
      <c r="PLM79" s="67"/>
      <c r="PLN79" s="67"/>
      <c r="PLO79" s="68"/>
      <c r="PLP79" s="68"/>
      <c r="PLQ79" s="68"/>
      <c r="PLR79" s="69"/>
      <c r="PLT79" s="64"/>
      <c r="PLU79" s="67"/>
      <c r="PLV79" s="67"/>
      <c r="PLW79" s="68"/>
      <c r="PLX79" s="68"/>
      <c r="PLY79" s="68"/>
      <c r="PLZ79" s="69"/>
      <c r="PMB79" s="64"/>
      <c r="PMC79" s="67"/>
      <c r="PMD79" s="67"/>
      <c r="PME79" s="68"/>
      <c r="PMF79" s="68"/>
      <c r="PMG79" s="68"/>
      <c r="PMH79" s="69"/>
      <c r="PMJ79" s="64"/>
      <c r="PMK79" s="67"/>
      <c r="PML79" s="67"/>
      <c r="PMM79" s="68"/>
      <c r="PMN79" s="68"/>
      <c r="PMO79" s="68"/>
      <c r="PMP79" s="69"/>
      <c r="PMR79" s="64"/>
      <c r="PMS79" s="67"/>
      <c r="PMT79" s="67"/>
      <c r="PMU79" s="68"/>
      <c r="PMV79" s="68"/>
      <c r="PMW79" s="68"/>
      <c r="PMX79" s="69"/>
      <c r="PMZ79" s="64"/>
      <c r="PNA79" s="67"/>
      <c r="PNB79" s="67"/>
      <c r="PNC79" s="68"/>
      <c r="PND79" s="68"/>
      <c r="PNE79" s="68"/>
      <c r="PNF79" s="69"/>
      <c r="PNH79" s="64"/>
      <c r="PNI79" s="67"/>
      <c r="PNJ79" s="67"/>
      <c r="PNK79" s="68"/>
      <c r="PNL79" s="68"/>
      <c r="PNM79" s="68"/>
      <c r="PNN79" s="69"/>
      <c r="PNP79" s="64"/>
      <c r="PNQ79" s="67"/>
      <c r="PNR79" s="67"/>
      <c r="PNS79" s="68"/>
      <c r="PNT79" s="68"/>
      <c r="PNU79" s="68"/>
      <c r="PNV79" s="69"/>
      <c r="PNX79" s="64"/>
      <c r="PNY79" s="67"/>
      <c r="PNZ79" s="67"/>
      <c r="POA79" s="68"/>
      <c r="POB79" s="68"/>
      <c r="POC79" s="68"/>
      <c r="POD79" s="69"/>
      <c r="POF79" s="64"/>
      <c r="POG79" s="67"/>
      <c r="POH79" s="67"/>
      <c r="POI79" s="68"/>
      <c r="POJ79" s="68"/>
      <c r="POK79" s="68"/>
      <c r="POL79" s="69"/>
      <c r="PON79" s="64"/>
      <c r="POO79" s="67"/>
      <c r="POP79" s="67"/>
      <c r="POQ79" s="68"/>
      <c r="POR79" s="68"/>
      <c r="POS79" s="68"/>
      <c r="POT79" s="69"/>
      <c r="POV79" s="64"/>
      <c r="POW79" s="67"/>
      <c r="POX79" s="67"/>
      <c r="POY79" s="68"/>
      <c r="POZ79" s="68"/>
      <c r="PPA79" s="68"/>
      <c r="PPB79" s="69"/>
      <c r="PPD79" s="64"/>
      <c r="PPE79" s="67"/>
      <c r="PPF79" s="67"/>
      <c r="PPG79" s="68"/>
      <c r="PPH79" s="68"/>
      <c r="PPI79" s="68"/>
      <c r="PPJ79" s="69"/>
      <c r="PPL79" s="64"/>
      <c r="PPM79" s="67"/>
      <c r="PPN79" s="67"/>
      <c r="PPO79" s="68"/>
      <c r="PPP79" s="68"/>
      <c r="PPQ79" s="68"/>
      <c r="PPR79" s="69"/>
      <c r="PPT79" s="64"/>
      <c r="PPU79" s="67"/>
      <c r="PPV79" s="67"/>
      <c r="PPW79" s="68"/>
      <c r="PPX79" s="68"/>
      <c r="PPY79" s="68"/>
      <c r="PPZ79" s="69"/>
      <c r="PQB79" s="64"/>
      <c r="PQC79" s="67"/>
      <c r="PQD79" s="67"/>
      <c r="PQE79" s="68"/>
      <c r="PQF79" s="68"/>
      <c r="PQG79" s="68"/>
      <c r="PQH79" s="69"/>
      <c r="PQJ79" s="64"/>
      <c r="PQK79" s="67"/>
      <c r="PQL79" s="67"/>
      <c r="PQM79" s="68"/>
      <c r="PQN79" s="68"/>
      <c r="PQO79" s="68"/>
      <c r="PQP79" s="69"/>
      <c r="PQR79" s="64"/>
      <c r="PQS79" s="67"/>
      <c r="PQT79" s="67"/>
      <c r="PQU79" s="68"/>
      <c r="PQV79" s="68"/>
      <c r="PQW79" s="68"/>
      <c r="PQX79" s="69"/>
      <c r="PQZ79" s="64"/>
      <c r="PRA79" s="67"/>
      <c r="PRB79" s="67"/>
      <c r="PRC79" s="68"/>
      <c r="PRD79" s="68"/>
      <c r="PRE79" s="68"/>
      <c r="PRF79" s="69"/>
      <c r="PRH79" s="64"/>
      <c r="PRI79" s="67"/>
      <c r="PRJ79" s="67"/>
      <c r="PRK79" s="68"/>
      <c r="PRL79" s="68"/>
      <c r="PRM79" s="68"/>
      <c r="PRN79" s="69"/>
      <c r="PRP79" s="64"/>
      <c r="PRQ79" s="67"/>
      <c r="PRR79" s="67"/>
      <c r="PRS79" s="68"/>
      <c r="PRT79" s="68"/>
      <c r="PRU79" s="68"/>
      <c r="PRV79" s="69"/>
      <c r="PRX79" s="64"/>
      <c r="PRY79" s="67"/>
      <c r="PRZ79" s="67"/>
      <c r="PSA79" s="68"/>
      <c r="PSB79" s="68"/>
      <c r="PSC79" s="68"/>
      <c r="PSD79" s="69"/>
      <c r="PSF79" s="64"/>
      <c r="PSG79" s="67"/>
      <c r="PSH79" s="67"/>
      <c r="PSI79" s="68"/>
      <c r="PSJ79" s="68"/>
      <c r="PSK79" s="68"/>
      <c r="PSL79" s="69"/>
      <c r="PSN79" s="64"/>
      <c r="PSO79" s="67"/>
      <c r="PSP79" s="67"/>
      <c r="PSQ79" s="68"/>
      <c r="PSR79" s="68"/>
      <c r="PSS79" s="68"/>
      <c r="PST79" s="69"/>
      <c r="PSV79" s="64"/>
      <c r="PSW79" s="67"/>
      <c r="PSX79" s="67"/>
      <c r="PSY79" s="68"/>
      <c r="PSZ79" s="68"/>
      <c r="PTA79" s="68"/>
      <c r="PTB79" s="69"/>
      <c r="PTD79" s="64"/>
      <c r="PTE79" s="67"/>
      <c r="PTF79" s="67"/>
      <c r="PTG79" s="68"/>
      <c r="PTH79" s="68"/>
      <c r="PTI79" s="68"/>
      <c r="PTJ79" s="69"/>
      <c r="PTL79" s="64"/>
      <c r="PTM79" s="67"/>
      <c r="PTN79" s="67"/>
      <c r="PTO79" s="68"/>
      <c r="PTP79" s="68"/>
      <c r="PTQ79" s="68"/>
      <c r="PTR79" s="69"/>
      <c r="PTT79" s="64"/>
      <c r="PTU79" s="67"/>
      <c r="PTV79" s="67"/>
      <c r="PTW79" s="68"/>
      <c r="PTX79" s="68"/>
      <c r="PTY79" s="68"/>
      <c r="PTZ79" s="69"/>
      <c r="PUB79" s="64"/>
      <c r="PUC79" s="67"/>
      <c r="PUD79" s="67"/>
      <c r="PUE79" s="68"/>
      <c r="PUF79" s="68"/>
      <c r="PUG79" s="68"/>
      <c r="PUH79" s="69"/>
      <c r="PUJ79" s="64"/>
      <c r="PUK79" s="67"/>
      <c r="PUL79" s="67"/>
      <c r="PUM79" s="68"/>
      <c r="PUN79" s="68"/>
      <c r="PUO79" s="68"/>
      <c r="PUP79" s="69"/>
      <c r="PUR79" s="64"/>
      <c r="PUS79" s="67"/>
      <c r="PUT79" s="67"/>
      <c r="PUU79" s="68"/>
      <c r="PUV79" s="68"/>
      <c r="PUW79" s="68"/>
      <c r="PUX79" s="69"/>
      <c r="PUZ79" s="64"/>
      <c r="PVA79" s="67"/>
      <c r="PVB79" s="67"/>
      <c r="PVC79" s="68"/>
      <c r="PVD79" s="68"/>
      <c r="PVE79" s="68"/>
      <c r="PVF79" s="69"/>
      <c r="PVH79" s="64"/>
      <c r="PVI79" s="67"/>
      <c r="PVJ79" s="67"/>
      <c r="PVK79" s="68"/>
      <c r="PVL79" s="68"/>
      <c r="PVM79" s="68"/>
      <c r="PVN79" s="69"/>
      <c r="PVP79" s="64"/>
      <c r="PVQ79" s="67"/>
      <c r="PVR79" s="67"/>
      <c r="PVS79" s="68"/>
      <c r="PVT79" s="68"/>
      <c r="PVU79" s="68"/>
      <c r="PVV79" s="69"/>
      <c r="PVX79" s="64"/>
      <c r="PVY79" s="67"/>
      <c r="PVZ79" s="67"/>
      <c r="PWA79" s="68"/>
      <c r="PWB79" s="68"/>
      <c r="PWC79" s="68"/>
      <c r="PWD79" s="69"/>
      <c r="PWF79" s="64"/>
      <c r="PWG79" s="67"/>
      <c r="PWH79" s="67"/>
      <c r="PWI79" s="68"/>
      <c r="PWJ79" s="68"/>
      <c r="PWK79" s="68"/>
      <c r="PWL79" s="69"/>
      <c r="PWN79" s="64"/>
      <c r="PWO79" s="67"/>
      <c r="PWP79" s="67"/>
      <c r="PWQ79" s="68"/>
      <c r="PWR79" s="68"/>
      <c r="PWS79" s="68"/>
      <c r="PWT79" s="69"/>
      <c r="PWV79" s="64"/>
      <c r="PWW79" s="67"/>
      <c r="PWX79" s="67"/>
      <c r="PWY79" s="68"/>
      <c r="PWZ79" s="68"/>
      <c r="PXA79" s="68"/>
      <c r="PXB79" s="69"/>
      <c r="PXD79" s="64"/>
      <c r="PXE79" s="67"/>
      <c r="PXF79" s="67"/>
      <c r="PXG79" s="68"/>
      <c r="PXH79" s="68"/>
      <c r="PXI79" s="68"/>
      <c r="PXJ79" s="69"/>
      <c r="PXL79" s="64"/>
      <c r="PXM79" s="67"/>
      <c r="PXN79" s="67"/>
      <c r="PXO79" s="68"/>
      <c r="PXP79" s="68"/>
      <c r="PXQ79" s="68"/>
      <c r="PXR79" s="69"/>
      <c r="PXT79" s="64"/>
      <c r="PXU79" s="67"/>
      <c r="PXV79" s="67"/>
      <c r="PXW79" s="68"/>
      <c r="PXX79" s="68"/>
      <c r="PXY79" s="68"/>
      <c r="PXZ79" s="69"/>
      <c r="PYB79" s="64"/>
      <c r="PYC79" s="67"/>
      <c r="PYD79" s="67"/>
      <c r="PYE79" s="68"/>
      <c r="PYF79" s="68"/>
      <c r="PYG79" s="68"/>
      <c r="PYH79" s="69"/>
      <c r="PYJ79" s="64"/>
      <c r="PYK79" s="67"/>
      <c r="PYL79" s="67"/>
      <c r="PYM79" s="68"/>
      <c r="PYN79" s="68"/>
      <c r="PYO79" s="68"/>
      <c r="PYP79" s="69"/>
      <c r="PYR79" s="64"/>
      <c r="PYS79" s="67"/>
      <c r="PYT79" s="67"/>
      <c r="PYU79" s="68"/>
      <c r="PYV79" s="68"/>
      <c r="PYW79" s="68"/>
      <c r="PYX79" s="69"/>
      <c r="PYZ79" s="64"/>
      <c r="PZA79" s="67"/>
      <c r="PZB79" s="67"/>
      <c r="PZC79" s="68"/>
      <c r="PZD79" s="68"/>
      <c r="PZE79" s="68"/>
      <c r="PZF79" s="69"/>
      <c r="PZH79" s="64"/>
      <c r="PZI79" s="67"/>
      <c r="PZJ79" s="67"/>
      <c r="PZK79" s="68"/>
      <c r="PZL79" s="68"/>
      <c r="PZM79" s="68"/>
      <c r="PZN79" s="69"/>
      <c r="PZP79" s="64"/>
      <c r="PZQ79" s="67"/>
      <c r="PZR79" s="67"/>
      <c r="PZS79" s="68"/>
      <c r="PZT79" s="68"/>
      <c r="PZU79" s="68"/>
      <c r="PZV79" s="69"/>
      <c r="PZX79" s="64"/>
      <c r="PZY79" s="67"/>
      <c r="PZZ79" s="67"/>
      <c r="QAA79" s="68"/>
      <c r="QAB79" s="68"/>
      <c r="QAC79" s="68"/>
      <c r="QAD79" s="69"/>
      <c r="QAF79" s="64"/>
      <c r="QAG79" s="67"/>
      <c r="QAH79" s="67"/>
      <c r="QAI79" s="68"/>
      <c r="QAJ79" s="68"/>
      <c r="QAK79" s="68"/>
      <c r="QAL79" s="69"/>
      <c r="QAN79" s="64"/>
      <c r="QAO79" s="67"/>
      <c r="QAP79" s="67"/>
      <c r="QAQ79" s="68"/>
      <c r="QAR79" s="68"/>
      <c r="QAS79" s="68"/>
      <c r="QAT79" s="69"/>
      <c r="QAV79" s="64"/>
      <c r="QAW79" s="67"/>
      <c r="QAX79" s="67"/>
      <c r="QAY79" s="68"/>
      <c r="QAZ79" s="68"/>
      <c r="QBA79" s="68"/>
      <c r="QBB79" s="69"/>
      <c r="QBD79" s="64"/>
      <c r="QBE79" s="67"/>
      <c r="QBF79" s="67"/>
      <c r="QBG79" s="68"/>
      <c r="QBH79" s="68"/>
      <c r="QBI79" s="68"/>
      <c r="QBJ79" s="69"/>
      <c r="QBL79" s="64"/>
      <c r="QBM79" s="67"/>
      <c r="QBN79" s="67"/>
      <c r="QBO79" s="68"/>
      <c r="QBP79" s="68"/>
      <c r="QBQ79" s="68"/>
      <c r="QBR79" s="69"/>
      <c r="QBT79" s="64"/>
      <c r="QBU79" s="67"/>
      <c r="QBV79" s="67"/>
      <c r="QBW79" s="68"/>
      <c r="QBX79" s="68"/>
      <c r="QBY79" s="68"/>
      <c r="QBZ79" s="69"/>
      <c r="QCB79" s="64"/>
      <c r="QCC79" s="67"/>
      <c r="QCD79" s="67"/>
      <c r="QCE79" s="68"/>
      <c r="QCF79" s="68"/>
      <c r="QCG79" s="68"/>
      <c r="QCH79" s="69"/>
      <c r="QCJ79" s="64"/>
      <c r="QCK79" s="67"/>
      <c r="QCL79" s="67"/>
      <c r="QCM79" s="68"/>
      <c r="QCN79" s="68"/>
      <c r="QCO79" s="68"/>
      <c r="QCP79" s="69"/>
      <c r="QCR79" s="64"/>
      <c r="QCS79" s="67"/>
      <c r="QCT79" s="67"/>
      <c r="QCU79" s="68"/>
      <c r="QCV79" s="68"/>
      <c r="QCW79" s="68"/>
      <c r="QCX79" s="69"/>
      <c r="QCZ79" s="64"/>
      <c r="QDA79" s="67"/>
      <c r="QDB79" s="67"/>
      <c r="QDC79" s="68"/>
      <c r="QDD79" s="68"/>
      <c r="QDE79" s="68"/>
      <c r="QDF79" s="69"/>
      <c r="QDH79" s="64"/>
      <c r="QDI79" s="67"/>
      <c r="QDJ79" s="67"/>
      <c r="QDK79" s="68"/>
      <c r="QDL79" s="68"/>
      <c r="QDM79" s="68"/>
      <c r="QDN79" s="69"/>
      <c r="QDP79" s="64"/>
      <c r="QDQ79" s="67"/>
      <c r="QDR79" s="67"/>
      <c r="QDS79" s="68"/>
      <c r="QDT79" s="68"/>
      <c r="QDU79" s="68"/>
      <c r="QDV79" s="69"/>
      <c r="QDX79" s="64"/>
      <c r="QDY79" s="67"/>
      <c r="QDZ79" s="67"/>
      <c r="QEA79" s="68"/>
      <c r="QEB79" s="68"/>
      <c r="QEC79" s="68"/>
      <c r="QED79" s="69"/>
      <c r="QEF79" s="64"/>
      <c r="QEG79" s="67"/>
      <c r="QEH79" s="67"/>
      <c r="QEI79" s="68"/>
      <c r="QEJ79" s="68"/>
      <c r="QEK79" s="68"/>
      <c r="QEL79" s="69"/>
      <c r="QEN79" s="64"/>
      <c r="QEO79" s="67"/>
      <c r="QEP79" s="67"/>
      <c r="QEQ79" s="68"/>
      <c r="QER79" s="68"/>
      <c r="QES79" s="68"/>
      <c r="QET79" s="69"/>
      <c r="QEV79" s="64"/>
      <c r="QEW79" s="67"/>
      <c r="QEX79" s="67"/>
      <c r="QEY79" s="68"/>
      <c r="QEZ79" s="68"/>
      <c r="QFA79" s="68"/>
      <c r="QFB79" s="69"/>
      <c r="QFD79" s="64"/>
      <c r="QFE79" s="67"/>
      <c r="QFF79" s="67"/>
      <c r="QFG79" s="68"/>
      <c r="QFH79" s="68"/>
      <c r="QFI79" s="68"/>
      <c r="QFJ79" s="69"/>
      <c r="QFL79" s="64"/>
      <c r="QFM79" s="67"/>
      <c r="QFN79" s="67"/>
      <c r="QFO79" s="68"/>
      <c r="QFP79" s="68"/>
      <c r="QFQ79" s="68"/>
      <c r="QFR79" s="69"/>
      <c r="QFT79" s="64"/>
      <c r="QFU79" s="67"/>
      <c r="QFV79" s="67"/>
      <c r="QFW79" s="68"/>
      <c r="QFX79" s="68"/>
      <c r="QFY79" s="68"/>
      <c r="QFZ79" s="69"/>
      <c r="QGB79" s="64"/>
      <c r="QGC79" s="67"/>
      <c r="QGD79" s="67"/>
      <c r="QGE79" s="68"/>
      <c r="QGF79" s="68"/>
      <c r="QGG79" s="68"/>
      <c r="QGH79" s="69"/>
      <c r="QGJ79" s="64"/>
      <c r="QGK79" s="67"/>
      <c r="QGL79" s="67"/>
      <c r="QGM79" s="68"/>
      <c r="QGN79" s="68"/>
      <c r="QGO79" s="68"/>
      <c r="QGP79" s="69"/>
      <c r="QGR79" s="64"/>
      <c r="QGS79" s="67"/>
      <c r="QGT79" s="67"/>
      <c r="QGU79" s="68"/>
      <c r="QGV79" s="68"/>
      <c r="QGW79" s="68"/>
      <c r="QGX79" s="69"/>
      <c r="QGZ79" s="64"/>
      <c r="QHA79" s="67"/>
      <c r="QHB79" s="67"/>
      <c r="QHC79" s="68"/>
      <c r="QHD79" s="68"/>
      <c r="QHE79" s="68"/>
      <c r="QHF79" s="69"/>
      <c r="QHH79" s="64"/>
      <c r="QHI79" s="67"/>
      <c r="QHJ79" s="67"/>
      <c r="QHK79" s="68"/>
      <c r="QHL79" s="68"/>
      <c r="QHM79" s="68"/>
      <c r="QHN79" s="69"/>
      <c r="QHP79" s="64"/>
      <c r="QHQ79" s="67"/>
      <c r="QHR79" s="67"/>
      <c r="QHS79" s="68"/>
      <c r="QHT79" s="68"/>
      <c r="QHU79" s="68"/>
      <c r="QHV79" s="69"/>
      <c r="QHX79" s="64"/>
      <c r="QHY79" s="67"/>
      <c r="QHZ79" s="67"/>
      <c r="QIA79" s="68"/>
      <c r="QIB79" s="68"/>
      <c r="QIC79" s="68"/>
      <c r="QID79" s="69"/>
      <c r="QIF79" s="64"/>
      <c r="QIG79" s="67"/>
      <c r="QIH79" s="67"/>
      <c r="QII79" s="68"/>
      <c r="QIJ79" s="68"/>
      <c r="QIK79" s="68"/>
      <c r="QIL79" s="69"/>
      <c r="QIN79" s="64"/>
      <c r="QIO79" s="67"/>
      <c r="QIP79" s="67"/>
      <c r="QIQ79" s="68"/>
      <c r="QIR79" s="68"/>
      <c r="QIS79" s="68"/>
      <c r="QIT79" s="69"/>
      <c r="QIV79" s="64"/>
      <c r="QIW79" s="67"/>
      <c r="QIX79" s="67"/>
      <c r="QIY79" s="68"/>
      <c r="QIZ79" s="68"/>
      <c r="QJA79" s="68"/>
      <c r="QJB79" s="69"/>
      <c r="QJD79" s="64"/>
      <c r="QJE79" s="67"/>
      <c r="QJF79" s="67"/>
      <c r="QJG79" s="68"/>
      <c r="QJH79" s="68"/>
      <c r="QJI79" s="68"/>
      <c r="QJJ79" s="69"/>
      <c r="QJL79" s="64"/>
      <c r="QJM79" s="67"/>
      <c r="QJN79" s="67"/>
      <c r="QJO79" s="68"/>
      <c r="QJP79" s="68"/>
      <c r="QJQ79" s="68"/>
      <c r="QJR79" s="69"/>
      <c r="QJT79" s="64"/>
      <c r="QJU79" s="67"/>
      <c r="QJV79" s="67"/>
      <c r="QJW79" s="68"/>
      <c r="QJX79" s="68"/>
      <c r="QJY79" s="68"/>
      <c r="QJZ79" s="69"/>
      <c r="QKB79" s="64"/>
      <c r="QKC79" s="67"/>
      <c r="QKD79" s="67"/>
      <c r="QKE79" s="68"/>
      <c r="QKF79" s="68"/>
      <c r="QKG79" s="68"/>
      <c r="QKH79" s="69"/>
      <c r="QKJ79" s="64"/>
      <c r="QKK79" s="67"/>
      <c r="QKL79" s="67"/>
      <c r="QKM79" s="68"/>
      <c r="QKN79" s="68"/>
      <c r="QKO79" s="68"/>
      <c r="QKP79" s="69"/>
      <c r="QKR79" s="64"/>
      <c r="QKS79" s="67"/>
      <c r="QKT79" s="67"/>
      <c r="QKU79" s="68"/>
      <c r="QKV79" s="68"/>
      <c r="QKW79" s="68"/>
      <c r="QKX79" s="69"/>
      <c r="QKZ79" s="64"/>
      <c r="QLA79" s="67"/>
      <c r="QLB79" s="67"/>
      <c r="QLC79" s="68"/>
      <c r="QLD79" s="68"/>
      <c r="QLE79" s="68"/>
      <c r="QLF79" s="69"/>
      <c r="QLH79" s="64"/>
      <c r="QLI79" s="67"/>
      <c r="QLJ79" s="67"/>
      <c r="QLK79" s="68"/>
      <c r="QLL79" s="68"/>
      <c r="QLM79" s="68"/>
      <c r="QLN79" s="69"/>
      <c r="QLP79" s="64"/>
      <c r="QLQ79" s="67"/>
      <c r="QLR79" s="67"/>
      <c r="QLS79" s="68"/>
      <c r="QLT79" s="68"/>
      <c r="QLU79" s="68"/>
      <c r="QLV79" s="69"/>
      <c r="QLX79" s="64"/>
      <c r="QLY79" s="67"/>
      <c r="QLZ79" s="67"/>
      <c r="QMA79" s="68"/>
      <c r="QMB79" s="68"/>
      <c r="QMC79" s="68"/>
      <c r="QMD79" s="69"/>
      <c r="QMF79" s="64"/>
      <c r="QMG79" s="67"/>
      <c r="QMH79" s="67"/>
      <c r="QMI79" s="68"/>
      <c r="QMJ79" s="68"/>
      <c r="QMK79" s="68"/>
      <c r="QML79" s="69"/>
      <c r="QMN79" s="64"/>
      <c r="QMO79" s="67"/>
      <c r="QMP79" s="67"/>
      <c r="QMQ79" s="68"/>
      <c r="QMR79" s="68"/>
      <c r="QMS79" s="68"/>
      <c r="QMT79" s="69"/>
      <c r="QMV79" s="64"/>
      <c r="QMW79" s="67"/>
      <c r="QMX79" s="67"/>
      <c r="QMY79" s="68"/>
      <c r="QMZ79" s="68"/>
      <c r="QNA79" s="68"/>
      <c r="QNB79" s="69"/>
      <c r="QND79" s="64"/>
      <c r="QNE79" s="67"/>
      <c r="QNF79" s="67"/>
      <c r="QNG79" s="68"/>
      <c r="QNH79" s="68"/>
      <c r="QNI79" s="68"/>
      <c r="QNJ79" s="69"/>
      <c r="QNL79" s="64"/>
      <c r="QNM79" s="67"/>
      <c r="QNN79" s="67"/>
      <c r="QNO79" s="68"/>
      <c r="QNP79" s="68"/>
      <c r="QNQ79" s="68"/>
      <c r="QNR79" s="69"/>
      <c r="QNT79" s="64"/>
      <c r="QNU79" s="67"/>
      <c r="QNV79" s="67"/>
      <c r="QNW79" s="68"/>
      <c r="QNX79" s="68"/>
      <c r="QNY79" s="68"/>
      <c r="QNZ79" s="69"/>
      <c r="QOB79" s="64"/>
      <c r="QOC79" s="67"/>
      <c r="QOD79" s="67"/>
      <c r="QOE79" s="68"/>
      <c r="QOF79" s="68"/>
      <c r="QOG79" s="68"/>
      <c r="QOH79" s="69"/>
      <c r="QOJ79" s="64"/>
      <c r="QOK79" s="67"/>
      <c r="QOL79" s="67"/>
      <c r="QOM79" s="68"/>
      <c r="QON79" s="68"/>
      <c r="QOO79" s="68"/>
      <c r="QOP79" s="69"/>
      <c r="QOR79" s="64"/>
      <c r="QOS79" s="67"/>
      <c r="QOT79" s="67"/>
      <c r="QOU79" s="68"/>
      <c r="QOV79" s="68"/>
      <c r="QOW79" s="68"/>
      <c r="QOX79" s="69"/>
      <c r="QOZ79" s="64"/>
      <c r="QPA79" s="67"/>
      <c r="QPB79" s="67"/>
      <c r="QPC79" s="68"/>
      <c r="QPD79" s="68"/>
      <c r="QPE79" s="68"/>
      <c r="QPF79" s="69"/>
      <c r="QPH79" s="64"/>
      <c r="QPI79" s="67"/>
      <c r="QPJ79" s="67"/>
      <c r="QPK79" s="68"/>
      <c r="QPL79" s="68"/>
      <c r="QPM79" s="68"/>
      <c r="QPN79" s="69"/>
      <c r="QPP79" s="64"/>
      <c r="QPQ79" s="67"/>
      <c r="QPR79" s="67"/>
      <c r="QPS79" s="68"/>
      <c r="QPT79" s="68"/>
      <c r="QPU79" s="68"/>
      <c r="QPV79" s="69"/>
      <c r="QPX79" s="64"/>
      <c r="QPY79" s="67"/>
      <c r="QPZ79" s="67"/>
      <c r="QQA79" s="68"/>
      <c r="QQB79" s="68"/>
      <c r="QQC79" s="68"/>
      <c r="QQD79" s="69"/>
      <c r="QQF79" s="64"/>
      <c r="QQG79" s="67"/>
      <c r="QQH79" s="67"/>
      <c r="QQI79" s="68"/>
      <c r="QQJ79" s="68"/>
      <c r="QQK79" s="68"/>
      <c r="QQL79" s="69"/>
      <c r="QQN79" s="64"/>
      <c r="QQO79" s="67"/>
      <c r="QQP79" s="67"/>
      <c r="QQQ79" s="68"/>
      <c r="QQR79" s="68"/>
      <c r="QQS79" s="68"/>
      <c r="QQT79" s="69"/>
      <c r="QQV79" s="64"/>
      <c r="QQW79" s="67"/>
      <c r="QQX79" s="67"/>
      <c r="QQY79" s="68"/>
      <c r="QQZ79" s="68"/>
      <c r="QRA79" s="68"/>
      <c r="QRB79" s="69"/>
      <c r="QRD79" s="64"/>
      <c r="QRE79" s="67"/>
      <c r="QRF79" s="67"/>
      <c r="QRG79" s="68"/>
      <c r="QRH79" s="68"/>
      <c r="QRI79" s="68"/>
      <c r="QRJ79" s="69"/>
      <c r="QRL79" s="64"/>
      <c r="QRM79" s="67"/>
      <c r="QRN79" s="67"/>
      <c r="QRO79" s="68"/>
      <c r="QRP79" s="68"/>
      <c r="QRQ79" s="68"/>
      <c r="QRR79" s="69"/>
      <c r="QRT79" s="64"/>
      <c r="QRU79" s="67"/>
      <c r="QRV79" s="67"/>
      <c r="QRW79" s="68"/>
      <c r="QRX79" s="68"/>
      <c r="QRY79" s="68"/>
      <c r="QRZ79" s="69"/>
      <c r="QSB79" s="64"/>
      <c r="QSC79" s="67"/>
      <c r="QSD79" s="67"/>
      <c r="QSE79" s="68"/>
      <c r="QSF79" s="68"/>
      <c r="QSG79" s="68"/>
      <c r="QSH79" s="69"/>
      <c r="QSJ79" s="64"/>
      <c r="QSK79" s="67"/>
      <c r="QSL79" s="67"/>
      <c r="QSM79" s="68"/>
      <c r="QSN79" s="68"/>
      <c r="QSO79" s="68"/>
      <c r="QSP79" s="69"/>
      <c r="QSR79" s="64"/>
      <c r="QSS79" s="67"/>
      <c r="QST79" s="67"/>
      <c r="QSU79" s="68"/>
      <c r="QSV79" s="68"/>
      <c r="QSW79" s="68"/>
      <c r="QSX79" s="69"/>
      <c r="QSZ79" s="64"/>
      <c r="QTA79" s="67"/>
      <c r="QTB79" s="67"/>
      <c r="QTC79" s="68"/>
      <c r="QTD79" s="68"/>
      <c r="QTE79" s="68"/>
      <c r="QTF79" s="69"/>
      <c r="QTH79" s="64"/>
      <c r="QTI79" s="67"/>
      <c r="QTJ79" s="67"/>
      <c r="QTK79" s="68"/>
      <c r="QTL79" s="68"/>
      <c r="QTM79" s="68"/>
      <c r="QTN79" s="69"/>
      <c r="QTP79" s="64"/>
      <c r="QTQ79" s="67"/>
      <c r="QTR79" s="67"/>
      <c r="QTS79" s="68"/>
      <c r="QTT79" s="68"/>
      <c r="QTU79" s="68"/>
      <c r="QTV79" s="69"/>
      <c r="QTX79" s="64"/>
      <c r="QTY79" s="67"/>
      <c r="QTZ79" s="67"/>
      <c r="QUA79" s="68"/>
      <c r="QUB79" s="68"/>
      <c r="QUC79" s="68"/>
      <c r="QUD79" s="69"/>
      <c r="QUF79" s="64"/>
      <c r="QUG79" s="67"/>
      <c r="QUH79" s="67"/>
      <c r="QUI79" s="68"/>
      <c r="QUJ79" s="68"/>
      <c r="QUK79" s="68"/>
      <c r="QUL79" s="69"/>
      <c r="QUN79" s="64"/>
      <c r="QUO79" s="67"/>
      <c r="QUP79" s="67"/>
      <c r="QUQ79" s="68"/>
      <c r="QUR79" s="68"/>
      <c r="QUS79" s="68"/>
      <c r="QUT79" s="69"/>
      <c r="QUV79" s="64"/>
      <c r="QUW79" s="67"/>
      <c r="QUX79" s="67"/>
      <c r="QUY79" s="68"/>
      <c r="QUZ79" s="68"/>
      <c r="QVA79" s="68"/>
      <c r="QVB79" s="69"/>
      <c r="QVD79" s="64"/>
      <c r="QVE79" s="67"/>
      <c r="QVF79" s="67"/>
      <c r="QVG79" s="68"/>
      <c r="QVH79" s="68"/>
      <c r="QVI79" s="68"/>
      <c r="QVJ79" s="69"/>
      <c r="QVL79" s="64"/>
      <c r="QVM79" s="67"/>
      <c r="QVN79" s="67"/>
      <c r="QVO79" s="68"/>
      <c r="QVP79" s="68"/>
      <c r="QVQ79" s="68"/>
      <c r="QVR79" s="69"/>
      <c r="QVT79" s="64"/>
      <c r="QVU79" s="67"/>
      <c r="QVV79" s="67"/>
      <c r="QVW79" s="68"/>
      <c r="QVX79" s="68"/>
      <c r="QVY79" s="68"/>
      <c r="QVZ79" s="69"/>
      <c r="QWB79" s="64"/>
      <c r="QWC79" s="67"/>
      <c r="QWD79" s="67"/>
      <c r="QWE79" s="68"/>
      <c r="QWF79" s="68"/>
      <c r="QWG79" s="68"/>
      <c r="QWH79" s="69"/>
      <c r="QWJ79" s="64"/>
      <c r="QWK79" s="67"/>
      <c r="QWL79" s="67"/>
      <c r="QWM79" s="68"/>
      <c r="QWN79" s="68"/>
      <c r="QWO79" s="68"/>
      <c r="QWP79" s="69"/>
      <c r="QWR79" s="64"/>
      <c r="QWS79" s="67"/>
      <c r="QWT79" s="67"/>
      <c r="QWU79" s="68"/>
      <c r="QWV79" s="68"/>
      <c r="QWW79" s="68"/>
      <c r="QWX79" s="69"/>
      <c r="QWZ79" s="64"/>
      <c r="QXA79" s="67"/>
      <c r="QXB79" s="67"/>
      <c r="QXC79" s="68"/>
      <c r="QXD79" s="68"/>
      <c r="QXE79" s="68"/>
      <c r="QXF79" s="69"/>
      <c r="QXH79" s="64"/>
      <c r="QXI79" s="67"/>
      <c r="QXJ79" s="67"/>
      <c r="QXK79" s="68"/>
      <c r="QXL79" s="68"/>
      <c r="QXM79" s="68"/>
      <c r="QXN79" s="69"/>
      <c r="QXP79" s="64"/>
      <c r="QXQ79" s="67"/>
      <c r="QXR79" s="67"/>
      <c r="QXS79" s="68"/>
      <c r="QXT79" s="68"/>
      <c r="QXU79" s="68"/>
      <c r="QXV79" s="69"/>
      <c r="QXX79" s="64"/>
      <c r="QXY79" s="67"/>
      <c r="QXZ79" s="67"/>
      <c r="QYA79" s="68"/>
      <c r="QYB79" s="68"/>
      <c r="QYC79" s="68"/>
      <c r="QYD79" s="69"/>
      <c r="QYF79" s="64"/>
      <c r="QYG79" s="67"/>
      <c r="QYH79" s="67"/>
      <c r="QYI79" s="68"/>
      <c r="QYJ79" s="68"/>
      <c r="QYK79" s="68"/>
      <c r="QYL79" s="69"/>
      <c r="QYN79" s="64"/>
      <c r="QYO79" s="67"/>
      <c r="QYP79" s="67"/>
      <c r="QYQ79" s="68"/>
      <c r="QYR79" s="68"/>
      <c r="QYS79" s="68"/>
      <c r="QYT79" s="69"/>
      <c r="QYV79" s="64"/>
      <c r="QYW79" s="67"/>
      <c r="QYX79" s="67"/>
      <c r="QYY79" s="68"/>
      <c r="QYZ79" s="68"/>
      <c r="QZA79" s="68"/>
      <c r="QZB79" s="69"/>
      <c r="QZD79" s="64"/>
      <c r="QZE79" s="67"/>
      <c r="QZF79" s="67"/>
      <c r="QZG79" s="68"/>
      <c r="QZH79" s="68"/>
      <c r="QZI79" s="68"/>
      <c r="QZJ79" s="69"/>
      <c r="QZL79" s="64"/>
      <c r="QZM79" s="67"/>
      <c r="QZN79" s="67"/>
      <c r="QZO79" s="68"/>
      <c r="QZP79" s="68"/>
      <c r="QZQ79" s="68"/>
      <c r="QZR79" s="69"/>
      <c r="QZT79" s="64"/>
      <c r="QZU79" s="67"/>
      <c r="QZV79" s="67"/>
      <c r="QZW79" s="68"/>
      <c r="QZX79" s="68"/>
      <c r="QZY79" s="68"/>
      <c r="QZZ79" s="69"/>
      <c r="RAB79" s="64"/>
      <c r="RAC79" s="67"/>
      <c r="RAD79" s="67"/>
      <c r="RAE79" s="68"/>
      <c r="RAF79" s="68"/>
      <c r="RAG79" s="68"/>
      <c r="RAH79" s="69"/>
      <c r="RAJ79" s="64"/>
      <c r="RAK79" s="67"/>
      <c r="RAL79" s="67"/>
      <c r="RAM79" s="68"/>
      <c r="RAN79" s="68"/>
      <c r="RAO79" s="68"/>
      <c r="RAP79" s="69"/>
      <c r="RAR79" s="64"/>
      <c r="RAS79" s="67"/>
      <c r="RAT79" s="67"/>
      <c r="RAU79" s="68"/>
      <c r="RAV79" s="68"/>
      <c r="RAW79" s="68"/>
      <c r="RAX79" s="69"/>
      <c r="RAZ79" s="64"/>
      <c r="RBA79" s="67"/>
      <c r="RBB79" s="67"/>
      <c r="RBC79" s="68"/>
      <c r="RBD79" s="68"/>
      <c r="RBE79" s="68"/>
      <c r="RBF79" s="69"/>
      <c r="RBH79" s="64"/>
      <c r="RBI79" s="67"/>
      <c r="RBJ79" s="67"/>
      <c r="RBK79" s="68"/>
      <c r="RBL79" s="68"/>
      <c r="RBM79" s="68"/>
      <c r="RBN79" s="69"/>
      <c r="RBP79" s="64"/>
      <c r="RBQ79" s="67"/>
      <c r="RBR79" s="67"/>
      <c r="RBS79" s="68"/>
      <c r="RBT79" s="68"/>
      <c r="RBU79" s="68"/>
      <c r="RBV79" s="69"/>
      <c r="RBX79" s="64"/>
      <c r="RBY79" s="67"/>
      <c r="RBZ79" s="67"/>
      <c r="RCA79" s="68"/>
      <c r="RCB79" s="68"/>
      <c r="RCC79" s="68"/>
      <c r="RCD79" s="69"/>
      <c r="RCF79" s="64"/>
      <c r="RCG79" s="67"/>
      <c r="RCH79" s="67"/>
      <c r="RCI79" s="68"/>
      <c r="RCJ79" s="68"/>
      <c r="RCK79" s="68"/>
      <c r="RCL79" s="69"/>
      <c r="RCN79" s="64"/>
      <c r="RCO79" s="67"/>
      <c r="RCP79" s="67"/>
      <c r="RCQ79" s="68"/>
      <c r="RCR79" s="68"/>
      <c r="RCS79" s="68"/>
      <c r="RCT79" s="69"/>
      <c r="RCV79" s="64"/>
      <c r="RCW79" s="67"/>
      <c r="RCX79" s="67"/>
      <c r="RCY79" s="68"/>
      <c r="RCZ79" s="68"/>
      <c r="RDA79" s="68"/>
      <c r="RDB79" s="69"/>
      <c r="RDD79" s="64"/>
      <c r="RDE79" s="67"/>
      <c r="RDF79" s="67"/>
      <c r="RDG79" s="68"/>
      <c r="RDH79" s="68"/>
      <c r="RDI79" s="68"/>
      <c r="RDJ79" s="69"/>
      <c r="RDL79" s="64"/>
      <c r="RDM79" s="67"/>
      <c r="RDN79" s="67"/>
      <c r="RDO79" s="68"/>
      <c r="RDP79" s="68"/>
      <c r="RDQ79" s="68"/>
      <c r="RDR79" s="69"/>
      <c r="RDT79" s="64"/>
      <c r="RDU79" s="67"/>
      <c r="RDV79" s="67"/>
      <c r="RDW79" s="68"/>
      <c r="RDX79" s="68"/>
      <c r="RDY79" s="68"/>
      <c r="RDZ79" s="69"/>
      <c r="REB79" s="64"/>
      <c r="REC79" s="67"/>
      <c r="RED79" s="67"/>
      <c r="REE79" s="68"/>
      <c r="REF79" s="68"/>
      <c r="REG79" s="68"/>
      <c r="REH79" s="69"/>
      <c r="REJ79" s="64"/>
      <c r="REK79" s="67"/>
      <c r="REL79" s="67"/>
      <c r="REM79" s="68"/>
      <c r="REN79" s="68"/>
      <c r="REO79" s="68"/>
      <c r="REP79" s="69"/>
      <c r="RER79" s="64"/>
      <c r="RES79" s="67"/>
      <c r="RET79" s="67"/>
      <c r="REU79" s="68"/>
      <c r="REV79" s="68"/>
      <c r="REW79" s="68"/>
      <c r="REX79" s="69"/>
      <c r="REZ79" s="64"/>
      <c r="RFA79" s="67"/>
      <c r="RFB79" s="67"/>
      <c r="RFC79" s="68"/>
      <c r="RFD79" s="68"/>
      <c r="RFE79" s="68"/>
      <c r="RFF79" s="69"/>
      <c r="RFH79" s="64"/>
      <c r="RFI79" s="67"/>
      <c r="RFJ79" s="67"/>
      <c r="RFK79" s="68"/>
      <c r="RFL79" s="68"/>
      <c r="RFM79" s="68"/>
      <c r="RFN79" s="69"/>
      <c r="RFP79" s="64"/>
      <c r="RFQ79" s="67"/>
      <c r="RFR79" s="67"/>
      <c r="RFS79" s="68"/>
      <c r="RFT79" s="68"/>
      <c r="RFU79" s="68"/>
      <c r="RFV79" s="69"/>
      <c r="RFX79" s="64"/>
      <c r="RFY79" s="67"/>
      <c r="RFZ79" s="67"/>
      <c r="RGA79" s="68"/>
      <c r="RGB79" s="68"/>
      <c r="RGC79" s="68"/>
      <c r="RGD79" s="69"/>
      <c r="RGF79" s="64"/>
      <c r="RGG79" s="67"/>
      <c r="RGH79" s="67"/>
      <c r="RGI79" s="68"/>
      <c r="RGJ79" s="68"/>
      <c r="RGK79" s="68"/>
      <c r="RGL79" s="69"/>
      <c r="RGN79" s="64"/>
      <c r="RGO79" s="67"/>
      <c r="RGP79" s="67"/>
      <c r="RGQ79" s="68"/>
      <c r="RGR79" s="68"/>
      <c r="RGS79" s="68"/>
      <c r="RGT79" s="69"/>
      <c r="RGV79" s="64"/>
      <c r="RGW79" s="67"/>
      <c r="RGX79" s="67"/>
      <c r="RGY79" s="68"/>
      <c r="RGZ79" s="68"/>
      <c r="RHA79" s="68"/>
      <c r="RHB79" s="69"/>
      <c r="RHD79" s="64"/>
      <c r="RHE79" s="67"/>
      <c r="RHF79" s="67"/>
      <c r="RHG79" s="68"/>
      <c r="RHH79" s="68"/>
      <c r="RHI79" s="68"/>
      <c r="RHJ79" s="69"/>
      <c r="RHL79" s="64"/>
      <c r="RHM79" s="67"/>
      <c r="RHN79" s="67"/>
      <c r="RHO79" s="68"/>
      <c r="RHP79" s="68"/>
      <c r="RHQ79" s="68"/>
      <c r="RHR79" s="69"/>
      <c r="RHT79" s="64"/>
      <c r="RHU79" s="67"/>
      <c r="RHV79" s="67"/>
      <c r="RHW79" s="68"/>
      <c r="RHX79" s="68"/>
      <c r="RHY79" s="68"/>
      <c r="RHZ79" s="69"/>
      <c r="RIB79" s="64"/>
      <c r="RIC79" s="67"/>
      <c r="RID79" s="67"/>
      <c r="RIE79" s="68"/>
      <c r="RIF79" s="68"/>
      <c r="RIG79" s="68"/>
      <c r="RIH79" s="69"/>
      <c r="RIJ79" s="64"/>
      <c r="RIK79" s="67"/>
      <c r="RIL79" s="67"/>
      <c r="RIM79" s="68"/>
      <c r="RIN79" s="68"/>
      <c r="RIO79" s="68"/>
      <c r="RIP79" s="69"/>
      <c r="RIR79" s="64"/>
      <c r="RIS79" s="67"/>
      <c r="RIT79" s="67"/>
      <c r="RIU79" s="68"/>
      <c r="RIV79" s="68"/>
      <c r="RIW79" s="68"/>
      <c r="RIX79" s="69"/>
      <c r="RIZ79" s="64"/>
      <c r="RJA79" s="67"/>
      <c r="RJB79" s="67"/>
      <c r="RJC79" s="68"/>
      <c r="RJD79" s="68"/>
      <c r="RJE79" s="68"/>
      <c r="RJF79" s="69"/>
      <c r="RJH79" s="64"/>
      <c r="RJI79" s="67"/>
      <c r="RJJ79" s="67"/>
      <c r="RJK79" s="68"/>
      <c r="RJL79" s="68"/>
      <c r="RJM79" s="68"/>
      <c r="RJN79" s="69"/>
      <c r="RJP79" s="64"/>
      <c r="RJQ79" s="67"/>
      <c r="RJR79" s="67"/>
      <c r="RJS79" s="68"/>
      <c r="RJT79" s="68"/>
      <c r="RJU79" s="68"/>
      <c r="RJV79" s="69"/>
      <c r="RJX79" s="64"/>
      <c r="RJY79" s="67"/>
      <c r="RJZ79" s="67"/>
      <c r="RKA79" s="68"/>
      <c r="RKB79" s="68"/>
      <c r="RKC79" s="68"/>
      <c r="RKD79" s="69"/>
      <c r="RKF79" s="64"/>
      <c r="RKG79" s="67"/>
      <c r="RKH79" s="67"/>
      <c r="RKI79" s="68"/>
      <c r="RKJ79" s="68"/>
      <c r="RKK79" s="68"/>
      <c r="RKL79" s="69"/>
      <c r="RKN79" s="64"/>
      <c r="RKO79" s="67"/>
      <c r="RKP79" s="67"/>
      <c r="RKQ79" s="68"/>
      <c r="RKR79" s="68"/>
      <c r="RKS79" s="68"/>
      <c r="RKT79" s="69"/>
      <c r="RKV79" s="64"/>
      <c r="RKW79" s="67"/>
      <c r="RKX79" s="67"/>
      <c r="RKY79" s="68"/>
      <c r="RKZ79" s="68"/>
      <c r="RLA79" s="68"/>
      <c r="RLB79" s="69"/>
      <c r="RLD79" s="64"/>
      <c r="RLE79" s="67"/>
      <c r="RLF79" s="67"/>
      <c r="RLG79" s="68"/>
      <c r="RLH79" s="68"/>
      <c r="RLI79" s="68"/>
      <c r="RLJ79" s="69"/>
      <c r="RLL79" s="64"/>
      <c r="RLM79" s="67"/>
      <c r="RLN79" s="67"/>
      <c r="RLO79" s="68"/>
      <c r="RLP79" s="68"/>
      <c r="RLQ79" s="68"/>
      <c r="RLR79" s="69"/>
      <c r="RLT79" s="64"/>
      <c r="RLU79" s="67"/>
      <c r="RLV79" s="67"/>
      <c r="RLW79" s="68"/>
      <c r="RLX79" s="68"/>
      <c r="RLY79" s="68"/>
      <c r="RLZ79" s="69"/>
      <c r="RMB79" s="64"/>
      <c r="RMC79" s="67"/>
      <c r="RMD79" s="67"/>
      <c r="RME79" s="68"/>
      <c r="RMF79" s="68"/>
      <c r="RMG79" s="68"/>
      <c r="RMH79" s="69"/>
      <c r="RMJ79" s="64"/>
      <c r="RMK79" s="67"/>
      <c r="RML79" s="67"/>
      <c r="RMM79" s="68"/>
      <c r="RMN79" s="68"/>
      <c r="RMO79" s="68"/>
      <c r="RMP79" s="69"/>
      <c r="RMR79" s="64"/>
      <c r="RMS79" s="67"/>
      <c r="RMT79" s="67"/>
      <c r="RMU79" s="68"/>
      <c r="RMV79" s="68"/>
      <c r="RMW79" s="68"/>
      <c r="RMX79" s="69"/>
      <c r="RMZ79" s="64"/>
      <c r="RNA79" s="67"/>
      <c r="RNB79" s="67"/>
      <c r="RNC79" s="68"/>
      <c r="RND79" s="68"/>
      <c r="RNE79" s="68"/>
      <c r="RNF79" s="69"/>
      <c r="RNH79" s="64"/>
      <c r="RNI79" s="67"/>
      <c r="RNJ79" s="67"/>
      <c r="RNK79" s="68"/>
      <c r="RNL79" s="68"/>
      <c r="RNM79" s="68"/>
      <c r="RNN79" s="69"/>
      <c r="RNP79" s="64"/>
      <c r="RNQ79" s="67"/>
      <c r="RNR79" s="67"/>
      <c r="RNS79" s="68"/>
      <c r="RNT79" s="68"/>
      <c r="RNU79" s="68"/>
      <c r="RNV79" s="69"/>
      <c r="RNX79" s="64"/>
      <c r="RNY79" s="67"/>
      <c r="RNZ79" s="67"/>
      <c r="ROA79" s="68"/>
      <c r="ROB79" s="68"/>
      <c r="ROC79" s="68"/>
      <c r="ROD79" s="69"/>
      <c r="ROF79" s="64"/>
      <c r="ROG79" s="67"/>
      <c r="ROH79" s="67"/>
      <c r="ROI79" s="68"/>
      <c r="ROJ79" s="68"/>
      <c r="ROK79" s="68"/>
      <c r="ROL79" s="69"/>
      <c r="RON79" s="64"/>
      <c r="ROO79" s="67"/>
      <c r="ROP79" s="67"/>
      <c r="ROQ79" s="68"/>
      <c r="ROR79" s="68"/>
      <c r="ROS79" s="68"/>
      <c r="ROT79" s="69"/>
      <c r="ROV79" s="64"/>
      <c r="ROW79" s="67"/>
      <c r="ROX79" s="67"/>
      <c r="ROY79" s="68"/>
      <c r="ROZ79" s="68"/>
      <c r="RPA79" s="68"/>
      <c r="RPB79" s="69"/>
      <c r="RPD79" s="64"/>
      <c r="RPE79" s="67"/>
      <c r="RPF79" s="67"/>
      <c r="RPG79" s="68"/>
      <c r="RPH79" s="68"/>
      <c r="RPI79" s="68"/>
      <c r="RPJ79" s="69"/>
      <c r="RPL79" s="64"/>
      <c r="RPM79" s="67"/>
      <c r="RPN79" s="67"/>
      <c r="RPO79" s="68"/>
      <c r="RPP79" s="68"/>
      <c r="RPQ79" s="68"/>
      <c r="RPR79" s="69"/>
      <c r="RPT79" s="64"/>
      <c r="RPU79" s="67"/>
      <c r="RPV79" s="67"/>
      <c r="RPW79" s="68"/>
      <c r="RPX79" s="68"/>
      <c r="RPY79" s="68"/>
      <c r="RPZ79" s="69"/>
      <c r="RQB79" s="64"/>
      <c r="RQC79" s="67"/>
      <c r="RQD79" s="67"/>
      <c r="RQE79" s="68"/>
      <c r="RQF79" s="68"/>
      <c r="RQG79" s="68"/>
      <c r="RQH79" s="69"/>
      <c r="RQJ79" s="64"/>
      <c r="RQK79" s="67"/>
      <c r="RQL79" s="67"/>
      <c r="RQM79" s="68"/>
      <c r="RQN79" s="68"/>
      <c r="RQO79" s="68"/>
      <c r="RQP79" s="69"/>
      <c r="RQR79" s="64"/>
      <c r="RQS79" s="67"/>
      <c r="RQT79" s="67"/>
      <c r="RQU79" s="68"/>
      <c r="RQV79" s="68"/>
      <c r="RQW79" s="68"/>
      <c r="RQX79" s="69"/>
      <c r="RQZ79" s="64"/>
      <c r="RRA79" s="67"/>
      <c r="RRB79" s="67"/>
      <c r="RRC79" s="68"/>
      <c r="RRD79" s="68"/>
      <c r="RRE79" s="68"/>
      <c r="RRF79" s="69"/>
      <c r="RRH79" s="64"/>
      <c r="RRI79" s="67"/>
      <c r="RRJ79" s="67"/>
      <c r="RRK79" s="68"/>
      <c r="RRL79" s="68"/>
      <c r="RRM79" s="68"/>
      <c r="RRN79" s="69"/>
      <c r="RRP79" s="64"/>
      <c r="RRQ79" s="67"/>
      <c r="RRR79" s="67"/>
      <c r="RRS79" s="68"/>
      <c r="RRT79" s="68"/>
      <c r="RRU79" s="68"/>
      <c r="RRV79" s="69"/>
      <c r="RRX79" s="64"/>
      <c r="RRY79" s="67"/>
      <c r="RRZ79" s="67"/>
      <c r="RSA79" s="68"/>
      <c r="RSB79" s="68"/>
      <c r="RSC79" s="68"/>
      <c r="RSD79" s="69"/>
      <c r="RSF79" s="64"/>
      <c r="RSG79" s="67"/>
      <c r="RSH79" s="67"/>
      <c r="RSI79" s="68"/>
      <c r="RSJ79" s="68"/>
      <c r="RSK79" s="68"/>
      <c r="RSL79" s="69"/>
      <c r="RSN79" s="64"/>
      <c r="RSO79" s="67"/>
      <c r="RSP79" s="67"/>
      <c r="RSQ79" s="68"/>
      <c r="RSR79" s="68"/>
      <c r="RSS79" s="68"/>
      <c r="RST79" s="69"/>
      <c r="RSV79" s="64"/>
      <c r="RSW79" s="67"/>
      <c r="RSX79" s="67"/>
      <c r="RSY79" s="68"/>
      <c r="RSZ79" s="68"/>
      <c r="RTA79" s="68"/>
      <c r="RTB79" s="69"/>
      <c r="RTD79" s="64"/>
      <c r="RTE79" s="67"/>
      <c r="RTF79" s="67"/>
      <c r="RTG79" s="68"/>
      <c r="RTH79" s="68"/>
      <c r="RTI79" s="68"/>
      <c r="RTJ79" s="69"/>
      <c r="RTL79" s="64"/>
      <c r="RTM79" s="67"/>
      <c r="RTN79" s="67"/>
      <c r="RTO79" s="68"/>
      <c r="RTP79" s="68"/>
      <c r="RTQ79" s="68"/>
      <c r="RTR79" s="69"/>
      <c r="RTT79" s="64"/>
      <c r="RTU79" s="67"/>
      <c r="RTV79" s="67"/>
      <c r="RTW79" s="68"/>
      <c r="RTX79" s="68"/>
      <c r="RTY79" s="68"/>
      <c r="RTZ79" s="69"/>
      <c r="RUB79" s="64"/>
      <c r="RUC79" s="67"/>
      <c r="RUD79" s="67"/>
      <c r="RUE79" s="68"/>
      <c r="RUF79" s="68"/>
      <c r="RUG79" s="68"/>
      <c r="RUH79" s="69"/>
      <c r="RUJ79" s="64"/>
      <c r="RUK79" s="67"/>
      <c r="RUL79" s="67"/>
      <c r="RUM79" s="68"/>
      <c r="RUN79" s="68"/>
      <c r="RUO79" s="68"/>
      <c r="RUP79" s="69"/>
      <c r="RUR79" s="64"/>
      <c r="RUS79" s="67"/>
      <c r="RUT79" s="67"/>
      <c r="RUU79" s="68"/>
      <c r="RUV79" s="68"/>
      <c r="RUW79" s="68"/>
      <c r="RUX79" s="69"/>
      <c r="RUZ79" s="64"/>
      <c r="RVA79" s="67"/>
      <c r="RVB79" s="67"/>
      <c r="RVC79" s="68"/>
      <c r="RVD79" s="68"/>
      <c r="RVE79" s="68"/>
      <c r="RVF79" s="69"/>
      <c r="RVH79" s="64"/>
      <c r="RVI79" s="67"/>
      <c r="RVJ79" s="67"/>
      <c r="RVK79" s="68"/>
      <c r="RVL79" s="68"/>
      <c r="RVM79" s="68"/>
      <c r="RVN79" s="69"/>
      <c r="RVP79" s="64"/>
      <c r="RVQ79" s="67"/>
      <c r="RVR79" s="67"/>
      <c r="RVS79" s="68"/>
      <c r="RVT79" s="68"/>
      <c r="RVU79" s="68"/>
      <c r="RVV79" s="69"/>
      <c r="RVX79" s="64"/>
      <c r="RVY79" s="67"/>
      <c r="RVZ79" s="67"/>
      <c r="RWA79" s="68"/>
      <c r="RWB79" s="68"/>
      <c r="RWC79" s="68"/>
      <c r="RWD79" s="69"/>
      <c r="RWF79" s="64"/>
      <c r="RWG79" s="67"/>
      <c r="RWH79" s="67"/>
      <c r="RWI79" s="68"/>
      <c r="RWJ79" s="68"/>
      <c r="RWK79" s="68"/>
      <c r="RWL79" s="69"/>
      <c r="RWN79" s="64"/>
      <c r="RWO79" s="67"/>
      <c r="RWP79" s="67"/>
      <c r="RWQ79" s="68"/>
      <c r="RWR79" s="68"/>
      <c r="RWS79" s="68"/>
      <c r="RWT79" s="69"/>
      <c r="RWV79" s="64"/>
      <c r="RWW79" s="67"/>
      <c r="RWX79" s="67"/>
      <c r="RWY79" s="68"/>
      <c r="RWZ79" s="68"/>
      <c r="RXA79" s="68"/>
      <c r="RXB79" s="69"/>
      <c r="RXD79" s="64"/>
      <c r="RXE79" s="67"/>
      <c r="RXF79" s="67"/>
      <c r="RXG79" s="68"/>
      <c r="RXH79" s="68"/>
      <c r="RXI79" s="68"/>
      <c r="RXJ79" s="69"/>
      <c r="RXL79" s="64"/>
      <c r="RXM79" s="67"/>
      <c r="RXN79" s="67"/>
      <c r="RXO79" s="68"/>
      <c r="RXP79" s="68"/>
      <c r="RXQ79" s="68"/>
      <c r="RXR79" s="69"/>
      <c r="RXT79" s="64"/>
      <c r="RXU79" s="67"/>
      <c r="RXV79" s="67"/>
      <c r="RXW79" s="68"/>
      <c r="RXX79" s="68"/>
      <c r="RXY79" s="68"/>
      <c r="RXZ79" s="69"/>
      <c r="RYB79" s="64"/>
      <c r="RYC79" s="67"/>
      <c r="RYD79" s="67"/>
      <c r="RYE79" s="68"/>
      <c r="RYF79" s="68"/>
      <c r="RYG79" s="68"/>
      <c r="RYH79" s="69"/>
      <c r="RYJ79" s="64"/>
      <c r="RYK79" s="67"/>
      <c r="RYL79" s="67"/>
      <c r="RYM79" s="68"/>
      <c r="RYN79" s="68"/>
      <c r="RYO79" s="68"/>
      <c r="RYP79" s="69"/>
      <c r="RYR79" s="64"/>
      <c r="RYS79" s="67"/>
      <c r="RYT79" s="67"/>
      <c r="RYU79" s="68"/>
      <c r="RYV79" s="68"/>
      <c r="RYW79" s="68"/>
      <c r="RYX79" s="69"/>
      <c r="RYZ79" s="64"/>
      <c r="RZA79" s="67"/>
      <c r="RZB79" s="67"/>
      <c r="RZC79" s="68"/>
      <c r="RZD79" s="68"/>
      <c r="RZE79" s="68"/>
      <c r="RZF79" s="69"/>
      <c r="RZH79" s="64"/>
      <c r="RZI79" s="67"/>
      <c r="RZJ79" s="67"/>
      <c r="RZK79" s="68"/>
      <c r="RZL79" s="68"/>
      <c r="RZM79" s="68"/>
      <c r="RZN79" s="69"/>
      <c r="RZP79" s="64"/>
      <c r="RZQ79" s="67"/>
      <c r="RZR79" s="67"/>
      <c r="RZS79" s="68"/>
      <c r="RZT79" s="68"/>
      <c r="RZU79" s="68"/>
      <c r="RZV79" s="69"/>
      <c r="RZX79" s="64"/>
      <c r="RZY79" s="67"/>
      <c r="RZZ79" s="67"/>
      <c r="SAA79" s="68"/>
      <c r="SAB79" s="68"/>
      <c r="SAC79" s="68"/>
      <c r="SAD79" s="69"/>
      <c r="SAF79" s="64"/>
      <c r="SAG79" s="67"/>
      <c r="SAH79" s="67"/>
      <c r="SAI79" s="68"/>
      <c r="SAJ79" s="68"/>
      <c r="SAK79" s="68"/>
      <c r="SAL79" s="69"/>
      <c r="SAN79" s="64"/>
      <c r="SAO79" s="67"/>
      <c r="SAP79" s="67"/>
      <c r="SAQ79" s="68"/>
      <c r="SAR79" s="68"/>
      <c r="SAS79" s="68"/>
      <c r="SAT79" s="69"/>
      <c r="SAV79" s="64"/>
      <c r="SAW79" s="67"/>
      <c r="SAX79" s="67"/>
      <c r="SAY79" s="68"/>
      <c r="SAZ79" s="68"/>
      <c r="SBA79" s="68"/>
      <c r="SBB79" s="69"/>
      <c r="SBD79" s="64"/>
      <c r="SBE79" s="67"/>
      <c r="SBF79" s="67"/>
      <c r="SBG79" s="68"/>
      <c r="SBH79" s="68"/>
      <c r="SBI79" s="68"/>
      <c r="SBJ79" s="69"/>
      <c r="SBL79" s="64"/>
      <c r="SBM79" s="67"/>
      <c r="SBN79" s="67"/>
      <c r="SBO79" s="68"/>
      <c r="SBP79" s="68"/>
      <c r="SBQ79" s="68"/>
      <c r="SBR79" s="69"/>
      <c r="SBT79" s="64"/>
      <c r="SBU79" s="67"/>
      <c r="SBV79" s="67"/>
      <c r="SBW79" s="68"/>
      <c r="SBX79" s="68"/>
      <c r="SBY79" s="68"/>
      <c r="SBZ79" s="69"/>
      <c r="SCB79" s="64"/>
      <c r="SCC79" s="67"/>
      <c r="SCD79" s="67"/>
      <c r="SCE79" s="68"/>
      <c r="SCF79" s="68"/>
      <c r="SCG79" s="68"/>
      <c r="SCH79" s="69"/>
      <c r="SCJ79" s="64"/>
      <c r="SCK79" s="67"/>
      <c r="SCL79" s="67"/>
      <c r="SCM79" s="68"/>
      <c r="SCN79" s="68"/>
      <c r="SCO79" s="68"/>
      <c r="SCP79" s="69"/>
      <c r="SCR79" s="64"/>
      <c r="SCS79" s="67"/>
      <c r="SCT79" s="67"/>
      <c r="SCU79" s="68"/>
      <c r="SCV79" s="68"/>
      <c r="SCW79" s="68"/>
      <c r="SCX79" s="69"/>
      <c r="SCZ79" s="64"/>
      <c r="SDA79" s="67"/>
      <c r="SDB79" s="67"/>
      <c r="SDC79" s="68"/>
      <c r="SDD79" s="68"/>
      <c r="SDE79" s="68"/>
      <c r="SDF79" s="69"/>
      <c r="SDH79" s="64"/>
      <c r="SDI79" s="67"/>
      <c r="SDJ79" s="67"/>
      <c r="SDK79" s="68"/>
      <c r="SDL79" s="68"/>
      <c r="SDM79" s="68"/>
      <c r="SDN79" s="69"/>
      <c r="SDP79" s="64"/>
      <c r="SDQ79" s="67"/>
      <c r="SDR79" s="67"/>
      <c r="SDS79" s="68"/>
      <c r="SDT79" s="68"/>
      <c r="SDU79" s="68"/>
      <c r="SDV79" s="69"/>
      <c r="SDX79" s="64"/>
      <c r="SDY79" s="67"/>
      <c r="SDZ79" s="67"/>
      <c r="SEA79" s="68"/>
      <c r="SEB79" s="68"/>
      <c r="SEC79" s="68"/>
      <c r="SED79" s="69"/>
      <c r="SEF79" s="64"/>
      <c r="SEG79" s="67"/>
      <c r="SEH79" s="67"/>
      <c r="SEI79" s="68"/>
      <c r="SEJ79" s="68"/>
      <c r="SEK79" s="68"/>
      <c r="SEL79" s="69"/>
      <c r="SEN79" s="64"/>
      <c r="SEO79" s="67"/>
      <c r="SEP79" s="67"/>
      <c r="SEQ79" s="68"/>
      <c r="SER79" s="68"/>
      <c r="SES79" s="68"/>
      <c r="SET79" s="69"/>
      <c r="SEV79" s="64"/>
      <c r="SEW79" s="67"/>
      <c r="SEX79" s="67"/>
      <c r="SEY79" s="68"/>
      <c r="SEZ79" s="68"/>
      <c r="SFA79" s="68"/>
      <c r="SFB79" s="69"/>
      <c r="SFD79" s="64"/>
      <c r="SFE79" s="67"/>
      <c r="SFF79" s="67"/>
      <c r="SFG79" s="68"/>
      <c r="SFH79" s="68"/>
      <c r="SFI79" s="68"/>
      <c r="SFJ79" s="69"/>
      <c r="SFL79" s="64"/>
      <c r="SFM79" s="67"/>
      <c r="SFN79" s="67"/>
      <c r="SFO79" s="68"/>
      <c r="SFP79" s="68"/>
      <c r="SFQ79" s="68"/>
      <c r="SFR79" s="69"/>
      <c r="SFT79" s="64"/>
      <c r="SFU79" s="67"/>
      <c r="SFV79" s="67"/>
      <c r="SFW79" s="68"/>
      <c r="SFX79" s="68"/>
      <c r="SFY79" s="68"/>
      <c r="SFZ79" s="69"/>
      <c r="SGB79" s="64"/>
      <c r="SGC79" s="67"/>
      <c r="SGD79" s="67"/>
      <c r="SGE79" s="68"/>
      <c r="SGF79" s="68"/>
      <c r="SGG79" s="68"/>
      <c r="SGH79" s="69"/>
      <c r="SGJ79" s="64"/>
      <c r="SGK79" s="67"/>
      <c r="SGL79" s="67"/>
      <c r="SGM79" s="68"/>
      <c r="SGN79" s="68"/>
      <c r="SGO79" s="68"/>
      <c r="SGP79" s="69"/>
      <c r="SGR79" s="64"/>
      <c r="SGS79" s="67"/>
      <c r="SGT79" s="67"/>
      <c r="SGU79" s="68"/>
      <c r="SGV79" s="68"/>
      <c r="SGW79" s="68"/>
      <c r="SGX79" s="69"/>
      <c r="SGZ79" s="64"/>
      <c r="SHA79" s="67"/>
      <c r="SHB79" s="67"/>
      <c r="SHC79" s="68"/>
      <c r="SHD79" s="68"/>
      <c r="SHE79" s="68"/>
      <c r="SHF79" s="69"/>
      <c r="SHH79" s="64"/>
      <c r="SHI79" s="67"/>
      <c r="SHJ79" s="67"/>
      <c r="SHK79" s="68"/>
      <c r="SHL79" s="68"/>
      <c r="SHM79" s="68"/>
      <c r="SHN79" s="69"/>
      <c r="SHP79" s="64"/>
      <c r="SHQ79" s="67"/>
      <c r="SHR79" s="67"/>
      <c r="SHS79" s="68"/>
      <c r="SHT79" s="68"/>
      <c r="SHU79" s="68"/>
      <c r="SHV79" s="69"/>
      <c r="SHX79" s="64"/>
      <c r="SHY79" s="67"/>
      <c r="SHZ79" s="67"/>
      <c r="SIA79" s="68"/>
      <c r="SIB79" s="68"/>
      <c r="SIC79" s="68"/>
      <c r="SID79" s="69"/>
      <c r="SIF79" s="64"/>
      <c r="SIG79" s="67"/>
      <c r="SIH79" s="67"/>
      <c r="SII79" s="68"/>
      <c r="SIJ79" s="68"/>
      <c r="SIK79" s="68"/>
      <c r="SIL79" s="69"/>
      <c r="SIN79" s="64"/>
      <c r="SIO79" s="67"/>
      <c r="SIP79" s="67"/>
      <c r="SIQ79" s="68"/>
      <c r="SIR79" s="68"/>
      <c r="SIS79" s="68"/>
      <c r="SIT79" s="69"/>
      <c r="SIV79" s="64"/>
      <c r="SIW79" s="67"/>
      <c r="SIX79" s="67"/>
      <c r="SIY79" s="68"/>
      <c r="SIZ79" s="68"/>
      <c r="SJA79" s="68"/>
      <c r="SJB79" s="69"/>
      <c r="SJD79" s="64"/>
      <c r="SJE79" s="67"/>
      <c r="SJF79" s="67"/>
      <c r="SJG79" s="68"/>
      <c r="SJH79" s="68"/>
      <c r="SJI79" s="68"/>
      <c r="SJJ79" s="69"/>
      <c r="SJL79" s="64"/>
      <c r="SJM79" s="67"/>
      <c r="SJN79" s="67"/>
      <c r="SJO79" s="68"/>
      <c r="SJP79" s="68"/>
      <c r="SJQ79" s="68"/>
      <c r="SJR79" s="69"/>
      <c r="SJT79" s="64"/>
      <c r="SJU79" s="67"/>
      <c r="SJV79" s="67"/>
      <c r="SJW79" s="68"/>
      <c r="SJX79" s="68"/>
      <c r="SJY79" s="68"/>
      <c r="SJZ79" s="69"/>
      <c r="SKB79" s="64"/>
      <c r="SKC79" s="67"/>
      <c r="SKD79" s="67"/>
      <c r="SKE79" s="68"/>
      <c r="SKF79" s="68"/>
      <c r="SKG79" s="68"/>
      <c r="SKH79" s="69"/>
      <c r="SKJ79" s="64"/>
      <c r="SKK79" s="67"/>
      <c r="SKL79" s="67"/>
      <c r="SKM79" s="68"/>
      <c r="SKN79" s="68"/>
      <c r="SKO79" s="68"/>
      <c r="SKP79" s="69"/>
      <c r="SKR79" s="64"/>
      <c r="SKS79" s="67"/>
      <c r="SKT79" s="67"/>
      <c r="SKU79" s="68"/>
      <c r="SKV79" s="68"/>
      <c r="SKW79" s="68"/>
      <c r="SKX79" s="69"/>
      <c r="SKZ79" s="64"/>
      <c r="SLA79" s="67"/>
      <c r="SLB79" s="67"/>
      <c r="SLC79" s="68"/>
      <c r="SLD79" s="68"/>
      <c r="SLE79" s="68"/>
      <c r="SLF79" s="69"/>
      <c r="SLH79" s="64"/>
      <c r="SLI79" s="67"/>
      <c r="SLJ79" s="67"/>
      <c r="SLK79" s="68"/>
      <c r="SLL79" s="68"/>
      <c r="SLM79" s="68"/>
      <c r="SLN79" s="69"/>
      <c r="SLP79" s="64"/>
      <c r="SLQ79" s="67"/>
      <c r="SLR79" s="67"/>
      <c r="SLS79" s="68"/>
      <c r="SLT79" s="68"/>
      <c r="SLU79" s="68"/>
      <c r="SLV79" s="69"/>
      <c r="SLX79" s="64"/>
      <c r="SLY79" s="67"/>
      <c r="SLZ79" s="67"/>
      <c r="SMA79" s="68"/>
      <c r="SMB79" s="68"/>
      <c r="SMC79" s="68"/>
      <c r="SMD79" s="69"/>
      <c r="SMF79" s="64"/>
      <c r="SMG79" s="67"/>
      <c r="SMH79" s="67"/>
      <c r="SMI79" s="68"/>
      <c r="SMJ79" s="68"/>
      <c r="SMK79" s="68"/>
      <c r="SML79" s="69"/>
      <c r="SMN79" s="64"/>
      <c r="SMO79" s="67"/>
      <c r="SMP79" s="67"/>
      <c r="SMQ79" s="68"/>
      <c r="SMR79" s="68"/>
      <c r="SMS79" s="68"/>
      <c r="SMT79" s="69"/>
      <c r="SMV79" s="64"/>
      <c r="SMW79" s="67"/>
      <c r="SMX79" s="67"/>
      <c r="SMY79" s="68"/>
      <c r="SMZ79" s="68"/>
      <c r="SNA79" s="68"/>
      <c r="SNB79" s="69"/>
      <c r="SND79" s="64"/>
      <c r="SNE79" s="67"/>
      <c r="SNF79" s="67"/>
      <c r="SNG79" s="68"/>
      <c r="SNH79" s="68"/>
      <c r="SNI79" s="68"/>
      <c r="SNJ79" s="69"/>
      <c r="SNL79" s="64"/>
      <c r="SNM79" s="67"/>
      <c r="SNN79" s="67"/>
      <c r="SNO79" s="68"/>
      <c r="SNP79" s="68"/>
      <c r="SNQ79" s="68"/>
      <c r="SNR79" s="69"/>
      <c r="SNT79" s="64"/>
      <c r="SNU79" s="67"/>
      <c r="SNV79" s="67"/>
      <c r="SNW79" s="68"/>
      <c r="SNX79" s="68"/>
      <c r="SNY79" s="68"/>
      <c r="SNZ79" s="69"/>
      <c r="SOB79" s="64"/>
      <c r="SOC79" s="67"/>
      <c r="SOD79" s="67"/>
      <c r="SOE79" s="68"/>
      <c r="SOF79" s="68"/>
      <c r="SOG79" s="68"/>
      <c r="SOH79" s="69"/>
      <c r="SOJ79" s="64"/>
      <c r="SOK79" s="67"/>
      <c r="SOL79" s="67"/>
      <c r="SOM79" s="68"/>
      <c r="SON79" s="68"/>
      <c r="SOO79" s="68"/>
      <c r="SOP79" s="69"/>
      <c r="SOR79" s="64"/>
      <c r="SOS79" s="67"/>
      <c r="SOT79" s="67"/>
      <c r="SOU79" s="68"/>
      <c r="SOV79" s="68"/>
      <c r="SOW79" s="68"/>
      <c r="SOX79" s="69"/>
      <c r="SOZ79" s="64"/>
      <c r="SPA79" s="67"/>
      <c r="SPB79" s="67"/>
      <c r="SPC79" s="68"/>
      <c r="SPD79" s="68"/>
      <c r="SPE79" s="68"/>
      <c r="SPF79" s="69"/>
      <c r="SPH79" s="64"/>
      <c r="SPI79" s="67"/>
      <c r="SPJ79" s="67"/>
      <c r="SPK79" s="68"/>
      <c r="SPL79" s="68"/>
      <c r="SPM79" s="68"/>
      <c r="SPN79" s="69"/>
      <c r="SPP79" s="64"/>
      <c r="SPQ79" s="67"/>
      <c r="SPR79" s="67"/>
      <c r="SPS79" s="68"/>
      <c r="SPT79" s="68"/>
      <c r="SPU79" s="68"/>
      <c r="SPV79" s="69"/>
      <c r="SPX79" s="64"/>
      <c r="SPY79" s="67"/>
      <c r="SPZ79" s="67"/>
      <c r="SQA79" s="68"/>
      <c r="SQB79" s="68"/>
      <c r="SQC79" s="68"/>
      <c r="SQD79" s="69"/>
      <c r="SQF79" s="64"/>
      <c r="SQG79" s="67"/>
      <c r="SQH79" s="67"/>
      <c r="SQI79" s="68"/>
      <c r="SQJ79" s="68"/>
      <c r="SQK79" s="68"/>
      <c r="SQL79" s="69"/>
      <c r="SQN79" s="64"/>
      <c r="SQO79" s="67"/>
      <c r="SQP79" s="67"/>
      <c r="SQQ79" s="68"/>
      <c r="SQR79" s="68"/>
      <c r="SQS79" s="68"/>
      <c r="SQT79" s="69"/>
      <c r="SQV79" s="64"/>
      <c r="SQW79" s="67"/>
      <c r="SQX79" s="67"/>
      <c r="SQY79" s="68"/>
      <c r="SQZ79" s="68"/>
      <c r="SRA79" s="68"/>
      <c r="SRB79" s="69"/>
      <c r="SRD79" s="64"/>
      <c r="SRE79" s="67"/>
      <c r="SRF79" s="67"/>
      <c r="SRG79" s="68"/>
      <c r="SRH79" s="68"/>
      <c r="SRI79" s="68"/>
      <c r="SRJ79" s="69"/>
      <c r="SRL79" s="64"/>
      <c r="SRM79" s="67"/>
      <c r="SRN79" s="67"/>
      <c r="SRO79" s="68"/>
      <c r="SRP79" s="68"/>
      <c r="SRQ79" s="68"/>
      <c r="SRR79" s="69"/>
      <c r="SRT79" s="64"/>
      <c r="SRU79" s="67"/>
      <c r="SRV79" s="67"/>
      <c r="SRW79" s="68"/>
      <c r="SRX79" s="68"/>
      <c r="SRY79" s="68"/>
      <c r="SRZ79" s="69"/>
      <c r="SSB79" s="64"/>
      <c r="SSC79" s="67"/>
      <c r="SSD79" s="67"/>
      <c r="SSE79" s="68"/>
      <c r="SSF79" s="68"/>
      <c r="SSG79" s="68"/>
      <c r="SSH79" s="69"/>
      <c r="SSJ79" s="64"/>
      <c r="SSK79" s="67"/>
      <c r="SSL79" s="67"/>
      <c r="SSM79" s="68"/>
      <c r="SSN79" s="68"/>
      <c r="SSO79" s="68"/>
      <c r="SSP79" s="69"/>
      <c r="SSR79" s="64"/>
      <c r="SSS79" s="67"/>
      <c r="SST79" s="67"/>
      <c r="SSU79" s="68"/>
      <c r="SSV79" s="68"/>
      <c r="SSW79" s="68"/>
      <c r="SSX79" s="69"/>
      <c r="SSZ79" s="64"/>
      <c r="STA79" s="67"/>
      <c r="STB79" s="67"/>
      <c r="STC79" s="68"/>
      <c r="STD79" s="68"/>
      <c r="STE79" s="68"/>
      <c r="STF79" s="69"/>
      <c r="STH79" s="64"/>
      <c r="STI79" s="67"/>
      <c r="STJ79" s="67"/>
      <c r="STK79" s="68"/>
      <c r="STL79" s="68"/>
      <c r="STM79" s="68"/>
      <c r="STN79" s="69"/>
      <c r="STP79" s="64"/>
      <c r="STQ79" s="67"/>
      <c r="STR79" s="67"/>
      <c r="STS79" s="68"/>
      <c r="STT79" s="68"/>
      <c r="STU79" s="68"/>
      <c r="STV79" s="69"/>
      <c r="STX79" s="64"/>
      <c r="STY79" s="67"/>
      <c r="STZ79" s="67"/>
      <c r="SUA79" s="68"/>
      <c r="SUB79" s="68"/>
      <c r="SUC79" s="68"/>
      <c r="SUD79" s="69"/>
      <c r="SUF79" s="64"/>
      <c r="SUG79" s="67"/>
      <c r="SUH79" s="67"/>
      <c r="SUI79" s="68"/>
      <c r="SUJ79" s="68"/>
      <c r="SUK79" s="68"/>
      <c r="SUL79" s="69"/>
      <c r="SUN79" s="64"/>
      <c r="SUO79" s="67"/>
      <c r="SUP79" s="67"/>
      <c r="SUQ79" s="68"/>
      <c r="SUR79" s="68"/>
      <c r="SUS79" s="68"/>
      <c r="SUT79" s="69"/>
      <c r="SUV79" s="64"/>
      <c r="SUW79" s="67"/>
      <c r="SUX79" s="67"/>
      <c r="SUY79" s="68"/>
      <c r="SUZ79" s="68"/>
      <c r="SVA79" s="68"/>
      <c r="SVB79" s="69"/>
      <c r="SVD79" s="64"/>
      <c r="SVE79" s="67"/>
      <c r="SVF79" s="67"/>
      <c r="SVG79" s="68"/>
      <c r="SVH79" s="68"/>
      <c r="SVI79" s="68"/>
      <c r="SVJ79" s="69"/>
      <c r="SVL79" s="64"/>
      <c r="SVM79" s="67"/>
      <c r="SVN79" s="67"/>
      <c r="SVO79" s="68"/>
      <c r="SVP79" s="68"/>
      <c r="SVQ79" s="68"/>
      <c r="SVR79" s="69"/>
      <c r="SVT79" s="64"/>
      <c r="SVU79" s="67"/>
      <c r="SVV79" s="67"/>
      <c r="SVW79" s="68"/>
      <c r="SVX79" s="68"/>
      <c r="SVY79" s="68"/>
      <c r="SVZ79" s="69"/>
      <c r="SWB79" s="64"/>
      <c r="SWC79" s="67"/>
      <c r="SWD79" s="67"/>
      <c r="SWE79" s="68"/>
      <c r="SWF79" s="68"/>
      <c r="SWG79" s="68"/>
      <c r="SWH79" s="69"/>
      <c r="SWJ79" s="64"/>
      <c r="SWK79" s="67"/>
      <c r="SWL79" s="67"/>
      <c r="SWM79" s="68"/>
      <c r="SWN79" s="68"/>
      <c r="SWO79" s="68"/>
      <c r="SWP79" s="69"/>
      <c r="SWR79" s="64"/>
      <c r="SWS79" s="67"/>
      <c r="SWT79" s="67"/>
      <c r="SWU79" s="68"/>
      <c r="SWV79" s="68"/>
      <c r="SWW79" s="68"/>
      <c r="SWX79" s="69"/>
      <c r="SWZ79" s="64"/>
      <c r="SXA79" s="67"/>
      <c r="SXB79" s="67"/>
      <c r="SXC79" s="68"/>
      <c r="SXD79" s="68"/>
      <c r="SXE79" s="68"/>
      <c r="SXF79" s="69"/>
      <c r="SXH79" s="64"/>
      <c r="SXI79" s="67"/>
      <c r="SXJ79" s="67"/>
      <c r="SXK79" s="68"/>
      <c r="SXL79" s="68"/>
      <c r="SXM79" s="68"/>
      <c r="SXN79" s="69"/>
      <c r="SXP79" s="64"/>
      <c r="SXQ79" s="67"/>
      <c r="SXR79" s="67"/>
      <c r="SXS79" s="68"/>
      <c r="SXT79" s="68"/>
      <c r="SXU79" s="68"/>
      <c r="SXV79" s="69"/>
      <c r="SXX79" s="64"/>
      <c r="SXY79" s="67"/>
      <c r="SXZ79" s="67"/>
      <c r="SYA79" s="68"/>
      <c r="SYB79" s="68"/>
      <c r="SYC79" s="68"/>
      <c r="SYD79" s="69"/>
      <c r="SYF79" s="64"/>
      <c r="SYG79" s="67"/>
      <c r="SYH79" s="67"/>
      <c r="SYI79" s="68"/>
      <c r="SYJ79" s="68"/>
      <c r="SYK79" s="68"/>
      <c r="SYL79" s="69"/>
      <c r="SYN79" s="64"/>
      <c r="SYO79" s="67"/>
      <c r="SYP79" s="67"/>
      <c r="SYQ79" s="68"/>
      <c r="SYR79" s="68"/>
      <c r="SYS79" s="68"/>
      <c r="SYT79" s="69"/>
      <c r="SYV79" s="64"/>
      <c r="SYW79" s="67"/>
      <c r="SYX79" s="67"/>
      <c r="SYY79" s="68"/>
      <c r="SYZ79" s="68"/>
      <c r="SZA79" s="68"/>
      <c r="SZB79" s="69"/>
      <c r="SZD79" s="64"/>
      <c r="SZE79" s="67"/>
      <c r="SZF79" s="67"/>
      <c r="SZG79" s="68"/>
      <c r="SZH79" s="68"/>
      <c r="SZI79" s="68"/>
      <c r="SZJ79" s="69"/>
      <c r="SZL79" s="64"/>
      <c r="SZM79" s="67"/>
      <c r="SZN79" s="67"/>
      <c r="SZO79" s="68"/>
      <c r="SZP79" s="68"/>
      <c r="SZQ79" s="68"/>
      <c r="SZR79" s="69"/>
      <c r="SZT79" s="64"/>
      <c r="SZU79" s="67"/>
      <c r="SZV79" s="67"/>
      <c r="SZW79" s="68"/>
      <c r="SZX79" s="68"/>
      <c r="SZY79" s="68"/>
      <c r="SZZ79" s="69"/>
      <c r="TAB79" s="64"/>
      <c r="TAC79" s="67"/>
      <c r="TAD79" s="67"/>
      <c r="TAE79" s="68"/>
      <c r="TAF79" s="68"/>
      <c r="TAG79" s="68"/>
      <c r="TAH79" s="69"/>
      <c r="TAJ79" s="64"/>
      <c r="TAK79" s="67"/>
      <c r="TAL79" s="67"/>
      <c r="TAM79" s="68"/>
      <c r="TAN79" s="68"/>
      <c r="TAO79" s="68"/>
      <c r="TAP79" s="69"/>
      <c r="TAR79" s="64"/>
      <c r="TAS79" s="67"/>
      <c r="TAT79" s="67"/>
      <c r="TAU79" s="68"/>
      <c r="TAV79" s="68"/>
      <c r="TAW79" s="68"/>
      <c r="TAX79" s="69"/>
      <c r="TAZ79" s="64"/>
      <c r="TBA79" s="67"/>
      <c r="TBB79" s="67"/>
      <c r="TBC79" s="68"/>
      <c r="TBD79" s="68"/>
      <c r="TBE79" s="68"/>
      <c r="TBF79" s="69"/>
      <c r="TBH79" s="64"/>
      <c r="TBI79" s="67"/>
      <c r="TBJ79" s="67"/>
      <c r="TBK79" s="68"/>
      <c r="TBL79" s="68"/>
      <c r="TBM79" s="68"/>
      <c r="TBN79" s="69"/>
      <c r="TBP79" s="64"/>
      <c r="TBQ79" s="67"/>
      <c r="TBR79" s="67"/>
      <c r="TBS79" s="68"/>
      <c r="TBT79" s="68"/>
      <c r="TBU79" s="68"/>
      <c r="TBV79" s="69"/>
      <c r="TBX79" s="64"/>
      <c r="TBY79" s="67"/>
      <c r="TBZ79" s="67"/>
      <c r="TCA79" s="68"/>
      <c r="TCB79" s="68"/>
      <c r="TCC79" s="68"/>
      <c r="TCD79" s="69"/>
      <c r="TCF79" s="64"/>
      <c r="TCG79" s="67"/>
      <c r="TCH79" s="67"/>
      <c r="TCI79" s="68"/>
      <c r="TCJ79" s="68"/>
      <c r="TCK79" s="68"/>
      <c r="TCL79" s="69"/>
      <c r="TCN79" s="64"/>
      <c r="TCO79" s="67"/>
      <c r="TCP79" s="67"/>
      <c r="TCQ79" s="68"/>
      <c r="TCR79" s="68"/>
      <c r="TCS79" s="68"/>
      <c r="TCT79" s="69"/>
      <c r="TCV79" s="64"/>
      <c r="TCW79" s="67"/>
      <c r="TCX79" s="67"/>
      <c r="TCY79" s="68"/>
      <c r="TCZ79" s="68"/>
      <c r="TDA79" s="68"/>
      <c r="TDB79" s="69"/>
      <c r="TDD79" s="64"/>
      <c r="TDE79" s="67"/>
      <c r="TDF79" s="67"/>
      <c r="TDG79" s="68"/>
      <c r="TDH79" s="68"/>
      <c r="TDI79" s="68"/>
      <c r="TDJ79" s="69"/>
      <c r="TDL79" s="64"/>
      <c r="TDM79" s="67"/>
      <c r="TDN79" s="67"/>
      <c r="TDO79" s="68"/>
      <c r="TDP79" s="68"/>
      <c r="TDQ79" s="68"/>
      <c r="TDR79" s="69"/>
      <c r="TDT79" s="64"/>
      <c r="TDU79" s="67"/>
      <c r="TDV79" s="67"/>
      <c r="TDW79" s="68"/>
      <c r="TDX79" s="68"/>
      <c r="TDY79" s="68"/>
      <c r="TDZ79" s="69"/>
      <c r="TEB79" s="64"/>
      <c r="TEC79" s="67"/>
      <c r="TED79" s="67"/>
      <c r="TEE79" s="68"/>
      <c r="TEF79" s="68"/>
      <c r="TEG79" s="68"/>
      <c r="TEH79" s="69"/>
      <c r="TEJ79" s="64"/>
      <c r="TEK79" s="67"/>
      <c r="TEL79" s="67"/>
      <c r="TEM79" s="68"/>
      <c r="TEN79" s="68"/>
      <c r="TEO79" s="68"/>
      <c r="TEP79" s="69"/>
      <c r="TER79" s="64"/>
      <c r="TES79" s="67"/>
      <c r="TET79" s="67"/>
      <c r="TEU79" s="68"/>
      <c r="TEV79" s="68"/>
      <c r="TEW79" s="68"/>
      <c r="TEX79" s="69"/>
      <c r="TEZ79" s="64"/>
      <c r="TFA79" s="67"/>
      <c r="TFB79" s="67"/>
      <c r="TFC79" s="68"/>
      <c r="TFD79" s="68"/>
      <c r="TFE79" s="68"/>
      <c r="TFF79" s="69"/>
      <c r="TFH79" s="64"/>
      <c r="TFI79" s="67"/>
      <c r="TFJ79" s="67"/>
      <c r="TFK79" s="68"/>
      <c r="TFL79" s="68"/>
      <c r="TFM79" s="68"/>
      <c r="TFN79" s="69"/>
      <c r="TFP79" s="64"/>
      <c r="TFQ79" s="67"/>
      <c r="TFR79" s="67"/>
      <c r="TFS79" s="68"/>
      <c r="TFT79" s="68"/>
      <c r="TFU79" s="68"/>
      <c r="TFV79" s="69"/>
      <c r="TFX79" s="64"/>
      <c r="TFY79" s="67"/>
      <c r="TFZ79" s="67"/>
      <c r="TGA79" s="68"/>
      <c r="TGB79" s="68"/>
      <c r="TGC79" s="68"/>
      <c r="TGD79" s="69"/>
      <c r="TGF79" s="64"/>
      <c r="TGG79" s="67"/>
      <c r="TGH79" s="67"/>
      <c r="TGI79" s="68"/>
      <c r="TGJ79" s="68"/>
      <c r="TGK79" s="68"/>
      <c r="TGL79" s="69"/>
      <c r="TGN79" s="64"/>
      <c r="TGO79" s="67"/>
      <c r="TGP79" s="67"/>
      <c r="TGQ79" s="68"/>
      <c r="TGR79" s="68"/>
      <c r="TGS79" s="68"/>
      <c r="TGT79" s="69"/>
      <c r="TGV79" s="64"/>
      <c r="TGW79" s="67"/>
      <c r="TGX79" s="67"/>
      <c r="TGY79" s="68"/>
      <c r="TGZ79" s="68"/>
      <c r="THA79" s="68"/>
      <c r="THB79" s="69"/>
      <c r="THD79" s="64"/>
      <c r="THE79" s="67"/>
      <c r="THF79" s="67"/>
      <c r="THG79" s="68"/>
      <c r="THH79" s="68"/>
      <c r="THI79" s="68"/>
      <c r="THJ79" s="69"/>
      <c r="THL79" s="64"/>
      <c r="THM79" s="67"/>
      <c r="THN79" s="67"/>
      <c r="THO79" s="68"/>
      <c r="THP79" s="68"/>
      <c r="THQ79" s="68"/>
      <c r="THR79" s="69"/>
      <c r="THT79" s="64"/>
      <c r="THU79" s="67"/>
      <c r="THV79" s="67"/>
      <c r="THW79" s="68"/>
      <c r="THX79" s="68"/>
      <c r="THY79" s="68"/>
      <c r="THZ79" s="69"/>
      <c r="TIB79" s="64"/>
      <c r="TIC79" s="67"/>
      <c r="TID79" s="67"/>
      <c r="TIE79" s="68"/>
      <c r="TIF79" s="68"/>
      <c r="TIG79" s="68"/>
      <c r="TIH79" s="69"/>
      <c r="TIJ79" s="64"/>
      <c r="TIK79" s="67"/>
      <c r="TIL79" s="67"/>
      <c r="TIM79" s="68"/>
      <c r="TIN79" s="68"/>
      <c r="TIO79" s="68"/>
      <c r="TIP79" s="69"/>
      <c r="TIR79" s="64"/>
      <c r="TIS79" s="67"/>
      <c r="TIT79" s="67"/>
      <c r="TIU79" s="68"/>
      <c r="TIV79" s="68"/>
      <c r="TIW79" s="68"/>
      <c r="TIX79" s="69"/>
      <c r="TIZ79" s="64"/>
      <c r="TJA79" s="67"/>
      <c r="TJB79" s="67"/>
      <c r="TJC79" s="68"/>
      <c r="TJD79" s="68"/>
      <c r="TJE79" s="68"/>
      <c r="TJF79" s="69"/>
      <c r="TJH79" s="64"/>
      <c r="TJI79" s="67"/>
      <c r="TJJ79" s="67"/>
      <c r="TJK79" s="68"/>
      <c r="TJL79" s="68"/>
      <c r="TJM79" s="68"/>
      <c r="TJN79" s="69"/>
      <c r="TJP79" s="64"/>
      <c r="TJQ79" s="67"/>
      <c r="TJR79" s="67"/>
      <c r="TJS79" s="68"/>
      <c r="TJT79" s="68"/>
      <c r="TJU79" s="68"/>
      <c r="TJV79" s="69"/>
      <c r="TJX79" s="64"/>
      <c r="TJY79" s="67"/>
      <c r="TJZ79" s="67"/>
      <c r="TKA79" s="68"/>
      <c r="TKB79" s="68"/>
      <c r="TKC79" s="68"/>
      <c r="TKD79" s="69"/>
      <c r="TKF79" s="64"/>
      <c r="TKG79" s="67"/>
      <c r="TKH79" s="67"/>
      <c r="TKI79" s="68"/>
      <c r="TKJ79" s="68"/>
      <c r="TKK79" s="68"/>
      <c r="TKL79" s="69"/>
      <c r="TKN79" s="64"/>
      <c r="TKO79" s="67"/>
      <c r="TKP79" s="67"/>
      <c r="TKQ79" s="68"/>
      <c r="TKR79" s="68"/>
      <c r="TKS79" s="68"/>
      <c r="TKT79" s="69"/>
      <c r="TKV79" s="64"/>
      <c r="TKW79" s="67"/>
      <c r="TKX79" s="67"/>
      <c r="TKY79" s="68"/>
      <c r="TKZ79" s="68"/>
      <c r="TLA79" s="68"/>
      <c r="TLB79" s="69"/>
      <c r="TLD79" s="64"/>
      <c r="TLE79" s="67"/>
      <c r="TLF79" s="67"/>
      <c r="TLG79" s="68"/>
      <c r="TLH79" s="68"/>
      <c r="TLI79" s="68"/>
      <c r="TLJ79" s="69"/>
      <c r="TLL79" s="64"/>
      <c r="TLM79" s="67"/>
      <c r="TLN79" s="67"/>
      <c r="TLO79" s="68"/>
      <c r="TLP79" s="68"/>
      <c r="TLQ79" s="68"/>
      <c r="TLR79" s="69"/>
      <c r="TLT79" s="64"/>
      <c r="TLU79" s="67"/>
      <c r="TLV79" s="67"/>
      <c r="TLW79" s="68"/>
      <c r="TLX79" s="68"/>
      <c r="TLY79" s="68"/>
      <c r="TLZ79" s="69"/>
      <c r="TMB79" s="64"/>
      <c r="TMC79" s="67"/>
      <c r="TMD79" s="67"/>
      <c r="TME79" s="68"/>
      <c r="TMF79" s="68"/>
      <c r="TMG79" s="68"/>
      <c r="TMH79" s="69"/>
      <c r="TMJ79" s="64"/>
      <c r="TMK79" s="67"/>
      <c r="TML79" s="67"/>
      <c r="TMM79" s="68"/>
      <c r="TMN79" s="68"/>
      <c r="TMO79" s="68"/>
      <c r="TMP79" s="69"/>
      <c r="TMR79" s="64"/>
      <c r="TMS79" s="67"/>
      <c r="TMT79" s="67"/>
      <c r="TMU79" s="68"/>
      <c r="TMV79" s="68"/>
      <c r="TMW79" s="68"/>
      <c r="TMX79" s="69"/>
      <c r="TMZ79" s="64"/>
      <c r="TNA79" s="67"/>
      <c r="TNB79" s="67"/>
      <c r="TNC79" s="68"/>
      <c r="TND79" s="68"/>
      <c r="TNE79" s="68"/>
      <c r="TNF79" s="69"/>
      <c r="TNH79" s="64"/>
      <c r="TNI79" s="67"/>
      <c r="TNJ79" s="67"/>
      <c r="TNK79" s="68"/>
      <c r="TNL79" s="68"/>
      <c r="TNM79" s="68"/>
      <c r="TNN79" s="69"/>
      <c r="TNP79" s="64"/>
      <c r="TNQ79" s="67"/>
      <c r="TNR79" s="67"/>
      <c r="TNS79" s="68"/>
      <c r="TNT79" s="68"/>
      <c r="TNU79" s="68"/>
      <c r="TNV79" s="69"/>
      <c r="TNX79" s="64"/>
      <c r="TNY79" s="67"/>
      <c r="TNZ79" s="67"/>
      <c r="TOA79" s="68"/>
      <c r="TOB79" s="68"/>
      <c r="TOC79" s="68"/>
      <c r="TOD79" s="69"/>
      <c r="TOF79" s="64"/>
      <c r="TOG79" s="67"/>
      <c r="TOH79" s="67"/>
      <c r="TOI79" s="68"/>
      <c r="TOJ79" s="68"/>
      <c r="TOK79" s="68"/>
      <c r="TOL79" s="69"/>
      <c r="TON79" s="64"/>
      <c r="TOO79" s="67"/>
      <c r="TOP79" s="67"/>
      <c r="TOQ79" s="68"/>
      <c r="TOR79" s="68"/>
      <c r="TOS79" s="68"/>
      <c r="TOT79" s="69"/>
      <c r="TOV79" s="64"/>
      <c r="TOW79" s="67"/>
      <c r="TOX79" s="67"/>
      <c r="TOY79" s="68"/>
      <c r="TOZ79" s="68"/>
      <c r="TPA79" s="68"/>
      <c r="TPB79" s="69"/>
      <c r="TPD79" s="64"/>
      <c r="TPE79" s="67"/>
      <c r="TPF79" s="67"/>
      <c r="TPG79" s="68"/>
      <c r="TPH79" s="68"/>
      <c r="TPI79" s="68"/>
      <c r="TPJ79" s="69"/>
      <c r="TPL79" s="64"/>
      <c r="TPM79" s="67"/>
      <c r="TPN79" s="67"/>
      <c r="TPO79" s="68"/>
      <c r="TPP79" s="68"/>
      <c r="TPQ79" s="68"/>
      <c r="TPR79" s="69"/>
      <c r="TPT79" s="64"/>
      <c r="TPU79" s="67"/>
      <c r="TPV79" s="67"/>
      <c r="TPW79" s="68"/>
      <c r="TPX79" s="68"/>
      <c r="TPY79" s="68"/>
      <c r="TPZ79" s="69"/>
      <c r="TQB79" s="64"/>
      <c r="TQC79" s="67"/>
      <c r="TQD79" s="67"/>
      <c r="TQE79" s="68"/>
      <c r="TQF79" s="68"/>
      <c r="TQG79" s="68"/>
      <c r="TQH79" s="69"/>
      <c r="TQJ79" s="64"/>
      <c r="TQK79" s="67"/>
      <c r="TQL79" s="67"/>
      <c r="TQM79" s="68"/>
      <c r="TQN79" s="68"/>
      <c r="TQO79" s="68"/>
      <c r="TQP79" s="69"/>
      <c r="TQR79" s="64"/>
      <c r="TQS79" s="67"/>
      <c r="TQT79" s="67"/>
      <c r="TQU79" s="68"/>
      <c r="TQV79" s="68"/>
      <c r="TQW79" s="68"/>
      <c r="TQX79" s="69"/>
      <c r="TQZ79" s="64"/>
      <c r="TRA79" s="67"/>
      <c r="TRB79" s="67"/>
      <c r="TRC79" s="68"/>
      <c r="TRD79" s="68"/>
      <c r="TRE79" s="68"/>
      <c r="TRF79" s="69"/>
      <c r="TRH79" s="64"/>
      <c r="TRI79" s="67"/>
      <c r="TRJ79" s="67"/>
      <c r="TRK79" s="68"/>
      <c r="TRL79" s="68"/>
      <c r="TRM79" s="68"/>
      <c r="TRN79" s="69"/>
      <c r="TRP79" s="64"/>
      <c r="TRQ79" s="67"/>
      <c r="TRR79" s="67"/>
      <c r="TRS79" s="68"/>
      <c r="TRT79" s="68"/>
      <c r="TRU79" s="68"/>
      <c r="TRV79" s="69"/>
      <c r="TRX79" s="64"/>
      <c r="TRY79" s="67"/>
      <c r="TRZ79" s="67"/>
      <c r="TSA79" s="68"/>
      <c r="TSB79" s="68"/>
      <c r="TSC79" s="68"/>
      <c r="TSD79" s="69"/>
      <c r="TSF79" s="64"/>
      <c r="TSG79" s="67"/>
      <c r="TSH79" s="67"/>
      <c r="TSI79" s="68"/>
      <c r="TSJ79" s="68"/>
      <c r="TSK79" s="68"/>
      <c r="TSL79" s="69"/>
      <c r="TSN79" s="64"/>
      <c r="TSO79" s="67"/>
      <c r="TSP79" s="67"/>
      <c r="TSQ79" s="68"/>
      <c r="TSR79" s="68"/>
      <c r="TSS79" s="68"/>
      <c r="TST79" s="69"/>
      <c r="TSV79" s="64"/>
      <c r="TSW79" s="67"/>
      <c r="TSX79" s="67"/>
      <c r="TSY79" s="68"/>
      <c r="TSZ79" s="68"/>
      <c r="TTA79" s="68"/>
      <c r="TTB79" s="69"/>
      <c r="TTD79" s="64"/>
      <c r="TTE79" s="67"/>
      <c r="TTF79" s="67"/>
      <c r="TTG79" s="68"/>
      <c r="TTH79" s="68"/>
      <c r="TTI79" s="68"/>
      <c r="TTJ79" s="69"/>
      <c r="TTL79" s="64"/>
      <c r="TTM79" s="67"/>
      <c r="TTN79" s="67"/>
      <c r="TTO79" s="68"/>
      <c r="TTP79" s="68"/>
      <c r="TTQ79" s="68"/>
      <c r="TTR79" s="69"/>
      <c r="TTT79" s="64"/>
      <c r="TTU79" s="67"/>
      <c r="TTV79" s="67"/>
      <c r="TTW79" s="68"/>
      <c r="TTX79" s="68"/>
      <c r="TTY79" s="68"/>
      <c r="TTZ79" s="69"/>
      <c r="TUB79" s="64"/>
      <c r="TUC79" s="67"/>
      <c r="TUD79" s="67"/>
      <c r="TUE79" s="68"/>
      <c r="TUF79" s="68"/>
      <c r="TUG79" s="68"/>
      <c r="TUH79" s="69"/>
      <c r="TUJ79" s="64"/>
      <c r="TUK79" s="67"/>
      <c r="TUL79" s="67"/>
      <c r="TUM79" s="68"/>
      <c r="TUN79" s="68"/>
      <c r="TUO79" s="68"/>
      <c r="TUP79" s="69"/>
      <c r="TUR79" s="64"/>
      <c r="TUS79" s="67"/>
      <c r="TUT79" s="67"/>
      <c r="TUU79" s="68"/>
      <c r="TUV79" s="68"/>
      <c r="TUW79" s="68"/>
      <c r="TUX79" s="69"/>
      <c r="TUZ79" s="64"/>
      <c r="TVA79" s="67"/>
      <c r="TVB79" s="67"/>
      <c r="TVC79" s="68"/>
      <c r="TVD79" s="68"/>
      <c r="TVE79" s="68"/>
      <c r="TVF79" s="69"/>
      <c r="TVH79" s="64"/>
      <c r="TVI79" s="67"/>
      <c r="TVJ79" s="67"/>
      <c r="TVK79" s="68"/>
      <c r="TVL79" s="68"/>
      <c r="TVM79" s="68"/>
      <c r="TVN79" s="69"/>
      <c r="TVP79" s="64"/>
      <c r="TVQ79" s="67"/>
      <c r="TVR79" s="67"/>
      <c r="TVS79" s="68"/>
      <c r="TVT79" s="68"/>
      <c r="TVU79" s="68"/>
      <c r="TVV79" s="69"/>
      <c r="TVX79" s="64"/>
      <c r="TVY79" s="67"/>
      <c r="TVZ79" s="67"/>
      <c r="TWA79" s="68"/>
      <c r="TWB79" s="68"/>
      <c r="TWC79" s="68"/>
      <c r="TWD79" s="69"/>
      <c r="TWF79" s="64"/>
      <c r="TWG79" s="67"/>
      <c r="TWH79" s="67"/>
      <c r="TWI79" s="68"/>
      <c r="TWJ79" s="68"/>
      <c r="TWK79" s="68"/>
      <c r="TWL79" s="69"/>
      <c r="TWN79" s="64"/>
      <c r="TWO79" s="67"/>
      <c r="TWP79" s="67"/>
      <c r="TWQ79" s="68"/>
      <c r="TWR79" s="68"/>
      <c r="TWS79" s="68"/>
      <c r="TWT79" s="69"/>
      <c r="TWV79" s="64"/>
      <c r="TWW79" s="67"/>
      <c r="TWX79" s="67"/>
      <c r="TWY79" s="68"/>
      <c r="TWZ79" s="68"/>
      <c r="TXA79" s="68"/>
      <c r="TXB79" s="69"/>
      <c r="TXD79" s="64"/>
      <c r="TXE79" s="67"/>
      <c r="TXF79" s="67"/>
      <c r="TXG79" s="68"/>
      <c r="TXH79" s="68"/>
      <c r="TXI79" s="68"/>
      <c r="TXJ79" s="69"/>
      <c r="TXL79" s="64"/>
      <c r="TXM79" s="67"/>
      <c r="TXN79" s="67"/>
      <c r="TXO79" s="68"/>
      <c r="TXP79" s="68"/>
      <c r="TXQ79" s="68"/>
      <c r="TXR79" s="69"/>
      <c r="TXT79" s="64"/>
      <c r="TXU79" s="67"/>
      <c r="TXV79" s="67"/>
      <c r="TXW79" s="68"/>
      <c r="TXX79" s="68"/>
      <c r="TXY79" s="68"/>
      <c r="TXZ79" s="69"/>
      <c r="TYB79" s="64"/>
      <c r="TYC79" s="67"/>
      <c r="TYD79" s="67"/>
      <c r="TYE79" s="68"/>
      <c r="TYF79" s="68"/>
      <c r="TYG79" s="68"/>
      <c r="TYH79" s="69"/>
      <c r="TYJ79" s="64"/>
      <c r="TYK79" s="67"/>
      <c r="TYL79" s="67"/>
      <c r="TYM79" s="68"/>
      <c r="TYN79" s="68"/>
      <c r="TYO79" s="68"/>
      <c r="TYP79" s="69"/>
      <c r="TYR79" s="64"/>
      <c r="TYS79" s="67"/>
      <c r="TYT79" s="67"/>
      <c r="TYU79" s="68"/>
      <c r="TYV79" s="68"/>
      <c r="TYW79" s="68"/>
      <c r="TYX79" s="69"/>
      <c r="TYZ79" s="64"/>
      <c r="TZA79" s="67"/>
      <c r="TZB79" s="67"/>
      <c r="TZC79" s="68"/>
      <c r="TZD79" s="68"/>
      <c r="TZE79" s="68"/>
      <c r="TZF79" s="69"/>
      <c r="TZH79" s="64"/>
      <c r="TZI79" s="67"/>
      <c r="TZJ79" s="67"/>
      <c r="TZK79" s="68"/>
      <c r="TZL79" s="68"/>
      <c r="TZM79" s="68"/>
      <c r="TZN79" s="69"/>
      <c r="TZP79" s="64"/>
      <c r="TZQ79" s="67"/>
      <c r="TZR79" s="67"/>
      <c r="TZS79" s="68"/>
      <c r="TZT79" s="68"/>
      <c r="TZU79" s="68"/>
      <c r="TZV79" s="69"/>
      <c r="TZX79" s="64"/>
      <c r="TZY79" s="67"/>
      <c r="TZZ79" s="67"/>
      <c r="UAA79" s="68"/>
      <c r="UAB79" s="68"/>
      <c r="UAC79" s="68"/>
      <c r="UAD79" s="69"/>
      <c r="UAF79" s="64"/>
      <c r="UAG79" s="67"/>
      <c r="UAH79" s="67"/>
      <c r="UAI79" s="68"/>
      <c r="UAJ79" s="68"/>
      <c r="UAK79" s="68"/>
      <c r="UAL79" s="69"/>
      <c r="UAN79" s="64"/>
      <c r="UAO79" s="67"/>
      <c r="UAP79" s="67"/>
      <c r="UAQ79" s="68"/>
      <c r="UAR79" s="68"/>
      <c r="UAS79" s="68"/>
      <c r="UAT79" s="69"/>
      <c r="UAV79" s="64"/>
      <c r="UAW79" s="67"/>
      <c r="UAX79" s="67"/>
      <c r="UAY79" s="68"/>
      <c r="UAZ79" s="68"/>
      <c r="UBA79" s="68"/>
      <c r="UBB79" s="69"/>
      <c r="UBD79" s="64"/>
      <c r="UBE79" s="67"/>
      <c r="UBF79" s="67"/>
      <c r="UBG79" s="68"/>
      <c r="UBH79" s="68"/>
      <c r="UBI79" s="68"/>
      <c r="UBJ79" s="69"/>
      <c r="UBL79" s="64"/>
      <c r="UBM79" s="67"/>
      <c r="UBN79" s="67"/>
      <c r="UBO79" s="68"/>
      <c r="UBP79" s="68"/>
      <c r="UBQ79" s="68"/>
      <c r="UBR79" s="69"/>
      <c r="UBT79" s="64"/>
      <c r="UBU79" s="67"/>
      <c r="UBV79" s="67"/>
      <c r="UBW79" s="68"/>
      <c r="UBX79" s="68"/>
      <c r="UBY79" s="68"/>
      <c r="UBZ79" s="69"/>
      <c r="UCB79" s="64"/>
      <c r="UCC79" s="67"/>
      <c r="UCD79" s="67"/>
      <c r="UCE79" s="68"/>
      <c r="UCF79" s="68"/>
      <c r="UCG79" s="68"/>
      <c r="UCH79" s="69"/>
      <c r="UCJ79" s="64"/>
      <c r="UCK79" s="67"/>
      <c r="UCL79" s="67"/>
      <c r="UCM79" s="68"/>
      <c r="UCN79" s="68"/>
      <c r="UCO79" s="68"/>
      <c r="UCP79" s="69"/>
      <c r="UCR79" s="64"/>
      <c r="UCS79" s="67"/>
      <c r="UCT79" s="67"/>
      <c r="UCU79" s="68"/>
      <c r="UCV79" s="68"/>
      <c r="UCW79" s="68"/>
      <c r="UCX79" s="69"/>
      <c r="UCZ79" s="64"/>
      <c r="UDA79" s="67"/>
      <c r="UDB79" s="67"/>
      <c r="UDC79" s="68"/>
      <c r="UDD79" s="68"/>
      <c r="UDE79" s="68"/>
      <c r="UDF79" s="69"/>
      <c r="UDH79" s="64"/>
      <c r="UDI79" s="67"/>
      <c r="UDJ79" s="67"/>
      <c r="UDK79" s="68"/>
      <c r="UDL79" s="68"/>
      <c r="UDM79" s="68"/>
      <c r="UDN79" s="69"/>
      <c r="UDP79" s="64"/>
      <c r="UDQ79" s="67"/>
      <c r="UDR79" s="67"/>
      <c r="UDS79" s="68"/>
      <c r="UDT79" s="68"/>
      <c r="UDU79" s="68"/>
      <c r="UDV79" s="69"/>
      <c r="UDX79" s="64"/>
      <c r="UDY79" s="67"/>
      <c r="UDZ79" s="67"/>
      <c r="UEA79" s="68"/>
      <c r="UEB79" s="68"/>
      <c r="UEC79" s="68"/>
      <c r="UED79" s="69"/>
      <c r="UEF79" s="64"/>
      <c r="UEG79" s="67"/>
      <c r="UEH79" s="67"/>
      <c r="UEI79" s="68"/>
      <c r="UEJ79" s="68"/>
      <c r="UEK79" s="68"/>
      <c r="UEL79" s="69"/>
      <c r="UEN79" s="64"/>
      <c r="UEO79" s="67"/>
      <c r="UEP79" s="67"/>
      <c r="UEQ79" s="68"/>
      <c r="UER79" s="68"/>
      <c r="UES79" s="68"/>
      <c r="UET79" s="69"/>
      <c r="UEV79" s="64"/>
      <c r="UEW79" s="67"/>
      <c r="UEX79" s="67"/>
      <c r="UEY79" s="68"/>
      <c r="UEZ79" s="68"/>
      <c r="UFA79" s="68"/>
      <c r="UFB79" s="69"/>
      <c r="UFD79" s="64"/>
      <c r="UFE79" s="67"/>
      <c r="UFF79" s="67"/>
      <c r="UFG79" s="68"/>
      <c r="UFH79" s="68"/>
      <c r="UFI79" s="68"/>
      <c r="UFJ79" s="69"/>
      <c r="UFL79" s="64"/>
      <c r="UFM79" s="67"/>
      <c r="UFN79" s="67"/>
      <c r="UFO79" s="68"/>
      <c r="UFP79" s="68"/>
      <c r="UFQ79" s="68"/>
      <c r="UFR79" s="69"/>
      <c r="UFT79" s="64"/>
      <c r="UFU79" s="67"/>
      <c r="UFV79" s="67"/>
      <c r="UFW79" s="68"/>
      <c r="UFX79" s="68"/>
      <c r="UFY79" s="68"/>
      <c r="UFZ79" s="69"/>
      <c r="UGB79" s="64"/>
      <c r="UGC79" s="67"/>
      <c r="UGD79" s="67"/>
      <c r="UGE79" s="68"/>
      <c r="UGF79" s="68"/>
      <c r="UGG79" s="68"/>
      <c r="UGH79" s="69"/>
      <c r="UGJ79" s="64"/>
      <c r="UGK79" s="67"/>
      <c r="UGL79" s="67"/>
      <c r="UGM79" s="68"/>
      <c r="UGN79" s="68"/>
      <c r="UGO79" s="68"/>
      <c r="UGP79" s="69"/>
      <c r="UGR79" s="64"/>
      <c r="UGS79" s="67"/>
      <c r="UGT79" s="67"/>
      <c r="UGU79" s="68"/>
      <c r="UGV79" s="68"/>
      <c r="UGW79" s="68"/>
      <c r="UGX79" s="69"/>
      <c r="UGZ79" s="64"/>
      <c r="UHA79" s="67"/>
      <c r="UHB79" s="67"/>
      <c r="UHC79" s="68"/>
      <c r="UHD79" s="68"/>
      <c r="UHE79" s="68"/>
      <c r="UHF79" s="69"/>
      <c r="UHH79" s="64"/>
      <c r="UHI79" s="67"/>
      <c r="UHJ79" s="67"/>
      <c r="UHK79" s="68"/>
      <c r="UHL79" s="68"/>
      <c r="UHM79" s="68"/>
      <c r="UHN79" s="69"/>
      <c r="UHP79" s="64"/>
      <c r="UHQ79" s="67"/>
      <c r="UHR79" s="67"/>
      <c r="UHS79" s="68"/>
      <c r="UHT79" s="68"/>
      <c r="UHU79" s="68"/>
      <c r="UHV79" s="69"/>
      <c r="UHX79" s="64"/>
      <c r="UHY79" s="67"/>
      <c r="UHZ79" s="67"/>
      <c r="UIA79" s="68"/>
      <c r="UIB79" s="68"/>
      <c r="UIC79" s="68"/>
      <c r="UID79" s="69"/>
      <c r="UIF79" s="64"/>
      <c r="UIG79" s="67"/>
      <c r="UIH79" s="67"/>
      <c r="UII79" s="68"/>
      <c r="UIJ79" s="68"/>
      <c r="UIK79" s="68"/>
      <c r="UIL79" s="69"/>
      <c r="UIN79" s="64"/>
      <c r="UIO79" s="67"/>
      <c r="UIP79" s="67"/>
      <c r="UIQ79" s="68"/>
      <c r="UIR79" s="68"/>
      <c r="UIS79" s="68"/>
      <c r="UIT79" s="69"/>
      <c r="UIV79" s="64"/>
      <c r="UIW79" s="67"/>
      <c r="UIX79" s="67"/>
      <c r="UIY79" s="68"/>
      <c r="UIZ79" s="68"/>
      <c r="UJA79" s="68"/>
      <c r="UJB79" s="69"/>
      <c r="UJD79" s="64"/>
      <c r="UJE79" s="67"/>
      <c r="UJF79" s="67"/>
      <c r="UJG79" s="68"/>
      <c r="UJH79" s="68"/>
      <c r="UJI79" s="68"/>
      <c r="UJJ79" s="69"/>
      <c r="UJL79" s="64"/>
      <c r="UJM79" s="67"/>
      <c r="UJN79" s="67"/>
      <c r="UJO79" s="68"/>
      <c r="UJP79" s="68"/>
      <c r="UJQ79" s="68"/>
      <c r="UJR79" s="69"/>
      <c r="UJT79" s="64"/>
      <c r="UJU79" s="67"/>
      <c r="UJV79" s="67"/>
      <c r="UJW79" s="68"/>
      <c r="UJX79" s="68"/>
      <c r="UJY79" s="68"/>
      <c r="UJZ79" s="69"/>
      <c r="UKB79" s="64"/>
      <c r="UKC79" s="67"/>
      <c r="UKD79" s="67"/>
      <c r="UKE79" s="68"/>
      <c r="UKF79" s="68"/>
      <c r="UKG79" s="68"/>
      <c r="UKH79" s="69"/>
      <c r="UKJ79" s="64"/>
      <c r="UKK79" s="67"/>
      <c r="UKL79" s="67"/>
      <c r="UKM79" s="68"/>
      <c r="UKN79" s="68"/>
      <c r="UKO79" s="68"/>
      <c r="UKP79" s="69"/>
      <c r="UKR79" s="64"/>
      <c r="UKS79" s="67"/>
      <c r="UKT79" s="67"/>
      <c r="UKU79" s="68"/>
      <c r="UKV79" s="68"/>
      <c r="UKW79" s="68"/>
      <c r="UKX79" s="69"/>
      <c r="UKZ79" s="64"/>
      <c r="ULA79" s="67"/>
      <c r="ULB79" s="67"/>
      <c r="ULC79" s="68"/>
      <c r="ULD79" s="68"/>
      <c r="ULE79" s="68"/>
      <c r="ULF79" s="69"/>
      <c r="ULH79" s="64"/>
      <c r="ULI79" s="67"/>
      <c r="ULJ79" s="67"/>
      <c r="ULK79" s="68"/>
      <c r="ULL79" s="68"/>
      <c r="ULM79" s="68"/>
      <c r="ULN79" s="69"/>
      <c r="ULP79" s="64"/>
      <c r="ULQ79" s="67"/>
      <c r="ULR79" s="67"/>
      <c r="ULS79" s="68"/>
      <c r="ULT79" s="68"/>
      <c r="ULU79" s="68"/>
      <c r="ULV79" s="69"/>
      <c r="ULX79" s="64"/>
      <c r="ULY79" s="67"/>
      <c r="ULZ79" s="67"/>
      <c r="UMA79" s="68"/>
      <c r="UMB79" s="68"/>
      <c r="UMC79" s="68"/>
      <c r="UMD79" s="69"/>
      <c r="UMF79" s="64"/>
      <c r="UMG79" s="67"/>
      <c r="UMH79" s="67"/>
      <c r="UMI79" s="68"/>
      <c r="UMJ79" s="68"/>
      <c r="UMK79" s="68"/>
      <c r="UML79" s="69"/>
      <c r="UMN79" s="64"/>
      <c r="UMO79" s="67"/>
      <c r="UMP79" s="67"/>
      <c r="UMQ79" s="68"/>
      <c r="UMR79" s="68"/>
      <c r="UMS79" s="68"/>
      <c r="UMT79" s="69"/>
      <c r="UMV79" s="64"/>
      <c r="UMW79" s="67"/>
      <c r="UMX79" s="67"/>
      <c r="UMY79" s="68"/>
      <c r="UMZ79" s="68"/>
      <c r="UNA79" s="68"/>
      <c r="UNB79" s="69"/>
      <c r="UND79" s="64"/>
      <c r="UNE79" s="67"/>
      <c r="UNF79" s="67"/>
      <c r="UNG79" s="68"/>
      <c r="UNH79" s="68"/>
      <c r="UNI79" s="68"/>
      <c r="UNJ79" s="69"/>
      <c r="UNL79" s="64"/>
      <c r="UNM79" s="67"/>
      <c r="UNN79" s="67"/>
      <c r="UNO79" s="68"/>
      <c r="UNP79" s="68"/>
      <c r="UNQ79" s="68"/>
      <c r="UNR79" s="69"/>
      <c r="UNT79" s="64"/>
      <c r="UNU79" s="67"/>
      <c r="UNV79" s="67"/>
      <c r="UNW79" s="68"/>
      <c r="UNX79" s="68"/>
      <c r="UNY79" s="68"/>
      <c r="UNZ79" s="69"/>
      <c r="UOB79" s="64"/>
      <c r="UOC79" s="67"/>
      <c r="UOD79" s="67"/>
      <c r="UOE79" s="68"/>
      <c r="UOF79" s="68"/>
      <c r="UOG79" s="68"/>
      <c r="UOH79" s="69"/>
      <c r="UOJ79" s="64"/>
      <c r="UOK79" s="67"/>
      <c r="UOL79" s="67"/>
      <c r="UOM79" s="68"/>
      <c r="UON79" s="68"/>
      <c r="UOO79" s="68"/>
      <c r="UOP79" s="69"/>
      <c r="UOR79" s="64"/>
      <c r="UOS79" s="67"/>
      <c r="UOT79" s="67"/>
      <c r="UOU79" s="68"/>
      <c r="UOV79" s="68"/>
      <c r="UOW79" s="68"/>
      <c r="UOX79" s="69"/>
      <c r="UOZ79" s="64"/>
      <c r="UPA79" s="67"/>
      <c r="UPB79" s="67"/>
      <c r="UPC79" s="68"/>
      <c r="UPD79" s="68"/>
      <c r="UPE79" s="68"/>
      <c r="UPF79" s="69"/>
      <c r="UPH79" s="64"/>
      <c r="UPI79" s="67"/>
      <c r="UPJ79" s="67"/>
      <c r="UPK79" s="68"/>
      <c r="UPL79" s="68"/>
      <c r="UPM79" s="68"/>
      <c r="UPN79" s="69"/>
      <c r="UPP79" s="64"/>
      <c r="UPQ79" s="67"/>
      <c r="UPR79" s="67"/>
      <c r="UPS79" s="68"/>
      <c r="UPT79" s="68"/>
      <c r="UPU79" s="68"/>
      <c r="UPV79" s="69"/>
      <c r="UPX79" s="64"/>
      <c r="UPY79" s="67"/>
      <c r="UPZ79" s="67"/>
      <c r="UQA79" s="68"/>
      <c r="UQB79" s="68"/>
      <c r="UQC79" s="68"/>
      <c r="UQD79" s="69"/>
      <c r="UQF79" s="64"/>
      <c r="UQG79" s="67"/>
      <c r="UQH79" s="67"/>
      <c r="UQI79" s="68"/>
      <c r="UQJ79" s="68"/>
      <c r="UQK79" s="68"/>
      <c r="UQL79" s="69"/>
      <c r="UQN79" s="64"/>
      <c r="UQO79" s="67"/>
      <c r="UQP79" s="67"/>
      <c r="UQQ79" s="68"/>
      <c r="UQR79" s="68"/>
      <c r="UQS79" s="68"/>
      <c r="UQT79" s="69"/>
      <c r="UQV79" s="64"/>
      <c r="UQW79" s="67"/>
      <c r="UQX79" s="67"/>
      <c r="UQY79" s="68"/>
      <c r="UQZ79" s="68"/>
      <c r="URA79" s="68"/>
      <c r="URB79" s="69"/>
      <c r="URD79" s="64"/>
      <c r="URE79" s="67"/>
      <c r="URF79" s="67"/>
      <c r="URG79" s="68"/>
      <c r="URH79" s="68"/>
      <c r="URI79" s="68"/>
      <c r="URJ79" s="69"/>
      <c r="URL79" s="64"/>
      <c r="URM79" s="67"/>
      <c r="URN79" s="67"/>
      <c r="URO79" s="68"/>
      <c r="URP79" s="68"/>
      <c r="URQ79" s="68"/>
      <c r="URR79" s="69"/>
      <c r="URT79" s="64"/>
      <c r="URU79" s="67"/>
      <c r="URV79" s="67"/>
      <c r="URW79" s="68"/>
      <c r="URX79" s="68"/>
      <c r="URY79" s="68"/>
      <c r="URZ79" s="69"/>
      <c r="USB79" s="64"/>
      <c r="USC79" s="67"/>
      <c r="USD79" s="67"/>
      <c r="USE79" s="68"/>
      <c r="USF79" s="68"/>
      <c r="USG79" s="68"/>
      <c r="USH79" s="69"/>
      <c r="USJ79" s="64"/>
      <c r="USK79" s="67"/>
      <c r="USL79" s="67"/>
      <c r="USM79" s="68"/>
      <c r="USN79" s="68"/>
      <c r="USO79" s="68"/>
      <c r="USP79" s="69"/>
      <c r="USR79" s="64"/>
      <c r="USS79" s="67"/>
      <c r="UST79" s="67"/>
      <c r="USU79" s="68"/>
      <c r="USV79" s="68"/>
      <c r="USW79" s="68"/>
      <c r="USX79" s="69"/>
      <c r="USZ79" s="64"/>
      <c r="UTA79" s="67"/>
      <c r="UTB79" s="67"/>
      <c r="UTC79" s="68"/>
      <c r="UTD79" s="68"/>
      <c r="UTE79" s="68"/>
      <c r="UTF79" s="69"/>
      <c r="UTH79" s="64"/>
      <c r="UTI79" s="67"/>
      <c r="UTJ79" s="67"/>
      <c r="UTK79" s="68"/>
      <c r="UTL79" s="68"/>
      <c r="UTM79" s="68"/>
      <c r="UTN79" s="69"/>
      <c r="UTP79" s="64"/>
      <c r="UTQ79" s="67"/>
      <c r="UTR79" s="67"/>
      <c r="UTS79" s="68"/>
      <c r="UTT79" s="68"/>
      <c r="UTU79" s="68"/>
      <c r="UTV79" s="69"/>
      <c r="UTX79" s="64"/>
      <c r="UTY79" s="67"/>
      <c r="UTZ79" s="67"/>
      <c r="UUA79" s="68"/>
      <c r="UUB79" s="68"/>
      <c r="UUC79" s="68"/>
      <c r="UUD79" s="69"/>
      <c r="UUF79" s="64"/>
      <c r="UUG79" s="67"/>
      <c r="UUH79" s="67"/>
      <c r="UUI79" s="68"/>
      <c r="UUJ79" s="68"/>
      <c r="UUK79" s="68"/>
      <c r="UUL79" s="69"/>
      <c r="UUN79" s="64"/>
      <c r="UUO79" s="67"/>
      <c r="UUP79" s="67"/>
      <c r="UUQ79" s="68"/>
      <c r="UUR79" s="68"/>
      <c r="UUS79" s="68"/>
      <c r="UUT79" s="69"/>
      <c r="UUV79" s="64"/>
      <c r="UUW79" s="67"/>
      <c r="UUX79" s="67"/>
      <c r="UUY79" s="68"/>
      <c r="UUZ79" s="68"/>
      <c r="UVA79" s="68"/>
      <c r="UVB79" s="69"/>
      <c r="UVD79" s="64"/>
      <c r="UVE79" s="67"/>
      <c r="UVF79" s="67"/>
      <c r="UVG79" s="68"/>
      <c r="UVH79" s="68"/>
      <c r="UVI79" s="68"/>
      <c r="UVJ79" s="69"/>
      <c r="UVL79" s="64"/>
      <c r="UVM79" s="67"/>
      <c r="UVN79" s="67"/>
      <c r="UVO79" s="68"/>
      <c r="UVP79" s="68"/>
      <c r="UVQ79" s="68"/>
      <c r="UVR79" s="69"/>
      <c r="UVT79" s="64"/>
      <c r="UVU79" s="67"/>
      <c r="UVV79" s="67"/>
      <c r="UVW79" s="68"/>
      <c r="UVX79" s="68"/>
      <c r="UVY79" s="68"/>
      <c r="UVZ79" s="69"/>
      <c r="UWB79" s="64"/>
      <c r="UWC79" s="67"/>
      <c r="UWD79" s="67"/>
      <c r="UWE79" s="68"/>
      <c r="UWF79" s="68"/>
      <c r="UWG79" s="68"/>
      <c r="UWH79" s="69"/>
      <c r="UWJ79" s="64"/>
      <c r="UWK79" s="67"/>
      <c r="UWL79" s="67"/>
      <c r="UWM79" s="68"/>
      <c r="UWN79" s="68"/>
      <c r="UWO79" s="68"/>
      <c r="UWP79" s="69"/>
      <c r="UWR79" s="64"/>
      <c r="UWS79" s="67"/>
      <c r="UWT79" s="67"/>
      <c r="UWU79" s="68"/>
      <c r="UWV79" s="68"/>
      <c r="UWW79" s="68"/>
      <c r="UWX79" s="69"/>
      <c r="UWZ79" s="64"/>
      <c r="UXA79" s="67"/>
      <c r="UXB79" s="67"/>
      <c r="UXC79" s="68"/>
      <c r="UXD79" s="68"/>
      <c r="UXE79" s="68"/>
      <c r="UXF79" s="69"/>
      <c r="UXH79" s="64"/>
      <c r="UXI79" s="67"/>
      <c r="UXJ79" s="67"/>
      <c r="UXK79" s="68"/>
      <c r="UXL79" s="68"/>
      <c r="UXM79" s="68"/>
      <c r="UXN79" s="69"/>
      <c r="UXP79" s="64"/>
      <c r="UXQ79" s="67"/>
      <c r="UXR79" s="67"/>
      <c r="UXS79" s="68"/>
      <c r="UXT79" s="68"/>
      <c r="UXU79" s="68"/>
      <c r="UXV79" s="69"/>
      <c r="UXX79" s="64"/>
      <c r="UXY79" s="67"/>
      <c r="UXZ79" s="67"/>
      <c r="UYA79" s="68"/>
      <c r="UYB79" s="68"/>
      <c r="UYC79" s="68"/>
      <c r="UYD79" s="69"/>
      <c r="UYF79" s="64"/>
      <c r="UYG79" s="67"/>
      <c r="UYH79" s="67"/>
      <c r="UYI79" s="68"/>
      <c r="UYJ79" s="68"/>
      <c r="UYK79" s="68"/>
      <c r="UYL79" s="69"/>
      <c r="UYN79" s="64"/>
      <c r="UYO79" s="67"/>
      <c r="UYP79" s="67"/>
      <c r="UYQ79" s="68"/>
      <c r="UYR79" s="68"/>
      <c r="UYS79" s="68"/>
      <c r="UYT79" s="69"/>
      <c r="UYV79" s="64"/>
      <c r="UYW79" s="67"/>
      <c r="UYX79" s="67"/>
      <c r="UYY79" s="68"/>
      <c r="UYZ79" s="68"/>
      <c r="UZA79" s="68"/>
      <c r="UZB79" s="69"/>
      <c r="UZD79" s="64"/>
      <c r="UZE79" s="67"/>
      <c r="UZF79" s="67"/>
      <c r="UZG79" s="68"/>
      <c r="UZH79" s="68"/>
      <c r="UZI79" s="68"/>
      <c r="UZJ79" s="69"/>
      <c r="UZL79" s="64"/>
      <c r="UZM79" s="67"/>
      <c r="UZN79" s="67"/>
      <c r="UZO79" s="68"/>
      <c r="UZP79" s="68"/>
      <c r="UZQ79" s="68"/>
      <c r="UZR79" s="69"/>
      <c r="UZT79" s="64"/>
      <c r="UZU79" s="67"/>
      <c r="UZV79" s="67"/>
      <c r="UZW79" s="68"/>
      <c r="UZX79" s="68"/>
      <c r="UZY79" s="68"/>
      <c r="UZZ79" s="69"/>
      <c r="VAB79" s="64"/>
      <c r="VAC79" s="67"/>
      <c r="VAD79" s="67"/>
      <c r="VAE79" s="68"/>
      <c r="VAF79" s="68"/>
      <c r="VAG79" s="68"/>
      <c r="VAH79" s="69"/>
      <c r="VAJ79" s="64"/>
      <c r="VAK79" s="67"/>
      <c r="VAL79" s="67"/>
      <c r="VAM79" s="68"/>
      <c r="VAN79" s="68"/>
      <c r="VAO79" s="68"/>
      <c r="VAP79" s="69"/>
      <c r="VAR79" s="64"/>
      <c r="VAS79" s="67"/>
      <c r="VAT79" s="67"/>
      <c r="VAU79" s="68"/>
      <c r="VAV79" s="68"/>
      <c r="VAW79" s="68"/>
      <c r="VAX79" s="69"/>
      <c r="VAZ79" s="64"/>
      <c r="VBA79" s="67"/>
      <c r="VBB79" s="67"/>
      <c r="VBC79" s="68"/>
      <c r="VBD79" s="68"/>
      <c r="VBE79" s="68"/>
      <c r="VBF79" s="69"/>
      <c r="VBH79" s="64"/>
      <c r="VBI79" s="67"/>
      <c r="VBJ79" s="67"/>
      <c r="VBK79" s="68"/>
      <c r="VBL79" s="68"/>
      <c r="VBM79" s="68"/>
      <c r="VBN79" s="69"/>
      <c r="VBP79" s="64"/>
      <c r="VBQ79" s="67"/>
      <c r="VBR79" s="67"/>
      <c r="VBS79" s="68"/>
      <c r="VBT79" s="68"/>
      <c r="VBU79" s="68"/>
      <c r="VBV79" s="69"/>
      <c r="VBX79" s="64"/>
      <c r="VBY79" s="67"/>
      <c r="VBZ79" s="67"/>
      <c r="VCA79" s="68"/>
      <c r="VCB79" s="68"/>
      <c r="VCC79" s="68"/>
      <c r="VCD79" s="69"/>
      <c r="VCF79" s="64"/>
      <c r="VCG79" s="67"/>
      <c r="VCH79" s="67"/>
      <c r="VCI79" s="68"/>
      <c r="VCJ79" s="68"/>
      <c r="VCK79" s="68"/>
      <c r="VCL79" s="69"/>
      <c r="VCN79" s="64"/>
      <c r="VCO79" s="67"/>
      <c r="VCP79" s="67"/>
      <c r="VCQ79" s="68"/>
      <c r="VCR79" s="68"/>
      <c r="VCS79" s="68"/>
      <c r="VCT79" s="69"/>
      <c r="VCV79" s="64"/>
      <c r="VCW79" s="67"/>
      <c r="VCX79" s="67"/>
      <c r="VCY79" s="68"/>
      <c r="VCZ79" s="68"/>
      <c r="VDA79" s="68"/>
      <c r="VDB79" s="69"/>
      <c r="VDD79" s="64"/>
      <c r="VDE79" s="67"/>
      <c r="VDF79" s="67"/>
      <c r="VDG79" s="68"/>
      <c r="VDH79" s="68"/>
      <c r="VDI79" s="68"/>
      <c r="VDJ79" s="69"/>
      <c r="VDL79" s="64"/>
      <c r="VDM79" s="67"/>
      <c r="VDN79" s="67"/>
      <c r="VDO79" s="68"/>
      <c r="VDP79" s="68"/>
      <c r="VDQ79" s="68"/>
      <c r="VDR79" s="69"/>
      <c r="VDT79" s="64"/>
      <c r="VDU79" s="67"/>
      <c r="VDV79" s="67"/>
      <c r="VDW79" s="68"/>
      <c r="VDX79" s="68"/>
      <c r="VDY79" s="68"/>
      <c r="VDZ79" s="69"/>
      <c r="VEB79" s="64"/>
      <c r="VEC79" s="67"/>
      <c r="VED79" s="67"/>
      <c r="VEE79" s="68"/>
      <c r="VEF79" s="68"/>
      <c r="VEG79" s="68"/>
      <c r="VEH79" s="69"/>
      <c r="VEJ79" s="64"/>
      <c r="VEK79" s="67"/>
      <c r="VEL79" s="67"/>
      <c r="VEM79" s="68"/>
      <c r="VEN79" s="68"/>
      <c r="VEO79" s="68"/>
      <c r="VEP79" s="69"/>
      <c r="VER79" s="64"/>
      <c r="VES79" s="67"/>
      <c r="VET79" s="67"/>
      <c r="VEU79" s="68"/>
      <c r="VEV79" s="68"/>
      <c r="VEW79" s="68"/>
      <c r="VEX79" s="69"/>
      <c r="VEZ79" s="64"/>
      <c r="VFA79" s="67"/>
      <c r="VFB79" s="67"/>
      <c r="VFC79" s="68"/>
      <c r="VFD79" s="68"/>
      <c r="VFE79" s="68"/>
      <c r="VFF79" s="69"/>
      <c r="VFH79" s="64"/>
      <c r="VFI79" s="67"/>
      <c r="VFJ79" s="67"/>
      <c r="VFK79" s="68"/>
      <c r="VFL79" s="68"/>
      <c r="VFM79" s="68"/>
      <c r="VFN79" s="69"/>
      <c r="VFP79" s="64"/>
      <c r="VFQ79" s="67"/>
      <c r="VFR79" s="67"/>
      <c r="VFS79" s="68"/>
      <c r="VFT79" s="68"/>
      <c r="VFU79" s="68"/>
      <c r="VFV79" s="69"/>
      <c r="VFX79" s="64"/>
      <c r="VFY79" s="67"/>
      <c r="VFZ79" s="67"/>
      <c r="VGA79" s="68"/>
      <c r="VGB79" s="68"/>
      <c r="VGC79" s="68"/>
      <c r="VGD79" s="69"/>
      <c r="VGF79" s="64"/>
      <c r="VGG79" s="67"/>
      <c r="VGH79" s="67"/>
      <c r="VGI79" s="68"/>
      <c r="VGJ79" s="68"/>
      <c r="VGK79" s="68"/>
      <c r="VGL79" s="69"/>
      <c r="VGN79" s="64"/>
      <c r="VGO79" s="67"/>
      <c r="VGP79" s="67"/>
      <c r="VGQ79" s="68"/>
      <c r="VGR79" s="68"/>
      <c r="VGS79" s="68"/>
      <c r="VGT79" s="69"/>
      <c r="VGV79" s="64"/>
      <c r="VGW79" s="67"/>
      <c r="VGX79" s="67"/>
      <c r="VGY79" s="68"/>
      <c r="VGZ79" s="68"/>
      <c r="VHA79" s="68"/>
      <c r="VHB79" s="69"/>
      <c r="VHD79" s="64"/>
      <c r="VHE79" s="67"/>
      <c r="VHF79" s="67"/>
      <c r="VHG79" s="68"/>
      <c r="VHH79" s="68"/>
      <c r="VHI79" s="68"/>
      <c r="VHJ79" s="69"/>
      <c r="VHL79" s="64"/>
      <c r="VHM79" s="67"/>
      <c r="VHN79" s="67"/>
      <c r="VHO79" s="68"/>
      <c r="VHP79" s="68"/>
      <c r="VHQ79" s="68"/>
      <c r="VHR79" s="69"/>
      <c r="VHT79" s="64"/>
      <c r="VHU79" s="67"/>
      <c r="VHV79" s="67"/>
      <c r="VHW79" s="68"/>
      <c r="VHX79" s="68"/>
      <c r="VHY79" s="68"/>
      <c r="VHZ79" s="69"/>
      <c r="VIB79" s="64"/>
      <c r="VIC79" s="67"/>
      <c r="VID79" s="67"/>
      <c r="VIE79" s="68"/>
      <c r="VIF79" s="68"/>
      <c r="VIG79" s="68"/>
      <c r="VIH79" s="69"/>
      <c r="VIJ79" s="64"/>
      <c r="VIK79" s="67"/>
      <c r="VIL79" s="67"/>
      <c r="VIM79" s="68"/>
      <c r="VIN79" s="68"/>
      <c r="VIO79" s="68"/>
      <c r="VIP79" s="69"/>
      <c r="VIR79" s="64"/>
      <c r="VIS79" s="67"/>
      <c r="VIT79" s="67"/>
      <c r="VIU79" s="68"/>
      <c r="VIV79" s="68"/>
      <c r="VIW79" s="68"/>
      <c r="VIX79" s="69"/>
      <c r="VIZ79" s="64"/>
      <c r="VJA79" s="67"/>
      <c r="VJB79" s="67"/>
      <c r="VJC79" s="68"/>
      <c r="VJD79" s="68"/>
      <c r="VJE79" s="68"/>
      <c r="VJF79" s="69"/>
      <c r="VJH79" s="64"/>
      <c r="VJI79" s="67"/>
      <c r="VJJ79" s="67"/>
      <c r="VJK79" s="68"/>
      <c r="VJL79" s="68"/>
      <c r="VJM79" s="68"/>
      <c r="VJN79" s="69"/>
      <c r="VJP79" s="64"/>
      <c r="VJQ79" s="67"/>
      <c r="VJR79" s="67"/>
      <c r="VJS79" s="68"/>
      <c r="VJT79" s="68"/>
      <c r="VJU79" s="68"/>
      <c r="VJV79" s="69"/>
      <c r="VJX79" s="64"/>
      <c r="VJY79" s="67"/>
      <c r="VJZ79" s="67"/>
      <c r="VKA79" s="68"/>
      <c r="VKB79" s="68"/>
      <c r="VKC79" s="68"/>
      <c r="VKD79" s="69"/>
      <c r="VKF79" s="64"/>
      <c r="VKG79" s="67"/>
      <c r="VKH79" s="67"/>
      <c r="VKI79" s="68"/>
      <c r="VKJ79" s="68"/>
      <c r="VKK79" s="68"/>
      <c r="VKL79" s="69"/>
      <c r="VKN79" s="64"/>
      <c r="VKO79" s="67"/>
      <c r="VKP79" s="67"/>
      <c r="VKQ79" s="68"/>
      <c r="VKR79" s="68"/>
      <c r="VKS79" s="68"/>
      <c r="VKT79" s="69"/>
      <c r="VKV79" s="64"/>
      <c r="VKW79" s="67"/>
      <c r="VKX79" s="67"/>
      <c r="VKY79" s="68"/>
      <c r="VKZ79" s="68"/>
      <c r="VLA79" s="68"/>
      <c r="VLB79" s="69"/>
      <c r="VLD79" s="64"/>
      <c r="VLE79" s="67"/>
      <c r="VLF79" s="67"/>
      <c r="VLG79" s="68"/>
      <c r="VLH79" s="68"/>
      <c r="VLI79" s="68"/>
      <c r="VLJ79" s="69"/>
      <c r="VLL79" s="64"/>
      <c r="VLM79" s="67"/>
      <c r="VLN79" s="67"/>
      <c r="VLO79" s="68"/>
      <c r="VLP79" s="68"/>
      <c r="VLQ79" s="68"/>
      <c r="VLR79" s="69"/>
      <c r="VLT79" s="64"/>
      <c r="VLU79" s="67"/>
      <c r="VLV79" s="67"/>
      <c r="VLW79" s="68"/>
      <c r="VLX79" s="68"/>
      <c r="VLY79" s="68"/>
      <c r="VLZ79" s="69"/>
      <c r="VMB79" s="64"/>
      <c r="VMC79" s="67"/>
      <c r="VMD79" s="67"/>
      <c r="VME79" s="68"/>
      <c r="VMF79" s="68"/>
      <c r="VMG79" s="68"/>
      <c r="VMH79" s="69"/>
      <c r="VMJ79" s="64"/>
      <c r="VMK79" s="67"/>
      <c r="VML79" s="67"/>
      <c r="VMM79" s="68"/>
      <c r="VMN79" s="68"/>
      <c r="VMO79" s="68"/>
      <c r="VMP79" s="69"/>
      <c r="VMR79" s="64"/>
      <c r="VMS79" s="67"/>
      <c r="VMT79" s="67"/>
      <c r="VMU79" s="68"/>
      <c r="VMV79" s="68"/>
      <c r="VMW79" s="68"/>
      <c r="VMX79" s="69"/>
      <c r="VMZ79" s="64"/>
      <c r="VNA79" s="67"/>
      <c r="VNB79" s="67"/>
      <c r="VNC79" s="68"/>
      <c r="VND79" s="68"/>
      <c r="VNE79" s="68"/>
      <c r="VNF79" s="69"/>
      <c r="VNH79" s="64"/>
      <c r="VNI79" s="67"/>
      <c r="VNJ79" s="67"/>
      <c r="VNK79" s="68"/>
      <c r="VNL79" s="68"/>
      <c r="VNM79" s="68"/>
      <c r="VNN79" s="69"/>
      <c r="VNP79" s="64"/>
      <c r="VNQ79" s="67"/>
      <c r="VNR79" s="67"/>
      <c r="VNS79" s="68"/>
      <c r="VNT79" s="68"/>
      <c r="VNU79" s="68"/>
      <c r="VNV79" s="69"/>
      <c r="VNX79" s="64"/>
      <c r="VNY79" s="67"/>
      <c r="VNZ79" s="67"/>
      <c r="VOA79" s="68"/>
      <c r="VOB79" s="68"/>
      <c r="VOC79" s="68"/>
      <c r="VOD79" s="69"/>
      <c r="VOF79" s="64"/>
      <c r="VOG79" s="67"/>
      <c r="VOH79" s="67"/>
      <c r="VOI79" s="68"/>
      <c r="VOJ79" s="68"/>
      <c r="VOK79" s="68"/>
      <c r="VOL79" s="69"/>
      <c r="VON79" s="64"/>
      <c r="VOO79" s="67"/>
      <c r="VOP79" s="67"/>
      <c r="VOQ79" s="68"/>
      <c r="VOR79" s="68"/>
      <c r="VOS79" s="68"/>
      <c r="VOT79" s="69"/>
      <c r="VOV79" s="64"/>
      <c r="VOW79" s="67"/>
      <c r="VOX79" s="67"/>
      <c r="VOY79" s="68"/>
      <c r="VOZ79" s="68"/>
      <c r="VPA79" s="68"/>
      <c r="VPB79" s="69"/>
      <c r="VPD79" s="64"/>
      <c r="VPE79" s="67"/>
      <c r="VPF79" s="67"/>
      <c r="VPG79" s="68"/>
      <c r="VPH79" s="68"/>
      <c r="VPI79" s="68"/>
      <c r="VPJ79" s="69"/>
      <c r="VPL79" s="64"/>
      <c r="VPM79" s="67"/>
      <c r="VPN79" s="67"/>
      <c r="VPO79" s="68"/>
      <c r="VPP79" s="68"/>
      <c r="VPQ79" s="68"/>
      <c r="VPR79" s="69"/>
      <c r="VPT79" s="64"/>
      <c r="VPU79" s="67"/>
      <c r="VPV79" s="67"/>
      <c r="VPW79" s="68"/>
      <c r="VPX79" s="68"/>
      <c r="VPY79" s="68"/>
      <c r="VPZ79" s="69"/>
      <c r="VQB79" s="64"/>
      <c r="VQC79" s="67"/>
      <c r="VQD79" s="67"/>
      <c r="VQE79" s="68"/>
      <c r="VQF79" s="68"/>
      <c r="VQG79" s="68"/>
      <c r="VQH79" s="69"/>
      <c r="VQJ79" s="64"/>
      <c r="VQK79" s="67"/>
      <c r="VQL79" s="67"/>
      <c r="VQM79" s="68"/>
      <c r="VQN79" s="68"/>
      <c r="VQO79" s="68"/>
      <c r="VQP79" s="69"/>
      <c r="VQR79" s="64"/>
      <c r="VQS79" s="67"/>
      <c r="VQT79" s="67"/>
      <c r="VQU79" s="68"/>
      <c r="VQV79" s="68"/>
      <c r="VQW79" s="68"/>
      <c r="VQX79" s="69"/>
      <c r="VQZ79" s="64"/>
      <c r="VRA79" s="67"/>
      <c r="VRB79" s="67"/>
      <c r="VRC79" s="68"/>
      <c r="VRD79" s="68"/>
      <c r="VRE79" s="68"/>
      <c r="VRF79" s="69"/>
      <c r="VRH79" s="64"/>
      <c r="VRI79" s="67"/>
      <c r="VRJ79" s="67"/>
      <c r="VRK79" s="68"/>
      <c r="VRL79" s="68"/>
      <c r="VRM79" s="68"/>
      <c r="VRN79" s="69"/>
      <c r="VRP79" s="64"/>
      <c r="VRQ79" s="67"/>
      <c r="VRR79" s="67"/>
      <c r="VRS79" s="68"/>
      <c r="VRT79" s="68"/>
      <c r="VRU79" s="68"/>
      <c r="VRV79" s="69"/>
      <c r="VRX79" s="64"/>
      <c r="VRY79" s="67"/>
      <c r="VRZ79" s="67"/>
      <c r="VSA79" s="68"/>
      <c r="VSB79" s="68"/>
      <c r="VSC79" s="68"/>
      <c r="VSD79" s="69"/>
      <c r="VSF79" s="64"/>
      <c r="VSG79" s="67"/>
      <c r="VSH79" s="67"/>
      <c r="VSI79" s="68"/>
      <c r="VSJ79" s="68"/>
      <c r="VSK79" s="68"/>
      <c r="VSL79" s="69"/>
      <c r="VSN79" s="64"/>
      <c r="VSO79" s="67"/>
      <c r="VSP79" s="67"/>
      <c r="VSQ79" s="68"/>
      <c r="VSR79" s="68"/>
      <c r="VSS79" s="68"/>
      <c r="VST79" s="69"/>
      <c r="VSV79" s="64"/>
      <c r="VSW79" s="67"/>
      <c r="VSX79" s="67"/>
      <c r="VSY79" s="68"/>
      <c r="VSZ79" s="68"/>
      <c r="VTA79" s="68"/>
      <c r="VTB79" s="69"/>
      <c r="VTD79" s="64"/>
      <c r="VTE79" s="67"/>
      <c r="VTF79" s="67"/>
      <c r="VTG79" s="68"/>
      <c r="VTH79" s="68"/>
      <c r="VTI79" s="68"/>
      <c r="VTJ79" s="69"/>
      <c r="VTL79" s="64"/>
      <c r="VTM79" s="67"/>
      <c r="VTN79" s="67"/>
      <c r="VTO79" s="68"/>
      <c r="VTP79" s="68"/>
      <c r="VTQ79" s="68"/>
      <c r="VTR79" s="69"/>
      <c r="VTT79" s="64"/>
      <c r="VTU79" s="67"/>
      <c r="VTV79" s="67"/>
      <c r="VTW79" s="68"/>
      <c r="VTX79" s="68"/>
      <c r="VTY79" s="68"/>
      <c r="VTZ79" s="69"/>
      <c r="VUB79" s="64"/>
      <c r="VUC79" s="67"/>
      <c r="VUD79" s="67"/>
      <c r="VUE79" s="68"/>
      <c r="VUF79" s="68"/>
      <c r="VUG79" s="68"/>
      <c r="VUH79" s="69"/>
      <c r="VUJ79" s="64"/>
      <c r="VUK79" s="67"/>
      <c r="VUL79" s="67"/>
      <c r="VUM79" s="68"/>
      <c r="VUN79" s="68"/>
      <c r="VUO79" s="68"/>
      <c r="VUP79" s="69"/>
      <c r="VUR79" s="64"/>
      <c r="VUS79" s="67"/>
      <c r="VUT79" s="67"/>
      <c r="VUU79" s="68"/>
      <c r="VUV79" s="68"/>
      <c r="VUW79" s="68"/>
      <c r="VUX79" s="69"/>
      <c r="VUZ79" s="64"/>
      <c r="VVA79" s="67"/>
      <c r="VVB79" s="67"/>
      <c r="VVC79" s="68"/>
      <c r="VVD79" s="68"/>
      <c r="VVE79" s="68"/>
      <c r="VVF79" s="69"/>
      <c r="VVH79" s="64"/>
      <c r="VVI79" s="67"/>
      <c r="VVJ79" s="67"/>
      <c r="VVK79" s="68"/>
      <c r="VVL79" s="68"/>
      <c r="VVM79" s="68"/>
      <c r="VVN79" s="69"/>
      <c r="VVP79" s="64"/>
      <c r="VVQ79" s="67"/>
      <c r="VVR79" s="67"/>
      <c r="VVS79" s="68"/>
      <c r="VVT79" s="68"/>
      <c r="VVU79" s="68"/>
      <c r="VVV79" s="69"/>
      <c r="VVX79" s="64"/>
      <c r="VVY79" s="67"/>
      <c r="VVZ79" s="67"/>
      <c r="VWA79" s="68"/>
      <c r="VWB79" s="68"/>
      <c r="VWC79" s="68"/>
      <c r="VWD79" s="69"/>
      <c r="VWF79" s="64"/>
      <c r="VWG79" s="67"/>
      <c r="VWH79" s="67"/>
      <c r="VWI79" s="68"/>
      <c r="VWJ79" s="68"/>
      <c r="VWK79" s="68"/>
      <c r="VWL79" s="69"/>
      <c r="VWN79" s="64"/>
      <c r="VWO79" s="67"/>
      <c r="VWP79" s="67"/>
      <c r="VWQ79" s="68"/>
      <c r="VWR79" s="68"/>
      <c r="VWS79" s="68"/>
      <c r="VWT79" s="69"/>
      <c r="VWV79" s="64"/>
      <c r="VWW79" s="67"/>
      <c r="VWX79" s="67"/>
      <c r="VWY79" s="68"/>
      <c r="VWZ79" s="68"/>
      <c r="VXA79" s="68"/>
      <c r="VXB79" s="69"/>
      <c r="VXD79" s="64"/>
      <c r="VXE79" s="67"/>
      <c r="VXF79" s="67"/>
      <c r="VXG79" s="68"/>
      <c r="VXH79" s="68"/>
      <c r="VXI79" s="68"/>
      <c r="VXJ79" s="69"/>
      <c r="VXL79" s="64"/>
      <c r="VXM79" s="67"/>
      <c r="VXN79" s="67"/>
      <c r="VXO79" s="68"/>
      <c r="VXP79" s="68"/>
      <c r="VXQ79" s="68"/>
      <c r="VXR79" s="69"/>
      <c r="VXT79" s="64"/>
      <c r="VXU79" s="67"/>
      <c r="VXV79" s="67"/>
      <c r="VXW79" s="68"/>
      <c r="VXX79" s="68"/>
      <c r="VXY79" s="68"/>
      <c r="VXZ79" s="69"/>
      <c r="VYB79" s="64"/>
      <c r="VYC79" s="67"/>
      <c r="VYD79" s="67"/>
      <c r="VYE79" s="68"/>
      <c r="VYF79" s="68"/>
      <c r="VYG79" s="68"/>
      <c r="VYH79" s="69"/>
      <c r="VYJ79" s="64"/>
      <c r="VYK79" s="67"/>
      <c r="VYL79" s="67"/>
      <c r="VYM79" s="68"/>
      <c r="VYN79" s="68"/>
      <c r="VYO79" s="68"/>
      <c r="VYP79" s="69"/>
      <c r="VYR79" s="64"/>
      <c r="VYS79" s="67"/>
      <c r="VYT79" s="67"/>
      <c r="VYU79" s="68"/>
      <c r="VYV79" s="68"/>
      <c r="VYW79" s="68"/>
      <c r="VYX79" s="69"/>
      <c r="VYZ79" s="64"/>
      <c r="VZA79" s="67"/>
      <c r="VZB79" s="67"/>
      <c r="VZC79" s="68"/>
      <c r="VZD79" s="68"/>
      <c r="VZE79" s="68"/>
      <c r="VZF79" s="69"/>
      <c r="VZH79" s="64"/>
      <c r="VZI79" s="67"/>
      <c r="VZJ79" s="67"/>
      <c r="VZK79" s="68"/>
      <c r="VZL79" s="68"/>
      <c r="VZM79" s="68"/>
      <c r="VZN79" s="69"/>
      <c r="VZP79" s="64"/>
      <c r="VZQ79" s="67"/>
      <c r="VZR79" s="67"/>
      <c r="VZS79" s="68"/>
      <c r="VZT79" s="68"/>
      <c r="VZU79" s="68"/>
      <c r="VZV79" s="69"/>
      <c r="VZX79" s="64"/>
      <c r="VZY79" s="67"/>
      <c r="VZZ79" s="67"/>
      <c r="WAA79" s="68"/>
      <c r="WAB79" s="68"/>
      <c r="WAC79" s="68"/>
      <c r="WAD79" s="69"/>
      <c r="WAF79" s="64"/>
      <c r="WAG79" s="67"/>
      <c r="WAH79" s="67"/>
      <c r="WAI79" s="68"/>
      <c r="WAJ79" s="68"/>
      <c r="WAK79" s="68"/>
      <c r="WAL79" s="69"/>
      <c r="WAN79" s="64"/>
      <c r="WAO79" s="67"/>
      <c r="WAP79" s="67"/>
      <c r="WAQ79" s="68"/>
      <c r="WAR79" s="68"/>
      <c r="WAS79" s="68"/>
      <c r="WAT79" s="69"/>
      <c r="WAV79" s="64"/>
      <c r="WAW79" s="67"/>
      <c r="WAX79" s="67"/>
      <c r="WAY79" s="68"/>
      <c r="WAZ79" s="68"/>
      <c r="WBA79" s="68"/>
      <c r="WBB79" s="69"/>
      <c r="WBD79" s="64"/>
      <c r="WBE79" s="67"/>
      <c r="WBF79" s="67"/>
      <c r="WBG79" s="68"/>
      <c r="WBH79" s="68"/>
      <c r="WBI79" s="68"/>
      <c r="WBJ79" s="69"/>
      <c r="WBL79" s="64"/>
      <c r="WBM79" s="67"/>
      <c r="WBN79" s="67"/>
      <c r="WBO79" s="68"/>
      <c r="WBP79" s="68"/>
      <c r="WBQ79" s="68"/>
      <c r="WBR79" s="69"/>
      <c r="WBT79" s="64"/>
      <c r="WBU79" s="67"/>
      <c r="WBV79" s="67"/>
      <c r="WBW79" s="68"/>
      <c r="WBX79" s="68"/>
      <c r="WBY79" s="68"/>
      <c r="WBZ79" s="69"/>
      <c r="WCB79" s="64"/>
      <c r="WCC79" s="67"/>
      <c r="WCD79" s="67"/>
      <c r="WCE79" s="68"/>
      <c r="WCF79" s="68"/>
      <c r="WCG79" s="68"/>
      <c r="WCH79" s="69"/>
      <c r="WCJ79" s="64"/>
      <c r="WCK79" s="67"/>
      <c r="WCL79" s="67"/>
      <c r="WCM79" s="68"/>
      <c r="WCN79" s="68"/>
      <c r="WCO79" s="68"/>
      <c r="WCP79" s="69"/>
      <c r="WCR79" s="64"/>
      <c r="WCS79" s="67"/>
      <c r="WCT79" s="67"/>
      <c r="WCU79" s="68"/>
      <c r="WCV79" s="68"/>
      <c r="WCW79" s="68"/>
      <c r="WCX79" s="69"/>
      <c r="WCZ79" s="64"/>
      <c r="WDA79" s="67"/>
      <c r="WDB79" s="67"/>
      <c r="WDC79" s="68"/>
      <c r="WDD79" s="68"/>
      <c r="WDE79" s="68"/>
      <c r="WDF79" s="69"/>
      <c r="WDH79" s="64"/>
      <c r="WDI79" s="67"/>
      <c r="WDJ79" s="67"/>
      <c r="WDK79" s="68"/>
      <c r="WDL79" s="68"/>
      <c r="WDM79" s="68"/>
      <c r="WDN79" s="69"/>
      <c r="WDP79" s="64"/>
      <c r="WDQ79" s="67"/>
      <c r="WDR79" s="67"/>
      <c r="WDS79" s="68"/>
      <c r="WDT79" s="68"/>
      <c r="WDU79" s="68"/>
      <c r="WDV79" s="69"/>
      <c r="WDX79" s="64"/>
      <c r="WDY79" s="67"/>
      <c r="WDZ79" s="67"/>
      <c r="WEA79" s="68"/>
      <c r="WEB79" s="68"/>
      <c r="WEC79" s="68"/>
      <c r="WED79" s="69"/>
      <c r="WEF79" s="64"/>
      <c r="WEG79" s="67"/>
      <c r="WEH79" s="67"/>
      <c r="WEI79" s="68"/>
      <c r="WEJ79" s="68"/>
      <c r="WEK79" s="68"/>
      <c r="WEL79" s="69"/>
      <c r="WEN79" s="64"/>
      <c r="WEO79" s="67"/>
      <c r="WEP79" s="67"/>
      <c r="WEQ79" s="68"/>
      <c r="WER79" s="68"/>
      <c r="WES79" s="68"/>
      <c r="WET79" s="69"/>
      <c r="WEV79" s="64"/>
      <c r="WEW79" s="67"/>
      <c r="WEX79" s="67"/>
      <c r="WEY79" s="68"/>
      <c r="WEZ79" s="68"/>
      <c r="WFA79" s="68"/>
      <c r="WFB79" s="69"/>
      <c r="WFD79" s="64"/>
      <c r="WFE79" s="67"/>
      <c r="WFF79" s="67"/>
      <c r="WFG79" s="68"/>
      <c r="WFH79" s="68"/>
      <c r="WFI79" s="68"/>
      <c r="WFJ79" s="69"/>
      <c r="WFL79" s="64"/>
      <c r="WFM79" s="67"/>
      <c r="WFN79" s="67"/>
      <c r="WFO79" s="68"/>
      <c r="WFP79" s="68"/>
      <c r="WFQ79" s="68"/>
      <c r="WFR79" s="69"/>
      <c r="WFT79" s="64"/>
      <c r="WFU79" s="67"/>
      <c r="WFV79" s="67"/>
      <c r="WFW79" s="68"/>
      <c r="WFX79" s="68"/>
      <c r="WFY79" s="68"/>
      <c r="WFZ79" s="69"/>
      <c r="WGB79" s="64"/>
      <c r="WGC79" s="67"/>
      <c r="WGD79" s="67"/>
      <c r="WGE79" s="68"/>
      <c r="WGF79" s="68"/>
      <c r="WGG79" s="68"/>
      <c r="WGH79" s="69"/>
      <c r="WGJ79" s="64"/>
      <c r="WGK79" s="67"/>
      <c r="WGL79" s="67"/>
      <c r="WGM79" s="68"/>
      <c r="WGN79" s="68"/>
      <c r="WGO79" s="68"/>
      <c r="WGP79" s="69"/>
      <c r="WGR79" s="64"/>
      <c r="WGS79" s="67"/>
      <c r="WGT79" s="67"/>
      <c r="WGU79" s="68"/>
      <c r="WGV79" s="68"/>
      <c r="WGW79" s="68"/>
      <c r="WGX79" s="69"/>
      <c r="WGZ79" s="64"/>
      <c r="WHA79" s="67"/>
      <c r="WHB79" s="67"/>
      <c r="WHC79" s="68"/>
      <c r="WHD79" s="68"/>
      <c r="WHE79" s="68"/>
      <c r="WHF79" s="69"/>
      <c r="WHH79" s="64"/>
      <c r="WHI79" s="67"/>
      <c r="WHJ79" s="67"/>
      <c r="WHK79" s="68"/>
      <c r="WHL79" s="68"/>
      <c r="WHM79" s="68"/>
      <c r="WHN79" s="69"/>
      <c r="WHP79" s="64"/>
      <c r="WHQ79" s="67"/>
      <c r="WHR79" s="67"/>
      <c r="WHS79" s="68"/>
      <c r="WHT79" s="68"/>
      <c r="WHU79" s="68"/>
      <c r="WHV79" s="69"/>
      <c r="WHX79" s="64"/>
      <c r="WHY79" s="67"/>
      <c r="WHZ79" s="67"/>
      <c r="WIA79" s="68"/>
      <c r="WIB79" s="68"/>
      <c r="WIC79" s="68"/>
      <c r="WID79" s="69"/>
      <c r="WIF79" s="64"/>
      <c r="WIG79" s="67"/>
      <c r="WIH79" s="67"/>
      <c r="WII79" s="68"/>
      <c r="WIJ79" s="68"/>
      <c r="WIK79" s="68"/>
      <c r="WIL79" s="69"/>
      <c r="WIN79" s="64"/>
      <c r="WIO79" s="67"/>
      <c r="WIP79" s="67"/>
      <c r="WIQ79" s="68"/>
      <c r="WIR79" s="68"/>
      <c r="WIS79" s="68"/>
      <c r="WIT79" s="69"/>
      <c r="WIV79" s="64"/>
      <c r="WIW79" s="67"/>
      <c r="WIX79" s="67"/>
      <c r="WIY79" s="68"/>
      <c r="WIZ79" s="68"/>
      <c r="WJA79" s="68"/>
      <c r="WJB79" s="69"/>
      <c r="WJD79" s="64"/>
      <c r="WJE79" s="67"/>
      <c r="WJF79" s="67"/>
      <c r="WJG79" s="68"/>
      <c r="WJH79" s="68"/>
      <c r="WJI79" s="68"/>
      <c r="WJJ79" s="69"/>
      <c r="WJL79" s="64"/>
      <c r="WJM79" s="67"/>
      <c r="WJN79" s="67"/>
      <c r="WJO79" s="68"/>
      <c r="WJP79" s="68"/>
      <c r="WJQ79" s="68"/>
      <c r="WJR79" s="69"/>
      <c r="WJT79" s="64"/>
      <c r="WJU79" s="67"/>
      <c r="WJV79" s="67"/>
      <c r="WJW79" s="68"/>
      <c r="WJX79" s="68"/>
      <c r="WJY79" s="68"/>
      <c r="WJZ79" s="69"/>
      <c r="WKB79" s="64"/>
      <c r="WKC79" s="67"/>
      <c r="WKD79" s="67"/>
      <c r="WKE79" s="68"/>
      <c r="WKF79" s="68"/>
      <c r="WKG79" s="68"/>
      <c r="WKH79" s="69"/>
      <c r="WKJ79" s="64"/>
      <c r="WKK79" s="67"/>
      <c r="WKL79" s="67"/>
      <c r="WKM79" s="68"/>
      <c r="WKN79" s="68"/>
      <c r="WKO79" s="68"/>
      <c r="WKP79" s="69"/>
      <c r="WKR79" s="64"/>
      <c r="WKS79" s="67"/>
      <c r="WKT79" s="67"/>
      <c r="WKU79" s="68"/>
      <c r="WKV79" s="68"/>
      <c r="WKW79" s="68"/>
      <c r="WKX79" s="69"/>
      <c r="WKZ79" s="64"/>
      <c r="WLA79" s="67"/>
      <c r="WLB79" s="67"/>
      <c r="WLC79" s="68"/>
      <c r="WLD79" s="68"/>
      <c r="WLE79" s="68"/>
      <c r="WLF79" s="69"/>
      <c r="WLH79" s="64"/>
      <c r="WLI79" s="67"/>
      <c r="WLJ79" s="67"/>
      <c r="WLK79" s="68"/>
      <c r="WLL79" s="68"/>
      <c r="WLM79" s="68"/>
      <c r="WLN79" s="69"/>
      <c r="WLP79" s="64"/>
      <c r="WLQ79" s="67"/>
      <c r="WLR79" s="67"/>
      <c r="WLS79" s="68"/>
      <c r="WLT79" s="68"/>
      <c r="WLU79" s="68"/>
      <c r="WLV79" s="69"/>
      <c r="WLX79" s="64"/>
      <c r="WLY79" s="67"/>
      <c r="WLZ79" s="67"/>
      <c r="WMA79" s="68"/>
      <c r="WMB79" s="68"/>
      <c r="WMC79" s="68"/>
      <c r="WMD79" s="69"/>
      <c r="WMF79" s="64"/>
      <c r="WMG79" s="67"/>
      <c r="WMH79" s="67"/>
      <c r="WMI79" s="68"/>
      <c r="WMJ79" s="68"/>
      <c r="WMK79" s="68"/>
      <c r="WML79" s="69"/>
      <c r="WMN79" s="64"/>
      <c r="WMO79" s="67"/>
      <c r="WMP79" s="67"/>
      <c r="WMQ79" s="68"/>
      <c r="WMR79" s="68"/>
      <c r="WMS79" s="68"/>
      <c r="WMT79" s="69"/>
      <c r="WMV79" s="64"/>
      <c r="WMW79" s="67"/>
      <c r="WMX79" s="67"/>
      <c r="WMY79" s="68"/>
      <c r="WMZ79" s="68"/>
      <c r="WNA79" s="68"/>
      <c r="WNB79" s="69"/>
      <c r="WND79" s="64"/>
      <c r="WNE79" s="67"/>
      <c r="WNF79" s="67"/>
      <c r="WNG79" s="68"/>
      <c r="WNH79" s="68"/>
      <c r="WNI79" s="68"/>
      <c r="WNJ79" s="69"/>
      <c r="WNL79" s="64"/>
      <c r="WNM79" s="67"/>
      <c r="WNN79" s="67"/>
      <c r="WNO79" s="68"/>
      <c r="WNP79" s="68"/>
      <c r="WNQ79" s="68"/>
      <c r="WNR79" s="69"/>
      <c r="WNT79" s="64"/>
      <c r="WNU79" s="67"/>
      <c r="WNV79" s="67"/>
      <c r="WNW79" s="68"/>
      <c r="WNX79" s="68"/>
      <c r="WNY79" s="68"/>
      <c r="WNZ79" s="69"/>
      <c r="WOB79" s="64"/>
      <c r="WOC79" s="67"/>
      <c r="WOD79" s="67"/>
      <c r="WOE79" s="68"/>
      <c r="WOF79" s="68"/>
      <c r="WOG79" s="68"/>
      <c r="WOH79" s="69"/>
      <c r="WOJ79" s="64"/>
      <c r="WOK79" s="67"/>
      <c r="WOL79" s="67"/>
      <c r="WOM79" s="68"/>
      <c r="WON79" s="68"/>
      <c r="WOO79" s="68"/>
      <c r="WOP79" s="69"/>
      <c r="WOR79" s="64"/>
      <c r="WOS79" s="67"/>
      <c r="WOT79" s="67"/>
      <c r="WOU79" s="68"/>
      <c r="WOV79" s="68"/>
      <c r="WOW79" s="68"/>
      <c r="WOX79" s="69"/>
      <c r="WOZ79" s="64"/>
      <c r="WPA79" s="67"/>
      <c r="WPB79" s="67"/>
      <c r="WPC79" s="68"/>
      <c r="WPD79" s="68"/>
      <c r="WPE79" s="68"/>
      <c r="WPF79" s="69"/>
      <c r="WPH79" s="64"/>
      <c r="WPI79" s="67"/>
      <c r="WPJ79" s="67"/>
      <c r="WPK79" s="68"/>
      <c r="WPL79" s="68"/>
      <c r="WPM79" s="68"/>
      <c r="WPN79" s="69"/>
      <c r="WPP79" s="64"/>
      <c r="WPQ79" s="67"/>
      <c r="WPR79" s="67"/>
      <c r="WPS79" s="68"/>
      <c r="WPT79" s="68"/>
      <c r="WPU79" s="68"/>
      <c r="WPV79" s="69"/>
      <c r="WPX79" s="64"/>
      <c r="WPY79" s="67"/>
      <c r="WPZ79" s="67"/>
      <c r="WQA79" s="68"/>
      <c r="WQB79" s="68"/>
      <c r="WQC79" s="68"/>
      <c r="WQD79" s="69"/>
      <c r="WQF79" s="64"/>
      <c r="WQG79" s="67"/>
      <c r="WQH79" s="67"/>
      <c r="WQI79" s="68"/>
      <c r="WQJ79" s="68"/>
      <c r="WQK79" s="68"/>
      <c r="WQL79" s="69"/>
      <c r="WQN79" s="64"/>
      <c r="WQO79" s="67"/>
      <c r="WQP79" s="67"/>
      <c r="WQQ79" s="68"/>
      <c r="WQR79" s="68"/>
      <c r="WQS79" s="68"/>
      <c r="WQT79" s="69"/>
      <c r="WQV79" s="64"/>
      <c r="WQW79" s="67"/>
      <c r="WQX79" s="67"/>
      <c r="WQY79" s="68"/>
      <c r="WQZ79" s="68"/>
      <c r="WRA79" s="68"/>
      <c r="WRB79" s="69"/>
      <c r="WRD79" s="64"/>
      <c r="WRE79" s="67"/>
      <c r="WRF79" s="67"/>
      <c r="WRG79" s="68"/>
      <c r="WRH79" s="68"/>
      <c r="WRI79" s="68"/>
      <c r="WRJ79" s="69"/>
      <c r="WRL79" s="64"/>
      <c r="WRM79" s="67"/>
      <c r="WRN79" s="67"/>
      <c r="WRO79" s="68"/>
      <c r="WRP79" s="68"/>
      <c r="WRQ79" s="68"/>
      <c r="WRR79" s="69"/>
      <c r="WRT79" s="64"/>
      <c r="WRU79" s="67"/>
      <c r="WRV79" s="67"/>
      <c r="WRW79" s="68"/>
      <c r="WRX79" s="68"/>
      <c r="WRY79" s="68"/>
      <c r="WRZ79" s="69"/>
      <c r="WSB79" s="64"/>
      <c r="WSC79" s="67"/>
      <c r="WSD79" s="67"/>
      <c r="WSE79" s="68"/>
      <c r="WSF79" s="68"/>
      <c r="WSG79" s="68"/>
      <c r="WSH79" s="69"/>
      <c r="WSJ79" s="64"/>
      <c r="WSK79" s="67"/>
      <c r="WSL79" s="67"/>
      <c r="WSM79" s="68"/>
      <c r="WSN79" s="68"/>
      <c r="WSO79" s="68"/>
      <c r="WSP79" s="69"/>
      <c r="WSR79" s="64"/>
      <c r="WSS79" s="67"/>
      <c r="WST79" s="67"/>
      <c r="WSU79" s="68"/>
      <c r="WSV79" s="68"/>
      <c r="WSW79" s="68"/>
      <c r="WSX79" s="69"/>
      <c r="WSZ79" s="64"/>
      <c r="WTA79" s="67"/>
      <c r="WTB79" s="67"/>
      <c r="WTC79" s="68"/>
      <c r="WTD79" s="68"/>
      <c r="WTE79" s="68"/>
      <c r="WTF79" s="69"/>
      <c r="WTH79" s="64"/>
      <c r="WTI79" s="67"/>
      <c r="WTJ79" s="67"/>
      <c r="WTK79" s="68"/>
      <c r="WTL79" s="68"/>
      <c r="WTM79" s="68"/>
      <c r="WTN79" s="69"/>
      <c r="WTP79" s="64"/>
      <c r="WTQ79" s="67"/>
      <c r="WTR79" s="67"/>
      <c r="WTS79" s="68"/>
      <c r="WTT79" s="68"/>
      <c r="WTU79" s="68"/>
      <c r="WTV79" s="69"/>
      <c r="WTX79" s="64"/>
      <c r="WTY79" s="67"/>
      <c r="WTZ79" s="67"/>
      <c r="WUA79" s="68"/>
      <c r="WUB79" s="68"/>
      <c r="WUC79" s="68"/>
      <c r="WUD79" s="69"/>
      <c r="WUF79" s="64"/>
      <c r="WUG79" s="67"/>
      <c r="WUH79" s="67"/>
      <c r="WUI79" s="68"/>
      <c r="WUJ79" s="68"/>
      <c r="WUK79" s="68"/>
      <c r="WUL79" s="69"/>
      <c r="WUN79" s="64"/>
      <c r="WUO79" s="67"/>
      <c r="WUP79" s="67"/>
      <c r="WUQ79" s="68"/>
      <c r="WUR79" s="68"/>
      <c r="WUS79" s="68"/>
      <c r="WUT79" s="69"/>
      <c r="WUV79" s="64"/>
      <c r="WUW79" s="67"/>
      <c r="WUX79" s="67"/>
      <c r="WUY79" s="68"/>
      <c r="WUZ79" s="68"/>
      <c r="WVA79" s="68"/>
      <c r="WVB79" s="69"/>
      <c r="WVD79" s="64"/>
      <c r="WVE79" s="67"/>
      <c r="WVF79" s="67"/>
      <c r="WVG79" s="68"/>
      <c r="WVH79" s="68"/>
      <c r="WVI79" s="68"/>
      <c r="WVJ79" s="69"/>
      <c r="WVL79" s="64"/>
      <c r="WVM79" s="67"/>
      <c r="WVN79" s="67"/>
      <c r="WVO79" s="68"/>
      <c r="WVP79" s="68"/>
      <c r="WVQ79" s="68"/>
      <c r="WVR79" s="69"/>
      <c r="WVT79" s="64"/>
      <c r="WVU79" s="67"/>
      <c r="WVV79" s="67"/>
      <c r="WVW79" s="68"/>
      <c r="WVX79" s="68"/>
      <c r="WVY79" s="68"/>
      <c r="WVZ79" s="69"/>
      <c r="WWB79" s="64"/>
      <c r="WWC79" s="67"/>
      <c r="WWD79" s="67"/>
      <c r="WWE79" s="68"/>
      <c r="WWF79" s="68"/>
      <c r="WWG79" s="68"/>
      <c r="WWH79" s="69"/>
      <c r="WWJ79" s="64"/>
      <c r="WWK79" s="67"/>
      <c r="WWL79" s="67"/>
      <c r="WWM79" s="68"/>
      <c r="WWN79" s="68"/>
      <c r="WWO79" s="68"/>
      <c r="WWP79" s="69"/>
      <c r="WWR79" s="64"/>
      <c r="WWS79" s="67"/>
      <c r="WWT79" s="67"/>
      <c r="WWU79" s="68"/>
      <c r="WWV79" s="68"/>
      <c r="WWW79" s="68"/>
      <c r="WWX79" s="69"/>
      <c r="WWZ79" s="64"/>
      <c r="WXA79" s="67"/>
      <c r="WXB79" s="67"/>
      <c r="WXC79" s="68"/>
      <c r="WXD79" s="68"/>
      <c r="WXE79" s="68"/>
      <c r="WXF79" s="69"/>
      <c r="WXH79" s="64"/>
      <c r="WXI79" s="67"/>
      <c r="WXJ79" s="67"/>
      <c r="WXK79" s="68"/>
      <c r="WXL79" s="68"/>
      <c r="WXM79" s="68"/>
      <c r="WXN79" s="69"/>
      <c r="WXP79" s="64"/>
      <c r="WXQ79" s="67"/>
      <c r="WXR79" s="67"/>
      <c r="WXS79" s="68"/>
      <c r="WXT79" s="68"/>
      <c r="WXU79" s="68"/>
      <c r="WXV79" s="69"/>
      <c r="WXX79" s="64"/>
      <c r="WXY79" s="67"/>
      <c r="WXZ79" s="67"/>
      <c r="WYA79" s="68"/>
      <c r="WYB79" s="68"/>
      <c r="WYC79" s="68"/>
      <c r="WYD79" s="69"/>
      <c r="WYF79" s="64"/>
      <c r="WYG79" s="67"/>
      <c r="WYH79" s="67"/>
      <c r="WYI79" s="68"/>
      <c r="WYJ79" s="68"/>
      <c r="WYK79" s="68"/>
      <c r="WYL79" s="69"/>
      <c r="WYN79" s="64"/>
      <c r="WYO79" s="67"/>
      <c r="WYP79" s="67"/>
      <c r="WYQ79" s="68"/>
      <c r="WYR79" s="68"/>
      <c r="WYS79" s="68"/>
      <c r="WYT79" s="69"/>
      <c r="WYV79" s="64"/>
      <c r="WYW79" s="67"/>
      <c r="WYX79" s="67"/>
      <c r="WYY79" s="68"/>
      <c r="WYZ79" s="68"/>
      <c r="WZA79" s="68"/>
      <c r="WZB79" s="69"/>
      <c r="WZD79" s="64"/>
      <c r="WZE79" s="67"/>
      <c r="WZF79" s="67"/>
      <c r="WZG79" s="68"/>
      <c r="WZH79" s="68"/>
      <c r="WZI79" s="68"/>
      <c r="WZJ79" s="69"/>
      <c r="WZL79" s="64"/>
      <c r="WZM79" s="67"/>
      <c r="WZN79" s="67"/>
      <c r="WZO79" s="68"/>
      <c r="WZP79" s="68"/>
      <c r="WZQ79" s="68"/>
      <c r="WZR79" s="69"/>
      <c r="WZT79" s="64"/>
      <c r="WZU79" s="67"/>
      <c r="WZV79" s="67"/>
      <c r="WZW79" s="68"/>
      <c r="WZX79" s="68"/>
      <c r="WZY79" s="68"/>
      <c r="WZZ79" s="69"/>
      <c r="XAB79" s="64"/>
      <c r="XAC79" s="67"/>
      <c r="XAD79" s="67"/>
      <c r="XAE79" s="68"/>
      <c r="XAF79" s="68"/>
      <c r="XAG79" s="68"/>
      <c r="XAH79" s="69"/>
      <c r="XAJ79" s="64"/>
      <c r="XAK79" s="67"/>
      <c r="XAL79" s="67"/>
      <c r="XAM79" s="68"/>
      <c r="XAN79" s="68"/>
      <c r="XAO79" s="68"/>
      <c r="XAP79" s="69"/>
      <c r="XAR79" s="64"/>
      <c r="XAS79" s="67"/>
      <c r="XAT79" s="67"/>
      <c r="XAU79" s="68"/>
      <c r="XAV79" s="68"/>
      <c r="XAW79" s="68"/>
      <c r="XAX79" s="69"/>
      <c r="XAZ79" s="64"/>
      <c r="XBA79" s="67"/>
      <c r="XBB79" s="67"/>
      <c r="XBC79" s="68"/>
      <c r="XBD79" s="68"/>
      <c r="XBE79" s="68"/>
      <c r="XBF79" s="69"/>
      <c r="XBH79" s="64"/>
      <c r="XBI79" s="67"/>
      <c r="XBJ79" s="67"/>
      <c r="XBK79" s="68"/>
      <c r="XBL79" s="68"/>
      <c r="XBM79" s="68"/>
      <c r="XBN79" s="69"/>
      <c r="XBP79" s="64"/>
      <c r="XBQ79" s="67"/>
      <c r="XBR79" s="67"/>
      <c r="XBS79" s="68"/>
      <c r="XBT79" s="68"/>
      <c r="XBU79" s="68"/>
      <c r="XBV79" s="69"/>
      <c r="XBX79" s="64"/>
      <c r="XBY79" s="67"/>
      <c r="XBZ79" s="67"/>
      <c r="XCA79" s="68"/>
      <c r="XCB79" s="68"/>
      <c r="XCC79" s="68"/>
      <c r="XCD79" s="69"/>
      <c r="XCF79" s="64"/>
      <c r="XCG79" s="67"/>
      <c r="XCH79" s="67"/>
      <c r="XCI79" s="68"/>
      <c r="XCJ79" s="68"/>
      <c r="XCK79" s="68"/>
      <c r="XCL79" s="69"/>
      <c r="XCN79" s="64"/>
      <c r="XCO79" s="67"/>
      <c r="XCP79" s="67"/>
      <c r="XCQ79" s="68"/>
      <c r="XCR79" s="68"/>
      <c r="XCS79" s="68"/>
      <c r="XCT79" s="69"/>
      <c r="XCV79" s="64"/>
      <c r="XCW79" s="67"/>
      <c r="XCX79" s="67"/>
      <c r="XCY79" s="68"/>
      <c r="XCZ79" s="68"/>
      <c r="XDA79" s="68"/>
      <c r="XDB79" s="69"/>
      <c r="XDD79" s="64"/>
      <c r="XDE79" s="67"/>
      <c r="XDF79" s="67"/>
      <c r="XDG79" s="68"/>
      <c r="XDH79" s="68"/>
      <c r="XDI79" s="68"/>
      <c r="XDJ79" s="69"/>
      <c r="XDL79" s="64"/>
      <c r="XDM79" s="67"/>
      <c r="XDN79" s="67"/>
      <c r="XDO79" s="68"/>
      <c r="XDP79" s="68"/>
      <c r="XDQ79" s="68"/>
      <c r="XDR79" s="69"/>
      <c r="XDT79" s="64"/>
      <c r="XDU79" s="67"/>
      <c r="XDV79" s="67"/>
      <c r="XDW79" s="68"/>
      <c r="XDX79" s="68"/>
      <c r="XDY79" s="68"/>
      <c r="XDZ79" s="69"/>
      <c r="XEB79" s="64"/>
      <c r="XEC79" s="67"/>
      <c r="XED79" s="67"/>
      <c r="XEE79" s="68"/>
      <c r="XEF79" s="68"/>
      <c r="XEG79" s="68"/>
      <c r="XEH79" s="69"/>
      <c r="XEJ79" s="64"/>
      <c r="XEK79" s="67"/>
      <c r="XEL79" s="67"/>
      <c r="XEM79" s="68"/>
      <c r="XEN79" s="68"/>
      <c r="XEO79" s="68"/>
      <c r="XEP79" s="69"/>
      <c r="XER79" s="64"/>
      <c r="XES79" s="67"/>
      <c r="XET79" s="67"/>
      <c r="XEU79" s="68"/>
      <c r="XEV79" s="68"/>
      <c r="XEW79" s="68"/>
      <c r="XEX79" s="69"/>
      <c r="XEZ79" s="64"/>
      <c r="XFA79" s="67"/>
      <c r="XFB79" s="67"/>
      <c r="XFC79" s="68"/>
      <c r="XFD79" s="68"/>
    </row>
    <row r="80" spans="1:16384" s="58" customFormat="1" ht="24" customHeight="1">
      <c r="A80" s="60">
        <f t="shared" si="41"/>
        <v>80</v>
      </c>
      <c r="B80" s="1023"/>
      <c r="C80" s="928"/>
      <c r="D80" s="930" t="s">
        <v>170</v>
      </c>
      <c r="E80" s="931"/>
      <c r="F80" s="932"/>
      <c r="G80" s="243"/>
      <c r="H80" s="825"/>
      <c r="I80" s="243"/>
      <c r="J80" s="244"/>
      <c r="K80" s="245">
        <f t="shared" si="45"/>
        <v>0</v>
      </c>
      <c r="L80" s="64"/>
      <c r="M80" s="67"/>
      <c r="N80" s="67"/>
      <c r="O80" s="68"/>
      <c r="P80" s="68"/>
      <c r="Q80" s="68"/>
      <c r="R80" s="69"/>
      <c r="T80" s="64"/>
      <c r="U80" s="67"/>
      <c r="V80" s="67"/>
      <c r="W80" s="68"/>
      <c r="X80" s="68"/>
      <c r="Y80" s="68"/>
      <c r="Z80" s="69"/>
      <c r="AA80" s="236" t="str">
        <f t="shared" si="46"/>
        <v>OK</v>
      </c>
      <c r="AB80" s="238"/>
      <c r="AC80" s="239"/>
      <c r="AD80" s="236" t="str">
        <f t="shared" si="47"/>
        <v/>
      </c>
      <c r="AE80" s="68"/>
      <c r="AF80" s="68"/>
      <c r="AG80" s="68"/>
      <c r="AH80" s="69"/>
      <c r="AJ80" s="64"/>
      <c r="AK80" s="67"/>
      <c r="AL80" s="67"/>
      <c r="AM80" s="68"/>
      <c r="AN80" s="68"/>
      <c r="AO80" s="68"/>
      <c r="AP80" s="69"/>
      <c r="AR80" s="64"/>
      <c r="AS80" s="67"/>
      <c r="AT80" s="67"/>
      <c r="AU80" s="68"/>
      <c r="AV80" s="68"/>
      <c r="AW80" s="68"/>
      <c r="AX80" s="69"/>
      <c r="AZ80" s="64"/>
      <c r="BA80" s="67"/>
      <c r="BB80" s="67"/>
      <c r="BC80" s="68"/>
      <c r="BD80" s="68"/>
      <c r="BE80" s="68"/>
      <c r="BF80" s="69"/>
      <c r="BH80" s="64"/>
      <c r="BI80" s="67"/>
      <c r="BJ80" s="67"/>
      <c r="BK80" s="68"/>
      <c r="BL80" s="68"/>
      <c r="BM80" s="68"/>
      <c r="BN80" s="69"/>
      <c r="BP80" s="64"/>
      <c r="BQ80" s="67"/>
      <c r="BR80" s="67"/>
      <c r="BS80" s="68"/>
      <c r="BT80" s="68"/>
      <c r="BU80" s="68"/>
      <c r="BV80" s="69"/>
      <c r="BX80" s="64"/>
      <c r="BY80" s="67"/>
      <c r="BZ80" s="67"/>
      <c r="CA80" s="68"/>
      <c r="CB80" s="68"/>
      <c r="CC80" s="68"/>
      <c r="CD80" s="69"/>
      <c r="CF80" s="64"/>
      <c r="CG80" s="67"/>
      <c r="CH80" s="67"/>
      <c r="CI80" s="68"/>
      <c r="CJ80" s="68"/>
      <c r="CK80" s="68"/>
      <c r="CL80" s="69"/>
      <c r="CN80" s="64"/>
      <c r="CO80" s="67"/>
      <c r="CP80" s="67"/>
      <c r="CQ80" s="68"/>
      <c r="CR80" s="68"/>
      <c r="CS80" s="68"/>
      <c r="CT80" s="69"/>
      <c r="CV80" s="64"/>
      <c r="CW80" s="67"/>
      <c r="CX80" s="67"/>
      <c r="CY80" s="68"/>
      <c r="CZ80" s="68"/>
      <c r="DA80" s="68"/>
      <c r="DB80" s="69"/>
      <c r="DD80" s="64"/>
      <c r="DE80" s="67"/>
      <c r="DF80" s="67"/>
      <c r="DG80" s="68"/>
      <c r="DH80" s="68"/>
      <c r="DI80" s="68"/>
      <c r="DJ80" s="69"/>
      <c r="DL80" s="64"/>
      <c r="DM80" s="67"/>
      <c r="DN80" s="67"/>
      <c r="DO80" s="68"/>
      <c r="DP80" s="68"/>
      <c r="DQ80" s="68"/>
      <c r="DR80" s="69"/>
      <c r="DT80" s="64"/>
      <c r="DU80" s="67"/>
      <c r="DV80" s="67"/>
      <c r="DW80" s="68"/>
      <c r="DX80" s="68"/>
      <c r="DY80" s="68"/>
      <c r="DZ80" s="69"/>
      <c r="EB80" s="64"/>
      <c r="EC80" s="67"/>
      <c r="ED80" s="67"/>
      <c r="EE80" s="68"/>
      <c r="EF80" s="68"/>
      <c r="EG80" s="68"/>
      <c r="EH80" s="69"/>
      <c r="EJ80" s="64"/>
      <c r="EK80" s="67"/>
      <c r="EL80" s="67"/>
      <c r="EM80" s="68"/>
      <c r="EN80" s="68"/>
      <c r="EO80" s="68"/>
      <c r="EP80" s="69"/>
      <c r="ER80" s="64"/>
      <c r="ES80" s="67"/>
      <c r="ET80" s="67"/>
      <c r="EU80" s="68"/>
      <c r="EV80" s="68"/>
      <c r="EW80" s="68"/>
      <c r="EX80" s="69"/>
      <c r="EZ80" s="64"/>
      <c r="FA80" s="67"/>
      <c r="FB80" s="67"/>
      <c r="FC80" s="68"/>
      <c r="FD80" s="68"/>
      <c r="FE80" s="68"/>
      <c r="FF80" s="69"/>
      <c r="FH80" s="64"/>
      <c r="FI80" s="67"/>
      <c r="FJ80" s="67"/>
      <c r="FK80" s="68"/>
      <c r="FL80" s="68"/>
      <c r="FM80" s="68"/>
      <c r="FN80" s="69"/>
      <c r="FP80" s="64"/>
      <c r="FQ80" s="67"/>
      <c r="FR80" s="67"/>
      <c r="FS80" s="68"/>
      <c r="FT80" s="68"/>
      <c r="FU80" s="68"/>
      <c r="FV80" s="69"/>
      <c r="FX80" s="64"/>
      <c r="FY80" s="67"/>
      <c r="FZ80" s="67"/>
      <c r="GA80" s="68"/>
      <c r="GB80" s="68"/>
      <c r="GC80" s="68"/>
      <c r="GD80" s="69"/>
      <c r="GF80" s="64"/>
      <c r="GG80" s="67"/>
      <c r="GH80" s="67"/>
      <c r="GI80" s="68"/>
      <c r="GJ80" s="68"/>
      <c r="GK80" s="68"/>
      <c r="GL80" s="69"/>
      <c r="GN80" s="64"/>
      <c r="GO80" s="67"/>
      <c r="GP80" s="67"/>
      <c r="GQ80" s="68"/>
      <c r="GR80" s="68"/>
      <c r="GS80" s="68"/>
      <c r="GT80" s="69"/>
      <c r="GV80" s="64"/>
      <c r="GW80" s="67"/>
      <c r="GX80" s="67"/>
      <c r="GY80" s="68"/>
      <c r="GZ80" s="68"/>
      <c r="HA80" s="68"/>
      <c r="HB80" s="69"/>
      <c r="HD80" s="64"/>
      <c r="HE80" s="67"/>
      <c r="HF80" s="67"/>
      <c r="HG80" s="68"/>
      <c r="HH80" s="68"/>
      <c r="HI80" s="68"/>
      <c r="HJ80" s="69"/>
      <c r="HL80" s="64"/>
      <c r="HM80" s="67"/>
      <c r="HN80" s="67"/>
      <c r="HO80" s="68"/>
      <c r="HP80" s="68"/>
      <c r="HQ80" s="68"/>
      <c r="HR80" s="69"/>
      <c r="HT80" s="64"/>
      <c r="HU80" s="67"/>
      <c r="HV80" s="67"/>
      <c r="HW80" s="68"/>
      <c r="HX80" s="68"/>
      <c r="HY80" s="68"/>
      <c r="HZ80" s="69"/>
      <c r="IB80" s="64"/>
      <c r="IC80" s="67"/>
      <c r="ID80" s="67"/>
      <c r="IE80" s="68"/>
      <c r="IF80" s="68"/>
      <c r="IG80" s="68"/>
      <c r="IH80" s="69"/>
      <c r="IJ80" s="64"/>
      <c r="IK80" s="67"/>
      <c r="IL80" s="67"/>
      <c r="IM80" s="68"/>
      <c r="IN80" s="68"/>
      <c r="IO80" s="68"/>
      <c r="IP80" s="69"/>
      <c r="IR80" s="64"/>
      <c r="IS80" s="67"/>
      <c r="IT80" s="67"/>
      <c r="IU80" s="68"/>
      <c r="IV80" s="68"/>
      <c r="IW80" s="68"/>
      <c r="IX80" s="69"/>
      <c r="IZ80" s="64"/>
      <c r="JA80" s="67"/>
      <c r="JB80" s="67"/>
      <c r="JC80" s="68"/>
      <c r="JD80" s="68"/>
      <c r="JE80" s="68"/>
      <c r="JF80" s="69"/>
      <c r="JH80" s="64"/>
      <c r="JI80" s="67"/>
      <c r="JJ80" s="67"/>
      <c r="JK80" s="68"/>
      <c r="JL80" s="68"/>
      <c r="JM80" s="68"/>
      <c r="JN80" s="69"/>
      <c r="JP80" s="64"/>
      <c r="JQ80" s="67"/>
      <c r="JR80" s="67"/>
      <c r="JS80" s="68"/>
      <c r="JT80" s="68"/>
      <c r="JU80" s="68"/>
      <c r="JV80" s="69"/>
      <c r="JX80" s="64"/>
      <c r="JY80" s="67"/>
      <c r="JZ80" s="67"/>
      <c r="KA80" s="68"/>
      <c r="KB80" s="68"/>
      <c r="KC80" s="68"/>
      <c r="KD80" s="69"/>
      <c r="KF80" s="64"/>
      <c r="KG80" s="67"/>
      <c r="KH80" s="67"/>
      <c r="KI80" s="68"/>
      <c r="KJ80" s="68"/>
      <c r="KK80" s="68"/>
      <c r="KL80" s="69"/>
      <c r="KN80" s="64"/>
      <c r="KO80" s="67"/>
      <c r="KP80" s="67"/>
      <c r="KQ80" s="68"/>
      <c r="KR80" s="68"/>
      <c r="KS80" s="68"/>
      <c r="KT80" s="69"/>
      <c r="KV80" s="64"/>
      <c r="KW80" s="67"/>
      <c r="KX80" s="67"/>
      <c r="KY80" s="68"/>
      <c r="KZ80" s="68"/>
      <c r="LA80" s="68"/>
      <c r="LB80" s="69"/>
      <c r="LD80" s="64"/>
      <c r="LE80" s="67"/>
      <c r="LF80" s="67"/>
      <c r="LG80" s="68"/>
      <c r="LH80" s="68"/>
      <c r="LI80" s="68"/>
      <c r="LJ80" s="69"/>
      <c r="LL80" s="64"/>
      <c r="LM80" s="67"/>
      <c r="LN80" s="67"/>
      <c r="LO80" s="68"/>
      <c r="LP80" s="68"/>
      <c r="LQ80" s="68"/>
      <c r="LR80" s="69"/>
      <c r="LT80" s="64"/>
      <c r="LU80" s="67"/>
      <c r="LV80" s="67"/>
      <c r="LW80" s="68"/>
      <c r="LX80" s="68"/>
      <c r="LY80" s="68"/>
      <c r="LZ80" s="69"/>
      <c r="MB80" s="64"/>
      <c r="MC80" s="67"/>
      <c r="MD80" s="67"/>
      <c r="ME80" s="68"/>
      <c r="MF80" s="68"/>
      <c r="MG80" s="68"/>
      <c r="MH80" s="69"/>
      <c r="MJ80" s="64"/>
      <c r="MK80" s="67"/>
      <c r="ML80" s="67"/>
      <c r="MM80" s="68"/>
      <c r="MN80" s="68"/>
      <c r="MO80" s="68"/>
      <c r="MP80" s="69"/>
      <c r="MR80" s="64"/>
      <c r="MS80" s="67"/>
      <c r="MT80" s="67"/>
      <c r="MU80" s="68"/>
      <c r="MV80" s="68"/>
      <c r="MW80" s="68"/>
      <c r="MX80" s="69"/>
      <c r="MZ80" s="64"/>
      <c r="NA80" s="67"/>
      <c r="NB80" s="67"/>
      <c r="NC80" s="68"/>
      <c r="ND80" s="68"/>
      <c r="NE80" s="68"/>
      <c r="NF80" s="69"/>
      <c r="NH80" s="64"/>
      <c r="NI80" s="67"/>
      <c r="NJ80" s="67"/>
      <c r="NK80" s="68"/>
      <c r="NL80" s="68"/>
      <c r="NM80" s="68"/>
      <c r="NN80" s="69"/>
      <c r="NP80" s="64"/>
      <c r="NQ80" s="67"/>
      <c r="NR80" s="67"/>
      <c r="NS80" s="68"/>
      <c r="NT80" s="68"/>
      <c r="NU80" s="68"/>
      <c r="NV80" s="69"/>
      <c r="NX80" s="64"/>
      <c r="NY80" s="67"/>
      <c r="NZ80" s="67"/>
      <c r="OA80" s="68"/>
      <c r="OB80" s="68"/>
      <c r="OC80" s="68"/>
      <c r="OD80" s="69"/>
      <c r="OF80" s="64"/>
      <c r="OG80" s="67"/>
      <c r="OH80" s="67"/>
      <c r="OI80" s="68"/>
      <c r="OJ80" s="68"/>
      <c r="OK80" s="68"/>
      <c r="OL80" s="69"/>
      <c r="ON80" s="64"/>
      <c r="OO80" s="67"/>
      <c r="OP80" s="67"/>
      <c r="OQ80" s="68"/>
      <c r="OR80" s="68"/>
      <c r="OS80" s="68"/>
      <c r="OT80" s="69"/>
      <c r="OV80" s="64"/>
      <c r="OW80" s="67"/>
      <c r="OX80" s="67"/>
      <c r="OY80" s="68"/>
      <c r="OZ80" s="68"/>
      <c r="PA80" s="68"/>
      <c r="PB80" s="69"/>
      <c r="PD80" s="64"/>
      <c r="PE80" s="67"/>
      <c r="PF80" s="67"/>
      <c r="PG80" s="68"/>
      <c r="PH80" s="68"/>
      <c r="PI80" s="68"/>
      <c r="PJ80" s="69"/>
      <c r="PL80" s="64"/>
      <c r="PM80" s="67"/>
      <c r="PN80" s="67"/>
      <c r="PO80" s="68"/>
      <c r="PP80" s="68"/>
      <c r="PQ80" s="68"/>
      <c r="PR80" s="69"/>
      <c r="PT80" s="64"/>
      <c r="PU80" s="67"/>
      <c r="PV80" s="67"/>
      <c r="PW80" s="68"/>
      <c r="PX80" s="68"/>
      <c r="PY80" s="68"/>
      <c r="PZ80" s="69"/>
      <c r="QB80" s="64"/>
      <c r="QC80" s="67"/>
      <c r="QD80" s="67"/>
      <c r="QE80" s="68"/>
      <c r="QF80" s="68"/>
      <c r="QG80" s="68"/>
      <c r="QH80" s="69"/>
      <c r="QJ80" s="64"/>
      <c r="QK80" s="67"/>
      <c r="QL80" s="67"/>
      <c r="QM80" s="68"/>
      <c r="QN80" s="68"/>
      <c r="QO80" s="68"/>
      <c r="QP80" s="69"/>
      <c r="QR80" s="64"/>
      <c r="QS80" s="67"/>
      <c r="QT80" s="67"/>
      <c r="QU80" s="68"/>
      <c r="QV80" s="68"/>
      <c r="QW80" s="68"/>
      <c r="QX80" s="69"/>
      <c r="QZ80" s="64"/>
      <c r="RA80" s="67"/>
      <c r="RB80" s="67"/>
      <c r="RC80" s="68"/>
      <c r="RD80" s="68"/>
      <c r="RE80" s="68"/>
      <c r="RF80" s="69"/>
      <c r="RH80" s="64"/>
      <c r="RI80" s="67"/>
      <c r="RJ80" s="67"/>
      <c r="RK80" s="68"/>
      <c r="RL80" s="68"/>
      <c r="RM80" s="68"/>
      <c r="RN80" s="69"/>
      <c r="RP80" s="64"/>
      <c r="RQ80" s="67"/>
      <c r="RR80" s="67"/>
      <c r="RS80" s="68"/>
      <c r="RT80" s="68"/>
      <c r="RU80" s="68"/>
      <c r="RV80" s="69"/>
      <c r="RX80" s="64"/>
      <c r="RY80" s="67"/>
      <c r="RZ80" s="67"/>
      <c r="SA80" s="68"/>
      <c r="SB80" s="68"/>
      <c r="SC80" s="68"/>
      <c r="SD80" s="69"/>
      <c r="SF80" s="64"/>
      <c r="SG80" s="67"/>
      <c r="SH80" s="67"/>
      <c r="SI80" s="68"/>
      <c r="SJ80" s="68"/>
      <c r="SK80" s="68"/>
      <c r="SL80" s="69"/>
      <c r="SN80" s="64"/>
      <c r="SO80" s="67"/>
      <c r="SP80" s="67"/>
      <c r="SQ80" s="68"/>
      <c r="SR80" s="68"/>
      <c r="SS80" s="68"/>
      <c r="ST80" s="69"/>
      <c r="SV80" s="64"/>
      <c r="SW80" s="67"/>
      <c r="SX80" s="67"/>
      <c r="SY80" s="68"/>
      <c r="SZ80" s="68"/>
      <c r="TA80" s="68"/>
      <c r="TB80" s="69"/>
      <c r="TD80" s="64"/>
      <c r="TE80" s="67"/>
      <c r="TF80" s="67"/>
      <c r="TG80" s="68"/>
      <c r="TH80" s="68"/>
      <c r="TI80" s="68"/>
      <c r="TJ80" s="69"/>
      <c r="TL80" s="64"/>
      <c r="TM80" s="67"/>
      <c r="TN80" s="67"/>
      <c r="TO80" s="68"/>
      <c r="TP80" s="68"/>
      <c r="TQ80" s="68"/>
      <c r="TR80" s="69"/>
      <c r="TT80" s="64"/>
      <c r="TU80" s="67"/>
      <c r="TV80" s="67"/>
      <c r="TW80" s="68"/>
      <c r="TX80" s="68"/>
      <c r="TY80" s="68"/>
      <c r="TZ80" s="69"/>
      <c r="UB80" s="64"/>
      <c r="UC80" s="67"/>
      <c r="UD80" s="67"/>
      <c r="UE80" s="68"/>
      <c r="UF80" s="68"/>
      <c r="UG80" s="68"/>
      <c r="UH80" s="69"/>
      <c r="UJ80" s="64"/>
      <c r="UK80" s="67"/>
      <c r="UL80" s="67"/>
      <c r="UM80" s="68"/>
      <c r="UN80" s="68"/>
      <c r="UO80" s="68"/>
      <c r="UP80" s="69"/>
      <c r="UR80" s="64"/>
      <c r="US80" s="67"/>
      <c r="UT80" s="67"/>
      <c r="UU80" s="68"/>
      <c r="UV80" s="68"/>
      <c r="UW80" s="68"/>
      <c r="UX80" s="69"/>
      <c r="UZ80" s="64"/>
      <c r="VA80" s="67"/>
      <c r="VB80" s="67"/>
      <c r="VC80" s="68"/>
      <c r="VD80" s="68"/>
      <c r="VE80" s="68"/>
      <c r="VF80" s="69"/>
      <c r="VH80" s="64"/>
      <c r="VI80" s="67"/>
      <c r="VJ80" s="67"/>
      <c r="VK80" s="68"/>
      <c r="VL80" s="68"/>
      <c r="VM80" s="68"/>
      <c r="VN80" s="69"/>
      <c r="VP80" s="64"/>
      <c r="VQ80" s="67"/>
      <c r="VR80" s="67"/>
      <c r="VS80" s="68"/>
      <c r="VT80" s="68"/>
      <c r="VU80" s="68"/>
      <c r="VV80" s="69"/>
      <c r="VX80" s="64"/>
      <c r="VY80" s="67"/>
      <c r="VZ80" s="67"/>
      <c r="WA80" s="68"/>
      <c r="WB80" s="68"/>
      <c r="WC80" s="68"/>
      <c r="WD80" s="69"/>
      <c r="WF80" s="64"/>
      <c r="WG80" s="67"/>
      <c r="WH80" s="67"/>
      <c r="WI80" s="68"/>
      <c r="WJ80" s="68"/>
      <c r="WK80" s="68"/>
      <c r="WL80" s="69"/>
      <c r="WN80" s="64"/>
      <c r="WO80" s="67"/>
      <c r="WP80" s="67"/>
      <c r="WQ80" s="68"/>
      <c r="WR80" s="68"/>
      <c r="WS80" s="68"/>
      <c r="WT80" s="69"/>
      <c r="WV80" s="64"/>
      <c r="WW80" s="67"/>
      <c r="WX80" s="67"/>
      <c r="WY80" s="68"/>
      <c r="WZ80" s="68"/>
      <c r="XA80" s="68"/>
      <c r="XB80" s="69"/>
      <c r="XD80" s="64"/>
      <c r="XE80" s="67"/>
      <c r="XF80" s="67"/>
      <c r="XG80" s="68"/>
      <c r="XH80" s="68"/>
      <c r="XI80" s="68"/>
      <c r="XJ80" s="69"/>
      <c r="XL80" s="64"/>
      <c r="XM80" s="67"/>
      <c r="XN80" s="67"/>
      <c r="XO80" s="68"/>
      <c r="XP80" s="68"/>
      <c r="XQ80" s="68"/>
      <c r="XR80" s="69"/>
      <c r="XT80" s="64"/>
      <c r="XU80" s="67"/>
      <c r="XV80" s="67"/>
      <c r="XW80" s="68"/>
      <c r="XX80" s="68"/>
      <c r="XY80" s="68"/>
      <c r="XZ80" s="69"/>
      <c r="YB80" s="64"/>
      <c r="YC80" s="67"/>
      <c r="YD80" s="67"/>
      <c r="YE80" s="68"/>
      <c r="YF80" s="68"/>
      <c r="YG80" s="68"/>
      <c r="YH80" s="69"/>
      <c r="YJ80" s="64"/>
      <c r="YK80" s="67"/>
      <c r="YL80" s="67"/>
      <c r="YM80" s="68"/>
      <c r="YN80" s="68"/>
      <c r="YO80" s="68"/>
      <c r="YP80" s="69"/>
      <c r="YR80" s="64"/>
      <c r="YS80" s="67"/>
      <c r="YT80" s="67"/>
      <c r="YU80" s="68"/>
      <c r="YV80" s="68"/>
      <c r="YW80" s="68"/>
      <c r="YX80" s="69"/>
      <c r="YZ80" s="64"/>
      <c r="ZA80" s="67"/>
      <c r="ZB80" s="67"/>
      <c r="ZC80" s="68"/>
      <c r="ZD80" s="68"/>
      <c r="ZE80" s="68"/>
      <c r="ZF80" s="69"/>
      <c r="ZH80" s="64"/>
      <c r="ZI80" s="67"/>
      <c r="ZJ80" s="67"/>
      <c r="ZK80" s="68"/>
      <c r="ZL80" s="68"/>
      <c r="ZM80" s="68"/>
      <c r="ZN80" s="69"/>
      <c r="ZP80" s="64"/>
      <c r="ZQ80" s="67"/>
      <c r="ZR80" s="67"/>
      <c r="ZS80" s="68"/>
      <c r="ZT80" s="68"/>
      <c r="ZU80" s="68"/>
      <c r="ZV80" s="69"/>
      <c r="ZX80" s="64"/>
      <c r="ZY80" s="67"/>
      <c r="ZZ80" s="67"/>
      <c r="AAA80" s="68"/>
      <c r="AAB80" s="68"/>
      <c r="AAC80" s="68"/>
      <c r="AAD80" s="69"/>
      <c r="AAF80" s="64"/>
      <c r="AAG80" s="67"/>
      <c r="AAH80" s="67"/>
      <c r="AAI80" s="68"/>
      <c r="AAJ80" s="68"/>
      <c r="AAK80" s="68"/>
      <c r="AAL80" s="69"/>
      <c r="AAN80" s="64"/>
      <c r="AAO80" s="67"/>
      <c r="AAP80" s="67"/>
      <c r="AAQ80" s="68"/>
      <c r="AAR80" s="68"/>
      <c r="AAS80" s="68"/>
      <c r="AAT80" s="69"/>
      <c r="AAV80" s="64"/>
      <c r="AAW80" s="67"/>
      <c r="AAX80" s="67"/>
      <c r="AAY80" s="68"/>
      <c r="AAZ80" s="68"/>
      <c r="ABA80" s="68"/>
      <c r="ABB80" s="69"/>
      <c r="ABD80" s="64"/>
      <c r="ABE80" s="67"/>
      <c r="ABF80" s="67"/>
      <c r="ABG80" s="68"/>
      <c r="ABH80" s="68"/>
      <c r="ABI80" s="68"/>
      <c r="ABJ80" s="69"/>
      <c r="ABL80" s="64"/>
      <c r="ABM80" s="67"/>
      <c r="ABN80" s="67"/>
      <c r="ABO80" s="68"/>
      <c r="ABP80" s="68"/>
      <c r="ABQ80" s="68"/>
      <c r="ABR80" s="69"/>
      <c r="ABT80" s="64"/>
      <c r="ABU80" s="67"/>
      <c r="ABV80" s="67"/>
      <c r="ABW80" s="68"/>
      <c r="ABX80" s="68"/>
      <c r="ABY80" s="68"/>
      <c r="ABZ80" s="69"/>
      <c r="ACB80" s="64"/>
      <c r="ACC80" s="67"/>
      <c r="ACD80" s="67"/>
      <c r="ACE80" s="68"/>
      <c r="ACF80" s="68"/>
      <c r="ACG80" s="68"/>
      <c r="ACH80" s="69"/>
      <c r="ACJ80" s="64"/>
      <c r="ACK80" s="67"/>
      <c r="ACL80" s="67"/>
      <c r="ACM80" s="68"/>
      <c r="ACN80" s="68"/>
      <c r="ACO80" s="68"/>
      <c r="ACP80" s="69"/>
      <c r="ACR80" s="64"/>
      <c r="ACS80" s="67"/>
      <c r="ACT80" s="67"/>
      <c r="ACU80" s="68"/>
      <c r="ACV80" s="68"/>
      <c r="ACW80" s="68"/>
      <c r="ACX80" s="69"/>
      <c r="ACZ80" s="64"/>
      <c r="ADA80" s="67"/>
      <c r="ADB80" s="67"/>
      <c r="ADC80" s="68"/>
      <c r="ADD80" s="68"/>
      <c r="ADE80" s="68"/>
      <c r="ADF80" s="69"/>
      <c r="ADH80" s="64"/>
      <c r="ADI80" s="67"/>
      <c r="ADJ80" s="67"/>
      <c r="ADK80" s="68"/>
      <c r="ADL80" s="68"/>
      <c r="ADM80" s="68"/>
      <c r="ADN80" s="69"/>
      <c r="ADP80" s="64"/>
      <c r="ADQ80" s="67"/>
      <c r="ADR80" s="67"/>
      <c r="ADS80" s="68"/>
      <c r="ADT80" s="68"/>
      <c r="ADU80" s="68"/>
      <c r="ADV80" s="69"/>
      <c r="ADX80" s="64"/>
      <c r="ADY80" s="67"/>
      <c r="ADZ80" s="67"/>
      <c r="AEA80" s="68"/>
      <c r="AEB80" s="68"/>
      <c r="AEC80" s="68"/>
      <c r="AED80" s="69"/>
      <c r="AEF80" s="64"/>
      <c r="AEG80" s="67"/>
      <c r="AEH80" s="67"/>
      <c r="AEI80" s="68"/>
      <c r="AEJ80" s="68"/>
      <c r="AEK80" s="68"/>
      <c r="AEL80" s="69"/>
      <c r="AEN80" s="64"/>
      <c r="AEO80" s="67"/>
      <c r="AEP80" s="67"/>
      <c r="AEQ80" s="68"/>
      <c r="AER80" s="68"/>
      <c r="AES80" s="68"/>
      <c r="AET80" s="69"/>
      <c r="AEV80" s="64"/>
      <c r="AEW80" s="67"/>
      <c r="AEX80" s="67"/>
      <c r="AEY80" s="68"/>
      <c r="AEZ80" s="68"/>
      <c r="AFA80" s="68"/>
      <c r="AFB80" s="69"/>
      <c r="AFD80" s="64"/>
      <c r="AFE80" s="67"/>
      <c r="AFF80" s="67"/>
      <c r="AFG80" s="68"/>
      <c r="AFH80" s="68"/>
      <c r="AFI80" s="68"/>
      <c r="AFJ80" s="69"/>
      <c r="AFL80" s="64"/>
      <c r="AFM80" s="67"/>
      <c r="AFN80" s="67"/>
      <c r="AFO80" s="68"/>
      <c r="AFP80" s="68"/>
      <c r="AFQ80" s="68"/>
      <c r="AFR80" s="69"/>
      <c r="AFT80" s="64"/>
      <c r="AFU80" s="67"/>
      <c r="AFV80" s="67"/>
      <c r="AFW80" s="68"/>
      <c r="AFX80" s="68"/>
      <c r="AFY80" s="68"/>
      <c r="AFZ80" s="69"/>
      <c r="AGB80" s="64"/>
      <c r="AGC80" s="67"/>
      <c r="AGD80" s="67"/>
      <c r="AGE80" s="68"/>
      <c r="AGF80" s="68"/>
      <c r="AGG80" s="68"/>
      <c r="AGH80" s="69"/>
      <c r="AGJ80" s="64"/>
      <c r="AGK80" s="67"/>
      <c r="AGL80" s="67"/>
      <c r="AGM80" s="68"/>
      <c r="AGN80" s="68"/>
      <c r="AGO80" s="68"/>
      <c r="AGP80" s="69"/>
      <c r="AGR80" s="64"/>
      <c r="AGS80" s="67"/>
      <c r="AGT80" s="67"/>
      <c r="AGU80" s="68"/>
      <c r="AGV80" s="68"/>
      <c r="AGW80" s="68"/>
      <c r="AGX80" s="69"/>
      <c r="AGZ80" s="64"/>
      <c r="AHA80" s="67"/>
      <c r="AHB80" s="67"/>
      <c r="AHC80" s="68"/>
      <c r="AHD80" s="68"/>
      <c r="AHE80" s="68"/>
      <c r="AHF80" s="69"/>
      <c r="AHH80" s="64"/>
      <c r="AHI80" s="67"/>
      <c r="AHJ80" s="67"/>
      <c r="AHK80" s="68"/>
      <c r="AHL80" s="68"/>
      <c r="AHM80" s="68"/>
      <c r="AHN80" s="69"/>
      <c r="AHP80" s="64"/>
      <c r="AHQ80" s="67"/>
      <c r="AHR80" s="67"/>
      <c r="AHS80" s="68"/>
      <c r="AHT80" s="68"/>
      <c r="AHU80" s="68"/>
      <c r="AHV80" s="69"/>
      <c r="AHX80" s="64"/>
      <c r="AHY80" s="67"/>
      <c r="AHZ80" s="67"/>
      <c r="AIA80" s="68"/>
      <c r="AIB80" s="68"/>
      <c r="AIC80" s="68"/>
      <c r="AID80" s="69"/>
      <c r="AIF80" s="64"/>
      <c r="AIG80" s="67"/>
      <c r="AIH80" s="67"/>
      <c r="AII80" s="68"/>
      <c r="AIJ80" s="68"/>
      <c r="AIK80" s="68"/>
      <c r="AIL80" s="69"/>
      <c r="AIN80" s="64"/>
      <c r="AIO80" s="67"/>
      <c r="AIP80" s="67"/>
      <c r="AIQ80" s="68"/>
      <c r="AIR80" s="68"/>
      <c r="AIS80" s="68"/>
      <c r="AIT80" s="69"/>
      <c r="AIV80" s="64"/>
      <c r="AIW80" s="67"/>
      <c r="AIX80" s="67"/>
      <c r="AIY80" s="68"/>
      <c r="AIZ80" s="68"/>
      <c r="AJA80" s="68"/>
      <c r="AJB80" s="69"/>
      <c r="AJD80" s="64"/>
      <c r="AJE80" s="67"/>
      <c r="AJF80" s="67"/>
      <c r="AJG80" s="68"/>
      <c r="AJH80" s="68"/>
      <c r="AJI80" s="68"/>
      <c r="AJJ80" s="69"/>
      <c r="AJL80" s="64"/>
      <c r="AJM80" s="67"/>
      <c r="AJN80" s="67"/>
      <c r="AJO80" s="68"/>
      <c r="AJP80" s="68"/>
      <c r="AJQ80" s="68"/>
      <c r="AJR80" s="69"/>
      <c r="AJT80" s="64"/>
      <c r="AJU80" s="67"/>
      <c r="AJV80" s="67"/>
      <c r="AJW80" s="68"/>
      <c r="AJX80" s="68"/>
      <c r="AJY80" s="68"/>
      <c r="AJZ80" s="69"/>
      <c r="AKB80" s="64"/>
      <c r="AKC80" s="67"/>
      <c r="AKD80" s="67"/>
      <c r="AKE80" s="68"/>
      <c r="AKF80" s="68"/>
      <c r="AKG80" s="68"/>
      <c r="AKH80" s="69"/>
      <c r="AKJ80" s="64"/>
      <c r="AKK80" s="67"/>
      <c r="AKL80" s="67"/>
      <c r="AKM80" s="68"/>
      <c r="AKN80" s="68"/>
      <c r="AKO80" s="68"/>
      <c r="AKP80" s="69"/>
      <c r="AKR80" s="64"/>
      <c r="AKS80" s="67"/>
      <c r="AKT80" s="67"/>
      <c r="AKU80" s="68"/>
      <c r="AKV80" s="68"/>
      <c r="AKW80" s="68"/>
      <c r="AKX80" s="69"/>
      <c r="AKZ80" s="64"/>
      <c r="ALA80" s="67"/>
      <c r="ALB80" s="67"/>
      <c r="ALC80" s="68"/>
      <c r="ALD80" s="68"/>
      <c r="ALE80" s="68"/>
      <c r="ALF80" s="69"/>
      <c r="ALH80" s="64"/>
      <c r="ALI80" s="67"/>
      <c r="ALJ80" s="67"/>
      <c r="ALK80" s="68"/>
      <c r="ALL80" s="68"/>
      <c r="ALM80" s="68"/>
      <c r="ALN80" s="69"/>
      <c r="ALP80" s="64"/>
      <c r="ALQ80" s="67"/>
      <c r="ALR80" s="67"/>
      <c r="ALS80" s="68"/>
      <c r="ALT80" s="68"/>
      <c r="ALU80" s="68"/>
      <c r="ALV80" s="69"/>
      <c r="ALX80" s="64"/>
      <c r="ALY80" s="67"/>
      <c r="ALZ80" s="67"/>
      <c r="AMA80" s="68"/>
      <c r="AMB80" s="68"/>
      <c r="AMC80" s="68"/>
      <c r="AMD80" s="69"/>
      <c r="AMF80" s="64"/>
      <c r="AMG80" s="67"/>
      <c r="AMH80" s="67"/>
      <c r="AMI80" s="68"/>
      <c r="AMJ80" s="68"/>
      <c r="AMK80" s="68"/>
      <c r="AML80" s="69"/>
      <c r="AMN80" s="64"/>
      <c r="AMO80" s="67"/>
      <c r="AMP80" s="67"/>
      <c r="AMQ80" s="68"/>
      <c r="AMR80" s="68"/>
      <c r="AMS80" s="68"/>
      <c r="AMT80" s="69"/>
      <c r="AMV80" s="64"/>
      <c r="AMW80" s="67"/>
      <c r="AMX80" s="67"/>
      <c r="AMY80" s="68"/>
      <c r="AMZ80" s="68"/>
      <c r="ANA80" s="68"/>
      <c r="ANB80" s="69"/>
      <c r="AND80" s="64"/>
      <c r="ANE80" s="67"/>
      <c r="ANF80" s="67"/>
      <c r="ANG80" s="68"/>
      <c r="ANH80" s="68"/>
      <c r="ANI80" s="68"/>
      <c r="ANJ80" s="69"/>
      <c r="ANL80" s="64"/>
      <c r="ANM80" s="67"/>
      <c r="ANN80" s="67"/>
      <c r="ANO80" s="68"/>
      <c r="ANP80" s="68"/>
      <c r="ANQ80" s="68"/>
      <c r="ANR80" s="69"/>
      <c r="ANT80" s="64"/>
      <c r="ANU80" s="67"/>
      <c r="ANV80" s="67"/>
      <c r="ANW80" s="68"/>
      <c r="ANX80" s="68"/>
      <c r="ANY80" s="68"/>
      <c r="ANZ80" s="69"/>
      <c r="AOB80" s="64"/>
      <c r="AOC80" s="67"/>
      <c r="AOD80" s="67"/>
      <c r="AOE80" s="68"/>
      <c r="AOF80" s="68"/>
      <c r="AOG80" s="68"/>
      <c r="AOH80" s="69"/>
      <c r="AOJ80" s="64"/>
      <c r="AOK80" s="67"/>
      <c r="AOL80" s="67"/>
      <c r="AOM80" s="68"/>
      <c r="AON80" s="68"/>
      <c r="AOO80" s="68"/>
      <c r="AOP80" s="69"/>
      <c r="AOR80" s="64"/>
      <c r="AOS80" s="67"/>
      <c r="AOT80" s="67"/>
      <c r="AOU80" s="68"/>
      <c r="AOV80" s="68"/>
      <c r="AOW80" s="68"/>
      <c r="AOX80" s="69"/>
      <c r="AOZ80" s="64"/>
      <c r="APA80" s="67"/>
      <c r="APB80" s="67"/>
      <c r="APC80" s="68"/>
      <c r="APD80" s="68"/>
      <c r="APE80" s="68"/>
      <c r="APF80" s="69"/>
      <c r="APH80" s="64"/>
      <c r="API80" s="67"/>
      <c r="APJ80" s="67"/>
      <c r="APK80" s="68"/>
      <c r="APL80" s="68"/>
      <c r="APM80" s="68"/>
      <c r="APN80" s="69"/>
      <c r="APP80" s="64"/>
      <c r="APQ80" s="67"/>
      <c r="APR80" s="67"/>
      <c r="APS80" s="68"/>
      <c r="APT80" s="68"/>
      <c r="APU80" s="68"/>
      <c r="APV80" s="69"/>
      <c r="APX80" s="64"/>
      <c r="APY80" s="67"/>
      <c r="APZ80" s="67"/>
      <c r="AQA80" s="68"/>
      <c r="AQB80" s="68"/>
      <c r="AQC80" s="68"/>
      <c r="AQD80" s="69"/>
      <c r="AQF80" s="64"/>
      <c r="AQG80" s="67"/>
      <c r="AQH80" s="67"/>
      <c r="AQI80" s="68"/>
      <c r="AQJ80" s="68"/>
      <c r="AQK80" s="68"/>
      <c r="AQL80" s="69"/>
      <c r="AQN80" s="64"/>
      <c r="AQO80" s="67"/>
      <c r="AQP80" s="67"/>
      <c r="AQQ80" s="68"/>
      <c r="AQR80" s="68"/>
      <c r="AQS80" s="68"/>
      <c r="AQT80" s="69"/>
      <c r="AQV80" s="64"/>
      <c r="AQW80" s="67"/>
      <c r="AQX80" s="67"/>
      <c r="AQY80" s="68"/>
      <c r="AQZ80" s="68"/>
      <c r="ARA80" s="68"/>
      <c r="ARB80" s="69"/>
      <c r="ARD80" s="64"/>
      <c r="ARE80" s="67"/>
      <c r="ARF80" s="67"/>
      <c r="ARG80" s="68"/>
      <c r="ARH80" s="68"/>
      <c r="ARI80" s="68"/>
      <c r="ARJ80" s="69"/>
      <c r="ARL80" s="64"/>
      <c r="ARM80" s="67"/>
      <c r="ARN80" s="67"/>
      <c r="ARO80" s="68"/>
      <c r="ARP80" s="68"/>
      <c r="ARQ80" s="68"/>
      <c r="ARR80" s="69"/>
      <c r="ART80" s="64"/>
      <c r="ARU80" s="67"/>
      <c r="ARV80" s="67"/>
      <c r="ARW80" s="68"/>
      <c r="ARX80" s="68"/>
      <c r="ARY80" s="68"/>
      <c r="ARZ80" s="69"/>
      <c r="ASB80" s="64"/>
      <c r="ASC80" s="67"/>
      <c r="ASD80" s="67"/>
      <c r="ASE80" s="68"/>
      <c r="ASF80" s="68"/>
      <c r="ASG80" s="68"/>
      <c r="ASH80" s="69"/>
      <c r="ASJ80" s="64"/>
      <c r="ASK80" s="67"/>
      <c r="ASL80" s="67"/>
      <c r="ASM80" s="68"/>
      <c r="ASN80" s="68"/>
      <c r="ASO80" s="68"/>
      <c r="ASP80" s="69"/>
      <c r="ASR80" s="64"/>
      <c r="ASS80" s="67"/>
      <c r="AST80" s="67"/>
      <c r="ASU80" s="68"/>
      <c r="ASV80" s="68"/>
      <c r="ASW80" s="68"/>
      <c r="ASX80" s="69"/>
      <c r="ASZ80" s="64"/>
      <c r="ATA80" s="67"/>
      <c r="ATB80" s="67"/>
      <c r="ATC80" s="68"/>
      <c r="ATD80" s="68"/>
      <c r="ATE80" s="68"/>
      <c r="ATF80" s="69"/>
      <c r="ATH80" s="64"/>
      <c r="ATI80" s="67"/>
      <c r="ATJ80" s="67"/>
      <c r="ATK80" s="68"/>
      <c r="ATL80" s="68"/>
      <c r="ATM80" s="68"/>
      <c r="ATN80" s="69"/>
      <c r="ATP80" s="64"/>
      <c r="ATQ80" s="67"/>
      <c r="ATR80" s="67"/>
      <c r="ATS80" s="68"/>
      <c r="ATT80" s="68"/>
      <c r="ATU80" s="68"/>
      <c r="ATV80" s="69"/>
      <c r="ATX80" s="64"/>
      <c r="ATY80" s="67"/>
      <c r="ATZ80" s="67"/>
      <c r="AUA80" s="68"/>
      <c r="AUB80" s="68"/>
      <c r="AUC80" s="68"/>
      <c r="AUD80" s="69"/>
      <c r="AUF80" s="64"/>
      <c r="AUG80" s="67"/>
      <c r="AUH80" s="67"/>
      <c r="AUI80" s="68"/>
      <c r="AUJ80" s="68"/>
      <c r="AUK80" s="68"/>
      <c r="AUL80" s="69"/>
      <c r="AUN80" s="64"/>
      <c r="AUO80" s="67"/>
      <c r="AUP80" s="67"/>
      <c r="AUQ80" s="68"/>
      <c r="AUR80" s="68"/>
      <c r="AUS80" s="68"/>
      <c r="AUT80" s="69"/>
      <c r="AUV80" s="64"/>
      <c r="AUW80" s="67"/>
      <c r="AUX80" s="67"/>
      <c r="AUY80" s="68"/>
      <c r="AUZ80" s="68"/>
      <c r="AVA80" s="68"/>
      <c r="AVB80" s="69"/>
      <c r="AVD80" s="64"/>
      <c r="AVE80" s="67"/>
      <c r="AVF80" s="67"/>
      <c r="AVG80" s="68"/>
      <c r="AVH80" s="68"/>
      <c r="AVI80" s="68"/>
      <c r="AVJ80" s="69"/>
      <c r="AVL80" s="64"/>
      <c r="AVM80" s="67"/>
      <c r="AVN80" s="67"/>
      <c r="AVO80" s="68"/>
      <c r="AVP80" s="68"/>
      <c r="AVQ80" s="68"/>
      <c r="AVR80" s="69"/>
      <c r="AVT80" s="64"/>
      <c r="AVU80" s="67"/>
      <c r="AVV80" s="67"/>
      <c r="AVW80" s="68"/>
      <c r="AVX80" s="68"/>
      <c r="AVY80" s="68"/>
      <c r="AVZ80" s="69"/>
      <c r="AWB80" s="64"/>
      <c r="AWC80" s="67"/>
      <c r="AWD80" s="67"/>
      <c r="AWE80" s="68"/>
      <c r="AWF80" s="68"/>
      <c r="AWG80" s="68"/>
      <c r="AWH80" s="69"/>
      <c r="AWJ80" s="64"/>
      <c r="AWK80" s="67"/>
      <c r="AWL80" s="67"/>
      <c r="AWM80" s="68"/>
      <c r="AWN80" s="68"/>
      <c r="AWO80" s="68"/>
      <c r="AWP80" s="69"/>
      <c r="AWR80" s="64"/>
      <c r="AWS80" s="67"/>
      <c r="AWT80" s="67"/>
      <c r="AWU80" s="68"/>
      <c r="AWV80" s="68"/>
      <c r="AWW80" s="68"/>
      <c r="AWX80" s="69"/>
      <c r="AWZ80" s="64"/>
      <c r="AXA80" s="67"/>
      <c r="AXB80" s="67"/>
      <c r="AXC80" s="68"/>
      <c r="AXD80" s="68"/>
      <c r="AXE80" s="68"/>
      <c r="AXF80" s="69"/>
      <c r="AXH80" s="64"/>
      <c r="AXI80" s="67"/>
      <c r="AXJ80" s="67"/>
      <c r="AXK80" s="68"/>
      <c r="AXL80" s="68"/>
      <c r="AXM80" s="68"/>
      <c r="AXN80" s="69"/>
      <c r="AXP80" s="64"/>
      <c r="AXQ80" s="67"/>
      <c r="AXR80" s="67"/>
      <c r="AXS80" s="68"/>
      <c r="AXT80" s="68"/>
      <c r="AXU80" s="68"/>
      <c r="AXV80" s="69"/>
      <c r="AXX80" s="64"/>
      <c r="AXY80" s="67"/>
      <c r="AXZ80" s="67"/>
      <c r="AYA80" s="68"/>
      <c r="AYB80" s="68"/>
      <c r="AYC80" s="68"/>
      <c r="AYD80" s="69"/>
      <c r="AYF80" s="64"/>
      <c r="AYG80" s="67"/>
      <c r="AYH80" s="67"/>
      <c r="AYI80" s="68"/>
      <c r="AYJ80" s="68"/>
      <c r="AYK80" s="68"/>
      <c r="AYL80" s="69"/>
      <c r="AYN80" s="64"/>
      <c r="AYO80" s="67"/>
      <c r="AYP80" s="67"/>
      <c r="AYQ80" s="68"/>
      <c r="AYR80" s="68"/>
      <c r="AYS80" s="68"/>
      <c r="AYT80" s="69"/>
      <c r="AYV80" s="64"/>
      <c r="AYW80" s="67"/>
      <c r="AYX80" s="67"/>
      <c r="AYY80" s="68"/>
      <c r="AYZ80" s="68"/>
      <c r="AZA80" s="68"/>
      <c r="AZB80" s="69"/>
      <c r="AZD80" s="64"/>
      <c r="AZE80" s="67"/>
      <c r="AZF80" s="67"/>
      <c r="AZG80" s="68"/>
      <c r="AZH80" s="68"/>
      <c r="AZI80" s="68"/>
      <c r="AZJ80" s="69"/>
      <c r="AZL80" s="64"/>
      <c r="AZM80" s="67"/>
      <c r="AZN80" s="67"/>
      <c r="AZO80" s="68"/>
      <c r="AZP80" s="68"/>
      <c r="AZQ80" s="68"/>
      <c r="AZR80" s="69"/>
      <c r="AZT80" s="64"/>
      <c r="AZU80" s="67"/>
      <c r="AZV80" s="67"/>
      <c r="AZW80" s="68"/>
      <c r="AZX80" s="68"/>
      <c r="AZY80" s="68"/>
      <c r="AZZ80" s="69"/>
      <c r="BAB80" s="64"/>
      <c r="BAC80" s="67"/>
      <c r="BAD80" s="67"/>
      <c r="BAE80" s="68"/>
      <c r="BAF80" s="68"/>
      <c r="BAG80" s="68"/>
      <c r="BAH80" s="69"/>
      <c r="BAJ80" s="64"/>
      <c r="BAK80" s="67"/>
      <c r="BAL80" s="67"/>
      <c r="BAM80" s="68"/>
      <c r="BAN80" s="68"/>
      <c r="BAO80" s="68"/>
      <c r="BAP80" s="69"/>
      <c r="BAR80" s="64"/>
      <c r="BAS80" s="67"/>
      <c r="BAT80" s="67"/>
      <c r="BAU80" s="68"/>
      <c r="BAV80" s="68"/>
      <c r="BAW80" s="68"/>
      <c r="BAX80" s="69"/>
      <c r="BAZ80" s="64"/>
      <c r="BBA80" s="67"/>
      <c r="BBB80" s="67"/>
      <c r="BBC80" s="68"/>
      <c r="BBD80" s="68"/>
      <c r="BBE80" s="68"/>
      <c r="BBF80" s="69"/>
      <c r="BBH80" s="64"/>
      <c r="BBI80" s="67"/>
      <c r="BBJ80" s="67"/>
      <c r="BBK80" s="68"/>
      <c r="BBL80" s="68"/>
      <c r="BBM80" s="68"/>
      <c r="BBN80" s="69"/>
      <c r="BBP80" s="64"/>
      <c r="BBQ80" s="67"/>
      <c r="BBR80" s="67"/>
      <c r="BBS80" s="68"/>
      <c r="BBT80" s="68"/>
      <c r="BBU80" s="68"/>
      <c r="BBV80" s="69"/>
      <c r="BBX80" s="64"/>
      <c r="BBY80" s="67"/>
      <c r="BBZ80" s="67"/>
      <c r="BCA80" s="68"/>
      <c r="BCB80" s="68"/>
      <c r="BCC80" s="68"/>
      <c r="BCD80" s="69"/>
      <c r="BCF80" s="64"/>
      <c r="BCG80" s="67"/>
      <c r="BCH80" s="67"/>
      <c r="BCI80" s="68"/>
      <c r="BCJ80" s="68"/>
      <c r="BCK80" s="68"/>
      <c r="BCL80" s="69"/>
      <c r="BCN80" s="64"/>
      <c r="BCO80" s="67"/>
      <c r="BCP80" s="67"/>
      <c r="BCQ80" s="68"/>
      <c r="BCR80" s="68"/>
      <c r="BCS80" s="68"/>
      <c r="BCT80" s="69"/>
      <c r="BCV80" s="64"/>
      <c r="BCW80" s="67"/>
      <c r="BCX80" s="67"/>
      <c r="BCY80" s="68"/>
      <c r="BCZ80" s="68"/>
      <c r="BDA80" s="68"/>
      <c r="BDB80" s="69"/>
      <c r="BDD80" s="64"/>
      <c r="BDE80" s="67"/>
      <c r="BDF80" s="67"/>
      <c r="BDG80" s="68"/>
      <c r="BDH80" s="68"/>
      <c r="BDI80" s="68"/>
      <c r="BDJ80" s="69"/>
      <c r="BDL80" s="64"/>
      <c r="BDM80" s="67"/>
      <c r="BDN80" s="67"/>
      <c r="BDO80" s="68"/>
      <c r="BDP80" s="68"/>
      <c r="BDQ80" s="68"/>
      <c r="BDR80" s="69"/>
      <c r="BDT80" s="64"/>
      <c r="BDU80" s="67"/>
      <c r="BDV80" s="67"/>
      <c r="BDW80" s="68"/>
      <c r="BDX80" s="68"/>
      <c r="BDY80" s="68"/>
      <c r="BDZ80" s="69"/>
      <c r="BEB80" s="64"/>
      <c r="BEC80" s="67"/>
      <c r="BED80" s="67"/>
      <c r="BEE80" s="68"/>
      <c r="BEF80" s="68"/>
      <c r="BEG80" s="68"/>
      <c r="BEH80" s="69"/>
      <c r="BEJ80" s="64"/>
      <c r="BEK80" s="67"/>
      <c r="BEL80" s="67"/>
      <c r="BEM80" s="68"/>
      <c r="BEN80" s="68"/>
      <c r="BEO80" s="68"/>
      <c r="BEP80" s="69"/>
      <c r="BER80" s="64"/>
      <c r="BES80" s="67"/>
      <c r="BET80" s="67"/>
      <c r="BEU80" s="68"/>
      <c r="BEV80" s="68"/>
      <c r="BEW80" s="68"/>
      <c r="BEX80" s="69"/>
      <c r="BEZ80" s="64"/>
      <c r="BFA80" s="67"/>
      <c r="BFB80" s="67"/>
      <c r="BFC80" s="68"/>
      <c r="BFD80" s="68"/>
      <c r="BFE80" s="68"/>
      <c r="BFF80" s="69"/>
      <c r="BFH80" s="64"/>
      <c r="BFI80" s="67"/>
      <c r="BFJ80" s="67"/>
      <c r="BFK80" s="68"/>
      <c r="BFL80" s="68"/>
      <c r="BFM80" s="68"/>
      <c r="BFN80" s="69"/>
      <c r="BFP80" s="64"/>
      <c r="BFQ80" s="67"/>
      <c r="BFR80" s="67"/>
      <c r="BFS80" s="68"/>
      <c r="BFT80" s="68"/>
      <c r="BFU80" s="68"/>
      <c r="BFV80" s="69"/>
      <c r="BFX80" s="64"/>
      <c r="BFY80" s="67"/>
      <c r="BFZ80" s="67"/>
      <c r="BGA80" s="68"/>
      <c r="BGB80" s="68"/>
      <c r="BGC80" s="68"/>
      <c r="BGD80" s="69"/>
      <c r="BGF80" s="64"/>
      <c r="BGG80" s="67"/>
      <c r="BGH80" s="67"/>
      <c r="BGI80" s="68"/>
      <c r="BGJ80" s="68"/>
      <c r="BGK80" s="68"/>
      <c r="BGL80" s="69"/>
      <c r="BGN80" s="64"/>
      <c r="BGO80" s="67"/>
      <c r="BGP80" s="67"/>
      <c r="BGQ80" s="68"/>
      <c r="BGR80" s="68"/>
      <c r="BGS80" s="68"/>
      <c r="BGT80" s="69"/>
      <c r="BGV80" s="64"/>
      <c r="BGW80" s="67"/>
      <c r="BGX80" s="67"/>
      <c r="BGY80" s="68"/>
      <c r="BGZ80" s="68"/>
      <c r="BHA80" s="68"/>
      <c r="BHB80" s="69"/>
      <c r="BHD80" s="64"/>
      <c r="BHE80" s="67"/>
      <c r="BHF80" s="67"/>
      <c r="BHG80" s="68"/>
      <c r="BHH80" s="68"/>
      <c r="BHI80" s="68"/>
      <c r="BHJ80" s="69"/>
      <c r="BHL80" s="64"/>
      <c r="BHM80" s="67"/>
      <c r="BHN80" s="67"/>
      <c r="BHO80" s="68"/>
      <c r="BHP80" s="68"/>
      <c r="BHQ80" s="68"/>
      <c r="BHR80" s="69"/>
      <c r="BHT80" s="64"/>
      <c r="BHU80" s="67"/>
      <c r="BHV80" s="67"/>
      <c r="BHW80" s="68"/>
      <c r="BHX80" s="68"/>
      <c r="BHY80" s="68"/>
      <c r="BHZ80" s="69"/>
      <c r="BIB80" s="64"/>
      <c r="BIC80" s="67"/>
      <c r="BID80" s="67"/>
      <c r="BIE80" s="68"/>
      <c r="BIF80" s="68"/>
      <c r="BIG80" s="68"/>
      <c r="BIH80" s="69"/>
      <c r="BIJ80" s="64"/>
      <c r="BIK80" s="67"/>
      <c r="BIL80" s="67"/>
      <c r="BIM80" s="68"/>
      <c r="BIN80" s="68"/>
      <c r="BIO80" s="68"/>
      <c r="BIP80" s="69"/>
      <c r="BIR80" s="64"/>
      <c r="BIS80" s="67"/>
      <c r="BIT80" s="67"/>
      <c r="BIU80" s="68"/>
      <c r="BIV80" s="68"/>
      <c r="BIW80" s="68"/>
      <c r="BIX80" s="69"/>
      <c r="BIZ80" s="64"/>
      <c r="BJA80" s="67"/>
      <c r="BJB80" s="67"/>
      <c r="BJC80" s="68"/>
      <c r="BJD80" s="68"/>
      <c r="BJE80" s="68"/>
      <c r="BJF80" s="69"/>
      <c r="BJH80" s="64"/>
      <c r="BJI80" s="67"/>
      <c r="BJJ80" s="67"/>
      <c r="BJK80" s="68"/>
      <c r="BJL80" s="68"/>
      <c r="BJM80" s="68"/>
      <c r="BJN80" s="69"/>
      <c r="BJP80" s="64"/>
      <c r="BJQ80" s="67"/>
      <c r="BJR80" s="67"/>
      <c r="BJS80" s="68"/>
      <c r="BJT80" s="68"/>
      <c r="BJU80" s="68"/>
      <c r="BJV80" s="69"/>
      <c r="BJX80" s="64"/>
      <c r="BJY80" s="67"/>
      <c r="BJZ80" s="67"/>
      <c r="BKA80" s="68"/>
      <c r="BKB80" s="68"/>
      <c r="BKC80" s="68"/>
      <c r="BKD80" s="69"/>
      <c r="BKF80" s="64"/>
      <c r="BKG80" s="67"/>
      <c r="BKH80" s="67"/>
      <c r="BKI80" s="68"/>
      <c r="BKJ80" s="68"/>
      <c r="BKK80" s="68"/>
      <c r="BKL80" s="69"/>
      <c r="BKN80" s="64"/>
      <c r="BKO80" s="67"/>
      <c r="BKP80" s="67"/>
      <c r="BKQ80" s="68"/>
      <c r="BKR80" s="68"/>
      <c r="BKS80" s="68"/>
      <c r="BKT80" s="69"/>
      <c r="BKV80" s="64"/>
      <c r="BKW80" s="67"/>
      <c r="BKX80" s="67"/>
      <c r="BKY80" s="68"/>
      <c r="BKZ80" s="68"/>
      <c r="BLA80" s="68"/>
      <c r="BLB80" s="69"/>
      <c r="BLD80" s="64"/>
      <c r="BLE80" s="67"/>
      <c r="BLF80" s="67"/>
      <c r="BLG80" s="68"/>
      <c r="BLH80" s="68"/>
      <c r="BLI80" s="68"/>
      <c r="BLJ80" s="69"/>
      <c r="BLL80" s="64"/>
      <c r="BLM80" s="67"/>
      <c r="BLN80" s="67"/>
      <c r="BLO80" s="68"/>
      <c r="BLP80" s="68"/>
      <c r="BLQ80" s="68"/>
      <c r="BLR80" s="69"/>
      <c r="BLT80" s="64"/>
      <c r="BLU80" s="67"/>
      <c r="BLV80" s="67"/>
      <c r="BLW80" s="68"/>
      <c r="BLX80" s="68"/>
      <c r="BLY80" s="68"/>
      <c r="BLZ80" s="69"/>
      <c r="BMB80" s="64"/>
      <c r="BMC80" s="67"/>
      <c r="BMD80" s="67"/>
      <c r="BME80" s="68"/>
      <c r="BMF80" s="68"/>
      <c r="BMG80" s="68"/>
      <c r="BMH80" s="69"/>
      <c r="BMJ80" s="64"/>
      <c r="BMK80" s="67"/>
      <c r="BML80" s="67"/>
      <c r="BMM80" s="68"/>
      <c r="BMN80" s="68"/>
      <c r="BMO80" s="68"/>
      <c r="BMP80" s="69"/>
      <c r="BMR80" s="64"/>
      <c r="BMS80" s="67"/>
      <c r="BMT80" s="67"/>
      <c r="BMU80" s="68"/>
      <c r="BMV80" s="68"/>
      <c r="BMW80" s="68"/>
      <c r="BMX80" s="69"/>
      <c r="BMZ80" s="64"/>
      <c r="BNA80" s="67"/>
      <c r="BNB80" s="67"/>
      <c r="BNC80" s="68"/>
      <c r="BND80" s="68"/>
      <c r="BNE80" s="68"/>
      <c r="BNF80" s="69"/>
      <c r="BNH80" s="64"/>
      <c r="BNI80" s="67"/>
      <c r="BNJ80" s="67"/>
      <c r="BNK80" s="68"/>
      <c r="BNL80" s="68"/>
      <c r="BNM80" s="68"/>
      <c r="BNN80" s="69"/>
      <c r="BNP80" s="64"/>
      <c r="BNQ80" s="67"/>
      <c r="BNR80" s="67"/>
      <c r="BNS80" s="68"/>
      <c r="BNT80" s="68"/>
      <c r="BNU80" s="68"/>
      <c r="BNV80" s="69"/>
      <c r="BNX80" s="64"/>
      <c r="BNY80" s="67"/>
      <c r="BNZ80" s="67"/>
      <c r="BOA80" s="68"/>
      <c r="BOB80" s="68"/>
      <c r="BOC80" s="68"/>
      <c r="BOD80" s="69"/>
      <c r="BOF80" s="64"/>
      <c r="BOG80" s="67"/>
      <c r="BOH80" s="67"/>
      <c r="BOI80" s="68"/>
      <c r="BOJ80" s="68"/>
      <c r="BOK80" s="68"/>
      <c r="BOL80" s="69"/>
      <c r="BON80" s="64"/>
      <c r="BOO80" s="67"/>
      <c r="BOP80" s="67"/>
      <c r="BOQ80" s="68"/>
      <c r="BOR80" s="68"/>
      <c r="BOS80" s="68"/>
      <c r="BOT80" s="69"/>
      <c r="BOV80" s="64"/>
      <c r="BOW80" s="67"/>
      <c r="BOX80" s="67"/>
      <c r="BOY80" s="68"/>
      <c r="BOZ80" s="68"/>
      <c r="BPA80" s="68"/>
      <c r="BPB80" s="69"/>
      <c r="BPD80" s="64"/>
      <c r="BPE80" s="67"/>
      <c r="BPF80" s="67"/>
      <c r="BPG80" s="68"/>
      <c r="BPH80" s="68"/>
      <c r="BPI80" s="68"/>
      <c r="BPJ80" s="69"/>
      <c r="BPL80" s="64"/>
      <c r="BPM80" s="67"/>
      <c r="BPN80" s="67"/>
      <c r="BPO80" s="68"/>
      <c r="BPP80" s="68"/>
      <c r="BPQ80" s="68"/>
      <c r="BPR80" s="69"/>
      <c r="BPT80" s="64"/>
      <c r="BPU80" s="67"/>
      <c r="BPV80" s="67"/>
      <c r="BPW80" s="68"/>
      <c r="BPX80" s="68"/>
      <c r="BPY80" s="68"/>
      <c r="BPZ80" s="69"/>
      <c r="BQB80" s="64"/>
      <c r="BQC80" s="67"/>
      <c r="BQD80" s="67"/>
      <c r="BQE80" s="68"/>
      <c r="BQF80" s="68"/>
      <c r="BQG80" s="68"/>
      <c r="BQH80" s="69"/>
      <c r="BQJ80" s="64"/>
      <c r="BQK80" s="67"/>
      <c r="BQL80" s="67"/>
      <c r="BQM80" s="68"/>
      <c r="BQN80" s="68"/>
      <c r="BQO80" s="68"/>
      <c r="BQP80" s="69"/>
      <c r="BQR80" s="64"/>
      <c r="BQS80" s="67"/>
      <c r="BQT80" s="67"/>
      <c r="BQU80" s="68"/>
      <c r="BQV80" s="68"/>
      <c r="BQW80" s="68"/>
      <c r="BQX80" s="69"/>
      <c r="BQZ80" s="64"/>
      <c r="BRA80" s="67"/>
      <c r="BRB80" s="67"/>
      <c r="BRC80" s="68"/>
      <c r="BRD80" s="68"/>
      <c r="BRE80" s="68"/>
      <c r="BRF80" s="69"/>
      <c r="BRH80" s="64"/>
      <c r="BRI80" s="67"/>
      <c r="BRJ80" s="67"/>
      <c r="BRK80" s="68"/>
      <c r="BRL80" s="68"/>
      <c r="BRM80" s="68"/>
      <c r="BRN80" s="69"/>
      <c r="BRP80" s="64"/>
      <c r="BRQ80" s="67"/>
      <c r="BRR80" s="67"/>
      <c r="BRS80" s="68"/>
      <c r="BRT80" s="68"/>
      <c r="BRU80" s="68"/>
      <c r="BRV80" s="69"/>
      <c r="BRX80" s="64"/>
      <c r="BRY80" s="67"/>
      <c r="BRZ80" s="67"/>
      <c r="BSA80" s="68"/>
      <c r="BSB80" s="68"/>
      <c r="BSC80" s="68"/>
      <c r="BSD80" s="69"/>
      <c r="BSF80" s="64"/>
      <c r="BSG80" s="67"/>
      <c r="BSH80" s="67"/>
      <c r="BSI80" s="68"/>
      <c r="BSJ80" s="68"/>
      <c r="BSK80" s="68"/>
      <c r="BSL80" s="69"/>
      <c r="BSN80" s="64"/>
      <c r="BSO80" s="67"/>
      <c r="BSP80" s="67"/>
      <c r="BSQ80" s="68"/>
      <c r="BSR80" s="68"/>
      <c r="BSS80" s="68"/>
      <c r="BST80" s="69"/>
      <c r="BSV80" s="64"/>
      <c r="BSW80" s="67"/>
      <c r="BSX80" s="67"/>
      <c r="BSY80" s="68"/>
      <c r="BSZ80" s="68"/>
      <c r="BTA80" s="68"/>
      <c r="BTB80" s="69"/>
      <c r="BTD80" s="64"/>
      <c r="BTE80" s="67"/>
      <c r="BTF80" s="67"/>
      <c r="BTG80" s="68"/>
      <c r="BTH80" s="68"/>
      <c r="BTI80" s="68"/>
      <c r="BTJ80" s="69"/>
      <c r="BTL80" s="64"/>
      <c r="BTM80" s="67"/>
      <c r="BTN80" s="67"/>
      <c r="BTO80" s="68"/>
      <c r="BTP80" s="68"/>
      <c r="BTQ80" s="68"/>
      <c r="BTR80" s="69"/>
      <c r="BTT80" s="64"/>
      <c r="BTU80" s="67"/>
      <c r="BTV80" s="67"/>
      <c r="BTW80" s="68"/>
      <c r="BTX80" s="68"/>
      <c r="BTY80" s="68"/>
      <c r="BTZ80" s="69"/>
      <c r="BUB80" s="64"/>
      <c r="BUC80" s="67"/>
      <c r="BUD80" s="67"/>
      <c r="BUE80" s="68"/>
      <c r="BUF80" s="68"/>
      <c r="BUG80" s="68"/>
      <c r="BUH80" s="69"/>
      <c r="BUJ80" s="64"/>
      <c r="BUK80" s="67"/>
      <c r="BUL80" s="67"/>
      <c r="BUM80" s="68"/>
      <c r="BUN80" s="68"/>
      <c r="BUO80" s="68"/>
      <c r="BUP80" s="69"/>
      <c r="BUR80" s="64"/>
      <c r="BUS80" s="67"/>
      <c r="BUT80" s="67"/>
      <c r="BUU80" s="68"/>
      <c r="BUV80" s="68"/>
      <c r="BUW80" s="68"/>
      <c r="BUX80" s="69"/>
      <c r="BUZ80" s="64"/>
      <c r="BVA80" s="67"/>
      <c r="BVB80" s="67"/>
      <c r="BVC80" s="68"/>
      <c r="BVD80" s="68"/>
      <c r="BVE80" s="68"/>
      <c r="BVF80" s="69"/>
      <c r="BVH80" s="64"/>
      <c r="BVI80" s="67"/>
      <c r="BVJ80" s="67"/>
      <c r="BVK80" s="68"/>
      <c r="BVL80" s="68"/>
      <c r="BVM80" s="68"/>
      <c r="BVN80" s="69"/>
      <c r="BVP80" s="64"/>
      <c r="BVQ80" s="67"/>
      <c r="BVR80" s="67"/>
      <c r="BVS80" s="68"/>
      <c r="BVT80" s="68"/>
      <c r="BVU80" s="68"/>
      <c r="BVV80" s="69"/>
      <c r="BVX80" s="64"/>
      <c r="BVY80" s="67"/>
      <c r="BVZ80" s="67"/>
      <c r="BWA80" s="68"/>
      <c r="BWB80" s="68"/>
      <c r="BWC80" s="68"/>
      <c r="BWD80" s="69"/>
      <c r="BWF80" s="64"/>
      <c r="BWG80" s="67"/>
      <c r="BWH80" s="67"/>
      <c r="BWI80" s="68"/>
      <c r="BWJ80" s="68"/>
      <c r="BWK80" s="68"/>
      <c r="BWL80" s="69"/>
      <c r="BWN80" s="64"/>
      <c r="BWO80" s="67"/>
      <c r="BWP80" s="67"/>
      <c r="BWQ80" s="68"/>
      <c r="BWR80" s="68"/>
      <c r="BWS80" s="68"/>
      <c r="BWT80" s="69"/>
      <c r="BWV80" s="64"/>
      <c r="BWW80" s="67"/>
      <c r="BWX80" s="67"/>
      <c r="BWY80" s="68"/>
      <c r="BWZ80" s="68"/>
      <c r="BXA80" s="68"/>
      <c r="BXB80" s="69"/>
      <c r="BXD80" s="64"/>
      <c r="BXE80" s="67"/>
      <c r="BXF80" s="67"/>
      <c r="BXG80" s="68"/>
      <c r="BXH80" s="68"/>
      <c r="BXI80" s="68"/>
      <c r="BXJ80" s="69"/>
      <c r="BXL80" s="64"/>
      <c r="BXM80" s="67"/>
      <c r="BXN80" s="67"/>
      <c r="BXO80" s="68"/>
      <c r="BXP80" s="68"/>
      <c r="BXQ80" s="68"/>
      <c r="BXR80" s="69"/>
      <c r="BXT80" s="64"/>
      <c r="BXU80" s="67"/>
      <c r="BXV80" s="67"/>
      <c r="BXW80" s="68"/>
      <c r="BXX80" s="68"/>
      <c r="BXY80" s="68"/>
      <c r="BXZ80" s="69"/>
      <c r="BYB80" s="64"/>
      <c r="BYC80" s="67"/>
      <c r="BYD80" s="67"/>
      <c r="BYE80" s="68"/>
      <c r="BYF80" s="68"/>
      <c r="BYG80" s="68"/>
      <c r="BYH80" s="69"/>
      <c r="BYJ80" s="64"/>
      <c r="BYK80" s="67"/>
      <c r="BYL80" s="67"/>
      <c r="BYM80" s="68"/>
      <c r="BYN80" s="68"/>
      <c r="BYO80" s="68"/>
      <c r="BYP80" s="69"/>
      <c r="BYR80" s="64"/>
      <c r="BYS80" s="67"/>
      <c r="BYT80" s="67"/>
      <c r="BYU80" s="68"/>
      <c r="BYV80" s="68"/>
      <c r="BYW80" s="68"/>
      <c r="BYX80" s="69"/>
      <c r="BYZ80" s="64"/>
      <c r="BZA80" s="67"/>
      <c r="BZB80" s="67"/>
      <c r="BZC80" s="68"/>
      <c r="BZD80" s="68"/>
      <c r="BZE80" s="68"/>
      <c r="BZF80" s="69"/>
      <c r="BZH80" s="64"/>
      <c r="BZI80" s="67"/>
      <c r="BZJ80" s="67"/>
      <c r="BZK80" s="68"/>
      <c r="BZL80" s="68"/>
      <c r="BZM80" s="68"/>
      <c r="BZN80" s="69"/>
      <c r="BZP80" s="64"/>
      <c r="BZQ80" s="67"/>
      <c r="BZR80" s="67"/>
      <c r="BZS80" s="68"/>
      <c r="BZT80" s="68"/>
      <c r="BZU80" s="68"/>
      <c r="BZV80" s="69"/>
      <c r="BZX80" s="64"/>
      <c r="BZY80" s="67"/>
      <c r="BZZ80" s="67"/>
      <c r="CAA80" s="68"/>
      <c r="CAB80" s="68"/>
      <c r="CAC80" s="68"/>
      <c r="CAD80" s="69"/>
      <c r="CAF80" s="64"/>
      <c r="CAG80" s="67"/>
      <c r="CAH80" s="67"/>
      <c r="CAI80" s="68"/>
      <c r="CAJ80" s="68"/>
      <c r="CAK80" s="68"/>
      <c r="CAL80" s="69"/>
      <c r="CAN80" s="64"/>
      <c r="CAO80" s="67"/>
      <c r="CAP80" s="67"/>
      <c r="CAQ80" s="68"/>
      <c r="CAR80" s="68"/>
      <c r="CAS80" s="68"/>
      <c r="CAT80" s="69"/>
      <c r="CAV80" s="64"/>
      <c r="CAW80" s="67"/>
      <c r="CAX80" s="67"/>
      <c r="CAY80" s="68"/>
      <c r="CAZ80" s="68"/>
      <c r="CBA80" s="68"/>
      <c r="CBB80" s="69"/>
      <c r="CBD80" s="64"/>
      <c r="CBE80" s="67"/>
      <c r="CBF80" s="67"/>
      <c r="CBG80" s="68"/>
      <c r="CBH80" s="68"/>
      <c r="CBI80" s="68"/>
      <c r="CBJ80" s="69"/>
      <c r="CBL80" s="64"/>
      <c r="CBM80" s="67"/>
      <c r="CBN80" s="67"/>
      <c r="CBO80" s="68"/>
      <c r="CBP80" s="68"/>
      <c r="CBQ80" s="68"/>
      <c r="CBR80" s="69"/>
      <c r="CBT80" s="64"/>
      <c r="CBU80" s="67"/>
      <c r="CBV80" s="67"/>
      <c r="CBW80" s="68"/>
      <c r="CBX80" s="68"/>
      <c r="CBY80" s="68"/>
      <c r="CBZ80" s="69"/>
      <c r="CCB80" s="64"/>
      <c r="CCC80" s="67"/>
      <c r="CCD80" s="67"/>
      <c r="CCE80" s="68"/>
      <c r="CCF80" s="68"/>
      <c r="CCG80" s="68"/>
      <c r="CCH80" s="69"/>
      <c r="CCJ80" s="64"/>
      <c r="CCK80" s="67"/>
      <c r="CCL80" s="67"/>
      <c r="CCM80" s="68"/>
      <c r="CCN80" s="68"/>
      <c r="CCO80" s="68"/>
      <c r="CCP80" s="69"/>
      <c r="CCR80" s="64"/>
      <c r="CCS80" s="67"/>
      <c r="CCT80" s="67"/>
      <c r="CCU80" s="68"/>
      <c r="CCV80" s="68"/>
      <c r="CCW80" s="68"/>
      <c r="CCX80" s="69"/>
      <c r="CCZ80" s="64"/>
      <c r="CDA80" s="67"/>
      <c r="CDB80" s="67"/>
      <c r="CDC80" s="68"/>
      <c r="CDD80" s="68"/>
      <c r="CDE80" s="68"/>
      <c r="CDF80" s="69"/>
      <c r="CDH80" s="64"/>
      <c r="CDI80" s="67"/>
      <c r="CDJ80" s="67"/>
      <c r="CDK80" s="68"/>
      <c r="CDL80" s="68"/>
      <c r="CDM80" s="68"/>
      <c r="CDN80" s="69"/>
      <c r="CDP80" s="64"/>
      <c r="CDQ80" s="67"/>
      <c r="CDR80" s="67"/>
      <c r="CDS80" s="68"/>
      <c r="CDT80" s="68"/>
      <c r="CDU80" s="68"/>
      <c r="CDV80" s="69"/>
      <c r="CDX80" s="64"/>
      <c r="CDY80" s="67"/>
      <c r="CDZ80" s="67"/>
      <c r="CEA80" s="68"/>
      <c r="CEB80" s="68"/>
      <c r="CEC80" s="68"/>
      <c r="CED80" s="69"/>
      <c r="CEF80" s="64"/>
      <c r="CEG80" s="67"/>
      <c r="CEH80" s="67"/>
      <c r="CEI80" s="68"/>
      <c r="CEJ80" s="68"/>
      <c r="CEK80" s="68"/>
      <c r="CEL80" s="69"/>
      <c r="CEN80" s="64"/>
      <c r="CEO80" s="67"/>
      <c r="CEP80" s="67"/>
      <c r="CEQ80" s="68"/>
      <c r="CER80" s="68"/>
      <c r="CES80" s="68"/>
      <c r="CET80" s="69"/>
      <c r="CEV80" s="64"/>
      <c r="CEW80" s="67"/>
      <c r="CEX80" s="67"/>
      <c r="CEY80" s="68"/>
      <c r="CEZ80" s="68"/>
      <c r="CFA80" s="68"/>
      <c r="CFB80" s="69"/>
      <c r="CFD80" s="64"/>
      <c r="CFE80" s="67"/>
      <c r="CFF80" s="67"/>
      <c r="CFG80" s="68"/>
      <c r="CFH80" s="68"/>
      <c r="CFI80" s="68"/>
      <c r="CFJ80" s="69"/>
      <c r="CFL80" s="64"/>
      <c r="CFM80" s="67"/>
      <c r="CFN80" s="67"/>
      <c r="CFO80" s="68"/>
      <c r="CFP80" s="68"/>
      <c r="CFQ80" s="68"/>
      <c r="CFR80" s="69"/>
      <c r="CFT80" s="64"/>
      <c r="CFU80" s="67"/>
      <c r="CFV80" s="67"/>
      <c r="CFW80" s="68"/>
      <c r="CFX80" s="68"/>
      <c r="CFY80" s="68"/>
      <c r="CFZ80" s="69"/>
      <c r="CGB80" s="64"/>
      <c r="CGC80" s="67"/>
      <c r="CGD80" s="67"/>
      <c r="CGE80" s="68"/>
      <c r="CGF80" s="68"/>
      <c r="CGG80" s="68"/>
      <c r="CGH80" s="69"/>
      <c r="CGJ80" s="64"/>
      <c r="CGK80" s="67"/>
      <c r="CGL80" s="67"/>
      <c r="CGM80" s="68"/>
      <c r="CGN80" s="68"/>
      <c r="CGO80" s="68"/>
      <c r="CGP80" s="69"/>
      <c r="CGR80" s="64"/>
      <c r="CGS80" s="67"/>
      <c r="CGT80" s="67"/>
      <c r="CGU80" s="68"/>
      <c r="CGV80" s="68"/>
      <c r="CGW80" s="68"/>
      <c r="CGX80" s="69"/>
      <c r="CGZ80" s="64"/>
      <c r="CHA80" s="67"/>
      <c r="CHB80" s="67"/>
      <c r="CHC80" s="68"/>
      <c r="CHD80" s="68"/>
      <c r="CHE80" s="68"/>
      <c r="CHF80" s="69"/>
      <c r="CHH80" s="64"/>
      <c r="CHI80" s="67"/>
      <c r="CHJ80" s="67"/>
      <c r="CHK80" s="68"/>
      <c r="CHL80" s="68"/>
      <c r="CHM80" s="68"/>
      <c r="CHN80" s="69"/>
      <c r="CHP80" s="64"/>
      <c r="CHQ80" s="67"/>
      <c r="CHR80" s="67"/>
      <c r="CHS80" s="68"/>
      <c r="CHT80" s="68"/>
      <c r="CHU80" s="68"/>
      <c r="CHV80" s="69"/>
      <c r="CHX80" s="64"/>
      <c r="CHY80" s="67"/>
      <c r="CHZ80" s="67"/>
      <c r="CIA80" s="68"/>
      <c r="CIB80" s="68"/>
      <c r="CIC80" s="68"/>
      <c r="CID80" s="69"/>
      <c r="CIF80" s="64"/>
      <c r="CIG80" s="67"/>
      <c r="CIH80" s="67"/>
      <c r="CII80" s="68"/>
      <c r="CIJ80" s="68"/>
      <c r="CIK80" s="68"/>
      <c r="CIL80" s="69"/>
      <c r="CIN80" s="64"/>
      <c r="CIO80" s="67"/>
      <c r="CIP80" s="67"/>
      <c r="CIQ80" s="68"/>
      <c r="CIR80" s="68"/>
      <c r="CIS80" s="68"/>
      <c r="CIT80" s="69"/>
      <c r="CIV80" s="64"/>
      <c r="CIW80" s="67"/>
      <c r="CIX80" s="67"/>
      <c r="CIY80" s="68"/>
      <c r="CIZ80" s="68"/>
      <c r="CJA80" s="68"/>
      <c r="CJB80" s="69"/>
      <c r="CJD80" s="64"/>
      <c r="CJE80" s="67"/>
      <c r="CJF80" s="67"/>
      <c r="CJG80" s="68"/>
      <c r="CJH80" s="68"/>
      <c r="CJI80" s="68"/>
      <c r="CJJ80" s="69"/>
      <c r="CJL80" s="64"/>
      <c r="CJM80" s="67"/>
      <c r="CJN80" s="67"/>
      <c r="CJO80" s="68"/>
      <c r="CJP80" s="68"/>
      <c r="CJQ80" s="68"/>
      <c r="CJR80" s="69"/>
      <c r="CJT80" s="64"/>
      <c r="CJU80" s="67"/>
      <c r="CJV80" s="67"/>
      <c r="CJW80" s="68"/>
      <c r="CJX80" s="68"/>
      <c r="CJY80" s="68"/>
      <c r="CJZ80" s="69"/>
      <c r="CKB80" s="64"/>
      <c r="CKC80" s="67"/>
      <c r="CKD80" s="67"/>
      <c r="CKE80" s="68"/>
      <c r="CKF80" s="68"/>
      <c r="CKG80" s="68"/>
      <c r="CKH80" s="69"/>
      <c r="CKJ80" s="64"/>
      <c r="CKK80" s="67"/>
      <c r="CKL80" s="67"/>
      <c r="CKM80" s="68"/>
      <c r="CKN80" s="68"/>
      <c r="CKO80" s="68"/>
      <c r="CKP80" s="69"/>
      <c r="CKR80" s="64"/>
      <c r="CKS80" s="67"/>
      <c r="CKT80" s="67"/>
      <c r="CKU80" s="68"/>
      <c r="CKV80" s="68"/>
      <c r="CKW80" s="68"/>
      <c r="CKX80" s="69"/>
      <c r="CKZ80" s="64"/>
      <c r="CLA80" s="67"/>
      <c r="CLB80" s="67"/>
      <c r="CLC80" s="68"/>
      <c r="CLD80" s="68"/>
      <c r="CLE80" s="68"/>
      <c r="CLF80" s="69"/>
      <c r="CLH80" s="64"/>
      <c r="CLI80" s="67"/>
      <c r="CLJ80" s="67"/>
      <c r="CLK80" s="68"/>
      <c r="CLL80" s="68"/>
      <c r="CLM80" s="68"/>
      <c r="CLN80" s="69"/>
      <c r="CLP80" s="64"/>
      <c r="CLQ80" s="67"/>
      <c r="CLR80" s="67"/>
      <c r="CLS80" s="68"/>
      <c r="CLT80" s="68"/>
      <c r="CLU80" s="68"/>
      <c r="CLV80" s="69"/>
      <c r="CLX80" s="64"/>
      <c r="CLY80" s="67"/>
      <c r="CLZ80" s="67"/>
      <c r="CMA80" s="68"/>
      <c r="CMB80" s="68"/>
      <c r="CMC80" s="68"/>
      <c r="CMD80" s="69"/>
      <c r="CMF80" s="64"/>
      <c r="CMG80" s="67"/>
      <c r="CMH80" s="67"/>
      <c r="CMI80" s="68"/>
      <c r="CMJ80" s="68"/>
      <c r="CMK80" s="68"/>
      <c r="CML80" s="69"/>
      <c r="CMN80" s="64"/>
      <c r="CMO80" s="67"/>
      <c r="CMP80" s="67"/>
      <c r="CMQ80" s="68"/>
      <c r="CMR80" s="68"/>
      <c r="CMS80" s="68"/>
      <c r="CMT80" s="69"/>
      <c r="CMV80" s="64"/>
      <c r="CMW80" s="67"/>
      <c r="CMX80" s="67"/>
      <c r="CMY80" s="68"/>
      <c r="CMZ80" s="68"/>
      <c r="CNA80" s="68"/>
      <c r="CNB80" s="69"/>
      <c r="CND80" s="64"/>
      <c r="CNE80" s="67"/>
      <c r="CNF80" s="67"/>
      <c r="CNG80" s="68"/>
      <c r="CNH80" s="68"/>
      <c r="CNI80" s="68"/>
      <c r="CNJ80" s="69"/>
      <c r="CNL80" s="64"/>
      <c r="CNM80" s="67"/>
      <c r="CNN80" s="67"/>
      <c r="CNO80" s="68"/>
      <c r="CNP80" s="68"/>
      <c r="CNQ80" s="68"/>
      <c r="CNR80" s="69"/>
      <c r="CNT80" s="64"/>
      <c r="CNU80" s="67"/>
      <c r="CNV80" s="67"/>
      <c r="CNW80" s="68"/>
      <c r="CNX80" s="68"/>
      <c r="CNY80" s="68"/>
      <c r="CNZ80" s="69"/>
      <c r="COB80" s="64"/>
      <c r="COC80" s="67"/>
      <c r="COD80" s="67"/>
      <c r="COE80" s="68"/>
      <c r="COF80" s="68"/>
      <c r="COG80" s="68"/>
      <c r="COH80" s="69"/>
      <c r="COJ80" s="64"/>
      <c r="COK80" s="67"/>
      <c r="COL80" s="67"/>
      <c r="COM80" s="68"/>
      <c r="CON80" s="68"/>
      <c r="COO80" s="68"/>
      <c r="COP80" s="69"/>
      <c r="COR80" s="64"/>
      <c r="COS80" s="67"/>
      <c r="COT80" s="67"/>
      <c r="COU80" s="68"/>
      <c r="COV80" s="68"/>
      <c r="COW80" s="68"/>
      <c r="COX80" s="69"/>
      <c r="COZ80" s="64"/>
      <c r="CPA80" s="67"/>
      <c r="CPB80" s="67"/>
      <c r="CPC80" s="68"/>
      <c r="CPD80" s="68"/>
      <c r="CPE80" s="68"/>
      <c r="CPF80" s="69"/>
      <c r="CPH80" s="64"/>
      <c r="CPI80" s="67"/>
      <c r="CPJ80" s="67"/>
      <c r="CPK80" s="68"/>
      <c r="CPL80" s="68"/>
      <c r="CPM80" s="68"/>
      <c r="CPN80" s="69"/>
      <c r="CPP80" s="64"/>
      <c r="CPQ80" s="67"/>
      <c r="CPR80" s="67"/>
      <c r="CPS80" s="68"/>
      <c r="CPT80" s="68"/>
      <c r="CPU80" s="68"/>
      <c r="CPV80" s="69"/>
      <c r="CPX80" s="64"/>
      <c r="CPY80" s="67"/>
      <c r="CPZ80" s="67"/>
      <c r="CQA80" s="68"/>
      <c r="CQB80" s="68"/>
      <c r="CQC80" s="68"/>
      <c r="CQD80" s="69"/>
      <c r="CQF80" s="64"/>
      <c r="CQG80" s="67"/>
      <c r="CQH80" s="67"/>
      <c r="CQI80" s="68"/>
      <c r="CQJ80" s="68"/>
      <c r="CQK80" s="68"/>
      <c r="CQL80" s="69"/>
      <c r="CQN80" s="64"/>
      <c r="CQO80" s="67"/>
      <c r="CQP80" s="67"/>
      <c r="CQQ80" s="68"/>
      <c r="CQR80" s="68"/>
      <c r="CQS80" s="68"/>
      <c r="CQT80" s="69"/>
      <c r="CQV80" s="64"/>
      <c r="CQW80" s="67"/>
      <c r="CQX80" s="67"/>
      <c r="CQY80" s="68"/>
      <c r="CQZ80" s="68"/>
      <c r="CRA80" s="68"/>
      <c r="CRB80" s="69"/>
      <c r="CRD80" s="64"/>
      <c r="CRE80" s="67"/>
      <c r="CRF80" s="67"/>
      <c r="CRG80" s="68"/>
      <c r="CRH80" s="68"/>
      <c r="CRI80" s="68"/>
      <c r="CRJ80" s="69"/>
      <c r="CRL80" s="64"/>
      <c r="CRM80" s="67"/>
      <c r="CRN80" s="67"/>
      <c r="CRO80" s="68"/>
      <c r="CRP80" s="68"/>
      <c r="CRQ80" s="68"/>
      <c r="CRR80" s="69"/>
      <c r="CRT80" s="64"/>
      <c r="CRU80" s="67"/>
      <c r="CRV80" s="67"/>
      <c r="CRW80" s="68"/>
      <c r="CRX80" s="68"/>
      <c r="CRY80" s="68"/>
      <c r="CRZ80" s="69"/>
      <c r="CSB80" s="64"/>
      <c r="CSC80" s="67"/>
      <c r="CSD80" s="67"/>
      <c r="CSE80" s="68"/>
      <c r="CSF80" s="68"/>
      <c r="CSG80" s="68"/>
      <c r="CSH80" s="69"/>
      <c r="CSJ80" s="64"/>
      <c r="CSK80" s="67"/>
      <c r="CSL80" s="67"/>
      <c r="CSM80" s="68"/>
      <c r="CSN80" s="68"/>
      <c r="CSO80" s="68"/>
      <c r="CSP80" s="69"/>
      <c r="CSR80" s="64"/>
      <c r="CSS80" s="67"/>
      <c r="CST80" s="67"/>
      <c r="CSU80" s="68"/>
      <c r="CSV80" s="68"/>
      <c r="CSW80" s="68"/>
      <c r="CSX80" s="69"/>
      <c r="CSZ80" s="64"/>
      <c r="CTA80" s="67"/>
      <c r="CTB80" s="67"/>
      <c r="CTC80" s="68"/>
      <c r="CTD80" s="68"/>
      <c r="CTE80" s="68"/>
      <c r="CTF80" s="69"/>
      <c r="CTH80" s="64"/>
      <c r="CTI80" s="67"/>
      <c r="CTJ80" s="67"/>
      <c r="CTK80" s="68"/>
      <c r="CTL80" s="68"/>
      <c r="CTM80" s="68"/>
      <c r="CTN80" s="69"/>
      <c r="CTP80" s="64"/>
      <c r="CTQ80" s="67"/>
      <c r="CTR80" s="67"/>
      <c r="CTS80" s="68"/>
      <c r="CTT80" s="68"/>
      <c r="CTU80" s="68"/>
      <c r="CTV80" s="69"/>
      <c r="CTX80" s="64"/>
      <c r="CTY80" s="67"/>
      <c r="CTZ80" s="67"/>
      <c r="CUA80" s="68"/>
      <c r="CUB80" s="68"/>
      <c r="CUC80" s="68"/>
      <c r="CUD80" s="69"/>
      <c r="CUF80" s="64"/>
      <c r="CUG80" s="67"/>
      <c r="CUH80" s="67"/>
      <c r="CUI80" s="68"/>
      <c r="CUJ80" s="68"/>
      <c r="CUK80" s="68"/>
      <c r="CUL80" s="69"/>
      <c r="CUN80" s="64"/>
      <c r="CUO80" s="67"/>
      <c r="CUP80" s="67"/>
      <c r="CUQ80" s="68"/>
      <c r="CUR80" s="68"/>
      <c r="CUS80" s="68"/>
      <c r="CUT80" s="69"/>
      <c r="CUV80" s="64"/>
      <c r="CUW80" s="67"/>
      <c r="CUX80" s="67"/>
      <c r="CUY80" s="68"/>
      <c r="CUZ80" s="68"/>
      <c r="CVA80" s="68"/>
      <c r="CVB80" s="69"/>
      <c r="CVD80" s="64"/>
      <c r="CVE80" s="67"/>
      <c r="CVF80" s="67"/>
      <c r="CVG80" s="68"/>
      <c r="CVH80" s="68"/>
      <c r="CVI80" s="68"/>
      <c r="CVJ80" s="69"/>
      <c r="CVL80" s="64"/>
      <c r="CVM80" s="67"/>
      <c r="CVN80" s="67"/>
      <c r="CVO80" s="68"/>
      <c r="CVP80" s="68"/>
      <c r="CVQ80" s="68"/>
      <c r="CVR80" s="69"/>
      <c r="CVT80" s="64"/>
      <c r="CVU80" s="67"/>
      <c r="CVV80" s="67"/>
      <c r="CVW80" s="68"/>
      <c r="CVX80" s="68"/>
      <c r="CVY80" s="68"/>
      <c r="CVZ80" s="69"/>
      <c r="CWB80" s="64"/>
      <c r="CWC80" s="67"/>
      <c r="CWD80" s="67"/>
      <c r="CWE80" s="68"/>
      <c r="CWF80" s="68"/>
      <c r="CWG80" s="68"/>
      <c r="CWH80" s="69"/>
      <c r="CWJ80" s="64"/>
      <c r="CWK80" s="67"/>
      <c r="CWL80" s="67"/>
      <c r="CWM80" s="68"/>
      <c r="CWN80" s="68"/>
      <c r="CWO80" s="68"/>
      <c r="CWP80" s="69"/>
      <c r="CWR80" s="64"/>
      <c r="CWS80" s="67"/>
      <c r="CWT80" s="67"/>
      <c r="CWU80" s="68"/>
      <c r="CWV80" s="68"/>
      <c r="CWW80" s="68"/>
      <c r="CWX80" s="69"/>
      <c r="CWZ80" s="64"/>
      <c r="CXA80" s="67"/>
      <c r="CXB80" s="67"/>
      <c r="CXC80" s="68"/>
      <c r="CXD80" s="68"/>
      <c r="CXE80" s="68"/>
      <c r="CXF80" s="69"/>
      <c r="CXH80" s="64"/>
      <c r="CXI80" s="67"/>
      <c r="CXJ80" s="67"/>
      <c r="CXK80" s="68"/>
      <c r="CXL80" s="68"/>
      <c r="CXM80" s="68"/>
      <c r="CXN80" s="69"/>
      <c r="CXP80" s="64"/>
      <c r="CXQ80" s="67"/>
      <c r="CXR80" s="67"/>
      <c r="CXS80" s="68"/>
      <c r="CXT80" s="68"/>
      <c r="CXU80" s="68"/>
      <c r="CXV80" s="69"/>
      <c r="CXX80" s="64"/>
      <c r="CXY80" s="67"/>
      <c r="CXZ80" s="67"/>
      <c r="CYA80" s="68"/>
      <c r="CYB80" s="68"/>
      <c r="CYC80" s="68"/>
      <c r="CYD80" s="69"/>
      <c r="CYF80" s="64"/>
      <c r="CYG80" s="67"/>
      <c r="CYH80" s="67"/>
      <c r="CYI80" s="68"/>
      <c r="CYJ80" s="68"/>
      <c r="CYK80" s="68"/>
      <c r="CYL80" s="69"/>
      <c r="CYN80" s="64"/>
      <c r="CYO80" s="67"/>
      <c r="CYP80" s="67"/>
      <c r="CYQ80" s="68"/>
      <c r="CYR80" s="68"/>
      <c r="CYS80" s="68"/>
      <c r="CYT80" s="69"/>
      <c r="CYV80" s="64"/>
      <c r="CYW80" s="67"/>
      <c r="CYX80" s="67"/>
      <c r="CYY80" s="68"/>
      <c r="CYZ80" s="68"/>
      <c r="CZA80" s="68"/>
      <c r="CZB80" s="69"/>
      <c r="CZD80" s="64"/>
      <c r="CZE80" s="67"/>
      <c r="CZF80" s="67"/>
      <c r="CZG80" s="68"/>
      <c r="CZH80" s="68"/>
      <c r="CZI80" s="68"/>
      <c r="CZJ80" s="69"/>
      <c r="CZL80" s="64"/>
      <c r="CZM80" s="67"/>
      <c r="CZN80" s="67"/>
      <c r="CZO80" s="68"/>
      <c r="CZP80" s="68"/>
      <c r="CZQ80" s="68"/>
      <c r="CZR80" s="69"/>
      <c r="CZT80" s="64"/>
      <c r="CZU80" s="67"/>
      <c r="CZV80" s="67"/>
      <c r="CZW80" s="68"/>
      <c r="CZX80" s="68"/>
      <c r="CZY80" s="68"/>
      <c r="CZZ80" s="69"/>
      <c r="DAB80" s="64"/>
      <c r="DAC80" s="67"/>
      <c r="DAD80" s="67"/>
      <c r="DAE80" s="68"/>
      <c r="DAF80" s="68"/>
      <c r="DAG80" s="68"/>
      <c r="DAH80" s="69"/>
      <c r="DAJ80" s="64"/>
      <c r="DAK80" s="67"/>
      <c r="DAL80" s="67"/>
      <c r="DAM80" s="68"/>
      <c r="DAN80" s="68"/>
      <c r="DAO80" s="68"/>
      <c r="DAP80" s="69"/>
      <c r="DAR80" s="64"/>
      <c r="DAS80" s="67"/>
      <c r="DAT80" s="67"/>
      <c r="DAU80" s="68"/>
      <c r="DAV80" s="68"/>
      <c r="DAW80" s="68"/>
      <c r="DAX80" s="69"/>
      <c r="DAZ80" s="64"/>
      <c r="DBA80" s="67"/>
      <c r="DBB80" s="67"/>
      <c r="DBC80" s="68"/>
      <c r="DBD80" s="68"/>
      <c r="DBE80" s="68"/>
      <c r="DBF80" s="69"/>
      <c r="DBH80" s="64"/>
      <c r="DBI80" s="67"/>
      <c r="DBJ80" s="67"/>
      <c r="DBK80" s="68"/>
      <c r="DBL80" s="68"/>
      <c r="DBM80" s="68"/>
      <c r="DBN80" s="69"/>
      <c r="DBP80" s="64"/>
      <c r="DBQ80" s="67"/>
      <c r="DBR80" s="67"/>
      <c r="DBS80" s="68"/>
      <c r="DBT80" s="68"/>
      <c r="DBU80" s="68"/>
      <c r="DBV80" s="69"/>
      <c r="DBX80" s="64"/>
      <c r="DBY80" s="67"/>
      <c r="DBZ80" s="67"/>
      <c r="DCA80" s="68"/>
      <c r="DCB80" s="68"/>
      <c r="DCC80" s="68"/>
      <c r="DCD80" s="69"/>
      <c r="DCF80" s="64"/>
      <c r="DCG80" s="67"/>
      <c r="DCH80" s="67"/>
      <c r="DCI80" s="68"/>
      <c r="DCJ80" s="68"/>
      <c r="DCK80" s="68"/>
      <c r="DCL80" s="69"/>
      <c r="DCN80" s="64"/>
      <c r="DCO80" s="67"/>
      <c r="DCP80" s="67"/>
      <c r="DCQ80" s="68"/>
      <c r="DCR80" s="68"/>
      <c r="DCS80" s="68"/>
      <c r="DCT80" s="69"/>
      <c r="DCV80" s="64"/>
      <c r="DCW80" s="67"/>
      <c r="DCX80" s="67"/>
      <c r="DCY80" s="68"/>
      <c r="DCZ80" s="68"/>
      <c r="DDA80" s="68"/>
      <c r="DDB80" s="69"/>
      <c r="DDD80" s="64"/>
      <c r="DDE80" s="67"/>
      <c r="DDF80" s="67"/>
      <c r="DDG80" s="68"/>
      <c r="DDH80" s="68"/>
      <c r="DDI80" s="68"/>
      <c r="DDJ80" s="69"/>
      <c r="DDL80" s="64"/>
      <c r="DDM80" s="67"/>
      <c r="DDN80" s="67"/>
      <c r="DDO80" s="68"/>
      <c r="DDP80" s="68"/>
      <c r="DDQ80" s="68"/>
      <c r="DDR80" s="69"/>
      <c r="DDT80" s="64"/>
      <c r="DDU80" s="67"/>
      <c r="DDV80" s="67"/>
      <c r="DDW80" s="68"/>
      <c r="DDX80" s="68"/>
      <c r="DDY80" s="68"/>
      <c r="DDZ80" s="69"/>
      <c r="DEB80" s="64"/>
      <c r="DEC80" s="67"/>
      <c r="DED80" s="67"/>
      <c r="DEE80" s="68"/>
      <c r="DEF80" s="68"/>
      <c r="DEG80" s="68"/>
      <c r="DEH80" s="69"/>
      <c r="DEJ80" s="64"/>
      <c r="DEK80" s="67"/>
      <c r="DEL80" s="67"/>
      <c r="DEM80" s="68"/>
      <c r="DEN80" s="68"/>
      <c r="DEO80" s="68"/>
      <c r="DEP80" s="69"/>
      <c r="DER80" s="64"/>
      <c r="DES80" s="67"/>
      <c r="DET80" s="67"/>
      <c r="DEU80" s="68"/>
      <c r="DEV80" s="68"/>
      <c r="DEW80" s="68"/>
      <c r="DEX80" s="69"/>
      <c r="DEZ80" s="64"/>
      <c r="DFA80" s="67"/>
      <c r="DFB80" s="67"/>
      <c r="DFC80" s="68"/>
      <c r="DFD80" s="68"/>
      <c r="DFE80" s="68"/>
      <c r="DFF80" s="69"/>
      <c r="DFH80" s="64"/>
      <c r="DFI80" s="67"/>
      <c r="DFJ80" s="67"/>
      <c r="DFK80" s="68"/>
      <c r="DFL80" s="68"/>
      <c r="DFM80" s="68"/>
      <c r="DFN80" s="69"/>
      <c r="DFP80" s="64"/>
      <c r="DFQ80" s="67"/>
      <c r="DFR80" s="67"/>
      <c r="DFS80" s="68"/>
      <c r="DFT80" s="68"/>
      <c r="DFU80" s="68"/>
      <c r="DFV80" s="69"/>
      <c r="DFX80" s="64"/>
      <c r="DFY80" s="67"/>
      <c r="DFZ80" s="67"/>
      <c r="DGA80" s="68"/>
      <c r="DGB80" s="68"/>
      <c r="DGC80" s="68"/>
      <c r="DGD80" s="69"/>
      <c r="DGF80" s="64"/>
      <c r="DGG80" s="67"/>
      <c r="DGH80" s="67"/>
      <c r="DGI80" s="68"/>
      <c r="DGJ80" s="68"/>
      <c r="DGK80" s="68"/>
      <c r="DGL80" s="69"/>
      <c r="DGN80" s="64"/>
      <c r="DGO80" s="67"/>
      <c r="DGP80" s="67"/>
      <c r="DGQ80" s="68"/>
      <c r="DGR80" s="68"/>
      <c r="DGS80" s="68"/>
      <c r="DGT80" s="69"/>
      <c r="DGV80" s="64"/>
      <c r="DGW80" s="67"/>
      <c r="DGX80" s="67"/>
      <c r="DGY80" s="68"/>
      <c r="DGZ80" s="68"/>
      <c r="DHA80" s="68"/>
      <c r="DHB80" s="69"/>
      <c r="DHD80" s="64"/>
      <c r="DHE80" s="67"/>
      <c r="DHF80" s="67"/>
      <c r="DHG80" s="68"/>
      <c r="DHH80" s="68"/>
      <c r="DHI80" s="68"/>
      <c r="DHJ80" s="69"/>
      <c r="DHL80" s="64"/>
      <c r="DHM80" s="67"/>
      <c r="DHN80" s="67"/>
      <c r="DHO80" s="68"/>
      <c r="DHP80" s="68"/>
      <c r="DHQ80" s="68"/>
      <c r="DHR80" s="69"/>
      <c r="DHT80" s="64"/>
      <c r="DHU80" s="67"/>
      <c r="DHV80" s="67"/>
      <c r="DHW80" s="68"/>
      <c r="DHX80" s="68"/>
      <c r="DHY80" s="68"/>
      <c r="DHZ80" s="69"/>
      <c r="DIB80" s="64"/>
      <c r="DIC80" s="67"/>
      <c r="DID80" s="67"/>
      <c r="DIE80" s="68"/>
      <c r="DIF80" s="68"/>
      <c r="DIG80" s="68"/>
      <c r="DIH80" s="69"/>
      <c r="DIJ80" s="64"/>
      <c r="DIK80" s="67"/>
      <c r="DIL80" s="67"/>
      <c r="DIM80" s="68"/>
      <c r="DIN80" s="68"/>
      <c r="DIO80" s="68"/>
      <c r="DIP80" s="69"/>
      <c r="DIR80" s="64"/>
      <c r="DIS80" s="67"/>
      <c r="DIT80" s="67"/>
      <c r="DIU80" s="68"/>
      <c r="DIV80" s="68"/>
      <c r="DIW80" s="68"/>
      <c r="DIX80" s="69"/>
      <c r="DIZ80" s="64"/>
      <c r="DJA80" s="67"/>
      <c r="DJB80" s="67"/>
      <c r="DJC80" s="68"/>
      <c r="DJD80" s="68"/>
      <c r="DJE80" s="68"/>
      <c r="DJF80" s="69"/>
      <c r="DJH80" s="64"/>
      <c r="DJI80" s="67"/>
      <c r="DJJ80" s="67"/>
      <c r="DJK80" s="68"/>
      <c r="DJL80" s="68"/>
      <c r="DJM80" s="68"/>
      <c r="DJN80" s="69"/>
      <c r="DJP80" s="64"/>
      <c r="DJQ80" s="67"/>
      <c r="DJR80" s="67"/>
      <c r="DJS80" s="68"/>
      <c r="DJT80" s="68"/>
      <c r="DJU80" s="68"/>
      <c r="DJV80" s="69"/>
      <c r="DJX80" s="64"/>
      <c r="DJY80" s="67"/>
      <c r="DJZ80" s="67"/>
      <c r="DKA80" s="68"/>
      <c r="DKB80" s="68"/>
      <c r="DKC80" s="68"/>
      <c r="DKD80" s="69"/>
      <c r="DKF80" s="64"/>
      <c r="DKG80" s="67"/>
      <c r="DKH80" s="67"/>
      <c r="DKI80" s="68"/>
      <c r="DKJ80" s="68"/>
      <c r="DKK80" s="68"/>
      <c r="DKL80" s="69"/>
      <c r="DKN80" s="64"/>
      <c r="DKO80" s="67"/>
      <c r="DKP80" s="67"/>
      <c r="DKQ80" s="68"/>
      <c r="DKR80" s="68"/>
      <c r="DKS80" s="68"/>
      <c r="DKT80" s="69"/>
      <c r="DKV80" s="64"/>
      <c r="DKW80" s="67"/>
      <c r="DKX80" s="67"/>
      <c r="DKY80" s="68"/>
      <c r="DKZ80" s="68"/>
      <c r="DLA80" s="68"/>
      <c r="DLB80" s="69"/>
      <c r="DLD80" s="64"/>
      <c r="DLE80" s="67"/>
      <c r="DLF80" s="67"/>
      <c r="DLG80" s="68"/>
      <c r="DLH80" s="68"/>
      <c r="DLI80" s="68"/>
      <c r="DLJ80" s="69"/>
      <c r="DLL80" s="64"/>
      <c r="DLM80" s="67"/>
      <c r="DLN80" s="67"/>
      <c r="DLO80" s="68"/>
      <c r="DLP80" s="68"/>
      <c r="DLQ80" s="68"/>
      <c r="DLR80" s="69"/>
      <c r="DLT80" s="64"/>
      <c r="DLU80" s="67"/>
      <c r="DLV80" s="67"/>
      <c r="DLW80" s="68"/>
      <c r="DLX80" s="68"/>
      <c r="DLY80" s="68"/>
      <c r="DLZ80" s="69"/>
      <c r="DMB80" s="64"/>
      <c r="DMC80" s="67"/>
      <c r="DMD80" s="67"/>
      <c r="DME80" s="68"/>
      <c r="DMF80" s="68"/>
      <c r="DMG80" s="68"/>
      <c r="DMH80" s="69"/>
      <c r="DMJ80" s="64"/>
      <c r="DMK80" s="67"/>
      <c r="DML80" s="67"/>
      <c r="DMM80" s="68"/>
      <c r="DMN80" s="68"/>
      <c r="DMO80" s="68"/>
      <c r="DMP80" s="69"/>
      <c r="DMR80" s="64"/>
      <c r="DMS80" s="67"/>
      <c r="DMT80" s="67"/>
      <c r="DMU80" s="68"/>
      <c r="DMV80" s="68"/>
      <c r="DMW80" s="68"/>
      <c r="DMX80" s="69"/>
      <c r="DMZ80" s="64"/>
      <c r="DNA80" s="67"/>
      <c r="DNB80" s="67"/>
      <c r="DNC80" s="68"/>
      <c r="DND80" s="68"/>
      <c r="DNE80" s="68"/>
      <c r="DNF80" s="69"/>
      <c r="DNH80" s="64"/>
      <c r="DNI80" s="67"/>
      <c r="DNJ80" s="67"/>
      <c r="DNK80" s="68"/>
      <c r="DNL80" s="68"/>
      <c r="DNM80" s="68"/>
      <c r="DNN80" s="69"/>
      <c r="DNP80" s="64"/>
      <c r="DNQ80" s="67"/>
      <c r="DNR80" s="67"/>
      <c r="DNS80" s="68"/>
      <c r="DNT80" s="68"/>
      <c r="DNU80" s="68"/>
      <c r="DNV80" s="69"/>
      <c r="DNX80" s="64"/>
      <c r="DNY80" s="67"/>
      <c r="DNZ80" s="67"/>
      <c r="DOA80" s="68"/>
      <c r="DOB80" s="68"/>
      <c r="DOC80" s="68"/>
      <c r="DOD80" s="69"/>
      <c r="DOF80" s="64"/>
      <c r="DOG80" s="67"/>
      <c r="DOH80" s="67"/>
      <c r="DOI80" s="68"/>
      <c r="DOJ80" s="68"/>
      <c r="DOK80" s="68"/>
      <c r="DOL80" s="69"/>
      <c r="DON80" s="64"/>
      <c r="DOO80" s="67"/>
      <c r="DOP80" s="67"/>
      <c r="DOQ80" s="68"/>
      <c r="DOR80" s="68"/>
      <c r="DOS80" s="68"/>
      <c r="DOT80" s="69"/>
      <c r="DOV80" s="64"/>
      <c r="DOW80" s="67"/>
      <c r="DOX80" s="67"/>
      <c r="DOY80" s="68"/>
      <c r="DOZ80" s="68"/>
      <c r="DPA80" s="68"/>
      <c r="DPB80" s="69"/>
      <c r="DPD80" s="64"/>
      <c r="DPE80" s="67"/>
      <c r="DPF80" s="67"/>
      <c r="DPG80" s="68"/>
      <c r="DPH80" s="68"/>
      <c r="DPI80" s="68"/>
      <c r="DPJ80" s="69"/>
      <c r="DPL80" s="64"/>
      <c r="DPM80" s="67"/>
      <c r="DPN80" s="67"/>
      <c r="DPO80" s="68"/>
      <c r="DPP80" s="68"/>
      <c r="DPQ80" s="68"/>
      <c r="DPR80" s="69"/>
      <c r="DPT80" s="64"/>
      <c r="DPU80" s="67"/>
      <c r="DPV80" s="67"/>
      <c r="DPW80" s="68"/>
      <c r="DPX80" s="68"/>
      <c r="DPY80" s="68"/>
      <c r="DPZ80" s="69"/>
      <c r="DQB80" s="64"/>
      <c r="DQC80" s="67"/>
      <c r="DQD80" s="67"/>
      <c r="DQE80" s="68"/>
      <c r="DQF80" s="68"/>
      <c r="DQG80" s="68"/>
      <c r="DQH80" s="69"/>
      <c r="DQJ80" s="64"/>
      <c r="DQK80" s="67"/>
      <c r="DQL80" s="67"/>
      <c r="DQM80" s="68"/>
      <c r="DQN80" s="68"/>
      <c r="DQO80" s="68"/>
      <c r="DQP80" s="69"/>
      <c r="DQR80" s="64"/>
      <c r="DQS80" s="67"/>
      <c r="DQT80" s="67"/>
      <c r="DQU80" s="68"/>
      <c r="DQV80" s="68"/>
      <c r="DQW80" s="68"/>
      <c r="DQX80" s="69"/>
      <c r="DQZ80" s="64"/>
      <c r="DRA80" s="67"/>
      <c r="DRB80" s="67"/>
      <c r="DRC80" s="68"/>
      <c r="DRD80" s="68"/>
      <c r="DRE80" s="68"/>
      <c r="DRF80" s="69"/>
      <c r="DRH80" s="64"/>
      <c r="DRI80" s="67"/>
      <c r="DRJ80" s="67"/>
      <c r="DRK80" s="68"/>
      <c r="DRL80" s="68"/>
      <c r="DRM80" s="68"/>
      <c r="DRN80" s="69"/>
      <c r="DRP80" s="64"/>
      <c r="DRQ80" s="67"/>
      <c r="DRR80" s="67"/>
      <c r="DRS80" s="68"/>
      <c r="DRT80" s="68"/>
      <c r="DRU80" s="68"/>
      <c r="DRV80" s="69"/>
      <c r="DRX80" s="64"/>
      <c r="DRY80" s="67"/>
      <c r="DRZ80" s="67"/>
      <c r="DSA80" s="68"/>
      <c r="DSB80" s="68"/>
      <c r="DSC80" s="68"/>
      <c r="DSD80" s="69"/>
      <c r="DSF80" s="64"/>
      <c r="DSG80" s="67"/>
      <c r="DSH80" s="67"/>
      <c r="DSI80" s="68"/>
      <c r="DSJ80" s="68"/>
      <c r="DSK80" s="68"/>
      <c r="DSL80" s="69"/>
      <c r="DSN80" s="64"/>
      <c r="DSO80" s="67"/>
      <c r="DSP80" s="67"/>
      <c r="DSQ80" s="68"/>
      <c r="DSR80" s="68"/>
      <c r="DSS80" s="68"/>
      <c r="DST80" s="69"/>
      <c r="DSV80" s="64"/>
      <c r="DSW80" s="67"/>
      <c r="DSX80" s="67"/>
      <c r="DSY80" s="68"/>
      <c r="DSZ80" s="68"/>
      <c r="DTA80" s="68"/>
      <c r="DTB80" s="69"/>
      <c r="DTD80" s="64"/>
      <c r="DTE80" s="67"/>
      <c r="DTF80" s="67"/>
      <c r="DTG80" s="68"/>
      <c r="DTH80" s="68"/>
      <c r="DTI80" s="68"/>
      <c r="DTJ80" s="69"/>
      <c r="DTL80" s="64"/>
      <c r="DTM80" s="67"/>
      <c r="DTN80" s="67"/>
      <c r="DTO80" s="68"/>
      <c r="DTP80" s="68"/>
      <c r="DTQ80" s="68"/>
      <c r="DTR80" s="69"/>
      <c r="DTT80" s="64"/>
      <c r="DTU80" s="67"/>
      <c r="DTV80" s="67"/>
      <c r="DTW80" s="68"/>
      <c r="DTX80" s="68"/>
      <c r="DTY80" s="68"/>
      <c r="DTZ80" s="69"/>
      <c r="DUB80" s="64"/>
      <c r="DUC80" s="67"/>
      <c r="DUD80" s="67"/>
      <c r="DUE80" s="68"/>
      <c r="DUF80" s="68"/>
      <c r="DUG80" s="68"/>
      <c r="DUH80" s="69"/>
      <c r="DUJ80" s="64"/>
      <c r="DUK80" s="67"/>
      <c r="DUL80" s="67"/>
      <c r="DUM80" s="68"/>
      <c r="DUN80" s="68"/>
      <c r="DUO80" s="68"/>
      <c r="DUP80" s="69"/>
      <c r="DUR80" s="64"/>
      <c r="DUS80" s="67"/>
      <c r="DUT80" s="67"/>
      <c r="DUU80" s="68"/>
      <c r="DUV80" s="68"/>
      <c r="DUW80" s="68"/>
      <c r="DUX80" s="69"/>
      <c r="DUZ80" s="64"/>
      <c r="DVA80" s="67"/>
      <c r="DVB80" s="67"/>
      <c r="DVC80" s="68"/>
      <c r="DVD80" s="68"/>
      <c r="DVE80" s="68"/>
      <c r="DVF80" s="69"/>
      <c r="DVH80" s="64"/>
      <c r="DVI80" s="67"/>
      <c r="DVJ80" s="67"/>
      <c r="DVK80" s="68"/>
      <c r="DVL80" s="68"/>
      <c r="DVM80" s="68"/>
      <c r="DVN80" s="69"/>
      <c r="DVP80" s="64"/>
      <c r="DVQ80" s="67"/>
      <c r="DVR80" s="67"/>
      <c r="DVS80" s="68"/>
      <c r="DVT80" s="68"/>
      <c r="DVU80" s="68"/>
      <c r="DVV80" s="69"/>
      <c r="DVX80" s="64"/>
      <c r="DVY80" s="67"/>
      <c r="DVZ80" s="67"/>
      <c r="DWA80" s="68"/>
      <c r="DWB80" s="68"/>
      <c r="DWC80" s="68"/>
      <c r="DWD80" s="69"/>
      <c r="DWF80" s="64"/>
      <c r="DWG80" s="67"/>
      <c r="DWH80" s="67"/>
      <c r="DWI80" s="68"/>
      <c r="DWJ80" s="68"/>
      <c r="DWK80" s="68"/>
      <c r="DWL80" s="69"/>
      <c r="DWN80" s="64"/>
      <c r="DWO80" s="67"/>
      <c r="DWP80" s="67"/>
      <c r="DWQ80" s="68"/>
      <c r="DWR80" s="68"/>
      <c r="DWS80" s="68"/>
      <c r="DWT80" s="69"/>
      <c r="DWV80" s="64"/>
      <c r="DWW80" s="67"/>
      <c r="DWX80" s="67"/>
      <c r="DWY80" s="68"/>
      <c r="DWZ80" s="68"/>
      <c r="DXA80" s="68"/>
      <c r="DXB80" s="69"/>
      <c r="DXD80" s="64"/>
      <c r="DXE80" s="67"/>
      <c r="DXF80" s="67"/>
      <c r="DXG80" s="68"/>
      <c r="DXH80" s="68"/>
      <c r="DXI80" s="68"/>
      <c r="DXJ80" s="69"/>
      <c r="DXL80" s="64"/>
      <c r="DXM80" s="67"/>
      <c r="DXN80" s="67"/>
      <c r="DXO80" s="68"/>
      <c r="DXP80" s="68"/>
      <c r="DXQ80" s="68"/>
      <c r="DXR80" s="69"/>
      <c r="DXT80" s="64"/>
      <c r="DXU80" s="67"/>
      <c r="DXV80" s="67"/>
      <c r="DXW80" s="68"/>
      <c r="DXX80" s="68"/>
      <c r="DXY80" s="68"/>
      <c r="DXZ80" s="69"/>
      <c r="DYB80" s="64"/>
      <c r="DYC80" s="67"/>
      <c r="DYD80" s="67"/>
      <c r="DYE80" s="68"/>
      <c r="DYF80" s="68"/>
      <c r="DYG80" s="68"/>
      <c r="DYH80" s="69"/>
      <c r="DYJ80" s="64"/>
      <c r="DYK80" s="67"/>
      <c r="DYL80" s="67"/>
      <c r="DYM80" s="68"/>
      <c r="DYN80" s="68"/>
      <c r="DYO80" s="68"/>
      <c r="DYP80" s="69"/>
      <c r="DYR80" s="64"/>
      <c r="DYS80" s="67"/>
      <c r="DYT80" s="67"/>
      <c r="DYU80" s="68"/>
      <c r="DYV80" s="68"/>
      <c r="DYW80" s="68"/>
      <c r="DYX80" s="69"/>
      <c r="DYZ80" s="64"/>
      <c r="DZA80" s="67"/>
      <c r="DZB80" s="67"/>
      <c r="DZC80" s="68"/>
      <c r="DZD80" s="68"/>
      <c r="DZE80" s="68"/>
      <c r="DZF80" s="69"/>
      <c r="DZH80" s="64"/>
      <c r="DZI80" s="67"/>
      <c r="DZJ80" s="67"/>
      <c r="DZK80" s="68"/>
      <c r="DZL80" s="68"/>
      <c r="DZM80" s="68"/>
      <c r="DZN80" s="69"/>
      <c r="DZP80" s="64"/>
      <c r="DZQ80" s="67"/>
      <c r="DZR80" s="67"/>
      <c r="DZS80" s="68"/>
      <c r="DZT80" s="68"/>
      <c r="DZU80" s="68"/>
      <c r="DZV80" s="69"/>
      <c r="DZX80" s="64"/>
      <c r="DZY80" s="67"/>
      <c r="DZZ80" s="67"/>
      <c r="EAA80" s="68"/>
      <c r="EAB80" s="68"/>
      <c r="EAC80" s="68"/>
      <c r="EAD80" s="69"/>
      <c r="EAF80" s="64"/>
      <c r="EAG80" s="67"/>
      <c r="EAH80" s="67"/>
      <c r="EAI80" s="68"/>
      <c r="EAJ80" s="68"/>
      <c r="EAK80" s="68"/>
      <c r="EAL80" s="69"/>
      <c r="EAN80" s="64"/>
      <c r="EAO80" s="67"/>
      <c r="EAP80" s="67"/>
      <c r="EAQ80" s="68"/>
      <c r="EAR80" s="68"/>
      <c r="EAS80" s="68"/>
      <c r="EAT80" s="69"/>
      <c r="EAV80" s="64"/>
      <c r="EAW80" s="67"/>
      <c r="EAX80" s="67"/>
      <c r="EAY80" s="68"/>
      <c r="EAZ80" s="68"/>
      <c r="EBA80" s="68"/>
      <c r="EBB80" s="69"/>
      <c r="EBD80" s="64"/>
      <c r="EBE80" s="67"/>
      <c r="EBF80" s="67"/>
      <c r="EBG80" s="68"/>
      <c r="EBH80" s="68"/>
      <c r="EBI80" s="68"/>
      <c r="EBJ80" s="69"/>
      <c r="EBL80" s="64"/>
      <c r="EBM80" s="67"/>
      <c r="EBN80" s="67"/>
      <c r="EBO80" s="68"/>
      <c r="EBP80" s="68"/>
      <c r="EBQ80" s="68"/>
      <c r="EBR80" s="69"/>
      <c r="EBT80" s="64"/>
      <c r="EBU80" s="67"/>
      <c r="EBV80" s="67"/>
      <c r="EBW80" s="68"/>
      <c r="EBX80" s="68"/>
      <c r="EBY80" s="68"/>
      <c r="EBZ80" s="69"/>
      <c r="ECB80" s="64"/>
      <c r="ECC80" s="67"/>
      <c r="ECD80" s="67"/>
      <c r="ECE80" s="68"/>
      <c r="ECF80" s="68"/>
      <c r="ECG80" s="68"/>
      <c r="ECH80" s="69"/>
      <c r="ECJ80" s="64"/>
      <c r="ECK80" s="67"/>
      <c r="ECL80" s="67"/>
      <c r="ECM80" s="68"/>
      <c r="ECN80" s="68"/>
      <c r="ECO80" s="68"/>
      <c r="ECP80" s="69"/>
      <c r="ECR80" s="64"/>
      <c r="ECS80" s="67"/>
      <c r="ECT80" s="67"/>
      <c r="ECU80" s="68"/>
      <c r="ECV80" s="68"/>
      <c r="ECW80" s="68"/>
      <c r="ECX80" s="69"/>
      <c r="ECZ80" s="64"/>
      <c r="EDA80" s="67"/>
      <c r="EDB80" s="67"/>
      <c r="EDC80" s="68"/>
      <c r="EDD80" s="68"/>
      <c r="EDE80" s="68"/>
      <c r="EDF80" s="69"/>
      <c r="EDH80" s="64"/>
      <c r="EDI80" s="67"/>
      <c r="EDJ80" s="67"/>
      <c r="EDK80" s="68"/>
      <c r="EDL80" s="68"/>
      <c r="EDM80" s="68"/>
      <c r="EDN80" s="69"/>
      <c r="EDP80" s="64"/>
      <c r="EDQ80" s="67"/>
      <c r="EDR80" s="67"/>
      <c r="EDS80" s="68"/>
      <c r="EDT80" s="68"/>
      <c r="EDU80" s="68"/>
      <c r="EDV80" s="69"/>
      <c r="EDX80" s="64"/>
      <c r="EDY80" s="67"/>
      <c r="EDZ80" s="67"/>
      <c r="EEA80" s="68"/>
      <c r="EEB80" s="68"/>
      <c r="EEC80" s="68"/>
      <c r="EED80" s="69"/>
      <c r="EEF80" s="64"/>
      <c r="EEG80" s="67"/>
      <c r="EEH80" s="67"/>
      <c r="EEI80" s="68"/>
      <c r="EEJ80" s="68"/>
      <c r="EEK80" s="68"/>
      <c r="EEL80" s="69"/>
      <c r="EEN80" s="64"/>
      <c r="EEO80" s="67"/>
      <c r="EEP80" s="67"/>
      <c r="EEQ80" s="68"/>
      <c r="EER80" s="68"/>
      <c r="EES80" s="68"/>
      <c r="EET80" s="69"/>
      <c r="EEV80" s="64"/>
      <c r="EEW80" s="67"/>
      <c r="EEX80" s="67"/>
      <c r="EEY80" s="68"/>
      <c r="EEZ80" s="68"/>
      <c r="EFA80" s="68"/>
      <c r="EFB80" s="69"/>
      <c r="EFD80" s="64"/>
      <c r="EFE80" s="67"/>
      <c r="EFF80" s="67"/>
      <c r="EFG80" s="68"/>
      <c r="EFH80" s="68"/>
      <c r="EFI80" s="68"/>
      <c r="EFJ80" s="69"/>
      <c r="EFL80" s="64"/>
      <c r="EFM80" s="67"/>
      <c r="EFN80" s="67"/>
      <c r="EFO80" s="68"/>
      <c r="EFP80" s="68"/>
      <c r="EFQ80" s="68"/>
      <c r="EFR80" s="69"/>
      <c r="EFT80" s="64"/>
      <c r="EFU80" s="67"/>
      <c r="EFV80" s="67"/>
      <c r="EFW80" s="68"/>
      <c r="EFX80" s="68"/>
      <c r="EFY80" s="68"/>
      <c r="EFZ80" s="69"/>
      <c r="EGB80" s="64"/>
      <c r="EGC80" s="67"/>
      <c r="EGD80" s="67"/>
      <c r="EGE80" s="68"/>
      <c r="EGF80" s="68"/>
      <c r="EGG80" s="68"/>
      <c r="EGH80" s="69"/>
      <c r="EGJ80" s="64"/>
      <c r="EGK80" s="67"/>
      <c r="EGL80" s="67"/>
      <c r="EGM80" s="68"/>
      <c r="EGN80" s="68"/>
      <c r="EGO80" s="68"/>
      <c r="EGP80" s="69"/>
      <c r="EGR80" s="64"/>
      <c r="EGS80" s="67"/>
      <c r="EGT80" s="67"/>
      <c r="EGU80" s="68"/>
      <c r="EGV80" s="68"/>
      <c r="EGW80" s="68"/>
      <c r="EGX80" s="69"/>
      <c r="EGZ80" s="64"/>
      <c r="EHA80" s="67"/>
      <c r="EHB80" s="67"/>
      <c r="EHC80" s="68"/>
      <c r="EHD80" s="68"/>
      <c r="EHE80" s="68"/>
      <c r="EHF80" s="69"/>
      <c r="EHH80" s="64"/>
      <c r="EHI80" s="67"/>
      <c r="EHJ80" s="67"/>
      <c r="EHK80" s="68"/>
      <c r="EHL80" s="68"/>
      <c r="EHM80" s="68"/>
      <c r="EHN80" s="69"/>
      <c r="EHP80" s="64"/>
      <c r="EHQ80" s="67"/>
      <c r="EHR80" s="67"/>
      <c r="EHS80" s="68"/>
      <c r="EHT80" s="68"/>
      <c r="EHU80" s="68"/>
      <c r="EHV80" s="69"/>
      <c r="EHX80" s="64"/>
      <c r="EHY80" s="67"/>
      <c r="EHZ80" s="67"/>
      <c r="EIA80" s="68"/>
      <c r="EIB80" s="68"/>
      <c r="EIC80" s="68"/>
      <c r="EID80" s="69"/>
      <c r="EIF80" s="64"/>
      <c r="EIG80" s="67"/>
      <c r="EIH80" s="67"/>
      <c r="EII80" s="68"/>
      <c r="EIJ80" s="68"/>
      <c r="EIK80" s="68"/>
      <c r="EIL80" s="69"/>
      <c r="EIN80" s="64"/>
      <c r="EIO80" s="67"/>
      <c r="EIP80" s="67"/>
      <c r="EIQ80" s="68"/>
      <c r="EIR80" s="68"/>
      <c r="EIS80" s="68"/>
      <c r="EIT80" s="69"/>
      <c r="EIV80" s="64"/>
      <c r="EIW80" s="67"/>
      <c r="EIX80" s="67"/>
      <c r="EIY80" s="68"/>
      <c r="EIZ80" s="68"/>
      <c r="EJA80" s="68"/>
      <c r="EJB80" s="69"/>
      <c r="EJD80" s="64"/>
      <c r="EJE80" s="67"/>
      <c r="EJF80" s="67"/>
      <c r="EJG80" s="68"/>
      <c r="EJH80" s="68"/>
      <c r="EJI80" s="68"/>
      <c r="EJJ80" s="69"/>
      <c r="EJL80" s="64"/>
      <c r="EJM80" s="67"/>
      <c r="EJN80" s="67"/>
      <c r="EJO80" s="68"/>
      <c r="EJP80" s="68"/>
      <c r="EJQ80" s="68"/>
      <c r="EJR80" s="69"/>
      <c r="EJT80" s="64"/>
      <c r="EJU80" s="67"/>
      <c r="EJV80" s="67"/>
      <c r="EJW80" s="68"/>
      <c r="EJX80" s="68"/>
      <c r="EJY80" s="68"/>
      <c r="EJZ80" s="69"/>
      <c r="EKB80" s="64"/>
      <c r="EKC80" s="67"/>
      <c r="EKD80" s="67"/>
      <c r="EKE80" s="68"/>
      <c r="EKF80" s="68"/>
      <c r="EKG80" s="68"/>
      <c r="EKH80" s="69"/>
      <c r="EKJ80" s="64"/>
      <c r="EKK80" s="67"/>
      <c r="EKL80" s="67"/>
      <c r="EKM80" s="68"/>
      <c r="EKN80" s="68"/>
      <c r="EKO80" s="68"/>
      <c r="EKP80" s="69"/>
      <c r="EKR80" s="64"/>
      <c r="EKS80" s="67"/>
      <c r="EKT80" s="67"/>
      <c r="EKU80" s="68"/>
      <c r="EKV80" s="68"/>
      <c r="EKW80" s="68"/>
      <c r="EKX80" s="69"/>
      <c r="EKZ80" s="64"/>
      <c r="ELA80" s="67"/>
      <c r="ELB80" s="67"/>
      <c r="ELC80" s="68"/>
      <c r="ELD80" s="68"/>
      <c r="ELE80" s="68"/>
      <c r="ELF80" s="69"/>
      <c r="ELH80" s="64"/>
      <c r="ELI80" s="67"/>
      <c r="ELJ80" s="67"/>
      <c r="ELK80" s="68"/>
      <c r="ELL80" s="68"/>
      <c r="ELM80" s="68"/>
      <c r="ELN80" s="69"/>
      <c r="ELP80" s="64"/>
      <c r="ELQ80" s="67"/>
      <c r="ELR80" s="67"/>
      <c r="ELS80" s="68"/>
      <c r="ELT80" s="68"/>
      <c r="ELU80" s="68"/>
      <c r="ELV80" s="69"/>
      <c r="ELX80" s="64"/>
      <c r="ELY80" s="67"/>
      <c r="ELZ80" s="67"/>
      <c r="EMA80" s="68"/>
      <c r="EMB80" s="68"/>
      <c r="EMC80" s="68"/>
      <c r="EMD80" s="69"/>
      <c r="EMF80" s="64"/>
      <c r="EMG80" s="67"/>
      <c r="EMH80" s="67"/>
      <c r="EMI80" s="68"/>
      <c r="EMJ80" s="68"/>
      <c r="EMK80" s="68"/>
      <c r="EML80" s="69"/>
      <c r="EMN80" s="64"/>
      <c r="EMO80" s="67"/>
      <c r="EMP80" s="67"/>
      <c r="EMQ80" s="68"/>
      <c r="EMR80" s="68"/>
      <c r="EMS80" s="68"/>
      <c r="EMT80" s="69"/>
      <c r="EMV80" s="64"/>
      <c r="EMW80" s="67"/>
      <c r="EMX80" s="67"/>
      <c r="EMY80" s="68"/>
      <c r="EMZ80" s="68"/>
      <c r="ENA80" s="68"/>
      <c r="ENB80" s="69"/>
      <c r="END80" s="64"/>
      <c r="ENE80" s="67"/>
      <c r="ENF80" s="67"/>
      <c r="ENG80" s="68"/>
      <c r="ENH80" s="68"/>
      <c r="ENI80" s="68"/>
      <c r="ENJ80" s="69"/>
      <c r="ENL80" s="64"/>
      <c r="ENM80" s="67"/>
      <c r="ENN80" s="67"/>
      <c r="ENO80" s="68"/>
      <c r="ENP80" s="68"/>
      <c r="ENQ80" s="68"/>
      <c r="ENR80" s="69"/>
      <c r="ENT80" s="64"/>
      <c r="ENU80" s="67"/>
      <c r="ENV80" s="67"/>
      <c r="ENW80" s="68"/>
      <c r="ENX80" s="68"/>
      <c r="ENY80" s="68"/>
      <c r="ENZ80" s="69"/>
      <c r="EOB80" s="64"/>
      <c r="EOC80" s="67"/>
      <c r="EOD80" s="67"/>
      <c r="EOE80" s="68"/>
      <c r="EOF80" s="68"/>
      <c r="EOG80" s="68"/>
      <c r="EOH80" s="69"/>
      <c r="EOJ80" s="64"/>
      <c r="EOK80" s="67"/>
      <c r="EOL80" s="67"/>
      <c r="EOM80" s="68"/>
      <c r="EON80" s="68"/>
      <c r="EOO80" s="68"/>
      <c r="EOP80" s="69"/>
      <c r="EOR80" s="64"/>
      <c r="EOS80" s="67"/>
      <c r="EOT80" s="67"/>
      <c r="EOU80" s="68"/>
      <c r="EOV80" s="68"/>
      <c r="EOW80" s="68"/>
      <c r="EOX80" s="69"/>
      <c r="EOZ80" s="64"/>
      <c r="EPA80" s="67"/>
      <c r="EPB80" s="67"/>
      <c r="EPC80" s="68"/>
      <c r="EPD80" s="68"/>
      <c r="EPE80" s="68"/>
      <c r="EPF80" s="69"/>
      <c r="EPH80" s="64"/>
      <c r="EPI80" s="67"/>
      <c r="EPJ80" s="67"/>
      <c r="EPK80" s="68"/>
      <c r="EPL80" s="68"/>
      <c r="EPM80" s="68"/>
      <c r="EPN80" s="69"/>
      <c r="EPP80" s="64"/>
      <c r="EPQ80" s="67"/>
      <c r="EPR80" s="67"/>
      <c r="EPS80" s="68"/>
      <c r="EPT80" s="68"/>
      <c r="EPU80" s="68"/>
      <c r="EPV80" s="69"/>
      <c r="EPX80" s="64"/>
      <c r="EPY80" s="67"/>
      <c r="EPZ80" s="67"/>
      <c r="EQA80" s="68"/>
      <c r="EQB80" s="68"/>
      <c r="EQC80" s="68"/>
      <c r="EQD80" s="69"/>
      <c r="EQF80" s="64"/>
      <c r="EQG80" s="67"/>
      <c r="EQH80" s="67"/>
      <c r="EQI80" s="68"/>
      <c r="EQJ80" s="68"/>
      <c r="EQK80" s="68"/>
      <c r="EQL80" s="69"/>
      <c r="EQN80" s="64"/>
      <c r="EQO80" s="67"/>
      <c r="EQP80" s="67"/>
      <c r="EQQ80" s="68"/>
      <c r="EQR80" s="68"/>
      <c r="EQS80" s="68"/>
      <c r="EQT80" s="69"/>
      <c r="EQV80" s="64"/>
      <c r="EQW80" s="67"/>
      <c r="EQX80" s="67"/>
      <c r="EQY80" s="68"/>
      <c r="EQZ80" s="68"/>
      <c r="ERA80" s="68"/>
      <c r="ERB80" s="69"/>
      <c r="ERD80" s="64"/>
      <c r="ERE80" s="67"/>
      <c r="ERF80" s="67"/>
      <c r="ERG80" s="68"/>
      <c r="ERH80" s="68"/>
      <c r="ERI80" s="68"/>
      <c r="ERJ80" s="69"/>
      <c r="ERL80" s="64"/>
      <c r="ERM80" s="67"/>
      <c r="ERN80" s="67"/>
      <c r="ERO80" s="68"/>
      <c r="ERP80" s="68"/>
      <c r="ERQ80" s="68"/>
      <c r="ERR80" s="69"/>
      <c r="ERT80" s="64"/>
      <c r="ERU80" s="67"/>
      <c r="ERV80" s="67"/>
      <c r="ERW80" s="68"/>
      <c r="ERX80" s="68"/>
      <c r="ERY80" s="68"/>
      <c r="ERZ80" s="69"/>
      <c r="ESB80" s="64"/>
      <c r="ESC80" s="67"/>
      <c r="ESD80" s="67"/>
      <c r="ESE80" s="68"/>
      <c r="ESF80" s="68"/>
      <c r="ESG80" s="68"/>
      <c r="ESH80" s="69"/>
      <c r="ESJ80" s="64"/>
      <c r="ESK80" s="67"/>
      <c r="ESL80" s="67"/>
      <c r="ESM80" s="68"/>
      <c r="ESN80" s="68"/>
      <c r="ESO80" s="68"/>
      <c r="ESP80" s="69"/>
      <c r="ESR80" s="64"/>
      <c r="ESS80" s="67"/>
      <c r="EST80" s="67"/>
      <c r="ESU80" s="68"/>
      <c r="ESV80" s="68"/>
      <c r="ESW80" s="68"/>
      <c r="ESX80" s="69"/>
      <c r="ESZ80" s="64"/>
      <c r="ETA80" s="67"/>
      <c r="ETB80" s="67"/>
      <c r="ETC80" s="68"/>
      <c r="ETD80" s="68"/>
      <c r="ETE80" s="68"/>
      <c r="ETF80" s="69"/>
      <c r="ETH80" s="64"/>
      <c r="ETI80" s="67"/>
      <c r="ETJ80" s="67"/>
      <c r="ETK80" s="68"/>
      <c r="ETL80" s="68"/>
      <c r="ETM80" s="68"/>
      <c r="ETN80" s="69"/>
      <c r="ETP80" s="64"/>
      <c r="ETQ80" s="67"/>
      <c r="ETR80" s="67"/>
      <c r="ETS80" s="68"/>
      <c r="ETT80" s="68"/>
      <c r="ETU80" s="68"/>
      <c r="ETV80" s="69"/>
      <c r="ETX80" s="64"/>
      <c r="ETY80" s="67"/>
      <c r="ETZ80" s="67"/>
      <c r="EUA80" s="68"/>
      <c r="EUB80" s="68"/>
      <c r="EUC80" s="68"/>
      <c r="EUD80" s="69"/>
      <c r="EUF80" s="64"/>
      <c r="EUG80" s="67"/>
      <c r="EUH80" s="67"/>
      <c r="EUI80" s="68"/>
      <c r="EUJ80" s="68"/>
      <c r="EUK80" s="68"/>
      <c r="EUL80" s="69"/>
      <c r="EUN80" s="64"/>
      <c r="EUO80" s="67"/>
      <c r="EUP80" s="67"/>
      <c r="EUQ80" s="68"/>
      <c r="EUR80" s="68"/>
      <c r="EUS80" s="68"/>
      <c r="EUT80" s="69"/>
      <c r="EUV80" s="64"/>
      <c r="EUW80" s="67"/>
      <c r="EUX80" s="67"/>
      <c r="EUY80" s="68"/>
      <c r="EUZ80" s="68"/>
      <c r="EVA80" s="68"/>
      <c r="EVB80" s="69"/>
      <c r="EVD80" s="64"/>
      <c r="EVE80" s="67"/>
      <c r="EVF80" s="67"/>
      <c r="EVG80" s="68"/>
      <c r="EVH80" s="68"/>
      <c r="EVI80" s="68"/>
      <c r="EVJ80" s="69"/>
      <c r="EVL80" s="64"/>
      <c r="EVM80" s="67"/>
      <c r="EVN80" s="67"/>
      <c r="EVO80" s="68"/>
      <c r="EVP80" s="68"/>
      <c r="EVQ80" s="68"/>
      <c r="EVR80" s="69"/>
      <c r="EVT80" s="64"/>
      <c r="EVU80" s="67"/>
      <c r="EVV80" s="67"/>
      <c r="EVW80" s="68"/>
      <c r="EVX80" s="68"/>
      <c r="EVY80" s="68"/>
      <c r="EVZ80" s="69"/>
      <c r="EWB80" s="64"/>
      <c r="EWC80" s="67"/>
      <c r="EWD80" s="67"/>
      <c r="EWE80" s="68"/>
      <c r="EWF80" s="68"/>
      <c r="EWG80" s="68"/>
      <c r="EWH80" s="69"/>
      <c r="EWJ80" s="64"/>
      <c r="EWK80" s="67"/>
      <c r="EWL80" s="67"/>
      <c r="EWM80" s="68"/>
      <c r="EWN80" s="68"/>
      <c r="EWO80" s="68"/>
      <c r="EWP80" s="69"/>
      <c r="EWR80" s="64"/>
      <c r="EWS80" s="67"/>
      <c r="EWT80" s="67"/>
      <c r="EWU80" s="68"/>
      <c r="EWV80" s="68"/>
      <c r="EWW80" s="68"/>
      <c r="EWX80" s="69"/>
      <c r="EWZ80" s="64"/>
      <c r="EXA80" s="67"/>
      <c r="EXB80" s="67"/>
      <c r="EXC80" s="68"/>
      <c r="EXD80" s="68"/>
      <c r="EXE80" s="68"/>
      <c r="EXF80" s="69"/>
      <c r="EXH80" s="64"/>
      <c r="EXI80" s="67"/>
      <c r="EXJ80" s="67"/>
      <c r="EXK80" s="68"/>
      <c r="EXL80" s="68"/>
      <c r="EXM80" s="68"/>
      <c r="EXN80" s="69"/>
      <c r="EXP80" s="64"/>
      <c r="EXQ80" s="67"/>
      <c r="EXR80" s="67"/>
      <c r="EXS80" s="68"/>
      <c r="EXT80" s="68"/>
      <c r="EXU80" s="68"/>
      <c r="EXV80" s="69"/>
      <c r="EXX80" s="64"/>
      <c r="EXY80" s="67"/>
      <c r="EXZ80" s="67"/>
      <c r="EYA80" s="68"/>
      <c r="EYB80" s="68"/>
      <c r="EYC80" s="68"/>
      <c r="EYD80" s="69"/>
      <c r="EYF80" s="64"/>
      <c r="EYG80" s="67"/>
      <c r="EYH80" s="67"/>
      <c r="EYI80" s="68"/>
      <c r="EYJ80" s="68"/>
      <c r="EYK80" s="68"/>
      <c r="EYL80" s="69"/>
      <c r="EYN80" s="64"/>
      <c r="EYO80" s="67"/>
      <c r="EYP80" s="67"/>
      <c r="EYQ80" s="68"/>
      <c r="EYR80" s="68"/>
      <c r="EYS80" s="68"/>
      <c r="EYT80" s="69"/>
      <c r="EYV80" s="64"/>
      <c r="EYW80" s="67"/>
      <c r="EYX80" s="67"/>
      <c r="EYY80" s="68"/>
      <c r="EYZ80" s="68"/>
      <c r="EZA80" s="68"/>
      <c r="EZB80" s="69"/>
      <c r="EZD80" s="64"/>
      <c r="EZE80" s="67"/>
      <c r="EZF80" s="67"/>
      <c r="EZG80" s="68"/>
      <c r="EZH80" s="68"/>
      <c r="EZI80" s="68"/>
      <c r="EZJ80" s="69"/>
      <c r="EZL80" s="64"/>
      <c r="EZM80" s="67"/>
      <c r="EZN80" s="67"/>
      <c r="EZO80" s="68"/>
      <c r="EZP80" s="68"/>
      <c r="EZQ80" s="68"/>
      <c r="EZR80" s="69"/>
      <c r="EZT80" s="64"/>
      <c r="EZU80" s="67"/>
      <c r="EZV80" s="67"/>
      <c r="EZW80" s="68"/>
      <c r="EZX80" s="68"/>
      <c r="EZY80" s="68"/>
      <c r="EZZ80" s="69"/>
      <c r="FAB80" s="64"/>
      <c r="FAC80" s="67"/>
      <c r="FAD80" s="67"/>
      <c r="FAE80" s="68"/>
      <c r="FAF80" s="68"/>
      <c r="FAG80" s="68"/>
      <c r="FAH80" s="69"/>
      <c r="FAJ80" s="64"/>
      <c r="FAK80" s="67"/>
      <c r="FAL80" s="67"/>
      <c r="FAM80" s="68"/>
      <c r="FAN80" s="68"/>
      <c r="FAO80" s="68"/>
      <c r="FAP80" s="69"/>
      <c r="FAR80" s="64"/>
      <c r="FAS80" s="67"/>
      <c r="FAT80" s="67"/>
      <c r="FAU80" s="68"/>
      <c r="FAV80" s="68"/>
      <c r="FAW80" s="68"/>
      <c r="FAX80" s="69"/>
      <c r="FAZ80" s="64"/>
      <c r="FBA80" s="67"/>
      <c r="FBB80" s="67"/>
      <c r="FBC80" s="68"/>
      <c r="FBD80" s="68"/>
      <c r="FBE80" s="68"/>
      <c r="FBF80" s="69"/>
      <c r="FBH80" s="64"/>
      <c r="FBI80" s="67"/>
      <c r="FBJ80" s="67"/>
      <c r="FBK80" s="68"/>
      <c r="FBL80" s="68"/>
      <c r="FBM80" s="68"/>
      <c r="FBN80" s="69"/>
      <c r="FBP80" s="64"/>
      <c r="FBQ80" s="67"/>
      <c r="FBR80" s="67"/>
      <c r="FBS80" s="68"/>
      <c r="FBT80" s="68"/>
      <c r="FBU80" s="68"/>
      <c r="FBV80" s="69"/>
      <c r="FBX80" s="64"/>
      <c r="FBY80" s="67"/>
      <c r="FBZ80" s="67"/>
      <c r="FCA80" s="68"/>
      <c r="FCB80" s="68"/>
      <c r="FCC80" s="68"/>
      <c r="FCD80" s="69"/>
      <c r="FCF80" s="64"/>
      <c r="FCG80" s="67"/>
      <c r="FCH80" s="67"/>
      <c r="FCI80" s="68"/>
      <c r="FCJ80" s="68"/>
      <c r="FCK80" s="68"/>
      <c r="FCL80" s="69"/>
      <c r="FCN80" s="64"/>
      <c r="FCO80" s="67"/>
      <c r="FCP80" s="67"/>
      <c r="FCQ80" s="68"/>
      <c r="FCR80" s="68"/>
      <c r="FCS80" s="68"/>
      <c r="FCT80" s="69"/>
      <c r="FCV80" s="64"/>
      <c r="FCW80" s="67"/>
      <c r="FCX80" s="67"/>
      <c r="FCY80" s="68"/>
      <c r="FCZ80" s="68"/>
      <c r="FDA80" s="68"/>
      <c r="FDB80" s="69"/>
      <c r="FDD80" s="64"/>
      <c r="FDE80" s="67"/>
      <c r="FDF80" s="67"/>
      <c r="FDG80" s="68"/>
      <c r="FDH80" s="68"/>
      <c r="FDI80" s="68"/>
      <c r="FDJ80" s="69"/>
      <c r="FDL80" s="64"/>
      <c r="FDM80" s="67"/>
      <c r="FDN80" s="67"/>
      <c r="FDO80" s="68"/>
      <c r="FDP80" s="68"/>
      <c r="FDQ80" s="68"/>
      <c r="FDR80" s="69"/>
      <c r="FDT80" s="64"/>
      <c r="FDU80" s="67"/>
      <c r="FDV80" s="67"/>
      <c r="FDW80" s="68"/>
      <c r="FDX80" s="68"/>
      <c r="FDY80" s="68"/>
      <c r="FDZ80" s="69"/>
      <c r="FEB80" s="64"/>
      <c r="FEC80" s="67"/>
      <c r="FED80" s="67"/>
      <c r="FEE80" s="68"/>
      <c r="FEF80" s="68"/>
      <c r="FEG80" s="68"/>
      <c r="FEH80" s="69"/>
      <c r="FEJ80" s="64"/>
      <c r="FEK80" s="67"/>
      <c r="FEL80" s="67"/>
      <c r="FEM80" s="68"/>
      <c r="FEN80" s="68"/>
      <c r="FEO80" s="68"/>
      <c r="FEP80" s="69"/>
      <c r="FER80" s="64"/>
      <c r="FES80" s="67"/>
      <c r="FET80" s="67"/>
      <c r="FEU80" s="68"/>
      <c r="FEV80" s="68"/>
      <c r="FEW80" s="68"/>
      <c r="FEX80" s="69"/>
      <c r="FEZ80" s="64"/>
      <c r="FFA80" s="67"/>
      <c r="FFB80" s="67"/>
      <c r="FFC80" s="68"/>
      <c r="FFD80" s="68"/>
      <c r="FFE80" s="68"/>
      <c r="FFF80" s="69"/>
      <c r="FFH80" s="64"/>
      <c r="FFI80" s="67"/>
      <c r="FFJ80" s="67"/>
      <c r="FFK80" s="68"/>
      <c r="FFL80" s="68"/>
      <c r="FFM80" s="68"/>
      <c r="FFN80" s="69"/>
      <c r="FFP80" s="64"/>
      <c r="FFQ80" s="67"/>
      <c r="FFR80" s="67"/>
      <c r="FFS80" s="68"/>
      <c r="FFT80" s="68"/>
      <c r="FFU80" s="68"/>
      <c r="FFV80" s="69"/>
      <c r="FFX80" s="64"/>
      <c r="FFY80" s="67"/>
      <c r="FFZ80" s="67"/>
      <c r="FGA80" s="68"/>
      <c r="FGB80" s="68"/>
      <c r="FGC80" s="68"/>
      <c r="FGD80" s="69"/>
      <c r="FGF80" s="64"/>
      <c r="FGG80" s="67"/>
      <c r="FGH80" s="67"/>
      <c r="FGI80" s="68"/>
      <c r="FGJ80" s="68"/>
      <c r="FGK80" s="68"/>
      <c r="FGL80" s="69"/>
      <c r="FGN80" s="64"/>
      <c r="FGO80" s="67"/>
      <c r="FGP80" s="67"/>
      <c r="FGQ80" s="68"/>
      <c r="FGR80" s="68"/>
      <c r="FGS80" s="68"/>
      <c r="FGT80" s="69"/>
      <c r="FGV80" s="64"/>
      <c r="FGW80" s="67"/>
      <c r="FGX80" s="67"/>
      <c r="FGY80" s="68"/>
      <c r="FGZ80" s="68"/>
      <c r="FHA80" s="68"/>
      <c r="FHB80" s="69"/>
      <c r="FHD80" s="64"/>
      <c r="FHE80" s="67"/>
      <c r="FHF80" s="67"/>
      <c r="FHG80" s="68"/>
      <c r="FHH80" s="68"/>
      <c r="FHI80" s="68"/>
      <c r="FHJ80" s="69"/>
      <c r="FHL80" s="64"/>
      <c r="FHM80" s="67"/>
      <c r="FHN80" s="67"/>
      <c r="FHO80" s="68"/>
      <c r="FHP80" s="68"/>
      <c r="FHQ80" s="68"/>
      <c r="FHR80" s="69"/>
      <c r="FHT80" s="64"/>
      <c r="FHU80" s="67"/>
      <c r="FHV80" s="67"/>
      <c r="FHW80" s="68"/>
      <c r="FHX80" s="68"/>
      <c r="FHY80" s="68"/>
      <c r="FHZ80" s="69"/>
      <c r="FIB80" s="64"/>
      <c r="FIC80" s="67"/>
      <c r="FID80" s="67"/>
      <c r="FIE80" s="68"/>
      <c r="FIF80" s="68"/>
      <c r="FIG80" s="68"/>
      <c r="FIH80" s="69"/>
      <c r="FIJ80" s="64"/>
      <c r="FIK80" s="67"/>
      <c r="FIL80" s="67"/>
      <c r="FIM80" s="68"/>
      <c r="FIN80" s="68"/>
      <c r="FIO80" s="68"/>
      <c r="FIP80" s="69"/>
      <c r="FIR80" s="64"/>
      <c r="FIS80" s="67"/>
      <c r="FIT80" s="67"/>
      <c r="FIU80" s="68"/>
      <c r="FIV80" s="68"/>
      <c r="FIW80" s="68"/>
      <c r="FIX80" s="69"/>
      <c r="FIZ80" s="64"/>
      <c r="FJA80" s="67"/>
      <c r="FJB80" s="67"/>
      <c r="FJC80" s="68"/>
      <c r="FJD80" s="68"/>
      <c r="FJE80" s="68"/>
      <c r="FJF80" s="69"/>
      <c r="FJH80" s="64"/>
      <c r="FJI80" s="67"/>
      <c r="FJJ80" s="67"/>
      <c r="FJK80" s="68"/>
      <c r="FJL80" s="68"/>
      <c r="FJM80" s="68"/>
      <c r="FJN80" s="69"/>
      <c r="FJP80" s="64"/>
      <c r="FJQ80" s="67"/>
      <c r="FJR80" s="67"/>
      <c r="FJS80" s="68"/>
      <c r="FJT80" s="68"/>
      <c r="FJU80" s="68"/>
      <c r="FJV80" s="69"/>
      <c r="FJX80" s="64"/>
      <c r="FJY80" s="67"/>
      <c r="FJZ80" s="67"/>
      <c r="FKA80" s="68"/>
      <c r="FKB80" s="68"/>
      <c r="FKC80" s="68"/>
      <c r="FKD80" s="69"/>
      <c r="FKF80" s="64"/>
      <c r="FKG80" s="67"/>
      <c r="FKH80" s="67"/>
      <c r="FKI80" s="68"/>
      <c r="FKJ80" s="68"/>
      <c r="FKK80" s="68"/>
      <c r="FKL80" s="69"/>
      <c r="FKN80" s="64"/>
      <c r="FKO80" s="67"/>
      <c r="FKP80" s="67"/>
      <c r="FKQ80" s="68"/>
      <c r="FKR80" s="68"/>
      <c r="FKS80" s="68"/>
      <c r="FKT80" s="69"/>
      <c r="FKV80" s="64"/>
      <c r="FKW80" s="67"/>
      <c r="FKX80" s="67"/>
      <c r="FKY80" s="68"/>
      <c r="FKZ80" s="68"/>
      <c r="FLA80" s="68"/>
      <c r="FLB80" s="69"/>
      <c r="FLD80" s="64"/>
      <c r="FLE80" s="67"/>
      <c r="FLF80" s="67"/>
      <c r="FLG80" s="68"/>
      <c r="FLH80" s="68"/>
      <c r="FLI80" s="68"/>
      <c r="FLJ80" s="69"/>
      <c r="FLL80" s="64"/>
      <c r="FLM80" s="67"/>
      <c r="FLN80" s="67"/>
      <c r="FLO80" s="68"/>
      <c r="FLP80" s="68"/>
      <c r="FLQ80" s="68"/>
      <c r="FLR80" s="69"/>
      <c r="FLT80" s="64"/>
      <c r="FLU80" s="67"/>
      <c r="FLV80" s="67"/>
      <c r="FLW80" s="68"/>
      <c r="FLX80" s="68"/>
      <c r="FLY80" s="68"/>
      <c r="FLZ80" s="69"/>
      <c r="FMB80" s="64"/>
      <c r="FMC80" s="67"/>
      <c r="FMD80" s="67"/>
      <c r="FME80" s="68"/>
      <c r="FMF80" s="68"/>
      <c r="FMG80" s="68"/>
      <c r="FMH80" s="69"/>
      <c r="FMJ80" s="64"/>
      <c r="FMK80" s="67"/>
      <c r="FML80" s="67"/>
      <c r="FMM80" s="68"/>
      <c r="FMN80" s="68"/>
      <c r="FMO80" s="68"/>
      <c r="FMP80" s="69"/>
      <c r="FMR80" s="64"/>
      <c r="FMS80" s="67"/>
      <c r="FMT80" s="67"/>
      <c r="FMU80" s="68"/>
      <c r="FMV80" s="68"/>
      <c r="FMW80" s="68"/>
      <c r="FMX80" s="69"/>
      <c r="FMZ80" s="64"/>
      <c r="FNA80" s="67"/>
      <c r="FNB80" s="67"/>
      <c r="FNC80" s="68"/>
      <c r="FND80" s="68"/>
      <c r="FNE80" s="68"/>
      <c r="FNF80" s="69"/>
      <c r="FNH80" s="64"/>
      <c r="FNI80" s="67"/>
      <c r="FNJ80" s="67"/>
      <c r="FNK80" s="68"/>
      <c r="FNL80" s="68"/>
      <c r="FNM80" s="68"/>
      <c r="FNN80" s="69"/>
      <c r="FNP80" s="64"/>
      <c r="FNQ80" s="67"/>
      <c r="FNR80" s="67"/>
      <c r="FNS80" s="68"/>
      <c r="FNT80" s="68"/>
      <c r="FNU80" s="68"/>
      <c r="FNV80" s="69"/>
      <c r="FNX80" s="64"/>
      <c r="FNY80" s="67"/>
      <c r="FNZ80" s="67"/>
      <c r="FOA80" s="68"/>
      <c r="FOB80" s="68"/>
      <c r="FOC80" s="68"/>
      <c r="FOD80" s="69"/>
      <c r="FOF80" s="64"/>
      <c r="FOG80" s="67"/>
      <c r="FOH80" s="67"/>
      <c r="FOI80" s="68"/>
      <c r="FOJ80" s="68"/>
      <c r="FOK80" s="68"/>
      <c r="FOL80" s="69"/>
      <c r="FON80" s="64"/>
      <c r="FOO80" s="67"/>
      <c r="FOP80" s="67"/>
      <c r="FOQ80" s="68"/>
      <c r="FOR80" s="68"/>
      <c r="FOS80" s="68"/>
      <c r="FOT80" s="69"/>
      <c r="FOV80" s="64"/>
      <c r="FOW80" s="67"/>
      <c r="FOX80" s="67"/>
      <c r="FOY80" s="68"/>
      <c r="FOZ80" s="68"/>
      <c r="FPA80" s="68"/>
      <c r="FPB80" s="69"/>
      <c r="FPD80" s="64"/>
      <c r="FPE80" s="67"/>
      <c r="FPF80" s="67"/>
      <c r="FPG80" s="68"/>
      <c r="FPH80" s="68"/>
      <c r="FPI80" s="68"/>
      <c r="FPJ80" s="69"/>
      <c r="FPL80" s="64"/>
      <c r="FPM80" s="67"/>
      <c r="FPN80" s="67"/>
      <c r="FPO80" s="68"/>
      <c r="FPP80" s="68"/>
      <c r="FPQ80" s="68"/>
      <c r="FPR80" s="69"/>
      <c r="FPT80" s="64"/>
      <c r="FPU80" s="67"/>
      <c r="FPV80" s="67"/>
      <c r="FPW80" s="68"/>
      <c r="FPX80" s="68"/>
      <c r="FPY80" s="68"/>
      <c r="FPZ80" s="69"/>
      <c r="FQB80" s="64"/>
      <c r="FQC80" s="67"/>
      <c r="FQD80" s="67"/>
      <c r="FQE80" s="68"/>
      <c r="FQF80" s="68"/>
      <c r="FQG80" s="68"/>
      <c r="FQH80" s="69"/>
      <c r="FQJ80" s="64"/>
      <c r="FQK80" s="67"/>
      <c r="FQL80" s="67"/>
      <c r="FQM80" s="68"/>
      <c r="FQN80" s="68"/>
      <c r="FQO80" s="68"/>
      <c r="FQP80" s="69"/>
      <c r="FQR80" s="64"/>
      <c r="FQS80" s="67"/>
      <c r="FQT80" s="67"/>
      <c r="FQU80" s="68"/>
      <c r="FQV80" s="68"/>
      <c r="FQW80" s="68"/>
      <c r="FQX80" s="69"/>
      <c r="FQZ80" s="64"/>
      <c r="FRA80" s="67"/>
      <c r="FRB80" s="67"/>
      <c r="FRC80" s="68"/>
      <c r="FRD80" s="68"/>
      <c r="FRE80" s="68"/>
      <c r="FRF80" s="69"/>
      <c r="FRH80" s="64"/>
      <c r="FRI80" s="67"/>
      <c r="FRJ80" s="67"/>
      <c r="FRK80" s="68"/>
      <c r="FRL80" s="68"/>
      <c r="FRM80" s="68"/>
      <c r="FRN80" s="69"/>
      <c r="FRP80" s="64"/>
      <c r="FRQ80" s="67"/>
      <c r="FRR80" s="67"/>
      <c r="FRS80" s="68"/>
      <c r="FRT80" s="68"/>
      <c r="FRU80" s="68"/>
      <c r="FRV80" s="69"/>
      <c r="FRX80" s="64"/>
      <c r="FRY80" s="67"/>
      <c r="FRZ80" s="67"/>
      <c r="FSA80" s="68"/>
      <c r="FSB80" s="68"/>
      <c r="FSC80" s="68"/>
      <c r="FSD80" s="69"/>
      <c r="FSF80" s="64"/>
      <c r="FSG80" s="67"/>
      <c r="FSH80" s="67"/>
      <c r="FSI80" s="68"/>
      <c r="FSJ80" s="68"/>
      <c r="FSK80" s="68"/>
      <c r="FSL80" s="69"/>
      <c r="FSN80" s="64"/>
      <c r="FSO80" s="67"/>
      <c r="FSP80" s="67"/>
      <c r="FSQ80" s="68"/>
      <c r="FSR80" s="68"/>
      <c r="FSS80" s="68"/>
      <c r="FST80" s="69"/>
      <c r="FSV80" s="64"/>
      <c r="FSW80" s="67"/>
      <c r="FSX80" s="67"/>
      <c r="FSY80" s="68"/>
      <c r="FSZ80" s="68"/>
      <c r="FTA80" s="68"/>
      <c r="FTB80" s="69"/>
      <c r="FTD80" s="64"/>
      <c r="FTE80" s="67"/>
      <c r="FTF80" s="67"/>
      <c r="FTG80" s="68"/>
      <c r="FTH80" s="68"/>
      <c r="FTI80" s="68"/>
      <c r="FTJ80" s="69"/>
      <c r="FTL80" s="64"/>
      <c r="FTM80" s="67"/>
      <c r="FTN80" s="67"/>
      <c r="FTO80" s="68"/>
      <c r="FTP80" s="68"/>
      <c r="FTQ80" s="68"/>
      <c r="FTR80" s="69"/>
      <c r="FTT80" s="64"/>
      <c r="FTU80" s="67"/>
      <c r="FTV80" s="67"/>
      <c r="FTW80" s="68"/>
      <c r="FTX80" s="68"/>
      <c r="FTY80" s="68"/>
      <c r="FTZ80" s="69"/>
      <c r="FUB80" s="64"/>
      <c r="FUC80" s="67"/>
      <c r="FUD80" s="67"/>
      <c r="FUE80" s="68"/>
      <c r="FUF80" s="68"/>
      <c r="FUG80" s="68"/>
      <c r="FUH80" s="69"/>
      <c r="FUJ80" s="64"/>
      <c r="FUK80" s="67"/>
      <c r="FUL80" s="67"/>
      <c r="FUM80" s="68"/>
      <c r="FUN80" s="68"/>
      <c r="FUO80" s="68"/>
      <c r="FUP80" s="69"/>
      <c r="FUR80" s="64"/>
      <c r="FUS80" s="67"/>
      <c r="FUT80" s="67"/>
      <c r="FUU80" s="68"/>
      <c r="FUV80" s="68"/>
      <c r="FUW80" s="68"/>
      <c r="FUX80" s="69"/>
      <c r="FUZ80" s="64"/>
      <c r="FVA80" s="67"/>
      <c r="FVB80" s="67"/>
      <c r="FVC80" s="68"/>
      <c r="FVD80" s="68"/>
      <c r="FVE80" s="68"/>
      <c r="FVF80" s="69"/>
      <c r="FVH80" s="64"/>
      <c r="FVI80" s="67"/>
      <c r="FVJ80" s="67"/>
      <c r="FVK80" s="68"/>
      <c r="FVL80" s="68"/>
      <c r="FVM80" s="68"/>
      <c r="FVN80" s="69"/>
      <c r="FVP80" s="64"/>
      <c r="FVQ80" s="67"/>
      <c r="FVR80" s="67"/>
      <c r="FVS80" s="68"/>
      <c r="FVT80" s="68"/>
      <c r="FVU80" s="68"/>
      <c r="FVV80" s="69"/>
      <c r="FVX80" s="64"/>
      <c r="FVY80" s="67"/>
      <c r="FVZ80" s="67"/>
      <c r="FWA80" s="68"/>
      <c r="FWB80" s="68"/>
      <c r="FWC80" s="68"/>
      <c r="FWD80" s="69"/>
      <c r="FWF80" s="64"/>
      <c r="FWG80" s="67"/>
      <c r="FWH80" s="67"/>
      <c r="FWI80" s="68"/>
      <c r="FWJ80" s="68"/>
      <c r="FWK80" s="68"/>
      <c r="FWL80" s="69"/>
      <c r="FWN80" s="64"/>
      <c r="FWO80" s="67"/>
      <c r="FWP80" s="67"/>
      <c r="FWQ80" s="68"/>
      <c r="FWR80" s="68"/>
      <c r="FWS80" s="68"/>
      <c r="FWT80" s="69"/>
      <c r="FWV80" s="64"/>
      <c r="FWW80" s="67"/>
      <c r="FWX80" s="67"/>
      <c r="FWY80" s="68"/>
      <c r="FWZ80" s="68"/>
      <c r="FXA80" s="68"/>
      <c r="FXB80" s="69"/>
      <c r="FXD80" s="64"/>
      <c r="FXE80" s="67"/>
      <c r="FXF80" s="67"/>
      <c r="FXG80" s="68"/>
      <c r="FXH80" s="68"/>
      <c r="FXI80" s="68"/>
      <c r="FXJ80" s="69"/>
      <c r="FXL80" s="64"/>
      <c r="FXM80" s="67"/>
      <c r="FXN80" s="67"/>
      <c r="FXO80" s="68"/>
      <c r="FXP80" s="68"/>
      <c r="FXQ80" s="68"/>
      <c r="FXR80" s="69"/>
      <c r="FXT80" s="64"/>
      <c r="FXU80" s="67"/>
      <c r="FXV80" s="67"/>
      <c r="FXW80" s="68"/>
      <c r="FXX80" s="68"/>
      <c r="FXY80" s="68"/>
      <c r="FXZ80" s="69"/>
      <c r="FYB80" s="64"/>
      <c r="FYC80" s="67"/>
      <c r="FYD80" s="67"/>
      <c r="FYE80" s="68"/>
      <c r="FYF80" s="68"/>
      <c r="FYG80" s="68"/>
      <c r="FYH80" s="69"/>
      <c r="FYJ80" s="64"/>
      <c r="FYK80" s="67"/>
      <c r="FYL80" s="67"/>
      <c r="FYM80" s="68"/>
      <c r="FYN80" s="68"/>
      <c r="FYO80" s="68"/>
      <c r="FYP80" s="69"/>
      <c r="FYR80" s="64"/>
      <c r="FYS80" s="67"/>
      <c r="FYT80" s="67"/>
      <c r="FYU80" s="68"/>
      <c r="FYV80" s="68"/>
      <c r="FYW80" s="68"/>
      <c r="FYX80" s="69"/>
      <c r="FYZ80" s="64"/>
      <c r="FZA80" s="67"/>
      <c r="FZB80" s="67"/>
      <c r="FZC80" s="68"/>
      <c r="FZD80" s="68"/>
      <c r="FZE80" s="68"/>
      <c r="FZF80" s="69"/>
      <c r="FZH80" s="64"/>
      <c r="FZI80" s="67"/>
      <c r="FZJ80" s="67"/>
      <c r="FZK80" s="68"/>
      <c r="FZL80" s="68"/>
      <c r="FZM80" s="68"/>
      <c r="FZN80" s="69"/>
      <c r="FZP80" s="64"/>
      <c r="FZQ80" s="67"/>
      <c r="FZR80" s="67"/>
      <c r="FZS80" s="68"/>
      <c r="FZT80" s="68"/>
      <c r="FZU80" s="68"/>
      <c r="FZV80" s="69"/>
      <c r="FZX80" s="64"/>
      <c r="FZY80" s="67"/>
      <c r="FZZ80" s="67"/>
      <c r="GAA80" s="68"/>
      <c r="GAB80" s="68"/>
      <c r="GAC80" s="68"/>
      <c r="GAD80" s="69"/>
      <c r="GAF80" s="64"/>
      <c r="GAG80" s="67"/>
      <c r="GAH80" s="67"/>
      <c r="GAI80" s="68"/>
      <c r="GAJ80" s="68"/>
      <c r="GAK80" s="68"/>
      <c r="GAL80" s="69"/>
      <c r="GAN80" s="64"/>
      <c r="GAO80" s="67"/>
      <c r="GAP80" s="67"/>
      <c r="GAQ80" s="68"/>
      <c r="GAR80" s="68"/>
      <c r="GAS80" s="68"/>
      <c r="GAT80" s="69"/>
      <c r="GAV80" s="64"/>
      <c r="GAW80" s="67"/>
      <c r="GAX80" s="67"/>
      <c r="GAY80" s="68"/>
      <c r="GAZ80" s="68"/>
      <c r="GBA80" s="68"/>
      <c r="GBB80" s="69"/>
      <c r="GBD80" s="64"/>
      <c r="GBE80" s="67"/>
      <c r="GBF80" s="67"/>
      <c r="GBG80" s="68"/>
      <c r="GBH80" s="68"/>
      <c r="GBI80" s="68"/>
      <c r="GBJ80" s="69"/>
      <c r="GBL80" s="64"/>
      <c r="GBM80" s="67"/>
      <c r="GBN80" s="67"/>
      <c r="GBO80" s="68"/>
      <c r="GBP80" s="68"/>
      <c r="GBQ80" s="68"/>
      <c r="GBR80" s="69"/>
      <c r="GBT80" s="64"/>
      <c r="GBU80" s="67"/>
      <c r="GBV80" s="67"/>
      <c r="GBW80" s="68"/>
      <c r="GBX80" s="68"/>
      <c r="GBY80" s="68"/>
      <c r="GBZ80" s="69"/>
      <c r="GCB80" s="64"/>
      <c r="GCC80" s="67"/>
      <c r="GCD80" s="67"/>
      <c r="GCE80" s="68"/>
      <c r="GCF80" s="68"/>
      <c r="GCG80" s="68"/>
      <c r="GCH80" s="69"/>
      <c r="GCJ80" s="64"/>
      <c r="GCK80" s="67"/>
      <c r="GCL80" s="67"/>
      <c r="GCM80" s="68"/>
      <c r="GCN80" s="68"/>
      <c r="GCO80" s="68"/>
      <c r="GCP80" s="69"/>
      <c r="GCR80" s="64"/>
      <c r="GCS80" s="67"/>
      <c r="GCT80" s="67"/>
      <c r="GCU80" s="68"/>
      <c r="GCV80" s="68"/>
      <c r="GCW80" s="68"/>
      <c r="GCX80" s="69"/>
      <c r="GCZ80" s="64"/>
      <c r="GDA80" s="67"/>
      <c r="GDB80" s="67"/>
      <c r="GDC80" s="68"/>
      <c r="GDD80" s="68"/>
      <c r="GDE80" s="68"/>
      <c r="GDF80" s="69"/>
      <c r="GDH80" s="64"/>
      <c r="GDI80" s="67"/>
      <c r="GDJ80" s="67"/>
      <c r="GDK80" s="68"/>
      <c r="GDL80" s="68"/>
      <c r="GDM80" s="68"/>
      <c r="GDN80" s="69"/>
      <c r="GDP80" s="64"/>
      <c r="GDQ80" s="67"/>
      <c r="GDR80" s="67"/>
      <c r="GDS80" s="68"/>
      <c r="GDT80" s="68"/>
      <c r="GDU80" s="68"/>
      <c r="GDV80" s="69"/>
      <c r="GDX80" s="64"/>
      <c r="GDY80" s="67"/>
      <c r="GDZ80" s="67"/>
      <c r="GEA80" s="68"/>
      <c r="GEB80" s="68"/>
      <c r="GEC80" s="68"/>
      <c r="GED80" s="69"/>
      <c r="GEF80" s="64"/>
      <c r="GEG80" s="67"/>
      <c r="GEH80" s="67"/>
      <c r="GEI80" s="68"/>
      <c r="GEJ80" s="68"/>
      <c r="GEK80" s="68"/>
      <c r="GEL80" s="69"/>
      <c r="GEN80" s="64"/>
      <c r="GEO80" s="67"/>
      <c r="GEP80" s="67"/>
      <c r="GEQ80" s="68"/>
      <c r="GER80" s="68"/>
      <c r="GES80" s="68"/>
      <c r="GET80" s="69"/>
      <c r="GEV80" s="64"/>
      <c r="GEW80" s="67"/>
      <c r="GEX80" s="67"/>
      <c r="GEY80" s="68"/>
      <c r="GEZ80" s="68"/>
      <c r="GFA80" s="68"/>
      <c r="GFB80" s="69"/>
      <c r="GFD80" s="64"/>
      <c r="GFE80" s="67"/>
      <c r="GFF80" s="67"/>
      <c r="GFG80" s="68"/>
      <c r="GFH80" s="68"/>
      <c r="GFI80" s="68"/>
      <c r="GFJ80" s="69"/>
      <c r="GFL80" s="64"/>
      <c r="GFM80" s="67"/>
      <c r="GFN80" s="67"/>
      <c r="GFO80" s="68"/>
      <c r="GFP80" s="68"/>
      <c r="GFQ80" s="68"/>
      <c r="GFR80" s="69"/>
      <c r="GFT80" s="64"/>
      <c r="GFU80" s="67"/>
      <c r="GFV80" s="67"/>
      <c r="GFW80" s="68"/>
      <c r="GFX80" s="68"/>
      <c r="GFY80" s="68"/>
      <c r="GFZ80" s="69"/>
      <c r="GGB80" s="64"/>
      <c r="GGC80" s="67"/>
      <c r="GGD80" s="67"/>
      <c r="GGE80" s="68"/>
      <c r="GGF80" s="68"/>
      <c r="GGG80" s="68"/>
      <c r="GGH80" s="69"/>
      <c r="GGJ80" s="64"/>
      <c r="GGK80" s="67"/>
      <c r="GGL80" s="67"/>
      <c r="GGM80" s="68"/>
      <c r="GGN80" s="68"/>
      <c r="GGO80" s="68"/>
      <c r="GGP80" s="69"/>
      <c r="GGR80" s="64"/>
      <c r="GGS80" s="67"/>
      <c r="GGT80" s="67"/>
      <c r="GGU80" s="68"/>
      <c r="GGV80" s="68"/>
      <c r="GGW80" s="68"/>
      <c r="GGX80" s="69"/>
      <c r="GGZ80" s="64"/>
      <c r="GHA80" s="67"/>
      <c r="GHB80" s="67"/>
      <c r="GHC80" s="68"/>
      <c r="GHD80" s="68"/>
      <c r="GHE80" s="68"/>
      <c r="GHF80" s="69"/>
      <c r="GHH80" s="64"/>
      <c r="GHI80" s="67"/>
      <c r="GHJ80" s="67"/>
      <c r="GHK80" s="68"/>
      <c r="GHL80" s="68"/>
      <c r="GHM80" s="68"/>
      <c r="GHN80" s="69"/>
      <c r="GHP80" s="64"/>
      <c r="GHQ80" s="67"/>
      <c r="GHR80" s="67"/>
      <c r="GHS80" s="68"/>
      <c r="GHT80" s="68"/>
      <c r="GHU80" s="68"/>
      <c r="GHV80" s="69"/>
      <c r="GHX80" s="64"/>
      <c r="GHY80" s="67"/>
      <c r="GHZ80" s="67"/>
      <c r="GIA80" s="68"/>
      <c r="GIB80" s="68"/>
      <c r="GIC80" s="68"/>
      <c r="GID80" s="69"/>
      <c r="GIF80" s="64"/>
      <c r="GIG80" s="67"/>
      <c r="GIH80" s="67"/>
      <c r="GII80" s="68"/>
      <c r="GIJ80" s="68"/>
      <c r="GIK80" s="68"/>
      <c r="GIL80" s="69"/>
      <c r="GIN80" s="64"/>
      <c r="GIO80" s="67"/>
      <c r="GIP80" s="67"/>
      <c r="GIQ80" s="68"/>
      <c r="GIR80" s="68"/>
      <c r="GIS80" s="68"/>
      <c r="GIT80" s="69"/>
      <c r="GIV80" s="64"/>
      <c r="GIW80" s="67"/>
      <c r="GIX80" s="67"/>
      <c r="GIY80" s="68"/>
      <c r="GIZ80" s="68"/>
      <c r="GJA80" s="68"/>
      <c r="GJB80" s="69"/>
      <c r="GJD80" s="64"/>
      <c r="GJE80" s="67"/>
      <c r="GJF80" s="67"/>
      <c r="GJG80" s="68"/>
      <c r="GJH80" s="68"/>
      <c r="GJI80" s="68"/>
      <c r="GJJ80" s="69"/>
      <c r="GJL80" s="64"/>
      <c r="GJM80" s="67"/>
      <c r="GJN80" s="67"/>
      <c r="GJO80" s="68"/>
      <c r="GJP80" s="68"/>
      <c r="GJQ80" s="68"/>
      <c r="GJR80" s="69"/>
      <c r="GJT80" s="64"/>
      <c r="GJU80" s="67"/>
      <c r="GJV80" s="67"/>
      <c r="GJW80" s="68"/>
      <c r="GJX80" s="68"/>
      <c r="GJY80" s="68"/>
      <c r="GJZ80" s="69"/>
      <c r="GKB80" s="64"/>
      <c r="GKC80" s="67"/>
      <c r="GKD80" s="67"/>
      <c r="GKE80" s="68"/>
      <c r="GKF80" s="68"/>
      <c r="GKG80" s="68"/>
      <c r="GKH80" s="69"/>
      <c r="GKJ80" s="64"/>
      <c r="GKK80" s="67"/>
      <c r="GKL80" s="67"/>
      <c r="GKM80" s="68"/>
      <c r="GKN80" s="68"/>
      <c r="GKO80" s="68"/>
      <c r="GKP80" s="69"/>
      <c r="GKR80" s="64"/>
      <c r="GKS80" s="67"/>
      <c r="GKT80" s="67"/>
      <c r="GKU80" s="68"/>
      <c r="GKV80" s="68"/>
      <c r="GKW80" s="68"/>
      <c r="GKX80" s="69"/>
      <c r="GKZ80" s="64"/>
      <c r="GLA80" s="67"/>
      <c r="GLB80" s="67"/>
      <c r="GLC80" s="68"/>
      <c r="GLD80" s="68"/>
      <c r="GLE80" s="68"/>
      <c r="GLF80" s="69"/>
      <c r="GLH80" s="64"/>
      <c r="GLI80" s="67"/>
      <c r="GLJ80" s="67"/>
      <c r="GLK80" s="68"/>
      <c r="GLL80" s="68"/>
      <c r="GLM80" s="68"/>
      <c r="GLN80" s="69"/>
      <c r="GLP80" s="64"/>
      <c r="GLQ80" s="67"/>
      <c r="GLR80" s="67"/>
      <c r="GLS80" s="68"/>
      <c r="GLT80" s="68"/>
      <c r="GLU80" s="68"/>
      <c r="GLV80" s="69"/>
      <c r="GLX80" s="64"/>
      <c r="GLY80" s="67"/>
      <c r="GLZ80" s="67"/>
      <c r="GMA80" s="68"/>
      <c r="GMB80" s="68"/>
      <c r="GMC80" s="68"/>
      <c r="GMD80" s="69"/>
      <c r="GMF80" s="64"/>
      <c r="GMG80" s="67"/>
      <c r="GMH80" s="67"/>
      <c r="GMI80" s="68"/>
      <c r="GMJ80" s="68"/>
      <c r="GMK80" s="68"/>
      <c r="GML80" s="69"/>
      <c r="GMN80" s="64"/>
      <c r="GMO80" s="67"/>
      <c r="GMP80" s="67"/>
      <c r="GMQ80" s="68"/>
      <c r="GMR80" s="68"/>
      <c r="GMS80" s="68"/>
      <c r="GMT80" s="69"/>
      <c r="GMV80" s="64"/>
      <c r="GMW80" s="67"/>
      <c r="GMX80" s="67"/>
      <c r="GMY80" s="68"/>
      <c r="GMZ80" s="68"/>
      <c r="GNA80" s="68"/>
      <c r="GNB80" s="69"/>
      <c r="GND80" s="64"/>
      <c r="GNE80" s="67"/>
      <c r="GNF80" s="67"/>
      <c r="GNG80" s="68"/>
      <c r="GNH80" s="68"/>
      <c r="GNI80" s="68"/>
      <c r="GNJ80" s="69"/>
      <c r="GNL80" s="64"/>
      <c r="GNM80" s="67"/>
      <c r="GNN80" s="67"/>
      <c r="GNO80" s="68"/>
      <c r="GNP80" s="68"/>
      <c r="GNQ80" s="68"/>
      <c r="GNR80" s="69"/>
      <c r="GNT80" s="64"/>
      <c r="GNU80" s="67"/>
      <c r="GNV80" s="67"/>
      <c r="GNW80" s="68"/>
      <c r="GNX80" s="68"/>
      <c r="GNY80" s="68"/>
      <c r="GNZ80" s="69"/>
      <c r="GOB80" s="64"/>
      <c r="GOC80" s="67"/>
      <c r="GOD80" s="67"/>
      <c r="GOE80" s="68"/>
      <c r="GOF80" s="68"/>
      <c r="GOG80" s="68"/>
      <c r="GOH80" s="69"/>
      <c r="GOJ80" s="64"/>
      <c r="GOK80" s="67"/>
      <c r="GOL80" s="67"/>
      <c r="GOM80" s="68"/>
      <c r="GON80" s="68"/>
      <c r="GOO80" s="68"/>
      <c r="GOP80" s="69"/>
      <c r="GOR80" s="64"/>
      <c r="GOS80" s="67"/>
      <c r="GOT80" s="67"/>
      <c r="GOU80" s="68"/>
      <c r="GOV80" s="68"/>
      <c r="GOW80" s="68"/>
      <c r="GOX80" s="69"/>
      <c r="GOZ80" s="64"/>
      <c r="GPA80" s="67"/>
      <c r="GPB80" s="67"/>
      <c r="GPC80" s="68"/>
      <c r="GPD80" s="68"/>
      <c r="GPE80" s="68"/>
      <c r="GPF80" s="69"/>
      <c r="GPH80" s="64"/>
      <c r="GPI80" s="67"/>
      <c r="GPJ80" s="67"/>
      <c r="GPK80" s="68"/>
      <c r="GPL80" s="68"/>
      <c r="GPM80" s="68"/>
      <c r="GPN80" s="69"/>
      <c r="GPP80" s="64"/>
      <c r="GPQ80" s="67"/>
      <c r="GPR80" s="67"/>
      <c r="GPS80" s="68"/>
      <c r="GPT80" s="68"/>
      <c r="GPU80" s="68"/>
      <c r="GPV80" s="69"/>
      <c r="GPX80" s="64"/>
      <c r="GPY80" s="67"/>
      <c r="GPZ80" s="67"/>
      <c r="GQA80" s="68"/>
      <c r="GQB80" s="68"/>
      <c r="GQC80" s="68"/>
      <c r="GQD80" s="69"/>
      <c r="GQF80" s="64"/>
      <c r="GQG80" s="67"/>
      <c r="GQH80" s="67"/>
      <c r="GQI80" s="68"/>
      <c r="GQJ80" s="68"/>
      <c r="GQK80" s="68"/>
      <c r="GQL80" s="69"/>
      <c r="GQN80" s="64"/>
      <c r="GQO80" s="67"/>
      <c r="GQP80" s="67"/>
      <c r="GQQ80" s="68"/>
      <c r="GQR80" s="68"/>
      <c r="GQS80" s="68"/>
      <c r="GQT80" s="69"/>
      <c r="GQV80" s="64"/>
      <c r="GQW80" s="67"/>
      <c r="GQX80" s="67"/>
      <c r="GQY80" s="68"/>
      <c r="GQZ80" s="68"/>
      <c r="GRA80" s="68"/>
      <c r="GRB80" s="69"/>
      <c r="GRD80" s="64"/>
      <c r="GRE80" s="67"/>
      <c r="GRF80" s="67"/>
      <c r="GRG80" s="68"/>
      <c r="GRH80" s="68"/>
      <c r="GRI80" s="68"/>
      <c r="GRJ80" s="69"/>
      <c r="GRL80" s="64"/>
      <c r="GRM80" s="67"/>
      <c r="GRN80" s="67"/>
      <c r="GRO80" s="68"/>
      <c r="GRP80" s="68"/>
      <c r="GRQ80" s="68"/>
      <c r="GRR80" s="69"/>
      <c r="GRT80" s="64"/>
      <c r="GRU80" s="67"/>
      <c r="GRV80" s="67"/>
      <c r="GRW80" s="68"/>
      <c r="GRX80" s="68"/>
      <c r="GRY80" s="68"/>
      <c r="GRZ80" s="69"/>
      <c r="GSB80" s="64"/>
      <c r="GSC80" s="67"/>
      <c r="GSD80" s="67"/>
      <c r="GSE80" s="68"/>
      <c r="GSF80" s="68"/>
      <c r="GSG80" s="68"/>
      <c r="GSH80" s="69"/>
      <c r="GSJ80" s="64"/>
      <c r="GSK80" s="67"/>
      <c r="GSL80" s="67"/>
      <c r="GSM80" s="68"/>
      <c r="GSN80" s="68"/>
      <c r="GSO80" s="68"/>
      <c r="GSP80" s="69"/>
      <c r="GSR80" s="64"/>
      <c r="GSS80" s="67"/>
      <c r="GST80" s="67"/>
      <c r="GSU80" s="68"/>
      <c r="GSV80" s="68"/>
      <c r="GSW80" s="68"/>
      <c r="GSX80" s="69"/>
      <c r="GSZ80" s="64"/>
      <c r="GTA80" s="67"/>
      <c r="GTB80" s="67"/>
      <c r="GTC80" s="68"/>
      <c r="GTD80" s="68"/>
      <c r="GTE80" s="68"/>
      <c r="GTF80" s="69"/>
      <c r="GTH80" s="64"/>
      <c r="GTI80" s="67"/>
      <c r="GTJ80" s="67"/>
      <c r="GTK80" s="68"/>
      <c r="GTL80" s="68"/>
      <c r="GTM80" s="68"/>
      <c r="GTN80" s="69"/>
      <c r="GTP80" s="64"/>
      <c r="GTQ80" s="67"/>
      <c r="GTR80" s="67"/>
      <c r="GTS80" s="68"/>
      <c r="GTT80" s="68"/>
      <c r="GTU80" s="68"/>
      <c r="GTV80" s="69"/>
      <c r="GTX80" s="64"/>
      <c r="GTY80" s="67"/>
      <c r="GTZ80" s="67"/>
      <c r="GUA80" s="68"/>
      <c r="GUB80" s="68"/>
      <c r="GUC80" s="68"/>
      <c r="GUD80" s="69"/>
      <c r="GUF80" s="64"/>
      <c r="GUG80" s="67"/>
      <c r="GUH80" s="67"/>
      <c r="GUI80" s="68"/>
      <c r="GUJ80" s="68"/>
      <c r="GUK80" s="68"/>
      <c r="GUL80" s="69"/>
      <c r="GUN80" s="64"/>
      <c r="GUO80" s="67"/>
      <c r="GUP80" s="67"/>
      <c r="GUQ80" s="68"/>
      <c r="GUR80" s="68"/>
      <c r="GUS80" s="68"/>
      <c r="GUT80" s="69"/>
      <c r="GUV80" s="64"/>
      <c r="GUW80" s="67"/>
      <c r="GUX80" s="67"/>
      <c r="GUY80" s="68"/>
      <c r="GUZ80" s="68"/>
      <c r="GVA80" s="68"/>
      <c r="GVB80" s="69"/>
      <c r="GVD80" s="64"/>
      <c r="GVE80" s="67"/>
      <c r="GVF80" s="67"/>
      <c r="GVG80" s="68"/>
      <c r="GVH80" s="68"/>
      <c r="GVI80" s="68"/>
      <c r="GVJ80" s="69"/>
      <c r="GVL80" s="64"/>
      <c r="GVM80" s="67"/>
      <c r="GVN80" s="67"/>
      <c r="GVO80" s="68"/>
      <c r="GVP80" s="68"/>
      <c r="GVQ80" s="68"/>
      <c r="GVR80" s="69"/>
      <c r="GVT80" s="64"/>
      <c r="GVU80" s="67"/>
      <c r="GVV80" s="67"/>
      <c r="GVW80" s="68"/>
      <c r="GVX80" s="68"/>
      <c r="GVY80" s="68"/>
      <c r="GVZ80" s="69"/>
      <c r="GWB80" s="64"/>
      <c r="GWC80" s="67"/>
      <c r="GWD80" s="67"/>
      <c r="GWE80" s="68"/>
      <c r="GWF80" s="68"/>
      <c r="GWG80" s="68"/>
      <c r="GWH80" s="69"/>
      <c r="GWJ80" s="64"/>
      <c r="GWK80" s="67"/>
      <c r="GWL80" s="67"/>
      <c r="GWM80" s="68"/>
      <c r="GWN80" s="68"/>
      <c r="GWO80" s="68"/>
      <c r="GWP80" s="69"/>
      <c r="GWR80" s="64"/>
      <c r="GWS80" s="67"/>
      <c r="GWT80" s="67"/>
      <c r="GWU80" s="68"/>
      <c r="GWV80" s="68"/>
      <c r="GWW80" s="68"/>
      <c r="GWX80" s="69"/>
      <c r="GWZ80" s="64"/>
      <c r="GXA80" s="67"/>
      <c r="GXB80" s="67"/>
      <c r="GXC80" s="68"/>
      <c r="GXD80" s="68"/>
      <c r="GXE80" s="68"/>
      <c r="GXF80" s="69"/>
      <c r="GXH80" s="64"/>
      <c r="GXI80" s="67"/>
      <c r="GXJ80" s="67"/>
      <c r="GXK80" s="68"/>
      <c r="GXL80" s="68"/>
      <c r="GXM80" s="68"/>
      <c r="GXN80" s="69"/>
      <c r="GXP80" s="64"/>
      <c r="GXQ80" s="67"/>
      <c r="GXR80" s="67"/>
      <c r="GXS80" s="68"/>
      <c r="GXT80" s="68"/>
      <c r="GXU80" s="68"/>
      <c r="GXV80" s="69"/>
      <c r="GXX80" s="64"/>
      <c r="GXY80" s="67"/>
      <c r="GXZ80" s="67"/>
      <c r="GYA80" s="68"/>
      <c r="GYB80" s="68"/>
      <c r="GYC80" s="68"/>
      <c r="GYD80" s="69"/>
      <c r="GYF80" s="64"/>
      <c r="GYG80" s="67"/>
      <c r="GYH80" s="67"/>
      <c r="GYI80" s="68"/>
      <c r="GYJ80" s="68"/>
      <c r="GYK80" s="68"/>
      <c r="GYL80" s="69"/>
      <c r="GYN80" s="64"/>
      <c r="GYO80" s="67"/>
      <c r="GYP80" s="67"/>
      <c r="GYQ80" s="68"/>
      <c r="GYR80" s="68"/>
      <c r="GYS80" s="68"/>
      <c r="GYT80" s="69"/>
      <c r="GYV80" s="64"/>
      <c r="GYW80" s="67"/>
      <c r="GYX80" s="67"/>
      <c r="GYY80" s="68"/>
      <c r="GYZ80" s="68"/>
      <c r="GZA80" s="68"/>
      <c r="GZB80" s="69"/>
      <c r="GZD80" s="64"/>
      <c r="GZE80" s="67"/>
      <c r="GZF80" s="67"/>
      <c r="GZG80" s="68"/>
      <c r="GZH80" s="68"/>
      <c r="GZI80" s="68"/>
      <c r="GZJ80" s="69"/>
      <c r="GZL80" s="64"/>
      <c r="GZM80" s="67"/>
      <c r="GZN80" s="67"/>
      <c r="GZO80" s="68"/>
      <c r="GZP80" s="68"/>
      <c r="GZQ80" s="68"/>
      <c r="GZR80" s="69"/>
      <c r="GZT80" s="64"/>
      <c r="GZU80" s="67"/>
      <c r="GZV80" s="67"/>
      <c r="GZW80" s="68"/>
      <c r="GZX80" s="68"/>
      <c r="GZY80" s="68"/>
      <c r="GZZ80" s="69"/>
      <c r="HAB80" s="64"/>
      <c r="HAC80" s="67"/>
      <c r="HAD80" s="67"/>
      <c r="HAE80" s="68"/>
      <c r="HAF80" s="68"/>
      <c r="HAG80" s="68"/>
      <c r="HAH80" s="69"/>
      <c r="HAJ80" s="64"/>
      <c r="HAK80" s="67"/>
      <c r="HAL80" s="67"/>
      <c r="HAM80" s="68"/>
      <c r="HAN80" s="68"/>
      <c r="HAO80" s="68"/>
      <c r="HAP80" s="69"/>
      <c r="HAR80" s="64"/>
      <c r="HAS80" s="67"/>
      <c r="HAT80" s="67"/>
      <c r="HAU80" s="68"/>
      <c r="HAV80" s="68"/>
      <c r="HAW80" s="68"/>
      <c r="HAX80" s="69"/>
      <c r="HAZ80" s="64"/>
      <c r="HBA80" s="67"/>
      <c r="HBB80" s="67"/>
      <c r="HBC80" s="68"/>
      <c r="HBD80" s="68"/>
      <c r="HBE80" s="68"/>
      <c r="HBF80" s="69"/>
      <c r="HBH80" s="64"/>
      <c r="HBI80" s="67"/>
      <c r="HBJ80" s="67"/>
      <c r="HBK80" s="68"/>
      <c r="HBL80" s="68"/>
      <c r="HBM80" s="68"/>
      <c r="HBN80" s="69"/>
      <c r="HBP80" s="64"/>
      <c r="HBQ80" s="67"/>
      <c r="HBR80" s="67"/>
      <c r="HBS80" s="68"/>
      <c r="HBT80" s="68"/>
      <c r="HBU80" s="68"/>
      <c r="HBV80" s="69"/>
      <c r="HBX80" s="64"/>
      <c r="HBY80" s="67"/>
      <c r="HBZ80" s="67"/>
      <c r="HCA80" s="68"/>
      <c r="HCB80" s="68"/>
      <c r="HCC80" s="68"/>
      <c r="HCD80" s="69"/>
      <c r="HCF80" s="64"/>
      <c r="HCG80" s="67"/>
      <c r="HCH80" s="67"/>
      <c r="HCI80" s="68"/>
      <c r="HCJ80" s="68"/>
      <c r="HCK80" s="68"/>
      <c r="HCL80" s="69"/>
      <c r="HCN80" s="64"/>
      <c r="HCO80" s="67"/>
      <c r="HCP80" s="67"/>
      <c r="HCQ80" s="68"/>
      <c r="HCR80" s="68"/>
      <c r="HCS80" s="68"/>
      <c r="HCT80" s="69"/>
      <c r="HCV80" s="64"/>
      <c r="HCW80" s="67"/>
      <c r="HCX80" s="67"/>
      <c r="HCY80" s="68"/>
      <c r="HCZ80" s="68"/>
      <c r="HDA80" s="68"/>
      <c r="HDB80" s="69"/>
      <c r="HDD80" s="64"/>
      <c r="HDE80" s="67"/>
      <c r="HDF80" s="67"/>
      <c r="HDG80" s="68"/>
      <c r="HDH80" s="68"/>
      <c r="HDI80" s="68"/>
      <c r="HDJ80" s="69"/>
      <c r="HDL80" s="64"/>
      <c r="HDM80" s="67"/>
      <c r="HDN80" s="67"/>
      <c r="HDO80" s="68"/>
      <c r="HDP80" s="68"/>
      <c r="HDQ80" s="68"/>
      <c r="HDR80" s="69"/>
      <c r="HDT80" s="64"/>
      <c r="HDU80" s="67"/>
      <c r="HDV80" s="67"/>
      <c r="HDW80" s="68"/>
      <c r="HDX80" s="68"/>
      <c r="HDY80" s="68"/>
      <c r="HDZ80" s="69"/>
      <c r="HEB80" s="64"/>
      <c r="HEC80" s="67"/>
      <c r="HED80" s="67"/>
      <c r="HEE80" s="68"/>
      <c r="HEF80" s="68"/>
      <c r="HEG80" s="68"/>
      <c r="HEH80" s="69"/>
      <c r="HEJ80" s="64"/>
      <c r="HEK80" s="67"/>
      <c r="HEL80" s="67"/>
      <c r="HEM80" s="68"/>
      <c r="HEN80" s="68"/>
      <c r="HEO80" s="68"/>
      <c r="HEP80" s="69"/>
      <c r="HER80" s="64"/>
      <c r="HES80" s="67"/>
      <c r="HET80" s="67"/>
      <c r="HEU80" s="68"/>
      <c r="HEV80" s="68"/>
      <c r="HEW80" s="68"/>
      <c r="HEX80" s="69"/>
      <c r="HEZ80" s="64"/>
      <c r="HFA80" s="67"/>
      <c r="HFB80" s="67"/>
      <c r="HFC80" s="68"/>
      <c r="HFD80" s="68"/>
      <c r="HFE80" s="68"/>
      <c r="HFF80" s="69"/>
      <c r="HFH80" s="64"/>
      <c r="HFI80" s="67"/>
      <c r="HFJ80" s="67"/>
      <c r="HFK80" s="68"/>
      <c r="HFL80" s="68"/>
      <c r="HFM80" s="68"/>
      <c r="HFN80" s="69"/>
      <c r="HFP80" s="64"/>
      <c r="HFQ80" s="67"/>
      <c r="HFR80" s="67"/>
      <c r="HFS80" s="68"/>
      <c r="HFT80" s="68"/>
      <c r="HFU80" s="68"/>
      <c r="HFV80" s="69"/>
      <c r="HFX80" s="64"/>
      <c r="HFY80" s="67"/>
      <c r="HFZ80" s="67"/>
      <c r="HGA80" s="68"/>
      <c r="HGB80" s="68"/>
      <c r="HGC80" s="68"/>
      <c r="HGD80" s="69"/>
      <c r="HGF80" s="64"/>
      <c r="HGG80" s="67"/>
      <c r="HGH80" s="67"/>
      <c r="HGI80" s="68"/>
      <c r="HGJ80" s="68"/>
      <c r="HGK80" s="68"/>
      <c r="HGL80" s="69"/>
      <c r="HGN80" s="64"/>
      <c r="HGO80" s="67"/>
      <c r="HGP80" s="67"/>
      <c r="HGQ80" s="68"/>
      <c r="HGR80" s="68"/>
      <c r="HGS80" s="68"/>
      <c r="HGT80" s="69"/>
      <c r="HGV80" s="64"/>
      <c r="HGW80" s="67"/>
      <c r="HGX80" s="67"/>
      <c r="HGY80" s="68"/>
      <c r="HGZ80" s="68"/>
      <c r="HHA80" s="68"/>
      <c r="HHB80" s="69"/>
      <c r="HHD80" s="64"/>
      <c r="HHE80" s="67"/>
      <c r="HHF80" s="67"/>
      <c r="HHG80" s="68"/>
      <c r="HHH80" s="68"/>
      <c r="HHI80" s="68"/>
      <c r="HHJ80" s="69"/>
      <c r="HHL80" s="64"/>
      <c r="HHM80" s="67"/>
      <c r="HHN80" s="67"/>
      <c r="HHO80" s="68"/>
      <c r="HHP80" s="68"/>
      <c r="HHQ80" s="68"/>
      <c r="HHR80" s="69"/>
      <c r="HHT80" s="64"/>
      <c r="HHU80" s="67"/>
      <c r="HHV80" s="67"/>
      <c r="HHW80" s="68"/>
      <c r="HHX80" s="68"/>
      <c r="HHY80" s="68"/>
      <c r="HHZ80" s="69"/>
      <c r="HIB80" s="64"/>
      <c r="HIC80" s="67"/>
      <c r="HID80" s="67"/>
      <c r="HIE80" s="68"/>
      <c r="HIF80" s="68"/>
      <c r="HIG80" s="68"/>
      <c r="HIH80" s="69"/>
      <c r="HIJ80" s="64"/>
      <c r="HIK80" s="67"/>
      <c r="HIL80" s="67"/>
      <c r="HIM80" s="68"/>
      <c r="HIN80" s="68"/>
      <c r="HIO80" s="68"/>
      <c r="HIP80" s="69"/>
      <c r="HIR80" s="64"/>
      <c r="HIS80" s="67"/>
      <c r="HIT80" s="67"/>
      <c r="HIU80" s="68"/>
      <c r="HIV80" s="68"/>
      <c r="HIW80" s="68"/>
      <c r="HIX80" s="69"/>
      <c r="HIZ80" s="64"/>
      <c r="HJA80" s="67"/>
      <c r="HJB80" s="67"/>
      <c r="HJC80" s="68"/>
      <c r="HJD80" s="68"/>
      <c r="HJE80" s="68"/>
      <c r="HJF80" s="69"/>
      <c r="HJH80" s="64"/>
      <c r="HJI80" s="67"/>
      <c r="HJJ80" s="67"/>
      <c r="HJK80" s="68"/>
      <c r="HJL80" s="68"/>
      <c r="HJM80" s="68"/>
      <c r="HJN80" s="69"/>
      <c r="HJP80" s="64"/>
      <c r="HJQ80" s="67"/>
      <c r="HJR80" s="67"/>
      <c r="HJS80" s="68"/>
      <c r="HJT80" s="68"/>
      <c r="HJU80" s="68"/>
      <c r="HJV80" s="69"/>
      <c r="HJX80" s="64"/>
      <c r="HJY80" s="67"/>
      <c r="HJZ80" s="67"/>
      <c r="HKA80" s="68"/>
      <c r="HKB80" s="68"/>
      <c r="HKC80" s="68"/>
      <c r="HKD80" s="69"/>
      <c r="HKF80" s="64"/>
      <c r="HKG80" s="67"/>
      <c r="HKH80" s="67"/>
      <c r="HKI80" s="68"/>
      <c r="HKJ80" s="68"/>
      <c r="HKK80" s="68"/>
      <c r="HKL80" s="69"/>
      <c r="HKN80" s="64"/>
      <c r="HKO80" s="67"/>
      <c r="HKP80" s="67"/>
      <c r="HKQ80" s="68"/>
      <c r="HKR80" s="68"/>
      <c r="HKS80" s="68"/>
      <c r="HKT80" s="69"/>
      <c r="HKV80" s="64"/>
      <c r="HKW80" s="67"/>
      <c r="HKX80" s="67"/>
      <c r="HKY80" s="68"/>
      <c r="HKZ80" s="68"/>
      <c r="HLA80" s="68"/>
      <c r="HLB80" s="69"/>
      <c r="HLD80" s="64"/>
      <c r="HLE80" s="67"/>
      <c r="HLF80" s="67"/>
      <c r="HLG80" s="68"/>
      <c r="HLH80" s="68"/>
      <c r="HLI80" s="68"/>
      <c r="HLJ80" s="69"/>
      <c r="HLL80" s="64"/>
      <c r="HLM80" s="67"/>
      <c r="HLN80" s="67"/>
      <c r="HLO80" s="68"/>
      <c r="HLP80" s="68"/>
      <c r="HLQ80" s="68"/>
      <c r="HLR80" s="69"/>
      <c r="HLT80" s="64"/>
      <c r="HLU80" s="67"/>
      <c r="HLV80" s="67"/>
      <c r="HLW80" s="68"/>
      <c r="HLX80" s="68"/>
      <c r="HLY80" s="68"/>
      <c r="HLZ80" s="69"/>
      <c r="HMB80" s="64"/>
      <c r="HMC80" s="67"/>
      <c r="HMD80" s="67"/>
      <c r="HME80" s="68"/>
      <c r="HMF80" s="68"/>
      <c r="HMG80" s="68"/>
      <c r="HMH80" s="69"/>
      <c r="HMJ80" s="64"/>
      <c r="HMK80" s="67"/>
      <c r="HML80" s="67"/>
      <c r="HMM80" s="68"/>
      <c r="HMN80" s="68"/>
      <c r="HMO80" s="68"/>
      <c r="HMP80" s="69"/>
      <c r="HMR80" s="64"/>
      <c r="HMS80" s="67"/>
      <c r="HMT80" s="67"/>
      <c r="HMU80" s="68"/>
      <c r="HMV80" s="68"/>
      <c r="HMW80" s="68"/>
      <c r="HMX80" s="69"/>
      <c r="HMZ80" s="64"/>
      <c r="HNA80" s="67"/>
      <c r="HNB80" s="67"/>
      <c r="HNC80" s="68"/>
      <c r="HND80" s="68"/>
      <c r="HNE80" s="68"/>
      <c r="HNF80" s="69"/>
      <c r="HNH80" s="64"/>
      <c r="HNI80" s="67"/>
      <c r="HNJ80" s="67"/>
      <c r="HNK80" s="68"/>
      <c r="HNL80" s="68"/>
      <c r="HNM80" s="68"/>
      <c r="HNN80" s="69"/>
      <c r="HNP80" s="64"/>
      <c r="HNQ80" s="67"/>
      <c r="HNR80" s="67"/>
      <c r="HNS80" s="68"/>
      <c r="HNT80" s="68"/>
      <c r="HNU80" s="68"/>
      <c r="HNV80" s="69"/>
      <c r="HNX80" s="64"/>
      <c r="HNY80" s="67"/>
      <c r="HNZ80" s="67"/>
      <c r="HOA80" s="68"/>
      <c r="HOB80" s="68"/>
      <c r="HOC80" s="68"/>
      <c r="HOD80" s="69"/>
      <c r="HOF80" s="64"/>
      <c r="HOG80" s="67"/>
      <c r="HOH80" s="67"/>
      <c r="HOI80" s="68"/>
      <c r="HOJ80" s="68"/>
      <c r="HOK80" s="68"/>
      <c r="HOL80" s="69"/>
      <c r="HON80" s="64"/>
      <c r="HOO80" s="67"/>
      <c r="HOP80" s="67"/>
      <c r="HOQ80" s="68"/>
      <c r="HOR80" s="68"/>
      <c r="HOS80" s="68"/>
      <c r="HOT80" s="69"/>
      <c r="HOV80" s="64"/>
      <c r="HOW80" s="67"/>
      <c r="HOX80" s="67"/>
      <c r="HOY80" s="68"/>
      <c r="HOZ80" s="68"/>
      <c r="HPA80" s="68"/>
      <c r="HPB80" s="69"/>
      <c r="HPD80" s="64"/>
      <c r="HPE80" s="67"/>
      <c r="HPF80" s="67"/>
      <c r="HPG80" s="68"/>
      <c r="HPH80" s="68"/>
      <c r="HPI80" s="68"/>
      <c r="HPJ80" s="69"/>
      <c r="HPL80" s="64"/>
      <c r="HPM80" s="67"/>
      <c r="HPN80" s="67"/>
      <c r="HPO80" s="68"/>
      <c r="HPP80" s="68"/>
      <c r="HPQ80" s="68"/>
      <c r="HPR80" s="69"/>
      <c r="HPT80" s="64"/>
      <c r="HPU80" s="67"/>
      <c r="HPV80" s="67"/>
      <c r="HPW80" s="68"/>
      <c r="HPX80" s="68"/>
      <c r="HPY80" s="68"/>
      <c r="HPZ80" s="69"/>
      <c r="HQB80" s="64"/>
      <c r="HQC80" s="67"/>
      <c r="HQD80" s="67"/>
      <c r="HQE80" s="68"/>
      <c r="HQF80" s="68"/>
      <c r="HQG80" s="68"/>
      <c r="HQH80" s="69"/>
      <c r="HQJ80" s="64"/>
      <c r="HQK80" s="67"/>
      <c r="HQL80" s="67"/>
      <c r="HQM80" s="68"/>
      <c r="HQN80" s="68"/>
      <c r="HQO80" s="68"/>
      <c r="HQP80" s="69"/>
      <c r="HQR80" s="64"/>
      <c r="HQS80" s="67"/>
      <c r="HQT80" s="67"/>
      <c r="HQU80" s="68"/>
      <c r="HQV80" s="68"/>
      <c r="HQW80" s="68"/>
      <c r="HQX80" s="69"/>
      <c r="HQZ80" s="64"/>
      <c r="HRA80" s="67"/>
      <c r="HRB80" s="67"/>
      <c r="HRC80" s="68"/>
      <c r="HRD80" s="68"/>
      <c r="HRE80" s="68"/>
      <c r="HRF80" s="69"/>
      <c r="HRH80" s="64"/>
      <c r="HRI80" s="67"/>
      <c r="HRJ80" s="67"/>
      <c r="HRK80" s="68"/>
      <c r="HRL80" s="68"/>
      <c r="HRM80" s="68"/>
      <c r="HRN80" s="69"/>
      <c r="HRP80" s="64"/>
      <c r="HRQ80" s="67"/>
      <c r="HRR80" s="67"/>
      <c r="HRS80" s="68"/>
      <c r="HRT80" s="68"/>
      <c r="HRU80" s="68"/>
      <c r="HRV80" s="69"/>
      <c r="HRX80" s="64"/>
      <c r="HRY80" s="67"/>
      <c r="HRZ80" s="67"/>
      <c r="HSA80" s="68"/>
      <c r="HSB80" s="68"/>
      <c r="HSC80" s="68"/>
      <c r="HSD80" s="69"/>
      <c r="HSF80" s="64"/>
      <c r="HSG80" s="67"/>
      <c r="HSH80" s="67"/>
      <c r="HSI80" s="68"/>
      <c r="HSJ80" s="68"/>
      <c r="HSK80" s="68"/>
      <c r="HSL80" s="69"/>
      <c r="HSN80" s="64"/>
      <c r="HSO80" s="67"/>
      <c r="HSP80" s="67"/>
      <c r="HSQ80" s="68"/>
      <c r="HSR80" s="68"/>
      <c r="HSS80" s="68"/>
      <c r="HST80" s="69"/>
      <c r="HSV80" s="64"/>
      <c r="HSW80" s="67"/>
      <c r="HSX80" s="67"/>
      <c r="HSY80" s="68"/>
      <c r="HSZ80" s="68"/>
      <c r="HTA80" s="68"/>
      <c r="HTB80" s="69"/>
      <c r="HTD80" s="64"/>
      <c r="HTE80" s="67"/>
      <c r="HTF80" s="67"/>
      <c r="HTG80" s="68"/>
      <c r="HTH80" s="68"/>
      <c r="HTI80" s="68"/>
      <c r="HTJ80" s="69"/>
      <c r="HTL80" s="64"/>
      <c r="HTM80" s="67"/>
      <c r="HTN80" s="67"/>
      <c r="HTO80" s="68"/>
      <c r="HTP80" s="68"/>
      <c r="HTQ80" s="68"/>
      <c r="HTR80" s="69"/>
      <c r="HTT80" s="64"/>
      <c r="HTU80" s="67"/>
      <c r="HTV80" s="67"/>
      <c r="HTW80" s="68"/>
      <c r="HTX80" s="68"/>
      <c r="HTY80" s="68"/>
      <c r="HTZ80" s="69"/>
      <c r="HUB80" s="64"/>
      <c r="HUC80" s="67"/>
      <c r="HUD80" s="67"/>
      <c r="HUE80" s="68"/>
      <c r="HUF80" s="68"/>
      <c r="HUG80" s="68"/>
      <c r="HUH80" s="69"/>
      <c r="HUJ80" s="64"/>
      <c r="HUK80" s="67"/>
      <c r="HUL80" s="67"/>
      <c r="HUM80" s="68"/>
      <c r="HUN80" s="68"/>
      <c r="HUO80" s="68"/>
      <c r="HUP80" s="69"/>
      <c r="HUR80" s="64"/>
      <c r="HUS80" s="67"/>
      <c r="HUT80" s="67"/>
      <c r="HUU80" s="68"/>
      <c r="HUV80" s="68"/>
      <c r="HUW80" s="68"/>
      <c r="HUX80" s="69"/>
      <c r="HUZ80" s="64"/>
      <c r="HVA80" s="67"/>
      <c r="HVB80" s="67"/>
      <c r="HVC80" s="68"/>
      <c r="HVD80" s="68"/>
      <c r="HVE80" s="68"/>
      <c r="HVF80" s="69"/>
      <c r="HVH80" s="64"/>
      <c r="HVI80" s="67"/>
      <c r="HVJ80" s="67"/>
      <c r="HVK80" s="68"/>
      <c r="HVL80" s="68"/>
      <c r="HVM80" s="68"/>
      <c r="HVN80" s="69"/>
      <c r="HVP80" s="64"/>
      <c r="HVQ80" s="67"/>
      <c r="HVR80" s="67"/>
      <c r="HVS80" s="68"/>
      <c r="HVT80" s="68"/>
      <c r="HVU80" s="68"/>
      <c r="HVV80" s="69"/>
      <c r="HVX80" s="64"/>
      <c r="HVY80" s="67"/>
      <c r="HVZ80" s="67"/>
      <c r="HWA80" s="68"/>
      <c r="HWB80" s="68"/>
      <c r="HWC80" s="68"/>
      <c r="HWD80" s="69"/>
      <c r="HWF80" s="64"/>
      <c r="HWG80" s="67"/>
      <c r="HWH80" s="67"/>
      <c r="HWI80" s="68"/>
      <c r="HWJ80" s="68"/>
      <c r="HWK80" s="68"/>
      <c r="HWL80" s="69"/>
      <c r="HWN80" s="64"/>
      <c r="HWO80" s="67"/>
      <c r="HWP80" s="67"/>
      <c r="HWQ80" s="68"/>
      <c r="HWR80" s="68"/>
      <c r="HWS80" s="68"/>
      <c r="HWT80" s="69"/>
      <c r="HWV80" s="64"/>
      <c r="HWW80" s="67"/>
      <c r="HWX80" s="67"/>
      <c r="HWY80" s="68"/>
      <c r="HWZ80" s="68"/>
      <c r="HXA80" s="68"/>
      <c r="HXB80" s="69"/>
      <c r="HXD80" s="64"/>
      <c r="HXE80" s="67"/>
      <c r="HXF80" s="67"/>
      <c r="HXG80" s="68"/>
      <c r="HXH80" s="68"/>
      <c r="HXI80" s="68"/>
      <c r="HXJ80" s="69"/>
      <c r="HXL80" s="64"/>
      <c r="HXM80" s="67"/>
      <c r="HXN80" s="67"/>
      <c r="HXO80" s="68"/>
      <c r="HXP80" s="68"/>
      <c r="HXQ80" s="68"/>
      <c r="HXR80" s="69"/>
      <c r="HXT80" s="64"/>
      <c r="HXU80" s="67"/>
      <c r="HXV80" s="67"/>
      <c r="HXW80" s="68"/>
      <c r="HXX80" s="68"/>
      <c r="HXY80" s="68"/>
      <c r="HXZ80" s="69"/>
      <c r="HYB80" s="64"/>
      <c r="HYC80" s="67"/>
      <c r="HYD80" s="67"/>
      <c r="HYE80" s="68"/>
      <c r="HYF80" s="68"/>
      <c r="HYG80" s="68"/>
      <c r="HYH80" s="69"/>
      <c r="HYJ80" s="64"/>
      <c r="HYK80" s="67"/>
      <c r="HYL80" s="67"/>
      <c r="HYM80" s="68"/>
      <c r="HYN80" s="68"/>
      <c r="HYO80" s="68"/>
      <c r="HYP80" s="69"/>
      <c r="HYR80" s="64"/>
      <c r="HYS80" s="67"/>
      <c r="HYT80" s="67"/>
      <c r="HYU80" s="68"/>
      <c r="HYV80" s="68"/>
      <c r="HYW80" s="68"/>
      <c r="HYX80" s="69"/>
      <c r="HYZ80" s="64"/>
      <c r="HZA80" s="67"/>
      <c r="HZB80" s="67"/>
      <c r="HZC80" s="68"/>
      <c r="HZD80" s="68"/>
      <c r="HZE80" s="68"/>
      <c r="HZF80" s="69"/>
      <c r="HZH80" s="64"/>
      <c r="HZI80" s="67"/>
      <c r="HZJ80" s="67"/>
      <c r="HZK80" s="68"/>
      <c r="HZL80" s="68"/>
      <c r="HZM80" s="68"/>
      <c r="HZN80" s="69"/>
      <c r="HZP80" s="64"/>
      <c r="HZQ80" s="67"/>
      <c r="HZR80" s="67"/>
      <c r="HZS80" s="68"/>
      <c r="HZT80" s="68"/>
      <c r="HZU80" s="68"/>
      <c r="HZV80" s="69"/>
      <c r="HZX80" s="64"/>
      <c r="HZY80" s="67"/>
      <c r="HZZ80" s="67"/>
      <c r="IAA80" s="68"/>
      <c r="IAB80" s="68"/>
      <c r="IAC80" s="68"/>
      <c r="IAD80" s="69"/>
      <c r="IAF80" s="64"/>
      <c r="IAG80" s="67"/>
      <c r="IAH80" s="67"/>
      <c r="IAI80" s="68"/>
      <c r="IAJ80" s="68"/>
      <c r="IAK80" s="68"/>
      <c r="IAL80" s="69"/>
      <c r="IAN80" s="64"/>
      <c r="IAO80" s="67"/>
      <c r="IAP80" s="67"/>
      <c r="IAQ80" s="68"/>
      <c r="IAR80" s="68"/>
      <c r="IAS80" s="68"/>
      <c r="IAT80" s="69"/>
      <c r="IAV80" s="64"/>
      <c r="IAW80" s="67"/>
      <c r="IAX80" s="67"/>
      <c r="IAY80" s="68"/>
      <c r="IAZ80" s="68"/>
      <c r="IBA80" s="68"/>
      <c r="IBB80" s="69"/>
      <c r="IBD80" s="64"/>
      <c r="IBE80" s="67"/>
      <c r="IBF80" s="67"/>
      <c r="IBG80" s="68"/>
      <c r="IBH80" s="68"/>
      <c r="IBI80" s="68"/>
      <c r="IBJ80" s="69"/>
      <c r="IBL80" s="64"/>
      <c r="IBM80" s="67"/>
      <c r="IBN80" s="67"/>
      <c r="IBO80" s="68"/>
      <c r="IBP80" s="68"/>
      <c r="IBQ80" s="68"/>
      <c r="IBR80" s="69"/>
      <c r="IBT80" s="64"/>
      <c r="IBU80" s="67"/>
      <c r="IBV80" s="67"/>
      <c r="IBW80" s="68"/>
      <c r="IBX80" s="68"/>
      <c r="IBY80" s="68"/>
      <c r="IBZ80" s="69"/>
      <c r="ICB80" s="64"/>
      <c r="ICC80" s="67"/>
      <c r="ICD80" s="67"/>
      <c r="ICE80" s="68"/>
      <c r="ICF80" s="68"/>
      <c r="ICG80" s="68"/>
      <c r="ICH80" s="69"/>
      <c r="ICJ80" s="64"/>
      <c r="ICK80" s="67"/>
      <c r="ICL80" s="67"/>
      <c r="ICM80" s="68"/>
      <c r="ICN80" s="68"/>
      <c r="ICO80" s="68"/>
      <c r="ICP80" s="69"/>
      <c r="ICR80" s="64"/>
      <c r="ICS80" s="67"/>
      <c r="ICT80" s="67"/>
      <c r="ICU80" s="68"/>
      <c r="ICV80" s="68"/>
      <c r="ICW80" s="68"/>
      <c r="ICX80" s="69"/>
      <c r="ICZ80" s="64"/>
      <c r="IDA80" s="67"/>
      <c r="IDB80" s="67"/>
      <c r="IDC80" s="68"/>
      <c r="IDD80" s="68"/>
      <c r="IDE80" s="68"/>
      <c r="IDF80" s="69"/>
      <c r="IDH80" s="64"/>
      <c r="IDI80" s="67"/>
      <c r="IDJ80" s="67"/>
      <c r="IDK80" s="68"/>
      <c r="IDL80" s="68"/>
      <c r="IDM80" s="68"/>
      <c r="IDN80" s="69"/>
      <c r="IDP80" s="64"/>
      <c r="IDQ80" s="67"/>
      <c r="IDR80" s="67"/>
      <c r="IDS80" s="68"/>
      <c r="IDT80" s="68"/>
      <c r="IDU80" s="68"/>
      <c r="IDV80" s="69"/>
      <c r="IDX80" s="64"/>
      <c r="IDY80" s="67"/>
      <c r="IDZ80" s="67"/>
      <c r="IEA80" s="68"/>
      <c r="IEB80" s="68"/>
      <c r="IEC80" s="68"/>
      <c r="IED80" s="69"/>
      <c r="IEF80" s="64"/>
      <c r="IEG80" s="67"/>
      <c r="IEH80" s="67"/>
      <c r="IEI80" s="68"/>
      <c r="IEJ80" s="68"/>
      <c r="IEK80" s="68"/>
      <c r="IEL80" s="69"/>
      <c r="IEN80" s="64"/>
      <c r="IEO80" s="67"/>
      <c r="IEP80" s="67"/>
      <c r="IEQ80" s="68"/>
      <c r="IER80" s="68"/>
      <c r="IES80" s="68"/>
      <c r="IET80" s="69"/>
      <c r="IEV80" s="64"/>
      <c r="IEW80" s="67"/>
      <c r="IEX80" s="67"/>
      <c r="IEY80" s="68"/>
      <c r="IEZ80" s="68"/>
      <c r="IFA80" s="68"/>
      <c r="IFB80" s="69"/>
      <c r="IFD80" s="64"/>
      <c r="IFE80" s="67"/>
      <c r="IFF80" s="67"/>
      <c r="IFG80" s="68"/>
      <c r="IFH80" s="68"/>
      <c r="IFI80" s="68"/>
      <c r="IFJ80" s="69"/>
      <c r="IFL80" s="64"/>
      <c r="IFM80" s="67"/>
      <c r="IFN80" s="67"/>
      <c r="IFO80" s="68"/>
      <c r="IFP80" s="68"/>
      <c r="IFQ80" s="68"/>
      <c r="IFR80" s="69"/>
      <c r="IFT80" s="64"/>
      <c r="IFU80" s="67"/>
      <c r="IFV80" s="67"/>
      <c r="IFW80" s="68"/>
      <c r="IFX80" s="68"/>
      <c r="IFY80" s="68"/>
      <c r="IFZ80" s="69"/>
      <c r="IGB80" s="64"/>
      <c r="IGC80" s="67"/>
      <c r="IGD80" s="67"/>
      <c r="IGE80" s="68"/>
      <c r="IGF80" s="68"/>
      <c r="IGG80" s="68"/>
      <c r="IGH80" s="69"/>
      <c r="IGJ80" s="64"/>
      <c r="IGK80" s="67"/>
      <c r="IGL80" s="67"/>
      <c r="IGM80" s="68"/>
      <c r="IGN80" s="68"/>
      <c r="IGO80" s="68"/>
      <c r="IGP80" s="69"/>
      <c r="IGR80" s="64"/>
      <c r="IGS80" s="67"/>
      <c r="IGT80" s="67"/>
      <c r="IGU80" s="68"/>
      <c r="IGV80" s="68"/>
      <c r="IGW80" s="68"/>
      <c r="IGX80" s="69"/>
      <c r="IGZ80" s="64"/>
      <c r="IHA80" s="67"/>
      <c r="IHB80" s="67"/>
      <c r="IHC80" s="68"/>
      <c r="IHD80" s="68"/>
      <c r="IHE80" s="68"/>
      <c r="IHF80" s="69"/>
      <c r="IHH80" s="64"/>
      <c r="IHI80" s="67"/>
      <c r="IHJ80" s="67"/>
      <c r="IHK80" s="68"/>
      <c r="IHL80" s="68"/>
      <c r="IHM80" s="68"/>
      <c r="IHN80" s="69"/>
      <c r="IHP80" s="64"/>
      <c r="IHQ80" s="67"/>
      <c r="IHR80" s="67"/>
      <c r="IHS80" s="68"/>
      <c r="IHT80" s="68"/>
      <c r="IHU80" s="68"/>
      <c r="IHV80" s="69"/>
      <c r="IHX80" s="64"/>
      <c r="IHY80" s="67"/>
      <c r="IHZ80" s="67"/>
      <c r="IIA80" s="68"/>
      <c r="IIB80" s="68"/>
      <c r="IIC80" s="68"/>
      <c r="IID80" s="69"/>
      <c r="IIF80" s="64"/>
      <c r="IIG80" s="67"/>
      <c r="IIH80" s="67"/>
      <c r="III80" s="68"/>
      <c r="IIJ80" s="68"/>
      <c r="IIK80" s="68"/>
      <c r="IIL80" s="69"/>
      <c r="IIN80" s="64"/>
      <c r="IIO80" s="67"/>
      <c r="IIP80" s="67"/>
      <c r="IIQ80" s="68"/>
      <c r="IIR80" s="68"/>
      <c r="IIS80" s="68"/>
      <c r="IIT80" s="69"/>
      <c r="IIV80" s="64"/>
      <c r="IIW80" s="67"/>
      <c r="IIX80" s="67"/>
      <c r="IIY80" s="68"/>
      <c r="IIZ80" s="68"/>
      <c r="IJA80" s="68"/>
      <c r="IJB80" s="69"/>
      <c r="IJD80" s="64"/>
      <c r="IJE80" s="67"/>
      <c r="IJF80" s="67"/>
      <c r="IJG80" s="68"/>
      <c r="IJH80" s="68"/>
      <c r="IJI80" s="68"/>
      <c r="IJJ80" s="69"/>
      <c r="IJL80" s="64"/>
      <c r="IJM80" s="67"/>
      <c r="IJN80" s="67"/>
      <c r="IJO80" s="68"/>
      <c r="IJP80" s="68"/>
      <c r="IJQ80" s="68"/>
      <c r="IJR80" s="69"/>
      <c r="IJT80" s="64"/>
      <c r="IJU80" s="67"/>
      <c r="IJV80" s="67"/>
      <c r="IJW80" s="68"/>
      <c r="IJX80" s="68"/>
      <c r="IJY80" s="68"/>
      <c r="IJZ80" s="69"/>
      <c r="IKB80" s="64"/>
      <c r="IKC80" s="67"/>
      <c r="IKD80" s="67"/>
      <c r="IKE80" s="68"/>
      <c r="IKF80" s="68"/>
      <c r="IKG80" s="68"/>
      <c r="IKH80" s="69"/>
      <c r="IKJ80" s="64"/>
      <c r="IKK80" s="67"/>
      <c r="IKL80" s="67"/>
      <c r="IKM80" s="68"/>
      <c r="IKN80" s="68"/>
      <c r="IKO80" s="68"/>
      <c r="IKP80" s="69"/>
      <c r="IKR80" s="64"/>
      <c r="IKS80" s="67"/>
      <c r="IKT80" s="67"/>
      <c r="IKU80" s="68"/>
      <c r="IKV80" s="68"/>
      <c r="IKW80" s="68"/>
      <c r="IKX80" s="69"/>
      <c r="IKZ80" s="64"/>
      <c r="ILA80" s="67"/>
      <c r="ILB80" s="67"/>
      <c r="ILC80" s="68"/>
      <c r="ILD80" s="68"/>
      <c r="ILE80" s="68"/>
      <c r="ILF80" s="69"/>
      <c r="ILH80" s="64"/>
      <c r="ILI80" s="67"/>
      <c r="ILJ80" s="67"/>
      <c r="ILK80" s="68"/>
      <c r="ILL80" s="68"/>
      <c r="ILM80" s="68"/>
      <c r="ILN80" s="69"/>
      <c r="ILP80" s="64"/>
      <c r="ILQ80" s="67"/>
      <c r="ILR80" s="67"/>
      <c r="ILS80" s="68"/>
      <c r="ILT80" s="68"/>
      <c r="ILU80" s="68"/>
      <c r="ILV80" s="69"/>
      <c r="ILX80" s="64"/>
      <c r="ILY80" s="67"/>
      <c r="ILZ80" s="67"/>
      <c r="IMA80" s="68"/>
      <c r="IMB80" s="68"/>
      <c r="IMC80" s="68"/>
      <c r="IMD80" s="69"/>
      <c r="IMF80" s="64"/>
      <c r="IMG80" s="67"/>
      <c r="IMH80" s="67"/>
      <c r="IMI80" s="68"/>
      <c r="IMJ80" s="68"/>
      <c r="IMK80" s="68"/>
      <c r="IML80" s="69"/>
      <c r="IMN80" s="64"/>
      <c r="IMO80" s="67"/>
      <c r="IMP80" s="67"/>
      <c r="IMQ80" s="68"/>
      <c r="IMR80" s="68"/>
      <c r="IMS80" s="68"/>
      <c r="IMT80" s="69"/>
      <c r="IMV80" s="64"/>
      <c r="IMW80" s="67"/>
      <c r="IMX80" s="67"/>
      <c r="IMY80" s="68"/>
      <c r="IMZ80" s="68"/>
      <c r="INA80" s="68"/>
      <c r="INB80" s="69"/>
      <c r="IND80" s="64"/>
      <c r="INE80" s="67"/>
      <c r="INF80" s="67"/>
      <c r="ING80" s="68"/>
      <c r="INH80" s="68"/>
      <c r="INI80" s="68"/>
      <c r="INJ80" s="69"/>
      <c r="INL80" s="64"/>
      <c r="INM80" s="67"/>
      <c r="INN80" s="67"/>
      <c r="INO80" s="68"/>
      <c r="INP80" s="68"/>
      <c r="INQ80" s="68"/>
      <c r="INR80" s="69"/>
      <c r="INT80" s="64"/>
      <c r="INU80" s="67"/>
      <c r="INV80" s="67"/>
      <c r="INW80" s="68"/>
      <c r="INX80" s="68"/>
      <c r="INY80" s="68"/>
      <c r="INZ80" s="69"/>
      <c r="IOB80" s="64"/>
      <c r="IOC80" s="67"/>
      <c r="IOD80" s="67"/>
      <c r="IOE80" s="68"/>
      <c r="IOF80" s="68"/>
      <c r="IOG80" s="68"/>
      <c r="IOH80" s="69"/>
      <c r="IOJ80" s="64"/>
      <c r="IOK80" s="67"/>
      <c r="IOL80" s="67"/>
      <c r="IOM80" s="68"/>
      <c r="ION80" s="68"/>
      <c r="IOO80" s="68"/>
      <c r="IOP80" s="69"/>
      <c r="IOR80" s="64"/>
      <c r="IOS80" s="67"/>
      <c r="IOT80" s="67"/>
      <c r="IOU80" s="68"/>
      <c r="IOV80" s="68"/>
      <c r="IOW80" s="68"/>
      <c r="IOX80" s="69"/>
      <c r="IOZ80" s="64"/>
      <c r="IPA80" s="67"/>
      <c r="IPB80" s="67"/>
      <c r="IPC80" s="68"/>
      <c r="IPD80" s="68"/>
      <c r="IPE80" s="68"/>
      <c r="IPF80" s="69"/>
      <c r="IPH80" s="64"/>
      <c r="IPI80" s="67"/>
      <c r="IPJ80" s="67"/>
      <c r="IPK80" s="68"/>
      <c r="IPL80" s="68"/>
      <c r="IPM80" s="68"/>
      <c r="IPN80" s="69"/>
      <c r="IPP80" s="64"/>
      <c r="IPQ80" s="67"/>
      <c r="IPR80" s="67"/>
      <c r="IPS80" s="68"/>
      <c r="IPT80" s="68"/>
      <c r="IPU80" s="68"/>
      <c r="IPV80" s="69"/>
      <c r="IPX80" s="64"/>
      <c r="IPY80" s="67"/>
      <c r="IPZ80" s="67"/>
      <c r="IQA80" s="68"/>
      <c r="IQB80" s="68"/>
      <c r="IQC80" s="68"/>
      <c r="IQD80" s="69"/>
      <c r="IQF80" s="64"/>
      <c r="IQG80" s="67"/>
      <c r="IQH80" s="67"/>
      <c r="IQI80" s="68"/>
      <c r="IQJ80" s="68"/>
      <c r="IQK80" s="68"/>
      <c r="IQL80" s="69"/>
      <c r="IQN80" s="64"/>
      <c r="IQO80" s="67"/>
      <c r="IQP80" s="67"/>
      <c r="IQQ80" s="68"/>
      <c r="IQR80" s="68"/>
      <c r="IQS80" s="68"/>
      <c r="IQT80" s="69"/>
      <c r="IQV80" s="64"/>
      <c r="IQW80" s="67"/>
      <c r="IQX80" s="67"/>
      <c r="IQY80" s="68"/>
      <c r="IQZ80" s="68"/>
      <c r="IRA80" s="68"/>
      <c r="IRB80" s="69"/>
      <c r="IRD80" s="64"/>
      <c r="IRE80" s="67"/>
      <c r="IRF80" s="67"/>
      <c r="IRG80" s="68"/>
      <c r="IRH80" s="68"/>
      <c r="IRI80" s="68"/>
      <c r="IRJ80" s="69"/>
      <c r="IRL80" s="64"/>
      <c r="IRM80" s="67"/>
      <c r="IRN80" s="67"/>
      <c r="IRO80" s="68"/>
      <c r="IRP80" s="68"/>
      <c r="IRQ80" s="68"/>
      <c r="IRR80" s="69"/>
      <c r="IRT80" s="64"/>
      <c r="IRU80" s="67"/>
      <c r="IRV80" s="67"/>
      <c r="IRW80" s="68"/>
      <c r="IRX80" s="68"/>
      <c r="IRY80" s="68"/>
      <c r="IRZ80" s="69"/>
      <c r="ISB80" s="64"/>
      <c r="ISC80" s="67"/>
      <c r="ISD80" s="67"/>
      <c r="ISE80" s="68"/>
      <c r="ISF80" s="68"/>
      <c r="ISG80" s="68"/>
      <c r="ISH80" s="69"/>
      <c r="ISJ80" s="64"/>
      <c r="ISK80" s="67"/>
      <c r="ISL80" s="67"/>
      <c r="ISM80" s="68"/>
      <c r="ISN80" s="68"/>
      <c r="ISO80" s="68"/>
      <c r="ISP80" s="69"/>
      <c r="ISR80" s="64"/>
      <c r="ISS80" s="67"/>
      <c r="IST80" s="67"/>
      <c r="ISU80" s="68"/>
      <c r="ISV80" s="68"/>
      <c r="ISW80" s="68"/>
      <c r="ISX80" s="69"/>
      <c r="ISZ80" s="64"/>
      <c r="ITA80" s="67"/>
      <c r="ITB80" s="67"/>
      <c r="ITC80" s="68"/>
      <c r="ITD80" s="68"/>
      <c r="ITE80" s="68"/>
      <c r="ITF80" s="69"/>
      <c r="ITH80" s="64"/>
      <c r="ITI80" s="67"/>
      <c r="ITJ80" s="67"/>
      <c r="ITK80" s="68"/>
      <c r="ITL80" s="68"/>
      <c r="ITM80" s="68"/>
      <c r="ITN80" s="69"/>
      <c r="ITP80" s="64"/>
      <c r="ITQ80" s="67"/>
      <c r="ITR80" s="67"/>
      <c r="ITS80" s="68"/>
      <c r="ITT80" s="68"/>
      <c r="ITU80" s="68"/>
      <c r="ITV80" s="69"/>
      <c r="ITX80" s="64"/>
      <c r="ITY80" s="67"/>
      <c r="ITZ80" s="67"/>
      <c r="IUA80" s="68"/>
      <c r="IUB80" s="68"/>
      <c r="IUC80" s="68"/>
      <c r="IUD80" s="69"/>
      <c r="IUF80" s="64"/>
      <c r="IUG80" s="67"/>
      <c r="IUH80" s="67"/>
      <c r="IUI80" s="68"/>
      <c r="IUJ80" s="68"/>
      <c r="IUK80" s="68"/>
      <c r="IUL80" s="69"/>
      <c r="IUN80" s="64"/>
      <c r="IUO80" s="67"/>
      <c r="IUP80" s="67"/>
      <c r="IUQ80" s="68"/>
      <c r="IUR80" s="68"/>
      <c r="IUS80" s="68"/>
      <c r="IUT80" s="69"/>
      <c r="IUV80" s="64"/>
      <c r="IUW80" s="67"/>
      <c r="IUX80" s="67"/>
      <c r="IUY80" s="68"/>
      <c r="IUZ80" s="68"/>
      <c r="IVA80" s="68"/>
      <c r="IVB80" s="69"/>
      <c r="IVD80" s="64"/>
      <c r="IVE80" s="67"/>
      <c r="IVF80" s="67"/>
      <c r="IVG80" s="68"/>
      <c r="IVH80" s="68"/>
      <c r="IVI80" s="68"/>
      <c r="IVJ80" s="69"/>
      <c r="IVL80" s="64"/>
      <c r="IVM80" s="67"/>
      <c r="IVN80" s="67"/>
      <c r="IVO80" s="68"/>
      <c r="IVP80" s="68"/>
      <c r="IVQ80" s="68"/>
      <c r="IVR80" s="69"/>
      <c r="IVT80" s="64"/>
      <c r="IVU80" s="67"/>
      <c r="IVV80" s="67"/>
      <c r="IVW80" s="68"/>
      <c r="IVX80" s="68"/>
      <c r="IVY80" s="68"/>
      <c r="IVZ80" s="69"/>
      <c r="IWB80" s="64"/>
      <c r="IWC80" s="67"/>
      <c r="IWD80" s="67"/>
      <c r="IWE80" s="68"/>
      <c r="IWF80" s="68"/>
      <c r="IWG80" s="68"/>
      <c r="IWH80" s="69"/>
      <c r="IWJ80" s="64"/>
      <c r="IWK80" s="67"/>
      <c r="IWL80" s="67"/>
      <c r="IWM80" s="68"/>
      <c r="IWN80" s="68"/>
      <c r="IWO80" s="68"/>
      <c r="IWP80" s="69"/>
      <c r="IWR80" s="64"/>
      <c r="IWS80" s="67"/>
      <c r="IWT80" s="67"/>
      <c r="IWU80" s="68"/>
      <c r="IWV80" s="68"/>
      <c r="IWW80" s="68"/>
      <c r="IWX80" s="69"/>
      <c r="IWZ80" s="64"/>
      <c r="IXA80" s="67"/>
      <c r="IXB80" s="67"/>
      <c r="IXC80" s="68"/>
      <c r="IXD80" s="68"/>
      <c r="IXE80" s="68"/>
      <c r="IXF80" s="69"/>
      <c r="IXH80" s="64"/>
      <c r="IXI80" s="67"/>
      <c r="IXJ80" s="67"/>
      <c r="IXK80" s="68"/>
      <c r="IXL80" s="68"/>
      <c r="IXM80" s="68"/>
      <c r="IXN80" s="69"/>
      <c r="IXP80" s="64"/>
      <c r="IXQ80" s="67"/>
      <c r="IXR80" s="67"/>
      <c r="IXS80" s="68"/>
      <c r="IXT80" s="68"/>
      <c r="IXU80" s="68"/>
      <c r="IXV80" s="69"/>
      <c r="IXX80" s="64"/>
      <c r="IXY80" s="67"/>
      <c r="IXZ80" s="67"/>
      <c r="IYA80" s="68"/>
      <c r="IYB80" s="68"/>
      <c r="IYC80" s="68"/>
      <c r="IYD80" s="69"/>
      <c r="IYF80" s="64"/>
      <c r="IYG80" s="67"/>
      <c r="IYH80" s="67"/>
      <c r="IYI80" s="68"/>
      <c r="IYJ80" s="68"/>
      <c r="IYK80" s="68"/>
      <c r="IYL80" s="69"/>
      <c r="IYN80" s="64"/>
      <c r="IYO80" s="67"/>
      <c r="IYP80" s="67"/>
      <c r="IYQ80" s="68"/>
      <c r="IYR80" s="68"/>
      <c r="IYS80" s="68"/>
      <c r="IYT80" s="69"/>
      <c r="IYV80" s="64"/>
      <c r="IYW80" s="67"/>
      <c r="IYX80" s="67"/>
      <c r="IYY80" s="68"/>
      <c r="IYZ80" s="68"/>
      <c r="IZA80" s="68"/>
      <c r="IZB80" s="69"/>
      <c r="IZD80" s="64"/>
      <c r="IZE80" s="67"/>
      <c r="IZF80" s="67"/>
      <c r="IZG80" s="68"/>
      <c r="IZH80" s="68"/>
      <c r="IZI80" s="68"/>
      <c r="IZJ80" s="69"/>
      <c r="IZL80" s="64"/>
      <c r="IZM80" s="67"/>
      <c r="IZN80" s="67"/>
      <c r="IZO80" s="68"/>
      <c r="IZP80" s="68"/>
      <c r="IZQ80" s="68"/>
      <c r="IZR80" s="69"/>
      <c r="IZT80" s="64"/>
      <c r="IZU80" s="67"/>
      <c r="IZV80" s="67"/>
      <c r="IZW80" s="68"/>
      <c r="IZX80" s="68"/>
      <c r="IZY80" s="68"/>
      <c r="IZZ80" s="69"/>
      <c r="JAB80" s="64"/>
      <c r="JAC80" s="67"/>
      <c r="JAD80" s="67"/>
      <c r="JAE80" s="68"/>
      <c r="JAF80" s="68"/>
      <c r="JAG80" s="68"/>
      <c r="JAH80" s="69"/>
      <c r="JAJ80" s="64"/>
      <c r="JAK80" s="67"/>
      <c r="JAL80" s="67"/>
      <c r="JAM80" s="68"/>
      <c r="JAN80" s="68"/>
      <c r="JAO80" s="68"/>
      <c r="JAP80" s="69"/>
      <c r="JAR80" s="64"/>
      <c r="JAS80" s="67"/>
      <c r="JAT80" s="67"/>
      <c r="JAU80" s="68"/>
      <c r="JAV80" s="68"/>
      <c r="JAW80" s="68"/>
      <c r="JAX80" s="69"/>
      <c r="JAZ80" s="64"/>
      <c r="JBA80" s="67"/>
      <c r="JBB80" s="67"/>
      <c r="JBC80" s="68"/>
      <c r="JBD80" s="68"/>
      <c r="JBE80" s="68"/>
      <c r="JBF80" s="69"/>
      <c r="JBH80" s="64"/>
      <c r="JBI80" s="67"/>
      <c r="JBJ80" s="67"/>
      <c r="JBK80" s="68"/>
      <c r="JBL80" s="68"/>
      <c r="JBM80" s="68"/>
      <c r="JBN80" s="69"/>
      <c r="JBP80" s="64"/>
      <c r="JBQ80" s="67"/>
      <c r="JBR80" s="67"/>
      <c r="JBS80" s="68"/>
      <c r="JBT80" s="68"/>
      <c r="JBU80" s="68"/>
      <c r="JBV80" s="69"/>
      <c r="JBX80" s="64"/>
      <c r="JBY80" s="67"/>
      <c r="JBZ80" s="67"/>
      <c r="JCA80" s="68"/>
      <c r="JCB80" s="68"/>
      <c r="JCC80" s="68"/>
      <c r="JCD80" s="69"/>
      <c r="JCF80" s="64"/>
      <c r="JCG80" s="67"/>
      <c r="JCH80" s="67"/>
      <c r="JCI80" s="68"/>
      <c r="JCJ80" s="68"/>
      <c r="JCK80" s="68"/>
      <c r="JCL80" s="69"/>
      <c r="JCN80" s="64"/>
      <c r="JCO80" s="67"/>
      <c r="JCP80" s="67"/>
      <c r="JCQ80" s="68"/>
      <c r="JCR80" s="68"/>
      <c r="JCS80" s="68"/>
      <c r="JCT80" s="69"/>
      <c r="JCV80" s="64"/>
      <c r="JCW80" s="67"/>
      <c r="JCX80" s="67"/>
      <c r="JCY80" s="68"/>
      <c r="JCZ80" s="68"/>
      <c r="JDA80" s="68"/>
      <c r="JDB80" s="69"/>
      <c r="JDD80" s="64"/>
      <c r="JDE80" s="67"/>
      <c r="JDF80" s="67"/>
      <c r="JDG80" s="68"/>
      <c r="JDH80" s="68"/>
      <c r="JDI80" s="68"/>
      <c r="JDJ80" s="69"/>
      <c r="JDL80" s="64"/>
      <c r="JDM80" s="67"/>
      <c r="JDN80" s="67"/>
      <c r="JDO80" s="68"/>
      <c r="JDP80" s="68"/>
      <c r="JDQ80" s="68"/>
      <c r="JDR80" s="69"/>
      <c r="JDT80" s="64"/>
      <c r="JDU80" s="67"/>
      <c r="JDV80" s="67"/>
      <c r="JDW80" s="68"/>
      <c r="JDX80" s="68"/>
      <c r="JDY80" s="68"/>
      <c r="JDZ80" s="69"/>
      <c r="JEB80" s="64"/>
      <c r="JEC80" s="67"/>
      <c r="JED80" s="67"/>
      <c r="JEE80" s="68"/>
      <c r="JEF80" s="68"/>
      <c r="JEG80" s="68"/>
      <c r="JEH80" s="69"/>
      <c r="JEJ80" s="64"/>
      <c r="JEK80" s="67"/>
      <c r="JEL80" s="67"/>
      <c r="JEM80" s="68"/>
      <c r="JEN80" s="68"/>
      <c r="JEO80" s="68"/>
      <c r="JEP80" s="69"/>
      <c r="JER80" s="64"/>
      <c r="JES80" s="67"/>
      <c r="JET80" s="67"/>
      <c r="JEU80" s="68"/>
      <c r="JEV80" s="68"/>
      <c r="JEW80" s="68"/>
      <c r="JEX80" s="69"/>
      <c r="JEZ80" s="64"/>
      <c r="JFA80" s="67"/>
      <c r="JFB80" s="67"/>
      <c r="JFC80" s="68"/>
      <c r="JFD80" s="68"/>
      <c r="JFE80" s="68"/>
      <c r="JFF80" s="69"/>
      <c r="JFH80" s="64"/>
      <c r="JFI80" s="67"/>
      <c r="JFJ80" s="67"/>
      <c r="JFK80" s="68"/>
      <c r="JFL80" s="68"/>
      <c r="JFM80" s="68"/>
      <c r="JFN80" s="69"/>
      <c r="JFP80" s="64"/>
      <c r="JFQ80" s="67"/>
      <c r="JFR80" s="67"/>
      <c r="JFS80" s="68"/>
      <c r="JFT80" s="68"/>
      <c r="JFU80" s="68"/>
      <c r="JFV80" s="69"/>
      <c r="JFX80" s="64"/>
      <c r="JFY80" s="67"/>
      <c r="JFZ80" s="67"/>
      <c r="JGA80" s="68"/>
      <c r="JGB80" s="68"/>
      <c r="JGC80" s="68"/>
      <c r="JGD80" s="69"/>
      <c r="JGF80" s="64"/>
      <c r="JGG80" s="67"/>
      <c r="JGH80" s="67"/>
      <c r="JGI80" s="68"/>
      <c r="JGJ80" s="68"/>
      <c r="JGK80" s="68"/>
      <c r="JGL80" s="69"/>
      <c r="JGN80" s="64"/>
      <c r="JGO80" s="67"/>
      <c r="JGP80" s="67"/>
      <c r="JGQ80" s="68"/>
      <c r="JGR80" s="68"/>
      <c r="JGS80" s="68"/>
      <c r="JGT80" s="69"/>
      <c r="JGV80" s="64"/>
      <c r="JGW80" s="67"/>
      <c r="JGX80" s="67"/>
      <c r="JGY80" s="68"/>
      <c r="JGZ80" s="68"/>
      <c r="JHA80" s="68"/>
      <c r="JHB80" s="69"/>
      <c r="JHD80" s="64"/>
      <c r="JHE80" s="67"/>
      <c r="JHF80" s="67"/>
      <c r="JHG80" s="68"/>
      <c r="JHH80" s="68"/>
      <c r="JHI80" s="68"/>
      <c r="JHJ80" s="69"/>
      <c r="JHL80" s="64"/>
      <c r="JHM80" s="67"/>
      <c r="JHN80" s="67"/>
      <c r="JHO80" s="68"/>
      <c r="JHP80" s="68"/>
      <c r="JHQ80" s="68"/>
      <c r="JHR80" s="69"/>
      <c r="JHT80" s="64"/>
      <c r="JHU80" s="67"/>
      <c r="JHV80" s="67"/>
      <c r="JHW80" s="68"/>
      <c r="JHX80" s="68"/>
      <c r="JHY80" s="68"/>
      <c r="JHZ80" s="69"/>
      <c r="JIB80" s="64"/>
      <c r="JIC80" s="67"/>
      <c r="JID80" s="67"/>
      <c r="JIE80" s="68"/>
      <c r="JIF80" s="68"/>
      <c r="JIG80" s="68"/>
      <c r="JIH80" s="69"/>
      <c r="JIJ80" s="64"/>
      <c r="JIK80" s="67"/>
      <c r="JIL80" s="67"/>
      <c r="JIM80" s="68"/>
      <c r="JIN80" s="68"/>
      <c r="JIO80" s="68"/>
      <c r="JIP80" s="69"/>
      <c r="JIR80" s="64"/>
      <c r="JIS80" s="67"/>
      <c r="JIT80" s="67"/>
      <c r="JIU80" s="68"/>
      <c r="JIV80" s="68"/>
      <c r="JIW80" s="68"/>
      <c r="JIX80" s="69"/>
      <c r="JIZ80" s="64"/>
      <c r="JJA80" s="67"/>
      <c r="JJB80" s="67"/>
      <c r="JJC80" s="68"/>
      <c r="JJD80" s="68"/>
      <c r="JJE80" s="68"/>
      <c r="JJF80" s="69"/>
      <c r="JJH80" s="64"/>
      <c r="JJI80" s="67"/>
      <c r="JJJ80" s="67"/>
      <c r="JJK80" s="68"/>
      <c r="JJL80" s="68"/>
      <c r="JJM80" s="68"/>
      <c r="JJN80" s="69"/>
      <c r="JJP80" s="64"/>
      <c r="JJQ80" s="67"/>
      <c r="JJR80" s="67"/>
      <c r="JJS80" s="68"/>
      <c r="JJT80" s="68"/>
      <c r="JJU80" s="68"/>
      <c r="JJV80" s="69"/>
      <c r="JJX80" s="64"/>
      <c r="JJY80" s="67"/>
      <c r="JJZ80" s="67"/>
      <c r="JKA80" s="68"/>
      <c r="JKB80" s="68"/>
      <c r="JKC80" s="68"/>
      <c r="JKD80" s="69"/>
      <c r="JKF80" s="64"/>
      <c r="JKG80" s="67"/>
      <c r="JKH80" s="67"/>
      <c r="JKI80" s="68"/>
      <c r="JKJ80" s="68"/>
      <c r="JKK80" s="68"/>
      <c r="JKL80" s="69"/>
      <c r="JKN80" s="64"/>
      <c r="JKO80" s="67"/>
      <c r="JKP80" s="67"/>
      <c r="JKQ80" s="68"/>
      <c r="JKR80" s="68"/>
      <c r="JKS80" s="68"/>
      <c r="JKT80" s="69"/>
      <c r="JKV80" s="64"/>
      <c r="JKW80" s="67"/>
      <c r="JKX80" s="67"/>
      <c r="JKY80" s="68"/>
      <c r="JKZ80" s="68"/>
      <c r="JLA80" s="68"/>
      <c r="JLB80" s="69"/>
      <c r="JLD80" s="64"/>
      <c r="JLE80" s="67"/>
      <c r="JLF80" s="67"/>
      <c r="JLG80" s="68"/>
      <c r="JLH80" s="68"/>
      <c r="JLI80" s="68"/>
      <c r="JLJ80" s="69"/>
      <c r="JLL80" s="64"/>
      <c r="JLM80" s="67"/>
      <c r="JLN80" s="67"/>
      <c r="JLO80" s="68"/>
      <c r="JLP80" s="68"/>
      <c r="JLQ80" s="68"/>
      <c r="JLR80" s="69"/>
      <c r="JLT80" s="64"/>
      <c r="JLU80" s="67"/>
      <c r="JLV80" s="67"/>
      <c r="JLW80" s="68"/>
      <c r="JLX80" s="68"/>
      <c r="JLY80" s="68"/>
      <c r="JLZ80" s="69"/>
      <c r="JMB80" s="64"/>
      <c r="JMC80" s="67"/>
      <c r="JMD80" s="67"/>
      <c r="JME80" s="68"/>
      <c r="JMF80" s="68"/>
      <c r="JMG80" s="68"/>
      <c r="JMH80" s="69"/>
      <c r="JMJ80" s="64"/>
      <c r="JMK80" s="67"/>
      <c r="JML80" s="67"/>
      <c r="JMM80" s="68"/>
      <c r="JMN80" s="68"/>
      <c r="JMO80" s="68"/>
      <c r="JMP80" s="69"/>
      <c r="JMR80" s="64"/>
      <c r="JMS80" s="67"/>
      <c r="JMT80" s="67"/>
      <c r="JMU80" s="68"/>
      <c r="JMV80" s="68"/>
      <c r="JMW80" s="68"/>
      <c r="JMX80" s="69"/>
      <c r="JMZ80" s="64"/>
      <c r="JNA80" s="67"/>
      <c r="JNB80" s="67"/>
      <c r="JNC80" s="68"/>
      <c r="JND80" s="68"/>
      <c r="JNE80" s="68"/>
      <c r="JNF80" s="69"/>
      <c r="JNH80" s="64"/>
      <c r="JNI80" s="67"/>
      <c r="JNJ80" s="67"/>
      <c r="JNK80" s="68"/>
      <c r="JNL80" s="68"/>
      <c r="JNM80" s="68"/>
      <c r="JNN80" s="69"/>
      <c r="JNP80" s="64"/>
      <c r="JNQ80" s="67"/>
      <c r="JNR80" s="67"/>
      <c r="JNS80" s="68"/>
      <c r="JNT80" s="68"/>
      <c r="JNU80" s="68"/>
      <c r="JNV80" s="69"/>
      <c r="JNX80" s="64"/>
      <c r="JNY80" s="67"/>
      <c r="JNZ80" s="67"/>
      <c r="JOA80" s="68"/>
      <c r="JOB80" s="68"/>
      <c r="JOC80" s="68"/>
      <c r="JOD80" s="69"/>
      <c r="JOF80" s="64"/>
      <c r="JOG80" s="67"/>
      <c r="JOH80" s="67"/>
      <c r="JOI80" s="68"/>
      <c r="JOJ80" s="68"/>
      <c r="JOK80" s="68"/>
      <c r="JOL80" s="69"/>
      <c r="JON80" s="64"/>
      <c r="JOO80" s="67"/>
      <c r="JOP80" s="67"/>
      <c r="JOQ80" s="68"/>
      <c r="JOR80" s="68"/>
      <c r="JOS80" s="68"/>
      <c r="JOT80" s="69"/>
      <c r="JOV80" s="64"/>
      <c r="JOW80" s="67"/>
      <c r="JOX80" s="67"/>
      <c r="JOY80" s="68"/>
      <c r="JOZ80" s="68"/>
      <c r="JPA80" s="68"/>
      <c r="JPB80" s="69"/>
      <c r="JPD80" s="64"/>
      <c r="JPE80" s="67"/>
      <c r="JPF80" s="67"/>
      <c r="JPG80" s="68"/>
      <c r="JPH80" s="68"/>
      <c r="JPI80" s="68"/>
      <c r="JPJ80" s="69"/>
      <c r="JPL80" s="64"/>
      <c r="JPM80" s="67"/>
      <c r="JPN80" s="67"/>
      <c r="JPO80" s="68"/>
      <c r="JPP80" s="68"/>
      <c r="JPQ80" s="68"/>
      <c r="JPR80" s="69"/>
      <c r="JPT80" s="64"/>
      <c r="JPU80" s="67"/>
      <c r="JPV80" s="67"/>
      <c r="JPW80" s="68"/>
      <c r="JPX80" s="68"/>
      <c r="JPY80" s="68"/>
      <c r="JPZ80" s="69"/>
      <c r="JQB80" s="64"/>
      <c r="JQC80" s="67"/>
      <c r="JQD80" s="67"/>
      <c r="JQE80" s="68"/>
      <c r="JQF80" s="68"/>
      <c r="JQG80" s="68"/>
      <c r="JQH80" s="69"/>
      <c r="JQJ80" s="64"/>
      <c r="JQK80" s="67"/>
      <c r="JQL80" s="67"/>
      <c r="JQM80" s="68"/>
      <c r="JQN80" s="68"/>
      <c r="JQO80" s="68"/>
      <c r="JQP80" s="69"/>
      <c r="JQR80" s="64"/>
      <c r="JQS80" s="67"/>
      <c r="JQT80" s="67"/>
      <c r="JQU80" s="68"/>
      <c r="JQV80" s="68"/>
      <c r="JQW80" s="68"/>
      <c r="JQX80" s="69"/>
      <c r="JQZ80" s="64"/>
      <c r="JRA80" s="67"/>
      <c r="JRB80" s="67"/>
      <c r="JRC80" s="68"/>
      <c r="JRD80" s="68"/>
      <c r="JRE80" s="68"/>
      <c r="JRF80" s="69"/>
      <c r="JRH80" s="64"/>
      <c r="JRI80" s="67"/>
      <c r="JRJ80" s="67"/>
      <c r="JRK80" s="68"/>
      <c r="JRL80" s="68"/>
      <c r="JRM80" s="68"/>
      <c r="JRN80" s="69"/>
      <c r="JRP80" s="64"/>
      <c r="JRQ80" s="67"/>
      <c r="JRR80" s="67"/>
      <c r="JRS80" s="68"/>
      <c r="JRT80" s="68"/>
      <c r="JRU80" s="68"/>
      <c r="JRV80" s="69"/>
      <c r="JRX80" s="64"/>
      <c r="JRY80" s="67"/>
      <c r="JRZ80" s="67"/>
      <c r="JSA80" s="68"/>
      <c r="JSB80" s="68"/>
      <c r="JSC80" s="68"/>
      <c r="JSD80" s="69"/>
      <c r="JSF80" s="64"/>
      <c r="JSG80" s="67"/>
      <c r="JSH80" s="67"/>
      <c r="JSI80" s="68"/>
      <c r="JSJ80" s="68"/>
      <c r="JSK80" s="68"/>
      <c r="JSL80" s="69"/>
      <c r="JSN80" s="64"/>
      <c r="JSO80" s="67"/>
      <c r="JSP80" s="67"/>
      <c r="JSQ80" s="68"/>
      <c r="JSR80" s="68"/>
      <c r="JSS80" s="68"/>
      <c r="JST80" s="69"/>
      <c r="JSV80" s="64"/>
      <c r="JSW80" s="67"/>
      <c r="JSX80" s="67"/>
      <c r="JSY80" s="68"/>
      <c r="JSZ80" s="68"/>
      <c r="JTA80" s="68"/>
      <c r="JTB80" s="69"/>
      <c r="JTD80" s="64"/>
      <c r="JTE80" s="67"/>
      <c r="JTF80" s="67"/>
      <c r="JTG80" s="68"/>
      <c r="JTH80" s="68"/>
      <c r="JTI80" s="68"/>
      <c r="JTJ80" s="69"/>
      <c r="JTL80" s="64"/>
      <c r="JTM80" s="67"/>
      <c r="JTN80" s="67"/>
      <c r="JTO80" s="68"/>
      <c r="JTP80" s="68"/>
      <c r="JTQ80" s="68"/>
      <c r="JTR80" s="69"/>
      <c r="JTT80" s="64"/>
      <c r="JTU80" s="67"/>
      <c r="JTV80" s="67"/>
      <c r="JTW80" s="68"/>
      <c r="JTX80" s="68"/>
      <c r="JTY80" s="68"/>
      <c r="JTZ80" s="69"/>
      <c r="JUB80" s="64"/>
      <c r="JUC80" s="67"/>
      <c r="JUD80" s="67"/>
      <c r="JUE80" s="68"/>
      <c r="JUF80" s="68"/>
      <c r="JUG80" s="68"/>
      <c r="JUH80" s="69"/>
      <c r="JUJ80" s="64"/>
      <c r="JUK80" s="67"/>
      <c r="JUL80" s="67"/>
      <c r="JUM80" s="68"/>
      <c r="JUN80" s="68"/>
      <c r="JUO80" s="68"/>
      <c r="JUP80" s="69"/>
      <c r="JUR80" s="64"/>
      <c r="JUS80" s="67"/>
      <c r="JUT80" s="67"/>
      <c r="JUU80" s="68"/>
      <c r="JUV80" s="68"/>
      <c r="JUW80" s="68"/>
      <c r="JUX80" s="69"/>
      <c r="JUZ80" s="64"/>
      <c r="JVA80" s="67"/>
      <c r="JVB80" s="67"/>
      <c r="JVC80" s="68"/>
      <c r="JVD80" s="68"/>
      <c r="JVE80" s="68"/>
      <c r="JVF80" s="69"/>
      <c r="JVH80" s="64"/>
      <c r="JVI80" s="67"/>
      <c r="JVJ80" s="67"/>
      <c r="JVK80" s="68"/>
      <c r="JVL80" s="68"/>
      <c r="JVM80" s="68"/>
      <c r="JVN80" s="69"/>
      <c r="JVP80" s="64"/>
      <c r="JVQ80" s="67"/>
      <c r="JVR80" s="67"/>
      <c r="JVS80" s="68"/>
      <c r="JVT80" s="68"/>
      <c r="JVU80" s="68"/>
      <c r="JVV80" s="69"/>
      <c r="JVX80" s="64"/>
      <c r="JVY80" s="67"/>
      <c r="JVZ80" s="67"/>
      <c r="JWA80" s="68"/>
      <c r="JWB80" s="68"/>
      <c r="JWC80" s="68"/>
      <c r="JWD80" s="69"/>
      <c r="JWF80" s="64"/>
      <c r="JWG80" s="67"/>
      <c r="JWH80" s="67"/>
      <c r="JWI80" s="68"/>
      <c r="JWJ80" s="68"/>
      <c r="JWK80" s="68"/>
      <c r="JWL80" s="69"/>
      <c r="JWN80" s="64"/>
      <c r="JWO80" s="67"/>
      <c r="JWP80" s="67"/>
      <c r="JWQ80" s="68"/>
      <c r="JWR80" s="68"/>
      <c r="JWS80" s="68"/>
      <c r="JWT80" s="69"/>
      <c r="JWV80" s="64"/>
      <c r="JWW80" s="67"/>
      <c r="JWX80" s="67"/>
      <c r="JWY80" s="68"/>
      <c r="JWZ80" s="68"/>
      <c r="JXA80" s="68"/>
      <c r="JXB80" s="69"/>
      <c r="JXD80" s="64"/>
      <c r="JXE80" s="67"/>
      <c r="JXF80" s="67"/>
      <c r="JXG80" s="68"/>
      <c r="JXH80" s="68"/>
      <c r="JXI80" s="68"/>
      <c r="JXJ80" s="69"/>
      <c r="JXL80" s="64"/>
      <c r="JXM80" s="67"/>
      <c r="JXN80" s="67"/>
      <c r="JXO80" s="68"/>
      <c r="JXP80" s="68"/>
      <c r="JXQ80" s="68"/>
      <c r="JXR80" s="69"/>
      <c r="JXT80" s="64"/>
      <c r="JXU80" s="67"/>
      <c r="JXV80" s="67"/>
      <c r="JXW80" s="68"/>
      <c r="JXX80" s="68"/>
      <c r="JXY80" s="68"/>
      <c r="JXZ80" s="69"/>
      <c r="JYB80" s="64"/>
      <c r="JYC80" s="67"/>
      <c r="JYD80" s="67"/>
      <c r="JYE80" s="68"/>
      <c r="JYF80" s="68"/>
      <c r="JYG80" s="68"/>
      <c r="JYH80" s="69"/>
      <c r="JYJ80" s="64"/>
      <c r="JYK80" s="67"/>
      <c r="JYL80" s="67"/>
      <c r="JYM80" s="68"/>
      <c r="JYN80" s="68"/>
      <c r="JYO80" s="68"/>
      <c r="JYP80" s="69"/>
      <c r="JYR80" s="64"/>
      <c r="JYS80" s="67"/>
      <c r="JYT80" s="67"/>
      <c r="JYU80" s="68"/>
      <c r="JYV80" s="68"/>
      <c r="JYW80" s="68"/>
      <c r="JYX80" s="69"/>
      <c r="JYZ80" s="64"/>
      <c r="JZA80" s="67"/>
      <c r="JZB80" s="67"/>
      <c r="JZC80" s="68"/>
      <c r="JZD80" s="68"/>
      <c r="JZE80" s="68"/>
      <c r="JZF80" s="69"/>
      <c r="JZH80" s="64"/>
      <c r="JZI80" s="67"/>
      <c r="JZJ80" s="67"/>
      <c r="JZK80" s="68"/>
      <c r="JZL80" s="68"/>
      <c r="JZM80" s="68"/>
      <c r="JZN80" s="69"/>
      <c r="JZP80" s="64"/>
      <c r="JZQ80" s="67"/>
      <c r="JZR80" s="67"/>
      <c r="JZS80" s="68"/>
      <c r="JZT80" s="68"/>
      <c r="JZU80" s="68"/>
      <c r="JZV80" s="69"/>
      <c r="JZX80" s="64"/>
      <c r="JZY80" s="67"/>
      <c r="JZZ80" s="67"/>
      <c r="KAA80" s="68"/>
      <c r="KAB80" s="68"/>
      <c r="KAC80" s="68"/>
      <c r="KAD80" s="69"/>
      <c r="KAF80" s="64"/>
      <c r="KAG80" s="67"/>
      <c r="KAH80" s="67"/>
      <c r="KAI80" s="68"/>
      <c r="KAJ80" s="68"/>
      <c r="KAK80" s="68"/>
      <c r="KAL80" s="69"/>
      <c r="KAN80" s="64"/>
      <c r="KAO80" s="67"/>
      <c r="KAP80" s="67"/>
      <c r="KAQ80" s="68"/>
      <c r="KAR80" s="68"/>
      <c r="KAS80" s="68"/>
      <c r="KAT80" s="69"/>
      <c r="KAV80" s="64"/>
      <c r="KAW80" s="67"/>
      <c r="KAX80" s="67"/>
      <c r="KAY80" s="68"/>
      <c r="KAZ80" s="68"/>
      <c r="KBA80" s="68"/>
      <c r="KBB80" s="69"/>
      <c r="KBD80" s="64"/>
      <c r="KBE80" s="67"/>
      <c r="KBF80" s="67"/>
      <c r="KBG80" s="68"/>
      <c r="KBH80" s="68"/>
      <c r="KBI80" s="68"/>
      <c r="KBJ80" s="69"/>
      <c r="KBL80" s="64"/>
      <c r="KBM80" s="67"/>
      <c r="KBN80" s="67"/>
      <c r="KBO80" s="68"/>
      <c r="KBP80" s="68"/>
      <c r="KBQ80" s="68"/>
      <c r="KBR80" s="69"/>
      <c r="KBT80" s="64"/>
      <c r="KBU80" s="67"/>
      <c r="KBV80" s="67"/>
      <c r="KBW80" s="68"/>
      <c r="KBX80" s="68"/>
      <c r="KBY80" s="68"/>
      <c r="KBZ80" s="69"/>
      <c r="KCB80" s="64"/>
      <c r="KCC80" s="67"/>
      <c r="KCD80" s="67"/>
      <c r="KCE80" s="68"/>
      <c r="KCF80" s="68"/>
      <c r="KCG80" s="68"/>
      <c r="KCH80" s="69"/>
      <c r="KCJ80" s="64"/>
      <c r="KCK80" s="67"/>
      <c r="KCL80" s="67"/>
      <c r="KCM80" s="68"/>
      <c r="KCN80" s="68"/>
      <c r="KCO80" s="68"/>
      <c r="KCP80" s="69"/>
      <c r="KCR80" s="64"/>
      <c r="KCS80" s="67"/>
      <c r="KCT80" s="67"/>
      <c r="KCU80" s="68"/>
      <c r="KCV80" s="68"/>
      <c r="KCW80" s="68"/>
      <c r="KCX80" s="69"/>
      <c r="KCZ80" s="64"/>
      <c r="KDA80" s="67"/>
      <c r="KDB80" s="67"/>
      <c r="KDC80" s="68"/>
      <c r="KDD80" s="68"/>
      <c r="KDE80" s="68"/>
      <c r="KDF80" s="69"/>
      <c r="KDH80" s="64"/>
      <c r="KDI80" s="67"/>
      <c r="KDJ80" s="67"/>
      <c r="KDK80" s="68"/>
      <c r="KDL80" s="68"/>
      <c r="KDM80" s="68"/>
      <c r="KDN80" s="69"/>
      <c r="KDP80" s="64"/>
      <c r="KDQ80" s="67"/>
      <c r="KDR80" s="67"/>
      <c r="KDS80" s="68"/>
      <c r="KDT80" s="68"/>
      <c r="KDU80" s="68"/>
      <c r="KDV80" s="69"/>
      <c r="KDX80" s="64"/>
      <c r="KDY80" s="67"/>
      <c r="KDZ80" s="67"/>
      <c r="KEA80" s="68"/>
      <c r="KEB80" s="68"/>
      <c r="KEC80" s="68"/>
      <c r="KED80" s="69"/>
      <c r="KEF80" s="64"/>
      <c r="KEG80" s="67"/>
      <c r="KEH80" s="67"/>
      <c r="KEI80" s="68"/>
      <c r="KEJ80" s="68"/>
      <c r="KEK80" s="68"/>
      <c r="KEL80" s="69"/>
      <c r="KEN80" s="64"/>
      <c r="KEO80" s="67"/>
      <c r="KEP80" s="67"/>
      <c r="KEQ80" s="68"/>
      <c r="KER80" s="68"/>
      <c r="KES80" s="68"/>
      <c r="KET80" s="69"/>
      <c r="KEV80" s="64"/>
      <c r="KEW80" s="67"/>
      <c r="KEX80" s="67"/>
      <c r="KEY80" s="68"/>
      <c r="KEZ80" s="68"/>
      <c r="KFA80" s="68"/>
      <c r="KFB80" s="69"/>
      <c r="KFD80" s="64"/>
      <c r="KFE80" s="67"/>
      <c r="KFF80" s="67"/>
      <c r="KFG80" s="68"/>
      <c r="KFH80" s="68"/>
      <c r="KFI80" s="68"/>
      <c r="KFJ80" s="69"/>
      <c r="KFL80" s="64"/>
      <c r="KFM80" s="67"/>
      <c r="KFN80" s="67"/>
      <c r="KFO80" s="68"/>
      <c r="KFP80" s="68"/>
      <c r="KFQ80" s="68"/>
      <c r="KFR80" s="69"/>
      <c r="KFT80" s="64"/>
      <c r="KFU80" s="67"/>
      <c r="KFV80" s="67"/>
      <c r="KFW80" s="68"/>
      <c r="KFX80" s="68"/>
      <c r="KFY80" s="68"/>
      <c r="KFZ80" s="69"/>
      <c r="KGB80" s="64"/>
      <c r="KGC80" s="67"/>
      <c r="KGD80" s="67"/>
      <c r="KGE80" s="68"/>
      <c r="KGF80" s="68"/>
      <c r="KGG80" s="68"/>
      <c r="KGH80" s="69"/>
      <c r="KGJ80" s="64"/>
      <c r="KGK80" s="67"/>
      <c r="KGL80" s="67"/>
      <c r="KGM80" s="68"/>
      <c r="KGN80" s="68"/>
      <c r="KGO80" s="68"/>
      <c r="KGP80" s="69"/>
      <c r="KGR80" s="64"/>
      <c r="KGS80" s="67"/>
      <c r="KGT80" s="67"/>
      <c r="KGU80" s="68"/>
      <c r="KGV80" s="68"/>
      <c r="KGW80" s="68"/>
      <c r="KGX80" s="69"/>
      <c r="KGZ80" s="64"/>
      <c r="KHA80" s="67"/>
      <c r="KHB80" s="67"/>
      <c r="KHC80" s="68"/>
      <c r="KHD80" s="68"/>
      <c r="KHE80" s="68"/>
      <c r="KHF80" s="69"/>
      <c r="KHH80" s="64"/>
      <c r="KHI80" s="67"/>
      <c r="KHJ80" s="67"/>
      <c r="KHK80" s="68"/>
      <c r="KHL80" s="68"/>
      <c r="KHM80" s="68"/>
      <c r="KHN80" s="69"/>
      <c r="KHP80" s="64"/>
      <c r="KHQ80" s="67"/>
      <c r="KHR80" s="67"/>
      <c r="KHS80" s="68"/>
      <c r="KHT80" s="68"/>
      <c r="KHU80" s="68"/>
      <c r="KHV80" s="69"/>
      <c r="KHX80" s="64"/>
      <c r="KHY80" s="67"/>
      <c r="KHZ80" s="67"/>
      <c r="KIA80" s="68"/>
      <c r="KIB80" s="68"/>
      <c r="KIC80" s="68"/>
      <c r="KID80" s="69"/>
      <c r="KIF80" s="64"/>
      <c r="KIG80" s="67"/>
      <c r="KIH80" s="67"/>
      <c r="KII80" s="68"/>
      <c r="KIJ80" s="68"/>
      <c r="KIK80" s="68"/>
      <c r="KIL80" s="69"/>
      <c r="KIN80" s="64"/>
      <c r="KIO80" s="67"/>
      <c r="KIP80" s="67"/>
      <c r="KIQ80" s="68"/>
      <c r="KIR80" s="68"/>
      <c r="KIS80" s="68"/>
      <c r="KIT80" s="69"/>
      <c r="KIV80" s="64"/>
      <c r="KIW80" s="67"/>
      <c r="KIX80" s="67"/>
      <c r="KIY80" s="68"/>
      <c r="KIZ80" s="68"/>
      <c r="KJA80" s="68"/>
      <c r="KJB80" s="69"/>
      <c r="KJD80" s="64"/>
      <c r="KJE80" s="67"/>
      <c r="KJF80" s="67"/>
      <c r="KJG80" s="68"/>
      <c r="KJH80" s="68"/>
      <c r="KJI80" s="68"/>
      <c r="KJJ80" s="69"/>
      <c r="KJL80" s="64"/>
      <c r="KJM80" s="67"/>
      <c r="KJN80" s="67"/>
      <c r="KJO80" s="68"/>
      <c r="KJP80" s="68"/>
      <c r="KJQ80" s="68"/>
      <c r="KJR80" s="69"/>
      <c r="KJT80" s="64"/>
      <c r="KJU80" s="67"/>
      <c r="KJV80" s="67"/>
      <c r="KJW80" s="68"/>
      <c r="KJX80" s="68"/>
      <c r="KJY80" s="68"/>
      <c r="KJZ80" s="69"/>
      <c r="KKB80" s="64"/>
      <c r="KKC80" s="67"/>
      <c r="KKD80" s="67"/>
      <c r="KKE80" s="68"/>
      <c r="KKF80" s="68"/>
      <c r="KKG80" s="68"/>
      <c r="KKH80" s="69"/>
      <c r="KKJ80" s="64"/>
      <c r="KKK80" s="67"/>
      <c r="KKL80" s="67"/>
      <c r="KKM80" s="68"/>
      <c r="KKN80" s="68"/>
      <c r="KKO80" s="68"/>
      <c r="KKP80" s="69"/>
      <c r="KKR80" s="64"/>
      <c r="KKS80" s="67"/>
      <c r="KKT80" s="67"/>
      <c r="KKU80" s="68"/>
      <c r="KKV80" s="68"/>
      <c r="KKW80" s="68"/>
      <c r="KKX80" s="69"/>
      <c r="KKZ80" s="64"/>
      <c r="KLA80" s="67"/>
      <c r="KLB80" s="67"/>
      <c r="KLC80" s="68"/>
      <c r="KLD80" s="68"/>
      <c r="KLE80" s="68"/>
      <c r="KLF80" s="69"/>
      <c r="KLH80" s="64"/>
      <c r="KLI80" s="67"/>
      <c r="KLJ80" s="67"/>
      <c r="KLK80" s="68"/>
      <c r="KLL80" s="68"/>
      <c r="KLM80" s="68"/>
      <c r="KLN80" s="69"/>
      <c r="KLP80" s="64"/>
      <c r="KLQ80" s="67"/>
      <c r="KLR80" s="67"/>
      <c r="KLS80" s="68"/>
      <c r="KLT80" s="68"/>
      <c r="KLU80" s="68"/>
      <c r="KLV80" s="69"/>
      <c r="KLX80" s="64"/>
      <c r="KLY80" s="67"/>
      <c r="KLZ80" s="67"/>
      <c r="KMA80" s="68"/>
      <c r="KMB80" s="68"/>
      <c r="KMC80" s="68"/>
      <c r="KMD80" s="69"/>
      <c r="KMF80" s="64"/>
      <c r="KMG80" s="67"/>
      <c r="KMH80" s="67"/>
      <c r="KMI80" s="68"/>
      <c r="KMJ80" s="68"/>
      <c r="KMK80" s="68"/>
      <c r="KML80" s="69"/>
      <c r="KMN80" s="64"/>
      <c r="KMO80" s="67"/>
      <c r="KMP80" s="67"/>
      <c r="KMQ80" s="68"/>
      <c r="KMR80" s="68"/>
      <c r="KMS80" s="68"/>
      <c r="KMT80" s="69"/>
      <c r="KMV80" s="64"/>
      <c r="KMW80" s="67"/>
      <c r="KMX80" s="67"/>
      <c r="KMY80" s="68"/>
      <c r="KMZ80" s="68"/>
      <c r="KNA80" s="68"/>
      <c r="KNB80" s="69"/>
      <c r="KND80" s="64"/>
      <c r="KNE80" s="67"/>
      <c r="KNF80" s="67"/>
      <c r="KNG80" s="68"/>
      <c r="KNH80" s="68"/>
      <c r="KNI80" s="68"/>
      <c r="KNJ80" s="69"/>
      <c r="KNL80" s="64"/>
      <c r="KNM80" s="67"/>
      <c r="KNN80" s="67"/>
      <c r="KNO80" s="68"/>
      <c r="KNP80" s="68"/>
      <c r="KNQ80" s="68"/>
      <c r="KNR80" s="69"/>
      <c r="KNT80" s="64"/>
      <c r="KNU80" s="67"/>
      <c r="KNV80" s="67"/>
      <c r="KNW80" s="68"/>
      <c r="KNX80" s="68"/>
      <c r="KNY80" s="68"/>
      <c r="KNZ80" s="69"/>
      <c r="KOB80" s="64"/>
      <c r="KOC80" s="67"/>
      <c r="KOD80" s="67"/>
      <c r="KOE80" s="68"/>
      <c r="KOF80" s="68"/>
      <c r="KOG80" s="68"/>
      <c r="KOH80" s="69"/>
      <c r="KOJ80" s="64"/>
      <c r="KOK80" s="67"/>
      <c r="KOL80" s="67"/>
      <c r="KOM80" s="68"/>
      <c r="KON80" s="68"/>
      <c r="KOO80" s="68"/>
      <c r="KOP80" s="69"/>
      <c r="KOR80" s="64"/>
      <c r="KOS80" s="67"/>
      <c r="KOT80" s="67"/>
      <c r="KOU80" s="68"/>
      <c r="KOV80" s="68"/>
      <c r="KOW80" s="68"/>
      <c r="KOX80" s="69"/>
      <c r="KOZ80" s="64"/>
      <c r="KPA80" s="67"/>
      <c r="KPB80" s="67"/>
      <c r="KPC80" s="68"/>
      <c r="KPD80" s="68"/>
      <c r="KPE80" s="68"/>
      <c r="KPF80" s="69"/>
      <c r="KPH80" s="64"/>
      <c r="KPI80" s="67"/>
      <c r="KPJ80" s="67"/>
      <c r="KPK80" s="68"/>
      <c r="KPL80" s="68"/>
      <c r="KPM80" s="68"/>
      <c r="KPN80" s="69"/>
      <c r="KPP80" s="64"/>
      <c r="KPQ80" s="67"/>
      <c r="KPR80" s="67"/>
      <c r="KPS80" s="68"/>
      <c r="KPT80" s="68"/>
      <c r="KPU80" s="68"/>
      <c r="KPV80" s="69"/>
      <c r="KPX80" s="64"/>
      <c r="KPY80" s="67"/>
      <c r="KPZ80" s="67"/>
      <c r="KQA80" s="68"/>
      <c r="KQB80" s="68"/>
      <c r="KQC80" s="68"/>
      <c r="KQD80" s="69"/>
      <c r="KQF80" s="64"/>
      <c r="KQG80" s="67"/>
      <c r="KQH80" s="67"/>
      <c r="KQI80" s="68"/>
      <c r="KQJ80" s="68"/>
      <c r="KQK80" s="68"/>
      <c r="KQL80" s="69"/>
      <c r="KQN80" s="64"/>
      <c r="KQO80" s="67"/>
      <c r="KQP80" s="67"/>
      <c r="KQQ80" s="68"/>
      <c r="KQR80" s="68"/>
      <c r="KQS80" s="68"/>
      <c r="KQT80" s="69"/>
      <c r="KQV80" s="64"/>
      <c r="KQW80" s="67"/>
      <c r="KQX80" s="67"/>
      <c r="KQY80" s="68"/>
      <c r="KQZ80" s="68"/>
      <c r="KRA80" s="68"/>
      <c r="KRB80" s="69"/>
      <c r="KRD80" s="64"/>
      <c r="KRE80" s="67"/>
      <c r="KRF80" s="67"/>
      <c r="KRG80" s="68"/>
      <c r="KRH80" s="68"/>
      <c r="KRI80" s="68"/>
      <c r="KRJ80" s="69"/>
      <c r="KRL80" s="64"/>
      <c r="KRM80" s="67"/>
      <c r="KRN80" s="67"/>
      <c r="KRO80" s="68"/>
      <c r="KRP80" s="68"/>
      <c r="KRQ80" s="68"/>
      <c r="KRR80" s="69"/>
      <c r="KRT80" s="64"/>
      <c r="KRU80" s="67"/>
      <c r="KRV80" s="67"/>
      <c r="KRW80" s="68"/>
      <c r="KRX80" s="68"/>
      <c r="KRY80" s="68"/>
      <c r="KRZ80" s="69"/>
      <c r="KSB80" s="64"/>
      <c r="KSC80" s="67"/>
      <c r="KSD80" s="67"/>
      <c r="KSE80" s="68"/>
      <c r="KSF80" s="68"/>
      <c r="KSG80" s="68"/>
      <c r="KSH80" s="69"/>
      <c r="KSJ80" s="64"/>
      <c r="KSK80" s="67"/>
      <c r="KSL80" s="67"/>
      <c r="KSM80" s="68"/>
      <c r="KSN80" s="68"/>
      <c r="KSO80" s="68"/>
      <c r="KSP80" s="69"/>
      <c r="KSR80" s="64"/>
      <c r="KSS80" s="67"/>
      <c r="KST80" s="67"/>
      <c r="KSU80" s="68"/>
      <c r="KSV80" s="68"/>
      <c r="KSW80" s="68"/>
      <c r="KSX80" s="69"/>
      <c r="KSZ80" s="64"/>
      <c r="KTA80" s="67"/>
      <c r="KTB80" s="67"/>
      <c r="KTC80" s="68"/>
      <c r="KTD80" s="68"/>
      <c r="KTE80" s="68"/>
      <c r="KTF80" s="69"/>
      <c r="KTH80" s="64"/>
      <c r="KTI80" s="67"/>
      <c r="KTJ80" s="67"/>
      <c r="KTK80" s="68"/>
      <c r="KTL80" s="68"/>
      <c r="KTM80" s="68"/>
      <c r="KTN80" s="69"/>
      <c r="KTP80" s="64"/>
      <c r="KTQ80" s="67"/>
      <c r="KTR80" s="67"/>
      <c r="KTS80" s="68"/>
      <c r="KTT80" s="68"/>
      <c r="KTU80" s="68"/>
      <c r="KTV80" s="69"/>
      <c r="KTX80" s="64"/>
      <c r="KTY80" s="67"/>
      <c r="KTZ80" s="67"/>
      <c r="KUA80" s="68"/>
      <c r="KUB80" s="68"/>
      <c r="KUC80" s="68"/>
      <c r="KUD80" s="69"/>
      <c r="KUF80" s="64"/>
      <c r="KUG80" s="67"/>
      <c r="KUH80" s="67"/>
      <c r="KUI80" s="68"/>
      <c r="KUJ80" s="68"/>
      <c r="KUK80" s="68"/>
      <c r="KUL80" s="69"/>
      <c r="KUN80" s="64"/>
      <c r="KUO80" s="67"/>
      <c r="KUP80" s="67"/>
      <c r="KUQ80" s="68"/>
      <c r="KUR80" s="68"/>
      <c r="KUS80" s="68"/>
      <c r="KUT80" s="69"/>
      <c r="KUV80" s="64"/>
      <c r="KUW80" s="67"/>
      <c r="KUX80" s="67"/>
      <c r="KUY80" s="68"/>
      <c r="KUZ80" s="68"/>
      <c r="KVA80" s="68"/>
      <c r="KVB80" s="69"/>
      <c r="KVD80" s="64"/>
      <c r="KVE80" s="67"/>
      <c r="KVF80" s="67"/>
      <c r="KVG80" s="68"/>
      <c r="KVH80" s="68"/>
      <c r="KVI80" s="68"/>
      <c r="KVJ80" s="69"/>
      <c r="KVL80" s="64"/>
      <c r="KVM80" s="67"/>
      <c r="KVN80" s="67"/>
      <c r="KVO80" s="68"/>
      <c r="KVP80" s="68"/>
      <c r="KVQ80" s="68"/>
      <c r="KVR80" s="69"/>
      <c r="KVT80" s="64"/>
      <c r="KVU80" s="67"/>
      <c r="KVV80" s="67"/>
      <c r="KVW80" s="68"/>
      <c r="KVX80" s="68"/>
      <c r="KVY80" s="68"/>
      <c r="KVZ80" s="69"/>
      <c r="KWB80" s="64"/>
      <c r="KWC80" s="67"/>
      <c r="KWD80" s="67"/>
      <c r="KWE80" s="68"/>
      <c r="KWF80" s="68"/>
      <c r="KWG80" s="68"/>
      <c r="KWH80" s="69"/>
      <c r="KWJ80" s="64"/>
      <c r="KWK80" s="67"/>
      <c r="KWL80" s="67"/>
      <c r="KWM80" s="68"/>
      <c r="KWN80" s="68"/>
      <c r="KWO80" s="68"/>
      <c r="KWP80" s="69"/>
      <c r="KWR80" s="64"/>
      <c r="KWS80" s="67"/>
      <c r="KWT80" s="67"/>
      <c r="KWU80" s="68"/>
      <c r="KWV80" s="68"/>
      <c r="KWW80" s="68"/>
      <c r="KWX80" s="69"/>
      <c r="KWZ80" s="64"/>
      <c r="KXA80" s="67"/>
      <c r="KXB80" s="67"/>
      <c r="KXC80" s="68"/>
      <c r="KXD80" s="68"/>
      <c r="KXE80" s="68"/>
      <c r="KXF80" s="69"/>
      <c r="KXH80" s="64"/>
      <c r="KXI80" s="67"/>
      <c r="KXJ80" s="67"/>
      <c r="KXK80" s="68"/>
      <c r="KXL80" s="68"/>
      <c r="KXM80" s="68"/>
      <c r="KXN80" s="69"/>
      <c r="KXP80" s="64"/>
      <c r="KXQ80" s="67"/>
      <c r="KXR80" s="67"/>
      <c r="KXS80" s="68"/>
      <c r="KXT80" s="68"/>
      <c r="KXU80" s="68"/>
      <c r="KXV80" s="69"/>
      <c r="KXX80" s="64"/>
      <c r="KXY80" s="67"/>
      <c r="KXZ80" s="67"/>
      <c r="KYA80" s="68"/>
      <c r="KYB80" s="68"/>
      <c r="KYC80" s="68"/>
      <c r="KYD80" s="69"/>
      <c r="KYF80" s="64"/>
      <c r="KYG80" s="67"/>
      <c r="KYH80" s="67"/>
      <c r="KYI80" s="68"/>
      <c r="KYJ80" s="68"/>
      <c r="KYK80" s="68"/>
      <c r="KYL80" s="69"/>
      <c r="KYN80" s="64"/>
      <c r="KYO80" s="67"/>
      <c r="KYP80" s="67"/>
      <c r="KYQ80" s="68"/>
      <c r="KYR80" s="68"/>
      <c r="KYS80" s="68"/>
      <c r="KYT80" s="69"/>
      <c r="KYV80" s="64"/>
      <c r="KYW80" s="67"/>
      <c r="KYX80" s="67"/>
      <c r="KYY80" s="68"/>
      <c r="KYZ80" s="68"/>
      <c r="KZA80" s="68"/>
      <c r="KZB80" s="69"/>
      <c r="KZD80" s="64"/>
      <c r="KZE80" s="67"/>
      <c r="KZF80" s="67"/>
      <c r="KZG80" s="68"/>
      <c r="KZH80" s="68"/>
      <c r="KZI80" s="68"/>
      <c r="KZJ80" s="69"/>
      <c r="KZL80" s="64"/>
      <c r="KZM80" s="67"/>
      <c r="KZN80" s="67"/>
      <c r="KZO80" s="68"/>
      <c r="KZP80" s="68"/>
      <c r="KZQ80" s="68"/>
      <c r="KZR80" s="69"/>
      <c r="KZT80" s="64"/>
      <c r="KZU80" s="67"/>
      <c r="KZV80" s="67"/>
      <c r="KZW80" s="68"/>
      <c r="KZX80" s="68"/>
      <c r="KZY80" s="68"/>
      <c r="KZZ80" s="69"/>
      <c r="LAB80" s="64"/>
      <c r="LAC80" s="67"/>
      <c r="LAD80" s="67"/>
      <c r="LAE80" s="68"/>
      <c r="LAF80" s="68"/>
      <c r="LAG80" s="68"/>
      <c r="LAH80" s="69"/>
      <c r="LAJ80" s="64"/>
      <c r="LAK80" s="67"/>
      <c r="LAL80" s="67"/>
      <c r="LAM80" s="68"/>
      <c r="LAN80" s="68"/>
      <c r="LAO80" s="68"/>
      <c r="LAP80" s="69"/>
      <c r="LAR80" s="64"/>
      <c r="LAS80" s="67"/>
      <c r="LAT80" s="67"/>
      <c r="LAU80" s="68"/>
      <c r="LAV80" s="68"/>
      <c r="LAW80" s="68"/>
      <c r="LAX80" s="69"/>
      <c r="LAZ80" s="64"/>
      <c r="LBA80" s="67"/>
      <c r="LBB80" s="67"/>
      <c r="LBC80" s="68"/>
      <c r="LBD80" s="68"/>
      <c r="LBE80" s="68"/>
      <c r="LBF80" s="69"/>
      <c r="LBH80" s="64"/>
      <c r="LBI80" s="67"/>
      <c r="LBJ80" s="67"/>
      <c r="LBK80" s="68"/>
      <c r="LBL80" s="68"/>
      <c r="LBM80" s="68"/>
      <c r="LBN80" s="69"/>
      <c r="LBP80" s="64"/>
      <c r="LBQ80" s="67"/>
      <c r="LBR80" s="67"/>
      <c r="LBS80" s="68"/>
      <c r="LBT80" s="68"/>
      <c r="LBU80" s="68"/>
      <c r="LBV80" s="69"/>
      <c r="LBX80" s="64"/>
      <c r="LBY80" s="67"/>
      <c r="LBZ80" s="67"/>
      <c r="LCA80" s="68"/>
      <c r="LCB80" s="68"/>
      <c r="LCC80" s="68"/>
      <c r="LCD80" s="69"/>
      <c r="LCF80" s="64"/>
      <c r="LCG80" s="67"/>
      <c r="LCH80" s="67"/>
      <c r="LCI80" s="68"/>
      <c r="LCJ80" s="68"/>
      <c r="LCK80" s="68"/>
      <c r="LCL80" s="69"/>
      <c r="LCN80" s="64"/>
      <c r="LCO80" s="67"/>
      <c r="LCP80" s="67"/>
      <c r="LCQ80" s="68"/>
      <c r="LCR80" s="68"/>
      <c r="LCS80" s="68"/>
      <c r="LCT80" s="69"/>
      <c r="LCV80" s="64"/>
      <c r="LCW80" s="67"/>
      <c r="LCX80" s="67"/>
      <c r="LCY80" s="68"/>
      <c r="LCZ80" s="68"/>
      <c r="LDA80" s="68"/>
      <c r="LDB80" s="69"/>
      <c r="LDD80" s="64"/>
      <c r="LDE80" s="67"/>
      <c r="LDF80" s="67"/>
      <c r="LDG80" s="68"/>
      <c r="LDH80" s="68"/>
      <c r="LDI80" s="68"/>
      <c r="LDJ80" s="69"/>
      <c r="LDL80" s="64"/>
      <c r="LDM80" s="67"/>
      <c r="LDN80" s="67"/>
      <c r="LDO80" s="68"/>
      <c r="LDP80" s="68"/>
      <c r="LDQ80" s="68"/>
      <c r="LDR80" s="69"/>
      <c r="LDT80" s="64"/>
      <c r="LDU80" s="67"/>
      <c r="LDV80" s="67"/>
      <c r="LDW80" s="68"/>
      <c r="LDX80" s="68"/>
      <c r="LDY80" s="68"/>
      <c r="LDZ80" s="69"/>
      <c r="LEB80" s="64"/>
      <c r="LEC80" s="67"/>
      <c r="LED80" s="67"/>
      <c r="LEE80" s="68"/>
      <c r="LEF80" s="68"/>
      <c r="LEG80" s="68"/>
      <c r="LEH80" s="69"/>
      <c r="LEJ80" s="64"/>
      <c r="LEK80" s="67"/>
      <c r="LEL80" s="67"/>
      <c r="LEM80" s="68"/>
      <c r="LEN80" s="68"/>
      <c r="LEO80" s="68"/>
      <c r="LEP80" s="69"/>
      <c r="LER80" s="64"/>
      <c r="LES80" s="67"/>
      <c r="LET80" s="67"/>
      <c r="LEU80" s="68"/>
      <c r="LEV80" s="68"/>
      <c r="LEW80" s="68"/>
      <c r="LEX80" s="69"/>
      <c r="LEZ80" s="64"/>
      <c r="LFA80" s="67"/>
      <c r="LFB80" s="67"/>
      <c r="LFC80" s="68"/>
      <c r="LFD80" s="68"/>
      <c r="LFE80" s="68"/>
      <c r="LFF80" s="69"/>
      <c r="LFH80" s="64"/>
      <c r="LFI80" s="67"/>
      <c r="LFJ80" s="67"/>
      <c r="LFK80" s="68"/>
      <c r="LFL80" s="68"/>
      <c r="LFM80" s="68"/>
      <c r="LFN80" s="69"/>
      <c r="LFP80" s="64"/>
      <c r="LFQ80" s="67"/>
      <c r="LFR80" s="67"/>
      <c r="LFS80" s="68"/>
      <c r="LFT80" s="68"/>
      <c r="LFU80" s="68"/>
      <c r="LFV80" s="69"/>
      <c r="LFX80" s="64"/>
      <c r="LFY80" s="67"/>
      <c r="LFZ80" s="67"/>
      <c r="LGA80" s="68"/>
      <c r="LGB80" s="68"/>
      <c r="LGC80" s="68"/>
      <c r="LGD80" s="69"/>
      <c r="LGF80" s="64"/>
      <c r="LGG80" s="67"/>
      <c r="LGH80" s="67"/>
      <c r="LGI80" s="68"/>
      <c r="LGJ80" s="68"/>
      <c r="LGK80" s="68"/>
      <c r="LGL80" s="69"/>
      <c r="LGN80" s="64"/>
      <c r="LGO80" s="67"/>
      <c r="LGP80" s="67"/>
      <c r="LGQ80" s="68"/>
      <c r="LGR80" s="68"/>
      <c r="LGS80" s="68"/>
      <c r="LGT80" s="69"/>
      <c r="LGV80" s="64"/>
      <c r="LGW80" s="67"/>
      <c r="LGX80" s="67"/>
      <c r="LGY80" s="68"/>
      <c r="LGZ80" s="68"/>
      <c r="LHA80" s="68"/>
      <c r="LHB80" s="69"/>
      <c r="LHD80" s="64"/>
      <c r="LHE80" s="67"/>
      <c r="LHF80" s="67"/>
      <c r="LHG80" s="68"/>
      <c r="LHH80" s="68"/>
      <c r="LHI80" s="68"/>
      <c r="LHJ80" s="69"/>
      <c r="LHL80" s="64"/>
      <c r="LHM80" s="67"/>
      <c r="LHN80" s="67"/>
      <c r="LHO80" s="68"/>
      <c r="LHP80" s="68"/>
      <c r="LHQ80" s="68"/>
      <c r="LHR80" s="69"/>
      <c r="LHT80" s="64"/>
      <c r="LHU80" s="67"/>
      <c r="LHV80" s="67"/>
      <c r="LHW80" s="68"/>
      <c r="LHX80" s="68"/>
      <c r="LHY80" s="68"/>
      <c r="LHZ80" s="69"/>
      <c r="LIB80" s="64"/>
      <c r="LIC80" s="67"/>
      <c r="LID80" s="67"/>
      <c r="LIE80" s="68"/>
      <c r="LIF80" s="68"/>
      <c r="LIG80" s="68"/>
      <c r="LIH80" s="69"/>
      <c r="LIJ80" s="64"/>
      <c r="LIK80" s="67"/>
      <c r="LIL80" s="67"/>
      <c r="LIM80" s="68"/>
      <c r="LIN80" s="68"/>
      <c r="LIO80" s="68"/>
      <c r="LIP80" s="69"/>
      <c r="LIR80" s="64"/>
      <c r="LIS80" s="67"/>
      <c r="LIT80" s="67"/>
      <c r="LIU80" s="68"/>
      <c r="LIV80" s="68"/>
      <c r="LIW80" s="68"/>
      <c r="LIX80" s="69"/>
      <c r="LIZ80" s="64"/>
      <c r="LJA80" s="67"/>
      <c r="LJB80" s="67"/>
      <c r="LJC80" s="68"/>
      <c r="LJD80" s="68"/>
      <c r="LJE80" s="68"/>
      <c r="LJF80" s="69"/>
      <c r="LJH80" s="64"/>
      <c r="LJI80" s="67"/>
      <c r="LJJ80" s="67"/>
      <c r="LJK80" s="68"/>
      <c r="LJL80" s="68"/>
      <c r="LJM80" s="68"/>
      <c r="LJN80" s="69"/>
      <c r="LJP80" s="64"/>
      <c r="LJQ80" s="67"/>
      <c r="LJR80" s="67"/>
      <c r="LJS80" s="68"/>
      <c r="LJT80" s="68"/>
      <c r="LJU80" s="68"/>
      <c r="LJV80" s="69"/>
      <c r="LJX80" s="64"/>
      <c r="LJY80" s="67"/>
      <c r="LJZ80" s="67"/>
      <c r="LKA80" s="68"/>
      <c r="LKB80" s="68"/>
      <c r="LKC80" s="68"/>
      <c r="LKD80" s="69"/>
      <c r="LKF80" s="64"/>
      <c r="LKG80" s="67"/>
      <c r="LKH80" s="67"/>
      <c r="LKI80" s="68"/>
      <c r="LKJ80" s="68"/>
      <c r="LKK80" s="68"/>
      <c r="LKL80" s="69"/>
      <c r="LKN80" s="64"/>
      <c r="LKO80" s="67"/>
      <c r="LKP80" s="67"/>
      <c r="LKQ80" s="68"/>
      <c r="LKR80" s="68"/>
      <c r="LKS80" s="68"/>
      <c r="LKT80" s="69"/>
      <c r="LKV80" s="64"/>
      <c r="LKW80" s="67"/>
      <c r="LKX80" s="67"/>
      <c r="LKY80" s="68"/>
      <c r="LKZ80" s="68"/>
      <c r="LLA80" s="68"/>
      <c r="LLB80" s="69"/>
      <c r="LLD80" s="64"/>
      <c r="LLE80" s="67"/>
      <c r="LLF80" s="67"/>
      <c r="LLG80" s="68"/>
      <c r="LLH80" s="68"/>
      <c r="LLI80" s="68"/>
      <c r="LLJ80" s="69"/>
      <c r="LLL80" s="64"/>
      <c r="LLM80" s="67"/>
      <c r="LLN80" s="67"/>
      <c r="LLO80" s="68"/>
      <c r="LLP80" s="68"/>
      <c r="LLQ80" s="68"/>
      <c r="LLR80" s="69"/>
      <c r="LLT80" s="64"/>
      <c r="LLU80" s="67"/>
      <c r="LLV80" s="67"/>
      <c r="LLW80" s="68"/>
      <c r="LLX80" s="68"/>
      <c r="LLY80" s="68"/>
      <c r="LLZ80" s="69"/>
      <c r="LMB80" s="64"/>
      <c r="LMC80" s="67"/>
      <c r="LMD80" s="67"/>
      <c r="LME80" s="68"/>
      <c r="LMF80" s="68"/>
      <c r="LMG80" s="68"/>
      <c r="LMH80" s="69"/>
      <c r="LMJ80" s="64"/>
      <c r="LMK80" s="67"/>
      <c r="LML80" s="67"/>
      <c r="LMM80" s="68"/>
      <c r="LMN80" s="68"/>
      <c r="LMO80" s="68"/>
      <c r="LMP80" s="69"/>
      <c r="LMR80" s="64"/>
      <c r="LMS80" s="67"/>
      <c r="LMT80" s="67"/>
      <c r="LMU80" s="68"/>
      <c r="LMV80" s="68"/>
      <c r="LMW80" s="68"/>
      <c r="LMX80" s="69"/>
      <c r="LMZ80" s="64"/>
      <c r="LNA80" s="67"/>
      <c r="LNB80" s="67"/>
      <c r="LNC80" s="68"/>
      <c r="LND80" s="68"/>
      <c r="LNE80" s="68"/>
      <c r="LNF80" s="69"/>
      <c r="LNH80" s="64"/>
      <c r="LNI80" s="67"/>
      <c r="LNJ80" s="67"/>
      <c r="LNK80" s="68"/>
      <c r="LNL80" s="68"/>
      <c r="LNM80" s="68"/>
      <c r="LNN80" s="69"/>
      <c r="LNP80" s="64"/>
      <c r="LNQ80" s="67"/>
      <c r="LNR80" s="67"/>
      <c r="LNS80" s="68"/>
      <c r="LNT80" s="68"/>
      <c r="LNU80" s="68"/>
      <c r="LNV80" s="69"/>
      <c r="LNX80" s="64"/>
      <c r="LNY80" s="67"/>
      <c r="LNZ80" s="67"/>
      <c r="LOA80" s="68"/>
      <c r="LOB80" s="68"/>
      <c r="LOC80" s="68"/>
      <c r="LOD80" s="69"/>
      <c r="LOF80" s="64"/>
      <c r="LOG80" s="67"/>
      <c r="LOH80" s="67"/>
      <c r="LOI80" s="68"/>
      <c r="LOJ80" s="68"/>
      <c r="LOK80" s="68"/>
      <c r="LOL80" s="69"/>
      <c r="LON80" s="64"/>
      <c r="LOO80" s="67"/>
      <c r="LOP80" s="67"/>
      <c r="LOQ80" s="68"/>
      <c r="LOR80" s="68"/>
      <c r="LOS80" s="68"/>
      <c r="LOT80" s="69"/>
      <c r="LOV80" s="64"/>
      <c r="LOW80" s="67"/>
      <c r="LOX80" s="67"/>
      <c r="LOY80" s="68"/>
      <c r="LOZ80" s="68"/>
      <c r="LPA80" s="68"/>
      <c r="LPB80" s="69"/>
      <c r="LPD80" s="64"/>
      <c r="LPE80" s="67"/>
      <c r="LPF80" s="67"/>
      <c r="LPG80" s="68"/>
      <c r="LPH80" s="68"/>
      <c r="LPI80" s="68"/>
      <c r="LPJ80" s="69"/>
      <c r="LPL80" s="64"/>
      <c r="LPM80" s="67"/>
      <c r="LPN80" s="67"/>
      <c r="LPO80" s="68"/>
      <c r="LPP80" s="68"/>
      <c r="LPQ80" s="68"/>
      <c r="LPR80" s="69"/>
      <c r="LPT80" s="64"/>
      <c r="LPU80" s="67"/>
      <c r="LPV80" s="67"/>
      <c r="LPW80" s="68"/>
      <c r="LPX80" s="68"/>
      <c r="LPY80" s="68"/>
      <c r="LPZ80" s="69"/>
      <c r="LQB80" s="64"/>
      <c r="LQC80" s="67"/>
      <c r="LQD80" s="67"/>
      <c r="LQE80" s="68"/>
      <c r="LQF80" s="68"/>
      <c r="LQG80" s="68"/>
      <c r="LQH80" s="69"/>
      <c r="LQJ80" s="64"/>
      <c r="LQK80" s="67"/>
      <c r="LQL80" s="67"/>
      <c r="LQM80" s="68"/>
      <c r="LQN80" s="68"/>
      <c r="LQO80" s="68"/>
      <c r="LQP80" s="69"/>
      <c r="LQR80" s="64"/>
      <c r="LQS80" s="67"/>
      <c r="LQT80" s="67"/>
      <c r="LQU80" s="68"/>
      <c r="LQV80" s="68"/>
      <c r="LQW80" s="68"/>
      <c r="LQX80" s="69"/>
      <c r="LQZ80" s="64"/>
      <c r="LRA80" s="67"/>
      <c r="LRB80" s="67"/>
      <c r="LRC80" s="68"/>
      <c r="LRD80" s="68"/>
      <c r="LRE80" s="68"/>
      <c r="LRF80" s="69"/>
      <c r="LRH80" s="64"/>
      <c r="LRI80" s="67"/>
      <c r="LRJ80" s="67"/>
      <c r="LRK80" s="68"/>
      <c r="LRL80" s="68"/>
      <c r="LRM80" s="68"/>
      <c r="LRN80" s="69"/>
      <c r="LRP80" s="64"/>
      <c r="LRQ80" s="67"/>
      <c r="LRR80" s="67"/>
      <c r="LRS80" s="68"/>
      <c r="LRT80" s="68"/>
      <c r="LRU80" s="68"/>
      <c r="LRV80" s="69"/>
      <c r="LRX80" s="64"/>
      <c r="LRY80" s="67"/>
      <c r="LRZ80" s="67"/>
      <c r="LSA80" s="68"/>
      <c r="LSB80" s="68"/>
      <c r="LSC80" s="68"/>
      <c r="LSD80" s="69"/>
      <c r="LSF80" s="64"/>
      <c r="LSG80" s="67"/>
      <c r="LSH80" s="67"/>
      <c r="LSI80" s="68"/>
      <c r="LSJ80" s="68"/>
      <c r="LSK80" s="68"/>
      <c r="LSL80" s="69"/>
      <c r="LSN80" s="64"/>
      <c r="LSO80" s="67"/>
      <c r="LSP80" s="67"/>
      <c r="LSQ80" s="68"/>
      <c r="LSR80" s="68"/>
      <c r="LSS80" s="68"/>
      <c r="LST80" s="69"/>
      <c r="LSV80" s="64"/>
      <c r="LSW80" s="67"/>
      <c r="LSX80" s="67"/>
      <c r="LSY80" s="68"/>
      <c r="LSZ80" s="68"/>
      <c r="LTA80" s="68"/>
      <c r="LTB80" s="69"/>
      <c r="LTD80" s="64"/>
      <c r="LTE80" s="67"/>
      <c r="LTF80" s="67"/>
      <c r="LTG80" s="68"/>
      <c r="LTH80" s="68"/>
      <c r="LTI80" s="68"/>
      <c r="LTJ80" s="69"/>
      <c r="LTL80" s="64"/>
      <c r="LTM80" s="67"/>
      <c r="LTN80" s="67"/>
      <c r="LTO80" s="68"/>
      <c r="LTP80" s="68"/>
      <c r="LTQ80" s="68"/>
      <c r="LTR80" s="69"/>
      <c r="LTT80" s="64"/>
      <c r="LTU80" s="67"/>
      <c r="LTV80" s="67"/>
      <c r="LTW80" s="68"/>
      <c r="LTX80" s="68"/>
      <c r="LTY80" s="68"/>
      <c r="LTZ80" s="69"/>
      <c r="LUB80" s="64"/>
      <c r="LUC80" s="67"/>
      <c r="LUD80" s="67"/>
      <c r="LUE80" s="68"/>
      <c r="LUF80" s="68"/>
      <c r="LUG80" s="68"/>
      <c r="LUH80" s="69"/>
      <c r="LUJ80" s="64"/>
      <c r="LUK80" s="67"/>
      <c r="LUL80" s="67"/>
      <c r="LUM80" s="68"/>
      <c r="LUN80" s="68"/>
      <c r="LUO80" s="68"/>
      <c r="LUP80" s="69"/>
      <c r="LUR80" s="64"/>
      <c r="LUS80" s="67"/>
      <c r="LUT80" s="67"/>
      <c r="LUU80" s="68"/>
      <c r="LUV80" s="68"/>
      <c r="LUW80" s="68"/>
      <c r="LUX80" s="69"/>
      <c r="LUZ80" s="64"/>
      <c r="LVA80" s="67"/>
      <c r="LVB80" s="67"/>
      <c r="LVC80" s="68"/>
      <c r="LVD80" s="68"/>
      <c r="LVE80" s="68"/>
      <c r="LVF80" s="69"/>
      <c r="LVH80" s="64"/>
      <c r="LVI80" s="67"/>
      <c r="LVJ80" s="67"/>
      <c r="LVK80" s="68"/>
      <c r="LVL80" s="68"/>
      <c r="LVM80" s="68"/>
      <c r="LVN80" s="69"/>
      <c r="LVP80" s="64"/>
      <c r="LVQ80" s="67"/>
      <c r="LVR80" s="67"/>
      <c r="LVS80" s="68"/>
      <c r="LVT80" s="68"/>
      <c r="LVU80" s="68"/>
      <c r="LVV80" s="69"/>
      <c r="LVX80" s="64"/>
      <c r="LVY80" s="67"/>
      <c r="LVZ80" s="67"/>
      <c r="LWA80" s="68"/>
      <c r="LWB80" s="68"/>
      <c r="LWC80" s="68"/>
      <c r="LWD80" s="69"/>
      <c r="LWF80" s="64"/>
      <c r="LWG80" s="67"/>
      <c r="LWH80" s="67"/>
      <c r="LWI80" s="68"/>
      <c r="LWJ80" s="68"/>
      <c r="LWK80" s="68"/>
      <c r="LWL80" s="69"/>
      <c r="LWN80" s="64"/>
      <c r="LWO80" s="67"/>
      <c r="LWP80" s="67"/>
      <c r="LWQ80" s="68"/>
      <c r="LWR80" s="68"/>
      <c r="LWS80" s="68"/>
      <c r="LWT80" s="69"/>
      <c r="LWV80" s="64"/>
      <c r="LWW80" s="67"/>
      <c r="LWX80" s="67"/>
      <c r="LWY80" s="68"/>
      <c r="LWZ80" s="68"/>
      <c r="LXA80" s="68"/>
      <c r="LXB80" s="69"/>
      <c r="LXD80" s="64"/>
      <c r="LXE80" s="67"/>
      <c r="LXF80" s="67"/>
      <c r="LXG80" s="68"/>
      <c r="LXH80" s="68"/>
      <c r="LXI80" s="68"/>
      <c r="LXJ80" s="69"/>
      <c r="LXL80" s="64"/>
      <c r="LXM80" s="67"/>
      <c r="LXN80" s="67"/>
      <c r="LXO80" s="68"/>
      <c r="LXP80" s="68"/>
      <c r="LXQ80" s="68"/>
      <c r="LXR80" s="69"/>
      <c r="LXT80" s="64"/>
      <c r="LXU80" s="67"/>
      <c r="LXV80" s="67"/>
      <c r="LXW80" s="68"/>
      <c r="LXX80" s="68"/>
      <c r="LXY80" s="68"/>
      <c r="LXZ80" s="69"/>
      <c r="LYB80" s="64"/>
      <c r="LYC80" s="67"/>
      <c r="LYD80" s="67"/>
      <c r="LYE80" s="68"/>
      <c r="LYF80" s="68"/>
      <c r="LYG80" s="68"/>
      <c r="LYH80" s="69"/>
      <c r="LYJ80" s="64"/>
      <c r="LYK80" s="67"/>
      <c r="LYL80" s="67"/>
      <c r="LYM80" s="68"/>
      <c r="LYN80" s="68"/>
      <c r="LYO80" s="68"/>
      <c r="LYP80" s="69"/>
      <c r="LYR80" s="64"/>
      <c r="LYS80" s="67"/>
      <c r="LYT80" s="67"/>
      <c r="LYU80" s="68"/>
      <c r="LYV80" s="68"/>
      <c r="LYW80" s="68"/>
      <c r="LYX80" s="69"/>
      <c r="LYZ80" s="64"/>
      <c r="LZA80" s="67"/>
      <c r="LZB80" s="67"/>
      <c r="LZC80" s="68"/>
      <c r="LZD80" s="68"/>
      <c r="LZE80" s="68"/>
      <c r="LZF80" s="69"/>
      <c r="LZH80" s="64"/>
      <c r="LZI80" s="67"/>
      <c r="LZJ80" s="67"/>
      <c r="LZK80" s="68"/>
      <c r="LZL80" s="68"/>
      <c r="LZM80" s="68"/>
      <c r="LZN80" s="69"/>
      <c r="LZP80" s="64"/>
      <c r="LZQ80" s="67"/>
      <c r="LZR80" s="67"/>
      <c r="LZS80" s="68"/>
      <c r="LZT80" s="68"/>
      <c r="LZU80" s="68"/>
      <c r="LZV80" s="69"/>
      <c r="LZX80" s="64"/>
      <c r="LZY80" s="67"/>
      <c r="LZZ80" s="67"/>
      <c r="MAA80" s="68"/>
      <c r="MAB80" s="68"/>
      <c r="MAC80" s="68"/>
      <c r="MAD80" s="69"/>
      <c r="MAF80" s="64"/>
      <c r="MAG80" s="67"/>
      <c r="MAH80" s="67"/>
      <c r="MAI80" s="68"/>
      <c r="MAJ80" s="68"/>
      <c r="MAK80" s="68"/>
      <c r="MAL80" s="69"/>
      <c r="MAN80" s="64"/>
      <c r="MAO80" s="67"/>
      <c r="MAP80" s="67"/>
      <c r="MAQ80" s="68"/>
      <c r="MAR80" s="68"/>
      <c r="MAS80" s="68"/>
      <c r="MAT80" s="69"/>
      <c r="MAV80" s="64"/>
      <c r="MAW80" s="67"/>
      <c r="MAX80" s="67"/>
      <c r="MAY80" s="68"/>
      <c r="MAZ80" s="68"/>
      <c r="MBA80" s="68"/>
      <c r="MBB80" s="69"/>
      <c r="MBD80" s="64"/>
      <c r="MBE80" s="67"/>
      <c r="MBF80" s="67"/>
      <c r="MBG80" s="68"/>
      <c r="MBH80" s="68"/>
      <c r="MBI80" s="68"/>
      <c r="MBJ80" s="69"/>
      <c r="MBL80" s="64"/>
      <c r="MBM80" s="67"/>
      <c r="MBN80" s="67"/>
      <c r="MBO80" s="68"/>
      <c r="MBP80" s="68"/>
      <c r="MBQ80" s="68"/>
      <c r="MBR80" s="69"/>
      <c r="MBT80" s="64"/>
      <c r="MBU80" s="67"/>
      <c r="MBV80" s="67"/>
      <c r="MBW80" s="68"/>
      <c r="MBX80" s="68"/>
      <c r="MBY80" s="68"/>
      <c r="MBZ80" s="69"/>
      <c r="MCB80" s="64"/>
      <c r="MCC80" s="67"/>
      <c r="MCD80" s="67"/>
      <c r="MCE80" s="68"/>
      <c r="MCF80" s="68"/>
      <c r="MCG80" s="68"/>
      <c r="MCH80" s="69"/>
      <c r="MCJ80" s="64"/>
      <c r="MCK80" s="67"/>
      <c r="MCL80" s="67"/>
      <c r="MCM80" s="68"/>
      <c r="MCN80" s="68"/>
      <c r="MCO80" s="68"/>
      <c r="MCP80" s="69"/>
      <c r="MCR80" s="64"/>
      <c r="MCS80" s="67"/>
      <c r="MCT80" s="67"/>
      <c r="MCU80" s="68"/>
      <c r="MCV80" s="68"/>
      <c r="MCW80" s="68"/>
      <c r="MCX80" s="69"/>
      <c r="MCZ80" s="64"/>
      <c r="MDA80" s="67"/>
      <c r="MDB80" s="67"/>
      <c r="MDC80" s="68"/>
      <c r="MDD80" s="68"/>
      <c r="MDE80" s="68"/>
      <c r="MDF80" s="69"/>
      <c r="MDH80" s="64"/>
      <c r="MDI80" s="67"/>
      <c r="MDJ80" s="67"/>
      <c r="MDK80" s="68"/>
      <c r="MDL80" s="68"/>
      <c r="MDM80" s="68"/>
      <c r="MDN80" s="69"/>
      <c r="MDP80" s="64"/>
      <c r="MDQ80" s="67"/>
      <c r="MDR80" s="67"/>
      <c r="MDS80" s="68"/>
      <c r="MDT80" s="68"/>
      <c r="MDU80" s="68"/>
      <c r="MDV80" s="69"/>
      <c r="MDX80" s="64"/>
      <c r="MDY80" s="67"/>
      <c r="MDZ80" s="67"/>
      <c r="MEA80" s="68"/>
      <c r="MEB80" s="68"/>
      <c r="MEC80" s="68"/>
      <c r="MED80" s="69"/>
      <c r="MEF80" s="64"/>
      <c r="MEG80" s="67"/>
      <c r="MEH80" s="67"/>
      <c r="MEI80" s="68"/>
      <c r="MEJ80" s="68"/>
      <c r="MEK80" s="68"/>
      <c r="MEL80" s="69"/>
      <c r="MEN80" s="64"/>
      <c r="MEO80" s="67"/>
      <c r="MEP80" s="67"/>
      <c r="MEQ80" s="68"/>
      <c r="MER80" s="68"/>
      <c r="MES80" s="68"/>
      <c r="MET80" s="69"/>
      <c r="MEV80" s="64"/>
      <c r="MEW80" s="67"/>
      <c r="MEX80" s="67"/>
      <c r="MEY80" s="68"/>
      <c r="MEZ80" s="68"/>
      <c r="MFA80" s="68"/>
      <c r="MFB80" s="69"/>
      <c r="MFD80" s="64"/>
      <c r="MFE80" s="67"/>
      <c r="MFF80" s="67"/>
      <c r="MFG80" s="68"/>
      <c r="MFH80" s="68"/>
      <c r="MFI80" s="68"/>
      <c r="MFJ80" s="69"/>
      <c r="MFL80" s="64"/>
      <c r="MFM80" s="67"/>
      <c r="MFN80" s="67"/>
      <c r="MFO80" s="68"/>
      <c r="MFP80" s="68"/>
      <c r="MFQ80" s="68"/>
      <c r="MFR80" s="69"/>
      <c r="MFT80" s="64"/>
      <c r="MFU80" s="67"/>
      <c r="MFV80" s="67"/>
      <c r="MFW80" s="68"/>
      <c r="MFX80" s="68"/>
      <c r="MFY80" s="68"/>
      <c r="MFZ80" s="69"/>
      <c r="MGB80" s="64"/>
      <c r="MGC80" s="67"/>
      <c r="MGD80" s="67"/>
      <c r="MGE80" s="68"/>
      <c r="MGF80" s="68"/>
      <c r="MGG80" s="68"/>
      <c r="MGH80" s="69"/>
      <c r="MGJ80" s="64"/>
      <c r="MGK80" s="67"/>
      <c r="MGL80" s="67"/>
      <c r="MGM80" s="68"/>
      <c r="MGN80" s="68"/>
      <c r="MGO80" s="68"/>
      <c r="MGP80" s="69"/>
      <c r="MGR80" s="64"/>
      <c r="MGS80" s="67"/>
      <c r="MGT80" s="67"/>
      <c r="MGU80" s="68"/>
      <c r="MGV80" s="68"/>
      <c r="MGW80" s="68"/>
      <c r="MGX80" s="69"/>
      <c r="MGZ80" s="64"/>
      <c r="MHA80" s="67"/>
      <c r="MHB80" s="67"/>
      <c r="MHC80" s="68"/>
      <c r="MHD80" s="68"/>
      <c r="MHE80" s="68"/>
      <c r="MHF80" s="69"/>
      <c r="MHH80" s="64"/>
      <c r="MHI80" s="67"/>
      <c r="MHJ80" s="67"/>
      <c r="MHK80" s="68"/>
      <c r="MHL80" s="68"/>
      <c r="MHM80" s="68"/>
      <c r="MHN80" s="69"/>
      <c r="MHP80" s="64"/>
      <c r="MHQ80" s="67"/>
      <c r="MHR80" s="67"/>
      <c r="MHS80" s="68"/>
      <c r="MHT80" s="68"/>
      <c r="MHU80" s="68"/>
      <c r="MHV80" s="69"/>
      <c r="MHX80" s="64"/>
      <c r="MHY80" s="67"/>
      <c r="MHZ80" s="67"/>
      <c r="MIA80" s="68"/>
      <c r="MIB80" s="68"/>
      <c r="MIC80" s="68"/>
      <c r="MID80" s="69"/>
      <c r="MIF80" s="64"/>
      <c r="MIG80" s="67"/>
      <c r="MIH80" s="67"/>
      <c r="MII80" s="68"/>
      <c r="MIJ80" s="68"/>
      <c r="MIK80" s="68"/>
      <c r="MIL80" s="69"/>
      <c r="MIN80" s="64"/>
      <c r="MIO80" s="67"/>
      <c r="MIP80" s="67"/>
      <c r="MIQ80" s="68"/>
      <c r="MIR80" s="68"/>
      <c r="MIS80" s="68"/>
      <c r="MIT80" s="69"/>
      <c r="MIV80" s="64"/>
      <c r="MIW80" s="67"/>
      <c r="MIX80" s="67"/>
      <c r="MIY80" s="68"/>
      <c r="MIZ80" s="68"/>
      <c r="MJA80" s="68"/>
      <c r="MJB80" s="69"/>
      <c r="MJD80" s="64"/>
      <c r="MJE80" s="67"/>
      <c r="MJF80" s="67"/>
      <c r="MJG80" s="68"/>
      <c r="MJH80" s="68"/>
      <c r="MJI80" s="68"/>
      <c r="MJJ80" s="69"/>
      <c r="MJL80" s="64"/>
      <c r="MJM80" s="67"/>
      <c r="MJN80" s="67"/>
      <c r="MJO80" s="68"/>
      <c r="MJP80" s="68"/>
      <c r="MJQ80" s="68"/>
      <c r="MJR80" s="69"/>
      <c r="MJT80" s="64"/>
      <c r="MJU80" s="67"/>
      <c r="MJV80" s="67"/>
      <c r="MJW80" s="68"/>
      <c r="MJX80" s="68"/>
      <c r="MJY80" s="68"/>
      <c r="MJZ80" s="69"/>
      <c r="MKB80" s="64"/>
      <c r="MKC80" s="67"/>
      <c r="MKD80" s="67"/>
      <c r="MKE80" s="68"/>
      <c r="MKF80" s="68"/>
      <c r="MKG80" s="68"/>
      <c r="MKH80" s="69"/>
      <c r="MKJ80" s="64"/>
      <c r="MKK80" s="67"/>
      <c r="MKL80" s="67"/>
      <c r="MKM80" s="68"/>
      <c r="MKN80" s="68"/>
      <c r="MKO80" s="68"/>
      <c r="MKP80" s="69"/>
      <c r="MKR80" s="64"/>
      <c r="MKS80" s="67"/>
      <c r="MKT80" s="67"/>
      <c r="MKU80" s="68"/>
      <c r="MKV80" s="68"/>
      <c r="MKW80" s="68"/>
      <c r="MKX80" s="69"/>
      <c r="MKZ80" s="64"/>
      <c r="MLA80" s="67"/>
      <c r="MLB80" s="67"/>
      <c r="MLC80" s="68"/>
      <c r="MLD80" s="68"/>
      <c r="MLE80" s="68"/>
      <c r="MLF80" s="69"/>
      <c r="MLH80" s="64"/>
      <c r="MLI80" s="67"/>
      <c r="MLJ80" s="67"/>
      <c r="MLK80" s="68"/>
      <c r="MLL80" s="68"/>
      <c r="MLM80" s="68"/>
      <c r="MLN80" s="69"/>
      <c r="MLP80" s="64"/>
      <c r="MLQ80" s="67"/>
      <c r="MLR80" s="67"/>
      <c r="MLS80" s="68"/>
      <c r="MLT80" s="68"/>
      <c r="MLU80" s="68"/>
      <c r="MLV80" s="69"/>
      <c r="MLX80" s="64"/>
      <c r="MLY80" s="67"/>
      <c r="MLZ80" s="67"/>
      <c r="MMA80" s="68"/>
      <c r="MMB80" s="68"/>
      <c r="MMC80" s="68"/>
      <c r="MMD80" s="69"/>
      <c r="MMF80" s="64"/>
      <c r="MMG80" s="67"/>
      <c r="MMH80" s="67"/>
      <c r="MMI80" s="68"/>
      <c r="MMJ80" s="68"/>
      <c r="MMK80" s="68"/>
      <c r="MML80" s="69"/>
      <c r="MMN80" s="64"/>
      <c r="MMO80" s="67"/>
      <c r="MMP80" s="67"/>
      <c r="MMQ80" s="68"/>
      <c r="MMR80" s="68"/>
      <c r="MMS80" s="68"/>
      <c r="MMT80" s="69"/>
      <c r="MMV80" s="64"/>
      <c r="MMW80" s="67"/>
      <c r="MMX80" s="67"/>
      <c r="MMY80" s="68"/>
      <c r="MMZ80" s="68"/>
      <c r="MNA80" s="68"/>
      <c r="MNB80" s="69"/>
      <c r="MND80" s="64"/>
      <c r="MNE80" s="67"/>
      <c r="MNF80" s="67"/>
      <c r="MNG80" s="68"/>
      <c r="MNH80" s="68"/>
      <c r="MNI80" s="68"/>
      <c r="MNJ80" s="69"/>
      <c r="MNL80" s="64"/>
      <c r="MNM80" s="67"/>
      <c r="MNN80" s="67"/>
      <c r="MNO80" s="68"/>
      <c r="MNP80" s="68"/>
      <c r="MNQ80" s="68"/>
      <c r="MNR80" s="69"/>
      <c r="MNT80" s="64"/>
      <c r="MNU80" s="67"/>
      <c r="MNV80" s="67"/>
      <c r="MNW80" s="68"/>
      <c r="MNX80" s="68"/>
      <c r="MNY80" s="68"/>
      <c r="MNZ80" s="69"/>
      <c r="MOB80" s="64"/>
      <c r="MOC80" s="67"/>
      <c r="MOD80" s="67"/>
      <c r="MOE80" s="68"/>
      <c r="MOF80" s="68"/>
      <c r="MOG80" s="68"/>
      <c r="MOH80" s="69"/>
      <c r="MOJ80" s="64"/>
      <c r="MOK80" s="67"/>
      <c r="MOL80" s="67"/>
      <c r="MOM80" s="68"/>
      <c r="MON80" s="68"/>
      <c r="MOO80" s="68"/>
      <c r="MOP80" s="69"/>
      <c r="MOR80" s="64"/>
      <c r="MOS80" s="67"/>
      <c r="MOT80" s="67"/>
      <c r="MOU80" s="68"/>
      <c r="MOV80" s="68"/>
      <c r="MOW80" s="68"/>
      <c r="MOX80" s="69"/>
      <c r="MOZ80" s="64"/>
      <c r="MPA80" s="67"/>
      <c r="MPB80" s="67"/>
      <c r="MPC80" s="68"/>
      <c r="MPD80" s="68"/>
      <c r="MPE80" s="68"/>
      <c r="MPF80" s="69"/>
      <c r="MPH80" s="64"/>
      <c r="MPI80" s="67"/>
      <c r="MPJ80" s="67"/>
      <c r="MPK80" s="68"/>
      <c r="MPL80" s="68"/>
      <c r="MPM80" s="68"/>
      <c r="MPN80" s="69"/>
      <c r="MPP80" s="64"/>
      <c r="MPQ80" s="67"/>
      <c r="MPR80" s="67"/>
      <c r="MPS80" s="68"/>
      <c r="MPT80" s="68"/>
      <c r="MPU80" s="68"/>
      <c r="MPV80" s="69"/>
      <c r="MPX80" s="64"/>
      <c r="MPY80" s="67"/>
      <c r="MPZ80" s="67"/>
      <c r="MQA80" s="68"/>
      <c r="MQB80" s="68"/>
      <c r="MQC80" s="68"/>
      <c r="MQD80" s="69"/>
      <c r="MQF80" s="64"/>
      <c r="MQG80" s="67"/>
      <c r="MQH80" s="67"/>
      <c r="MQI80" s="68"/>
      <c r="MQJ80" s="68"/>
      <c r="MQK80" s="68"/>
      <c r="MQL80" s="69"/>
      <c r="MQN80" s="64"/>
      <c r="MQO80" s="67"/>
      <c r="MQP80" s="67"/>
      <c r="MQQ80" s="68"/>
      <c r="MQR80" s="68"/>
      <c r="MQS80" s="68"/>
      <c r="MQT80" s="69"/>
      <c r="MQV80" s="64"/>
      <c r="MQW80" s="67"/>
      <c r="MQX80" s="67"/>
      <c r="MQY80" s="68"/>
      <c r="MQZ80" s="68"/>
      <c r="MRA80" s="68"/>
      <c r="MRB80" s="69"/>
      <c r="MRD80" s="64"/>
      <c r="MRE80" s="67"/>
      <c r="MRF80" s="67"/>
      <c r="MRG80" s="68"/>
      <c r="MRH80" s="68"/>
      <c r="MRI80" s="68"/>
      <c r="MRJ80" s="69"/>
      <c r="MRL80" s="64"/>
      <c r="MRM80" s="67"/>
      <c r="MRN80" s="67"/>
      <c r="MRO80" s="68"/>
      <c r="MRP80" s="68"/>
      <c r="MRQ80" s="68"/>
      <c r="MRR80" s="69"/>
      <c r="MRT80" s="64"/>
      <c r="MRU80" s="67"/>
      <c r="MRV80" s="67"/>
      <c r="MRW80" s="68"/>
      <c r="MRX80" s="68"/>
      <c r="MRY80" s="68"/>
      <c r="MRZ80" s="69"/>
      <c r="MSB80" s="64"/>
      <c r="MSC80" s="67"/>
      <c r="MSD80" s="67"/>
      <c r="MSE80" s="68"/>
      <c r="MSF80" s="68"/>
      <c r="MSG80" s="68"/>
      <c r="MSH80" s="69"/>
      <c r="MSJ80" s="64"/>
      <c r="MSK80" s="67"/>
      <c r="MSL80" s="67"/>
      <c r="MSM80" s="68"/>
      <c r="MSN80" s="68"/>
      <c r="MSO80" s="68"/>
      <c r="MSP80" s="69"/>
      <c r="MSR80" s="64"/>
      <c r="MSS80" s="67"/>
      <c r="MST80" s="67"/>
      <c r="MSU80" s="68"/>
      <c r="MSV80" s="68"/>
      <c r="MSW80" s="68"/>
      <c r="MSX80" s="69"/>
      <c r="MSZ80" s="64"/>
      <c r="MTA80" s="67"/>
      <c r="MTB80" s="67"/>
      <c r="MTC80" s="68"/>
      <c r="MTD80" s="68"/>
      <c r="MTE80" s="68"/>
      <c r="MTF80" s="69"/>
      <c r="MTH80" s="64"/>
      <c r="MTI80" s="67"/>
      <c r="MTJ80" s="67"/>
      <c r="MTK80" s="68"/>
      <c r="MTL80" s="68"/>
      <c r="MTM80" s="68"/>
      <c r="MTN80" s="69"/>
      <c r="MTP80" s="64"/>
      <c r="MTQ80" s="67"/>
      <c r="MTR80" s="67"/>
      <c r="MTS80" s="68"/>
      <c r="MTT80" s="68"/>
      <c r="MTU80" s="68"/>
      <c r="MTV80" s="69"/>
      <c r="MTX80" s="64"/>
      <c r="MTY80" s="67"/>
      <c r="MTZ80" s="67"/>
      <c r="MUA80" s="68"/>
      <c r="MUB80" s="68"/>
      <c r="MUC80" s="68"/>
      <c r="MUD80" s="69"/>
      <c r="MUF80" s="64"/>
      <c r="MUG80" s="67"/>
      <c r="MUH80" s="67"/>
      <c r="MUI80" s="68"/>
      <c r="MUJ80" s="68"/>
      <c r="MUK80" s="68"/>
      <c r="MUL80" s="69"/>
      <c r="MUN80" s="64"/>
      <c r="MUO80" s="67"/>
      <c r="MUP80" s="67"/>
      <c r="MUQ80" s="68"/>
      <c r="MUR80" s="68"/>
      <c r="MUS80" s="68"/>
      <c r="MUT80" s="69"/>
      <c r="MUV80" s="64"/>
      <c r="MUW80" s="67"/>
      <c r="MUX80" s="67"/>
      <c r="MUY80" s="68"/>
      <c r="MUZ80" s="68"/>
      <c r="MVA80" s="68"/>
      <c r="MVB80" s="69"/>
      <c r="MVD80" s="64"/>
      <c r="MVE80" s="67"/>
      <c r="MVF80" s="67"/>
      <c r="MVG80" s="68"/>
      <c r="MVH80" s="68"/>
      <c r="MVI80" s="68"/>
      <c r="MVJ80" s="69"/>
      <c r="MVL80" s="64"/>
      <c r="MVM80" s="67"/>
      <c r="MVN80" s="67"/>
      <c r="MVO80" s="68"/>
      <c r="MVP80" s="68"/>
      <c r="MVQ80" s="68"/>
      <c r="MVR80" s="69"/>
      <c r="MVT80" s="64"/>
      <c r="MVU80" s="67"/>
      <c r="MVV80" s="67"/>
      <c r="MVW80" s="68"/>
      <c r="MVX80" s="68"/>
      <c r="MVY80" s="68"/>
      <c r="MVZ80" s="69"/>
      <c r="MWB80" s="64"/>
      <c r="MWC80" s="67"/>
      <c r="MWD80" s="67"/>
      <c r="MWE80" s="68"/>
      <c r="MWF80" s="68"/>
      <c r="MWG80" s="68"/>
      <c r="MWH80" s="69"/>
      <c r="MWJ80" s="64"/>
      <c r="MWK80" s="67"/>
      <c r="MWL80" s="67"/>
      <c r="MWM80" s="68"/>
      <c r="MWN80" s="68"/>
      <c r="MWO80" s="68"/>
      <c r="MWP80" s="69"/>
      <c r="MWR80" s="64"/>
      <c r="MWS80" s="67"/>
      <c r="MWT80" s="67"/>
      <c r="MWU80" s="68"/>
      <c r="MWV80" s="68"/>
      <c r="MWW80" s="68"/>
      <c r="MWX80" s="69"/>
      <c r="MWZ80" s="64"/>
      <c r="MXA80" s="67"/>
      <c r="MXB80" s="67"/>
      <c r="MXC80" s="68"/>
      <c r="MXD80" s="68"/>
      <c r="MXE80" s="68"/>
      <c r="MXF80" s="69"/>
      <c r="MXH80" s="64"/>
      <c r="MXI80" s="67"/>
      <c r="MXJ80" s="67"/>
      <c r="MXK80" s="68"/>
      <c r="MXL80" s="68"/>
      <c r="MXM80" s="68"/>
      <c r="MXN80" s="69"/>
      <c r="MXP80" s="64"/>
      <c r="MXQ80" s="67"/>
      <c r="MXR80" s="67"/>
      <c r="MXS80" s="68"/>
      <c r="MXT80" s="68"/>
      <c r="MXU80" s="68"/>
      <c r="MXV80" s="69"/>
      <c r="MXX80" s="64"/>
      <c r="MXY80" s="67"/>
      <c r="MXZ80" s="67"/>
      <c r="MYA80" s="68"/>
      <c r="MYB80" s="68"/>
      <c r="MYC80" s="68"/>
      <c r="MYD80" s="69"/>
      <c r="MYF80" s="64"/>
      <c r="MYG80" s="67"/>
      <c r="MYH80" s="67"/>
      <c r="MYI80" s="68"/>
      <c r="MYJ80" s="68"/>
      <c r="MYK80" s="68"/>
      <c r="MYL80" s="69"/>
      <c r="MYN80" s="64"/>
      <c r="MYO80" s="67"/>
      <c r="MYP80" s="67"/>
      <c r="MYQ80" s="68"/>
      <c r="MYR80" s="68"/>
      <c r="MYS80" s="68"/>
      <c r="MYT80" s="69"/>
      <c r="MYV80" s="64"/>
      <c r="MYW80" s="67"/>
      <c r="MYX80" s="67"/>
      <c r="MYY80" s="68"/>
      <c r="MYZ80" s="68"/>
      <c r="MZA80" s="68"/>
      <c r="MZB80" s="69"/>
      <c r="MZD80" s="64"/>
      <c r="MZE80" s="67"/>
      <c r="MZF80" s="67"/>
      <c r="MZG80" s="68"/>
      <c r="MZH80" s="68"/>
      <c r="MZI80" s="68"/>
      <c r="MZJ80" s="69"/>
      <c r="MZL80" s="64"/>
      <c r="MZM80" s="67"/>
      <c r="MZN80" s="67"/>
      <c r="MZO80" s="68"/>
      <c r="MZP80" s="68"/>
      <c r="MZQ80" s="68"/>
      <c r="MZR80" s="69"/>
      <c r="MZT80" s="64"/>
      <c r="MZU80" s="67"/>
      <c r="MZV80" s="67"/>
      <c r="MZW80" s="68"/>
      <c r="MZX80" s="68"/>
      <c r="MZY80" s="68"/>
      <c r="MZZ80" s="69"/>
      <c r="NAB80" s="64"/>
      <c r="NAC80" s="67"/>
      <c r="NAD80" s="67"/>
      <c r="NAE80" s="68"/>
      <c r="NAF80" s="68"/>
      <c r="NAG80" s="68"/>
      <c r="NAH80" s="69"/>
      <c r="NAJ80" s="64"/>
      <c r="NAK80" s="67"/>
      <c r="NAL80" s="67"/>
      <c r="NAM80" s="68"/>
      <c r="NAN80" s="68"/>
      <c r="NAO80" s="68"/>
      <c r="NAP80" s="69"/>
      <c r="NAR80" s="64"/>
      <c r="NAS80" s="67"/>
      <c r="NAT80" s="67"/>
      <c r="NAU80" s="68"/>
      <c r="NAV80" s="68"/>
      <c r="NAW80" s="68"/>
      <c r="NAX80" s="69"/>
      <c r="NAZ80" s="64"/>
      <c r="NBA80" s="67"/>
      <c r="NBB80" s="67"/>
      <c r="NBC80" s="68"/>
      <c r="NBD80" s="68"/>
      <c r="NBE80" s="68"/>
      <c r="NBF80" s="69"/>
      <c r="NBH80" s="64"/>
      <c r="NBI80" s="67"/>
      <c r="NBJ80" s="67"/>
      <c r="NBK80" s="68"/>
      <c r="NBL80" s="68"/>
      <c r="NBM80" s="68"/>
      <c r="NBN80" s="69"/>
      <c r="NBP80" s="64"/>
      <c r="NBQ80" s="67"/>
      <c r="NBR80" s="67"/>
      <c r="NBS80" s="68"/>
      <c r="NBT80" s="68"/>
      <c r="NBU80" s="68"/>
      <c r="NBV80" s="69"/>
      <c r="NBX80" s="64"/>
      <c r="NBY80" s="67"/>
      <c r="NBZ80" s="67"/>
      <c r="NCA80" s="68"/>
      <c r="NCB80" s="68"/>
      <c r="NCC80" s="68"/>
      <c r="NCD80" s="69"/>
      <c r="NCF80" s="64"/>
      <c r="NCG80" s="67"/>
      <c r="NCH80" s="67"/>
      <c r="NCI80" s="68"/>
      <c r="NCJ80" s="68"/>
      <c r="NCK80" s="68"/>
      <c r="NCL80" s="69"/>
      <c r="NCN80" s="64"/>
      <c r="NCO80" s="67"/>
      <c r="NCP80" s="67"/>
      <c r="NCQ80" s="68"/>
      <c r="NCR80" s="68"/>
      <c r="NCS80" s="68"/>
      <c r="NCT80" s="69"/>
      <c r="NCV80" s="64"/>
      <c r="NCW80" s="67"/>
      <c r="NCX80" s="67"/>
      <c r="NCY80" s="68"/>
      <c r="NCZ80" s="68"/>
      <c r="NDA80" s="68"/>
      <c r="NDB80" s="69"/>
      <c r="NDD80" s="64"/>
      <c r="NDE80" s="67"/>
      <c r="NDF80" s="67"/>
      <c r="NDG80" s="68"/>
      <c r="NDH80" s="68"/>
      <c r="NDI80" s="68"/>
      <c r="NDJ80" s="69"/>
      <c r="NDL80" s="64"/>
      <c r="NDM80" s="67"/>
      <c r="NDN80" s="67"/>
      <c r="NDO80" s="68"/>
      <c r="NDP80" s="68"/>
      <c r="NDQ80" s="68"/>
      <c r="NDR80" s="69"/>
      <c r="NDT80" s="64"/>
      <c r="NDU80" s="67"/>
      <c r="NDV80" s="67"/>
      <c r="NDW80" s="68"/>
      <c r="NDX80" s="68"/>
      <c r="NDY80" s="68"/>
      <c r="NDZ80" s="69"/>
      <c r="NEB80" s="64"/>
      <c r="NEC80" s="67"/>
      <c r="NED80" s="67"/>
      <c r="NEE80" s="68"/>
      <c r="NEF80" s="68"/>
      <c r="NEG80" s="68"/>
      <c r="NEH80" s="69"/>
      <c r="NEJ80" s="64"/>
      <c r="NEK80" s="67"/>
      <c r="NEL80" s="67"/>
      <c r="NEM80" s="68"/>
      <c r="NEN80" s="68"/>
      <c r="NEO80" s="68"/>
      <c r="NEP80" s="69"/>
      <c r="NER80" s="64"/>
      <c r="NES80" s="67"/>
      <c r="NET80" s="67"/>
      <c r="NEU80" s="68"/>
      <c r="NEV80" s="68"/>
      <c r="NEW80" s="68"/>
      <c r="NEX80" s="69"/>
      <c r="NEZ80" s="64"/>
      <c r="NFA80" s="67"/>
      <c r="NFB80" s="67"/>
      <c r="NFC80" s="68"/>
      <c r="NFD80" s="68"/>
      <c r="NFE80" s="68"/>
      <c r="NFF80" s="69"/>
      <c r="NFH80" s="64"/>
      <c r="NFI80" s="67"/>
      <c r="NFJ80" s="67"/>
      <c r="NFK80" s="68"/>
      <c r="NFL80" s="68"/>
      <c r="NFM80" s="68"/>
      <c r="NFN80" s="69"/>
      <c r="NFP80" s="64"/>
      <c r="NFQ80" s="67"/>
      <c r="NFR80" s="67"/>
      <c r="NFS80" s="68"/>
      <c r="NFT80" s="68"/>
      <c r="NFU80" s="68"/>
      <c r="NFV80" s="69"/>
      <c r="NFX80" s="64"/>
      <c r="NFY80" s="67"/>
      <c r="NFZ80" s="67"/>
      <c r="NGA80" s="68"/>
      <c r="NGB80" s="68"/>
      <c r="NGC80" s="68"/>
      <c r="NGD80" s="69"/>
      <c r="NGF80" s="64"/>
      <c r="NGG80" s="67"/>
      <c r="NGH80" s="67"/>
      <c r="NGI80" s="68"/>
      <c r="NGJ80" s="68"/>
      <c r="NGK80" s="68"/>
      <c r="NGL80" s="69"/>
      <c r="NGN80" s="64"/>
      <c r="NGO80" s="67"/>
      <c r="NGP80" s="67"/>
      <c r="NGQ80" s="68"/>
      <c r="NGR80" s="68"/>
      <c r="NGS80" s="68"/>
      <c r="NGT80" s="69"/>
      <c r="NGV80" s="64"/>
      <c r="NGW80" s="67"/>
      <c r="NGX80" s="67"/>
      <c r="NGY80" s="68"/>
      <c r="NGZ80" s="68"/>
      <c r="NHA80" s="68"/>
      <c r="NHB80" s="69"/>
      <c r="NHD80" s="64"/>
      <c r="NHE80" s="67"/>
      <c r="NHF80" s="67"/>
      <c r="NHG80" s="68"/>
      <c r="NHH80" s="68"/>
      <c r="NHI80" s="68"/>
      <c r="NHJ80" s="69"/>
      <c r="NHL80" s="64"/>
      <c r="NHM80" s="67"/>
      <c r="NHN80" s="67"/>
      <c r="NHO80" s="68"/>
      <c r="NHP80" s="68"/>
      <c r="NHQ80" s="68"/>
      <c r="NHR80" s="69"/>
      <c r="NHT80" s="64"/>
      <c r="NHU80" s="67"/>
      <c r="NHV80" s="67"/>
      <c r="NHW80" s="68"/>
      <c r="NHX80" s="68"/>
      <c r="NHY80" s="68"/>
      <c r="NHZ80" s="69"/>
      <c r="NIB80" s="64"/>
      <c r="NIC80" s="67"/>
      <c r="NID80" s="67"/>
      <c r="NIE80" s="68"/>
      <c r="NIF80" s="68"/>
      <c r="NIG80" s="68"/>
      <c r="NIH80" s="69"/>
      <c r="NIJ80" s="64"/>
      <c r="NIK80" s="67"/>
      <c r="NIL80" s="67"/>
      <c r="NIM80" s="68"/>
      <c r="NIN80" s="68"/>
      <c r="NIO80" s="68"/>
      <c r="NIP80" s="69"/>
      <c r="NIR80" s="64"/>
      <c r="NIS80" s="67"/>
      <c r="NIT80" s="67"/>
      <c r="NIU80" s="68"/>
      <c r="NIV80" s="68"/>
      <c r="NIW80" s="68"/>
      <c r="NIX80" s="69"/>
      <c r="NIZ80" s="64"/>
      <c r="NJA80" s="67"/>
      <c r="NJB80" s="67"/>
      <c r="NJC80" s="68"/>
      <c r="NJD80" s="68"/>
      <c r="NJE80" s="68"/>
      <c r="NJF80" s="69"/>
      <c r="NJH80" s="64"/>
      <c r="NJI80" s="67"/>
      <c r="NJJ80" s="67"/>
      <c r="NJK80" s="68"/>
      <c r="NJL80" s="68"/>
      <c r="NJM80" s="68"/>
      <c r="NJN80" s="69"/>
      <c r="NJP80" s="64"/>
      <c r="NJQ80" s="67"/>
      <c r="NJR80" s="67"/>
      <c r="NJS80" s="68"/>
      <c r="NJT80" s="68"/>
      <c r="NJU80" s="68"/>
      <c r="NJV80" s="69"/>
      <c r="NJX80" s="64"/>
      <c r="NJY80" s="67"/>
      <c r="NJZ80" s="67"/>
      <c r="NKA80" s="68"/>
      <c r="NKB80" s="68"/>
      <c r="NKC80" s="68"/>
      <c r="NKD80" s="69"/>
      <c r="NKF80" s="64"/>
      <c r="NKG80" s="67"/>
      <c r="NKH80" s="67"/>
      <c r="NKI80" s="68"/>
      <c r="NKJ80" s="68"/>
      <c r="NKK80" s="68"/>
      <c r="NKL80" s="69"/>
      <c r="NKN80" s="64"/>
      <c r="NKO80" s="67"/>
      <c r="NKP80" s="67"/>
      <c r="NKQ80" s="68"/>
      <c r="NKR80" s="68"/>
      <c r="NKS80" s="68"/>
      <c r="NKT80" s="69"/>
      <c r="NKV80" s="64"/>
      <c r="NKW80" s="67"/>
      <c r="NKX80" s="67"/>
      <c r="NKY80" s="68"/>
      <c r="NKZ80" s="68"/>
      <c r="NLA80" s="68"/>
      <c r="NLB80" s="69"/>
      <c r="NLD80" s="64"/>
      <c r="NLE80" s="67"/>
      <c r="NLF80" s="67"/>
      <c r="NLG80" s="68"/>
      <c r="NLH80" s="68"/>
      <c r="NLI80" s="68"/>
      <c r="NLJ80" s="69"/>
      <c r="NLL80" s="64"/>
      <c r="NLM80" s="67"/>
      <c r="NLN80" s="67"/>
      <c r="NLO80" s="68"/>
      <c r="NLP80" s="68"/>
      <c r="NLQ80" s="68"/>
      <c r="NLR80" s="69"/>
      <c r="NLT80" s="64"/>
      <c r="NLU80" s="67"/>
      <c r="NLV80" s="67"/>
      <c r="NLW80" s="68"/>
      <c r="NLX80" s="68"/>
      <c r="NLY80" s="68"/>
      <c r="NLZ80" s="69"/>
      <c r="NMB80" s="64"/>
      <c r="NMC80" s="67"/>
      <c r="NMD80" s="67"/>
      <c r="NME80" s="68"/>
      <c r="NMF80" s="68"/>
      <c r="NMG80" s="68"/>
      <c r="NMH80" s="69"/>
      <c r="NMJ80" s="64"/>
      <c r="NMK80" s="67"/>
      <c r="NML80" s="67"/>
      <c r="NMM80" s="68"/>
      <c r="NMN80" s="68"/>
      <c r="NMO80" s="68"/>
      <c r="NMP80" s="69"/>
      <c r="NMR80" s="64"/>
      <c r="NMS80" s="67"/>
      <c r="NMT80" s="67"/>
      <c r="NMU80" s="68"/>
      <c r="NMV80" s="68"/>
      <c r="NMW80" s="68"/>
      <c r="NMX80" s="69"/>
      <c r="NMZ80" s="64"/>
      <c r="NNA80" s="67"/>
      <c r="NNB80" s="67"/>
      <c r="NNC80" s="68"/>
      <c r="NND80" s="68"/>
      <c r="NNE80" s="68"/>
      <c r="NNF80" s="69"/>
      <c r="NNH80" s="64"/>
      <c r="NNI80" s="67"/>
      <c r="NNJ80" s="67"/>
      <c r="NNK80" s="68"/>
      <c r="NNL80" s="68"/>
      <c r="NNM80" s="68"/>
      <c r="NNN80" s="69"/>
      <c r="NNP80" s="64"/>
      <c r="NNQ80" s="67"/>
      <c r="NNR80" s="67"/>
      <c r="NNS80" s="68"/>
      <c r="NNT80" s="68"/>
      <c r="NNU80" s="68"/>
      <c r="NNV80" s="69"/>
      <c r="NNX80" s="64"/>
      <c r="NNY80" s="67"/>
      <c r="NNZ80" s="67"/>
      <c r="NOA80" s="68"/>
      <c r="NOB80" s="68"/>
      <c r="NOC80" s="68"/>
      <c r="NOD80" s="69"/>
      <c r="NOF80" s="64"/>
      <c r="NOG80" s="67"/>
      <c r="NOH80" s="67"/>
      <c r="NOI80" s="68"/>
      <c r="NOJ80" s="68"/>
      <c r="NOK80" s="68"/>
      <c r="NOL80" s="69"/>
      <c r="NON80" s="64"/>
      <c r="NOO80" s="67"/>
      <c r="NOP80" s="67"/>
      <c r="NOQ80" s="68"/>
      <c r="NOR80" s="68"/>
      <c r="NOS80" s="68"/>
      <c r="NOT80" s="69"/>
      <c r="NOV80" s="64"/>
      <c r="NOW80" s="67"/>
      <c r="NOX80" s="67"/>
      <c r="NOY80" s="68"/>
      <c r="NOZ80" s="68"/>
      <c r="NPA80" s="68"/>
      <c r="NPB80" s="69"/>
      <c r="NPD80" s="64"/>
      <c r="NPE80" s="67"/>
      <c r="NPF80" s="67"/>
      <c r="NPG80" s="68"/>
      <c r="NPH80" s="68"/>
      <c r="NPI80" s="68"/>
      <c r="NPJ80" s="69"/>
      <c r="NPL80" s="64"/>
      <c r="NPM80" s="67"/>
      <c r="NPN80" s="67"/>
      <c r="NPO80" s="68"/>
      <c r="NPP80" s="68"/>
      <c r="NPQ80" s="68"/>
      <c r="NPR80" s="69"/>
      <c r="NPT80" s="64"/>
      <c r="NPU80" s="67"/>
      <c r="NPV80" s="67"/>
      <c r="NPW80" s="68"/>
      <c r="NPX80" s="68"/>
      <c r="NPY80" s="68"/>
      <c r="NPZ80" s="69"/>
      <c r="NQB80" s="64"/>
      <c r="NQC80" s="67"/>
      <c r="NQD80" s="67"/>
      <c r="NQE80" s="68"/>
      <c r="NQF80" s="68"/>
      <c r="NQG80" s="68"/>
      <c r="NQH80" s="69"/>
      <c r="NQJ80" s="64"/>
      <c r="NQK80" s="67"/>
      <c r="NQL80" s="67"/>
      <c r="NQM80" s="68"/>
      <c r="NQN80" s="68"/>
      <c r="NQO80" s="68"/>
      <c r="NQP80" s="69"/>
      <c r="NQR80" s="64"/>
      <c r="NQS80" s="67"/>
      <c r="NQT80" s="67"/>
      <c r="NQU80" s="68"/>
      <c r="NQV80" s="68"/>
      <c r="NQW80" s="68"/>
      <c r="NQX80" s="69"/>
      <c r="NQZ80" s="64"/>
      <c r="NRA80" s="67"/>
      <c r="NRB80" s="67"/>
      <c r="NRC80" s="68"/>
      <c r="NRD80" s="68"/>
      <c r="NRE80" s="68"/>
      <c r="NRF80" s="69"/>
      <c r="NRH80" s="64"/>
      <c r="NRI80" s="67"/>
      <c r="NRJ80" s="67"/>
      <c r="NRK80" s="68"/>
      <c r="NRL80" s="68"/>
      <c r="NRM80" s="68"/>
      <c r="NRN80" s="69"/>
      <c r="NRP80" s="64"/>
      <c r="NRQ80" s="67"/>
      <c r="NRR80" s="67"/>
      <c r="NRS80" s="68"/>
      <c r="NRT80" s="68"/>
      <c r="NRU80" s="68"/>
      <c r="NRV80" s="69"/>
      <c r="NRX80" s="64"/>
      <c r="NRY80" s="67"/>
      <c r="NRZ80" s="67"/>
      <c r="NSA80" s="68"/>
      <c r="NSB80" s="68"/>
      <c r="NSC80" s="68"/>
      <c r="NSD80" s="69"/>
      <c r="NSF80" s="64"/>
      <c r="NSG80" s="67"/>
      <c r="NSH80" s="67"/>
      <c r="NSI80" s="68"/>
      <c r="NSJ80" s="68"/>
      <c r="NSK80" s="68"/>
      <c r="NSL80" s="69"/>
      <c r="NSN80" s="64"/>
      <c r="NSO80" s="67"/>
      <c r="NSP80" s="67"/>
      <c r="NSQ80" s="68"/>
      <c r="NSR80" s="68"/>
      <c r="NSS80" s="68"/>
      <c r="NST80" s="69"/>
      <c r="NSV80" s="64"/>
      <c r="NSW80" s="67"/>
      <c r="NSX80" s="67"/>
      <c r="NSY80" s="68"/>
      <c r="NSZ80" s="68"/>
      <c r="NTA80" s="68"/>
      <c r="NTB80" s="69"/>
      <c r="NTD80" s="64"/>
      <c r="NTE80" s="67"/>
      <c r="NTF80" s="67"/>
      <c r="NTG80" s="68"/>
      <c r="NTH80" s="68"/>
      <c r="NTI80" s="68"/>
      <c r="NTJ80" s="69"/>
      <c r="NTL80" s="64"/>
      <c r="NTM80" s="67"/>
      <c r="NTN80" s="67"/>
      <c r="NTO80" s="68"/>
      <c r="NTP80" s="68"/>
      <c r="NTQ80" s="68"/>
      <c r="NTR80" s="69"/>
      <c r="NTT80" s="64"/>
      <c r="NTU80" s="67"/>
      <c r="NTV80" s="67"/>
      <c r="NTW80" s="68"/>
      <c r="NTX80" s="68"/>
      <c r="NTY80" s="68"/>
      <c r="NTZ80" s="69"/>
      <c r="NUB80" s="64"/>
      <c r="NUC80" s="67"/>
      <c r="NUD80" s="67"/>
      <c r="NUE80" s="68"/>
      <c r="NUF80" s="68"/>
      <c r="NUG80" s="68"/>
      <c r="NUH80" s="69"/>
      <c r="NUJ80" s="64"/>
      <c r="NUK80" s="67"/>
      <c r="NUL80" s="67"/>
      <c r="NUM80" s="68"/>
      <c r="NUN80" s="68"/>
      <c r="NUO80" s="68"/>
      <c r="NUP80" s="69"/>
      <c r="NUR80" s="64"/>
      <c r="NUS80" s="67"/>
      <c r="NUT80" s="67"/>
      <c r="NUU80" s="68"/>
      <c r="NUV80" s="68"/>
      <c r="NUW80" s="68"/>
      <c r="NUX80" s="69"/>
      <c r="NUZ80" s="64"/>
      <c r="NVA80" s="67"/>
      <c r="NVB80" s="67"/>
      <c r="NVC80" s="68"/>
      <c r="NVD80" s="68"/>
      <c r="NVE80" s="68"/>
      <c r="NVF80" s="69"/>
      <c r="NVH80" s="64"/>
      <c r="NVI80" s="67"/>
      <c r="NVJ80" s="67"/>
      <c r="NVK80" s="68"/>
      <c r="NVL80" s="68"/>
      <c r="NVM80" s="68"/>
      <c r="NVN80" s="69"/>
      <c r="NVP80" s="64"/>
      <c r="NVQ80" s="67"/>
      <c r="NVR80" s="67"/>
      <c r="NVS80" s="68"/>
      <c r="NVT80" s="68"/>
      <c r="NVU80" s="68"/>
      <c r="NVV80" s="69"/>
      <c r="NVX80" s="64"/>
      <c r="NVY80" s="67"/>
      <c r="NVZ80" s="67"/>
      <c r="NWA80" s="68"/>
      <c r="NWB80" s="68"/>
      <c r="NWC80" s="68"/>
      <c r="NWD80" s="69"/>
      <c r="NWF80" s="64"/>
      <c r="NWG80" s="67"/>
      <c r="NWH80" s="67"/>
      <c r="NWI80" s="68"/>
      <c r="NWJ80" s="68"/>
      <c r="NWK80" s="68"/>
      <c r="NWL80" s="69"/>
      <c r="NWN80" s="64"/>
      <c r="NWO80" s="67"/>
      <c r="NWP80" s="67"/>
      <c r="NWQ80" s="68"/>
      <c r="NWR80" s="68"/>
      <c r="NWS80" s="68"/>
      <c r="NWT80" s="69"/>
      <c r="NWV80" s="64"/>
      <c r="NWW80" s="67"/>
      <c r="NWX80" s="67"/>
      <c r="NWY80" s="68"/>
      <c r="NWZ80" s="68"/>
      <c r="NXA80" s="68"/>
      <c r="NXB80" s="69"/>
      <c r="NXD80" s="64"/>
      <c r="NXE80" s="67"/>
      <c r="NXF80" s="67"/>
      <c r="NXG80" s="68"/>
      <c r="NXH80" s="68"/>
      <c r="NXI80" s="68"/>
      <c r="NXJ80" s="69"/>
      <c r="NXL80" s="64"/>
      <c r="NXM80" s="67"/>
      <c r="NXN80" s="67"/>
      <c r="NXO80" s="68"/>
      <c r="NXP80" s="68"/>
      <c r="NXQ80" s="68"/>
      <c r="NXR80" s="69"/>
      <c r="NXT80" s="64"/>
      <c r="NXU80" s="67"/>
      <c r="NXV80" s="67"/>
      <c r="NXW80" s="68"/>
      <c r="NXX80" s="68"/>
      <c r="NXY80" s="68"/>
      <c r="NXZ80" s="69"/>
      <c r="NYB80" s="64"/>
      <c r="NYC80" s="67"/>
      <c r="NYD80" s="67"/>
      <c r="NYE80" s="68"/>
      <c r="NYF80" s="68"/>
      <c r="NYG80" s="68"/>
      <c r="NYH80" s="69"/>
      <c r="NYJ80" s="64"/>
      <c r="NYK80" s="67"/>
      <c r="NYL80" s="67"/>
      <c r="NYM80" s="68"/>
      <c r="NYN80" s="68"/>
      <c r="NYO80" s="68"/>
      <c r="NYP80" s="69"/>
      <c r="NYR80" s="64"/>
      <c r="NYS80" s="67"/>
      <c r="NYT80" s="67"/>
      <c r="NYU80" s="68"/>
      <c r="NYV80" s="68"/>
      <c r="NYW80" s="68"/>
      <c r="NYX80" s="69"/>
      <c r="NYZ80" s="64"/>
      <c r="NZA80" s="67"/>
      <c r="NZB80" s="67"/>
      <c r="NZC80" s="68"/>
      <c r="NZD80" s="68"/>
      <c r="NZE80" s="68"/>
      <c r="NZF80" s="69"/>
      <c r="NZH80" s="64"/>
      <c r="NZI80" s="67"/>
      <c r="NZJ80" s="67"/>
      <c r="NZK80" s="68"/>
      <c r="NZL80" s="68"/>
      <c r="NZM80" s="68"/>
      <c r="NZN80" s="69"/>
      <c r="NZP80" s="64"/>
      <c r="NZQ80" s="67"/>
      <c r="NZR80" s="67"/>
      <c r="NZS80" s="68"/>
      <c r="NZT80" s="68"/>
      <c r="NZU80" s="68"/>
      <c r="NZV80" s="69"/>
      <c r="NZX80" s="64"/>
      <c r="NZY80" s="67"/>
      <c r="NZZ80" s="67"/>
      <c r="OAA80" s="68"/>
      <c r="OAB80" s="68"/>
      <c r="OAC80" s="68"/>
      <c r="OAD80" s="69"/>
      <c r="OAF80" s="64"/>
      <c r="OAG80" s="67"/>
      <c r="OAH80" s="67"/>
      <c r="OAI80" s="68"/>
      <c r="OAJ80" s="68"/>
      <c r="OAK80" s="68"/>
      <c r="OAL80" s="69"/>
      <c r="OAN80" s="64"/>
      <c r="OAO80" s="67"/>
      <c r="OAP80" s="67"/>
      <c r="OAQ80" s="68"/>
      <c r="OAR80" s="68"/>
      <c r="OAS80" s="68"/>
      <c r="OAT80" s="69"/>
      <c r="OAV80" s="64"/>
      <c r="OAW80" s="67"/>
      <c r="OAX80" s="67"/>
      <c r="OAY80" s="68"/>
      <c r="OAZ80" s="68"/>
      <c r="OBA80" s="68"/>
      <c r="OBB80" s="69"/>
      <c r="OBD80" s="64"/>
      <c r="OBE80" s="67"/>
      <c r="OBF80" s="67"/>
      <c r="OBG80" s="68"/>
      <c r="OBH80" s="68"/>
      <c r="OBI80" s="68"/>
      <c r="OBJ80" s="69"/>
      <c r="OBL80" s="64"/>
      <c r="OBM80" s="67"/>
      <c r="OBN80" s="67"/>
      <c r="OBO80" s="68"/>
      <c r="OBP80" s="68"/>
      <c r="OBQ80" s="68"/>
      <c r="OBR80" s="69"/>
      <c r="OBT80" s="64"/>
      <c r="OBU80" s="67"/>
      <c r="OBV80" s="67"/>
      <c r="OBW80" s="68"/>
      <c r="OBX80" s="68"/>
      <c r="OBY80" s="68"/>
      <c r="OBZ80" s="69"/>
      <c r="OCB80" s="64"/>
      <c r="OCC80" s="67"/>
      <c r="OCD80" s="67"/>
      <c r="OCE80" s="68"/>
      <c r="OCF80" s="68"/>
      <c r="OCG80" s="68"/>
      <c r="OCH80" s="69"/>
      <c r="OCJ80" s="64"/>
      <c r="OCK80" s="67"/>
      <c r="OCL80" s="67"/>
      <c r="OCM80" s="68"/>
      <c r="OCN80" s="68"/>
      <c r="OCO80" s="68"/>
      <c r="OCP80" s="69"/>
      <c r="OCR80" s="64"/>
      <c r="OCS80" s="67"/>
      <c r="OCT80" s="67"/>
      <c r="OCU80" s="68"/>
      <c r="OCV80" s="68"/>
      <c r="OCW80" s="68"/>
      <c r="OCX80" s="69"/>
      <c r="OCZ80" s="64"/>
      <c r="ODA80" s="67"/>
      <c r="ODB80" s="67"/>
      <c r="ODC80" s="68"/>
      <c r="ODD80" s="68"/>
      <c r="ODE80" s="68"/>
      <c r="ODF80" s="69"/>
      <c r="ODH80" s="64"/>
      <c r="ODI80" s="67"/>
      <c r="ODJ80" s="67"/>
      <c r="ODK80" s="68"/>
      <c r="ODL80" s="68"/>
      <c r="ODM80" s="68"/>
      <c r="ODN80" s="69"/>
      <c r="ODP80" s="64"/>
      <c r="ODQ80" s="67"/>
      <c r="ODR80" s="67"/>
      <c r="ODS80" s="68"/>
      <c r="ODT80" s="68"/>
      <c r="ODU80" s="68"/>
      <c r="ODV80" s="69"/>
      <c r="ODX80" s="64"/>
      <c r="ODY80" s="67"/>
      <c r="ODZ80" s="67"/>
      <c r="OEA80" s="68"/>
      <c r="OEB80" s="68"/>
      <c r="OEC80" s="68"/>
      <c r="OED80" s="69"/>
      <c r="OEF80" s="64"/>
      <c r="OEG80" s="67"/>
      <c r="OEH80" s="67"/>
      <c r="OEI80" s="68"/>
      <c r="OEJ80" s="68"/>
      <c r="OEK80" s="68"/>
      <c r="OEL80" s="69"/>
      <c r="OEN80" s="64"/>
      <c r="OEO80" s="67"/>
      <c r="OEP80" s="67"/>
      <c r="OEQ80" s="68"/>
      <c r="OER80" s="68"/>
      <c r="OES80" s="68"/>
      <c r="OET80" s="69"/>
      <c r="OEV80" s="64"/>
      <c r="OEW80" s="67"/>
      <c r="OEX80" s="67"/>
      <c r="OEY80" s="68"/>
      <c r="OEZ80" s="68"/>
      <c r="OFA80" s="68"/>
      <c r="OFB80" s="69"/>
      <c r="OFD80" s="64"/>
      <c r="OFE80" s="67"/>
      <c r="OFF80" s="67"/>
      <c r="OFG80" s="68"/>
      <c r="OFH80" s="68"/>
      <c r="OFI80" s="68"/>
      <c r="OFJ80" s="69"/>
      <c r="OFL80" s="64"/>
      <c r="OFM80" s="67"/>
      <c r="OFN80" s="67"/>
      <c r="OFO80" s="68"/>
      <c r="OFP80" s="68"/>
      <c r="OFQ80" s="68"/>
      <c r="OFR80" s="69"/>
      <c r="OFT80" s="64"/>
      <c r="OFU80" s="67"/>
      <c r="OFV80" s="67"/>
      <c r="OFW80" s="68"/>
      <c r="OFX80" s="68"/>
      <c r="OFY80" s="68"/>
      <c r="OFZ80" s="69"/>
      <c r="OGB80" s="64"/>
      <c r="OGC80" s="67"/>
      <c r="OGD80" s="67"/>
      <c r="OGE80" s="68"/>
      <c r="OGF80" s="68"/>
      <c r="OGG80" s="68"/>
      <c r="OGH80" s="69"/>
      <c r="OGJ80" s="64"/>
      <c r="OGK80" s="67"/>
      <c r="OGL80" s="67"/>
      <c r="OGM80" s="68"/>
      <c r="OGN80" s="68"/>
      <c r="OGO80" s="68"/>
      <c r="OGP80" s="69"/>
      <c r="OGR80" s="64"/>
      <c r="OGS80" s="67"/>
      <c r="OGT80" s="67"/>
      <c r="OGU80" s="68"/>
      <c r="OGV80" s="68"/>
      <c r="OGW80" s="68"/>
      <c r="OGX80" s="69"/>
      <c r="OGZ80" s="64"/>
      <c r="OHA80" s="67"/>
      <c r="OHB80" s="67"/>
      <c r="OHC80" s="68"/>
      <c r="OHD80" s="68"/>
      <c r="OHE80" s="68"/>
      <c r="OHF80" s="69"/>
      <c r="OHH80" s="64"/>
      <c r="OHI80" s="67"/>
      <c r="OHJ80" s="67"/>
      <c r="OHK80" s="68"/>
      <c r="OHL80" s="68"/>
      <c r="OHM80" s="68"/>
      <c r="OHN80" s="69"/>
      <c r="OHP80" s="64"/>
      <c r="OHQ80" s="67"/>
      <c r="OHR80" s="67"/>
      <c r="OHS80" s="68"/>
      <c r="OHT80" s="68"/>
      <c r="OHU80" s="68"/>
      <c r="OHV80" s="69"/>
      <c r="OHX80" s="64"/>
      <c r="OHY80" s="67"/>
      <c r="OHZ80" s="67"/>
      <c r="OIA80" s="68"/>
      <c r="OIB80" s="68"/>
      <c r="OIC80" s="68"/>
      <c r="OID80" s="69"/>
      <c r="OIF80" s="64"/>
      <c r="OIG80" s="67"/>
      <c r="OIH80" s="67"/>
      <c r="OII80" s="68"/>
      <c r="OIJ80" s="68"/>
      <c r="OIK80" s="68"/>
      <c r="OIL80" s="69"/>
      <c r="OIN80" s="64"/>
      <c r="OIO80" s="67"/>
      <c r="OIP80" s="67"/>
      <c r="OIQ80" s="68"/>
      <c r="OIR80" s="68"/>
      <c r="OIS80" s="68"/>
      <c r="OIT80" s="69"/>
      <c r="OIV80" s="64"/>
      <c r="OIW80" s="67"/>
      <c r="OIX80" s="67"/>
      <c r="OIY80" s="68"/>
      <c r="OIZ80" s="68"/>
      <c r="OJA80" s="68"/>
      <c r="OJB80" s="69"/>
      <c r="OJD80" s="64"/>
      <c r="OJE80" s="67"/>
      <c r="OJF80" s="67"/>
      <c r="OJG80" s="68"/>
      <c r="OJH80" s="68"/>
      <c r="OJI80" s="68"/>
      <c r="OJJ80" s="69"/>
      <c r="OJL80" s="64"/>
      <c r="OJM80" s="67"/>
      <c r="OJN80" s="67"/>
      <c r="OJO80" s="68"/>
      <c r="OJP80" s="68"/>
      <c r="OJQ80" s="68"/>
      <c r="OJR80" s="69"/>
      <c r="OJT80" s="64"/>
      <c r="OJU80" s="67"/>
      <c r="OJV80" s="67"/>
      <c r="OJW80" s="68"/>
      <c r="OJX80" s="68"/>
      <c r="OJY80" s="68"/>
      <c r="OJZ80" s="69"/>
      <c r="OKB80" s="64"/>
      <c r="OKC80" s="67"/>
      <c r="OKD80" s="67"/>
      <c r="OKE80" s="68"/>
      <c r="OKF80" s="68"/>
      <c r="OKG80" s="68"/>
      <c r="OKH80" s="69"/>
      <c r="OKJ80" s="64"/>
      <c r="OKK80" s="67"/>
      <c r="OKL80" s="67"/>
      <c r="OKM80" s="68"/>
      <c r="OKN80" s="68"/>
      <c r="OKO80" s="68"/>
      <c r="OKP80" s="69"/>
      <c r="OKR80" s="64"/>
      <c r="OKS80" s="67"/>
      <c r="OKT80" s="67"/>
      <c r="OKU80" s="68"/>
      <c r="OKV80" s="68"/>
      <c r="OKW80" s="68"/>
      <c r="OKX80" s="69"/>
      <c r="OKZ80" s="64"/>
      <c r="OLA80" s="67"/>
      <c r="OLB80" s="67"/>
      <c r="OLC80" s="68"/>
      <c r="OLD80" s="68"/>
      <c r="OLE80" s="68"/>
      <c r="OLF80" s="69"/>
      <c r="OLH80" s="64"/>
      <c r="OLI80" s="67"/>
      <c r="OLJ80" s="67"/>
      <c r="OLK80" s="68"/>
      <c r="OLL80" s="68"/>
      <c r="OLM80" s="68"/>
      <c r="OLN80" s="69"/>
      <c r="OLP80" s="64"/>
      <c r="OLQ80" s="67"/>
      <c r="OLR80" s="67"/>
      <c r="OLS80" s="68"/>
      <c r="OLT80" s="68"/>
      <c r="OLU80" s="68"/>
      <c r="OLV80" s="69"/>
      <c r="OLX80" s="64"/>
      <c r="OLY80" s="67"/>
      <c r="OLZ80" s="67"/>
      <c r="OMA80" s="68"/>
      <c r="OMB80" s="68"/>
      <c r="OMC80" s="68"/>
      <c r="OMD80" s="69"/>
      <c r="OMF80" s="64"/>
      <c r="OMG80" s="67"/>
      <c r="OMH80" s="67"/>
      <c r="OMI80" s="68"/>
      <c r="OMJ80" s="68"/>
      <c r="OMK80" s="68"/>
      <c r="OML80" s="69"/>
      <c r="OMN80" s="64"/>
      <c r="OMO80" s="67"/>
      <c r="OMP80" s="67"/>
      <c r="OMQ80" s="68"/>
      <c r="OMR80" s="68"/>
      <c r="OMS80" s="68"/>
      <c r="OMT80" s="69"/>
      <c r="OMV80" s="64"/>
      <c r="OMW80" s="67"/>
      <c r="OMX80" s="67"/>
      <c r="OMY80" s="68"/>
      <c r="OMZ80" s="68"/>
      <c r="ONA80" s="68"/>
      <c r="ONB80" s="69"/>
      <c r="OND80" s="64"/>
      <c r="ONE80" s="67"/>
      <c r="ONF80" s="67"/>
      <c r="ONG80" s="68"/>
      <c r="ONH80" s="68"/>
      <c r="ONI80" s="68"/>
      <c r="ONJ80" s="69"/>
      <c r="ONL80" s="64"/>
      <c r="ONM80" s="67"/>
      <c r="ONN80" s="67"/>
      <c r="ONO80" s="68"/>
      <c r="ONP80" s="68"/>
      <c r="ONQ80" s="68"/>
      <c r="ONR80" s="69"/>
      <c r="ONT80" s="64"/>
      <c r="ONU80" s="67"/>
      <c r="ONV80" s="67"/>
      <c r="ONW80" s="68"/>
      <c r="ONX80" s="68"/>
      <c r="ONY80" s="68"/>
      <c r="ONZ80" s="69"/>
      <c r="OOB80" s="64"/>
      <c r="OOC80" s="67"/>
      <c r="OOD80" s="67"/>
      <c r="OOE80" s="68"/>
      <c r="OOF80" s="68"/>
      <c r="OOG80" s="68"/>
      <c r="OOH80" s="69"/>
      <c r="OOJ80" s="64"/>
      <c r="OOK80" s="67"/>
      <c r="OOL80" s="67"/>
      <c r="OOM80" s="68"/>
      <c r="OON80" s="68"/>
      <c r="OOO80" s="68"/>
      <c r="OOP80" s="69"/>
      <c r="OOR80" s="64"/>
      <c r="OOS80" s="67"/>
      <c r="OOT80" s="67"/>
      <c r="OOU80" s="68"/>
      <c r="OOV80" s="68"/>
      <c r="OOW80" s="68"/>
      <c r="OOX80" s="69"/>
      <c r="OOZ80" s="64"/>
      <c r="OPA80" s="67"/>
      <c r="OPB80" s="67"/>
      <c r="OPC80" s="68"/>
      <c r="OPD80" s="68"/>
      <c r="OPE80" s="68"/>
      <c r="OPF80" s="69"/>
      <c r="OPH80" s="64"/>
      <c r="OPI80" s="67"/>
      <c r="OPJ80" s="67"/>
      <c r="OPK80" s="68"/>
      <c r="OPL80" s="68"/>
      <c r="OPM80" s="68"/>
      <c r="OPN80" s="69"/>
      <c r="OPP80" s="64"/>
      <c r="OPQ80" s="67"/>
      <c r="OPR80" s="67"/>
      <c r="OPS80" s="68"/>
      <c r="OPT80" s="68"/>
      <c r="OPU80" s="68"/>
      <c r="OPV80" s="69"/>
      <c r="OPX80" s="64"/>
      <c r="OPY80" s="67"/>
      <c r="OPZ80" s="67"/>
      <c r="OQA80" s="68"/>
      <c r="OQB80" s="68"/>
      <c r="OQC80" s="68"/>
      <c r="OQD80" s="69"/>
      <c r="OQF80" s="64"/>
      <c r="OQG80" s="67"/>
      <c r="OQH80" s="67"/>
      <c r="OQI80" s="68"/>
      <c r="OQJ80" s="68"/>
      <c r="OQK80" s="68"/>
      <c r="OQL80" s="69"/>
      <c r="OQN80" s="64"/>
      <c r="OQO80" s="67"/>
      <c r="OQP80" s="67"/>
      <c r="OQQ80" s="68"/>
      <c r="OQR80" s="68"/>
      <c r="OQS80" s="68"/>
      <c r="OQT80" s="69"/>
      <c r="OQV80" s="64"/>
      <c r="OQW80" s="67"/>
      <c r="OQX80" s="67"/>
      <c r="OQY80" s="68"/>
      <c r="OQZ80" s="68"/>
      <c r="ORA80" s="68"/>
      <c r="ORB80" s="69"/>
      <c r="ORD80" s="64"/>
      <c r="ORE80" s="67"/>
      <c r="ORF80" s="67"/>
      <c r="ORG80" s="68"/>
      <c r="ORH80" s="68"/>
      <c r="ORI80" s="68"/>
      <c r="ORJ80" s="69"/>
      <c r="ORL80" s="64"/>
      <c r="ORM80" s="67"/>
      <c r="ORN80" s="67"/>
      <c r="ORO80" s="68"/>
      <c r="ORP80" s="68"/>
      <c r="ORQ80" s="68"/>
      <c r="ORR80" s="69"/>
      <c r="ORT80" s="64"/>
      <c r="ORU80" s="67"/>
      <c r="ORV80" s="67"/>
      <c r="ORW80" s="68"/>
      <c r="ORX80" s="68"/>
      <c r="ORY80" s="68"/>
      <c r="ORZ80" s="69"/>
      <c r="OSB80" s="64"/>
      <c r="OSC80" s="67"/>
      <c r="OSD80" s="67"/>
      <c r="OSE80" s="68"/>
      <c r="OSF80" s="68"/>
      <c r="OSG80" s="68"/>
      <c r="OSH80" s="69"/>
      <c r="OSJ80" s="64"/>
      <c r="OSK80" s="67"/>
      <c r="OSL80" s="67"/>
      <c r="OSM80" s="68"/>
      <c r="OSN80" s="68"/>
      <c r="OSO80" s="68"/>
      <c r="OSP80" s="69"/>
      <c r="OSR80" s="64"/>
      <c r="OSS80" s="67"/>
      <c r="OST80" s="67"/>
      <c r="OSU80" s="68"/>
      <c r="OSV80" s="68"/>
      <c r="OSW80" s="68"/>
      <c r="OSX80" s="69"/>
      <c r="OSZ80" s="64"/>
      <c r="OTA80" s="67"/>
      <c r="OTB80" s="67"/>
      <c r="OTC80" s="68"/>
      <c r="OTD80" s="68"/>
      <c r="OTE80" s="68"/>
      <c r="OTF80" s="69"/>
      <c r="OTH80" s="64"/>
      <c r="OTI80" s="67"/>
      <c r="OTJ80" s="67"/>
      <c r="OTK80" s="68"/>
      <c r="OTL80" s="68"/>
      <c r="OTM80" s="68"/>
      <c r="OTN80" s="69"/>
      <c r="OTP80" s="64"/>
      <c r="OTQ80" s="67"/>
      <c r="OTR80" s="67"/>
      <c r="OTS80" s="68"/>
      <c r="OTT80" s="68"/>
      <c r="OTU80" s="68"/>
      <c r="OTV80" s="69"/>
      <c r="OTX80" s="64"/>
      <c r="OTY80" s="67"/>
      <c r="OTZ80" s="67"/>
      <c r="OUA80" s="68"/>
      <c r="OUB80" s="68"/>
      <c r="OUC80" s="68"/>
      <c r="OUD80" s="69"/>
      <c r="OUF80" s="64"/>
      <c r="OUG80" s="67"/>
      <c r="OUH80" s="67"/>
      <c r="OUI80" s="68"/>
      <c r="OUJ80" s="68"/>
      <c r="OUK80" s="68"/>
      <c r="OUL80" s="69"/>
      <c r="OUN80" s="64"/>
      <c r="OUO80" s="67"/>
      <c r="OUP80" s="67"/>
      <c r="OUQ80" s="68"/>
      <c r="OUR80" s="68"/>
      <c r="OUS80" s="68"/>
      <c r="OUT80" s="69"/>
      <c r="OUV80" s="64"/>
      <c r="OUW80" s="67"/>
      <c r="OUX80" s="67"/>
      <c r="OUY80" s="68"/>
      <c r="OUZ80" s="68"/>
      <c r="OVA80" s="68"/>
      <c r="OVB80" s="69"/>
      <c r="OVD80" s="64"/>
      <c r="OVE80" s="67"/>
      <c r="OVF80" s="67"/>
      <c r="OVG80" s="68"/>
      <c r="OVH80" s="68"/>
      <c r="OVI80" s="68"/>
      <c r="OVJ80" s="69"/>
      <c r="OVL80" s="64"/>
      <c r="OVM80" s="67"/>
      <c r="OVN80" s="67"/>
      <c r="OVO80" s="68"/>
      <c r="OVP80" s="68"/>
      <c r="OVQ80" s="68"/>
      <c r="OVR80" s="69"/>
      <c r="OVT80" s="64"/>
      <c r="OVU80" s="67"/>
      <c r="OVV80" s="67"/>
      <c r="OVW80" s="68"/>
      <c r="OVX80" s="68"/>
      <c r="OVY80" s="68"/>
      <c r="OVZ80" s="69"/>
      <c r="OWB80" s="64"/>
      <c r="OWC80" s="67"/>
      <c r="OWD80" s="67"/>
      <c r="OWE80" s="68"/>
      <c r="OWF80" s="68"/>
      <c r="OWG80" s="68"/>
      <c r="OWH80" s="69"/>
      <c r="OWJ80" s="64"/>
      <c r="OWK80" s="67"/>
      <c r="OWL80" s="67"/>
      <c r="OWM80" s="68"/>
      <c r="OWN80" s="68"/>
      <c r="OWO80" s="68"/>
      <c r="OWP80" s="69"/>
      <c r="OWR80" s="64"/>
      <c r="OWS80" s="67"/>
      <c r="OWT80" s="67"/>
      <c r="OWU80" s="68"/>
      <c r="OWV80" s="68"/>
      <c r="OWW80" s="68"/>
      <c r="OWX80" s="69"/>
      <c r="OWZ80" s="64"/>
      <c r="OXA80" s="67"/>
      <c r="OXB80" s="67"/>
      <c r="OXC80" s="68"/>
      <c r="OXD80" s="68"/>
      <c r="OXE80" s="68"/>
      <c r="OXF80" s="69"/>
      <c r="OXH80" s="64"/>
      <c r="OXI80" s="67"/>
      <c r="OXJ80" s="67"/>
      <c r="OXK80" s="68"/>
      <c r="OXL80" s="68"/>
      <c r="OXM80" s="68"/>
      <c r="OXN80" s="69"/>
      <c r="OXP80" s="64"/>
      <c r="OXQ80" s="67"/>
      <c r="OXR80" s="67"/>
      <c r="OXS80" s="68"/>
      <c r="OXT80" s="68"/>
      <c r="OXU80" s="68"/>
      <c r="OXV80" s="69"/>
      <c r="OXX80" s="64"/>
      <c r="OXY80" s="67"/>
      <c r="OXZ80" s="67"/>
      <c r="OYA80" s="68"/>
      <c r="OYB80" s="68"/>
      <c r="OYC80" s="68"/>
      <c r="OYD80" s="69"/>
      <c r="OYF80" s="64"/>
      <c r="OYG80" s="67"/>
      <c r="OYH80" s="67"/>
      <c r="OYI80" s="68"/>
      <c r="OYJ80" s="68"/>
      <c r="OYK80" s="68"/>
      <c r="OYL80" s="69"/>
      <c r="OYN80" s="64"/>
      <c r="OYO80" s="67"/>
      <c r="OYP80" s="67"/>
      <c r="OYQ80" s="68"/>
      <c r="OYR80" s="68"/>
      <c r="OYS80" s="68"/>
      <c r="OYT80" s="69"/>
      <c r="OYV80" s="64"/>
      <c r="OYW80" s="67"/>
      <c r="OYX80" s="67"/>
      <c r="OYY80" s="68"/>
      <c r="OYZ80" s="68"/>
      <c r="OZA80" s="68"/>
      <c r="OZB80" s="69"/>
      <c r="OZD80" s="64"/>
      <c r="OZE80" s="67"/>
      <c r="OZF80" s="67"/>
      <c r="OZG80" s="68"/>
      <c r="OZH80" s="68"/>
      <c r="OZI80" s="68"/>
      <c r="OZJ80" s="69"/>
      <c r="OZL80" s="64"/>
      <c r="OZM80" s="67"/>
      <c r="OZN80" s="67"/>
      <c r="OZO80" s="68"/>
      <c r="OZP80" s="68"/>
      <c r="OZQ80" s="68"/>
      <c r="OZR80" s="69"/>
      <c r="OZT80" s="64"/>
      <c r="OZU80" s="67"/>
      <c r="OZV80" s="67"/>
      <c r="OZW80" s="68"/>
      <c r="OZX80" s="68"/>
      <c r="OZY80" s="68"/>
      <c r="OZZ80" s="69"/>
      <c r="PAB80" s="64"/>
      <c r="PAC80" s="67"/>
      <c r="PAD80" s="67"/>
      <c r="PAE80" s="68"/>
      <c r="PAF80" s="68"/>
      <c r="PAG80" s="68"/>
      <c r="PAH80" s="69"/>
      <c r="PAJ80" s="64"/>
      <c r="PAK80" s="67"/>
      <c r="PAL80" s="67"/>
      <c r="PAM80" s="68"/>
      <c r="PAN80" s="68"/>
      <c r="PAO80" s="68"/>
      <c r="PAP80" s="69"/>
      <c r="PAR80" s="64"/>
      <c r="PAS80" s="67"/>
      <c r="PAT80" s="67"/>
      <c r="PAU80" s="68"/>
      <c r="PAV80" s="68"/>
      <c r="PAW80" s="68"/>
      <c r="PAX80" s="69"/>
      <c r="PAZ80" s="64"/>
      <c r="PBA80" s="67"/>
      <c r="PBB80" s="67"/>
      <c r="PBC80" s="68"/>
      <c r="PBD80" s="68"/>
      <c r="PBE80" s="68"/>
      <c r="PBF80" s="69"/>
      <c r="PBH80" s="64"/>
      <c r="PBI80" s="67"/>
      <c r="PBJ80" s="67"/>
      <c r="PBK80" s="68"/>
      <c r="PBL80" s="68"/>
      <c r="PBM80" s="68"/>
      <c r="PBN80" s="69"/>
      <c r="PBP80" s="64"/>
      <c r="PBQ80" s="67"/>
      <c r="PBR80" s="67"/>
      <c r="PBS80" s="68"/>
      <c r="PBT80" s="68"/>
      <c r="PBU80" s="68"/>
      <c r="PBV80" s="69"/>
      <c r="PBX80" s="64"/>
      <c r="PBY80" s="67"/>
      <c r="PBZ80" s="67"/>
      <c r="PCA80" s="68"/>
      <c r="PCB80" s="68"/>
      <c r="PCC80" s="68"/>
      <c r="PCD80" s="69"/>
      <c r="PCF80" s="64"/>
      <c r="PCG80" s="67"/>
      <c r="PCH80" s="67"/>
      <c r="PCI80" s="68"/>
      <c r="PCJ80" s="68"/>
      <c r="PCK80" s="68"/>
      <c r="PCL80" s="69"/>
      <c r="PCN80" s="64"/>
      <c r="PCO80" s="67"/>
      <c r="PCP80" s="67"/>
      <c r="PCQ80" s="68"/>
      <c r="PCR80" s="68"/>
      <c r="PCS80" s="68"/>
      <c r="PCT80" s="69"/>
      <c r="PCV80" s="64"/>
      <c r="PCW80" s="67"/>
      <c r="PCX80" s="67"/>
      <c r="PCY80" s="68"/>
      <c r="PCZ80" s="68"/>
      <c r="PDA80" s="68"/>
      <c r="PDB80" s="69"/>
      <c r="PDD80" s="64"/>
      <c r="PDE80" s="67"/>
      <c r="PDF80" s="67"/>
      <c r="PDG80" s="68"/>
      <c r="PDH80" s="68"/>
      <c r="PDI80" s="68"/>
      <c r="PDJ80" s="69"/>
      <c r="PDL80" s="64"/>
      <c r="PDM80" s="67"/>
      <c r="PDN80" s="67"/>
      <c r="PDO80" s="68"/>
      <c r="PDP80" s="68"/>
      <c r="PDQ80" s="68"/>
      <c r="PDR80" s="69"/>
      <c r="PDT80" s="64"/>
      <c r="PDU80" s="67"/>
      <c r="PDV80" s="67"/>
      <c r="PDW80" s="68"/>
      <c r="PDX80" s="68"/>
      <c r="PDY80" s="68"/>
      <c r="PDZ80" s="69"/>
      <c r="PEB80" s="64"/>
      <c r="PEC80" s="67"/>
      <c r="PED80" s="67"/>
      <c r="PEE80" s="68"/>
      <c r="PEF80" s="68"/>
      <c r="PEG80" s="68"/>
      <c r="PEH80" s="69"/>
      <c r="PEJ80" s="64"/>
      <c r="PEK80" s="67"/>
      <c r="PEL80" s="67"/>
      <c r="PEM80" s="68"/>
      <c r="PEN80" s="68"/>
      <c r="PEO80" s="68"/>
      <c r="PEP80" s="69"/>
      <c r="PER80" s="64"/>
      <c r="PES80" s="67"/>
      <c r="PET80" s="67"/>
      <c r="PEU80" s="68"/>
      <c r="PEV80" s="68"/>
      <c r="PEW80" s="68"/>
      <c r="PEX80" s="69"/>
      <c r="PEZ80" s="64"/>
      <c r="PFA80" s="67"/>
      <c r="PFB80" s="67"/>
      <c r="PFC80" s="68"/>
      <c r="PFD80" s="68"/>
      <c r="PFE80" s="68"/>
      <c r="PFF80" s="69"/>
      <c r="PFH80" s="64"/>
      <c r="PFI80" s="67"/>
      <c r="PFJ80" s="67"/>
      <c r="PFK80" s="68"/>
      <c r="PFL80" s="68"/>
      <c r="PFM80" s="68"/>
      <c r="PFN80" s="69"/>
      <c r="PFP80" s="64"/>
      <c r="PFQ80" s="67"/>
      <c r="PFR80" s="67"/>
      <c r="PFS80" s="68"/>
      <c r="PFT80" s="68"/>
      <c r="PFU80" s="68"/>
      <c r="PFV80" s="69"/>
      <c r="PFX80" s="64"/>
      <c r="PFY80" s="67"/>
      <c r="PFZ80" s="67"/>
      <c r="PGA80" s="68"/>
      <c r="PGB80" s="68"/>
      <c r="PGC80" s="68"/>
      <c r="PGD80" s="69"/>
      <c r="PGF80" s="64"/>
      <c r="PGG80" s="67"/>
      <c r="PGH80" s="67"/>
      <c r="PGI80" s="68"/>
      <c r="PGJ80" s="68"/>
      <c r="PGK80" s="68"/>
      <c r="PGL80" s="69"/>
      <c r="PGN80" s="64"/>
      <c r="PGO80" s="67"/>
      <c r="PGP80" s="67"/>
      <c r="PGQ80" s="68"/>
      <c r="PGR80" s="68"/>
      <c r="PGS80" s="68"/>
      <c r="PGT80" s="69"/>
      <c r="PGV80" s="64"/>
      <c r="PGW80" s="67"/>
      <c r="PGX80" s="67"/>
      <c r="PGY80" s="68"/>
      <c r="PGZ80" s="68"/>
      <c r="PHA80" s="68"/>
      <c r="PHB80" s="69"/>
      <c r="PHD80" s="64"/>
      <c r="PHE80" s="67"/>
      <c r="PHF80" s="67"/>
      <c r="PHG80" s="68"/>
      <c r="PHH80" s="68"/>
      <c r="PHI80" s="68"/>
      <c r="PHJ80" s="69"/>
      <c r="PHL80" s="64"/>
      <c r="PHM80" s="67"/>
      <c r="PHN80" s="67"/>
      <c r="PHO80" s="68"/>
      <c r="PHP80" s="68"/>
      <c r="PHQ80" s="68"/>
      <c r="PHR80" s="69"/>
      <c r="PHT80" s="64"/>
      <c r="PHU80" s="67"/>
      <c r="PHV80" s="67"/>
      <c r="PHW80" s="68"/>
      <c r="PHX80" s="68"/>
      <c r="PHY80" s="68"/>
      <c r="PHZ80" s="69"/>
      <c r="PIB80" s="64"/>
      <c r="PIC80" s="67"/>
      <c r="PID80" s="67"/>
      <c r="PIE80" s="68"/>
      <c r="PIF80" s="68"/>
      <c r="PIG80" s="68"/>
      <c r="PIH80" s="69"/>
      <c r="PIJ80" s="64"/>
      <c r="PIK80" s="67"/>
      <c r="PIL80" s="67"/>
      <c r="PIM80" s="68"/>
      <c r="PIN80" s="68"/>
      <c r="PIO80" s="68"/>
      <c r="PIP80" s="69"/>
      <c r="PIR80" s="64"/>
      <c r="PIS80" s="67"/>
      <c r="PIT80" s="67"/>
      <c r="PIU80" s="68"/>
      <c r="PIV80" s="68"/>
      <c r="PIW80" s="68"/>
      <c r="PIX80" s="69"/>
      <c r="PIZ80" s="64"/>
      <c r="PJA80" s="67"/>
      <c r="PJB80" s="67"/>
      <c r="PJC80" s="68"/>
      <c r="PJD80" s="68"/>
      <c r="PJE80" s="68"/>
      <c r="PJF80" s="69"/>
      <c r="PJH80" s="64"/>
      <c r="PJI80" s="67"/>
      <c r="PJJ80" s="67"/>
      <c r="PJK80" s="68"/>
      <c r="PJL80" s="68"/>
      <c r="PJM80" s="68"/>
      <c r="PJN80" s="69"/>
      <c r="PJP80" s="64"/>
      <c r="PJQ80" s="67"/>
      <c r="PJR80" s="67"/>
      <c r="PJS80" s="68"/>
      <c r="PJT80" s="68"/>
      <c r="PJU80" s="68"/>
      <c r="PJV80" s="69"/>
      <c r="PJX80" s="64"/>
      <c r="PJY80" s="67"/>
      <c r="PJZ80" s="67"/>
      <c r="PKA80" s="68"/>
      <c r="PKB80" s="68"/>
      <c r="PKC80" s="68"/>
      <c r="PKD80" s="69"/>
      <c r="PKF80" s="64"/>
      <c r="PKG80" s="67"/>
      <c r="PKH80" s="67"/>
      <c r="PKI80" s="68"/>
      <c r="PKJ80" s="68"/>
      <c r="PKK80" s="68"/>
      <c r="PKL80" s="69"/>
      <c r="PKN80" s="64"/>
      <c r="PKO80" s="67"/>
      <c r="PKP80" s="67"/>
      <c r="PKQ80" s="68"/>
      <c r="PKR80" s="68"/>
      <c r="PKS80" s="68"/>
      <c r="PKT80" s="69"/>
      <c r="PKV80" s="64"/>
      <c r="PKW80" s="67"/>
      <c r="PKX80" s="67"/>
      <c r="PKY80" s="68"/>
      <c r="PKZ80" s="68"/>
      <c r="PLA80" s="68"/>
      <c r="PLB80" s="69"/>
      <c r="PLD80" s="64"/>
      <c r="PLE80" s="67"/>
      <c r="PLF80" s="67"/>
      <c r="PLG80" s="68"/>
      <c r="PLH80" s="68"/>
      <c r="PLI80" s="68"/>
      <c r="PLJ80" s="69"/>
      <c r="PLL80" s="64"/>
      <c r="PLM80" s="67"/>
      <c r="PLN80" s="67"/>
      <c r="PLO80" s="68"/>
      <c r="PLP80" s="68"/>
      <c r="PLQ80" s="68"/>
      <c r="PLR80" s="69"/>
      <c r="PLT80" s="64"/>
      <c r="PLU80" s="67"/>
      <c r="PLV80" s="67"/>
      <c r="PLW80" s="68"/>
      <c r="PLX80" s="68"/>
      <c r="PLY80" s="68"/>
      <c r="PLZ80" s="69"/>
      <c r="PMB80" s="64"/>
      <c r="PMC80" s="67"/>
      <c r="PMD80" s="67"/>
      <c r="PME80" s="68"/>
      <c r="PMF80" s="68"/>
      <c r="PMG80" s="68"/>
      <c r="PMH80" s="69"/>
      <c r="PMJ80" s="64"/>
      <c r="PMK80" s="67"/>
      <c r="PML80" s="67"/>
      <c r="PMM80" s="68"/>
      <c r="PMN80" s="68"/>
      <c r="PMO80" s="68"/>
      <c r="PMP80" s="69"/>
      <c r="PMR80" s="64"/>
      <c r="PMS80" s="67"/>
      <c r="PMT80" s="67"/>
      <c r="PMU80" s="68"/>
      <c r="PMV80" s="68"/>
      <c r="PMW80" s="68"/>
      <c r="PMX80" s="69"/>
      <c r="PMZ80" s="64"/>
      <c r="PNA80" s="67"/>
      <c r="PNB80" s="67"/>
      <c r="PNC80" s="68"/>
      <c r="PND80" s="68"/>
      <c r="PNE80" s="68"/>
      <c r="PNF80" s="69"/>
      <c r="PNH80" s="64"/>
      <c r="PNI80" s="67"/>
      <c r="PNJ80" s="67"/>
      <c r="PNK80" s="68"/>
      <c r="PNL80" s="68"/>
      <c r="PNM80" s="68"/>
      <c r="PNN80" s="69"/>
      <c r="PNP80" s="64"/>
      <c r="PNQ80" s="67"/>
      <c r="PNR80" s="67"/>
      <c r="PNS80" s="68"/>
      <c r="PNT80" s="68"/>
      <c r="PNU80" s="68"/>
      <c r="PNV80" s="69"/>
      <c r="PNX80" s="64"/>
      <c r="PNY80" s="67"/>
      <c r="PNZ80" s="67"/>
      <c r="POA80" s="68"/>
      <c r="POB80" s="68"/>
      <c r="POC80" s="68"/>
      <c r="POD80" s="69"/>
      <c r="POF80" s="64"/>
      <c r="POG80" s="67"/>
      <c r="POH80" s="67"/>
      <c r="POI80" s="68"/>
      <c r="POJ80" s="68"/>
      <c r="POK80" s="68"/>
      <c r="POL80" s="69"/>
      <c r="PON80" s="64"/>
      <c r="POO80" s="67"/>
      <c r="POP80" s="67"/>
      <c r="POQ80" s="68"/>
      <c r="POR80" s="68"/>
      <c r="POS80" s="68"/>
      <c r="POT80" s="69"/>
      <c r="POV80" s="64"/>
      <c r="POW80" s="67"/>
      <c r="POX80" s="67"/>
      <c r="POY80" s="68"/>
      <c r="POZ80" s="68"/>
      <c r="PPA80" s="68"/>
      <c r="PPB80" s="69"/>
      <c r="PPD80" s="64"/>
      <c r="PPE80" s="67"/>
      <c r="PPF80" s="67"/>
      <c r="PPG80" s="68"/>
      <c r="PPH80" s="68"/>
      <c r="PPI80" s="68"/>
      <c r="PPJ80" s="69"/>
      <c r="PPL80" s="64"/>
      <c r="PPM80" s="67"/>
      <c r="PPN80" s="67"/>
      <c r="PPO80" s="68"/>
      <c r="PPP80" s="68"/>
      <c r="PPQ80" s="68"/>
      <c r="PPR80" s="69"/>
      <c r="PPT80" s="64"/>
      <c r="PPU80" s="67"/>
      <c r="PPV80" s="67"/>
      <c r="PPW80" s="68"/>
      <c r="PPX80" s="68"/>
      <c r="PPY80" s="68"/>
      <c r="PPZ80" s="69"/>
      <c r="PQB80" s="64"/>
      <c r="PQC80" s="67"/>
      <c r="PQD80" s="67"/>
      <c r="PQE80" s="68"/>
      <c r="PQF80" s="68"/>
      <c r="PQG80" s="68"/>
      <c r="PQH80" s="69"/>
      <c r="PQJ80" s="64"/>
      <c r="PQK80" s="67"/>
      <c r="PQL80" s="67"/>
      <c r="PQM80" s="68"/>
      <c r="PQN80" s="68"/>
      <c r="PQO80" s="68"/>
      <c r="PQP80" s="69"/>
      <c r="PQR80" s="64"/>
      <c r="PQS80" s="67"/>
      <c r="PQT80" s="67"/>
      <c r="PQU80" s="68"/>
      <c r="PQV80" s="68"/>
      <c r="PQW80" s="68"/>
      <c r="PQX80" s="69"/>
      <c r="PQZ80" s="64"/>
      <c r="PRA80" s="67"/>
      <c r="PRB80" s="67"/>
      <c r="PRC80" s="68"/>
      <c r="PRD80" s="68"/>
      <c r="PRE80" s="68"/>
      <c r="PRF80" s="69"/>
      <c r="PRH80" s="64"/>
      <c r="PRI80" s="67"/>
      <c r="PRJ80" s="67"/>
      <c r="PRK80" s="68"/>
      <c r="PRL80" s="68"/>
      <c r="PRM80" s="68"/>
      <c r="PRN80" s="69"/>
      <c r="PRP80" s="64"/>
      <c r="PRQ80" s="67"/>
      <c r="PRR80" s="67"/>
      <c r="PRS80" s="68"/>
      <c r="PRT80" s="68"/>
      <c r="PRU80" s="68"/>
      <c r="PRV80" s="69"/>
      <c r="PRX80" s="64"/>
      <c r="PRY80" s="67"/>
      <c r="PRZ80" s="67"/>
      <c r="PSA80" s="68"/>
      <c r="PSB80" s="68"/>
      <c r="PSC80" s="68"/>
      <c r="PSD80" s="69"/>
      <c r="PSF80" s="64"/>
      <c r="PSG80" s="67"/>
      <c r="PSH80" s="67"/>
      <c r="PSI80" s="68"/>
      <c r="PSJ80" s="68"/>
      <c r="PSK80" s="68"/>
      <c r="PSL80" s="69"/>
      <c r="PSN80" s="64"/>
      <c r="PSO80" s="67"/>
      <c r="PSP80" s="67"/>
      <c r="PSQ80" s="68"/>
      <c r="PSR80" s="68"/>
      <c r="PSS80" s="68"/>
      <c r="PST80" s="69"/>
      <c r="PSV80" s="64"/>
      <c r="PSW80" s="67"/>
      <c r="PSX80" s="67"/>
      <c r="PSY80" s="68"/>
      <c r="PSZ80" s="68"/>
      <c r="PTA80" s="68"/>
      <c r="PTB80" s="69"/>
      <c r="PTD80" s="64"/>
      <c r="PTE80" s="67"/>
      <c r="PTF80" s="67"/>
      <c r="PTG80" s="68"/>
      <c r="PTH80" s="68"/>
      <c r="PTI80" s="68"/>
      <c r="PTJ80" s="69"/>
      <c r="PTL80" s="64"/>
      <c r="PTM80" s="67"/>
      <c r="PTN80" s="67"/>
      <c r="PTO80" s="68"/>
      <c r="PTP80" s="68"/>
      <c r="PTQ80" s="68"/>
      <c r="PTR80" s="69"/>
      <c r="PTT80" s="64"/>
      <c r="PTU80" s="67"/>
      <c r="PTV80" s="67"/>
      <c r="PTW80" s="68"/>
      <c r="PTX80" s="68"/>
      <c r="PTY80" s="68"/>
      <c r="PTZ80" s="69"/>
      <c r="PUB80" s="64"/>
      <c r="PUC80" s="67"/>
      <c r="PUD80" s="67"/>
      <c r="PUE80" s="68"/>
      <c r="PUF80" s="68"/>
      <c r="PUG80" s="68"/>
      <c r="PUH80" s="69"/>
      <c r="PUJ80" s="64"/>
      <c r="PUK80" s="67"/>
      <c r="PUL80" s="67"/>
      <c r="PUM80" s="68"/>
      <c r="PUN80" s="68"/>
      <c r="PUO80" s="68"/>
      <c r="PUP80" s="69"/>
      <c r="PUR80" s="64"/>
      <c r="PUS80" s="67"/>
      <c r="PUT80" s="67"/>
      <c r="PUU80" s="68"/>
      <c r="PUV80" s="68"/>
      <c r="PUW80" s="68"/>
      <c r="PUX80" s="69"/>
      <c r="PUZ80" s="64"/>
      <c r="PVA80" s="67"/>
      <c r="PVB80" s="67"/>
      <c r="PVC80" s="68"/>
      <c r="PVD80" s="68"/>
      <c r="PVE80" s="68"/>
      <c r="PVF80" s="69"/>
      <c r="PVH80" s="64"/>
      <c r="PVI80" s="67"/>
      <c r="PVJ80" s="67"/>
      <c r="PVK80" s="68"/>
      <c r="PVL80" s="68"/>
      <c r="PVM80" s="68"/>
      <c r="PVN80" s="69"/>
      <c r="PVP80" s="64"/>
      <c r="PVQ80" s="67"/>
      <c r="PVR80" s="67"/>
      <c r="PVS80" s="68"/>
      <c r="PVT80" s="68"/>
      <c r="PVU80" s="68"/>
      <c r="PVV80" s="69"/>
      <c r="PVX80" s="64"/>
      <c r="PVY80" s="67"/>
      <c r="PVZ80" s="67"/>
      <c r="PWA80" s="68"/>
      <c r="PWB80" s="68"/>
      <c r="PWC80" s="68"/>
      <c r="PWD80" s="69"/>
      <c r="PWF80" s="64"/>
      <c r="PWG80" s="67"/>
      <c r="PWH80" s="67"/>
      <c r="PWI80" s="68"/>
      <c r="PWJ80" s="68"/>
      <c r="PWK80" s="68"/>
      <c r="PWL80" s="69"/>
      <c r="PWN80" s="64"/>
      <c r="PWO80" s="67"/>
      <c r="PWP80" s="67"/>
      <c r="PWQ80" s="68"/>
      <c r="PWR80" s="68"/>
      <c r="PWS80" s="68"/>
      <c r="PWT80" s="69"/>
      <c r="PWV80" s="64"/>
      <c r="PWW80" s="67"/>
      <c r="PWX80" s="67"/>
      <c r="PWY80" s="68"/>
      <c r="PWZ80" s="68"/>
      <c r="PXA80" s="68"/>
      <c r="PXB80" s="69"/>
      <c r="PXD80" s="64"/>
      <c r="PXE80" s="67"/>
      <c r="PXF80" s="67"/>
      <c r="PXG80" s="68"/>
      <c r="PXH80" s="68"/>
      <c r="PXI80" s="68"/>
      <c r="PXJ80" s="69"/>
      <c r="PXL80" s="64"/>
      <c r="PXM80" s="67"/>
      <c r="PXN80" s="67"/>
      <c r="PXO80" s="68"/>
      <c r="PXP80" s="68"/>
      <c r="PXQ80" s="68"/>
      <c r="PXR80" s="69"/>
      <c r="PXT80" s="64"/>
      <c r="PXU80" s="67"/>
      <c r="PXV80" s="67"/>
      <c r="PXW80" s="68"/>
      <c r="PXX80" s="68"/>
      <c r="PXY80" s="68"/>
      <c r="PXZ80" s="69"/>
      <c r="PYB80" s="64"/>
      <c r="PYC80" s="67"/>
      <c r="PYD80" s="67"/>
      <c r="PYE80" s="68"/>
      <c r="PYF80" s="68"/>
      <c r="PYG80" s="68"/>
      <c r="PYH80" s="69"/>
      <c r="PYJ80" s="64"/>
      <c r="PYK80" s="67"/>
      <c r="PYL80" s="67"/>
      <c r="PYM80" s="68"/>
      <c r="PYN80" s="68"/>
      <c r="PYO80" s="68"/>
      <c r="PYP80" s="69"/>
      <c r="PYR80" s="64"/>
      <c r="PYS80" s="67"/>
      <c r="PYT80" s="67"/>
      <c r="PYU80" s="68"/>
      <c r="PYV80" s="68"/>
      <c r="PYW80" s="68"/>
      <c r="PYX80" s="69"/>
      <c r="PYZ80" s="64"/>
      <c r="PZA80" s="67"/>
      <c r="PZB80" s="67"/>
      <c r="PZC80" s="68"/>
      <c r="PZD80" s="68"/>
      <c r="PZE80" s="68"/>
      <c r="PZF80" s="69"/>
      <c r="PZH80" s="64"/>
      <c r="PZI80" s="67"/>
      <c r="PZJ80" s="67"/>
      <c r="PZK80" s="68"/>
      <c r="PZL80" s="68"/>
      <c r="PZM80" s="68"/>
      <c r="PZN80" s="69"/>
      <c r="PZP80" s="64"/>
      <c r="PZQ80" s="67"/>
      <c r="PZR80" s="67"/>
      <c r="PZS80" s="68"/>
      <c r="PZT80" s="68"/>
      <c r="PZU80" s="68"/>
      <c r="PZV80" s="69"/>
      <c r="PZX80" s="64"/>
      <c r="PZY80" s="67"/>
      <c r="PZZ80" s="67"/>
      <c r="QAA80" s="68"/>
      <c r="QAB80" s="68"/>
      <c r="QAC80" s="68"/>
      <c r="QAD80" s="69"/>
      <c r="QAF80" s="64"/>
      <c r="QAG80" s="67"/>
      <c r="QAH80" s="67"/>
      <c r="QAI80" s="68"/>
      <c r="QAJ80" s="68"/>
      <c r="QAK80" s="68"/>
      <c r="QAL80" s="69"/>
      <c r="QAN80" s="64"/>
      <c r="QAO80" s="67"/>
      <c r="QAP80" s="67"/>
      <c r="QAQ80" s="68"/>
      <c r="QAR80" s="68"/>
      <c r="QAS80" s="68"/>
      <c r="QAT80" s="69"/>
      <c r="QAV80" s="64"/>
      <c r="QAW80" s="67"/>
      <c r="QAX80" s="67"/>
      <c r="QAY80" s="68"/>
      <c r="QAZ80" s="68"/>
      <c r="QBA80" s="68"/>
      <c r="QBB80" s="69"/>
      <c r="QBD80" s="64"/>
      <c r="QBE80" s="67"/>
      <c r="QBF80" s="67"/>
      <c r="QBG80" s="68"/>
      <c r="QBH80" s="68"/>
      <c r="QBI80" s="68"/>
      <c r="QBJ80" s="69"/>
      <c r="QBL80" s="64"/>
      <c r="QBM80" s="67"/>
      <c r="QBN80" s="67"/>
      <c r="QBO80" s="68"/>
      <c r="QBP80" s="68"/>
      <c r="QBQ80" s="68"/>
      <c r="QBR80" s="69"/>
      <c r="QBT80" s="64"/>
      <c r="QBU80" s="67"/>
      <c r="QBV80" s="67"/>
      <c r="QBW80" s="68"/>
      <c r="QBX80" s="68"/>
      <c r="QBY80" s="68"/>
      <c r="QBZ80" s="69"/>
      <c r="QCB80" s="64"/>
      <c r="QCC80" s="67"/>
      <c r="QCD80" s="67"/>
      <c r="QCE80" s="68"/>
      <c r="QCF80" s="68"/>
      <c r="QCG80" s="68"/>
      <c r="QCH80" s="69"/>
      <c r="QCJ80" s="64"/>
      <c r="QCK80" s="67"/>
      <c r="QCL80" s="67"/>
      <c r="QCM80" s="68"/>
      <c r="QCN80" s="68"/>
      <c r="QCO80" s="68"/>
      <c r="QCP80" s="69"/>
      <c r="QCR80" s="64"/>
      <c r="QCS80" s="67"/>
      <c r="QCT80" s="67"/>
      <c r="QCU80" s="68"/>
      <c r="QCV80" s="68"/>
      <c r="QCW80" s="68"/>
      <c r="QCX80" s="69"/>
      <c r="QCZ80" s="64"/>
      <c r="QDA80" s="67"/>
      <c r="QDB80" s="67"/>
      <c r="QDC80" s="68"/>
      <c r="QDD80" s="68"/>
      <c r="QDE80" s="68"/>
      <c r="QDF80" s="69"/>
      <c r="QDH80" s="64"/>
      <c r="QDI80" s="67"/>
      <c r="QDJ80" s="67"/>
      <c r="QDK80" s="68"/>
      <c r="QDL80" s="68"/>
      <c r="QDM80" s="68"/>
      <c r="QDN80" s="69"/>
      <c r="QDP80" s="64"/>
      <c r="QDQ80" s="67"/>
      <c r="QDR80" s="67"/>
      <c r="QDS80" s="68"/>
      <c r="QDT80" s="68"/>
      <c r="QDU80" s="68"/>
      <c r="QDV80" s="69"/>
      <c r="QDX80" s="64"/>
      <c r="QDY80" s="67"/>
      <c r="QDZ80" s="67"/>
      <c r="QEA80" s="68"/>
      <c r="QEB80" s="68"/>
      <c r="QEC80" s="68"/>
      <c r="QED80" s="69"/>
      <c r="QEF80" s="64"/>
      <c r="QEG80" s="67"/>
      <c r="QEH80" s="67"/>
      <c r="QEI80" s="68"/>
      <c r="QEJ80" s="68"/>
      <c r="QEK80" s="68"/>
      <c r="QEL80" s="69"/>
      <c r="QEN80" s="64"/>
      <c r="QEO80" s="67"/>
      <c r="QEP80" s="67"/>
      <c r="QEQ80" s="68"/>
      <c r="QER80" s="68"/>
      <c r="QES80" s="68"/>
      <c r="QET80" s="69"/>
      <c r="QEV80" s="64"/>
      <c r="QEW80" s="67"/>
      <c r="QEX80" s="67"/>
      <c r="QEY80" s="68"/>
      <c r="QEZ80" s="68"/>
      <c r="QFA80" s="68"/>
      <c r="QFB80" s="69"/>
      <c r="QFD80" s="64"/>
      <c r="QFE80" s="67"/>
      <c r="QFF80" s="67"/>
      <c r="QFG80" s="68"/>
      <c r="QFH80" s="68"/>
      <c r="QFI80" s="68"/>
      <c r="QFJ80" s="69"/>
      <c r="QFL80" s="64"/>
      <c r="QFM80" s="67"/>
      <c r="QFN80" s="67"/>
      <c r="QFO80" s="68"/>
      <c r="QFP80" s="68"/>
      <c r="QFQ80" s="68"/>
      <c r="QFR80" s="69"/>
      <c r="QFT80" s="64"/>
      <c r="QFU80" s="67"/>
      <c r="QFV80" s="67"/>
      <c r="QFW80" s="68"/>
      <c r="QFX80" s="68"/>
      <c r="QFY80" s="68"/>
      <c r="QFZ80" s="69"/>
      <c r="QGB80" s="64"/>
      <c r="QGC80" s="67"/>
      <c r="QGD80" s="67"/>
      <c r="QGE80" s="68"/>
      <c r="QGF80" s="68"/>
      <c r="QGG80" s="68"/>
      <c r="QGH80" s="69"/>
      <c r="QGJ80" s="64"/>
      <c r="QGK80" s="67"/>
      <c r="QGL80" s="67"/>
      <c r="QGM80" s="68"/>
      <c r="QGN80" s="68"/>
      <c r="QGO80" s="68"/>
      <c r="QGP80" s="69"/>
      <c r="QGR80" s="64"/>
      <c r="QGS80" s="67"/>
      <c r="QGT80" s="67"/>
      <c r="QGU80" s="68"/>
      <c r="QGV80" s="68"/>
      <c r="QGW80" s="68"/>
      <c r="QGX80" s="69"/>
      <c r="QGZ80" s="64"/>
      <c r="QHA80" s="67"/>
      <c r="QHB80" s="67"/>
      <c r="QHC80" s="68"/>
      <c r="QHD80" s="68"/>
      <c r="QHE80" s="68"/>
      <c r="QHF80" s="69"/>
      <c r="QHH80" s="64"/>
      <c r="QHI80" s="67"/>
      <c r="QHJ80" s="67"/>
      <c r="QHK80" s="68"/>
      <c r="QHL80" s="68"/>
      <c r="QHM80" s="68"/>
      <c r="QHN80" s="69"/>
      <c r="QHP80" s="64"/>
      <c r="QHQ80" s="67"/>
      <c r="QHR80" s="67"/>
      <c r="QHS80" s="68"/>
      <c r="QHT80" s="68"/>
      <c r="QHU80" s="68"/>
      <c r="QHV80" s="69"/>
      <c r="QHX80" s="64"/>
      <c r="QHY80" s="67"/>
      <c r="QHZ80" s="67"/>
      <c r="QIA80" s="68"/>
      <c r="QIB80" s="68"/>
      <c r="QIC80" s="68"/>
      <c r="QID80" s="69"/>
      <c r="QIF80" s="64"/>
      <c r="QIG80" s="67"/>
      <c r="QIH80" s="67"/>
      <c r="QII80" s="68"/>
      <c r="QIJ80" s="68"/>
      <c r="QIK80" s="68"/>
      <c r="QIL80" s="69"/>
      <c r="QIN80" s="64"/>
      <c r="QIO80" s="67"/>
      <c r="QIP80" s="67"/>
      <c r="QIQ80" s="68"/>
      <c r="QIR80" s="68"/>
      <c r="QIS80" s="68"/>
      <c r="QIT80" s="69"/>
      <c r="QIV80" s="64"/>
      <c r="QIW80" s="67"/>
      <c r="QIX80" s="67"/>
      <c r="QIY80" s="68"/>
      <c r="QIZ80" s="68"/>
      <c r="QJA80" s="68"/>
      <c r="QJB80" s="69"/>
      <c r="QJD80" s="64"/>
      <c r="QJE80" s="67"/>
      <c r="QJF80" s="67"/>
      <c r="QJG80" s="68"/>
      <c r="QJH80" s="68"/>
      <c r="QJI80" s="68"/>
      <c r="QJJ80" s="69"/>
      <c r="QJL80" s="64"/>
      <c r="QJM80" s="67"/>
      <c r="QJN80" s="67"/>
      <c r="QJO80" s="68"/>
      <c r="QJP80" s="68"/>
      <c r="QJQ80" s="68"/>
      <c r="QJR80" s="69"/>
      <c r="QJT80" s="64"/>
      <c r="QJU80" s="67"/>
      <c r="QJV80" s="67"/>
      <c r="QJW80" s="68"/>
      <c r="QJX80" s="68"/>
      <c r="QJY80" s="68"/>
      <c r="QJZ80" s="69"/>
      <c r="QKB80" s="64"/>
      <c r="QKC80" s="67"/>
      <c r="QKD80" s="67"/>
      <c r="QKE80" s="68"/>
      <c r="QKF80" s="68"/>
      <c r="QKG80" s="68"/>
      <c r="QKH80" s="69"/>
      <c r="QKJ80" s="64"/>
      <c r="QKK80" s="67"/>
      <c r="QKL80" s="67"/>
      <c r="QKM80" s="68"/>
      <c r="QKN80" s="68"/>
      <c r="QKO80" s="68"/>
      <c r="QKP80" s="69"/>
      <c r="QKR80" s="64"/>
      <c r="QKS80" s="67"/>
      <c r="QKT80" s="67"/>
      <c r="QKU80" s="68"/>
      <c r="QKV80" s="68"/>
      <c r="QKW80" s="68"/>
      <c r="QKX80" s="69"/>
      <c r="QKZ80" s="64"/>
      <c r="QLA80" s="67"/>
      <c r="QLB80" s="67"/>
      <c r="QLC80" s="68"/>
      <c r="QLD80" s="68"/>
      <c r="QLE80" s="68"/>
      <c r="QLF80" s="69"/>
      <c r="QLH80" s="64"/>
      <c r="QLI80" s="67"/>
      <c r="QLJ80" s="67"/>
      <c r="QLK80" s="68"/>
      <c r="QLL80" s="68"/>
      <c r="QLM80" s="68"/>
      <c r="QLN80" s="69"/>
      <c r="QLP80" s="64"/>
      <c r="QLQ80" s="67"/>
      <c r="QLR80" s="67"/>
      <c r="QLS80" s="68"/>
      <c r="QLT80" s="68"/>
      <c r="QLU80" s="68"/>
      <c r="QLV80" s="69"/>
      <c r="QLX80" s="64"/>
      <c r="QLY80" s="67"/>
      <c r="QLZ80" s="67"/>
      <c r="QMA80" s="68"/>
      <c r="QMB80" s="68"/>
      <c r="QMC80" s="68"/>
      <c r="QMD80" s="69"/>
      <c r="QMF80" s="64"/>
      <c r="QMG80" s="67"/>
      <c r="QMH80" s="67"/>
      <c r="QMI80" s="68"/>
      <c r="QMJ80" s="68"/>
      <c r="QMK80" s="68"/>
      <c r="QML80" s="69"/>
      <c r="QMN80" s="64"/>
      <c r="QMO80" s="67"/>
      <c r="QMP80" s="67"/>
      <c r="QMQ80" s="68"/>
      <c r="QMR80" s="68"/>
      <c r="QMS80" s="68"/>
      <c r="QMT80" s="69"/>
      <c r="QMV80" s="64"/>
      <c r="QMW80" s="67"/>
      <c r="QMX80" s="67"/>
      <c r="QMY80" s="68"/>
      <c r="QMZ80" s="68"/>
      <c r="QNA80" s="68"/>
      <c r="QNB80" s="69"/>
      <c r="QND80" s="64"/>
      <c r="QNE80" s="67"/>
      <c r="QNF80" s="67"/>
      <c r="QNG80" s="68"/>
      <c r="QNH80" s="68"/>
      <c r="QNI80" s="68"/>
      <c r="QNJ80" s="69"/>
      <c r="QNL80" s="64"/>
      <c r="QNM80" s="67"/>
      <c r="QNN80" s="67"/>
      <c r="QNO80" s="68"/>
      <c r="QNP80" s="68"/>
      <c r="QNQ80" s="68"/>
      <c r="QNR80" s="69"/>
      <c r="QNT80" s="64"/>
      <c r="QNU80" s="67"/>
      <c r="QNV80" s="67"/>
      <c r="QNW80" s="68"/>
      <c r="QNX80" s="68"/>
      <c r="QNY80" s="68"/>
      <c r="QNZ80" s="69"/>
      <c r="QOB80" s="64"/>
      <c r="QOC80" s="67"/>
      <c r="QOD80" s="67"/>
      <c r="QOE80" s="68"/>
      <c r="QOF80" s="68"/>
      <c r="QOG80" s="68"/>
      <c r="QOH80" s="69"/>
      <c r="QOJ80" s="64"/>
      <c r="QOK80" s="67"/>
      <c r="QOL80" s="67"/>
      <c r="QOM80" s="68"/>
      <c r="QON80" s="68"/>
      <c r="QOO80" s="68"/>
      <c r="QOP80" s="69"/>
      <c r="QOR80" s="64"/>
      <c r="QOS80" s="67"/>
      <c r="QOT80" s="67"/>
      <c r="QOU80" s="68"/>
      <c r="QOV80" s="68"/>
      <c r="QOW80" s="68"/>
      <c r="QOX80" s="69"/>
      <c r="QOZ80" s="64"/>
      <c r="QPA80" s="67"/>
      <c r="QPB80" s="67"/>
      <c r="QPC80" s="68"/>
      <c r="QPD80" s="68"/>
      <c r="QPE80" s="68"/>
      <c r="QPF80" s="69"/>
      <c r="QPH80" s="64"/>
      <c r="QPI80" s="67"/>
      <c r="QPJ80" s="67"/>
      <c r="QPK80" s="68"/>
      <c r="QPL80" s="68"/>
      <c r="QPM80" s="68"/>
      <c r="QPN80" s="69"/>
      <c r="QPP80" s="64"/>
      <c r="QPQ80" s="67"/>
      <c r="QPR80" s="67"/>
      <c r="QPS80" s="68"/>
      <c r="QPT80" s="68"/>
      <c r="QPU80" s="68"/>
      <c r="QPV80" s="69"/>
      <c r="QPX80" s="64"/>
      <c r="QPY80" s="67"/>
      <c r="QPZ80" s="67"/>
      <c r="QQA80" s="68"/>
      <c r="QQB80" s="68"/>
      <c r="QQC80" s="68"/>
      <c r="QQD80" s="69"/>
      <c r="QQF80" s="64"/>
      <c r="QQG80" s="67"/>
      <c r="QQH80" s="67"/>
      <c r="QQI80" s="68"/>
      <c r="QQJ80" s="68"/>
      <c r="QQK80" s="68"/>
      <c r="QQL80" s="69"/>
      <c r="QQN80" s="64"/>
      <c r="QQO80" s="67"/>
      <c r="QQP80" s="67"/>
      <c r="QQQ80" s="68"/>
      <c r="QQR80" s="68"/>
      <c r="QQS80" s="68"/>
      <c r="QQT80" s="69"/>
      <c r="QQV80" s="64"/>
      <c r="QQW80" s="67"/>
      <c r="QQX80" s="67"/>
      <c r="QQY80" s="68"/>
      <c r="QQZ80" s="68"/>
      <c r="QRA80" s="68"/>
      <c r="QRB80" s="69"/>
      <c r="QRD80" s="64"/>
      <c r="QRE80" s="67"/>
      <c r="QRF80" s="67"/>
      <c r="QRG80" s="68"/>
      <c r="QRH80" s="68"/>
      <c r="QRI80" s="68"/>
      <c r="QRJ80" s="69"/>
      <c r="QRL80" s="64"/>
      <c r="QRM80" s="67"/>
      <c r="QRN80" s="67"/>
      <c r="QRO80" s="68"/>
      <c r="QRP80" s="68"/>
      <c r="QRQ80" s="68"/>
      <c r="QRR80" s="69"/>
      <c r="QRT80" s="64"/>
      <c r="QRU80" s="67"/>
      <c r="QRV80" s="67"/>
      <c r="QRW80" s="68"/>
      <c r="QRX80" s="68"/>
      <c r="QRY80" s="68"/>
      <c r="QRZ80" s="69"/>
      <c r="QSB80" s="64"/>
      <c r="QSC80" s="67"/>
      <c r="QSD80" s="67"/>
      <c r="QSE80" s="68"/>
      <c r="QSF80" s="68"/>
      <c r="QSG80" s="68"/>
      <c r="QSH80" s="69"/>
      <c r="QSJ80" s="64"/>
      <c r="QSK80" s="67"/>
      <c r="QSL80" s="67"/>
      <c r="QSM80" s="68"/>
      <c r="QSN80" s="68"/>
      <c r="QSO80" s="68"/>
      <c r="QSP80" s="69"/>
      <c r="QSR80" s="64"/>
      <c r="QSS80" s="67"/>
      <c r="QST80" s="67"/>
      <c r="QSU80" s="68"/>
      <c r="QSV80" s="68"/>
      <c r="QSW80" s="68"/>
      <c r="QSX80" s="69"/>
      <c r="QSZ80" s="64"/>
      <c r="QTA80" s="67"/>
      <c r="QTB80" s="67"/>
      <c r="QTC80" s="68"/>
      <c r="QTD80" s="68"/>
      <c r="QTE80" s="68"/>
      <c r="QTF80" s="69"/>
      <c r="QTH80" s="64"/>
      <c r="QTI80" s="67"/>
      <c r="QTJ80" s="67"/>
      <c r="QTK80" s="68"/>
      <c r="QTL80" s="68"/>
      <c r="QTM80" s="68"/>
      <c r="QTN80" s="69"/>
      <c r="QTP80" s="64"/>
      <c r="QTQ80" s="67"/>
      <c r="QTR80" s="67"/>
      <c r="QTS80" s="68"/>
      <c r="QTT80" s="68"/>
      <c r="QTU80" s="68"/>
      <c r="QTV80" s="69"/>
      <c r="QTX80" s="64"/>
      <c r="QTY80" s="67"/>
      <c r="QTZ80" s="67"/>
      <c r="QUA80" s="68"/>
      <c r="QUB80" s="68"/>
      <c r="QUC80" s="68"/>
      <c r="QUD80" s="69"/>
      <c r="QUF80" s="64"/>
      <c r="QUG80" s="67"/>
      <c r="QUH80" s="67"/>
      <c r="QUI80" s="68"/>
      <c r="QUJ80" s="68"/>
      <c r="QUK80" s="68"/>
      <c r="QUL80" s="69"/>
      <c r="QUN80" s="64"/>
      <c r="QUO80" s="67"/>
      <c r="QUP80" s="67"/>
      <c r="QUQ80" s="68"/>
      <c r="QUR80" s="68"/>
      <c r="QUS80" s="68"/>
      <c r="QUT80" s="69"/>
      <c r="QUV80" s="64"/>
      <c r="QUW80" s="67"/>
      <c r="QUX80" s="67"/>
      <c r="QUY80" s="68"/>
      <c r="QUZ80" s="68"/>
      <c r="QVA80" s="68"/>
      <c r="QVB80" s="69"/>
      <c r="QVD80" s="64"/>
      <c r="QVE80" s="67"/>
      <c r="QVF80" s="67"/>
      <c r="QVG80" s="68"/>
      <c r="QVH80" s="68"/>
      <c r="QVI80" s="68"/>
      <c r="QVJ80" s="69"/>
      <c r="QVL80" s="64"/>
      <c r="QVM80" s="67"/>
      <c r="QVN80" s="67"/>
      <c r="QVO80" s="68"/>
      <c r="QVP80" s="68"/>
      <c r="QVQ80" s="68"/>
      <c r="QVR80" s="69"/>
      <c r="QVT80" s="64"/>
      <c r="QVU80" s="67"/>
      <c r="QVV80" s="67"/>
      <c r="QVW80" s="68"/>
      <c r="QVX80" s="68"/>
      <c r="QVY80" s="68"/>
      <c r="QVZ80" s="69"/>
      <c r="QWB80" s="64"/>
      <c r="QWC80" s="67"/>
      <c r="QWD80" s="67"/>
      <c r="QWE80" s="68"/>
      <c r="QWF80" s="68"/>
      <c r="QWG80" s="68"/>
      <c r="QWH80" s="69"/>
      <c r="QWJ80" s="64"/>
      <c r="QWK80" s="67"/>
      <c r="QWL80" s="67"/>
      <c r="QWM80" s="68"/>
      <c r="QWN80" s="68"/>
      <c r="QWO80" s="68"/>
      <c r="QWP80" s="69"/>
      <c r="QWR80" s="64"/>
      <c r="QWS80" s="67"/>
      <c r="QWT80" s="67"/>
      <c r="QWU80" s="68"/>
      <c r="QWV80" s="68"/>
      <c r="QWW80" s="68"/>
      <c r="QWX80" s="69"/>
      <c r="QWZ80" s="64"/>
      <c r="QXA80" s="67"/>
      <c r="QXB80" s="67"/>
      <c r="QXC80" s="68"/>
      <c r="QXD80" s="68"/>
      <c r="QXE80" s="68"/>
      <c r="QXF80" s="69"/>
      <c r="QXH80" s="64"/>
      <c r="QXI80" s="67"/>
      <c r="QXJ80" s="67"/>
      <c r="QXK80" s="68"/>
      <c r="QXL80" s="68"/>
      <c r="QXM80" s="68"/>
      <c r="QXN80" s="69"/>
      <c r="QXP80" s="64"/>
      <c r="QXQ80" s="67"/>
      <c r="QXR80" s="67"/>
      <c r="QXS80" s="68"/>
      <c r="QXT80" s="68"/>
      <c r="QXU80" s="68"/>
      <c r="QXV80" s="69"/>
      <c r="QXX80" s="64"/>
      <c r="QXY80" s="67"/>
      <c r="QXZ80" s="67"/>
      <c r="QYA80" s="68"/>
      <c r="QYB80" s="68"/>
      <c r="QYC80" s="68"/>
      <c r="QYD80" s="69"/>
      <c r="QYF80" s="64"/>
      <c r="QYG80" s="67"/>
      <c r="QYH80" s="67"/>
      <c r="QYI80" s="68"/>
      <c r="QYJ80" s="68"/>
      <c r="QYK80" s="68"/>
      <c r="QYL80" s="69"/>
      <c r="QYN80" s="64"/>
      <c r="QYO80" s="67"/>
      <c r="QYP80" s="67"/>
      <c r="QYQ80" s="68"/>
      <c r="QYR80" s="68"/>
      <c r="QYS80" s="68"/>
      <c r="QYT80" s="69"/>
      <c r="QYV80" s="64"/>
      <c r="QYW80" s="67"/>
      <c r="QYX80" s="67"/>
      <c r="QYY80" s="68"/>
      <c r="QYZ80" s="68"/>
      <c r="QZA80" s="68"/>
      <c r="QZB80" s="69"/>
      <c r="QZD80" s="64"/>
      <c r="QZE80" s="67"/>
      <c r="QZF80" s="67"/>
      <c r="QZG80" s="68"/>
      <c r="QZH80" s="68"/>
      <c r="QZI80" s="68"/>
      <c r="QZJ80" s="69"/>
      <c r="QZL80" s="64"/>
      <c r="QZM80" s="67"/>
      <c r="QZN80" s="67"/>
      <c r="QZO80" s="68"/>
      <c r="QZP80" s="68"/>
      <c r="QZQ80" s="68"/>
      <c r="QZR80" s="69"/>
      <c r="QZT80" s="64"/>
      <c r="QZU80" s="67"/>
      <c r="QZV80" s="67"/>
      <c r="QZW80" s="68"/>
      <c r="QZX80" s="68"/>
      <c r="QZY80" s="68"/>
      <c r="QZZ80" s="69"/>
      <c r="RAB80" s="64"/>
      <c r="RAC80" s="67"/>
      <c r="RAD80" s="67"/>
      <c r="RAE80" s="68"/>
      <c r="RAF80" s="68"/>
      <c r="RAG80" s="68"/>
      <c r="RAH80" s="69"/>
      <c r="RAJ80" s="64"/>
      <c r="RAK80" s="67"/>
      <c r="RAL80" s="67"/>
      <c r="RAM80" s="68"/>
      <c r="RAN80" s="68"/>
      <c r="RAO80" s="68"/>
      <c r="RAP80" s="69"/>
      <c r="RAR80" s="64"/>
      <c r="RAS80" s="67"/>
      <c r="RAT80" s="67"/>
      <c r="RAU80" s="68"/>
      <c r="RAV80" s="68"/>
      <c r="RAW80" s="68"/>
      <c r="RAX80" s="69"/>
      <c r="RAZ80" s="64"/>
      <c r="RBA80" s="67"/>
      <c r="RBB80" s="67"/>
      <c r="RBC80" s="68"/>
      <c r="RBD80" s="68"/>
      <c r="RBE80" s="68"/>
      <c r="RBF80" s="69"/>
      <c r="RBH80" s="64"/>
      <c r="RBI80" s="67"/>
      <c r="RBJ80" s="67"/>
      <c r="RBK80" s="68"/>
      <c r="RBL80" s="68"/>
      <c r="RBM80" s="68"/>
      <c r="RBN80" s="69"/>
      <c r="RBP80" s="64"/>
      <c r="RBQ80" s="67"/>
      <c r="RBR80" s="67"/>
      <c r="RBS80" s="68"/>
      <c r="RBT80" s="68"/>
      <c r="RBU80" s="68"/>
      <c r="RBV80" s="69"/>
      <c r="RBX80" s="64"/>
      <c r="RBY80" s="67"/>
      <c r="RBZ80" s="67"/>
      <c r="RCA80" s="68"/>
      <c r="RCB80" s="68"/>
      <c r="RCC80" s="68"/>
      <c r="RCD80" s="69"/>
      <c r="RCF80" s="64"/>
      <c r="RCG80" s="67"/>
      <c r="RCH80" s="67"/>
      <c r="RCI80" s="68"/>
      <c r="RCJ80" s="68"/>
      <c r="RCK80" s="68"/>
      <c r="RCL80" s="69"/>
      <c r="RCN80" s="64"/>
      <c r="RCO80" s="67"/>
      <c r="RCP80" s="67"/>
      <c r="RCQ80" s="68"/>
      <c r="RCR80" s="68"/>
      <c r="RCS80" s="68"/>
      <c r="RCT80" s="69"/>
      <c r="RCV80" s="64"/>
      <c r="RCW80" s="67"/>
      <c r="RCX80" s="67"/>
      <c r="RCY80" s="68"/>
      <c r="RCZ80" s="68"/>
      <c r="RDA80" s="68"/>
      <c r="RDB80" s="69"/>
      <c r="RDD80" s="64"/>
      <c r="RDE80" s="67"/>
      <c r="RDF80" s="67"/>
      <c r="RDG80" s="68"/>
      <c r="RDH80" s="68"/>
      <c r="RDI80" s="68"/>
      <c r="RDJ80" s="69"/>
      <c r="RDL80" s="64"/>
      <c r="RDM80" s="67"/>
      <c r="RDN80" s="67"/>
      <c r="RDO80" s="68"/>
      <c r="RDP80" s="68"/>
      <c r="RDQ80" s="68"/>
      <c r="RDR80" s="69"/>
      <c r="RDT80" s="64"/>
      <c r="RDU80" s="67"/>
      <c r="RDV80" s="67"/>
      <c r="RDW80" s="68"/>
      <c r="RDX80" s="68"/>
      <c r="RDY80" s="68"/>
      <c r="RDZ80" s="69"/>
      <c r="REB80" s="64"/>
      <c r="REC80" s="67"/>
      <c r="RED80" s="67"/>
      <c r="REE80" s="68"/>
      <c r="REF80" s="68"/>
      <c r="REG80" s="68"/>
      <c r="REH80" s="69"/>
      <c r="REJ80" s="64"/>
      <c r="REK80" s="67"/>
      <c r="REL80" s="67"/>
      <c r="REM80" s="68"/>
      <c r="REN80" s="68"/>
      <c r="REO80" s="68"/>
      <c r="REP80" s="69"/>
      <c r="RER80" s="64"/>
      <c r="RES80" s="67"/>
      <c r="RET80" s="67"/>
      <c r="REU80" s="68"/>
      <c r="REV80" s="68"/>
      <c r="REW80" s="68"/>
      <c r="REX80" s="69"/>
      <c r="REZ80" s="64"/>
      <c r="RFA80" s="67"/>
      <c r="RFB80" s="67"/>
      <c r="RFC80" s="68"/>
      <c r="RFD80" s="68"/>
      <c r="RFE80" s="68"/>
      <c r="RFF80" s="69"/>
      <c r="RFH80" s="64"/>
      <c r="RFI80" s="67"/>
      <c r="RFJ80" s="67"/>
      <c r="RFK80" s="68"/>
      <c r="RFL80" s="68"/>
      <c r="RFM80" s="68"/>
      <c r="RFN80" s="69"/>
      <c r="RFP80" s="64"/>
      <c r="RFQ80" s="67"/>
      <c r="RFR80" s="67"/>
      <c r="RFS80" s="68"/>
      <c r="RFT80" s="68"/>
      <c r="RFU80" s="68"/>
      <c r="RFV80" s="69"/>
      <c r="RFX80" s="64"/>
      <c r="RFY80" s="67"/>
      <c r="RFZ80" s="67"/>
      <c r="RGA80" s="68"/>
      <c r="RGB80" s="68"/>
      <c r="RGC80" s="68"/>
      <c r="RGD80" s="69"/>
      <c r="RGF80" s="64"/>
      <c r="RGG80" s="67"/>
      <c r="RGH80" s="67"/>
      <c r="RGI80" s="68"/>
      <c r="RGJ80" s="68"/>
      <c r="RGK80" s="68"/>
      <c r="RGL80" s="69"/>
      <c r="RGN80" s="64"/>
      <c r="RGO80" s="67"/>
      <c r="RGP80" s="67"/>
      <c r="RGQ80" s="68"/>
      <c r="RGR80" s="68"/>
      <c r="RGS80" s="68"/>
      <c r="RGT80" s="69"/>
      <c r="RGV80" s="64"/>
      <c r="RGW80" s="67"/>
      <c r="RGX80" s="67"/>
      <c r="RGY80" s="68"/>
      <c r="RGZ80" s="68"/>
      <c r="RHA80" s="68"/>
      <c r="RHB80" s="69"/>
      <c r="RHD80" s="64"/>
      <c r="RHE80" s="67"/>
      <c r="RHF80" s="67"/>
      <c r="RHG80" s="68"/>
      <c r="RHH80" s="68"/>
      <c r="RHI80" s="68"/>
      <c r="RHJ80" s="69"/>
      <c r="RHL80" s="64"/>
      <c r="RHM80" s="67"/>
      <c r="RHN80" s="67"/>
      <c r="RHO80" s="68"/>
      <c r="RHP80" s="68"/>
      <c r="RHQ80" s="68"/>
      <c r="RHR80" s="69"/>
      <c r="RHT80" s="64"/>
      <c r="RHU80" s="67"/>
      <c r="RHV80" s="67"/>
      <c r="RHW80" s="68"/>
      <c r="RHX80" s="68"/>
      <c r="RHY80" s="68"/>
      <c r="RHZ80" s="69"/>
      <c r="RIB80" s="64"/>
      <c r="RIC80" s="67"/>
      <c r="RID80" s="67"/>
      <c r="RIE80" s="68"/>
      <c r="RIF80" s="68"/>
      <c r="RIG80" s="68"/>
      <c r="RIH80" s="69"/>
      <c r="RIJ80" s="64"/>
      <c r="RIK80" s="67"/>
      <c r="RIL80" s="67"/>
      <c r="RIM80" s="68"/>
      <c r="RIN80" s="68"/>
      <c r="RIO80" s="68"/>
      <c r="RIP80" s="69"/>
      <c r="RIR80" s="64"/>
      <c r="RIS80" s="67"/>
      <c r="RIT80" s="67"/>
      <c r="RIU80" s="68"/>
      <c r="RIV80" s="68"/>
      <c r="RIW80" s="68"/>
      <c r="RIX80" s="69"/>
      <c r="RIZ80" s="64"/>
      <c r="RJA80" s="67"/>
      <c r="RJB80" s="67"/>
      <c r="RJC80" s="68"/>
      <c r="RJD80" s="68"/>
      <c r="RJE80" s="68"/>
      <c r="RJF80" s="69"/>
      <c r="RJH80" s="64"/>
      <c r="RJI80" s="67"/>
      <c r="RJJ80" s="67"/>
      <c r="RJK80" s="68"/>
      <c r="RJL80" s="68"/>
      <c r="RJM80" s="68"/>
      <c r="RJN80" s="69"/>
      <c r="RJP80" s="64"/>
      <c r="RJQ80" s="67"/>
      <c r="RJR80" s="67"/>
      <c r="RJS80" s="68"/>
      <c r="RJT80" s="68"/>
      <c r="RJU80" s="68"/>
      <c r="RJV80" s="69"/>
      <c r="RJX80" s="64"/>
      <c r="RJY80" s="67"/>
      <c r="RJZ80" s="67"/>
      <c r="RKA80" s="68"/>
      <c r="RKB80" s="68"/>
      <c r="RKC80" s="68"/>
      <c r="RKD80" s="69"/>
      <c r="RKF80" s="64"/>
      <c r="RKG80" s="67"/>
      <c r="RKH80" s="67"/>
      <c r="RKI80" s="68"/>
      <c r="RKJ80" s="68"/>
      <c r="RKK80" s="68"/>
      <c r="RKL80" s="69"/>
      <c r="RKN80" s="64"/>
      <c r="RKO80" s="67"/>
      <c r="RKP80" s="67"/>
      <c r="RKQ80" s="68"/>
      <c r="RKR80" s="68"/>
      <c r="RKS80" s="68"/>
      <c r="RKT80" s="69"/>
      <c r="RKV80" s="64"/>
      <c r="RKW80" s="67"/>
      <c r="RKX80" s="67"/>
      <c r="RKY80" s="68"/>
      <c r="RKZ80" s="68"/>
      <c r="RLA80" s="68"/>
      <c r="RLB80" s="69"/>
      <c r="RLD80" s="64"/>
      <c r="RLE80" s="67"/>
      <c r="RLF80" s="67"/>
      <c r="RLG80" s="68"/>
      <c r="RLH80" s="68"/>
      <c r="RLI80" s="68"/>
      <c r="RLJ80" s="69"/>
      <c r="RLL80" s="64"/>
      <c r="RLM80" s="67"/>
      <c r="RLN80" s="67"/>
      <c r="RLO80" s="68"/>
      <c r="RLP80" s="68"/>
      <c r="RLQ80" s="68"/>
      <c r="RLR80" s="69"/>
      <c r="RLT80" s="64"/>
      <c r="RLU80" s="67"/>
      <c r="RLV80" s="67"/>
      <c r="RLW80" s="68"/>
      <c r="RLX80" s="68"/>
      <c r="RLY80" s="68"/>
      <c r="RLZ80" s="69"/>
      <c r="RMB80" s="64"/>
      <c r="RMC80" s="67"/>
      <c r="RMD80" s="67"/>
      <c r="RME80" s="68"/>
      <c r="RMF80" s="68"/>
      <c r="RMG80" s="68"/>
      <c r="RMH80" s="69"/>
      <c r="RMJ80" s="64"/>
      <c r="RMK80" s="67"/>
      <c r="RML80" s="67"/>
      <c r="RMM80" s="68"/>
      <c r="RMN80" s="68"/>
      <c r="RMO80" s="68"/>
      <c r="RMP80" s="69"/>
      <c r="RMR80" s="64"/>
      <c r="RMS80" s="67"/>
      <c r="RMT80" s="67"/>
      <c r="RMU80" s="68"/>
      <c r="RMV80" s="68"/>
      <c r="RMW80" s="68"/>
      <c r="RMX80" s="69"/>
      <c r="RMZ80" s="64"/>
      <c r="RNA80" s="67"/>
      <c r="RNB80" s="67"/>
      <c r="RNC80" s="68"/>
      <c r="RND80" s="68"/>
      <c r="RNE80" s="68"/>
      <c r="RNF80" s="69"/>
      <c r="RNH80" s="64"/>
      <c r="RNI80" s="67"/>
      <c r="RNJ80" s="67"/>
      <c r="RNK80" s="68"/>
      <c r="RNL80" s="68"/>
      <c r="RNM80" s="68"/>
      <c r="RNN80" s="69"/>
      <c r="RNP80" s="64"/>
      <c r="RNQ80" s="67"/>
      <c r="RNR80" s="67"/>
      <c r="RNS80" s="68"/>
      <c r="RNT80" s="68"/>
      <c r="RNU80" s="68"/>
      <c r="RNV80" s="69"/>
      <c r="RNX80" s="64"/>
      <c r="RNY80" s="67"/>
      <c r="RNZ80" s="67"/>
      <c r="ROA80" s="68"/>
      <c r="ROB80" s="68"/>
      <c r="ROC80" s="68"/>
      <c r="ROD80" s="69"/>
      <c r="ROF80" s="64"/>
      <c r="ROG80" s="67"/>
      <c r="ROH80" s="67"/>
      <c r="ROI80" s="68"/>
      <c r="ROJ80" s="68"/>
      <c r="ROK80" s="68"/>
      <c r="ROL80" s="69"/>
      <c r="RON80" s="64"/>
      <c r="ROO80" s="67"/>
      <c r="ROP80" s="67"/>
      <c r="ROQ80" s="68"/>
      <c r="ROR80" s="68"/>
      <c r="ROS80" s="68"/>
      <c r="ROT80" s="69"/>
      <c r="ROV80" s="64"/>
      <c r="ROW80" s="67"/>
      <c r="ROX80" s="67"/>
      <c r="ROY80" s="68"/>
      <c r="ROZ80" s="68"/>
      <c r="RPA80" s="68"/>
      <c r="RPB80" s="69"/>
      <c r="RPD80" s="64"/>
      <c r="RPE80" s="67"/>
      <c r="RPF80" s="67"/>
      <c r="RPG80" s="68"/>
      <c r="RPH80" s="68"/>
      <c r="RPI80" s="68"/>
      <c r="RPJ80" s="69"/>
      <c r="RPL80" s="64"/>
      <c r="RPM80" s="67"/>
      <c r="RPN80" s="67"/>
      <c r="RPO80" s="68"/>
      <c r="RPP80" s="68"/>
      <c r="RPQ80" s="68"/>
      <c r="RPR80" s="69"/>
      <c r="RPT80" s="64"/>
      <c r="RPU80" s="67"/>
      <c r="RPV80" s="67"/>
      <c r="RPW80" s="68"/>
      <c r="RPX80" s="68"/>
      <c r="RPY80" s="68"/>
      <c r="RPZ80" s="69"/>
      <c r="RQB80" s="64"/>
      <c r="RQC80" s="67"/>
      <c r="RQD80" s="67"/>
      <c r="RQE80" s="68"/>
      <c r="RQF80" s="68"/>
      <c r="RQG80" s="68"/>
      <c r="RQH80" s="69"/>
      <c r="RQJ80" s="64"/>
      <c r="RQK80" s="67"/>
      <c r="RQL80" s="67"/>
      <c r="RQM80" s="68"/>
      <c r="RQN80" s="68"/>
      <c r="RQO80" s="68"/>
      <c r="RQP80" s="69"/>
      <c r="RQR80" s="64"/>
      <c r="RQS80" s="67"/>
      <c r="RQT80" s="67"/>
      <c r="RQU80" s="68"/>
      <c r="RQV80" s="68"/>
      <c r="RQW80" s="68"/>
      <c r="RQX80" s="69"/>
      <c r="RQZ80" s="64"/>
      <c r="RRA80" s="67"/>
      <c r="RRB80" s="67"/>
      <c r="RRC80" s="68"/>
      <c r="RRD80" s="68"/>
      <c r="RRE80" s="68"/>
      <c r="RRF80" s="69"/>
      <c r="RRH80" s="64"/>
      <c r="RRI80" s="67"/>
      <c r="RRJ80" s="67"/>
      <c r="RRK80" s="68"/>
      <c r="RRL80" s="68"/>
      <c r="RRM80" s="68"/>
      <c r="RRN80" s="69"/>
      <c r="RRP80" s="64"/>
      <c r="RRQ80" s="67"/>
      <c r="RRR80" s="67"/>
      <c r="RRS80" s="68"/>
      <c r="RRT80" s="68"/>
      <c r="RRU80" s="68"/>
      <c r="RRV80" s="69"/>
      <c r="RRX80" s="64"/>
      <c r="RRY80" s="67"/>
      <c r="RRZ80" s="67"/>
      <c r="RSA80" s="68"/>
      <c r="RSB80" s="68"/>
      <c r="RSC80" s="68"/>
      <c r="RSD80" s="69"/>
      <c r="RSF80" s="64"/>
      <c r="RSG80" s="67"/>
      <c r="RSH80" s="67"/>
      <c r="RSI80" s="68"/>
      <c r="RSJ80" s="68"/>
      <c r="RSK80" s="68"/>
      <c r="RSL80" s="69"/>
      <c r="RSN80" s="64"/>
      <c r="RSO80" s="67"/>
      <c r="RSP80" s="67"/>
      <c r="RSQ80" s="68"/>
      <c r="RSR80" s="68"/>
      <c r="RSS80" s="68"/>
      <c r="RST80" s="69"/>
      <c r="RSV80" s="64"/>
      <c r="RSW80" s="67"/>
      <c r="RSX80" s="67"/>
      <c r="RSY80" s="68"/>
      <c r="RSZ80" s="68"/>
      <c r="RTA80" s="68"/>
      <c r="RTB80" s="69"/>
      <c r="RTD80" s="64"/>
      <c r="RTE80" s="67"/>
      <c r="RTF80" s="67"/>
      <c r="RTG80" s="68"/>
      <c r="RTH80" s="68"/>
      <c r="RTI80" s="68"/>
      <c r="RTJ80" s="69"/>
      <c r="RTL80" s="64"/>
      <c r="RTM80" s="67"/>
      <c r="RTN80" s="67"/>
      <c r="RTO80" s="68"/>
      <c r="RTP80" s="68"/>
      <c r="RTQ80" s="68"/>
      <c r="RTR80" s="69"/>
      <c r="RTT80" s="64"/>
      <c r="RTU80" s="67"/>
      <c r="RTV80" s="67"/>
      <c r="RTW80" s="68"/>
      <c r="RTX80" s="68"/>
      <c r="RTY80" s="68"/>
      <c r="RTZ80" s="69"/>
      <c r="RUB80" s="64"/>
      <c r="RUC80" s="67"/>
      <c r="RUD80" s="67"/>
      <c r="RUE80" s="68"/>
      <c r="RUF80" s="68"/>
      <c r="RUG80" s="68"/>
      <c r="RUH80" s="69"/>
      <c r="RUJ80" s="64"/>
      <c r="RUK80" s="67"/>
      <c r="RUL80" s="67"/>
      <c r="RUM80" s="68"/>
      <c r="RUN80" s="68"/>
      <c r="RUO80" s="68"/>
      <c r="RUP80" s="69"/>
      <c r="RUR80" s="64"/>
      <c r="RUS80" s="67"/>
      <c r="RUT80" s="67"/>
      <c r="RUU80" s="68"/>
      <c r="RUV80" s="68"/>
      <c r="RUW80" s="68"/>
      <c r="RUX80" s="69"/>
      <c r="RUZ80" s="64"/>
      <c r="RVA80" s="67"/>
      <c r="RVB80" s="67"/>
      <c r="RVC80" s="68"/>
      <c r="RVD80" s="68"/>
      <c r="RVE80" s="68"/>
      <c r="RVF80" s="69"/>
      <c r="RVH80" s="64"/>
      <c r="RVI80" s="67"/>
      <c r="RVJ80" s="67"/>
      <c r="RVK80" s="68"/>
      <c r="RVL80" s="68"/>
      <c r="RVM80" s="68"/>
      <c r="RVN80" s="69"/>
      <c r="RVP80" s="64"/>
      <c r="RVQ80" s="67"/>
      <c r="RVR80" s="67"/>
      <c r="RVS80" s="68"/>
      <c r="RVT80" s="68"/>
      <c r="RVU80" s="68"/>
      <c r="RVV80" s="69"/>
      <c r="RVX80" s="64"/>
      <c r="RVY80" s="67"/>
      <c r="RVZ80" s="67"/>
      <c r="RWA80" s="68"/>
      <c r="RWB80" s="68"/>
      <c r="RWC80" s="68"/>
      <c r="RWD80" s="69"/>
      <c r="RWF80" s="64"/>
      <c r="RWG80" s="67"/>
      <c r="RWH80" s="67"/>
      <c r="RWI80" s="68"/>
      <c r="RWJ80" s="68"/>
      <c r="RWK80" s="68"/>
      <c r="RWL80" s="69"/>
      <c r="RWN80" s="64"/>
      <c r="RWO80" s="67"/>
      <c r="RWP80" s="67"/>
      <c r="RWQ80" s="68"/>
      <c r="RWR80" s="68"/>
      <c r="RWS80" s="68"/>
      <c r="RWT80" s="69"/>
      <c r="RWV80" s="64"/>
      <c r="RWW80" s="67"/>
      <c r="RWX80" s="67"/>
      <c r="RWY80" s="68"/>
      <c r="RWZ80" s="68"/>
      <c r="RXA80" s="68"/>
      <c r="RXB80" s="69"/>
      <c r="RXD80" s="64"/>
      <c r="RXE80" s="67"/>
      <c r="RXF80" s="67"/>
      <c r="RXG80" s="68"/>
      <c r="RXH80" s="68"/>
      <c r="RXI80" s="68"/>
      <c r="RXJ80" s="69"/>
      <c r="RXL80" s="64"/>
      <c r="RXM80" s="67"/>
      <c r="RXN80" s="67"/>
      <c r="RXO80" s="68"/>
      <c r="RXP80" s="68"/>
      <c r="RXQ80" s="68"/>
      <c r="RXR80" s="69"/>
      <c r="RXT80" s="64"/>
      <c r="RXU80" s="67"/>
      <c r="RXV80" s="67"/>
      <c r="RXW80" s="68"/>
      <c r="RXX80" s="68"/>
      <c r="RXY80" s="68"/>
      <c r="RXZ80" s="69"/>
      <c r="RYB80" s="64"/>
      <c r="RYC80" s="67"/>
      <c r="RYD80" s="67"/>
      <c r="RYE80" s="68"/>
      <c r="RYF80" s="68"/>
      <c r="RYG80" s="68"/>
      <c r="RYH80" s="69"/>
      <c r="RYJ80" s="64"/>
      <c r="RYK80" s="67"/>
      <c r="RYL80" s="67"/>
      <c r="RYM80" s="68"/>
      <c r="RYN80" s="68"/>
      <c r="RYO80" s="68"/>
      <c r="RYP80" s="69"/>
      <c r="RYR80" s="64"/>
      <c r="RYS80" s="67"/>
      <c r="RYT80" s="67"/>
      <c r="RYU80" s="68"/>
      <c r="RYV80" s="68"/>
      <c r="RYW80" s="68"/>
      <c r="RYX80" s="69"/>
      <c r="RYZ80" s="64"/>
      <c r="RZA80" s="67"/>
      <c r="RZB80" s="67"/>
      <c r="RZC80" s="68"/>
      <c r="RZD80" s="68"/>
      <c r="RZE80" s="68"/>
      <c r="RZF80" s="69"/>
      <c r="RZH80" s="64"/>
      <c r="RZI80" s="67"/>
      <c r="RZJ80" s="67"/>
      <c r="RZK80" s="68"/>
      <c r="RZL80" s="68"/>
      <c r="RZM80" s="68"/>
      <c r="RZN80" s="69"/>
      <c r="RZP80" s="64"/>
      <c r="RZQ80" s="67"/>
      <c r="RZR80" s="67"/>
      <c r="RZS80" s="68"/>
      <c r="RZT80" s="68"/>
      <c r="RZU80" s="68"/>
      <c r="RZV80" s="69"/>
      <c r="RZX80" s="64"/>
      <c r="RZY80" s="67"/>
      <c r="RZZ80" s="67"/>
      <c r="SAA80" s="68"/>
      <c r="SAB80" s="68"/>
      <c r="SAC80" s="68"/>
      <c r="SAD80" s="69"/>
      <c r="SAF80" s="64"/>
      <c r="SAG80" s="67"/>
      <c r="SAH80" s="67"/>
      <c r="SAI80" s="68"/>
      <c r="SAJ80" s="68"/>
      <c r="SAK80" s="68"/>
      <c r="SAL80" s="69"/>
      <c r="SAN80" s="64"/>
      <c r="SAO80" s="67"/>
      <c r="SAP80" s="67"/>
      <c r="SAQ80" s="68"/>
      <c r="SAR80" s="68"/>
      <c r="SAS80" s="68"/>
      <c r="SAT80" s="69"/>
      <c r="SAV80" s="64"/>
      <c r="SAW80" s="67"/>
      <c r="SAX80" s="67"/>
      <c r="SAY80" s="68"/>
      <c r="SAZ80" s="68"/>
      <c r="SBA80" s="68"/>
      <c r="SBB80" s="69"/>
      <c r="SBD80" s="64"/>
      <c r="SBE80" s="67"/>
      <c r="SBF80" s="67"/>
      <c r="SBG80" s="68"/>
      <c r="SBH80" s="68"/>
      <c r="SBI80" s="68"/>
      <c r="SBJ80" s="69"/>
      <c r="SBL80" s="64"/>
      <c r="SBM80" s="67"/>
      <c r="SBN80" s="67"/>
      <c r="SBO80" s="68"/>
      <c r="SBP80" s="68"/>
      <c r="SBQ80" s="68"/>
      <c r="SBR80" s="69"/>
      <c r="SBT80" s="64"/>
      <c r="SBU80" s="67"/>
      <c r="SBV80" s="67"/>
      <c r="SBW80" s="68"/>
      <c r="SBX80" s="68"/>
      <c r="SBY80" s="68"/>
      <c r="SBZ80" s="69"/>
      <c r="SCB80" s="64"/>
      <c r="SCC80" s="67"/>
      <c r="SCD80" s="67"/>
      <c r="SCE80" s="68"/>
      <c r="SCF80" s="68"/>
      <c r="SCG80" s="68"/>
      <c r="SCH80" s="69"/>
      <c r="SCJ80" s="64"/>
      <c r="SCK80" s="67"/>
      <c r="SCL80" s="67"/>
      <c r="SCM80" s="68"/>
      <c r="SCN80" s="68"/>
      <c r="SCO80" s="68"/>
      <c r="SCP80" s="69"/>
      <c r="SCR80" s="64"/>
      <c r="SCS80" s="67"/>
      <c r="SCT80" s="67"/>
      <c r="SCU80" s="68"/>
      <c r="SCV80" s="68"/>
      <c r="SCW80" s="68"/>
      <c r="SCX80" s="69"/>
      <c r="SCZ80" s="64"/>
      <c r="SDA80" s="67"/>
      <c r="SDB80" s="67"/>
      <c r="SDC80" s="68"/>
      <c r="SDD80" s="68"/>
      <c r="SDE80" s="68"/>
      <c r="SDF80" s="69"/>
      <c r="SDH80" s="64"/>
      <c r="SDI80" s="67"/>
      <c r="SDJ80" s="67"/>
      <c r="SDK80" s="68"/>
      <c r="SDL80" s="68"/>
      <c r="SDM80" s="68"/>
      <c r="SDN80" s="69"/>
      <c r="SDP80" s="64"/>
      <c r="SDQ80" s="67"/>
      <c r="SDR80" s="67"/>
      <c r="SDS80" s="68"/>
      <c r="SDT80" s="68"/>
      <c r="SDU80" s="68"/>
      <c r="SDV80" s="69"/>
      <c r="SDX80" s="64"/>
      <c r="SDY80" s="67"/>
      <c r="SDZ80" s="67"/>
      <c r="SEA80" s="68"/>
      <c r="SEB80" s="68"/>
      <c r="SEC80" s="68"/>
      <c r="SED80" s="69"/>
      <c r="SEF80" s="64"/>
      <c r="SEG80" s="67"/>
      <c r="SEH80" s="67"/>
      <c r="SEI80" s="68"/>
      <c r="SEJ80" s="68"/>
      <c r="SEK80" s="68"/>
      <c r="SEL80" s="69"/>
      <c r="SEN80" s="64"/>
      <c r="SEO80" s="67"/>
      <c r="SEP80" s="67"/>
      <c r="SEQ80" s="68"/>
      <c r="SER80" s="68"/>
      <c r="SES80" s="68"/>
      <c r="SET80" s="69"/>
      <c r="SEV80" s="64"/>
      <c r="SEW80" s="67"/>
      <c r="SEX80" s="67"/>
      <c r="SEY80" s="68"/>
      <c r="SEZ80" s="68"/>
      <c r="SFA80" s="68"/>
      <c r="SFB80" s="69"/>
      <c r="SFD80" s="64"/>
      <c r="SFE80" s="67"/>
      <c r="SFF80" s="67"/>
      <c r="SFG80" s="68"/>
      <c r="SFH80" s="68"/>
      <c r="SFI80" s="68"/>
      <c r="SFJ80" s="69"/>
      <c r="SFL80" s="64"/>
      <c r="SFM80" s="67"/>
      <c r="SFN80" s="67"/>
      <c r="SFO80" s="68"/>
      <c r="SFP80" s="68"/>
      <c r="SFQ80" s="68"/>
      <c r="SFR80" s="69"/>
      <c r="SFT80" s="64"/>
      <c r="SFU80" s="67"/>
      <c r="SFV80" s="67"/>
      <c r="SFW80" s="68"/>
      <c r="SFX80" s="68"/>
      <c r="SFY80" s="68"/>
      <c r="SFZ80" s="69"/>
      <c r="SGB80" s="64"/>
      <c r="SGC80" s="67"/>
      <c r="SGD80" s="67"/>
      <c r="SGE80" s="68"/>
      <c r="SGF80" s="68"/>
      <c r="SGG80" s="68"/>
      <c r="SGH80" s="69"/>
      <c r="SGJ80" s="64"/>
      <c r="SGK80" s="67"/>
      <c r="SGL80" s="67"/>
      <c r="SGM80" s="68"/>
      <c r="SGN80" s="68"/>
      <c r="SGO80" s="68"/>
      <c r="SGP80" s="69"/>
      <c r="SGR80" s="64"/>
      <c r="SGS80" s="67"/>
      <c r="SGT80" s="67"/>
      <c r="SGU80" s="68"/>
      <c r="SGV80" s="68"/>
      <c r="SGW80" s="68"/>
      <c r="SGX80" s="69"/>
      <c r="SGZ80" s="64"/>
      <c r="SHA80" s="67"/>
      <c r="SHB80" s="67"/>
      <c r="SHC80" s="68"/>
      <c r="SHD80" s="68"/>
      <c r="SHE80" s="68"/>
      <c r="SHF80" s="69"/>
      <c r="SHH80" s="64"/>
      <c r="SHI80" s="67"/>
      <c r="SHJ80" s="67"/>
      <c r="SHK80" s="68"/>
      <c r="SHL80" s="68"/>
      <c r="SHM80" s="68"/>
      <c r="SHN80" s="69"/>
      <c r="SHP80" s="64"/>
      <c r="SHQ80" s="67"/>
      <c r="SHR80" s="67"/>
      <c r="SHS80" s="68"/>
      <c r="SHT80" s="68"/>
      <c r="SHU80" s="68"/>
      <c r="SHV80" s="69"/>
      <c r="SHX80" s="64"/>
      <c r="SHY80" s="67"/>
      <c r="SHZ80" s="67"/>
      <c r="SIA80" s="68"/>
      <c r="SIB80" s="68"/>
      <c r="SIC80" s="68"/>
      <c r="SID80" s="69"/>
      <c r="SIF80" s="64"/>
      <c r="SIG80" s="67"/>
      <c r="SIH80" s="67"/>
      <c r="SII80" s="68"/>
      <c r="SIJ80" s="68"/>
      <c r="SIK80" s="68"/>
      <c r="SIL80" s="69"/>
      <c r="SIN80" s="64"/>
      <c r="SIO80" s="67"/>
      <c r="SIP80" s="67"/>
      <c r="SIQ80" s="68"/>
      <c r="SIR80" s="68"/>
      <c r="SIS80" s="68"/>
      <c r="SIT80" s="69"/>
      <c r="SIV80" s="64"/>
      <c r="SIW80" s="67"/>
      <c r="SIX80" s="67"/>
      <c r="SIY80" s="68"/>
      <c r="SIZ80" s="68"/>
      <c r="SJA80" s="68"/>
      <c r="SJB80" s="69"/>
      <c r="SJD80" s="64"/>
      <c r="SJE80" s="67"/>
      <c r="SJF80" s="67"/>
      <c r="SJG80" s="68"/>
      <c r="SJH80" s="68"/>
      <c r="SJI80" s="68"/>
      <c r="SJJ80" s="69"/>
      <c r="SJL80" s="64"/>
      <c r="SJM80" s="67"/>
      <c r="SJN80" s="67"/>
      <c r="SJO80" s="68"/>
      <c r="SJP80" s="68"/>
      <c r="SJQ80" s="68"/>
      <c r="SJR80" s="69"/>
      <c r="SJT80" s="64"/>
      <c r="SJU80" s="67"/>
      <c r="SJV80" s="67"/>
      <c r="SJW80" s="68"/>
      <c r="SJX80" s="68"/>
      <c r="SJY80" s="68"/>
      <c r="SJZ80" s="69"/>
      <c r="SKB80" s="64"/>
      <c r="SKC80" s="67"/>
      <c r="SKD80" s="67"/>
      <c r="SKE80" s="68"/>
      <c r="SKF80" s="68"/>
      <c r="SKG80" s="68"/>
      <c r="SKH80" s="69"/>
      <c r="SKJ80" s="64"/>
      <c r="SKK80" s="67"/>
      <c r="SKL80" s="67"/>
      <c r="SKM80" s="68"/>
      <c r="SKN80" s="68"/>
      <c r="SKO80" s="68"/>
      <c r="SKP80" s="69"/>
      <c r="SKR80" s="64"/>
      <c r="SKS80" s="67"/>
      <c r="SKT80" s="67"/>
      <c r="SKU80" s="68"/>
      <c r="SKV80" s="68"/>
      <c r="SKW80" s="68"/>
      <c r="SKX80" s="69"/>
      <c r="SKZ80" s="64"/>
      <c r="SLA80" s="67"/>
      <c r="SLB80" s="67"/>
      <c r="SLC80" s="68"/>
      <c r="SLD80" s="68"/>
      <c r="SLE80" s="68"/>
      <c r="SLF80" s="69"/>
      <c r="SLH80" s="64"/>
      <c r="SLI80" s="67"/>
      <c r="SLJ80" s="67"/>
      <c r="SLK80" s="68"/>
      <c r="SLL80" s="68"/>
      <c r="SLM80" s="68"/>
      <c r="SLN80" s="69"/>
      <c r="SLP80" s="64"/>
      <c r="SLQ80" s="67"/>
      <c r="SLR80" s="67"/>
      <c r="SLS80" s="68"/>
      <c r="SLT80" s="68"/>
      <c r="SLU80" s="68"/>
      <c r="SLV80" s="69"/>
      <c r="SLX80" s="64"/>
      <c r="SLY80" s="67"/>
      <c r="SLZ80" s="67"/>
      <c r="SMA80" s="68"/>
      <c r="SMB80" s="68"/>
      <c r="SMC80" s="68"/>
      <c r="SMD80" s="69"/>
      <c r="SMF80" s="64"/>
      <c r="SMG80" s="67"/>
      <c r="SMH80" s="67"/>
      <c r="SMI80" s="68"/>
      <c r="SMJ80" s="68"/>
      <c r="SMK80" s="68"/>
      <c r="SML80" s="69"/>
      <c r="SMN80" s="64"/>
      <c r="SMO80" s="67"/>
      <c r="SMP80" s="67"/>
      <c r="SMQ80" s="68"/>
      <c r="SMR80" s="68"/>
      <c r="SMS80" s="68"/>
      <c r="SMT80" s="69"/>
      <c r="SMV80" s="64"/>
      <c r="SMW80" s="67"/>
      <c r="SMX80" s="67"/>
      <c r="SMY80" s="68"/>
      <c r="SMZ80" s="68"/>
      <c r="SNA80" s="68"/>
      <c r="SNB80" s="69"/>
      <c r="SND80" s="64"/>
      <c r="SNE80" s="67"/>
      <c r="SNF80" s="67"/>
      <c r="SNG80" s="68"/>
      <c r="SNH80" s="68"/>
      <c r="SNI80" s="68"/>
      <c r="SNJ80" s="69"/>
      <c r="SNL80" s="64"/>
      <c r="SNM80" s="67"/>
      <c r="SNN80" s="67"/>
      <c r="SNO80" s="68"/>
      <c r="SNP80" s="68"/>
      <c r="SNQ80" s="68"/>
      <c r="SNR80" s="69"/>
      <c r="SNT80" s="64"/>
      <c r="SNU80" s="67"/>
      <c r="SNV80" s="67"/>
      <c r="SNW80" s="68"/>
      <c r="SNX80" s="68"/>
      <c r="SNY80" s="68"/>
      <c r="SNZ80" s="69"/>
      <c r="SOB80" s="64"/>
      <c r="SOC80" s="67"/>
      <c r="SOD80" s="67"/>
      <c r="SOE80" s="68"/>
      <c r="SOF80" s="68"/>
      <c r="SOG80" s="68"/>
      <c r="SOH80" s="69"/>
      <c r="SOJ80" s="64"/>
      <c r="SOK80" s="67"/>
      <c r="SOL80" s="67"/>
      <c r="SOM80" s="68"/>
      <c r="SON80" s="68"/>
      <c r="SOO80" s="68"/>
      <c r="SOP80" s="69"/>
      <c r="SOR80" s="64"/>
      <c r="SOS80" s="67"/>
      <c r="SOT80" s="67"/>
      <c r="SOU80" s="68"/>
      <c r="SOV80" s="68"/>
      <c r="SOW80" s="68"/>
      <c r="SOX80" s="69"/>
      <c r="SOZ80" s="64"/>
      <c r="SPA80" s="67"/>
      <c r="SPB80" s="67"/>
      <c r="SPC80" s="68"/>
      <c r="SPD80" s="68"/>
      <c r="SPE80" s="68"/>
      <c r="SPF80" s="69"/>
      <c r="SPH80" s="64"/>
      <c r="SPI80" s="67"/>
      <c r="SPJ80" s="67"/>
      <c r="SPK80" s="68"/>
      <c r="SPL80" s="68"/>
      <c r="SPM80" s="68"/>
      <c r="SPN80" s="69"/>
      <c r="SPP80" s="64"/>
      <c r="SPQ80" s="67"/>
      <c r="SPR80" s="67"/>
      <c r="SPS80" s="68"/>
      <c r="SPT80" s="68"/>
      <c r="SPU80" s="68"/>
      <c r="SPV80" s="69"/>
      <c r="SPX80" s="64"/>
      <c r="SPY80" s="67"/>
      <c r="SPZ80" s="67"/>
      <c r="SQA80" s="68"/>
      <c r="SQB80" s="68"/>
      <c r="SQC80" s="68"/>
      <c r="SQD80" s="69"/>
      <c r="SQF80" s="64"/>
      <c r="SQG80" s="67"/>
      <c r="SQH80" s="67"/>
      <c r="SQI80" s="68"/>
      <c r="SQJ80" s="68"/>
      <c r="SQK80" s="68"/>
      <c r="SQL80" s="69"/>
      <c r="SQN80" s="64"/>
      <c r="SQO80" s="67"/>
      <c r="SQP80" s="67"/>
      <c r="SQQ80" s="68"/>
      <c r="SQR80" s="68"/>
      <c r="SQS80" s="68"/>
      <c r="SQT80" s="69"/>
      <c r="SQV80" s="64"/>
      <c r="SQW80" s="67"/>
      <c r="SQX80" s="67"/>
      <c r="SQY80" s="68"/>
      <c r="SQZ80" s="68"/>
      <c r="SRA80" s="68"/>
      <c r="SRB80" s="69"/>
      <c r="SRD80" s="64"/>
      <c r="SRE80" s="67"/>
      <c r="SRF80" s="67"/>
      <c r="SRG80" s="68"/>
      <c r="SRH80" s="68"/>
      <c r="SRI80" s="68"/>
      <c r="SRJ80" s="69"/>
      <c r="SRL80" s="64"/>
      <c r="SRM80" s="67"/>
      <c r="SRN80" s="67"/>
      <c r="SRO80" s="68"/>
      <c r="SRP80" s="68"/>
      <c r="SRQ80" s="68"/>
      <c r="SRR80" s="69"/>
      <c r="SRT80" s="64"/>
      <c r="SRU80" s="67"/>
      <c r="SRV80" s="67"/>
      <c r="SRW80" s="68"/>
      <c r="SRX80" s="68"/>
      <c r="SRY80" s="68"/>
      <c r="SRZ80" s="69"/>
      <c r="SSB80" s="64"/>
      <c r="SSC80" s="67"/>
      <c r="SSD80" s="67"/>
      <c r="SSE80" s="68"/>
      <c r="SSF80" s="68"/>
      <c r="SSG80" s="68"/>
      <c r="SSH80" s="69"/>
      <c r="SSJ80" s="64"/>
      <c r="SSK80" s="67"/>
      <c r="SSL80" s="67"/>
      <c r="SSM80" s="68"/>
      <c r="SSN80" s="68"/>
      <c r="SSO80" s="68"/>
      <c r="SSP80" s="69"/>
      <c r="SSR80" s="64"/>
      <c r="SSS80" s="67"/>
      <c r="SST80" s="67"/>
      <c r="SSU80" s="68"/>
      <c r="SSV80" s="68"/>
      <c r="SSW80" s="68"/>
      <c r="SSX80" s="69"/>
      <c r="SSZ80" s="64"/>
      <c r="STA80" s="67"/>
      <c r="STB80" s="67"/>
      <c r="STC80" s="68"/>
      <c r="STD80" s="68"/>
      <c r="STE80" s="68"/>
      <c r="STF80" s="69"/>
      <c r="STH80" s="64"/>
      <c r="STI80" s="67"/>
      <c r="STJ80" s="67"/>
      <c r="STK80" s="68"/>
      <c r="STL80" s="68"/>
      <c r="STM80" s="68"/>
      <c r="STN80" s="69"/>
      <c r="STP80" s="64"/>
      <c r="STQ80" s="67"/>
      <c r="STR80" s="67"/>
      <c r="STS80" s="68"/>
      <c r="STT80" s="68"/>
      <c r="STU80" s="68"/>
      <c r="STV80" s="69"/>
      <c r="STX80" s="64"/>
      <c r="STY80" s="67"/>
      <c r="STZ80" s="67"/>
      <c r="SUA80" s="68"/>
      <c r="SUB80" s="68"/>
      <c r="SUC80" s="68"/>
      <c r="SUD80" s="69"/>
      <c r="SUF80" s="64"/>
      <c r="SUG80" s="67"/>
      <c r="SUH80" s="67"/>
      <c r="SUI80" s="68"/>
      <c r="SUJ80" s="68"/>
      <c r="SUK80" s="68"/>
      <c r="SUL80" s="69"/>
      <c r="SUN80" s="64"/>
      <c r="SUO80" s="67"/>
      <c r="SUP80" s="67"/>
      <c r="SUQ80" s="68"/>
      <c r="SUR80" s="68"/>
      <c r="SUS80" s="68"/>
      <c r="SUT80" s="69"/>
      <c r="SUV80" s="64"/>
      <c r="SUW80" s="67"/>
      <c r="SUX80" s="67"/>
      <c r="SUY80" s="68"/>
      <c r="SUZ80" s="68"/>
      <c r="SVA80" s="68"/>
      <c r="SVB80" s="69"/>
      <c r="SVD80" s="64"/>
      <c r="SVE80" s="67"/>
      <c r="SVF80" s="67"/>
      <c r="SVG80" s="68"/>
      <c r="SVH80" s="68"/>
      <c r="SVI80" s="68"/>
      <c r="SVJ80" s="69"/>
      <c r="SVL80" s="64"/>
      <c r="SVM80" s="67"/>
      <c r="SVN80" s="67"/>
      <c r="SVO80" s="68"/>
      <c r="SVP80" s="68"/>
      <c r="SVQ80" s="68"/>
      <c r="SVR80" s="69"/>
      <c r="SVT80" s="64"/>
      <c r="SVU80" s="67"/>
      <c r="SVV80" s="67"/>
      <c r="SVW80" s="68"/>
      <c r="SVX80" s="68"/>
      <c r="SVY80" s="68"/>
      <c r="SVZ80" s="69"/>
      <c r="SWB80" s="64"/>
      <c r="SWC80" s="67"/>
      <c r="SWD80" s="67"/>
      <c r="SWE80" s="68"/>
      <c r="SWF80" s="68"/>
      <c r="SWG80" s="68"/>
      <c r="SWH80" s="69"/>
      <c r="SWJ80" s="64"/>
      <c r="SWK80" s="67"/>
      <c r="SWL80" s="67"/>
      <c r="SWM80" s="68"/>
      <c r="SWN80" s="68"/>
      <c r="SWO80" s="68"/>
      <c r="SWP80" s="69"/>
      <c r="SWR80" s="64"/>
      <c r="SWS80" s="67"/>
      <c r="SWT80" s="67"/>
      <c r="SWU80" s="68"/>
      <c r="SWV80" s="68"/>
      <c r="SWW80" s="68"/>
      <c r="SWX80" s="69"/>
      <c r="SWZ80" s="64"/>
      <c r="SXA80" s="67"/>
      <c r="SXB80" s="67"/>
      <c r="SXC80" s="68"/>
      <c r="SXD80" s="68"/>
      <c r="SXE80" s="68"/>
      <c r="SXF80" s="69"/>
      <c r="SXH80" s="64"/>
      <c r="SXI80" s="67"/>
      <c r="SXJ80" s="67"/>
      <c r="SXK80" s="68"/>
      <c r="SXL80" s="68"/>
      <c r="SXM80" s="68"/>
      <c r="SXN80" s="69"/>
      <c r="SXP80" s="64"/>
      <c r="SXQ80" s="67"/>
      <c r="SXR80" s="67"/>
      <c r="SXS80" s="68"/>
      <c r="SXT80" s="68"/>
      <c r="SXU80" s="68"/>
      <c r="SXV80" s="69"/>
      <c r="SXX80" s="64"/>
      <c r="SXY80" s="67"/>
      <c r="SXZ80" s="67"/>
      <c r="SYA80" s="68"/>
      <c r="SYB80" s="68"/>
      <c r="SYC80" s="68"/>
      <c r="SYD80" s="69"/>
      <c r="SYF80" s="64"/>
      <c r="SYG80" s="67"/>
      <c r="SYH80" s="67"/>
      <c r="SYI80" s="68"/>
      <c r="SYJ80" s="68"/>
      <c r="SYK80" s="68"/>
      <c r="SYL80" s="69"/>
      <c r="SYN80" s="64"/>
      <c r="SYO80" s="67"/>
      <c r="SYP80" s="67"/>
      <c r="SYQ80" s="68"/>
      <c r="SYR80" s="68"/>
      <c r="SYS80" s="68"/>
      <c r="SYT80" s="69"/>
      <c r="SYV80" s="64"/>
      <c r="SYW80" s="67"/>
      <c r="SYX80" s="67"/>
      <c r="SYY80" s="68"/>
      <c r="SYZ80" s="68"/>
      <c r="SZA80" s="68"/>
      <c r="SZB80" s="69"/>
      <c r="SZD80" s="64"/>
      <c r="SZE80" s="67"/>
      <c r="SZF80" s="67"/>
      <c r="SZG80" s="68"/>
      <c r="SZH80" s="68"/>
      <c r="SZI80" s="68"/>
      <c r="SZJ80" s="69"/>
      <c r="SZL80" s="64"/>
      <c r="SZM80" s="67"/>
      <c r="SZN80" s="67"/>
      <c r="SZO80" s="68"/>
      <c r="SZP80" s="68"/>
      <c r="SZQ80" s="68"/>
      <c r="SZR80" s="69"/>
      <c r="SZT80" s="64"/>
      <c r="SZU80" s="67"/>
      <c r="SZV80" s="67"/>
      <c r="SZW80" s="68"/>
      <c r="SZX80" s="68"/>
      <c r="SZY80" s="68"/>
      <c r="SZZ80" s="69"/>
      <c r="TAB80" s="64"/>
      <c r="TAC80" s="67"/>
      <c r="TAD80" s="67"/>
      <c r="TAE80" s="68"/>
      <c r="TAF80" s="68"/>
      <c r="TAG80" s="68"/>
      <c r="TAH80" s="69"/>
      <c r="TAJ80" s="64"/>
      <c r="TAK80" s="67"/>
      <c r="TAL80" s="67"/>
      <c r="TAM80" s="68"/>
      <c r="TAN80" s="68"/>
      <c r="TAO80" s="68"/>
      <c r="TAP80" s="69"/>
      <c r="TAR80" s="64"/>
      <c r="TAS80" s="67"/>
      <c r="TAT80" s="67"/>
      <c r="TAU80" s="68"/>
      <c r="TAV80" s="68"/>
      <c r="TAW80" s="68"/>
      <c r="TAX80" s="69"/>
      <c r="TAZ80" s="64"/>
      <c r="TBA80" s="67"/>
      <c r="TBB80" s="67"/>
      <c r="TBC80" s="68"/>
      <c r="TBD80" s="68"/>
      <c r="TBE80" s="68"/>
      <c r="TBF80" s="69"/>
      <c r="TBH80" s="64"/>
      <c r="TBI80" s="67"/>
      <c r="TBJ80" s="67"/>
      <c r="TBK80" s="68"/>
      <c r="TBL80" s="68"/>
      <c r="TBM80" s="68"/>
      <c r="TBN80" s="69"/>
      <c r="TBP80" s="64"/>
      <c r="TBQ80" s="67"/>
      <c r="TBR80" s="67"/>
      <c r="TBS80" s="68"/>
      <c r="TBT80" s="68"/>
      <c r="TBU80" s="68"/>
      <c r="TBV80" s="69"/>
      <c r="TBX80" s="64"/>
      <c r="TBY80" s="67"/>
      <c r="TBZ80" s="67"/>
      <c r="TCA80" s="68"/>
      <c r="TCB80" s="68"/>
      <c r="TCC80" s="68"/>
      <c r="TCD80" s="69"/>
      <c r="TCF80" s="64"/>
      <c r="TCG80" s="67"/>
      <c r="TCH80" s="67"/>
      <c r="TCI80" s="68"/>
      <c r="TCJ80" s="68"/>
      <c r="TCK80" s="68"/>
      <c r="TCL80" s="69"/>
      <c r="TCN80" s="64"/>
      <c r="TCO80" s="67"/>
      <c r="TCP80" s="67"/>
      <c r="TCQ80" s="68"/>
      <c r="TCR80" s="68"/>
      <c r="TCS80" s="68"/>
      <c r="TCT80" s="69"/>
      <c r="TCV80" s="64"/>
      <c r="TCW80" s="67"/>
      <c r="TCX80" s="67"/>
      <c r="TCY80" s="68"/>
      <c r="TCZ80" s="68"/>
      <c r="TDA80" s="68"/>
      <c r="TDB80" s="69"/>
      <c r="TDD80" s="64"/>
      <c r="TDE80" s="67"/>
      <c r="TDF80" s="67"/>
      <c r="TDG80" s="68"/>
      <c r="TDH80" s="68"/>
      <c r="TDI80" s="68"/>
      <c r="TDJ80" s="69"/>
      <c r="TDL80" s="64"/>
      <c r="TDM80" s="67"/>
      <c r="TDN80" s="67"/>
      <c r="TDO80" s="68"/>
      <c r="TDP80" s="68"/>
      <c r="TDQ80" s="68"/>
      <c r="TDR80" s="69"/>
      <c r="TDT80" s="64"/>
      <c r="TDU80" s="67"/>
      <c r="TDV80" s="67"/>
      <c r="TDW80" s="68"/>
      <c r="TDX80" s="68"/>
      <c r="TDY80" s="68"/>
      <c r="TDZ80" s="69"/>
      <c r="TEB80" s="64"/>
      <c r="TEC80" s="67"/>
      <c r="TED80" s="67"/>
      <c r="TEE80" s="68"/>
      <c r="TEF80" s="68"/>
      <c r="TEG80" s="68"/>
      <c r="TEH80" s="69"/>
      <c r="TEJ80" s="64"/>
      <c r="TEK80" s="67"/>
      <c r="TEL80" s="67"/>
      <c r="TEM80" s="68"/>
      <c r="TEN80" s="68"/>
      <c r="TEO80" s="68"/>
      <c r="TEP80" s="69"/>
      <c r="TER80" s="64"/>
      <c r="TES80" s="67"/>
      <c r="TET80" s="67"/>
      <c r="TEU80" s="68"/>
      <c r="TEV80" s="68"/>
      <c r="TEW80" s="68"/>
      <c r="TEX80" s="69"/>
      <c r="TEZ80" s="64"/>
      <c r="TFA80" s="67"/>
      <c r="TFB80" s="67"/>
      <c r="TFC80" s="68"/>
      <c r="TFD80" s="68"/>
      <c r="TFE80" s="68"/>
      <c r="TFF80" s="69"/>
      <c r="TFH80" s="64"/>
      <c r="TFI80" s="67"/>
      <c r="TFJ80" s="67"/>
      <c r="TFK80" s="68"/>
      <c r="TFL80" s="68"/>
      <c r="TFM80" s="68"/>
      <c r="TFN80" s="69"/>
      <c r="TFP80" s="64"/>
      <c r="TFQ80" s="67"/>
      <c r="TFR80" s="67"/>
      <c r="TFS80" s="68"/>
      <c r="TFT80" s="68"/>
      <c r="TFU80" s="68"/>
      <c r="TFV80" s="69"/>
      <c r="TFX80" s="64"/>
      <c r="TFY80" s="67"/>
      <c r="TFZ80" s="67"/>
      <c r="TGA80" s="68"/>
      <c r="TGB80" s="68"/>
      <c r="TGC80" s="68"/>
      <c r="TGD80" s="69"/>
      <c r="TGF80" s="64"/>
      <c r="TGG80" s="67"/>
      <c r="TGH80" s="67"/>
      <c r="TGI80" s="68"/>
      <c r="TGJ80" s="68"/>
      <c r="TGK80" s="68"/>
      <c r="TGL80" s="69"/>
      <c r="TGN80" s="64"/>
      <c r="TGO80" s="67"/>
      <c r="TGP80" s="67"/>
      <c r="TGQ80" s="68"/>
      <c r="TGR80" s="68"/>
      <c r="TGS80" s="68"/>
      <c r="TGT80" s="69"/>
      <c r="TGV80" s="64"/>
      <c r="TGW80" s="67"/>
      <c r="TGX80" s="67"/>
      <c r="TGY80" s="68"/>
      <c r="TGZ80" s="68"/>
      <c r="THA80" s="68"/>
      <c r="THB80" s="69"/>
      <c r="THD80" s="64"/>
      <c r="THE80" s="67"/>
      <c r="THF80" s="67"/>
      <c r="THG80" s="68"/>
      <c r="THH80" s="68"/>
      <c r="THI80" s="68"/>
      <c r="THJ80" s="69"/>
      <c r="THL80" s="64"/>
      <c r="THM80" s="67"/>
      <c r="THN80" s="67"/>
      <c r="THO80" s="68"/>
      <c r="THP80" s="68"/>
      <c r="THQ80" s="68"/>
      <c r="THR80" s="69"/>
      <c r="THT80" s="64"/>
      <c r="THU80" s="67"/>
      <c r="THV80" s="67"/>
      <c r="THW80" s="68"/>
      <c r="THX80" s="68"/>
      <c r="THY80" s="68"/>
      <c r="THZ80" s="69"/>
      <c r="TIB80" s="64"/>
      <c r="TIC80" s="67"/>
      <c r="TID80" s="67"/>
      <c r="TIE80" s="68"/>
      <c r="TIF80" s="68"/>
      <c r="TIG80" s="68"/>
      <c r="TIH80" s="69"/>
      <c r="TIJ80" s="64"/>
      <c r="TIK80" s="67"/>
      <c r="TIL80" s="67"/>
      <c r="TIM80" s="68"/>
      <c r="TIN80" s="68"/>
      <c r="TIO80" s="68"/>
      <c r="TIP80" s="69"/>
      <c r="TIR80" s="64"/>
      <c r="TIS80" s="67"/>
      <c r="TIT80" s="67"/>
      <c r="TIU80" s="68"/>
      <c r="TIV80" s="68"/>
      <c r="TIW80" s="68"/>
      <c r="TIX80" s="69"/>
      <c r="TIZ80" s="64"/>
      <c r="TJA80" s="67"/>
      <c r="TJB80" s="67"/>
      <c r="TJC80" s="68"/>
      <c r="TJD80" s="68"/>
      <c r="TJE80" s="68"/>
      <c r="TJF80" s="69"/>
      <c r="TJH80" s="64"/>
      <c r="TJI80" s="67"/>
      <c r="TJJ80" s="67"/>
      <c r="TJK80" s="68"/>
      <c r="TJL80" s="68"/>
      <c r="TJM80" s="68"/>
      <c r="TJN80" s="69"/>
      <c r="TJP80" s="64"/>
      <c r="TJQ80" s="67"/>
      <c r="TJR80" s="67"/>
      <c r="TJS80" s="68"/>
      <c r="TJT80" s="68"/>
      <c r="TJU80" s="68"/>
      <c r="TJV80" s="69"/>
      <c r="TJX80" s="64"/>
      <c r="TJY80" s="67"/>
      <c r="TJZ80" s="67"/>
      <c r="TKA80" s="68"/>
      <c r="TKB80" s="68"/>
      <c r="TKC80" s="68"/>
      <c r="TKD80" s="69"/>
      <c r="TKF80" s="64"/>
      <c r="TKG80" s="67"/>
      <c r="TKH80" s="67"/>
      <c r="TKI80" s="68"/>
      <c r="TKJ80" s="68"/>
      <c r="TKK80" s="68"/>
      <c r="TKL80" s="69"/>
      <c r="TKN80" s="64"/>
      <c r="TKO80" s="67"/>
      <c r="TKP80" s="67"/>
      <c r="TKQ80" s="68"/>
      <c r="TKR80" s="68"/>
      <c r="TKS80" s="68"/>
      <c r="TKT80" s="69"/>
      <c r="TKV80" s="64"/>
      <c r="TKW80" s="67"/>
      <c r="TKX80" s="67"/>
      <c r="TKY80" s="68"/>
      <c r="TKZ80" s="68"/>
      <c r="TLA80" s="68"/>
      <c r="TLB80" s="69"/>
      <c r="TLD80" s="64"/>
      <c r="TLE80" s="67"/>
      <c r="TLF80" s="67"/>
      <c r="TLG80" s="68"/>
      <c r="TLH80" s="68"/>
      <c r="TLI80" s="68"/>
      <c r="TLJ80" s="69"/>
      <c r="TLL80" s="64"/>
      <c r="TLM80" s="67"/>
      <c r="TLN80" s="67"/>
      <c r="TLO80" s="68"/>
      <c r="TLP80" s="68"/>
      <c r="TLQ80" s="68"/>
      <c r="TLR80" s="69"/>
      <c r="TLT80" s="64"/>
      <c r="TLU80" s="67"/>
      <c r="TLV80" s="67"/>
      <c r="TLW80" s="68"/>
      <c r="TLX80" s="68"/>
      <c r="TLY80" s="68"/>
      <c r="TLZ80" s="69"/>
      <c r="TMB80" s="64"/>
      <c r="TMC80" s="67"/>
      <c r="TMD80" s="67"/>
      <c r="TME80" s="68"/>
      <c r="TMF80" s="68"/>
      <c r="TMG80" s="68"/>
      <c r="TMH80" s="69"/>
      <c r="TMJ80" s="64"/>
      <c r="TMK80" s="67"/>
      <c r="TML80" s="67"/>
      <c r="TMM80" s="68"/>
      <c r="TMN80" s="68"/>
      <c r="TMO80" s="68"/>
      <c r="TMP80" s="69"/>
      <c r="TMR80" s="64"/>
      <c r="TMS80" s="67"/>
      <c r="TMT80" s="67"/>
      <c r="TMU80" s="68"/>
      <c r="TMV80" s="68"/>
      <c r="TMW80" s="68"/>
      <c r="TMX80" s="69"/>
      <c r="TMZ80" s="64"/>
      <c r="TNA80" s="67"/>
      <c r="TNB80" s="67"/>
      <c r="TNC80" s="68"/>
      <c r="TND80" s="68"/>
      <c r="TNE80" s="68"/>
      <c r="TNF80" s="69"/>
      <c r="TNH80" s="64"/>
      <c r="TNI80" s="67"/>
      <c r="TNJ80" s="67"/>
      <c r="TNK80" s="68"/>
      <c r="TNL80" s="68"/>
      <c r="TNM80" s="68"/>
      <c r="TNN80" s="69"/>
      <c r="TNP80" s="64"/>
      <c r="TNQ80" s="67"/>
      <c r="TNR80" s="67"/>
      <c r="TNS80" s="68"/>
      <c r="TNT80" s="68"/>
      <c r="TNU80" s="68"/>
      <c r="TNV80" s="69"/>
      <c r="TNX80" s="64"/>
      <c r="TNY80" s="67"/>
      <c r="TNZ80" s="67"/>
      <c r="TOA80" s="68"/>
      <c r="TOB80" s="68"/>
      <c r="TOC80" s="68"/>
      <c r="TOD80" s="69"/>
      <c r="TOF80" s="64"/>
      <c r="TOG80" s="67"/>
      <c r="TOH80" s="67"/>
      <c r="TOI80" s="68"/>
      <c r="TOJ80" s="68"/>
      <c r="TOK80" s="68"/>
      <c r="TOL80" s="69"/>
      <c r="TON80" s="64"/>
      <c r="TOO80" s="67"/>
      <c r="TOP80" s="67"/>
      <c r="TOQ80" s="68"/>
      <c r="TOR80" s="68"/>
      <c r="TOS80" s="68"/>
      <c r="TOT80" s="69"/>
      <c r="TOV80" s="64"/>
      <c r="TOW80" s="67"/>
      <c r="TOX80" s="67"/>
      <c r="TOY80" s="68"/>
      <c r="TOZ80" s="68"/>
      <c r="TPA80" s="68"/>
      <c r="TPB80" s="69"/>
      <c r="TPD80" s="64"/>
      <c r="TPE80" s="67"/>
      <c r="TPF80" s="67"/>
      <c r="TPG80" s="68"/>
      <c r="TPH80" s="68"/>
      <c r="TPI80" s="68"/>
      <c r="TPJ80" s="69"/>
      <c r="TPL80" s="64"/>
      <c r="TPM80" s="67"/>
      <c r="TPN80" s="67"/>
      <c r="TPO80" s="68"/>
      <c r="TPP80" s="68"/>
      <c r="TPQ80" s="68"/>
      <c r="TPR80" s="69"/>
      <c r="TPT80" s="64"/>
      <c r="TPU80" s="67"/>
      <c r="TPV80" s="67"/>
      <c r="TPW80" s="68"/>
      <c r="TPX80" s="68"/>
      <c r="TPY80" s="68"/>
      <c r="TPZ80" s="69"/>
      <c r="TQB80" s="64"/>
      <c r="TQC80" s="67"/>
      <c r="TQD80" s="67"/>
      <c r="TQE80" s="68"/>
      <c r="TQF80" s="68"/>
      <c r="TQG80" s="68"/>
      <c r="TQH80" s="69"/>
      <c r="TQJ80" s="64"/>
      <c r="TQK80" s="67"/>
      <c r="TQL80" s="67"/>
      <c r="TQM80" s="68"/>
      <c r="TQN80" s="68"/>
      <c r="TQO80" s="68"/>
      <c r="TQP80" s="69"/>
      <c r="TQR80" s="64"/>
      <c r="TQS80" s="67"/>
      <c r="TQT80" s="67"/>
      <c r="TQU80" s="68"/>
      <c r="TQV80" s="68"/>
      <c r="TQW80" s="68"/>
      <c r="TQX80" s="69"/>
      <c r="TQZ80" s="64"/>
      <c r="TRA80" s="67"/>
      <c r="TRB80" s="67"/>
      <c r="TRC80" s="68"/>
      <c r="TRD80" s="68"/>
      <c r="TRE80" s="68"/>
      <c r="TRF80" s="69"/>
      <c r="TRH80" s="64"/>
      <c r="TRI80" s="67"/>
      <c r="TRJ80" s="67"/>
      <c r="TRK80" s="68"/>
      <c r="TRL80" s="68"/>
      <c r="TRM80" s="68"/>
      <c r="TRN80" s="69"/>
      <c r="TRP80" s="64"/>
      <c r="TRQ80" s="67"/>
      <c r="TRR80" s="67"/>
      <c r="TRS80" s="68"/>
      <c r="TRT80" s="68"/>
      <c r="TRU80" s="68"/>
      <c r="TRV80" s="69"/>
      <c r="TRX80" s="64"/>
      <c r="TRY80" s="67"/>
      <c r="TRZ80" s="67"/>
      <c r="TSA80" s="68"/>
      <c r="TSB80" s="68"/>
      <c r="TSC80" s="68"/>
      <c r="TSD80" s="69"/>
      <c r="TSF80" s="64"/>
      <c r="TSG80" s="67"/>
      <c r="TSH80" s="67"/>
      <c r="TSI80" s="68"/>
      <c r="TSJ80" s="68"/>
      <c r="TSK80" s="68"/>
      <c r="TSL80" s="69"/>
      <c r="TSN80" s="64"/>
      <c r="TSO80" s="67"/>
      <c r="TSP80" s="67"/>
      <c r="TSQ80" s="68"/>
      <c r="TSR80" s="68"/>
      <c r="TSS80" s="68"/>
      <c r="TST80" s="69"/>
      <c r="TSV80" s="64"/>
      <c r="TSW80" s="67"/>
      <c r="TSX80" s="67"/>
      <c r="TSY80" s="68"/>
      <c r="TSZ80" s="68"/>
      <c r="TTA80" s="68"/>
      <c r="TTB80" s="69"/>
      <c r="TTD80" s="64"/>
      <c r="TTE80" s="67"/>
      <c r="TTF80" s="67"/>
      <c r="TTG80" s="68"/>
      <c r="TTH80" s="68"/>
      <c r="TTI80" s="68"/>
      <c r="TTJ80" s="69"/>
      <c r="TTL80" s="64"/>
      <c r="TTM80" s="67"/>
      <c r="TTN80" s="67"/>
      <c r="TTO80" s="68"/>
      <c r="TTP80" s="68"/>
      <c r="TTQ80" s="68"/>
      <c r="TTR80" s="69"/>
      <c r="TTT80" s="64"/>
      <c r="TTU80" s="67"/>
      <c r="TTV80" s="67"/>
      <c r="TTW80" s="68"/>
      <c r="TTX80" s="68"/>
      <c r="TTY80" s="68"/>
      <c r="TTZ80" s="69"/>
      <c r="TUB80" s="64"/>
      <c r="TUC80" s="67"/>
      <c r="TUD80" s="67"/>
      <c r="TUE80" s="68"/>
      <c r="TUF80" s="68"/>
      <c r="TUG80" s="68"/>
      <c r="TUH80" s="69"/>
      <c r="TUJ80" s="64"/>
      <c r="TUK80" s="67"/>
      <c r="TUL80" s="67"/>
      <c r="TUM80" s="68"/>
      <c r="TUN80" s="68"/>
      <c r="TUO80" s="68"/>
      <c r="TUP80" s="69"/>
      <c r="TUR80" s="64"/>
      <c r="TUS80" s="67"/>
      <c r="TUT80" s="67"/>
      <c r="TUU80" s="68"/>
      <c r="TUV80" s="68"/>
      <c r="TUW80" s="68"/>
      <c r="TUX80" s="69"/>
      <c r="TUZ80" s="64"/>
      <c r="TVA80" s="67"/>
      <c r="TVB80" s="67"/>
      <c r="TVC80" s="68"/>
      <c r="TVD80" s="68"/>
      <c r="TVE80" s="68"/>
      <c r="TVF80" s="69"/>
      <c r="TVH80" s="64"/>
      <c r="TVI80" s="67"/>
      <c r="TVJ80" s="67"/>
      <c r="TVK80" s="68"/>
      <c r="TVL80" s="68"/>
      <c r="TVM80" s="68"/>
      <c r="TVN80" s="69"/>
      <c r="TVP80" s="64"/>
      <c r="TVQ80" s="67"/>
      <c r="TVR80" s="67"/>
      <c r="TVS80" s="68"/>
      <c r="TVT80" s="68"/>
      <c r="TVU80" s="68"/>
      <c r="TVV80" s="69"/>
      <c r="TVX80" s="64"/>
      <c r="TVY80" s="67"/>
      <c r="TVZ80" s="67"/>
      <c r="TWA80" s="68"/>
      <c r="TWB80" s="68"/>
      <c r="TWC80" s="68"/>
      <c r="TWD80" s="69"/>
      <c r="TWF80" s="64"/>
      <c r="TWG80" s="67"/>
      <c r="TWH80" s="67"/>
      <c r="TWI80" s="68"/>
      <c r="TWJ80" s="68"/>
      <c r="TWK80" s="68"/>
      <c r="TWL80" s="69"/>
      <c r="TWN80" s="64"/>
      <c r="TWO80" s="67"/>
      <c r="TWP80" s="67"/>
      <c r="TWQ80" s="68"/>
      <c r="TWR80" s="68"/>
      <c r="TWS80" s="68"/>
      <c r="TWT80" s="69"/>
      <c r="TWV80" s="64"/>
      <c r="TWW80" s="67"/>
      <c r="TWX80" s="67"/>
      <c r="TWY80" s="68"/>
      <c r="TWZ80" s="68"/>
      <c r="TXA80" s="68"/>
      <c r="TXB80" s="69"/>
      <c r="TXD80" s="64"/>
      <c r="TXE80" s="67"/>
      <c r="TXF80" s="67"/>
      <c r="TXG80" s="68"/>
      <c r="TXH80" s="68"/>
      <c r="TXI80" s="68"/>
      <c r="TXJ80" s="69"/>
      <c r="TXL80" s="64"/>
      <c r="TXM80" s="67"/>
      <c r="TXN80" s="67"/>
      <c r="TXO80" s="68"/>
      <c r="TXP80" s="68"/>
      <c r="TXQ80" s="68"/>
      <c r="TXR80" s="69"/>
      <c r="TXT80" s="64"/>
      <c r="TXU80" s="67"/>
      <c r="TXV80" s="67"/>
      <c r="TXW80" s="68"/>
      <c r="TXX80" s="68"/>
      <c r="TXY80" s="68"/>
      <c r="TXZ80" s="69"/>
      <c r="TYB80" s="64"/>
      <c r="TYC80" s="67"/>
      <c r="TYD80" s="67"/>
      <c r="TYE80" s="68"/>
      <c r="TYF80" s="68"/>
      <c r="TYG80" s="68"/>
      <c r="TYH80" s="69"/>
      <c r="TYJ80" s="64"/>
      <c r="TYK80" s="67"/>
      <c r="TYL80" s="67"/>
      <c r="TYM80" s="68"/>
      <c r="TYN80" s="68"/>
      <c r="TYO80" s="68"/>
      <c r="TYP80" s="69"/>
      <c r="TYR80" s="64"/>
      <c r="TYS80" s="67"/>
      <c r="TYT80" s="67"/>
      <c r="TYU80" s="68"/>
      <c r="TYV80" s="68"/>
      <c r="TYW80" s="68"/>
      <c r="TYX80" s="69"/>
      <c r="TYZ80" s="64"/>
      <c r="TZA80" s="67"/>
      <c r="TZB80" s="67"/>
      <c r="TZC80" s="68"/>
      <c r="TZD80" s="68"/>
      <c r="TZE80" s="68"/>
      <c r="TZF80" s="69"/>
      <c r="TZH80" s="64"/>
      <c r="TZI80" s="67"/>
      <c r="TZJ80" s="67"/>
      <c r="TZK80" s="68"/>
      <c r="TZL80" s="68"/>
      <c r="TZM80" s="68"/>
      <c r="TZN80" s="69"/>
      <c r="TZP80" s="64"/>
      <c r="TZQ80" s="67"/>
      <c r="TZR80" s="67"/>
      <c r="TZS80" s="68"/>
      <c r="TZT80" s="68"/>
      <c r="TZU80" s="68"/>
      <c r="TZV80" s="69"/>
      <c r="TZX80" s="64"/>
      <c r="TZY80" s="67"/>
      <c r="TZZ80" s="67"/>
      <c r="UAA80" s="68"/>
      <c r="UAB80" s="68"/>
      <c r="UAC80" s="68"/>
      <c r="UAD80" s="69"/>
      <c r="UAF80" s="64"/>
      <c r="UAG80" s="67"/>
      <c r="UAH80" s="67"/>
      <c r="UAI80" s="68"/>
      <c r="UAJ80" s="68"/>
      <c r="UAK80" s="68"/>
      <c r="UAL80" s="69"/>
      <c r="UAN80" s="64"/>
      <c r="UAO80" s="67"/>
      <c r="UAP80" s="67"/>
      <c r="UAQ80" s="68"/>
      <c r="UAR80" s="68"/>
      <c r="UAS80" s="68"/>
      <c r="UAT80" s="69"/>
      <c r="UAV80" s="64"/>
      <c r="UAW80" s="67"/>
      <c r="UAX80" s="67"/>
      <c r="UAY80" s="68"/>
      <c r="UAZ80" s="68"/>
      <c r="UBA80" s="68"/>
      <c r="UBB80" s="69"/>
      <c r="UBD80" s="64"/>
      <c r="UBE80" s="67"/>
      <c r="UBF80" s="67"/>
      <c r="UBG80" s="68"/>
      <c r="UBH80" s="68"/>
      <c r="UBI80" s="68"/>
      <c r="UBJ80" s="69"/>
      <c r="UBL80" s="64"/>
      <c r="UBM80" s="67"/>
      <c r="UBN80" s="67"/>
      <c r="UBO80" s="68"/>
      <c r="UBP80" s="68"/>
      <c r="UBQ80" s="68"/>
      <c r="UBR80" s="69"/>
      <c r="UBT80" s="64"/>
      <c r="UBU80" s="67"/>
      <c r="UBV80" s="67"/>
      <c r="UBW80" s="68"/>
      <c r="UBX80" s="68"/>
      <c r="UBY80" s="68"/>
      <c r="UBZ80" s="69"/>
      <c r="UCB80" s="64"/>
      <c r="UCC80" s="67"/>
      <c r="UCD80" s="67"/>
      <c r="UCE80" s="68"/>
      <c r="UCF80" s="68"/>
      <c r="UCG80" s="68"/>
      <c r="UCH80" s="69"/>
      <c r="UCJ80" s="64"/>
      <c r="UCK80" s="67"/>
      <c r="UCL80" s="67"/>
      <c r="UCM80" s="68"/>
      <c r="UCN80" s="68"/>
      <c r="UCO80" s="68"/>
      <c r="UCP80" s="69"/>
      <c r="UCR80" s="64"/>
      <c r="UCS80" s="67"/>
      <c r="UCT80" s="67"/>
      <c r="UCU80" s="68"/>
      <c r="UCV80" s="68"/>
      <c r="UCW80" s="68"/>
      <c r="UCX80" s="69"/>
      <c r="UCZ80" s="64"/>
      <c r="UDA80" s="67"/>
      <c r="UDB80" s="67"/>
      <c r="UDC80" s="68"/>
      <c r="UDD80" s="68"/>
      <c r="UDE80" s="68"/>
      <c r="UDF80" s="69"/>
      <c r="UDH80" s="64"/>
      <c r="UDI80" s="67"/>
      <c r="UDJ80" s="67"/>
      <c r="UDK80" s="68"/>
      <c r="UDL80" s="68"/>
      <c r="UDM80" s="68"/>
      <c r="UDN80" s="69"/>
      <c r="UDP80" s="64"/>
      <c r="UDQ80" s="67"/>
      <c r="UDR80" s="67"/>
      <c r="UDS80" s="68"/>
      <c r="UDT80" s="68"/>
      <c r="UDU80" s="68"/>
      <c r="UDV80" s="69"/>
      <c r="UDX80" s="64"/>
      <c r="UDY80" s="67"/>
      <c r="UDZ80" s="67"/>
      <c r="UEA80" s="68"/>
      <c r="UEB80" s="68"/>
      <c r="UEC80" s="68"/>
      <c r="UED80" s="69"/>
      <c r="UEF80" s="64"/>
      <c r="UEG80" s="67"/>
      <c r="UEH80" s="67"/>
      <c r="UEI80" s="68"/>
      <c r="UEJ80" s="68"/>
      <c r="UEK80" s="68"/>
      <c r="UEL80" s="69"/>
      <c r="UEN80" s="64"/>
      <c r="UEO80" s="67"/>
      <c r="UEP80" s="67"/>
      <c r="UEQ80" s="68"/>
      <c r="UER80" s="68"/>
      <c r="UES80" s="68"/>
      <c r="UET80" s="69"/>
      <c r="UEV80" s="64"/>
      <c r="UEW80" s="67"/>
      <c r="UEX80" s="67"/>
      <c r="UEY80" s="68"/>
      <c r="UEZ80" s="68"/>
      <c r="UFA80" s="68"/>
      <c r="UFB80" s="69"/>
      <c r="UFD80" s="64"/>
      <c r="UFE80" s="67"/>
      <c r="UFF80" s="67"/>
      <c r="UFG80" s="68"/>
      <c r="UFH80" s="68"/>
      <c r="UFI80" s="68"/>
      <c r="UFJ80" s="69"/>
      <c r="UFL80" s="64"/>
      <c r="UFM80" s="67"/>
      <c r="UFN80" s="67"/>
      <c r="UFO80" s="68"/>
      <c r="UFP80" s="68"/>
      <c r="UFQ80" s="68"/>
      <c r="UFR80" s="69"/>
      <c r="UFT80" s="64"/>
      <c r="UFU80" s="67"/>
      <c r="UFV80" s="67"/>
      <c r="UFW80" s="68"/>
      <c r="UFX80" s="68"/>
      <c r="UFY80" s="68"/>
      <c r="UFZ80" s="69"/>
      <c r="UGB80" s="64"/>
      <c r="UGC80" s="67"/>
      <c r="UGD80" s="67"/>
      <c r="UGE80" s="68"/>
      <c r="UGF80" s="68"/>
      <c r="UGG80" s="68"/>
      <c r="UGH80" s="69"/>
      <c r="UGJ80" s="64"/>
      <c r="UGK80" s="67"/>
      <c r="UGL80" s="67"/>
      <c r="UGM80" s="68"/>
      <c r="UGN80" s="68"/>
      <c r="UGO80" s="68"/>
      <c r="UGP80" s="69"/>
      <c r="UGR80" s="64"/>
      <c r="UGS80" s="67"/>
      <c r="UGT80" s="67"/>
      <c r="UGU80" s="68"/>
      <c r="UGV80" s="68"/>
      <c r="UGW80" s="68"/>
      <c r="UGX80" s="69"/>
      <c r="UGZ80" s="64"/>
      <c r="UHA80" s="67"/>
      <c r="UHB80" s="67"/>
      <c r="UHC80" s="68"/>
      <c r="UHD80" s="68"/>
      <c r="UHE80" s="68"/>
      <c r="UHF80" s="69"/>
      <c r="UHH80" s="64"/>
      <c r="UHI80" s="67"/>
      <c r="UHJ80" s="67"/>
      <c r="UHK80" s="68"/>
      <c r="UHL80" s="68"/>
      <c r="UHM80" s="68"/>
      <c r="UHN80" s="69"/>
      <c r="UHP80" s="64"/>
      <c r="UHQ80" s="67"/>
      <c r="UHR80" s="67"/>
      <c r="UHS80" s="68"/>
      <c r="UHT80" s="68"/>
      <c r="UHU80" s="68"/>
      <c r="UHV80" s="69"/>
      <c r="UHX80" s="64"/>
      <c r="UHY80" s="67"/>
      <c r="UHZ80" s="67"/>
      <c r="UIA80" s="68"/>
      <c r="UIB80" s="68"/>
      <c r="UIC80" s="68"/>
      <c r="UID80" s="69"/>
      <c r="UIF80" s="64"/>
      <c r="UIG80" s="67"/>
      <c r="UIH80" s="67"/>
      <c r="UII80" s="68"/>
      <c r="UIJ80" s="68"/>
      <c r="UIK80" s="68"/>
      <c r="UIL80" s="69"/>
      <c r="UIN80" s="64"/>
      <c r="UIO80" s="67"/>
      <c r="UIP80" s="67"/>
      <c r="UIQ80" s="68"/>
      <c r="UIR80" s="68"/>
      <c r="UIS80" s="68"/>
      <c r="UIT80" s="69"/>
      <c r="UIV80" s="64"/>
      <c r="UIW80" s="67"/>
      <c r="UIX80" s="67"/>
      <c r="UIY80" s="68"/>
      <c r="UIZ80" s="68"/>
      <c r="UJA80" s="68"/>
      <c r="UJB80" s="69"/>
      <c r="UJD80" s="64"/>
      <c r="UJE80" s="67"/>
      <c r="UJF80" s="67"/>
      <c r="UJG80" s="68"/>
      <c r="UJH80" s="68"/>
      <c r="UJI80" s="68"/>
      <c r="UJJ80" s="69"/>
      <c r="UJL80" s="64"/>
      <c r="UJM80" s="67"/>
      <c r="UJN80" s="67"/>
      <c r="UJO80" s="68"/>
      <c r="UJP80" s="68"/>
      <c r="UJQ80" s="68"/>
      <c r="UJR80" s="69"/>
      <c r="UJT80" s="64"/>
      <c r="UJU80" s="67"/>
      <c r="UJV80" s="67"/>
      <c r="UJW80" s="68"/>
      <c r="UJX80" s="68"/>
      <c r="UJY80" s="68"/>
      <c r="UJZ80" s="69"/>
      <c r="UKB80" s="64"/>
      <c r="UKC80" s="67"/>
      <c r="UKD80" s="67"/>
      <c r="UKE80" s="68"/>
      <c r="UKF80" s="68"/>
      <c r="UKG80" s="68"/>
      <c r="UKH80" s="69"/>
      <c r="UKJ80" s="64"/>
      <c r="UKK80" s="67"/>
      <c r="UKL80" s="67"/>
      <c r="UKM80" s="68"/>
      <c r="UKN80" s="68"/>
      <c r="UKO80" s="68"/>
      <c r="UKP80" s="69"/>
      <c r="UKR80" s="64"/>
      <c r="UKS80" s="67"/>
      <c r="UKT80" s="67"/>
      <c r="UKU80" s="68"/>
      <c r="UKV80" s="68"/>
      <c r="UKW80" s="68"/>
      <c r="UKX80" s="69"/>
      <c r="UKZ80" s="64"/>
      <c r="ULA80" s="67"/>
      <c r="ULB80" s="67"/>
      <c r="ULC80" s="68"/>
      <c r="ULD80" s="68"/>
      <c r="ULE80" s="68"/>
      <c r="ULF80" s="69"/>
      <c r="ULH80" s="64"/>
      <c r="ULI80" s="67"/>
      <c r="ULJ80" s="67"/>
      <c r="ULK80" s="68"/>
      <c r="ULL80" s="68"/>
      <c r="ULM80" s="68"/>
      <c r="ULN80" s="69"/>
      <c r="ULP80" s="64"/>
      <c r="ULQ80" s="67"/>
      <c r="ULR80" s="67"/>
      <c r="ULS80" s="68"/>
      <c r="ULT80" s="68"/>
      <c r="ULU80" s="68"/>
      <c r="ULV80" s="69"/>
      <c r="ULX80" s="64"/>
      <c r="ULY80" s="67"/>
      <c r="ULZ80" s="67"/>
      <c r="UMA80" s="68"/>
      <c r="UMB80" s="68"/>
      <c r="UMC80" s="68"/>
      <c r="UMD80" s="69"/>
      <c r="UMF80" s="64"/>
      <c r="UMG80" s="67"/>
      <c r="UMH80" s="67"/>
      <c r="UMI80" s="68"/>
      <c r="UMJ80" s="68"/>
      <c r="UMK80" s="68"/>
      <c r="UML80" s="69"/>
      <c r="UMN80" s="64"/>
      <c r="UMO80" s="67"/>
      <c r="UMP80" s="67"/>
      <c r="UMQ80" s="68"/>
      <c r="UMR80" s="68"/>
      <c r="UMS80" s="68"/>
      <c r="UMT80" s="69"/>
      <c r="UMV80" s="64"/>
      <c r="UMW80" s="67"/>
      <c r="UMX80" s="67"/>
      <c r="UMY80" s="68"/>
      <c r="UMZ80" s="68"/>
      <c r="UNA80" s="68"/>
      <c r="UNB80" s="69"/>
      <c r="UND80" s="64"/>
      <c r="UNE80" s="67"/>
      <c r="UNF80" s="67"/>
      <c r="UNG80" s="68"/>
      <c r="UNH80" s="68"/>
      <c r="UNI80" s="68"/>
      <c r="UNJ80" s="69"/>
      <c r="UNL80" s="64"/>
      <c r="UNM80" s="67"/>
      <c r="UNN80" s="67"/>
      <c r="UNO80" s="68"/>
      <c r="UNP80" s="68"/>
      <c r="UNQ80" s="68"/>
      <c r="UNR80" s="69"/>
      <c r="UNT80" s="64"/>
      <c r="UNU80" s="67"/>
      <c r="UNV80" s="67"/>
      <c r="UNW80" s="68"/>
      <c r="UNX80" s="68"/>
      <c r="UNY80" s="68"/>
      <c r="UNZ80" s="69"/>
      <c r="UOB80" s="64"/>
      <c r="UOC80" s="67"/>
      <c r="UOD80" s="67"/>
      <c r="UOE80" s="68"/>
      <c r="UOF80" s="68"/>
      <c r="UOG80" s="68"/>
      <c r="UOH80" s="69"/>
      <c r="UOJ80" s="64"/>
      <c r="UOK80" s="67"/>
      <c r="UOL80" s="67"/>
      <c r="UOM80" s="68"/>
      <c r="UON80" s="68"/>
      <c r="UOO80" s="68"/>
      <c r="UOP80" s="69"/>
      <c r="UOR80" s="64"/>
      <c r="UOS80" s="67"/>
      <c r="UOT80" s="67"/>
      <c r="UOU80" s="68"/>
      <c r="UOV80" s="68"/>
      <c r="UOW80" s="68"/>
      <c r="UOX80" s="69"/>
      <c r="UOZ80" s="64"/>
      <c r="UPA80" s="67"/>
      <c r="UPB80" s="67"/>
      <c r="UPC80" s="68"/>
      <c r="UPD80" s="68"/>
      <c r="UPE80" s="68"/>
      <c r="UPF80" s="69"/>
      <c r="UPH80" s="64"/>
      <c r="UPI80" s="67"/>
      <c r="UPJ80" s="67"/>
      <c r="UPK80" s="68"/>
      <c r="UPL80" s="68"/>
      <c r="UPM80" s="68"/>
      <c r="UPN80" s="69"/>
      <c r="UPP80" s="64"/>
      <c r="UPQ80" s="67"/>
      <c r="UPR80" s="67"/>
      <c r="UPS80" s="68"/>
      <c r="UPT80" s="68"/>
      <c r="UPU80" s="68"/>
      <c r="UPV80" s="69"/>
      <c r="UPX80" s="64"/>
      <c r="UPY80" s="67"/>
      <c r="UPZ80" s="67"/>
      <c r="UQA80" s="68"/>
      <c r="UQB80" s="68"/>
      <c r="UQC80" s="68"/>
      <c r="UQD80" s="69"/>
      <c r="UQF80" s="64"/>
      <c r="UQG80" s="67"/>
      <c r="UQH80" s="67"/>
      <c r="UQI80" s="68"/>
      <c r="UQJ80" s="68"/>
      <c r="UQK80" s="68"/>
      <c r="UQL80" s="69"/>
      <c r="UQN80" s="64"/>
      <c r="UQO80" s="67"/>
      <c r="UQP80" s="67"/>
      <c r="UQQ80" s="68"/>
      <c r="UQR80" s="68"/>
      <c r="UQS80" s="68"/>
      <c r="UQT80" s="69"/>
      <c r="UQV80" s="64"/>
      <c r="UQW80" s="67"/>
      <c r="UQX80" s="67"/>
      <c r="UQY80" s="68"/>
      <c r="UQZ80" s="68"/>
      <c r="URA80" s="68"/>
      <c r="URB80" s="69"/>
      <c r="URD80" s="64"/>
      <c r="URE80" s="67"/>
      <c r="URF80" s="67"/>
      <c r="URG80" s="68"/>
      <c r="URH80" s="68"/>
      <c r="URI80" s="68"/>
      <c r="URJ80" s="69"/>
      <c r="URL80" s="64"/>
      <c r="URM80" s="67"/>
      <c r="URN80" s="67"/>
      <c r="URO80" s="68"/>
      <c r="URP80" s="68"/>
      <c r="URQ80" s="68"/>
      <c r="URR80" s="69"/>
      <c r="URT80" s="64"/>
      <c r="URU80" s="67"/>
      <c r="URV80" s="67"/>
      <c r="URW80" s="68"/>
      <c r="URX80" s="68"/>
      <c r="URY80" s="68"/>
      <c r="URZ80" s="69"/>
      <c r="USB80" s="64"/>
      <c r="USC80" s="67"/>
      <c r="USD80" s="67"/>
      <c r="USE80" s="68"/>
      <c r="USF80" s="68"/>
      <c r="USG80" s="68"/>
      <c r="USH80" s="69"/>
      <c r="USJ80" s="64"/>
      <c r="USK80" s="67"/>
      <c r="USL80" s="67"/>
      <c r="USM80" s="68"/>
      <c r="USN80" s="68"/>
      <c r="USO80" s="68"/>
      <c r="USP80" s="69"/>
      <c r="USR80" s="64"/>
      <c r="USS80" s="67"/>
      <c r="UST80" s="67"/>
      <c r="USU80" s="68"/>
      <c r="USV80" s="68"/>
      <c r="USW80" s="68"/>
      <c r="USX80" s="69"/>
      <c r="USZ80" s="64"/>
      <c r="UTA80" s="67"/>
      <c r="UTB80" s="67"/>
      <c r="UTC80" s="68"/>
      <c r="UTD80" s="68"/>
      <c r="UTE80" s="68"/>
      <c r="UTF80" s="69"/>
      <c r="UTH80" s="64"/>
      <c r="UTI80" s="67"/>
      <c r="UTJ80" s="67"/>
      <c r="UTK80" s="68"/>
      <c r="UTL80" s="68"/>
      <c r="UTM80" s="68"/>
      <c r="UTN80" s="69"/>
      <c r="UTP80" s="64"/>
      <c r="UTQ80" s="67"/>
      <c r="UTR80" s="67"/>
      <c r="UTS80" s="68"/>
      <c r="UTT80" s="68"/>
      <c r="UTU80" s="68"/>
      <c r="UTV80" s="69"/>
      <c r="UTX80" s="64"/>
      <c r="UTY80" s="67"/>
      <c r="UTZ80" s="67"/>
      <c r="UUA80" s="68"/>
      <c r="UUB80" s="68"/>
      <c r="UUC80" s="68"/>
      <c r="UUD80" s="69"/>
      <c r="UUF80" s="64"/>
      <c r="UUG80" s="67"/>
      <c r="UUH80" s="67"/>
      <c r="UUI80" s="68"/>
      <c r="UUJ80" s="68"/>
      <c r="UUK80" s="68"/>
      <c r="UUL80" s="69"/>
      <c r="UUN80" s="64"/>
      <c r="UUO80" s="67"/>
      <c r="UUP80" s="67"/>
      <c r="UUQ80" s="68"/>
      <c r="UUR80" s="68"/>
      <c r="UUS80" s="68"/>
      <c r="UUT80" s="69"/>
      <c r="UUV80" s="64"/>
      <c r="UUW80" s="67"/>
      <c r="UUX80" s="67"/>
      <c r="UUY80" s="68"/>
      <c r="UUZ80" s="68"/>
      <c r="UVA80" s="68"/>
      <c r="UVB80" s="69"/>
      <c r="UVD80" s="64"/>
      <c r="UVE80" s="67"/>
      <c r="UVF80" s="67"/>
      <c r="UVG80" s="68"/>
      <c r="UVH80" s="68"/>
      <c r="UVI80" s="68"/>
      <c r="UVJ80" s="69"/>
      <c r="UVL80" s="64"/>
      <c r="UVM80" s="67"/>
      <c r="UVN80" s="67"/>
      <c r="UVO80" s="68"/>
      <c r="UVP80" s="68"/>
      <c r="UVQ80" s="68"/>
      <c r="UVR80" s="69"/>
      <c r="UVT80" s="64"/>
      <c r="UVU80" s="67"/>
      <c r="UVV80" s="67"/>
      <c r="UVW80" s="68"/>
      <c r="UVX80" s="68"/>
      <c r="UVY80" s="68"/>
      <c r="UVZ80" s="69"/>
      <c r="UWB80" s="64"/>
      <c r="UWC80" s="67"/>
      <c r="UWD80" s="67"/>
      <c r="UWE80" s="68"/>
      <c r="UWF80" s="68"/>
      <c r="UWG80" s="68"/>
      <c r="UWH80" s="69"/>
      <c r="UWJ80" s="64"/>
      <c r="UWK80" s="67"/>
      <c r="UWL80" s="67"/>
      <c r="UWM80" s="68"/>
      <c r="UWN80" s="68"/>
      <c r="UWO80" s="68"/>
      <c r="UWP80" s="69"/>
      <c r="UWR80" s="64"/>
      <c r="UWS80" s="67"/>
      <c r="UWT80" s="67"/>
      <c r="UWU80" s="68"/>
      <c r="UWV80" s="68"/>
      <c r="UWW80" s="68"/>
      <c r="UWX80" s="69"/>
      <c r="UWZ80" s="64"/>
      <c r="UXA80" s="67"/>
      <c r="UXB80" s="67"/>
      <c r="UXC80" s="68"/>
      <c r="UXD80" s="68"/>
      <c r="UXE80" s="68"/>
      <c r="UXF80" s="69"/>
      <c r="UXH80" s="64"/>
      <c r="UXI80" s="67"/>
      <c r="UXJ80" s="67"/>
      <c r="UXK80" s="68"/>
      <c r="UXL80" s="68"/>
      <c r="UXM80" s="68"/>
      <c r="UXN80" s="69"/>
      <c r="UXP80" s="64"/>
      <c r="UXQ80" s="67"/>
      <c r="UXR80" s="67"/>
      <c r="UXS80" s="68"/>
      <c r="UXT80" s="68"/>
      <c r="UXU80" s="68"/>
      <c r="UXV80" s="69"/>
      <c r="UXX80" s="64"/>
      <c r="UXY80" s="67"/>
      <c r="UXZ80" s="67"/>
      <c r="UYA80" s="68"/>
      <c r="UYB80" s="68"/>
      <c r="UYC80" s="68"/>
      <c r="UYD80" s="69"/>
      <c r="UYF80" s="64"/>
      <c r="UYG80" s="67"/>
      <c r="UYH80" s="67"/>
      <c r="UYI80" s="68"/>
      <c r="UYJ80" s="68"/>
      <c r="UYK80" s="68"/>
      <c r="UYL80" s="69"/>
      <c r="UYN80" s="64"/>
      <c r="UYO80" s="67"/>
      <c r="UYP80" s="67"/>
      <c r="UYQ80" s="68"/>
      <c r="UYR80" s="68"/>
      <c r="UYS80" s="68"/>
      <c r="UYT80" s="69"/>
      <c r="UYV80" s="64"/>
      <c r="UYW80" s="67"/>
      <c r="UYX80" s="67"/>
      <c r="UYY80" s="68"/>
      <c r="UYZ80" s="68"/>
      <c r="UZA80" s="68"/>
      <c r="UZB80" s="69"/>
      <c r="UZD80" s="64"/>
      <c r="UZE80" s="67"/>
      <c r="UZF80" s="67"/>
      <c r="UZG80" s="68"/>
      <c r="UZH80" s="68"/>
      <c r="UZI80" s="68"/>
      <c r="UZJ80" s="69"/>
      <c r="UZL80" s="64"/>
      <c r="UZM80" s="67"/>
      <c r="UZN80" s="67"/>
      <c r="UZO80" s="68"/>
      <c r="UZP80" s="68"/>
      <c r="UZQ80" s="68"/>
      <c r="UZR80" s="69"/>
      <c r="UZT80" s="64"/>
      <c r="UZU80" s="67"/>
      <c r="UZV80" s="67"/>
      <c r="UZW80" s="68"/>
      <c r="UZX80" s="68"/>
      <c r="UZY80" s="68"/>
      <c r="UZZ80" s="69"/>
      <c r="VAB80" s="64"/>
      <c r="VAC80" s="67"/>
      <c r="VAD80" s="67"/>
      <c r="VAE80" s="68"/>
      <c r="VAF80" s="68"/>
      <c r="VAG80" s="68"/>
      <c r="VAH80" s="69"/>
      <c r="VAJ80" s="64"/>
      <c r="VAK80" s="67"/>
      <c r="VAL80" s="67"/>
      <c r="VAM80" s="68"/>
      <c r="VAN80" s="68"/>
      <c r="VAO80" s="68"/>
      <c r="VAP80" s="69"/>
      <c r="VAR80" s="64"/>
      <c r="VAS80" s="67"/>
      <c r="VAT80" s="67"/>
      <c r="VAU80" s="68"/>
      <c r="VAV80" s="68"/>
      <c r="VAW80" s="68"/>
      <c r="VAX80" s="69"/>
      <c r="VAZ80" s="64"/>
      <c r="VBA80" s="67"/>
      <c r="VBB80" s="67"/>
      <c r="VBC80" s="68"/>
      <c r="VBD80" s="68"/>
      <c r="VBE80" s="68"/>
      <c r="VBF80" s="69"/>
      <c r="VBH80" s="64"/>
      <c r="VBI80" s="67"/>
      <c r="VBJ80" s="67"/>
      <c r="VBK80" s="68"/>
      <c r="VBL80" s="68"/>
      <c r="VBM80" s="68"/>
      <c r="VBN80" s="69"/>
      <c r="VBP80" s="64"/>
      <c r="VBQ80" s="67"/>
      <c r="VBR80" s="67"/>
      <c r="VBS80" s="68"/>
      <c r="VBT80" s="68"/>
      <c r="VBU80" s="68"/>
      <c r="VBV80" s="69"/>
      <c r="VBX80" s="64"/>
      <c r="VBY80" s="67"/>
      <c r="VBZ80" s="67"/>
      <c r="VCA80" s="68"/>
      <c r="VCB80" s="68"/>
      <c r="VCC80" s="68"/>
      <c r="VCD80" s="69"/>
      <c r="VCF80" s="64"/>
      <c r="VCG80" s="67"/>
      <c r="VCH80" s="67"/>
      <c r="VCI80" s="68"/>
      <c r="VCJ80" s="68"/>
      <c r="VCK80" s="68"/>
      <c r="VCL80" s="69"/>
      <c r="VCN80" s="64"/>
      <c r="VCO80" s="67"/>
      <c r="VCP80" s="67"/>
      <c r="VCQ80" s="68"/>
      <c r="VCR80" s="68"/>
      <c r="VCS80" s="68"/>
      <c r="VCT80" s="69"/>
      <c r="VCV80" s="64"/>
      <c r="VCW80" s="67"/>
      <c r="VCX80" s="67"/>
      <c r="VCY80" s="68"/>
      <c r="VCZ80" s="68"/>
      <c r="VDA80" s="68"/>
      <c r="VDB80" s="69"/>
      <c r="VDD80" s="64"/>
      <c r="VDE80" s="67"/>
      <c r="VDF80" s="67"/>
      <c r="VDG80" s="68"/>
      <c r="VDH80" s="68"/>
      <c r="VDI80" s="68"/>
      <c r="VDJ80" s="69"/>
      <c r="VDL80" s="64"/>
      <c r="VDM80" s="67"/>
      <c r="VDN80" s="67"/>
      <c r="VDO80" s="68"/>
      <c r="VDP80" s="68"/>
      <c r="VDQ80" s="68"/>
      <c r="VDR80" s="69"/>
      <c r="VDT80" s="64"/>
      <c r="VDU80" s="67"/>
      <c r="VDV80" s="67"/>
      <c r="VDW80" s="68"/>
      <c r="VDX80" s="68"/>
      <c r="VDY80" s="68"/>
      <c r="VDZ80" s="69"/>
      <c r="VEB80" s="64"/>
      <c r="VEC80" s="67"/>
      <c r="VED80" s="67"/>
      <c r="VEE80" s="68"/>
      <c r="VEF80" s="68"/>
      <c r="VEG80" s="68"/>
      <c r="VEH80" s="69"/>
      <c r="VEJ80" s="64"/>
      <c r="VEK80" s="67"/>
      <c r="VEL80" s="67"/>
      <c r="VEM80" s="68"/>
      <c r="VEN80" s="68"/>
      <c r="VEO80" s="68"/>
      <c r="VEP80" s="69"/>
      <c r="VER80" s="64"/>
      <c r="VES80" s="67"/>
      <c r="VET80" s="67"/>
      <c r="VEU80" s="68"/>
      <c r="VEV80" s="68"/>
      <c r="VEW80" s="68"/>
      <c r="VEX80" s="69"/>
      <c r="VEZ80" s="64"/>
      <c r="VFA80" s="67"/>
      <c r="VFB80" s="67"/>
      <c r="VFC80" s="68"/>
      <c r="VFD80" s="68"/>
      <c r="VFE80" s="68"/>
      <c r="VFF80" s="69"/>
      <c r="VFH80" s="64"/>
      <c r="VFI80" s="67"/>
      <c r="VFJ80" s="67"/>
      <c r="VFK80" s="68"/>
      <c r="VFL80" s="68"/>
      <c r="VFM80" s="68"/>
      <c r="VFN80" s="69"/>
      <c r="VFP80" s="64"/>
      <c r="VFQ80" s="67"/>
      <c r="VFR80" s="67"/>
      <c r="VFS80" s="68"/>
      <c r="VFT80" s="68"/>
      <c r="VFU80" s="68"/>
      <c r="VFV80" s="69"/>
      <c r="VFX80" s="64"/>
      <c r="VFY80" s="67"/>
      <c r="VFZ80" s="67"/>
      <c r="VGA80" s="68"/>
      <c r="VGB80" s="68"/>
      <c r="VGC80" s="68"/>
      <c r="VGD80" s="69"/>
      <c r="VGF80" s="64"/>
      <c r="VGG80" s="67"/>
      <c r="VGH80" s="67"/>
      <c r="VGI80" s="68"/>
      <c r="VGJ80" s="68"/>
      <c r="VGK80" s="68"/>
      <c r="VGL80" s="69"/>
      <c r="VGN80" s="64"/>
      <c r="VGO80" s="67"/>
      <c r="VGP80" s="67"/>
      <c r="VGQ80" s="68"/>
      <c r="VGR80" s="68"/>
      <c r="VGS80" s="68"/>
      <c r="VGT80" s="69"/>
      <c r="VGV80" s="64"/>
      <c r="VGW80" s="67"/>
      <c r="VGX80" s="67"/>
      <c r="VGY80" s="68"/>
      <c r="VGZ80" s="68"/>
      <c r="VHA80" s="68"/>
      <c r="VHB80" s="69"/>
      <c r="VHD80" s="64"/>
      <c r="VHE80" s="67"/>
      <c r="VHF80" s="67"/>
      <c r="VHG80" s="68"/>
      <c r="VHH80" s="68"/>
      <c r="VHI80" s="68"/>
      <c r="VHJ80" s="69"/>
      <c r="VHL80" s="64"/>
      <c r="VHM80" s="67"/>
      <c r="VHN80" s="67"/>
      <c r="VHO80" s="68"/>
      <c r="VHP80" s="68"/>
      <c r="VHQ80" s="68"/>
      <c r="VHR80" s="69"/>
      <c r="VHT80" s="64"/>
      <c r="VHU80" s="67"/>
      <c r="VHV80" s="67"/>
      <c r="VHW80" s="68"/>
      <c r="VHX80" s="68"/>
      <c r="VHY80" s="68"/>
      <c r="VHZ80" s="69"/>
      <c r="VIB80" s="64"/>
      <c r="VIC80" s="67"/>
      <c r="VID80" s="67"/>
      <c r="VIE80" s="68"/>
      <c r="VIF80" s="68"/>
      <c r="VIG80" s="68"/>
      <c r="VIH80" s="69"/>
      <c r="VIJ80" s="64"/>
      <c r="VIK80" s="67"/>
      <c r="VIL80" s="67"/>
      <c r="VIM80" s="68"/>
      <c r="VIN80" s="68"/>
      <c r="VIO80" s="68"/>
      <c r="VIP80" s="69"/>
      <c r="VIR80" s="64"/>
      <c r="VIS80" s="67"/>
      <c r="VIT80" s="67"/>
      <c r="VIU80" s="68"/>
      <c r="VIV80" s="68"/>
      <c r="VIW80" s="68"/>
      <c r="VIX80" s="69"/>
      <c r="VIZ80" s="64"/>
      <c r="VJA80" s="67"/>
      <c r="VJB80" s="67"/>
      <c r="VJC80" s="68"/>
      <c r="VJD80" s="68"/>
      <c r="VJE80" s="68"/>
      <c r="VJF80" s="69"/>
      <c r="VJH80" s="64"/>
      <c r="VJI80" s="67"/>
      <c r="VJJ80" s="67"/>
      <c r="VJK80" s="68"/>
      <c r="VJL80" s="68"/>
      <c r="VJM80" s="68"/>
      <c r="VJN80" s="69"/>
      <c r="VJP80" s="64"/>
      <c r="VJQ80" s="67"/>
      <c r="VJR80" s="67"/>
      <c r="VJS80" s="68"/>
      <c r="VJT80" s="68"/>
      <c r="VJU80" s="68"/>
      <c r="VJV80" s="69"/>
      <c r="VJX80" s="64"/>
      <c r="VJY80" s="67"/>
      <c r="VJZ80" s="67"/>
      <c r="VKA80" s="68"/>
      <c r="VKB80" s="68"/>
      <c r="VKC80" s="68"/>
      <c r="VKD80" s="69"/>
      <c r="VKF80" s="64"/>
      <c r="VKG80" s="67"/>
      <c r="VKH80" s="67"/>
      <c r="VKI80" s="68"/>
      <c r="VKJ80" s="68"/>
      <c r="VKK80" s="68"/>
      <c r="VKL80" s="69"/>
      <c r="VKN80" s="64"/>
      <c r="VKO80" s="67"/>
      <c r="VKP80" s="67"/>
      <c r="VKQ80" s="68"/>
      <c r="VKR80" s="68"/>
      <c r="VKS80" s="68"/>
      <c r="VKT80" s="69"/>
      <c r="VKV80" s="64"/>
      <c r="VKW80" s="67"/>
      <c r="VKX80" s="67"/>
      <c r="VKY80" s="68"/>
      <c r="VKZ80" s="68"/>
      <c r="VLA80" s="68"/>
      <c r="VLB80" s="69"/>
      <c r="VLD80" s="64"/>
      <c r="VLE80" s="67"/>
      <c r="VLF80" s="67"/>
      <c r="VLG80" s="68"/>
      <c r="VLH80" s="68"/>
      <c r="VLI80" s="68"/>
      <c r="VLJ80" s="69"/>
      <c r="VLL80" s="64"/>
      <c r="VLM80" s="67"/>
      <c r="VLN80" s="67"/>
      <c r="VLO80" s="68"/>
      <c r="VLP80" s="68"/>
      <c r="VLQ80" s="68"/>
      <c r="VLR80" s="69"/>
      <c r="VLT80" s="64"/>
      <c r="VLU80" s="67"/>
      <c r="VLV80" s="67"/>
      <c r="VLW80" s="68"/>
      <c r="VLX80" s="68"/>
      <c r="VLY80" s="68"/>
      <c r="VLZ80" s="69"/>
      <c r="VMB80" s="64"/>
      <c r="VMC80" s="67"/>
      <c r="VMD80" s="67"/>
      <c r="VME80" s="68"/>
      <c r="VMF80" s="68"/>
      <c r="VMG80" s="68"/>
      <c r="VMH80" s="69"/>
      <c r="VMJ80" s="64"/>
      <c r="VMK80" s="67"/>
      <c r="VML80" s="67"/>
      <c r="VMM80" s="68"/>
      <c r="VMN80" s="68"/>
      <c r="VMO80" s="68"/>
      <c r="VMP80" s="69"/>
      <c r="VMR80" s="64"/>
      <c r="VMS80" s="67"/>
      <c r="VMT80" s="67"/>
      <c r="VMU80" s="68"/>
      <c r="VMV80" s="68"/>
      <c r="VMW80" s="68"/>
      <c r="VMX80" s="69"/>
      <c r="VMZ80" s="64"/>
      <c r="VNA80" s="67"/>
      <c r="VNB80" s="67"/>
      <c r="VNC80" s="68"/>
      <c r="VND80" s="68"/>
      <c r="VNE80" s="68"/>
      <c r="VNF80" s="69"/>
      <c r="VNH80" s="64"/>
      <c r="VNI80" s="67"/>
      <c r="VNJ80" s="67"/>
      <c r="VNK80" s="68"/>
      <c r="VNL80" s="68"/>
      <c r="VNM80" s="68"/>
      <c r="VNN80" s="69"/>
      <c r="VNP80" s="64"/>
      <c r="VNQ80" s="67"/>
      <c r="VNR80" s="67"/>
      <c r="VNS80" s="68"/>
      <c r="VNT80" s="68"/>
      <c r="VNU80" s="68"/>
      <c r="VNV80" s="69"/>
      <c r="VNX80" s="64"/>
      <c r="VNY80" s="67"/>
      <c r="VNZ80" s="67"/>
      <c r="VOA80" s="68"/>
      <c r="VOB80" s="68"/>
      <c r="VOC80" s="68"/>
      <c r="VOD80" s="69"/>
      <c r="VOF80" s="64"/>
      <c r="VOG80" s="67"/>
      <c r="VOH80" s="67"/>
      <c r="VOI80" s="68"/>
      <c r="VOJ80" s="68"/>
      <c r="VOK80" s="68"/>
      <c r="VOL80" s="69"/>
      <c r="VON80" s="64"/>
      <c r="VOO80" s="67"/>
      <c r="VOP80" s="67"/>
      <c r="VOQ80" s="68"/>
      <c r="VOR80" s="68"/>
      <c r="VOS80" s="68"/>
      <c r="VOT80" s="69"/>
      <c r="VOV80" s="64"/>
      <c r="VOW80" s="67"/>
      <c r="VOX80" s="67"/>
      <c r="VOY80" s="68"/>
      <c r="VOZ80" s="68"/>
      <c r="VPA80" s="68"/>
      <c r="VPB80" s="69"/>
      <c r="VPD80" s="64"/>
      <c r="VPE80" s="67"/>
      <c r="VPF80" s="67"/>
      <c r="VPG80" s="68"/>
      <c r="VPH80" s="68"/>
      <c r="VPI80" s="68"/>
      <c r="VPJ80" s="69"/>
      <c r="VPL80" s="64"/>
      <c r="VPM80" s="67"/>
      <c r="VPN80" s="67"/>
      <c r="VPO80" s="68"/>
      <c r="VPP80" s="68"/>
      <c r="VPQ80" s="68"/>
      <c r="VPR80" s="69"/>
      <c r="VPT80" s="64"/>
      <c r="VPU80" s="67"/>
      <c r="VPV80" s="67"/>
      <c r="VPW80" s="68"/>
      <c r="VPX80" s="68"/>
      <c r="VPY80" s="68"/>
      <c r="VPZ80" s="69"/>
      <c r="VQB80" s="64"/>
      <c r="VQC80" s="67"/>
      <c r="VQD80" s="67"/>
      <c r="VQE80" s="68"/>
      <c r="VQF80" s="68"/>
      <c r="VQG80" s="68"/>
      <c r="VQH80" s="69"/>
      <c r="VQJ80" s="64"/>
      <c r="VQK80" s="67"/>
      <c r="VQL80" s="67"/>
      <c r="VQM80" s="68"/>
      <c r="VQN80" s="68"/>
      <c r="VQO80" s="68"/>
      <c r="VQP80" s="69"/>
      <c r="VQR80" s="64"/>
      <c r="VQS80" s="67"/>
      <c r="VQT80" s="67"/>
      <c r="VQU80" s="68"/>
      <c r="VQV80" s="68"/>
      <c r="VQW80" s="68"/>
      <c r="VQX80" s="69"/>
      <c r="VQZ80" s="64"/>
      <c r="VRA80" s="67"/>
      <c r="VRB80" s="67"/>
      <c r="VRC80" s="68"/>
      <c r="VRD80" s="68"/>
      <c r="VRE80" s="68"/>
      <c r="VRF80" s="69"/>
      <c r="VRH80" s="64"/>
      <c r="VRI80" s="67"/>
      <c r="VRJ80" s="67"/>
      <c r="VRK80" s="68"/>
      <c r="VRL80" s="68"/>
      <c r="VRM80" s="68"/>
      <c r="VRN80" s="69"/>
      <c r="VRP80" s="64"/>
      <c r="VRQ80" s="67"/>
      <c r="VRR80" s="67"/>
      <c r="VRS80" s="68"/>
      <c r="VRT80" s="68"/>
      <c r="VRU80" s="68"/>
      <c r="VRV80" s="69"/>
      <c r="VRX80" s="64"/>
      <c r="VRY80" s="67"/>
      <c r="VRZ80" s="67"/>
      <c r="VSA80" s="68"/>
      <c r="VSB80" s="68"/>
      <c r="VSC80" s="68"/>
      <c r="VSD80" s="69"/>
      <c r="VSF80" s="64"/>
      <c r="VSG80" s="67"/>
      <c r="VSH80" s="67"/>
      <c r="VSI80" s="68"/>
      <c r="VSJ80" s="68"/>
      <c r="VSK80" s="68"/>
      <c r="VSL80" s="69"/>
      <c r="VSN80" s="64"/>
      <c r="VSO80" s="67"/>
      <c r="VSP80" s="67"/>
      <c r="VSQ80" s="68"/>
      <c r="VSR80" s="68"/>
      <c r="VSS80" s="68"/>
      <c r="VST80" s="69"/>
      <c r="VSV80" s="64"/>
      <c r="VSW80" s="67"/>
      <c r="VSX80" s="67"/>
      <c r="VSY80" s="68"/>
      <c r="VSZ80" s="68"/>
      <c r="VTA80" s="68"/>
      <c r="VTB80" s="69"/>
      <c r="VTD80" s="64"/>
      <c r="VTE80" s="67"/>
      <c r="VTF80" s="67"/>
      <c r="VTG80" s="68"/>
      <c r="VTH80" s="68"/>
      <c r="VTI80" s="68"/>
      <c r="VTJ80" s="69"/>
      <c r="VTL80" s="64"/>
      <c r="VTM80" s="67"/>
      <c r="VTN80" s="67"/>
      <c r="VTO80" s="68"/>
      <c r="VTP80" s="68"/>
      <c r="VTQ80" s="68"/>
      <c r="VTR80" s="69"/>
      <c r="VTT80" s="64"/>
      <c r="VTU80" s="67"/>
      <c r="VTV80" s="67"/>
      <c r="VTW80" s="68"/>
      <c r="VTX80" s="68"/>
      <c r="VTY80" s="68"/>
      <c r="VTZ80" s="69"/>
      <c r="VUB80" s="64"/>
      <c r="VUC80" s="67"/>
      <c r="VUD80" s="67"/>
      <c r="VUE80" s="68"/>
      <c r="VUF80" s="68"/>
      <c r="VUG80" s="68"/>
      <c r="VUH80" s="69"/>
      <c r="VUJ80" s="64"/>
      <c r="VUK80" s="67"/>
      <c r="VUL80" s="67"/>
      <c r="VUM80" s="68"/>
      <c r="VUN80" s="68"/>
      <c r="VUO80" s="68"/>
      <c r="VUP80" s="69"/>
      <c r="VUR80" s="64"/>
      <c r="VUS80" s="67"/>
      <c r="VUT80" s="67"/>
      <c r="VUU80" s="68"/>
      <c r="VUV80" s="68"/>
      <c r="VUW80" s="68"/>
      <c r="VUX80" s="69"/>
      <c r="VUZ80" s="64"/>
      <c r="VVA80" s="67"/>
      <c r="VVB80" s="67"/>
      <c r="VVC80" s="68"/>
      <c r="VVD80" s="68"/>
      <c r="VVE80" s="68"/>
      <c r="VVF80" s="69"/>
      <c r="VVH80" s="64"/>
      <c r="VVI80" s="67"/>
      <c r="VVJ80" s="67"/>
      <c r="VVK80" s="68"/>
      <c r="VVL80" s="68"/>
      <c r="VVM80" s="68"/>
      <c r="VVN80" s="69"/>
      <c r="VVP80" s="64"/>
      <c r="VVQ80" s="67"/>
      <c r="VVR80" s="67"/>
      <c r="VVS80" s="68"/>
      <c r="VVT80" s="68"/>
      <c r="VVU80" s="68"/>
      <c r="VVV80" s="69"/>
      <c r="VVX80" s="64"/>
      <c r="VVY80" s="67"/>
      <c r="VVZ80" s="67"/>
      <c r="VWA80" s="68"/>
      <c r="VWB80" s="68"/>
      <c r="VWC80" s="68"/>
      <c r="VWD80" s="69"/>
      <c r="VWF80" s="64"/>
      <c r="VWG80" s="67"/>
      <c r="VWH80" s="67"/>
      <c r="VWI80" s="68"/>
      <c r="VWJ80" s="68"/>
      <c r="VWK80" s="68"/>
      <c r="VWL80" s="69"/>
      <c r="VWN80" s="64"/>
      <c r="VWO80" s="67"/>
      <c r="VWP80" s="67"/>
      <c r="VWQ80" s="68"/>
      <c r="VWR80" s="68"/>
      <c r="VWS80" s="68"/>
      <c r="VWT80" s="69"/>
      <c r="VWV80" s="64"/>
      <c r="VWW80" s="67"/>
      <c r="VWX80" s="67"/>
      <c r="VWY80" s="68"/>
      <c r="VWZ80" s="68"/>
      <c r="VXA80" s="68"/>
      <c r="VXB80" s="69"/>
      <c r="VXD80" s="64"/>
      <c r="VXE80" s="67"/>
      <c r="VXF80" s="67"/>
      <c r="VXG80" s="68"/>
      <c r="VXH80" s="68"/>
      <c r="VXI80" s="68"/>
      <c r="VXJ80" s="69"/>
      <c r="VXL80" s="64"/>
      <c r="VXM80" s="67"/>
      <c r="VXN80" s="67"/>
      <c r="VXO80" s="68"/>
      <c r="VXP80" s="68"/>
      <c r="VXQ80" s="68"/>
      <c r="VXR80" s="69"/>
      <c r="VXT80" s="64"/>
      <c r="VXU80" s="67"/>
      <c r="VXV80" s="67"/>
      <c r="VXW80" s="68"/>
      <c r="VXX80" s="68"/>
      <c r="VXY80" s="68"/>
      <c r="VXZ80" s="69"/>
      <c r="VYB80" s="64"/>
      <c r="VYC80" s="67"/>
      <c r="VYD80" s="67"/>
      <c r="VYE80" s="68"/>
      <c r="VYF80" s="68"/>
      <c r="VYG80" s="68"/>
      <c r="VYH80" s="69"/>
      <c r="VYJ80" s="64"/>
      <c r="VYK80" s="67"/>
      <c r="VYL80" s="67"/>
      <c r="VYM80" s="68"/>
      <c r="VYN80" s="68"/>
      <c r="VYO80" s="68"/>
      <c r="VYP80" s="69"/>
      <c r="VYR80" s="64"/>
      <c r="VYS80" s="67"/>
      <c r="VYT80" s="67"/>
      <c r="VYU80" s="68"/>
      <c r="VYV80" s="68"/>
      <c r="VYW80" s="68"/>
      <c r="VYX80" s="69"/>
      <c r="VYZ80" s="64"/>
      <c r="VZA80" s="67"/>
      <c r="VZB80" s="67"/>
      <c r="VZC80" s="68"/>
      <c r="VZD80" s="68"/>
      <c r="VZE80" s="68"/>
      <c r="VZF80" s="69"/>
      <c r="VZH80" s="64"/>
      <c r="VZI80" s="67"/>
      <c r="VZJ80" s="67"/>
      <c r="VZK80" s="68"/>
      <c r="VZL80" s="68"/>
      <c r="VZM80" s="68"/>
      <c r="VZN80" s="69"/>
      <c r="VZP80" s="64"/>
      <c r="VZQ80" s="67"/>
      <c r="VZR80" s="67"/>
      <c r="VZS80" s="68"/>
      <c r="VZT80" s="68"/>
      <c r="VZU80" s="68"/>
      <c r="VZV80" s="69"/>
      <c r="VZX80" s="64"/>
      <c r="VZY80" s="67"/>
      <c r="VZZ80" s="67"/>
      <c r="WAA80" s="68"/>
      <c r="WAB80" s="68"/>
      <c r="WAC80" s="68"/>
      <c r="WAD80" s="69"/>
      <c r="WAF80" s="64"/>
      <c r="WAG80" s="67"/>
      <c r="WAH80" s="67"/>
      <c r="WAI80" s="68"/>
      <c r="WAJ80" s="68"/>
      <c r="WAK80" s="68"/>
      <c r="WAL80" s="69"/>
      <c r="WAN80" s="64"/>
      <c r="WAO80" s="67"/>
      <c r="WAP80" s="67"/>
      <c r="WAQ80" s="68"/>
      <c r="WAR80" s="68"/>
      <c r="WAS80" s="68"/>
      <c r="WAT80" s="69"/>
      <c r="WAV80" s="64"/>
      <c r="WAW80" s="67"/>
      <c r="WAX80" s="67"/>
      <c r="WAY80" s="68"/>
      <c r="WAZ80" s="68"/>
      <c r="WBA80" s="68"/>
      <c r="WBB80" s="69"/>
      <c r="WBD80" s="64"/>
      <c r="WBE80" s="67"/>
      <c r="WBF80" s="67"/>
      <c r="WBG80" s="68"/>
      <c r="WBH80" s="68"/>
      <c r="WBI80" s="68"/>
      <c r="WBJ80" s="69"/>
      <c r="WBL80" s="64"/>
      <c r="WBM80" s="67"/>
      <c r="WBN80" s="67"/>
      <c r="WBO80" s="68"/>
      <c r="WBP80" s="68"/>
      <c r="WBQ80" s="68"/>
      <c r="WBR80" s="69"/>
      <c r="WBT80" s="64"/>
      <c r="WBU80" s="67"/>
      <c r="WBV80" s="67"/>
      <c r="WBW80" s="68"/>
      <c r="WBX80" s="68"/>
      <c r="WBY80" s="68"/>
      <c r="WBZ80" s="69"/>
      <c r="WCB80" s="64"/>
      <c r="WCC80" s="67"/>
      <c r="WCD80" s="67"/>
      <c r="WCE80" s="68"/>
      <c r="WCF80" s="68"/>
      <c r="WCG80" s="68"/>
      <c r="WCH80" s="69"/>
      <c r="WCJ80" s="64"/>
      <c r="WCK80" s="67"/>
      <c r="WCL80" s="67"/>
      <c r="WCM80" s="68"/>
      <c r="WCN80" s="68"/>
      <c r="WCO80" s="68"/>
      <c r="WCP80" s="69"/>
      <c r="WCR80" s="64"/>
      <c r="WCS80" s="67"/>
      <c r="WCT80" s="67"/>
      <c r="WCU80" s="68"/>
      <c r="WCV80" s="68"/>
      <c r="WCW80" s="68"/>
      <c r="WCX80" s="69"/>
      <c r="WCZ80" s="64"/>
      <c r="WDA80" s="67"/>
      <c r="WDB80" s="67"/>
      <c r="WDC80" s="68"/>
      <c r="WDD80" s="68"/>
      <c r="WDE80" s="68"/>
      <c r="WDF80" s="69"/>
      <c r="WDH80" s="64"/>
      <c r="WDI80" s="67"/>
      <c r="WDJ80" s="67"/>
      <c r="WDK80" s="68"/>
      <c r="WDL80" s="68"/>
      <c r="WDM80" s="68"/>
      <c r="WDN80" s="69"/>
      <c r="WDP80" s="64"/>
      <c r="WDQ80" s="67"/>
      <c r="WDR80" s="67"/>
      <c r="WDS80" s="68"/>
      <c r="WDT80" s="68"/>
      <c r="WDU80" s="68"/>
      <c r="WDV80" s="69"/>
      <c r="WDX80" s="64"/>
      <c r="WDY80" s="67"/>
      <c r="WDZ80" s="67"/>
      <c r="WEA80" s="68"/>
      <c r="WEB80" s="68"/>
      <c r="WEC80" s="68"/>
      <c r="WED80" s="69"/>
      <c r="WEF80" s="64"/>
      <c r="WEG80" s="67"/>
      <c r="WEH80" s="67"/>
      <c r="WEI80" s="68"/>
      <c r="WEJ80" s="68"/>
      <c r="WEK80" s="68"/>
      <c r="WEL80" s="69"/>
      <c r="WEN80" s="64"/>
      <c r="WEO80" s="67"/>
      <c r="WEP80" s="67"/>
      <c r="WEQ80" s="68"/>
      <c r="WER80" s="68"/>
      <c r="WES80" s="68"/>
      <c r="WET80" s="69"/>
      <c r="WEV80" s="64"/>
      <c r="WEW80" s="67"/>
      <c r="WEX80" s="67"/>
      <c r="WEY80" s="68"/>
      <c r="WEZ80" s="68"/>
      <c r="WFA80" s="68"/>
      <c r="WFB80" s="69"/>
      <c r="WFD80" s="64"/>
      <c r="WFE80" s="67"/>
      <c r="WFF80" s="67"/>
      <c r="WFG80" s="68"/>
      <c r="WFH80" s="68"/>
      <c r="WFI80" s="68"/>
      <c r="WFJ80" s="69"/>
      <c r="WFL80" s="64"/>
      <c r="WFM80" s="67"/>
      <c r="WFN80" s="67"/>
      <c r="WFO80" s="68"/>
      <c r="WFP80" s="68"/>
      <c r="WFQ80" s="68"/>
      <c r="WFR80" s="69"/>
      <c r="WFT80" s="64"/>
      <c r="WFU80" s="67"/>
      <c r="WFV80" s="67"/>
      <c r="WFW80" s="68"/>
      <c r="WFX80" s="68"/>
      <c r="WFY80" s="68"/>
      <c r="WFZ80" s="69"/>
      <c r="WGB80" s="64"/>
      <c r="WGC80" s="67"/>
      <c r="WGD80" s="67"/>
      <c r="WGE80" s="68"/>
      <c r="WGF80" s="68"/>
      <c r="WGG80" s="68"/>
      <c r="WGH80" s="69"/>
      <c r="WGJ80" s="64"/>
      <c r="WGK80" s="67"/>
      <c r="WGL80" s="67"/>
      <c r="WGM80" s="68"/>
      <c r="WGN80" s="68"/>
      <c r="WGO80" s="68"/>
      <c r="WGP80" s="69"/>
      <c r="WGR80" s="64"/>
      <c r="WGS80" s="67"/>
      <c r="WGT80" s="67"/>
      <c r="WGU80" s="68"/>
      <c r="WGV80" s="68"/>
      <c r="WGW80" s="68"/>
      <c r="WGX80" s="69"/>
      <c r="WGZ80" s="64"/>
      <c r="WHA80" s="67"/>
      <c r="WHB80" s="67"/>
      <c r="WHC80" s="68"/>
      <c r="WHD80" s="68"/>
      <c r="WHE80" s="68"/>
      <c r="WHF80" s="69"/>
      <c r="WHH80" s="64"/>
      <c r="WHI80" s="67"/>
      <c r="WHJ80" s="67"/>
      <c r="WHK80" s="68"/>
      <c r="WHL80" s="68"/>
      <c r="WHM80" s="68"/>
      <c r="WHN80" s="69"/>
      <c r="WHP80" s="64"/>
      <c r="WHQ80" s="67"/>
      <c r="WHR80" s="67"/>
      <c r="WHS80" s="68"/>
      <c r="WHT80" s="68"/>
      <c r="WHU80" s="68"/>
      <c r="WHV80" s="69"/>
      <c r="WHX80" s="64"/>
      <c r="WHY80" s="67"/>
      <c r="WHZ80" s="67"/>
      <c r="WIA80" s="68"/>
      <c r="WIB80" s="68"/>
      <c r="WIC80" s="68"/>
      <c r="WID80" s="69"/>
      <c r="WIF80" s="64"/>
      <c r="WIG80" s="67"/>
      <c r="WIH80" s="67"/>
      <c r="WII80" s="68"/>
      <c r="WIJ80" s="68"/>
      <c r="WIK80" s="68"/>
      <c r="WIL80" s="69"/>
      <c r="WIN80" s="64"/>
      <c r="WIO80" s="67"/>
      <c r="WIP80" s="67"/>
      <c r="WIQ80" s="68"/>
      <c r="WIR80" s="68"/>
      <c r="WIS80" s="68"/>
      <c r="WIT80" s="69"/>
      <c r="WIV80" s="64"/>
      <c r="WIW80" s="67"/>
      <c r="WIX80" s="67"/>
      <c r="WIY80" s="68"/>
      <c r="WIZ80" s="68"/>
      <c r="WJA80" s="68"/>
      <c r="WJB80" s="69"/>
      <c r="WJD80" s="64"/>
      <c r="WJE80" s="67"/>
      <c r="WJF80" s="67"/>
      <c r="WJG80" s="68"/>
      <c r="WJH80" s="68"/>
      <c r="WJI80" s="68"/>
      <c r="WJJ80" s="69"/>
      <c r="WJL80" s="64"/>
      <c r="WJM80" s="67"/>
      <c r="WJN80" s="67"/>
      <c r="WJO80" s="68"/>
      <c r="WJP80" s="68"/>
      <c r="WJQ80" s="68"/>
      <c r="WJR80" s="69"/>
      <c r="WJT80" s="64"/>
      <c r="WJU80" s="67"/>
      <c r="WJV80" s="67"/>
      <c r="WJW80" s="68"/>
      <c r="WJX80" s="68"/>
      <c r="WJY80" s="68"/>
      <c r="WJZ80" s="69"/>
      <c r="WKB80" s="64"/>
      <c r="WKC80" s="67"/>
      <c r="WKD80" s="67"/>
      <c r="WKE80" s="68"/>
      <c r="WKF80" s="68"/>
      <c r="WKG80" s="68"/>
      <c r="WKH80" s="69"/>
      <c r="WKJ80" s="64"/>
      <c r="WKK80" s="67"/>
      <c r="WKL80" s="67"/>
      <c r="WKM80" s="68"/>
      <c r="WKN80" s="68"/>
      <c r="WKO80" s="68"/>
      <c r="WKP80" s="69"/>
      <c r="WKR80" s="64"/>
      <c r="WKS80" s="67"/>
      <c r="WKT80" s="67"/>
      <c r="WKU80" s="68"/>
      <c r="WKV80" s="68"/>
      <c r="WKW80" s="68"/>
      <c r="WKX80" s="69"/>
      <c r="WKZ80" s="64"/>
      <c r="WLA80" s="67"/>
      <c r="WLB80" s="67"/>
      <c r="WLC80" s="68"/>
      <c r="WLD80" s="68"/>
      <c r="WLE80" s="68"/>
      <c r="WLF80" s="69"/>
      <c r="WLH80" s="64"/>
      <c r="WLI80" s="67"/>
      <c r="WLJ80" s="67"/>
      <c r="WLK80" s="68"/>
      <c r="WLL80" s="68"/>
      <c r="WLM80" s="68"/>
      <c r="WLN80" s="69"/>
      <c r="WLP80" s="64"/>
      <c r="WLQ80" s="67"/>
      <c r="WLR80" s="67"/>
      <c r="WLS80" s="68"/>
      <c r="WLT80" s="68"/>
      <c r="WLU80" s="68"/>
      <c r="WLV80" s="69"/>
      <c r="WLX80" s="64"/>
      <c r="WLY80" s="67"/>
      <c r="WLZ80" s="67"/>
      <c r="WMA80" s="68"/>
      <c r="WMB80" s="68"/>
      <c r="WMC80" s="68"/>
      <c r="WMD80" s="69"/>
      <c r="WMF80" s="64"/>
      <c r="WMG80" s="67"/>
      <c r="WMH80" s="67"/>
      <c r="WMI80" s="68"/>
      <c r="WMJ80" s="68"/>
      <c r="WMK80" s="68"/>
      <c r="WML80" s="69"/>
      <c r="WMN80" s="64"/>
      <c r="WMO80" s="67"/>
      <c r="WMP80" s="67"/>
      <c r="WMQ80" s="68"/>
      <c r="WMR80" s="68"/>
      <c r="WMS80" s="68"/>
      <c r="WMT80" s="69"/>
      <c r="WMV80" s="64"/>
      <c r="WMW80" s="67"/>
      <c r="WMX80" s="67"/>
      <c r="WMY80" s="68"/>
      <c r="WMZ80" s="68"/>
      <c r="WNA80" s="68"/>
      <c r="WNB80" s="69"/>
      <c r="WND80" s="64"/>
      <c r="WNE80" s="67"/>
      <c r="WNF80" s="67"/>
      <c r="WNG80" s="68"/>
      <c r="WNH80" s="68"/>
      <c r="WNI80" s="68"/>
      <c r="WNJ80" s="69"/>
      <c r="WNL80" s="64"/>
      <c r="WNM80" s="67"/>
      <c r="WNN80" s="67"/>
      <c r="WNO80" s="68"/>
      <c r="WNP80" s="68"/>
      <c r="WNQ80" s="68"/>
      <c r="WNR80" s="69"/>
      <c r="WNT80" s="64"/>
      <c r="WNU80" s="67"/>
      <c r="WNV80" s="67"/>
      <c r="WNW80" s="68"/>
      <c r="WNX80" s="68"/>
      <c r="WNY80" s="68"/>
      <c r="WNZ80" s="69"/>
      <c r="WOB80" s="64"/>
      <c r="WOC80" s="67"/>
      <c r="WOD80" s="67"/>
      <c r="WOE80" s="68"/>
      <c r="WOF80" s="68"/>
      <c r="WOG80" s="68"/>
      <c r="WOH80" s="69"/>
      <c r="WOJ80" s="64"/>
      <c r="WOK80" s="67"/>
      <c r="WOL80" s="67"/>
      <c r="WOM80" s="68"/>
      <c r="WON80" s="68"/>
      <c r="WOO80" s="68"/>
      <c r="WOP80" s="69"/>
      <c r="WOR80" s="64"/>
      <c r="WOS80" s="67"/>
      <c r="WOT80" s="67"/>
      <c r="WOU80" s="68"/>
      <c r="WOV80" s="68"/>
      <c r="WOW80" s="68"/>
      <c r="WOX80" s="69"/>
      <c r="WOZ80" s="64"/>
      <c r="WPA80" s="67"/>
      <c r="WPB80" s="67"/>
      <c r="WPC80" s="68"/>
      <c r="WPD80" s="68"/>
      <c r="WPE80" s="68"/>
      <c r="WPF80" s="69"/>
      <c r="WPH80" s="64"/>
      <c r="WPI80" s="67"/>
      <c r="WPJ80" s="67"/>
      <c r="WPK80" s="68"/>
      <c r="WPL80" s="68"/>
      <c r="WPM80" s="68"/>
      <c r="WPN80" s="69"/>
      <c r="WPP80" s="64"/>
      <c r="WPQ80" s="67"/>
      <c r="WPR80" s="67"/>
      <c r="WPS80" s="68"/>
      <c r="WPT80" s="68"/>
      <c r="WPU80" s="68"/>
      <c r="WPV80" s="69"/>
      <c r="WPX80" s="64"/>
      <c r="WPY80" s="67"/>
      <c r="WPZ80" s="67"/>
      <c r="WQA80" s="68"/>
      <c r="WQB80" s="68"/>
      <c r="WQC80" s="68"/>
      <c r="WQD80" s="69"/>
      <c r="WQF80" s="64"/>
      <c r="WQG80" s="67"/>
      <c r="WQH80" s="67"/>
      <c r="WQI80" s="68"/>
      <c r="WQJ80" s="68"/>
      <c r="WQK80" s="68"/>
      <c r="WQL80" s="69"/>
      <c r="WQN80" s="64"/>
      <c r="WQO80" s="67"/>
      <c r="WQP80" s="67"/>
      <c r="WQQ80" s="68"/>
      <c r="WQR80" s="68"/>
      <c r="WQS80" s="68"/>
      <c r="WQT80" s="69"/>
      <c r="WQV80" s="64"/>
      <c r="WQW80" s="67"/>
      <c r="WQX80" s="67"/>
      <c r="WQY80" s="68"/>
      <c r="WQZ80" s="68"/>
      <c r="WRA80" s="68"/>
      <c r="WRB80" s="69"/>
      <c r="WRD80" s="64"/>
      <c r="WRE80" s="67"/>
      <c r="WRF80" s="67"/>
      <c r="WRG80" s="68"/>
      <c r="WRH80" s="68"/>
      <c r="WRI80" s="68"/>
      <c r="WRJ80" s="69"/>
      <c r="WRL80" s="64"/>
      <c r="WRM80" s="67"/>
      <c r="WRN80" s="67"/>
      <c r="WRO80" s="68"/>
      <c r="WRP80" s="68"/>
      <c r="WRQ80" s="68"/>
      <c r="WRR80" s="69"/>
      <c r="WRT80" s="64"/>
      <c r="WRU80" s="67"/>
      <c r="WRV80" s="67"/>
      <c r="WRW80" s="68"/>
      <c r="WRX80" s="68"/>
      <c r="WRY80" s="68"/>
      <c r="WRZ80" s="69"/>
      <c r="WSB80" s="64"/>
      <c r="WSC80" s="67"/>
      <c r="WSD80" s="67"/>
      <c r="WSE80" s="68"/>
      <c r="WSF80" s="68"/>
      <c r="WSG80" s="68"/>
      <c r="WSH80" s="69"/>
      <c r="WSJ80" s="64"/>
      <c r="WSK80" s="67"/>
      <c r="WSL80" s="67"/>
      <c r="WSM80" s="68"/>
      <c r="WSN80" s="68"/>
      <c r="WSO80" s="68"/>
      <c r="WSP80" s="69"/>
      <c r="WSR80" s="64"/>
      <c r="WSS80" s="67"/>
      <c r="WST80" s="67"/>
      <c r="WSU80" s="68"/>
      <c r="WSV80" s="68"/>
      <c r="WSW80" s="68"/>
      <c r="WSX80" s="69"/>
      <c r="WSZ80" s="64"/>
      <c r="WTA80" s="67"/>
      <c r="WTB80" s="67"/>
      <c r="WTC80" s="68"/>
      <c r="WTD80" s="68"/>
      <c r="WTE80" s="68"/>
      <c r="WTF80" s="69"/>
      <c r="WTH80" s="64"/>
      <c r="WTI80" s="67"/>
      <c r="WTJ80" s="67"/>
      <c r="WTK80" s="68"/>
      <c r="WTL80" s="68"/>
      <c r="WTM80" s="68"/>
      <c r="WTN80" s="69"/>
      <c r="WTP80" s="64"/>
      <c r="WTQ80" s="67"/>
      <c r="WTR80" s="67"/>
      <c r="WTS80" s="68"/>
      <c r="WTT80" s="68"/>
      <c r="WTU80" s="68"/>
      <c r="WTV80" s="69"/>
      <c r="WTX80" s="64"/>
      <c r="WTY80" s="67"/>
      <c r="WTZ80" s="67"/>
      <c r="WUA80" s="68"/>
      <c r="WUB80" s="68"/>
      <c r="WUC80" s="68"/>
      <c r="WUD80" s="69"/>
      <c r="WUF80" s="64"/>
      <c r="WUG80" s="67"/>
      <c r="WUH80" s="67"/>
      <c r="WUI80" s="68"/>
      <c r="WUJ80" s="68"/>
      <c r="WUK80" s="68"/>
      <c r="WUL80" s="69"/>
      <c r="WUN80" s="64"/>
      <c r="WUO80" s="67"/>
      <c r="WUP80" s="67"/>
      <c r="WUQ80" s="68"/>
      <c r="WUR80" s="68"/>
      <c r="WUS80" s="68"/>
      <c r="WUT80" s="69"/>
      <c r="WUV80" s="64"/>
      <c r="WUW80" s="67"/>
      <c r="WUX80" s="67"/>
      <c r="WUY80" s="68"/>
      <c r="WUZ80" s="68"/>
      <c r="WVA80" s="68"/>
      <c r="WVB80" s="69"/>
      <c r="WVD80" s="64"/>
      <c r="WVE80" s="67"/>
      <c r="WVF80" s="67"/>
      <c r="WVG80" s="68"/>
      <c r="WVH80" s="68"/>
      <c r="WVI80" s="68"/>
      <c r="WVJ80" s="69"/>
      <c r="WVL80" s="64"/>
      <c r="WVM80" s="67"/>
      <c r="WVN80" s="67"/>
      <c r="WVO80" s="68"/>
      <c r="WVP80" s="68"/>
      <c r="WVQ80" s="68"/>
      <c r="WVR80" s="69"/>
      <c r="WVT80" s="64"/>
      <c r="WVU80" s="67"/>
      <c r="WVV80" s="67"/>
      <c r="WVW80" s="68"/>
      <c r="WVX80" s="68"/>
      <c r="WVY80" s="68"/>
      <c r="WVZ80" s="69"/>
      <c r="WWB80" s="64"/>
      <c r="WWC80" s="67"/>
      <c r="WWD80" s="67"/>
      <c r="WWE80" s="68"/>
      <c r="WWF80" s="68"/>
      <c r="WWG80" s="68"/>
      <c r="WWH80" s="69"/>
      <c r="WWJ80" s="64"/>
      <c r="WWK80" s="67"/>
      <c r="WWL80" s="67"/>
      <c r="WWM80" s="68"/>
      <c r="WWN80" s="68"/>
      <c r="WWO80" s="68"/>
      <c r="WWP80" s="69"/>
      <c r="WWR80" s="64"/>
      <c r="WWS80" s="67"/>
      <c r="WWT80" s="67"/>
      <c r="WWU80" s="68"/>
      <c r="WWV80" s="68"/>
      <c r="WWW80" s="68"/>
      <c r="WWX80" s="69"/>
      <c r="WWZ80" s="64"/>
      <c r="WXA80" s="67"/>
      <c r="WXB80" s="67"/>
      <c r="WXC80" s="68"/>
      <c r="WXD80" s="68"/>
      <c r="WXE80" s="68"/>
      <c r="WXF80" s="69"/>
      <c r="WXH80" s="64"/>
      <c r="WXI80" s="67"/>
      <c r="WXJ80" s="67"/>
      <c r="WXK80" s="68"/>
      <c r="WXL80" s="68"/>
      <c r="WXM80" s="68"/>
      <c r="WXN80" s="69"/>
      <c r="WXP80" s="64"/>
      <c r="WXQ80" s="67"/>
      <c r="WXR80" s="67"/>
      <c r="WXS80" s="68"/>
      <c r="WXT80" s="68"/>
      <c r="WXU80" s="68"/>
      <c r="WXV80" s="69"/>
      <c r="WXX80" s="64"/>
      <c r="WXY80" s="67"/>
      <c r="WXZ80" s="67"/>
      <c r="WYA80" s="68"/>
      <c r="WYB80" s="68"/>
      <c r="WYC80" s="68"/>
      <c r="WYD80" s="69"/>
      <c r="WYF80" s="64"/>
      <c r="WYG80" s="67"/>
      <c r="WYH80" s="67"/>
      <c r="WYI80" s="68"/>
      <c r="WYJ80" s="68"/>
      <c r="WYK80" s="68"/>
      <c r="WYL80" s="69"/>
      <c r="WYN80" s="64"/>
      <c r="WYO80" s="67"/>
      <c r="WYP80" s="67"/>
      <c r="WYQ80" s="68"/>
      <c r="WYR80" s="68"/>
      <c r="WYS80" s="68"/>
      <c r="WYT80" s="69"/>
      <c r="WYV80" s="64"/>
      <c r="WYW80" s="67"/>
      <c r="WYX80" s="67"/>
      <c r="WYY80" s="68"/>
      <c r="WYZ80" s="68"/>
      <c r="WZA80" s="68"/>
      <c r="WZB80" s="69"/>
      <c r="WZD80" s="64"/>
      <c r="WZE80" s="67"/>
      <c r="WZF80" s="67"/>
      <c r="WZG80" s="68"/>
      <c r="WZH80" s="68"/>
      <c r="WZI80" s="68"/>
      <c r="WZJ80" s="69"/>
      <c r="WZL80" s="64"/>
      <c r="WZM80" s="67"/>
      <c r="WZN80" s="67"/>
      <c r="WZO80" s="68"/>
      <c r="WZP80" s="68"/>
      <c r="WZQ80" s="68"/>
      <c r="WZR80" s="69"/>
      <c r="WZT80" s="64"/>
      <c r="WZU80" s="67"/>
      <c r="WZV80" s="67"/>
      <c r="WZW80" s="68"/>
      <c r="WZX80" s="68"/>
      <c r="WZY80" s="68"/>
      <c r="WZZ80" s="69"/>
      <c r="XAB80" s="64"/>
      <c r="XAC80" s="67"/>
      <c r="XAD80" s="67"/>
      <c r="XAE80" s="68"/>
      <c r="XAF80" s="68"/>
      <c r="XAG80" s="68"/>
      <c r="XAH80" s="69"/>
      <c r="XAJ80" s="64"/>
      <c r="XAK80" s="67"/>
      <c r="XAL80" s="67"/>
      <c r="XAM80" s="68"/>
      <c r="XAN80" s="68"/>
      <c r="XAO80" s="68"/>
      <c r="XAP80" s="69"/>
      <c r="XAR80" s="64"/>
      <c r="XAS80" s="67"/>
      <c r="XAT80" s="67"/>
      <c r="XAU80" s="68"/>
      <c r="XAV80" s="68"/>
      <c r="XAW80" s="68"/>
      <c r="XAX80" s="69"/>
      <c r="XAZ80" s="64"/>
      <c r="XBA80" s="67"/>
      <c r="XBB80" s="67"/>
      <c r="XBC80" s="68"/>
      <c r="XBD80" s="68"/>
      <c r="XBE80" s="68"/>
      <c r="XBF80" s="69"/>
      <c r="XBH80" s="64"/>
      <c r="XBI80" s="67"/>
      <c r="XBJ80" s="67"/>
      <c r="XBK80" s="68"/>
      <c r="XBL80" s="68"/>
      <c r="XBM80" s="68"/>
      <c r="XBN80" s="69"/>
      <c r="XBP80" s="64"/>
      <c r="XBQ80" s="67"/>
      <c r="XBR80" s="67"/>
      <c r="XBS80" s="68"/>
      <c r="XBT80" s="68"/>
      <c r="XBU80" s="68"/>
      <c r="XBV80" s="69"/>
      <c r="XBX80" s="64"/>
      <c r="XBY80" s="67"/>
      <c r="XBZ80" s="67"/>
      <c r="XCA80" s="68"/>
      <c r="XCB80" s="68"/>
      <c r="XCC80" s="68"/>
      <c r="XCD80" s="69"/>
      <c r="XCF80" s="64"/>
      <c r="XCG80" s="67"/>
      <c r="XCH80" s="67"/>
      <c r="XCI80" s="68"/>
      <c r="XCJ80" s="68"/>
      <c r="XCK80" s="68"/>
      <c r="XCL80" s="69"/>
      <c r="XCN80" s="64"/>
      <c r="XCO80" s="67"/>
      <c r="XCP80" s="67"/>
      <c r="XCQ80" s="68"/>
      <c r="XCR80" s="68"/>
      <c r="XCS80" s="68"/>
      <c r="XCT80" s="69"/>
      <c r="XCV80" s="64"/>
      <c r="XCW80" s="67"/>
      <c r="XCX80" s="67"/>
      <c r="XCY80" s="68"/>
      <c r="XCZ80" s="68"/>
      <c r="XDA80" s="68"/>
      <c r="XDB80" s="69"/>
      <c r="XDD80" s="64"/>
      <c r="XDE80" s="67"/>
      <c r="XDF80" s="67"/>
      <c r="XDG80" s="68"/>
      <c r="XDH80" s="68"/>
      <c r="XDI80" s="68"/>
      <c r="XDJ80" s="69"/>
      <c r="XDL80" s="64"/>
      <c r="XDM80" s="67"/>
      <c r="XDN80" s="67"/>
      <c r="XDO80" s="68"/>
      <c r="XDP80" s="68"/>
      <c r="XDQ80" s="68"/>
      <c r="XDR80" s="69"/>
      <c r="XDT80" s="64"/>
      <c r="XDU80" s="67"/>
      <c r="XDV80" s="67"/>
      <c r="XDW80" s="68"/>
      <c r="XDX80" s="68"/>
      <c r="XDY80" s="68"/>
      <c r="XDZ80" s="69"/>
      <c r="XEB80" s="64"/>
      <c r="XEC80" s="67"/>
      <c r="XED80" s="67"/>
      <c r="XEE80" s="68"/>
      <c r="XEF80" s="68"/>
      <c r="XEG80" s="68"/>
      <c r="XEH80" s="69"/>
      <c r="XEJ80" s="64"/>
      <c r="XEK80" s="67"/>
      <c r="XEL80" s="67"/>
      <c r="XEM80" s="68"/>
      <c r="XEN80" s="68"/>
      <c r="XEO80" s="68"/>
      <c r="XEP80" s="69"/>
      <c r="XER80" s="64"/>
      <c r="XES80" s="67"/>
      <c r="XET80" s="67"/>
      <c r="XEU80" s="68"/>
      <c r="XEV80" s="68"/>
      <c r="XEW80" s="68"/>
      <c r="XEX80" s="69"/>
      <c r="XEZ80" s="64"/>
      <c r="XFA80" s="67"/>
      <c r="XFB80" s="67"/>
      <c r="XFC80" s="68"/>
      <c r="XFD80" s="68"/>
    </row>
    <row r="81" spans="1:16384" s="58" customFormat="1" ht="21" customHeight="1">
      <c r="A81" s="60">
        <f t="shared" si="41"/>
        <v>81</v>
      </c>
      <c r="B81" s="1023"/>
      <c r="C81" s="929"/>
      <c r="D81" s="930" t="s">
        <v>568</v>
      </c>
      <c r="E81" s="931"/>
      <c r="F81" s="932"/>
      <c r="G81" s="243">
        <v>676320</v>
      </c>
      <c r="H81" s="825"/>
      <c r="I81" s="243"/>
      <c r="J81" s="244"/>
      <c r="K81" s="245">
        <f t="shared" si="45"/>
        <v>676320</v>
      </c>
      <c r="L81" s="64"/>
      <c r="M81" s="67"/>
      <c r="N81" s="67"/>
      <c r="O81" s="68"/>
      <c r="P81" s="68"/>
      <c r="Q81" s="68"/>
      <c r="R81" s="69"/>
      <c r="T81" s="64"/>
      <c r="U81" s="67"/>
      <c r="V81" s="67"/>
      <c r="W81" s="68"/>
      <c r="X81" s="68"/>
      <c r="Y81" s="68"/>
      <c r="Z81" s="69"/>
      <c r="AA81" s="236" t="str">
        <f t="shared" si="46"/>
        <v>OK</v>
      </c>
      <c r="AB81" s="238"/>
      <c r="AC81" s="239"/>
      <c r="AD81" s="236" t="str">
        <f t="shared" si="47"/>
        <v/>
      </c>
      <c r="AE81" s="68"/>
      <c r="AF81" s="68"/>
      <c r="AG81" s="68"/>
      <c r="AH81" s="69"/>
      <c r="AJ81" s="64"/>
      <c r="AK81" s="67"/>
      <c r="AL81" s="67"/>
      <c r="AM81" s="68"/>
      <c r="AN81" s="68"/>
      <c r="AO81" s="68"/>
      <c r="AP81" s="69"/>
      <c r="AR81" s="64"/>
      <c r="AS81" s="67"/>
      <c r="AT81" s="67"/>
      <c r="AU81" s="68"/>
      <c r="AV81" s="68"/>
      <c r="AW81" s="68"/>
      <c r="AX81" s="69"/>
      <c r="AZ81" s="64"/>
      <c r="BA81" s="67"/>
      <c r="BB81" s="67"/>
      <c r="BC81" s="68"/>
      <c r="BD81" s="68"/>
      <c r="BE81" s="68"/>
      <c r="BF81" s="69"/>
      <c r="BH81" s="64"/>
      <c r="BI81" s="67"/>
      <c r="BJ81" s="67"/>
      <c r="BK81" s="68"/>
      <c r="BL81" s="68"/>
      <c r="BM81" s="68"/>
      <c r="BN81" s="69"/>
      <c r="BP81" s="64"/>
      <c r="BQ81" s="67"/>
      <c r="BR81" s="67"/>
      <c r="BS81" s="68"/>
      <c r="BT81" s="68"/>
      <c r="BU81" s="68"/>
      <c r="BV81" s="69"/>
      <c r="BX81" s="64"/>
      <c r="BY81" s="67"/>
      <c r="BZ81" s="67"/>
      <c r="CA81" s="68"/>
      <c r="CB81" s="68"/>
      <c r="CC81" s="68"/>
      <c r="CD81" s="69"/>
      <c r="CF81" s="64"/>
      <c r="CG81" s="67"/>
      <c r="CH81" s="67"/>
      <c r="CI81" s="68"/>
      <c r="CJ81" s="68"/>
      <c r="CK81" s="68"/>
      <c r="CL81" s="69"/>
      <c r="CN81" s="64"/>
      <c r="CO81" s="67"/>
      <c r="CP81" s="67"/>
      <c r="CQ81" s="68"/>
      <c r="CR81" s="68"/>
      <c r="CS81" s="68"/>
      <c r="CT81" s="69"/>
      <c r="CV81" s="64"/>
      <c r="CW81" s="67"/>
      <c r="CX81" s="67"/>
      <c r="CY81" s="68"/>
      <c r="CZ81" s="68"/>
      <c r="DA81" s="68"/>
      <c r="DB81" s="69"/>
      <c r="DD81" s="64"/>
      <c r="DE81" s="67"/>
      <c r="DF81" s="67"/>
      <c r="DG81" s="68"/>
      <c r="DH81" s="68"/>
      <c r="DI81" s="68"/>
      <c r="DJ81" s="69"/>
      <c r="DL81" s="64"/>
      <c r="DM81" s="67"/>
      <c r="DN81" s="67"/>
      <c r="DO81" s="68"/>
      <c r="DP81" s="68"/>
      <c r="DQ81" s="68"/>
      <c r="DR81" s="69"/>
      <c r="DT81" s="64"/>
      <c r="DU81" s="67"/>
      <c r="DV81" s="67"/>
      <c r="DW81" s="68"/>
      <c r="DX81" s="68"/>
      <c r="DY81" s="68"/>
      <c r="DZ81" s="69"/>
      <c r="EB81" s="64"/>
      <c r="EC81" s="67"/>
      <c r="ED81" s="67"/>
      <c r="EE81" s="68"/>
      <c r="EF81" s="68"/>
      <c r="EG81" s="68"/>
      <c r="EH81" s="69"/>
      <c r="EJ81" s="64"/>
      <c r="EK81" s="67"/>
      <c r="EL81" s="67"/>
      <c r="EM81" s="68"/>
      <c r="EN81" s="68"/>
      <c r="EO81" s="68"/>
      <c r="EP81" s="69"/>
      <c r="ER81" s="64"/>
      <c r="ES81" s="67"/>
      <c r="ET81" s="67"/>
      <c r="EU81" s="68"/>
      <c r="EV81" s="68"/>
      <c r="EW81" s="68"/>
      <c r="EX81" s="69"/>
      <c r="EZ81" s="64"/>
      <c r="FA81" s="67"/>
      <c r="FB81" s="67"/>
      <c r="FC81" s="68"/>
      <c r="FD81" s="68"/>
      <c r="FE81" s="68"/>
      <c r="FF81" s="69"/>
      <c r="FH81" s="64"/>
      <c r="FI81" s="67"/>
      <c r="FJ81" s="67"/>
      <c r="FK81" s="68"/>
      <c r="FL81" s="68"/>
      <c r="FM81" s="68"/>
      <c r="FN81" s="69"/>
      <c r="FP81" s="64"/>
      <c r="FQ81" s="67"/>
      <c r="FR81" s="67"/>
      <c r="FS81" s="68"/>
      <c r="FT81" s="68"/>
      <c r="FU81" s="68"/>
      <c r="FV81" s="69"/>
      <c r="FX81" s="64"/>
      <c r="FY81" s="67"/>
      <c r="FZ81" s="67"/>
      <c r="GA81" s="68"/>
      <c r="GB81" s="68"/>
      <c r="GC81" s="68"/>
      <c r="GD81" s="69"/>
      <c r="GF81" s="64"/>
      <c r="GG81" s="67"/>
      <c r="GH81" s="67"/>
      <c r="GI81" s="68"/>
      <c r="GJ81" s="68"/>
      <c r="GK81" s="68"/>
      <c r="GL81" s="69"/>
      <c r="GN81" s="64"/>
      <c r="GO81" s="67"/>
      <c r="GP81" s="67"/>
      <c r="GQ81" s="68"/>
      <c r="GR81" s="68"/>
      <c r="GS81" s="68"/>
      <c r="GT81" s="69"/>
      <c r="GV81" s="64"/>
      <c r="GW81" s="67"/>
      <c r="GX81" s="67"/>
      <c r="GY81" s="68"/>
      <c r="GZ81" s="68"/>
      <c r="HA81" s="68"/>
      <c r="HB81" s="69"/>
      <c r="HD81" s="64"/>
      <c r="HE81" s="67"/>
      <c r="HF81" s="67"/>
      <c r="HG81" s="68"/>
      <c r="HH81" s="68"/>
      <c r="HI81" s="68"/>
      <c r="HJ81" s="69"/>
      <c r="HL81" s="64"/>
      <c r="HM81" s="67"/>
      <c r="HN81" s="67"/>
      <c r="HO81" s="68"/>
      <c r="HP81" s="68"/>
      <c r="HQ81" s="68"/>
      <c r="HR81" s="69"/>
      <c r="HT81" s="64"/>
      <c r="HU81" s="67"/>
      <c r="HV81" s="67"/>
      <c r="HW81" s="68"/>
      <c r="HX81" s="68"/>
      <c r="HY81" s="68"/>
      <c r="HZ81" s="69"/>
      <c r="IB81" s="64"/>
      <c r="IC81" s="67"/>
      <c r="ID81" s="67"/>
      <c r="IE81" s="68"/>
      <c r="IF81" s="68"/>
      <c r="IG81" s="68"/>
      <c r="IH81" s="69"/>
      <c r="IJ81" s="64"/>
      <c r="IK81" s="67"/>
      <c r="IL81" s="67"/>
      <c r="IM81" s="68"/>
      <c r="IN81" s="68"/>
      <c r="IO81" s="68"/>
      <c r="IP81" s="69"/>
      <c r="IR81" s="64"/>
      <c r="IS81" s="67"/>
      <c r="IT81" s="67"/>
      <c r="IU81" s="68"/>
      <c r="IV81" s="68"/>
      <c r="IW81" s="68"/>
      <c r="IX81" s="69"/>
      <c r="IZ81" s="64"/>
      <c r="JA81" s="67"/>
      <c r="JB81" s="67"/>
      <c r="JC81" s="68"/>
      <c r="JD81" s="68"/>
      <c r="JE81" s="68"/>
      <c r="JF81" s="69"/>
      <c r="JH81" s="64"/>
      <c r="JI81" s="67"/>
      <c r="JJ81" s="67"/>
      <c r="JK81" s="68"/>
      <c r="JL81" s="68"/>
      <c r="JM81" s="68"/>
      <c r="JN81" s="69"/>
      <c r="JP81" s="64"/>
      <c r="JQ81" s="67"/>
      <c r="JR81" s="67"/>
      <c r="JS81" s="68"/>
      <c r="JT81" s="68"/>
      <c r="JU81" s="68"/>
      <c r="JV81" s="69"/>
      <c r="JX81" s="64"/>
      <c r="JY81" s="67"/>
      <c r="JZ81" s="67"/>
      <c r="KA81" s="68"/>
      <c r="KB81" s="68"/>
      <c r="KC81" s="68"/>
      <c r="KD81" s="69"/>
      <c r="KF81" s="64"/>
      <c r="KG81" s="67"/>
      <c r="KH81" s="67"/>
      <c r="KI81" s="68"/>
      <c r="KJ81" s="68"/>
      <c r="KK81" s="68"/>
      <c r="KL81" s="69"/>
      <c r="KN81" s="64"/>
      <c r="KO81" s="67"/>
      <c r="KP81" s="67"/>
      <c r="KQ81" s="68"/>
      <c r="KR81" s="68"/>
      <c r="KS81" s="68"/>
      <c r="KT81" s="69"/>
      <c r="KV81" s="64"/>
      <c r="KW81" s="67"/>
      <c r="KX81" s="67"/>
      <c r="KY81" s="68"/>
      <c r="KZ81" s="68"/>
      <c r="LA81" s="68"/>
      <c r="LB81" s="69"/>
      <c r="LD81" s="64"/>
      <c r="LE81" s="67"/>
      <c r="LF81" s="67"/>
      <c r="LG81" s="68"/>
      <c r="LH81" s="68"/>
      <c r="LI81" s="68"/>
      <c r="LJ81" s="69"/>
      <c r="LL81" s="64"/>
      <c r="LM81" s="67"/>
      <c r="LN81" s="67"/>
      <c r="LO81" s="68"/>
      <c r="LP81" s="68"/>
      <c r="LQ81" s="68"/>
      <c r="LR81" s="69"/>
      <c r="LT81" s="64"/>
      <c r="LU81" s="67"/>
      <c r="LV81" s="67"/>
      <c r="LW81" s="68"/>
      <c r="LX81" s="68"/>
      <c r="LY81" s="68"/>
      <c r="LZ81" s="69"/>
      <c r="MB81" s="64"/>
      <c r="MC81" s="67"/>
      <c r="MD81" s="67"/>
      <c r="ME81" s="68"/>
      <c r="MF81" s="68"/>
      <c r="MG81" s="68"/>
      <c r="MH81" s="69"/>
      <c r="MJ81" s="64"/>
      <c r="MK81" s="67"/>
      <c r="ML81" s="67"/>
      <c r="MM81" s="68"/>
      <c r="MN81" s="68"/>
      <c r="MO81" s="68"/>
      <c r="MP81" s="69"/>
      <c r="MR81" s="64"/>
      <c r="MS81" s="67"/>
      <c r="MT81" s="67"/>
      <c r="MU81" s="68"/>
      <c r="MV81" s="68"/>
      <c r="MW81" s="68"/>
      <c r="MX81" s="69"/>
      <c r="MZ81" s="64"/>
      <c r="NA81" s="67"/>
      <c r="NB81" s="67"/>
      <c r="NC81" s="68"/>
      <c r="ND81" s="68"/>
      <c r="NE81" s="68"/>
      <c r="NF81" s="69"/>
      <c r="NH81" s="64"/>
      <c r="NI81" s="67"/>
      <c r="NJ81" s="67"/>
      <c r="NK81" s="68"/>
      <c r="NL81" s="68"/>
      <c r="NM81" s="68"/>
      <c r="NN81" s="69"/>
      <c r="NP81" s="64"/>
      <c r="NQ81" s="67"/>
      <c r="NR81" s="67"/>
      <c r="NS81" s="68"/>
      <c r="NT81" s="68"/>
      <c r="NU81" s="68"/>
      <c r="NV81" s="69"/>
      <c r="NX81" s="64"/>
      <c r="NY81" s="67"/>
      <c r="NZ81" s="67"/>
      <c r="OA81" s="68"/>
      <c r="OB81" s="68"/>
      <c r="OC81" s="68"/>
      <c r="OD81" s="69"/>
      <c r="OF81" s="64"/>
      <c r="OG81" s="67"/>
      <c r="OH81" s="67"/>
      <c r="OI81" s="68"/>
      <c r="OJ81" s="68"/>
      <c r="OK81" s="68"/>
      <c r="OL81" s="69"/>
      <c r="ON81" s="64"/>
      <c r="OO81" s="67"/>
      <c r="OP81" s="67"/>
      <c r="OQ81" s="68"/>
      <c r="OR81" s="68"/>
      <c r="OS81" s="68"/>
      <c r="OT81" s="69"/>
      <c r="OV81" s="64"/>
      <c r="OW81" s="67"/>
      <c r="OX81" s="67"/>
      <c r="OY81" s="68"/>
      <c r="OZ81" s="68"/>
      <c r="PA81" s="68"/>
      <c r="PB81" s="69"/>
      <c r="PD81" s="64"/>
      <c r="PE81" s="67"/>
      <c r="PF81" s="67"/>
      <c r="PG81" s="68"/>
      <c r="PH81" s="68"/>
      <c r="PI81" s="68"/>
      <c r="PJ81" s="69"/>
      <c r="PL81" s="64"/>
      <c r="PM81" s="67"/>
      <c r="PN81" s="67"/>
      <c r="PO81" s="68"/>
      <c r="PP81" s="68"/>
      <c r="PQ81" s="68"/>
      <c r="PR81" s="69"/>
      <c r="PT81" s="64"/>
      <c r="PU81" s="67"/>
      <c r="PV81" s="67"/>
      <c r="PW81" s="68"/>
      <c r="PX81" s="68"/>
      <c r="PY81" s="68"/>
      <c r="PZ81" s="69"/>
      <c r="QB81" s="64"/>
      <c r="QC81" s="67"/>
      <c r="QD81" s="67"/>
      <c r="QE81" s="68"/>
      <c r="QF81" s="68"/>
      <c r="QG81" s="68"/>
      <c r="QH81" s="69"/>
      <c r="QJ81" s="64"/>
      <c r="QK81" s="67"/>
      <c r="QL81" s="67"/>
      <c r="QM81" s="68"/>
      <c r="QN81" s="68"/>
      <c r="QO81" s="68"/>
      <c r="QP81" s="69"/>
      <c r="QR81" s="64"/>
      <c r="QS81" s="67"/>
      <c r="QT81" s="67"/>
      <c r="QU81" s="68"/>
      <c r="QV81" s="68"/>
      <c r="QW81" s="68"/>
      <c r="QX81" s="69"/>
      <c r="QZ81" s="64"/>
      <c r="RA81" s="67"/>
      <c r="RB81" s="67"/>
      <c r="RC81" s="68"/>
      <c r="RD81" s="68"/>
      <c r="RE81" s="68"/>
      <c r="RF81" s="69"/>
      <c r="RH81" s="64"/>
      <c r="RI81" s="67"/>
      <c r="RJ81" s="67"/>
      <c r="RK81" s="68"/>
      <c r="RL81" s="68"/>
      <c r="RM81" s="68"/>
      <c r="RN81" s="69"/>
      <c r="RP81" s="64"/>
      <c r="RQ81" s="67"/>
      <c r="RR81" s="67"/>
      <c r="RS81" s="68"/>
      <c r="RT81" s="68"/>
      <c r="RU81" s="68"/>
      <c r="RV81" s="69"/>
      <c r="RX81" s="64"/>
      <c r="RY81" s="67"/>
      <c r="RZ81" s="67"/>
      <c r="SA81" s="68"/>
      <c r="SB81" s="68"/>
      <c r="SC81" s="68"/>
      <c r="SD81" s="69"/>
      <c r="SF81" s="64"/>
      <c r="SG81" s="67"/>
      <c r="SH81" s="67"/>
      <c r="SI81" s="68"/>
      <c r="SJ81" s="68"/>
      <c r="SK81" s="68"/>
      <c r="SL81" s="69"/>
      <c r="SN81" s="64"/>
      <c r="SO81" s="67"/>
      <c r="SP81" s="67"/>
      <c r="SQ81" s="68"/>
      <c r="SR81" s="68"/>
      <c r="SS81" s="68"/>
      <c r="ST81" s="69"/>
      <c r="SV81" s="64"/>
      <c r="SW81" s="67"/>
      <c r="SX81" s="67"/>
      <c r="SY81" s="68"/>
      <c r="SZ81" s="68"/>
      <c r="TA81" s="68"/>
      <c r="TB81" s="69"/>
      <c r="TD81" s="64"/>
      <c r="TE81" s="67"/>
      <c r="TF81" s="67"/>
      <c r="TG81" s="68"/>
      <c r="TH81" s="68"/>
      <c r="TI81" s="68"/>
      <c r="TJ81" s="69"/>
      <c r="TL81" s="64"/>
      <c r="TM81" s="67"/>
      <c r="TN81" s="67"/>
      <c r="TO81" s="68"/>
      <c r="TP81" s="68"/>
      <c r="TQ81" s="68"/>
      <c r="TR81" s="69"/>
      <c r="TT81" s="64"/>
      <c r="TU81" s="67"/>
      <c r="TV81" s="67"/>
      <c r="TW81" s="68"/>
      <c r="TX81" s="68"/>
      <c r="TY81" s="68"/>
      <c r="TZ81" s="69"/>
      <c r="UB81" s="64"/>
      <c r="UC81" s="67"/>
      <c r="UD81" s="67"/>
      <c r="UE81" s="68"/>
      <c r="UF81" s="68"/>
      <c r="UG81" s="68"/>
      <c r="UH81" s="69"/>
      <c r="UJ81" s="64"/>
      <c r="UK81" s="67"/>
      <c r="UL81" s="67"/>
      <c r="UM81" s="68"/>
      <c r="UN81" s="68"/>
      <c r="UO81" s="68"/>
      <c r="UP81" s="69"/>
      <c r="UR81" s="64"/>
      <c r="US81" s="67"/>
      <c r="UT81" s="67"/>
      <c r="UU81" s="68"/>
      <c r="UV81" s="68"/>
      <c r="UW81" s="68"/>
      <c r="UX81" s="69"/>
      <c r="UZ81" s="64"/>
      <c r="VA81" s="67"/>
      <c r="VB81" s="67"/>
      <c r="VC81" s="68"/>
      <c r="VD81" s="68"/>
      <c r="VE81" s="68"/>
      <c r="VF81" s="69"/>
      <c r="VH81" s="64"/>
      <c r="VI81" s="67"/>
      <c r="VJ81" s="67"/>
      <c r="VK81" s="68"/>
      <c r="VL81" s="68"/>
      <c r="VM81" s="68"/>
      <c r="VN81" s="69"/>
      <c r="VP81" s="64"/>
      <c r="VQ81" s="67"/>
      <c r="VR81" s="67"/>
      <c r="VS81" s="68"/>
      <c r="VT81" s="68"/>
      <c r="VU81" s="68"/>
      <c r="VV81" s="69"/>
      <c r="VX81" s="64"/>
      <c r="VY81" s="67"/>
      <c r="VZ81" s="67"/>
      <c r="WA81" s="68"/>
      <c r="WB81" s="68"/>
      <c r="WC81" s="68"/>
      <c r="WD81" s="69"/>
      <c r="WF81" s="64"/>
      <c r="WG81" s="67"/>
      <c r="WH81" s="67"/>
      <c r="WI81" s="68"/>
      <c r="WJ81" s="68"/>
      <c r="WK81" s="68"/>
      <c r="WL81" s="69"/>
      <c r="WN81" s="64"/>
      <c r="WO81" s="67"/>
      <c r="WP81" s="67"/>
      <c r="WQ81" s="68"/>
      <c r="WR81" s="68"/>
      <c r="WS81" s="68"/>
      <c r="WT81" s="69"/>
      <c r="WV81" s="64"/>
      <c r="WW81" s="67"/>
      <c r="WX81" s="67"/>
      <c r="WY81" s="68"/>
      <c r="WZ81" s="68"/>
      <c r="XA81" s="68"/>
      <c r="XB81" s="69"/>
      <c r="XD81" s="64"/>
      <c r="XE81" s="67"/>
      <c r="XF81" s="67"/>
      <c r="XG81" s="68"/>
      <c r="XH81" s="68"/>
      <c r="XI81" s="68"/>
      <c r="XJ81" s="69"/>
      <c r="XL81" s="64"/>
      <c r="XM81" s="67"/>
      <c r="XN81" s="67"/>
      <c r="XO81" s="68"/>
      <c r="XP81" s="68"/>
      <c r="XQ81" s="68"/>
      <c r="XR81" s="69"/>
      <c r="XT81" s="64"/>
      <c r="XU81" s="67"/>
      <c r="XV81" s="67"/>
      <c r="XW81" s="68"/>
      <c r="XX81" s="68"/>
      <c r="XY81" s="68"/>
      <c r="XZ81" s="69"/>
      <c r="YB81" s="64"/>
      <c r="YC81" s="67"/>
      <c r="YD81" s="67"/>
      <c r="YE81" s="68"/>
      <c r="YF81" s="68"/>
      <c r="YG81" s="68"/>
      <c r="YH81" s="69"/>
      <c r="YJ81" s="64"/>
      <c r="YK81" s="67"/>
      <c r="YL81" s="67"/>
      <c r="YM81" s="68"/>
      <c r="YN81" s="68"/>
      <c r="YO81" s="68"/>
      <c r="YP81" s="69"/>
      <c r="YR81" s="64"/>
      <c r="YS81" s="67"/>
      <c r="YT81" s="67"/>
      <c r="YU81" s="68"/>
      <c r="YV81" s="68"/>
      <c r="YW81" s="68"/>
      <c r="YX81" s="69"/>
      <c r="YZ81" s="64"/>
      <c r="ZA81" s="67"/>
      <c r="ZB81" s="67"/>
      <c r="ZC81" s="68"/>
      <c r="ZD81" s="68"/>
      <c r="ZE81" s="68"/>
      <c r="ZF81" s="69"/>
      <c r="ZH81" s="64"/>
      <c r="ZI81" s="67"/>
      <c r="ZJ81" s="67"/>
      <c r="ZK81" s="68"/>
      <c r="ZL81" s="68"/>
      <c r="ZM81" s="68"/>
      <c r="ZN81" s="69"/>
      <c r="ZP81" s="64"/>
      <c r="ZQ81" s="67"/>
      <c r="ZR81" s="67"/>
      <c r="ZS81" s="68"/>
      <c r="ZT81" s="68"/>
      <c r="ZU81" s="68"/>
      <c r="ZV81" s="69"/>
      <c r="ZX81" s="64"/>
      <c r="ZY81" s="67"/>
      <c r="ZZ81" s="67"/>
      <c r="AAA81" s="68"/>
      <c r="AAB81" s="68"/>
      <c r="AAC81" s="68"/>
      <c r="AAD81" s="69"/>
      <c r="AAF81" s="64"/>
      <c r="AAG81" s="67"/>
      <c r="AAH81" s="67"/>
      <c r="AAI81" s="68"/>
      <c r="AAJ81" s="68"/>
      <c r="AAK81" s="68"/>
      <c r="AAL81" s="69"/>
      <c r="AAN81" s="64"/>
      <c r="AAO81" s="67"/>
      <c r="AAP81" s="67"/>
      <c r="AAQ81" s="68"/>
      <c r="AAR81" s="68"/>
      <c r="AAS81" s="68"/>
      <c r="AAT81" s="69"/>
      <c r="AAV81" s="64"/>
      <c r="AAW81" s="67"/>
      <c r="AAX81" s="67"/>
      <c r="AAY81" s="68"/>
      <c r="AAZ81" s="68"/>
      <c r="ABA81" s="68"/>
      <c r="ABB81" s="69"/>
      <c r="ABD81" s="64"/>
      <c r="ABE81" s="67"/>
      <c r="ABF81" s="67"/>
      <c r="ABG81" s="68"/>
      <c r="ABH81" s="68"/>
      <c r="ABI81" s="68"/>
      <c r="ABJ81" s="69"/>
      <c r="ABL81" s="64"/>
      <c r="ABM81" s="67"/>
      <c r="ABN81" s="67"/>
      <c r="ABO81" s="68"/>
      <c r="ABP81" s="68"/>
      <c r="ABQ81" s="68"/>
      <c r="ABR81" s="69"/>
      <c r="ABT81" s="64"/>
      <c r="ABU81" s="67"/>
      <c r="ABV81" s="67"/>
      <c r="ABW81" s="68"/>
      <c r="ABX81" s="68"/>
      <c r="ABY81" s="68"/>
      <c r="ABZ81" s="69"/>
      <c r="ACB81" s="64"/>
      <c r="ACC81" s="67"/>
      <c r="ACD81" s="67"/>
      <c r="ACE81" s="68"/>
      <c r="ACF81" s="68"/>
      <c r="ACG81" s="68"/>
      <c r="ACH81" s="69"/>
      <c r="ACJ81" s="64"/>
      <c r="ACK81" s="67"/>
      <c r="ACL81" s="67"/>
      <c r="ACM81" s="68"/>
      <c r="ACN81" s="68"/>
      <c r="ACO81" s="68"/>
      <c r="ACP81" s="69"/>
      <c r="ACR81" s="64"/>
      <c r="ACS81" s="67"/>
      <c r="ACT81" s="67"/>
      <c r="ACU81" s="68"/>
      <c r="ACV81" s="68"/>
      <c r="ACW81" s="68"/>
      <c r="ACX81" s="69"/>
      <c r="ACZ81" s="64"/>
      <c r="ADA81" s="67"/>
      <c r="ADB81" s="67"/>
      <c r="ADC81" s="68"/>
      <c r="ADD81" s="68"/>
      <c r="ADE81" s="68"/>
      <c r="ADF81" s="69"/>
      <c r="ADH81" s="64"/>
      <c r="ADI81" s="67"/>
      <c r="ADJ81" s="67"/>
      <c r="ADK81" s="68"/>
      <c r="ADL81" s="68"/>
      <c r="ADM81" s="68"/>
      <c r="ADN81" s="69"/>
      <c r="ADP81" s="64"/>
      <c r="ADQ81" s="67"/>
      <c r="ADR81" s="67"/>
      <c r="ADS81" s="68"/>
      <c r="ADT81" s="68"/>
      <c r="ADU81" s="68"/>
      <c r="ADV81" s="69"/>
      <c r="ADX81" s="64"/>
      <c r="ADY81" s="67"/>
      <c r="ADZ81" s="67"/>
      <c r="AEA81" s="68"/>
      <c r="AEB81" s="68"/>
      <c r="AEC81" s="68"/>
      <c r="AED81" s="69"/>
      <c r="AEF81" s="64"/>
      <c r="AEG81" s="67"/>
      <c r="AEH81" s="67"/>
      <c r="AEI81" s="68"/>
      <c r="AEJ81" s="68"/>
      <c r="AEK81" s="68"/>
      <c r="AEL81" s="69"/>
      <c r="AEN81" s="64"/>
      <c r="AEO81" s="67"/>
      <c r="AEP81" s="67"/>
      <c r="AEQ81" s="68"/>
      <c r="AER81" s="68"/>
      <c r="AES81" s="68"/>
      <c r="AET81" s="69"/>
      <c r="AEV81" s="64"/>
      <c r="AEW81" s="67"/>
      <c r="AEX81" s="67"/>
      <c r="AEY81" s="68"/>
      <c r="AEZ81" s="68"/>
      <c r="AFA81" s="68"/>
      <c r="AFB81" s="69"/>
      <c r="AFD81" s="64"/>
      <c r="AFE81" s="67"/>
      <c r="AFF81" s="67"/>
      <c r="AFG81" s="68"/>
      <c r="AFH81" s="68"/>
      <c r="AFI81" s="68"/>
      <c r="AFJ81" s="69"/>
      <c r="AFL81" s="64"/>
      <c r="AFM81" s="67"/>
      <c r="AFN81" s="67"/>
      <c r="AFO81" s="68"/>
      <c r="AFP81" s="68"/>
      <c r="AFQ81" s="68"/>
      <c r="AFR81" s="69"/>
      <c r="AFT81" s="64"/>
      <c r="AFU81" s="67"/>
      <c r="AFV81" s="67"/>
      <c r="AFW81" s="68"/>
      <c r="AFX81" s="68"/>
      <c r="AFY81" s="68"/>
      <c r="AFZ81" s="69"/>
      <c r="AGB81" s="64"/>
      <c r="AGC81" s="67"/>
      <c r="AGD81" s="67"/>
      <c r="AGE81" s="68"/>
      <c r="AGF81" s="68"/>
      <c r="AGG81" s="68"/>
      <c r="AGH81" s="69"/>
      <c r="AGJ81" s="64"/>
      <c r="AGK81" s="67"/>
      <c r="AGL81" s="67"/>
      <c r="AGM81" s="68"/>
      <c r="AGN81" s="68"/>
      <c r="AGO81" s="68"/>
      <c r="AGP81" s="69"/>
      <c r="AGR81" s="64"/>
      <c r="AGS81" s="67"/>
      <c r="AGT81" s="67"/>
      <c r="AGU81" s="68"/>
      <c r="AGV81" s="68"/>
      <c r="AGW81" s="68"/>
      <c r="AGX81" s="69"/>
      <c r="AGZ81" s="64"/>
      <c r="AHA81" s="67"/>
      <c r="AHB81" s="67"/>
      <c r="AHC81" s="68"/>
      <c r="AHD81" s="68"/>
      <c r="AHE81" s="68"/>
      <c r="AHF81" s="69"/>
      <c r="AHH81" s="64"/>
      <c r="AHI81" s="67"/>
      <c r="AHJ81" s="67"/>
      <c r="AHK81" s="68"/>
      <c r="AHL81" s="68"/>
      <c r="AHM81" s="68"/>
      <c r="AHN81" s="69"/>
      <c r="AHP81" s="64"/>
      <c r="AHQ81" s="67"/>
      <c r="AHR81" s="67"/>
      <c r="AHS81" s="68"/>
      <c r="AHT81" s="68"/>
      <c r="AHU81" s="68"/>
      <c r="AHV81" s="69"/>
      <c r="AHX81" s="64"/>
      <c r="AHY81" s="67"/>
      <c r="AHZ81" s="67"/>
      <c r="AIA81" s="68"/>
      <c r="AIB81" s="68"/>
      <c r="AIC81" s="68"/>
      <c r="AID81" s="69"/>
      <c r="AIF81" s="64"/>
      <c r="AIG81" s="67"/>
      <c r="AIH81" s="67"/>
      <c r="AII81" s="68"/>
      <c r="AIJ81" s="68"/>
      <c r="AIK81" s="68"/>
      <c r="AIL81" s="69"/>
      <c r="AIN81" s="64"/>
      <c r="AIO81" s="67"/>
      <c r="AIP81" s="67"/>
      <c r="AIQ81" s="68"/>
      <c r="AIR81" s="68"/>
      <c r="AIS81" s="68"/>
      <c r="AIT81" s="69"/>
      <c r="AIV81" s="64"/>
      <c r="AIW81" s="67"/>
      <c r="AIX81" s="67"/>
      <c r="AIY81" s="68"/>
      <c r="AIZ81" s="68"/>
      <c r="AJA81" s="68"/>
      <c r="AJB81" s="69"/>
      <c r="AJD81" s="64"/>
      <c r="AJE81" s="67"/>
      <c r="AJF81" s="67"/>
      <c r="AJG81" s="68"/>
      <c r="AJH81" s="68"/>
      <c r="AJI81" s="68"/>
      <c r="AJJ81" s="69"/>
      <c r="AJL81" s="64"/>
      <c r="AJM81" s="67"/>
      <c r="AJN81" s="67"/>
      <c r="AJO81" s="68"/>
      <c r="AJP81" s="68"/>
      <c r="AJQ81" s="68"/>
      <c r="AJR81" s="69"/>
      <c r="AJT81" s="64"/>
      <c r="AJU81" s="67"/>
      <c r="AJV81" s="67"/>
      <c r="AJW81" s="68"/>
      <c r="AJX81" s="68"/>
      <c r="AJY81" s="68"/>
      <c r="AJZ81" s="69"/>
      <c r="AKB81" s="64"/>
      <c r="AKC81" s="67"/>
      <c r="AKD81" s="67"/>
      <c r="AKE81" s="68"/>
      <c r="AKF81" s="68"/>
      <c r="AKG81" s="68"/>
      <c r="AKH81" s="69"/>
      <c r="AKJ81" s="64"/>
      <c r="AKK81" s="67"/>
      <c r="AKL81" s="67"/>
      <c r="AKM81" s="68"/>
      <c r="AKN81" s="68"/>
      <c r="AKO81" s="68"/>
      <c r="AKP81" s="69"/>
      <c r="AKR81" s="64"/>
      <c r="AKS81" s="67"/>
      <c r="AKT81" s="67"/>
      <c r="AKU81" s="68"/>
      <c r="AKV81" s="68"/>
      <c r="AKW81" s="68"/>
      <c r="AKX81" s="69"/>
      <c r="AKZ81" s="64"/>
      <c r="ALA81" s="67"/>
      <c r="ALB81" s="67"/>
      <c r="ALC81" s="68"/>
      <c r="ALD81" s="68"/>
      <c r="ALE81" s="68"/>
      <c r="ALF81" s="69"/>
      <c r="ALH81" s="64"/>
      <c r="ALI81" s="67"/>
      <c r="ALJ81" s="67"/>
      <c r="ALK81" s="68"/>
      <c r="ALL81" s="68"/>
      <c r="ALM81" s="68"/>
      <c r="ALN81" s="69"/>
      <c r="ALP81" s="64"/>
      <c r="ALQ81" s="67"/>
      <c r="ALR81" s="67"/>
      <c r="ALS81" s="68"/>
      <c r="ALT81" s="68"/>
      <c r="ALU81" s="68"/>
      <c r="ALV81" s="69"/>
      <c r="ALX81" s="64"/>
      <c r="ALY81" s="67"/>
      <c r="ALZ81" s="67"/>
      <c r="AMA81" s="68"/>
      <c r="AMB81" s="68"/>
      <c r="AMC81" s="68"/>
      <c r="AMD81" s="69"/>
      <c r="AMF81" s="64"/>
      <c r="AMG81" s="67"/>
      <c r="AMH81" s="67"/>
      <c r="AMI81" s="68"/>
      <c r="AMJ81" s="68"/>
      <c r="AMK81" s="68"/>
      <c r="AML81" s="69"/>
      <c r="AMN81" s="64"/>
      <c r="AMO81" s="67"/>
      <c r="AMP81" s="67"/>
      <c r="AMQ81" s="68"/>
      <c r="AMR81" s="68"/>
      <c r="AMS81" s="68"/>
      <c r="AMT81" s="69"/>
      <c r="AMV81" s="64"/>
      <c r="AMW81" s="67"/>
      <c r="AMX81" s="67"/>
      <c r="AMY81" s="68"/>
      <c r="AMZ81" s="68"/>
      <c r="ANA81" s="68"/>
      <c r="ANB81" s="69"/>
      <c r="AND81" s="64"/>
      <c r="ANE81" s="67"/>
      <c r="ANF81" s="67"/>
      <c r="ANG81" s="68"/>
      <c r="ANH81" s="68"/>
      <c r="ANI81" s="68"/>
      <c r="ANJ81" s="69"/>
      <c r="ANL81" s="64"/>
      <c r="ANM81" s="67"/>
      <c r="ANN81" s="67"/>
      <c r="ANO81" s="68"/>
      <c r="ANP81" s="68"/>
      <c r="ANQ81" s="68"/>
      <c r="ANR81" s="69"/>
      <c r="ANT81" s="64"/>
      <c r="ANU81" s="67"/>
      <c r="ANV81" s="67"/>
      <c r="ANW81" s="68"/>
      <c r="ANX81" s="68"/>
      <c r="ANY81" s="68"/>
      <c r="ANZ81" s="69"/>
      <c r="AOB81" s="64"/>
      <c r="AOC81" s="67"/>
      <c r="AOD81" s="67"/>
      <c r="AOE81" s="68"/>
      <c r="AOF81" s="68"/>
      <c r="AOG81" s="68"/>
      <c r="AOH81" s="69"/>
      <c r="AOJ81" s="64"/>
      <c r="AOK81" s="67"/>
      <c r="AOL81" s="67"/>
      <c r="AOM81" s="68"/>
      <c r="AON81" s="68"/>
      <c r="AOO81" s="68"/>
      <c r="AOP81" s="69"/>
      <c r="AOR81" s="64"/>
      <c r="AOS81" s="67"/>
      <c r="AOT81" s="67"/>
      <c r="AOU81" s="68"/>
      <c r="AOV81" s="68"/>
      <c r="AOW81" s="68"/>
      <c r="AOX81" s="69"/>
      <c r="AOZ81" s="64"/>
      <c r="APA81" s="67"/>
      <c r="APB81" s="67"/>
      <c r="APC81" s="68"/>
      <c r="APD81" s="68"/>
      <c r="APE81" s="68"/>
      <c r="APF81" s="69"/>
      <c r="APH81" s="64"/>
      <c r="API81" s="67"/>
      <c r="APJ81" s="67"/>
      <c r="APK81" s="68"/>
      <c r="APL81" s="68"/>
      <c r="APM81" s="68"/>
      <c r="APN81" s="69"/>
      <c r="APP81" s="64"/>
      <c r="APQ81" s="67"/>
      <c r="APR81" s="67"/>
      <c r="APS81" s="68"/>
      <c r="APT81" s="68"/>
      <c r="APU81" s="68"/>
      <c r="APV81" s="69"/>
      <c r="APX81" s="64"/>
      <c r="APY81" s="67"/>
      <c r="APZ81" s="67"/>
      <c r="AQA81" s="68"/>
      <c r="AQB81" s="68"/>
      <c r="AQC81" s="68"/>
      <c r="AQD81" s="69"/>
      <c r="AQF81" s="64"/>
      <c r="AQG81" s="67"/>
      <c r="AQH81" s="67"/>
      <c r="AQI81" s="68"/>
      <c r="AQJ81" s="68"/>
      <c r="AQK81" s="68"/>
      <c r="AQL81" s="69"/>
      <c r="AQN81" s="64"/>
      <c r="AQO81" s="67"/>
      <c r="AQP81" s="67"/>
      <c r="AQQ81" s="68"/>
      <c r="AQR81" s="68"/>
      <c r="AQS81" s="68"/>
      <c r="AQT81" s="69"/>
      <c r="AQV81" s="64"/>
      <c r="AQW81" s="67"/>
      <c r="AQX81" s="67"/>
      <c r="AQY81" s="68"/>
      <c r="AQZ81" s="68"/>
      <c r="ARA81" s="68"/>
      <c r="ARB81" s="69"/>
      <c r="ARD81" s="64"/>
      <c r="ARE81" s="67"/>
      <c r="ARF81" s="67"/>
      <c r="ARG81" s="68"/>
      <c r="ARH81" s="68"/>
      <c r="ARI81" s="68"/>
      <c r="ARJ81" s="69"/>
      <c r="ARL81" s="64"/>
      <c r="ARM81" s="67"/>
      <c r="ARN81" s="67"/>
      <c r="ARO81" s="68"/>
      <c r="ARP81" s="68"/>
      <c r="ARQ81" s="68"/>
      <c r="ARR81" s="69"/>
      <c r="ART81" s="64"/>
      <c r="ARU81" s="67"/>
      <c r="ARV81" s="67"/>
      <c r="ARW81" s="68"/>
      <c r="ARX81" s="68"/>
      <c r="ARY81" s="68"/>
      <c r="ARZ81" s="69"/>
      <c r="ASB81" s="64"/>
      <c r="ASC81" s="67"/>
      <c r="ASD81" s="67"/>
      <c r="ASE81" s="68"/>
      <c r="ASF81" s="68"/>
      <c r="ASG81" s="68"/>
      <c r="ASH81" s="69"/>
      <c r="ASJ81" s="64"/>
      <c r="ASK81" s="67"/>
      <c r="ASL81" s="67"/>
      <c r="ASM81" s="68"/>
      <c r="ASN81" s="68"/>
      <c r="ASO81" s="68"/>
      <c r="ASP81" s="69"/>
      <c r="ASR81" s="64"/>
      <c r="ASS81" s="67"/>
      <c r="AST81" s="67"/>
      <c r="ASU81" s="68"/>
      <c r="ASV81" s="68"/>
      <c r="ASW81" s="68"/>
      <c r="ASX81" s="69"/>
      <c r="ASZ81" s="64"/>
      <c r="ATA81" s="67"/>
      <c r="ATB81" s="67"/>
      <c r="ATC81" s="68"/>
      <c r="ATD81" s="68"/>
      <c r="ATE81" s="68"/>
      <c r="ATF81" s="69"/>
      <c r="ATH81" s="64"/>
      <c r="ATI81" s="67"/>
      <c r="ATJ81" s="67"/>
      <c r="ATK81" s="68"/>
      <c r="ATL81" s="68"/>
      <c r="ATM81" s="68"/>
      <c r="ATN81" s="69"/>
      <c r="ATP81" s="64"/>
      <c r="ATQ81" s="67"/>
      <c r="ATR81" s="67"/>
      <c r="ATS81" s="68"/>
      <c r="ATT81" s="68"/>
      <c r="ATU81" s="68"/>
      <c r="ATV81" s="69"/>
      <c r="ATX81" s="64"/>
      <c r="ATY81" s="67"/>
      <c r="ATZ81" s="67"/>
      <c r="AUA81" s="68"/>
      <c r="AUB81" s="68"/>
      <c r="AUC81" s="68"/>
      <c r="AUD81" s="69"/>
      <c r="AUF81" s="64"/>
      <c r="AUG81" s="67"/>
      <c r="AUH81" s="67"/>
      <c r="AUI81" s="68"/>
      <c r="AUJ81" s="68"/>
      <c r="AUK81" s="68"/>
      <c r="AUL81" s="69"/>
      <c r="AUN81" s="64"/>
      <c r="AUO81" s="67"/>
      <c r="AUP81" s="67"/>
      <c r="AUQ81" s="68"/>
      <c r="AUR81" s="68"/>
      <c r="AUS81" s="68"/>
      <c r="AUT81" s="69"/>
      <c r="AUV81" s="64"/>
      <c r="AUW81" s="67"/>
      <c r="AUX81" s="67"/>
      <c r="AUY81" s="68"/>
      <c r="AUZ81" s="68"/>
      <c r="AVA81" s="68"/>
      <c r="AVB81" s="69"/>
      <c r="AVD81" s="64"/>
      <c r="AVE81" s="67"/>
      <c r="AVF81" s="67"/>
      <c r="AVG81" s="68"/>
      <c r="AVH81" s="68"/>
      <c r="AVI81" s="68"/>
      <c r="AVJ81" s="69"/>
      <c r="AVL81" s="64"/>
      <c r="AVM81" s="67"/>
      <c r="AVN81" s="67"/>
      <c r="AVO81" s="68"/>
      <c r="AVP81" s="68"/>
      <c r="AVQ81" s="68"/>
      <c r="AVR81" s="69"/>
      <c r="AVT81" s="64"/>
      <c r="AVU81" s="67"/>
      <c r="AVV81" s="67"/>
      <c r="AVW81" s="68"/>
      <c r="AVX81" s="68"/>
      <c r="AVY81" s="68"/>
      <c r="AVZ81" s="69"/>
      <c r="AWB81" s="64"/>
      <c r="AWC81" s="67"/>
      <c r="AWD81" s="67"/>
      <c r="AWE81" s="68"/>
      <c r="AWF81" s="68"/>
      <c r="AWG81" s="68"/>
      <c r="AWH81" s="69"/>
      <c r="AWJ81" s="64"/>
      <c r="AWK81" s="67"/>
      <c r="AWL81" s="67"/>
      <c r="AWM81" s="68"/>
      <c r="AWN81" s="68"/>
      <c r="AWO81" s="68"/>
      <c r="AWP81" s="69"/>
      <c r="AWR81" s="64"/>
      <c r="AWS81" s="67"/>
      <c r="AWT81" s="67"/>
      <c r="AWU81" s="68"/>
      <c r="AWV81" s="68"/>
      <c r="AWW81" s="68"/>
      <c r="AWX81" s="69"/>
      <c r="AWZ81" s="64"/>
      <c r="AXA81" s="67"/>
      <c r="AXB81" s="67"/>
      <c r="AXC81" s="68"/>
      <c r="AXD81" s="68"/>
      <c r="AXE81" s="68"/>
      <c r="AXF81" s="69"/>
      <c r="AXH81" s="64"/>
      <c r="AXI81" s="67"/>
      <c r="AXJ81" s="67"/>
      <c r="AXK81" s="68"/>
      <c r="AXL81" s="68"/>
      <c r="AXM81" s="68"/>
      <c r="AXN81" s="69"/>
      <c r="AXP81" s="64"/>
      <c r="AXQ81" s="67"/>
      <c r="AXR81" s="67"/>
      <c r="AXS81" s="68"/>
      <c r="AXT81" s="68"/>
      <c r="AXU81" s="68"/>
      <c r="AXV81" s="69"/>
      <c r="AXX81" s="64"/>
      <c r="AXY81" s="67"/>
      <c r="AXZ81" s="67"/>
      <c r="AYA81" s="68"/>
      <c r="AYB81" s="68"/>
      <c r="AYC81" s="68"/>
      <c r="AYD81" s="69"/>
      <c r="AYF81" s="64"/>
      <c r="AYG81" s="67"/>
      <c r="AYH81" s="67"/>
      <c r="AYI81" s="68"/>
      <c r="AYJ81" s="68"/>
      <c r="AYK81" s="68"/>
      <c r="AYL81" s="69"/>
      <c r="AYN81" s="64"/>
      <c r="AYO81" s="67"/>
      <c r="AYP81" s="67"/>
      <c r="AYQ81" s="68"/>
      <c r="AYR81" s="68"/>
      <c r="AYS81" s="68"/>
      <c r="AYT81" s="69"/>
      <c r="AYV81" s="64"/>
      <c r="AYW81" s="67"/>
      <c r="AYX81" s="67"/>
      <c r="AYY81" s="68"/>
      <c r="AYZ81" s="68"/>
      <c r="AZA81" s="68"/>
      <c r="AZB81" s="69"/>
      <c r="AZD81" s="64"/>
      <c r="AZE81" s="67"/>
      <c r="AZF81" s="67"/>
      <c r="AZG81" s="68"/>
      <c r="AZH81" s="68"/>
      <c r="AZI81" s="68"/>
      <c r="AZJ81" s="69"/>
      <c r="AZL81" s="64"/>
      <c r="AZM81" s="67"/>
      <c r="AZN81" s="67"/>
      <c r="AZO81" s="68"/>
      <c r="AZP81" s="68"/>
      <c r="AZQ81" s="68"/>
      <c r="AZR81" s="69"/>
      <c r="AZT81" s="64"/>
      <c r="AZU81" s="67"/>
      <c r="AZV81" s="67"/>
      <c r="AZW81" s="68"/>
      <c r="AZX81" s="68"/>
      <c r="AZY81" s="68"/>
      <c r="AZZ81" s="69"/>
      <c r="BAB81" s="64"/>
      <c r="BAC81" s="67"/>
      <c r="BAD81" s="67"/>
      <c r="BAE81" s="68"/>
      <c r="BAF81" s="68"/>
      <c r="BAG81" s="68"/>
      <c r="BAH81" s="69"/>
      <c r="BAJ81" s="64"/>
      <c r="BAK81" s="67"/>
      <c r="BAL81" s="67"/>
      <c r="BAM81" s="68"/>
      <c r="BAN81" s="68"/>
      <c r="BAO81" s="68"/>
      <c r="BAP81" s="69"/>
      <c r="BAR81" s="64"/>
      <c r="BAS81" s="67"/>
      <c r="BAT81" s="67"/>
      <c r="BAU81" s="68"/>
      <c r="BAV81" s="68"/>
      <c r="BAW81" s="68"/>
      <c r="BAX81" s="69"/>
      <c r="BAZ81" s="64"/>
      <c r="BBA81" s="67"/>
      <c r="BBB81" s="67"/>
      <c r="BBC81" s="68"/>
      <c r="BBD81" s="68"/>
      <c r="BBE81" s="68"/>
      <c r="BBF81" s="69"/>
      <c r="BBH81" s="64"/>
      <c r="BBI81" s="67"/>
      <c r="BBJ81" s="67"/>
      <c r="BBK81" s="68"/>
      <c r="BBL81" s="68"/>
      <c r="BBM81" s="68"/>
      <c r="BBN81" s="69"/>
      <c r="BBP81" s="64"/>
      <c r="BBQ81" s="67"/>
      <c r="BBR81" s="67"/>
      <c r="BBS81" s="68"/>
      <c r="BBT81" s="68"/>
      <c r="BBU81" s="68"/>
      <c r="BBV81" s="69"/>
      <c r="BBX81" s="64"/>
      <c r="BBY81" s="67"/>
      <c r="BBZ81" s="67"/>
      <c r="BCA81" s="68"/>
      <c r="BCB81" s="68"/>
      <c r="BCC81" s="68"/>
      <c r="BCD81" s="69"/>
      <c r="BCF81" s="64"/>
      <c r="BCG81" s="67"/>
      <c r="BCH81" s="67"/>
      <c r="BCI81" s="68"/>
      <c r="BCJ81" s="68"/>
      <c r="BCK81" s="68"/>
      <c r="BCL81" s="69"/>
      <c r="BCN81" s="64"/>
      <c r="BCO81" s="67"/>
      <c r="BCP81" s="67"/>
      <c r="BCQ81" s="68"/>
      <c r="BCR81" s="68"/>
      <c r="BCS81" s="68"/>
      <c r="BCT81" s="69"/>
      <c r="BCV81" s="64"/>
      <c r="BCW81" s="67"/>
      <c r="BCX81" s="67"/>
      <c r="BCY81" s="68"/>
      <c r="BCZ81" s="68"/>
      <c r="BDA81" s="68"/>
      <c r="BDB81" s="69"/>
      <c r="BDD81" s="64"/>
      <c r="BDE81" s="67"/>
      <c r="BDF81" s="67"/>
      <c r="BDG81" s="68"/>
      <c r="BDH81" s="68"/>
      <c r="BDI81" s="68"/>
      <c r="BDJ81" s="69"/>
      <c r="BDL81" s="64"/>
      <c r="BDM81" s="67"/>
      <c r="BDN81" s="67"/>
      <c r="BDO81" s="68"/>
      <c r="BDP81" s="68"/>
      <c r="BDQ81" s="68"/>
      <c r="BDR81" s="69"/>
      <c r="BDT81" s="64"/>
      <c r="BDU81" s="67"/>
      <c r="BDV81" s="67"/>
      <c r="BDW81" s="68"/>
      <c r="BDX81" s="68"/>
      <c r="BDY81" s="68"/>
      <c r="BDZ81" s="69"/>
      <c r="BEB81" s="64"/>
      <c r="BEC81" s="67"/>
      <c r="BED81" s="67"/>
      <c r="BEE81" s="68"/>
      <c r="BEF81" s="68"/>
      <c r="BEG81" s="68"/>
      <c r="BEH81" s="69"/>
      <c r="BEJ81" s="64"/>
      <c r="BEK81" s="67"/>
      <c r="BEL81" s="67"/>
      <c r="BEM81" s="68"/>
      <c r="BEN81" s="68"/>
      <c r="BEO81" s="68"/>
      <c r="BEP81" s="69"/>
      <c r="BER81" s="64"/>
      <c r="BES81" s="67"/>
      <c r="BET81" s="67"/>
      <c r="BEU81" s="68"/>
      <c r="BEV81" s="68"/>
      <c r="BEW81" s="68"/>
      <c r="BEX81" s="69"/>
      <c r="BEZ81" s="64"/>
      <c r="BFA81" s="67"/>
      <c r="BFB81" s="67"/>
      <c r="BFC81" s="68"/>
      <c r="BFD81" s="68"/>
      <c r="BFE81" s="68"/>
      <c r="BFF81" s="69"/>
      <c r="BFH81" s="64"/>
      <c r="BFI81" s="67"/>
      <c r="BFJ81" s="67"/>
      <c r="BFK81" s="68"/>
      <c r="BFL81" s="68"/>
      <c r="BFM81" s="68"/>
      <c r="BFN81" s="69"/>
      <c r="BFP81" s="64"/>
      <c r="BFQ81" s="67"/>
      <c r="BFR81" s="67"/>
      <c r="BFS81" s="68"/>
      <c r="BFT81" s="68"/>
      <c r="BFU81" s="68"/>
      <c r="BFV81" s="69"/>
      <c r="BFX81" s="64"/>
      <c r="BFY81" s="67"/>
      <c r="BFZ81" s="67"/>
      <c r="BGA81" s="68"/>
      <c r="BGB81" s="68"/>
      <c r="BGC81" s="68"/>
      <c r="BGD81" s="69"/>
      <c r="BGF81" s="64"/>
      <c r="BGG81" s="67"/>
      <c r="BGH81" s="67"/>
      <c r="BGI81" s="68"/>
      <c r="BGJ81" s="68"/>
      <c r="BGK81" s="68"/>
      <c r="BGL81" s="69"/>
      <c r="BGN81" s="64"/>
      <c r="BGO81" s="67"/>
      <c r="BGP81" s="67"/>
      <c r="BGQ81" s="68"/>
      <c r="BGR81" s="68"/>
      <c r="BGS81" s="68"/>
      <c r="BGT81" s="69"/>
      <c r="BGV81" s="64"/>
      <c r="BGW81" s="67"/>
      <c r="BGX81" s="67"/>
      <c r="BGY81" s="68"/>
      <c r="BGZ81" s="68"/>
      <c r="BHA81" s="68"/>
      <c r="BHB81" s="69"/>
      <c r="BHD81" s="64"/>
      <c r="BHE81" s="67"/>
      <c r="BHF81" s="67"/>
      <c r="BHG81" s="68"/>
      <c r="BHH81" s="68"/>
      <c r="BHI81" s="68"/>
      <c r="BHJ81" s="69"/>
      <c r="BHL81" s="64"/>
      <c r="BHM81" s="67"/>
      <c r="BHN81" s="67"/>
      <c r="BHO81" s="68"/>
      <c r="BHP81" s="68"/>
      <c r="BHQ81" s="68"/>
      <c r="BHR81" s="69"/>
      <c r="BHT81" s="64"/>
      <c r="BHU81" s="67"/>
      <c r="BHV81" s="67"/>
      <c r="BHW81" s="68"/>
      <c r="BHX81" s="68"/>
      <c r="BHY81" s="68"/>
      <c r="BHZ81" s="69"/>
      <c r="BIB81" s="64"/>
      <c r="BIC81" s="67"/>
      <c r="BID81" s="67"/>
      <c r="BIE81" s="68"/>
      <c r="BIF81" s="68"/>
      <c r="BIG81" s="68"/>
      <c r="BIH81" s="69"/>
      <c r="BIJ81" s="64"/>
      <c r="BIK81" s="67"/>
      <c r="BIL81" s="67"/>
      <c r="BIM81" s="68"/>
      <c r="BIN81" s="68"/>
      <c r="BIO81" s="68"/>
      <c r="BIP81" s="69"/>
      <c r="BIR81" s="64"/>
      <c r="BIS81" s="67"/>
      <c r="BIT81" s="67"/>
      <c r="BIU81" s="68"/>
      <c r="BIV81" s="68"/>
      <c r="BIW81" s="68"/>
      <c r="BIX81" s="69"/>
      <c r="BIZ81" s="64"/>
      <c r="BJA81" s="67"/>
      <c r="BJB81" s="67"/>
      <c r="BJC81" s="68"/>
      <c r="BJD81" s="68"/>
      <c r="BJE81" s="68"/>
      <c r="BJF81" s="69"/>
      <c r="BJH81" s="64"/>
      <c r="BJI81" s="67"/>
      <c r="BJJ81" s="67"/>
      <c r="BJK81" s="68"/>
      <c r="BJL81" s="68"/>
      <c r="BJM81" s="68"/>
      <c r="BJN81" s="69"/>
      <c r="BJP81" s="64"/>
      <c r="BJQ81" s="67"/>
      <c r="BJR81" s="67"/>
      <c r="BJS81" s="68"/>
      <c r="BJT81" s="68"/>
      <c r="BJU81" s="68"/>
      <c r="BJV81" s="69"/>
      <c r="BJX81" s="64"/>
      <c r="BJY81" s="67"/>
      <c r="BJZ81" s="67"/>
      <c r="BKA81" s="68"/>
      <c r="BKB81" s="68"/>
      <c r="BKC81" s="68"/>
      <c r="BKD81" s="69"/>
      <c r="BKF81" s="64"/>
      <c r="BKG81" s="67"/>
      <c r="BKH81" s="67"/>
      <c r="BKI81" s="68"/>
      <c r="BKJ81" s="68"/>
      <c r="BKK81" s="68"/>
      <c r="BKL81" s="69"/>
      <c r="BKN81" s="64"/>
      <c r="BKO81" s="67"/>
      <c r="BKP81" s="67"/>
      <c r="BKQ81" s="68"/>
      <c r="BKR81" s="68"/>
      <c r="BKS81" s="68"/>
      <c r="BKT81" s="69"/>
      <c r="BKV81" s="64"/>
      <c r="BKW81" s="67"/>
      <c r="BKX81" s="67"/>
      <c r="BKY81" s="68"/>
      <c r="BKZ81" s="68"/>
      <c r="BLA81" s="68"/>
      <c r="BLB81" s="69"/>
      <c r="BLD81" s="64"/>
      <c r="BLE81" s="67"/>
      <c r="BLF81" s="67"/>
      <c r="BLG81" s="68"/>
      <c r="BLH81" s="68"/>
      <c r="BLI81" s="68"/>
      <c r="BLJ81" s="69"/>
      <c r="BLL81" s="64"/>
      <c r="BLM81" s="67"/>
      <c r="BLN81" s="67"/>
      <c r="BLO81" s="68"/>
      <c r="BLP81" s="68"/>
      <c r="BLQ81" s="68"/>
      <c r="BLR81" s="69"/>
      <c r="BLT81" s="64"/>
      <c r="BLU81" s="67"/>
      <c r="BLV81" s="67"/>
      <c r="BLW81" s="68"/>
      <c r="BLX81" s="68"/>
      <c r="BLY81" s="68"/>
      <c r="BLZ81" s="69"/>
      <c r="BMB81" s="64"/>
      <c r="BMC81" s="67"/>
      <c r="BMD81" s="67"/>
      <c r="BME81" s="68"/>
      <c r="BMF81" s="68"/>
      <c r="BMG81" s="68"/>
      <c r="BMH81" s="69"/>
      <c r="BMJ81" s="64"/>
      <c r="BMK81" s="67"/>
      <c r="BML81" s="67"/>
      <c r="BMM81" s="68"/>
      <c r="BMN81" s="68"/>
      <c r="BMO81" s="68"/>
      <c r="BMP81" s="69"/>
      <c r="BMR81" s="64"/>
      <c r="BMS81" s="67"/>
      <c r="BMT81" s="67"/>
      <c r="BMU81" s="68"/>
      <c r="BMV81" s="68"/>
      <c r="BMW81" s="68"/>
      <c r="BMX81" s="69"/>
      <c r="BMZ81" s="64"/>
      <c r="BNA81" s="67"/>
      <c r="BNB81" s="67"/>
      <c r="BNC81" s="68"/>
      <c r="BND81" s="68"/>
      <c r="BNE81" s="68"/>
      <c r="BNF81" s="69"/>
      <c r="BNH81" s="64"/>
      <c r="BNI81" s="67"/>
      <c r="BNJ81" s="67"/>
      <c r="BNK81" s="68"/>
      <c r="BNL81" s="68"/>
      <c r="BNM81" s="68"/>
      <c r="BNN81" s="69"/>
      <c r="BNP81" s="64"/>
      <c r="BNQ81" s="67"/>
      <c r="BNR81" s="67"/>
      <c r="BNS81" s="68"/>
      <c r="BNT81" s="68"/>
      <c r="BNU81" s="68"/>
      <c r="BNV81" s="69"/>
      <c r="BNX81" s="64"/>
      <c r="BNY81" s="67"/>
      <c r="BNZ81" s="67"/>
      <c r="BOA81" s="68"/>
      <c r="BOB81" s="68"/>
      <c r="BOC81" s="68"/>
      <c r="BOD81" s="69"/>
      <c r="BOF81" s="64"/>
      <c r="BOG81" s="67"/>
      <c r="BOH81" s="67"/>
      <c r="BOI81" s="68"/>
      <c r="BOJ81" s="68"/>
      <c r="BOK81" s="68"/>
      <c r="BOL81" s="69"/>
      <c r="BON81" s="64"/>
      <c r="BOO81" s="67"/>
      <c r="BOP81" s="67"/>
      <c r="BOQ81" s="68"/>
      <c r="BOR81" s="68"/>
      <c r="BOS81" s="68"/>
      <c r="BOT81" s="69"/>
      <c r="BOV81" s="64"/>
      <c r="BOW81" s="67"/>
      <c r="BOX81" s="67"/>
      <c r="BOY81" s="68"/>
      <c r="BOZ81" s="68"/>
      <c r="BPA81" s="68"/>
      <c r="BPB81" s="69"/>
      <c r="BPD81" s="64"/>
      <c r="BPE81" s="67"/>
      <c r="BPF81" s="67"/>
      <c r="BPG81" s="68"/>
      <c r="BPH81" s="68"/>
      <c r="BPI81" s="68"/>
      <c r="BPJ81" s="69"/>
      <c r="BPL81" s="64"/>
      <c r="BPM81" s="67"/>
      <c r="BPN81" s="67"/>
      <c r="BPO81" s="68"/>
      <c r="BPP81" s="68"/>
      <c r="BPQ81" s="68"/>
      <c r="BPR81" s="69"/>
      <c r="BPT81" s="64"/>
      <c r="BPU81" s="67"/>
      <c r="BPV81" s="67"/>
      <c r="BPW81" s="68"/>
      <c r="BPX81" s="68"/>
      <c r="BPY81" s="68"/>
      <c r="BPZ81" s="69"/>
      <c r="BQB81" s="64"/>
      <c r="BQC81" s="67"/>
      <c r="BQD81" s="67"/>
      <c r="BQE81" s="68"/>
      <c r="BQF81" s="68"/>
      <c r="BQG81" s="68"/>
      <c r="BQH81" s="69"/>
      <c r="BQJ81" s="64"/>
      <c r="BQK81" s="67"/>
      <c r="BQL81" s="67"/>
      <c r="BQM81" s="68"/>
      <c r="BQN81" s="68"/>
      <c r="BQO81" s="68"/>
      <c r="BQP81" s="69"/>
      <c r="BQR81" s="64"/>
      <c r="BQS81" s="67"/>
      <c r="BQT81" s="67"/>
      <c r="BQU81" s="68"/>
      <c r="BQV81" s="68"/>
      <c r="BQW81" s="68"/>
      <c r="BQX81" s="69"/>
      <c r="BQZ81" s="64"/>
      <c r="BRA81" s="67"/>
      <c r="BRB81" s="67"/>
      <c r="BRC81" s="68"/>
      <c r="BRD81" s="68"/>
      <c r="BRE81" s="68"/>
      <c r="BRF81" s="69"/>
      <c r="BRH81" s="64"/>
      <c r="BRI81" s="67"/>
      <c r="BRJ81" s="67"/>
      <c r="BRK81" s="68"/>
      <c r="BRL81" s="68"/>
      <c r="BRM81" s="68"/>
      <c r="BRN81" s="69"/>
      <c r="BRP81" s="64"/>
      <c r="BRQ81" s="67"/>
      <c r="BRR81" s="67"/>
      <c r="BRS81" s="68"/>
      <c r="BRT81" s="68"/>
      <c r="BRU81" s="68"/>
      <c r="BRV81" s="69"/>
      <c r="BRX81" s="64"/>
      <c r="BRY81" s="67"/>
      <c r="BRZ81" s="67"/>
      <c r="BSA81" s="68"/>
      <c r="BSB81" s="68"/>
      <c r="BSC81" s="68"/>
      <c r="BSD81" s="69"/>
      <c r="BSF81" s="64"/>
      <c r="BSG81" s="67"/>
      <c r="BSH81" s="67"/>
      <c r="BSI81" s="68"/>
      <c r="BSJ81" s="68"/>
      <c r="BSK81" s="68"/>
      <c r="BSL81" s="69"/>
      <c r="BSN81" s="64"/>
      <c r="BSO81" s="67"/>
      <c r="BSP81" s="67"/>
      <c r="BSQ81" s="68"/>
      <c r="BSR81" s="68"/>
      <c r="BSS81" s="68"/>
      <c r="BST81" s="69"/>
      <c r="BSV81" s="64"/>
      <c r="BSW81" s="67"/>
      <c r="BSX81" s="67"/>
      <c r="BSY81" s="68"/>
      <c r="BSZ81" s="68"/>
      <c r="BTA81" s="68"/>
      <c r="BTB81" s="69"/>
      <c r="BTD81" s="64"/>
      <c r="BTE81" s="67"/>
      <c r="BTF81" s="67"/>
      <c r="BTG81" s="68"/>
      <c r="BTH81" s="68"/>
      <c r="BTI81" s="68"/>
      <c r="BTJ81" s="69"/>
      <c r="BTL81" s="64"/>
      <c r="BTM81" s="67"/>
      <c r="BTN81" s="67"/>
      <c r="BTO81" s="68"/>
      <c r="BTP81" s="68"/>
      <c r="BTQ81" s="68"/>
      <c r="BTR81" s="69"/>
      <c r="BTT81" s="64"/>
      <c r="BTU81" s="67"/>
      <c r="BTV81" s="67"/>
      <c r="BTW81" s="68"/>
      <c r="BTX81" s="68"/>
      <c r="BTY81" s="68"/>
      <c r="BTZ81" s="69"/>
      <c r="BUB81" s="64"/>
      <c r="BUC81" s="67"/>
      <c r="BUD81" s="67"/>
      <c r="BUE81" s="68"/>
      <c r="BUF81" s="68"/>
      <c r="BUG81" s="68"/>
      <c r="BUH81" s="69"/>
      <c r="BUJ81" s="64"/>
      <c r="BUK81" s="67"/>
      <c r="BUL81" s="67"/>
      <c r="BUM81" s="68"/>
      <c r="BUN81" s="68"/>
      <c r="BUO81" s="68"/>
      <c r="BUP81" s="69"/>
      <c r="BUR81" s="64"/>
      <c r="BUS81" s="67"/>
      <c r="BUT81" s="67"/>
      <c r="BUU81" s="68"/>
      <c r="BUV81" s="68"/>
      <c r="BUW81" s="68"/>
      <c r="BUX81" s="69"/>
      <c r="BUZ81" s="64"/>
      <c r="BVA81" s="67"/>
      <c r="BVB81" s="67"/>
      <c r="BVC81" s="68"/>
      <c r="BVD81" s="68"/>
      <c r="BVE81" s="68"/>
      <c r="BVF81" s="69"/>
      <c r="BVH81" s="64"/>
      <c r="BVI81" s="67"/>
      <c r="BVJ81" s="67"/>
      <c r="BVK81" s="68"/>
      <c r="BVL81" s="68"/>
      <c r="BVM81" s="68"/>
      <c r="BVN81" s="69"/>
      <c r="BVP81" s="64"/>
      <c r="BVQ81" s="67"/>
      <c r="BVR81" s="67"/>
      <c r="BVS81" s="68"/>
      <c r="BVT81" s="68"/>
      <c r="BVU81" s="68"/>
      <c r="BVV81" s="69"/>
      <c r="BVX81" s="64"/>
      <c r="BVY81" s="67"/>
      <c r="BVZ81" s="67"/>
      <c r="BWA81" s="68"/>
      <c r="BWB81" s="68"/>
      <c r="BWC81" s="68"/>
      <c r="BWD81" s="69"/>
      <c r="BWF81" s="64"/>
      <c r="BWG81" s="67"/>
      <c r="BWH81" s="67"/>
      <c r="BWI81" s="68"/>
      <c r="BWJ81" s="68"/>
      <c r="BWK81" s="68"/>
      <c r="BWL81" s="69"/>
      <c r="BWN81" s="64"/>
      <c r="BWO81" s="67"/>
      <c r="BWP81" s="67"/>
      <c r="BWQ81" s="68"/>
      <c r="BWR81" s="68"/>
      <c r="BWS81" s="68"/>
      <c r="BWT81" s="69"/>
      <c r="BWV81" s="64"/>
      <c r="BWW81" s="67"/>
      <c r="BWX81" s="67"/>
      <c r="BWY81" s="68"/>
      <c r="BWZ81" s="68"/>
      <c r="BXA81" s="68"/>
      <c r="BXB81" s="69"/>
      <c r="BXD81" s="64"/>
      <c r="BXE81" s="67"/>
      <c r="BXF81" s="67"/>
      <c r="BXG81" s="68"/>
      <c r="BXH81" s="68"/>
      <c r="BXI81" s="68"/>
      <c r="BXJ81" s="69"/>
      <c r="BXL81" s="64"/>
      <c r="BXM81" s="67"/>
      <c r="BXN81" s="67"/>
      <c r="BXO81" s="68"/>
      <c r="BXP81" s="68"/>
      <c r="BXQ81" s="68"/>
      <c r="BXR81" s="69"/>
      <c r="BXT81" s="64"/>
      <c r="BXU81" s="67"/>
      <c r="BXV81" s="67"/>
      <c r="BXW81" s="68"/>
      <c r="BXX81" s="68"/>
      <c r="BXY81" s="68"/>
      <c r="BXZ81" s="69"/>
      <c r="BYB81" s="64"/>
      <c r="BYC81" s="67"/>
      <c r="BYD81" s="67"/>
      <c r="BYE81" s="68"/>
      <c r="BYF81" s="68"/>
      <c r="BYG81" s="68"/>
      <c r="BYH81" s="69"/>
      <c r="BYJ81" s="64"/>
      <c r="BYK81" s="67"/>
      <c r="BYL81" s="67"/>
      <c r="BYM81" s="68"/>
      <c r="BYN81" s="68"/>
      <c r="BYO81" s="68"/>
      <c r="BYP81" s="69"/>
      <c r="BYR81" s="64"/>
      <c r="BYS81" s="67"/>
      <c r="BYT81" s="67"/>
      <c r="BYU81" s="68"/>
      <c r="BYV81" s="68"/>
      <c r="BYW81" s="68"/>
      <c r="BYX81" s="69"/>
      <c r="BYZ81" s="64"/>
      <c r="BZA81" s="67"/>
      <c r="BZB81" s="67"/>
      <c r="BZC81" s="68"/>
      <c r="BZD81" s="68"/>
      <c r="BZE81" s="68"/>
      <c r="BZF81" s="69"/>
      <c r="BZH81" s="64"/>
      <c r="BZI81" s="67"/>
      <c r="BZJ81" s="67"/>
      <c r="BZK81" s="68"/>
      <c r="BZL81" s="68"/>
      <c r="BZM81" s="68"/>
      <c r="BZN81" s="69"/>
      <c r="BZP81" s="64"/>
      <c r="BZQ81" s="67"/>
      <c r="BZR81" s="67"/>
      <c r="BZS81" s="68"/>
      <c r="BZT81" s="68"/>
      <c r="BZU81" s="68"/>
      <c r="BZV81" s="69"/>
      <c r="BZX81" s="64"/>
      <c r="BZY81" s="67"/>
      <c r="BZZ81" s="67"/>
      <c r="CAA81" s="68"/>
      <c r="CAB81" s="68"/>
      <c r="CAC81" s="68"/>
      <c r="CAD81" s="69"/>
      <c r="CAF81" s="64"/>
      <c r="CAG81" s="67"/>
      <c r="CAH81" s="67"/>
      <c r="CAI81" s="68"/>
      <c r="CAJ81" s="68"/>
      <c r="CAK81" s="68"/>
      <c r="CAL81" s="69"/>
      <c r="CAN81" s="64"/>
      <c r="CAO81" s="67"/>
      <c r="CAP81" s="67"/>
      <c r="CAQ81" s="68"/>
      <c r="CAR81" s="68"/>
      <c r="CAS81" s="68"/>
      <c r="CAT81" s="69"/>
      <c r="CAV81" s="64"/>
      <c r="CAW81" s="67"/>
      <c r="CAX81" s="67"/>
      <c r="CAY81" s="68"/>
      <c r="CAZ81" s="68"/>
      <c r="CBA81" s="68"/>
      <c r="CBB81" s="69"/>
      <c r="CBD81" s="64"/>
      <c r="CBE81" s="67"/>
      <c r="CBF81" s="67"/>
      <c r="CBG81" s="68"/>
      <c r="CBH81" s="68"/>
      <c r="CBI81" s="68"/>
      <c r="CBJ81" s="69"/>
      <c r="CBL81" s="64"/>
      <c r="CBM81" s="67"/>
      <c r="CBN81" s="67"/>
      <c r="CBO81" s="68"/>
      <c r="CBP81" s="68"/>
      <c r="CBQ81" s="68"/>
      <c r="CBR81" s="69"/>
      <c r="CBT81" s="64"/>
      <c r="CBU81" s="67"/>
      <c r="CBV81" s="67"/>
      <c r="CBW81" s="68"/>
      <c r="CBX81" s="68"/>
      <c r="CBY81" s="68"/>
      <c r="CBZ81" s="69"/>
      <c r="CCB81" s="64"/>
      <c r="CCC81" s="67"/>
      <c r="CCD81" s="67"/>
      <c r="CCE81" s="68"/>
      <c r="CCF81" s="68"/>
      <c r="CCG81" s="68"/>
      <c r="CCH81" s="69"/>
      <c r="CCJ81" s="64"/>
      <c r="CCK81" s="67"/>
      <c r="CCL81" s="67"/>
      <c r="CCM81" s="68"/>
      <c r="CCN81" s="68"/>
      <c r="CCO81" s="68"/>
      <c r="CCP81" s="69"/>
      <c r="CCR81" s="64"/>
      <c r="CCS81" s="67"/>
      <c r="CCT81" s="67"/>
      <c r="CCU81" s="68"/>
      <c r="CCV81" s="68"/>
      <c r="CCW81" s="68"/>
      <c r="CCX81" s="69"/>
      <c r="CCZ81" s="64"/>
      <c r="CDA81" s="67"/>
      <c r="CDB81" s="67"/>
      <c r="CDC81" s="68"/>
      <c r="CDD81" s="68"/>
      <c r="CDE81" s="68"/>
      <c r="CDF81" s="69"/>
      <c r="CDH81" s="64"/>
      <c r="CDI81" s="67"/>
      <c r="CDJ81" s="67"/>
      <c r="CDK81" s="68"/>
      <c r="CDL81" s="68"/>
      <c r="CDM81" s="68"/>
      <c r="CDN81" s="69"/>
      <c r="CDP81" s="64"/>
      <c r="CDQ81" s="67"/>
      <c r="CDR81" s="67"/>
      <c r="CDS81" s="68"/>
      <c r="CDT81" s="68"/>
      <c r="CDU81" s="68"/>
      <c r="CDV81" s="69"/>
      <c r="CDX81" s="64"/>
      <c r="CDY81" s="67"/>
      <c r="CDZ81" s="67"/>
      <c r="CEA81" s="68"/>
      <c r="CEB81" s="68"/>
      <c r="CEC81" s="68"/>
      <c r="CED81" s="69"/>
      <c r="CEF81" s="64"/>
      <c r="CEG81" s="67"/>
      <c r="CEH81" s="67"/>
      <c r="CEI81" s="68"/>
      <c r="CEJ81" s="68"/>
      <c r="CEK81" s="68"/>
      <c r="CEL81" s="69"/>
      <c r="CEN81" s="64"/>
      <c r="CEO81" s="67"/>
      <c r="CEP81" s="67"/>
      <c r="CEQ81" s="68"/>
      <c r="CER81" s="68"/>
      <c r="CES81" s="68"/>
      <c r="CET81" s="69"/>
      <c r="CEV81" s="64"/>
      <c r="CEW81" s="67"/>
      <c r="CEX81" s="67"/>
      <c r="CEY81" s="68"/>
      <c r="CEZ81" s="68"/>
      <c r="CFA81" s="68"/>
      <c r="CFB81" s="69"/>
      <c r="CFD81" s="64"/>
      <c r="CFE81" s="67"/>
      <c r="CFF81" s="67"/>
      <c r="CFG81" s="68"/>
      <c r="CFH81" s="68"/>
      <c r="CFI81" s="68"/>
      <c r="CFJ81" s="69"/>
      <c r="CFL81" s="64"/>
      <c r="CFM81" s="67"/>
      <c r="CFN81" s="67"/>
      <c r="CFO81" s="68"/>
      <c r="CFP81" s="68"/>
      <c r="CFQ81" s="68"/>
      <c r="CFR81" s="69"/>
      <c r="CFT81" s="64"/>
      <c r="CFU81" s="67"/>
      <c r="CFV81" s="67"/>
      <c r="CFW81" s="68"/>
      <c r="CFX81" s="68"/>
      <c r="CFY81" s="68"/>
      <c r="CFZ81" s="69"/>
      <c r="CGB81" s="64"/>
      <c r="CGC81" s="67"/>
      <c r="CGD81" s="67"/>
      <c r="CGE81" s="68"/>
      <c r="CGF81" s="68"/>
      <c r="CGG81" s="68"/>
      <c r="CGH81" s="69"/>
      <c r="CGJ81" s="64"/>
      <c r="CGK81" s="67"/>
      <c r="CGL81" s="67"/>
      <c r="CGM81" s="68"/>
      <c r="CGN81" s="68"/>
      <c r="CGO81" s="68"/>
      <c r="CGP81" s="69"/>
      <c r="CGR81" s="64"/>
      <c r="CGS81" s="67"/>
      <c r="CGT81" s="67"/>
      <c r="CGU81" s="68"/>
      <c r="CGV81" s="68"/>
      <c r="CGW81" s="68"/>
      <c r="CGX81" s="69"/>
      <c r="CGZ81" s="64"/>
      <c r="CHA81" s="67"/>
      <c r="CHB81" s="67"/>
      <c r="CHC81" s="68"/>
      <c r="CHD81" s="68"/>
      <c r="CHE81" s="68"/>
      <c r="CHF81" s="69"/>
      <c r="CHH81" s="64"/>
      <c r="CHI81" s="67"/>
      <c r="CHJ81" s="67"/>
      <c r="CHK81" s="68"/>
      <c r="CHL81" s="68"/>
      <c r="CHM81" s="68"/>
      <c r="CHN81" s="69"/>
      <c r="CHP81" s="64"/>
      <c r="CHQ81" s="67"/>
      <c r="CHR81" s="67"/>
      <c r="CHS81" s="68"/>
      <c r="CHT81" s="68"/>
      <c r="CHU81" s="68"/>
      <c r="CHV81" s="69"/>
      <c r="CHX81" s="64"/>
      <c r="CHY81" s="67"/>
      <c r="CHZ81" s="67"/>
      <c r="CIA81" s="68"/>
      <c r="CIB81" s="68"/>
      <c r="CIC81" s="68"/>
      <c r="CID81" s="69"/>
      <c r="CIF81" s="64"/>
      <c r="CIG81" s="67"/>
      <c r="CIH81" s="67"/>
      <c r="CII81" s="68"/>
      <c r="CIJ81" s="68"/>
      <c r="CIK81" s="68"/>
      <c r="CIL81" s="69"/>
      <c r="CIN81" s="64"/>
      <c r="CIO81" s="67"/>
      <c r="CIP81" s="67"/>
      <c r="CIQ81" s="68"/>
      <c r="CIR81" s="68"/>
      <c r="CIS81" s="68"/>
      <c r="CIT81" s="69"/>
      <c r="CIV81" s="64"/>
      <c r="CIW81" s="67"/>
      <c r="CIX81" s="67"/>
      <c r="CIY81" s="68"/>
      <c r="CIZ81" s="68"/>
      <c r="CJA81" s="68"/>
      <c r="CJB81" s="69"/>
      <c r="CJD81" s="64"/>
      <c r="CJE81" s="67"/>
      <c r="CJF81" s="67"/>
      <c r="CJG81" s="68"/>
      <c r="CJH81" s="68"/>
      <c r="CJI81" s="68"/>
      <c r="CJJ81" s="69"/>
      <c r="CJL81" s="64"/>
      <c r="CJM81" s="67"/>
      <c r="CJN81" s="67"/>
      <c r="CJO81" s="68"/>
      <c r="CJP81" s="68"/>
      <c r="CJQ81" s="68"/>
      <c r="CJR81" s="69"/>
      <c r="CJT81" s="64"/>
      <c r="CJU81" s="67"/>
      <c r="CJV81" s="67"/>
      <c r="CJW81" s="68"/>
      <c r="CJX81" s="68"/>
      <c r="CJY81" s="68"/>
      <c r="CJZ81" s="69"/>
      <c r="CKB81" s="64"/>
      <c r="CKC81" s="67"/>
      <c r="CKD81" s="67"/>
      <c r="CKE81" s="68"/>
      <c r="CKF81" s="68"/>
      <c r="CKG81" s="68"/>
      <c r="CKH81" s="69"/>
      <c r="CKJ81" s="64"/>
      <c r="CKK81" s="67"/>
      <c r="CKL81" s="67"/>
      <c r="CKM81" s="68"/>
      <c r="CKN81" s="68"/>
      <c r="CKO81" s="68"/>
      <c r="CKP81" s="69"/>
      <c r="CKR81" s="64"/>
      <c r="CKS81" s="67"/>
      <c r="CKT81" s="67"/>
      <c r="CKU81" s="68"/>
      <c r="CKV81" s="68"/>
      <c r="CKW81" s="68"/>
      <c r="CKX81" s="69"/>
      <c r="CKZ81" s="64"/>
      <c r="CLA81" s="67"/>
      <c r="CLB81" s="67"/>
      <c r="CLC81" s="68"/>
      <c r="CLD81" s="68"/>
      <c r="CLE81" s="68"/>
      <c r="CLF81" s="69"/>
      <c r="CLH81" s="64"/>
      <c r="CLI81" s="67"/>
      <c r="CLJ81" s="67"/>
      <c r="CLK81" s="68"/>
      <c r="CLL81" s="68"/>
      <c r="CLM81" s="68"/>
      <c r="CLN81" s="69"/>
      <c r="CLP81" s="64"/>
      <c r="CLQ81" s="67"/>
      <c r="CLR81" s="67"/>
      <c r="CLS81" s="68"/>
      <c r="CLT81" s="68"/>
      <c r="CLU81" s="68"/>
      <c r="CLV81" s="69"/>
      <c r="CLX81" s="64"/>
      <c r="CLY81" s="67"/>
      <c r="CLZ81" s="67"/>
      <c r="CMA81" s="68"/>
      <c r="CMB81" s="68"/>
      <c r="CMC81" s="68"/>
      <c r="CMD81" s="69"/>
      <c r="CMF81" s="64"/>
      <c r="CMG81" s="67"/>
      <c r="CMH81" s="67"/>
      <c r="CMI81" s="68"/>
      <c r="CMJ81" s="68"/>
      <c r="CMK81" s="68"/>
      <c r="CML81" s="69"/>
      <c r="CMN81" s="64"/>
      <c r="CMO81" s="67"/>
      <c r="CMP81" s="67"/>
      <c r="CMQ81" s="68"/>
      <c r="CMR81" s="68"/>
      <c r="CMS81" s="68"/>
      <c r="CMT81" s="69"/>
      <c r="CMV81" s="64"/>
      <c r="CMW81" s="67"/>
      <c r="CMX81" s="67"/>
      <c r="CMY81" s="68"/>
      <c r="CMZ81" s="68"/>
      <c r="CNA81" s="68"/>
      <c r="CNB81" s="69"/>
      <c r="CND81" s="64"/>
      <c r="CNE81" s="67"/>
      <c r="CNF81" s="67"/>
      <c r="CNG81" s="68"/>
      <c r="CNH81" s="68"/>
      <c r="CNI81" s="68"/>
      <c r="CNJ81" s="69"/>
      <c r="CNL81" s="64"/>
      <c r="CNM81" s="67"/>
      <c r="CNN81" s="67"/>
      <c r="CNO81" s="68"/>
      <c r="CNP81" s="68"/>
      <c r="CNQ81" s="68"/>
      <c r="CNR81" s="69"/>
      <c r="CNT81" s="64"/>
      <c r="CNU81" s="67"/>
      <c r="CNV81" s="67"/>
      <c r="CNW81" s="68"/>
      <c r="CNX81" s="68"/>
      <c r="CNY81" s="68"/>
      <c r="CNZ81" s="69"/>
      <c r="COB81" s="64"/>
      <c r="COC81" s="67"/>
      <c r="COD81" s="67"/>
      <c r="COE81" s="68"/>
      <c r="COF81" s="68"/>
      <c r="COG81" s="68"/>
      <c r="COH81" s="69"/>
      <c r="COJ81" s="64"/>
      <c r="COK81" s="67"/>
      <c r="COL81" s="67"/>
      <c r="COM81" s="68"/>
      <c r="CON81" s="68"/>
      <c r="COO81" s="68"/>
      <c r="COP81" s="69"/>
      <c r="COR81" s="64"/>
      <c r="COS81" s="67"/>
      <c r="COT81" s="67"/>
      <c r="COU81" s="68"/>
      <c r="COV81" s="68"/>
      <c r="COW81" s="68"/>
      <c r="COX81" s="69"/>
      <c r="COZ81" s="64"/>
      <c r="CPA81" s="67"/>
      <c r="CPB81" s="67"/>
      <c r="CPC81" s="68"/>
      <c r="CPD81" s="68"/>
      <c r="CPE81" s="68"/>
      <c r="CPF81" s="69"/>
      <c r="CPH81" s="64"/>
      <c r="CPI81" s="67"/>
      <c r="CPJ81" s="67"/>
      <c r="CPK81" s="68"/>
      <c r="CPL81" s="68"/>
      <c r="CPM81" s="68"/>
      <c r="CPN81" s="69"/>
      <c r="CPP81" s="64"/>
      <c r="CPQ81" s="67"/>
      <c r="CPR81" s="67"/>
      <c r="CPS81" s="68"/>
      <c r="CPT81" s="68"/>
      <c r="CPU81" s="68"/>
      <c r="CPV81" s="69"/>
      <c r="CPX81" s="64"/>
      <c r="CPY81" s="67"/>
      <c r="CPZ81" s="67"/>
      <c r="CQA81" s="68"/>
      <c r="CQB81" s="68"/>
      <c r="CQC81" s="68"/>
      <c r="CQD81" s="69"/>
      <c r="CQF81" s="64"/>
      <c r="CQG81" s="67"/>
      <c r="CQH81" s="67"/>
      <c r="CQI81" s="68"/>
      <c r="CQJ81" s="68"/>
      <c r="CQK81" s="68"/>
      <c r="CQL81" s="69"/>
      <c r="CQN81" s="64"/>
      <c r="CQO81" s="67"/>
      <c r="CQP81" s="67"/>
      <c r="CQQ81" s="68"/>
      <c r="CQR81" s="68"/>
      <c r="CQS81" s="68"/>
      <c r="CQT81" s="69"/>
      <c r="CQV81" s="64"/>
      <c r="CQW81" s="67"/>
      <c r="CQX81" s="67"/>
      <c r="CQY81" s="68"/>
      <c r="CQZ81" s="68"/>
      <c r="CRA81" s="68"/>
      <c r="CRB81" s="69"/>
      <c r="CRD81" s="64"/>
      <c r="CRE81" s="67"/>
      <c r="CRF81" s="67"/>
      <c r="CRG81" s="68"/>
      <c r="CRH81" s="68"/>
      <c r="CRI81" s="68"/>
      <c r="CRJ81" s="69"/>
      <c r="CRL81" s="64"/>
      <c r="CRM81" s="67"/>
      <c r="CRN81" s="67"/>
      <c r="CRO81" s="68"/>
      <c r="CRP81" s="68"/>
      <c r="CRQ81" s="68"/>
      <c r="CRR81" s="69"/>
      <c r="CRT81" s="64"/>
      <c r="CRU81" s="67"/>
      <c r="CRV81" s="67"/>
      <c r="CRW81" s="68"/>
      <c r="CRX81" s="68"/>
      <c r="CRY81" s="68"/>
      <c r="CRZ81" s="69"/>
      <c r="CSB81" s="64"/>
      <c r="CSC81" s="67"/>
      <c r="CSD81" s="67"/>
      <c r="CSE81" s="68"/>
      <c r="CSF81" s="68"/>
      <c r="CSG81" s="68"/>
      <c r="CSH81" s="69"/>
      <c r="CSJ81" s="64"/>
      <c r="CSK81" s="67"/>
      <c r="CSL81" s="67"/>
      <c r="CSM81" s="68"/>
      <c r="CSN81" s="68"/>
      <c r="CSO81" s="68"/>
      <c r="CSP81" s="69"/>
      <c r="CSR81" s="64"/>
      <c r="CSS81" s="67"/>
      <c r="CST81" s="67"/>
      <c r="CSU81" s="68"/>
      <c r="CSV81" s="68"/>
      <c r="CSW81" s="68"/>
      <c r="CSX81" s="69"/>
      <c r="CSZ81" s="64"/>
      <c r="CTA81" s="67"/>
      <c r="CTB81" s="67"/>
      <c r="CTC81" s="68"/>
      <c r="CTD81" s="68"/>
      <c r="CTE81" s="68"/>
      <c r="CTF81" s="69"/>
      <c r="CTH81" s="64"/>
      <c r="CTI81" s="67"/>
      <c r="CTJ81" s="67"/>
      <c r="CTK81" s="68"/>
      <c r="CTL81" s="68"/>
      <c r="CTM81" s="68"/>
      <c r="CTN81" s="69"/>
      <c r="CTP81" s="64"/>
      <c r="CTQ81" s="67"/>
      <c r="CTR81" s="67"/>
      <c r="CTS81" s="68"/>
      <c r="CTT81" s="68"/>
      <c r="CTU81" s="68"/>
      <c r="CTV81" s="69"/>
      <c r="CTX81" s="64"/>
      <c r="CTY81" s="67"/>
      <c r="CTZ81" s="67"/>
      <c r="CUA81" s="68"/>
      <c r="CUB81" s="68"/>
      <c r="CUC81" s="68"/>
      <c r="CUD81" s="69"/>
      <c r="CUF81" s="64"/>
      <c r="CUG81" s="67"/>
      <c r="CUH81" s="67"/>
      <c r="CUI81" s="68"/>
      <c r="CUJ81" s="68"/>
      <c r="CUK81" s="68"/>
      <c r="CUL81" s="69"/>
      <c r="CUN81" s="64"/>
      <c r="CUO81" s="67"/>
      <c r="CUP81" s="67"/>
      <c r="CUQ81" s="68"/>
      <c r="CUR81" s="68"/>
      <c r="CUS81" s="68"/>
      <c r="CUT81" s="69"/>
      <c r="CUV81" s="64"/>
      <c r="CUW81" s="67"/>
      <c r="CUX81" s="67"/>
      <c r="CUY81" s="68"/>
      <c r="CUZ81" s="68"/>
      <c r="CVA81" s="68"/>
      <c r="CVB81" s="69"/>
      <c r="CVD81" s="64"/>
      <c r="CVE81" s="67"/>
      <c r="CVF81" s="67"/>
      <c r="CVG81" s="68"/>
      <c r="CVH81" s="68"/>
      <c r="CVI81" s="68"/>
      <c r="CVJ81" s="69"/>
      <c r="CVL81" s="64"/>
      <c r="CVM81" s="67"/>
      <c r="CVN81" s="67"/>
      <c r="CVO81" s="68"/>
      <c r="CVP81" s="68"/>
      <c r="CVQ81" s="68"/>
      <c r="CVR81" s="69"/>
      <c r="CVT81" s="64"/>
      <c r="CVU81" s="67"/>
      <c r="CVV81" s="67"/>
      <c r="CVW81" s="68"/>
      <c r="CVX81" s="68"/>
      <c r="CVY81" s="68"/>
      <c r="CVZ81" s="69"/>
      <c r="CWB81" s="64"/>
      <c r="CWC81" s="67"/>
      <c r="CWD81" s="67"/>
      <c r="CWE81" s="68"/>
      <c r="CWF81" s="68"/>
      <c r="CWG81" s="68"/>
      <c r="CWH81" s="69"/>
      <c r="CWJ81" s="64"/>
      <c r="CWK81" s="67"/>
      <c r="CWL81" s="67"/>
      <c r="CWM81" s="68"/>
      <c r="CWN81" s="68"/>
      <c r="CWO81" s="68"/>
      <c r="CWP81" s="69"/>
      <c r="CWR81" s="64"/>
      <c r="CWS81" s="67"/>
      <c r="CWT81" s="67"/>
      <c r="CWU81" s="68"/>
      <c r="CWV81" s="68"/>
      <c r="CWW81" s="68"/>
      <c r="CWX81" s="69"/>
      <c r="CWZ81" s="64"/>
      <c r="CXA81" s="67"/>
      <c r="CXB81" s="67"/>
      <c r="CXC81" s="68"/>
      <c r="CXD81" s="68"/>
      <c r="CXE81" s="68"/>
      <c r="CXF81" s="69"/>
      <c r="CXH81" s="64"/>
      <c r="CXI81" s="67"/>
      <c r="CXJ81" s="67"/>
      <c r="CXK81" s="68"/>
      <c r="CXL81" s="68"/>
      <c r="CXM81" s="68"/>
      <c r="CXN81" s="69"/>
      <c r="CXP81" s="64"/>
      <c r="CXQ81" s="67"/>
      <c r="CXR81" s="67"/>
      <c r="CXS81" s="68"/>
      <c r="CXT81" s="68"/>
      <c r="CXU81" s="68"/>
      <c r="CXV81" s="69"/>
      <c r="CXX81" s="64"/>
      <c r="CXY81" s="67"/>
      <c r="CXZ81" s="67"/>
      <c r="CYA81" s="68"/>
      <c r="CYB81" s="68"/>
      <c r="CYC81" s="68"/>
      <c r="CYD81" s="69"/>
      <c r="CYF81" s="64"/>
      <c r="CYG81" s="67"/>
      <c r="CYH81" s="67"/>
      <c r="CYI81" s="68"/>
      <c r="CYJ81" s="68"/>
      <c r="CYK81" s="68"/>
      <c r="CYL81" s="69"/>
      <c r="CYN81" s="64"/>
      <c r="CYO81" s="67"/>
      <c r="CYP81" s="67"/>
      <c r="CYQ81" s="68"/>
      <c r="CYR81" s="68"/>
      <c r="CYS81" s="68"/>
      <c r="CYT81" s="69"/>
      <c r="CYV81" s="64"/>
      <c r="CYW81" s="67"/>
      <c r="CYX81" s="67"/>
      <c r="CYY81" s="68"/>
      <c r="CYZ81" s="68"/>
      <c r="CZA81" s="68"/>
      <c r="CZB81" s="69"/>
      <c r="CZD81" s="64"/>
      <c r="CZE81" s="67"/>
      <c r="CZF81" s="67"/>
      <c r="CZG81" s="68"/>
      <c r="CZH81" s="68"/>
      <c r="CZI81" s="68"/>
      <c r="CZJ81" s="69"/>
      <c r="CZL81" s="64"/>
      <c r="CZM81" s="67"/>
      <c r="CZN81" s="67"/>
      <c r="CZO81" s="68"/>
      <c r="CZP81" s="68"/>
      <c r="CZQ81" s="68"/>
      <c r="CZR81" s="69"/>
      <c r="CZT81" s="64"/>
      <c r="CZU81" s="67"/>
      <c r="CZV81" s="67"/>
      <c r="CZW81" s="68"/>
      <c r="CZX81" s="68"/>
      <c r="CZY81" s="68"/>
      <c r="CZZ81" s="69"/>
      <c r="DAB81" s="64"/>
      <c r="DAC81" s="67"/>
      <c r="DAD81" s="67"/>
      <c r="DAE81" s="68"/>
      <c r="DAF81" s="68"/>
      <c r="DAG81" s="68"/>
      <c r="DAH81" s="69"/>
      <c r="DAJ81" s="64"/>
      <c r="DAK81" s="67"/>
      <c r="DAL81" s="67"/>
      <c r="DAM81" s="68"/>
      <c r="DAN81" s="68"/>
      <c r="DAO81" s="68"/>
      <c r="DAP81" s="69"/>
      <c r="DAR81" s="64"/>
      <c r="DAS81" s="67"/>
      <c r="DAT81" s="67"/>
      <c r="DAU81" s="68"/>
      <c r="DAV81" s="68"/>
      <c r="DAW81" s="68"/>
      <c r="DAX81" s="69"/>
      <c r="DAZ81" s="64"/>
      <c r="DBA81" s="67"/>
      <c r="DBB81" s="67"/>
      <c r="DBC81" s="68"/>
      <c r="DBD81" s="68"/>
      <c r="DBE81" s="68"/>
      <c r="DBF81" s="69"/>
      <c r="DBH81" s="64"/>
      <c r="DBI81" s="67"/>
      <c r="DBJ81" s="67"/>
      <c r="DBK81" s="68"/>
      <c r="DBL81" s="68"/>
      <c r="DBM81" s="68"/>
      <c r="DBN81" s="69"/>
      <c r="DBP81" s="64"/>
      <c r="DBQ81" s="67"/>
      <c r="DBR81" s="67"/>
      <c r="DBS81" s="68"/>
      <c r="DBT81" s="68"/>
      <c r="DBU81" s="68"/>
      <c r="DBV81" s="69"/>
      <c r="DBX81" s="64"/>
      <c r="DBY81" s="67"/>
      <c r="DBZ81" s="67"/>
      <c r="DCA81" s="68"/>
      <c r="DCB81" s="68"/>
      <c r="DCC81" s="68"/>
      <c r="DCD81" s="69"/>
      <c r="DCF81" s="64"/>
      <c r="DCG81" s="67"/>
      <c r="DCH81" s="67"/>
      <c r="DCI81" s="68"/>
      <c r="DCJ81" s="68"/>
      <c r="DCK81" s="68"/>
      <c r="DCL81" s="69"/>
      <c r="DCN81" s="64"/>
      <c r="DCO81" s="67"/>
      <c r="DCP81" s="67"/>
      <c r="DCQ81" s="68"/>
      <c r="DCR81" s="68"/>
      <c r="DCS81" s="68"/>
      <c r="DCT81" s="69"/>
      <c r="DCV81" s="64"/>
      <c r="DCW81" s="67"/>
      <c r="DCX81" s="67"/>
      <c r="DCY81" s="68"/>
      <c r="DCZ81" s="68"/>
      <c r="DDA81" s="68"/>
      <c r="DDB81" s="69"/>
      <c r="DDD81" s="64"/>
      <c r="DDE81" s="67"/>
      <c r="DDF81" s="67"/>
      <c r="DDG81" s="68"/>
      <c r="DDH81" s="68"/>
      <c r="DDI81" s="68"/>
      <c r="DDJ81" s="69"/>
      <c r="DDL81" s="64"/>
      <c r="DDM81" s="67"/>
      <c r="DDN81" s="67"/>
      <c r="DDO81" s="68"/>
      <c r="DDP81" s="68"/>
      <c r="DDQ81" s="68"/>
      <c r="DDR81" s="69"/>
      <c r="DDT81" s="64"/>
      <c r="DDU81" s="67"/>
      <c r="DDV81" s="67"/>
      <c r="DDW81" s="68"/>
      <c r="DDX81" s="68"/>
      <c r="DDY81" s="68"/>
      <c r="DDZ81" s="69"/>
      <c r="DEB81" s="64"/>
      <c r="DEC81" s="67"/>
      <c r="DED81" s="67"/>
      <c r="DEE81" s="68"/>
      <c r="DEF81" s="68"/>
      <c r="DEG81" s="68"/>
      <c r="DEH81" s="69"/>
      <c r="DEJ81" s="64"/>
      <c r="DEK81" s="67"/>
      <c r="DEL81" s="67"/>
      <c r="DEM81" s="68"/>
      <c r="DEN81" s="68"/>
      <c r="DEO81" s="68"/>
      <c r="DEP81" s="69"/>
      <c r="DER81" s="64"/>
      <c r="DES81" s="67"/>
      <c r="DET81" s="67"/>
      <c r="DEU81" s="68"/>
      <c r="DEV81" s="68"/>
      <c r="DEW81" s="68"/>
      <c r="DEX81" s="69"/>
      <c r="DEZ81" s="64"/>
      <c r="DFA81" s="67"/>
      <c r="DFB81" s="67"/>
      <c r="DFC81" s="68"/>
      <c r="DFD81" s="68"/>
      <c r="DFE81" s="68"/>
      <c r="DFF81" s="69"/>
      <c r="DFH81" s="64"/>
      <c r="DFI81" s="67"/>
      <c r="DFJ81" s="67"/>
      <c r="DFK81" s="68"/>
      <c r="DFL81" s="68"/>
      <c r="DFM81" s="68"/>
      <c r="DFN81" s="69"/>
      <c r="DFP81" s="64"/>
      <c r="DFQ81" s="67"/>
      <c r="DFR81" s="67"/>
      <c r="DFS81" s="68"/>
      <c r="DFT81" s="68"/>
      <c r="DFU81" s="68"/>
      <c r="DFV81" s="69"/>
      <c r="DFX81" s="64"/>
      <c r="DFY81" s="67"/>
      <c r="DFZ81" s="67"/>
      <c r="DGA81" s="68"/>
      <c r="DGB81" s="68"/>
      <c r="DGC81" s="68"/>
      <c r="DGD81" s="69"/>
      <c r="DGF81" s="64"/>
      <c r="DGG81" s="67"/>
      <c r="DGH81" s="67"/>
      <c r="DGI81" s="68"/>
      <c r="DGJ81" s="68"/>
      <c r="DGK81" s="68"/>
      <c r="DGL81" s="69"/>
      <c r="DGN81" s="64"/>
      <c r="DGO81" s="67"/>
      <c r="DGP81" s="67"/>
      <c r="DGQ81" s="68"/>
      <c r="DGR81" s="68"/>
      <c r="DGS81" s="68"/>
      <c r="DGT81" s="69"/>
      <c r="DGV81" s="64"/>
      <c r="DGW81" s="67"/>
      <c r="DGX81" s="67"/>
      <c r="DGY81" s="68"/>
      <c r="DGZ81" s="68"/>
      <c r="DHA81" s="68"/>
      <c r="DHB81" s="69"/>
      <c r="DHD81" s="64"/>
      <c r="DHE81" s="67"/>
      <c r="DHF81" s="67"/>
      <c r="DHG81" s="68"/>
      <c r="DHH81" s="68"/>
      <c r="DHI81" s="68"/>
      <c r="DHJ81" s="69"/>
      <c r="DHL81" s="64"/>
      <c r="DHM81" s="67"/>
      <c r="DHN81" s="67"/>
      <c r="DHO81" s="68"/>
      <c r="DHP81" s="68"/>
      <c r="DHQ81" s="68"/>
      <c r="DHR81" s="69"/>
      <c r="DHT81" s="64"/>
      <c r="DHU81" s="67"/>
      <c r="DHV81" s="67"/>
      <c r="DHW81" s="68"/>
      <c r="DHX81" s="68"/>
      <c r="DHY81" s="68"/>
      <c r="DHZ81" s="69"/>
      <c r="DIB81" s="64"/>
      <c r="DIC81" s="67"/>
      <c r="DID81" s="67"/>
      <c r="DIE81" s="68"/>
      <c r="DIF81" s="68"/>
      <c r="DIG81" s="68"/>
      <c r="DIH81" s="69"/>
      <c r="DIJ81" s="64"/>
      <c r="DIK81" s="67"/>
      <c r="DIL81" s="67"/>
      <c r="DIM81" s="68"/>
      <c r="DIN81" s="68"/>
      <c r="DIO81" s="68"/>
      <c r="DIP81" s="69"/>
      <c r="DIR81" s="64"/>
      <c r="DIS81" s="67"/>
      <c r="DIT81" s="67"/>
      <c r="DIU81" s="68"/>
      <c r="DIV81" s="68"/>
      <c r="DIW81" s="68"/>
      <c r="DIX81" s="69"/>
      <c r="DIZ81" s="64"/>
      <c r="DJA81" s="67"/>
      <c r="DJB81" s="67"/>
      <c r="DJC81" s="68"/>
      <c r="DJD81" s="68"/>
      <c r="DJE81" s="68"/>
      <c r="DJF81" s="69"/>
      <c r="DJH81" s="64"/>
      <c r="DJI81" s="67"/>
      <c r="DJJ81" s="67"/>
      <c r="DJK81" s="68"/>
      <c r="DJL81" s="68"/>
      <c r="DJM81" s="68"/>
      <c r="DJN81" s="69"/>
      <c r="DJP81" s="64"/>
      <c r="DJQ81" s="67"/>
      <c r="DJR81" s="67"/>
      <c r="DJS81" s="68"/>
      <c r="DJT81" s="68"/>
      <c r="DJU81" s="68"/>
      <c r="DJV81" s="69"/>
      <c r="DJX81" s="64"/>
      <c r="DJY81" s="67"/>
      <c r="DJZ81" s="67"/>
      <c r="DKA81" s="68"/>
      <c r="DKB81" s="68"/>
      <c r="DKC81" s="68"/>
      <c r="DKD81" s="69"/>
      <c r="DKF81" s="64"/>
      <c r="DKG81" s="67"/>
      <c r="DKH81" s="67"/>
      <c r="DKI81" s="68"/>
      <c r="DKJ81" s="68"/>
      <c r="DKK81" s="68"/>
      <c r="DKL81" s="69"/>
      <c r="DKN81" s="64"/>
      <c r="DKO81" s="67"/>
      <c r="DKP81" s="67"/>
      <c r="DKQ81" s="68"/>
      <c r="DKR81" s="68"/>
      <c r="DKS81" s="68"/>
      <c r="DKT81" s="69"/>
      <c r="DKV81" s="64"/>
      <c r="DKW81" s="67"/>
      <c r="DKX81" s="67"/>
      <c r="DKY81" s="68"/>
      <c r="DKZ81" s="68"/>
      <c r="DLA81" s="68"/>
      <c r="DLB81" s="69"/>
      <c r="DLD81" s="64"/>
      <c r="DLE81" s="67"/>
      <c r="DLF81" s="67"/>
      <c r="DLG81" s="68"/>
      <c r="DLH81" s="68"/>
      <c r="DLI81" s="68"/>
      <c r="DLJ81" s="69"/>
      <c r="DLL81" s="64"/>
      <c r="DLM81" s="67"/>
      <c r="DLN81" s="67"/>
      <c r="DLO81" s="68"/>
      <c r="DLP81" s="68"/>
      <c r="DLQ81" s="68"/>
      <c r="DLR81" s="69"/>
      <c r="DLT81" s="64"/>
      <c r="DLU81" s="67"/>
      <c r="DLV81" s="67"/>
      <c r="DLW81" s="68"/>
      <c r="DLX81" s="68"/>
      <c r="DLY81" s="68"/>
      <c r="DLZ81" s="69"/>
      <c r="DMB81" s="64"/>
      <c r="DMC81" s="67"/>
      <c r="DMD81" s="67"/>
      <c r="DME81" s="68"/>
      <c r="DMF81" s="68"/>
      <c r="DMG81" s="68"/>
      <c r="DMH81" s="69"/>
      <c r="DMJ81" s="64"/>
      <c r="DMK81" s="67"/>
      <c r="DML81" s="67"/>
      <c r="DMM81" s="68"/>
      <c r="DMN81" s="68"/>
      <c r="DMO81" s="68"/>
      <c r="DMP81" s="69"/>
      <c r="DMR81" s="64"/>
      <c r="DMS81" s="67"/>
      <c r="DMT81" s="67"/>
      <c r="DMU81" s="68"/>
      <c r="DMV81" s="68"/>
      <c r="DMW81" s="68"/>
      <c r="DMX81" s="69"/>
      <c r="DMZ81" s="64"/>
      <c r="DNA81" s="67"/>
      <c r="DNB81" s="67"/>
      <c r="DNC81" s="68"/>
      <c r="DND81" s="68"/>
      <c r="DNE81" s="68"/>
      <c r="DNF81" s="69"/>
      <c r="DNH81" s="64"/>
      <c r="DNI81" s="67"/>
      <c r="DNJ81" s="67"/>
      <c r="DNK81" s="68"/>
      <c r="DNL81" s="68"/>
      <c r="DNM81" s="68"/>
      <c r="DNN81" s="69"/>
      <c r="DNP81" s="64"/>
      <c r="DNQ81" s="67"/>
      <c r="DNR81" s="67"/>
      <c r="DNS81" s="68"/>
      <c r="DNT81" s="68"/>
      <c r="DNU81" s="68"/>
      <c r="DNV81" s="69"/>
      <c r="DNX81" s="64"/>
      <c r="DNY81" s="67"/>
      <c r="DNZ81" s="67"/>
      <c r="DOA81" s="68"/>
      <c r="DOB81" s="68"/>
      <c r="DOC81" s="68"/>
      <c r="DOD81" s="69"/>
      <c r="DOF81" s="64"/>
      <c r="DOG81" s="67"/>
      <c r="DOH81" s="67"/>
      <c r="DOI81" s="68"/>
      <c r="DOJ81" s="68"/>
      <c r="DOK81" s="68"/>
      <c r="DOL81" s="69"/>
      <c r="DON81" s="64"/>
      <c r="DOO81" s="67"/>
      <c r="DOP81" s="67"/>
      <c r="DOQ81" s="68"/>
      <c r="DOR81" s="68"/>
      <c r="DOS81" s="68"/>
      <c r="DOT81" s="69"/>
      <c r="DOV81" s="64"/>
      <c r="DOW81" s="67"/>
      <c r="DOX81" s="67"/>
      <c r="DOY81" s="68"/>
      <c r="DOZ81" s="68"/>
      <c r="DPA81" s="68"/>
      <c r="DPB81" s="69"/>
      <c r="DPD81" s="64"/>
      <c r="DPE81" s="67"/>
      <c r="DPF81" s="67"/>
      <c r="DPG81" s="68"/>
      <c r="DPH81" s="68"/>
      <c r="DPI81" s="68"/>
      <c r="DPJ81" s="69"/>
      <c r="DPL81" s="64"/>
      <c r="DPM81" s="67"/>
      <c r="DPN81" s="67"/>
      <c r="DPO81" s="68"/>
      <c r="DPP81" s="68"/>
      <c r="DPQ81" s="68"/>
      <c r="DPR81" s="69"/>
      <c r="DPT81" s="64"/>
      <c r="DPU81" s="67"/>
      <c r="DPV81" s="67"/>
      <c r="DPW81" s="68"/>
      <c r="DPX81" s="68"/>
      <c r="DPY81" s="68"/>
      <c r="DPZ81" s="69"/>
      <c r="DQB81" s="64"/>
      <c r="DQC81" s="67"/>
      <c r="DQD81" s="67"/>
      <c r="DQE81" s="68"/>
      <c r="DQF81" s="68"/>
      <c r="DQG81" s="68"/>
      <c r="DQH81" s="69"/>
      <c r="DQJ81" s="64"/>
      <c r="DQK81" s="67"/>
      <c r="DQL81" s="67"/>
      <c r="DQM81" s="68"/>
      <c r="DQN81" s="68"/>
      <c r="DQO81" s="68"/>
      <c r="DQP81" s="69"/>
      <c r="DQR81" s="64"/>
      <c r="DQS81" s="67"/>
      <c r="DQT81" s="67"/>
      <c r="DQU81" s="68"/>
      <c r="DQV81" s="68"/>
      <c r="DQW81" s="68"/>
      <c r="DQX81" s="69"/>
      <c r="DQZ81" s="64"/>
      <c r="DRA81" s="67"/>
      <c r="DRB81" s="67"/>
      <c r="DRC81" s="68"/>
      <c r="DRD81" s="68"/>
      <c r="DRE81" s="68"/>
      <c r="DRF81" s="69"/>
      <c r="DRH81" s="64"/>
      <c r="DRI81" s="67"/>
      <c r="DRJ81" s="67"/>
      <c r="DRK81" s="68"/>
      <c r="DRL81" s="68"/>
      <c r="DRM81" s="68"/>
      <c r="DRN81" s="69"/>
      <c r="DRP81" s="64"/>
      <c r="DRQ81" s="67"/>
      <c r="DRR81" s="67"/>
      <c r="DRS81" s="68"/>
      <c r="DRT81" s="68"/>
      <c r="DRU81" s="68"/>
      <c r="DRV81" s="69"/>
      <c r="DRX81" s="64"/>
      <c r="DRY81" s="67"/>
      <c r="DRZ81" s="67"/>
      <c r="DSA81" s="68"/>
      <c r="DSB81" s="68"/>
      <c r="DSC81" s="68"/>
      <c r="DSD81" s="69"/>
      <c r="DSF81" s="64"/>
      <c r="DSG81" s="67"/>
      <c r="DSH81" s="67"/>
      <c r="DSI81" s="68"/>
      <c r="DSJ81" s="68"/>
      <c r="DSK81" s="68"/>
      <c r="DSL81" s="69"/>
      <c r="DSN81" s="64"/>
      <c r="DSO81" s="67"/>
      <c r="DSP81" s="67"/>
      <c r="DSQ81" s="68"/>
      <c r="DSR81" s="68"/>
      <c r="DSS81" s="68"/>
      <c r="DST81" s="69"/>
      <c r="DSV81" s="64"/>
      <c r="DSW81" s="67"/>
      <c r="DSX81" s="67"/>
      <c r="DSY81" s="68"/>
      <c r="DSZ81" s="68"/>
      <c r="DTA81" s="68"/>
      <c r="DTB81" s="69"/>
      <c r="DTD81" s="64"/>
      <c r="DTE81" s="67"/>
      <c r="DTF81" s="67"/>
      <c r="DTG81" s="68"/>
      <c r="DTH81" s="68"/>
      <c r="DTI81" s="68"/>
      <c r="DTJ81" s="69"/>
      <c r="DTL81" s="64"/>
      <c r="DTM81" s="67"/>
      <c r="DTN81" s="67"/>
      <c r="DTO81" s="68"/>
      <c r="DTP81" s="68"/>
      <c r="DTQ81" s="68"/>
      <c r="DTR81" s="69"/>
      <c r="DTT81" s="64"/>
      <c r="DTU81" s="67"/>
      <c r="DTV81" s="67"/>
      <c r="DTW81" s="68"/>
      <c r="DTX81" s="68"/>
      <c r="DTY81" s="68"/>
      <c r="DTZ81" s="69"/>
      <c r="DUB81" s="64"/>
      <c r="DUC81" s="67"/>
      <c r="DUD81" s="67"/>
      <c r="DUE81" s="68"/>
      <c r="DUF81" s="68"/>
      <c r="DUG81" s="68"/>
      <c r="DUH81" s="69"/>
      <c r="DUJ81" s="64"/>
      <c r="DUK81" s="67"/>
      <c r="DUL81" s="67"/>
      <c r="DUM81" s="68"/>
      <c r="DUN81" s="68"/>
      <c r="DUO81" s="68"/>
      <c r="DUP81" s="69"/>
      <c r="DUR81" s="64"/>
      <c r="DUS81" s="67"/>
      <c r="DUT81" s="67"/>
      <c r="DUU81" s="68"/>
      <c r="DUV81" s="68"/>
      <c r="DUW81" s="68"/>
      <c r="DUX81" s="69"/>
      <c r="DUZ81" s="64"/>
      <c r="DVA81" s="67"/>
      <c r="DVB81" s="67"/>
      <c r="DVC81" s="68"/>
      <c r="DVD81" s="68"/>
      <c r="DVE81" s="68"/>
      <c r="DVF81" s="69"/>
      <c r="DVH81" s="64"/>
      <c r="DVI81" s="67"/>
      <c r="DVJ81" s="67"/>
      <c r="DVK81" s="68"/>
      <c r="DVL81" s="68"/>
      <c r="DVM81" s="68"/>
      <c r="DVN81" s="69"/>
      <c r="DVP81" s="64"/>
      <c r="DVQ81" s="67"/>
      <c r="DVR81" s="67"/>
      <c r="DVS81" s="68"/>
      <c r="DVT81" s="68"/>
      <c r="DVU81" s="68"/>
      <c r="DVV81" s="69"/>
      <c r="DVX81" s="64"/>
      <c r="DVY81" s="67"/>
      <c r="DVZ81" s="67"/>
      <c r="DWA81" s="68"/>
      <c r="DWB81" s="68"/>
      <c r="DWC81" s="68"/>
      <c r="DWD81" s="69"/>
      <c r="DWF81" s="64"/>
      <c r="DWG81" s="67"/>
      <c r="DWH81" s="67"/>
      <c r="DWI81" s="68"/>
      <c r="DWJ81" s="68"/>
      <c r="DWK81" s="68"/>
      <c r="DWL81" s="69"/>
      <c r="DWN81" s="64"/>
      <c r="DWO81" s="67"/>
      <c r="DWP81" s="67"/>
      <c r="DWQ81" s="68"/>
      <c r="DWR81" s="68"/>
      <c r="DWS81" s="68"/>
      <c r="DWT81" s="69"/>
      <c r="DWV81" s="64"/>
      <c r="DWW81" s="67"/>
      <c r="DWX81" s="67"/>
      <c r="DWY81" s="68"/>
      <c r="DWZ81" s="68"/>
      <c r="DXA81" s="68"/>
      <c r="DXB81" s="69"/>
      <c r="DXD81" s="64"/>
      <c r="DXE81" s="67"/>
      <c r="DXF81" s="67"/>
      <c r="DXG81" s="68"/>
      <c r="DXH81" s="68"/>
      <c r="DXI81" s="68"/>
      <c r="DXJ81" s="69"/>
      <c r="DXL81" s="64"/>
      <c r="DXM81" s="67"/>
      <c r="DXN81" s="67"/>
      <c r="DXO81" s="68"/>
      <c r="DXP81" s="68"/>
      <c r="DXQ81" s="68"/>
      <c r="DXR81" s="69"/>
      <c r="DXT81" s="64"/>
      <c r="DXU81" s="67"/>
      <c r="DXV81" s="67"/>
      <c r="DXW81" s="68"/>
      <c r="DXX81" s="68"/>
      <c r="DXY81" s="68"/>
      <c r="DXZ81" s="69"/>
      <c r="DYB81" s="64"/>
      <c r="DYC81" s="67"/>
      <c r="DYD81" s="67"/>
      <c r="DYE81" s="68"/>
      <c r="DYF81" s="68"/>
      <c r="DYG81" s="68"/>
      <c r="DYH81" s="69"/>
      <c r="DYJ81" s="64"/>
      <c r="DYK81" s="67"/>
      <c r="DYL81" s="67"/>
      <c r="DYM81" s="68"/>
      <c r="DYN81" s="68"/>
      <c r="DYO81" s="68"/>
      <c r="DYP81" s="69"/>
      <c r="DYR81" s="64"/>
      <c r="DYS81" s="67"/>
      <c r="DYT81" s="67"/>
      <c r="DYU81" s="68"/>
      <c r="DYV81" s="68"/>
      <c r="DYW81" s="68"/>
      <c r="DYX81" s="69"/>
      <c r="DYZ81" s="64"/>
      <c r="DZA81" s="67"/>
      <c r="DZB81" s="67"/>
      <c r="DZC81" s="68"/>
      <c r="DZD81" s="68"/>
      <c r="DZE81" s="68"/>
      <c r="DZF81" s="69"/>
      <c r="DZH81" s="64"/>
      <c r="DZI81" s="67"/>
      <c r="DZJ81" s="67"/>
      <c r="DZK81" s="68"/>
      <c r="DZL81" s="68"/>
      <c r="DZM81" s="68"/>
      <c r="DZN81" s="69"/>
      <c r="DZP81" s="64"/>
      <c r="DZQ81" s="67"/>
      <c r="DZR81" s="67"/>
      <c r="DZS81" s="68"/>
      <c r="DZT81" s="68"/>
      <c r="DZU81" s="68"/>
      <c r="DZV81" s="69"/>
      <c r="DZX81" s="64"/>
      <c r="DZY81" s="67"/>
      <c r="DZZ81" s="67"/>
      <c r="EAA81" s="68"/>
      <c r="EAB81" s="68"/>
      <c r="EAC81" s="68"/>
      <c r="EAD81" s="69"/>
      <c r="EAF81" s="64"/>
      <c r="EAG81" s="67"/>
      <c r="EAH81" s="67"/>
      <c r="EAI81" s="68"/>
      <c r="EAJ81" s="68"/>
      <c r="EAK81" s="68"/>
      <c r="EAL81" s="69"/>
      <c r="EAN81" s="64"/>
      <c r="EAO81" s="67"/>
      <c r="EAP81" s="67"/>
      <c r="EAQ81" s="68"/>
      <c r="EAR81" s="68"/>
      <c r="EAS81" s="68"/>
      <c r="EAT81" s="69"/>
      <c r="EAV81" s="64"/>
      <c r="EAW81" s="67"/>
      <c r="EAX81" s="67"/>
      <c r="EAY81" s="68"/>
      <c r="EAZ81" s="68"/>
      <c r="EBA81" s="68"/>
      <c r="EBB81" s="69"/>
      <c r="EBD81" s="64"/>
      <c r="EBE81" s="67"/>
      <c r="EBF81" s="67"/>
      <c r="EBG81" s="68"/>
      <c r="EBH81" s="68"/>
      <c r="EBI81" s="68"/>
      <c r="EBJ81" s="69"/>
      <c r="EBL81" s="64"/>
      <c r="EBM81" s="67"/>
      <c r="EBN81" s="67"/>
      <c r="EBO81" s="68"/>
      <c r="EBP81" s="68"/>
      <c r="EBQ81" s="68"/>
      <c r="EBR81" s="69"/>
      <c r="EBT81" s="64"/>
      <c r="EBU81" s="67"/>
      <c r="EBV81" s="67"/>
      <c r="EBW81" s="68"/>
      <c r="EBX81" s="68"/>
      <c r="EBY81" s="68"/>
      <c r="EBZ81" s="69"/>
      <c r="ECB81" s="64"/>
      <c r="ECC81" s="67"/>
      <c r="ECD81" s="67"/>
      <c r="ECE81" s="68"/>
      <c r="ECF81" s="68"/>
      <c r="ECG81" s="68"/>
      <c r="ECH81" s="69"/>
      <c r="ECJ81" s="64"/>
      <c r="ECK81" s="67"/>
      <c r="ECL81" s="67"/>
      <c r="ECM81" s="68"/>
      <c r="ECN81" s="68"/>
      <c r="ECO81" s="68"/>
      <c r="ECP81" s="69"/>
      <c r="ECR81" s="64"/>
      <c r="ECS81" s="67"/>
      <c r="ECT81" s="67"/>
      <c r="ECU81" s="68"/>
      <c r="ECV81" s="68"/>
      <c r="ECW81" s="68"/>
      <c r="ECX81" s="69"/>
      <c r="ECZ81" s="64"/>
      <c r="EDA81" s="67"/>
      <c r="EDB81" s="67"/>
      <c r="EDC81" s="68"/>
      <c r="EDD81" s="68"/>
      <c r="EDE81" s="68"/>
      <c r="EDF81" s="69"/>
      <c r="EDH81" s="64"/>
      <c r="EDI81" s="67"/>
      <c r="EDJ81" s="67"/>
      <c r="EDK81" s="68"/>
      <c r="EDL81" s="68"/>
      <c r="EDM81" s="68"/>
      <c r="EDN81" s="69"/>
      <c r="EDP81" s="64"/>
      <c r="EDQ81" s="67"/>
      <c r="EDR81" s="67"/>
      <c r="EDS81" s="68"/>
      <c r="EDT81" s="68"/>
      <c r="EDU81" s="68"/>
      <c r="EDV81" s="69"/>
      <c r="EDX81" s="64"/>
      <c r="EDY81" s="67"/>
      <c r="EDZ81" s="67"/>
      <c r="EEA81" s="68"/>
      <c r="EEB81" s="68"/>
      <c r="EEC81" s="68"/>
      <c r="EED81" s="69"/>
      <c r="EEF81" s="64"/>
      <c r="EEG81" s="67"/>
      <c r="EEH81" s="67"/>
      <c r="EEI81" s="68"/>
      <c r="EEJ81" s="68"/>
      <c r="EEK81" s="68"/>
      <c r="EEL81" s="69"/>
      <c r="EEN81" s="64"/>
      <c r="EEO81" s="67"/>
      <c r="EEP81" s="67"/>
      <c r="EEQ81" s="68"/>
      <c r="EER81" s="68"/>
      <c r="EES81" s="68"/>
      <c r="EET81" s="69"/>
      <c r="EEV81" s="64"/>
      <c r="EEW81" s="67"/>
      <c r="EEX81" s="67"/>
      <c r="EEY81" s="68"/>
      <c r="EEZ81" s="68"/>
      <c r="EFA81" s="68"/>
      <c r="EFB81" s="69"/>
      <c r="EFD81" s="64"/>
      <c r="EFE81" s="67"/>
      <c r="EFF81" s="67"/>
      <c r="EFG81" s="68"/>
      <c r="EFH81" s="68"/>
      <c r="EFI81" s="68"/>
      <c r="EFJ81" s="69"/>
      <c r="EFL81" s="64"/>
      <c r="EFM81" s="67"/>
      <c r="EFN81" s="67"/>
      <c r="EFO81" s="68"/>
      <c r="EFP81" s="68"/>
      <c r="EFQ81" s="68"/>
      <c r="EFR81" s="69"/>
      <c r="EFT81" s="64"/>
      <c r="EFU81" s="67"/>
      <c r="EFV81" s="67"/>
      <c r="EFW81" s="68"/>
      <c r="EFX81" s="68"/>
      <c r="EFY81" s="68"/>
      <c r="EFZ81" s="69"/>
      <c r="EGB81" s="64"/>
      <c r="EGC81" s="67"/>
      <c r="EGD81" s="67"/>
      <c r="EGE81" s="68"/>
      <c r="EGF81" s="68"/>
      <c r="EGG81" s="68"/>
      <c r="EGH81" s="69"/>
      <c r="EGJ81" s="64"/>
      <c r="EGK81" s="67"/>
      <c r="EGL81" s="67"/>
      <c r="EGM81" s="68"/>
      <c r="EGN81" s="68"/>
      <c r="EGO81" s="68"/>
      <c r="EGP81" s="69"/>
      <c r="EGR81" s="64"/>
      <c r="EGS81" s="67"/>
      <c r="EGT81" s="67"/>
      <c r="EGU81" s="68"/>
      <c r="EGV81" s="68"/>
      <c r="EGW81" s="68"/>
      <c r="EGX81" s="69"/>
      <c r="EGZ81" s="64"/>
      <c r="EHA81" s="67"/>
      <c r="EHB81" s="67"/>
      <c r="EHC81" s="68"/>
      <c r="EHD81" s="68"/>
      <c r="EHE81" s="68"/>
      <c r="EHF81" s="69"/>
      <c r="EHH81" s="64"/>
      <c r="EHI81" s="67"/>
      <c r="EHJ81" s="67"/>
      <c r="EHK81" s="68"/>
      <c r="EHL81" s="68"/>
      <c r="EHM81" s="68"/>
      <c r="EHN81" s="69"/>
      <c r="EHP81" s="64"/>
      <c r="EHQ81" s="67"/>
      <c r="EHR81" s="67"/>
      <c r="EHS81" s="68"/>
      <c r="EHT81" s="68"/>
      <c r="EHU81" s="68"/>
      <c r="EHV81" s="69"/>
      <c r="EHX81" s="64"/>
      <c r="EHY81" s="67"/>
      <c r="EHZ81" s="67"/>
      <c r="EIA81" s="68"/>
      <c r="EIB81" s="68"/>
      <c r="EIC81" s="68"/>
      <c r="EID81" s="69"/>
      <c r="EIF81" s="64"/>
      <c r="EIG81" s="67"/>
      <c r="EIH81" s="67"/>
      <c r="EII81" s="68"/>
      <c r="EIJ81" s="68"/>
      <c r="EIK81" s="68"/>
      <c r="EIL81" s="69"/>
      <c r="EIN81" s="64"/>
      <c r="EIO81" s="67"/>
      <c r="EIP81" s="67"/>
      <c r="EIQ81" s="68"/>
      <c r="EIR81" s="68"/>
      <c r="EIS81" s="68"/>
      <c r="EIT81" s="69"/>
      <c r="EIV81" s="64"/>
      <c r="EIW81" s="67"/>
      <c r="EIX81" s="67"/>
      <c r="EIY81" s="68"/>
      <c r="EIZ81" s="68"/>
      <c r="EJA81" s="68"/>
      <c r="EJB81" s="69"/>
      <c r="EJD81" s="64"/>
      <c r="EJE81" s="67"/>
      <c r="EJF81" s="67"/>
      <c r="EJG81" s="68"/>
      <c r="EJH81" s="68"/>
      <c r="EJI81" s="68"/>
      <c r="EJJ81" s="69"/>
      <c r="EJL81" s="64"/>
      <c r="EJM81" s="67"/>
      <c r="EJN81" s="67"/>
      <c r="EJO81" s="68"/>
      <c r="EJP81" s="68"/>
      <c r="EJQ81" s="68"/>
      <c r="EJR81" s="69"/>
      <c r="EJT81" s="64"/>
      <c r="EJU81" s="67"/>
      <c r="EJV81" s="67"/>
      <c r="EJW81" s="68"/>
      <c r="EJX81" s="68"/>
      <c r="EJY81" s="68"/>
      <c r="EJZ81" s="69"/>
      <c r="EKB81" s="64"/>
      <c r="EKC81" s="67"/>
      <c r="EKD81" s="67"/>
      <c r="EKE81" s="68"/>
      <c r="EKF81" s="68"/>
      <c r="EKG81" s="68"/>
      <c r="EKH81" s="69"/>
      <c r="EKJ81" s="64"/>
      <c r="EKK81" s="67"/>
      <c r="EKL81" s="67"/>
      <c r="EKM81" s="68"/>
      <c r="EKN81" s="68"/>
      <c r="EKO81" s="68"/>
      <c r="EKP81" s="69"/>
      <c r="EKR81" s="64"/>
      <c r="EKS81" s="67"/>
      <c r="EKT81" s="67"/>
      <c r="EKU81" s="68"/>
      <c r="EKV81" s="68"/>
      <c r="EKW81" s="68"/>
      <c r="EKX81" s="69"/>
      <c r="EKZ81" s="64"/>
      <c r="ELA81" s="67"/>
      <c r="ELB81" s="67"/>
      <c r="ELC81" s="68"/>
      <c r="ELD81" s="68"/>
      <c r="ELE81" s="68"/>
      <c r="ELF81" s="69"/>
      <c r="ELH81" s="64"/>
      <c r="ELI81" s="67"/>
      <c r="ELJ81" s="67"/>
      <c r="ELK81" s="68"/>
      <c r="ELL81" s="68"/>
      <c r="ELM81" s="68"/>
      <c r="ELN81" s="69"/>
      <c r="ELP81" s="64"/>
      <c r="ELQ81" s="67"/>
      <c r="ELR81" s="67"/>
      <c r="ELS81" s="68"/>
      <c r="ELT81" s="68"/>
      <c r="ELU81" s="68"/>
      <c r="ELV81" s="69"/>
      <c r="ELX81" s="64"/>
      <c r="ELY81" s="67"/>
      <c r="ELZ81" s="67"/>
      <c r="EMA81" s="68"/>
      <c r="EMB81" s="68"/>
      <c r="EMC81" s="68"/>
      <c r="EMD81" s="69"/>
      <c r="EMF81" s="64"/>
      <c r="EMG81" s="67"/>
      <c r="EMH81" s="67"/>
      <c r="EMI81" s="68"/>
      <c r="EMJ81" s="68"/>
      <c r="EMK81" s="68"/>
      <c r="EML81" s="69"/>
      <c r="EMN81" s="64"/>
      <c r="EMO81" s="67"/>
      <c r="EMP81" s="67"/>
      <c r="EMQ81" s="68"/>
      <c r="EMR81" s="68"/>
      <c r="EMS81" s="68"/>
      <c r="EMT81" s="69"/>
      <c r="EMV81" s="64"/>
      <c r="EMW81" s="67"/>
      <c r="EMX81" s="67"/>
      <c r="EMY81" s="68"/>
      <c r="EMZ81" s="68"/>
      <c r="ENA81" s="68"/>
      <c r="ENB81" s="69"/>
      <c r="END81" s="64"/>
      <c r="ENE81" s="67"/>
      <c r="ENF81" s="67"/>
      <c r="ENG81" s="68"/>
      <c r="ENH81" s="68"/>
      <c r="ENI81" s="68"/>
      <c r="ENJ81" s="69"/>
      <c r="ENL81" s="64"/>
      <c r="ENM81" s="67"/>
      <c r="ENN81" s="67"/>
      <c r="ENO81" s="68"/>
      <c r="ENP81" s="68"/>
      <c r="ENQ81" s="68"/>
      <c r="ENR81" s="69"/>
      <c r="ENT81" s="64"/>
      <c r="ENU81" s="67"/>
      <c r="ENV81" s="67"/>
      <c r="ENW81" s="68"/>
      <c r="ENX81" s="68"/>
      <c r="ENY81" s="68"/>
      <c r="ENZ81" s="69"/>
      <c r="EOB81" s="64"/>
      <c r="EOC81" s="67"/>
      <c r="EOD81" s="67"/>
      <c r="EOE81" s="68"/>
      <c r="EOF81" s="68"/>
      <c r="EOG81" s="68"/>
      <c r="EOH81" s="69"/>
      <c r="EOJ81" s="64"/>
      <c r="EOK81" s="67"/>
      <c r="EOL81" s="67"/>
      <c r="EOM81" s="68"/>
      <c r="EON81" s="68"/>
      <c r="EOO81" s="68"/>
      <c r="EOP81" s="69"/>
      <c r="EOR81" s="64"/>
      <c r="EOS81" s="67"/>
      <c r="EOT81" s="67"/>
      <c r="EOU81" s="68"/>
      <c r="EOV81" s="68"/>
      <c r="EOW81" s="68"/>
      <c r="EOX81" s="69"/>
      <c r="EOZ81" s="64"/>
      <c r="EPA81" s="67"/>
      <c r="EPB81" s="67"/>
      <c r="EPC81" s="68"/>
      <c r="EPD81" s="68"/>
      <c r="EPE81" s="68"/>
      <c r="EPF81" s="69"/>
      <c r="EPH81" s="64"/>
      <c r="EPI81" s="67"/>
      <c r="EPJ81" s="67"/>
      <c r="EPK81" s="68"/>
      <c r="EPL81" s="68"/>
      <c r="EPM81" s="68"/>
      <c r="EPN81" s="69"/>
      <c r="EPP81" s="64"/>
      <c r="EPQ81" s="67"/>
      <c r="EPR81" s="67"/>
      <c r="EPS81" s="68"/>
      <c r="EPT81" s="68"/>
      <c r="EPU81" s="68"/>
      <c r="EPV81" s="69"/>
      <c r="EPX81" s="64"/>
      <c r="EPY81" s="67"/>
      <c r="EPZ81" s="67"/>
      <c r="EQA81" s="68"/>
      <c r="EQB81" s="68"/>
      <c r="EQC81" s="68"/>
      <c r="EQD81" s="69"/>
      <c r="EQF81" s="64"/>
      <c r="EQG81" s="67"/>
      <c r="EQH81" s="67"/>
      <c r="EQI81" s="68"/>
      <c r="EQJ81" s="68"/>
      <c r="EQK81" s="68"/>
      <c r="EQL81" s="69"/>
      <c r="EQN81" s="64"/>
      <c r="EQO81" s="67"/>
      <c r="EQP81" s="67"/>
      <c r="EQQ81" s="68"/>
      <c r="EQR81" s="68"/>
      <c r="EQS81" s="68"/>
      <c r="EQT81" s="69"/>
      <c r="EQV81" s="64"/>
      <c r="EQW81" s="67"/>
      <c r="EQX81" s="67"/>
      <c r="EQY81" s="68"/>
      <c r="EQZ81" s="68"/>
      <c r="ERA81" s="68"/>
      <c r="ERB81" s="69"/>
      <c r="ERD81" s="64"/>
      <c r="ERE81" s="67"/>
      <c r="ERF81" s="67"/>
      <c r="ERG81" s="68"/>
      <c r="ERH81" s="68"/>
      <c r="ERI81" s="68"/>
      <c r="ERJ81" s="69"/>
      <c r="ERL81" s="64"/>
      <c r="ERM81" s="67"/>
      <c r="ERN81" s="67"/>
      <c r="ERO81" s="68"/>
      <c r="ERP81" s="68"/>
      <c r="ERQ81" s="68"/>
      <c r="ERR81" s="69"/>
      <c r="ERT81" s="64"/>
      <c r="ERU81" s="67"/>
      <c r="ERV81" s="67"/>
      <c r="ERW81" s="68"/>
      <c r="ERX81" s="68"/>
      <c r="ERY81" s="68"/>
      <c r="ERZ81" s="69"/>
      <c r="ESB81" s="64"/>
      <c r="ESC81" s="67"/>
      <c r="ESD81" s="67"/>
      <c r="ESE81" s="68"/>
      <c r="ESF81" s="68"/>
      <c r="ESG81" s="68"/>
      <c r="ESH81" s="69"/>
      <c r="ESJ81" s="64"/>
      <c r="ESK81" s="67"/>
      <c r="ESL81" s="67"/>
      <c r="ESM81" s="68"/>
      <c r="ESN81" s="68"/>
      <c r="ESO81" s="68"/>
      <c r="ESP81" s="69"/>
      <c r="ESR81" s="64"/>
      <c r="ESS81" s="67"/>
      <c r="EST81" s="67"/>
      <c r="ESU81" s="68"/>
      <c r="ESV81" s="68"/>
      <c r="ESW81" s="68"/>
      <c r="ESX81" s="69"/>
      <c r="ESZ81" s="64"/>
      <c r="ETA81" s="67"/>
      <c r="ETB81" s="67"/>
      <c r="ETC81" s="68"/>
      <c r="ETD81" s="68"/>
      <c r="ETE81" s="68"/>
      <c r="ETF81" s="69"/>
      <c r="ETH81" s="64"/>
      <c r="ETI81" s="67"/>
      <c r="ETJ81" s="67"/>
      <c r="ETK81" s="68"/>
      <c r="ETL81" s="68"/>
      <c r="ETM81" s="68"/>
      <c r="ETN81" s="69"/>
      <c r="ETP81" s="64"/>
      <c r="ETQ81" s="67"/>
      <c r="ETR81" s="67"/>
      <c r="ETS81" s="68"/>
      <c r="ETT81" s="68"/>
      <c r="ETU81" s="68"/>
      <c r="ETV81" s="69"/>
      <c r="ETX81" s="64"/>
      <c r="ETY81" s="67"/>
      <c r="ETZ81" s="67"/>
      <c r="EUA81" s="68"/>
      <c r="EUB81" s="68"/>
      <c r="EUC81" s="68"/>
      <c r="EUD81" s="69"/>
      <c r="EUF81" s="64"/>
      <c r="EUG81" s="67"/>
      <c r="EUH81" s="67"/>
      <c r="EUI81" s="68"/>
      <c r="EUJ81" s="68"/>
      <c r="EUK81" s="68"/>
      <c r="EUL81" s="69"/>
      <c r="EUN81" s="64"/>
      <c r="EUO81" s="67"/>
      <c r="EUP81" s="67"/>
      <c r="EUQ81" s="68"/>
      <c r="EUR81" s="68"/>
      <c r="EUS81" s="68"/>
      <c r="EUT81" s="69"/>
      <c r="EUV81" s="64"/>
      <c r="EUW81" s="67"/>
      <c r="EUX81" s="67"/>
      <c r="EUY81" s="68"/>
      <c r="EUZ81" s="68"/>
      <c r="EVA81" s="68"/>
      <c r="EVB81" s="69"/>
      <c r="EVD81" s="64"/>
      <c r="EVE81" s="67"/>
      <c r="EVF81" s="67"/>
      <c r="EVG81" s="68"/>
      <c r="EVH81" s="68"/>
      <c r="EVI81" s="68"/>
      <c r="EVJ81" s="69"/>
      <c r="EVL81" s="64"/>
      <c r="EVM81" s="67"/>
      <c r="EVN81" s="67"/>
      <c r="EVO81" s="68"/>
      <c r="EVP81" s="68"/>
      <c r="EVQ81" s="68"/>
      <c r="EVR81" s="69"/>
      <c r="EVT81" s="64"/>
      <c r="EVU81" s="67"/>
      <c r="EVV81" s="67"/>
      <c r="EVW81" s="68"/>
      <c r="EVX81" s="68"/>
      <c r="EVY81" s="68"/>
      <c r="EVZ81" s="69"/>
      <c r="EWB81" s="64"/>
      <c r="EWC81" s="67"/>
      <c r="EWD81" s="67"/>
      <c r="EWE81" s="68"/>
      <c r="EWF81" s="68"/>
      <c r="EWG81" s="68"/>
      <c r="EWH81" s="69"/>
      <c r="EWJ81" s="64"/>
      <c r="EWK81" s="67"/>
      <c r="EWL81" s="67"/>
      <c r="EWM81" s="68"/>
      <c r="EWN81" s="68"/>
      <c r="EWO81" s="68"/>
      <c r="EWP81" s="69"/>
      <c r="EWR81" s="64"/>
      <c r="EWS81" s="67"/>
      <c r="EWT81" s="67"/>
      <c r="EWU81" s="68"/>
      <c r="EWV81" s="68"/>
      <c r="EWW81" s="68"/>
      <c r="EWX81" s="69"/>
      <c r="EWZ81" s="64"/>
      <c r="EXA81" s="67"/>
      <c r="EXB81" s="67"/>
      <c r="EXC81" s="68"/>
      <c r="EXD81" s="68"/>
      <c r="EXE81" s="68"/>
      <c r="EXF81" s="69"/>
      <c r="EXH81" s="64"/>
      <c r="EXI81" s="67"/>
      <c r="EXJ81" s="67"/>
      <c r="EXK81" s="68"/>
      <c r="EXL81" s="68"/>
      <c r="EXM81" s="68"/>
      <c r="EXN81" s="69"/>
      <c r="EXP81" s="64"/>
      <c r="EXQ81" s="67"/>
      <c r="EXR81" s="67"/>
      <c r="EXS81" s="68"/>
      <c r="EXT81" s="68"/>
      <c r="EXU81" s="68"/>
      <c r="EXV81" s="69"/>
      <c r="EXX81" s="64"/>
      <c r="EXY81" s="67"/>
      <c r="EXZ81" s="67"/>
      <c r="EYA81" s="68"/>
      <c r="EYB81" s="68"/>
      <c r="EYC81" s="68"/>
      <c r="EYD81" s="69"/>
      <c r="EYF81" s="64"/>
      <c r="EYG81" s="67"/>
      <c r="EYH81" s="67"/>
      <c r="EYI81" s="68"/>
      <c r="EYJ81" s="68"/>
      <c r="EYK81" s="68"/>
      <c r="EYL81" s="69"/>
      <c r="EYN81" s="64"/>
      <c r="EYO81" s="67"/>
      <c r="EYP81" s="67"/>
      <c r="EYQ81" s="68"/>
      <c r="EYR81" s="68"/>
      <c r="EYS81" s="68"/>
      <c r="EYT81" s="69"/>
      <c r="EYV81" s="64"/>
      <c r="EYW81" s="67"/>
      <c r="EYX81" s="67"/>
      <c r="EYY81" s="68"/>
      <c r="EYZ81" s="68"/>
      <c r="EZA81" s="68"/>
      <c r="EZB81" s="69"/>
      <c r="EZD81" s="64"/>
      <c r="EZE81" s="67"/>
      <c r="EZF81" s="67"/>
      <c r="EZG81" s="68"/>
      <c r="EZH81" s="68"/>
      <c r="EZI81" s="68"/>
      <c r="EZJ81" s="69"/>
      <c r="EZL81" s="64"/>
      <c r="EZM81" s="67"/>
      <c r="EZN81" s="67"/>
      <c r="EZO81" s="68"/>
      <c r="EZP81" s="68"/>
      <c r="EZQ81" s="68"/>
      <c r="EZR81" s="69"/>
      <c r="EZT81" s="64"/>
      <c r="EZU81" s="67"/>
      <c r="EZV81" s="67"/>
      <c r="EZW81" s="68"/>
      <c r="EZX81" s="68"/>
      <c r="EZY81" s="68"/>
      <c r="EZZ81" s="69"/>
      <c r="FAB81" s="64"/>
      <c r="FAC81" s="67"/>
      <c r="FAD81" s="67"/>
      <c r="FAE81" s="68"/>
      <c r="FAF81" s="68"/>
      <c r="FAG81" s="68"/>
      <c r="FAH81" s="69"/>
      <c r="FAJ81" s="64"/>
      <c r="FAK81" s="67"/>
      <c r="FAL81" s="67"/>
      <c r="FAM81" s="68"/>
      <c r="FAN81" s="68"/>
      <c r="FAO81" s="68"/>
      <c r="FAP81" s="69"/>
      <c r="FAR81" s="64"/>
      <c r="FAS81" s="67"/>
      <c r="FAT81" s="67"/>
      <c r="FAU81" s="68"/>
      <c r="FAV81" s="68"/>
      <c r="FAW81" s="68"/>
      <c r="FAX81" s="69"/>
      <c r="FAZ81" s="64"/>
      <c r="FBA81" s="67"/>
      <c r="FBB81" s="67"/>
      <c r="FBC81" s="68"/>
      <c r="FBD81" s="68"/>
      <c r="FBE81" s="68"/>
      <c r="FBF81" s="69"/>
      <c r="FBH81" s="64"/>
      <c r="FBI81" s="67"/>
      <c r="FBJ81" s="67"/>
      <c r="FBK81" s="68"/>
      <c r="FBL81" s="68"/>
      <c r="FBM81" s="68"/>
      <c r="FBN81" s="69"/>
      <c r="FBP81" s="64"/>
      <c r="FBQ81" s="67"/>
      <c r="FBR81" s="67"/>
      <c r="FBS81" s="68"/>
      <c r="FBT81" s="68"/>
      <c r="FBU81" s="68"/>
      <c r="FBV81" s="69"/>
      <c r="FBX81" s="64"/>
      <c r="FBY81" s="67"/>
      <c r="FBZ81" s="67"/>
      <c r="FCA81" s="68"/>
      <c r="FCB81" s="68"/>
      <c r="FCC81" s="68"/>
      <c r="FCD81" s="69"/>
      <c r="FCF81" s="64"/>
      <c r="FCG81" s="67"/>
      <c r="FCH81" s="67"/>
      <c r="FCI81" s="68"/>
      <c r="FCJ81" s="68"/>
      <c r="FCK81" s="68"/>
      <c r="FCL81" s="69"/>
      <c r="FCN81" s="64"/>
      <c r="FCO81" s="67"/>
      <c r="FCP81" s="67"/>
      <c r="FCQ81" s="68"/>
      <c r="FCR81" s="68"/>
      <c r="FCS81" s="68"/>
      <c r="FCT81" s="69"/>
      <c r="FCV81" s="64"/>
      <c r="FCW81" s="67"/>
      <c r="FCX81" s="67"/>
      <c r="FCY81" s="68"/>
      <c r="FCZ81" s="68"/>
      <c r="FDA81" s="68"/>
      <c r="FDB81" s="69"/>
      <c r="FDD81" s="64"/>
      <c r="FDE81" s="67"/>
      <c r="FDF81" s="67"/>
      <c r="FDG81" s="68"/>
      <c r="FDH81" s="68"/>
      <c r="FDI81" s="68"/>
      <c r="FDJ81" s="69"/>
      <c r="FDL81" s="64"/>
      <c r="FDM81" s="67"/>
      <c r="FDN81" s="67"/>
      <c r="FDO81" s="68"/>
      <c r="FDP81" s="68"/>
      <c r="FDQ81" s="68"/>
      <c r="FDR81" s="69"/>
      <c r="FDT81" s="64"/>
      <c r="FDU81" s="67"/>
      <c r="FDV81" s="67"/>
      <c r="FDW81" s="68"/>
      <c r="FDX81" s="68"/>
      <c r="FDY81" s="68"/>
      <c r="FDZ81" s="69"/>
      <c r="FEB81" s="64"/>
      <c r="FEC81" s="67"/>
      <c r="FED81" s="67"/>
      <c r="FEE81" s="68"/>
      <c r="FEF81" s="68"/>
      <c r="FEG81" s="68"/>
      <c r="FEH81" s="69"/>
      <c r="FEJ81" s="64"/>
      <c r="FEK81" s="67"/>
      <c r="FEL81" s="67"/>
      <c r="FEM81" s="68"/>
      <c r="FEN81" s="68"/>
      <c r="FEO81" s="68"/>
      <c r="FEP81" s="69"/>
      <c r="FER81" s="64"/>
      <c r="FES81" s="67"/>
      <c r="FET81" s="67"/>
      <c r="FEU81" s="68"/>
      <c r="FEV81" s="68"/>
      <c r="FEW81" s="68"/>
      <c r="FEX81" s="69"/>
      <c r="FEZ81" s="64"/>
      <c r="FFA81" s="67"/>
      <c r="FFB81" s="67"/>
      <c r="FFC81" s="68"/>
      <c r="FFD81" s="68"/>
      <c r="FFE81" s="68"/>
      <c r="FFF81" s="69"/>
      <c r="FFH81" s="64"/>
      <c r="FFI81" s="67"/>
      <c r="FFJ81" s="67"/>
      <c r="FFK81" s="68"/>
      <c r="FFL81" s="68"/>
      <c r="FFM81" s="68"/>
      <c r="FFN81" s="69"/>
      <c r="FFP81" s="64"/>
      <c r="FFQ81" s="67"/>
      <c r="FFR81" s="67"/>
      <c r="FFS81" s="68"/>
      <c r="FFT81" s="68"/>
      <c r="FFU81" s="68"/>
      <c r="FFV81" s="69"/>
      <c r="FFX81" s="64"/>
      <c r="FFY81" s="67"/>
      <c r="FFZ81" s="67"/>
      <c r="FGA81" s="68"/>
      <c r="FGB81" s="68"/>
      <c r="FGC81" s="68"/>
      <c r="FGD81" s="69"/>
      <c r="FGF81" s="64"/>
      <c r="FGG81" s="67"/>
      <c r="FGH81" s="67"/>
      <c r="FGI81" s="68"/>
      <c r="FGJ81" s="68"/>
      <c r="FGK81" s="68"/>
      <c r="FGL81" s="69"/>
      <c r="FGN81" s="64"/>
      <c r="FGO81" s="67"/>
      <c r="FGP81" s="67"/>
      <c r="FGQ81" s="68"/>
      <c r="FGR81" s="68"/>
      <c r="FGS81" s="68"/>
      <c r="FGT81" s="69"/>
      <c r="FGV81" s="64"/>
      <c r="FGW81" s="67"/>
      <c r="FGX81" s="67"/>
      <c r="FGY81" s="68"/>
      <c r="FGZ81" s="68"/>
      <c r="FHA81" s="68"/>
      <c r="FHB81" s="69"/>
      <c r="FHD81" s="64"/>
      <c r="FHE81" s="67"/>
      <c r="FHF81" s="67"/>
      <c r="FHG81" s="68"/>
      <c r="FHH81" s="68"/>
      <c r="FHI81" s="68"/>
      <c r="FHJ81" s="69"/>
      <c r="FHL81" s="64"/>
      <c r="FHM81" s="67"/>
      <c r="FHN81" s="67"/>
      <c r="FHO81" s="68"/>
      <c r="FHP81" s="68"/>
      <c r="FHQ81" s="68"/>
      <c r="FHR81" s="69"/>
      <c r="FHT81" s="64"/>
      <c r="FHU81" s="67"/>
      <c r="FHV81" s="67"/>
      <c r="FHW81" s="68"/>
      <c r="FHX81" s="68"/>
      <c r="FHY81" s="68"/>
      <c r="FHZ81" s="69"/>
      <c r="FIB81" s="64"/>
      <c r="FIC81" s="67"/>
      <c r="FID81" s="67"/>
      <c r="FIE81" s="68"/>
      <c r="FIF81" s="68"/>
      <c r="FIG81" s="68"/>
      <c r="FIH81" s="69"/>
      <c r="FIJ81" s="64"/>
      <c r="FIK81" s="67"/>
      <c r="FIL81" s="67"/>
      <c r="FIM81" s="68"/>
      <c r="FIN81" s="68"/>
      <c r="FIO81" s="68"/>
      <c r="FIP81" s="69"/>
      <c r="FIR81" s="64"/>
      <c r="FIS81" s="67"/>
      <c r="FIT81" s="67"/>
      <c r="FIU81" s="68"/>
      <c r="FIV81" s="68"/>
      <c r="FIW81" s="68"/>
      <c r="FIX81" s="69"/>
      <c r="FIZ81" s="64"/>
      <c r="FJA81" s="67"/>
      <c r="FJB81" s="67"/>
      <c r="FJC81" s="68"/>
      <c r="FJD81" s="68"/>
      <c r="FJE81" s="68"/>
      <c r="FJF81" s="69"/>
      <c r="FJH81" s="64"/>
      <c r="FJI81" s="67"/>
      <c r="FJJ81" s="67"/>
      <c r="FJK81" s="68"/>
      <c r="FJL81" s="68"/>
      <c r="FJM81" s="68"/>
      <c r="FJN81" s="69"/>
      <c r="FJP81" s="64"/>
      <c r="FJQ81" s="67"/>
      <c r="FJR81" s="67"/>
      <c r="FJS81" s="68"/>
      <c r="FJT81" s="68"/>
      <c r="FJU81" s="68"/>
      <c r="FJV81" s="69"/>
      <c r="FJX81" s="64"/>
      <c r="FJY81" s="67"/>
      <c r="FJZ81" s="67"/>
      <c r="FKA81" s="68"/>
      <c r="FKB81" s="68"/>
      <c r="FKC81" s="68"/>
      <c r="FKD81" s="69"/>
      <c r="FKF81" s="64"/>
      <c r="FKG81" s="67"/>
      <c r="FKH81" s="67"/>
      <c r="FKI81" s="68"/>
      <c r="FKJ81" s="68"/>
      <c r="FKK81" s="68"/>
      <c r="FKL81" s="69"/>
      <c r="FKN81" s="64"/>
      <c r="FKO81" s="67"/>
      <c r="FKP81" s="67"/>
      <c r="FKQ81" s="68"/>
      <c r="FKR81" s="68"/>
      <c r="FKS81" s="68"/>
      <c r="FKT81" s="69"/>
      <c r="FKV81" s="64"/>
      <c r="FKW81" s="67"/>
      <c r="FKX81" s="67"/>
      <c r="FKY81" s="68"/>
      <c r="FKZ81" s="68"/>
      <c r="FLA81" s="68"/>
      <c r="FLB81" s="69"/>
      <c r="FLD81" s="64"/>
      <c r="FLE81" s="67"/>
      <c r="FLF81" s="67"/>
      <c r="FLG81" s="68"/>
      <c r="FLH81" s="68"/>
      <c r="FLI81" s="68"/>
      <c r="FLJ81" s="69"/>
      <c r="FLL81" s="64"/>
      <c r="FLM81" s="67"/>
      <c r="FLN81" s="67"/>
      <c r="FLO81" s="68"/>
      <c r="FLP81" s="68"/>
      <c r="FLQ81" s="68"/>
      <c r="FLR81" s="69"/>
      <c r="FLT81" s="64"/>
      <c r="FLU81" s="67"/>
      <c r="FLV81" s="67"/>
      <c r="FLW81" s="68"/>
      <c r="FLX81" s="68"/>
      <c r="FLY81" s="68"/>
      <c r="FLZ81" s="69"/>
      <c r="FMB81" s="64"/>
      <c r="FMC81" s="67"/>
      <c r="FMD81" s="67"/>
      <c r="FME81" s="68"/>
      <c r="FMF81" s="68"/>
      <c r="FMG81" s="68"/>
      <c r="FMH81" s="69"/>
      <c r="FMJ81" s="64"/>
      <c r="FMK81" s="67"/>
      <c r="FML81" s="67"/>
      <c r="FMM81" s="68"/>
      <c r="FMN81" s="68"/>
      <c r="FMO81" s="68"/>
      <c r="FMP81" s="69"/>
      <c r="FMR81" s="64"/>
      <c r="FMS81" s="67"/>
      <c r="FMT81" s="67"/>
      <c r="FMU81" s="68"/>
      <c r="FMV81" s="68"/>
      <c r="FMW81" s="68"/>
      <c r="FMX81" s="69"/>
      <c r="FMZ81" s="64"/>
      <c r="FNA81" s="67"/>
      <c r="FNB81" s="67"/>
      <c r="FNC81" s="68"/>
      <c r="FND81" s="68"/>
      <c r="FNE81" s="68"/>
      <c r="FNF81" s="69"/>
      <c r="FNH81" s="64"/>
      <c r="FNI81" s="67"/>
      <c r="FNJ81" s="67"/>
      <c r="FNK81" s="68"/>
      <c r="FNL81" s="68"/>
      <c r="FNM81" s="68"/>
      <c r="FNN81" s="69"/>
      <c r="FNP81" s="64"/>
      <c r="FNQ81" s="67"/>
      <c r="FNR81" s="67"/>
      <c r="FNS81" s="68"/>
      <c r="FNT81" s="68"/>
      <c r="FNU81" s="68"/>
      <c r="FNV81" s="69"/>
      <c r="FNX81" s="64"/>
      <c r="FNY81" s="67"/>
      <c r="FNZ81" s="67"/>
      <c r="FOA81" s="68"/>
      <c r="FOB81" s="68"/>
      <c r="FOC81" s="68"/>
      <c r="FOD81" s="69"/>
      <c r="FOF81" s="64"/>
      <c r="FOG81" s="67"/>
      <c r="FOH81" s="67"/>
      <c r="FOI81" s="68"/>
      <c r="FOJ81" s="68"/>
      <c r="FOK81" s="68"/>
      <c r="FOL81" s="69"/>
      <c r="FON81" s="64"/>
      <c r="FOO81" s="67"/>
      <c r="FOP81" s="67"/>
      <c r="FOQ81" s="68"/>
      <c r="FOR81" s="68"/>
      <c r="FOS81" s="68"/>
      <c r="FOT81" s="69"/>
      <c r="FOV81" s="64"/>
      <c r="FOW81" s="67"/>
      <c r="FOX81" s="67"/>
      <c r="FOY81" s="68"/>
      <c r="FOZ81" s="68"/>
      <c r="FPA81" s="68"/>
      <c r="FPB81" s="69"/>
      <c r="FPD81" s="64"/>
      <c r="FPE81" s="67"/>
      <c r="FPF81" s="67"/>
      <c r="FPG81" s="68"/>
      <c r="FPH81" s="68"/>
      <c r="FPI81" s="68"/>
      <c r="FPJ81" s="69"/>
      <c r="FPL81" s="64"/>
      <c r="FPM81" s="67"/>
      <c r="FPN81" s="67"/>
      <c r="FPO81" s="68"/>
      <c r="FPP81" s="68"/>
      <c r="FPQ81" s="68"/>
      <c r="FPR81" s="69"/>
      <c r="FPT81" s="64"/>
      <c r="FPU81" s="67"/>
      <c r="FPV81" s="67"/>
      <c r="FPW81" s="68"/>
      <c r="FPX81" s="68"/>
      <c r="FPY81" s="68"/>
      <c r="FPZ81" s="69"/>
      <c r="FQB81" s="64"/>
      <c r="FQC81" s="67"/>
      <c r="FQD81" s="67"/>
      <c r="FQE81" s="68"/>
      <c r="FQF81" s="68"/>
      <c r="FQG81" s="68"/>
      <c r="FQH81" s="69"/>
      <c r="FQJ81" s="64"/>
      <c r="FQK81" s="67"/>
      <c r="FQL81" s="67"/>
      <c r="FQM81" s="68"/>
      <c r="FQN81" s="68"/>
      <c r="FQO81" s="68"/>
      <c r="FQP81" s="69"/>
      <c r="FQR81" s="64"/>
      <c r="FQS81" s="67"/>
      <c r="FQT81" s="67"/>
      <c r="FQU81" s="68"/>
      <c r="FQV81" s="68"/>
      <c r="FQW81" s="68"/>
      <c r="FQX81" s="69"/>
      <c r="FQZ81" s="64"/>
      <c r="FRA81" s="67"/>
      <c r="FRB81" s="67"/>
      <c r="FRC81" s="68"/>
      <c r="FRD81" s="68"/>
      <c r="FRE81" s="68"/>
      <c r="FRF81" s="69"/>
      <c r="FRH81" s="64"/>
      <c r="FRI81" s="67"/>
      <c r="FRJ81" s="67"/>
      <c r="FRK81" s="68"/>
      <c r="FRL81" s="68"/>
      <c r="FRM81" s="68"/>
      <c r="FRN81" s="69"/>
      <c r="FRP81" s="64"/>
      <c r="FRQ81" s="67"/>
      <c r="FRR81" s="67"/>
      <c r="FRS81" s="68"/>
      <c r="FRT81" s="68"/>
      <c r="FRU81" s="68"/>
      <c r="FRV81" s="69"/>
      <c r="FRX81" s="64"/>
      <c r="FRY81" s="67"/>
      <c r="FRZ81" s="67"/>
      <c r="FSA81" s="68"/>
      <c r="FSB81" s="68"/>
      <c r="FSC81" s="68"/>
      <c r="FSD81" s="69"/>
      <c r="FSF81" s="64"/>
      <c r="FSG81" s="67"/>
      <c r="FSH81" s="67"/>
      <c r="FSI81" s="68"/>
      <c r="FSJ81" s="68"/>
      <c r="FSK81" s="68"/>
      <c r="FSL81" s="69"/>
      <c r="FSN81" s="64"/>
      <c r="FSO81" s="67"/>
      <c r="FSP81" s="67"/>
      <c r="FSQ81" s="68"/>
      <c r="FSR81" s="68"/>
      <c r="FSS81" s="68"/>
      <c r="FST81" s="69"/>
      <c r="FSV81" s="64"/>
      <c r="FSW81" s="67"/>
      <c r="FSX81" s="67"/>
      <c r="FSY81" s="68"/>
      <c r="FSZ81" s="68"/>
      <c r="FTA81" s="68"/>
      <c r="FTB81" s="69"/>
      <c r="FTD81" s="64"/>
      <c r="FTE81" s="67"/>
      <c r="FTF81" s="67"/>
      <c r="FTG81" s="68"/>
      <c r="FTH81" s="68"/>
      <c r="FTI81" s="68"/>
      <c r="FTJ81" s="69"/>
      <c r="FTL81" s="64"/>
      <c r="FTM81" s="67"/>
      <c r="FTN81" s="67"/>
      <c r="FTO81" s="68"/>
      <c r="FTP81" s="68"/>
      <c r="FTQ81" s="68"/>
      <c r="FTR81" s="69"/>
      <c r="FTT81" s="64"/>
      <c r="FTU81" s="67"/>
      <c r="FTV81" s="67"/>
      <c r="FTW81" s="68"/>
      <c r="FTX81" s="68"/>
      <c r="FTY81" s="68"/>
      <c r="FTZ81" s="69"/>
      <c r="FUB81" s="64"/>
      <c r="FUC81" s="67"/>
      <c r="FUD81" s="67"/>
      <c r="FUE81" s="68"/>
      <c r="FUF81" s="68"/>
      <c r="FUG81" s="68"/>
      <c r="FUH81" s="69"/>
      <c r="FUJ81" s="64"/>
      <c r="FUK81" s="67"/>
      <c r="FUL81" s="67"/>
      <c r="FUM81" s="68"/>
      <c r="FUN81" s="68"/>
      <c r="FUO81" s="68"/>
      <c r="FUP81" s="69"/>
      <c r="FUR81" s="64"/>
      <c r="FUS81" s="67"/>
      <c r="FUT81" s="67"/>
      <c r="FUU81" s="68"/>
      <c r="FUV81" s="68"/>
      <c r="FUW81" s="68"/>
      <c r="FUX81" s="69"/>
      <c r="FUZ81" s="64"/>
      <c r="FVA81" s="67"/>
      <c r="FVB81" s="67"/>
      <c r="FVC81" s="68"/>
      <c r="FVD81" s="68"/>
      <c r="FVE81" s="68"/>
      <c r="FVF81" s="69"/>
      <c r="FVH81" s="64"/>
      <c r="FVI81" s="67"/>
      <c r="FVJ81" s="67"/>
      <c r="FVK81" s="68"/>
      <c r="FVL81" s="68"/>
      <c r="FVM81" s="68"/>
      <c r="FVN81" s="69"/>
      <c r="FVP81" s="64"/>
      <c r="FVQ81" s="67"/>
      <c r="FVR81" s="67"/>
      <c r="FVS81" s="68"/>
      <c r="FVT81" s="68"/>
      <c r="FVU81" s="68"/>
      <c r="FVV81" s="69"/>
      <c r="FVX81" s="64"/>
      <c r="FVY81" s="67"/>
      <c r="FVZ81" s="67"/>
      <c r="FWA81" s="68"/>
      <c r="FWB81" s="68"/>
      <c r="FWC81" s="68"/>
      <c r="FWD81" s="69"/>
      <c r="FWF81" s="64"/>
      <c r="FWG81" s="67"/>
      <c r="FWH81" s="67"/>
      <c r="FWI81" s="68"/>
      <c r="FWJ81" s="68"/>
      <c r="FWK81" s="68"/>
      <c r="FWL81" s="69"/>
      <c r="FWN81" s="64"/>
      <c r="FWO81" s="67"/>
      <c r="FWP81" s="67"/>
      <c r="FWQ81" s="68"/>
      <c r="FWR81" s="68"/>
      <c r="FWS81" s="68"/>
      <c r="FWT81" s="69"/>
      <c r="FWV81" s="64"/>
      <c r="FWW81" s="67"/>
      <c r="FWX81" s="67"/>
      <c r="FWY81" s="68"/>
      <c r="FWZ81" s="68"/>
      <c r="FXA81" s="68"/>
      <c r="FXB81" s="69"/>
      <c r="FXD81" s="64"/>
      <c r="FXE81" s="67"/>
      <c r="FXF81" s="67"/>
      <c r="FXG81" s="68"/>
      <c r="FXH81" s="68"/>
      <c r="FXI81" s="68"/>
      <c r="FXJ81" s="69"/>
      <c r="FXL81" s="64"/>
      <c r="FXM81" s="67"/>
      <c r="FXN81" s="67"/>
      <c r="FXO81" s="68"/>
      <c r="FXP81" s="68"/>
      <c r="FXQ81" s="68"/>
      <c r="FXR81" s="69"/>
      <c r="FXT81" s="64"/>
      <c r="FXU81" s="67"/>
      <c r="FXV81" s="67"/>
      <c r="FXW81" s="68"/>
      <c r="FXX81" s="68"/>
      <c r="FXY81" s="68"/>
      <c r="FXZ81" s="69"/>
      <c r="FYB81" s="64"/>
      <c r="FYC81" s="67"/>
      <c r="FYD81" s="67"/>
      <c r="FYE81" s="68"/>
      <c r="FYF81" s="68"/>
      <c r="FYG81" s="68"/>
      <c r="FYH81" s="69"/>
      <c r="FYJ81" s="64"/>
      <c r="FYK81" s="67"/>
      <c r="FYL81" s="67"/>
      <c r="FYM81" s="68"/>
      <c r="FYN81" s="68"/>
      <c r="FYO81" s="68"/>
      <c r="FYP81" s="69"/>
      <c r="FYR81" s="64"/>
      <c r="FYS81" s="67"/>
      <c r="FYT81" s="67"/>
      <c r="FYU81" s="68"/>
      <c r="FYV81" s="68"/>
      <c r="FYW81" s="68"/>
      <c r="FYX81" s="69"/>
      <c r="FYZ81" s="64"/>
      <c r="FZA81" s="67"/>
      <c r="FZB81" s="67"/>
      <c r="FZC81" s="68"/>
      <c r="FZD81" s="68"/>
      <c r="FZE81" s="68"/>
      <c r="FZF81" s="69"/>
      <c r="FZH81" s="64"/>
      <c r="FZI81" s="67"/>
      <c r="FZJ81" s="67"/>
      <c r="FZK81" s="68"/>
      <c r="FZL81" s="68"/>
      <c r="FZM81" s="68"/>
      <c r="FZN81" s="69"/>
      <c r="FZP81" s="64"/>
      <c r="FZQ81" s="67"/>
      <c r="FZR81" s="67"/>
      <c r="FZS81" s="68"/>
      <c r="FZT81" s="68"/>
      <c r="FZU81" s="68"/>
      <c r="FZV81" s="69"/>
      <c r="FZX81" s="64"/>
      <c r="FZY81" s="67"/>
      <c r="FZZ81" s="67"/>
      <c r="GAA81" s="68"/>
      <c r="GAB81" s="68"/>
      <c r="GAC81" s="68"/>
      <c r="GAD81" s="69"/>
      <c r="GAF81" s="64"/>
      <c r="GAG81" s="67"/>
      <c r="GAH81" s="67"/>
      <c r="GAI81" s="68"/>
      <c r="GAJ81" s="68"/>
      <c r="GAK81" s="68"/>
      <c r="GAL81" s="69"/>
      <c r="GAN81" s="64"/>
      <c r="GAO81" s="67"/>
      <c r="GAP81" s="67"/>
      <c r="GAQ81" s="68"/>
      <c r="GAR81" s="68"/>
      <c r="GAS81" s="68"/>
      <c r="GAT81" s="69"/>
      <c r="GAV81" s="64"/>
      <c r="GAW81" s="67"/>
      <c r="GAX81" s="67"/>
      <c r="GAY81" s="68"/>
      <c r="GAZ81" s="68"/>
      <c r="GBA81" s="68"/>
      <c r="GBB81" s="69"/>
      <c r="GBD81" s="64"/>
      <c r="GBE81" s="67"/>
      <c r="GBF81" s="67"/>
      <c r="GBG81" s="68"/>
      <c r="GBH81" s="68"/>
      <c r="GBI81" s="68"/>
      <c r="GBJ81" s="69"/>
      <c r="GBL81" s="64"/>
      <c r="GBM81" s="67"/>
      <c r="GBN81" s="67"/>
      <c r="GBO81" s="68"/>
      <c r="GBP81" s="68"/>
      <c r="GBQ81" s="68"/>
      <c r="GBR81" s="69"/>
      <c r="GBT81" s="64"/>
      <c r="GBU81" s="67"/>
      <c r="GBV81" s="67"/>
      <c r="GBW81" s="68"/>
      <c r="GBX81" s="68"/>
      <c r="GBY81" s="68"/>
      <c r="GBZ81" s="69"/>
      <c r="GCB81" s="64"/>
      <c r="GCC81" s="67"/>
      <c r="GCD81" s="67"/>
      <c r="GCE81" s="68"/>
      <c r="GCF81" s="68"/>
      <c r="GCG81" s="68"/>
      <c r="GCH81" s="69"/>
      <c r="GCJ81" s="64"/>
      <c r="GCK81" s="67"/>
      <c r="GCL81" s="67"/>
      <c r="GCM81" s="68"/>
      <c r="GCN81" s="68"/>
      <c r="GCO81" s="68"/>
      <c r="GCP81" s="69"/>
      <c r="GCR81" s="64"/>
      <c r="GCS81" s="67"/>
      <c r="GCT81" s="67"/>
      <c r="GCU81" s="68"/>
      <c r="GCV81" s="68"/>
      <c r="GCW81" s="68"/>
      <c r="GCX81" s="69"/>
      <c r="GCZ81" s="64"/>
      <c r="GDA81" s="67"/>
      <c r="GDB81" s="67"/>
      <c r="GDC81" s="68"/>
      <c r="GDD81" s="68"/>
      <c r="GDE81" s="68"/>
      <c r="GDF81" s="69"/>
      <c r="GDH81" s="64"/>
      <c r="GDI81" s="67"/>
      <c r="GDJ81" s="67"/>
      <c r="GDK81" s="68"/>
      <c r="GDL81" s="68"/>
      <c r="GDM81" s="68"/>
      <c r="GDN81" s="69"/>
      <c r="GDP81" s="64"/>
      <c r="GDQ81" s="67"/>
      <c r="GDR81" s="67"/>
      <c r="GDS81" s="68"/>
      <c r="GDT81" s="68"/>
      <c r="GDU81" s="68"/>
      <c r="GDV81" s="69"/>
      <c r="GDX81" s="64"/>
      <c r="GDY81" s="67"/>
      <c r="GDZ81" s="67"/>
      <c r="GEA81" s="68"/>
      <c r="GEB81" s="68"/>
      <c r="GEC81" s="68"/>
      <c r="GED81" s="69"/>
      <c r="GEF81" s="64"/>
      <c r="GEG81" s="67"/>
      <c r="GEH81" s="67"/>
      <c r="GEI81" s="68"/>
      <c r="GEJ81" s="68"/>
      <c r="GEK81" s="68"/>
      <c r="GEL81" s="69"/>
      <c r="GEN81" s="64"/>
      <c r="GEO81" s="67"/>
      <c r="GEP81" s="67"/>
      <c r="GEQ81" s="68"/>
      <c r="GER81" s="68"/>
      <c r="GES81" s="68"/>
      <c r="GET81" s="69"/>
      <c r="GEV81" s="64"/>
      <c r="GEW81" s="67"/>
      <c r="GEX81" s="67"/>
      <c r="GEY81" s="68"/>
      <c r="GEZ81" s="68"/>
      <c r="GFA81" s="68"/>
      <c r="GFB81" s="69"/>
      <c r="GFD81" s="64"/>
      <c r="GFE81" s="67"/>
      <c r="GFF81" s="67"/>
      <c r="GFG81" s="68"/>
      <c r="GFH81" s="68"/>
      <c r="GFI81" s="68"/>
      <c r="GFJ81" s="69"/>
      <c r="GFL81" s="64"/>
      <c r="GFM81" s="67"/>
      <c r="GFN81" s="67"/>
      <c r="GFO81" s="68"/>
      <c r="GFP81" s="68"/>
      <c r="GFQ81" s="68"/>
      <c r="GFR81" s="69"/>
      <c r="GFT81" s="64"/>
      <c r="GFU81" s="67"/>
      <c r="GFV81" s="67"/>
      <c r="GFW81" s="68"/>
      <c r="GFX81" s="68"/>
      <c r="GFY81" s="68"/>
      <c r="GFZ81" s="69"/>
      <c r="GGB81" s="64"/>
      <c r="GGC81" s="67"/>
      <c r="GGD81" s="67"/>
      <c r="GGE81" s="68"/>
      <c r="GGF81" s="68"/>
      <c r="GGG81" s="68"/>
      <c r="GGH81" s="69"/>
      <c r="GGJ81" s="64"/>
      <c r="GGK81" s="67"/>
      <c r="GGL81" s="67"/>
      <c r="GGM81" s="68"/>
      <c r="GGN81" s="68"/>
      <c r="GGO81" s="68"/>
      <c r="GGP81" s="69"/>
      <c r="GGR81" s="64"/>
      <c r="GGS81" s="67"/>
      <c r="GGT81" s="67"/>
      <c r="GGU81" s="68"/>
      <c r="GGV81" s="68"/>
      <c r="GGW81" s="68"/>
      <c r="GGX81" s="69"/>
      <c r="GGZ81" s="64"/>
      <c r="GHA81" s="67"/>
      <c r="GHB81" s="67"/>
      <c r="GHC81" s="68"/>
      <c r="GHD81" s="68"/>
      <c r="GHE81" s="68"/>
      <c r="GHF81" s="69"/>
      <c r="GHH81" s="64"/>
      <c r="GHI81" s="67"/>
      <c r="GHJ81" s="67"/>
      <c r="GHK81" s="68"/>
      <c r="GHL81" s="68"/>
      <c r="GHM81" s="68"/>
      <c r="GHN81" s="69"/>
      <c r="GHP81" s="64"/>
      <c r="GHQ81" s="67"/>
      <c r="GHR81" s="67"/>
      <c r="GHS81" s="68"/>
      <c r="GHT81" s="68"/>
      <c r="GHU81" s="68"/>
      <c r="GHV81" s="69"/>
      <c r="GHX81" s="64"/>
      <c r="GHY81" s="67"/>
      <c r="GHZ81" s="67"/>
      <c r="GIA81" s="68"/>
      <c r="GIB81" s="68"/>
      <c r="GIC81" s="68"/>
      <c r="GID81" s="69"/>
      <c r="GIF81" s="64"/>
      <c r="GIG81" s="67"/>
      <c r="GIH81" s="67"/>
      <c r="GII81" s="68"/>
      <c r="GIJ81" s="68"/>
      <c r="GIK81" s="68"/>
      <c r="GIL81" s="69"/>
      <c r="GIN81" s="64"/>
      <c r="GIO81" s="67"/>
      <c r="GIP81" s="67"/>
      <c r="GIQ81" s="68"/>
      <c r="GIR81" s="68"/>
      <c r="GIS81" s="68"/>
      <c r="GIT81" s="69"/>
      <c r="GIV81" s="64"/>
      <c r="GIW81" s="67"/>
      <c r="GIX81" s="67"/>
      <c r="GIY81" s="68"/>
      <c r="GIZ81" s="68"/>
      <c r="GJA81" s="68"/>
      <c r="GJB81" s="69"/>
      <c r="GJD81" s="64"/>
      <c r="GJE81" s="67"/>
      <c r="GJF81" s="67"/>
      <c r="GJG81" s="68"/>
      <c r="GJH81" s="68"/>
      <c r="GJI81" s="68"/>
      <c r="GJJ81" s="69"/>
      <c r="GJL81" s="64"/>
      <c r="GJM81" s="67"/>
      <c r="GJN81" s="67"/>
      <c r="GJO81" s="68"/>
      <c r="GJP81" s="68"/>
      <c r="GJQ81" s="68"/>
      <c r="GJR81" s="69"/>
      <c r="GJT81" s="64"/>
      <c r="GJU81" s="67"/>
      <c r="GJV81" s="67"/>
      <c r="GJW81" s="68"/>
      <c r="GJX81" s="68"/>
      <c r="GJY81" s="68"/>
      <c r="GJZ81" s="69"/>
      <c r="GKB81" s="64"/>
      <c r="GKC81" s="67"/>
      <c r="GKD81" s="67"/>
      <c r="GKE81" s="68"/>
      <c r="GKF81" s="68"/>
      <c r="GKG81" s="68"/>
      <c r="GKH81" s="69"/>
      <c r="GKJ81" s="64"/>
      <c r="GKK81" s="67"/>
      <c r="GKL81" s="67"/>
      <c r="GKM81" s="68"/>
      <c r="GKN81" s="68"/>
      <c r="GKO81" s="68"/>
      <c r="GKP81" s="69"/>
      <c r="GKR81" s="64"/>
      <c r="GKS81" s="67"/>
      <c r="GKT81" s="67"/>
      <c r="GKU81" s="68"/>
      <c r="GKV81" s="68"/>
      <c r="GKW81" s="68"/>
      <c r="GKX81" s="69"/>
      <c r="GKZ81" s="64"/>
      <c r="GLA81" s="67"/>
      <c r="GLB81" s="67"/>
      <c r="GLC81" s="68"/>
      <c r="GLD81" s="68"/>
      <c r="GLE81" s="68"/>
      <c r="GLF81" s="69"/>
      <c r="GLH81" s="64"/>
      <c r="GLI81" s="67"/>
      <c r="GLJ81" s="67"/>
      <c r="GLK81" s="68"/>
      <c r="GLL81" s="68"/>
      <c r="GLM81" s="68"/>
      <c r="GLN81" s="69"/>
      <c r="GLP81" s="64"/>
      <c r="GLQ81" s="67"/>
      <c r="GLR81" s="67"/>
      <c r="GLS81" s="68"/>
      <c r="GLT81" s="68"/>
      <c r="GLU81" s="68"/>
      <c r="GLV81" s="69"/>
      <c r="GLX81" s="64"/>
      <c r="GLY81" s="67"/>
      <c r="GLZ81" s="67"/>
      <c r="GMA81" s="68"/>
      <c r="GMB81" s="68"/>
      <c r="GMC81" s="68"/>
      <c r="GMD81" s="69"/>
      <c r="GMF81" s="64"/>
      <c r="GMG81" s="67"/>
      <c r="GMH81" s="67"/>
      <c r="GMI81" s="68"/>
      <c r="GMJ81" s="68"/>
      <c r="GMK81" s="68"/>
      <c r="GML81" s="69"/>
      <c r="GMN81" s="64"/>
      <c r="GMO81" s="67"/>
      <c r="GMP81" s="67"/>
      <c r="GMQ81" s="68"/>
      <c r="GMR81" s="68"/>
      <c r="GMS81" s="68"/>
      <c r="GMT81" s="69"/>
      <c r="GMV81" s="64"/>
      <c r="GMW81" s="67"/>
      <c r="GMX81" s="67"/>
      <c r="GMY81" s="68"/>
      <c r="GMZ81" s="68"/>
      <c r="GNA81" s="68"/>
      <c r="GNB81" s="69"/>
      <c r="GND81" s="64"/>
      <c r="GNE81" s="67"/>
      <c r="GNF81" s="67"/>
      <c r="GNG81" s="68"/>
      <c r="GNH81" s="68"/>
      <c r="GNI81" s="68"/>
      <c r="GNJ81" s="69"/>
      <c r="GNL81" s="64"/>
      <c r="GNM81" s="67"/>
      <c r="GNN81" s="67"/>
      <c r="GNO81" s="68"/>
      <c r="GNP81" s="68"/>
      <c r="GNQ81" s="68"/>
      <c r="GNR81" s="69"/>
      <c r="GNT81" s="64"/>
      <c r="GNU81" s="67"/>
      <c r="GNV81" s="67"/>
      <c r="GNW81" s="68"/>
      <c r="GNX81" s="68"/>
      <c r="GNY81" s="68"/>
      <c r="GNZ81" s="69"/>
      <c r="GOB81" s="64"/>
      <c r="GOC81" s="67"/>
      <c r="GOD81" s="67"/>
      <c r="GOE81" s="68"/>
      <c r="GOF81" s="68"/>
      <c r="GOG81" s="68"/>
      <c r="GOH81" s="69"/>
      <c r="GOJ81" s="64"/>
      <c r="GOK81" s="67"/>
      <c r="GOL81" s="67"/>
      <c r="GOM81" s="68"/>
      <c r="GON81" s="68"/>
      <c r="GOO81" s="68"/>
      <c r="GOP81" s="69"/>
      <c r="GOR81" s="64"/>
      <c r="GOS81" s="67"/>
      <c r="GOT81" s="67"/>
      <c r="GOU81" s="68"/>
      <c r="GOV81" s="68"/>
      <c r="GOW81" s="68"/>
      <c r="GOX81" s="69"/>
      <c r="GOZ81" s="64"/>
      <c r="GPA81" s="67"/>
      <c r="GPB81" s="67"/>
      <c r="GPC81" s="68"/>
      <c r="GPD81" s="68"/>
      <c r="GPE81" s="68"/>
      <c r="GPF81" s="69"/>
      <c r="GPH81" s="64"/>
      <c r="GPI81" s="67"/>
      <c r="GPJ81" s="67"/>
      <c r="GPK81" s="68"/>
      <c r="GPL81" s="68"/>
      <c r="GPM81" s="68"/>
      <c r="GPN81" s="69"/>
      <c r="GPP81" s="64"/>
      <c r="GPQ81" s="67"/>
      <c r="GPR81" s="67"/>
      <c r="GPS81" s="68"/>
      <c r="GPT81" s="68"/>
      <c r="GPU81" s="68"/>
      <c r="GPV81" s="69"/>
      <c r="GPX81" s="64"/>
      <c r="GPY81" s="67"/>
      <c r="GPZ81" s="67"/>
      <c r="GQA81" s="68"/>
      <c r="GQB81" s="68"/>
      <c r="GQC81" s="68"/>
      <c r="GQD81" s="69"/>
      <c r="GQF81" s="64"/>
      <c r="GQG81" s="67"/>
      <c r="GQH81" s="67"/>
      <c r="GQI81" s="68"/>
      <c r="GQJ81" s="68"/>
      <c r="GQK81" s="68"/>
      <c r="GQL81" s="69"/>
      <c r="GQN81" s="64"/>
      <c r="GQO81" s="67"/>
      <c r="GQP81" s="67"/>
      <c r="GQQ81" s="68"/>
      <c r="GQR81" s="68"/>
      <c r="GQS81" s="68"/>
      <c r="GQT81" s="69"/>
      <c r="GQV81" s="64"/>
      <c r="GQW81" s="67"/>
      <c r="GQX81" s="67"/>
      <c r="GQY81" s="68"/>
      <c r="GQZ81" s="68"/>
      <c r="GRA81" s="68"/>
      <c r="GRB81" s="69"/>
      <c r="GRD81" s="64"/>
      <c r="GRE81" s="67"/>
      <c r="GRF81" s="67"/>
      <c r="GRG81" s="68"/>
      <c r="GRH81" s="68"/>
      <c r="GRI81" s="68"/>
      <c r="GRJ81" s="69"/>
      <c r="GRL81" s="64"/>
      <c r="GRM81" s="67"/>
      <c r="GRN81" s="67"/>
      <c r="GRO81" s="68"/>
      <c r="GRP81" s="68"/>
      <c r="GRQ81" s="68"/>
      <c r="GRR81" s="69"/>
      <c r="GRT81" s="64"/>
      <c r="GRU81" s="67"/>
      <c r="GRV81" s="67"/>
      <c r="GRW81" s="68"/>
      <c r="GRX81" s="68"/>
      <c r="GRY81" s="68"/>
      <c r="GRZ81" s="69"/>
      <c r="GSB81" s="64"/>
      <c r="GSC81" s="67"/>
      <c r="GSD81" s="67"/>
      <c r="GSE81" s="68"/>
      <c r="GSF81" s="68"/>
      <c r="GSG81" s="68"/>
      <c r="GSH81" s="69"/>
      <c r="GSJ81" s="64"/>
      <c r="GSK81" s="67"/>
      <c r="GSL81" s="67"/>
      <c r="GSM81" s="68"/>
      <c r="GSN81" s="68"/>
      <c r="GSO81" s="68"/>
      <c r="GSP81" s="69"/>
      <c r="GSR81" s="64"/>
      <c r="GSS81" s="67"/>
      <c r="GST81" s="67"/>
      <c r="GSU81" s="68"/>
      <c r="GSV81" s="68"/>
      <c r="GSW81" s="68"/>
      <c r="GSX81" s="69"/>
      <c r="GSZ81" s="64"/>
      <c r="GTA81" s="67"/>
      <c r="GTB81" s="67"/>
      <c r="GTC81" s="68"/>
      <c r="GTD81" s="68"/>
      <c r="GTE81" s="68"/>
      <c r="GTF81" s="69"/>
      <c r="GTH81" s="64"/>
      <c r="GTI81" s="67"/>
      <c r="GTJ81" s="67"/>
      <c r="GTK81" s="68"/>
      <c r="GTL81" s="68"/>
      <c r="GTM81" s="68"/>
      <c r="GTN81" s="69"/>
      <c r="GTP81" s="64"/>
      <c r="GTQ81" s="67"/>
      <c r="GTR81" s="67"/>
      <c r="GTS81" s="68"/>
      <c r="GTT81" s="68"/>
      <c r="GTU81" s="68"/>
      <c r="GTV81" s="69"/>
      <c r="GTX81" s="64"/>
      <c r="GTY81" s="67"/>
      <c r="GTZ81" s="67"/>
      <c r="GUA81" s="68"/>
      <c r="GUB81" s="68"/>
      <c r="GUC81" s="68"/>
      <c r="GUD81" s="69"/>
      <c r="GUF81" s="64"/>
      <c r="GUG81" s="67"/>
      <c r="GUH81" s="67"/>
      <c r="GUI81" s="68"/>
      <c r="GUJ81" s="68"/>
      <c r="GUK81" s="68"/>
      <c r="GUL81" s="69"/>
      <c r="GUN81" s="64"/>
      <c r="GUO81" s="67"/>
      <c r="GUP81" s="67"/>
      <c r="GUQ81" s="68"/>
      <c r="GUR81" s="68"/>
      <c r="GUS81" s="68"/>
      <c r="GUT81" s="69"/>
      <c r="GUV81" s="64"/>
      <c r="GUW81" s="67"/>
      <c r="GUX81" s="67"/>
      <c r="GUY81" s="68"/>
      <c r="GUZ81" s="68"/>
      <c r="GVA81" s="68"/>
      <c r="GVB81" s="69"/>
      <c r="GVD81" s="64"/>
      <c r="GVE81" s="67"/>
      <c r="GVF81" s="67"/>
      <c r="GVG81" s="68"/>
      <c r="GVH81" s="68"/>
      <c r="GVI81" s="68"/>
      <c r="GVJ81" s="69"/>
      <c r="GVL81" s="64"/>
      <c r="GVM81" s="67"/>
      <c r="GVN81" s="67"/>
      <c r="GVO81" s="68"/>
      <c r="GVP81" s="68"/>
      <c r="GVQ81" s="68"/>
      <c r="GVR81" s="69"/>
      <c r="GVT81" s="64"/>
      <c r="GVU81" s="67"/>
      <c r="GVV81" s="67"/>
      <c r="GVW81" s="68"/>
      <c r="GVX81" s="68"/>
      <c r="GVY81" s="68"/>
      <c r="GVZ81" s="69"/>
      <c r="GWB81" s="64"/>
      <c r="GWC81" s="67"/>
      <c r="GWD81" s="67"/>
      <c r="GWE81" s="68"/>
      <c r="GWF81" s="68"/>
      <c r="GWG81" s="68"/>
      <c r="GWH81" s="69"/>
      <c r="GWJ81" s="64"/>
      <c r="GWK81" s="67"/>
      <c r="GWL81" s="67"/>
      <c r="GWM81" s="68"/>
      <c r="GWN81" s="68"/>
      <c r="GWO81" s="68"/>
      <c r="GWP81" s="69"/>
      <c r="GWR81" s="64"/>
      <c r="GWS81" s="67"/>
      <c r="GWT81" s="67"/>
      <c r="GWU81" s="68"/>
      <c r="GWV81" s="68"/>
      <c r="GWW81" s="68"/>
      <c r="GWX81" s="69"/>
      <c r="GWZ81" s="64"/>
      <c r="GXA81" s="67"/>
      <c r="GXB81" s="67"/>
      <c r="GXC81" s="68"/>
      <c r="GXD81" s="68"/>
      <c r="GXE81" s="68"/>
      <c r="GXF81" s="69"/>
      <c r="GXH81" s="64"/>
      <c r="GXI81" s="67"/>
      <c r="GXJ81" s="67"/>
      <c r="GXK81" s="68"/>
      <c r="GXL81" s="68"/>
      <c r="GXM81" s="68"/>
      <c r="GXN81" s="69"/>
      <c r="GXP81" s="64"/>
      <c r="GXQ81" s="67"/>
      <c r="GXR81" s="67"/>
      <c r="GXS81" s="68"/>
      <c r="GXT81" s="68"/>
      <c r="GXU81" s="68"/>
      <c r="GXV81" s="69"/>
      <c r="GXX81" s="64"/>
      <c r="GXY81" s="67"/>
      <c r="GXZ81" s="67"/>
      <c r="GYA81" s="68"/>
      <c r="GYB81" s="68"/>
      <c r="GYC81" s="68"/>
      <c r="GYD81" s="69"/>
      <c r="GYF81" s="64"/>
      <c r="GYG81" s="67"/>
      <c r="GYH81" s="67"/>
      <c r="GYI81" s="68"/>
      <c r="GYJ81" s="68"/>
      <c r="GYK81" s="68"/>
      <c r="GYL81" s="69"/>
      <c r="GYN81" s="64"/>
      <c r="GYO81" s="67"/>
      <c r="GYP81" s="67"/>
      <c r="GYQ81" s="68"/>
      <c r="GYR81" s="68"/>
      <c r="GYS81" s="68"/>
      <c r="GYT81" s="69"/>
      <c r="GYV81" s="64"/>
      <c r="GYW81" s="67"/>
      <c r="GYX81" s="67"/>
      <c r="GYY81" s="68"/>
      <c r="GYZ81" s="68"/>
      <c r="GZA81" s="68"/>
      <c r="GZB81" s="69"/>
      <c r="GZD81" s="64"/>
      <c r="GZE81" s="67"/>
      <c r="GZF81" s="67"/>
      <c r="GZG81" s="68"/>
      <c r="GZH81" s="68"/>
      <c r="GZI81" s="68"/>
      <c r="GZJ81" s="69"/>
      <c r="GZL81" s="64"/>
      <c r="GZM81" s="67"/>
      <c r="GZN81" s="67"/>
      <c r="GZO81" s="68"/>
      <c r="GZP81" s="68"/>
      <c r="GZQ81" s="68"/>
      <c r="GZR81" s="69"/>
      <c r="GZT81" s="64"/>
      <c r="GZU81" s="67"/>
      <c r="GZV81" s="67"/>
      <c r="GZW81" s="68"/>
      <c r="GZX81" s="68"/>
      <c r="GZY81" s="68"/>
      <c r="GZZ81" s="69"/>
      <c r="HAB81" s="64"/>
      <c r="HAC81" s="67"/>
      <c r="HAD81" s="67"/>
      <c r="HAE81" s="68"/>
      <c r="HAF81" s="68"/>
      <c r="HAG81" s="68"/>
      <c r="HAH81" s="69"/>
      <c r="HAJ81" s="64"/>
      <c r="HAK81" s="67"/>
      <c r="HAL81" s="67"/>
      <c r="HAM81" s="68"/>
      <c r="HAN81" s="68"/>
      <c r="HAO81" s="68"/>
      <c r="HAP81" s="69"/>
      <c r="HAR81" s="64"/>
      <c r="HAS81" s="67"/>
      <c r="HAT81" s="67"/>
      <c r="HAU81" s="68"/>
      <c r="HAV81" s="68"/>
      <c r="HAW81" s="68"/>
      <c r="HAX81" s="69"/>
      <c r="HAZ81" s="64"/>
      <c r="HBA81" s="67"/>
      <c r="HBB81" s="67"/>
      <c r="HBC81" s="68"/>
      <c r="HBD81" s="68"/>
      <c r="HBE81" s="68"/>
      <c r="HBF81" s="69"/>
      <c r="HBH81" s="64"/>
      <c r="HBI81" s="67"/>
      <c r="HBJ81" s="67"/>
      <c r="HBK81" s="68"/>
      <c r="HBL81" s="68"/>
      <c r="HBM81" s="68"/>
      <c r="HBN81" s="69"/>
      <c r="HBP81" s="64"/>
      <c r="HBQ81" s="67"/>
      <c r="HBR81" s="67"/>
      <c r="HBS81" s="68"/>
      <c r="HBT81" s="68"/>
      <c r="HBU81" s="68"/>
      <c r="HBV81" s="69"/>
      <c r="HBX81" s="64"/>
      <c r="HBY81" s="67"/>
      <c r="HBZ81" s="67"/>
      <c r="HCA81" s="68"/>
      <c r="HCB81" s="68"/>
      <c r="HCC81" s="68"/>
      <c r="HCD81" s="69"/>
      <c r="HCF81" s="64"/>
      <c r="HCG81" s="67"/>
      <c r="HCH81" s="67"/>
      <c r="HCI81" s="68"/>
      <c r="HCJ81" s="68"/>
      <c r="HCK81" s="68"/>
      <c r="HCL81" s="69"/>
      <c r="HCN81" s="64"/>
      <c r="HCO81" s="67"/>
      <c r="HCP81" s="67"/>
      <c r="HCQ81" s="68"/>
      <c r="HCR81" s="68"/>
      <c r="HCS81" s="68"/>
      <c r="HCT81" s="69"/>
      <c r="HCV81" s="64"/>
      <c r="HCW81" s="67"/>
      <c r="HCX81" s="67"/>
      <c r="HCY81" s="68"/>
      <c r="HCZ81" s="68"/>
      <c r="HDA81" s="68"/>
      <c r="HDB81" s="69"/>
      <c r="HDD81" s="64"/>
      <c r="HDE81" s="67"/>
      <c r="HDF81" s="67"/>
      <c r="HDG81" s="68"/>
      <c r="HDH81" s="68"/>
      <c r="HDI81" s="68"/>
      <c r="HDJ81" s="69"/>
      <c r="HDL81" s="64"/>
      <c r="HDM81" s="67"/>
      <c r="HDN81" s="67"/>
      <c r="HDO81" s="68"/>
      <c r="HDP81" s="68"/>
      <c r="HDQ81" s="68"/>
      <c r="HDR81" s="69"/>
      <c r="HDT81" s="64"/>
      <c r="HDU81" s="67"/>
      <c r="HDV81" s="67"/>
      <c r="HDW81" s="68"/>
      <c r="HDX81" s="68"/>
      <c r="HDY81" s="68"/>
      <c r="HDZ81" s="69"/>
      <c r="HEB81" s="64"/>
      <c r="HEC81" s="67"/>
      <c r="HED81" s="67"/>
      <c r="HEE81" s="68"/>
      <c r="HEF81" s="68"/>
      <c r="HEG81" s="68"/>
      <c r="HEH81" s="69"/>
      <c r="HEJ81" s="64"/>
      <c r="HEK81" s="67"/>
      <c r="HEL81" s="67"/>
      <c r="HEM81" s="68"/>
      <c r="HEN81" s="68"/>
      <c r="HEO81" s="68"/>
      <c r="HEP81" s="69"/>
      <c r="HER81" s="64"/>
      <c r="HES81" s="67"/>
      <c r="HET81" s="67"/>
      <c r="HEU81" s="68"/>
      <c r="HEV81" s="68"/>
      <c r="HEW81" s="68"/>
      <c r="HEX81" s="69"/>
      <c r="HEZ81" s="64"/>
      <c r="HFA81" s="67"/>
      <c r="HFB81" s="67"/>
      <c r="HFC81" s="68"/>
      <c r="HFD81" s="68"/>
      <c r="HFE81" s="68"/>
      <c r="HFF81" s="69"/>
      <c r="HFH81" s="64"/>
      <c r="HFI81" s="67"/>
      <c r="HFJ81" s="67"/>
      <c r="HFK81" s="68"/>
      <c r="HFL81" s="68"/>
      <c r="HFM81" s="68"/>
      <c r="HFN81" s="69"/>
      <c r="HFP81" s="64"/>
      <c r="HFQ81" s="67"/>
      <c r="HFR81" s="67"/>
      <c r="HFS81" s="68"/>
      <c r="HFT81" s="68"/>
      <c r="HFU81" s="68"/>
      <c r="HFV81" s="69"/>
      <c r="HFX81" s="64"/>
      <c r="HFY81" s="67"/>
      <c r="HFZ81" s="67"/>
      <c r="HGA81" s="68"/>
      <c r="HGB81" s="68"/>
      <c r="HGC81" s="68"/>
      <c r="HGD81" s="69"/>
      <c r="HGF81" s="64"/>
      <c r="HGG81" s="67"/>
      <c r="HGH81" s="67"/>
      <c r="HGI81" s="68"/>
      <c r="HGJ81" s="68"/>
      <c r="HGK81" s="68"/>
      <c r="HGL81" s="69"/>
      <c r="HGN81" s="64"/>
      <c r="HGO81" s="67"/>
      <c r="HGP81" s="67"/>
      <c r="HGQ81" s="68"/>
      <c r="HGR81" s="68"/>
      <c r="HGS81" s="68"/>
      <c r="HGT81" s="69"/>
      <c r="HGV81" s="64"/>
      <c r="HGW81" s="67"/>
      <c r="HGX81" s="67"/>
      <c r="HGY81" s="68"/>
      <c r="HGZ81" s="68"/>
      <c r="HHA81" s="68"/>
      <c r="HHB81" s="69"/>
      <c r="HHD81" s="64"/>
      <c r="HHE81" s="67"/>
      <c r="HHF81" s="67"/>
      <c r="HHG81" s="68"/>
      <c r="HHH81" s="68"/>
      <c r="HHI81" s="68"/>
      <c r="HHJ81" s="69"/>
      <c r="HHL81" s="64"/>
      <c r="HHM81" s="67"/>
      <c r="HHN81" s="67"/>
      <c r="HHO81" s="68"/>
      <c r="HHP81" s="68"/>
      <c r="HHQ81" s="68"/>
      <c r="HHR81" s="69"/>
      <c r="HHT81" s="64"/>
      <c r="HHU81" s="67"/>
      <c r="HHV81" s="67"/>
      <c r="HHW81" s="68"/>
      <c r="HHX81" s="68"/>
      <c r="HHY81" s="68"/>
      <c r="HHZ81" s="69"/>
      <c r="HIB81" s="64"/>
      <c r="HIC81" s="67"/>
      <c r="HID81" s="67"/>
      <c r="HIE81" s="68"/>
      <c r="HIF81" s="68"/>
      <c r="HIG81" s="68"/>
      <c r="HIH81" s="69"/>
      <c r="HIJ81" s="64"/>
      <c r="HIK81" s="67"/>
      <c r="HIL81" s="67"/>
      <c r="HIM81" s="68"/>
      <c r="HIN81" s="68"/>
      <c r="HIO81" s="68"/>
      <c r="HIP81" s="69"/>
      <c r="HIR81" s="64"/>
      <c r="HIS81" s="67"/>
      <c r="HIT81" s="67"/>
      <c r="HIU81" s="68"/>
      <c r="HIV81" s="68"/>
      <c r="HIW81" s="68"/>
      <c r="HIX81" s="69"/>
      <c r="HIZ81" s="64"/>
      <c r="HJA81" s="67"/>
      <c r="HJB81" s="67"/>
      <c r="HJC81" s="68"/>
      <c r="HJD81" s="68"/>
      <c r="HJE81" s="68"/>
      <c r="HJF81" s="69"/>
      <c r="HJH81" s="64"/>
      <c r="HJI81" s="67"/>
      <c r="HJJ81" s="67"/>
      <c r="HJK81" s="68"/>
      <c r="HJL81" s="68"/>
      <c r="HJM81" s="68"/>
      <c r="HJN81" s="69"/>
      <c r="HJP81" s="64"/>
      <c r="HJQ81" s="67"/>
      <c r="HJR81" s="67"/>
      <c r="HJS81" s="68"/>
      <c r="HJT81" s="68"/>
      <c r="HJU81" s="68"/>
      <c r="HJV81" s="69"/>
      <c r="HJX81" s="64"/>
      <c r="HJY81" s="67"/>
      <c r="HJZ81" s="67"/>
      <c r="HKA81" s="68"/>
      <c r="HKB81" s="68"/>
      <c r="HKC81" s="68"/>
      <c r="HKD81" s="69"/>
      <c r="HKF81" s="64"/>
      <c r="HKG81" s="67"/>
      <c r="HKH81" s="67"/>
      <c r="HKI81" s="68"/>
      <c r="HKJ81" s="68"/>
      <c r="HKK81" s="68"/>
      <c r="HKL81" s="69"/>
      <c r="HKN81" s="64"/>
      <c r="HKO81" s="67"/>
      <c r="HKP81" s="67"/>
      <c r="HKQ81" s="68"/>
      <c r="HKR81" s="68"/>
      <c r="HKS81" s="68"/>
      <c r="HKT81" s="69"/>
      <c r="HKV81" s="64"/>
      <c r="HKW81" s="67"/>
      <c r="HKX81" s="67"/>
      <c r="HKY81" s="68"/>
      <c r="HKZ81" s="68"/>
      <c r="HLA81" s="68"/>
      <c r="HLB81" s="69"/>
      <c r="HLD81" s="64"/>
      <c r="HLE81" s="67"/>
      <c r="HLF81" s="67"/>
      <c r="HLG81" s="68"/>
      <c r="HLH81" s="68"/>
      <c r="HLI81" s="68"/>
      <c r="HLJ81" s="69"/>
      <c r="HLL81" s="64"/>
      <c r="HLM81" s="67"/>
      <c r="HLN81" s="67"/>
      <c r="HLO81" s="68"/>
      <c r="HLP81" s="68"/>
      <c r="HLQ81" s="68"/>
      <c r="HLR81" s="69"/>
      <c r="HLT81" s="64"/>
      <c r="HLU81" s="67"/>
      <c r="HLV81" s="67"/>
      <c r="HLW81" s="68"/>
      <c r="HLX81" s="68"/>
      <c r="HLY81" s="68"/>
      <c r="HLZ81" s="69"/>
      <c r="HMB81" s="64"/>
      <c r="HMC81" s="67"/>
      <c r="HMD81" s="67"/>
      <c r="HME81" s="68"/>
      <c r="HMF81" s="68"/>
      <c r="HMG81" s="68"/>
      <c r="HMH81" s="69"/>
      <c r="HMJ81" s="64"/>
      <c r="HMK81" s="67"/>
      <c r="HML81" s="67"/>
      <c r="HMM81" s="68"/>
      <c r="HMN81" s="68"/>
      <c r="HMO81" s="68"/>
      <c r="HMP81" s="69"/>
      <c r="HMR81" s="64"/>
      <c r="HMS81" s="67"/>
      <c r="HMT81" s="67"/>
      <c r="HMU81" s="68"/>
      <c r="HMV81" s="68"/>
      <c r="HMW81" s="68"/>
      <c r="HMX81" s="69"/>
      <c r="HMZ81" s="64"/>
      <c r="HNA81" s="67"/>
      <c r="HNB81" s="67"/>
      <c r="HNC81" s="68"/>
      <c r="HND81" s="68"/>
      <c r="HNE81" s="68"/>
      <c r="HNF81" s="69"/>
      <c r="HNH81" s="64"/>
      <c r="HNI81" s="67"/>
      <c r="HNJ81" s="67"/>
      <c r="HNK81" s="68"/>
      <c r="HNL81" s="68"/>
      <c r="HNM81" s="68"/>
      <c r="HNN81" s="69"/>
      <c r="HNP81" s="64"/>
      <c r="HNQ81" s="67"/>
      <c r="HNR81" s="67"/>
      <c r="HNS81" s="68"/>
      <c r="HNT81" s="68"/>
      <c r="HNU81" s="68"/>
      <c r="HNV81" s="69"/>
      <c r="HNX81" s="64"/>
      <c r="HNY81" s="67"/>
      <c r="HNZ81" s="67"/>
      <c r="HOA81" s="68"/>
      <c r="HOB81" s="68"/>
      <c r="HOC81" s="68"/>
      <c r="HOD81" s="69"/>
      <c r="HOF81" s="64"/>
      <c r="HOG81" s="67"/>
      <c r="HOH81" s="67"/>
      <c r="HOI81" s="68"/>
      <c r="HOJ81" s="68"/>
      <c r="HOK81" s="68"/>
      <c r="HOL81" s="69"/>
      <c r="HON81" s="64"/>
      <c r="HOO81" s="67"/>
      <c r="HOP81" s="67"/>
      <c r="HOQ81" s="68"/>
      <c r="HOR81" s="68"/>
      <c r="HOS81" s="68"/>
      <c r="HOT81" s="69"/>
      <c r="HOV81" s="64"/>
      <c r="HOW81" s="67"/>
      <c r="HOX81" s="67"/>
      <c r="HOY81" s="68"/>
      <c r="HOZ81" s="68"/>
      <c r="HPA81" s="68"/>
      <c r="HPB81" s="69"/>
      <c r="HPD81" s="64"/>
      <c r="HPE81" s="67"/>
      <c r="HPF81" s="67"/>
      <c r="HPG81" s="68"/>
      <c r="HPH81" s="68"/>
      <c r="HPI81" s="68"/>
      <c r="HPJ81" s="69"/>
      <c r="HPL81" s="64"/>
      <c r="HPM81" s="67"/>
      <c r="HPN81" s="67"/>
      <c r="HPO81" s="68"/>
      <c r="HPP81" s="68"/>
      <c r="HPQ81" s="68"/>
      <c r="HPR81" s="69"/>
      <c r="HPT81" s="64"/>
      <c r="HPU81" s="67"/>
      <c r="HPV81" s="67"/>
      <c r="HPW81" s="68"/>
      <c r="HPX81" s="68"/>
      <c r="HPY81" s="68"/>
      <c r="HPZ81" s="69"/>
      <c r="HQB81" s="64"/>
      <c r="HQC81" s="67"/>
      <c r="HQD81" s="67"/>
      <c r="HQE81" s="68"/>
      <c r="HQF81" s="68"/>
      <c r="HQG81" s="68"/>
      <c r="HQH81" s="69"/>
      <c r="HQJ81" s="64"/>
      <c r="HQK81" s="67"/>
      <c r="HQL81" s="67"/>
      <c r="HQM81" s="68"/>
      <c r="HQN81" s="68"/>
      <c r="HQO81" s="68"/>
      <c r="HQP81" s="69"/>
      <c r="HQR81" s="64"/>
      <c r="HQS81" s="67"/>
      <c r="HQT81" s="67"/>
      <c r="HQU81" s="68"/>
      <c r="HQV81" s="68"/>
      <c r="HQW81" s="68"/>
      <c r="HQX81" s="69"/>
      <c r="HQZ81" s="64"/>
      <c r="HRA81" s="67"/>
      <c r="HRB81" s="67"/>
      <c r="HRC81" s="68"/>
      <c r="HRD81" s="68"/>
      <c r="HRE81" s="68"/>
      <c r="HRF81" s="69"/>
      <c r="HRH81" s="64"/>
      <c r="HRI81" s="67"/>
      <c r="HRJ81" s="67"/>
      <c r="HRK81" s="68"/>
      <c r="HRL81" s="68"/>
      <c r="HRM81" s="68"/>
      <c r="HRN81" s="69"/>
      <c r="HRP81" s="64"/>
      <c r="HRQ81" s="67"/>
      <c r="HRR81" s="67"/>
      <c r="HRS81" s="68"/>
      <c r="HRT81" s="68"/>
      <c r="HRU81" s="68"/>
      <c r="HRV81" s="69"/>
      <c r="HRX81" s="64"/>
      <c r="HRY81" s="67"/>
      <c r="HRZ81" s="67"/>
      <c r="HSA81" s="68"/>
      <c r="HSB81" s="68"/>
      <c r="HSC81" s="68"/>
      <c r="HSD81" s="69"/>
      <c r="HSF81" s="64"/>
      <c r="HSG81" s="67"/>
      <c r="HSH81" s="67"/>
      <c r="HSI81" s="68"/>
      <c r="HSJ81" s="68"/>
      <c r="HSK81" s="68"/>
      <c r="HSL81" s="69"/>
      <c r="HSN81" s="64"/>
      <c r="HSO81" s="67"/>
      <c r="HSP81" s="67"/>
      <c r="HSQ81" s="68"/>
      <c r="HSR81" s="68"/>
      <c r="HSS81" s="68"/>
      <c r="HST81" s="69"/>
      <c r="HSV81" s="64"/>
      <c r="HSW81" s="67"/>
      <c r="HSX81" s="67"/>
      <c r="HSY81" s="68"/>
      <c r="HSZ81" s="68"/>
      <c r="HTA81" s="68"/>
      <c r="HTB81" s="69"/>
      <c r="HTD81" s="64"/>
      <c r="HTE81" s="67"/>
      <c r="HTF81" s="67"/>
      <c r="HTG81" s="68"/>
      <c r="HTH81" s="68"/>
      <c r="HTI81" s="68"/>
      <c r="HTJ81" s="69"/>
      <c r="HTL81" s="64"/>
      <c r="HTM81" s="67"/>
      <c r="HTN81" s="67"/>
      <c r="HTO81" s="68"/>
      <c r="HTP81" s="68"/>
      <c r="HTQ81" s="68"/>
      <c r="HTR81" s="69"/>
      <c r="HTT81" s="64"/>
      <c r="HTU81" s="67"/>
      <c r="HTV81" s="67"/>
      <c r="HTW81" s="68"/>
      <c r="HTX81" s="68"/>
      <c r="HTY81" s="68"/>
      <c r="HTZ81" s="69"/>
      <c r="HUB81" s="64"/>
      <c r="HUC81" s="67"/>
      <c r="HUD81" s="67"/>
      <c r="HUE81" s="68"/>
      <c r="HUF81" s="68"/>
      <c r="HUG81" s="68"/>
      <c r="HUH81" s="69"/>
      <c r="HUJ81" s="64"/>
      <c r="HUK81" s="67"/>
      <c r="HUL81" s="67"/>
      <c r="HUM81" s="68"/>
      <c r="HUN81" s="68"/>
      <c r="HUO81" s="68"/>
      <c r="HUP81" s="69"/>
      <c r="HUR81" s="64"/>
      <c r="HUS81" s="67"/>
      <c r="HUT81" s="67"/>
      <c r="HUU81" s="68"/>
      <c r="HUV81" s="68"/>
      <c r="HUW81" s="68"/>
      <c r="HUX81" s="69"/>
      <c r="HUZ81" s="64"/>
      <c r="HVA81" s="67"/>
      <c r="HVB81" s="67"/>
      <c r="HVC81" s="68"/>
      <c r="HVD81" s="68"/>
      <c r="HVE81" s="68"/>
      <c r="HVF81" s="69"/>
      <c r="HVH81" s="64"/>
      <c r="HVI81" s="67"/>
      <c r="HVJ81" s="67"/>
      <c r="HVK81" s="68"/>
      <c r="HVL81" s="68"/>
      <c r="HVM81" s="68"/>
      <c r="HVN81" s="69"/>
      <c r="HVP81" s="64"/>
      <c r="HVQ81" s="67"/>
      <c r="HVR81" s="67"/>
      <c r="HVS81" s="68"/>
      <c r="HVT81" s="68"/>
      <c r="HVU81" s="68"/>
      <c r="HVV81" s="69"/>
      <c r="HVX81" s="64"/>
      <c r="HVY81" s="67"/>
      <c r="HVZ81" s="67"/>
      <c r="HWA81" s="68"/>
      <c r="HWB81" s="68"/>
      <c r="HWC81" s="68"/>
      <c r="HWD81" s="69"/>
      <c r="HWF81" s="64"/>
      <c r="HWG81" s="67"/>
      <c r="HWH81" s="67"/>
      <c r="HWI81" s="68"/>
      <c r="HWJ81" s="68"/>
      <c r="HWK81" s="68"/>
      <c r="HWL81" s="69"/>
      <c r="HWN81" s="64"/>
      <c r="HWO81" s="67"/>
      <c r="HWP81" s="67"/>
      <c r="HWQ81" s="68"/>
      <c r="HWR81" s="68"/>
      <c r="HWS81" s="68"/>
      <c r="HWT81" s="69"/>
      <c r="HWV81" s="64"/>
      <c r="HWW81" s="67"/>
      <c r="HWX81" s="67"/>
      <c r="HWY81" s="68"/>
      <c r="HWZ81" s="68"/>
      <c r="HXA81" s="68"/>
      <c r="HXB81" s="69"/>
      <c r="HXD81" s="64"/>
      <c r="HXE81" s="67"/>
      <c r="HXF81" s="67"/>
      <c r="HXG81" s="68"/>
      <c r="HXH81" s="68"/>
      <c r="HXI81" s="68"/>
      <c r="HXJ81" s="69"/>
      <c r="HXL81" s="64"/>
      <c r="HXM81" s="67"/>
      <c r="HXN81" s="67"/>
      <c r="HXO81" s="68"/>
      <c r="HXP81" s="68"/>
      <c r="HXQ81" s="68"/>
      <c r="HXR81" s="69"/>
      <c r="HXT81" s="64"/>
      <c r="HXU81" s="67"/>
      <c r="HXV81" s="67"/>
      <c r="HXW81" s="68"/>
      <c r="HXX81" s="68"/>
      <c r="HXY81" s="68"/>
      <c r="HXZ81" s="69"/>
      <c r="HYB81" s="64"/>
      <c r="HYC81" s="67"/>
      <c r="HYD81" s="67"/>
      <c r="HYE81" s="68"/>
      <c r="HYF81" s="68"/>
      <c r="HYG81" s="68"/>
      <c r="HYH81" s="69"/>
      <c r="HYJ81" s="64"/>
      <c r="HYK81" s="67"/>
      <c r="HYL81" s="67"/>
      <c r="HYM81" s="68"/>
      <c r="HYN81" s="68"/>
      <c r="HYO81" s="68"/>
      <c r="HYP81" s="69"/>
      <c r="HYR81" s="64"/>
      <c r="HYS81" s="67"/>
      <c r="HYT81" s="67"/>
      <c r="HYU81" s="68"/>
      <c r="HYV81" s="68"/>
      <c r="HYW81" s="68"/>
      <c r="HYX81" s="69"/>
      <c r="HYZ81" s="64"/>
      <c r="HZA81" s="67"/>
      <c r="HZB81" s="67"/>
      <c r="HZC81" s="68"/>
      <c r="HZD81" s="68"/>
      <c r="HZE81" s="68"/>
      <c r="HZF81" s="69"/>
      <c r="HZH81" s="64"/>
      <c r="HZI81" s="67"/>
      <c r="HZJ81" s="67"/>
      <c r="HZK81" s="68"/>
      <c r="HZL81" s="68"/>
      <c r="HZM81" s="68"/>
      <c r="HZN81" s="69"/>
      <c r="HZP81" s="64"/>
      <c r="HZQ81" s="67"/>
      <c r="HZR81" s="67"/>
      <c r="HZS81" s="68"/>
      <c r="HZT81" s="68"/>
      <c r="HZU81" s="68"/>
      <c r="HZV81" s="69"/>
      <c r="HZX81" s="64"/>
      <c r="HZY81" s="67"/>
      <c r="HZZ81" s="67"/>
      <c r="IAA81" s="68"/>
      <c r="IAB81" s="68"/>
      <c r="IAC81" s="68"/>
      <c r="IAD81" s="69"/>
      <c r="IAF81" s="64"/>
      <c r="IAG81" s="67"/>
      <c r="IAH81" s="67"/>
      <c r="IAI81" s="68"/>
      <c r="IAJ81" s="68"/>
      <c r="IAK81" s="68"/>
      <c r="IAL81" s="69"/>
      <c r="IAN81" s="64"/>
      <c r="IAO81" s="67"/>
      <c r="IAP81" s="67"/>
      <c r="IAQ81" s="68"/>
      <c r="IAR81" s="68"/>
      <c r="IAS81" s="68"/>
      <c r="IAT81" s="69"/>
      <c r="IAV81" s="64"/>
      <c r="IAW81" s="67"/>
      <c r="IAX81" s="67"/>
      <c r="IAY81" s="68"/>
      <c r="IAZ81" s="68"/>
      <c r="IBA81" s="68"/>
      <c r="IBB81" s="69"/>
      <c r="IBD81" s="64"/>
      <c r="IBE81" s="67"/>
      <c r="IBF81" s="67"/>
      <c r="IBG81" s="68"/>
      <c r="IBH81" s="68"/>
      <c r="IBI81" s="68"/>
      <c r="IBJ81" s="69"/>
      <c r="IBL81" s="64"/>
      <c r="IBM81" s="67"/>
      <c r="IBN81" s="67"/>
      <c r="IBO81" s="68"/>
      <c r="IBP81" s="68"/>
      <c r="IBQ81" s="68"/>
      <c r="IBR81" s="69"/>
      <c r="IBT81" s="64"/>
      <c r="IBU81" s="67"/>
      <c r="IBV81" s="67"/>
      <c r="IBW81" s="68"/>
      <c r="IBX81" s="68"/>
      <c r="IBY81" s="68"/>
      <c r="IBZ81" s="69"/>
      <c r="ICB81" s="64"/>
      <c r="ICC81" s="67"/>
      <c r="ICD81" s="67"/>
      <c r="ICE81" s="68"/>
      <c r="ICF81" s="68"/>
      <c r="ICG81" s="68"/>
      <c r="ICH81" s="69"/>
      <c r="ICJ81" s="64"/>
      <c r="ICK81" s="67"/>
      <c r="ICL81" s="67"/>
      <c r="ICM81" s="68"/>
      <c r="ICN81" s="68"/>
      <c r="ICO81" s="68"/>
      <c r="ICP81" s="69"/>
      <c r="ICR81" s="64"/>
      <c r="ICS81" s="67"/>
      <c r="ICT81" s="67"/>
      <c r="ICU81" s="68"/>
      <c r="ICV81" s="68"/>
      <c r="ICW81" s="68"/>
      <c r="ICX81" s="69"/>
      <c r="ICZ81" s="64"/>
      <c r="IDA81" s="67"/>
      <c r="IDB81" s="67"/>
      <c r="IDC81" s="68"/>
      <c r="IDD81" s="68"/>
      <c r="IDE81" s="68"/>
      <c r="IDF81" s="69"/>
      <c r="IDH81" s="64"/>
      <c r="IDI81" s="67"/>
      <c r="IDJ81" s="67"/>
      <c r="IDK81" s="68"/>
      <c r="IDL81" s="68"/>
      <c r="IDM81" s="68"/>
      <c r="IDN81" s="69"/>
      <c r="IDP81" s="64"/>
      <c r="IDQ81" s="67"/>
      <c r="IDR81" s="67"/>
      <c r="IDS81" s="68"/>
      <c r="IDT81" s="68"/>
      <c r="IDU81" s="68"/>
      <c r="IDV81" s="69"/>
      <c r="IDX81" s="64"/>
      <c r="IDY81" s="67"/>
      <c r="IDZ81" s="67"/>
      <c r="IEA81" s="68"/>
      <c r="IEB81" s="68"/>
      <c r="IEC81" s="68"/>
      <c r="IED81" s="69"/>
      <c r="IEF81" s="64"/>
      <c r="IEG81" s="67"/>
      <c r="IEH81" s="67"/>
      <c r="IEI81" s="68"/>
      <c r="IEJ81" s="68"/>
      <c r="IEK81" s="68"/>
      <c r="IEL81" s="69"/>
      <c r="IEN81" s="64"/>
      <c r="IEO81" s="67"/>
      <c r="IEP81" s="67"/>
      <c r="IEQ81" s="68"/>
      <c r="IER81" s="68"/>
      <c r="IES81" s="68"/>
      <c r="IET81" s="69"/>
      <c r="IEV81" s="64"/>
      <c r="IEW81" s="67"/>
      <c r="IEX81" s="67"/>
      <c r="IEY81" s="68"/>
      <c r="IEZ81" s="68"/>
      <c r="IFA81" s="68"/>
      <c r="IFB81" s="69"/>
      <c r="IFD81" s="64"/>
      <c r="IFE81" s="67"/>
      <c r="IFF81" s="67"/>
      <c r="IFG81" s="68"/>
      <c r="IFH81" s="68"/>
      <c r="IFI81" s="68"/>
      <c r="IFJ81" s="69"/>
      <c r="IFL81" s="64"/>
      <c r="IFM81" s="67"/>
      <c r="IFN81" s="67"/>
      <c r="IFO81" s="68"/>
      <c r="IFP81" s="68"/>
      <c r="IFQ81" s="68"/>
      <c r="IFR81" s="69"/>
      <c r="IFT81" s="64"/>
      <c r="IFU81" s="67"/>
      <c r="IFV81" s="67"/>
      <c r="IFW81" s="68"/>
      <c r="IFX81" s="68"/>
      <c r="IFY81" s="68"/>
      <c r="IFZ81" s="69"/>
      <c r="IGB81" s="64"/>
      <c r="IGC81" s="67"/>
      <c r="IGD81" s="67"/>
      <c r="IGE81" s="68"/>
      <c r="IGF81" s="68"/>
      <c r="IGG81" s="68"/>
      <c r="IGH81" s="69"/>
      <c r="IGJ81" s="64"/>
      <c r="IGK81" s="67"/>
      <c r="IGL81" s="67"/>
      <c r="IGM81" s="68"/>
      <c r="IGN81" s="68"/>
      <c r="IGO81" s="68"/>
      <c r="IGP81" s="69"/>
      <c r="IGR81" s="64"/>
      <c r="IGS81" s="67"/>
      <c r="IGT81" s="67"/>
      <c r="IGU81" s="68"/>
      <c r="IGV81" s="68"/>
      <c r="IGW81" s="68"/>
      <c r="IGX81" s="69"/>
      <c r="IGZ81" s="64"/>
      <c r="IHA81" s="67"/>
      <c r="IHB81" s="67"/>
      <c r="IHC81" s="68"/>
      <c r="IHD81" s="68"/>
      <c r="IHE81" s="68"/>
      <c r="IHF81" s="69"/>
      <c r="IHH81" s="64"/>
      <c r="IHI81" s="67"/>
      <c r="IHJ81" s="67"/>
      <c r="IHK81" s="68"/>
      <c r="IHL81" s="68"/>
      <c r="IHM81" s="68"/>
      <c r="IHN81" s="69"/>
      <c r="IHP81" s="64"/>
      <c r="IHQ81" s="67"/>
      <c r="IHR81" s="67"/>
      <c r="IHS81" s="68"/>
      <c r="IHT81" s="68"/>
      <c r="IHU81" s="68"/>
      <c r="IHV81" s="69"/>
      <c r="IHX81" s="64"/>
      <c r="IHY81" s="67"/>
      <c r="IHZ81" s="67"/>
      <c r="IIA81" s="68"/>
      <c r="IIB81" s="68"/>
      <c r="IIC81" s="68"/>
      <c r="IID81" s="69"/>
      <c r="IIF81" s="64"/>
      <c r="IIG81" s="67"/>
      <c r="IIH81" s="67"/>
      <c r="III81" s="68"/>
      <c r="IIJ81" s="68"/>
      <c r="IIK81" s="68"/>
      <c r="IIL81" s="69"/>
      <c r="IIN81" s="64"/>
      <c r="IIO81" s="67"/>
      <c r="IIP81" s="67"/>
      <c r="IIQ81" s="68"/>
      <c r="IIR81" s="68"/>
      <c r="IIS81" s="68"/>
      <c r="IIT81" s="69"/>
      <c r="IIV81" s="64"/>
      <c r="IIW81" s="67"/>
      <c r="IIX81" s="67"/>
      <c r="IIY81" s="68"/>
      <c r="IIZ81" s="68"/>
      <c r="IJA81" s="68"/>
      <c r="IJB81" s="69"/>
      <c r="IJD81" s="64"/>
      <c r="IJE81" s="67"/>
      <c r="IJF81" s="67"/>
      <c r="IJG81" s="68"/>
      <c r="IJH81" s="68"/>
      <c r="IJI81" s="68"/>
      <c r="IJJ81" s="69"/>
      <c r="IJL81" s="64"/>
      <c r="IJM81" s="67"/>
      <c r="IJN81" s="67"/>
      <c r="IJO81" s="68"/>
      <c r="IJP81" s="68"/>
      <c r="IJQ81" s="68"/>
      <c r="IJR81" s="69"/>
      <c r="IJT81" s="64"/>
      <c r="IJU81" s="67"/>
      <c r="IJV81" s="67"/>
      <c r="IJW81" s="68"/>
      <c r="IJX81" s="68"/>
      <c r="IJY81" s="68"/>
      <c r="IJZ81" s="69"/>
      <c r="IKB81" s="64"/>
      <c r="IKC81" s="67"/>
      <c r="IKD81" s="67"/>
      <c r="IKE81" s="68"/>
      <c r="IKF81" s="68"/>
      <c r="IKG81" s="68"/>
      <c r="IKH81" s="69"/>
      <c r="IKJ81" s="64"/>
      <c r="IKK81" s="67"/>
      <c r="IKL81" s="67"/>
      <c r="IKM81" s="68"/>
      <c r="IKN81" s="68"/>
      <c r="IKO81" s="68"/>
      <c r="IKP81" s="69"/>
      <c r="IKR81" s="64"/>
      <c r="IKS81" s="67"/>
      <c r="IKT81" s="67"/>
      <c r="IKU81" s="68"/>
      <c r="IKV81" s="68"/>
      <c r="IKW81" s="68"/>
      <c r="IKX81" s="69"/>
      <c r="IKZ81" s="64"/>
      <c r="ILA81" s="67"/>
      <c r="ILB81" s="67"/>
      <c r="ILC81" s="68"/>
      <c r="ILD81" s="68"/>
      <c r="ILE81" s="68"/>
      <c r="ILF81" s="69"/>
      <c r="ILH81" s="64"/>
      <c r="ILI81" s="67"/>
      <c r="ILJ81" s="67"/>
      <c r="ILK81" s="68"/>
      <c r="ILL81" s="68"/>
      <c r="ILM81" s="68"/>
      <c r="ILN81" s="69"/>
      <c r="ILP81" s="64"/>
      <c r="ILQ81" s="67"/>
      <c r="ILR81" s="67"/>
      <c r="ILS81" s="68"/>
      <c r="ILT81" s="68"/>
      <c r="ILU81" s="68"/>
      <c r="ILV81" s="69"/>
      <c r="ILX81" s="64"/>
      <c r="ILY81" s="67"/>
      <c r="ILZ81" s="67"/>
      <c r="IMA81" s="68"/>
      <c r="IMB81" s="68"/>
      <c r="IMC81" s="68"/>
      <c r="IMD81" s="69"/>
      <c r="IMF81" s="64"/>
      <c r="IMG81" s="67"/>
      <c r="IMH81" s="67"/>
      <c r="IMI81" s="68"/>
      <c r="IMJ81" s="68"/>
      <c r="IMK81" s="68"/>
      <c r="IML81" s="69"/>
      <c r="IMN81" s="64"/>
      <c r="IMO81" s="67"/>
      <c r="IMP81" s="67"/>
      <c r="IMQ81" s="68"/>
      <c r="IMR81" s="68"/>
      <c r="IMS81" s="68"/>
      <c r="IMT81" s="69"/>
      <c r="IMV81" s="64"/>
      <c r="IMW81" s="67"/>
      <c r="IMX81" s="67"/>
      <c r="IMY81" s="68"/>
      <c r="IMZ81" s="68"/>
      <c r="INA81" s="68"/>
      <c r="INB81" s="69"/>
      <c r="IND81" s="64"/>
      <c r="INE81" s="67"/>
      <c r="INF81" s="67"/>
      <c r="ING81" s="68"/>
      <c r="INH81" s="68"/>
      <c r="INI81" s="68"/>
      <c r="INJ81" s="69"/>
      <c r="INL81" s="64"/>
      <c r="INM81" s="67"/>
      <c r="INN81" s="67"/>
      <c r="INO81" s="68"/>
      <c r="INP81" s="68"/>
      <c r="INQ81" s="68"/>
      <c r="INR81" s="69"/>
      <c r="INT81" s="64"/>
      <c r="INU81" s="67"/>
      <c r="INV81" s="67"/>
      <c r="INW81" s="68"/>
      <c r="INX81" s="68"/>
      <c r="INY81" s="68"/>
      <c r="INZ81" s="69"/>
      <c r="IOB81" s="64"/>
      <c r="IOC81" s="67"/>
      <c r="IOD81" s="67"/>
      <c r="IOE81" s="68"/>
      <c r="IOF81" s="68"/>
      <c r="IOG81" s="68"/>
      <c r="IOH81" s="69"/>
      <c r="IOJ81" s="64"/>
      <c r="IOK81" s="67"/>
      <c r="IOL81" s="67"/>
      <c r="IOM81" s="68"/>
      <c r="ION81" s="68"/>
      <c r="IOO81" s="68"/>
      <c r="IOP81" s="69"/>
      <c r="IOR81" s="64"/>
      <c r="IOS81" s="67"/>
      <c r="IOT81" s="67"/>
      <c r="IOU81" s="68"/>
      <c r="IOV81" s="68"/>
      <c r="IOW81" s="68"/>
      <c r="IOX81" s="69"/>
      <c r="IOZ81" s="64"/>
      <c r="IPA81" s="67"/>
      <c r="IPB81" s="67"/>
      <c r="IPC81" s="68"/>
      <c r="IPD81" s="68"/>
      <c r="IPE81" s="68"/>
      <c r="IPF81" s="69"/>
      <c r="IPH81" s="64"/>
      <c r="IPI81" s="67"/>
      <c r="IPJ81" s="67"/>
      <c r="IPK81" s="68"/>
      <c r="IPL81" s="68"/>
      <c r="IPM81" s="68"/>
      <c r="IPN81" s="69"/>
      <c r="IPP81" s="64"/>
      <c r="IPQ81" s="67"/>
      <c r="IPR81" s="67"/>
      <c r="IPS81" s="68"/>
      <c r="IPT81" s="68"/>
      <c r="IPU81" s="68"/>
      <c r="IPV81" s="69"/>
      <c r="IPX81" s="64"/>
      <c r="IPY81" s="67"/>
      <c r="IPZ81" s="67"/>
      <c r="IQA81" s="68"/>
      <c r="IQB81" s="68"/>
      <c r="IQC81" s="68"/>
      <c r="IQD81" s="69"/>
      <c r="IQF81" s="64"/>
      <c r="IQG81" s="67"/>
      <c r="IQH81" s="67"/>
      <c r="IQI81" s="68"/>
      <c r="IQJ81" s="68"/>
      <c r="IQK81" s="68"/>
      <c r="IQL81" s="69"/>
      <c r="IQN81" s="64"/>
      <c r="IQO81" s="67"/>
      <c r="IQP81" s="67"/>
      <c r="IQQ81" s="68"/>
      <c r="IQR81" s="68"/>
      <c r="IQS81" s="68"/>
      <c r="IQT81" s="69"/>
      <c r="IQV81" s="64"/>
      <c r="IQW81" s="67"/>
      <c r="IQX81" s="67"/>
      <c r="IQY81" s="68"/>
      <c r="IQZ81" s="68"/>
      <c r="IRA81" s="68"/>
      <c r="IRB81" s="69"/>
      <c r="IRD81" s="64"/>
      <c r="IRE81" s="67"/>
      <c r="IRF81" s="67"/>
      <c r="IRG81" s="68"/>
      <c r="IRH81" s="68"/>
      <c r="IRI81" s="68"/>
      <c r="IRJ81" s="69"/>
      <c r="IRL81" s="64"/>
      <c r="IRM81" s="67"/>
      <c r="IRN81" s="67"/>
      <c r="IRO81" s="68"/>
      <c r="IRP81" s="68"/>
      <c r="IRQ81" s="68"/>
      <c r="IRR81" s="69"/>
      <c r="IRT81" s="64"/>
      <c r="IRU81" s="67"/>
      <c r="IRV81" s="67"/>
      <c r="IRW81" s="68"/>
      <c r="IRX81" s="68"/>
      <c r="IRY81" s="68"/>
      <c r="IRZ81" s="69"/>
      <c r="ISB81" s="64"/>
      <c r="ISC81" s="67"/>
      <c r="ISD81" s="67"/>
      <c r="ISE81" s="68"/>
      <c r="ISF81" s="68"/>
      <c r="ISG81" s="68"/>
      <c r="ISH81" s="69"/>
      <c r="ISJ81" s="64"/>
      <c r="ISK81" s="67"/>
      <c r="ISL81" s="67"/>
      <c r="ISM81" s="68"/>
      <c r="ISN81" s="68"/>
      <c r="ISO81" s="68"/>
      <c r="ISP81" s="69"/>
      <c r="ISR81" s="64"/>
      <c r="ISS81" s="67"/>
      <c r="IST81" s="67"/>
      <c r="ISU81" s="68"/>
      <c r="ISV81" s="68"/>
      <c r="ISW81" s="68"/>
      <c r="ISX81" s="69"/>
      <c r="ISZ81" s="64"/>
      <c r="ITA81" s="67"/>
      <c r="ITB81" s="67"/>
      <c r="ITC81" s="68"/>
      <c r="ITD81" s="68"/>
      <c r="ITE81" s="68"/>
      <c r="ITF81" s="69"/>
      <c r="ITH81" s="64"/>
      <c r="ITI81" s="67"/>
      <c r="ITJ81" s="67"/>
      <c r="ITK81" s="68"/>
      <c r="ITL81" s="68"/>
      <c r="ITM81" s="68"/>
      <c r="ITN81" s="69"/>
      <c r="ITP81" s="64"/>
      <c r="ITQ81" s="67"/>
      <c r="ITR81" s="67"/>
      <c r="ITS81" s="68"/>
      <c r="ITT81" s="68"/>
      <c r="ITU81" s="68"/>
      <c r="ITV81" s="69"/>
      <c r="ITX81" s="64"/>
      <c r="ITY81" s="67"/>
      <c r="ITZ81" s="67"/>
      <c r="IUA81" s="68"/>
      <c r="IUB81" s="68"/>
      <c r="IUC81" s="68"/>
      <c r="IUD81" s="69"/>
      <c r="IUF81" s="64"/>
      <c r="IUG81" s="67"/>
      <c r="IUH81" s="67"/>
      <c r="IUI81" s="68"/>
      <c r="IUJ81" s="68"/>
      <c r="IUK81" s="68"/>
      <c r="IUL81" s="69"/>
      <c r="IUN81" s="64"/>
      <c r="IUO81" s="67"/>
      <c r="IUP81" s="67"/>
      <c r="IUQ81" s="68"/>
      <c r="IUR81" s="68"/>
      <c r="IUS81" s="68"/>
      <c r="IUT81" s="69"/>
      <c r="IUV81" s="64"/>
      <c r="IUW81" s="67"/>
      <c r="IUX81" s="67"/>
      <c r="IUY81" s="68"/>
      <c r="IUZ81" s="68"/>
      <c r="IVA81" s="68"/>
      <c r="IVB81" s="69"/>
      <c r="IVD81" s="64"/>
      <c r="IVE81" s="67"/>
      <c r="IVF81" s="67"/>
      <c r="IVG81" s="68"/>
      <c r="IVH81" s="68"/>
      <c r="IVI81" s="68"/>
      <c r="IVJ81" s="69"/>
      <c r="IVL81" s="64"/>
      <c r="IVM81" s="67"/>
      <c r="IVN81" s="67"/>
      <c r="IVO81" s="68"/>
      <c r="IVP81" s="68"/>
      <c r="IVQ81" s="68"/>
      <c r="IVR81" s="69"/>
      <c r="IVT81" s="64"/>
      <c r="IVU81" s="67"/>
      <c r="IVV81" s="67"/>
      <c r="IVW81" s="68"/>
      <c r="IVX81" s="68"/>
      <c r="IVY81" s="68"/>
      <c r="IVZ81" s="69"/>
      <c r="IWB81" s="64"/>
      <c r="IWC81" s="67"/>
      <c r="IWD81" s="67"/>
      <c r="IWE81" s="68"/>
      <c r="IWF81" s="68"/>
      <c r="IWG81" s="68"/>
      <c r="IWH81" s="69"/>
      <c r="IWJ81" s="64"/>
      <c r="IWK81" s="67"/>
      <c r="IWL81" s="67"/>
      <c r="IWM81" s="68"/>
      <c r="IWN81" s="68"/>
      <c r="IWO81" s="68"/>
      <c r="IWP81" s="69"/>
      <c r="IWR81" s="64"/>
      <c r="IWS81" s="67"/>
      <c r="IWT81" s="67"/>
      <c r="IWU81" s="68"/>
      <c r="IWV81" s="68"/>
      <c r="IWW81" s="68"/>
      <c r="IWX81" s="69"/>
      <c r="IWZ81" s="64"/>
      <c r="IXA81" s="67"/>
      <c r="IXB81" s="67"/>
      <c r="IXC81" s="68"/>
      <c r="IXD81" s="68"/>
      <c r="IXE81" s="68"/>
      <c r="IXF81" s="69"/>
      <c r="IXH81" s="64"/>
      <c r="IXI81" s="67"/>
      <c r="IXJ81" s="67"/>
      <c r="IXK81" s="68"/>
      <c r="IXL81" s="68"/>
      <c r="IXM81" s="68"/>
      <c r="IXN81" s="69"/>
      <c r="IXP81" s="64"/>
      <c r="IXQ81" s="67"/>
      <c r="IXR81" s="67"/>
      <c r="IXS81" s="68"/>
      <c r="IXT81" s="68"/>
      <c r="IXU81" s="68"/>
      <c r="IXV81" s="69"/>
      <c r="IXX81" s="64"/>
      <c r="IXY81" s="67"/>
      <c r="IXZ81" s="67"/>
      <c r="IYA81" s="68"/>
      <c r="IYB81" s="68"/>
      <c r="IYC81" s="68"/>
      <c r="IYD81" s="69"/>
      <c r="IYF81" s="64"/>
      <c r="IYG81" s="67"/>
      <c r="IYH81" s="67"/>
      <c r="IYI81" s="68"/>
      <c r="IYJ81" s="68"/>
      <c r="IYK81" s="68"/>
      <c r="IYL81" s="69"/>
      <c r="IYN81" s="64"/>
      <c r="IYO81" s="67"/>
      <c r="IYP81" s="67"/>
      <c r="IYQ81" s="68"/>
      <c r="IYR81" s="68"/>
      <c r="IYS81" s="68"/>
      <c r="IYT81" s="69"/>
      <c r="IYV81" s="64"/>
      <c r="IYW81" s="67"/>
      <c r="IYX81" s="67"/>
      <c r="IYY81" s="68"/>
      <c r="IYZ81" s="68"/>
      <c r="IZA81" s="68"/>
      <c r="IZB81" s="69"/>
      <c r="IZD81" s="64"/>
      <c r="IZE81" s="67"/>
      <c r="IZF81" s="67"/>
      <c r="IZG81" s="68"/>
      <c r="IZH81" s="68"/>
      <c r="IZI81" s="68"/>
      <c r="IZJ81" s="69"/>
      <c r="IZL81" s="64"/>
      <c r="IZM81" s="67"/>
      <c r="IZN81" s="67"/>
      <c r="IZO81" s="68"/>
      <c r="IZP81" s="68"/>
      <c r="IZQ81" s="68"/>
      <c r="IZR81" s="69"/>
      <c r="IZT81" s="64"/>
      <c r="IZU81" s="67"/>
      <c r="IZV81" s="67"/>
      <c r="IZW81" s="68"/>
      <c r="IZX81" s="68"/>
      <c r="IZY81" s="68"/>
      <c r="IZZ81" s="69"/>
      <c r="JAB81" s="64"/>
      <c r="JAC81" s="67"/>
      <c r="JAD81" s="67"/>
      <c r="JAE81" s="68"/>
      <c r="JAF81" s="68"/>
      <c r="JAG81" s="68"/>
      <c r="JAH81" s="69"/>
      <c r="JAJ81" s="64"/>
      <c r="JAK81" s="67"/>
      <c r="JAL81" s="67"/>
      <c r="JAM81" s="68"/>
      <c r="JAN81" s="68"/>
      <c r="JAO81" s="68"/>
      <c r="JAP81" s="69"/>
      <c r="JAR81" s="64"/>
      <c r="JAS81" s="67"/>
      <c r="JAT81" s="67"/>
      <c r="JAU81" s="68"/>
      <c r="JAV81" s="68"/>
      <c r="JAW81" s="68"/>
      <c r="JAX81" s="69"/>
      <c r="JAZ81" s="64"/>
      <c r="JBA81" s="67"/>
      <c r="JBB81" s="67"/>
      <c r="JBC81" s="68"/>
      <c r="JBD81" s="68"/>
      <c r="JBE81" s="68"/>
      <c r="JBF81" s="69"/>
      <c r="JBH81" s="64"/>
      <c r="JBI81" s="67"/>
      <c r="JBJ81" s="67"/>
      <c r="JBK81" s="68"/>
      <c r="JBL81" s="68"/>
      <c r="JBM81" s="68"/>
      <c r="JBN81" s="69"/>
      <c r="JBP81" s="64"/>
      <c r="JBQ81" s="67"/>
      <c r="JBR81" s="67"/>
      <c r="JBS81" s="68"/>
      <c r="JBT81" s="68"/>
      <c r="JBU81" s="68"/>
      <c r="JBV81" s="69"/>
      <c r="JBX81" s="64"/>
      <c r="JBY81" s="67"/>
      <c r="JBZ81" s="67"/>
      <c r="JCA81" s="68"/>
      <c r="JCB81" s="68"/>
      <c r="JCC81" s="68"/>
      <c r="JCD81" s="69"/>
      <c r="JCF81" s="64"/>
      <c r="JCG81" s="67"/>
      <c r="JCH81" s="67"/>
      <c r="JCI81" s="68"/>
      <c r="JCJ81" s="68"/>
      <c r="JCK81" s="68"/>
      <c r="JCL81" s="69"/>
      <c r="JCN81" s="64"/>
      <c r="JCO81" s="67"/>
      <c r="JCP81" s="67"/>
      <c r="JCQ81" s="68"/>
      <c r="JCR81" s="68"/>
      <c r="JCS81" s="68"/>
      <c r="JCT81" s="69"/>
      <c r="JCV81" s="64"/>
      <c r="JCW81" s="67"/>
      <c r="JCX81" s="67"/>
      <c r="JCY81" s="68"/>
      <c r="JCZ81" s="68"/>
      <c r="JDA81" s="68"/>
      <c r="JDB81" s="69"/>
      <c r="JDD81" s="64"/>
      <c r="JDE81" s="67"/>
      <c r="JDF81" s="67"/>
      <c r="JDG81" s="68"/>
      <c r="JDH81" s="68"/>
      <c r="JDI81" s="68"/>
      <c r="JDJ81" s="69"/>
      <c r="JDL81" s="64"/>
      <c r="JDM81" s="67"/>
      <c r="JDN81" s="67"/>
      <c r="JDO81" s="68"/>
      <c r="JDP81" s="68"/>
      <c r="JDQ81" s="68"/>
      <c r="JDR81" s="69"/>
      <c r="JDT81" s="64"/>
      <c r="JDU81" s="67"/>
      <c r="JDV81" s="67"/>
      <c r="JDW81" s="68"/>
      <c r="JDX81" s="68"/>
      <c r="JDY81" s="68"/>
      <c r="JDZ81" s="69"/>
      <c r="JEB81" s="64"/>
      <c r="JEC81" s="67"/>
      <c r="JED81" s="67"/>
      <c r="JEE81" s="68"/>
      <c r="JEF81" s="68"/>
      <c r="JEG81" s="68"/>
      <c r="JEH81" s="69"/>
      <c r="JEJ81" s="64"/>
      <c r="JEK81" s="67"/>
      <c r="JEL81" s="67"/>
      <c r="JEM81" s="68"/>
      <c r="JEN81" s="68"/>
      <c r="JEO81" s="68"/>
      <c r="JEP81" s="69"/>
      <c r="JER81" s="64"/>
      <c r="JES81" s="67"/>
      <c r="JET81" s="67"/>
      <c r="JEU81" s="68"/>
      <c r="JEV81" s="68"/>
      <c r="JEW81" s="68"/>
      <c r="JEX81" s="69"/>
      <c r="JEZ81" s="64"/>
      <c r="JFA81" s="67"/>
      <c r="JFB81" s="67"/>
      <c r="JFC81" s="68"/>
      <c r="JFD81" s="68"/>
      <c r="JFE81" s="68"/>
      <c r="JFF81" s="69"/>
      <c r="JFH81" s="64"/>
      <c r="JFI81" s="67"/>
      <c r="JFJ81" s="67"/>
      <c r="JFK81" s="68"/>
      <c r="JFL81" s="68"/>
      <c r="JFM81" s="68"/>
      <c r="JFN81" s="69"/>
      <c r="JFP81" s="64"/>
      <c r="JFQ81" s="67"/>
      <c r="JFR81" s="67"/>
      <c r="JFS81" s="68"/>
      <c r="JFT81" s="68"/>
      <c r="JFU81" s="68"/>
      <c r="JFV81" s="69"/>
      <c r="JFX81" s="64"/>
      <c r="JFY81" s="67"/>
      <c r="JFZ81" s="67"/>
      <c r="JGA81" s="68"/>
      <c r="JGB81" s="68"/>
      <c r="JGC81" s="68"/>
      <c r="JGD81" s="69"/>
      <c r="JGF81" s="64"/>
      <c r="JGG81" s="67"/>
      <c r="JGH81" s="67"/>
      <c r="JGI81" s="68"/>
      <c r="JGJ81" s="68"/>
      <c r="JGK81" s="68"/>
      <c r="JGL81" s="69"/>
      <c r="JGN81" s="64"/>
      <c r="JGO81" s="67"/>
      <c r="JGP81" s="67"/>
      <c r="JGQ81" s="68"/>
      <c r="JGR81" s="68"/>
      <c r="JGS81" s="68"/>
      <c r="JGT81" s="69"/>
      <c r="JGV81" s="64"/>
      <c r="JGW81" s="67"/>
      <c r="JGX81" s="67"/>
      <c r="JGY81" s="68"/>
      <c r="JGZ81" s="68"/>
      <c r="JHA81" s="68"/>
      <c r="JHB81" s="69"/>
      <c r="JHD81" s="64"/>
      <c r="JHE81" s="67"/>
      <c r="JHF81" s="67"/>
      <c r="JHG81" s="68"/>
      <c r="JHH81" s="68"/>
      <c r="JHI81" s="68"/>
      <c r="JHJ81" s="69"/>
      <c r="JHL81" s="64"/>
      <c r="JHM81" s="67"/>
      <c r="JHN81" s="67"/>
      <c r="JHO81" s="68"/>
      <c r="JHP81" s="68"/>
      <c r="JHQ81" s="68"/>
      <c r="JHR81" s="69"/>
      <c r="JHT81" s="64"/>
      <c r="JHU81" s="67"/>
      <c r="JHV81" s="67"/>
      <c r="JHW81" s="68"/>
      <c r="JHX81" s="68"/>
      <c r="JHY81" s="68"/>
      <c r="JHZ81" s="69"/>
      <c r="JIB81" s="64"/>
      <c r="JIC81" s="67"/>
      <c r="JID81" s="67"/>
      <c r="JIE81" s="68"/>
      <c r="JIF81" s="68"/>
      <c r="JIG81" s="68"/>
      <c r="JIH81" s="69"/>
      <c r="JIJ81" s="64"/>
      <c r="JIK81" s="67"/>
      <c r="JIL81" s="67"/>
      <c r="JIM81" s="68"/>
      <c r="JIN81" s="68"/>
      <c r="JIO81" s="68"/>
      <c r="JIP81" s="69"/>
      <c r="JIR81" s="64"/>
      <c r="JIS81" s="67"/>
      <c r="JIT81" s="67"/>
      <c r="JIU81" s="68"/>
      <c r="JIV81" s="68"/>
      <c r="JIW81" s="68"/>
      <c r="JIX81" s="69"/>
      <c r="JIZ81" s="64"/>
      <c r="JJA81" s="67"/>
      <c r="JJB81" s="67"/>
      <c r="JJC81" s="68"/>
      <c r="JJD81" s="68"/>
      <c r="JJE81" s="68"/>
      <c r="JJF81" s="69"/>
      <c r="JJH81" s="64"/>
      <c r="JJI81" s="67"/>
      <c r="JJJ81" s="67"/>
      <c r="JJK81" s="68"/>
      <c r="JJL81" s="68"/>
      <c r="JJM81" s="68"/>
      <c r="JJN81" s="69"/>
      <c r="JJP81" s="64"/>
      <c r="JJQ81" s="67"/>
      <c r="JJR81" s="67"/>
      <c r="JJS81" s="68"/>
      <c r="JJT81" s="68"/>
      <c r="JJU81" s="68"/>
      <c r="JJV81" s="69"/>
      <c r="JJX81" s="64"/>
      <c r="JJY81" s="67"/>
      <c r="JJZ81" s="67"/>
      <c r="JKA81" s="68"/>
      <c r="JKB81" s="68"/>
      <c r="JKC81" s="68"/>
      <c r="JKD81" s="69"/>
      <c r="JKF81" s="64"/>
      <c r="JKG81" s="67"/>
      <c r="JKH81" s="67"/>
      <c r="JKI81" s="68"/>
      <c r="JKJ81" s="68"/>
      <c r="JKK81" s="68"/>
      <c r="JKL81" s="69"/>
      <c r="JKN81" s="64"/>
      <c r="JKO81" s="67"/>
      <c r="JKP81" s="67"/>
      <c r="JKQ81" s="68"/>
      <c r="JKR81" s="68"/>
      <c r="JKS81" s="68"/>
      <c r="JKT81" s="69"/>
      <c r="JKV81" s="64"/>
      <c r="JKW81" s="67"/>
      <c r="JKX81" s="67"/>
      <c r="JKY81" s="68"/>
      <c r="JKZ81" s="68"/>
      <c r="JLA81" s="68"/>
      <c r="JLB81" s="69"/>
      <c r="JLD81" s="64"/>
      <c r="JLE81" s="67"/>
      <c r="JLF81" s="67"/>
      <c r="JLG81" s="68"/>
      <c r="JLH81" s="68"/>
      <c r="JLI81" s="68"/>
      <c r="JLJ81" s="69"/>
      <c r="JLL81" s="64"/>
      <c r="JLM81" s="67"/>
      <c r="JLN81" s="67"/>
      <c r="JLO81" s="68"/>
      <c r="JLP81" s="68"/>
      <c r="JLQ81" s="68"/>
      <c r="JLR81" s="69"/>
      <c r="JLT81" s="64"/>
      <c r="JLU81" s="67"/>
      <c r="JLV81" s="67"/>
      <c r="JLW81" s="68"/>
      <c r="JLX81" s="68"/>
      <c r="JLY81" s="68"/>
      <c r="JLZ81" s="69"/>
      <c r="JMB81" s="64"/>
      <c r="JMC81" s="67"/>
      <c r="JMD81" s="67"/>
      <c r="JME81" s="68"/>
      <c r="JMF81" s="68"/>
      <c r="JMG81" s="68"/>
      <c r="JMH81" s="69"/>
      <c r="JMJ81" s="64"/>
      <c r="JMK81" s="67"/>
      <c r="JML81" s="67"/>
      <c r="JMM81" s="68"/>
      <c r="JMN81" s="68"/>
      <c r="JMO81" s="68"/>
      <c r="JMP81" s="69"/>
      <c r="JMR81" s="64"/>
      <c r="JMS81" s="67"/>
      <c r="JMT81" s="67"/>
      <c r="JMU81" s="68"/>
      <c r="JMV81" s="68"/>
      <c r="JMW81" s="68"/>
      <c r="JMX81" s="69"/>
      <c r="JMZ81" s="64"/>
      <c r="JNA81" s="67"/>
      <c r="JNB81" s="67"/>
      <c r="JNC81" s="68"/>
      <c r="JND81" s="68"/>
      <c r="JNE81" s="68"/>
      <c r="JNF81" s="69"/>
      <c r="JNH81" s="64"/>
      <c r="JNI81" s="67"/>
      <c r="JNJ81" s="67"/>
      <c r="JNK81" s="68"/>
      <c r="JNL81" s="68"/>
      <c r="JNM81" s="68"/>
      <c r="JNN81" s="69"/>
      <c r="JNP81" s="64"/>
      <c r="JNQ81" s="67"/>
      <c r="JNR81" s="67"/>
      <c r="JNS81" s="68"/>
      <c r="JNT81" s="68"/>
      <c r="JNU81" s="68"/>
      <c r="JNV81" s="69"/>
      <c r="JNX81" s="64"/>
      <c r="JNY81" s="67"/>
      <c r="JNZ81" s="67"/>
      <c r="JOA81" s="68"/>
      <c r="JOB81" s="68"/>
      <c r="JOC81" s="68"/>
      <c r="JOD81" s="69"/>
      <c r="JOF81" s="64"/>
      <c r="JOG81" s="67"/>
      <c r="JOH81" s="67"/>
      <c r="JOI81" s="68"/>
      <c r="JOJ81" s="68"/>
      <c r="JOK81" s="68"/>
      <c r="JOL81" s="69"/>
      <c r="JON81" s="64"/>
      <c r="JOO81" s="67"/>
      <c r="JOP81" s="67"/>
      <c r="JOQ81" s="68"/>
      <c r="JOR81" s="68"/>
      <c r="JOS81" s="68"/>
      <c r="JOT81" s="69"/>
      <c r="JOV81" s="64"/>
      <c r="JOW81" s="67"/>
      <c r="JOX81" s="67"/>
      <c r="JOY81" s="68"/>
      <c r="JOZ81" s="68"/>
      <c r="JPA81" s="68"/>
      <c r="JPB81" s="69"/>
      <c r="JPD81" s="64"/>
      <c r="JPE81" s="67"/>
      <c r="JPF81" s="67"/>
      <c r="JPG81" s="68"/>
      <c r="JPH81" s="68"/>
      <c r="JPI81" s="68"/>
      <c r="JPJ81" s="69"/>
      <c r="JPL81" s="64"/>
      <c r="JPM81" s="67"/>
      <c r="JPN81" s="67"/>
      <c r="JPO81" s="68"/>
      <c r="JPP81" s="68"/>
      <c r="JPQ81" s="68"/>
      <c r="JPR81" s="69"/>
      <c r="JPT81" s="64"/>
      <c r="JPU81" s="67"/>
      <c r="JPV81" s="67"/>
      <c r="JPW81" s="68"/>
      <c r="JPX81" s="68"/>
      <c r="JPY81" s="68"/>
      <c r="JPZ81" s="69"/>
      <c r="JQB81" s="64"/>
      <c r="JQC81" s="67"/>
      <c r="JQD81" s="67"/>
      <c r="JQE81" s="68"/>
      <c r="JQF81" s="68"/>
      <c r="JQG81" s="68"/>
      <c r="JQH81" s="69"/>
      <c r="JQJ81" s="64"/>
      <c r="JQK81" s="67"/>
      <c r="JQL81" s="67"/>
      <c r="JQM81" s="68"/>
      <c r="JQN81" s="68"/>
      <c r="JQO81" s="68"/>
      <c r="JQP81" s="69"/>
      <c r="JQR81" s="64"/>
      <c r="JQS81" s="67"/>
      <c r="JQT81" s="67"/>
      <c r="JQU81" s="68"/>
      <c r="JQV81" s="68"/>
      <c r="JQW81" s="68"/>
      <c r="JQX81" s="69"/>
      <c r="JQZ81" s="64"/>
      <c r="JRA81" s="67"/>
      <c r="JRB81" s="67"/>
      <c r="JRC81" s="68"/>
      <c r="JRD81" s="68"/>
      <c r="JRE81" s="68"/>
      <c r="JRF81" s="69"/>
      <c r="JRH81" s="64"/>
      <c r="JRI81" s="67"/>
      <c r="JRJ81" s="67"/>
      <c r="JRK81" s="68"/>
      <c r="JRL81" s="68"/>
      <c r="JRM81" s="68"/>
      <c r="JRN81" s="69"/>
      <c r="JRP81" s="64"/>
      <c r="JRQ81" s="67"/>
      <c r="JRR81" s="67"/>
      <c r="JRS81" s="68"/>
      <c r="JRT81" s="68"/>
      <c r="JRU81" s="68"/>
      <c r="JRV81" s="69"/>
      <c r="JRX81" s="64"/>
      <c r="JRY81" s="67"/>
      <c r="JRZ81" s="67"/>
      <c r="JSA81" s="68"/>
      <c r="JSB81" s="68"/>
      <c r="JSC81" s="68"/>
      <c r="JSD81" s="69"/>
      <c r="JSF81" s="64"/>
      <c r="JSG81" s="67"/>
      <c r="JSH81" s="67"/>
      <c r="JSI81" s="68"/>
      <c r="JSJ81" s="68"/>
      <c r="JSK81" s="68"/>
      <c r="JSL81" s="69"/>
      <c r="JSN81" s="64"/>
      <c r="JSO81" s="67"/>
      <c r="JSP81" s="67"/>
      <c r="JSQ81" s="68"/>
      <c r="JSR81" s="68"/>
      <c r="JSS81" s="68"/>
      <c r="JST81" s="69"/>
      <c r="JSV81" s="64"/>
      <c r="JSW81" s="67"/>
      <c r="JSX81" s="67"/>
      <c r="JSY81" s="68"/>
      <c r="JSZ81" s="68"/>
      <c r="JTA81" s="68"/>
      <c r="JTB81" s="69"/>
      <c r="JTD81" s="64"/>
      <c r="JTE81" s="67"/>
      <c r="JTF81" s="67"/>
      <c r="JTG81" s="68"/>
      <c r="JTH81" s="68"/>
      <c r="JTI81" s="68"/>
      <c r="JTJ81" s="69"/>
      <c r="JTL81" s="64"/>
      <c r="JTM81" s="67"/>
      <c r="JTN81" s="67"/>
      <c r="JTO81" s="68"/>
      <c r="JTP81" s="68"/>
      <c r="JTQ81" s="68"/>
      <c r="JTR81" s="69"/>
      <c r="JTT81" s="64"/>
      <c r="JTU81" s="67"/>
      <c r="JTV81" s="67"/>
      <c r="JTW81" s="68"/>
      <c r="JTX81" s="68"/>
      <c r="JTY81" s="68"/>
      <c r="JTZ81" s="69"/>
      <c r="JUB81" s="64"/>
      <c r="JUC81" s="67"/>
      <c r="JUD81" s="67"/>
      <c r="JUE81" s="68"/>
      <c r="JUF81" s="68"/>
      <c r="JUG81" s="68"/>
      <c r="JUH81" s="69"/>
      <c r="JUJ81" s="64"/>
      <c r="JUK81" s="67"/>
      <c r="JUL81" s="67"/>
      <c r="JUM81" s="68"/>
      <c r="JUN81" s="68"/>
      <c r="JUO81" s="68"/>
      <c r="JUP81" s="69"/>
      <c r="JUR81" s="64"/>
      <c r="JUS81" s="67"/>
      <c r="JUT81" s="67"/>
      <c r="JUU81" s="68"/>
      <c r="JUV81" s="68"/>
      <c r="JUW81" s="68"/>
      <c r="JUX81" s="69"/>
      <c r="JUZ81" s="64"/>
      <c r="JVA81" s="67"/>
      <c r="JVB81" s="67"/>
      <c r="JVC81" s="68"/>
      <c r="JVD81" s="68"/>
      <c r="JVE81" s="68"/>
      <c r="JVF81" s="69"/>
      <c r="JVH81" s="64"/>
      <c r="JVI81" s="67"/>
      <c r="JVJ81" s="67"/>
      <c r="JVK81" s="68"/>
      <c r="JVL81" s="68"/>
      <c r="JVM81" s="68"/>
      <c r="JVN81" s="69"/>
      <c r="JVP81" s="64"/>
      <c r="JVQ81" s="67"/>
      <c r="JVR81" s="67"/>
      <c r="JVS81" s="68"/>
      <c r="JVT81" s="68"/>
      <c r="JVU81" s="68"/>
      <c r="JVV81" s="69"/>
      <c r="JVX81" s="64"/>
      <c r="JVY81" s="67"/>
      <c r="JVZ81" s="67"/>
      <c r="JWA81" s="68"/>
      <c r="JWB81" s="68"/>
      <c r="JWC81" s="68"/>
      <c r="JWD81" s="69"/>
      <c r="JWF81" s="64"/>
      <c r="JWG81" s="67"/>
      <c r="JWH81" s="67"/>
      <c r="JWI81" s="68"/>
      <c r="JWJ81" s="68"/>
      <c r="JWK81" s="68"/>
      <c r="JWL81" s="69"/>
      <c r="JWN81" s="64"/>
      <c r="JWO81" s="67"/>
      <c r="JWP81" s="67"/>
      <c r="JWQ81" s="68"/>
      <c r="JWR81" s="68"/>
      <c r="JWS81" s="68"/>
      <c r="JWT81" s="69"/>
      <c r="JWV81" s="64"/>
      <c r="JWW81" s="67"/>
      <c r="JWX81" s="67"/>
      <c r="JWY81" s="68"/>
      <c r="JWZ81" s="68"/>
      <c r="JXA81" s="68"/>
      <c r="JXB81" s="69"/>
      <c r="JXD81" s="64"/>
      <c r="JXE81" s="67"/>
      <c r="JXF81" s="67"/>
      <c r="JXG81" s="68"/>
      <c r="JXH81" s="68"/>
      <c r="JXI81" s="68"/>
      <c r="JXJ81" s="69"/>
      <c r="JXL81" s="64"/>
      <c r="JXM81" s="67"/>
      <c r="JXN81" s="67"/>
      <c r="JXO81" s="68"/>
      <c r="JXP81" s="68"/>
      <c r="JXQ81" s="68"/>
      <c r="JXR81" s="69"/>
      <c r="JXT81" s="64"/>
      <c r="JXU81" s="67"/>
      <c r="JXV81" s="67"/>
      <c r="JXW81" s="68"/>
      <c r="JXX81" s="68"/>
      <c r="JXY81" s="68"/>
      <c r="JXZ81" s="69"/>
      <c r="JYB81" s="64"/>
      <c r="JYC81" s="67"/>
      <c r="JYD81" s="67"/>
      <c r="JYE81" s="68"/>
      <c r="JYF81" s="68"/>
      <c r="JYG81" s="68"/>
      <c r="JYH81" s="69"/>
      <c r="JYJ81" s="64"/>
      <c r="JYK81" s="67"/>
      <c r="JYL81" s="67"/>
      <c r="JYM81" s="68"/>
      <c r="JYN81" s="68"/>
      <c r="JYO81" s="68"/>
      <c r="JYP81" s="69"/>
      <c r="JYR81" s="64"/>
      <c r="JYS81" s="67"/>
      <c r="JYT81" s="67"/>
      <c r="JYU81" s="68"/>
      <c r="JYV81" s="68"/>
      <c r="JYW81" s="68"/>
      <c r="JYX81" s="69"/>
      <c r="JYZ81" s="64"/>
      <c r="JZA81" s="67"/>
      <c r="JZB81" s="67"/>
      <c r="JZC81" s="68"/>
      <c r="JZD81" s="68"/>
      <c r="JZE81" s="68"/>
      <c r="JZF81" s="69"/>
      <c r="JZH81" s="64"/>
      <c r="JZI81" s="67"/>
      <c r="JZJ81" s="67"/>
      <c r="JZK81" s="68"/>
      <c r="JZL81" s="68"/>
      <c r="JZM81" s="68"/>
      <c r="JZN81" s="69"/>
      <c r="JZP81" s="64"/>
      <c r="JZQ81" s="67"/>
      <c r="JZR81" s="67"/>
      <c r="JZS81" s="68"/>
      <c r="JZT81" s="68"/>
      <c r="JZU81" s="68"/>
      <c r="JZV81" s="69"/>
      <c r="JZX81" s="64"/>
      <c r="JZY81" s="67"/>
      <c r="JZZ81" s="67"/>
      <c r="KAA81" s="68"/>
      <c r="KAB81" s="68"/>
      <c r="KAC81" s="68"/>
      <c r="KAD81" s="69"/>
      <c r="KAF81" s="64"/>
      <c r="KAG81" s="67"/>
      <c r="KAH81" s="67"/>
      <c r="KAI81" s="68"/>
      <c r="KAJ81" s="68"/>
      <c r="KAK81" s="68"/>
      <c r="KAL81" s="69"/>
      <c r="KAN81" s="64"/>
      <c r="KAO81" s="67"/>
      <c r="KAP81" s="67"/>
      <c r="KAQ81" s="68"/>
      <c r="KAR81" s="68"/>
      <c r="KAS81" s="68"/>
      <c r="KAT81" s="69"/>
      <c r="KAV81" s="64"/>
      <c r="KAW81" s="67"/>
      <c r="KAX81" s="67"/>
      <c r="KAY81" s="68"/>
      <c r="KAZ81" s="68"/>
      <c r="KBA81" s="68"/>
      <c r="KBB81" s="69"/>
      <c r="KBD81" s="64"/>
      <c r="KBE81" s="67"/>
      <c r="KBF81" s="67"/>
      <c r="KBG81" s="68"/>
      <c r="KBH81" s="68"/>
      <c r="KBI81" s="68"/>
      <c r="KBJ81" s="69"/>
      <c r="KBL81" s="64"/>
      <c r="KBM81" s="67"/>
      <c r="KBN81" s="67"/>
      <c r="KBO81" s="68"/>
      <c r="KBP81" s="68"/>
      <c r="KBQ81" s="68"/>
      <c r="KBR81" s="69"/>
      <c r="KBT81" s="64"/>
      <c r="KBU81" s="67"/>
      <c r="KBV81" s="67"/>
      <c r="KBW81" s="68"/>
      <c r="KBX81" s="68"/>
      <c r="KBY81" s="68"/>
      <c r="KBZ81" s="69"/>
      <c r="KCB81" s="64"/>
      <c r="KCC81" s="67"/>
      <c r="KCD81" s="67"/>
      <c r="KCE81" s="68"/>
      <c r="KCF81" s="68"/>
      <c r="KCG81" s="68"/>
      <c r="KCH81" s="69"/>
      <c r="KCJ81" s="64"/>
      <c r="KCK81" s="67"/>
      <c r="KCL81" s="67"/>
      <c r="KCM81" s="68"/>
      <c r="KCN81" s="68"/>
      <c r="KCO81" s="68"/>
      <c r="KCP81" s="69"/>
      <c r="KCR81" s="64"/>
      <c r="KCS81" s="67"/>
      <c r="KCT81" s="67"/>
      <c r="KCU81" s="68"/>
      <c r="KCV81" s="68"/>
      <c r="KCW81" s="68"/>
      <c r="KCX81" s="69"/>
      <c r="KCZ81" s="64"/>
      <c r="KDA81" s="67"/>
      <c r="KDB81" s="67"/>
      <c r="KDC81" s="68"/>
      <c r="KDD81" s="68"/>
      <c r="KDE81" s="68"/>
      <c r="KDF81" s="69"/>
      <c r="KDH81" s="64"/>
      <c r="KDI81" s="67"/>
      <c r="KDJ81" s="67"/>
      <c r="KDK81" s="68"/>
      <c r="KDL81" s="68"/>
      <c r="KDM81" s="68"/>
      <c r="KDN81" s="69"/>
      <c r="KDP81" s="64"/>
      <c r="KDQ81" s="67"/>
      <c r="KDR81" s="67"/>
      <c r="KDS81" s="68"/>
      <c r="KDT81" s="68"/>
      <c r="KDU81" s="68"/>
      <c r="KDV81" s="69"/>
      <c r="KDX81" s="64"/>
      <c r="KDY81" s="67"/>
      <c r="KDZ81" s="67"/>
      <c r="KEA81" s="68"/>
      <c r="KEB81" s="68"/>
      <c r="KEC81" s="68"/>
      <c r="KED81" s="69"/>
      <c r="KEF81" s="64"/>
      <c r="KEG81" s="67"/>
      <c r="KEH81" s="67"/>
      <c r="KEI81" s="68"/>
      <c r="KEJ81" s="68"/>
      <c r="KEK81" s="68"/>
      <c r="KEL81" s="69"/>
      <c r="KEN81" s="64"/>
      <c r="KEO81" s="67"/>
      <c r="KEP81" s="67"/>
      <c r="KEQ81" s="68"/>
      <c r="KER81" s="68"/>
      <c r="KES81" s="68"/>
      <c r="KET81" s="69"/>
      <c r="KEV81" s="64"/>
      <c r="KEW81" s="67"/>
      <c r="KEX81" s="67"/>
      <c r="KEY81" s="68"/>
      <c r="KEZ81" s="68"/>
      <c r="KFA81" s="68"/>
      <c r="KFB81" s="69"/>
      <c r="KFD81" s="64"/>
      <c r="KFE81" s="67"/>
      <c r="KFF81" s="67"/>
      <c r="KFG81" s="68"/>
      <c r="KFH81" s="68"/>
      <c r="KFI81" s="68"/>
      <c r="KFJ81" s="69"/>
      <c r="KFL81" s="64"/>
      <c r="KFM81" s="67"/>
      <c r="KFN81" s="67"/>
      <c r="KFO81" s="68"/>
      <c r="KFP81" s="68"/>
      <c r="KFQ81" s="68"/>
      <c r="KFR81" s="69"/>
      <c r="KFT81" s="64"/>
      <c r="KFU81" s="67"/>
      <c r="KFV81" s="67"/>
      <c r="KFW81" s="68"/>
      <c r="KFX81" s="68"/>
      <c r="KFY81" s="68"/>
      <c r="KFZ81" s="69"/>
      <c r="KGB81" s="64"/>
      <c r="KGC81" s="67"/>
      <c r="KGD81" s="67"/>
      <c r="KGE81" s="68"/>
      <c r="KGF81" s="68"/>
      <c r="KGG81" s="68"/>
      <c r="KGH81" s="69"/>
      <c r="KGJ81" s="64"/>
      <c r="KGK81" s="67"/>
      <c r="KGL81" s="67"/>
      <c r="KGM81" s="68"/>
      <c r="KGN81" s="68"/>
      <c r="KGO81" s="68"/>
      <c r="KGP81" s="69"/>
      <c r="KGR81" s="64"/>
      <c r="KGS81" s="67"/>
      <c r="KGT81" s="67"/>
      <c r="KGU81" s="68"/>
      <c r="KGV81" s="68"/>
      <c r="KGW81" s="68"/>
      <c r="KGX81" s="69"/>
      <c r="KGZ81" s="64"/>
      <c r="KHA81" s="67"/>
      <c r="KHB81" s="67"/>
      <c r="KHC81" s="68"/>
      <c r="KHD81" s="68"/>
      <c r="KHE81" s="68"/>
      <c r="KHF81" s="69"/>
      <c r="KHH81" s="64"/>
      <c r="KHI81" s="67"/>
      <c r="KHJ81" s="67"/>
      <c r="KHK81" s="68"/>
      <c r="KHL81" s="68"/>
      <c r="KHM81" s="68"/>
      <c r="KHN81" s="69"/>
      <c r="KHP81" s="64"/>
      <c r="KHQ81" s="67"/>
      <c r="KHR81" s="67"/>
      <c r="KHS81" s="68"/>
      <c r="KHT81" s="68"/>
      <c r="KHU81" s="68"/>
      <c r="KHV81" s="69"/>
      <c r="KHX81" s="64"/>
      <c r="KHY81" s="67"/>
      <c r="KHZ81" s="67"/>
      <c r="KIA81" s="68"/>
      <c r="KIB81" s="68"/>
      <c r="KIC81" s="68"/>
      <c r="KID81" s="69"/>
      <c r="KIF81" s="64"/>
      <c r="KIG81" s="67"/>
      <c r="KIH81" s="67"/>
      <c r="KII81" s="68"/>
      <c r="KIJ81" s="68"/>
      <c r="KIK81" s="68"/>
      <c r="KIL81" s="69"/>
      <c r="KIN81" s="64"/>
      <c r="KIO81" s="67"/>
      <c r="KIP81" s="67"/>
      <c r="KIQ81" s="68"/>
      <c r="KIR81" s="68"/>
      <c r="KIS81" s="68"/>
      <c r="KIT81" s="69"/>
      <c r="KIV81" s="64"/>
      <c r="KIW81" s="67"/>
      <c r="KIX81" s="67"/>
      <c r="KIY81" s="68"/>
      <c r="KIZ81" s="68"/>
      <c r="KJA81" s="68"/>
      <c r="KJB81" s="69"/>
      <c r="KJD81" s="64"/>
      <c r="KJE81" s="67"/>
      <c r="KJF81" s="67"/>
      <c r="KJG81" s="68"/>
      <c r="KJH81" s="68"/>
      <c r="KJI81" s="68"/>
      <c r="KJJ81" s="69"/>
      <c r="KJL81" s="64"/>
      <c r="KJM81" s="67"/>
      <c r="KJN81" s="67"/>
      <c r="KJO81" s="68"/>
      <c r="KJP81" s="68"/>
      <c r="KJQ81" s="68"/>
      <c r="KJR81" s="69"/>
      <c r="KJT81" s="64"/>
      <c r="KJU81" s="67"/>
      <c r="KJV81" s="67"/>
      <c r="KJW81" s="68"/>
      <c r="KJX81" s="68"/>
      <c r="KJY81" s="68"/>
      <c r="KJZ81" s="69"/>
      <c r="KKB81" s="64"/>
      <c r="KKC81" s="67"/>
      <c r="KKD81" s="67"/>
      <c r="KKE81" s="68"/>
      <c r="KKF81" s="68"/>
      <c r="KKG81" s="68"/>
      <c r="KKH81" s="69"/>
      <c r="KKJ81" s="64"/>
      <c r="KKK81" s="67"/>
      <c r="KKL81" s="67"/>
      <c r="KKM81" s="68"/>
      <c r="KKN81" s="68"/>
      <c r="KKO81" s="68"/>
      <c r="KKP81" s="69"/>
      <c r="KKR81" s="64"/>
      <c r="KKS81" s="67"/>
      <c r="KKT81" s="67"/>
      <c r="KKU81" s="68"/>
      <c r="KKV81" s="68"/>
      <c r="KKW81" s="68"/>
      <c r="KKX81" s="69"/>
      <c r="KKZ81" s="64"/>
      <c r="KLA81" s="67"/>
      <c r="KLB81" s="67"/>
      <c r="KLC81" s="68"/>
      <c r="KLD81" s="68"/>
      <c r="KLE81" s="68"/>
      <c r="KLF81" s="69"/>
      <c r="KLH81" s="64"/>
      <c r="KLI81" s="67"/>
      <c r="KLJ81" s="67"/>
      <c r="KLK81" s="68"/>
      <c r="KLL81" s="68"/>
      <c r="KLM81" s="68"/>
      <c r="KLN81" s="69"/>
      <c r="KLP81" s="64"/>
      <c r="KLQ81" s="67"/>
      <c r="KLR81" s="67"/>
      <c r="KLS81" s="68"/>
      <c r="KLT81" s="68"/>
      <c r="KLU81" s="68"/>
      <c r="KLV81" s="69"/>
      <c r="KLX81" s="64"/>
      <c r="KLY81" s="67"/>
      <c r="KLZ81" s="67"/>
      <c r="KMA81" s="68"/>
      <c r="KMB81" s="68"/>
      <c r="KMC81" s="68"/>
      <c r="KMD81" s="69"/>
      <c r="KMF81" s="64"/>
      <c r="KMG81" s="67"/>
      <c r="KMH81" s="67"/>
      <c r="KMI81" s="68"/>
      <c r="KMJ81" s="68"/>
      <c r="KMK81" s="68"/>
      <c r="KML81" s="69"/>
      <c r="KMN81" s="64"/>
      <c r="KMO81" s="67"/>
      <c r="KMP81" s="67"/>
      <c r="KMQ81" s="68"/>
      <c r="KMR81" s="68"/>
      <c r="KMS81" s="68"/>
      <c r="KMT81" s="69"/>
      <c r="KMV81" s="64"/>
      <c r="KMW81" s="67"/>
      <c r="KMX81" s="67"/>
      <c r="KMY81" s="68"/>
      <c r="KMZ81" s="68"/>
      <c r="KNA81" s="68"/>
      <c r="KNB81" s="69"/>
      <c r="KND81" s="64"/>
      <c r="KNE81" s="67"/>
      <c r="KNF81" s="67"/>
      <c r="KNG81" s="68"/>
      <c r="KNH81" s="68"/>
      <c r="KNI81" s="68"/>
      <c r="KNJ81" s="69"/>
      <c r="KNL81" s="64"/>
      <c r="KNM81" s="67"/>
      <c r="KNN81" s="67"/>
      <c r="KNO81" s="68"/>
      <c r="KNP81" s="68"/>
      <c r="KNQ81" s="68"/>
      <c r="KNR81" s="69"/>
      <c r="KNT81" s="64"/>
      <c r="KNU81" s="67"/>
      <c r="KNV81" s="67"/>
      <c r="KNW81" s="68"/>
      <c r="KNX81" s="68"/>
      <c r="KNY81" s="68"/>
      <c r="KNZ81" s="69"/>
      <c r="KOB81" s="64"/>
      <c r="KOC81" s="67"/>
      <c r="KOD81" s="67"/>
      <c r="KOE81" s="68"/>
      <c r="KOF81" s="68"/>
      <c r="KOG81" s="68"/>
      <c r="KOH81" s="69"/>
      <c r="KOJ81" s="64"/>
      <c r="KOK81" s="67"/>
      <c r="KOL81" s="67"/>
      <c r="KOM81" s="68"/>
      <c r="KON81" s="68"/>
      <c r="KOO81" s="68"/>
      <c r="KOP81" s="69"/>
      <c r="KOR81" s="64"/>
      <c r="KOS81" s="67"/>
      <c r="KOT81" s="67"/>
      <c r="KOU81" s="68"/>
      <c r="KOV81" s="68"/>
      <c r="KOW81" s="68"/>
      <c r="KOX81" s="69"/>
      <c r="KOZ81" s="64"/>
      <c r="KPA81" s="67"/>
      <c r="KPB81" s="67"/>
      <c r="KPC81" s="68"/>
      <c r="KPD81" s="68"/>
      <c r="KPE81" s="68"/>
      <c r="KPF81" s="69"/>
      <c r="KPH81" s="64"/>
      <c r="KPI81" s="67"/>
      <c r="KPJ81" s="67"/>
      <c r="KPK81" s="68"/>
      <c r="KPL81" s="68"/>
      <c r="KPM81" s="68"/>
      <c r="KPN81" s="69"/>
      <c r="KPP81" s="64"/>
      <c r="KPQ81" s="67"/>
      <c r="KPR81" s="67"/>
      <c r="KPS81" s="68"/>
      <c r="KPT81" s="68"/>
      <c r="KPU81" s="68"/>
      <c r="KPV81" s="69"/>
      <c r="KPX81" s="64"/>
      <c r="KPY81" s="67"/>
      <c r="KPZ81" s="67"/>
      <c r="KQA81" s="68"/>
      <c r="KQB81" s="68"/>
      <c r="KQC81" s="68"/>
      <c r="KQD81" s="69"/>
      <c r="KQF81" s="64"/>
      <c r="KQG81" s="67"/>
      <c r="KQH81" s="67"/>
      <c r="KQI81" s="68"/>
      <c r="KQJ81" s="68"/>
      <c r="KQK81" s="68"/>
      <c r="KQL81" s="69"/>
      <c r="KQN81" s="64"/>
      <c r="KQO81" s="67"/>
      <c r="KQP81" s="67"/>
      <c r="KQQ81" s="68"/>
      <c r="KQR81" s="68"/>
      <c r="KQS81" s="68"/>
      <c r="KQT81" s="69"/>
      <c r="KQV81" s="64"/>
      <c r="KQW81" s="67"/>
      <c r="KQX81" s="67"/>
      <c r="KQY81" s="68"/>
      <c r="KQZ81" s="68"/>
      <c r="KRA81" s="68"/>
      <c r="KRB81" s="69"/>
      <c r="KRD81" s="64"/>
      <c r="KRE81" s="67"/>
      <c r="KRF81" s="67"/>
      <c r="KRG81" s="68"/>
      <c r="KRH81" s="68"/>
      <c r="KRI81" s="68"/>
      <c r="KRJ81" s="69"/>
      <c r="KRL81" s="64"/>
      <c r="KRM81" s="67"/>
      <c r="KRN81" s="67"/>
      <c r="KRO81" s="68"/>
      <c r="KRP81" s="68"/>
      <c r="KRQ81" s="68"/>
      <c r="KRR81" s="69"/>
      <c r="KRT81" s="64"/>
      <c r="KRU81" s="67"/>
      <c r="KRV81" s="67"/>
      <c r="KRW81" s="68"/>
      <c r="KRX81" s="68"/>
      <c r="KRY81" s="68"/>
      <c r="KRZ81" s="69"/>
      <c r="KSB81" s="64"/>
      <c r="KSC81" s="67"/>
      <c r="KSD81" s="67"/>
      <c r="KSE81" s="68"/>
      <c r="KSF81" s="68"/>
      <c r="KSG81" s="68"/>
      <c r="KSH81" s="69"/>
      <c r="KSJ81" s="64"/>
      <c r="KSK81" s="67"/>
      <c r="KSL81" s="67"/>
      <c r="KSM81" s="68"/>
      <c r="KSN81" s="68"/>
      <c r="KSO81" s="68"/>
      <c r="KSP81" s="69"/>
      <c r="KSR81" s="64"/>
      <c r="KSS81" s="67"/>
      <c r="KST81" s="67"/>
      <c r="KSU81" s="68"/>
      <c r="KSV81" s="68"/>
      <c r="KSW81" s="68"/>
      <c r="KSX81" s="69"/>
      <c r="KSZ81" s="64"/>
      <c r="KTA81" s="67"/>
      <c r="KTB81" s="67"/>
      <c r="KTC81" s="68"/>
      <c r="KTD81" s="68"/>
      <c r="KTE81" s="68"/>
      <c r="KTF81" s="69"/>
      <c r="KTH81" s="64"/>
      <c r="KTI81" s="67"/>
      <c r="KTJ81" s="67"/>
      <c r="KTK81" s="68"/>
      <c r="KTL81" s="68"/>
      <c r="KTM81" s="68"/>
      <c r="KTN81" s="69"/>
      <c r="KTP81" s="64"/>
      <c r="KTQ81" s="67"/>
      <c r="KTR81" s="67"/>
      <c r="KTS81" s="68"/>
      <c r="KTT81" s="68"/>
      <c r="KTU81" s="68"/>
      <c r="KTV81" s="69"/>
      <c r="KTX81" s="64"/>
      <c r="KTY81" s="67"/>
      <c r="KTZ81" s="67"/>
      <c r="KUA81" s="68"/>
      <c r="KUB81" s="68"/>
      <c r="KUC81" s="68"/>
      <c r="KUD81" s="69"/>
      <c r="KUF81" s="64"/>
      <c r="KUG81" s="67"/>
      <c r="KUH81" s="67"/>
      <c r="KUI81" s="68"/>
      <c r="KUJ81" s="68"/>
      <c r="KUK81" s="68"/>
      <c r="KUL81" s="69"/>
      <c r="KUN81" s="64"/>
      <c r="KUO81" s="67"/>
      <c r="KUP81" s="67"/>
      <c r="KUQ81" s="68"/>
      <c r="KUR81" s="68"/>
      <c r="KUS81" s="68"/>
      <c r="KUT81" s="69"/>
      <c r="KUV81" s="64"/>
      <c r="KUW81" s="67"/>
      <c r="KUX81" s="67"/>
      <c r="KUY81" s="68"/>
      <c r="KUZ81" s="68"/>
      <c r="KVA81" s="68"/>
      <c r="KVB81" s="69"/>
      <c r="KVD81" s="64"/>
      <c r="KVE81" s="67"/>
      <c r="KVF81" s="67"/>
      <c r="KVG81" s="68"/>
      <c r="KVH81" s="68"/>
      <c r="KVI81" s="68"/>
      <c r="KVJ81" s="69"/>
      <c r="KVL81" s="64"/>
      <c r="KVM81" s="67"/>
      <c r="KVN81" s="67"/>
      <c r="KVO81" s="68"/>
      <c r="KVP81" s="68"/>
      <c r="KVQ81" s="68"/>
      <c r="KVR81" s="69"/>
      <c r="KVT81" s="64"/>
      <c r="KVU81" s="67"/>
      <c r="KVV81" s="67"/>
      <c r="KVW81" s="68"/>
      <c r="KVX81" s="68"/>
      <c r="KVY81" s="68"/>
      <c r="KVZ81" s="69"/>
      <c r="KWB81" s="64"/>
      <c r="KWC81" s="67"/>
      <c r="KWD81" s="67"/>
      <c r="KWE81" s="68"/>
      <c r="KWF81" s="68"/>
      <c r="KWG81" s="68"/>
      <c r="KWH81" s="69"/>
      <c r="KWJ81" s="64"/>
      <c r="KWK81" s="67"/>
      <c r="KWL81" s="67"/>
      <c r="KWM81" s="68"/>
      <c r="KWN81" s="68"/>
      <c r="KWO81" s="68"/>
      <c r="KWP81" s="69"/>
      <c r="KWR81" s="64"/>
      <c r="KWS81" s="67"/>
      <c r="KWT81" s="67"/>
      <c r="KWU81" s="68"/>
      <c r="KWV81" s="68"/>
      <c r="KWW81" s="68"/>
      <c r="KWX81" s="69"/>
      <c r="KWZ81" s="64"/>
      <c r="KXA81" s="67"/>
      <c r="KXB81" s="67"/>
      <c r="KXC81" s="68"/>
      <c r="KXD81" s="68"/>
      <c r="KXE81" s="68"/>
      <c r="KXF81" s="69"/>
      <c r="KXH81" s="64"/>
      <c r="KXI81" s="67"/>
      <c r="KXJ81" s="67"/>
      <c r="KXK81" s="68"/>
      <c r="KXL81" s="68"/>
      <c r="KXM81" s="68"/>
      <c r="KXN81" s="69"/>
      <c r="KXP81" s="64"/>
      <c r="KXQ81" s="67"/>
      <c r="KXR81" s="67"/>
      <c r="KXS81" s="68"/>
      <c r="KXT81" s="68"/>
      <c r="KXU81" s="68"/>
      <c r="KXV81" s="69"/>
      <c r="KXX81" s="64"/>
      <c r="KXY81" s="67"/>
      <c r="KXZ81" s="67"/>
      <c r="KYA81" s="68"/>
      <c r="KYB81" s="68"/>
      <c r="KYC81" s="68"/>
      <c r="KYD81" s="69"/>
      <c r="KYF81" s="64"/>
      <c r="KYG81" s="67"/>
      <c r="KYH81" s="67"/>
      <c r="KYI81" s="68"/>
      <c r="KYJ81" s="68"/>
      <c r="KYK81" s="68"/>
      <c r="KYL81" s="69"/>
      <c r="KYN81" s="64"/>
      <c r="KYO81" s="67"/>
      <c r="KYP81" s="67"/>
      <c r="KYQ81" s="68"/>
      <c r="KYR81" s="68"/>
      <c r="KYS81" s="68"/>
      <c r="KYT81" s="69"/>
      <c r="KYV81" s="64"/>
      <c r="KYW81" s="67"/>
      <c r="KYX81" s="67"/>
      <c r="KYY81" s="68"/>
      <c r="KYZ81" s="68"/>
      <c r="KZA81" s="68"/>
      <c r="KZB81" s="69"/>
      <c r="KZD81" s="64"/>
      <c r="KZE81" s="67"/>
      <c r="KZF81" s="67"/>
      <c r="KZG81" s="68"/>
      <c r="KZH81" s="68"/>
      <c r="KZI81" s="68"/>
      <c r="KZJ81" s="69"/>
      <c r="KZL81" s="64"/>
      <c r="KZM81" s="67"/>
      <c r="KZN81" s="67"/>
      <c r="KZO81" s="68"/>
      <c r="KZP81" s="68"/>
      <c r="KZQ81" s="68"/>
      <c r="KZR81" s="69"/>
      <c r="KZT81" s="64"/>
      <c r="KZU81" s="67"/>
      <c r="KZV81" s="67"/>
      <c r="KZW81" s="68"/>
      <c r="KZX81" s="68"/>
      <c r="KZY81" s="68"/>
      <c r="KZZ81" s="69"/>
      <c r="LAB81" s="64"/>
      <c r="LAC81" s="67"/>
      <c r="LAD81" s="67"/>
      <c r="LAE81" s="68"/>
      <c r="LAF81" s="68"/>
      <c r="LAG81" s="68"/>
      <c r="LAH81" s="69"/>
      <c r="LAJ81" s="64"/>
      <c r="LAK81" s="67"/>
      <c r="LAL81" s="67"/>
      <c r="LAM81" s="68"/>
      <c r="LAN81" s="68"/>
      <c r="LAO81" s="68"/>
      <c r="LAP81" s="69"/>
      <c r="LAR81" s="64"/>
      <c r="LAS81" s="67"/>
      <c r="LAT81" s="67"/>
      <c r="LAU81" s="68"/>
      <c r="LAV81" s="68"/>
      <c r="LAW81" s="68"/>
      <c r="LAX81" s="69"/>
      <c r="LAZ81" s="64"/>
      <c r="LBA81" s="67"/>
      <c r="LBB81" s="67"/>
      <c r="LBC81" s="68"/>
      <c r="LBD81" s="68"/>
      <c r="LBE81" s="68"/>
      <c r="LBF81" s="69"/>
      <c r="LBH81" s="64"/>
      <c r="LBI81" s="67"/>
      <c r="LBJ81" s="67"/>
      <c r="LBK81" s="68"/>
      <c r="LBL81" s="68"/>
      <c r="LBM81" s="68"/>
      <c r="LBN81" s="69"/>
      <c r="LBP81" s="64"/>
      <c r="LBQ81" s="67"/>
      <c r="LBR81" s="67"/>
      <c r="LBS81" s="68"/>
      <c r="LBT81" s="68"/>
      <c r="LBU81" s="68"/>
      <c r="LBV81" s="69"/>
      <c r="LBX81" s="64"/>
      <c r="LBY81" s="67"/>
      <c r="LBZ81" s="67"/>
      <c r="LCA81" s="68"/>
      <c r="LCB81" s="68"/>
      <c r="LCC81" s="68"/>
      <c r="LCD81" s="69"/>
      <c r="LCF81" s="64"/>
      <c r="LCG81" s="67"/>
      <c r="LCH81" s="67"/>
      <c r="LCI81" s="68"/>
      <c r="LCJ81" s="68"/>
      <c r="LCK81" s="68"/>
      <c r="LCL81" s="69"/>
      <c r="LCN81" s="64"/>
      <c r="LCO81" s="67"/>
      <c r="LCP81" s="67"/>
      <c r="LCQ81" s="68"/>
      <c r="LCR81" s="68"/>
      <c r="LCS81" s="68"/>
      <c r="LCT81" s="69"/>
      <c r="LCV81" s="64"/>
      <c r="LCW81" s="67"/>
      <c r="LCX81" s="67"/>
      <c r="LCY81" s="68"/>
      <c r="LCZ81" s="68"/>
      <c r="LDA81" s="68"/>
      <c r="LDB81" s="69"/>
      <c r="LDD81" s="64"/>
      <c r="LDE81" s="67"/>
      <c r="LDF81" s="67"/>
      <c r="LDG81" s="68"/>
      <c r="LDH81" s="68"/>
      <c r="LDI81" s="68"/>
      <c r="LDJ81" s="69"/>
      <c r="LDL81" s="64"/>
      <c r="LDM81" s="67"/>
      <c r="LDN81" s="67"/>
      <c r="LDO81" s="68"/>
      <c r="LDP81" s="68"/>
      <c r="LDQ81" s="68"/>
      <c r="LDR81" s="69"/>
      <c r="LDT81" s="64"/>
      <c r="LDU81" s="67"/>
      <c r="LDV81" s="67"/>
      <c r="LDW81" s="68"/>
      <c r="LDX81" s="68"/>
      <c r="LDY81" s="68"/>
      <c r="LDZ81" s="69"/>
      <c r="LEB81" s="64"/>
      <c r="LEC81" s="67"/>
      <c r="LED81" s="67"/>
      <c r="LEE81" s="68"/>
      <c r="LEF81" s="68"/>
      <c r="LEG81" s="68"/>
      <c r="LEH81" s="69"/>
      <c r="LEJ81" s="64"/>
      <c r="LEK81" s="67"/>
      <c r="LEL81" s="67"/>
      <c r="LEM81" s="68"/>
      <c r="LEN81" s="68"/>
      <c r="LEO81" s="68"/>
      <c r="LEP81" s="69"/>
      <c r="LER81" s="64"/>
      <c r="LES81" s="67"/>
      <c r="LET81" s="67"/>
      <c r="LEU81" s="68"/>
      <c r="LEV81" s="68"/>
      <c r="LEW81" s="68"/>
      <c r="LEX81" s="69"/>
      <c r="LEZ81" s="64"/>
      <c r="LFA81" s="67"/>
      <c r="LFB81" s="67"/>
      <c r="LFC81" s="68"/>
      <c r="LFD81" s="68"/>
      <c r="LFE81" s="68"/>
      <c r="LFF81" s="69"/>
      <c r="LFH81" s="64"/>
      <c r="LFI81" s="67"/>
      <c r="LFJ81" s="67"/>
      <c r="LFK81" s="68"/>
      <c r="LFL81" s="68"/>
      <c r="LFM81" s="68"/>
      <c r="LFN81" s="69"/>
      <c r="LFP81" s="64"/>
      <c r="LFQ81" s="67"/>
      <c r="LFR81" s="67"/>
      <c r="LFS81" s="68"/>
      <c r="LFT81" s="68"/>
      <c r="LFU81" s="68"/>
      <c r="LFV81" s="69"/>
      <c r="LFX81" s="64"/>
      <c r="LFY81" s="67"/>
      <c r="LFZ81" s="67"/>
      <c r="LGA81" s="68"/>
      <c r="LGB81" s="68"/>
      <c r="LGC81" s="68"/>
      <c r="LGD81" s="69"/>
      <c r="LGF81" s="64"/>
      <c r="LGG81" s="67"/>
      <c r="LGH81" s="67"/>
      <c r="LGI81" s="68"/>
      <c r="LGJ81" s="68"/>
      <c r="LGK81" s="68"/>
      <c r="LGL81" s="69"/>
      <c r="LGN81" s="64"/>
      <c r="LGO81" s="67"/>
      <c r="LGP81" s="67"/>
      <c r="LGQ81" s="68"/>
      <c r="LGR81" s="68"/>
      <c r="LGS81" s="68"/>
      <c r="LGT81" s="69"/>
      <c r="LGV81" s="64"/>
      <c r="LGW81" s="67"/>
      <c r="LGX81" s="67"/>
      <c r="LGY81" s="68"/>
      <c r="LGZ81" s="68"/>
      <c r="LHA81" s="68"/>
      <c r="LHB81" s="69"/>
      <c r="LHD81" s="64"/>
      <c r="LHE81" s="67"/>
      <c r="LHF81" s="67"/>
      <c r="LHG81" s="68"/>
      <c r="LHH81" s="68"/>
      <c r="LHI81" s="68"/>
      <c r="LHJ81" s="69"/>
      <c r="LHL81" s="64"/>
      <c r="LHM81" s="67"/>
      <c r="LHN81" s="67"/>
      <c r="LHO81" s="68"/>
      <c r="LHP81" s="68"/>
      <c r="LHQ81" s="68"/>
      <c r="LHR81" s="69"/>
      <c r="LHT81" s="64"/>
      <c r="LHU81" s="67"/>
      <c r="LHV81" s="67"/>
      <c r="LHW81" s="68"/>
      <c r="LHX81" s="68"/>
      <c r="LHY81" s="68"/>
      <c r="LHZ81" s="69"/>
      <c r="LIB81" s="64"/>
      <c r="LIC81" s="67"/>
      <c r="LID81" s="67"/>
      <c r="LIE81" s="68"/>
      <c r="LIF81" s="68"/>
      <c r="LIG81" s="68"/>
      <c r="LIH81" s="69"/>
      <c r="LIJ81" s="64"/>
      <c r="LIK81" s="67"/>
      <c r="LIL81" s="67"/>
      <c r="LIM81" s="68"/>
      <c r="LIN81" s="68"/>
      <c r="LIO81" s="68"/>
      <c r="LIP81" s="69"/>
      <c r="LIR81" s="64"/>
      <c r="LIS81" s="67"/>
      <c r="LIT81" s="67"/>
      <c r="LIU81" s="68"/>
      <c r="LIV81" s="68"/>
      <c r="LIW81" s="68"/>
      <c r="LIX81" s="69"/>
      <c r="LIZ81" s="64"/>
      <c r="LJA81" s="67"/>
      <c r="LJB81" s="67"/>
      <c r="LJC81" s="68"/>
      <c r="LJD81" s="68"/>
      <c r="LJE81" s="68"/>
      <c r="LJF81" s="69"/>
      <c r="LJH81" s="64"/>
      <c r="LJI81" s="67"/>
      <c r="LJJ81" s="67"/>
      <c r="LJK81" s="68"/>
      <c r="LJL81" s="68"/>
      <c r="LJM81" s="68"/>
      <c r="LJN81" s="69"/>
      <c r="LJP81" s="64"/>
      <c r="LJQ81" s="67"/>
      <c r="LJR81" s="67"/>
      <c r="LJS81" s="68"/>
      <c r="LJT81" s="68"/>
      <c r="LJU81" s="68"/>
      <c r="LJV81" s="69"/>
      <c r="LJX81" s="64"/>
      <c r="LJY81" s="67"/>
      <c r="LJZ81" s="67"/>
      <c r="LKA81" s="68"/>
      <c r="LKB81" s="68"/>
      <c r="LKC81" s="68"/>
      <c r="LKD81" s="69"/>
      <c r="LKF81" s="64"/>
      <c r="LKG81" s="67"/>
      <c r="LKH81" s="67"/>
      <c r="LKI81" s="68"/>
      <c r="LKJ81" s="68"/>
      <c r="LKK81" s="68"/>
      <c r="LKL81" s="69"/>
      <c r="LKN81" s="64"/>
      <c r="LKO81" s="67"/>
      <c r="LKP81" s="67"/>
      <c r="LKQ81" s="68"/>
      <c r="LKR81" s="68"/>
      <c r="LKS81" s="68"/>
      <c r="LKT81" s="69"/>
      <c r="LKV81" s="64"/>
      <c r="LKW81" s="67"/>
      <c r="LKX81" s="67"/>
      <c r="LKY81" s="68"/>
      <c r="LKZ81" s="68"/>
      <c r="LLA81" s="68"/>
      <c r="LLB81" s="69"/>
      <c r="LLD81" s="64"/>
      <c r="LLE81" s="67"/>
      <c r="LLF81" s="67"/>
      <c r="LLG81" s="68"/>
      <c r="LLH81" s="68"/>
      <c r="LLI81" s="68"/>
      <c r="LLJ81" s="69"/>
      <c r="LLL81" s="64"/>
      <c r="LLM81" s="67"/>
      <c r="LLN81" s="67"/>
      <c r="LLO81" s="68"/>
      <c r="LLP81" s="68"/>
      <c r="LLQ81" s="68"/>
      <c r="LLR81" s="69"/>
      <c r="LLT81" s="64"/>
      <c r="LLU81" s="67"/>
      <c r="LLV81" s="67"/>
      <c r="LLW81" s="68"/>
      <c r="LLX81" s="68"/>
      <c r="LLY81" s="68"/>
      <c r="LLZ81" s="69"/>
      <c r="LMB81" s="64"/>
      <c r="LMC81" s="67"/>
      <c r="LMD81" s="67"/>
      <c r="LME81" s="68"/>
      <c r="LMF81" s="68"/>
      <c r="LMG81" s="68"/>
      <c r="LMH81" s="69"/>
      <c r="LMJ81" s="64"/>
      <c r="LMK81" s="67"/>
      <c r="LML81" s="67"/>
      <c r="LMM81" s="68"/>
      <c r="LMN81" s="68"/>
      <c r="LMO81" s="68"/>
      <c r="LMP81" s="69"/>
      <c r="LMR81" s="64"/>
      <c r="LMS81" s="67"/>
      <c r="LMT81" s="67"/>
      <c r="LMU81" s="68"/>
      <c r="LMV81" s="68"/>
      <c r="LMW81" s="68"/>
      <c r="LMX81" s="69"/>
      <c r="LMZ81" s="64"/>
      <c r="LNA81" s="67"/>
      <c r="LNB81" s="67"/>
      <c r="LNC81" s="68"/>
      <c r="LND81" s="68"/>
      <c r="LNE81" s="68"/>
      <c r="LNF81" s="69"/>
      <c r="LNH81" s="64"/>
      <c r="LNI81" s="67"/>
      <c r="LNJ81" s="67"/>
      <c r="LNK81" s="68"/>
      <c r="LNL81" s="68"/>
      <c r="LNM81" s="68"/>
      <c r="LNN81" s="69"/>
      <c r="LNP81" s="64"/>
      <c r="LNQ81" s="67"/>
      <c r="LNR81" s="67"/>
      <c r="LNS81" s="68"/>
      <c r="LNT81" s="68"/>
      <c r="LNU81" s="68"/>
      <c r="LNV81" s="69"/>
      <c r="LNX81" s="64"/>
      <c r="LNY81" s="67"/>
      <c r="LNZ81" s="67"/>
      <c r="LOA81" s="68"/>
      <c r="LOB81" s="68"/>
      <c r="LOC81" s="68"/>
      <c r="LOD81" s="69"/>
      <c r="LOF81" s="64"/>
      <c r="LOG81" s="67"/>
      <c r="LOH81" s="67"/>
      <c r="LOI81" s="68"/>
      <c r="LOJ81" s="68"/>
      <c r="LOK81" s="68"/>
      <c r="LOL81" s="69"/>
      <c r="LON81" s="64"/>
      <c r="LOO81" s="67"/>
      <c r="LOP81" s="67"/>
      <c r="LOQ81" s="68"/>
      <c r="LOR81" s="68"/>
      <c r="LOS81" s="68"/>
      <c r="LOT81" s="69"/>
      <c r="LOV81" s="64"/>
      <c r="LOW81" s="67"/>
      <c r="LOX81" s="67"/>
      <c r="LOY81" s="68"/>
      <c r="LOZ81" s="68"/>
      <c r="LPA81" s="68"/>
      <c r="LPB81" s="69"/>
      <c r="LPD81" s="64"/>
      <c r="LPE81" s="67"/>
      <c r="LPF81" s="67"/>
      <c r="LPG81" s="68"/>
      <c r="LPH81" s="68"/>
      <c r="LPI81" s="68"/>
      <c r="LPJ81" s="69"/>
      <c r="LPL81" s="64"/>
      <c r="LPM81" s="67"/>
      <c r="LPN81" s="67"/>
      <c r="LPO81" s="68"/>
      <c r="LPP81" s="68"/>
      <c r="LPQ81" s="68"/>
      <c r="LPR81" s="69"/>
      <c r="LPT81" s="64"/>
      <c r="LPU81" s="67"/>
      <c r="LPV81" s="67"/>
      <c r="LPW81" s="68"/>
      <c r="LPX81" s="68"/>
      <c r="LPY81" s="68"/>
      <c r="LPZ81" s="69"/>
      <c r="LQB81" s="64"/>
      <c r="LQC81" s="67"/>
      <c r="LQD81" s="67"/>
      <c r="LQE81" s="68"/>
      <c r="LQF81" s="68"/>
      <c r="LQG81" s="68"/>
      <c r="LQH81" s="69"/>
      <c r="LQJ81" s="64"/>
      <c r="LQK81" s="67"/>
      <c r="LQL81" s="67"/>
      <c r="LQM81" s="68"/>
      <c r="LQN81" s="68"/>
      <c r="LQO81" s="68"/>
      <c r="LQP81" s="69"/>
      <c r="LQR81" s="64"/>
      <c r="LQS81" s="67"/>
      <c r="LQT81" s="67"/>
      <c r="LQU81" s="68"/>
      <c r="LQV81" s="68"/>
      <c r="LQW81" s="68"/>
      <c r="LQX81" s="69"/>
      <c r="LQZ81" s="64"/>
      <c r="LRA81" s="67"/>
      <c r="LRB81" s="67"/>
      <c r="LRC81" s="68"/>
      <c r="LRD81" s="68"/>
      <c r="LRE81" s="68"/>
      <c r="LRF81" s="69"/>
      <c r="LRH81" s="64"/>
      <c r="LRI81" s="67"/>
      <c r="LRJ81" s="67"/>
      <c r="LRK81" s="68"/>
      <c r="LRL81" s="68"/>
      <c r="LRM81" s="68"/>
      <c r="LRN81" s="69"/>
      <c r="LRP81" s="64"/>
      <c r="LRQ81" s="67"/>
      <c r="LRR81" s="67"/>
      <c r="LRS81" s="68"/>
      <c r="LRT81" s="68"/>
      <c r="LRU81" s="68"/>
      <c r="LRV81" s="69"/>
      <c r="LRX81" s="64"/>
      <c r="LRY81" s="67"/>
      <c r="LRZ81" s="67"/>
      <c r="LSA81" s="68"/>
      <c r="LSB81" s="68"/>
      <c r="LSC81" s="68"/>
      <c r="LSD81" s="69"/>
      <c r="LSF81" s="64"/>
      <c r="LSG81" s="67"/>
      <c r="LSH81" s="67"/>
      <c r="LSI81" s="68"/>
      <c r="LSJ81" s="68"/>
      <c r="LSK81" s="68"/>
      <c r="LSL81" s="69"/>
      <c r="LSN81" s="64"/>
      <c r="LSO81" s="67"/>
      <c r="LSP81" s="67"/>
      <c r="LSQ81" s="68"/>
      <c r="LSR81" s="68"/>
      <c r="LSS81" s="68"/>
      <c r="LST81" s="69"/>
      <c r="LSV81" s="64"/>
      <c r="LSW81" s="67"/>
      <c r="LSX81" s="67"/>
      <c r="LSY81" s="68"/>
      <c r="LSZ81" s="68"/>
      <c r="LTA81" s="68"/>
      <c r="LTB81" s="69"/>
      <c r="LTD81" s="64"/>
      <c r="LTE81" s="67"/>
      <c r="LTF81" s="67"/>
      <c r="LTG81" s="68"/>
      <c r="LTH81" s="68"/>
      <c r="LTI81" s="68"/>
      <c r="LTJ81" s="69"/>
      <c r="LTL81" s="64"/>
      <c r="LTM81" s="67"/>
      <c r="LTN81" s="67"/>
      <c r="LTO81" s="68"/>
      <c r="LTP81" s="68"/>
      <c r="LTQ81" s="68"/>
      <c r="LTR81" s="69"/>
      <c r="LTT81" s="64"/>
      <c r="LTU81" s="67"/>
      <c r="LTV81" s="67"/>
      <c r="LTW81" s="68"/>
      <c r="LTX81" s="68"/>
      <c r="LTY81" s="68"/>
      <c r="LTZ81" s="69"/>
      <c r="LUB81" s="64"/>
      <c r="LUC81" s="67"/>
      <c r="LUD81" s="67"/>
      <c r="LUE81" s="68"/>
      <c r="LUF81" s="68"/>
      <c r="LUG81" s="68"/>
      <c r="LUH81" s="69"/>
      <c r="LUJ81" s="64"/>
      <c r="LUK81" s="67"/>
      <c r="LUL81" s="67"/>
      <c r="LUM81" s="68"/>
      <c r="LUN81" s="68"/>
      <c r="LUO81" s="68"/>
      <c r="LUP81" s="69"/>
      <c r="LUR81" s="64"/>
      <c r="LUS81" s="67"/>
      <c r="LUT81" s="67"/>
      <c r="LUU81" s="68"/>
      <c r="LUV81" s="68"/>
      <c r="LUW81" s="68"/>
      <c r="LUX81" s="69"/>
      <c r="LUZ81" s="64"/>
      <c r="LVA81" s="67"/>
      <c r="LVB81" s="67"/>
      <c r="LVC81" s="68"/>
      <c r="LVD81" s="68"/>
      <c r="LVE81" s="68"/>
      <c r="LVF81" s="69"/>
      <c r="LVH81" s="64"/>
      <c r="LVI81" s="67"/>
      <c r="LVJ81" s="67"/>
      <c r="LVK81" s="68"/>
      <c r="LVL81" s="68"/>
      <c r="LVM81" s="68"/>
      <c r="LVN81" s="69"/>
      <c r="LVP81" s="64"/>
      <c r="LVQ81" s="67"/>
      <c r="LVR81" s="67"/>
      <c r="LVS81" s="68"/>
      <c r="LVT81" s="68"/>
      <c r="LVU81" s="68"/>
      <c r="LVV81" s="69"/>
      <c r="LVX81" s="64"/>
      <c r="LVY81" s="67"/>
      <c r="LVZ81" s="67"/>
      <c r="LWA81" s="68"/>
      <c r="LWB81" s="68"/>
      <c r="LWC81" s="68"/>
      <c r="LWD81" s="69"/>
      <c r="LWF81" s="64"/>
      <c r="LWG81" s="67"/>
      <c r="LWH81" s="67"/>
      <c r="LWI81" s="68"/>
      <c r="LWJ81" s="68"/>
      <c r="LWK81" s="68"/>
      <c r="LWL81" s="69"/>
      <c r="LWN81" s="64"/>
      <c r="LWO81" s="67"/>
      <c r="LWP81" s="67"/>
      <c r="LWQ81" s="68"/>
      <c r="LWR81" s="68"/>
      <c r="LWS81" s="68"/>
      <c r="LWT81" s="69"/>
      <c r="LWV81" s="64"/>
      <c r="LWW81" s="67"/>
      <c r="LWX81" s="67"/>
      <c r="LWY81" s="68"/>
      <c r="LWZ81" s="68"/>
      <c r="LXA81" s="68"/>
      <c r="LXB81" s="69"/>
      <c r="LXD81" s="64"/>
      <c r="LXE81" s="67"/>
      <c r="LXF81" s="67"/>
      <c r="LXG81" s="68"/>
      <c r="LXH81" s="68"/>
      <c r="LXI81" s="68"/>
      <c r="LXJ81" s="69"/>
      <c r="LXL81" s="64"/>
      <c r="LXM81" s="67"/>
      <c r="LXN81" s="67"/>
      <c r="LXO81" s="68"/>
      <c r="LXP81" s="68"/>
      <c r="LXQ81" s="68"/>
      <c r="LXR81" s="69"/>
      <c r="LXT81" s="64"/>
      <c r="LXU81" s="67"/>
      <c r="LXV81" s="67"/>
      <c r="LXW81" s="68"/>
      <c r="LXX81" s="68"/>
      <c r="LXY81" s="68"/>
      <c r="LXZ81" s="69"/>
      <c r="LYB81" s="64"/>
      <c r="LYC81" s="67"/>
      <c r="LYD81" s="67"/>
      <c r="LYE81" s="68"/>
      <c r="LYF81" s="68"/>
      <c r="LYG81" s="68"/>
      <c r="LYH81" s="69"/>
      <c r="LYJ81" s="64"/>
      <c r="LYK81" s="67"/>
      <c r="LYL81" s="67"/>
      <c r="LYM81" s="68"/>
      <c r="LYN81" s="68"/>
      <c r="LYO81" s="68"/>
      <c r="LYP81" s="69"/>
      <c r="LYR81" s="64"/>
      <c r="LYS81" s="67"/>
      <c r="LYT81" s="67"/>
      <c r="LYU81" s="68"/>
      <c r="LYV81" s="68"/>
      <c r="LYW81" s="68"/>
      <c r="LYX81" s="69"/>
      <c r="LYZ81" s="64"/>
      <c r="LZA81" s="67"/>
      <c r="LZB81" s="67"/>
      <c r="LZC81" s="68"/>
      <c r="LZD81" s="68"/>
      <c r="LZE81" s="68"/>
      <c r="LZF81" s="69"/>
      <c r="LZH81" s="64"/>
      <c r="LZI81" s="67"/>
      <c r="LZJ81" s="67"/>
      <c r="LZK81" s="68"/>
      <c r="LZL81" s="68"/>
      <c r="LZM81" s="68"/>
      <c r="LZN81" s="69"/>
      <c r="LZP81" s="64"/>
      <c r="LZQ81" s="67"/>
      <c r="LZR81" s="67"/>
      <c r="LZS81" s="68"/>
      <c r="LZT81" s="68"/>
      <c r="LZU81" s="68"/>
      <c r="LZV81" s="69"/>
      <c r="LZX81" s="64"/>
      <c r="LZY81" s="67"/>
      <c r="LZZ81" s="67"/>
      <c r="MAA81" s="68"/>
      <c r="MAB81" s="68"/>
      <c r="MAC81" s="68"/>
      <c r="MAD81" s="69"/>
      <c r="MAF81" s="64"/>
      <c r="MAG81" s="67"/>
      <c r="MAH81" s="67"/>
      <c r="MAI81" s="68"/>
      <c r="MAJ81" s="68"/>
      <c r="MAK81" s="68"/>
      <c r="MAL81" s="69"/>
      <c r="MAN81" s="64"/>
      <c r="MAO81" s="67"/>
      <c r="MAP81" s="67"/>
      <c r="MAQ81" s="68"/>
      <c r="MAR81" s="68"/>
      <c r="MAS81" s="68"/>
      <c r="MAT81" s="69"/>
      <c r="MAV81" s="64"/>
      <c r="MAW81" s="67"/>
      <c r="MAX81" s="67"/>
      <c r="MAY81" s="68"/>
      <c r="MAZ81" s="68"/>
      <c r="MBA81" s="68"/>
      <c r="MBB81" s="69"/>
      <c r="MBD81" s="64"/>
      <c r="MBE81" s="67"/>
      <c r="MBF81" s="67"/>
      <c r="MBG81" s="68"/>
      <c r="MBH81" s="68"/>
      <c r="MBI81" s="68"/>
      <c r="MBJ81" s="69"/>
      <c r="MBL81" s="64"/>
      <c r="MBM81" s="67"/>
      <c r="MBN81" s="67"/>
      <c r="MBO81" s="68"/>
      <c r="MBP81" s="68"/>
      <c r="MBQ81" s="68"/>
      <c r="MBR81" s="69"/>
      <c r="MBT81" s="64"/>
      <c r="MBU81" s="67"/>
      <c r="MBV81" s="67"/>
      <c r="MBW81" s="68"/>
      <c r="MBX81" s="68"/>
      <c r="MBY81" s="68"/>
      <c r="MBZ81" s="69"/>
      <c r="MCB81" s="64"/>
      <c r="MCC81" s="67"/>
      <c r="MCD81" s="67"/>
      <c r="MCE81" s="68"/>
      <c r="MCF81" s="68"/>
      <c r="MCG81" s="68"/>
      <c r="MCH81" s="69"/>
      <c r="MCJ81" s="64"/>
      <c r="MCK81" s="67"/>
      <c r="MCL81" s="67"/>
      <c r="MCM81" s="68"/>
      <c r="MCN81" s="68"/>
      <c r="MCO81" s="68"/>
      <c r="MCP81" s="69"/>
      <c r="MCR81" s="64"/>
      <c r="MCS81" s="67"/>
      <c r="MCT81" s="67"/>
      <c r="MCU81" s="68"/>
      <c r="MCV81" s="68"/>
      <c r="MCW81" s="68"/>
      <c r="MCX81" s="69"/>
      <c r="MCZ81" s="64"/>
      <c r="MDA81" s="67"/>
      <c r="MDB81" s="67"/>
      <c r="MDC81" s="68"/>
      <c r="MDD81" s="68"/>
      <c r="MDE81" s="68"/>
      <c r="MDF81" s="69"/>
      <c r="MDH81" s="64"/>
      <c r="MDI81" s="67"/>
      <c r="MDJ81" s="67"/>
      <c r="MDK81" s="68"/>
      <c r="MDL81" s="68"/>
      <c r="MDM81" s="68"/>
      <c r="MDN81" s="69"/>
      <c r="MDP81" s="64"/>
      <c r="MDQ81" s="67"/>
      <c r="MDR81" s="67"/>
      <c r="MDS81" s="68"/>
      <c r="MDT81" s="68"/>
      <c r="MDU81" s="68"/>
      <c r="MDV81" s="69"/>
      <c r="MDX81" s="64"/>
      <c r="MDY81" s="67"/>
      <c r="MDZ81" s="67"/>
      <c r="MEA81" s="68"/>
      <c r="MEB81" s="68"/>
      <c r="MEC81" s="68"/>
      <c r="MED81" s="69"/>
      <c r="MEF81" s="64"/>
      <c r="MEG81" s="67"/>
      <c r="MEH81" s="67"/>
      <c r="MEI81" s="68"/>
      <c r="MEJ81" s="68"/>
      <c r="MEK81" s="68"/>
      <c r="MEL81" s="69"/>
      <c r="MEN81" s="64"/>
      <c r="MEO81" s="67"/>
      <c r="MEP81" s="67"/>
      <c r="MEQ81" s="68"/>
      <c r="MER81" s="68"/>
      <c r="MES81" s="68"/>
      <c r="MET81" s="69"/>
      <c r="MEV81" s="64"/>
      <c r="MEW81" s="67"/>
      <c r="MEX81" s="67"/>
      <c r="MEY81" s="68"/>
      <c r="MEZ81" s="68"/>
      <c r="MFA81" s="68"/>
      <c r="MFB81" s="69"/>
      <c r="MFD81" s="64"/>
      <c r="MFE81" s="67"/>
      <c r="MFF81" s="67"/>
      <c r="MFG81" s="68"/>
      <c r="MFH81" s="68"/>
      <c r="MFI81" s="68"/>
      <c r="MFJ81" s="69"/>
      <c r="MFL81" s="64"/>
      <c r="MFM81" s="67"/>
      <c r="MFN81" s="67"/>
      <c r="MFO81" s="68"/>
      <c r="MFP81" s="68"/>
      <c r="MFQ81" s="68"/>
      <c r="MFR81" s="69"/>
      <c r="MFT81" s="64"/>
      <c r="MFU81" s="67"/>
      <c r="MFV81" s="67"/>
      <c r="MFW81" s="68"/>
      <c r="MFX81" s="68"/>
      <c r="MFY81" s="68"/>
      <c r="MFZ81" s="69"/>
      <c r="MGB81" s="64"/>
      <c r="MGC81" s="67"/>
      <c r="MGD81" s="67"/>
      <c r="MGE81" s="68"/>
      <c r="MGF81" s="68"/>
      <c r="MGG81" s="68"/>
      <c r="MGH81" s="69"/>
      <c r="MGJ81" s="64"/>
      <c r="MGK81" s="67"/>
      <c r="MGL81" s="67"/>
      <c r="MGM81" s="68"/>
      <c r="MGN81" s="68"/>
      <c r="MGO81" s="68"/>
      <c r="MGP81" s="69"/>
      <c r="MGR81" s="64"/>
      <c r="MGS81" s="67"/>
      <c r="MGT81" s="67"/>
      <c r="MGU81" s="68"/>
      <c r="MGV81" s="68"/>
      <c r="MGW81" s="68"/>
      <c r="MGX81" s="69"/>
      <c r="MGZ81" s="64"/>
      <c r="MHA81" s="67"/>
      <c r="MHB81" s="67"/>
      <c r="MHC81" s="68"/>
      <c r="MHD81" s="68"/>
      <c r="MHE81" s="68"/>
      <c r="MHF81" s="69"/>
      <c r="MHH81" s="64"/>
      <c r="MHI81" s="67"/>
      <c r="MHJ81" s="67"/>
      <c r="MHK81" s="68"/>
      <c r="MHL81" s="68"/>
      <c r="MHM81" s="68"/>
      <c r="MHN81" s="69"/>
      <c r="MHP81" s="64"/>
      <c r="MHQ81" s="67"/>
      <c r="MHR81" s="67"/>
      <c r="MHS81" s="68"/>
      <c r="MHT81" s="68"/>
      <c r="MHU81" s="68"/>
      <c r="MHV81" s="69"/>
      <c r="MHX81" s="64"/>
      <c r="MHY81" s="67"/>
      <c r="MHZ81" s="67"/>
      <c r="MIA81" s="68"/>
      <c r="MIB81" s="68"/>
      <c r="MIC81" s="68"/>
      <c r="MID81" s="69"/>
      <c r="MIF81" s="64"/>
      <c r="MIG81" s="67"/>
      <c r="MIH81" s="67"/>
      <c r="MII81" s="68"/>
      <c r="MIJ81" s="68"/>
      <c r="MIK81" s="68"/>
      <c r="MIL81" s="69"/>
      <c r="MIN81" s="64"/>
      <c r="MIO81" s="67"/>
      <c r="MIP81" s="67"/>
      <c r="MIQ81" s="68"/>
      <c r="MIR81" s="68"/>
      <c r="MIS81" s="68"/>
      <c r="MIT81" s="69"/>
      <c r="MIV81" s="64"/>
      <c r="MIW81" s="67"/>
      <c r="MIX81" s="67"/>
      <c r="MIY81" s="68"/>
      <c r="MIZ81" s="68"/>
      <c r="MJA81" s="68"/>
      <c r="MJB81" s="69"/>
      <c r="MJD81" s="64"/>
      <c r="MJE81" s="67"/>
      <c r="MJF81" s="67"/>
      <c r="MJG81" s="68"/>
      <c r="MJH81" s="68"/>
      <c r="MJI81" s="68"/>
      <c r="MJJ81" s="69"/>
      <c r="MJL81" s="64"/>
      <c r="MJM81" s="67"/>
      <c r="MJN81" s="67"/>
      <c r="MJO81" s="68"/>
      <c r="MJP81" s="68"/>
      <c r="MJQ81" s="68"/>
      <c r="MJR81" s="69"/>
      <c r="MJT81" s="64"/>
      <c r="MJU81" s="67"/>
      <c r="MJV81" s="67"/>
      <c r="MJW81" s="68"/>
      <c r="MJX81" s="68"/>
      <c r="MJY81" s="68"/>
      <c r="MJZ81" s="69"/>
      <c r="MKB81" s="64"/>
      <c r="MKC81" s="67"/>
      <c r="MKD81" s="67"/>
      <c r="MKE81" s="68"/>
      <c r="MKF81" s="68"/>
      <c r="MKG81" s="68"/>
      <c r="MKH81" s="69"/>
      <c r="MKJ81" s="64"/>
      <c r="MKK81" s="67"/>
      <c r="MKL81" s="67"/>
      <c r="MKM81" s="68"/>
      <c r="MKN81" s="68"/>
      <c r="MKO81" s="68"/>
      <c r="MKP81" s="69"/>
      <c r="MKR81" s="64"/>
      <c r="MKS81" s="67"/>
      <c r="MKT81" s="67"/>
      <c r="MKU81" s="68"/>
      <c r="MKV81" s="68"/>
      <c r="MKW81" s="68"/>
      <c r="MKX81" s="69"/>
      <c r="MKZ81" s="64"/>
      <c r="MLA81" s="67"/>
      <c r="MLB81" s="67"/>
      <c r="MLC81" s="68"/>
      <c r="MLD81" s="68"/>
      <c r="MLE81" s="68"/>
      <c r="MLF81" s="69"/>
      <c r="MLH81" s="64"/>
      <c r="MLI81" s="67"/>
      <c r="MLJ81" s="67"/>
      <c r="MLK81" s="68"/>
      <c r="MLL81" s="68"/>
      <c r="MLM81" s="68"/>
      <c r="MLN81" s="69"/>
      <c r="MLP81" s="64"/>
      <c r="MLQ81" s="67"/>
      <c r="MLR81" s="67"/>
      <c r="MLS81" s="68"/>
      <c r="MLT81" s="68"/>
      <c r="MLU81" s="68"/>
      <c r="MLV81" s="69"/>
      <c r="MLX81" s="64"/>
      <c r="MLY81" s="67"/>
      <c r="MLZ81" s="67"/>
      <c r="MMA81" s="68"/>
      <c r="MMB81" s="68"/>
      <c r="MMC81" s="68"/>
      <c r="MMD81" s="69"/>
      <c r="MMF81" s="64"/>
      <c r="MMG81" s="67"/>
      <c r="MMH81" s="67"/>
      <c r="MMI81" s="68"/>
      <c r="MMJ81" s="68"/>
      <c r="MMK81" s="68"/>
      <c r="MML81" s="69"/>
      <c r="MMN81" s="64"/>
      <c r="MMO81" s="67"/>
      <c r="MMP81" s="67"/>
      <c r="MMQ81" s="68"/>
      <c r="MMR81" s="68"/>
      <c r="MMS81" s="68"/>
      <c r="MMT81" s="69"/>
      <c r="MMV81" s="64"/>
      <c r="MMW81" s="67"/>
      <c r="MMX81" s="67"/>
      <c r="MMY81" s="68"/>
      <c r="MMZ81" s="68"/>
      <c r="MNA81" s="68"/>
      <c r="MNB81" s="69"/>
      <c r="MND81" s="64"/>
      <c r="MNE81" s="67"/>
      <c r="MNF81" s="67"/>
      <c r="MNG81" s="68"/>
      <c r="MNH81" s="68"/>
      <c r="MNI81" s="68"/>
      <c r="MNJ81" s="69"/>
      <c r="MNL81" s="64"/>
      <c r="MNM81" s="67"/>
      <c r="MNN81" s="67"/>
      <c r="MNO81" s="68"/>
      <c r="MNP81" s="68"/>
      <c r="MNQ81" s="68"/>
      <c r="MNR81" s="69"/>
      <c r="MNT81" s="64"/>
      <c r="MNU81" s="67"/>
      <c r="MNV81" s="67"/>
      <c r="MNW81" s="68"/>
      <c r="MNX81" s="68"/>
      <c r="MNY81" s="68"/>
      <c r="MNZ81" s="69"/>
      <c r="MOB81" s="64"/>
      <c r="MOC81" s="67"/>
      <c r="MOD81" s="67"/>
      <c r="MOE81" s="68"/>
      <c r="MOF81" s="68"/>
      <c r="MOG81" s="68"/>
      <c r="MOH81" s="69"/>
      <c r="MOJ81" s="64"/>
      <c r="MOK81" s="67"/>
      <c r="MOL81" s="67"/>
      <c r="MOM81" s="68"/>
      <c r="MON81" s="68"/>
      <c r="MOO81" s="68"/>
      <c r="MOP81" s="69"/>
      <c r="MOR81" s="64"/>
      <c r="MOS81" s="67"/>
      <c r="MOT81" s="67"/>
      <c r="MOU81" s="68"/>
      <c r="MOV81" s="68"/>
      <c r="MOW81" s="68"/>
      <c r="MOX81" s="69"/>
      <c r="MOZ81" s="64"/>
      <c r="MPA81" s="67"/>
      <c r="MPB81" s="67"/>
      <c r="MPC81" s="68"/>
      <c r="MPD81" s="68"/>
      <c r="MPE81" s="68"/>
      <c r="MPF81" s="69"/>
      <c r="MPH81" s="64"/>
      <c r="MPI81" s="67"/>
      <c r="MPJ81" s="67"/>
      <c r="MPK81" s="68"/>
      <c r="MPL81" s="68"/>
      <c r="MPM81" s="68"/>
      <c r="MPN81" s="69"/>
      <c r="MPP81" s="64"/>
      <c r="MPQ81" s="67"/>
      <c r="MPR81" s="67"/>
      <c r="MPS81" s="68"/>
      <c r="MPT81" s="68"/>
      <c r="MPU81" s="68"/>
      <c r="MPV81" s="69"/>
      <c r="MPX81" s="64"/>
      <c r="MPY81" s="67"/>
      <c r="MPZ81" s="67"/>
      <c r="MQA81" s="68"/>
      <c r="MQB81" s="68"/>
      <c r="MQC81" s="68"/>
      <c r="MQD81" s="69"/>
      <c r="MQF81" s="64"/>
      <c r="MQG81" s="67"/>
      <c r="MQH81" s="67"/>
      <c r="MQI81" s="68"/>
      <c r="MQJ81" s="68"/>
      <c r="MQK81" s="68"/>
      <c r="MQL81" s="69"/>
      <c r="MQN81" s="64"/>
      <c r="MQO81" s="67"/>
      <c r="MQP81" s="67"/>
      <c r="MQQ81" s="68"/>
      <c r="MQR81" s="68"/>
      <c r="MQS81" s="68"/>
      <c r="MQT81" s="69"/>
      <c r="MQV81" s="64"/>
      <c r="MQW81" s="67"/>
      <c r="MQX81" s="67"/>
      <c r="MQY81" s="68"/>
      <c r="MQZ81" s="68"/>
      <c r="MRA81" s="68"/>
      <c r="MRB81" s="69"/>
      <c r="MRD81" s="64"/>
      <c r="MRE81" s="67"/>
      <c r="MRF81" s="67"/>
      <c r="MRG81" s="68"/>
      <c r="MRH81" s="68"/>
      <c r="MRI81" s="68"/>
      <c r="MRJ81" s="69"/>
      <c r="MRL81" s="64"/>
      <c r="MRM81" s="67"/>
      <c r="MRN81" s="67"/>
      <c r="MRO81" s="68"/>
      <c r="MRP81" s="68"/>
      <c r="MRQ81" s="68"/>
      <c r="MRR81" s="69"/>
      <c r="MRT81" s="64"/>
      <c r="MRU81" s="67"/>
      <c r="MRV81" s="67"/>
      <c r="MRW81" s="68"/>
      <c r="MRX81" s="68"/>
      <c r="MRY81" s="68"/>
      <c r="MRZ81" s="69"/>
      <c r="MSB81" s="64"/>
      <c r="MSC81" s="67"/>
      <c r="MSD81" s="67"/>
      <c r="MSE81" s="68"/>
      <c r="MSF81" s="68"/>
      <c r="MSG81" s="68"/>
      <c r="MSH81" s="69"/>
      <c r="MSJ81" s="64"/>
      <c r="MSK81" s="67"/>
      <c r="MSL81" s="67"/>
      <c r="MSM81" s="68"/>
      <c r="MSN81" s="68"/>
      <c r="MSO81" s="68"/>
      <c r="MSP81" s="69"/>
      <c r="MSR81" s="64"/>
      <c r="MSS81" s="67"/>
      <c r="MST81" s="67"/>
      <c r="MSU81" s="68"/>
      <c r="MSV81" s="68"/>
      <c r="MSW81" s="68"/>
      <c r="MSX81" s="69"/>
      <c r="MSZ81" s="64"/>
      <c r="MTA81" s="67"/>
      <c r="MTB81" s="67"/>
      <c r="MTC81" s="68"/>
      <c r="MTD81" s="68"/>
      <c r="MTE81" s="68"/>
      <c r="MTF81" s="69"/>
      <c r="MTH81" s="64"/>
      <c r="MTI81" s="67"/>
      <c r="MTJ81" s="67"/>
      <c r="MTK81" s="68"/>
      <c r="MTL81" s="68"/>
      <c r="MTM81" s="68"/>
      <c r="MTN81" s="69"/>
      <c r="MTP81" s="64"/>
      <c r="MTQ81" s="67"/>
      <c r="MTR81" s="67"/>
      <c r="MTS81" s="68"/>
      <c r="MTT81" s="68"/>
      <c r="MTU81" s="68"/>
      <c r="MTV81" s="69"/>
      <c r="MTX81" s="64"/>
      <c r="MTY81" s="67"/>
      <c r="MTZ81" s="67"/>
      <c r="MUA81" s="68"/>
      <c r="MUB81" s="68"/>
      <c r="MUC81" s="68"/>
      <c r="MUD81" s="69"/>
      <c r="MUF81" s="64"/>
      <c r="MUG81" s="67"/>
      <c r="MUH81" s="67"/>
      <c r="MUI81" s="68"/>
      <c r="MUJ81" s="68"/>
      <c r="MUK81" s="68"/>
      <c r="MUL81" s="69"/>
      <c r="MUN81" s="64"/>
      <c r="MUO81" s="67"/>
      <c r="MUP81" s="67"/>
      <c r="MUQ81" s="68"/>
      <c r="MUR81" s="68"/>
      <c r="MUS81" s="68"/>
      <c r="MUT81" s="69"/>
      <c r="MUV81" s="64"/>
      <c r="MUW81" s="67"/>
      <c r="MUX81" s="67"/>
      <c r="MUY81" s="68"/>
      <c r="MUZ81" s="68"/>
      <c r="MVA81" s="68"/>
      <c r="MVB81" s="69"/>
      <c r="MVD81" s="64"/>
      <c r="MVE81" s="67"/>
      <c r="MVF81" s="67"/>
      <c r="MVG81" s="68"/>
      <c r="MVH81" s="68"/>
      <c r="MVI81" s="68"/>
      <c r="MVJ81" s="69"/>
      <c r="MVL81" s="64"/>
      <c r="MVM81" s="67"/>
      <c r="MVN81" s="67"/>
      <c r="MVO81" s="68"/>
      <c r="MVP81" s="68"/>
      <c r="MVQ81" s="68"/>
      <c r="MVR81" s="69"/>
      <c r="MVT81" s="64"/>
      <c r="MVU81" s="67"/>
      <c r="MVV81" s="67"/>
      <c r="MVW81" s="68"/>
      <c r="MVX81" s="68"/>
      <c r="MVY81" s="68"/>
      <c r="MVZ81" s="69"/>
      <c r="MWB81" s="64"/>
      <c r="MWC81" s="67"/>
      <c r="MWD81" s="67"/>
      <c r="MWE81" s="68"/>
      <c r="MWF81" s="68"/>
      <c r="MWG81" s="68"/>
      <c r="MWH81" s="69"/>
      <c r="MWJ81" s="64"/>
      <c r="MWK81" s="67"/>
      <c r="MWL81" s="67"/>
      <c r="MWM81" s="68"/>
      <c r="MWN81" s="68"/>
      <c r="MWO81" s="68"/>
      <c r="MWP81" s="69"/>
      <c r="MWR81" s="64"/>
      <c r="MWS81" s="67"/>
      <c r="MWT81" s="67"/>
      <c r="MWU81" s="68"/>
      <c r="MWV81" s="68"/>
      <c r="MWW81" s="68"/>
      <c r="MWX81" s="69"/>
      <c r="MWZ81" s="64"/>
      <c r="MXA81" s="67"/>
      <c r="MXB81" s="67"/>
      <c r="MXC81" s="68"/>
      <c r="MXD81" s="68"/>
      <c r="MXE81" s="68"/>
      <c r="MXF81" s="69"/>
      <c r="MXH81" s="64"/>
      <c r="MXI81" s="67"/>
      <c r="MXJ81" s="67"/>
      <c r="MXK81" s="68"/>
      <c r="MXL81" s="68"/>
      <c r="MXM81" s="68"/>
      <c r="MXN81" s="69"/>
      <c r="MXP81" s="64"/>
      <c r="MXQ81" s="67"/>
      <c r="MXR81" s="67"/>
      <c r="MXS81" s="68"/>
      <c r="MXT81" s="68"/>
      <c r="MXU81" s="68"/>
      <c r="MXV81" s="69"/>
      <c r="MXX81" s="64"/>
      <c r="MXY81" s="67"/>
      <c r="MXZ81" s="67"/>
      <c r="MYA81" s="68"/>
      <c r="MYB81" s="68"/>
      <c r="MYC81" s="68"/>
      <c r="MYD81" s="69"/>
      <c r="MYF81" s="64"/>
      <c r="MYG81" s="67"/>
      <c r="MYH81" s="67"/>
      <c r="MYI81" s="68"/>
      <c r="MYJ81" s="68"/>
      <c r="MYK81" s="68"/>
      <c r="MYL81" s="69"/>
      <c r="MYN81" s="64"/>
      <c r="MYO81" s="67"/>
      <c r="MYP81" s="67"/>
      <c r="MYQ81" s="68"/>
      <c r="MYR81" s="68"/>
      <c r="MYS81" s="68"/>
      <c r="MYT81" s="69"/>
      <c r="MYV81" s="64"/>
      <c r="MYW81" s="67"/>
      <c r="MYX81" s="67"/>
      <c r="MYY81" s="68"/>
      <c r="MYZ81" s="68"/>
      <c r="MZA81" s="68"/>
      <c r="MZB81" s="69"/>
      <c r="MZD81" s="64"/>
      <c r="MZE81" s="67"/>
      <c r="MZF81" s="67"/>
      <c r="MZG81" s="68"/>
      <c r="MZH81" s="68"/>
      <c r="MZI81" s="68"/>
      <c r="MZJ81" s="69"/>
      <c r="MZL81" s="64"/>
      <c r="MZM81" s="67"/>
      <c r="MZN81" s="67"/>
      <c r="MZO81" s="68"/>
      <c r="MZP81" s="68"/>
      <c r="MZQ81" s="68"/>
      <c r="MZR81" s="69"/>
      <c r="MZT81" s="64"/>
      <c r="MZU81" s="67"/>
      <c r="MZV81" s="67"/>
      <c r="MZW81" s="68"/>
      <c r="MZX81" s="68"/>
      <c r="MZY81" s="68"/>
      <c r="MZZ81" s="69"/>
      <c r="NAB81" s="64"/>
      <c r="NAC81" s="67"/>
      <c r="NAD81" s="67"/>
      <c r="NAE81" s="68"/>
      <c r="NAF81" s="68"/>
      <c r="NAG81" s="68"/>
      <c r="NAH81" s="69"/>
      <c r="NAJ81" s="64"/>
      <c r="NAK81" s="67"/>
      <c r="NAL81" s="67"/>
      <c r="NAM81" s="68"/>
      <c r="NAN81" s="68"/>
      <c r="NAO81" s="68"/>
      <c r="NAP81" s="69"/>
      <c r="NAR81" s="64"/>
      <c r="NAS81" s="67"/>
      <c r="NAT81" s="67"/>
      <c r="NAU81" s="68"/>
      <c r="NAV81" s="68"/>
      <c r="NAW81" s="68"/>
      <c r="NAX81" s="69"/>
      <c r="NAZ81" s="64"/>
      <c r="NBA81" s="67"/>
      <c r="NBB81" s="67"/>
      <c r="NBC81" s="68"/>
      <c r="NBD81" s="68"/>
      <c r="NBE81" s="68"/>
      <c r="NBF81" s="69"/>
      <c r="NBH81" s="64"/>
      <c r="NBI81" s="67"/>
      <c r="NBJ81" s="67"/>
      <c r="NBK81" s="68"/>
      <c r="NBL81" s="68"/>
      <c r="NBM81" s="68"/>
      <c r="NBN81" s="69"/>
      <c r="NBP81" s="64"/>
      <c r="NBQ81" s="67"/>
      <c r="NBR81" s="67"/>
      <c r="NBS81" s="68"/>
      <c r="NBT81" s="68"/>
      <c r="NBU81" s="68"/>
      <c r="NBV81" s="69"/>
      <c r="NBX81" s="64"/>
      <c r="NBY81" s="67"/>
      <c r="NBZ81" s="67"/>
      <c r="NCA81" s="68"/>
      <c r="NCB81" s="68"/>
      <c r="NCC81" s="68"/>
      <c r="NCD81" s="69"/>
      <c r="NCF81" s="64"/>
      <c r="NCG81" s="67"/>
      <c r="NCH81" s="67"/>
      <c r="NCI81" s="68"/>
      <c r="NCJ81" s="68"/>
      <c r="NCK81" s="68"/>
      <c r="NCL81" s="69"/>
      <c r="NCN81" s="64"/>
      <c r="NCO81" s="67"/>
      <c r="NCP81" s="67"/>
      <c r="NCQ81" s="68"/>
      <c r="NCR81" s="68"/>
      <c r="NCS81" s="68"/>
      <c r="NCT81" s="69"/>
      <c r="NCV81" s="64"/>
      <c r="NCW81" s="67"/>
      <c r="NCX81" s="67"/>
      <c r="NCY81" s="68"/>
      <c r="NCZ81" s="68"/>
      <c r="NDA81" s="68"/>
      <c r="NDB81" s="69"/>
      <c r="NDD81" s="64"/>
      <c r="NDE81" s="67"/>
      <c r="NDF81" s="67"/>
      <c r="NDG81" s="68"/>
      <c r="NDH81" s="68"/>
      <c r="NDI81" s="68"/>
      <c r="NDJ81" s="69"/>
      <c r="NDL81" s="64"/>
      <c r="NDM81" s="67"/>
      <c r="NDN81" s="67"/>
      <c r="NDO81" s="68"/>
      <c r="NDP81" s="68"/>
      <c r="NDQ81" s="68"/>
      <c r="NDR81" s="69"/>
      <c r="NDT81" s="64"/>
      <c r="NDU81" s="67"/>
      <c r="NDV81" s="67"/>
      <c r="NDW81" s="68"/>
      <c r="NDX81" s="68"/>
      <c r="NDY81" s="68"/>
      <c r="NDZ81" s="69"/>
      <c r="NEB81" s="64"/>
      <c r="NEC81" s="67"/>
      <c r="NED81" s="67"/>
      <c r="NEE81" s="68"/>
      <c r="NEF81" s="68"/>
      <c r="NEG81" s="68"/>
      <c r="NEH81" s="69"/>
      <c r="NEJ81" s="64"/>
      <c r="NEK81" s="67"/>
      <c r="NEL81" s="67"/>
      <c r="NEM81" s="68"/>
      <c r="NEN81" s="68"/>
      <c r="NEO81" s="68"/>
      <c r="NEP81" s="69"/>
      <c r="NER81" s="64"/>
      <c r="NES81" s="67"/>
      <c r="NET81" s="67"/>
      <c r="NEU81" s="68"/>
      <c r="NEV81" s="68"/>
      <c r="NEW81" s="68"/>
      <c r="NEX81" s="69"/>
      <c r="NEZ81" s="64"/>
      <c r="NFA81" s="67"/>
      <c r="NFB81" s="67"/>
      <c r="NFC81" s="68"/>
      <c r="NFD81" s="68"/>
      <c r="NFE81" s="68"/>
      <c r="NFF81" s="69"/>
      <c r="NFH81" s="64"/>
      <c r="NFI81" s="67"/>
      <c r="NFJ81" s="67"/>
      <c r="NFK81" s="68"/>
      <c r="NFL81" s="68"/>
      <c r="NFM81" s="68"/>
      <c r="NFN81" s="69"/>
      <c r="NFP81" s="64"/>
      <c r="NFQ81" s="67"/>
      <c r="NFR81" s="67"/>
      <c r="NFS81" s="68"/>
      <c r="NFT81" s="68"/>
      <c r="NFU81" s="68"/>
      <c r="NFV81" s="69"/>
      <c r="NFX81" s="64"/>
      <c r="NFY81" s="67"/>
      <c r="NFZ81" s="67"/>
      <c r="NGA81" s="68"/>
      <c r="NGB81" s="68"/>
      <c r="NGC81" s="68"/>
      <c r="NGD81" s="69"/>
      <c r="NGF81" s="64"/>
      <c r="NGG81" s="67"/>
      <c r="NGH81" s="67"/>
      <c r="NGI81" s="68"/>
      <c r="NGJ81" s="68"/>
      <c r="NGK81" s="68"/>
      <c r="NGL81" s="69"/>
      <c r="NGN81" s="64"/>
      <c r="NGO81" s="67"/>
      <c r="NGP81" s="67"/>
      <c r="NGQ81" s="68"/>
      <c r="NGR81" s="68"/>
      <c r="NGS81" s="68"/>
      <c r="NGT81" s="69"/>
      <c r="NGV81" s="64"/>
      <c r="NGW81" s="67"/>
      <c r="NGX81" s="67"/>
      <c r="NGY81" s="68"/>
      <c r="NGZ81" s="68"/>
      <c r="NHA81" s="68"/>
      <c r="NHB81" s="69"/>
      <c r="NHD81" s="64"/>
      <c r="NHE81" s="67"/>
      <c r="NHF81" s="67"/>
      <c r="NHG81" s="68"/>
      <c r="NHH81" s="68"/>
      <c r="NHI81" s="68"/>
      <c r="NHJ81" s="69"/>
      <c r="NHL81" s="64"/>
      <c r="NHM81" s="67"/>
      <c r="NHN81" s="67"/>
      <c r="NHO81" s="68"/>
      <c r="NHP81" s="68"/>
      <c r="NHQ81" s="68"/>
      <c r="NHR81" s="69"/>
      <c r="NHT81" s="64"/>
      <c r="NHU81" s="67"/>
      <c r="NHV81" s="67"/>
      <c r="NHW81" s="68"/>
      <c r="NHX81" s="68"/>
      <c r="NHY81" s="68"/>
      <c r="NHZ81" s="69"/>
      <c r="NIB81" s="64"/>
      <c r="NIC81" s="67"/>
      <c r="NID81" s="67"/>
      <c r="NIE81" s="68"/>
      <c r="NIF81" s="68"/>
      <c r="NIG81" s="68"/>
      <c r="NIH81" s="69"/>
      <c r="NIJ81" s="64"/>
      <c r="NIK81" s="67"/>
      <c r="NIL81" s="67"/>
      <c r="NIM81" s="68"/>
      <c r="NIN81" s="68"/>
      <c r="NIO81" s="68"/>
      <c r="NIP81" s="69"/>
      <c r="NIR81" s="64"/>
      <c r="NIS81" s="67"/>
      <c r="NIT81" s="67"/>
      <c r="NIU81" s="68"/>
      <c r="NIV81" s="68"/>
      <c r="NIW81" s="68"/>
      <c r="NIX81" s="69"/>
      <c r="NIZ81" s="64"/>
      <c r="NJA81" s="67"/>
      <c r="NJB81" s="67"/>
      <c r="NJC81" s="68"/>
      <c r="NJD81" s="68"/>
      <c r="NJE81" s="68"/>
      <c r="NJF81" s="69"/>
      <c r="NJH81" s="64"/>
      <c r="NJI81" s="67"/>
      <c r="NJJ81" s="67"/>
      <c r="NJK81" s="68"/>
      <c r="NJL81" s="68"/>
      <c r="NJM81" s="68"/>
      <c r="NJN81" s="69"/>
      <c r="NJP81" s="64"/>
      <c r="NJQ81" s="67"/>
      <c r="NJR81" s="67"/>
      <c r="NJS81" s="68"/>
      <c r="NJT81" s="68"/>
      <c r="NJU81" s="68"/>
      <c r="NJV81" s="69"/>
      <c r="NJX81" s="64"/>
      <c r="NJY81" s="67"/>
      <c r="NJZ81" s="67"/>
      <c r="NKA81" s="68"/>
      <c r="NKB81" s="68"/>
      <c r="NKC81" s="68"/>
      <c r="NKD81" s="69"/>
      <c r="NKF81" s="64"/>
      <c r="NKG81" s="67"/>
      <c r="NKH81" s="67"/>
      <c r="NKI81" s="68"/>
      <c r="NKJ81" s="68"/>
      <c r="NKK81" s="68"/>
      <c r="NKL81" s="69"/>
      <c r="NKN81" s="64"/>
      <c r="NKO81" s="67"/>
      <c r="NKP81" s="67"/>
      <c r="NKQ81" s="68"/>
      <c r="NKR81" s="68"/>
      <c r="NKS81" s="68"/>
      <c r="NKT81" s="69"/>
      <c r="NKV81" s="64"/>
      <c r="NKW81" s="67"/>
      <c r="NKX81" s="67"/>
      <c r="NKY81" s="68"/>
      <c r="NKZ81" s="68"/>
      <c r="NLA81" s="68"/>
      <c r="NLB81" s="69"/>
      <c r="NLD81" s="64"/>
      <c r="NLE81" s="67"/>
      <c r="NLF81" s="67"/>
      <c r="NLG81" s="68"/>
      <c r="NLH81" s="68"/>
      <c r="NLI81" s="68"/>
      <c r="NLJ81" s="69"/>
      <c r="NLL81" s="64"/>
      <c r="NLM81" s="67"/>
      <c r="NLN81" s="67"/>
      <c r="NLO81" s="68"/>
      <c r="NLP81" s="68"/>
      <c r="NLQ81" s="68"/>
      <c r="NLR81" s="69"/>
      <c r="NLT81" s="64"/>
      <c r="NLU81" s="67"/>
      <c r="NLV81" s="67"/>
      <c r="NLW81" s="68"/>
      <c r="NLX81" s="68"/>
      <c r="NLY81" s="68"/>
      <c r="NLZ81" s="69"/>
      <c r="NMB81" s="64"/>
      <c r="NMC81" s="67"/>
      <c r="NMD81" s="67"/>
      <c r="NME81" s="68"/>
      <c r="NMF81" s="68"/>
      <c r="NMG81" s="68"/>
      <c r="NMH81" s="69"/>
      <c r="NMJ81" s="64"/>
      <c r="NMK81" s="67"/>
      <c r="NML81" s="67"/>
      <c r="NMM81" s="68"/>
      <c r="NMN81" s="68"/>
      <c r="NMO81" s="68"/>
      <c r="NMP81" s="69"/>
      <c r="NMR81" s="64"/>
      <c r="NMS81" s="67"/>
      <c r="NMT81" s="67"/>
      <c r="NMU81" s="68"/>
      <c r="NMV81" s="68"/>
      <c r="NMW81" s="68"/>
      <c r="NMX81" s="69"/>
      <c r="NMZ81" s="64"/>
      <c r="NNA81" s="67"/>
      <c r="NNB81" s="67"/>
      <c r="NNC81" s="68"/>
      <c r="NND81" s="68"/>
      <c r="NNE81" s="68"/>
      <c r="NNF81" s="69"/>
      <c r="NNH81" s="64"/>
      <c r="NNI81" s="67"/>
      <c r="NNJ81" s="67"/>
      <c r="NNK81" s="68"/>
      <c r="NNL81" s="68"/>
      <c r="NNM81" s="68"/>
      <c r="NNN81" s="69"/>
      <c r="NNP81" s="64"/>
      <c r="NNQ81" s="67"/>
      <c r="NNR81" s="67"/>
      <c r="NNS81" s="68"/>
      <c r="NNT81" s="68"/>
      <c r="NNU81" s="68"/>
      <c r="NNV81" s="69"/>
      <c r="NNX81" s="64"/>
      <c r="NNY81" s="67"/>
      <c r="NNZ81" s="67"/>
      <c r="NOA81" s="68"/>
      <c r="NOB81" s="68"/>
      <c r="NOC81" s="68"/>
      <c r="NOD81" s="69"/>
      <c r="NOF81" s="64"/>
      <c r="NOG81" s="67"/>
      <c r="NOH81" s="67"/>
      <c r="NOI81" s="68"/>
      <c r="NOJ81" s="68"/>
      <c r="NOK81" s="68"/>
      <c r="NOL81" s="69"/>
      <c r="NON81" s="64"/>
      <c r="NOO81" s="67"/>
      <c r="NOP81" s="67"/>
      <c r="NOQ81" s="68"/>
      <c r="NOR81" s="68"/>
      <c r="NOS81" s="68"/>
      <c r="NOT81" s="69"/>
      <c r="NOV81" s="64"/>
      <c r="NOW81" s="67"/>
      <c r="NOX81" s="67"/>
      <c r="NOY81" s="68"/>
      <c r="NOZ81" s="68"/>
      <c r="NPA81" s="68"/>
      <c r="NPB81" s="69"/>
      <c r="NPD81" s="64"/>
      <c r="NPE81" s="67"/>
      <c r="NPF81" s="67"/>
      <c r="NPG81" s="68"/>
      <c r="NPH81" s="68"/>
      <c r="NPI81" s="68"/>
      <c r="NPJ81" s="69"/>
      <c r="NPL81" s="64"/>
      <c r="NPM81" s="67"/>
      <c r="NPN81" s="67"/>
      <c r="NPO81" s="68"/>
      <c r="NPP81" s="68"/>
      <c r="NPQ81" s="68"/>
      <c r="NPR81" s="69"/>
      <c r="NPT81" s="64"/>
      <c r="NPU81" s="67"/>
      <c r="NPV81" s="67"/>
      <c r="NPW81" s="68"/>
      <c r="NPX81" s="68"/>
      <c r="NPY81" s="68"/>
      <c r="NPZ81" s="69"/>
      <c r="NQB81" s="64"/>
      <c r="NQC81" s="67"/>
      <c r="NQD81" s="67"/>
      <c r="NQE81" s="68"/>
      <c r="NQF81" s="68"/>
      <c r="NQG81" s="68"/>
      <c r="NQH81" s="69"/>
      <c r="NQJ81" s="64"/>
      <c r="NQK81" s="67"/>
      <c r="NQL81" s="67"/>
      <c r="NQM81" s="68"/>
      <c r="NQN81" s="68"/>
      <c r="NQO81" s="68"/>
      <c r="NQP81" s="69"/>
      <c r="NQR81" s="64"/>
      <c r="NQS81" s="67"/>
      <c r="NQT81" s="67"/>
      <c r="NQU81" s="68"/>
      <c r="NQV81" s="68"/>
      <c r="NQW81" s="68"/>
      <c r="NQX81" s="69"/>
      <c r="NQZ81" s="64"/>
      <c r="NRA81" s="67"/>
      <c r="NRB81" s="67"/>
      <c r="NRC81" s="68"/>
      <c r="NRD81" s="68"/>
      <c r="NRE81" s="68"/>
      <c r="NRF81" s="69"/>
      <c r="NRH81" s="64"/>
      <c r="NRI81" s="67"/>
      <c r="NRJ81" s="67"/>
      <c r="NRK81" s="68"/>
      <c r="NRL81" s="68"/>
      <c r="NRM81" s="68"/>
      <c r="NRN81" s="69"/>
      <c r="NRP81" s="64"/>
      <c r="NRQ81" s="67"/>
      <c r="NRR81" s="67"/>
      <c r="NRS81" s="68"/>
      <c r="NRT81" s="68"/>
      <c r="NRU81" s="68"/>
      <c r="NRV81" s="69"/>
      <c r="NRX81" s="64"/>
      <c r="NRY81" s="67"/>
      <c r="NRZ81" s="67"/>
      <c r="NSA81" s="68"/>
      <c r="NSB81" s="68"/>
      <c r="NSC81" s="68"/>
      <c r="NSD81" s="69"/>
      <c r="NSF81" s="64"/>
      <c r="NSG81" s="67"/>
      <c r="NSH81" s="67"/>
      <c r="NSI81" s="68"/>
      <c r="NSJ81" s="68"/>
      <c r="NSK81" s="68"/>
      <c r="NSL81" s="69"/>
      <c r="NSN81" s="64"/>
      <c r="NSO81" s="67"/>
      <c r="NSP81" s="67"/>
      <c r="NSQ81" s="68"/>
      <c r="NSR81" s="68"/>
      <c r="NSS81" s="68"/>
      <c r="NST81" s="69"/>
      <c r="NSV81" s="64"/>
      <c r="NSW81" s="67"/>
      <c r="NSX81" s="67"/>
      <c r="NSY81" s="68"/>
      <c r="NSZ81" s="68"/>
      <c r="NTA81" s="68"/>
      <c r="NTB81" s="69"/>
      <c r="NTD81" s="64"/>
      <c r="NTE81" s="67"/>
      <c r="NTF81" s="67"/>
      <c r="NTG81" s="68"/>
      <c r="NTH81" s="68"/>
      <c r="NTI81" s="68"/>
      <c r="NTJ81" s="69"/>
      <c r="NTL81" s="64"/>
      <c r="NTM81" s="67"/>
      <c r="NTN81" s="67"/>
      <c r="NTO81" s="68"/>
      <c r="NTP81" s="68"/>
      <c r="NTQ81" s="68"/>
      <c r="NTR81" s="69"/>
      <c r="NTT81" s="64"/>
      <c r="NTU81" s="67"/>
      <c r="NTV81" s="67"/>
      <c r="NTW81" s="68"/>
      <c r="NTX81" s="68"/>
      <c r="NTY81" s="68"/>
      <c r="NTZ81" s="69"/>
      <c r="NUB81" s="64"/>
      <c r="NUC81" s="67"/>
      <c r="NUD81" s="67"/>
      <c r="NUE81" s="68"/>
      <c r="NUF81" s="68"/>
      <c r="NUG81" s="68"/>
      <c r="NUH81" s="69"/>
      <c r="NUJ81" s="64"/>
      <c r="NUK81" s="67"/>
      <c r="NUL81" s="67"/>
      <c r="NUM81" s="68"/>
      <c r="NUN81" s="68"/>
      <c r="NUO81" s="68"/>
      <c r="NUP81" s="69"/>
      <c r="NUR81" s="64"/>
      <c r="NUS81" s="67"/>
      <c r="NUT81" s="67"/>
      <c r="NUU81" s="68"/>
      <c r="NUV81" s="68"/>
      <c r="NUW81" s="68"/>
      <c r="NUX81" s="69"/>
      <c r="NUZ81" s="64"/>
      <c r="NVA81" s="67"/>
      <c r="NVB81" s="67"/>
      <c r="NVC81" s="68"/>
      <c r="NVD81" s="68"/>
      <c r="NVE81" s="68"/>
      <c r="NVF81" s="69"/>
      <c r="NVH81" s="64"/>
      <c r="NVI81" s="67"/>
      <c r="NVJ81" s="67"/>
      <c r="NVK81" s="68"/>
      <c r="NVL81" s="68"/>
      <c r="NVM81" s="68"/>
      <c r="NVN81" s="69"/>
      <c r="NVP81" s="64"/>
      <c r="NVQ81" s="67"/>
      <c r="NVR81" s="67"/>
      <c r="NVS81" s="68"/>
      <c r="NVT81" s="68"/>
      <c r="NVU81" s="68"/>
      <c r="NVV81" s="69"/>
      <c r="NVX81" s="64"/>
      <c r="NVY81" s="67"/>
      <c r="NVZ81" s="67"/>
      <c r="NWA81" s="68"/>
      <c r="NWB81" s="68"/>
      <c r="NWC81" s="68"/>
      <c r="NWD81" s="69"/>
      <c r="NWF81" s="64"/>
      <c r="NWG81" s="67"/>
      <c r="NWH81" s="67"/>
      <c r="NWI81" s="68"/>
      <c r="NWJ81" s="68"/>
      <c r="NWK81" s="68"/>
      <c r="NWL81" s="69"/>
      <c r="NWN81" s="64"/>
      <c r="NWO81" s="67"/>
      <c r="NWP81" s="67"/>
      <c r="NWQ81" s="68"/>
      <c r="NWR81" s="68"/>
      <c r="NWS81" s="68"/>
      <c r="NWT81" s="69"/>
      <c r="NWV81" s="64"/>
      <c r="NWW81" s="67"/>
      <c r="NWX81" s="67"/>
      <c r="NWY81" s="68"/>
      <c r="NWZ81" s="68"/>
      <c r="NXA81" s="68"/>
      <c r="NXB81" s="69"/>
      <c r="NXD81" s="64"/>
      <c r="NXE81" s="67"/>
      <c r="NXF81" s="67"/>
      <c r="NXG81" s="68"/>
      <c r="NXH81" s="68"/>
      <c r="NXI81" s="68"/>
      <c r="NXJ81" s="69"/>
      <c r="NXL81" s="64"/>
      <c r="NXM81" s="67"/>
      <c r="NXN81" s="67"/>
      <c r="NXO81" s="68"/>
      <c r="NXP81" s="68"/>
      <c r="NXQ81" s="68"/>
      <c r="NXR81" s="69"/>
      <c r="NXT81" s="64"/>
      <c r="NXU81" s="67"/>
      <c r="NXV81" s="67"/>
      <c r="NXW81" s="68"/>
      <c r="NXX81" s="68"/>
      <c r="NXY81" s="68"/>
      <c r="NXZ81" s="69"/>
      <c r="NYB81" s="64"/>
      <c r="NYC81" s="67"/>
      <c r="NYD81" s="67"/>
      <c r="NYE81" s="68"/>
      <c r="NYF81" s="68"/>
      <c r="NYG81" s="68"/>
      <c r="NYH81" s="69"/>
      <c r="NYJ81" s="64"/>
      <c r="NYK81" s="67"/>
      <c r="NYL81" s="67"/>
      <c r="NYM81" s="68"/>
      <c r="NYN81" s="68"/>
      <c r="NYO81" s="68"/>
      <c r="NYP81" s="69"/>
      <c r="NYR81" s="64"/>
      <c r="NYS81" s="67"/>
      <c r="NYT81" s="67"/>
      <c r="NYU81" s="68"/>
      <c r="NYV81" s="68"/>
      <c r="NYW81" s="68"/>
      <c r="NYX81" s="69"/>
      <c r="NYZ81" s="64"/>
      <c r="NZA81" s="67"/>
      <c r="NZB81" s="67"/>
      <c r="NZC81" s="68"/>
      <c r="NZD81" s="68"/>
      <c r="NZE81" s="68"/>
      <c r="NZF81" s="69"/>
      <c r="NZH81" s="64"/>
      <c r="NZI81" s="67"/>
      <c r="NZJ81" s="67"/>
      <c r="NZK81" s="68"/>
      <c r="NZL81" s="68"/>
      <c r="NZM81" s="68"/>
      <c r="NZN81" s="69"/>
      <c r="NZP81" s="64"/>
      <c r="NZQ81" s="67"/>
      <c r="NZR81" s="67"/>
      <c r="NZS81" s="68"/>
      <c r="NZT81" s="68"/>
      <c r="NZU81" s="68"/>
      <c r="NZV81" s="69"/>
      <c r="NZX81" s="64"/>
      <c r="NZY81" s="67"/>
      <c r="NZZ81" s="67"/>
      <c r="OAA81" s="68"/>
      <c r="OAB81" s="68"/>
      <c r="OAC81" s="68"/>
      <c r="OAD81" s="69"/>
      <c r="OAF81" s="64"/>
      <c r="OAG81" s="67"/>
      <c r="OAH81" s="67"/>
      <c r="OAI81" s="68"/>
      <c r="OAJ81" s="68"/>
      <c r="OAK81" s="68"/>
      <c r="OAL81" s="69"/>
      <c r="OAN81" s="64"/>
      <c r="OAO81" s="67"/>
      <c r="OAP81" s="67"/>
      <c r="OAQ81" s="68"/>
      <c r="OAR81" s="68"/>
      <c r="OAS81" s="68"/>
      <c r="OAT81" s="69"/>
      <c r="OAV81" s="64"/>
      <c r="OAW81" s="67"/>
      <c r="OAX81" s="67"/>
      <c r="OAY81" s="68"/>
      <c r="OAZ81" s="68"/>
      <c r="OBA81" s="68"/>
      <c r="OBB81" s="69"/>
      <c r="OBD81" s="64"/>
      <c r="OBE81" s="67"/>
      <c r="OBF81" s="67"/>
      <c r="OBG81" s="68"/>
      <c r="OBH81" s="68"/>
      <c r="OBI81" s="68"/>
      <c r="OBJ81" s="69"/>
      <c r="OBL81" s="64"/>
      <c r="OBM81" s="67"/>
      <c r="OBN81" s="67"/>
      <c r="OBO81" s="68"/>
      <c r="OBP81" s="68"/>
      <c r="OBQ81" s="68"/>
      <c r="OBR81" s="69"/>
      <c r="OBT81" s="64"/>
      <c r="OBU81" s="67"/>
      <c r="OBV81" s="67"/>
      <c r="OBW81" s="68"/>
      <c r="OBX81" s="68"/>
      <c r="OBY81" s="68"/>
      <c r="OBZ81" s="69"/>
      <c r="OCB81" s="64"/>
      <c r="OCC81" s="67"/>
      <c r="OCD81" s="67"/>
      <c r="OCE81" s="68"/>
      <c r="OCF81" s="68"/>
      <c r="OCG81" s="68"/>
      <c r="OCH81" s="69"/>
      <c r="OCJ81" s="64"/>
      <c r="OCK81" s="67"/>
      <c r="OCL81" s="67"/>
      <c r="OCM81" s="68"/>
      <c r="OCN81" s="68"/>
      <c r="OCO81" s="68"/>
      <c r="OCP81" s="69"/>
      <c r="OCR81" s="64"/>
      <c r="OCS81" s="67"/>
      <c r="OCT81" s="67"/>
      <c r="OCU81" s="68"/>
      <c r="OCV81" s="68"/>
      <c r="OCW81" s="68"/>
      <c r="OCX81" s="69"/>
      <c r="OCZ81" s="64"/>
      <c r="ODA81" s="67"/>
      <c r="ODB81" s="67"/>
      <c r="ODC81" s="68"/>
      <c r="ODD81" s="68"/>
      <c r="ODE81" s="68"/>
      <c r="ODF81" s="69"/>
      <c r="ODH81" s="64"/>
      <c r="ODI81" s="67"/>
      <c r="ODJ81" s="67"/>
      <c r="ODK81" s="68"/>
      <c r="ODL81" s="68"/>
      <c r="ODM81" s="68"/>
      <c r="ODN81" s="69"/>
      <c r="ODP81" s="64"/>
      <c r="ODQ81" s="67"/>
      <c r="ODR81" s="67"/>
      <c r="ODS81" s="68"/>
      <c r="ODT81" s="68"/>
      <c r="ODU81" s="68"/>
      <c r="ODV81" s="69"/>
      <c r="ODX81" s="64"/>
      <c r="ODY81" s="67"/>
      <c r="ODZ81" s="67"/>
      <c r="OEA81" s="68"/>
      <c r="OEB81" s="68"/>
      <c r="OEC81" s="68"/>
      <c r="OED81" s="69"/>
      <c r="OEF81" s="64"/>
      <c r="OEG81" s="67"/>
      <c r="OEH81" s="67"/>
      <c r="OEI81" s="68"/>
      <c r="OEJ81" s="68"/>
      <c r="OEK81" s="68"/>
      <c r="OEL81" s="69"/>
      <c r="OEN81" s="64"/>
      <c r="OEO81" s="67"/>
      <c r="OEP81" s="67"/>
      <c r="OEQ81" s="68"/>
      <c r="OER81" s="68"/>
      <c r="OES81" s="68"/>
      <c r="OET81" s="69"/>
      <c r="OEV81" s="64"/>
      <c r="OEW81" s="67"/>
      <c r="OEX81" s="67"/>
      <c r="OEY81" s="68"/>
      <c r="OEZ81" s="68"/>
      <c r="OFA81" s="68"/>
      <c r="OFB81" s="69"/>
      <c r="OFD81" s="64"/>
      <c r="OFE81" s="67"/>
      <c r="OFF81" s="67"/>
      <c r="OFG81" s="68"/>
      <c r="OFH81" s="68"/>
      <c r="OFI81" s="68"/>
      <c r="OFJ81" s="69"/>
      <c r="OFL81" s="64"/>
      <c r="OFM81" s="67"/>
      <c r="OFN81" s="67"/>
      <c r="OFO81" s="68"/>
      <c r="OFP81" s="68"/>
      <c r="OFQ81" s="68"/>
      <c r="OFR81" s="69"/>
      <c r="OFT81" s="64"/>
      <c r="OFU81" s="67"/>
      <c r="OFV81" s="67"/>
      <c r="OFW81" s="68"/>
      <c r="OFX81" s="68"/>
      <c r="OFY81" s="68"/>
      <c r="OFZ81" s="69"/>
      <c r="OGB81" s="64"/>
      <c r="OGC81" s="67"/>
      <c r="OGD81" s="67"/>
      <c r="OGE81" s="68"/>
      <c r="OGF81" s="68"/>
      <c r="OGG81" s="68"/>
      <c r="OGH81" s="69"/>
      <c r="OGJ81" s="64"/>
      <c r="OGK81" s="67"/>
      <c r="OGL81" s="67"/>
      <c r="OGM81" s="68"/>
      <c r="OGN81" s="68"/>
      <c r="OGO81" s="68"/>
      <c r="OGP81" s="69"/>
      <c r="OGR81" s="64"/>
      <c r="OGS81" s="67"/>
      <c r="OGT81" s="67"/>
      <c r="OGU81" s="68"/>
      <c r="OGV81" s="68"/>
      <c r="OGW81" s="68"/>
      <c r="OGX81" s="69"/>
      <c r="OGZ81" s="64"/>
      <c r="OHA81" s="67"/>
      <c r="OHB81" s="67"/>
      <c r="OHC81" s="68"/>
      <c r="OHD81" s="68"/>
      <c r="OHE81" s="68"/>
      <c r="OHF81" s="69"/>
      <c r="OHH81" s="64"/>
      <c r="OHI81" s="67"/>
      <c r="OHJ81" s="67"/>
      <c r="OHK81" s="68"/>
      <c r="OHL81" s="68"/>
      <c r="OHM81" s="68"/>
      <c r="OHN81" s="69"/>
      <c r="OHP81" s="64"/>
      <c r="OHQ81" s="67"/>
      <c r="OHR81" s="67"/>
      <c r="OHS81" s="68"/>
      <c r="OHT81" s="68"/>
      <c r="OHU81" s="68"/>
      <c r="OHV81" s="69"/>
      <c r="OHX81" s="64"/>
      <c r="OHY81" s="67"/>
      <c r="OHZ81" s="67"/>
      <c r="OIA81" s="68"/>
      <c r="OIB81" s="68"/>
      <c r="OIC81" s="68"/>
      <c r="OID81" s="69"/>
      <c r="OIF81" s="64"/>
      <c r="OIG81" s="67"/>
      <c r="OIH81" s="67"/>
      <c r="OII81" s="68"/>
      <c r="OIJ81" s="68"/>
      <c r="OIK81" s="68"/>
      <c r="OIL81" s="69"/>
      <c r="OIN81" s="64"/>
      <c r="OIO81" s="67"/>
      <c r="OIP81" s="67"/>
      <c r="OIQ81" s="68"/>
      <c r="OIR81" s="68"/>
      <c r="OIS81" s="68"/>
      <c r="OIT81" s="69"/>
      <c r="OIV81" s="64"/>
      <c r="OIW81" s="67"/>
      <c r="OIX81" s="67"/>
      <c r="OIY81" s="68"/>
      <c r="OIZ81" s="68"/>
      <c r="OJA81" s="68"/>
      <c r="OJB81" s="69"/>
      <c r="OJD81" s="64"/>
      <c r="OJE81" s="67"/>
      <c r="OJF81" s="67"/>
      <c r="OJG81" s="68"/>
      <c r="OJH81" s="68"/>
      <c r="OJI81" s="68"/>
      <c r="OJJ81" s="69"/>
      <c r="OJL81" s="64"/>
      <c r="OJM81" s="67"/>
      <c r="OJN81" s="67"/>
      <c r="OJO81" s="68"/>
      <c r="OJP81" s="68"/>
      <c r="OJQ81" s="68"/>
      <c r="OJR81" s="69"/>
      <c r="OJT81" s="64"/>
      <c r="OJU81" s="67"/>
      <c r="OJV81" s="67"/>
      <c r="OJW81" s="68"/>
      <c r="OJX81" s="68"/>
      <c r="OJY81" s="68"/>
      <c r="OJZ81" s="69"/>
      <c r="OKB81" s="64"/>
      <c r="OKC81" s="67"/>
      <c r="OKD81" s="67"/>
      <c r="OKE81" s="68"/>
      <c r="OKF81" s="68"/>
      <c r="OKG81" s="68"/>
      <c r="OKH81" s="69"/>
      <c r="OKJ81" s="64"/>
      <c r="OKK81" s="67"/>
      <c r="OKL81" s="67"/>
      <c r="OKM81" s="68"/>
      <c r="OKN81" s="68"/>
      <c r="OKO81" s="68"/>
      <c r="OKP81" s="69"/>
      <c r="OKR81" s="64"/>
      <c r="OKS81" s="67"/>
      <c r="OKT81" s="67"/>
      <c r="OKU81" s="68"/>
      <c r="OKV81" s="68"/>
      <c r="OKW81" s="68"/>
      <c r="OKX81" s="69"/>
      <c r="OKZ81" s="64"/>
      <c r="OLA81" s="67"/>
      <c r="OLB81" s="67"/>
      <c r="OLC81" s="68"/>
      <c r="OLD81" s="68"/>
      <c r="OLE81" s="68"/>
      <c r="OLF81" s="69"/>
      <c r="OLH81" s="64"/>
      <c r="OLI81" s="67"/>
      <c r="OLJ81" s="67"/>
      <c r="OLK81" s="68"/>
      <c r="OLL81" s="68"/>
      <c r="OLM81" s="68"/>
      <c r="OLN81" s="69"/>
      <c r="OLP81" s="64"/>
      <c r="OLQ81" s="67"/>
      <c r="OLR81" s="67"/>
      <c r="OLS81" s="68"/>
      <c r="OLT81" s="68"/>
      <c r="OLU81" s="68"/>
      <c r="OLV81" s="69"/>
      <c r="OLX81" s="64"/>
      <c r="OLY81" s="67"/>
      <c r="OLZ81" s="67"/>
      <c r="OMA81" s="68"/>
      <c r="OMB81" s="68"/>
      <c r="OMC81" s="68"/>
      <c r="OMD81" s="69"/>
      <c r="OMF81" s="64"/>
      <c r="OMG81" s="67"/>
      <c r="OMH81" s="67"/>
      <c r="OMI81" s="68"/>
      <c r="OMJ81" s="68"/>
      <c r="OMK81" s="68"/>
      <c r="OML81" s="69"/>
      <c r="OMN81" s="64"/>
      <c r="OMO81" s="67"/>
      <c r="OMP81" s="67"/>
      <c r="OMQ81" s="68"/>
      <c r="OMR81" s="68"/>
      <c r="OMS81" s="68"/>
      <c r="OMT81" s="69"/>
      <c r="OMV81" s="64"/>
      <c r="OMW81" s="67"/>
      <c r="OMX81" s="67"/>
      <c r="OMY81" s="68"/>
      <c r="OMZ81" s="68"/>
      <c r="ONA81" s="68"/>
      <c r="ONB81" s="69"/>
      <c r="OND81" s="64"/>
      <c r="ONE81" s="67"/>
      <c r="ONF81" s="67"/>
      <c r="ONG81" s="68"/>
      <c r="ONH81" s="68"/>
      <c r="ONI81" s="68"/>
      <c r="ONJ81" s="69"/>
      <c r="ONL81" s="64"/>
      <c r="ONM81" s="67"/>
      <c r="ONN81" s="67"/>
      <c r="ONO81" s="68"/>
      <c r="ONP81" s="68"/>
      <c r="ONQ81" s="68"/>
      <c r="ONR81" s="69"/>
      <c r="ONT81" s="64"/>
      <c r="ONU81" s="67"/>
      <c r="ONV81" s="67"/>
      <c r="ONW81" s="68"/>
      <c r="ONX81" s="68"/>
      <c r="ONY81" s="68"/>
      <c r="ONZ81" s="69"/>
      <c r="OOB81" s="64"/>
      <c r="OOC81" s="67"/>
      <c r="OOD81" s="67"/>
      <c r="OOE81" s="68"/>
      <c r="OOF81" s="68"/>
      <c r="OOG81" s="68"/>
      <c r="OOH81" s="69"/>
      <c r="OOJ81" s="64"/>
      <c r="OOK81" s="67"/>
      <c r="OOL81" s="67"/>
      <c r="OOM81" s="68"/>
      <c r="OON81" s="68"/>
      <c r="OOO81" s="68"/>
      <c r="OOP81" s="69"/>
      <c r="OOR81" s="64"/>
      <c r="OOS81" s="67"/>
      <c r="OOT81" s="67"/>
      <c r="OOU81" s="68"/>
      <c r="OOV81" s="68"/>
      <c r="OOW81" s="68"/>
      <c r="OOX81" s="69"/>
      <c r="OOZ81" s="64"/>
      <c r="OPA81" s="67"/>
      <c r="OPB81" s="67"/>
      <c r="OPC81" s="68"/>
      <c r="OPD81" s="68"/>
      <c r="OPE81" s="68"/>
      <c r="OPF81" s="69"/>
      <c r="OPH81" s="64"/>
      <c r="OPI81" s="67"/>
      <c r="OPJ81" s="67"/>
      <c r="OPK81" s="68"/>
      <c r="OPL81" s="68"/>
      <c r="OPM81" s="68"/>
      <c r="OPN81" s="69"/>
      <c r="OPP81" s="64"/>
      <c r="OPQ81" s="67"/>
      <c r="OPR81" s="67"/>
      <c r="OPS81" s="68"/>
      <c r="OPT81" s="68"/>
      <c r="OPU81" s="68"/>
      <c r="OPV81" s="69"/>
      <c r="OPX81" s="64"/>
      <c r="OPY81" s="67"/>
      <c r="OPZ81" s="67"/>
      <c r="OQA81" s="68"/>
      <c r="OQB81" s="68"/>
      <c r="OQC81" s="68"/>
      <c r="OQD81" s="69"/>
      <c r="OQF81" s="64"/>
      <c r="OQG81" s="67"/>
      <c r="OQH81" s="67"/>
      <c r="OQI81" s="68"/>
      <c r="OQJ81" s="68"/>
      <c r="OQK81" s="68"/>
      <c r="OQL81" s="69"/>
      <c r="OQN81" s="64"/>
      <c r="OQO81" s="67"/>
      <c r="OQP81" s="67"/>
      <c r="OQQ81" s="68"/>
      <c r="OQR81" s="68"/>
      <c r="OQS81" s="68"/>
      <c r="OQT81" s="69"/>
      <c r="OQV81" s="64"/>
      <c r="OQW81" s="67"/>
      <c r="OQX81" s="67"/>
      <c r="OQY81" s="68"/>
      <c r="OQZ81" s="68"/>
      <c r="ORA81" s="68"/>
      <c r="ORB81" s="69"/>
      <c r="ORD81" s="64"/>
      <c r="ORE81" s="67"/>
      <c r="ORF81" s="67"/>
      <c r="ORG81" s="68"/>
      <c r="ORH81" s="68"/>
      <c r="ORI81" s="68"/>
      <c r="ORJ81" s="69"/>
      <c r="ORL81" s="64"/>
      <c r="ORM81" s="67"/>
      <c r="ORN81" s="67"/>
      <c r="ORO81" s="68"/>
      <c r="ORP81" s="68"/>
      <c r="ORQ81" s="68"/>
      <c r="ORR81" s="69"/>
      <c r="ORT81" s="64"/>
      <c r="ORU81" s="67"/>
      <c r="ORV81" s="67"/>
      <c r="ORW81" s="68"/>
      <c r="ORX81" s="68"/>
      <c r="ORY81" s="68"/>
      <c r="ORZ81" s="69"/>
      <c r="OSB81" s="64"/>
      <c r="OSC81" s="67"/>
      <c r="OSD81" s="67"/>
      <c r="OSE81" s="68"/>
      <c r="OSF81" s="68"/>
      <c r="OSG81" s="68"/>
      <c r="OSH81" s="69"/>
      <c r="OSJ81" s="64"/>
      <c r="OSK81" s="67"/>
      <c r="OSL81" s="67"/>
      <c r="OSM81" s="68"/>
      <c r="OSN81" s="68"/>
      <c r="OSO81" s="68"/>
      <c r="OSP81" s="69"/>
      <c r="OSR81" s="64"/>
      <c r="OSS81" s="67"/>
      <c r="OST81" s="67"/>
      <c r="OSU81" s="68"/>
      <c r="OSV81" s="68"/>
      <c r="OSW81" s="68"/>
      <c r="OSX81" s="69"/>
      <c r="OSZ81" s="64"/>
      <c r="OTA81" s="67"/>
      <c r="OTB81" s="67"/>
      <c r="OTC81" s="68"/>
      <c r="OTD81" s="68"/>
      <c r="OTE81" s="68"/>
      <c r="OTF81" s="69"/>
      <c r="OTH81" s="64"/>
      <c r="OTI81" s="67"/>
      <c r="OTJ81" s="67"/>
      <c r="OTK81" s="68"/>
      <c r="OTL81" s="68"/>
      <c r="OTM81" s="68"/>
      <c r="OTN81" s="69"/>
      <c r="OTP81" s="64"/>
      <c r="OTQ81" s="67"/>
      <c r="OTR81" s="67"/>
      <c r="OTS81" s="68"/>
      <c r="OTT81" s="68"/>
      <c r="OTU81" s="68"/>
      <c r="OTV81" s="69"/>
      <c r="OTX81" s="64"/>
      <c r="OTY81" s="67"/>
      <c r="OTZ81" s="67"/>
      <c r="OUA81" s="68"/>
      <c r="OUB81" s="68"/>
      <c r="OUC81" s="68"/>
      <c r="OUD81" s="69"/>
      <c r="OUF81" s="64"/>
      <c r="OUG81" s="67"/>
      <c r="OUH81" s="67"/>
      <c r="OUI81" s="68"/>
      <c r="OUJ81" s="68"/>
      <c r="OUK81" s="68"/>
      <c r="OUL81" s="69"/>
      <c r="OUN81" s="64"/>
      <c r="OUO81" s="67"/>
      <c r="OUP81" s="67"/>
      <c r="OUQ81" s="68"/>
      <c r="OUR81" s="68"/>
      <c r="OUS81" s="68"/>
      <c r="OUT81" s="69"/>
      <c r="OUV81" s="64"/>
      <c r="OUW81" s="67"/>
      <c r="OUX81" s="67"/>
      <c r="OUY81" s="68"/>
      <c r="OUZ81" s="68"/>
      <c r="OVA81" s="68"/>
      <c r="OVB81" s="69"/>
      <c r="OVD81" s="64"/>
      <c r="OVE81" s="67"/>
      <c r="OVF81" s="67"/>
      <c r="OVG81" s="68"/>
      <c r="OVH81" s="68"/>
      <c r="OVI81" s="68"/>
      <c r="OVJ81" s="69"/>
      <c r="OVL81" s="64"/>
      <c r="OVM81" s="67"/>
      <c r="OVN81" s="67"/>
      <c r="OVO81" s="68"/>
      <c r="OVP81" s="68"/>
      <c r="OVQ81" s="68"/>
      <c r="OVR81" s="69"/>
      <c r="OVT81" s="64"/>
      <c r="OVU81" s="67"/>
      <c r="OVV81" s="67"/>
      <c r="OVW81" s="68"/>
      <c r="OVX81" s="68"/>
      <c r="OVY81" s="68"/>
      <c r="OVZ81" s="69"/>
      <c r="OWB81" s="64"/>
      <c r="OWC81" s="67"/>
      <c r="OWD81" s="67"/>
      <c r="OWE81" s="68"/>
      <c r="OWF81" s="68"/>
      <c r="OWG81" s="68"/>
      <c r="OWH81" s="69"/>
      <c r="OWJ81" s="64"/>
      <c r="OWK81" s="67"/>
      <c r="OWL81" s="67"/>
      <c r="OWM81" s="68"/>
      <c r="OWN81" s="68"/>
      <c r="OWO81" s="68"/>
      <c r="OWP81" s="69"/>
      <c r="OWR81" s="64"/>
      <c r="OWS81" s="67"/>
      <c r="OWT81" s="67"/>
      <c r="OWU81" s="68"/>
      <c r="OWV81" s="68"/>
      <c r="OWW81" s="68"/>
      <c r="OWX81" s="69"/>
      <c r="OWZ81" s="64"/>
      <c r="OXA81" s="67"/>
      <c r="OXB81" s="67"/>
      <c r="OXC81" s="68"/>
      <c r="OXD81" s="68"/>
      <c r="OXE81" s="68"/>
      <c r="OXF81" s="69"/>
      <c r="OXH81" s="64"/>
      <c r="OXI81" s="67"/>
      <c r="OXJ81" s="67"/>
      <c r="OXK81" s="68"/>
      <c r="OXL81" s="68"/>
      <c r="OXM81" s="68"/>
      <c r="OXN81" s="69"/>
      <c r="OXP81" s="64"/>
      <c r="OXQ81" s="67"/>
      <c r="OXR81" s="67"/>
      <c r="OXS81" s="68"/>
      <c r="OXT81" s="68"/>
      <c r="OXU81" s="68"/>
      <c r="OXV81" s="69"/>
      <c r="OXX81" s="64"/>
      <c r="OXY81" s="67"/>
      <c r="OXZ81" s="67"/>
      <c r="OYA81" s="68"/>
      <c r="OYB81" s="68"/>
      <c r="OYC81" s="68"/>
      <c r="OYD81" s="69"/>
      <c r="OYF81" s="64"/>
      <c r="OYG81" s="67"/>
      <c r="OYH81" s="67"/>
      <c r="OYI81" s="68"/>
      <c r="OYJ81" s="68"/>
      <c r="OYK81" s="68"/>
      <c r="OYL81" s="69"/>
      <c r="OYN81" s="64"/>
      <c r="OYO81" s="67"/>
      <c r="OYP81" s="67"/>
      <c r="OYQ81" s="68"/>
      <c r="OYR81" s="68"/>
      <c r="OYS81" s="68"/>
      <c r="OYT81" s="69"/>
      <c r="OYV81" s="64"/>
      <c r="OYW81" s="67"/>
      <c r="OYX81" s="67"/>
      <c r="OYY81" s="68"/>
      <c r="OYZ81" s="68"/>
      <c r="OZA81" s="68"/>
      <c r="OZB81" s="69"/>
      <c r="OZD81" s="64"/>
      <c r="OZE81" s="67"/>
      <c r="OZF81" s="67"/>
      <c r="OZG81" s="68"/>
      <c r="OZH81" s="68"/>
      <c r="OZI81" s="68"/>
      <c r="OZJ81" s="69"/>
      <c r="OZL81" s="64"/>
      <c r="OZM81" s="67"/>
      <c r="OZN81" s="67"/>
      <c r="OZO81" s="68"/>
      <c r="OZP81" s="68"/>
      <c r="OZQ81" s="68"/>
      <c r="OZR81" s="69"/>
      <c r="OZT81" s="64"/>
      <c r="OZU81" s="67"/>
      <c r="OZV81" s="67"/>
      <c r="OZW81" s="68"/>
      <c r="OZX81" s="68"/>
      <c r="OZY81" s="68"/>
      <c r="OZZ81" s="69"/>
      <c r="PAB81" s="64"/>
      <c r="PAC81" s="67"/>
      <c r="PAD81" s="67"/>
      <c r="PAE81" s="68"/>
      <c r="PAF81" s="68"/>
      <c r="PAG81" s="68"/>
      <c r="PAH81" s="69"/>
      <c r="PAJ81" s="64"/>
      <c r="PAK81" s="67"/>
      <c r="PAL81" s="67"/>
      <c r="PAM81" s="68"/>
      <c r="PAN81" s="68"/>
      <c r="PAO81" s="68"/>
      <c r="PAP81" s="69"/>
      <c r="PAR81" s="64"/>
      <c r="PAS81" s="67"/>
      <c r="PAT81" s="67"/>
      <c r="PAU81" s="68"/>
      <c r="PAV81" s="68"/>
      <c r="PAW81" s="68"/>
      <c r="PAX81" s="69"/>
      <c r="PAZ81" s="64"/>
      <c r="PBA81" s="67"/>
      <c r="PBB81" s="67"/>
      <c r="PBC81" s="68"/>
      <c r="PBD81" s="68"/>
      <c r="PBE81" s="68"/>
      <c r="PBF81" s="69"/>
      <c r="PBH81" s="64"/>
      <c r="PBI81" s="67"/>
      <c r="PBJ81" s="67"/>
      <c r="PBK81" s="68"/>
      <c r="PBL81" s="68"/>
      <c r="PBM81" s="68"/>
      <c r="PBN81" s="69"/>
      <c r="PBP81" s="64"/>
      <c r="PBQ81" s="67"/>
      <c r="PBR81" s="67"/>
      <c r="PBS81" s="68"/>
      <c r="PBT81" s="68"/>
      <c r="PBU81" s="68"/>
      <c r="PBV81" s="69"/>
      <c r="PBX81" s="64"/>
      <c r="PBY81" s="67"/>
      <c r="PBZ81" s="67"/>
      <c r="PCA81" s="68"/>
      <c r="PCB81" s="68"/>
      <c r="PCC81" s="68"/>
      <c r="PCD81" s="69"/>
      <c r="PCF81" s="64"/>
      <c r="PCG81" s="67"/>
      <c r="PCH81" s="67"/>
      <c r="PCI81" s="68"/>
      <c r="PCJ81" s="68"/>
      <c r="PCK81" s="68"/>
      <c r="PCL81" s="69"/>
      <c r="PCN81" s="64"/>
      <c r="PCO81" s="67"/>
      <c r="PCP81" s="67"/>
      <c r="PCQ81" s="68"/>
      <c r="PCR81" s="68"/>
      <c r="PCS81" s="68"/>
      <c r="PCT81" s="69"/>
      <c r="PCV81" s="64"/>
      <c r="PCW81" s="67"/>
      <c r="PCX81" s="67"/>
      <c r="PCY81" s="68"/>
      <c r="PCZ81" s="68"/>
      <c r="PDA81" s="68"/>
      <c r="PDB81" s="69"/>
      <c r="PDD81" s="64"/>
      <c r="PDE81" s="67"/>
      <c r="PDF81" s="67"/>
      <c r="PDG81" s="68"/>
      <c r="PDH81" s="68"/>
      <c r="PDI81" s="68"/>
      <c r="PDJ81" s="69"/>
      <c r="PDL81" s="64"/>
      <c r="PDM81" s="67"/>
      <c r="PDN81" s="67"/>
      <c r="PDO81" s="68"/>
      <c r="PDP81" s="68"/>
      <c r="PDQ81" s="68"/>
      <c r="PDR81" s="69"/>
      <c r="PDT81" s="64"/>
      <c r="PDU81" s="67"/>
      <c r="PDV81" s="67"/>
      <c r="PDW81" s="68"/>
      <c r="PDX81" s="68"/>
      <c r="PDY81" s="68"/>
      <c r="PDZ81" s="69"/>
      <c r="PEB81" s="64"/>
      <c r="PEC81" s="67"/>
      <c r="PED81" s="67"/>
      <c r="PEE81" s="68"/>
      <c r="PEF81" s="68"/>
      <c r="PEG81" s="68"/>
      <c r="PEH81" s="69"/>
      <c r="PEJ81" s="64"/>
      <c r="PEK81" s="67"/>
      <c r="PEL81" s="67"/>
      <c r="PEM81" s="68"/>
      <c r="PEN81" s="68"/>
      <c r="PEO81" s="68"/>
      <c r="PEP81" s="69"/>
      <c r="PER81" s="64"/>
      <c r="PES81" s="67"/>
      <c r="PET81" s="67"/>
      <c r="PEU81" s="68"/>
      <c r="PEV81" s="68"/>
      <c r="PEW81" s="68"/>
      <c r="PEX81" s="69"/>
      <c r="PEZ81" s="64"/>
      <c r="PFA81" s="67"/>
      <c r="PFB81" s="67"/>
      <c r="PFC81" s="68"/>
      <c r="PFD81" s="68"/>
      <c r="PFE81" s="68"/>
      <c r="PFF81" s="69"/>
      <c r="PFH81" s="64"/>
      <c r="PFI81" s="67"/>
      <c r="PFJ81" s="67"/>
      <c r="PFK81" s="68"/>
      <c r="PFL81" s="68"/>
      <c r="PFM81" s="68"/>
      <c r="PFN81" s="69"/>
      <c r="PFP81" s="64"/>
      <c r="PFQ81" s="67"/>
      <c r="PFR81" s="67"/>
      <c r="PFS81" s="68"/>
      <c r="PFT81" s="68"/>
      <c r="PFU81" s="68"/>
      <c r="PFV81" s="69"/>
      <c r="PFX81" s="64"/>
      <c r="PFY81" s="67"/>
      <c r="PFZ81" s="67"/>
      <c r="PGA81" s="68"/>
      <c r="PGB81" s="68"/>
      <c r="PGC81" s="68"/>
      <c r="PGD81" s="69"/>
      <c r="PGF81" s="64"/>
      <c r="PGG81" s="67"/>
      <c r="PGH81" s="67"/>
      <c r="PGI81" s="68"/>
      <c r="PGJ81" s="68"/>
      <c r="PGK81" s="68"/>
      <c r="PGL81" s="69"/>
      <c r="PGN81" s="64"/>
      <c r="PGO81" s="67"/>
      <c r="PGP81" s="67"/>
      <c r="PGQ81" s="68"/>
      <c r="PGR81" s="68"/>
      <c r="PGS81" s="68"/>
      <c r="PGT81" s="69"/>
      <c r="PGV81" s="64"/>
      <c r="PGW81" s="67"/>
      <c r="PGX81" s="67"/>
      <c r="PGY81" s="68"/>
      <c r="PGZ81" s="68"/>
      <c r="PHA81" s="68"/>
      <c r="PHB81" s="69"/>
      <c r="PHD81" s="64"/>
      <c r="PHE81" s="67"/>
      <c r="PHF81" s="67"/>
      <c r="PHG81" s="68"/>
      <c r="PHH81" s="68"/>
      <c r="PHI81" s="68"/>
      <c r="PHJ81" s="69"/>
      <c r="PHL81" s="64"/>
      <c r="PHM81" s="67"/>
      <c r="PHN81" s="67"/>
      <c r="PHO81" s="68"/>
      <c r="PHP81" s="68"/>
      <c r="PHQ81" s="68"/>
      <c r="PHR81" s="69"/>
      <c r="PHT81" s="64"/>
      <c r="PHU81" s="67"/>
      <c r="PHV81" s="67"/>
      <c r="PHW81" s="68"/>
      <c r="PHX81" s="68"/>
      <c r="PHY81" s="68"/>
      <c r="PHZ81" s="69"/>
      <c r="PIB81" s="64"/>
      <c r="PIC81" s="67"/>
      <c r="PID81" s="67"/>
      <c r="PIE81" s="68"/>
      <c r="PIF81" s="68"/>
      <c r="PIG81" s="68"/>
      <c r="PIH81" s="69"/>
      <c r="PIJ81" s="64"/>
      <c r="PIK81" s="67"/>
      <c r="PIL81" s="67"/>
      <c r="PIM81" s="68"/>
      <c r="PIN81" s="68"/>
      <c r="PIO81" s="68"/>
      <c r="PIP81" s="69"/>
      <c r="PIR81" s="64"/>
      <c r="PIS81" s="67"/>
      <c r="PIT81" s="67"/>
      <c r="PIU81" s="68"/>
      <c r="PIV81" s="68"/>
      <c r="PIW81" s="68"/>
      <c r="PIX81" s="69"/>
      <c r="PIZ81" s="64"/>
      <c r="PJA81" s="67"/>
      <c r="PJB81" s="67"/>
      <c r="PJC81" s="68"/>
      <c r="PJD81" s="68"/>
      <c r="PJE81" s="68"/>
      <c r="PJF81" s="69"/>
      <c r="PJH81" s="64"/>
      <c r="PJI81" s="67"/>
      <c r="PJJ81" s="67"/>
      <c r="PJK81" s="68"/>
      <c r="PJL81" s="68"/>
      <c r="PJM81" s="68"/>
      <c r="PJN81" s="69"/>
      <c r="PJP81" s="64"/>
      <c r="PJQ81" s="67"/>
      <c r="PJR81" s="67"/>
      <c r="PJS81" s="68"/>
      <c r="PJT81" s="68"/>
      <c r="PJU81" s="68"/>
      <c r="PJV81" s="69"/>
      <c r="PJX81" s="64"/>
      <c r="PJY81" s="67"/>
      <c r="PJZ81" s="67"/>
      <c r="PKA81" s="68"/>
      <c r="PKB81" s="68"/>
      <c r="PKC81" s="68"/>
      <c r="PKD81" s="69"/>
      <c r="PKF81" s="64"/>
      <c r="PKG81" s="67"/>
      <c r="PKH81" s="67"/>
      <c r="PKI81" s="68"/>
      <c r="PKJ81" s="68"/>
      <c r="PKK81" s="68"/>
      <c r="PKL81" s="69"/>
      <c r="PKN81" s="64"/>
      <c r="PKO81" s="67"/>
      <c r="PKP81" s="67"/>
      <c r="PKQ81" s="68"/>
      <c r="PKR81" s="68"/>
      <c r="PKS81" s="68"/>
      <c r="PKT81" s="69"/>
      <c r="PKV81" s="64"/>
      <c r="PKW81" s="67"/>
      <c r="PKX81" s="67"/>
      <c r="PKY81" s="68"/>
      <c r="PKZ81" s="68"/>
      <c r="PLA81" s="68"/>
      <c r="PLB81" s="69"/>
      <c r="PLD81" s="64"/>
      <c r="PLE81" s="67"/>
      <c r="PLF81" s="67"/>
      <c r="PLG81" s="68"/>
      <c r="PLH81" s="68"/>
      <c r="PLI81" s="68"/>
      <c r="PLJ81" s="69"/>
      <c r="PLL81" s="64"/>
      <c r="PLM81" s="67"/>
      <c r="PLN81" s="67"/>
      <c r="PLO81" s="68"/>
      <c r="PLP81" s="68"/>
      <c r="PLQ81" s="68"/>
      <c r="PLR81" s="69"/>
      <c r="PLT81" s="64"/>
      <c r="PLU81" s="67"/>
      <c r="PLV81" s="67"/>
      <c r="PLW81" s="68"/>
      <c r="PLX81" s="68"/>
      <c r="PLY81" s="68"/>
      <c r="PLZ81" s="69"/>
      <c r="PMB81" s="64"/>
      <c r="PMC81" s="67"/>
      <c r="PMD81" s="67"/>
      <c r="PME81" s="68"/>
      <c r="PMF81" s="68"/>
      <c r="PMG81" s="68"/>
      <c r="PMH81" s="69"/>
      <c r="PMJ81" s="64"/>
      <c r="PMK81" s="67"/>
      <c r="PML81" s="67"/>
      <c r="PMM81" s="68"/>
      <c r="PMN81" s="68"/>
      <c r="PMO81" s="68"/>
      <c r="PMP81" s="69"/>
      <c r="PMR81" s="64"/>
      <c r="PMS81" s="67"/>
      <c r="PMT81" s="67"/>
      <c r="PMU81" s="68"/>
      <c r="PMV81" s="68"/>
      <c r="PMW81" s="68"/>
      <c r="PMX81" s="69"/>
      <c r="PMZ81" s="64"/>
      <c r="PNA81" s="67"/>
      <c r="PNB81" s="67"/>
      <c r="PNC81" s="68"/>
      <c r="PND81" s="68"/>
      <c r="PNE81" s="68"/>
      <c r="PNF81" s="69"/>
      <c r="PNH81" s="64"/>
      <c r="PNI81" s="67"/>
      <c r="PNJ81" s="67"/>
      <c r="PNK81" s="68"/>
      <c r="PNL81" s="68"/>
      <c r="PNM81" s="68"/>
      <c r="PNN81" s="69"/>
      <c r="PNP81" s="64"/>
      <c r="PNQ81" s="67"/>
      <c r="PNR81" s="67"/>
      <c r="PNS81" s="68"/>
      <c r="PNT81" s="68"/>
      <c r="PNU81" s="68"/>
      <c r="PNV81" s="69"/>
      <c r="PNX81" s="64"/>
      <c r="PNY81" s="67"/>
      <c r="PNZ81" s="67"/>
      <c r="POA81" s="68"/>
      <c r="POB81" s="68"/>
      <c r="POC81" s="68"/>
      <c r="POD81" s="69"/>
      <c r="POF81" s="64"/>
      <c r="POG81" s="67"/>
      <c r="POH81" s="67"/>
      <c r="POI81" s="68"/>
      <c r="POJ81" s="68"/>
      <c r="POK81" s="68"/>
      <c r="POL81" s="69"/>
      <c r="PON81" s="64"/>
      <c r="POO81" s="67"/>
      <c r="POP81" s="67"/>
      <c r="POQ81" s="68"/>
      <c r="POR81" s="68"/>
      <c r="POS81" s="68"/>
      <c r="POT81" s="69"/>
      <c r="POV81" s="64"/>
      <c r="POW81" s="67"/>
      <c r="POX81" s="67"/>
      <c r="POY81" s="68"/>
      <c r="POZ81" s="68"/>
      <c r="PPA81" s="68"/>
      <c r="PPB81" s="69"/>
      <c r="PPD81" s="64"/>
      <c r="PPE81" s="67"/>
      <c r="PPF81" s="67"/>
      <c r="PPG81" s="68"/>
      <c r="PPH81" s="68"/>
      <c r="PPI81" s="68"/>
      <c r="PPJ81" s="69"/>
      <c r="PPL81" s="64"/>
      <c r="PPM81" s="67"/>
      <c r="PPN81" s="67"/>
      <c r="PPO81" s="68"/>
      <c r="PPP81" s="68"/>
      <c r="PPQ81" s="68"/>
      <c r="PPR81" s="69"/>
      <c r="PPT81" s="64"/>
      <c r="PPU81" s="67"/>
      <c r="PPV81" s="67"/>
      <c r="PPW81" s="68"/>
      <c r="PPX81" s="68"/>
      <c r="PPY81" s="68"/>
      <c r="PPZ81" s="69"/>
      <c r="PQB81" s="64"/>
      <c r="PQC81" s="67"/>
      <c r="PQD81" s="67"/>
      <c r="PQE81" s="68"/>
      <c r="PQF81" s="68"/>
      <c r="PQG81" s="68"/>
      <c r="PQH81" s="69"/>
      <c r="PQJ81" s="64"/>
      <c r="PQK81" s="67"/>
      <c r="PQL81" s="67"/>
      <c r="PQM81" s="68"/>
      <c r="PQN81" s="68"/>
      <c r="PQO81" s="68"/>
      <c r="PQP81" s="69"/>
      <c r="PQR81" s="64"/>
      <c r="PQS81" s="67"/>
      <c r="PQT81" s="67"/>
      <c r="PQU81" s="68"/>
      <c r="PQV81" s="68"/>
      <c r="PQW81" s="68"/>
      <c r="PQX81" s="69"/>
      <c r="PQZ81" s="64"/>
      <c r="PRA81" s="67"/>
      <c r="PRB81" s="67"/>
      <c r="PRC81" s="68"/>
      <c r="PRD81" s="68"/>
      <c r="PRE81" s="68"/>
      <c r="PRF81" s="69"/>
      <c r="PRH81" s="64"/>
      <c r="PRI81" s="67"/>
      <c r="PRJ81" s="67"/>
      <c r="PRK81" s="68"/>
      <c r="PRL81" s="68"/>
      <c r="PRM81" s="68"/>
      <c r="PRN81" s="69"/>
      <c r="PRP81" s="64"/>
      <c r="PRQ81" s="67"/>
      <c r="PRR81" s="67"/>
      <c r="PRS81" s="68"/>
      <c r="PRT81" s="68"/>
      <c r="PRU81" s="68"/>
      <c r="PRV81" s="69"/>
      <c r="PRX81" s="64"/>
      <c r="PRY81" s="67"/>
      <c r="PRZ81" s="67"/>
      <c r="PSA81" s="68"/>
      <c r="PSB81" s="68"/>
      <c r="PSC81" s="68"/>
      <c r="PSD81" s="69"/>
      <c r="PSF81" s="64"/>
      <c r="PSG81" s="67"/>
      <c r="PSH81" s="67"/>
      <c r="PSI81" s="68"/>
      <c r="PSJ81" s="68"/>
      <c r="PSK81" s="68"/>
      <c r="PSL81" s="69"/>
      <c r="PSN81" s="64"/>
      <c r="PSO81" s="67"/>
      <c r="PSP81" s="67"/>
      <c r="PSQ81" s="68"/>
      <c r="PSR81" s="68"/>
      <c r="PSS81" s="68"/>
      <c r="PST81" s="69"/>
      <c r="PSV81" s="64"/>
      <c r="PSW81" s="67"/>
      <c r="PSX81" s="67"/>
      <c r="PSY81" s="68"/>
      <c r="PSZ81" s="68"/>
      <c r="PTA81" s="68"/>
      <c r="PTB81" s="69"/>
      <c r="PTD81" s="64"/>
      <c r="PTE81" s="67"/>
      <c r="PTF81" s="67"/>
      <c r="PTG81" s="68"/>
      <c r="PTH81" s="68"/>
      <c r="PTI81" s="68"/>
      <c r="PTJ81" s="69"/>
      <c r="PTL81" s="64"/>
      <c r="PTM81" s="67"/>
      <c r="PTN81" s="67"/>
      <c r="PTO81" s="68"/>
      <c r="PTP81" s="68"/>
      <c r="PTQ81" s="68"/>
      <c r="PTR81" s="69"/>
      <c r="PTT81" s="64"/>
      <c r="PTU81" s="67"/>
      <c r="PTV81" s="67"/>
      <c r="PTW81" s="68"/>
      <c r="PTX81" s="68"/>
      <c r="PTY81" s="68"/>
      <c r="PTZ81" s="69"/>
      <c r="PUB81" s="64"/>
      <c r="PUC81" s="67"/>
      <c r="PUD81" s="67"/>
      <c r="PUE81" s="68"/>
      <c r="PUF81" s="68"/>
      <c r="PUG81" s="68"/>
      <c r="PUH81" s="69"/>
      <c r="PUJ81" s="64"/>
      <c r="PUK81" s="67"/>
      <c r="PUL81" s="67"/>
      <c r="PUM81" s="68"/>
      <c r="PUN81" s="68"/>
      <c r="PUO81" s="68"/>
      <c r="PUP81" s="69"/>
      <c r="PUR81" s="64"/>
      <c r="PUS81" s="67"/>
      <c r="PUT81" s="67"/>
      <c r="PUU81" s="68"/>
      <c r="PUV81" s="68"/>
      <c r="PUW81" s="68"/>
      <c r="PUX81" s="69"/>
      <c r="PUZ81" s="64"/>
      <c r="PVA81" s="67"/>
      <c r="PVB81" s="67"/>
      <c r="PVC81" s="68"/>
      <c r="PVD81" s="68"/>
      <c r="PVE81" s="68"/>
      <c r="PVF81" s="69"/>
      <c r="PVH81" s="64"/>
      <c r="PVI81" s="67"/>
      <c r="PVJ81" s="67"/>
      <c r="PVK81" s="68"/>
      <c r="PVL81" s="68"/>
      <c r="PVM81" s="68"/>
      <c r="PVN81" s="69"/>
      <c r="PVP81" s="64"/>
      <c r="PVQ81" s="67"/>
      <c r="PVR81" s="67"/>
      <c r="PVS81" s="68"/>
      <c r="PVT81" s="68"/>
      <c r="PVU81" s="68"/>
      <c r="PVV81" s="69"/>
      <c r="PVX81" s="64"/>
      <c r="PVY81" s="67"/>
      <c r="PVZ81" s="67"/>
      <c r="PWA81" s="68"/>
      <c r="PWB81" s="68"/>
      <c r="PWC81" s="68"/>
      <c r="PWD81" s="69"/>
      <c r="PWF81" s="64"/>
      <c r="PWG81" s="67"/>
      <c r="PWH81" s="67"/>
      <c r="PWI81" s="68"/>
      <c r="PWJ81" s="68"/>
      <c r="PWK81" s="68"/>
      <c r="PWL81" s="69"/>
      <c r="PWN81" s="64"/>
      <c r="PWO81" s="67"/>
      <c r="PWP81" s="67"/>
      <c r="PWQ81" s="68"/>
      <c r="PWR81" s="68"/>
      <c r="PWS81" s="68"/>
      <c r="PWT81" s="69"/>
      <c r="PWV81" s="64"/>
      <c r="PWW81" s="67"/>
      <c r="PWX81" s="67"/>
      <c r="PWY81" s="68"/>
      <c r="PWZ81" s="68"/>
      <c r="PXA81" s="68"/>
      <c r="PXB81" s="69"/>
      <c r="PXD81" s="64"/>
      <c r="PXE81" s="67"/>
      <c r="PXF81" s="67"/>
      <c r="PXG81" s="68"/>
      <c r="PXH81" s="68"/>
      <c r="PXI81" s="68"/>
      <c r="PXJ81" s="69"/>
      <c r="PXL81" s="64"/>
      <c r="PXM81" s="67"/>
      <c r="PXN81" s="67"/>
      <c r="PXO81" s="68"/>
      <c r="PXP81" s="68"/>
      <c r="PXQ81" s="68"/>
      <c r="PXR81" s="69"/>
      <c r="PXT81" s="64"/>
      <c r="PXU81" s="67"/>
      <c r="PXV81" s="67"/>
      <c r="PXW81" s="68"/>
      <c r="PXX81" s="68"/>
      <c r="PXY81" s="68"/>
      <c r="PXZ81" s="69"/>
      <c r="PYB81" s="64"/>
      <c r="PYC81" s="67"/>
      <c r="PYD81" s="67"/>
      <c r="PYE81" s="68"/>
      <c r="PYF81" s="68"/>
      <c r="PYG81" s="68"/>
      <c r="PYH81" s="69"/>
      <c r="PYJ81" s="64"/>
      <c r="PYK81" s="67"/>
      <c r="PYL81" s="67"/>
      <c r="PYM81" s="68"/>
      <c r="PYN81" s="68"/>
      <c r="PYO81" s="68"/>
      <c r="PYP81" s="69"/>
      <c r="PYR81" s="64"/>
      <c r="PYS81" s="67"/>
      <c r="PYT81" s="67"/>
      <c r="PYU81" s="68"/>
      <c r="PYV81" s="68"/>
      <c r="PYW81" s="68"/>
      <c r="PYX81" s="69"/>
      <c r="PYZ81" s="64"/>
      <c r="PZA81" s="67"/>
      <c r="PZB81" s="67"/>
      <c r="PZC81" s="68"/>
      <c r="PZD81" s="68"/>
      <c r="PZE81" s="68"/>
      <c r="PZF81" s="69"/>
      <c r="PZH81" s="64"/>
      <c r="PZI81" s="67"/>
      <c r="PZJ81" s="67"/>
      <c r="PZK81" s="68"/>
      <c r="PZL81" s="68"/>
      <c r="PZM81" s="68"/>
      <c r="PZN81" s="69"/>
      <c r="PZP81" s="64"/>
      <c r="PZQ81" s="67"/>
      <c r="PZR81" s="67"/>
      <c r="PZS81" s="68"/>
      <c r="PZT81" s="68"/>
      <c r="PZU81" s="68"/>
      <c r="PZV81" s="69"/>
      <c r="PZX81" s="64"/>
      <c r="PZY81" s="67"/>
      <c r="PZZ81" s="67"/>
      <c r="QAA81" s="68"/>
      <c r="QAB81" s="68"/>
      <c r="QAC81" s="68"/>
      <c r="QAD81" s="69"/>
      <c r="QAF81" s="64"/>
      <c r="QAG81" s="67"/>
      <c r="QAH81" s="67"/>
      <c r="QAI81" s="68"/>
      <c r="QAJ81" s="68"/>
      <c r="QAK81" s="68"/>
      <c r="QAL81" s="69"/>
      <c r="QAN81" s="64"/>
      <c r="QAO81" s="67"/>
      <c r="QAP81" s="67"/>
      <c r="QAQ81" s="68"/>
      <c r="QAR81" s="68"/>
      <c r="QAS81" s="68"/>
      <c r="QAT81" s="69"/>
      <c r="QAV81" s="64"/>
      <c r="QAW81" s="67"/>
      <c r="QAX81" s="67"/>
      <c r="QAY81" s="68"/>
      <c r="QAZ81" s="68"/>
      <c r="QBA81" s="68"/>
      <c r="QBB81" s="69"/>
      <c r="QBD81" s="64"/>
      <c r="QBE81" s="67"/>
      <c r="QBF81" s="67"/>
      <c r="QBG81" s="68"/>
      <c r="QBH81" s="68"/>
      <c r="QBI81" s="68"/>
      <c r="QBJ81" s="69"/>
      <c r="QBL81" s="64"/>
      <c r="QBM81" s="67"/>
      <c r="QBN81" s="67"/>
      <c r="QBO81" s="68"/>
      <c r="QBP81" s="68"/>
      <c r="QBQ81" s="68"/>
      <c r="QBR81" s="69"/>
      <c r="QBT81" s="64"/>
      <c r="QBU81" s="67"/>
      <c r="QBV81" s="67"/>
      <c r="QBW81" s="68"/>
      <c r="QBX81" s="68"/>
      <c r="QBY81" s="68"/>
      <c r="QBZ81" s="69"/>
      <c r="QCB81" s="64"/>
      <c r="QCC81" s="67"/>
      <c r="QCD81" s="67"/>
      <c r="QCE81" s="68"/>
      <c r="QCF81" s="68"/>
      <c r="QCG81" s="68"/>
      <c r="QCH81" s="69"/>
      <c r="QCJ81" s="64"/>
      <c r="QCK81" s="67"/>
      <c r="QCL81" s="67"/>
      <c r="QCM81" s="68"/>
      <c r="QCN81" s="68"/>
      <c r="QCO81" s="68"/>
      <c r="QCP81" s="69"/>
      <c r="QCR81" s="64"/>
      <c r="QCS81" s="67"/>
      <c r="QCT81" s="67"/>
      <c r="QCU81" s="68"/>
      <c r="QCV81" s="68"/>
      <c r="QCW81" s="68"/>
      <c r="QCX81" s="69"/>
      <c r="QCZ81" s="64"/>
      <c r="QDA81" s="67"/>
      <c r="QDB81" s="67"/>
      <c r="QDC81" s="68"/>
      <c r="QDD81" s="68"/>
      <c r="QDE81" s="68"/>
      <c r="QDF81" s="69"/>
      <c r="QDH81" s="64"/>
      <c r="QDI81" s="67"/>
      <c r="QDJ81" s="67"/>
      <c r="QDK81" s="68"/>
      <c r="QDL81" s="68"/>
      <c r="QDM81" s="68"/>
      <c r="QDN81" s="69"/>
      <c r="QDP81" s="64"/>
      <c r="QDQ81" s="67"/>
      <c r="QDR81" s="67"/>
      <c r="QDS81" s="68"/>
      <c r="QDT81" s="68"/>
      <c r="QDU81" s="68"/>
      <c r="QDV81" s="69"/>
      <c r="QDX81" s="64"/>
      <c r="QDY81" s="67"/>
      <c r="QDZ81" s="67"/>
      <c r="QEA81" s="68"/>
      <c r="QEB81" s="68"/>
      <c r="QEC81" s="68"/>
      <c r="QED81" s="69"/>
      <c r="QEF81" s="64"/>
      <c r="QEG81" s="67"/>
      <c r="QEH81" s="67"/>
      <c r="QEI81" s="68"/>
      <c r="QEJ81" s="68"/>
      <c r="QEK81" s="68"/>
      <c r="QEL81" s="69"/>
      <c r="QEN81" s="64"/>
      <c r="QEO81" s="67"/>
      <c r="QEP81" s="67"/>
      <c r="QEQ81" s="68"/>
      <c r="QER81" s="68"/>
      <c r="QES81" s="68"/>
      <c r="QET81" s="69"/>
      <c r="QEV81" s="64"/>
      <c r="QEW81" s="67"/>
      <c r="QEX81" s="67"/>
      <c r="QEY81" s="68"/>
      <c r="QEZ81" s="68"/>
      <c r="QFA81" s="68"/>
      <c r="QFB81" s="69"/>
      <c r="QFD81" s="64"/>
      <c r="QFE81" s="67"/>
      <c r="QFF81" s="67"/>
      <c r="QFG81" s="68"/>
      <c r="QFH81" s="68"/>
      <c r="QFI81" s="68"/>
      <c r="QFJ81" s="69"/>
      <c r="QFL81" s="64"/>
      <c r="QFM81" s="67"/>
      <c r="QFN81" s="67"/>
      <c r="QFO81" s="68"/>
      <c r="QFP81" s="68"/>
      <c r="QFQ81" s="68"/>
      <c r="QFR81" s="69"/>
      <c r="QFT81" s="64"/>
      <c r="QFU81" s="67"/>
      <c r="QFV81" s="67"/>
      <c r="QFW81" s="68"/>
      <c r="QFX81" s="68"/>
      <c r="QFY81" s="68"/>
      <c r="QFZ81" s="69"/>
      <c r="QGB81" s="64"/>
      <c r="QGC81" s="67"/>
      <c r="QGD81" s="67"/>
      <c r="QGE81" s="68"/>
      <c r="QGF81" s="68"/>
      <c r="QGG81" s="68"/>
      <c r="QGH81" s="69"/>
      <c r="QGJ81" s="64"/>
      <c r="QGK81" s="67"/>
      <c r="QGL81" s="67"/>
      <c r="QGM81" s="68"/>
      <c r="QGN81" s="68"/>
      <c r="QGO81" s="68"/>
      <c r="QGP81" s="69"/>
      <c r="QGR81" s="64"/>
      <c r="QGS81" s="67"/>
      <c r="QGT81" s="67"/>
      <c r="QGU81" s="68"/>
      <c r="QGV81" s="68"/>
      <c r="QGW81" s="68"/>
      <c r="QGX81" s="69"/>
      <c r="QGZ81" s="64"/>
      <c r="QHA81" s="67"/>
      <c r="QHB81" s="67"/>
      <c r="QHC81" s="68"/>
      <c r="QHD81" s="68"/>
      <c r="QHE81" s="68"/>
      <c r="QHF81" s="69"/>
      <c r="QHH81" s="64"/>
      <c r="QHI81" s="67"/>
      <c r="QHJ81" s="67"/>
      <c r="QHK81" s="68"/>
      <c r="QHL81" s="68"/>
      <c r="QHM81" s="68"/>
      <c r="QHN81" s="69"/>
      <c r="QHP81" s="64"/>
      <c r="QHQ81" s="67"/>
      <c r="QHR81" s="67"/>
      <c r="QHS81" s="68"/>
      <c r="QHT81" s="68"/>
      <c r="QHU81" s="68"/>
      <c r="QHV81" s="69"/>
      <c r="QHX81" s="64"/>
      <c r="QHY81" s="67"/>
      <c r="QHZ81" s="67"/>
      <c r="QIA81" s="68"/>
      <c r="QIB81" s="68"/>
      <c r="QIC81" s="68"/>
      <c r="QID81" s="69"/>
      <c r="QIF81" s="64"/>
      <c r="QIG81" s="67"/>
      <c r="QIH81" s="67"/>
      <c r="QII81" s="68"/>
      <c r="QIJ81" s="68"/>
      <c r="QIK81" s="68"/>
      <c r="QIL81" s="69"/>
      <c r="QIN81" s="64"/>
      <c r="QIO81" s="67"/>
      <c r="QIP81" s="67"/>
      <c r="QIQ81" s="68"/>
      <c r="QIR81" s="68"/>
      <c r="QIS81" s="68"/>
      <c r="QIT81" s="69"/>
      <c r="QIV81" s="64"/>
      <c r="QIW81" s="67"/>
      <c r="QIX81" s="67"/>
      <c r="QIY81" s="68"/>
      <c r="QIZ81" s="68"/>
      <c r="QJA81" s="68"/>
      <c r="QJB81" s="69"/>
      <c r="QJD81" s="64"/>
      <c r="QJE81" s="67"/>
      <c r="QJF81" s="67"/>
      <c r="QJG81" s="68"/>
      <c r="QJH81" s="68"/>
      <c r="QJI81" s="68"/>
      <c r="QJJ81" s="69"/>
      <c r="QJL81" s="64"/>
      <c r="QJM81" s="67"/>
      <c r="QJN81" s="67"/>
      <c r="QJO81" s="68"/>
      <c r="QJP81" s="68"/>
      <c r="QJQ81" s="68"/>
      <c r="QJR81" s="69"/>
      <c r="QJT81" s="64"/>
      <c r="QJU81" s="67"/>
      <c r="QJV81" s="67"/>
      <c r="QJW81" s="68"/>
      <c r="QJX81" s="68"/>
      <c r="QJY81" s="68"/>
      <c r="QJZ81" s="69"/>
      <c r="QKB81" s="64"/>
      <c r="QKC81" s="67"/>
      <c r="QKD81" s="67"/>
      <c r="QKE81" s="68"/>
      <c r="QKF81" s="68"/>
      <c r="QKG81" s="68"/>
      <c r="QKH81" s="69"/>
      <c r="QKJ81" s="64"/>
      <c r="QKK81" s="67"/>
      <c r="QKL81" s="67"/>
      <c r="QKM81" s="68"/>
      <c r="QKN81" s="68"/>
      <c r="QKO81" s="68"/>
      <c r="QKP81" s="69"/>
      <c r="QKR81" s="64"/>
      <c r="QKS81" s="67"/>
      <c r="QKT81" s="67"/>
      <c r="QKU81" s="68"/>
      <c r="QKV81" s="68"/>
      <c r="QKW81" s="68"/>
      <c r="QKX81" s="69"/>
      <c r="QKZ81" s="64"/>
      <c r="QLA81" s="67"/>
      <c r="QLB81" s="67"/>
      <c r="QLC81" s="68"/>
      <c r="QLD81" s="68"/>
      <c r="QLE81" s="68"/>
      <c r="QLF81" s="69"/>
      <c r="QLH81" s="64"/>
      <c r="QLI81" s="67"/>
      <c r="QLJ81" s="67"/>
      <c r="QLK81" s="68"/>
      <c r="QLL81" s="68"/>
      <c r="QLM81" s="68"/>
      <c r="QLN81" s="69"/>
      <c r="QLP81" s="64"/>
      <c r="QLQ81" s="67"/>
      <c r="QLR81" s="67"/>
      <c r="QLS81" s="68"/>
      <c r="QLT81" s="68"/>
      <c r="QLU81" s="68"/>
      <c r="QLV81" s="69"/>
      <c r="QLX81" s="64"/>
      <c r="QLY81" s="67"/>
      <c r="QLZ81" s="67"/>
      <c r="QMA81" s="68"/>
      <c r="QMB81" s="68"/>
      <c r="QMC81" s="68"/>
      <c r="QMD81" s="69"/>
      <c r="QMF81" s="64"/>
      <c r="QMG81" s="67"/>
      <c r="QMH81" s="67"/>
      <c r="QMI81" s="68"/>
      <c r="QMJ81" s="68"/>
      <c r="QMK81" s="68"/>
      <c r="QML81" s="69"/>
      <c r="QMN81" s="64"/>
      <c r="QMO81" s="67"/>
      <c r="QMP81" s="67"/>
      <c r="QMQ81" s="68"/>
      <c r="QMR81" s="68"/>
      <c r="QMS81" s="68"/>
      <c r="QMT81" s="69"/>
      <c r="QMV81" s="64"/>
      <c r="QMW81" s="67"/>
      <c r="QMX81" s="67"/>
      <c r="QMY81" s="68"/>
      <c r="QMZ81" s="68"/>
      <c r="QNA81" s="68"/>
      <c r="QNB81" s="69"/>
      <c r="QND81" s="64"/>
      <c r="QNE81" s="67"/>
      <c r="QNF81" s="67"/>
      <c r="QNG81" s="68"/>
      <c r="QNH81" s="68"/>
      <c r="QNI81" s="68"/>
      <c r="QNJ81" s="69"/>
      <c r="QNL81" s="64"/>
      <c r="QNM81" s="67"/>
      <c r="QNN81" s="67"/>
      <c r="QNO81" s="68"/>
      <c r="QNP81" s="68"/>
      <c r="QNQ81" s="68"/>
      <c r="QNR81" s="69"/>
      <c r="QNT81" s="64"/>
      <c r="QNU81" s="67"/>
      <c r="QNV81" s="67"/>
      <c r="QNW81" s="68"/>
      <c r="QNX81" s="68"/>
      <c r="QNY81" s="68"/>
      <c r="QNZ81" s="69"/>
      <c r="QOB81" s="64"/>
      <c r="QOC81" s="67"/>
      <c r="QOD81" s="67"/>
      <c r="QOE81" s="68"/>
      <c r="QOF81" s="68"/>
      <c r="QOG81" s="68"/>
      <c r="QOH81" s="69"/>
      <c r="QOJ81" s="64"/>
      <c r="QOK81" s="67"/>
      <c r="QOL81" s="67"/>
      <c r="QOM81" s="68"/>
      <c r="QON81" s="68"/>
      <c r="QOO81" s="68"/>
      <c r="QOP81" s="69"/>
      <c r="QOR81" s="64"/>
      <c r="QOS81" s="67"/>
      <c r="QOT81" s="67"/>
      <c r="QOU81" s="68"/>
      <c r="QOV81" s="68"/>
      <c r="QOW81" s="68"/>
      <c r="QOX81" s="69"/>
      <c r="QOZ81" s="64"/>
      <c r="QPA81" s="67"/>
      <c r="QPB81" s="67"/>
      <c r="QPC81" s="68"/>
      <c r="QPD81" s="68"/>
      <c r="QPE81" s="68"/>
      <c r="QPF81" s="69"/>
      <c r="QPH81" s="64"/>
      <c r="QPI81" s="67"/>
      <c r="QPJ81" s="67"/>
      <c r="QPK81" s="68"/>
      <c r="QPL81" s="68"/>
      <c r="QPM81" s="68"/>
      <c r="QPN81" s="69"/>
      <c r="QPP81" s="64"/>
      <c r="QPQ81" s="67"/>
      <c r="QPR81" s="67"/>
      <c r="QPS81" s="68"/>
      <c r="QPT81" s="68"/>
      <c r="QPU81" s="68"/>
      <c r="QPV81" s="69"/>
      <c r="QPX81" s="64"/>
      <c r="QPY81" s="67"/>
      <c r="QPZ81" s="67"/>
      <c r="QQA81" s="68"/>
      <c r="QQB81" s="68"/>
      <c r="QQC81" s="68"/>
      <c r="QQD81" s="69"/>
      <c r="QQF81" s="64"/>
      <c r="QQG81" s="67"/>
      <c r="QQH81" s="67"/>
      <c r="QQI81" s="68"/>
      <c r="QQJ81" s="68"/>
      <c r="QQK81" s="68"/>
      <c r="QQL81" s="69"/>
      <c r="QQN81" s="64"/>
      <c r="QQO81" s="67"/>
      <c r="QQP81" s="67"/>
      <c r="QQQ81" s="68"/>
      <c r="QQR81" s="68"/>
      <c r="QQS81" s="68"/>
      <c r="QQT81" s="69"/>
      <c r="QQV81" s="64"/>
      <c r="QQW81" s="67"/>
      <c r="QQX81" s="67"/>
      <c r="QQY81" s="68"/>
      <c r="QQZ81" s="68"/>
      <c r="QRA81" s="68"/>
      <c r="QRB81" s="69"/>
      <c r="QRD81" s="64"/>
      <c r="QRE81" s="67"/>
      <c r="QRF81" s="67"/>
      <c r="QRG81" s="68"/>
      <c r="QRH81" s="68"/>
      <c r="QRI81" s="68"/>
      <c r="QRJ81" s="69"/>
      <c r="QRL81" s="64"/>
      <c r="QRM81" s="67"/>
      <c r="QRN81" s="67"/>
      <c r="QRO81" s="68"/>
      <c r="QRP81" s="68"/>
      <c r="QRQ81" s="68"/>
      <c r="QRR81" s="69"/>
      <c r="QRT81" s="64"/>
      <c r="QRU81" s="67"/>
      <c r="QRV81" s="67"/>
      <c r="QRW81" s="68"/>
      <c r="QRX81" s="68"/>
      <c r="QRY81" s="68"/>
      <c r="QRZ81" s="69"/>
      <c r="QSB81" s="64"/>
      <c r="QSC81" s="67"/>
      <c r="QSD81" s="67"/>
      <c r="QSE81" s="68"/>
      <c r="QSF81" s="68"/>
      <c r="QSG81" s="68"/>
      <c r="QSH81" s="69"/>
      <c r="QSJ81" s="64"/>
      <c r="QSK81" s="67"/>
      <c r="QSL81" s="67"/>
      <c r="QSM81" s="68"/>
      <c r="QSN81" s="68"/>
      <c r="QSO81" s="68"/>
      <c r="QSP81" s="69"/>
      <c r="QSR81" s="64"/>
      <c r="QSS81" s="67"/>
      <c r="QST81" s="67"/>
      <c r="QSU81" s="68"/>
      <c r="QSV81" s="68"/>
      <c r="QSW81" s="68"/>
      <c r="QSX81" s="69"/>
      <c r="QSZ81" s="64"/>
      <c r="QTA81" s="67"/>
      <c r="QTB81" s="67"/>
      <c r="QTC81" s="68"/>
      <c r="QTD81" s="68"/>
      <c r="QTE81" s="68"/>
      <c r="QTF81" s="69"/>
      <c r="QTH81" s="64"/>
      <c r="QTI81" s="67"/>
      <c r="QTJ81" s="67"/>
      <c r="QTK81" s="68"/>
      <c r="QTL81" s="68"/>
      <c r="QTM81" s="68"/>
      <c r="QTN81" s="69"/>
      <c r="QTP81" s="64"/>
      <c r="QTQ81" s="67"/>
      <c r="QTR81" s="67"/>
      <c r="QTS81" s="68"/>
      <c r="QTT81" s="68"/>
      <c r="QTU81" s="68"/>
      <c r="QTV81" s="69"/>
      <c r="QTX81" s="64"/>
      <c r="QTY81" s="67"/>
      <c r="QTZ81" s="67"/>
      <c r="QUA81" s="68"/>
      <c r="QUB81" s="68"/>
      <c r="QUC81" s="68"/>
      <c r="QUD81" s="69"/>
      <c r="QUF81" s="64"/>
      <c r="QUG81" s="67"/>
      <c r="QUH81" s="67"/>
      <c r="QUI81" s="68"/>
      <c r="QUJ81" s="68"/>
      <c r="QUK81" s="68"/>
      <c r="QUL81" s="69"/>
      <c r="QUN81" s="64"/>
      <c r="QUO81" s="67"/>
      <c r="QUP81" s="67"/>
      <c r="QUQ81" s="68"/>
      <c r="QUR81" s="68"/>
      <c r="QUS81" s="68"/>
      <c r="QUT81" s="69"/>
      <c r="QUV81" s="64"/>
      <c r="QUW81" s="67"/>
      <c r="QUX81" s="67"/>
      <c r="QUY81" s="68"/>
      <c r="QUZ81" s="68"/>
      <c r="QVA81" s="68"/>
      <c r="QVB81" s="69"/>
      <c r="QVD81" s="64"/>
      <c r="QVE81" s="67"/>
      <c r="QVF81" s="67"/>
      <c r="QVG81" s="68"/>
      <c r="QVH81" s="68"/>
      <c r="QVI81" s="68"/>
      <c r="QVJ81" s="69"/>
      <c r="QVL81" s="64"/>
      <c r="QVM81" s="67"/>
      <c r="QVN81" s="67"/>
      <c r="QVO81" s="68"/>
      <c r="QVP81" s="68"/>
      <c r="QVQ81" s="68"/>
      <c r="QVR81" s="69"/>
      <c r="QVT81" s="64"/>
      <c r="QVU81" s="67"/>
      <c r="QVV81" s="67"/>
      <c r="QVW81" s="68"/>
      <c r="QVX81" s="68"/>
      <c r="QVY81" s="68"/>
      <c r="QVZ81" s="69"/>
      <c r="QWB81" s="64"/>
      <c r="QWC81" s="67"/>
      <c r="QWD81" s="67"/>
      <c r="QWE81" s="68"/>
      <c r="QWF81" s="68"/>
      <c r="QWG81" s="68"/>
      <c r="QWH81" s="69"/>
      <c r="QWJ81" s="64"/>
      <c r="QWK81" s="67"/>
      <c r="QWL81" s="67"/>
      <c r="QWM81" s="68"/>
      <c r="QWN81" s="68"/>
      <c r="QWO81" s="68"/>
      <c r="QWP81" s="69"/>
      <c r="QWR81" s="64"/>
      <c r="QWS81" s="67"/>
      <c r="QWT81" s="67"/>
      <c r="QWU81" s="68"/>
      <c r="QWV81" s="68"/>
      <c r="QWW81" s="68"/>
      <c r="QWX81" s="69"/>
      <c r="QWZ81" s="64"/>
      <c r="QXA81" s="67"/>
      <c r="QXB81" s="67"/>
      <c r="QXC81" s="68"/>
      <c r="QXD81" s="68"/>
      <c r="QXE81" s="68"/>
      <c r="QXF81" s="69"/>
      <c r="QXH81" s="64"/>
      <c r="QXI81" s="67"/>
      <c r="QXJ81" s="67"/>
      <c r="QXK81" s="68"/>
      <c r="QXL81" s="68"/>
      <c r="QXM81" s="68"/>
      <c r="QXN81" s="69"/>
      <c r="QXP81" s="64"/>
      <c r="QXQ81" s="67"/>
      <c r="QXR81" s="67"/>
      <c r="QXS81" s="68"/>
      <c r="QXT81" s="68"/>
      <c r="QXU81" s="68"/>
      <c r="QXV81" s="69"/>
      <c r="QXX81" s="64"/>
      <c r="QXY81" s="67"/>
      <c r="QXZ81" s="67"/>
      <c r="QYA81" s="68"/>
      <c r="QYB81" s="68"/>
      <c r="QYC81" s="68"/>
      <c r="QYD81" s="69"/>
      <c r="QYF81" s="64"/>
      <c r="QYG81" s="67"/>
      <c r="QYH81" s="67"/>
      <c r="QYI81" s="68"/>
      <c r="QYJ81" s="68"/>
      <c r="QYK81" s="68"/>
      <c r="QYL81" s="69"/>
      <c r="QYN81" s="64"/>
      <c r="QYO81" s="67"/>
      <c r="QYP81" s="67"/>
      <c r="QYQ81" s="68"/>
      <c r="QYR81" s="68"/>
      <c r="QYS81" s="68"/>
      <c r="QYT81" s="69"/>
      <c r="QYV81" s="64"/>
      <c r="QYW81" s="67"/>
      <c r="QYX81" s="67"/>
      <c r="QYY81" s="68"/>
      <c r="QYZ81" s="68"/>
      <c r="QZA81" s="68"/>
      <c r="QZB81" s="69"/>
      <c r="QZD81" s="64"/>
      <c r="QZE81" s="67"/>
      <c r="QZF81" s="67"/>
      <c r="QZG81" s="68"/>
      <c r="QZH81" s="68"/>
      <c r="QZI81" s="68"/>
      <c r="QZJ81" s="69"/>
      <c r="QZL81" s="64"/>
      <c r="QZM81" s="67"/>
      <c r="QZN81" s="67"/>
      <c r="QZO81" s="68"/>
      <c r="QZP81" s="68"/>
      <c r="QZQ81" s="68"/>
      <c r="QZR81" s="69"/>
      <c r="QZT81" s="64"/>
      <c r="QZU81" s="67"/>
      <c r="QZV81" s="67"/>
      <c r="QZW81" s="68"/>
      <c r="QZX81" s="68"/>
      <c r="QZY81" s="68"/>
      <c r="QZZ81" s="69"/>
      <c r="RAB81" s="64"/>
      <c r="RAC81" s="67"/>
      <c r="RAD81" s="67"/>
      <c r="RAE81" s="68"/>
      <c r="RAF81" s="68"/>
      <c r="RAG81" s="68"/>
      <c r="RAH81" s="69"/>
      <c r="RAJ81" s="64"/>
      <c r="RAK81" s="67"/>
      <c r="RAL81" s="67"/>
      <c r="RAM81" s="68"/>
      <c r="RAN81" s="68"/>
      <c r="RAO81" s="68"/>
      <c r="RAP81" s="69"/>
      <c r="RAR81" s="64"/>
      <c r="RAS81" s="67"/>
      <c r="RAT81" s="67"/>
      <c r="RAU81" s="68"/>
      <c r="RAV81" s="68"/>
      <c r="RAW81" s="68"/>
      <c r="RAX81" s="69"/>
      <c r="RAZ81" s="64"/>
      <c r="RBA81" s="67"/>
      <c r="RBB81" s="67"/>
      <c r="RBC81" s="68"/>
      <c r="RBD81" s="68"/>
      <c r="RBE81" s="68"/>
      <c r="RBF81" s="69"/>
      <c r="RBH81" s="64"/>
      <c r="RBI81" s="67"/>
      <c r="RBJ81" s="67"/>
      <c r="RBK81" s="68"/>
      <c r="RBL81" s="68"/>
      <c r="RBM81" s="68"/>
      <c r="RBN81" s="69"/>
      <c r="RBP81" s="64"/>
      <c r="RBQ81" s="67"/>
      <c r="RBR81" s="67"/>
      <c r="RBS81" s="68"/>
      <c r="RBT81" s="68"/>
      <c r="RBU81" s="68"/>
      <c r="RBV81" s="69"/>
      <c r="RBX81" s="64"/>
      <c r="RBY81" s="67"/>
      <c r="RBZ81" s="67"/>
      <c r="RCA81" s="68"/>
      <c r="RCB81" s="68"/>
      <c r="RCC81" s="68"/>
      <c r="RCD81" s="69"/>
      <c r="RCF81" s="64"/>
      <c r="RCG81" s="67"/>
      <c r="RCH81" s="67"/>
      <c r="RCI81" s="68"/>
      <c r="RCJ81" s="68"/>
      <c r="RCK81" s="68"/>
      <c r="RCL81" s="69"/>
      <c r="RCN81" s="64"/>
      <c r="RCO81" s="67"/>
      <c r="RCP81" s="67"/>
      <c r="RCQ81" s="68"/>
      <c r="RCR81" s="68"/>
      <c r="RCS81" s="68"/>
      <c r="RCT81" s="69"/>
      <c r="RCV81" s="64"/>
      <c r="RCW81" s="67"/>
      <c r="RCX81" s="67"/>
      <c r="RCY81" s="68"/>
      <c r="RCZ81" s="68"/>
      <c r="RDA81" s="68"/>
      <c r="RDB81" s="69"/>
      <c r="RDD81" s="64"/>
      <c r="RDE81" s="67"/>
      <c r="RDF81" s="67"/>
      <c r="RDG81" s="68"/>
      <c r="RDH81" s="68"/>
      <c r="RDI81" s="68"/>
      <c r="RDJ81" s="69"/>
      <c r="RDL81" s="64"/>
      <c r="RDM81" s="67"/>
      <c r="RDN81" s="67"/>
      <c r="RDO81" s="68"/>
      <c r="RDP81" s="68"/>
      <c r="RDQ81" s="68"/>
      <c r="RDR81" s="69"/>
      <c r="RDT81" s="64"/>
      <c r="RDU81" s="67"/>
      <c r="RDV81" s="67"/>
      <c r="RDW81" s="68"/>
      <c r="RDX81" s="68"/>
      <c r="RDY81" s="68"/>
      <c r="RDZ81" s="69"/>
      <c r="REB81" s="64"/>
      <c r="REC81" s="67"/>
      <c r="RED81" s="67"/>
      <c r="REE81" s="68"/>
      <c r="REF81" s="68"/>
      <c r="REG81" s="68"/>
      <c r="REH81" s="69"/>
      <c r="REJ81" s="64"/>
      <c r="REK81" s="67"/>
      <c r="REL81" s="67"/>
      <c r="REM81" s="68"/>
      <c r="REN81" s="68"/>
      <c r="REO81" s="68"/>
      <c r="REP81" s="69"/>
      <c r="RER81" s="64"/>
      <c r="RES81" s="67"/>
      <c r="RET81" s="67"/>
      <c r="REU81" s="68"/>
      <c r="REV81" s="68"/>
      <c r="REW81" s="68"/>
      <c r="REX81" s="69"/>
      <c r="REZ81" s="64"/>
      <c r="RFA81" s="67"/>
      <c r="RFB81" s="67"/>
      <c r="RFC81" s="68"/>
      <c r="RFD81" s="68"/>
      <c r="RFE81" s="68"/>
      <c r="RFF81" s="69"/>
      <c r="RFH81" s="64"/>
      <c r="RFI81" s="67"/>
      <c r="RFJ81" s="67"/>
      <c r="RFK81" s="68"/>
      <c r="RFL81" s="68"/>
      <c r="RFM81" s="68"/>
      <c r="RFN81" s="69"/>
      <c r="RFP81" s="64"/>
      <c r="RFQ81" s="67"/>
      <c r="RFR81" s="67"/>
      <c r="RFS81" s="68"/>
      <c r="RFT81" s="68"/>
      <c r="RFU81" s="68"/>
      <c r="RFV81" s="69"/>
      <c r="RFX81" s="64"/>
      <c r="RFY81" s="67"/>
      <c r="RFZ81" s="67"/>
      <c r="RGA81" s="68"/>
      <c r="RGB81" s="68"/>
      <c r="RGC81" s="68"/>
      <c r="RGD81" s="69"/>
      <c r="RGF81" s="64"/>
      <c r="RGG81" s="67"/>
      <c r="RGH81" s="67"/>
      <c r="RGI81" s="68"/>
      <c r="RGJ81" s="68"/>
      <c r="RGK81" s="68"/>
      <c r="RGL81" s="69"/>
      <c r="RGN81" s="64"/>
      <c r="RGO81" s="67"/>
      <c r="RGP81" s="67"/>
      <c r="RGQ81" s="68"/>
      <c r="RGR81" s="68"/>
      <c r="RGS81" s="68"/>
      <c r="RGT81" s="69"/>
      <c r="RGV81" s="64"/>
      <c r="RGW81" s="67"/>
      <c r="RGX81" s="67"/>
      <c r="RGY81" s="68"/>
      <c r="RGZ81" s="68"/>
      <c r="RHA81" s="68"/>
      <c r="RHB81" s="69"/>
      <c r="RHD81" s="64"/>
      <c r="RHE81" s="67"/>
      <c r="RHF81" s="67"/>
      <c r="RHG81" s="68"/>
      <c r="RHH81" s="68"/>
      <c r="RHI81" s="68"/>
      <c r="RHJ81" s="69"/>
      <c r="RHL81" s="64"/>
      <c r="RHM81" s="67"/>
      <c r="RHN81" s="67"/>
      <c r="RHO81" s="68"/>
      <c r="RHP81" s="68"/>
      <c r="RHQ81" s="68"/>
      <c r="RHR81" s="69"/>
      <c r="RHT81" s="64"/>
      <c r="RHU81" s="67"/>
      <c r="RHV81" s="67"/>
      <c r="RHW81" s="68"/>
      <c r="RHX81" s="68"/>
      <c r="RHY81" s="68"/>
      <c r="RHZ81" s="69"/>
      <c r="RIB81" s="64"/>
      <c r="RIC81" s="67"/>
      <c r="RID81" s="67"/>
      <c r="RIE81" s="68"/>
      <c r="RIF81" s="68"/>
      <c r="RIG81" s="68"/>
      <c r="RIH81" s="69"/>
      <c r="RIJ81" s="64"/>
      <c r="RIK81" s="67"/>
      <c r="RIL81" s="67"/>
      <c r="RIM81" s="68"/>
      <c r="RIN81" s="68"/>
      <c r="RIO81" s="68"/>
      <c r="RIP81" s="69"/>
      <c r="RIR81" s="64"/>
      <c r="RIS81" s="67"/>
      <c r="RIT81" s="67"/>
      <c r="RIU81" s="68"/>
      <c r="RIV81" s="68"/>
      <c r="RIW81" s="68"/>
      <c r="RIX81" s="69"/>
      <c r="RIZ81" s="64"/>
      <c r="RJA81" s="67"/>
      <c r="RJB81" s="67"/>
      <c r="RJC81" s="68"/>
      <c r="RJD81" s="68"/>
      <c r="RJE81" s="68"/>
      <c r="RJF81" s="69"/>
      <c r="RJH81" s="64"/>
      <c r="RJI81" s="67"/>
      <c r="RJJ81" s="67"/>
      <c r="RJK81" s="68"/>
      <c r="RJL81" s="68"/>
      <c r="RJM81" s="68"/>
      <c r="RJN81" s="69"/>
      <c r="RJP81" s="64"/>
      <c r="RJQ81" s="67"/>
      <c r="RJR81" s="67"/>
      <c r="RJS81" s="68"/>
      <c r="RJT81" s="68"/>
      <c r="RJU81" s="68"/>
      <c r="RJV81" s="69"/>
      <c r="RJX81" s="64"/>
      <c r="RJY81" s="67"/>
      <c r="RJZ81" s="67"/>
      <c r="RKA81" s="68"/>
      <c r="RKB81" s="68"/>
      <c r="RKC81" s="68"/>
      <c r="RKD81" s="69"/>
      <c r="RKF81" s="64"/>
      <c r="RKG81" s="67"/>
      <c r="RKH81" s="67"/>
      <c r="RKI81" s="68"/>
      <c r="RKJ81" s="68"/>
      <c r="RKK81" s="68"/>
      <c r="RKL81" s="69"/>
      <c r="RKN81" s="64"/>
      <c r="RKO81" s="67"/>
      <c r="RKP81" s="67"/>
      <c r="RKQ81" s="68"/>
      <c r="RKR81" s="68"/>
      <c r="RKS81" s="68"/>
      <c r="RKT81" s="69"/>
      <c r="RKV81" s="64"/>
      <c r="RKW81" s="67"/>
      <c r="RKX81" s="67"/>
      <c r="RKY81" s="68"/>
      <c r="RKZ81" s="68"/>
      <c r="RLA81" s="68"/>
      <c r="RLB81" s="69"/>
      <c r="RLD81" s="64"/>
      <c r="RLE81" s="67"/>
      <c r="RLF81" s="67"/>
      <c r="RLG81" s="68"/>
      <c r="RLH81" s="68"/>
      <c r="RLI81" s="68"/>
      <c r="RLJ81" s="69"/>
      <c r="RLL81" s="64"/>
      <c r="RLM81" s="67"/>
      <c r="RLN81" s="67"/>
      <c r="RLO81" s="68"/>
      <c r="RLP81" s="68"/>
      <c r="RLQ81" s="68"/>
      <c r="RLR81" s="69"/>
      <c r="RLT81" s="64"/>
      <c r="RLU81" s="67"/>
      <c r="RLV81" s="67"/>
      <c r="RLW81" s="68"/>
      <c r="RLX81" s="68"/>
      <c r="RLY81" s="68"/>
      <c r="RLZ81" s="69"/>
      <c r="RMB81" s="64"/>
      <c r="RMC81" s="67"/>
      <c r="RMD81" s="67"/>
      <c r="RME81" s="68"/>
      <c r="RMF81" s="68"/>
      <c r="RMG81" s="68"/>
      <c r="RMH81" s="69"/>
      <c r="RMJ81" s="64"/>
      <c r="RMK81" s="67"/>
      <c r="RML81" s="67"/>
      <c r="RMM81" s="68"/>
      <c r="RMN81" s="68"/>
      <c r="RMO81" s="68"/>
      <c r="RMP81" s="69"/>
      <c r="RMR81" s="64"/>
      <c r="RMS81" s="67"/>
      <c r="RMT81" s="67"/>
      <c r="RMU81" s="68"/>
      <c r="RMV81" s="68"/>
      <c r="RMW81" s="68"/>
      <c r="RMX81" s="69"/>
      <c r="RMZ81" s="64"/>
      <c r="RNA81" s="67"/>
      <c r="RNB81" s="67"/>
      <c r="RNC81" s="68"/>
      <c r="RND81" s="68"/>
      <c r="RNE81" s="68"/>
      <c r="RNF81" s="69"/>
      <c r="RNH81" s="64"/>
      <c r="RNI81" s="67"/>
      <c r="RNJ81" s="67"/>
      <c r="RNK81" s="68"/>
      <c r="RNL81" s="68"/>
      <c r="RNM81" s="68"/>
      <c r="RNN81" s="69"/>
      <c r="RNP81" s="64"/>
      <c r="RNQ81" s="67"/>
      <c r="RNR81" s="67"/>
      <c r="RNS81" s="68"/>
      <c r="RNT81" s="68"/>
      <c r="RNU81" s="68"/>
      <c r="RNV81" s="69"/>
      <c r="RNX81" s="64"/>
      <c r="RNY81" s="67"/>
      <c r="RNZ81" s="67"/>
      <c r="ROA81" s="68"/>
      <c r="ROB81" s="68"/>
      <c r="ROC81" s="68"/>
      <c r="ROD81" s="69"/>
      <c r="ROF81" s="64"/>
      <c r="ROG81" s="67"/>
      <c r="ROH81" s="67"/>
      <c r="ROI81" s="68"/>
      <c r="ROJ81" s="68"/>
      <c r="ROK81" s="68"/>
      <c r="ROL81" s="69"/>
      <c r="RON81" s="64"/>
      <c r="ROO81" s="67"/>
      <c r="ROP81" s="67"/>
      <c r="ROQ81" s="68"/>
      <c r="ROR81" s="68"/>
      <c r="ROS81" s="68"/>
      <c r="ROT81" s="69"/>
      <c r="ROV81" s="64"/>
      <c r="ROW81" s="67"/>
      <c r="ROX81" s="67"/>
      <c r="ROY81" s="68"/>
      <c r="ROZ81" s="68"/>
      <c r="RPA81" s="68"/>
      <c r="RPB81" s="69"/>
      <c r="RPD81" s="64"/>
      <c r="RPE81" s="67"/>
      <c r="RPF81" s="67"/>
      <c r="RPG81" s="68"/>
      <c r="RPH81" s="68"/>
      <c r="RPI81" s="68"/>
      <c r="RPJ81" s="69"/>
      <c r="RPL81" s="64"/>
      <c r="RPM81" s="67"/>
      <c r="RPN81" s="67"/>
      <c r="RPO81" s="68"/>
      <c r="RPP81" s="68"/>
      <c r="RPQ81" s="68"/>
      <c r="RPR81" s="69"/>
      <c r="RPT81" s="64"/>
      <c r="RPU81" s="67"/>
      <c r="RPV81" s="67"/>
      <c r="RPW81" s="68"/>
      <c r="RPX81" s="68"/>
      <c r="RPY81" s="68"/>
      <c r="RPZ81" s="69"/>
      <c r="RQB81" s="64"/>
      <c r="RQC81" s="67"/>
      <c r="RQD81" s="67"/>
      <c r="RQE81" s="68"/>
      <c r="RQF81" s="68"/>
      <c r="RQG81" s="68"/>
      <c r="RQH81" s="69"/>
      <c r="RQJ81" s="64"/>
      <c r="RQK81" s="67"/>
      <c r="RQL81" s="67"/>
      <c r="RQM81" s="68"/>
      <c r="RQN81" s="68"/>
      <c r="RQO81" s="68"/>
      <c r="RQP81" s="69"/>
      <c r="RQR81" s="64"/>
      <c r="RQS81" s="67"/>
      <c r="RQT81" s="67"/>
      <c r="RQU81" s="68"/>
      <c r="RQV81" s="68"/>
      <c r="RQW81" s="68"/>
      <c r="RQX81" s="69"/>
      <c r="RQZ81" s="64"/>
      <c r="RRA81" s="67"/>
      <c r="RRB81" s="67"/>
      <c r="RRC81" s="68"/>
      <c r="RRD81" s="68"/>
      <c r="RRE81" s="68"/>
      <c r="RRF81" s="69"/>
      <c r="RRH81" s="64"/>
      <c r="RRI81" s="67"/>
      <c r="RRJ81" s="67"/>
      <c r="RRK81" s="68"/>
      <c r="RRL81" s="68"/>
      <c r="RRM81" s="68"/>
      <c r="RRN81" s="69"/>
      <c r="RRP81" s="64"/>
      <c r="RRQ81" s="67"/>
      <c r="RRR81" s="67"/>
      <c r="RRS81" s="68"/>
      <c r="RRT81" s="68"/>
      <c r="RRU81" s="68"/>
      <c r="RRV81" s="69"/>
      <c r="RRX81" s="64"/>
      <c r="RRY81" s="67"/>
      <c r="RRZ81" s="67"/>
      <c r="RSA81" s="68"/>
      <c r="RSB81" s="68"/>
      <c r="RSC81" s="68"/>
      <c r="RSD81" s="69"/>
      <c r="RSF81" s="64"/>
      <c r="RSG81" s="67"/>
      <c r="RSH81" s="67"/>
      <c r="RSI81" s="68"/>
      <c r="RSJ81" s="68"/>
      <c r="RSK81" s="68"/>
      <c r="RSL81" s="69"/>
      <c r="RSN81" s="64"/>
      <c r="RSO81" s="67"/>
      <c r="RSP81" s="67"/>
      <c r="RSQ81" s="68"/>
      <c r="RSR81" s="68"/>
      <c r="RSS81" s="68"/>
      <c r="RST81" s="69"/>
      <c r="RSV81" s="64"/>
      <c r="RSW81" s="67"/>
      <c r="RSX81" s="67"/>
      <c r="RSY81" s="68"/>
      <c r="RSZ81" s="68"/>
      <c r="RTA81" s="68"/>
      <c r="RTB81" s="69"/>
      <c r="RTD81" s="64"/>
      <c r="RTE81" s="67"/>
      <c r="RTF81" s="67"/>
      <c r="RTG81" s="68"/>
      <c r="RTH81" s="68"/>
      <c r="RTI81" s="68"/>
      <c r="RTJ81" s="69"/>
      <c r="RTL81" s="64"/>
      <c r="RTM81" s="67"/>
      <c r="RTN81" s="67"/>
      <c r="RTO81" s="68"/>
      <c r="RTP81" s="68"/>
      <c r="RTQ81" s="68"/>
      <c r="RTR81" s="69"/>
      <c r="RTT81" s="64"/>
      <c r="RTU81" s="67"/>
      <c r="RTV81" s="67"/>
      <c r="RTW81" s="68"/>
      <c r="RTX81" s="68"/>
      <c r="RTY81" s="68"/>
      <c r="RTZ81" s="69"/>
      <c r="RUB81" s="64"/>
      <c r="RUC81" s="67"/>
      <c r="RUD81" s="67"/>
      <c r="RUE81" s="68"/>
      <c r="RUF81" s="68"/>
      <c r="RUG81" s="68"/>
      <c r="RUH81" s="69"/>
      <c r="RUJ81" s="64"/>
      <c r="RUK81" s="67"/>
      <c r="RUL81" s="67"/>
      <c r="RUM81" s="68"/>
      <c r="RUN81" s="68"/>
      <c r="RUO81" s="68"/>
      <c r="RUP81" s="69"/>
      <c r="RUR81" s="64"/>
      <c r="RUS81" s="67"/>
      <c r="RUT81" s="67"/>
      <c r="RUU81" s="68"/>
      <c r="RUV81" s="68"/>
      <c r="RUW81" s="68"/>
      <c r="RUX81" s="69"/>
      <c r="RUZ81" s="64"/>
      <c r="RVA81" s="67"/>
      <c r="RVB81" s="67"/>
      <c r="RVC81" s="68"/>
      <c r="RVD81" s="68"/>
      <c r="RVE81" s="68"/>
      <c r="RVF81" s="69"/>
      <c r="RVH81" s="64"/>
      <c r="RVI81" s="67"/>
      <c r="RVJ81" s="67"/>
      <c r="RVK81" s="68"/>
      <c r="RVL81" s="68"/>
      <c r="RVM81" s="68"/>
      <c r="RVN81" s="69"/>
      <c r="RVP81" s="64"/>
      <c r="RVQ81" s="67"/>
      <c r="RVR81" s="67"/>
      <c r="RVS81" s="68"/>
      <c r="RVT81" s="68"/>
      <c r="RVU81" s="68"/>
      <c r="RVV81" s="69"/>
      <c r="RVX81" s="64"/>
      <c r="RVY81" s="67"/>
      <c r="RVZ81" s="67"/>
      <c r="RWA81" s="68"/>
      <c r="RWB81" s="68"/>
      <c r="RWC81" s="68"/>
      <c r="RWD81" s="69"/>
      <c r="RWF81" s="64"/>
      <c r="RWG81" s="67"/>
      <c r="RWH81" s="67"/>
      <c r="RWI81" s="68"/>
      <c r="RWJ81" s="68"/>
      <c r="RWK81" s="68"/>
      <c r="RWL81" s="69"/>
      <c r="RWN81" s="64"/>
      <c r="RWO81" s="67"/>
      <c r="RWP81" s="67"/>
      <c r="RWQ81" s="68"/>
      <c r="RWR81" s="68"/>
      <c r="RWS81" s="68"/>
      <c r="RWT81" s="69"/>
      <c r="RWV81" s="64"/>
      <c r="RWW81" s="67"/>
      <c r="RWX81" s="67"/>
      <c r="RWY81" s="68"/>
      <c r="RWZ81" s="68"/>
      <c r="RXA81" s="68"/>
      <c r="RXB81" s="69"/>
      <c r="RXD81" s="64"/>
      <c r="RXE81" s="67"/>
      <c r="RXF81" s="67"/>
      <c r="RXG81" s="68"/>
      <c r="RXH81" s="68"/>
      <c r="RXI81" s="68"/>
      <c r="RXJ81" s="69"/>
      <c r="RXL81" s="64"/>
      <c r="RXM81" s="67"/>
      <c r="RXN81" s="67"/>
      <c r="RXO81" s="68"/>
      <c r="RXP81" s="68"/>
      <c r="RXQ81" s="68"/>
      <c r="RXR81" s="69"/>
      <c r="RXT81" s="64"/>
      <c r="RXU81" s="67"/>
      <c r="RXV81" s="67"/>
      <c r="RXW81" s="68"/>
      <c r="RXX81" s="68"/>
      <c r="RXY81" s="68"/>
      <c r="RXZ81" s="69"/>
      <c r="RYB81" s="64"/>
      <c r="RYC81" s="67"/>
      <c r="RYD81" s="67"/>
      <c r="RYE81" s="68"/>
      <c r="RYF81" s="68"/>
      <c r="RYG81" s="68"/>
      <c r="RYH81" s="69"/>
      <c r="RYJ81" s="64"/>
      <c r="RYK81" s="67"/>
      <c r="RYL81" s="67"/>
      <c r="RYM81" s="68"/>
      <c r="RYN81" s="68"/>
      <c r="RYO81" s="68"/>
      <c r="RYP81" s="69"/>
      <c r="RYR81" s="64"/>
      <c r="RYS81" s="67"/>
      <c r="RYT81" s="67"/>
      <c r="RYU81" s="68"/>
      <c r="RYV81" s="68"/>
      <c r="RYW81" s="68"/>
      <c r="RYX81" s="69"/>
      <c r="RYZ81" s="64"/>
      <c r="RZA81" s="67"/>
      <c r="RZB81" s="67"/>
      <c r="RZC81" s="68"/>
      <c r="RZD81" s="68"/>
      <c r="RZE81" s="68"/>
      <c r="RZF81" s="69"/>
      <c r="RZH81" s="64"/>
      <c r="RZI81" s="67"/>
      <c r="RZJ81" s="67"/>
      <c r="RZK81" s="68"/>
      <c r="RZL81" s="68"/>
      <c r="RZM81" s="68"/>
      <c r="RZN81" s="69"/>
      <c r="RZP81" s="64"/>
      <c r="RZQ81" s="67"/>
      <c r="RZR81" s="67"/>
      <c r="RZS81" s="68"/>
      <c r="RZT81" s="68"/>
      <c r="RZU81" s="68"/>
      <c r="RZV81" s="69"/>
      <c r="RZX81" s="64"/>
      <c r="RZY81" s="67"/>
      <c r="RZZ81" s="67"/>
      <c r="SAA81" s="68"/>
      <c r="SAB81" s="68"/>
      <c r="SAC81" s="68"/>
      <c r="SAD81" s="69"/>
      <c r="SAF81" s="64"/>
      <c r="SAG81" s="67"/>
      <c r="SAH81" s="67"/>
      <c r="SAI81" s="68"/>
      <c r="SAJ81" s="68"/>
      <c r="SAK81" s="68"/>
      <c r="SAL81" s="69"/>
      <c r="SAN81" s="64"/>
      <c r="SAO81" s="67"/>
      <c r="SAP81" s="67"/>
      <c r="SAQ81" s="68"/>
      <c r="SAR81" s="68"/>
      <c r="SAS81" s="68"/>
      <c r="SAT81" s="69"/>
      <c r="SAV81" s="64"/>
      <c r="SAW81" s="67"/>
      <c r="SAX81" s="67"/>
      <c r="SAY81" s="68"/>
      <c r="SAZ81" s="68"/>
      <c r="SBA81" s="68"/>
      <c r="SBB81" s="69"/>
      <c r="SBD81" s="64"/>
      <c r="SBE81" s="67"/>
      <c r="SBF81" s="67"/>
      <c r="SBG81" s="68"/>
      <c r="SBH81" s="68"/>
      <c r="SBI81" s="68"/>
      <c r="SBJ81" s="69"/>
      <c r="SBL81" s="64"/>
      <c r="SBM81" s="67"/>
      <c r="SBN81" s="67"/>
      <c r="SBO81" s="68"/>
      <c r="SBP81" s="68"/>
      <c r="SBQ81" s="68"/>
      <c r="SBR81" s="69"/>
      <c r="SBT81" s="64"/>
      <c r="SBU81" s="67"/>
      <c r="SBV81" s="67"/>
      <c r="SBW81" s="68"/>
      <c r="SBX81" s="68"/>
      <c r="SBY81" s="68"/>
      <c r="SBZ81" s="69"/>
      <c r="SCB81" s="64"/>
      <c r="SCC81" s="67"/>
      <c r="SCD81" s="67"/>
      <c r="SCE81" s="68"/>
      <c r="SCF81" s="68"/>
      <c r="SCG81" s="68"/>
      <c r="SCH81" s="69"/>
      <c r="SCJ81" s="64"/>
      <c r="SCK81" s="67"/>
      <c r="SCL81" s="67"/>
      <c r="SCM81" s="68"/>
      <c r="SCN81" s="68"/>
      <c r="SCO81" s="68"/>
      <c r="SCP81" s="69"/>
      <c r="SCR81" s="64"/>
      <c r="SCS81" s="67"/>
      <c r="SCT81" s="67"/>
      <c r="SCU81" s="68"/>
      <c r="SCV81" s="68"/>
      <c r="SCW81" s="68"/>
      <c r="SCX81" s="69"/>
      <c r="SCZ81" s="64"/>
      <c r="SDA81" s="67"/>
      <c r="SDB81" s="67"/>
      <c r="SDC81" s="68"/>
      <c r="SDD81" s="68"/>
      <c r="SDE81" s="68"/>
      <c r="SDF81" s="69"/>
      <c r="SDH81" s="64"/>
      <c r="SDI81" s="67"/>
      <c r="SDJ81" s="67"/>
      <c r="SDK81" s="68"/>
      <c r="SDL81" s="68"/>
      <c r="SDM81" s="68"/>
      <c r="SDN81" s="69"/>
      <c r="SDP81" s="64"/>
      <c r="SDQ81" s="67"/>
      <c r="SDR81" s="67"/>
      <c r="SDS81" s="68"/>
      <c r="SDT81" s="68"/>
      <c r="SDU81" s="68"/>
      <c r="SDV81" s="69"/>
      <c r="SDX81" s="64"/>
      <c r="SDY81" s="67"/>
      <c r="SDZ81" s="67"/>
      <c r="SEA81" s="68"/>
      <c r="SEB81" s="68"/>
      <c r="SEC81" s="68"/>
      <c r="SED81" s="69"/>
      <c r="SEF81" s="64"/>
      <c r="SEG81" s="67"/>
      <c r="SEH81" s="67"/>
      <c r="SEI81" s="68"/>
      <c r="SEJ81" s="68"/>
      <c r="SEK81" s="68"/>
      <c r="SEL81" s="69"/>
      <c r="SEN81" s="64"/>
      <c r="SEO81" s="67"/>
      <c r="SEP81" s="67"/>
      <c r="SEQ81" s="68"/>
      <c r="SER81" s="68"/>
      <c r="SES81" s="68"/>
      <c r="SET81" s="69"/>
      <c r="SEV81" s="64"/>
      <c r="SEW81" s="67"/>
      <c r="SEX81" s="67"/>
      <c r="SEY81" s="68"/>
      <c r="SEZ81" s="68"/>
      <c r="SFA81" s="68"/>
      <c r="SFB81" s="69"/>
      <c r="SFD81" s="64"/>
      <c r="SFE81" s="67"/>
      <c r="SFF81" s="67"/>
      <c r="SFG81" s="68"/>
      <c r="SFH81" s="68"/>
      <c r="SFI81" s="68"/>
      <c r="SFJ81" s="69"/>
      <c r="SFL81" s="64"/>
      <c r="SFM81" s="67"/>
      <c r="SFN81" s="67"/>
      <c r="SFO81" s="68"/>
      <c r="SFP81" s="68"/>
      <c r="SFQ81" s="68"/>
      <c r="SFR81" s="69"/>
      <c r="SFT81" s="64"/>
      <c r="SFU81" s="67"/>
      <c r="SFV81" s="67"/>
      <c r="SFW81" s="68"/>
      <c r="SFX81" s="68"/>
      <c r="SFY81" s="68"/>
      <c r="SFZ81" s="69"/>
      <c r="SGB81" s="64"/>
      <c r="SGC81" s="67"/>
      <c r="SGD81" s="67"/>
      <c r="SGE81" s="68"/>
      <c r="SGF81" s="68"/>
      <c r="SGG81" s="68"/>
      <c r="SGH81" s="69"/>
      <c r="SGJ81" s="64"/>
      <c r="SGK81" s="67"/>
      <c r="SGL81" s="67"/>
      <c r="SGM81" s="68"/>
      <c r="SGN81" s="68"/>
      <c r="SGO81" s="68"/>
      <c r="SGP81" s="69"/>
      <c r="SGR81" s="64"/>
      <c r="SGS81" s="67"/>
      <c r="SGT81" s="67"/>
      <c r="SGU81" s="68"/>
      <c r="SGV81" s="68"/>
      <c r="SGW81" s="68"/>
      <c r="SGX81" s="69"/>
      <c r="SGZ81" s="64"/>
      <c r="SHA81" s="67"/>
      <c r="SHB81" s="67"/>
      <c r="SHC81" s="68"/>
      <c r="SHD81" s="68"/>
      <c r="SHE81" s="68"/>
      <c r="SHF81" s="69"/>
      <c r="SHH81" s="64"/>
      <c r="SHI81" s="67"/>
      <c r="SHJ81" s="67"/>
      <c r="SHK81" s="68"/>
      <c r="SHL81" s="68"/>
      <c r="SHM81" s="68"/>
      <c r="SHN81" s="69"/>
      <c r="SHP81" s="64"/>
      <c r="SHQ81" s="67"/>
      <c r="SHR81" s="67"/>
      <c r="SHS81" s="68"/>
      <c r="SHT81" s="68"/>
      <c r="SHU81" s="68"/>
      <c r="SHV81" s="69"/>
      <c r="SHX81" s="64"/>
      <c r="SHY81" s="67"/>
      <c r="SHZ81" s="67"/>
      <c r="SIA81" s="68"/>
      <c r="SIB81" s="68"/>
      <c r="SIC81" s="68"/>
      <c r="SID81" s="69"/>
      <c r="SIF81" s="64"/>
      <c r="SIG81" s="67"/>
      <c r="SIH81" s="67"/>
      <c r="SII81" s="68"/>
      <c r="SIJ81" s="68"/>
      <c r="SIK81" s="68"/>
      <c r="SIL81" s="69"/>
      <c r="SIN81" s="64"/>
      <c r="SIO81" s="67"/>
      <c r="SIP81" s="67"/>
      <c r="SIQ81" s="68"/>
      <c r="SIR81" s="68"/>
      <c r="SIS81" s="68"/>
      <c r="SIT81" s="69"/>
      <c r="SIV81" s="64"/>
      <c r="SIW81" s="67"/>
      <c r="SIX81" s="67"/>
      <c r="SIY81" s="68"/>
      <c r="SIZ81" s="68"/>
      <c r="SJA81" s="68"/>
      <c r="SJB81" s="69"/>
      <c r="SJD81" s="64"/>
      <c r="SJE81" s="67"/>
      <c r="SJF81" s="67"/>
      <c r="SJG81" s="68"/>
      <c r="SJH81" s="68"/>
      <c r="SJI81" s="68"/>
      <c r="SJJ81" s="69"/>
      <c r="SJL81" s="64"/>
      <c r="SJM81" s="67"/>
      <c r="SJN81" s="67"/>
      <c r="SJO81" s="68"/>
      <c r="SJP81" s="68"/>
      <c r="SJQ81" s="68"/>
      <c r="SJR81" s="69"/>
      <c r="SJT81" s="64"/>
      <c r="SJU81" s="67"/>
      <c r="SJV81" s="67"/>
      <c r="SJW81" s="68"/>
      <c r="SJX81" s="68"/>
      <c r="SJY81" s="68"/>
      <c r="SJZ81" s="69"/>
      <c r="SKB81" s="64"/>
      <c r="SKC81" s="67"/>
      <c r="SKD81" s="67"/>
      <c r="SKE81" s="68"/>
      <c r="SKF81" s="68"/>
      <c r="SKG81" s="68"/>
      <c r="SKH81" s="69"/>
      <c r="SKJ81" s="64"/>
      <c r="SKK81" s="67"/>
      <c r="SKL81" s="67"/>
      <c r="SKM81" s="68"/>
      <c r="SKN81" s="68"/>
      <c r="SKO81" s="68"/>
      <c r="SKP81" s="69"/>
      <c r="SKR81" s="64"/>
      <c r="SKS81" s="67"/>
      <c r="SKT81" s="67"/>
      <c r="SKU81" s="68"/>
      <c r="SKV81" s="68"/>
      <c r="SKW81" s="68"/>
      <c r="SKX81" s="69"/>
      <c r="SKZ81" s="64"/>
      <c r="SLA81" s="67"/>
      <c r="SLB81" s="67"/>
      <c r="SLC81" s="68"/>
      <c r="SLD81" s="68"/>
      <c r="SLE81" s="68"/>
      <c r="SLF81" s="69"/>
      <c r="SLH81" s="64"/>
      <c r="SLI81" s="67"/>
      <c r="SLJ81" s="67"/>
      <c r="SLK81" s="68"/>
      <c r="SLL81" s="68"/>
      <c r="SLM81" s="68"/>
      <c r="SLN81" s="69"/>
      <c r="SLP81" s="64"/>
      <c r="SLQ81" s="67"/>
      <c r="SLR81" s="67"/>
      <c r="SLS81" s="68"/>
      <c r="SLT81" s="68"/>
      <c r="SLU81" s="68"/>
      <c r="SLV81" s="69"/>
      <c r="SLX81" s="64"/>
      <c r="SLY81" s="67"/>
      <c r="SLZ81" s="67"/>
      <c r="SMA81" s="68"/>
      <c r="SMB81" s="68"/>
      <c r="SMC81" s="68"/>
      <c r="SMD81" s="69"/>
      <c r="SMF81" s="64"/>
      <c r="SMG81" s="67"/>
      <c r="SMH81" s="67"/>
      <c r="SMI81" s="68"/>
      <c r="SMJ81" s="68"/>
      <c r="SMK81" s="68"/>
      <c r="SML81" s="69"/>
      <c r="SMN81" s="64"/>
      <c r="SMO81" s="67"/>
      <c r="SMP81" s="67"/>
      <c r="SMQ81" s="68"/>
      <c r="SMR81" s="68"/>
      <c r="SMS81" s="68"/>
      <c r="SMT81" s="69"/>
      <c r="SMV81" s="64"/>
      <c r="SMW81" s="67"/>
      <c r="SMX81" s="67"/>
      <c r="SMY81" s="68"/>
      <c r="SMZ81" s="68"/>
      <c r="SNA81" s="68"/>
      <c r="SNB81" s="69"/>
      <c r="SND81" s="64"/>
      <c r="SNE81" s="67"/>
      <c r="SNF81" s="67"/>
      <c r="SNG81" s="68"/>
      <c r="SNH81" s="68"/>
      <c r="SNI81" s="68"/>
      <c r="SNJ81" s="69"/>
      <c r="SNL81" s="64"/>
      <c r="SNM81" s="67"/>
      <c r="SNN81" s="67"/>
      <c r="SNO81" s="68"/>
      <c r="SNP81" s="68"/>
      <c r="SNQ81" s="68"/>
      <c r="SNR81" s="69"/>
      <c r="SNT81" s="64"/>
      <c r="SNU81" s="67"/>
      <c r="SNV81" s="67"/>
      <c r="SNW81" s="68"/>
      <c r="SNX81" s="68"/>
      <c r="SNY81" s="68"/>
      <c r="SNZ81" s="69"/>
      <c r="SOB81" s="64"/>
      <c r="SOC81" s="67"/>
      <c r="SOD81" s="67"/>
      <c r="SOE81" s="68"/>
      <c r="SOF81" s="68"/>
      <c r="SOG81" s="68"/>
      <c r="SOH81" s="69"/>
      <c r="SOJ81" s="64"/>
      <c r="SOK81" s="67"/>
      <c r="SOL81" s="67"/>
      <c r="SOM81" s="68"/>
      <c r="SON81" s="68"/>
      <c r="SOO81" s="68"/>
      <c r="SOP81" s="69"/>
      <c r="SOR81" s="64"/>
      <c r="SOS81" s="67"/>
      <c r="SOT81" s="67"/>
      <c r="SOU81" s="68"/>
      <c r="SOV81" s="68"/>
      <c r="SOW81" s="68"/>
      <c r="SOX81" s="69"/>
      <c r="SOZ81" s="64"/>
      <c r="SPA81" s="67"/>
      <c r="SPB81" s="67"/>
      <c r="SPC81" s="68"/>
      <c r="SPD81" s="68"/>
      <c r="SPE81" s="68"/>
      <c r="SPF81" s="69"/>
      <c r="SPH81" s="64"/>
      <c r="SPI81" s="67"/>
      <c r="SPJ81" s="67"/>
      <c r="SPK81" s="68"/>
      <c r="SPL81" s="68"/>
      <c r="SPM81" s="68"/>
      <c r="SPN81" s="69"/>
      <c r="SPP81" s="64"/>
      <c r="SPQ81" s="67"/>
      <c r="SPR81" s="67"/>
      <c r="SPS81" s="68"/>
      <c r="SPT81" s="68"/>
      <c r="SPU81" s="68"/>
      <c r="SPV81" s="69"/>
      <c r="SPX81" s="64"/>
      <c r="SPY81" s="67"/>
      <c r="SPZ81" s="67"/>
      <c r="SQA81" s="68"/>
      <c r="SQB81" s="68"/>
      <c r="SQC81" s="68"/>
      <c r="SQD81" s="69"/>
      <c r="SQF81" s="64"/>
      <c r="SQG81" s="67"/>
      <c r="SQH81" s="67"/>
      <c r="SQI81" s="68"/>
      <c r="SQJ81" s="68"/>
      <c r="SQK81" s="68"/>
      <c r="SQL81" s="69"/>
      <c r="SQN81" s="64"/>
      <c r="SQO81" s="67"/>
      <c r="SQP81" s="67"/>
      <c r="SQQ81" s="68"/>
      <c r="SQR81" s="68"/>
      <c r="SQS81" s="68"/>
      <c r="SQT81" s="69"/>
      <c r="SQV81" s="64"/>
      <c r="SQW81" s="67"/>
      <c r="SQX81" s="67"/>
      <c r="SQY81" s="68"/>
      <c r="SQZ81" s="68"/>
      <c r="SRA81" s="68"/>
      <c r="SRB81" s="69"/>
      <c r="SRD81" s="64"/>
      <c r="SRE81" s="67"/>
      <c r="SRF81" s="67"/>
      <c r="SRG81" s="68"/>
      <c r="SRH81" s="68"/>
      <c r="SRI81" s="68"/>
      <c r="SRJ81" s="69"/>
      <c r="SRL81" s="64"/>
      <c r="SRM81" s="67"/>
      <c r="SRN81" s="67"/>
      <c r="SRO81" s="68"/>
      <c r="SRP81" s="68"/>
      <c r="SRQ81" s="68"/>
      <c r="SRR81" s="69"/>
      <c r="SRT81" s="64"/>
      <c r="SRU81" s="67"/>
      <c r="SRV81" s="67"/>
      <c r="SRW81" s="68"/>
      <c r="SRX81" s="68"/>
      <c r="SRY81" s="68"/>
      <c r="SRZ81" s="69"/>
      <c r="SSB81" s="64"/>
      <c r="SSC81" s="67"/>
      <c r="SSD81" s="67"/>
      <c r="SSE81" s="68"/>
      <c r="SSF81" s="68"/>
      <c r="SSG81" s="68"/>
      <c r="SSH81" s="69"/>
      <c r="SSJ81" s="64"/>
      <c r="SSK81" s="67"/>
      <c r="SSL81" s="67"/>
      <c r="SSM81" s="68"/>
      <c r="SSN81" s="68"/>
      <c r="SSO81" s="68"/>
      <c r="SSP81" s="69"/>
      <c r="SSR81" s="64"/>
      <c r="SSS81" s="67"/>
      <c r="SST81" s="67"/>
      <c r="SSU81" s="68"/>
      <c r="SSV81" s="68"/>
      <c r="SSW81" s="68"/>
      <c r="SSX81" s="69"/>
      <c r="SSZ81" s="64"/>
      <c r="STA81" s="67"/>
      <c r="STB81" s="67"/>
      <c r="STC81" s="68"/>
      <c r="STD81" s="68"/>
      <c r="STE81" s="68"/>
      <c r="STF81" s="69"/>
      <c r="STH81" s="64"/>
      <c r="STI81" s="67"/>
      <c r="STJ81" s="67"/>
      <c r="STK81" s="68"/>
      <c r="STL81" s="68"/>
      <c r="STM81" s="68"/>
      <c r="STN81" s="69"/>
      <c r="STP81" s="64"/>
      <c r="STQ81" s="67"/>
      <c r="STR81" s="67"/>
      <c r="STS81" s="68"/>
      <c r="STT81" s="68"/>
      <c r="STU81" s="68"/>
      <c r="STV81" s="69"/>
      <c r="STX81" s="64"/>
      <c r="STY81" s="67"/>
      <c r="STZ81" s="67"/>
      <c r="SUA81" s="68"/>
      <c r="SUB81" s="68"/>
      <c r="SUC81" s="68"/>
      <c r="SUD81" s="69"/>
      <c r="SUF81" s="64"/>
      <c r="SUG81" s="67"/>
      <c r="SUH81" s="67"/>
      <c r="SUI81" s="68"/>
      <c r="SUJ81" s="68"/>
      <c r="SUK81" s="68"/>
      <c r="SUL81" s="69"/>
      <c r="SUN81" s="64"/>
      <c r="SUO81" s="67"/>
      <c r="SUP81" s="67"/>
      <c r="SUQ81" s="68"/>
      <c r="SUR81" s="68"/>
      <c r="SUS81" s="68"/>
      <c r="SUT81" s="69"/>
      <c r="SUV81" s="64"/>
      <c r="SUW81" s="67"/>
      <c r="SUX81" s="67"/>
      <c r="SUY81" s="68"/>
      <c r="SUZ81" s="68"/>
      <c r="SVA81" s="68"/>
      <c r="SVB81" s="69"/>
      <c r="SVD81" s="64"/>
      <c r="SVE81" s="67"/>
      <c r="SVF81" s="67"/>
      <c r="SVG81" s="68"/>
      <c r="SVH81" s="68"/>
      <c r="SVI81" s="68"/>
      <c r="SVJ81" s="69"/>
      <c r="SVL81" s="64"/>
      <c r="SVM81" s="67"/>
      <c r="SVN81" s="67"/>
      <c r="SVO81" s="68"/>
      <c r="SVP81" s="68"/>
      <c r="SVQ81" s="68"/>
      <c r="SVR81" s="69"/>
      <c r="SVT81" s="64"/>
      <c r="SVU81" s="67"/>
      <c r="SVV81" s="67"/>
      <c r="SVW81" s="68"/>
      <c r="SVX81" s="68"/>
      <c r="SVY81" s="68"/>
      <c r="SVZ81" s="69"/>
      <c r="SWB81" s="64"/>
      <c r="SWC81" s="67"/>
      <c r="SWD81" s="67"/>
      <c r="SWE81" s="68"/>
      <c r="SWF81" s="68"/>
      <c r="SWG81" s="68"/>
      <c r="SWH81" s="69"/>
      <c r="SWJ81" s="64"/>
      <c r="SWK81" s="67"/>
      <c r="SWL81" s="67"/>
      <c r="SWM81" s="68"/>
      <c r="SWN81" s="68"/>
      <c r="SWO81" s="68"/>
      <c r="SWP81" s="69"/>
      <c r="SWR81" s="64"/>
      <c r="SWS81" s="67"/>
      <c r="SWT81" s="67"/>
      <c r="SWU81" s="68"/>
      <c r="SWV81" s="68"/>
      <c r="SWW81" s="68"/>
      <c r="SWX81" s="69"/>
      <c r="SWZ81" s="64"/>
      <c r="SXA81" s="67"/>
      <c r="SXB81" s="67"/>
      <c r="SXC81" s="68"/>
      <c r="SXD81" s="68"/>
      <c r="SXE81" s="68"/>
      <c r="SXF81" s="69"/>
      <c r="SXH81" s="64"/>
      <c r="SXI81" s="67"/>
      <c r="SXJ81" s="67"/>
      <c r="SXK81" s="68"/>
      <c r="SXL81" s="68"/>
      <c r="SXM81" s="68"/>
      <c r="SXN81" s="69"/>
      <c r="SXP81" s="64"/>
      <c r="SXQ81" s="67"/>
      <c r="SXR81" s="67"/>
      <c r="SXS81" s="68"/>
      <c r="SXT81" s="68"/>
      <c r="SXU81" s="68"/>
      <c r="SXV81" s="69"/>
      <c r="SXX81" s="64"/>
      <c r="SXY81" s="67"/>
      <c r="SXZ81" s="67"/>
      <c r="SYA81" s="68"/>
      <c r="SYB81" s="68"/>
      <c r="SYC81" s="68"/>
      <c r="SYD81" s="69"/>
      <c r="SYF81" s="64"/>
      <c r="SYG81" s="67"/>
      <c r="SYH81" s="67"/>
      <c r="SYI81" s="68"/>
      <c r="SYJ81" s="68"/>
      <c r="SYK81" s="68"/>
      <c r="SYL81" s="69"/>
      <c r="SYN81" s="64"/>
      <c r="SYO81" s="67"/>
      <c r="SYP81" s="67"/>
      <c r="SYQ81" s="68"/>
      <c r="SYR81" s="68"/>
      <c r="SYS81" s="68"/>
      <c r="SYT81" s="69"/>
      <c r="SYV81" s="64"/>
      <c r="SYW81" s="67"/>
      <c r="SYX81" s="67"/>
      <c r="SYY81" s="68"/>
      <c r="SYZ81" s="68"/>
      <c r="SZA81" s="68"/>
      <c r="SZB81" s="69"/>
      <c r="SZD81" s="64"/>
      <c r="SZE81" s="67"/>
      <c r="SZF81" s="67"/>
      <c r="SZG81" s="68"/>
      <c r="SZH81" s="68"/>
      <c r="SZI81" s="68"/>
      <c r="SZJ81" s="69"/>
      <c r="SZL81" s="64"/>
      <c r="SZM81" s="67"/>
      <c r="SZN81" s="67"/>
      <c r="SZO81" s="68"/>
      <c r="SZP81" s="68"/>
      <c r="SZQ81" s="68"/>
      <c r="SZR81" s="69"/>
      <c r="SZT81" s="64"/>
      <c r="SZU81" s="67"/>
      <c r="SZV81" s="67"/>
      <c r="SZW81" s="68"/>
      <c r="SZX81" s="68"/>
      <c r="SZY81" s="68"/>
      <c r="SZZ81" s="69"/>
      <c r="TAB81" s="64"/>
      <c r="TAC81" s="67"/>
      <c r="TAD81" s="67"/>
      <c r="TAE81" s="68"/>
      <c r="TAF81" s="68"/>
      <c r="TAG81" s="68"/>
      <c r="TAH81" s="69"/>
      <c r="TAJ81" s="64"/>
      <c r="TAK81" s="67"/>
      <c r="TAL81" s="67"/>
      <c r="TAM81" s="68"/>
      <c r="TAN81" s="68"/>
      <c r="TAO81" s="68"/>
      <c r="TAP81" s="69"/>
      <c r="TAR81" s="64"/>
      <c r="TAS81" s="67"/>
      <c r="TAT81" s="67"/>
      <c r="TAU81" s="68"/>
      <c r="TAV81" s="68"/>
      <c r="TAW81" s="68"/>
      <c r="TAX81" s="69"/>
      <c r="TAZ81" s="64"/>
      <c r="TBA81" s="67"/>
      <c r="TBB81" s="67"/>
      <c r="TBC81" s="68"/>
      <c r="TBD81" s="68"/>
      <c r="TBE81" s="68"/>
      <c r="TBF81" s="69"/>
      <c r="TBH81" s="64"/>
      <c r="TBI81" s="67"/>
      <c r="TBJ81" s="67"/>
      <c r="TBK81" s="68"/>
      <c r="TBL81" s="68"/>
      <c r="TBM81" s="68"/>
      <c r="TBN81" s="69"/>
      <c r="TBP81" s="64"/>
      <c r="TBQ81" s="67"/>
      <c r="TBR81" s="67"/>
      <c r="TBS81" s="68"/>
      <c r="TBT81" s="68"/>
      <c r="TBU81" s="68"/>
      <c r="TBV81" s="69"/>
      <c r="TBX81" s="64"/>
      <c r="TBY81" s="67"/>
      <c r="TBZ81" s="67"/>
      <c r="TCA81" s="68"/>
      <c r="TCB81" s="68"/>
      <c r="TCC81" s="68"/>
      <c r="TCD81" s="69"/>
      <c r="TCF81" s="64"/>
      <c r="TCG81" s="67"/>
      <c r="TCH81" s="67"/>
      <c r="TCI81" s="68"/>
      <c r="TCJ81" s="68"/>
      <c r="TCK81" s="68"/>
      <c r="TCL81" s="69"/>
      <c r="TCN81" s="64"/>
      <c r="TCO81" s="67"/>
      <c r="TCP81" s="67"/>
      <c r="TCQ81" s="68"/>
      <c r="TCR81" s="68"/>
      <c r="TCS81" s="68"/>
      <c r="TCT81" s="69"/>
      <c r="TCV81" s="64"/>
      <c r="TCW81" s="67"/>
      <c r="TCX81" s="67"/>
      <c r="TCY81" s="68"/>
      <c r="TCZ81" s="68"/>
      <c r="TDA81" s="68"/>
      <c r="TDB81" s="69"/>
      <c r="TDD81" s="64"/>
      <c r="TDE81" s="67"/>
      <c r="TDF81" s="67"/>
      <c r="TDG81" s="68"/>
      <c r="TDH81" s="68"/>
      <c r="TDI81" s="68"/>
      <c r="TDJ81" s="69"/>
      <c r="TDL81" s="64"/>
      <c r="TDM81" s="67"/>
      <c r="TDN81" s="67"/>
      <c r="TDO81" s="68"/>
      <c r="TDP81" s="68"/>
      <c r="TDQ81" s="68"/>
      <c r="TDR81" s="69"/>
      <c r="TDT81" s="64"/>
      <c r="TDU81" s="67"/>
      <c r="TDV81" s="67"/>
      <c r="TDW81" s="68"/>
      <c r="TDX81" s="68"/>
      <c r="TDY81" s="68"/>
      <c r="TDZ81" s="69"/>
      <c r="TEB81" s="64"/>
      <c r="TEC81" s="67"/>
      <c r="TED81" s="67"/>
      <c r="TEE81" s="68"/>
      <c r="TEF81" s="68"/>
      <c r="TEG81" s="68"/>
      <c r="TEH81" s="69"/>
      <c r="TEJ81" s="64"/>
      <c r="TEK81" s="67"/>
      <c r="TEL81" s="67"/>
      <c r="TEM81" s="68"/>
      <c r="TEN81" s="68"/>
      <c r="TEO81" s="68"/>
      <c r="TEP81" s="69"/>
      <c r="TER81" s="64"/>
      <c r="TES81" s="67"/>
      <c r="TET81" s="67"/>
      <c r="TEU81" s="68"/>
      <c r="TEV81" s="68"/>
      <c r="TEW81" s="68"/>
      <c r="TEX81" s="69"/>
      <c r="TEZ81" s="64"/>
      <c r="TFA81" s="67"/>
      <c r="TFB81" s="67"/>
      <c r="TFC81" s="68"/>
      <c r="TFD81" s="68"/>
      <c r="TFE81" s="68"/>
      <c r="TFF81" s="69"/>
      <c r="TFH81" s="64"/>
      <c r="TFI81" s="67"/>
      <c r="TFJ81" s="67"/>
      <c r="TFK81" s="68"/>
      <c r="TFL81" s="68"/>
      <c r="TFM81" s="68"/>
      <c r="TFN81" s="69"/>
      <c r="TFP81" s="64"/>
      <c r="TFQ81" s="67"/>
      <c r="TFR81" s="67"/>
      <c r="TFS81" s="68"/>
      <c r="TFT81" s="68"/>
      <c r="TFU81" s="68"/>
      <c r="TFV81" s="69"/>
      <c r="TFX81" s="64"/>
      <c r="TFY81" s="67"/>
      <c r="TFZ81" s="67"/>
      <c r="TGA81" s="68"/>
      <c r="TGB81" s="68"/>
      <c r="TGC81" s="68"/>
      <c r="TGD81" s="69"/>
      <c r="TGF81" s="64"/>
      <c r="TGG81" s="67"/>
      <c r="TGH81" s="67"/>
      <c r="TGI81" s="68"/>
      <c r="TGJ81" s="68"/>
      <c r="TGK81" s="68"/>
      <c r="TGL81" s="69"/>
      <c r="TGN81" s="64"/>
      <c r="TGO81" s="67"/>
      <c r="TGP81" s="67"/>
      <c r="TGQ81" s="68"/>
      <c r="TGR81" s="68"/>
      <c r="TGS81" s="68"/>
      <c r="TGT81" s="69"/>
      <c r="TGV81" s="64"/>
      <c r="TGW81" s="67"/>
      <c r="TGX81" s="67"/>
      <c r="TGY81" s="68"/>
      <c r="TGZ81" s="68"/>
      <c r="THA81" s="68"/>
      <c r="THB81" s="69"/>
      <c r="THD81" s="64"/>
      <c r="THE81" s="67"/>
      <c r="THF81" s="67"/>
      <c r="THG81" s="68"/>
      <c r="THH81" s="68"/>
      <c r="THI81" s="68"/>
      <c r="THJ81" s="69"/>
      <c r="THL81" s="64"/>
      <c r="THM81" s="67"/>
      <c r="THN81" s="67"/>
      <c r="THO81" s="68"/>
      <c r="THP81" s="68"/>
      <c r="THQ81" s="68"/>
      <c r="THR81" s="69"/>
      <c r="THT81" s="64"/>
      <c r="THU81" s="67"/>
      <c r="THV81" s="67"/>
      <c r="THW81" s="68"/>
      <c r="THX81" s="68"/>
      <c r="THY81" s="68"/>
      <c r="THZ81" s="69"/>
      <c r="TIB81" s="64"/>
      <c r="TIC81" s="67"/>
      <c r="TID81" s="67"/>
      <c r="TIE81" s="68"/>
      <c r="TIF81" s="68"/>
      <c r="TIG81" s="68"/>
      <c r="TIH81" s="69"/>
      <c r="TIJ81" s="64"/>
      <c r="TIK81" s="67"/>
      <c r="TIL81" s="67"/>
      <c r="TIM81" s="68"/>
      <c r="TIN81" s="68"/>
      <c r="TIO81" s="68"/>
      <c r="TIP81" s="69"/>
      <c r="TIR81" s="64"/>
      <c r="TIS81" s="67"/>
      <c r="TIT81" s="67"/>
      <c r="TIU81" s="68"/>
      <c r="TIV81" s="68"/>
      <c r="TIW81" s="68"/>
      <c r="TIX81" s="69"/>
      <c r="TIZ81" s="64"/>
      <c r="TJA81" s="67"/>
      <c r="TJB81" s="67"/>
      <c r="TJC81" s="68"/>
      <c r="TJD81" s="68"/>
      <c r="TJE81" s="68"/>
      <c r="TJF81" s="69"/>
      <c r="TJH81" s="64"/>
      <c r="TJI81" s="67"/>
      <c r="TJJ81" s="67"/>
      <c r="TJK81" s="68"/>
      <c r="TJL81" s="68"/>
      <c r="TJM81" s="68"/>
      <c r="TJN81" s="69"/>
      <c r="TJP81" s="64"/>
      <c r="TJQ81" s="67"/>
      <c r="TJR81" s="67"/>
      <c r="TJS81" s="68"/>
      <c r="TJT81" s="68"/>
      <c r="TJU81" s="68"/>
      <c r="TJV81" s="69"/>
      <c r="TJX81" s="64"/>
      <c r="TJY81" s="67"/>
      <c r="TJZ81" s="67"/>
      <c r="TKA81" s="68"/>
      <c r="TKB81" s="68"/>
      <c r="TKC81" s="68"/>
      <c r="TKD81" s="69"/>
      <c r="TKF81" s="64"/>
      <c r="TKG81" s="67"/>
      <c r="TKH81" s="67"/>
      <c r="TKI81" s="68"/>
      <c r="TKJ81" s="68"/>
      <c r="TKK81" s="68"/>
      <c r="TKL81" s="69"/>
      <c r="TKN81" s="64"/>
      <c r="TKO81" s="67"/>
      <c r="TKP81" s="67"/>
      <c r="TKQ81" s="68"/>
      <c r="TKR81" s="68"/>
      <c r="TKS81" s="68"/>
      <c r="TKT81" s="69"/>
      <c r="TKV81" s="64"/>
      <c r="TKW81" s="67"/>
      <c r="TKX81" s="67"/>
      <c r="TKY81" s="68"/>
      <c r="TKZ81" s="68"/>
      <c r="TLA81" s="68"/>
      <c r="TLB81" s="69"/>
      <c r="TLD81" s="64"/>
      <c r="TLE81" s="67"/>
      <c r="TLF81" s="67"/>
      <c r="TLG81" s="68"/>
      <c r="TLH81" s="68"/>
      <c r="TLI81" s="68"/>
      <c r="TLJ81" s="69"/>
      <c r="TLL81" s="64"/>
      <c r="TLM81" s="67"/>
      <c r="TLN81" s="67"/>
      <c r="TLO81" s="68"/>
      <c r="TLP81" s="68"/>
      <c r="TLQ81" s="68"/>
      <c r="TLR81" s="69"/>
      <c r="TLT81" s="64"/>
      <c r="TLU81" s="67"/>
      <c r="TLV81" s="67"/>
      <c r="TLW81" s="68"/>
      <c r="TLX81" s="68"/>
      <c r="TLY81" s="68"/>
      <c r="TLZ81" s="69"/>
      <c r="TMB81" s="64"/>
      <c r="TMC81" s="67"/>
      <c r="TMD81" s="67"/>
      <c r="TME81" s="68"/>
      <c r="TMF81" s="68"/>
      <c r="TMG81" s="68"/>
      <c r="TMH81" s="69"/>
      <c r="TMJ81" s="64"/>
      <c r="TMK81" s="67"/>
      <c r="TML81" s="67"/>
      <c r="TMM81" s="68"/>
      <c r="TMN81" s="68"/>
      <c r="TMO81" s="68"/>
      <c r="TMP81" s="69"/>
      <c r="TMR81" s="64"/>
      <c r="TMS81" s="67"/>
      <c r="TMT81" s="67"/>
      <c r="TMU81" s="68"/>
      <c r="TMV81" s="68"/>
      <c r="TMW81" s="68"/>
      <c r="TMX81" s="69"/>
      <c r="TMZ81" s="64"/>
      <c r="TNA81" s="67"/>
      <c r="TNB81" s="67"/>
      <c r="TNC81" s="68"/>
      <c r="TND81" s="68"/>
      <c r="TNE81" s="68"/>
      <c r="TNF81" s="69"/>
      <c r="TNH81" s="64"/>
      <c r="TNI81" s="67"/>
      <c r="TNJ81" s="67"/>
      <c r="TNK81" s="68"/>
      <c r="TNL81" s="68"/>
      <c r="TNM81" s="68"/>
      <c r="TNN81" s="69"/>
      <c r="TNP81" s="64"/>
      <c r="TNQ81" s="67"/>
      <c r="TNR81" s="67"/>
      <c r="TNS81" s="68"/>
      <c r="TNT81" s="68"/>
      <c r="TNU81" s="68"/>
      <c r="TNV81" s="69"/>
      <c r="TNX81" s="64"/>
      <c r="TNY81" s="67"/>
      <c r="TNZ81" s="67"/>
      <c r="TOA81" s="68"/>
      <c r="TOB81" s="68"/>
      <c r="TOC81" s="68"/>
      <c r="TOD81" s="69"/>
      <c r="TOF81" s="64"/>
      <c r="TOG81" s="67"/>
      <c r="TOH81" s="67"/>
      <c r="TOI81" s="68"/>
      <c r="TOJ81" s="68"/>
      <c r="TOK81" s="68"/>
      <c r="TOL81" s="69"/>
      <c r="TON81" s="64"/>
      <c r="TOO81" s="67"/>
      <c r="TOP81" s="67"/>
      <c r="TOQ81" s="68"/>
      <c r="TOR81" s="68"/>
      <c r="TOS81" s="68"/>
      <c r="TOT81" s="69"/>
      <c r="TOV81" s="64"/>
      <c r="TOW81" s="67"/>
      <c r="TOX81" s="67"/>
      <c r="TOY81" s="68"/>
      <c r="TOZ81" s="68"/>
      <c r="TPA81" s="68"/>
      <c r="TPB81" s="69"/>
      <c r="TPD81" s="64"/>
      <c r="TPE81" s="67"/>
      <c r="TPF81" s="67"/>
      <c r="TPG81" s="68"/>
      <c r="TPH81" s="68"/>
      <c r="TPI81" s="68"/>
      <c r="TPJ81" s="69"/>
      <c r="TPL81" s="64"/>
      <c r="TPM81" s="67"/>
      <c r="TPN81" s="67"/>
      <c r="TPO81" s="68"/>
      <c r="TPP81" s="68"/>
      <c r="TPQ81" s="68"/>
      <c r="TPR81" s="69"/>
      <c r="TPT81" s="64"/>
      <c r="TPU81" s="67"/>
      <c r="TPV81" s="67"/>
      <c r="TPW81" s="68"/>
      <c r="TPX81" s="68"/>
      <c r="TPY81" s="68"/>
      <c r="TPZ81" s="69"/>
      <c r="TQB81" s="64"/>
      <c r="TQC81" s="67"/>
      <c r="TQD81" s="67"/>
      <c r="TQE81" s="68"/>
      <c r="TQF81" s="68"/>
      <c r="TQG81" s="68"/>
      <c r="TQH81" s="69"/>
      <c r="TQJ81" s="64"/>
      <c r="TQK81" s="67"/>
      <c r="TQL81" s="67"/>
      <c r="TQM81" s="68"/>
      <c r="TQN81" s="68"/>
      <c r="TQO81" s="68"/>
      <c r="TQP81" s="69"/>
      <c r="TQR81" s="64"/>
      <c r="TQS81" s="67"/>
      <c r="TQT81" s="67"/>
      <c r="TQU81" s="68"/>
      <c r="TQV81" s="68"/>
      <c r="TQW81" s="68"/>
      <c r="TQX81" s="69"/>
      <c r="TQZ81" s="64"/>
      <c r="TRA81" s="67"/>
      <c r="TRB81" s="67"/>
      <c r="TRC81" s="68"/>
      <c r="TRD81" s="68"/>
      <c r="TRE81" s="68"/>
      <c r="TRF81" s="69"/>
      <c r="TRH81" s="64"/>
      <c r="TRI81" s="67"/>
      <c r="TRJ81" s="67"/>
      <c r="TRK81" s="68"/>
      <c r="TRL81" s="68"/>
      <c r="TRM81" s="68"/>
      <c r="TRN81" s="69"/>
      <c r="TRP81" s="64"/>
      <c r="TRQ81" s="67"/>
      <c r="TRR81" s="67"/>
      <c r="TRS81" s="68"/>
      <c r="TRT81" s="68"/>
      <c r="TRU81" s="68"/>
      <c r="TRV81" s="69"/>
      <c r="TRX81" s="64"/>
      <c r="TRY81" s="67"/>
      <c r="TRZ81" s="67"/>
      <c r="TSA81" s="68"/>
      <c r="TSB81" s="68"/>
      <c r="TSC81" s="68"/>
      <c r="TSD81" s="69"/>
      <c r="TSF81" s="64"/>
      <c r="TSG81" s="67"/>
      <c r="TSH81" s="67"/>
      <c r="TSI81" s="68"/>
      <c r="TSJ81" s="68"/>
      <c r="TSK81" s="68"/>
      <c r="TSL81" s="69"/>
      <c r="TSN81" s="64"/>
      <c r="TSO81" s="67"/>
      <c r="TSP81" s="67"/>
      <c r="TSQ81" s="68"/>
      <c r="TSR81" s="68"/>
      <c r="TSS81" s="68"/>
      <c r="TST81" s="69"/>
      <c r="TSV81" s="64"/>
      <c r="TSW81" s="67"/>
      <c r="TSX81" s="67"/>
      <c r="TSY81" s="68"/>
      <c r="TSZ81" s="68"/>
      <c r="TTA81" s="68"/>
      <c r="TTB81" s="69"/>
      <c r="TTD81" s="64"/>
      <c r="TTE81" s="67"/>
      <c r="TTF81" s="67"/>
      <c r="TTG81" s="68"/>
      <c r="TTH81" s="68"/>
      <c r="TTI81" s="68"/>
      <c r="TTJ81" s="69"/>
      <c r="TTL81" s="64"/>
      <c r="TTM81" s="67"/>
      <c r="TTN81" s="67"/>
      <c r="TTO81" s="68"/>
      <c r="TTP81" s="68"/>
      <c r="TTQ81" s="68"/>
      <c r="TTR81" s="69"/>
      <c r="TTT81" s="64"/>
      <c r="TTU81" s="67"/>
      <c r="TTV81" s="67"/>
      <c r="TTW81" s="68"/>
      <c r="TTX81" s="68"/>
      <c r="TTY81" s="68"/>
      <c r="TTZ81" s="69"/>
      <c r="TUB81" s="64"/>
      <c r="TUC81" s="67"/>
      <c r="TUD81" s="67"/>
      <c r="TUE81" s="68"/>
      <c r="TUF81" s="68"/>
      <c r="TUG81" s="68"/>
      <c r="TUH81" s="69"/>
      <c r="TUJ81" s="64"/>
      <c r="TUK81" s="67"/>
      <c r="TUL81" s="67"/>
      <c r="TUM81" s="68"/>
      <c r="TUN81" s="68"/>
      <c r="TUO81" s="68"/>
      <c r="TUP81" s="69"/>
      <c r="TUR81" s="64"/>
      <c r="TUS81" s="67"/>
      <c r="TUT81" s="67"/>
      <c r="TUU81" s="68"/>
      <c r="TUV81" s="68"/>
      <c r="TUW81" s="68"/>
      <c r="TUX81" s="69"/>
      <c r="TUZ81" s="64"/>
      <c r="TVA81" s="67"/>
      <c r="TVB81" s="67"/>
      <c r="TVC81" s="68"/>
      <c r="TVD81" s="68"/>
      <c r="TVE81" s="68"/>
      <c r="TVF81" s="69"/>
      <c r="TVH81" s="64"/>
      <c r="TVI81" s="67"/>
      <c r="TVJ81" s="67"/>
      <c r="TVK81" s="68"/>
      <c r="TVL81" s="68"/>
      <c r="TVM81" s="68"/>
      <c r="TVN81" s="69"/>
      <c r="TVP81" s="64"/>
      <c r="TVQ81" s="67"/>
      <c r="TVR81" s="67"/>
      <c r="TVS81" s="68"/>
      <c r="TVT81" s="68"/>
      <c r="TVU81" s="68"/>
      <c r="TVV81" s="69"/>
      <c r="TVX81" s="64"/>
      <c r="TVY81" s="67"/>
      <c r="TVZ81" s="67"/>
      <c r="TWA81" s="68"/>
      <c r="TWB81" s="68"/>
      <c r="TWC81" s="68"/>
      <c r="TWD81" s="69"/>
      <c r="TWF81" s="64"/>
      <c r="TWG81" s="67"/>
      <c r="TWH81" s="67"/>
      <c r="TWI81" s="68"/>
      <c r="TWJ81" s="68"/>
      <c r="TWK81" s="68"/>
      <c r="TWL81" s="69"/>
      <c r="TWN81" s="64"/>
      <c r="TWO81" s="67"/>
      <c r="TWP81" s="67"/>
      <c r="TWQ81" s="68"/>
      <c r="TWR81" s="68"/>
      <c r="TWS81" s="68"/>
      <c r="TWT81" s="69"/>
      <c r="TWV81" s="64"/>
      <c r="TWW81" s="67"/>
      <c r="TWX81" s="67"/>
      <c r="TWY81" s="68"/>
      <c r="TWZ81" s="68"/>
      <c r="TXA81" s="68"/>
      <c r="TXB81" s="69"/>
      <c r="TXD81" s="64"/>
      <c r="TXE81" s="67"/>
      <c r="TXF81" s="67"/>
      <c r="TXG81" s="68"/>
      <c r="TXH81" s="68"/>
      <c r="TXI81" s="68"/>
      <c r="TXJ81" s="69"/>
      <c r="TXL81" s="64"/>
      <c r="TXM81" s="67"/>
      <c r="TXN81" s="67"/>
      <c r="TXO81" s="68"/>
      <c r="TXP81" s="68"/>
      <c r="TXQ81" s="68"/>
      <c r="TXR81" s="69"/>
      <c r="TXT81" s="64"/>
      <c r="TXU81" s="67"/>
      <c r="TXV81" s="67"/>
      <c r="TXW81" s="68"/>
      <c r="TXX81" s="68"/>
      <c r="TXY81" s="68"/>
      <c r="TXZ81" s="69"/>
      <c r="TYB81" s="64"/>
      <c r="TYC81" s="67"/>
      <c r="TYD81" s="67"/>
      <c r="TYE81" s="68"/>
      <c r="TYF81" s="68"/>
      <c r="TYG81" s="68"/>
      <c r="TYH81" s="69"/>
      <c r="TYJ81" s="64"/>
      <c r="TYK81" s="67"/>
      <c r="TYL81" s="67"/>
      <c r="TYM81" s="68"/>
      <c r="TYN81" s="68"/>
      <c r="TYO81" s="68"/>
      <c r="TYP81" s="69"/>
      <c r="TYR81" s="64"/>
      <c r="TYS81" s="67"/>
      <c r="TYT81" s="67"/>
      <c r="TYU81" s="68"/>
      <c r="TYV81" s="68"/>
      <c r="TYW81" s="68"/>
      <c r="TYX81" s="69"/>
      <c r="TYZ81" s="64"/>
      <c r="TZA81" s="67"/>
      <c r="TZB81" s="67"/>
      <c r="TZC81" s="68"/>
      <c r="TZD81" s="68"/>
      <c r="TZE81" s="68"/>
      <c r="TZF81" s="69"/>
      <c r="TZH81" s="64"/>
      <c r="TZI81" s="67"/>
      <c r="TZJ81" s="67"/>
      <c r="TZK81" s="68"/>
      <c r="TZL81" s="68"/>
      <c r="TZM81" s="68"/>
      <c r="TZN81" s="69"/>
      <c r="TZP81" s="64"/>
      <c r="TZQ81" s="67"/>
      <c r="TZR81" s="67"/>
      <c r="TZS81" s="68"/>
      <c r="TZT81" s="68"/>
      <c r="TZU81" s="68"/>
      <c r="TZV81" s="69"/>
      <c r="TZX81" s="64"/>
      <c r="TZY81" s="67"/>
      <c r="TZZ81" s="67"/>
      <c r="UAA81" s="68"/>
      <c r="UAB81" s="68"/>
      <c r="UAC81" s="68"/>
      <c r="UAD81" s="69"/>
      <c r="UAF81" s="64"/>
      <c r="UAG81" s="67"/>
      <c r="UAH81" s="67"/>
      <c r="UAI81" s="68"/>
      <c r="UAJ81" s="68"/>
      <c r="UAK81" s="68"/>
      <c r="UAL81" s="69"/>
      <c r="UAN81" s="64"/>
      <c r="UAO81" s="67"/>
      <c r="UAP81" s="67"/>
      <c r="UAQ81" s="68"/>
      <c r="UAR81" s="68"/>
      <c r="UAS81" s="68"/>
      <c r="UAT81" s="69"/>
      <c r="UAV81" s="64"/>
      <c r="UAW81" s="67"/>
      <c r="UAX81" s="67"/>
      <c r="UAY81" s="68"/>
      <c r="UAZ81" s="68"/>
      <c r="UBA81" s="68"/>
      <c r="UBB81" s="69"/>
      <c r="UBD81" s="64"/>
      <c r="UBE81" s="67"/>
      <c r="UBF81" s="67"/>
      <c r="UBG81" s="68"/>
      <c r="UBH81" s="68"/>
      <c r="UBI81" s="68"/>
      <c r="UBJ81" s="69"/>
      <c r="UBL81" s="64"/>
      <c r="UBM81" s="67"/>
      <c r="UBN81" s="67"/>
      <c r="UBO81" s="68"/>
      <c r="UBP81" s="68"/>
      <c r="UBQ81" s="68"/>
      <c r="UBR81" s="69"/>
      <c r="UBT81" s="64"/>
      <c r="UBU81" s="67"/>
      <c r="UBV81" s="67"/>
      <c r="UBW81" s="68"/>
      <c r="UBX81" s="68"/>
      <c r="UBY81" s="68"/>
      <c r="UBZ81" s="69"/>
      <c r="UCB81" s="64"/>
      <c r="UCC81" s="67"/>
      <c r="UCD81" s="67"/>
      <c r="UCE81" s="68"/>
      <c r="UCF81" s="68"/>
      <c r="UCG81" s="68"/>
      <c r="UCH81" s="69"/>
      <c r="UCJ81" s="64"/>
      <c r="UCK81" s="67"/>
      <c r="UCL81" s="67"/>
      <c r="UCM81" s="68"/>
      <c r="UCN81" s="68"/>
      <c r="UCO81" s="68"/>
      <c r="UCP81" s="69"/>
      <c r="UCR81" s="64"/>
      <c r="UCS81" s="67"/>
      <c r="UCT81" s="67"/>
      <c r="UCU81" s="68"/>
      <c r="UCV81" s="68"/>
      <c r="UCW81" s="68"/>
      <c r="UCX81" s="69"/>
      <c r="UCZ81" s="64"/>
      <c r="UDA81" s="67"/>
      <c r="UDB81" s="67"/>
      <c r="UDC81" s="68"/>
      <c r="UDD81" s="68"/>
      <c r="UDE81" s="68"/>
      <c r="UDF81" s="69"/>
      <c r="UDH81" s="64"/>
      <c r="UDI81" s="67"/>
      <c r="UDJ81" s="67"/>
      <c r="UDK81" s="68"/>
      <c r="UDL81" s="68"/>
      <c r="UDM81" s="68"/>
      <c r="UDN81" s="69"/>
      <c r="UDP81" s="64"/>
      <c r="UDQ81" s="67"/>
      <c r="UDR81" s="67"/>
      <c r="UDS81" s="68"/>
      <c r="UDT81" s="68"/>
      <c r="UDU81" s="68"/>
      <c r="UDV81" s="69"/>
      <c r="UDX81" s="64"/>
      <c r="UDY81" s="67"/>
      <c r="UDZ81" s="67"/>
      <c r="UEA81" s="68"/>
      <c r="UEB81" s="68"/>
      <c r="UEC81" s="68"/>
      <c r="UED81" s="69"/>
      <c r="UEF81" s="64"/>
      <c r="UEG81" s="67"/>
      <c r="UEH81" s="67"/>
      <c r="UEI81" s="68"/>
      <c r="UEJ81" s="68"/>
      <c r="UEK81" s="68"/>
      <c r="UEL81" s="69"/>
      <c r="UEN81" s="64"/>
      <c r="UEO81" s="67"/>
      <c r="UEP81" s="67"/>
      <c r="UEQ81" s="68"/>
      <c r="UER81" s="68"/>
      <c r="UES81" s="68"/>
      <c r="UET81" s="69"/>
      <c r="UEV81" s="64"/>
      <c r="UEW81" s="67"/>
      <c r="UEX81" s="67"/>
      <c r="UEY81" s="68"/>
      <c r="UEZ81" s="68"/>
      <c r="UFA81" s="68"/>
      <c r="UFB81" s="69"/>
      <c r="UFD81" s="64"/>
      <c r="UFE81" s="67"/>
      <c r="UFF81" s="67"/>
      <c r="UFG81" s="68"/>
      <c r="UFH81" s="68"/>
      <c r="UFI81" s="68"/>
      <c r="UFJ81" s="69"/>
      <c r="UFL81" s="64"/>
      <c r="UFM81" s="67"/>
      <c r="UFN81" s="67"/>
      <c r="UFO81" s="68"/>
      <c r="UFP81" s="68"/>
      <c r="UFQ81" s="68"/>
      <c r="UFR81" s="69"/>
      <c r="UFT81" s="64"/>
      <c r="UFU81" s="67"/>
      <c r="UFV81" s="67"/>
      <c r="UFW81" s="68"/>
      <c r="UFX81" s="68"/>
      <c r="UFY81" s="68"/>
      <c r="UFZ81" s="69"/>
      <c r="UGB81" s="64"/>
      <c r="UGC81" s="67"/>
      <c r="UGD81" s="67"/>
      <c r="UGE81" s="68"/>
      <c r="UGF81" s="68"/>
      <c r="UGG81" s="68"/>
      <c r="UGH81" s="69"/>
      <c r="UGJ81" s="64"/>
      <c r="UGK81" s="67"/>
      <c r="UGL81" s="67"/>
      <c r="UGM81" s="68"/>
      <c r="UGN81" s="68"/>
      <c r="UGO81" s="68"/>
      <c r="UGP81" s="69"/>
      <c r="UGR81" s="64"/>
      <c r="UGS81" s="67"/>
      <c r="UGT81" s="67"/>
      <c r="UGU81" s="68"/>
      <c r="UGV81" s="68"/>
      <c r="UGW81" s="68"/>
      <c r="UGX81" s="69"/>
      <c r="UGZ81" s="64"/>
      <c r="UHA81" s="67"/>
      <c r="UHB81" s="67"/>
      <c r="UHC81" s="68"/>
      <c r="UHD81" s="68"/>
      <c r="UHE81" s="68"/>
      <c r="UHF81" s="69"/>
      <c r="UHH81" s="64"/>
      <c r="UHI81" s="67"/>
      <c r="UHJ81" s="67"/>
      <c r="UHK81" s="68"/>
      <c r="UHL81" s="68"/>
      <c r="UHM81" s="68"/>
      <c r="UHN81" s="69"/>
      <c r="UHP81" s="64"/>
      <c r="UHQ81" s="67"/>
      <c r="UHR81" s="67"/>
      <c r="UHS81" s="68"/>
      <c r="UHT81" s="68"/>
      <c r="UHU81" s="68"/>
      <c r="UHV81" s="69"/>
      <c r="UHX81" s="64"/>
      <c r="UHY81" s="67"/>
      <c r="UHZ81" s="67"/>
      <c r="UIA81" s="68"/>
      <c r="UIB81" s="68"/>
      <c r="UIC81" s="68"/>
      <c r="UID81" s="69"/>
      <c r="UIF81" s="64"/>
      <c r="UIG81" s="67"/>
      <c r="UIH81" s="67"/>
      <c r="UII81" s="68"/>
      <c r="UIJ81" s="68"/>
      <c r="UIK81" s="68"/>
      <c r="UIL81" s="69"/>
      <c r="UIN81" s="64"/>
      <c r="UIO81" s="67"/>
      <c r="UIP81" s="67"/>
      <c r="UIQ81" s="68"/>
      <c r="UIR81" s="68"/>
      <c r="UIS81" s="68"/>
      <c r="UIT81" s="69"/>
      <c r="UIV81" s="64"/>
      <c r="UIW81" s="67"/>
      <c r="UIX81" s="67"/>
      <c r="UIY81" s="68"/>
      <c r="UIZ81" s="68"/>
      <c r="UJA81" s="68"/>
      <c r="UJB81" s="69"/>
      <c r="UJD81" s="64"/>
      <c r="UJE81" s="67"/>
      <c r="UJF81" s="67"/>
      <c r="UJG81" s="68"/>
      <c r="UJH81" s="68"/>
      <c r="UJI81" s="68"/>
      <c r="UJJ81" s="69"/>
      <c r="UJL81" s="64"/>
      <c r="UJM81" s="67"/>
      <c r="UJN81" s="67"/>
      <c r="UJO81" s="68"/>
      <c r="UJP81" s="68"/>
      <c r="UJQ81" s="68"/>
      <c r="UJR81" s="69"/>
      <c r="UJT81" s="64"/>
      <c r="UJU81" s="67"/>
      <c r="UJV81" s="67"/>
      <c r="UJW81" s="68"/>
      <c r="UJX81" s="68"/>
      <c r="UJY81" s="68"/>
      <c r="UJZ81" s="69"/>
      <c r="UKB81" s="64"/>
      <c r="UKC81" s="67"/>
      <c r="UKD81" s="67"/>
      <c r="UKE81" s="68"/>
      <c r="UKF81" s="68"/>
      <c r="UKG81" s="68"/>
      <c r="UKH81" s="69"/>
      <c r="UKJ81" s="64"/>
      <c r="UKK81" s="67"/>
      <c r="UKL81" s="67"/>
      <c r="UKM81" s="68"/>
      <c r="UKN81" s="68"/>
      <c r="UKO81" s="68"/>
      <c r="UKP81" s="69"/>
      <c r="UKR81" s="64"/>
      <c r="UKS81" s="67"/>
      <c r="UKT81" s="67"/>
      <c r="UKU81" s="68"/>
      <c r="UKV81" s="68"/>
      <c r="UKW81" s="68"/>
      <c r="UKX81" s="69"/>
      <c r="UKZ81" s="64"/>
      <c r="ULA81" s="67"/>
      <c r="ULB81" s="67"/>
      <c r="ULC81" s="68"/>
      <c r="ULD81" s="68"/>
      <c r="ULE81" s="68"/>
      <c r="ULF81" s="69"/>
      <c r="ULH81" s="64"/>
      <c r="ULI81" s="67"/>
      <c r="ULJ81" s="67"/>
      <c r="ULK81" s="68"/>
      <c r="ULL81" s="68"/>
      <c r="ULM81" s="68"/>
      <c r="ULN81" s="69"/>
      <c r="ULP81" s="64"/>
      <c r="ULQ81" s="67"/>
      <c r="ULR81" s="67"/>
      <c r="ULS81" s="68"/>
      <c r="ULT81" s="68"/>
      <c r="ULU81" s="68"/>
      <c r="ULV81" s="69"/>
      <c r="ULX81" s="64"/>
      <c r="ULY81" s="67"/>
      <c r="ULZ81" s="67"/>
      <c r="UMA81" s="68"/>
      <c r="UMB81" s="68"/>
      <c r="UMC81" s="68"/>
      <c r="UMD81" s="69"/>
      <c r="UMF81" s="64"/>
      <c r="UMG81" s="67"/>
      <c r="UMH81" s="67"/>
      <c r="UMI81" s="68"/>
      <c r="UMJ81" s="68"/>
      <c r="UMK81" s="68"/>
      <c r="UML81" s="69"/>
      <c r="UMN81" s="64"/>
      <c r="UMO81" s="67"/>
      <c r="UMP81" s="67"/>
      <c r="UMQ81" s="68"/>
      <c r="UMR81" s="68"/>
      <c r="UMS81" s="68"/>
      <c r="UMT81" s="69"/>
      <c r="UMV81" s="64"/>
      <c r="UMW81" s="67"/>
      <c r="UMX81" s="67"/>
      <c r="UMY81" s="68"/>
      <c r="UMZ81" s="68"/>
      <c r="UNA81" s="68"/>
      <c r="UNB81" s="69"/>
      <c r="UND81" s="64"/>
      <c r="UNE81" s="67"/>
      <c r="UNF81" s="67"/>
      <c r="UNG81" s="68"/>
      <c r="UNH81" s="68"/>
      <c r="UNI81" s="68"/>
      <c r="UNJ81" s="69"/>
      <c r="UNL81" s="64"/>
      <c r="UNM81" s="67"/>
      <c r="UNN81" s="67"/>
      <c r="UNO81" s="68"/>
      <c r="UNP81" s="68"/>
      <c r="UNQ81" s="68"/>
      <c r="UNR81" s="69"/>
      <c r="UNT81" s="64"/>
      <c r="UNU81" s="67"/>
      <c r="UNV81" s="67"/>
      <c r="UNW81" s="68"/>
      <c r="UNX81" s="68"/>
      <c r="UNY81" s="68"/>
      <c r="UNZ81" s="69"/>
      <c r="UOB81" s="64"/>
      <c r="UOC81" s="67"/>
      <c r="UOD81" s="67"/>
      <c r="UOE81" s="68"/>
      <c r="UOF81" s="68"/>
      <c r="UOG81" s="68"/>
      <c r="UOH81" s="69"/>
      <c r="UOJ81" s="64"/>
      <c r="UOK81" s="67"/>
      <c r="UOL81" s="67"/>
      <c r="UOM81" s="68"/>
      <c r="UON81" s="68"/>
      <c r="UOO81" s="68"/>
      <c r="UOP81" s="69"/>
      <c r="UOR81" s="64"/>
      <c r="UOS81" s="67"/>
      <c r="UOT81" s="67"/>
      <c r="UOU81" s="68"/>
      <c r="UOV81" s="68"/>
      <c r="UOW81" s="68"/>
      <c r="UOX81" s="69"/>
      <c r="UOZ81" s="64"/>
      <c r="UPA81" s="67"/>
      <c r="UPB81" s="67"/>
      <c r="UPC81" s="68"/>
      <c r="UPD81" s="68"/>
      <c r="UPE81" s="68"/>
      <c r="UPF81" s="69"/>
      <c r="UPH81" s="64"/>
      <c r="UPI81" s="67"/>
      <c r="UPJ81" s="67"/>
      <c r="UPK81" s="68"/>
      <c r="UPL81" s="68"/>
      <c r="UPM81" s="68"/>
      <c r="UPN81" s="69"/>
      <c r="UPP81" s="64"/>
      <c r="UPQ81" s="67"/>
      <c r="UPR81" s="67"/>
      <c r="UPS81" s="68"/>
      <c r="UPT81" s="68"/>
      <c r="UPU81" s="68"/>
      <c r="UPV81" s="69"/>
      <c r="UPX81" s="64"/>
      <c r="UPY81" s="67"/>
      <c r="UPZ81" s="67"/>
      <c r="UQA81" s="68"/>
      <c r="UQB81" s="68"/>
      <c r="UQC81" s="68"/>
      <c r="UQD81" s="69"/>
      <c r="UQF81" s="64"/>
      <c r="UQG81" s="67"/>
      <c r="UQH81" s="67"/>
      <c r="UQI81" s="68"/>
      <c r="UQJ81" s="68"/>
      <c r="UQK81" s="68"/>
      <c r="UQL81" s="69"/>
      <c r="UQN81" s="64"/>
      <c r="UQO81" s="67"/>
      <c r="UQP81" s="67"/>
      <c r="UQQ81" s="68"/>
      <c r="UQR81" s="68"/>
      <c r="UQS81" s="68"/>
      <c r="UQT81" s="69"/>
      <c r="UQV81" s="64"/>
      <c r="UQW81" s="67"/>
      <c r="UQX81" s="67"/>
      <c r="UQY81" s="68"/>
      <c r="UQZ81" s="68"/>
      <c r="URA81" s="68"/>
      <c r="URB81" s="69"/>
      <c r="URD81" s="64"/>
      <c r="URE81" s="67"/>
      <c r="URF81" s="67"/>
      <c r="URG81" s="68"/>
      <c r="URH81" s="68"/>
      <c r="URI81" s="68"/>
      <c r="URJ81" s="69"/>
      <c r="URL81" s="64"/>
      <c r="URM81" s="67"/>
      <c r="URN81" s="67"/>
      <c r="URO81" s="68"/>
      <c r="URP81" s="68"/>
      <c r="URQ81" s="68"/>
      <c r="URR81" s="69"/>
      <c r="URT81" s="64"/>
      <c r="URU81" s="67"/>
      <c r="URV81" s="67"/>
      <c r="URW81" s="68"/>
      <c r="URX81" s="68"/>
      <c r="URY81" s="68"/>
      <c r="URZ81" s="69"/>
      <c r="USB81" s="64"/>
      <c r="USC81" s="67"/>
      <c r="USD81" s="67"/>
      <c r="USE81" s="68"/>
      <c r="USF81" s="68"/>
      <c r="USG81" s="68"/>
      <c r="USH81" s="69"/>
      <c r="USJ81" s="64"/>
      <c r="USK81" s="67"/>
      <c r="USL81" s="67"/>
      <c r="USM81" s="68"/>
      <c r="USN81" s="68"/>
      <c r="USO81" s="68"/>
      <c r="USP81" s="69"/>
      <c r="USR81" s="64"/>
      <c r="USS81" s="67"/>
      <c r="UST81" s="67"/>
      <c r="USU81" s="68"/>
      <c r="USV81" s="68"/>
      <c r="USW81" s="68"/>
      <c r="USX81" s="69"/>
      <c r="USZ81" s="64"/>
      <c r="UTA81" s="67"/>
      <c r="UTB81" s="67"/>
      <c r="UTC81" s="68"/>
      <c r="UTD81" s="68"/>
      <c r="UTE81" s="68"/>
      <c r="UTF81" s="69"/>
      <c r="UTH81" s="64"/>
      <c r="UTI81" s="67"/>
      <c r="UTJ81" s="67"/>
      <c r="UTK81" s="68"/>
      <c r="UTL81" s="68"/>
      <c r="UTM81" s="68"/>
      <c r="UTN81" s="69"/>
      <c r="UTP81" s="64"/>
      <c r="UTQ81" s="67"/>
      <c r="UTR81" s="67"/>
      <c r="UTS81" s="68"/>
      <c r="UTT81" s="68"/>
      <c r="UTU81" s="68"/>
      <c r="UTV81" s="69"/>
      <c r="UTX81" s="64"/>
      <c r="UTY81" s="67"/>
      <c r="UTZ81" s="67"/>
      <c r="UUA81" s="68"/>
      <c r="UUB81" s="68"/>
      <c r="UUC81" s="68"/>
      <c r="UUD81" s="69"/>
      <c r="UUF81" s="64"/>
      <c r="UUG81" s="67"/>
      <c r="UUH81" s="67"/>
      <c r="UUI81" s="68"/>
      <c r="UUJ81" s="68"/>
      <c r="UUK81" s="68"/>
      <c r="UUL81" s="69"/>
      <c r="UUN81" s="64"/>
      <c r="UUO81" s="67"/>
      <c r="UUP81" s="67"/>
      <c r="UUQ81" s="68"/>
      <c r="UUR81" s="68"/>
      <c r="UUS81" s="68"/>
      <c r="UUT81" s="69"/>
      <c r="UUV81" s="64"/>
      <c r="UUW81" s="67"/>
      <c r="UUX81" s="67"/>
      <c r="UUY81" s="68"/>
      <c r="UUZ81" s="68"/>
      <c r="UVA81" s="68"/>
      <c r="UVB81" s="69"/>
      <c r="UVD81" s="64"/>
      <c r="UVE81" s="67"/>
      <c r="UVF81" s="67"/>
      <c r="UVG81" s="68"/>
      <c r="UVH81" s="68"/>
      <c r="UVI81" s="68"/>
      <c r="UVJ81" s="69"/>
      <c r="UVL81" s="64"/>
      <c r="UVM81" s="67"/>
      <c r="UVN81" s="67"/>
      <c r="UVO81" s="68"/>
      <c r="UVP81" s="68"/>
      <c r="UVQ81" s="68"/>
      <c r="UVR81" s="69"/>
      <c r="UVT81" s="64"/>
      <c r="UVU81" s="67"/>
      <c r="UVV81" s="67"/>
      <c r="UVW81" s="68"/>
      <c r="UVX81" s="68"/>
      <c r="UVY81" s="68"/>
      <c r="UVZ81" s="69"/>
      <c r="UWB81" s="64"/>
      <c r="UWC81" s="67"/>
      <c r="UWD81" s="67"/>
      <c r="UWE81" s="68"/>
      <c r="UWF81" s="68"/>
      <c r="UWG81" s="68"/>
      <c r="UWH81" s="69"/>
      <c r="UWJ81" s="64"/>
      <c r="UWK81" s="67"/>
      <c r="UWL81" s="67"/>
      <c r="UWM81" s="68"/>
      <c r="UWN81" s="68"/>
      <c r="UWO81" s="68"/>
      <c r="UWP81" s="69"/>
      <c r="UWR81" s="64"/>
      <c r="UWS81" s="67"/>
      <c r="UWT81" s="67"/>
      <c r="UWU81" s="68"/>
      <c r="UWV81" s="68"/>
      <c r="UWW81" s="68"/>
      <c r="UWX81" s="69"/>
      <c r="UWZ81" s="64"/>
      <c r="UXA81" s="67"/>
      <c r="UXB81" s="67"/>
      <c r="UXC81" s="68"/>
      <c r="UXD81" s="68"/>
      <c r="UXE81" s="68"/>
      <c r="UXF81" s="69"/>
      <c r="UXH81" s="64"/>
      <c r="UXI81" s="67"/>
      <c r="UXJ81" s="67"/>
      <c r="UXK81" s="68"/>
      <c r="UXL81" s="68"/>
      <c r="UXM81" s="68"/>
      <c r="UXN81" s="69"/>
      <c r="UXP81" s="64"/>
      <c r="UXQ81" s="67"/>
      <c r="UXR81" s="67"/>
      <c r="UXS81" s="68"/>
      <c r="UXT81" s="68"/>
      <c r="UXU81" s="68"/>
      <c r="UXV81" s="69"/>
      <c r="UXX81" s="64"/>
      <c r="UXY81" s="67"/>
      <c r="UXZ81" s="67"/>
      <c r="UYA81" s="68"/>
      <c r="UYB81" s="68"/>
      <c r="UYC81" s="68"/>
      <c r="UYD81" s="69"/>
      <c r="UYF81" s="64"/>
      <c r="UYG81" s="67"/>
      <c r="UYH81" s="67"/>
      <c r="UYI81" s="68"/>
      <c r="UYJ81" s="68"/>
      <c r="UYK81" s="68"/>
      <c r="UYL81" s="69"/>
      <c r="UYN81" s="64"/>
      <c r="UYO81" s="67"/>
      <c r="UYP81" s="67"/>
      <c r="UYQ81" s="68"/>
      <c r="UYR81" s="68"/>
      <c r="UYS81" s="68"/>
      <c r="UYT81" s="69"/>
      <c r="UYV81" s="64"/>
      <c r="UYW81" s="67"/>
      <c r="UYX81" s="67"/>
      <c r="UYY81" s="68"/>
      <c r="UYZ81" s="68"/>
      <c r="UZA81" s="68"/>
      <c r="UZB81" s="69"/>
      <c r="UZD81" s="64"/>
      <c r="UZE81" s="67"/>
      <c r="UZF81" s="67"/>
      <c r="UZG81" s="68"/>
      <c r="UZH81" s="68"/>
      <c r="UZI81" s="68"/>
      <c r="UZJ81" s="69"/>
      <c r="UZL81" s="64"/>
      <c r="UZM81" s="67"/>
      <c r="UZN81" s="67"/>
      <c r="UZO81" s="68"/>
      <c r="UZP81" s="68"/>
      <c r="UZQ81" s="68"/>
      <c r="UZR81" s="69"/>
      <c r="UZT81" s="64"/>
      <c r="UZU81" s="67"/>
      <c r="UZV81" s="67"/>
      <c r="UZW81" s="68"/>
      <c r="UZX81" s="68"/>
      <c r="UZY81" s="68"/>
      <c r="UZZ81" s="69"/>
      <c r="VAB81" s="64"/>
      <c r="VAC81" s="67"/>
      <c r="VAD81" s="67"/>
      <c r="VAE81" s="68"/>
      <c r="VAF81" s="68"/>
      <c r="VAG81" s="68"/>
      <c r="VAH81" s="69"/>
      <c r="VAJ81" s="64"/>
      <c r="VAK81" s="67"/>
      <c r="VAL81" s="67"/>
      <c r="VAM81" s="68"/>
      <c r="VAN81" s="68"/>
      <c r="VAO81" s="68"/>
      <c r="VAP81" s="69"/>
      <c r="VAR81" s="64"/>
      <c r="VAS81" s="67"/>
      <c r="VAT81" s="67"/>
      <c r="VAU81" s="68"/>
      <c r="VAV81" s="68"/>
      <c r="VAW81" s="68"/>
      <c r="VAX81" s="69"/>
      <c r="VAZ81" s="64"/>
      <c r="VBA81" s="67"/>
      <c r="VBB81" s="67"/>
      <c r="VBC81" s="68"/>
      <c r="VBD81" s="68"/>
      <c r="VBE81" s="68"/>
      <c r="VBF81" s="69"/>
      <c r="VBH81" s="64"/>
      <c r="VBI81" s="67"/>
      <c r="VBJ81" s="67"/>
      <c r="VBK81" s="68"/>
      <c r="VBL81" s="68"/>
      <c r="VBM81" s="68"/>
      <c r="VBN81" s="69"/>
      <c r="VBP81" s="64"/>
      <c r="VBQ81" s="67"/>
      <c r="VBR81" s="67"/>
      <c r="VBS81" s="68"/>
      <c r="VBT81" s="68"/>
      <c r="VBU81" s="68"/>
      <c r="VBV81" s="69"/>
      <c r="VBX81" s="64"/>
      <c r="VBY81" s="67"/>
      <c r="VBZ81" s="67"/>
      <c r="VCA81" s="68"/>
      <c r="VCB81" s="68"/>
      <c r="VCC81" s="68"/>
      <c r="VCD81" s="69"/>
      <c r="VCF81" s="64"/>
      <c r="VCG81" s="67"/>
      <c r="VCH81" s="67"/>
      <c r="VCI81" s="68"/>
      <c r="VCJ81" s="68"/>
      <c r="VCK81" s="68"/>
      <c r="VCL81" s="69"/>
      <c r="VCN81" s="64"/>
      <c r="VCO81" s="67"/>
      <c r="VCP81" s="67"/>
      <c r="VCQ81" s="68"/>
      <c r="VCR81" s="68"/>
      <c r="VCS81" s="68"/>
      <c r="VCT81" s="69"/>
      <c r="VCV81" s="64"/>
      <c r="VCW81" s="67"/>
      <c r="VCX81" s="67"/>
      <c r="VCY81" s="68"/>
      <c r="VCZ81" s="68"/>
      <c r="VDA81" s="68"/>
      <c r="VDB81" s="69"/>
      <c r="VDD81" s="64"/>
      <c r="VDE81" s="67"/>
      <c r="VDF81" s="67"/>
      <c r="VDG81" s="68"/>
      <c r="VDH81" s="68"/>
      <c r="VDI81" s="68"/>
      <c r="VDJ81" s="69"/>
      <c r="VDL81" s="64"/>
      <c r="VDM81" s="67"/>
      <c r="VDN81" s="67"/>
      <c r="VDO81" s="68"/>
      <c r="VDP81" s="68"/>
      <c r="VDQ81" s="68"/>
      <c r="VDR81" s="69"/>
      <c r="VDT81" s="64"/>
      <c r="VDU81" s="67"/>
      <c r="VDV81" s="67"/>
      <c r="VDW81" s="68"/>
      <c r="VDX81" s="68"/>
      <c r="VDY81" s="68"/>
      <c r="VDZ81" s="69"/>
      <c r="VEB81" s="64"/>
      <c r="VEC81" s="67"/>
      <c r="VED81" s="67"/>
      <c r="VEE81" s="68"/>
      <c r="VEF81" s="68"/>
      <c r="VEG81" s="68"/>
      <c r="VEH81" s="69"/>
      <c r="VEJ81" s="64"/>
      <c r="VEK81" s="67"/>
      <c r="VEL81" s="67"/>
      <c r="VEM81" s="68"/>
      <c r="VEN81" s="68"/>
      <c r="VEO81" s="68"/>
      <c r="VEP81" s="69"/>
      <c r="VER81" s="64"/>
      <c r="VES81" s="67"/>
      <c r="VET81" s="67"/>
      <c r="VEU81" s="68"/>
      <c r="VEV81" s="68"/>
      <c r="VEW81" s="68"/>
      <c r="VEX81" s="69"/>
      <c r="VEZ81" s="64"/>
      <c r="VFA81" s="67"/>
      <c r="VFB81" s="67"/>
      <c r="VFC81" s="68"/>
      <c r="VFD81" s="68"/>
      <c r="VFE81" s="68"/>
      <c r="VFF81" s="69"/>
      <c r="VFH81" s="64"/>
      <c r="VFI81" s="67"/>
      <c r="VFJ81" s="67"/>
      <c r="VFK81" s="68"/>
      <c r="VFL81" s="68"/>
      <c r="VFM81" s="68"/>
      <c r="VFN81" s="69"/>
      <c r="VFP81" s="64"/>
      <c r="VFQ81" s="67"/>
      <c r="VFR81" s="67"/>
      <c r="VFS81" s="68"/>
      <c r="VFT81" s="68"/>
      <c r="VFU81" s="68"/>
      <c r="VFV81" s="69"/>
      <c r="VFX81" s="64"/>
      <c r="VFY81" s="67"/>
      <c r="VFZ81" s="67"/>
      <c r="VGA81" s="68"/>
      <c r="VGB81" s="68"/>
      <c r="VGC81" s="68"/>
      <c r="VGD81" s="69"/>
      <c r="VGF81" s="64"/>
      <c r="VGG81" s="67"/>
      <c r="VGH81" s="67"/>
      <c r="VGI81" s="68"/>
      <c r="VGJ81" s="68"/>
      <c r="VGK81" s="68"/>
      <c r="VGL81" s="69"/>
      <c r="VGN81" s="64"/>
      <c r="VGO81" s="67"/>
      <c r="VGP81" s="67"/>
      <c r="VGQ81" s="68"/>
      <c r="VGR81" s="68"/>
      <c r="VGS81" s="68"/>
      <c r="VGT81" s="69"/>
      <c r="VGV81" s="64"/>
      <c r="VGW81" s="67"/>
      <c r="VGX81" s="67"/>
      <c r="VGY81" s="68"/>
      <c r="VGZ81" s="68"/>
      <c r="VHA81" s="68"/>
      <c r="VHB81" s="69"/>
      <c r="VHD81" s="64"/>
      <c r="VHE81" s="67"/>
      <c r="VHF81" s="67"/>
      <c r="VHG81" s="68"/>
      <c r="VHH81" s="68"/>
      <c r="VHI81" s="68"/>
      <c r="VHJ81" s="69"/>
      <c r="VHL81" s="64"/>
      <c r="VHM81" s="67"/>
      <c r="VHN81" s="67"/>
      <c r="VHO81" s="68"/>
      <c r="VHP81" s="68"/>
      <c r="VHQ81" s="68"/>
      <c r="VHR81" s="69"/>
      <c r="VHT81" s="64"/>
      <c r="VHU81" s="67"/>
      <c r="VHV81" s="67"/>
      <c r="VHW81" s="68"/>
      <c r="VHX81" s="68"/>
      <c r="VHY81" s="68"/>
      <c r="VHZ81" s="69"/>
      <c r="VIB81" s="64"/>
      <c r="VIC81" s="67"/>
      <c r="VID81" s="67"/>
      <c r="VIE81" s="68"/>
      <c r="VIF81" s="68"/>
      <c r="VIG81" s="68"/>
      <c r="VIH81" s="69"/>
      <c r="VIJ81" s="64"/>
      <c r="VIK81" s="67"/>
      <c r="VIL81" s="67"/>
      <c r="VIM81" s="68"/>
      <c r="VIN81" s="68"/>
      <c r="VIO81" s="68"/>
      <c r="VIP81" s="69"/>
      <c r="VIR81" s="64"/>
      <c r="VIS81" s="67"/>
      <c r="VIT81" s="67"/>
      <c r="VIU81" s="68"/>
      <c r="VIV81" s="68"/>
      <c r="VIW81" s="68"/>
      <c r="VIX81" s="69"/>
      <c r="VIZ81" s="64"/>
      <c r="VJA81" s="67"/>
      <c r="VJB81" s="67"/>
      <c r="VJC81" s="68"/>
      <c r="VJD81" s="68"/>
      <c r="VJE81" s="68"/>
      <c r="VJF81" s="69"/>
      <c r="VJH81" s="64"/>
      <c r="VJI81" s="67"/>
      <c r="VJJ81" s="67"/>
      <c r="VJK81" s="68"/>
      <c r="VJL81" s="68"/>
      <c r="VJM81" s="68"/>
      <c r="VJN81" s="69"/>
      <c r="VJP81" s="64"/>
      <c r="VJQ81" s="67"/>
      <c r="VJR81" s="67"/>
      <c r="VJS81" s="68"/>
      <c r="VJT81" s="68"/>
      <c r="VJU81" s="68"/>
      <c r="VJV81" s="69"/>
      <c r="VJX81" s="64"/>
      <c r="VJY81" s="67"/>
      <c r="VJZ81" s="67"/>
      <c r="VKA81" s="68"/>
      <c r="VKB81" s="68"/>
      <c r="VKC81" s="68"/>
      <c r="VKD81" s="69"/>
      <c r="VKF81" s="64"/>
      <c r="VKG81" s="67"/>
      <c r="VKH81" s="67"/>
      <c r="VKI81" s="68"/>
      <c r="VKJ81" s="68"/>
      <c r="VKK81" s="68"/>
      <c r="VKL81" s="69"/>
      <c r="VKN81" s="64"/>
      <c r="VKO81" s="67"/>
      <c r="VKP81" s="67"/>
      <c r="VKQ81" s="68"/>
      <c r="VKR81" s="68"/>
      <c r="VKS81" s="68"/>
      <c r="VKT81" s="69"/>
      <c r="VKV81" s="64"/>
      <c r="VKW81" s="67"/>
      <c r="VKX81" s="67"/>
      <c r="VKY81" s="68"/>
      <c r="VKZ81" s="68"/>
      <c r="VLA81" s="68"/>
      <c r="VLB81" s="69"/>
      <c r="VLD81" s="64"/>
      <c r="VLE81" s="67"/>
      <c r="VLF81" s="67"/>
      <c r="VLG81" s="68"/>
      <c r="VLH81" s="68"/>
      <c r="VLI81" s="68"/>
      <c r="VLJ81" s="69"/>
      <c r="VLL81" s="64"/>
      <c r="VLM81" s="67"/>
      <c r="VLN81" s="67"/>
      <c r="VLO81" s="68"/>
      <c r="VLP81" s="68"/>
      <c r="VLQ81" s="68"/>
      <c r="VLR81" s="69"/>
      <c r="VLT81" s="64"/>
      <c r="VLU81" s="67"/>
      <c r="VLV81" s="67"/>
      <c r="VLW81" s="68"/>
      <c r="VLX81" s="68"/>
      <c r="VLY81" s="68"/>
      <c r="VLZ81" s="69"/>
      <c r="VMB81" s="64"/>
      <c r="VMC81" s="67"/>
      <c r="VMD81" s="67"/>
      <c r="VME81" s="68"/>
      <c r="VMF81" s="68"/>
      <c r="VMG81" s="68"/>
      <c r="VMH81" s="69"/>
      <c r="VMJ81" s="64"/>
      <c r="VMK81" s="67"/>
      <c r="VML81" s="67"/>
      <c r="VMM81" s="68"/>
      <c r="VMN81" s="68"/>
      <c r="VMO81" s="68"/>
      <c r="VMP81" s="69"/>
      <c r="VMR81" s="64"/>
      <c r="VMS81" s="67"/>
      <c r="VMT81" s="67"/>
      <c r="VMU81" s="68"/>
      <c r="VMV81" s="68"/>
      <c r="VMW81" s="68"/>
      <c r="VMX81" s="69"/>
      <c r="VMZ81" s="64"/>
      <c r="VNA81" s="67"/>
      <c r="VNB81" s="67"/>
      <c r="VNC81" s="68"/>
      <c r="VND81" s="68"/>
      <c r="VNE81" s="68"/>
      <c r="VNF81" s="69"/>
      <c r="VNH81" s="64"/>
      <c r="VNI81" s="67"/>
      <c r="VNJ81" s="67"/>
      <c r="VNK81" s="68"/>
      <c r="VNL81" s="68"/>
      <c r="VNM81" s="68"/>
      <c r="VNN81" s="69"/>
      <c r="VNP81" s="64"/>
      <c r="VNQ81" s="67"/>
      <c r="VNR81" s="67"/>
      <c r="VNS81" s="68"/>
      <c r="VNT81" s="68"/>
      <c r="VNU81" s="68"/>
      <c r="VNV81" s="69"/>
      <c r="VNX81" s="64"/>
      <c r="VNY81" s="67"/>
      <c r="VNZ81" s="67"/>
      <c r="VOA81" s="68"/>
      <c r="VOB81" s="68"/>
      <c r="VOC81" s="68"/>
      <c r="VOD81" s="69"/>
      <c r="VOF81" s="64"/>
      <c r="VOG81" s="67"/>
      <c r="VOH81" s="67"/>
      <c r="VOI81" s="68"/>
      <c r="VOJ81" s="68"/>
      <c r="VOK81" s="68"/>
      <c r="VOL81" s="69"/>
      <c r="VON81" s="64"/>
      <c r="VOO81" s="67"/>
      <c r="VOP81" s="67"/>
      <c r="VOQ81" s="68"/>
      <c r="VOR81" s="68"/>
      <c r="VOS81" s="68"/>
      <c r="VOT81" s="69"/>
      <c r="VOV81" s="64"/>
      <c r="VOW81" s="67"/>
      <c r="VOX81" s="67"/>
      <c r="VOY81" s="68"/>
      <c r="VOZ81" s="68"/>
      <c r="VPA81" s="68"/>
      <c r="VPB81" s="69"/>
      <c r="VPD81" s="64"/>
      <c r="VPE81" s="67"/>
      <c r="VPF81" s="67"/>
      <c r="VPG81" s="68"/>
      <c r="VPH81" s="68"/>
      <c r="VPI81" s="68"/>
      <c r="VPJ81" s="69"/>
      <c r="VPL81" s="64"/>
      <c r="VPM81" s="67"/>
      <c r="VPN81" s="67"/>
      <c r="VPO81" s="68"/>
      <c r="VPP81" s="68"/>
      <c r="VPQ81" s="68"/>
      <c r="VPR81" s="69"/>
      <c r="VPT81" s="64"/>
      <c r="VPU81" s="67"/>
      <c r="VPV81" s="67"/>
      <c r="VPW81" s="68"/>
      <c r="VPX81" s="68"/>
      <c r="VPY81" s="68"/>
      <c r="VPZ81" s="69"/>
      <c r="VQB81" s="64"/>
      <c r="VQC81" s="67"/>
      <c r="VQD81" s="67"/>
      <c r="VQE81" s="68"/>
      <c r="VQF81" s="68"/>
      <c r="VQG81" s="68"/>
      <c r="VQH81" s="69"/>
      <c r="VQJ81" s="64"/>
      <c r="VQK81" s="67"/>
      <c r="VQL81" s="67"/>
      <c r="VQM81" s="68"/>
      <c r="VQN81" s="68"/>
      <c r="VQO81" s="68"/>
      <c r="VQP81" s="69"/>
      <c r="VQR81" s="64"/>
      <c r="VQS81" s="67"/>
      <c r="VQT81" s="67"/>
      <c r="VQU81" s="68"/>
      <c r="VQV81" s="68"/>
      <c r="VQW81" s="68"/>
      <c r="VQX81" s="69"/>
      <c r="VQZ81" s="64"/>
      <c r="VRA81" s="67"/>
      <c r="VRB81" s="67"/>
      <c r="VRC81" s="68"/>
      <c r="VRD81" s="68"/>
      <c r="VRE81" s="68"/>
      <c r="VRF81" s="69"/>
      <c r="VRH81" s="64"/>
      <c r="VRI81" s="67"/>
      <c r="VRJ81" s="67"/>
      <c r="VRK81" s="68"/>
      <c r="VRL81" s="68"/>
      <c r="VRM81" s="68"/>
      <c r="VRN81" s="69"/>
      <c r="VRP81" s="64"/>
      <c r="VRQ81" s="67"/>
      <c r="VRR81" s="67"/>
      <c r="VRS81" s="68"/>
      <c r="VRT81" s="68"/>
      <c r="VRU81" s="68"/>
      <c r="VRV81" s="69"/>
      <c r="VRX81" s="64"/>
      <c r="VRY81" s="67"/>
      <c r="VRZ81" s="67"/>
      <c r="VSA81" s="68"/>
      <c r="VSB81" s="68"/>
      <c r="VSC81" s="68"/>
      <c r="VSD81" s="69"/>
      <c r="VSF81" s="64"/>
      <c r="VSG81" s="67"/>
      <c r="VSH81" s="67"/>
      <c r="VSI81" s="68"/>
      <c r="VSJ81" s="68"/>
      <c r="VSK81" s="68"/>
      <c r="VSL81" s="69"/>
      <c r="VSN81" s="64"/>
      <c r="VSO81" s="67"/>
      <c r="VSP81" s="67"/>
      <c r="VSQ81" s="68"/>
      <c r="VSR81" s="68"/>
      <c r="VSS81" s="68"/>
      <c r="VST81" s="69"/>
      <c r="VSV81" s="64"/>
      <c r="VSW81" s="67"/>
      <c r="VSX81" s="67"/>
      <c r="VSY81" s="68"/>
      <c r="VSZ81" s="68"/>
      <c r="VTA81" s="68"/>
      <c r="VTB81" s="69"/>
      <c r="VTD81" s="64"/>
      <c r="VTE81" s="67"/>
      <c r="VTF81" s="67"/>
      <c r="VTG81" s="68"/>
      <c r="VTH81" s="68"/>
      <c r="VTI81" s="68"/>
      <c r="VTJ81" s="69"/>
      <c r="VTL81" s="64"/>
      <c r="VTM81" s="67"/>
      <c r="VTN81" s="67"/>
      <c r="VTO81" s="68"/>
      <c r="VTP81" s="68"/>
      <c r="VTQ81" s="68"/>
      <c r="VTR81" s="69"/>
      <c r="VTT81" s="64"/>
      <c r="VTU81" s="67"/>
      <c r="VTV81" s="67"/>
      <c r="VTW81" s="68"/>
      <c r="VTX81" s="68"/>
      <c r="VTY81" s="68"/>
      <c r="VTZ81" s="69"/>
      <c r="VUB81" s="64"/>
      <c r="VUC81" s="67"/>
      <c r="VUD81" s="67"/>
      <c r="VUE81" s="68"/>
      <c r="VUF81" s="68"/>
      <c r="VUG81" s="68"/>
      <c r="VUH81" s="69"/>
      <c r="VUJ81" s="64"/>
      <c r="VUK81" s="67"/>
      <c r="VUL81" s="67"/>
      <c r="VUM81" s="68"/>
      <c r="VUN81" s="68"/>
      <c r="VUO81" s="68"/>
      <c r="VUP81" s="69"/>
      <c r="VUR81" s="64"/>
      <c r="VUS81" s="67"/>
      <c r="VUT81" s="67"/>
      <c r="VUU81" s="68"/>
      <c r="VUV81" s="68"/>
      <c r="VUW81" s="68"/>
      <c r="VUX81" s="69"/>
      <c r="VUZ81" s="64"/>
      <c r="VVA81" s="67"/>
      <c r="VVB81" s="67"/>
      <c r="VVC81" s="68"/>
      <c r="VVD81" s="68"/>
      <c r="VVE81" s="68"/>
      <c r="VVF81" s="69"/>
      <c r="VVH81" s="64"/>
      <c r="VVI81" s="67"/>
      <c r="VVJ81" s="67"/>
      <c r="VVK81" s="68"/>
      <c r="VVL81" s="68"/>
      <c r="VVM81" s="68"/>
      <c r="VVN81" s="69"/>
      <c r="VVP81" s="64"/>
      <c r="VVQ81" s="67"/>
      <c r="VVR81" s="67"/>
      <c r="VVS81" s="68"/>
      <c r="VVT81" s="68"/>
      <c r="VVU81" s="68"/>
      <c r="VVV81" s="69"/>
      <c r="VVX81" s="64"/>
      <c r="VVY81" s="67"/>
      <c r="VVZ81" s="67"/>
      <c r="VWA81" s="68"/>
      <c r="VWB81" s="68"/>
      <c r="VWC81" s="68"/>
      <c r="VWD81" s="69"/>
      <c r="VWF81" s="64"/>
      <c r="VWG81" s="67"/>
      <c r="VWH81" s="67"/>
      <c r="VWI81" s="68"/>
      <c r="VWJ81" s="68"/>
      <c r="VWK81" s="68"/>
      <c r="VWL81" s="69"/>
      <c r="VWN81" s="64"/>
      <c r="VWO81" s="67"/>
      <c r="VWP81" s="67"/>
      <c r="VWQ81" s="68"/>
      <c r="VWR81" s="68"/>
      <c r="VWS81" s="68"/>
      <c r="VWT81" s="69"/>
      <c r="VWV81" s="64"/>
      <c r="VWW81" s="67"/>
      <c r="VWX81" s="67"/>
      <c r="VWY81" s="68"/>
      <c r="VWZ81" s="68"/>
      <c r="VXA81" s="68"/>
      <c r="VXB81" s="69"/>
      <c r="VXD81" s="64"/>
      <c r="VXE81" s="67"/>
      <c r="VXF81" s="67"/>
      <c r="VXG81" s="68"/>
      <c r="VXH81" s="68"/>
      <c r="VXI81" s="68"/>
      <c r="VXJ81" s="69"/>
      <c r="VXL81" s="64"/>
      <c r="VXM81" s="67"/>
      <c r="VXN81" s="67"/>
      <c r="VXO81" s="68"/>
      <c r="VXP81" s="68"/>
      <c r="VXQ81" s="68"/>
      <c r="VXR81" s="69"/>
      <c r="VXT81" s="64"/>
      <c r="VXU81" s="67"/>
      <c r="VXV81" s="67"/>
      <c r="VXW81" s="68"/>
      <c r="VXX81" s="68"/>
      <c r="VXY81" s="68"/>
      <c r="VXZ81" s="69"/>
      <c r="VYB81" s="64"/>
      <c r="VYC81" s="67"/>
      <c r="VYD81" s="67"/>
      <c r="VYE81" s="68"/>
      <c r="VYF81" s="68"/>
      <c r="VYG81" s="68"/>
      <c r="VYH81" s="69"/>
      <c r="VYJ81" s="64"/>
      <c r="VYK81" s="67"/>
      <c r="VYL81" s="67"/>
      <c r="VYM81" s="68"/>
      <c r="VYN81" s="68"/>
      <c r="VYO81" s="68"/>
      <c r="VYP81" s="69"/>
      <c r="VYR81" s="64"/>
      <c r="VYS81" s="67"/>
      <c r="VYT81" s="67"/>
      <c r="VYU81" s="68"/>
      <c r="VYV81" s="68"/>
      <c r="VYW81" s="68"/>
      <c r="VYX81" s="69"/>
      <c r="VYZ81" s="64"/>
      <c r="VZA81" s="67"/>
      <c r="VZB81" s="67"/>
      <c r="VZC81" s="68"/>
      <c r="VZD81" s="68"/>
      <c r="VZE81" s="68"/>
      <c r="VZF81" s="69"/>
      <c r="VZH81" s="64"/>
      <c r="VZI81" s="67"/>
      <c r="VZJ81" s="67"/>
      <c r="VZK81" s="68"/>
      <c r="VZL81" s="68"/>
      <c r="VZM81" s="68"/>
      <c r="VZN81" s="69"/>
      <c r="VZP81" s="64"/>
      <c r="VZQ81" s="67"/>
      <c r="VZR81" s="67"/>
      <c r="VZS81" s="68"/>
      <c r="VZT81" s="68"/>
      <c r="VZU81" s="68"/>
      <c r="VZV81" s="69"/>
      <c r="VZX81" s="64"/>
      <c r="VZY81" s="67"/>
      <c r="VZZ81" s="67"/>
      <c r="WAA81" s="68"/>
      <c r="WAB81" s="68"/>
      <c r="WAC81" s="68"/>
      <c r="WAD81" s="69"/>
      <c r="WAF81" s="64"/>
      <c r="WAG81" s="67"/>
      <c r="WAH81" s="67"/>
      <c r="WAI81" s="68"/>
      <c r="WAJ81" s="68"/>
      <c r="WAK81" s="68"/>
      <c r="WAL81" s="69"/>
      <c r="WAN81" s="64"/>
      <c r="WAO81" s="67"/>
      <c r="WAP81" s="67"/>
      <c r="WAQ81" s="68"/>
      <c r="WAR81" s="68"/>
      <c r="WAS81" s="68"/>
      <c r="WAT81" s="69"/>
      <c r="WAV81" s="64"/>
      <c r="WAW81" s="67"/>
      <c r="WAX81" s="67"/>
      <c r="WAY81" s="68"/>
      <c r="WAZ81" s="68"/>
      <c r="WBA81" s="68"/>
      <c r="WBB81" s="69"/>
      <c r="WBD81" s="64"/>
      <c r="WBE81" s="67"/>
      <c r="WBF81" s="67"/>
      <c r="WBG81" s="68"/>
      <c r="WBH81" s="68"/>
      <c r="WBI81" s="68"/>
      <c r="WBJ81" s="69"/>
      <c r="WBL81" s="64"/>
      <c r="WBM81" s="67"/>
      <c r="WBN81" s="67"/>
      <c r="WBO81" s="68"/>
      <c r="WBP81" s="68"/>
      <c r="WBQ81" s="68"/>
      <c r="WBR81" s="69"/>
      <c r="WBT81" s="64"/>
      <c r="WBU81" s="67"/>
      <c r="WBV81" s="67"/>
      <c r="WBW81" s="68"/>
      <c r="WBX81" s="68"/>
      <c r="WBY81" s="68"/>
      <c r="WBZ81" s="69"/>
      <c r="WCB81" s="64"/>
      <c r="WCC81" s="67"/>
      <c r="WCD81" s="67"/>
      <c r="WCE81" s="68"/>
      <c r="WCF81" s="68"/>
      <c r="WCG81" s="68"/>
      <c r="WCH81" s="69"/>
      <c r="WCJ81" s="64"/>
      <c r="WCK81" s="67"/>
      <c r="WCL81" s="67"/>
      <c r="WCM81" s="68"/>
      <c r="WCN81" s="68"/>
      <c r="WCO81" s="68"/>
      <c r="WCP81" s="69"/>
      <c r="WCR81" s="64"/>
      <c r="WCS81" s="67"/>
      <c r="WCT81" s="67"/>
      <c r="WCU81" s="68"/>
      <c r="WCV81" s="68"/>
      <c r="WCW81" s="68"/>
      <c r="WCX81" s="69"/>
      <c r="WCZ81" s="64"/>
      <c r="WDA81" s="67"/>
      <c r="WDB81" s="67"/>
      <c r="WDC81" s="68"/>
      <c r="WDD81" s="68"/>
      <c r="WDE81" s="68"/>
      <c r="WDF81" s="69"/>
      <c r="WDH81" s="64"/>
      <c r="WDI81" s="67"/>
      <c r="WDJ81" s="67"/>
      <c r="WDK81" s="68"/>
      <c r="WDL81" s="68"/>
      <c r="WDM81" s="68"/>
      <c r="WDN81" s="69"/>
      <c r="WDP81" s="64"/>
      <c r="WDQ81" s="67"/>
      <c r="WDR81" s="67"/>
      <c r="WDS81" s="68"/>
      <c r="WDT81" s="68"/>
      <c r="WDU81" s="68"/>
      <c r="WDV81" s="69"/>
      <c r="WDX81" s="64"/>
      <c r="WDY81" s="67"/>
      <c r="WDZ81" s="67"/>
      <c r="WEA81" s="68"/>
      <c r="WEB81" s="68"/>
      <c r="WEC81" s="68"/>
      <c r="WED81" s="69"/>
      <c r="WEF81" s="64"/>
      <c r="WEG81" s="67"/>
      <c r="WEH81" s="67"/>
      <c r="WEI81" s="68"/>
      <c r="WEJ81" s="68"/>
      <c r="WEK81" s="68"/>
      <c r="WEL81" s="69"/>
      <c r="WEN81" s="64"/>
      <c r="WEO81" s="67"/>
      <c r="WEP81" s="67"/>
      <c r="WEQ81" s="68"/>
      <c r="WER81" s="68"/>
      <c r="WES81" s="68"/>
      <c r="WET81" s="69"/>
      <c r="WEV81" s="64"/>
      <c r="WEW81" s="67"/>
      <c r="WEX81" s="67"/>
      <c r="WEY81" s="68"/>
      <c r="WEZ81" s="68"/>
      <c r="WFA81" s="68"/>
      <c r="WFB81" s="69"/>
      <c r="WFD81" s="64"/>
      <c r="WFE81" s="67"/>
      <c r="WFF81" s="67"/>
      <c r="WFG81" s="68"/>
      <c r="WFH81" s="68"/>
      <c r="WFI81" s="68"/>
      <c r="WFJ81" s="69"/>
      <c r="WFL81" s="64"/>
      <c r="WFM81" s="67"/>
      <c r="WFN81" s="67"/>
      <c r="WFO81" s="68"/>
      <c r="WFP81" s="68"/>
      <c r="WFQ81" s="68"/>
      <c r="WFR81" s="69"/>
      <c r="WFT81" s="64"/>
      <c r="WFU81" s="67"/>
      <c r="WFV81" s="67"/>
      <c r="WFW81" s="68"/>
      <c r="WFX81" s="68"/>
      <c r="WFY81" s="68"/>
      <c r="WFZ81" s="69"/>
      <c r="WGB81" s="64"/>
      <c r="WGC81" s="67"/>
      <c r="WGD81" s="67"/>
      <c r="WGE81" s="68"/>
      <c r="WGF81" s="68"/>
      <c r="WGG81" s="68"/>
      <c r="WGH81" s="69"/>
      <c r="WGJ81" s="64"/>
      <c r="WGK81" s="67"/>
      <c r="WGL81" s="67"/>
      <c r="WGM81" s="68"/>
      <c r="WGN81" s="68"/>
      <c r="WGO81" s="68"/>
      <c r="WGP81" s="69"/>
      <c r="WGR81" s="64"/>
      <c r="WGS81" s="67"/>
      <c r="WGT81" s="67"/>
      <c r="WGU81" s="68"/>
      <c r="WGV81" s="68"/>
      <c r="WGW81" s="68"/>
      <c r="WGX81" s="69"/>
      <c r="WGZ81" s="64"/>
      <c r="WHA81" s="67"/>
      <c r="WHB81" s="67"/>
      <c r="WHC81" s="68"/>
      <c r="WHD81" s="68"/>
      <c r="WHE81" s="68"/>
      <c r="WHF81" s="69"/>
      <c r="WHH81" s="64"/>
      <c r="WHI81" s="67"/>
      <c r="WHJ81" s="67"/>
      <c r="WHK81" s="68"/>
      <c r="WHL81" s="68"/>
      <c r="WHM81" s="68"/>
      <c r="WHN81" s="69"/>
      <c r="WHP81" s="64"/>
      <c r="WHQ81" s="67"/>
      <c r="WHR81" s="67"/>
      <c r="WHS81" s="68"/>
      <c r="WHT81" s="68"/>
      <c r="WHU81" s="68"/>
      <c r="WHV81" s="69"/>
      <c r="WHX81" s="64"/>
      <c r="WHY81" s="67"/>
      <c r="WHZ81" s="67"/>
      <c r="WIA81" s="68"/>
      <c r="WIB81" s="68"/>
      <c r="WIC81" s="68"/>
      <c r="WID81" s="69"/>
      <c r="WIF81" s="64"/>
      <c r="WIG81" s="67"/>
      <c r="WIH81" s="67"/>
      <c r="WII81" s="68"/>
      <c r="WIJ81" s="68"/>
      <c r="WIK81" s="68"/>
      <c r="WIL81" s="69"/>
      <c r="WIN81" s="64"/>
      <c r="WIO81" s="67"/>
      <c r="WIP81" s="67"/>
      <c r="WIQ81" s="68"/>
      <c r="WIR81" s="68"/>
      <c r="WIS81" s="68"/>
      <c r="WIT81" s="69"/>
      <c r="WIV81" s="64"/>
      <c r="WIW81" s="67"/>
      <c r="WIX81" s="67"/>
      <c r="WIY81" s="68"/>
      <c r="WIZ81" s="68"/>
      <c r="WJA81" s="68"/>
      <c r="WJB81" s="69"/>
      <c r="WJD81" s="64"/>
      <c r="WJE81" s="67"/>
      <c r="WJF81" s="67"/>
      <c r="WJG81" s="68"/>
      <c r="WJH81" s="68"/>
      <c r="WJI81" s="68"/>
      <c r="WJJ81" s="69"/>
      <c r="WJL81" s="64"/>
      <c r="WJM81" s="67"/>
      <c r="WJN81" s="67"/>
      <c r="WJO81" s="68"/>
      <c r="WJP81" s="68"/>
      <c r="WJQ81" s="68"/>
      <c r="WJR81" s="69"/>
      <c r="WJT81" s="64"/>
      <c r="WJU81" s="67"/>
      <c r="WJV81" s="67"/>
      <c r="WJW81" s="68"/>
      <c r="WJX81" s="68"/>
      <c r="WJY81" s="68"/>
      <c r="WJZ81" s="69"/>
      <c r="WKB81" s="64"/>
      <c r="WKC81" s="67"/>
      <c r="WKD81" s="67"/>
      <c r="WKE81" s="68"/>
      <c r="WKF81" s="68"/>
      <c r="WKG81" s="68"/>
      <c r="WKH81" s="69"/>
      <c r="WKJ81" s="64"/>
      <c r="WKK81" s="67"/>
      <c r="WKL81" s="67"/>
      <c r="WKM81" s="68"/>
      <c r="WKN81" s="68"/>
      <c r="WKO81" s="68"/>
      <c r="WKP81" s="69"/>
      <c r="WKR81" s="64"/>
      <c r="WKS81" s="67"/>
      <c r="WKT81" s="67"/>
      <c r="WKU81" s="68"/>
      <c r="WKV81" s="68"/>
      <c r="WKW81" s="68"/>
      <c r="WKX81" s="69"/>
      <c r="WKZ81" s="64"/>
      <c r="WLA81" s="67"/>
      <c r="WLB81" s="67"/>
      <c r="WLC81" s="68"/>
      <c r="WLD81" s="68"/>
      <c r="WLE81" s="68"/>
      <c r="WLF81" s="69"/>
      <c r="WLH81" s="64"/>
      <c r="WLI81" s="67"/>
      <c r="WLJ81" s="67"/>
      <c r="WLK81" s="68"/>
      <c r="WLL81" s="68"/>
      <c r="WLM81" s="68"/>
      <c r="WLN81" s="69"/>
      <c r="WLP81" s="64"/>
      <c r="WLQ81" s="67"/>
      <c r="WLR81" s="67"/>
      <c r="WLS81" s="68"/>
      <c r="WLT81" s="68"/>
      <c r="WLU81" s="68"/>
      <c r="WLV81" s="69"/>
      <c r="WLX81" s="64"/>
      <c r="WLY81" s="67"/>
      <c r="WLZ81" s="67"/>
      <c r="WMA81" s="68"/>
      <c r="WMB81" s="68"/>
      <c r="WMC81" s="68"/>
      <c r="WMD81" s="69"/>
      <c r="WMF81" s="64"/>
      <c r="WMG81" s="67"/>
      <c r="WMH81" s="67"/>
      <c r="WMI81" s="68"/>
      <c r="WMJ81" s="68"/>
      <c r="WMK81" s="68"/>
      <c r="WML81" s="69"/>
      <c r="WMN81" s="64"/>
      <c r="WMO81" s="67"/>
      <c r="WMP81" s="67"/>
      <c r="WMQ81" s="68"/>
      <c r="WMR81" s="68"/>
      <c r="WMS81" s="68"/>
      <c r="WMT81" s="69"/>
      <c r="WMV81" s="64"/>
      <c r="WMW81" s="67"/>
      <c r="WMX81" s="67"/>
      <c r="WMY81" s="68"/>
      <c r="WMZ81" s="68"/>
      <c r="WNA81" s="68"/>
      <c r="WNB81" s="69"/>
      <c r="WND81" s="64"/>
      <c r="WNE81" s="67"/>
      <c r="WNF81" s="67"/>
      <c r="WNG81" s="68"/>
      <c r="WNH81" s="68"/>
      <c r="WNI81" s="68"/>
      <c r="WNJ81" s="69"/>
      <c r="WNL81" s="64"/>
      <c r="WNM81" s="67"/>
      <c r="WNN81" s="67"/>
      <c r="WNO81" s="68"/>
      <c r="WNP81" s="68"/>
      <c r="WNQ81" s="68"/>
      <c r="WNR81" s="69"/>
      <c r="WNT81" s="64"/>
      <c r="WNU81" s="67"/>
      <c r="WNV81" s="67"/>
      <c r="WNW81" s="68"/>
      <c r="WNX81" s="68"/>
      <c r="WNY81" s="68"/>
      <c r="WNZ81" s="69"/>
      <c r="WOB81" s="64"/>
      <c r="WOC81" s="67"/>
      <c r="WOD81" s="67"/>
      <c r="WOE81" s="68"/>
      <c r="WOF81" s="68"/>
      <c r="WOG81" s="68"/>
      <c r="WOH81" s="69"/>
      <c r="WOJ81" s="64"/>
      <c r="WOK81" s="67"/>
      <c r="WOL81" s="67"/>
      <c r="WOM81" s="68"/>
      <c r="WON81" s="68"/>
      <c r="WOO81" s="68"/>
      <c r="WOP81" s="69"/>
      <c r="WOR81" s="64"/>
      <c r="WOS81" s="67"/>
      <c r="WOT81" s="67"/>
      <c r="WOU81" s="68"/>
      <c r="WOV81" s="68"/>
      <c r="WOW81" s="68"/>
      <c r="WOX81" s="69"/>
      <c r="WOZ81" s="64"/>
      <c r="WPA81" s="67"/>
      <c r="WPB81" s="67"/>
      <c r="WPC81" s="68"/>
      <c r="WPD81" s="68"/>
      <c r="WPE81" s="68"/>
      <c r="WPF81" s="69"/>
      <c r="WPH81" s="64"/>
      <c r="WPI81" s="67"/>
      <c r="WPJ81" s="67"/>
      <c r="WPK81" s="68"/>
      <c r="WPL81" s="68"/>
      <c r="WPM81" s="68"/>
      <c r="WPN81" s="69"/>
      <c r="WPP81" s="64"/>
      <c r="WPQ81" s="67"/>
      <c r="WPR81" s="67"/>
      <c r="WPS81" s="68"/>
      <c r="WPT81" s="68"/>
      <c r="WPU81" s="68"/>
      <c r="WPV81" s="69"/>
      <c r="WPX81" s="64"/>
      <c r="WPY81" s="67"/>
      <c r="WPZ81" s="67"/>
      <c r="WQA81" s="68"/>
      <c r="WQB81" s="68"/>
      <c r="WQC81" s="68"/>
      <c r="WQD81" s="69"/>
      <c r="WQF81" s="64"/>
      <c r="WQG81" s="67"/>
      <c r="WQH81" s="67"/>
      <c r="WQI81" s="68"/>
      <c r="WQJ81" s="68"/>
      <c r="WQK81" s="68"/>
      <c r="WQL81" s="69"/>
      <c r="WQN81" s="64"/>
      <c r="WQO81" s="67"/>
      <c r="WQP81" s="67"/>
      <c r="WQQ81" s="68"/>
      <c r="WQR81" s="68"/>
      <c r="WQS81" s="68"/>
      <c r="WQT81" s="69"/>
      <c r="WQV81" s="64"/>
      <c r="WQW81" s="67"/>
      <c r="WQX81" s="67"/>
      <c r="WQY81" s="68"/>
      <c r="WQZ81" s="68"/>
      <c r="WRA81" s="68"/>
      <c r="WRB81" s="69"/>
      <c r="WRD81" s="64"/>
      <c r="WRE81" s="67"/>
      <c r="WRF81" s="67"/>
      <c r="WRG81" s="68"/>
      <c r="WRH81" s="68"/>
      <c r="WRI81" s="68"/>
      <c r="WRJ81" s="69"/>
      <c r="WRL81" s="64"/>
      <c r="WRM81" s="67"/>
      <c r="WRN81" s="67"/>
      <c r="WRO81" s="68"/>
      <c r="WRP81" s="68"/>
      <c r="WRQ81" s="68"/>
      <c r="WRR81" s="69"/>
      <c r="WRT81" s="64"/>
      <c r="WRU81" s="67"/>
      <c r="WRV81" s="67"/>
      <c r="WRW81" s="68"/>
      <c r="WRX81" s="68"/>
      <c r="WRY81" s="68"/>
      <c r="WRZ81" s="69"/>
      <c r="WSB81" s="64"/>
      <c r="WSC81" s="67"/>
      <c r="WSD81" s="67"/>
      <c r="WSE81" s="68"/>
      <c r="WSF81" s="68"/>
      <c r="WSG81" s="68"/>
      <c r="WSH81" s="69"/>
      <c r="WSJ81" s="64"/>
      <c r="WSK81" s="67"/>
      <c r="WSL81" s="67"/>
      <c r="WSM81" s="68"/>
      <c r="WSN81" s="68"/>
      <c r="WSO81" s="68"/>
      <c r="WSP81" s="69"/>
      <c r="WSR81" s="64"/>
      <c r="WSS81" s="67"/>
      <c r="WST81" s="67"/>
      <c r="WSU81" s="68"/>
      <c r="WSV81" s="68"/>
      <c r="WSW81" s="68"/>
      <c r="WSX81" s="69"/>
      <c r="WSZ81" s="64"/>
      <c r="WTA81" s="67"/>
      <c r="WTB81" s="67"/>
      <c r="WTC81" s="68"/>
      <c r="WTD81" s="68"/>
      <c r="WTE81" s="68"/>
      <c r="WTF81" s="69"/>
      <c r="WTH81" s="64"/>
      <c r="WTI81" s="67"/>
      <c r="WTJ81" s="67"/>
      <c r="WTK81" s="68"/>
      <c r="WTL81" s="68"/>
      <c r="WTM81" s="68"/>
      <c r="WTN81" s="69"/>
      <c r="WTP81" s="64"/>
      <c r="WTQ81" s="67"/>
      <c r="WTR81" s="67"/>
      <c r="WTS81" s="68"/>
      <c r="WTT81" s="68"/>
      <c r="WTU81" s="68"/>
      <c r="WTV81" s="69"/>
      <c r="WTX81" s="64"/>
      <c r="WTY81" s="67"/>
      <c r="WTZ81" s="67"/>
      <c r="WUA81" s="68"/>
      <c r="WUB81" s="68"/>
      <c r="WUC81" s="68"/>
      <c r="WUD81" s="69"/>
      <c r="WUF81" s="64"/>
      <c r="WUG81" s="67"/>
      <c r="WUH81" s="67"/>
      <c r="WUI81" s="68"/>
      <c r="WUJ81" s="68"/>
      <c r="WUK81" s="68"/>
      <c r="WUL81" s="69"/>
      <c r="WUN81" s="64"/>
      <c r="WUO81" s="67"/>
      <c r="WUP81" s="67"/>
      <c r="WUQ81" s="68"/>
      <c r="WUR81" s="68"/>
      <c r="WUS81" s="68"/>
      <c r="WUT81" s="69"/>
      <c r="WUV81" s="64"/>
      <c r="WUW81" s="67"/>
      <c r="WUX81" s="67"/>
      <c r="WUY81" s="68"/>
      <c r="WUZ81" s="68"/>
      <c r="WVA81" s="68"/>
      <c r="WVB81" s="69"/>
      <c r="WVD81" s="64"/>
      <c r="WVE81" s="67"/>
      <c r="WVF81" s="67"/>
      <c r="WVG81" s="68"/>
      <c r="WVH81" s="68"/>
      <c r="WVI81" s="68"/>
      <c r="WVJ81" s="69"/>
      <c r="WVL81" s="64"/>
      <c r="WVM81" s="67"/>
      <c r="WVN81" s="67"/>
      <c r="WVO81" s="68"/>
      <c r="WVP81" s="68"/>
      <c r="WVQ81" s="68"/>
      <c r="WVR81" s="69"/>
      <c r="WVT81" s="64"/>
      <c r="WVU81" s="67"/>
      <c r="WVV81" s="67"/>
      <c r="WVW81" s="68"/>
      <c r="WVX81" s="68"/>
      <c r="WVY81" s="68"/>
      <c r="WVZ81" s="69"/>
      <c r="WWB81" s="64"/>
      <c r="WWC81" s="67"/>
      <c r="WWD81" s="67"/>
      <c r="WWE81" s="68"/>
      <c r="WWF81" s="68"/>
      <c r="WWG81" s="68"/>
      <c r="WWH81" s="69"/>
      <c r="WWJ81" s="64"/>
      <c r="WWK81" s="67"/>
      <c r="WWL81" s="67"/>
      <c r="WWM81" s="68"/>
      <c r="WWN81" s="68"/>
      <c r="WWO81" s="68"/>
      <c r="WWP81" s="69"/>
      <c r="WWR81" s="64"/>
      <c r="WWS81" s="67"/>
      <c r="WWT81" s="67"/>
      <c r="WWU81" s="68"/>
      <c r="WWV81" s="68"/>
      <c r="WWW81" s="68"/>
      <c r="WWX81" s="69"/>
      <c r="WWZ81" s="64"/>
      <c r="WXA81" s="67"/>
      <c r="WXB81" s="67"/>
      <c r="WXC81" s="68"/>
      <c r="WXD81" s="68"/>
      <c r="WXE81" s="68"/>
      <c r="WXF81" s="69"/>
      <c r="WXH81" s="64"/>
      <c r="WXI81" s="67"/>
      <c r="WXJ81" s="67"/>
      <c r="WXK81" s="68"/>
      <c r="WXL81" s="68"/>
      <c r="WXM81" s="68"/>
      <c r="WXN81" s="69"/>
      <c r="WXP81" s="64"/>
      <c r="WXQ81" s="67"/>
      <c r="WXR81" s="67"/>
      <c r="WXS81" s="68"/>
      <c r="WXT81" s="68"/>
      <c r="WXU81" s="68"/>
      <c r="WXV81" s="69"/>
      <c r="WXX81" s="64"/>
      <c r="WXY81" s="67"/>
      <c r="WXZ81" s="67"/>
      <c r="WYA81" s="68"/>
      <c r="WYB81" s="68"/>
      <c r="WYC81" s="68"/>
      <c r="WYD81" s="69"/>
      <c r="WYF81" s="64"/>
      <c r="WYG81" s="67"/>
      <c r="WYH81" s="67"/>
      <c r="WYI81" s="68"/>
      <c r="WYJ81" s="68"/>
      <c r="WYK81" s="68"/>
      <c r="WYL81" s="69"/>
      <c r="WYN81" s="64"/>
      <c r="WYO81" s="67"/>
      <c r="WYP81" s="67"/>
      <c r="WYQ81" s="68"/>
      <c r="WYR81" s="68"/>
      <c r="WYS81" s="68"/>
      <c r="WYT81" s="69"/>
      <c r="WYV81" s="64"/>
      <c r="WYW81" s="67"/>
      <c r="WYX81" s="67"/>
      <c r="WYY81" s="68"/>
      <c r="WYZ81" s="68"/>
      <c r="WZA81" s="68"/>
      <c r="WZB81" s="69"/>
      <c r="WZD81" s="64"/>
      <c r="WZE81" s="67"/>
      <c r="WZF81" s="67"/>
      <c r="WZG81" s="68"/>
      <c r="WZH81" s="68"/>
      <c r="WZI81" s="68"/>
      <c r="WZJ81" s="69"/>
      <c r="WZL81" s="64"/>
      <c r="WZM81" s="67"/>
      <c r="WZN81" s="67"/>
      <c r="WZO81" s="68"/>
      <c r="WZP81" s="68"/>
      <c r="WZQ81" s="68"/>
      <c r="WZR81" s="69"/>
      <c r="WZT81" s="64"/>
      <c r="WZU81" s="67"/>
      <c r="WZV81" s="67"/>
      <c r="WZW81" s="68"/>
      <c r="WZX81" s="68"/>
      <c r="WZY81" s="68"/>
      <c r="WZZ81" s="69"/>
      <c r="XAB81" s="64"/>
      <c r="XAC81" s="67"/>
      <c r="XAD81" s="67"/>
      <c r="XAE81" s="68"/>
      <c r="XAF81" s="68"/>
      <c r="XAG81" s="68"/>
      <c r="XAH81" s="69"/>
      <c r="XAJ81" s="64"/>
      <c r="XAK81" s="67"/>
      <c r="XAL81" s="67"/>
      <c r="XAM81" s="68"/>
      <c r="XAN81" s="68"/>
      <c r="XAO81" s="68"/>
      <c r="XAP81" s="69"/>
      <c r="XAR81" s="64"/>
      <c r="XAS81" s="67"/>
      <c r="XAT81" s="67"/>
      <c r="XAU81" s="68"/>
      <c r="XAV81" s="68"/>
      <c r="XAW81" s="68"/>
      <c r="XAX81" s="69"/>
      <c r="XAZ81" s="64"/>
      <c r="XBA81" s="67"/>
      <c r="XBB81" s="67"/>
      <c r="XBC81" s="68"/>
      <c r="XBD81" s="68"/>
      <c r="XBE81" s="68"/>
      <c r="XBF81" s="69"/>
      <c r="XBH81" s="64"/>
      <c r="XBI81" s="67"/>
      <c r="XBJ81" s="67"/>
      <c r="XBK81" s="68"/>
      <c r="XBL81" s="68"/>
      <c r="XBM81" s="68"/>
      <c r="XBN81" s="69"/>
      <c r="XBP81" s="64"/>
      <c r="XBQ81" s="67"/>
      <c r="XBR81" s="67"/>
      <c r="XBS81" s="68"/>
      <c r="XBT81" s="68"/>
      <c r="XBU81" s="68"/>
      <c r="XBV81" s="69"/>
      <c r="XBX81" s="64"/>
      <c r="XBY81" s="67"/>
      <c r="XBZ81" s="67"/>
      <c r="XCA81" s="68"/>
      <c r="XCB81" s="68"/>
      <c r="XCC81" s="68"/>
      <c r="XCD81" s="69"/>
      <c r="XCF81" s="64"/>
      <c r="XCG81" s="67"/>
      <c r="XCH81" s="67"/>
      <c r="XCI81" s="68"/>
      <c r="XCJ81" s="68"/>
      <c r="XCK81" s="68"/>
      <c r="XCL81" s="69"/>
      <c r="XCN81" s="64"/>
      <c r="XCO81" s="67"/>
      <c r="XCP81" s="67"/>
      <c r="XCQ81" s="68"/>
      <c r="XCR81" s="68"/>
      <c r="XCS81" s="68"/>
      <c r="XCT81" s="69"/>
      <c r="XCV81" s="64"/>
      <c r="XCW81" s="67"/>
      <c r="XCX81" s="67"/>
      <c r="XCY81" s="68"/>
      <c r="XCZ81" s="68"/>
      <c r="XDA81" s="68"/>
      <c r="XDB81" s="69"/>
      <c r="XDD81" s="64"/>
      <c r="XDE81" s="67"/>
      <c r="XDF81" s="67"/>
      <c r="XDG81" s="68"/>
      <c r="XDH81" s="68"/>
      <c r="XDI81" s="68"/>
      <c r="XDJ81" s="69"/>
      <c r="XDL81" s="64"/>
      <c r="XDM81" s="67"/>
      <c r="XDN81" s="67"/>
      <c r="XDO81" s="68"/>
      <c r="XDP81" s="68"/>
      <c r="XDQ81" s="68"/>
      <c r="XDR81" s="69"/>
      <c r="XDT81" s="64"/>
      <c r="XDU81" s="67"/>
      <c r="XDV81" s="67"/>
      <c r="XDW81" s="68"/>
      <c r="XDX81" s="68"/>
      <c r="XDY81" s="68"/>
      <c r="XDZ81" s="69"/>
      <c r="XEB81" s="64"/>
      <c r="XEC81" s="67"/>
      <c r="XED81" s="67"/>
      <c r="XEE81" s="68"/>
      <c r="XEF81" s="68"/>
      <c r="XEG81" s="68"/>
      <c r="XEH81" s="69"/>
      <c r="XEJ81" s="64"/>
      <c r="XEK81" s="67"/>
      <c r="XEL81" s="67"/>
      <c r="XEM81" s="68"/>
      <c r="XEN81" s="68"/>
      <c r="XEO81" s="68"/>
      <c r="XEP81" s="69"/>
      <c r="XER81" s="64"/>
      <c r="XES81" s="67"/>
      <c r="XET81" s="67"/>
      <c r="XEU81" s="68"/>
      <c r="XEV81" s="68"/>
      <c r="XEW81" s="68"/>
      <c r="XEX81" s="69"/>
      <c r="XEZ81" s="64"/>
      <c r="XFA81" s="67"/>
      <c r="XFB81" s="67"/>
      <c r="XFC81" s="68"/>
      <c r="XFD81" s="68"/>
    </row>
    <row r="82" spans="1:16384" s="58" customFormat="1" ht="20.25" customHeight="1">
      <c r="A82" s="60">
        <f t="shared" si="41"/>
        <v>82</v>
      </c>
      <c r="B82" s="1023"/>
      <c r="C82" s="1030" t="s">
        <v>135</v>
      </c>
      <c r="D82" s="945"/>
      <c r="E82" s="945"/>
      <c r="F82" s="946"/>
      <c r="G82" s="243"/>
      <c r="H82" s="825"/>
      <c r="I82" s="755">
        <f>G82+H82</f>
        <v>0</v>
      </c>
      <c r="J82" s="755"/>
      <c r="K82" s="755">
        <f t="shared" si="29"/>
        <v>0</v>
      </c>
      <c r="L82" s="64"/>
      <c r="M82" s="67"/>
      <c r="N82" s="67"/>
      <c r="O82" s="68"/>
      <c r="P82" s="68"/>
      <c r="Q82" s="68"/>
      <c r="R82" s="69"/>
      <c r="T82" s="64"/>
      <c r="U82" s="67"/>
      <c r="V82" s="67"/>
      <c r="W82" s="68"/>
      <c r="X82" s="68"/>
      <c r="Y82" s="68"/>
      <c r="Z82" s="69"/>
      <c r="AA82" s="237" t="str">
        <f>IF(OR(I82&lt;0,K82&lt;&gt;0),"ERROR","OK")</f>
        <v>OK</v>
      </c>
      <c r="AB82" s="238"/>
      <c r="AC82" s="239"/>
      <c r="AD82" s="236" t="str">
        <f>IF(OR(AA82="Error",AB82="Error",AC82="Error"),CONCATENATE("Error en el concepto ",C82," de la Hoja 2 Fila  ",A82),"")</f>
        <v/>
      </c>
      <c r="AE82" s="68"/>
      <c r="AF82" s="68"/>
      <c r="AG82" s="68"/>
      <c r="AH82" s="69"/>
      <c r="AJ82" s="64"/>
      <c r="AK82" s="67"/>
      <c r="AL82" s="67"/>
      <c r="AM82" s="68"/>
      <c r="AN82" s="68"/>
      <c r="AO82" s="68"/>
      <c r="AP82" s="69"/>
      <c r="AR82" s="64"/>
      <c r="AS82" s="67"/>
      <c r="AT82" s="67"/>
      <c r="AU82" s="68"/>
      <c r="AV82" s="68"/>
      <c r="AW82" s="68"/>
      <c r="AX82" s="69"/>
      <c r="AZ82" s="64"/>
      <c r="BA82" s="67"/>
      <c r="BB82" s="67"/>
      <c r="BC82" s="68"/>
      <c r="BD82" s="68"/>
      <c r="BE82" s="68"/>
      <c r="BF82" s="69"/>
      <c r="BH82" s="64"/>
      <c r="BI82" s="67"/>
      <c r="BJ82" s="67"/>
      <c r="BK82" s="68"/>
      <c r="BL82" s="68"/>
      <c r="BM82" s="68"/>
      <c r="BN82" s="69"/>
      <c r="BP82" s="64"/>
      <c r="BQ82" s="67"/>
      <c r="BR82" s="67"/>
      <c r="BS82" s="68"/>
      <c r="BT82" s="68"/>
      <c r="BU82" s="68"/>
      <c r="BV82" s="69"/>
      <c r="BX82" s="64"/>
      <c r="BY82" s="67"/>
      <c r="BZ82" s="67"/>
      <c r="CA82" s="68"/>
      <c r="CB82" s="68"/>
      <c r="CC82" s="68"/>
      <c r="CD82" s="69"/>
      <c r="CF82" s="64"/>
      <c r="CG82" s="67"/>
      <c r="CH82" s="67"/>
      <c r="CI82" s="68"/>
      <c r="CJ82" s="68"/>
      <c r="CK82" s="68"/>
      <c r="CL82" s="69"/>
      <c r="CN82" s="64"/>
      <c r="CO82" s="67"/>
      <c r="CP82" s="67"/>
      <c r="CQ82" s="68"/>
      <c r="CR82" s="68"/>
      <c r="CS82" s="68"/>
      <c r="CT82" s="69"/>
      <c r="CV82" s="64"/>
      <c r="CW82" s="67"/>
      <c r="CX82" s="67"/>
      <c r="CY82" s="68"/>
      <c r="CZ82" s="68"/>
      <c r="DA82" s="68"/>
      <c r="DB82" s="69"/>
      <c r="DD82" s="64"/>
      <c r="DE82" s="67"/>
      <c r="DF82" s="67"/>
      <c r="DG82" s="68"/>
      <c r="DH82" s="68"/>
      <c r="DI82" s="68"/>
      <c r="DJ82" s="69"/>
      <c r="DL82" s="64"/>
      <c r="DM82" s="67"/>
      <c r="DN82" s="67"/>
      <c r="DO82" s="68"/>
      <c r="DP82" s="68"/>
      <c r="DQ82" s="68"/>
      <c r="DR82" s="69"/>
      <c r="DT82" s="64"/>
      <c r="DU82" s="67"/>
      <c r="DV82" s="67"/>
      <c r="DW82" s="68"/>
      <c r="DX82" s="68"/>
      <c r="DY82" s="68"/>
      <c r="DZ82" s="69"/>
      <c r="EB82" s="64"/>
      <c r="EC82" s="67"/>
      <c r="ED82" s="67"/>
      <c r="EE82" s="68"/>
      <c r="EF82" s="68"/>
      <c r="EG82" s="68"/>
      <c r="EH82" s="69"/>
      <c r="EJ82" s="64"/>
      <c r="EK82" s="67"/>
      <c r="EL82" s="67"/>
      <c r="EM82" s="68"/>
      <c r="EN82" s="68"/>
      <c r="EO82" s="68"/>
      <c r="EP82" s="69"/>
      <c r="ER82" s="64"/>
      <c r="ES82" s="67"/>
      <c r="ET82" s="67"/>
      <c r="EU82" s="68"/>
      <c r="EV82" s="68"/>
      <c r="EW82" s="68"/>
      <c r="EX82" s="69"/>
      <c r="EZ82" s="64"/>
      <c r="FA82" s="67"/>
      <c r="FB82" s="67"/>
      <c r="FC82" s="68"/>
      <c r="FD82" s="68"/>
      <c r="FE82" s="68"/>
      <c r="FF82" s="69"/>
      <c r="FH82" s="64"/>
      <c r="FI82" s="67"/>
      <c r="FJ82" s="67"/>
      <c r="FK82" s="68"/>
      <c r="FL82" s="68"/>
      <c r="FM82" s="68"/>
      <c r="FN82" s="69"/>
      <c r="FP82" s="64"/>
      <c r="FQ82" s="67"/>
      <c r="FR82" s="67"/>
      <c r="FS82" s="68"/>
      <c r="FT82" s="68"/>
      <c r="FU82" s="68"/>
      <c r="FV82" s="69"/>
      <c r="FX82" s="64"/>
      <c r="FY82" s="67"/>
      <c r="FZ82" s="67"/>
      <c r="GA82" s="68"/>
      <c r="GB82" s="68"/>
      <c r="GC82" s="68"/>
      <c r="GD82" s="69"/>
      <c r="GF82" s="64"/>
      <c r="GG82" s="67"/>
      <c r="GH82" s="67"/>
      <c r="GI82" s="68"/>
      <c r="GJ82" s="68"/>
      <c r="GK82" s="68"/>
      <c r="GL82" s="69"/>
      <c r="GN82" s="64"/>
      <c r="GO82" s="67"/>
      <c r="GP82" s="67"/>
      <c r="GQ82" s="68"/>
      <c r="GR82" s="68"/>
      <c r="GS82" s="68"/>
      <c r="GT82" s="69"/>
      <c r="GV82" s="64"/>
      <c r="GW82" s="67"/>
      <c r="GX82" s="67"/>
      <c r="GY82" s="68"/>
      <c r="GZ82" s="68"/>
      <c r="HA82" s="68"/>
      <c r="HB82" s="69"/>
      <c r="HD82" s="64"/>
      <c r="HE82" s="67"/>
      <c r="HF82" s="67"/>
      <c r="HG82" s="68"/>
      <c r="HH82" s="68"/>
      <c r="HI82" s="68"/>
      <c r="HJ82" s="69"/>
      <c r="HL82" s="64"/>
      <c r="HM82" s="67"/>
      <c r="HN82" s="67"/>
      <c r="HO82" s="68"/>
      <c r="HP82" s="68"/>
      <c r="HQ82" s="68"/>
      <c r="HR82" s="69"/>
      <c r="HT82" s="64"/>
      <c r="HU82" s="67"/>
      <c r="HV82" s="67"/>
      <c r="HW82" s="68"/>
      <c r="HX82" s="68"/>
      <c r="HY82" s="68"/>
      <c r="HZ82" s="69"/>
      <c r="IB82" s="64"/>
      <c r="IC82" s="67"/>
      <c r="ID82" s="67"/>
      <c r="IE82" s="68"/>
      <c r="IF82" s="68"/>
      <c r="IG82" s="68"/>
      <c r="IH82" s="69"/>
      <c r="IJ82" s="64"/>
      <c r="IK82" s="67"/>
      <c r="IL82" s="67"/>
      <c r="IM82" s="68"/>
      <c r="IN82" s="68"/>
      <c r="IO82" s="68"/>
      <c r="IP82" s="69"/>
      <c r="IR82" s="64"/>
      <c r="IS82" s="67"/>
      <c r="IT82" s="67"/>
      <c r="IU82" s="68"/>
      <c r="IV82" s="68"/>
      <c r="IW82" s="68"/>
      <c r="IX82" s="69"/>
      <c r="IZ82" s="64"/>
      <c r="JA82" s="67"/>
      <c r="JB82" s="67"/>
      <c r="JC82" s="68"/>
      <c r="JD82" s="68"/>
      <c r="JE82" s="68"/>
      <c r="JF82" s="69"/>
      <c r="JH82" s="64"/>
      <c r="JI82" s="67"/>
      <c r="JJ82" s="67"/>
      <c r="JK82" s="68"/>
      <c r="JL82" s="68"/>
      <c r="JM82" s="68"/>
      <c r="JN82" s="69"/>
      <c r="JP82" s="64"/>
      <c r="JQ82" s="67"/>
      <c r="JR82" s="67"/>
      <c r="JS82" s="68"/>
      <c r="JT82" s="68"/>
      <c r="JU82" s="68"/>
      <c r="JV82" s="69"/>
      <c r="JX82" s="64"/>
      <c r="JY82" s="67"/>
      <c r="JZ82" s="67"/>
      <c r="KA82" s="68"/>
      <c r="KB82" s="68"/>
      <c r="KC82" s="68"/>
      <c r="KD82" s="69"/>
      <c r="KF82" s="64"/>
      <c r="KG82" s="67"/>
      <c r="KH82" s="67"/>
      <c r="KI82" s="68"/>
      <c r="KJ82" s="68"/>
      <c r="KK82" s="68"/>
      <c r="KL82" s="69"/>
      <c r="KN82" s="64"/>
      <c r="KO82" s="67"/>
      <c r="KP82" s="67"/>
      <c r="KQ82" s="68"/>
      <c r="KR82" s="68"/>
      <c r="KS82" s="68"/>
      <c r="KT82" s="69"/>
      <c r="KV82" s="64"/>
      <c r="KW82" s="67"/>
      <c r="KX82" s="67"/>
      <c r="KY82" s="68"/>
      <c r="KZ82" s="68"/>
      <c r="LA82" s="68"/>
      <c r="LB82" s="69"/>
      <c r="LD82" s="64"/>
      <c r="LE82" s="67"/>
      <c r="LF82" s="67"/>
      <c r="LG82" s="68"/>
      <c r="LH82" s="68"/>
      <c r="LI82" s="68"/>
      <c r="LJ82" s="69"/>
      <c r="LL82" s="64"/>
      <c r="LM82" s="67"/>
      <c r="LN82" s="67"/>
      <c r="LO82" s="68"/>
      <c r="LP82" s="68"/>
      <c r="LQ82" s="68"/>
      <c r="LR82" s="69"/>
      <c r="LT82" s="64"/>
      <c r="LU82" s="67"/>
      <c r="LV82" s="67"/>
      <c r="LW82" s="68"/>
      <c r="LX82" s="68"/>
      <c r="LY82" s="68"/>
      <c r="LZ82" s="69"/>
      <c r="MB82" s="64"/>
      <c r="MC82" s="67"/>
      <c r="MD82" s="67"/>
      <c r="ME82" s="68"/>
      <c r="MF82" s="68"/>
      <c r="MG82" s="68"/>
      <c r="MH82" s="69"/>
      <c r="MJ82" s="64"/>
      <c r="MK82" s="67"/>
      <c r="ML82" s="67"/>
      <c r="MM82" s="68"/>
      <c r="MN82" s="68"/>
      <c r="MO82" s="68"/>
      <c r="MP82" s="69"/>
      <c r="MR82" s="64"/>
      <c r="MS82" s="67"/>
      <c r="MT82" s="67"/>
      <c r="MU82" s="68"/>
      <c r="MV82" s="68"/>
      <c r="MW82" s="68"/>
      <c r="MX82" s="69"/>
      <c r="MZ82" s="64"/>
      <c r="NA82" s="67"/>
      <c r="NB82" s="67"/>
      <c r="NC82" s="68"/>
      <c r="ND82" s="68"/>
      <c r="NE82" s="68"/>
      <c r="NF82" s="69"/>
      <c r="NH82" s="64"/>
      <c r="NI82" s="67"/>
      <c r="NJ82" s="67"/>
      <c r="NK82" s="68"/>
      <c r="NL82" s="68"/>
      <c r="NM82" s="68"/>
      <c r="NN82" s="69"/>
      <c r="NP82" s="64"/>
      <c r="NQ82" s="67"/>
      <c r="NR82" s="67"/>
      <c r="NS82" s="68"/>
      <c r="NT82" s="68"/>
      <c r="NU82" s="68"/>
      <c r="NV82" s="69"/>
      <c r="NX82" s="64"/>
      <c r="NY82" s="67"/>
      <c r="NZ82" s="67"/>
      <c r="OA82" s="68"/>
      <c r="OB82" s="68"/>
      <c r="OC82" s="68"/>
      <c r="OD82" s="69"/>
      <c r="OF82" s="64"/>
      <c r="OG82" s="67"/>
      <c r="OH82" s="67"/>
      <c r="OI82" s="68"/>
      <c r="OJ82" s="68"/>
      <c r="OK82" s="68"/>
      <c r="OL82" s="69"/>
      <c r="ON82" s="64"/>
      <c r="OO82" s="67"/>
      <c r="OP82" s="67"/>
      <c r="OQ82" s="68"/>
      <c r="OR82" s="68"/>
      <c r="OS82" s="68"/>
      <c r="OT82" s="69"/>
      <c r="OV82" s="64"/>
      <c r="OW82" s="67"/>
      <c r="OX82" s="67"/>
      <c r="OY82" s="68"/>
      <c r="OZ82" s="68"/>
      <c r="PA82" s="68"/>
      <c r="PB82" s="69"/>
      <c r="PD82" s="64"/>
      <c r="PE82" s="67"/>
      <c r="PF82" s="67"/>
      <c r="PG82" s="68"/>
      <c r="PH82" s="68"/>
      <c r="PI82" s="68"/>
      <c r="PJ82" s="69"/>
      <c r="PL82" s="64"/>
      <c r="PM82" s="67"/>
      <c r="PN82" s="67"/>
      <c r="PO82" s="68"/>
      <c r="PP82" s="68"/>
      <c r="PQ82" s="68"/>
      <c r="PR82" s="69"/>
      <c r="PT82" s="64"/>
      <c r="PU82" s="67"/>
      <c r="PV82" s="67"/>
      <c r="PW82" s="68"/>
      <c r="PX82" s="68"/>
      <c r="PY82" s="68"/>
      <c r="PZ82" s="69"/>
      <c r="QB82" s="64"/>
      <c r="QC82" s="67"/>
      <c r="QD82" s="67"/>
      <c r="QE82" s="68"/>
      <c r="QF82" s="68"/>
      <c r="QG82" s="68"/>
      <c r="QH82" s="69"/>
      <c r="QJ82" s="64"/>
      <c r="QK82" s="67"/>
      <c r="QL82" s="67"/>
      <c r="QM82" s="68"/>
      <c r="QN82" s="68"/>
      <c r="QO82" s="68"/>
      <c r="QP82" s="69"/>
      <c r="QR82" s="64"/>
      <c r="QS82" s="67"/>
      <c r="QT82" s="67"/>
      <c r="QU82" s="68"/>
      <c r="QV82" s="68"/>
      <c r="QW82" s="68"/>
      <c r="QX82" s="69"/>
      <c r="QZ82" s="64"/>
      <c r="RA82" s="67"/>
      <c r="RB82" s="67"/>
      <c r="RC82" s="68"/>
      <c r="RD82" s="68"/>
      <c r="RE82" s="68"/>
      <c r="RF82" s="69"/>
      <c r="RH82" s="64"/>
      <c r="RI82" s="67"/>
      <c r="RJ82" s="67"/>
      <c r="RK82" s="68"/>
      <c r="RL82" s="68"/>
      <c r="RM82" s="68"/>
      <c r="RN82" s="69"/>
      <c r="RP82" s="64"/>
      <c r="RQ82" s="67"/>
      <c r="RR82" s="67"/>
      <c r="RS82" s="68"/>
      <c r="RT82" s="68"/>
      <c r="RU82" s="68"/>
      <c r="RV82" s="69"/>
      <c r="RX82" s="64"/>
      <c r="RY82" s="67"/>
      <c r="RZ82" s="67"/>
      <c r="SA82" s="68"/>
      <c r="SB82" s="68"/>
      <c r="SC82" s="68"/>
      <c r="SD82" s="69"/>
      <c r="SF82" s="64"/>
      <c r="SG82" s="67"/>
      <c r="SH82" s="67"/>
      <c r="SI82" s="68"/>
      <c r="SJ82" s="68"/>
      <c r="SK82" s="68"/>
      <c r="SL82" s="69"/>
      <c r="SN82" s="64"/>
      <c r="SO82" s="67"/>
      <c r="SP82" s="67"/>
      <c r="SQ82" s="68"/>
      <c r="SR82" s="68"/>
      <c r="SS82" s="68"/>
      <c r="ST82" s="69"/>
      <c r="SV82" s="64"/>
      <c r="SW82" s="67"/>
      <c r="SX82" s="67"/>
      <c r="SY82" s="68"/>
      <c r="SZ82" s="68"/>
      <c r="TA82" s="68"/>
      <c r="TB82" s="69"/>
      <c r="TD82" s="64"/>
      <c r="TE82" s="67"/>
      <c r="TF82" s="67"/>
      <c r="TG82" s="68"/>
      <c r="TH82" s="68"/>
      <c r="TI82" s="68"/>
      <c r="TJ82" s="69"/>
      <c r="TL82" s="64"/>
      <c r="TM82" s="67"/>
      <c r="TN82" s="67"/>
      <c r="TO82" s="68"/>
      <c r="TP82" s="68"/>
      <c r="TQ82" s="68"/>
      <c r="TR82" s="69"/>
      <c r="TT82" s="64"/>
      <c r="TU82" s="67"/>
      <c r="TV82" s="67"/>
      <c r="TW82" s="68"/>
      <c r="TX82" s="68"/>
      <c r="TY82" s="68"/>
      <c r="TZ82" s="69"/>
      <c r="UB82" s="64"/>
      <c r="UC82" s="67"/>
      <c r="UD82" s="67"/>
      <c r="UE82" s="68"/>
      <c r="UF82" s="68"/>
      <c r="UG82" s="68"/>
      <c r="UH82" s="69"/>
      <c r="UJ82" s="64"/>
      <c r="UK82" s="67"/>
      <c r="UL82" s="67"/>
      <c r="UM82" s="68"/>
      <c r="UN82" s="68"/>
      <c r="UO82" s="68"/>
      <c r="UP82" s="69"/>
      <c r="UR82" s="64"/>
      <c r="US82" s="67"/>
      <c r="UT82" s="67"/>
      <c r="UU82" s="68"/>
      <c r="UV82" s="68"/>
      <c r="UW82" s="68"/>
      <c r="UX82" s="69"/>
      <c r="UZ82" s="64"/>
      <c r="VA82" s="67"/>
      <c r="VB82" s="67"/>
      <c r="VC82" s="68"/>
      <c r="VD82" s="68"/>
      <c r="VE82" s="68"/>
      <c r="VF82" s="69"/>
      <c r="VH82" s="64"/>
      <c r="VI82" s="67"/>
      <c r="VJ82" s="67"/>
      <c r="VK82" s="68"/>
      <c r="VL82" s="68"/>
      <c r="VM82" s="68"/>
      <c r="VN82" s="69"/>
      <c r="VP82" s="64"/>
      <c r="VQ82" s="67"/>
      <c r="VR82" s="67"/>
      <c r="VS82" s="68"/>
      <c r="VT82" s="68"/>
      <c r="VU82" s="68"/>
      <c r="VV82" s="69"/>
      <c r="VX82" s="64"/>
      <c r="VY82" s="67"/>
      <c r="VZ82" s="67"/>
      <c r="WA82" s="68"/>
      <c r="WB82" s="68"/>
      <c r="WC82" s="68"/>
      <c r="WD82" s="69"/>
      <c r="WF82" s="64"/>
      <c r="WG82" s="67"/>
      <c r="WH82" s="67"/>
      <c r="WI82" s="68"/>
      <c r="WJ82" s="68"/>
      <c r="WK82" s="68"/>
      <c r="WL82" s="69"/>
      <c r="WN82" s="64"/>
      <c r="WO82" s="67"/>
      <c r="WP82" s="67"/>
      <c r="WQ82" s="68"/>
      <c r="WR82" s="68"/>
      <c r="WS82" s="68"/>
      <c r="WT82" s="69"/>
      <c r="WV82" s="64"/>
      <c r="WW82" s="67"/>
      <c r="WX82" s="67"/>
      <c r="WY82" s="68"/>
      <c r="WZ82" s="68"/>
      <c r="XA82" s="68"/>
      <c r="XB82" s="69"/>
      <c r="XD82" s="64"/>
      <c r="XE82" s="67"/>
      <c r="XF82" s="67"/>
      <c r="XG82" s="68"/>
      <c r="XH82" s="68"/>
      <c r="XI82" s="68"/>
      <c r="XJ82" s="69"/>
      <c r="XL82" s="64"/>
      <c r="XM82" s="67"/>
      <c r="XN82" s="67"/>
      <c r="XO82" s="68"/>
      <c r="XP82" s="68"/>
      <c r="XQ82" s="68"/>
      <c r="XR82" s="69"/>
      <c r="XT82" s="64"/>
      <c r="XU82" s="67"/>
      <c r="XV82" s="67"/>
      <c r="XW82" s="68"/>
      <c r="XX82" s="68"/>
      <c r="XY82" s="68"/>
      <c r="XZ82" s="69"/>
      <c r="YB82" s="64"/>
      <c r="YC82" s="67"/>
      <c r="YD82" s="67"/>
      <c r="YE82" s="68"/>
      <c r="YF82" s="68"/>
      <c r="YG82" s="68"/>
      <c r="YH82" s="69"/>
      <c r="YJ82" s="64"/>
      <c r="YK82" s="67"/>
      <c r="YL82" s="67"/>
      <c r="YM82" s="68"/>
      <c r="YN82" s="68"/>
      <c r="YO82" s="68"/>
      <c r="YP82" s="69"/>
      <c r="YR82" s="64"/>
      <c r="YS82" s="67"/>
      <c r="YT82" s="67"/>
      <c r="YU82" s="68"/>
      <c r="YV82" s="68"/>
      <c r="YW82" s="68"/>
      <c r="YX82" s="69"/>
      <c r="YZ82" s="64"/>
      <c r="ZA82" s="67"/>
      <c r="ZB82" s="67"/>
      <c r="ZC82" s="68"/>
      <c r="ZD82" s="68"/>
      <c r="ZE82" s="68"/>
      <c r="ZF82" s="69"/>
      <c r="ZH82" s="64"/>
      <c r="ZI82" s="67"/>
      <c r="ZJ82" s="67"/>
      <c r="ZK82" s="68"/>
      <c r="ZL82" s="68"/>
      <c r="ZM82" s="68"/>
      <c r="ZN82" s="69"/>
      <c r="ZP82" s="64"/>
      <c r="ZQ82" s="67"/>
      <c r="ZR82" s="67"/>
      <c r="ZS82" s="68"/>
      <c r="ZT82" s="68"/>
      <c r="ZU82" s="68"/>
      <c r="ZV82" s="69"/>
      <c r="ZX82" s="64"/>
      <c r="ZY82" s="67"/>
      <c r="ZZ82" s="67"/>
      <c r="AAA82" s="68"/>
      <c r="AAB82" s="68"/>
      <c r="AAC82" s="68"/>
      <c r="AAD82" s="69"/>
      <c r="AAF82" s="64"/>
      <c r="AAG82" s="67"/>
      <c r="AAH82" s="67"/>
      <c r="AAI82" s="68"/>
      <c r="AAJ82" s="68"/>
      <c r="AAK82" s="68"/>
      <c r="AAL82" s="69"/>
      <c r="AAN82" s="64"/>
      <c r="AAO82" s="67"/>
      <c r="AAP82" s="67"/>
      <c r="AAQ82" s="68"/>
      <c r="AAR82" s="68"/>
      <c r="AAS82" s="68"/>
      <c r="AAT82" s="69"/>
      <c r="AAV82" s="64"/>
      <c r="AAW82" s="67"/>
      <c r="AAX82" s="67"/>
      <c r="AAY82" s="68"/>
      <c r="AAZ82" s="68"/>
      <c r="ABA82" s="68"/>
      <c r="ABB82" s="69"/>
      <c r="ABD82" s="64"/>
      <c r="ABE82" s="67"/>
      <c r="ABF82" s="67"/>
      <c r="ABG82" s="68"/>
      <c r="ABH82" s="68"/>
      <c r="ABI82" s="68"/>
      <c r="ABJ82" s="69"/>
      <c r="ABL82" s="64"/>
      <c r="ABM82" s="67"/>
      <c r="ABN82" s="67"/>
      <c r="ABO82" s="68"/>
      <c r="ABP82" s="68"/>
      <c r="ABQ82" s="68"/>
      <c r="ABR82" s="69"/>
      <c r="ABT82" s="64"/>
      <c r="ABU82" s="67"/>
      <c r="ABV82" s="67"/>
      <c r="ABW82" s="68"/>
      <c r="ABX82" s="68"/>
      <c r="ABY82" s="68"/>
      <c r="ABZ82" s="69"/>
      <c r="ACB82" s="64"/>
      <c r="ACC82" s="67"/>
      <c r="ACD82" s="67"/>
      <c r="ACE82" s="68"/>
      <c r="ACF82" s="68"/>
      <c r="ACG82" s="68"/>
      <c r="ACH82" s="69"/>
      <c r="ACJ82" s="64"/>
      <c r="ACK82" s="67"/>
      <c r="ACL82" s="67"/>
      <c r="ACM82" s="68"/>
      <c r="ACN82" s="68"/>
      <c r="ACO82" s="68"/>
      <c r="ACP82" s="69"/>
      <c r="ACR82" s="64"/>
      <c r="ACS82" s="67"/>
      <c r="ACT82" s="67"/>
      <c r="ACU82" s="68"/>
      <c r="ACV82" s="68"/>
      <c r="ACW82" s="68"/>
      <c r="ACX82" s="69"/>
      <c r="ACZ82" s="64"/>
      <c r="ADA82" s="67"/>
      <c r="ADB82" s="67"/>
      <c r="ADC82" s="68"/>
      <c r="ADD82" s="68"/>
      <c r="ADE82" s="68"/>
      <c r="ADF82" s="69"/>
      <c r="ADH82" s="64"/>
      <c r="ADI82" s="67"/>
      <c r="ADJ82" s="67"/>
      <c r="ADK82" s="68"/>
      <c r="ADL82" s="68"/>
      <c r="ADM82" s="68"/>
      <c r="ADN82" s="69"/>
      <c r="ADP82" s="64"/>
      <c r="ADQ82" s="67"/>
      <c r="ADR82" s="67"/>
      <c r="ADS82" s="68"/>
      <c r="ADT82" s="68"/>
      <c r="ADU82" s="68"/>
      <c r="ADV82" s="69"/>
      <c r="ADX82" s="64"/>
      <c r="ADY82" s="67"/>
      <c r="ADZ82" s="67"/>
      <c r="AEA82" s="68"/>
      <c r="AEB82" s="68"/>
      <c r="AEC82" s="68"/>
      <c r="AED82" s="69"/>
      <c r="AEF82" s="64"/>
      <c r="AEG82" s="67"/>
      <c r="AEH82" s="67"/>
      <c r="AEI82" s="68"/>
      <c r="AEJ82" s="68"/>
      <c r="AEK82" s="68"/>
      <c r="AEL82" s="69"/>
      <c r="AEN82" s="64"/>
      <c r="AEO82" s="67"/>
      <c r="AEP82" s="67"/>
      <c r="AEQ82" s="68"/>
      <c r="AER82" s="68"/>
      <c r="AES82" s="68"/>
      <c r="AET82" s="69"/>
      <c r="AEV82" s="64"/>
      <c r="AEW82" s="67"/>
      <c r="AEX82" s="67"/>
      <c r="AEY82" s="68"/>
      <c r="AEZ82" s="68"/>
      <c r="AFA82" s="68"/>
      <c r="AFB82" s="69"/>
      <c r="AFD82" s="64"/>
      <c r="AFE82" s="67"/>
      <c r="AFF82" s="67"/>
      <c r="AFG82" s="68"/>
      <c r="AFH82" s="68"/>
      <c r="AFI82" s="68"/>
      <c r="AFJ82" s="69"/>
      <c r="AFL82" s="64"/>
      <c r="AFM82" s="67"/>
      <c r="AFN82" s="67"/>
      <c r="AFO82" s="68"/>
      <c r="AFP82" s="68"/>
      <c r="AFQ82" s="68"/>
      <c r="AFR82" s="69"/>
      <c r="AFT82" s="64"/>
      <c r="AFU82" s="67"/>
      <c r="AFV82" s="67"/>
      <c r="AFW82" s="68"/>
      <c r="AFX82" s="68"/>
      <c r="AFY82" s="68"/>
      <c r="AFZ82" s="69"/>
      <c r="AGB82" s="64"/>
      <c r="AGC82" s="67"/>
      <c r="AGD82" s="67"/>
      <c r="AGE82" s="68"/>
      <c r="AGF82" s="68"/>
      <c r="AGG82" s="68"/>
      <c r="AGH82" s="69"/>
      <c r="AGJ82" s="64"/>
      <c r="AGK82" s="67"/>
      <c r="AGL82" s="67"/>
      <c r="AGM82" s="68"/>
      <c r="AGN82" s="68"/>
      <c r="AGO82" s="68"/>
      <c r="AGP82" s="69"/>
      <c r="AGR82" s="64"/>
      <c r="AGS82" s="67"/>
      <c r="AGT82" s="67"/>
      <c r="AGU82" s="68"/>
      <c r="AGV82" s="68"/>
      <c r="AGW82" s="68"/>
      <c r="AGX82" s="69"/>
      <c r="AGZ82" s="64"/>
      <c r="AHA82" s="67"/>
      <c r="AHB82" s="67"/>
      <c r="AHC82" s="68"/>
      <c r="AHD82" s="68"/>
      <c r="AHE82" s="68"/>
      <c r="AHF82" s="69"/>
      <c r="AHH82" s="64"/>
      <c r="AHI82" s="67"/>
      <c r="AHJ82" s="67"/>
      <c r="AHK82" s="68"/>
      <c r="AHL82" s="68"/>
      <c r="AHM82" s="68"/>
      <c r="AHN82" s="69"/>
      <c r="AHP82" s="64"/>
      <c r="AHQ82" s="67"/>
      <c r="AHR82" s="67"/>
      <c r="AHS82" s="68"/>
      <c r="AHT82" s="68"/>
      <c r="AHU82" s="68"/>
      <c r="AHV82" s="69"/>
      <c r="AHX82" s="64"/>
      <c r="AHY82" s="67"/>
      <c r="AHZ82" s="67"/>
      <c r="AIA82" s="68"/>
      <c r="AIB82" s="68"/>
      <c r="AIC82" s="68"/>
      <c r="AID82" s="69"/>
      <c r="AIF82" s="64"/>
      <c r="AIG82" s="67"/>
      <c r="AIH82" s="67"/>
      <c r="AII82" s="68"/>
      <c r="AIJ82" s="68"/>
      <c r="AIK82" s="68"/>
      <c r="AIL82" s="69"/>
      <c r="AIN82" s="64"/>
      <c r="AIO82" s="67"/>
      <c r="AIP82" s="67"/>
      <c r="AIQ82" s="68"/>
      <c r="AIR82" s="68"/>
      <c r="AIS82" s="68"/>
      <c r="AIT82" s="69"/>
      <c r="AIV82" s="64"/>
      <c r="AIW82" s="67"/>
      <c r="AIX82" s="67"/>
      <c r="AIY82" s="68"/>
      <c r="AIZ82" s="68"/>
      <c r="AJA82" s="68"/>
      <c r="AJB82" s="69"/>
      <c r="AJD82" s="64"/>
      <c r="AJE82" s="67"/>
      <c r="AJF82" s="67"/>
      <c r="AJG82" s="68"/>
      <c r="AJH82" s="68"/>
      <c r="AJI82" s="68"/>
      <c r="AJJ82" s="69"/>
      <c r="AJL82" s="64"/>
      <c r="AJM82" s="67"/>
      <c r="AJN82" s="67"/>
      <c r="AJO82" s="68"/>
      <c r="AJP82" s="68"/>
      <c r="AJQ82" s="68"/>
      <c r="AJR82" s="69"/>
      <c r="AJT82" s="64"/>
      <c r="AJU82" s="67"/>
      <c r="AJV82" s="67"/>
      <c r="AJW82" s="68"/>
      <c r="AJX82" s="68"/>
      <c r="AJY82" s="68"/>
      <c r="AJZ82" s="69"/>
      <c r="AKB82" s="64"/>
      <c r="AKC82" s="67"/>
      <c r="AKD82" s="67"/>
      <c r="AKE82" s="68"/>
      <c r="AKF82" s="68"/>
      <c r="AKG82" s="68"/>
      <c r="AKH82" s="69"/>
      <c r="AKJ82" s="64"/>
      <c r="AKK82" s="67"/>
      <c r="AKL82" s="67"/>
      <c r="AKM82" s="68"/>
      <c r="AKN82" s="68"/>
      <c r="AKO82" s="68"/>
      <c r="AKP82" s="69"/>
      <c r="AKR82" s="64"/>
      <c r="AKS82" s="67"/>
      <c r="AKT82" s="67"/>
      <c r="AKU82" s="68"/>
      <c r="AKV82" s="68"/>
      <c r="AKW82" s="68"/>
      <c r="AKX82" s="69"/>
      <c r="AKZ82" s="64"/>
      <c r="ALA82" s="67"/>
      <c r="ALB82" s="67"/>
      <c r="ALC82" s="68"/>
      <c r="ALD82" s="68"/>
      <c r="ALE82" s="68"/>
      <c r="ALF82" s="69"/>
      <c r="ALH82" s="64"/>
      <c r="ALI82" s="67"/>
      <c r="ALJ82" s="67"/>
      <c r="ALK82" s="68"/>
      <c r="ALL82" s="68"/>
      <c r="ALM82" s="68"/>
      <c r="ALN82" s="69"/>
      <c r="ALP82" s="64"/>
      <c r="ALQ82" s="67"/>
      <c r="ALR82" s="67"/>
      <c r="ALS82" s="68"/>
      <c r="ALT82" s="68"/>
      <c r="ALU82" s="68"/>
      <c r="ALV82" s="69"/>
      <c r="ALX82" s="64"/>
      <c r="ALY82" s="67"/>
      <c r="ALZ82" s="67"/>
      <c r="AMA82" s="68"/>
      <c r="AMB82" s="68"/>
      <c r="AMC82" s="68"/>
      <c r="AMD82" s="69"/>
      <c r="AMF82" s="64"/>
      <c r="AMG82" s="67"/>
      <c r="AMH82" s="67"/>
      <c r="AMI82" s="68"/>
      <c r="AMJ82" s="68"/>
      <c r="AMK82" s="68"/>
      <c r="AML82" s="69"/>
      <c r="AMN82" s="64"/>
      <c r="AMO82" s="67"/>
      <c r="AMP82" s="67"/>
      <c r="AMQ82" s="68"/>
      <c r="AMR82" s="68"/>
      <c r="AMS82" s="68"/>
      <c r="AMT82" s="69"/>
      <c r="AMV82" s="64"/>
      <c r="AMW82" s="67"/>
      <c r="AMX82" s="67"/>
      <c r="AMY82" s="68"/>
      <c r="AMZ82" s="68"/>
      <c r="ANA82" s="68"/>
      <c r="ANB82" s="69"/>
      <c r="AND82" s="64"/>
      <c r="ANE82" s="67"/>
      <c r="ANF82" s="67"/>
      <c r="ANG82" s="68"/>
      <c r="ANH82" s="68"/>
      <c r="ANI82" s="68"/>
      <c r="ANJ82" s="69"/>
      <c r="ANL82" s="64"/>
      <c r="ANM82" s="67"/>
      <c r="ANN82" s="67"/>
      <c r="ANO82" s="68"/>
      <c r="ANP82" s="68"/>
      <c r="ANQ82" s="68"/>
      <c r="ANR82" s="69"/>
      <c r="ANT82" s="64"/>
      <c r="ANU82" s="67"/>
      <c r="ANV82" s="67"/>
      <c r="ANW82" s="68"/>
      <c r="ANX82" s="68"/>
      <c r="ANY82" s="68"/>
      <c r="ANZ82" s="69"/>
      <c r="AOB82" s="64"/>
      <c r="AOC82" s="67"/>
      <c r="AOD82" s="67"/>
      <c r="AOE82" s="68"/>
      <c r="AOF82" s="68"/>
      <c r="AOG82" s="68"/>
      <c r="AOH82" s="69"/>
      <c r="AOJ82" s="64"/>
      <c r="AOK82" s="67"/>
      <c r="AOL82" s="67"/>
      <c r="AOM82" s="68"/>
      <c r="AON82" s="68"/>
      <c r="AOO82" s="68"/>
      <c r="AOP82" s="69"/>
      <c r="AOR82" s="64"/>
      <c r="AOS82" s="67"/>
      <c r="AOT82" s="67"/>
      <c r="AOU82" s="68"/>
      <c r="AOV82" s="68"/>
      <c r="AOW82" s="68"/>
      <c r="AOX82" s="69"/>
      <c r="AOZ82" s="64"/>
      <c r="APA82" s="67"/>
      <c r="APB82" s="67"/>
      <c r="APC82" s="68"/>
      <c r="APD82" s="68"/>
      <c r="APE82" s="68"/>
      <c r="APF82" s="69"/>
      <c r="APH82" s="64"/>
      <c r="API82" s="67"/>
      <c r="APJ82" s="67"/>
      <c r="APK82" s="68"/>
      <c r="APL82" s="68"/>
      <c r="APM82" s="68"/>
      <c r="APN82" s="69"/>
      <c r="APP82" s="64"/>
      <c r="APQ82" s="67"/>
      <c r="APR82" s="67"/>
      <c r="APS82" s="68"/>
      <c r="APT82" s="68"/>
      <c r="APU82" s="68"/>
      <c r="APV82" s="69"/>
      <c r="APX82" s="64"/>
      <c r="APY82" s="67"/>
      <c r="APZ82" s="67"/>
      <c r="AQA82" s="68"/>
      <c r="AQB82" s="68"/>
      <c r="AQC82" s="68"/>
      <c r="AQD82" s="69"/>
      <c r="AQF82" s="64"/>
      <c r="AQG82" s="67"/>
      <c r="AQH82" s="67"/>
      <c r="AQI82" s="68"/>
      <c r="AQJ82" s="68"/>
      <c r="AQK82" s="68"/>
      <c r="AQL82" s="69"/>
      <c r="AQN82" s="64"/>
      <c r="AQO82" s="67"/>
      <c r="AQP82" s="67"/>
      <c r="AQQ82" s="68"/>
      <c r="AQR82" s="68"/>
      <c r="AQS82" s="68"/>
      <c r="AQT82" s="69"/>
      <c r="AQV82" s="64"/>
      <c r="AQW82" s="67"/>
      <c r="AQX82" s="67"/>
      <c r="AQY82" s="68"/>
      <c r="AQZ82" s="68"/>
      <c r="ARA82" s="68"/>
      <c r="ARB82" s="69"/>
      <c r="ARD82" s="64"/>
      <c r="ARE82" s="67"/>
      <c r="ARF82" s="67"/>
      <c r="ARG82" s="68"/>
      <c r="ARH82" s="68"/>
      <c r="ARI82" s="68"/>
      <c r="ARJ82" s="69"/>
      <c r="ARL82" s="64"/>
      <c r="ARM82" s="67"/>
      <c r="ARN82" s="67"/>
      <c r="ARO82" s="68"/>
      <c r="ARP82" s="68"/>
      <c r="ARQ82" s="68"/>
      <c r="ARR82" s="69"/>
      <c r="ART82" s="64"/>
      <c r="ARU82" s="67"/>
      <c r="ARV82" s="67"/>
      <c r="ARW82" s="68"/>
      <c r="ARX82" s="68"/>
      <c r="ARY82" s="68"/>
      <c r="ARZ82" s="69"/>
      <c r="ASB82" s="64"/>
      <c r="ASC82" s="67"/>
      <c r="ASD82" s="67"/>
      <c r="ASE82" s="68"/>
      <c r="ASF82" s="68"/>
      <c r="ASG82" s="68"/>
      <c r="ASH82" s="69"/>
      <c r="ASJ82" s="64"/>
      <c r="ASK82" s="67"/>
      <c r="ASL82" s="67"/>
      <c r="ASM82" s="68"/>
      <c r="ASN82" s="68"/>
      <c r="ASO82" s="68"/>
      <c r="ASP82" s="69"/>
      <c r="ASR82" s="64"/>
      <c r="ASS82" s="67"/>
      <c r="AST82" s="67"/>
      <c r="ASU82" s="68"/>
      <c r="ASV82" s="68"/>
      <c r="ASW82" s="68"/>
      <c r="ASX82" s="69"/>
      <c r="ASZ82" s="64"/>
      <c r="ATA82" s="67"/>
      <c r="ATB82" s="67"/>
      <c r="ATC82" s="68"/>
      <c r="ATD82" s="68"/>
      <c r="ATE82" s="68"/>
      <c r="ATF82" s="69"/>
      <c r="ATH82" s="64"/>
      <c r="ATI82" s="67"/>
      <c r="ATJ82" s="67"/>
      <c r="ATK82" s="68"/>
      <c r="ATL82" s="68"/>
      <c r="ATM82" s="68"/>
      <c r="ATN82" s="69"/>
      <c r="ATP82" s="64"/>
      <c r="ATQ82" s="67"/>
      <c r="ATR82" s="67"/>
      <c r="ATS82" s="68"/>
      <c r="ATT82" s="68"/>
      <c r="ATU82" s="68"/>
      <c r="ATV82" s="69"/>
      <c r="ATX82" s="64"/>
      <c r="ATY82" s="67"/>
      <c r="ATZ82" s="67"/>
      <c r="AUA82" s="68"/>
      <c r="AUB82" s="68"/>
      <c r="AUC82" s="68"/>
      <c r="AUD82" s="69"/>
      <c r="AUF82" s="64"/>
      <c r="AUG82" s="67"/>
      <c r="AUH82" s="67"/>
      <c r="AUI82" s="68"/>
      <c r="AUJ82" s="68"/>
      <c r="AUK82" s="68"/>
      <c r="AUL82" s="69"/>
      <c r="AUN82" s="64"/>
      <c r="AUO82" s="67"/>
      <c r="AUP82" s="67"/>
      <c r="AUQ82" s="68"/>
      <c r="AUR82" s="68"/>
      <c r="AUS82" s="68"/>
      <c r="AUT82" s="69"/>
      <c r="AUV82" s="64"/>
      <c r="AUW82" s="67"/>
      <c r="AUX82" s="67"/>
      <c r="AUY82" s="68"/>
      <c r="AUZ82" s="68"/>
      <c r="AVA82" s="68"/>
      <c r="AVB82" s="69"/>
      <c r="AVD82" s="64"/>
      <c r="AVE82" s="67"/>
      <c r="AVF82" s="67"/>
      <c r="AVG82" s="68"/>
      <c r="AVH82" s="68"/>
      <c r="AVI82" s="68"/>
      <c r="AVJ82" s="69"/>
      <c r="AVL82" s="64"/>
      <c r="AVM82" s="67"/>
      <c r="AVN82" s="67"/>
      <c r="AVO82" s="68"/>
      <c r="AVP82" s="68"/>
      <c r="AVQ82" s="68"/>
      <c r="AVR82" s="69"/>
      <c r="AVT82" s="64"/>
      <c r="AVU82" s="67"/>
      <c r="AVV82" s="67"/>
      <c r="AVW82" s="68"/>
      <c r="AVX82" s="68"/>
      <c r="AVY82" s="68"/>
      <c r="AVZ82" s="69"/>
      <c r="AWB82" s="64"/>
      <c r="AWC82" s="67"/>
      <c r="AWD82" s="67"/>
      <c r="AWE82" s="68"/>
      <c r="AWF82" s="68"/>
      <c r="AWG82" s="68"/>
      <c r="AWH82" s="69"/>
      <c r="AWJ82" s="64"/>
      <c r="AWK82" s="67"/>
      <c r="AWL82" s="67"/>
      <c r="AWM82" s="68"/>
      <c r="AWN82" s="68"/>
      <c r="AWO82" s="68"/>
      <c r="AWP82" s="69"/>
      <c r="AWR82" s="64"/>
      <c r="AWS82" s="67"/>
      <c r="AWT82" s="67"/>
      <c r="AWU82" s="68"/>
      <c r="AWV82" s="68"/>
      <c r="AWW82" s="68"/>
      <c r="AWX82" s="69"/>
      <c r="AWZ82" s="64"/>
      <c r="AXA82" s="67"/>
      <c r="AXB82" s="67"/>
      <c r="AXC82" s="68"/>
      <c r="AXD82" s="68"/>
      <c r="AXE82" s="68"/>
      <c r="AXF82" s="69"/>
      <c r="AXH82" s="64"/>
      <c r="AXI82" s="67"/>
      <c r="AXJ82" s="67"/>
      <c r="AXK82" s="68"/>
      <c r="AXL82" s="68"/>
      <c r="AXM82" s="68"/>
      <c r="AXN82" s="69"/>
      <c r="AXP82" s="64"/>
      <c r="AXQ82" s="67"/>
      <c r="AXR82" s="67"/>
      <c r="AXS82" s="68"/>
      <c r="AXT82" s="68"/>
      <c r="AXU82" s="68"/>
      <c r="AXV82" s="69"/>
      <c r="AXX82" s="64"/>
      <c r="AXY82" s="67"/>
      <c r="AXZ82" s="67"/>
      <c r="AYA82" s="68"/>
      <c r="AYB82" s="68"/>
      <c r="AYC82" s="68"/>
      <c r="AYD82" s="69"/>
      <c r="AYF82" s="64"/>
      <c r="AYG82" s="67"/>
      <c r="AYH82" s="67"/>
      <c r="AYI82" s="68"/>
      <c r="AYJ82" s="68"/>
      <c r="AYK82" s="68"/>
      <c r="AYL82" s="69"/>
      <c r="AYN82" s="64"/>
      <c r="AYO82" s="67"/>
      <c r="AYP82" s="67"/>
      <c r="AYQ82" s="68"/>
      <c r="AYR82" s="68"/>
      <c r="AYS82" s="68"/>
      <c r="AYT82" s="69"/>
      <c r="AYV82" s="64"/>
      <c r="AYW82" s="67"/>
      <c r="AYX82" s="67"/>
      <c r="AYY82" s="68"/>
      <c r="AYZ82" s="68"/>
      <c r="AZA82" s="68"/>
      <c r="AZB82" s="69"/>
      <c r="AZD82" s="64"/>
      <c r="AZE82" s="67"/>
      <c r="AZF82" s="67"/>
      <c r="AZG82" s="68"/>
      <c r="AZH82" s="68"/>
      <c r="AZI82" s="68"/>
      <c r="AZJ82" s="69"/>
      <c r="AZL82" s="64"/>
      <c r="AZM82" s="67"/>
      <c r="AZN82" s="67"/>
      <c r="AZO82" s="68"/>
      <c r="AZP82" s="68"/>
      <c r="AZQ82" s="68"/>
      <c r="AZR82" s="69"/>
      <c r="AZT82" s="64"/>
      <c r="AZU82" s="67"/>
      <c r="AZV82" s="67"/>
      <c r="AZW82" s="68"/>
      <c r="AZX82" s="68"/>
      <c r="AZY82" s="68"/>
      <c r="AZZ82" s="69"/>
      <c r="BAB82" s="64"/>
      <c r="BAC82" s="67"/>
      <c r="BAD82" s="67"/>
      <c r="BAE82" s="68"/>
      <c r="BAF82" s="68"/>
      <c r="BAG82" s="68"/>
      <c r="BAH82" s="69"/>
      <c r="BAJ82" s="64"/>
      <c r="BAK82" s="67"/>
      <c r="BAL82" s="67"/>
      <c r="BAM82" s="68"/>
      <c r="BAN82" s="68"/>
      <c r="BAO82" s="68"/>
      <c r="BAP82" s="69"/>
      <c r="BAR82" s="64"/>
      <c r="BAS82" s="67"/>
      <c r="BAT82" s="67"/>
      <c r="BAU82" s="68"/>
      <c r="BAV82" s="68"/>
      <c r="BAW82" s="68"/>
      <c r="BAX82" s="69"/>
      <c r="BAZ82" s="64"/>
      <c r="BBA82" s="67"/>
      <c r="BBB82" s="67"/>
      <c r="BBC82" s="68"/>
      <c r="BBD82" s="68"/>
      <c r="BBE82" s="68"/>
      <c r="BBF82" s="69"/>
      <c r="BBH82" s="64"/>
      <c r="BBI82" s="67"/>
      <c r="BBJ82" s="67"/>
      <c r="BBK82" s="68"/>
      <c r="BBL82" s="68"/>
      <c r="BBM82" s="68"/>
      <c r="BBN82" s="69"/>
      <c r="BBP82" s="64"/>
      <c r="BBQ82" s="67"/>
      <c r="BBR82" s="67"/>
      <c r="BBS82" s="68"/>
      <c r="BBT82" s="68"/>
      <c r="BBU82" s="68"/>
      <c r="BBV82" s="69"/>
      <c r="BBX82" s="64"/>
      <c r="BBY82" s="67"/>
      <c r="BBZ82" s="67"/>
      <c r="BCA82" s="68"/>
      <c r="BCB82" s="68"/>
      <c r="BCC82" s="68"/>
      <c r="BCD82" s="69"/>
      <c r="BCF82" s="64"/>
      <c r="BCG82" s="67"/>
      <c r="BCH82" s="67"/>
      <c r="BCI82" s="68"/>
      <c r="BCJ82" s="68"/>
      <c r="BCK82" s="68"/>
      <c r="BCL82" s="69"/>
      <c r="BCN82" s="64"/>
      <c r="BCO82" s="67"/>
      <c r="BCP82" s="67"/>
      <c r="BCQ82" s="68"/>
      <c r="BCR82" s="68"/>
      <c r="BCS82" s="68"/>
      <c r="BCT82" s="69"/>
      <c r="BCV82" s="64"/>
      <c r="BCW82" s="67"/>
      <c r="BCX82" s="67"/>
      <c r="BCY82" s="68"/>
      <c r="BCZ82" s="68"/>
      <c r="BDA82" s="68"/>
      <c r="BDB82" s="69"/>
      <c r="BDD82" s="64"/>
      <c r="BDE82" s="67"/>
      <c r="BDF82" s="67"/>
      <c r="BDG82" s="68"/>
      <c r="BDH82" s="68"/>
      <c r="BDI82" s="68"/>
      <c r="BDJ82" s="69"/>
      <c r="BDL82" s="64"/>
      <c r="BDM82" s="67"/>
      <c r="BDN82" s="67"/>
      <c r="BDO82" s="68"/>
      <c r="BDP82" s="68"/>
      <c r="BDQ82" s="68"/>
      <c r="BDR82" s="69"/>
      <c r="BDT82" s="64"/>
      <c r="BDU82" s="67"/>
      <c r="BDV82" s="67"/>
      <c r="BDW82" s="68"/>
      <c r="BDX82" s="68"/>
      <c r="BDY82" s="68"/>
      <c r="BDZ82" s="69"/>
      <c r="BEB82" s="64"/>
      <c r="BEC82" s="67"/>
      <c r="BED82" s="67"/>
      <c r="BEE82" s="68"/>
      <c r="BEF82" s="68"/>
      <c r="BEG82" s="68"/>
      <c r="BEH82" s="69"/>
      <c r="BEJ82" s="64"/>
      <c r="BEK82" s="67"/>
      <c r="BEL82" s="67"/>
      <c r="BEM82" s="68"/>
      <c r="BEN82" s="68"/>
      <c r="BEO82" s="68"/>
      <c r="BEP82" s="69"/>
      <c r="BER82" s="64"/>
      <c r="BES82" s="67"/>
      <c r="BET82" s="67"/>
      <c r="BEU82" s="68"/>
      <c r="BEV82" s="68"/>
      <c r="BEW82" s="68"/>
      <c r="BEX82" s="69"/>
      <c r="BEZ82" s="64"/>
      <c r="BFA82" s="67"/>
      <c r="BFB82" s="67"/>
      <c r="BFC82" s="68"/>
      <c r="BFD82" s="68"/>
      <c r="BFE82" s="68"/>
      <c r="BFF82" s="69"/>
      <c r="BFH82" s="64"/>
      <c r="BFI82" s="67"/>
      <c r="BFJ82" s="67"/>
      <c r="BFK82" s="68"/>
      <c r="BFL82" s="68"/>
      <c r="BFM82" s="68"/>
      <c r="BFN82" s="69"/>
      <c r="BFP82" s="64"/>
      <c r="BFQ82" s="67"/>
      <c r="BFR82" s="67"/>
      <c r="BFS82" s="68"/>
      <c r="BFT82" s="68"/>
      <c r="BFU82" s="68"/>
      <c r="BFV82" s="69"/>
      <c r="BFX82" s="64"/>
      <c r="BFY82" s="67"/>
      <c r="BFZ82" s="67"/>
      <c r="BGA82" s="68"/>
      <c r="BGB82" s="68"/>
      <c r="BGC82" s="68"/>
      <c r="BGD82" s="69"/>
      <c r="BGF82" s="64"/>
      <c r="BGG82" s="67"/>
      <c r="BGH82" s="67"/>
      <c r="BGI82" s="68"/>
      <c r="BGJ82" s="68"/>
      <c r="BGK82" s="68"/>
      <c r="BGL82" s="69"/>
      <c r="BGN82" s="64"/>
      <c r="BGO82" s="67"/>
      <c r="BGP82" s="67"/>
      <c r="BGQ82" s="68"/>
      <c r="BGR82" s="68"/>
      <c r="BGS82" s="68"/>
      <c r="BGT82" s="69"/>
      <c r="BGV82" s="64"/>
      <c r="BGW82" s="67"/>
      <c r="BGX82" s="67"/>
      <c r="BGY82" s="68"/>
      <c r="BGZ82" s="68"/>
      <c r="BHA82" s="68"/>
      <c r="BHB82" s="69"/>
      <c r="BHD82" s="64"/>
      <c r="BHE82" s="67"/>
      <c r="BHF82" s="67"/>
      <c r="BHG82" s="68"/>
      <c r="BHH82" s="68"/>
      <c r="BHI82" s="68"/>
      <c r="BHJ82" s="69"/>
      <c r="BHL82" s="64"/>
      <c r="BHM82" s="67"/>
      <c r="BHN82" s="67"/>
      <c r="BHO82" s="68"/>
      <c r="BHP82" s="68"/>
      <c r="BHQ82" s="68"/>
      <c r="BHR82" s="69"/>
      <c r="BHT82" s="64"/>
      <c r="BHU82" s="67"/>
      <c r="BHV82" s="67"/>
      <c r="BHW82" s="68"/>
      <c r="BHX82" s="68"/>
      <c r="BHY82" s="68"/>
      <c r="BHZ82" s="69"/>
      <c r="BIB82" s="64"/>
      <c r="BIC82" s="67"/>
      <c r="BID82" s="67"/>
      <c r="BIE82" s="68"/>
      <c r="BIF82" s="68"/>
      <c r="BIG82" s="68"/>
      <c r="BIH82" s="69"/>
      <c r="BIJ82" s="64"/>
      <c r="BIK82" s="67"/>
      <c r="BIL82" s="67"/>
      <c r="BIM82" s="68"/>
      <c r="BIN82" s="68"/>
      <c r="BIO82" s="68"/>
      <c r="BIP82" s="69"/>
      <c r="BIR82" s="64"/>
      <c r="BIS82" s="67"/>
      <c r="BIT82" s="67"/>
      <c r="BIU82" s="68"/>
      <c r="BIV82" s="68"/>
      <c r="BIW82" s="68"/>
      <c r="BIX82" s="69"/>
      <c r="BIZ82" s="64"/>
      <c r="BJA82" s="67"/>
      <c r="BJB82" s="67"/>
      <c r="BJC82" s="68"/>
      <c r="BJD82" s="68"/>
      <c r="BJE82" s="68"/>
      <c r="BJF82" s="69"/>
      <c r="BJH82" s="64"/>
      <c r="BJI82" s="67"/>
      <c r="BJJ82" s="67"/>
      <c r="BJK82" s="68"/>
      <c r="BJL82" s="68"/>
      <c r="BJM82" s="68"/>
      <c r="BJN82" s="69"/>
      <c r="BJP82" s="64"/>
      <c r="BJQ82" s="67"/>
      <c r="BJR82" s="67"/>
      <c r="BJS82" s="68"/>
      <c r="BJT82" s="68"/>
      <c r="BJU82" s="68"/>
      <c r="BJV82" s="69"/>
      <c r="BJX82" s="64"/>
      <c r="BJY82" s="67"/>
      <c r="BJZ82" s="67"/>
      <c r="BKA82" s="68"/>
      <c r="BKB82" s="68"/>
      <c r="BKC82" s="68"/>
      <c r="BKD82" s="69"/>
      <c r="BKF82" s="64"/>
      <c r="BKG82" s="67"/>
      <c r="BKH82" s="67"/>
      <c r="BKI82" s="68"/>
      <c r="BKJ82" s="68"/>
      <c r="BKK82" s="68"/>
      <c r="BKL82" s="69"/>
      <c r="BKN82" s="64"/>
      <c r="BKO82" s="67"/>
      <c r="BKP82" s="67"/>
      <c r="BKQ82" s="68"/>
      <c r="BKR82" s="68"/>
      <c r="BKS82" s="68"/>
      <c r="BKT82" s="69"/>
      <c r="BKV82" s="64"/>
      <c r="BKW82" s="67"/>
      <c r="BKX82" s="67"/>
      <c r="BKY82" s="68"/>
      <c r="BKZ82" s="68"/>
      <c r="BLA82" s="68"/>
      <c r="BLB82" s="69"/>
      <c r="BLD82" s="64"/>
      <c r="BLE82" s="67"/>
      <c r="BLF82" s="67"/>
      <c r="BLG82" s="68"/>
      <c r="BLH82" s="68"/>
      <c r="BLI82" s="68"/>
      <c r="BLJ82" s="69"/>
      <c r="BLL82" s="64"/>
      <c r="BLM82" s="67"/>
      <c r="BLN82" s="67"/>
      <c r="BLO82" s="68"/>
      <c r="BLP82" s="68"/>
      <c r="BLQ82" s="68"/>
      <c r="BLR82" s="69"/>
      <c r="BLT82" s="64"/>
      <c r="BLU82" s="67"/>
      <c r="BLV82" s="67"/>
      <c r="BLW82" s="68"/>
      <c r="BLX82" s="68"/>
      <c r="BLY82" s="68"/>
      <c r="BLZ82" s="69"/>
      <c r="BMB82" s="64"/>
      <c r="BMC82" s="67"/>
      <c r="BMD82" s="67"/>
      <c r="BME82" s="68"/>
      <c r="BMF82" s="68"/>
      <c r="BMG82" s="68"/>
      <c r="BMH82" s="69"/>
      <c r="BMJ82" s="64"/>
      <c r="BMK82" s="67"/>
      <c r="BML82" s="67"/>
      <c r="BMM82" s="68"/>
      <c r="BMN82" s="68"/>
      <c r="BMO82" s="68"/>
      <c r="BMP82" s="69"/>
      <c r="BMR82" s="64"/>
      <c r="BMS82" s="67"/>
      <c r="BMT82" s="67"/>
      <c r="BMU82" s="68"/>
      <c r="BMV82" s="68"/>
      <c r="BMW82" s="68"/>
      <c r="BMX82" s="69"/>
      <c r="BMZ82" s="64"/>
      <c r="BNA82" s="67"/>
      <c r="BNB82" s="67"/>
      <c r="BNC82" s="68"/>
      <c r="BND82" s="68"/>
      <c r="BNE82" s="68"/>
      <c r="BNF82" s="69"/>
      <c r="BNH82" s="64"/>
      <c r="BNI82" s="67"/>
      <c r="BNJ82" s="67"/>
      <c r="BNK82" s="68"/>
      <c r="BNL82" s="68"/>
      <c r="BNM82" s="68"/>
      <c r="BNN82" s="69"/>
      <c r="BNP82" s="64"/>
      <c r="BNQ82" s="67"/>
      <c r="BNR82" s="67"/>
      <c r="BNS82" s="68"/>
      <c r="BNT82" s="68"/>
      <c r="BNU82" s="68"/>
      <c r="BNV82" s="69"/>
      <c r="BNX82" s="64"/>
      <c r="BNY82" s="67"/>
      <c r="BNZ82" s="67"/>
      <c r="BOA82" s="68"/>
      <c r="BOB82" s="68"/>
      <c r="BOC82" s="68"/>
      <c r="BOD82" s="69"/>
      <c r="BOF82" s="64"/>
      <c r="BOG82" s="67"/>
      <c r="BOH82" s="67"/>
      <c r="BOI82" s="68"/>
      <c r="BOJ82" s="68"/>
      <c r="BOK82" s="68"/>
      <c r="BOL82" s="69"/>
      <c r="BON82" s="64"/>
      <c r="BOO82" s="67"/>
      <c r="BOP82" s="67"/>
      <c r="BOQ82" s="68"/>
      <c r="BOR82" s="68"/>
      <c r="BOS82" s="68"/>
      <c r="BOT82" s="69"/>
      <c r="BOV82" s="64"/>
      <c r="BOW82" s="67"/>
      <c r="BOX82" s="67"/>
      <c r="BOY82" s="68"/>
      <c r="BOZ82" s="68"/>
      <c r="BPA82" s="68"/>
      <c r="BPB82" s="69"/>
      <c r="BPD82" s="64"/>
      <c r="BPE82" s="67"/>
      <c r="BPF82" s="67"/>
      <c r="BPG82" s="68"/>
      <c r="BPH82" s="68"/>
      <c r="BPI82" s="68"/>
      <c r="BPJ82" s="69"/>
      <c r="BPL82" s="64"/>
      <c r="BPM82" s="67"/>
      <c r="BPN82" s="67"/>
      <c r="BPO82" s="68"/>
      <c r="BPP82" s="68"/>
      <c r="BPQ82" s="68"/>
      <c r="BPR82" s="69"/>
      <c r="BPT82" s="64"/>
      <c r="BPU82" s="67"/>
      <c r="BPV82" s="67"/>
      <c r="BPW82" s="68"/>
      <c r="BPX82" s="68"/>
      <c r="BPY82" s="68"/>
      <c r="BPZ82" s="69"/>
      <c r="BQB82" s="64"/>
      <c r="BQC82" s="67"/>
      <c r="BQD82" s="67"/>
      <c r="BQE82" s="68"/>
      <c r="BQF82" s="68"/>
      <c r="BQG82" s="68"/>
      <c r="BQH82" s="69"/>
      <c r="BQJ82" s="64"/>
      <c r="BQK82" s="67"/>
      <c r="BQL82" s="67"/>
      <c r="BQM82" s="68"/>
      <c r="BQN82" s="68"/>
      <c r="BQO82" s="68"/>
      <c r="BQP82" s="69"/>
      <c r="BQR82" s="64"/>
      <c r="BQS82" s="67"/>
      <c r="BQT82" s="67"/>
      <c r="BQU82" s="68"/>
      <c r="BQV82" s="68"/>
      <c r="BQW82" s="68"/>
      <c r="BQX82" s="69"/>
      <c r="BQZ82" s="64"/>
      <c r="BRA82" s="67"/>
      <c r="BRB82" s="67"/>
      <c r="BRC82" s="68"/>
      <c r="BRD82" s="68"/>
      <c r="BRE82" s="68"/>
      <c r="BRF82" s="69"/>
      <c r="BRH82" s="64"/>
      <c r="BRI82" s="67"/>
      <c r="BRJ82" s="67"/>
      <c r="BRK82" s="68"/>
      <c r="BRL82" s="68"/>
      <c r="BRM82" s="68"/>
      <c r="BRN82" s="69"/>
      <c r="BRP82" s="64"/>
      <c r="BRQ82" s="67"/>
      <c r="BRR82" s="67"/>
      <c r="BRS82" s="68"/>
      <c r="BRT82" s="68"/>
      <c r="BRU82" s="68"/>
      <c r="BRV82" s="69"/>
      <c r="BRX82" s="64"/>
      <c r="BRY82" s="67"/>
      <c r="BRZ82" s="67"/>
      <c r="BSA82" s="68"/>
      <c r="BSB82" s="68"/>
      <c r="BSC82" s="68"/>
      <c r="BSD82" s="69"/>
      <c r="BSF82" s="64"/>
      <c r="BSG82" s="67"/>
      <c r="BSH82" s="67"/>
      <c r="BSI82" s="68"/>
      <c r="BSJ82" s="68"/>
      <c r="BSK82" s="68"/>
      <c r="BSL82" s="69"/>
      <c r="BSN82" s="64"/>
      <c r="BSO82" s="67"/>
      <c r="BSP82" s="67"/>
      <c r="BSQ82" s="68"/>
      <c r="BSR82" s="68"/>
      <c r="BSS82" s="68"/>
      <c r="BST82" s="69"/>
      <c r="BSV82" s="64"/>
      <c r="BSW82" s="67"/>
      <c r="BSX82" s="67"/>
      <c r="BSY82" s="68"/>
      <c r="BSZ82" s="68"/>
      <c r="BTA82" s="68"/>
      <c r="BTB82" s="69"/>
      <c r="BTD82" s="64"/>
      <c r="BTE82" s="67"/>
      <c r="BTF82" s="67"/>
      <c r="BTG82" s="68"/>
      <c r="BTH82" s="68"/>
      <c r="BTI82" s="68"/>
      <c r="BTJ82" s="69"/>
      <c r="BTL82" s="64"/>
      <c r="BTM82" s="67"/>
      <c r="BTN82" s="67"/>
      <c r="BTO82" s="68"/>
      <c r="BTP82" s="68"/>
      <c r="BTQ82" s="68"/>
      <c r="BTR82" s="69"/>
      <c r="BTT82" s="64"/>
      <c r="BTU82" s="67"/>
      <c r="BTV82" s="67"/>
      <c r="BTW82" s="68"/>
      <c r="BTX82" s="68"/>
      <c r="BTY82" s="68"/>
      <c r="BTZ82" s="69"/>
      <c r="BUB82" s="64"/>
      <c r="BUC82" s="67"/>
      <c r="BUD82" s="67"/>
      <c r="BUE82" s="68"/>
      <c r="BUF82" s="68"/>
      <c r="BUG82" s="68"/>
      <c r="BUH82" s="69"/>
      <c r="BUJ82" s="64"/>
      <c r="BUK82" s="67"/>
      <c r="BUL82" s="67"/>
      <c r="BUM82" s="68"/>
      <c r="BUN82" s="68"/>
      <c r="BUO82" s="68"/>
      <c r="BUP82" s="69"/>
      <c r="BUR82" s="64"/>
      <c r="BUS82" s="67"/>
      <c r="BUT82" s="67"/>
      <c r="BUU82" s="68"/>
      <c r="BUV82" s="68"/>
      <c r="BUW82" s="68"/>
      <c r="BUX82" s="69"/>
      <c r="BUZ82" s="64"/>
      <c r="BVA82" s="67"/>
      <c r="BVB82" s="67"/>
      <c r="BVC82" s="68"/>
      <c r="BVD82" s="68"/>
      <c r="BVE82" s="68"/>
      <c r="BVF82" s="69"/>
      <c r="BVH82" s="64"/>
      <c r="BVI82" s="67"/>
      <c r="BVJ82" s="67"/>
      <c r="BVK82" s="68"/>
      <c r="BVL82" s="68"/>
      <c r="BVM82" s="68"/>
      <c r="BVN82" s="69"/>
      <c r="BVP82" s="64"/>
      <c r="BVQ82" s="67"/>
      <c r="BVR82" s="67"/>
      <c r="BVS82" s="68"/>
      <c r="BVT82" s="68"/>
      <c r="BVU82" s="68"/>
      <c r="BVV82" s="69"/>
      <c r="BVX82" s="64"/>
      <c r="BVY82" s="67"/>
      <c r="BVZ82" s="67"/>
      <c r="BWA82" s="68"/>
      <c r="BWB82" s="68"/>
      <c r="BWC82" s="68"/>
      <c r="BWD82" s="69"/>
      <c r="BWF82" s="64"/>
      <c r="BWG82" s="67"/>
      <c r="BWH82" s="67"/>
      <c r="BWI82" s="68"/>
      <c r="BWJ82" s="68"/>
      <c r="BWK82" s="68"/>
      <c r="BWL82" s="69"/>
      <c r="BWN82" s="64"/>
      <c r="BWO82" s="67"/>
      <c r="BWP82" s="67"/>
      <c r="BWQ82" s="68"/>
      <c r="BWR82" s="68"/>
      <c r="BWS82" s="68"/>
      <c r="BWT82" s="69"/>
      <c r="BWV82" s="64"/>
      <c r="BWW82" s="67"/>
      <c r="BWX82" s="67"/>
      <c r="BWY82" s="68"/>
      <c r="BWZ82" s="68"/>
      <c r="BXA82" s="68"/>
      <c r="BXB82" s="69"/>
      <c r="BXD82" s="64"/>
      <c r="BXE82" s="67"/>
      <c r="BXF82" s="67"/>
      <c r="BXG82" s="68"/>
      <c r="BXH82" s="68"/>
      <c r="BXI82" s="68"/>
      <c r="BXJ82" s="69"/>
      <c r="BXL82" s="64"/>
      <c r="BXM82" s="67"/>
      <c r="BXN82" s="67"/>
      <c r="BXO82" s="68"/>
      <c r="BXP82" s="68"/>
      <c r="BXQ82" s="68"/>
      <c r="BXR82" s="69"/>
      <c r="BXT82" s="64"/>
      <c r="BXU82" s="67"/>
      <c r="BXV82" s="67"/>
      <c r="BXW82" s="68"/>
      <c r="BXX82" s="68"/>
      <c r="BXY82" s="68"/>
      <c r="BXZ82" s="69"/>
      <c r="BYB82" s="64"/>
      <c r="BYC82" s="67"/>
      <c r="BYD82" s="67"/>
      <c r="BYE82" s="68"/>
      <c r="BYF82" s="68"/>
      <c r="BYG82" s="68"/>
      <c r="BYH82" s="69"/>
      <c r="BYJ82" s="64"/>
      <c r="BYK82" s="67"/>
      <c r="BYL82" s="67"/>
      <c r="BYM82" s="68"/>
      <c r="BYN82" s="68"/>
      <c r="BYO82" s="68"/>
      <c r="BYP82" s="69"/>
      <c r="BYR82" s="64"/>
      <c r="BYS82" s="67"/>
      <c r="BYT82" s="67"/>
      <c r="BYU82" s="68"/>
      <c r="BYV82" s="68"/>
      <c r="BYW82" s="68"/>
      <c r="BYX82" s="69"/>
      <c r="BYZ82" s="64"/>
      <c r="BZA82" s="67"/>
      <c r="BZB82" s="67"/>
      <c r="BZC82" s="68"/>
      <c r="BZD82" s="68"/>
      <c r="BZE82" s="68"/>
      <c r="BZF82" s="69"/>
      <c r="BZH82" s="64"/>
      <c r="BZI82" s="67"/>
      <c r="BZJ82" s="67"/>
      <c r="BZK82" s="68"/>
      <c r="BZL82" s="68"/>
      <c r="BZM82" s="68"/>
      <c r="BZN82" s="69"/>
      <c r="BZP82" s="64"/>
      <c r="BZQ82" s="67"/>
      <c r="BZR82" s="67"/>
      <c r="BZS82" s="68"/>
      <c r="BZT82" s="68"/>
      <c r="BZU82" s="68"/>
      <c r="BZV82" s="69"/>
      <c r="BZX82" s="64"/>
      <c r="BZY82" s="67"/>
      <c r="BZZ82" s="67"/>
      <c r="CAA82" s="68"/>
      <c r="CAB82" s="68"/>
      <c r="CAC82" s="68"/>
      <c r="CAD82" s="69"/>
      <c r="CAF82" s="64"/>
      <c r="CAG82" s="67"/>
      <c r="CAH82" s="67"/>
      <c r="CAI82" s="68"/>
      <c r="CAJ82" s="68"/>
      <c r="CAK82" s="68"/>
      <c r="CAL82" s="69"/>
      <c r="CAN82" s="64"/>
      <c r="CAO82" s="67"/>
      <c r="CAP82" s="67"/>
      <c r="CAQ82" s="68"/>
      <c r="CAR82" s="68"/>
      <c r="CAS82" s="68"/>
      <c r="CAT82" s="69"/>
      <c r="CAV82" s="64"/>
      <c r="CAW82" s="67"/>
      <c r="CAX82" s="67"/>
      <c r="CAY82" s="68"/>
      <c r="CAZ82" s="68"/>
      <c r="CBA82" s="68"/>
      <c r="CBB82" s="69"/>
      <c r="CBD82" s="64"/>
      <c r="CBE82" s="67"/>
      <c r="CBF82" s="67"/>
      <c r="CBG82" s="68"/>
      <c r="CBH82" s="68"/>
      <c r="CBI82" s="68"/>
      <c r="CBJ82" s="69"/>
      <c r="CBL82" s="64"/>
      <c r="CBM82" s="67"/>
      <c r="CBN82" s="67"/>
      <c r="CBO82" s="68"/>
      <c r="CBP82" s="68"/>
      <c r="CBQ82" s="68"/>
      <c r="CBR82" s="69"/>
      <c r="CBT82" s="64"/>
      <c r="CBU82" s="67"/>
      <c r="CBV82" s="67"/>
      <c r="CBW82" s="68"/>
      <c r="CBX82" s="68"/>
      <c r="CBY82" s="68"/>
      <c r="CBZ82" s="69"/>
      <c r="CCB82" s="64"/>
      <c r="CCC82" s="67"/>
      <c r="CCD82" s="67"/>
      <c r="CCE82" s="68"/>
      <c r="CCF82" s="68"/>
      <c r="CCG82" s="68"/>
      <c r="CCH82" s="69"/>
      <c r="CCJ82" s="64"/>
      <c r="CCK82" s="67"/>
      <c r="CCL82" s="67"/>
      <c r="CCM82" s="68"/>
      <c r="CCN82" s="68"/>
      <c r="CCO82" s="68"/>
      <c r="CCP82" s="69"/>
      <c r="CCR82" s="64"/>
      <c r="CCS82" s="67"/>
      <c r="CCT82" s="67"/>
      <c r="CCU82" s="68"/>
      <c r="CCV82" s="68"/>
      <c r="CCW82" s="68"/>
      <c r="CCX82" s="69"/>
      <c r="CCZ82" s="64"/>
      <c r="CDA82" s="67"/>
      <c r="CDB82" s="67"/>
      <c r="CDC82" s="68"/>
      <c r="CDD82" s="68"/>
      <c r="CDE82" s="68"/>
      <c r="CDF82" s="69"/>
      <c r="CDH82" s="64"/>
      <c r="CDI82" s="67"/>
      <c r="CDJ82" s="67"/>
      <c r="CDK82" s="68"/>
      <c r="CDL82" s="68"/>
      <c r="CDM82" s="68"/>
      <c r="CDN82" s="69"/>
      <c r="CDP82" s="64"/>
      <c r="CDQ82" s="67"/>
      <c r="CDR82" s="67"/>
      <c r="CDS82" s="68"/>
      <c r="CDT82" s="68"/>
      <c r="CDU82" s="68"/>
      <c r="CDV82" s="69"/>
      <c r="CDX82" s="64"/>
      <c r="CDY82" s="67"/>
      <c r="CDZ82" s="67"/>
      <c r="CEA82" s="68"/>
      <c r="CEB82" s="68"/>
      <c r="CEC82" s="68"/>
      <c r="CED82" s="69"/>
      <c r="CEF82" s="64"/>
      <c r="CEG82" s="67"/>
      <c r="CEH82" s="67"/>
      <c r="CEI82" s="68"/>
      <c r="CEJ82" s="68"/>
      <c r="CEK82" s="68"/>
      <c r="CEL82" s="69"/>
      <c r="CEN82" s="64"/>
      <c r="CEO82" s="67"/>
      <c r="CEP82" s="67"/>
      <c r="CEQ82" s="68"/>
      <c r="CER82" s="68"/>
      <c r="CES82" s="68"/>
      <c r="CET82" s="69"/>
      <c r="CEV82" s="64"/>
      <c r="CEW82" s="67"/>
      <c r="CEX82" s="67"/>
      <c r="CEY82" s="68"/>
      <c r="CEZ82" s="68"/>
      <c r="CFA82" s="68"/>
      <c r="CFB82" s="69"/>
      <c r="CFD82" s="64"/>
      <c r="CFE82" s="67"/>
      <c r="CFF82" s="67"/>
      <c r="CFG82" s="68"/>
      <c r="CFH82" s="68"/>
      <c r="CFI82" s="68"/>
      <c r="CFJ82" s="69"/>
      <c r="CFL82" s="64"/>
      <c r="CFM82" s="67"/>
      <c r="CFN82" s="67"/>
      <c r="CFO82" s="68"/>
      <c r="CFP82" s="68"/>
      <c r="CFQ82" s="68"/>
      <c r="CFR82" s="69"/>
      <c r="CFT82" s="64"/>
      <c r="CFU82" s="67"/>
      <c r="CFV82" s="67"/>
      <c r="CFW82" s="68"/>
      <c r="CFX82" s="68"/>
      <c r="CFY82" s="68"/>
      <c r="CFZ82" s="69"/>
      <c r="CGB82" s="64"/>
      <c r="CGC82" s="67"/>
      <c r="CGD82" s="67"/>
      <c r="CGE82" s="68"/>
      <c r="CGF82" s="68"/>
      <c r="CGG82" s="68"/>
      <c r="CGH82" s="69"/>
      <c r="CGJ82" s="64"/>
      <c r="CGK82" s="67"/>
      <c r="CGL82" s="67"/>
      <c r="CGM82" s="68"/>
      <c r="CGN82" s="68"/>
      <c r="CGO82" s="68"/>
      <c r="CGP82" s="69"/>
      <c r="CGR82" s="64"/>
      <c r="CGS82" s="67"/>
      <c r="CGT82" s="67"/>
      <c r="CGU82" s="68"/>
      <c r="CGV82" s="68"/>
      <c r="CGW82" s="68"/>
      <c r="CGX82" s="69"/>
      <c r="CGZ82" s="64"/>
      <c r="CHA82" s="67"/>
      <c r="CHB82" s="67"/>
      <c r="CHC82" s="68"/>
      <c r="CHD82" s="68"/>
      <c r="CHE82" s="68"/>
      <c r="CHF82" s="69"/>
      <c r="CHH82" s="64"/>
      <c r="CHI82" s="67"/>
      <c r="CHJ82" s="67"/>
      <c r="CHK82" s="68"/>
      <c r="CHL82" s="68"/>
      <c r="CHM82" s="68"/>
      <c r="CHN82" s="69"/>
      <c r="CHP82" s="64"/>
      <c r="CHQ82" s="67"/>
      <c r="CHR82" s="67"/>
      <c r="CHS82" s="68"/>
      <c r="CHT82" s="68"/>
      <c r="CHU82" s="68"/>
      <c r="CHV82" s="69"/>
      <c r="CHX82" s="64"/>
      <c r="CHY82" s="67"/>
      <c r="CHZ82" s="67"/>
      <c r="CIA82" s="68"/>
      <c r="CIB82" s="68"/>
      <c r="CIC82" s="68"/>
      <c r="CID82" s="69"/>
      <c r="CIF82" s="64"/>
      <c r="CIG82" s="67"/>
      <c r="CIH82" s="67"/>
      <c r="CII82" s="68"/>
      <c r="CIJ82" s="68"/>
      <c r="CIK82" s="68"/>
      <c r="CIL82" s="69"/>
      <c r="CIN82" s="64"/>
      <c r="CIO82" s="67"/>
      <c r="CIP82" s="67"/>
      <c r="CIQ82" s="68"/>
      <c r="CIR82" s="68"/>
      <c r="CIS82" s="68"/>
      <c r="CIT82" s="69"/>
      <c r="CIV82" s="64"/>
      <c r="CIW82" s="67"/>
      <c r="CIX82" s="67"/>
      <c r="CIY82" s="68"/>
      <c r="CIZ82" s="68"/>
      <c r="CJA82" s="68"/>
      <c r="CJB82" s="69"/>
      <c r="CJD82" s="64"/>
      <c r="CJE82" s="67"/>
      <c r="CJF82" s="67"/>
      <c r="CJG82" s="68"/>
      <c r="CJH82" s="68"/>
      <c r="CJI82" s="68"/>
      <c r="CJJ82" s="69"/>
      <c r="CJL82" s="64"/>
      <c r="CJM82" s="67"/>
      <c r="CJN82" s="67"/>
      <c r="CJO82" s="68"/>
      <c r="CJP82" s="68"/>
      <c r="CJQ82" s="68"/>
      <c r="CJR82" s="69"/>
      <c r="CJT82" s="64"/>
      <c r="CJU82" s="67"/>
      <c r="CJV82" s="67"/>
      <c r="CJW82" s="68"/>
      <c r="CJX82" s="68"/>
      <c r="CJY82" s="68"/>
      <c r="CJZ82" s="69"/>
      <c r="CKB82" s="64"/>
      <c r="CKC82" s="67"/>
      <c r="CKD82" s="67"/>
      <c r="CKE82" s="68"/>
      <c r="CKF82" s="68"/>
      <c r="CKG82" s="68"/>
      <c r="CKH82" s="69"/>
      <c r="CKJ82" s="64"/>
      <c r="CKK82" s="67"/>
      <c r="CKL82" s="67"/>
      <c r="CKM82" s="68"/>
      <c r="CKN82" s="68"/>
      <c r="CKO82" s="68"/>
      <c r="CKP82" s="69"/>
      <c r="CKR82" s="64"/>
      <c r="CKS82" s="67"/>
      <c r="CKT82" s="67"/>
      <c r="CKU82" s="68"/>
      <c r="CKV82" s="68"/>
      <c r="CKW82" s="68"/>
      <c r="CKX82" s="69"/>
      <c r="CKZ82" s="64"/>
      <c r="CLA82" s="67"/>
      <c r="CLB82" s="67"/>
      <c r="CLC82" s="68"/>
      <c r="CLD82" s="68"/>
      <c r="CLE82" s="68"/>
      <c r="CLF82" s="69"/>
      <c r="CLH82" s="64"/>
      <c r="CLI82" s="67"/>
      <c r="CLJ82" s="67"/>
      <c r="CLK82" s="68"/>
      <c r="CLL82" s="68"/>
      <c r="CLM82" s="68"/>
      <c r="CLN82" s="69"/>
      <c r="CLP82" s="64"/>
      <c r="CLQ82" s="67"/>
      <c r="CLR82" s="67"/>
      <c r="CLS82" s="68"/>
      <c r="CLT82" s="68"/>
      <c r="CLU82" s="68"/>
      <c r="CLV82" s="69"/>
      <c r="CLX82" s="64"/>
      <c r="CLY82" s="67"/>
      <c r="CLZ82" s="67"/>
      <c r="CMA82" s="68"/>
      <c r="CMB82" s="68"/>
      <c r="CMC82" s="68"/>
      <c r="CMD82" s="69"/>
      <c r="CMF82" s="64"/>
      <c r="CMG82" s="67"/>
      <c r="CMH82" s="67"/>
      <c r="CMI82" s="68"/>
      <c r="CMJ82" s="68"/>
      <c r="CMK82" s="68"/>
      <c r="CML82" s="69"/>
      <c r="CMN82" s="64"/>
      <c r="CMO82" s="67"/>
      <c r="CMP82" s="67"/>
      <c r="CMQ82" s="68"/>
      <c r="CMR82" s="68"/>
      <c r="CMS82" s="68"/>
      <c r="CMT82" s="69"/>
      <c r="CMV82" s="64"/>
      <c r="CMW82" s="67"/>
      <c r="CMX82" s="67"/>
      <c r="CMY82" s="68"/>
      <c r="CMZ82" s="68"/>
      <c r="CNA82" s="68"/>
      <c r="CNB82" s="69"/>
      <c r="CND82" s="64"/>
      <c r="CNE82" s="67"/>
      <c r="CNF82" s="67"/>
      <c r="CNG82" s="68"/>
      <c r="CNH82" s="68"/>
      <c r="CNI82" s="68"/>
      <c r="CNJ82" s="69"/>
      <c r="CNL82" s="64"/>
      <c r="CNM82" s="67"/>
      <c r="CNN82" s="67"/>
      <c r="CNO82" s="68"/>
      <c r="CNP82" s="68"/>
      <c r="CNQ82" s="68"/>
      <c r="CNR82" s="69"/>
      <c r="CNT82" s="64"/>
      <c r="CNU82" s="67"/>
      <c r="CNV82" s="67"/>
      <c r="CNW82" s="68"/>
      <c r="CNX82" s="68"/>
      <c r="CNY82" s="68"/>
      <c r="CNZ82" s="69"/>
      <c r="COB82" s="64"/>
      <c r="COC82" s="67"/>
      <c r="COD82" s="67"/>
      <c r="COE82" s="68"/>
      <c r="COF82" s="68"/>
      <c r="COG82" s="68"/>
      <c r="COH82" s="69"/>
      <c r="COJ82" s="64"/>
      <c r="COK82" s="67"/>
      <c r="COL82" s="67"/>
      <c r="COM82" s="68"/>
      <c r="CON82" s="68"/>
      <c r="COO82" s="68"/>
      <c r="COP82" s="69"/>
      <c r="COR82" s="64"/>
      <c r="COS82" s="67"/>
      <c r="COT82" s="67"/>
      <c r="COU82" s="68"/>
      <c r="COV82" s="68"/>
      <c r="COW82" s="68"/>
      <c r="COX82" s="69"/>
      <c r="COZ82" s="64"/>
      <c r="CPA82" s="67"/>
      <c r="CPB82" s="67"/>
      <c r="CPC82" s="68"/>
      <c r="CPD82" s="68"/>
      <c r="CPE82" s="68"/>
      <c r="CPF82" s="69"/>
      <c r="CPH82" s="64"/>
      <c r="CPI82" s="67"/>
      <c r="CPJ82" s="67"/>
      <c r="CPK82" s="68"/>
      <c r="CPL82" s="68"/>
      <c r="CPM82" s="68"/>
      <c r="CPN82" s="69"/>
      <c r="CPP82" s="64"/>
      <c r="CPQ82" s="67"/>
      <c r="CPR82" s="67"/>
      <c r="CPS82" s="68"/>
      <c r="CPT82" s="68"/>
      <c r="CPU82" s="68"/>
      <c r="CPV82" s="69"/>
      <c r="CPX82" s="64"/>
      <c r="CPY82" s="67"/>
      <c r="CPZ82" s="67"/>
      <c r="CQA82" s="68"/>
      <c r="CQB82" s="68"/>
      <c r="CQC82" s="68"/>
      <c r="CQD82" s="69"/>
      <c r="CQF82" s="64"/>
      <c r="CQG82" s="67"/>
      <c r="CQH82" s="67"/>
      <c r="CQI82" s="68"/>
      <c r="CQJ82" s="68"/>
      <c r="CQK82" s="68"/>
      <c r="CQL82" s="69"/>
      <c r="CQN82" s="64"/>
      <c r="CQO82" s="67"/>
      <c r="CQP82" s="67"/>
      <c r="CQQ82" s="68"/>
      <c r="CQR82" s="68"/>
      <c r="CQS82" s="68"/>
      <c r="CQT82" s="69"/>
      <c r="CQV82" s="64"/>
      <c r="CQW82" s="67"/>
      <c r="CQX82" s="67"/>
      <c r="CQY82" s="68"/>
      <c r="CQZ82" s="68"/>
      <c r="CRA82" s="68"/>
      <c r="CRB82" s="69"/>
      <c r="CRD82" s="64"/>
      <c r="CRE82" s="67"/>
      <c r="CRF82" s="67"/>
      <c r="CRG82" s="68"/>
      <c r="CRH82" s="68"/>
      <c r="CRI82" s="68"/>
      <c r="CRJ82" s="69"/>
      <c r="CRL82" s="64"/>
      <c r="CRM82" s="67"/>
      <c r="CRN82" s="67"/>
      <c r="CRO82" s="68"/>
      <c r="CRP82" s="68"/>
      <c r="CRQ82" s="68"/>
      <c r="CRR82" s="69"/>
      <c r="CRT82" s="64"/>
      <c r="CRU82" s="67"/>
      <c r="CRV82" s="67"/>
      <c r="CRW82" s="68"/>
      <c r="CRX82" s="68"/>
      <c r="CRY82" s="68"/>
      <c r="CRZ82" s="69"/>
      <c r="CSB82" s="64"/>
      <c r="CSC82" s="67"/>
      <c r="CSD82" s="67"/>
      <c r="CSE82" s="68"/>
      <c r="CSF82" s="68"/>
      <c r="CSG82" s="68"/>
      <c r="CSH82" s="69"/>
      <c r="CSJ82" s="64"/>
      <c r="CSK82" s="67"/>
      <c r="CSL82" s="67"/>
      <c r="CSM82" s="68"/>
      <c r="CSN82" s="68"/>
      <c r="CSO82" s="68"/>
      <c r="CSP82" s="69"/>
      <c r="CSR82" s="64"/>
      <c r="CSS82" s="67"/>
      <c r="CST82" s="67"/>
      <c r="CSU82" s="68"/>
      <c r="CSV82" s="68"/>
      <c r="CSW82" s="68"/>
      <c r="CSX82" s="69"/>
      <c r="CSZ82" s="64"/>
      <c r="CTA82" s="67"/>
      <c r="CTB82" s="67"/>
      <c r="CTC82" s="68"/>
      <c r="CTD82" s="68"/>
      <c r="CTE82" s="68"/>
      <c r="CTF82" s="69"/>
      <c r="CTH82" s="64"/>
      <c r="CTI82" s="67"/>
      <c r="CTJ82" s="67"/>
      <c r="CTK82" s="68"/>
      <c r="CTL82" s="68"/>
      <c r="CTM82" s="68"/>
      <c r="CTN82" s="69"/>
      <c r="CTP82" s="64"/>
      <c r="CTQ82" s="67"/>
      <c r="CTR82" s="67"/>
      <c r="CTS82" s="68"/>
      <c r="CTT82" s="68"/>
      <c r="CTU82" s="68"/>
      <c r="CTV82" s="69"/>
      <c r="CTX82" s="64"/>
      <c r="CTY82" s="67"/>
      <c r="CTZ82" s="67"/>
      <c r="CUA82" s="68"/>
      <c r="CUB82" s="68"/>
      <c r="CUC82" s="68"/>
      <c r="CUD82" s="69"/>
      <c r="CUF82" s="64"/>
      <c r="CUG82" s="67"/>
      <c r="CUH82" s="67"/>
      <c r="CUI82" s="68"/>
      <c r="CUJ82" s="68"/>
      <c r="CUK82" s="68"/>
      <c r="CUL82" s="69"/>
      <c r="CUN82" s="64"/>
      <c r="CUO82" s="67"/>
      <c r="CUP82" s="67"/>
      <c r="CUQ82" s="68"/>
      <c r="CUR82" s="68"/>
      <c r="CUS82" s="68"/>
      <c r="CUT82" s="69"/>
      <c r="CUV82" s="64"/>
      <c r="CUW82" s="67"/>
      <c r="CUX82" s="67"/>
      <c r="CUY82" s="68"/>
      <c r="CUZ82" s="68"/>
      <c r="CVA82" s="68"/>
      <c r="CVB82" s="69"/>
      <c r="CVD82" s="64"/>
      <c r="CVE82" s="67"/>
      <c r="CVF82" s="67"/>
      <c r="CVG82" s="68"/>
      <c r="CVH82" s="68"/>
      <c r="CVI82" s="68"/>
      <c r="CVJ82" s="69"/>
      <c r="CVL82" s="64"/>
      <c r="CVM82" s="67"/>
      <c r="CVN82" s="67"/>
      <c r="CVO82" s="68"/>
      <c r="CVP82" s="68"/>
      <c r="CVQ82" s="68"/>
      <c r="CVR82" s="69"/>
      <c r="CVT82" s="64"/>
      <c r="CVU82" s="67"/>
      <c r="CVV82" s="67"/>
      <c r="CVW82" s="68"/>
      <c r="CVX82" s="68"/>
      <c r="CVY82" s="68"/>
      <c r="CVZ82" s="69"/>
      <c r="CWB82" s="64"/>
      <c r="CWC82" s="67"/>
      <c r="CWD82" s="67"/>
      <c r="CWE82" s="68"/>
      <c r="CWF82" s="68"/>
      <c r="CWG82" s="68"/>
      <c r="CWH82" s="69"/>
      <c r="CWJ82" s="64"/>
      <c r="CWK82" s="67"/>
      <c r="CWL82" s="67"/>
      <c r="CWM82" s="68"/>
      <c r="CWN82" s="68"/>
      <c r="CWO82" s="68"/>
      <c r="CWP82" s="69"/>
      <c r="CWR82" s="64"/>
      <c r="CWS82" s="67"/>
      <c r="CWT82" s="67"/>
      <c r="CWU82" s="68"/>
      <c r="CWV82" s="68"/>
      <c r="CWW82" s="68"/>
      <c r="CWX82" s="69"/>
      <c r="CWZ82" s="64"/>
      <c r="CXA82" s="67"/>
      <c r="CXB82" s="67"/>
      <c r="CXC82" s="68"/>
      <c r="CXD82" s="68"/>
      <c r="CXE82" s="68"/>
      <c r="CXF82" s="69"/>
      <c r="CXH82" s="64"/>
      <c r="CXI82" s="67"/>
      <c r="CXJ82" s="67"/>
      <c r="CXK82" s="68"/>
      <c r="CXL82" s="68"/>
      <c r="CXM82" s="68"/>
      <c r="CXN82" s="69"/>
      <c r="CXP82" s="64"/>
      <c r="CXQ82" s="67"/>
      <c r="CXR82" s="67"/>
      <c r="CXS82" s="68"/>
      <c r="CXT82" s="68"/>
      <c r="CXU82" s="68"/>
      <c r="CXV82" s="69"/>
      <c r="CXX82" s="64"/>
      <c r="CXY82" s="67"/>
      <c r="CXZ82" s="67"/>
      <c r="CYA82" s="68"/>
      <c r="CYB82" s="68"/>
      <c r="CYC82" s="68"/>
      <c r="CYD82" s="69"/>
      <c r="CYF82" s="64"/>
      <c r="CYG82" s="67"/>
      <c r="CYH82" s="67"/>
      <c r="CYI82" s="68"/>
      <c r="CYJ82" s="68"/>
      <c r="CYK82" s="68"/>
      <c r="CYL82" s="69"/>
      <c r="CYN82" s="64"/>
      <c r="CYO82" s="67"/>
      <c r="CYP82" s="67"/>
      <c r="CYQ82" s="68"/>
      <c r="CYR82" s="68"/>
      <c r="CYS82" s="68"/>
      <c r="CYT82" s="69"/>
      <c r="CYV82" s="64"/>
      <c r="CYW82" s="67"/>
      <c r="CYX82" s="67"/>
      <c r="CYY82" s="68"/>
      <c r="CYZ82" s="68"/>
      <c r="CZA82" s="68"/>
      <c r="CZB82" s="69"/>
      <c r="CZD82" s="64"/>
      <c r="CZE82" s="67"/>
      <c r="CZF82" s="67"/>
      <c r="CZG82" s="68"/>
      <c r="CZH82" s="68"/>
      <c r="CZI82" s="68"/>
      <c r="CZJ82" s="69"/>
      <c r="CZL82" s="64"/>
      <c r="CZM82" s="67"/>
      <c r="CZN82" s="67"/>
      <c r="CZO82" s="68"/>
      <c r="CZP82" s="68"/>
      <c r="CZQ82" s="68"/>
      <c r="CZR82" s="69"/>
      <c r="CZT82" s="64"/>
      <c r="CZU82" s="67"/>
      <c r="CZV82" s="67"/>
      <c r="CZW82" s="68"/>
      <c r="CZX82" s="68"/>
      <c r="CZY82" s="68"/>
      <c r="CZZ82" s="69"/>
      <c r="DAB82" s="64"/>
      <c r="DAC82" s="67"/>
      <c r="DAD82" s="67"/>
      <c r="DAE82" s="68"/>
      <c r="DAF82" s="68"/>
      <c r="DAG82" s="68"/>
      <c r="DAH82" s="69"/>
      <c r="DAJ82" s="64"/>
      <c r="DAK82" s="67"/>
      <c r="DAL82" s="67"/>
      <c r="DAM82" s="68"/>
      <c r="DAN82" s="68"/>
      <c r="DAO82" s="68"/>
      <c r="DAP82" s="69"/>
      <c r="DAR82" s="64"/>
      <c r="DAS82" s="67"/>
      <c r="DAT82" s="67"/>
      <c r="DAU82" s="68"/>
      <c r="DAV82" s="68"/>
      <c r="DAW82" s="68"/>
      <c r="DAX82" s="69"/>
      <c r="DAZ82" s="64"/>
      <c r="DBA82" s="67"/>
      <c r="DBB82" s="67"/>
      <c r="DBC82" s="68"/>
      <c r="DBD82" s="68"/>
      <c r="DBE82" s="68"/>
      <c r="DBF82" s="69"/>
      <c r="DBH82" s="64"/>
      <c r="DBI82" s="67"/>
      <c r="DBJ82" s="67"/>
      <c r="DBK82" s="68"/>
      <c r="DBL82" s="68"/>
      <c r="DBM82" s="68"/>
      <c r="DBN82" s="69"/>
      <c r="DBP82" s="64"/>
      <c r="DBQ82" s="67"/>
      <c r="DBR82" s="67"/>
      <c r="DBS82" s="68"/>
      <c r="DBT82" s="68"/>
      <c r="DBU82" s="68"/>
      <c r="DBV82" s="69"/>
      <c r="DBX82" s="64"/>
      <c r="DBY82" s="67"/>
      <c r="DBZ82" s="67"/>
      <c r="DCA82" s="68"/>
      <c r="DCB82" s="68"/>
      <c r="DCC82" s="68"/>
      <c r="DCD82" s="69"/>
      <c r="DCF82" s="64"/>
      <c r="DCG82" s="67"/>
      <c r="DCH82" s="67"/>
      <c r="DCI82" s="68"/>
      <c r="DCJ82" s="68"/>
      <c r="DCK82" s="68"/>
      <c r="DCL82" s="69"/>
      <c r="DCN82" s="64"/>
      <c r="DCO82" s="67"/>
      <c r="DCP82" s="67"/>
      <c r="DCQ82" s="68"/>
      <c r="DCR82" s="68"/>
      <c r="DCS82" s="68"/>
      <c r="DCT82" s="69"/>
      <c r="DCV82" s="64"/>
      <c r="DCW82" s="67"/>
      <c r="DCX82" s="67"/>
      <c r="DCY82" s="68"/>
      <c r="DCZ82" s="68"/>
      <c r="DDA82" s="68"/>
      <c r="DDB82" s="69"/>
      <c r="DDD82" s="64"/>
      <c r="DDE82" s="67"/>
      <c r="DDF82" s="67"/>
      <c r="DDG82" s="68"/>
      <c r="DDH82" s="68"/>
      <c r="DDI82" s="68"/>
      <c r="DDJ82" s="69"/>
      <c r="DDL82" s="64"/>
      <c r="DDM82" s="67"/>
      <c r="DDN82" s="67"/>
      <c r="DDO82" s="68"/>
      <c r="DDP82" s="68"/>
      <c r="DDQ82" s="68"/>
      <c r="DDR82" s="69"/>
      <c r="DDT82" s="64"/>
      <c r="DDU82" s="67"/>
      <c r="DDV82" s="67"/>
      <c r="DDW82" s="68"/>
      <c r="DDX82" s="68"/>
      <c r="DDY82" s="68"/>
      <c r="DDZ82" s="69"/>
      <c r="DEB82" s="64"/>
      <c r="DEC82" s="67"/>
      <c r="DED82" s="67"/>
      <c r="DEE82" s="68"/>
      <c r="DEF82" s="68"/>
      <c r="DEG82" s="68"/>
      <c r="DEH82" s="69"/>
      <c r="DEJ82" s="64"/>
      <c r="DEK82" s="67"/>
      <c r="DEL82" s="67"/>
      <c r="DEM82" s="68"/>
      <c r="DEN82" s="68"/>
      <c r="DEO82" s="68"/>
      <c r="DEP82" s="69"/>
      <c r="DER82" s="64"/>
      <c r="DES82" s="67"/>
      <c r="DET82" s="67"/>
      <c r="DEU82" s="68"/>
      <c r="DEV82" s="68"/>
      <c r="DEW82" s="68"/>
      <c r="DEX82" s="69"/>
      <c r="DEZ82" s="64"/>
      <c r="DFA82" s="67"/>
      <c r="DFB82" s="67"/>
      <c r="DFC82" s="68"/>
      <c r="DFD82" s="68"/>
      <c r="DFE82" s="68"/>
      <c r="DFF82" s="69"/>
      <c r="DFH82" s="64"/>
      <c r="DFI82" s="67"/>
      <c r="DFJ82" s="67"/>
      <c r="DFK82" s="68"/>
      <c r="DFL82" s="68"/>
      <c r="DFM82" s="68"/>
      <c r="DFN82" s="69"/>
      <c r="DFP82" s="64"/>
      <c r="DFQ82" s="67"/>
      <c r="DFR82" s="67"/>
      <c r="DFS82" s="68"/>
      <c r="DFT82" s="68"/>
      <c r="DFU82" s="68"/>
      <c r="DFV82" s="69"/>
      <c r="DFX82" s="64"/>
      <c r="DFY82" s="67"/>
      <c r="DFZ82" s="67"/>
      <c r="DGA82" s="68"/>
      <c r="DGB82" s="68"/>
      <c r="DGC82" s="68"/>
      <c r="DGD82" s="69"/>
      <c r="DGF82" s="64"/>
      <c r="DGG82" s="67"/>
      <c r="DGH82" s="67"/>
      <c r="DGI82" s="68"/>
      <c r="DGJ82" s="68"/>
      <c r="DGK82" s="68"/>
      <c r="DGL82" s="69"/>
      <c r="DGN82" s="64"/>
      <c r="DGO82" s="67"/>
      <c r="DGP82" s="67"/>
      <c r="DGQ82" s="68"/>
      <c r="DGR82" s="68"/>
      <c r="DGS82" s="68"/>
      <c r="DGT82" s="69"/>
      <c r="DGV82" s="64"/>
      <c r="DGW82" s="67"/>
      <c r="DGX82" s="67"/>
      <c r="DGY82" s="68"/>
      <c r="DGZ82" s="68"/>
      <c r="DHA82" s="68"/>
      <c r="DHB82" s="69"/>
      <c r="DHD82" s="64"/>
      <c r="DHE82" s="67"/>
      <c r="DHF82" s="67"/>
      <c r="DHG82" s="68"/>
      <c r="DHH82" s="68"/>
      <c r="DHI82" s="68"/>
      <c r="DHJ82" s="69"/>
      <c r="DHL82" s="64"/>
      <c r="DHM82" s="67"/>
      <c r="DHN82" s="67"/>
      <c r="DHO82" s="68"/>
      <c r="DHP82" s="68"/>
      <c r="DHQ82" s="68"/>
      <c r="DHR82" s="69"/>
      <c r="DHT82" s="64"/>
      <c r="DHU82" s="67"/>
      <c r="DHV82" s="67"/>
      <c r="DHW82" s="68"/>
      <c r="DHX82" s="68"/>
      <c r="DHY82" s="68"/>
      <c r="DHZ82" s="69"/>
      <c r="DIB82" s="64"/>
      <c r="DIC82" s="67"/>
      <c r="DID82" s="67"/>
      <c r="DIE82" s="68"/>
      <c r="DIF82" s="68"/>
      <c r="DIG82" s="68"/>
      <c r="DIH82" s="69"/>
      <c r="DIJ82" s="64"/>
      <c r="DIK82" s="67"/>
      <c r="DIL82" s="67"/>
      <c r="DIM82" s="68"/>
      <c r="DIN82" s="68"/>
      <c r="DIO82" s="68"/>
      <c r="DIP82" s="69"/>
      <c r="DIR82" s="64"/>
      <c r="DIS82" s="67"/>
      <c r="DIT82" s="67"/>
      <c r="DIU82" s="68"/>
      <c r="DIV82" s="68"/>
      <c r="DIW82" s="68"/>
      <c r="DIX82" s="69"/>
      <c r="DIZ82" s="64"/>
      <c r="DJA82" s="67"/>
      <c r="DJB82" s="67"/>
      <c r="DJC82" s="68"/>
      <c r="DJD82" s="68"/>
      <c r="DJE82" s="68"/>
      <c r="DJF82" s="69"/>
      <c r="DJH82" s="64"/>
      <c r="DJI82" s="67"/>
      <c r="DJJ82" s="67"/>
      <c r="DJK82" s="68"/>
      <c r="DJL82" s="68"/>
      <c r="DJM82" s="68"/>
      <c r="DJN82" s="69"/>
      <c r="DJP82" s="64"/>
      <c r="DJQ82" s="67"/>
      <c r="DJR82" s="67"/>
      <c r="DJS82" s="68"/>
      <c r="DJT82" s="68"/>
      <c r="DJU82" s="68"/>
      <c r="DJV82" s="69"/>
      <c r="DJX82" s="64"/>
      <c r="DJY82" s="67"/>
      <c r="DJZ82" s="67"/>
      <c r="DKA82" s="68"/>
      <c r="DKB82" s="68"/>
      <c r="DKC82" s="68"/>
      <c r="DKD82" s="69"/>
      <c r="DKF82" s="64"/>
      <c r="DKG82" s="67"/>
      <c r="DKH82" s="67"/>
      <c r="DKI82" s="68"/>
      <c r="DKJ82" s="68"/>
      <c r="DKK82" s="68"/>
      <c r="DKL82" s="69"/>
      <c r="DKN82" s="64"/>
      <c r="DKO82" s="67"/>
      <c r="DKP82" s="67"/>
      <c r="DKQ82" s="68"/>
      <c r="DKR82" s="68"/>
      <c r="DKS82" s="68"/>
      <c r="DKT82" s="69"/>
      <c r="DKV82" s="64"/>
      <c r="DKW82" s="67"/>
      <c r="DKX82" s="67"/>
      <c r="DKY82" s="68"/>
      <c r="DKZ82" s="68"/>
      <c r="DLA82" s="68"/>
      <c r="DLB82" s="69"/>
      <c r="DLD82" s="64"/>
      <c r="DLE82" s="67"/>
      <c r="DLF82" s="67"/>
      <c r="DLG82" s="68"/>
      <c r="DLH82" s="68"/>
      <c r="DLI82" s="68"/>
      <c r="DLJ82" s="69"/>
      <c r="DLL82" s="64"/>
      <c r="DLM82" s="67"/>
      <c r="DLN82" s="67"/>
      <c r="DLO82" s="68"/>
      <c r="DLP82" s="68"/>
      <c r="DLQ82" s="68"/>
      <c r="DLR82" s="69"/>
      <c r="DLT82" s="64"/>
      <c r="DLU82" s="67"/>
      <c r="DLV82" s="67"/>
      <c r="DLW82" s="68"/>
      <c r="DLX82" s="68"/>
      <c r="DLY82" s="68"/>
      <c r="DLZ82" s="69"/>
      <c r="DMB82" s="64"/>
      <c r="DMC82" s="67"/>
      <c r="DMD82" s="67"/>
      <c r="DME82" s="68"/>
      <c r="DMF82" s="68"/>
      <c r="DMG82" s="68"/>
      <c r="DMH82" s="69"/>
      <c r="DMJ82" s="64"/>
      <c r="DMK82" s="67"/>
      <c r="DML82" s="67"/>
      <c r="DMM82" s="68"/>
      <c r="DMN82" s="68"/>
      <c r="DMO82" s="68"/>
      <c r="DMP82" s="69"/>
      <c r="DMR82" s="64"/>
      <c r="DMS82" s="67"/>
      <c r="DMT82" s="67"/>
      <c r="DMU82" s="68"/>
      <c r="DMV82" s="68"/>
      <c r="DMW82" s="68"/>
      <c r="DMX82" s="69"/>
      <c r="DMZ82" s="64"/>
      <c r="DNA82" s="67"/>
      <c r="DNB82" s="67"/>
      <c r="DNC82" s="68"/>
      <c r="DND82" s="68"/>
      <c r="DNE82" s="68"/>
      <c r="DNF82" s="69"/>
      <c r="DNH82" s="64"/>
      <c r="DNI82" s="67"/>
      <c r="DNJ82" s="67"/>
      <c r="DNK82" s="68"/>
      <c r="DNL82" s="68"/>
      <c r="DNM82" s="68"/>
      <c r="DNN82" s="69"/>
      <c r="DNP82" s="64"/>
      <c r="DNQ82" s="67"/>
      <c r="DNR82" s="67"/>
      <c r="DNS82" s="68"/>
      <c r="DNT82" s="68"/>
      <c r="DNU82" s="68"/>
      <c r="DNV82" s="69"/>
      <c r="DNX82" s="64"/>
      <c r="DNY82" s="67"/>
      <c r="DNZ82" s="67"/>
      <c r="DOA82" s="68"/>
      <c r="DOB82" s="68"/>
      <c r="DOC82" s="68"/>
      <c r="DOD82" s="69"/>
      <c r="DOF82" s="64"/>
      <c r="DOG82" s="67"/>
      <c r="DOH82" s="67"/>
      <c r="DOI82" s="68"/>
      <c r="DOJ82" s="68"/>
      <c r="DOK82" s="68"/>
      <c r="DOL82" s="69"/>
      <c r="DON82" s="64"/>
      <c r="DOO82" s="67"/>
      <c r="DOP82" s="67"/>
      <c r="DOQ82" s="68"/>
      <c r="DOR82" s="68"/>
      <c r="DOS82" s="68"/>
      <c r="DOT82" s="69"/>
      <c r="DOV82" s="64"/>
      <c r="DOW82" s="67"/>
      <c r="DOX82" s="67"/>
      <c r="DOY82" s="68"/>
      <c r="DOZ82" s="68"/>
      <c r="DPA82" s="68"/>
      <c r="DPB82" s="69"/>
      <c r="DPD82" s="64"/>
      <c r="DPE82" s="67"/>
      <c r="DPF82" s="67"/>
      <c r="DPG82" s="68"/>
      <c r="DPH82" s="68"/>
      <c r="DPI82" s="68"/>
      <c r="DPJ82" s="69"/>
      <c r="DPL82" s="64"/>
      <c r="DPM82" s="67"/>
      <c r="DPN82" s="67"/>
      <c r="DPO82" s="68"/>
      <c r="DPP82" s="68"/>
      <c r="DPQ82" s="68"/>
      <c r="DPR82" s="69"/>
      <c r="DPT82" s="64"/>
      <c r="DPU82" s="67"/>
      <c r="DPV82" s="67"/>
      <c r="DPW82" s="68"/>
      <c r="DPX82" s="68"/>
      <c r="DPY82" s="68"/>
      <c r="DPZ82" s="69"/>
      <c r="DQB82" s="64"/>
      <c r="DQC82" s="67"/>
      <c r="DQD82" s="67"/>
      <c r="DQE82" s="68"/>
      <c r="DQF82" s="68"/>
      <c r="DQG82" s="68"/>
      <c r="DQH82" s="69"/>
      <c r="DQJ82" s="64"/>
      <c r="DQK82" s="67"/>
      <c r="DQL82" s="67"/>
      <c r="DQM82" s="68"/>
      <c r="DQN82" s="68"/>
      <c r="DQO82" s="68"/>
      <c r="DQP82" s="69"/>
      <c r="DQR82" s="64"/>
      <c r="DQS82" s="67"/>
      <c r="DQT82" s="67"/>
      <c r="DQU82" s="68"/>
      <c r="DQV82" s="68"/>
      <c r="DQW82" s="68"/>
      <c r="DQX82" s="69"/>
      <c r="DQZ82" s="64"/>
      <c r="DRA82" s="67"/>
      <c r="DRB82" s="67"/>
      <c r="DRC82" s="68"/>
      <c r="DRD82" s="68"/>
      <c r="DRE82" s="68"/>
      <c r="DRF82" s="69"/>
      <c r="DRH82" s="64"/>
      <c r="DRI82" s="67"/>
      <c r="DRJ82" s="67"/>
      <c r="DRK82" s="68"/>
      <c r="DRL82" s="68"/>
      <c r="DRM82" s="68"/>
      <c r="DRN82" s="69"/>
      <c r="DRP82" s="64"/>
      <c r="DRQ82" s="67"/>
      <c r="DRR82" s="67"/>
      <c r="DRS82" s="68"/>
      <c r="DRT82" s="68"/>
      <c r="DRU82" s="68"/>
      <c r="DRV82" s="69"/>
      <c r="DRX82" s="64"/>
      <c r="DRY82" s="67"/>
      <c r="DRZ82" s="67"/>
      <c r="DSA82" s="68"/>
      <c r="DSB82" s="68"/>
      <c r="DSC82" s="68"/>
      <c r="DSD82" s="69"/>
      <c r="DSF82" s="64"/>
      <c r="DSG82" s="67"/>
      <c r="DSH82" s="67"/>
      <c r="DSI82" s="68"/>
      <c r="DSJ82" s="68"/>
      <c r="DSK82" s="68"/>
      <c r="DSL82" s="69"/>
      <c r="DSN82" s="64"/>
      <c r="DSO82" s="67"/>
      <c r="DSP82" s="67"/>
      <c r="DSQ82" s="68"/>
      <c r="DSR82" s="68"/>
      <c r="DSS82" s="68"/>
      <c r="DST82" s="69"/>
      <c r="DSV82" s="64"/>
      <c r="DSW82" s="67"/>
      <c r="DSX82" s="67"/>
      <c r="DSY82" s="68"/>
      <c r="DSZ82" s="68"/>
      <c r="DTA82" s="68"/>
      <c r="DTB82" s="69"/>
      <c r="DTD82" s="64"/>
      <c r="DTE82" s="67"/>
      <c r="DTF82" s="67"/>
      <c r="DTG82" s="68"/>
      <c r="DTH82" s="68"/>
      <c r="DTI82" s="68"/>
      <c r="DTJ82" s="69"/>
      <c r="DTL82" s="64"/>
      <c r="DTM82" s="67"/>
      <c r="DTN82" s="67"/>
      <c r="DTO82" s="68"/>
      <c r="DTP82" s="68"/>
      <c r="DTQ82" s="68"/>
      <c r="DTR82" s="69"/>
      <c r="DTT82" s="64"/>
      <c r="DTU82" s="67"/>
      <c r="DTV82" s="67"/>
      <c r="DTW82" s="68"/>
      <c r="DTX82" s="68"/>
      <c r="DTY82" s="68"/>
      <c r="DTZ82" s="69"/>
      <c r="DUB82" s="64"/>
      <c r="DUC82" s="67"/>
      <c r="DUD82" s="67"/>
      <c r="DUE82" s="68"/>
      <c r="DUF82" s="68"/>
      <c r="DUG82" s="68"/>
      <c r="DUH82" s="69"/>
      <c r="DUJ82" s="64"/>
      <c r="DUK82" s="67"/>
      <c r="DUL82" s="67"/>
      <c r="DUM82" s="68"/>
      <c r="DUN82" s="68"/>
      <c r="DUO82" s="68"/>
      <c r="DUP82" s="69"/>
      <c r="DUR82" s="64"/>
      <c r="DUS82" s="67"/>
      <c r="DUT82" s="67"/>
      <c r="DUU82" s="68"/>
      <c r="DUV82" s="68"/>
      <c r="DUW82" s="68"/>
      <c r="DUX82" s="69"/>
      <c r="DUZ82" s="64"/>
      <c r="DVA82" s="67"/>
      <c r="DVB82" s="67"/>
      <c r="DVC82" s="68"/>
      <c r="DVD82" s="68"/>
      <c r="DVE82" s="68"/>
      <c r="DVF82" s="69"/>
      <c r="DVH82" s="64"/>
      <c r="DVI82" s="67"/>
      <c r="DVJ82" s="67"/>
      <c r="DVK82" s="68"/>
      <c r="DVL82" s="68"/>
      <c r="DVM82" s="68"/>
      <c r="DVN82" s="69"/>
      <c r="DVP82" s="64"/>
      <c r="DVQ82" s="67"/>
      <c r="DVR82" s="67"/>
      <c r="DVS82" s="68"/>
      <c r="DVT82" s="68"/>
      <c r="DVU82" s="68"/>
      <c r="DVV82" s="69"/>
      <c r="DVX82" s="64"/>
      <c r="DVY82" s="67"/>
      <c r="DVZ82" s="67"/>
      <c r="DWA82" s="68"/>
      <c r="DWB82" s="68"/>
      <c r="DWC82" s="68"/>
      <c r="DWD82" s="69"/>
      <c r="DWF82" s="64"/>
      <c r="DWG82" s="67"/>
      <c r="DWH82" s="67"/>
      <c r="DWI82" s="68"/>
      <c r="DWJ82" s="68"/>
      <c r="DWK82" s="68"/>
      <c r="DWL82" s="69"/>
      <c r="DWN82" s="64"/>
      <c r="DWO82" s="67"/>
      <c r="DWP82" s="67"/>
      <c r="DWQ82" s="68"/>
      <c r="DWR82" s="68"/>
      <c r="DWS82" s="68"/>
      <c r="DWT82" s="69"/>
      <c r="DWV82" s="64"/>
      <c r="DWW82" s="67"/>
      <c r="DWX82" s="67"/>
      <c r="DWY82" s="68"/>
      <c r="DWZ82" s="68"/>
      <c r="DXA82" s="68"/>
      <c r="DXB82" s="69"/>
      <c r="DXD82" s="64"/>
      <c r="DXE82" s="67"/>
      <c r="DXF82" s="67"/>
      <c r="DXG82" s="68"/>
      <c r="DXH82" s="68"/>
      <c r="DXI82" s="68"/>
      <c r="DXJ82" s="69"/>
      <c r="DXL82" s="64"/>
      <c r="DXM82" s="67"/>
      <c r="DXN82" s="67"/>
      <c r="DXO82" s="68"/>
      <c r="DXP82" s="68"/>
      <c r="DXQ82" s="68"/>
      <c r="DXR82" s="69"/>
      <c r="DXT82" s="64"/>
      <c r="DXU82" s="67"/>
      <c r="DXV82" s="67"/>
      <c r="DXW82" s="68"/>
      <c r="DXX82" s="68"/>
      <c r="DXY82" s="68"/>
      <c r="DXZ82" s="69"/>
      <c r="DYB82" s="64"/>
      <c r="DYC82" s="67"/>
      <c r="DYD82" s="67"/>
      <c r="DYE82" s="68"/>
      <c r="DYF82" s="68"/>
      <c r="DYG82" s="68"/>
      <c r="DYH82" s="69"/>
      <c r="DYJ82" s="64"/>
      <c r="DYK82" s="67"/>
      <c r="DYL82" s="67"/>
      <c r="DYM82" s="68"/>
      <c r="DYN82" s="68"/>
      <c r="DYO82" s="68"/>
      <c r="DYP82" s="69"/>
      <c r="DYR82" s="64"/>
      <c r="DYS82" s="67"/>
      <c r="DYT82" s="67"/>
      <c r="DYU82" s="68"/>
      <c r="DYV82" s="68"/>
      <c r="DYW82" s="68"/>
      <c r="DYX82" s="69"/>
      <c r="DYZ82" s="64"/>
      <c r="DZA82" s="67"/>
      <c r="DZB82" s="67"/>
      <c r="DZC82" s="68"/>
      <c r="DZD82" s="68"/>
      <c r="DZE82" s="68"/>
      <c r="DZF82" s="69"/>
      <c r="DZH82" s="64"/>
      <c r="DZI82" s="67"/>
      <c r="DZJ82" s="67"/>
      <c r="DZK82" s="68"/>
      <c r="DZL82" s="68"/>
      <c r="DZM82" s="68"/>
      <c r="DZN82" s="69"/>
      <c r="DZP82" s="64"/>
      <c r="DZQ82" s="67"/>
      <c r="DZR82" s="67"/>
      <c r="DZS82" s="68"/>
      <c r="DZT82" s="68"/>
      <c r="DZU82" s="68"/>
      <c r="DZV82" s="69"/>
      <c r="DZX82" s="64"/>
      <c r="DZY82" s="67"/>
      <c r="DZZ82" s="67"/>
      <c r="EAA82" s="68"/>
      <c r="EAB82" s="68"/>
      <c r="EAC82" s="68"/>
      <c r="EAD82" s="69"/>
      <c r="EAF82" s="64"/>
      <c r="EAG82" s="67"/>
      <c r="EAH82" s="67"/>
      <c r="EAI82" s="68"/>
      <c r="EAJ82" s="68"/>
      <c r="EAK82" s="68"/>
      <c r="EAL82" s="69"/>
      <c r="EAN82" s="64"/>
      <c r="EAO82" s="67"/>
      <c r="EAP82" s="67"/>
      <c r="EAQ82" s="68"/>
      <c r="EAR82" s="68"/>
      <c r="EAS82" s="68"/>
      <c r="EAT82" s="69"/>
      <c r="EAV82" s="64"/>
      <c r="EAW82" s="67"/>
      <c r="EAX82" s="67"/>
      <c r="EAY82" s="68"/>
      <c r="EAZ82" s="68"/>
      <c r="EBA82" s="68"/>
      <c r="EBB82" s="69"/>
      <c r="EBD82" s="64"/>
      <c r="EBE82" s="67"/>
      <c r="EBF82" s="67"/>
      <c r="EBG82" s="68"/>
      <c r="EBH82" s="68"/>
      <c r="EBI82" s="68"/>
      <c r="EBJ82" s="69"/>
      <c r="EBL82" s="64"/>
      <c r="EBM82" s="67"/>
      <c r="EBN82" s="67"/>
      <c r="EBO82" s="68"/>
      <c r="EBP82" s="68"/>
      <c r="EBQ82" s="68"/>
      <c r="EBR82" s="69"/>
      <c r="EBT82" s="64"/>
      <c r="EBU82" s="67"/>
      <c r="EBV82" s="67"/>
      <c r="EBW82" s="68"/>
      <c r="EBX82" s="68"/>
      <c r="EBY82" s="68"/>
      <c r="EBZ82" s="69"/>
      <c r="ECB82" s="64"/>
      <c r="ECC82" s="67"/>
      <c r="ECD82" s="67"/>
      <c r="ECE82" s="68"/>
      <c r="ECF82" s="68"/>
      <c r="ECG82" s="68"/>
      <c r="ECH82" s="69"/>
      <c r="ECJ82" s="64"/>
      <c r="ECK82" s="67"/>
      <c r="ECL82" s="67"/>
      <c r="ECM82" s="68"/>
      <c r="ECN82" s="68"/>
      <c r="ECO82" s="68"/>
      <c r="ECP82" s="69"/>
      <c r="ECR82" s="64"/>
      <c r="ECS82" s="67"/>
      <c r="ECT82" s="67"/>
      <c r="ECU82" s="68"/>
      <c r="ECV82" s="68"/>
      <c r="ECW82" s="68"/>
      <c r="ECX82" s="69"/>
      <c r="ECZ82" s="64"/>
      <c r="EDA82" s="67"/>
      <c r="EDB82" s="67"/>
      <c r="EDC82" s="68"/>
      <c r="EDD82" s="68"/>
      <c r="EDE82" s="68"/>
      <c r="EDF82" s="69"/>
      <c r="EDH82" s="64"/>
      <c r="EDI82" s="67"/>
      <c r="EDJ82" s="67"/>
      <c r="EDK82" s="68"/>
      <c r="EDL82" s="68"/>
      <c r="EDM82" s="68"/>
      <c r="EDN82" s="69"/>
      <c r="EDP82" s="64"/>
      <c r="EDQ82" s="67"/>
      <c r="EDR82" s="67"/>
      <c r="EDS82" s="68"/>
      <c r="EDT82" s="68"/>
      <c r="EDU82" s="68"/>
      <c r="EDV82" s="69"/>
      <c r="EDX82" s="64"/>
      <c r="EDY82" s="67"/>
      <c r="EDZ82" s="67"/>
      <c r="EEA82" s="68"/>
      <c r="EEB82" s="68"/>
      <c r="EEC82" s="68"/>
      <c r="EED82" s="69"/>
      <c r="EEF82" s="64"/>
      <c r="EEG82" s="67"/>
      <c r="EEH82" s="67"/>
      <c r="EEI82" s="68"/>
      <c r="EEJ82" s="68"/>
      <c r="EEK82" s="68"/>
      <c r="EEL82" s="69"/>
      <c r="EEN82" s="64"/>
      <c r="EEO82" s="67"/>
      <c r="EEP82" s="67"/>
      <c r="EEQ82" s="68"/>
      <c r="EER82" s="68"/>
      <c r="EES82" s="68"/>
      <c r="EET82" s="69"/>
      <c r="EEV82" s="64"/>
      <c r="EEW82" s="67"/>
      <c r="EEX82" s="67"/>
      <c r="EEY82" s="68"/>
      <c r="EEZ82" s="68"/>
      <c r="EFA82" s="68"/>
      <c r="EFB82" s="69"/>
      <c r="EFD82" s="64"/>
      <c r="EFE82" s="67"/>
      <c r="EFF82" s="67"/>
      <c r="EFG82" s="68"/>
      <c r="EFH82" s="68"/>
      <c r="EFI82" s="68"/>
      <c r="EFJ82" s="69"/>
      <c r="EFL82" s="64"/>
      <c r="EFM82" s="67"/>
      <c r="EFN82" s="67"/>
      <c r="EFO82" s="68"/>
      <c r="EFP82" s="68"/>
      <c r="EFQ82" s="68"/>
      <c r="EFR82" s="69"/>
      <c r="EFT82" s="64"/>
      <c r="EFU82" s="67"/>
      <c r="EFV82" s="67"/>
      <c r="EFW82" s="68"/>
      <c r="EFX82" s="68"/>
      <c r="EFY82" s="68"/>
      <c r="EFZ82" s="69"/>
      <c r="EGB82" s="64"/>
      <c r="EGC82" s="67"/>
      <c r="EGD82" s="67"/>
      <c r="EGE82" s="68"/>
      <c r="EGF82" s="68"/>
      <c r="EGG82" s="68"/>
      <c r="EGH82" s="69"/>
      <c r="EGJ82" s="64"/>
      <c r="EGK82" s="67"/>
      <c r="EGL82" s="67"/>
      <c r="EGM82" s="68"/>
      <c r="EGN82" s="68"/>
      <c r="EGO82" s="68"/>
      <c r="EGP82" s="69"/>
      <c r="EGR82" s="64"/>
      <c r="EGS82" s="67"/>
      <c r="EGT82" s="67"/>
      <c r="EGU82" s="68"/>
      <c r="EGV82" s="68"/>
      <c r="EGW82" s="68"/>
      <c r="EGX82" s="69"/>
      <c r="EGZ82" s="64"/>
      <c r="EHA82" s="67"/>
      <c r="EHB82" s="67"/>
      <c r="EHC82" s="68"/>
      <c r="EHD82" s="68"/>
      <c r="EHE82" s="68"/>
      <c r="EHF82" s="69"/>
      <c r="EHH82" s="64"/>
      <c r="EHI82" s="67"/>
      <c r="EHJ82" s="67"/>
      <c r="EHK82" s="68"/>
      <c r="EHL82" s="68"/>
      <c r="EHM82" s="68"/>
      <c r="EHN82" s="69"/>
      <c r="EHP82" s="64"/>
      <c r="EHQ82" s="67"/>
      <c r="EHR82" s="67"/>
      <c r="EHS82" s="68"/>
      <c r="EHT82" s="68"/>
      <c r="EHU82" s="68"/>
      <c r="EHV82" s="69"/>
      <c r="EHX82" s="64"/>
      <c r="EHY82" s="67"/>
      <c r="EHZ82" s="67"/>
      <c r="EIA82" s="68"/>
      <c r="EIB82" s="68"/>
      <c r="EIC82" s="68"/>
      <c r="EID82" s="69"/>
      <c r="EIF82" s="64"/>
      <c r="EIG82" s="67"/>
      <c r="EIH82" s="67"/>
      <c r="EII82" s="68"/>
      <c r="EIJ82" s="68"/>
      <c r="EIK82" s="68"/>
      <c r="EIL82" s="69"/>
      <c r="EIN82" s="64"/>
      <c r="EIO82" s="67"/>
      <c r="EIP82" s="67"/>
      <c r="EIQ82" s="68"/>
      <c r="EIR82" s="68"/>
      <c r="EIS82" s="68"/>
      <c r="EIT82" s="69"/>
      <c r="EIV82" s="64"/>
      <c r="EIW82" s="67"/>
      <c r="EIX82" s="67"/>
      <c r="EIY82" s="68"/>
      <c r="EIZ82" s="68"/>
      <c r="EJA82" s="68"/>
      <c r="EJB82" s="69"/>
      <c r="EJD82" s="64"/>
      <c r="EJE82" s="67"/>
      <c r="EJF82" s="67"/>
      <c r="EJG82" s="68"/>
      <c r="EJH82" s="68"/>
      <c r="EJI82" s="68"/>
      <c r="EJJ82" s="69"/>
      <c r="EJL82" s="64"/>
      <c r="EJM82" s="67"/>
      <c r="EJN82" s="67"/>
      <c r="EJO82" s="68"/>
      <c r="EJP82" s="68"/>
      <c r="EJQ82" s="68"/>
      <c r="EJR82" s="69"/>
      <c r="EJT82" s="64"/>
      <c r="EJU82" s="67"/>
      <c r="EJV82" s="67"/>
      <c r="EJW82" s="68"/>
      <c r="EJX82" s="68"/>
      <c r="EJY82" s="68"/>
      <c r="EJZ82" s="69"/>
      <c r="EKB82" s="64"/>
      <c r="EKC82" s="67"/>
      <c r="EKD82" s="67"/>
      <c r="EKE82" s="68"/>
      <c r="EKF82" s="68"/>
      <c r="EKG82" s="68"/>
      <c r="EKH82" s="69"/>
      <c r="EKJ82" s="64"/>
      <c r="EKK82" s="67"/>
      <c r="EKL82" s="67"/>
      <c r="EKM82" s="68"/>
      <c r="EKN82" s="68"/>
      <c r="EKO82" s="68"/>
      <c r="EKP82" s="69"/>
      <c r="EKR82" s="64"/>
      <c r="EKS82" s="67"/>
      <c r="EKT82" s="67"/>
      <c r="EKU82" s="68"/>
      <c r="EKV82" s="68"/>
      <c r="EKW82" s="68"/>
      <c r="EKX82" s="69"/>
      <c r="EKZ82" s="64"/>
      <c r="ELA82" s="67"/>
      <c r="ELB82" s="67"/>
      <c r="ELC82" s="68"/>
      <c r="ELD82" s="68"/>
      <c r="ELE82" s="68"/>
      <c r="ELF82" s="69"/>
      <c r="ELH82" s="64"/>
      <c r="ELI82" s="67"/>
      <c r="ELJ82" s="67"/>
      <c r="ELK82" s="68"/>
      <c r="ELL82" s="68"/>
      <c r="ELM82" s="68"/>
      <c r="ELN82" s="69"/>
      <c r="ELP82" s="64"/>
      <c r="ELQ82" s="67"/>
      <c r="ELR82" s="67"/>
      <c r="ELS82" s="68"/>
      <c r="ELT82" s="68"/>
      <c r="ELU82" s="68"/>
      <c r="ELV82" s="69"/>
      <c r="ELX82" s="64"/>
      <c r="ELY82" s="67"/>
      <c r="ELZ82" s="67"/>
      <c r="EMA82" s="68"/>
      <c r="EMB82" s="68"/>
      <c r="EMC82" s="68"/>
      <c r="EMD82" s="69"/>
      <c r="EMF82" s="64"/>
      <c r="EMG82" s="67"/>
      <c r="EMH82" s="67"/>
      <c r="EMI82" s="68"/>
      <c r="EMJ82" s="68"/>
      <c r="EMK82" s="68"/>
      <c r="EML82" s="69"/>
      <c r="EMN82" s="64"/>
      <c r="EMO82" s="67"/>
      <c r="EMP82" s="67"/>
      <c r="EMQ82" s="68"/>
      <c r="EMR82" s="68"/>
      <c r="EMS82" s="68"/>
      <c r="EMT82" s="69"/>
      <c r="EMV82" s="64"/>
      <c r="EMW82" s="67"/>
      <c r="EMX82" s="67"/>
      <c r="EMY82" s="68"/>
      <c r="EMZ82" s="68"/>
      <c r="ENA82" s="68"/>
      <c r="ENB82" s="69"/>
      <c r="END82" s="64"/>
      <c r="ENE82" s="67"/>
      <c r="ENF82" s="67"/>
      <c r="ENG82" s="68"/>
      <c r="ENH82" s="68"/>
      <c r="ENI82" s="68"/>
      <c r="ENJ82" s="69"/>
      <c r="ENL82" s="64"/>
      <c r="ENM82" s="67"/>
      <c r="ENN82" s="67"/>
      <c r="ENO82" s="68"/>
      <c r="ENP82" s="68"/>
      <c r="ENQ82" s="68"/>
      <c r="ENR82" s="69"/>
      <c r="ENT82" s="64"/>
      <c r="ENU82" s="67"/>
      <c r="ENV82" s="67"/>
      <c r="ENW82" s="68"/>
      <c r="ENX82" s="68"/>
      <c r="ENY82" s="68"/>
      <c r="ENZ82" s="69"/>
      <c r="EOB82" s="64"/>
      <c r="EOC82" s="67"/>
      <c r="EOD82" s="67"/>
      <c r="EOE82" s="68"/>
      <c r="EOF82" s="68"/>
      <c r="EOG82" s="68"/>
      <c r="EOH82" s="69"/>
      <c r="EOJ82" s="64"/>
      <c r="EOK82" s="67"/>
      <c r="EOL82" s="67"/>
      <c r="EOM82" s="68"/>
      <c r="EON82" s="68"/>
      <c r="EOO82" s="68"/>
      <c r="EOP82" s="69"/>
      <c r="EOR82" s="64"/>
      <c r="EOS82" s="67"/>
      <c r="EOT82" s="67"/>
      <c r="EOU82" s="68"/>
      <c r="EOV82" s="68"/>
      <c r="EOW82" s="68"/>
      <c r="EOX82" s="69"/>
      <c r="EOZ82" s="64"/>
      <c r="EPA82" s="67"/>
      <c r="EPB82" s="67"/>
      <c r="EPC82" s="68"/>
      <c r="EPD82" s="68"/>
      <c r="EPE82" s="68"/>
      <c r="EPF82" s="69"/>
      <c r="EPH82" s="64"/>
      <c r="EPI82" s="67"/>
      <c r="EPJ82" s="67"/>
      <c r="EPK82" s="68"/>
      <c r="EPL82" s="68"/>
      <c r="EPM82" s="68"/>
      <c r="EPN82" s="69"/>
      <c r="EPP82" s="64"/>
      <c r="EPQ82" s="67"/>
      <c r="EPR82" s="67"/>
      <c r="EPS82" s="68"/>
      <c r="EPT82" s="68"/>
      <c r="EPU82" s="68"/>
      <c r="EPV82" s="69"/>
      <c r="EPX82" s="64"/>
      <c r="EPY82" s="67"/>
      <c r="EPZ82" s="67"/>
      <c r="EQA82" s="68"/>
      <c r="EQB82" s="68"/>
      <c r="EQC82" s="68"/>
      <c r="EQD82" s="69"/>
      <c r="EQF82" s="64"/>
      <c r="EQG82" s="67"/>
      <c r="EQH82" s="67"/>
      <c r="EQI82" s="68"/>
      <c r="EQJ82" s="68"/>
      <c r="EQK82" s="68"/>
      <c r="EQL82" s="69"/>
      <c r="EQN82" s="64"/>
      <c r="EQO82" s="67"/>
      <c r="EQP82" s="67"/>
      <c r="EQQ82" s="68"/>
      <c r="EQR82" s="68"/>
      <c r="EQS82" s="68"/>
      <c r="EQT82" s="69"/>
      <c r="EQV82" s="64"/>
      <c r="EQW82" s="67"/>
      <c r="EQX82" s="67"/>
      <c r="EQY82" s="68"/>
      <c r="EQZ82" s="68"/>
      <c r="ERA82" s="68"/>
      <c r="ERB82" s="69"/>
      <c r="ERD82" s="64"/>
      <c r="ERE82" s="67"/>
      <c r="ERF82" s="67"/>
      <c r="ERG82" s="68"/>
      <c r="ERH82" s="68"/>
      <c r="ERI82" s="68"/>
      <c r="ERJ82" s="69"/>
      <c r="ERL82" s="64"/>
      <c r="ERM82" s="67"/>
      <c r="ERN82" s="67"/>
      <c r="ERO82" s="68"/>
      <c r="ERP82" s="68"/>
      <c r="ERQ82" s="68"/>
      <c r="ERR82" s="69"/>
      <c r="ERT82" s="64"/>
      <c r="ERU82" s="67"/>
      <c r="ERV82" s="67"/>
      <c r="ERW82" s="68"/>
      <c r="ERX82" s="68"/>
      <c r="ERY82" s="68"/>
      <c r="ERZ82" s="69"/>
      <c r="ESB82" s="64"/>
      <c r="ESC82" s="67"/>
      <c r="ESD82" s="67"/>
      <c r="ESE82" s="68"/>
      <c r="ESF82" s="68"/>
      <c r="ESG82" s="68"/>
      <c r="ESH82" s="69"/>
      <c r="ESJ82" s="64"/>
      <c r="ESK82" s="67"/>
      <c r="ESL82" s="67"/>
      <c r="ESM82" s="68"/>
      <c r="ESN82" s="68"/>
      <c r="ESO82" s="68"/>
      <c r="ESP82" s="69"/>
      <c r="ESR82" s="64"/>
      <c r="ESS82" s="67"/>
      <c r="EST82" s="67"/>
      <c r="ESU82" s="68"/>
      <c r="ESV82" s="68"/>
      <c r="ESW82" s="68"/>
      <c r="ESX82" s="69"/>
      <c r="ESZ82" s="64"/>
      <c r="ETA82" s="67"/>
      <c r="ETB82" s="67"/>
      <c r="ETC82" s="68"/>
      <c r="ETD82" s="68"/>
      <c r="ETE82" s="68"/>
      <c r="ETF82" s="69"/>
      <c r="ETH82" s="64"/>
      <c r="ETI82" s="67"/>
      <c r="ETJ82" s="67"/>
      <c r="ETK82" s="68"/>
      <c r="ETL82" s="68"/>
      <c r="ETM82" s="68"/>
      <c r="ETN82" s="69"/>
      <c r="ETP82" s="64"/>
      <c r="ETQ82" s="67"/>
      <c r="ETR82" s="67"/>
      <c r="ETS82" s="68"/>
      <c r="ETT82" s="68"/>
      <c r="ETU82" s="68"/>
      <c r="ETV82" s="69"/>
      <c r="ETX82" s="64"/>
      <c r="ETY82" s="67"/>
      <c r="ETZ82" s="67"/>
      <c r="EUA82" s="68"/>
      <c r="EUB82" s="68"/>
      <c r="EUC82" s="68"/>
      <c r="EUD82" s="69"/>
      <c r="EUF82" s="64"/>
      <c r="EUG82" s="67"/>
      <c r="EUH82" s="67"/>
      <c r="EUI82" s="68"/>
      <c r="EUJ82" s="68"/>
      <c r="EUK82" s="68"/>
      <c r="EUL82" s="69"/>
      <c r="EUN82" s="64"/>
      <c r="EUO82" s="67"/>
      <c r="EUP82" s="67"/>
      <c r="EUQ82" s="68"/>
      <c r="EUR82" s="68"/>
      <c r="EUS82" s="68"/>
      <c r="EUT82" s="69"/>
      <c r="EUV82" s="64"/>
      <c r="EUW82" s="67"/>
      <c r="EUX82" s="67"/>
      <c r="EUY82" s="68"/>
      <c r="EUZ82" s="68"/>
      <c r="EVA82" s="68"/>
      <c r="EVB82" s="69"/>
      <c r="EVD82" s="64"/>
      <c r="EVE82" s="67"/>
      <c r="EVF82" s="67"/>
      <c r="EVG82" s="68"/>
      <c r="EVH82" s="68"/>
      <c r="EVI82" s="68"/>
      <c r="EVJ82" s="69"/>
      <c r="EVL82" s="64"/>
      <c r="EVM82" s="67"/>
      <c r="EVN82" s="67"/>
      <c r="EVO82" s="68"/>
      <c r="EVP82" s="68"/>
      <c r="EVQ82" s="68"/>
      <c r="EVR82" s="69"/>
      <c r="EVT82" s="64"/>
      <c r="EVU82" s="67"/>
      <c r="EVV82" s="67"/>
      <c r="EVW82" s="68"/>
      <c r="EVX82" s="68"/>
      <c r="EVY82" s="68"/>
      <c r="EVZ82" s="69"/>
      <c r="EWB82" s="64"/>
      <c r="EWC82" s="67"/>
      <c r="EWD82" s="67"/>
      <c r="EWE82" s="68"/>
      <c r="EWF82" s="68"/>
      <c r="EWG82" s="68"/>
      <c r="EWH82" s="69"/>
      <c r="EWJ82" s="64"/>
      <c r="EWK82" s="67"/>
      <c r="EWL82" s="67"/>
      <c r="EWM82" s="68"/>
      <c r="EWN82" s="68"/>
      <c r="EWO82" s="68"/>
      <c r="EWP82" s="69"/>
      <c r="EWR82" s="64"/>
      <c r="EWS82" s="67"/>
      <c r="EWT82" s="67"/>
      <c r="EWU82" s="68"/>
      <c r="EWV82" s="68"/>
      <c r="EWW82" s="68"/>
      <c r="EWX82" s="69"/>
      <c r="EWZ82" s="64"/>
      <c r="EXA82" s="67"/>
      <c r="EXB82" s="67"/>
      <c r="EXC82" s="68"/>
      <c r="EXD82" s="68"/>
      <c r="EXE82" s="68"/>
      <c r="EXF82" s="69"/>
      <c r="EXH82" s="64"/>
      <c r="EXI82" s="67"/>
      <c r="EXJ82" s="67"/>
      <c r="EXK82" s="68"/>
      <c r="EXL82" s="68"/>
      <c r="EXM82" s="68"/>
      <c r="EXN82" s="69"/>
      <c r="EXP82" s="64"/>
      <c r="EXQ82" s="67"/>
      <c r="EXR82" s="67"/>
      <c r="EXS82" s="68"/>
      <c r="EXT82" s="68"/>
      <c r="EXU82" s="68"/>
      <c r="EXV82" s="69"/>
      <c r="EXX82" s="64"/>
      <c r="EXY82" s="67"/>
      <c r="EXZ82" s="67"/>
      <c r="EYA82" s="68"/>
      <c r="EYB82" s="68"/>
      <c r="EYC82" s="68"/>
      <c r="EYD82" s="69"/>
      <c r="EYF82" s="64"/>
      <c r="EYG82" s="67"/>
      <c r="EYH82" s="67"/>
      <c r="EYI82" s="68"/>
      <c r="EYJ82" s="68"/>
      <c r="EYK82" s="68"/>
      <c r="EYL82" s="69"/>
      <c r="EYN82" s="64"/>
      <c r="EYO82" s="67"/>
      <c r="EYP82" s="67"/>
      <c r="EYQ82" s="68"/>
      <c r="EYR82" s="68"/>
      <c r="EYS82" s="68"/>
      <c r="EYT82" s="69"/>
      <c r="EYV82" s="64"/>
      <c r="EYW82" s="67"/>
      <c r="EYX82" s="67"/>
      <c r="EYY82" s="68"/>
      <c r="EYZ82" s="68"/>
      <c r="EZA82" s="68"/>
      <c r="EZB82" s="69"/>
      <c r="EZD82" s="64"/>
      <c r="EZE82" s="67"/>
      <c r="EZF82" s="67"/>
      <c r="EZG82" s="68"/>
      <c r="EZH82" s="68"/>
      <c r="EZI82" s="68"/>
      <c r="EZJ82" s="69"/>
      <c r="EZL82" s="64"/>
      <c r="EZM82" s="67"/>
      <c r="EZN82" s="67"/>
      <c r="EZO82" s="68"/>
      <c r="EZP82" s="68"/>
      <c r="EZQ82" s="68"/>
      <c r="EZR82" s="69"/>
      <c r="EZT82" s="64"/>
      <c r="EZU82" s="67"/>
      <c r="EZV82" s="67"/>
      <c r="EZW82" s="68"/>
      <c r="EZX82" s="68"/>
      <c r="EZY82" s="68"/>
      <c r="EZZ82" s="69"/>
      <c r="FAB82" s="64"/>
      <c r="FAC82" s="67"/>
      <c r="FAD82" s="67"/>
      <c r="FAE82" s="68"/>
      <c r="FAF82" s="68"/>
      <c r="FAG82" s="68"/>
      <c r="FAH82" s="69"/>
      <c r="FAJ82" s="64"/>
      <c r="FAK82" s="67"/>
      <c r="FAL82" s="67"/>
      <c r="FAM82" s="68"/>
      <c r="FAN82" s="68"/>
      <c r="FAO82" s="68"/>
      <c r="FAP82" s="69"/>
      <c r="FAR82" s="64"/>
      <c r="FAS82" s="67"/>
      <c r="FAT82" s="67"/>
      <c r="FAU82" s="68"/>
      <c r="FAV82" s="68"/>
      <c r="FAW82" s="68"/>
      <c r="FAX82" s="69"/>
      <c r="FAZ82" s="64"/>
      <c r="FBA82" s="67"/>
      <c r="FBB82" s="67"/>
      <c r="FBC82" s="68"/>
      <c r="FBD82" s="68"/>
      <c r="FBE82" s="68"/>
      <c r="FBF82" s="69"/>
      <c r="FBH82" s="64"/>
      <c r="FBI82" s="67"/>
      <c r="FBJ82" s="67"/>
      <c r="FBK82" s="68"/>
      <c r="FBL82" s="68"/>
      <c r="FBM82" s="68"/>
      <c r="FBN82" s="69"/>
      <c r="FBP82" s="64"/>
      <c r="FBQ82" s="67"/>
      <c r="FBR82" s="67"/>
      <c r="FBS82" s="68"/>
      <c r="FBT82" s="68"/>
      <c r="FBU82" s="68"/>
      <c r="FBV82" s="69"/>
      <c r="FBX82" s="64"/>
      <c r="FBY82" s="67"/>
      <c r="FBZ82" s="67"/>
      <c r="FCA82" s="68"/>
      <c r="FCB82" s="68"/>
      <c r="FCC82" s="68"/>
      <c r="FCD82" s="69"/>
      <c r="FCF82" s="64"/>
      <c r="FCG82" s="67"/>
      <c r="FCH82" s="67"/>
      <c r="FCI82" s="68"/>
      <c r="FCJ82" s="68"/>
      <c r="FCK82" s="68"/>
      <c r="FCL82" s="69"/>
      <c r="FCN82" s="64"/>
      <c r="FCO82" s="67"/>
      <c r="FCP82" s="67"/>
      <c r="FCQ82" s="68"/>
      <c r="FCR82" s="68"/>
      <c r="FCS82" s="68"/>
      <c r="FCT82" s="69"/>
      <c r="FCV82" s="64"/>
      <c r="FCW82" s="67"/>
      <c r="FCX82" s="67"/>
      <c r="FCY82" s="68"/>
      <c r="FCZ82" s="68"/>
      <c r="FDA82" s="68"/>
      <c r="FDB82" s="69"/>
      <c r="FDD82" s="64"/>
      <c r="FDE82" s="67"/>
      <c r="FDF82" s="67"/>
      <c r="FDG82" s="68"/>
      <c r="FDH82" s="68"/>
      <c r="FDI82" s="68"/>
      <c r="FDJ82" s="69"/>
      <c r="FDL82" s="64"/>
      <c r="FDM82" s="67"/>
      <c r="FDN82" s="67"/>
      <c r="FDO82" s="68"/>
      <c r="FDP82" s="68"/>
      <c r="FDQ82" s="68"/>
      <c r="FDR82" s="69"/>
      <c r="FDT82" s="64"/>
      <c r="FDU82" s="67"/>
      <c r="FDV82" s="67"/>
      <c r="FDW82" s="68"/>
      <c r="FDX82" s="68"/>
      <c r="FDY82" s="68"/>
      <c r="FDZ82" s="69"/>
      <c r="FEB82" s="64"/>
      <c r="FEC82" s="67"/>
      <c r="FED82" s="67"/>
      <c r="FEE82" s="68"/>
      <c r="FEF82" s="68"/>
      <c r="FEG82" s="68"/>
      <c r="FEH82" s="69"/>
      <c r="FEJ82" s="64"/>
      <c r="FEK82" s="67"/>
      <c r="FEL82" s="67"/>
      <c r="FEM82" s="68"/>
      <c r="FEN82" s="68"/>
      <c r="FEO82" s="68"/>
      <c r="FEP82" s="69"/>
      <c r="FER82" s="64"/>
      <c r="FES82" s="67"/>
      <c r="FET82" s="67"/>
      <c r="FEU82" s="68"/>
      <c r="FEV82" s="68"/>
      <c r="FEW82" s="68"/>
      <c r="FEX82" s="69"/>
      <c r="FEZ82" s="64"/>
      <c r="FFA82" s="67"/>
      <c r="FFB82" s="67"/>
      <c r="FFC82" s="68"/>
      <c r="FFD82" s="68"/>
      <c r="FFE82" s="68"/>
      <c r="FFF82" s="69"/>
      <c r="FFH82" s="64"/>
      <c r="FFI82" s="67"/>
      <c r="FFJ82" s="67"/>
      <c r="FFK82" s="68"/>
      <c r="FFL82" s="68"/>
      <c r="FFM82" s="68"/>
      <c r="FFN82" s="69"/>
      <c r="FFP82" s="64"/>
      <c r="FFQ82" s="67"/>
      <c r="FFR82" s="67"/>
      <c r="FFS82" s="68"/>
      <c r="FFT82" s="68"/>
      <c r="FFU82" s="68"/>
      <c r="FFV82" s="69"/>
      <c r="FFX82" s="64"/>
      <c r="FFY82" s="67"/>
      <c r="FFZ82" s="67"/>
      <c r="FGA82" s="68"/>
      <c r="FGB82" s="68"/>
      <c r="FGC82" s="68"/>
      <c r="FGD82" s="69"/>
      <c r="FGF82" s="64"/>
      <c r="FGG82" s="67"/>
      <c r="FGH82" s="67"/>
      <c r="FGI82" s="68"/>
      <c r="FGJ82" s="68"/>
      <c r="FGK82" s="68"/>
      <c r="FGL82" s="69"/>
      <c r="FGN82" s="64"/>
      <c r="FGO82" s="67"/>
      <c r="FGP82" s="67"/>
      <c r="FGQ82" s="68"/>
      <c r="FGR82" s="68"/>
      <c r="FGS82" s="68"/>
      <c r="FGT82" s="69"/>
      <c r="FGV82" s="64"/>
      <c r="FGW82" s="67"/>
      <c r="FGX82" s="67"/>
      <c r="FGY82" s="68"/>
      <c r="FGZ82" s="68"/>
      <c r="FHA82" s="68"/>
      <c r="FHB82" s="69"/>
      <c r="FHD82" s="64"/>
      <c r="FHE82" s="67"/>
      <c r="FHF82" s="67"/>
      <c r="FHG82" s="68"/>
      <c r="FHH82" s="68"/>
      <c r="FHI82" s="68"/>
      <c r="FHJ82" s="69"/>
      <c r="FHL82" s="64"/>
      <c r="FHM82" s="67"/>
      <c r="FHN82" s="67"/>
      <c r="FHO82" s="68"/>
      <c r="FHP82" s="68"/>
      <c r="FHQ82" s="68"/>
      <c r="FHR82" s="69"/>
      <c r="FHT82" s="64"/>
      <c r="FHU82" s="67"/>
      <c r="FHV82" s="67"/>
      <c r="FHW82" s="68"/>
      <c r="FHX82" s="68"/>
      <c r="FHY82" s="68"/>
      <c r="FHZ82" s="69"/>
      <c r="FIB82" s="64"/>
      <c r="FIC82" s="67"/>
      <c r="FID82" s="67"/>
      <c r="FIE82" s="68"/>
      <c r="FIF82" s="68"/>
      <c r="FIG82" s="68"/>
      <c r="FIH82" s="69"/>
      <c r="FIJ82" s="64"/>
      <c r="FIK82" s="67"/>
      <c r="FIL82" s="67"/>
      <c r="FIM82" s="68"/>
      <c r="FIN82" s="68"/>
      <c r="FIO82" s="68"/>
      <c r="FIP82" s="69"/>
      <c r="FIR82" s="64"/>
      <c r="FIS82" s="67"/>
      <c r="FIT82" s="67"/>
      <c r="FIU82" s="68"/>
      <c r="FIV82" s="68"/>
      <c r="FIW82" s="68"/>
      <c r="FIX82" s="69"/>
      <c r="FIZ82" s="64"/>
      <c r="FJA82" s="67"/>
      <c r="FJB82" s="67"/>
      <c r="FJC82" s="68"/>
      <c r="FJD82" s="68"/>
      <c r="FJE82" s="68"/>
      <c r="FJF82" s="69"/>
      <c r="FJH82" s="64"/>
      <c r="FJI82" s="67"/>
      <c r="FJJ82" s="67"/>
      <c r="FJK82" s="68"/>
      <c r="FJL82" s="68"/>
      <c r="FJM82" s="68"/>
      <c r="FJN82" s="69"/>
      <c r="FJP82" s="64"/>
      <c r="FJQ82" s="67"/>
      <c r="FJR82" s="67"/>
      <c r="FJS82" s="68"/>
      <c r="FJT82" s="68"/>
      <c r="FJU82" s="68"/>
      <c r="FJV82" s="69"/>
      <c r="FJX82" s="64"/>
      <c r="FJY82" s="67"/>
      <c r="FJZ82" s="67"/>
      <c r="FKA82" s="68"/>
      <c r="FKB82" s="68"/>
      <c r="FKC82" s="68"/>
      <c r="FKD82" s="69"/>
      <c r="FKF82" s="64"/>
      <c r="FKG82" s="67"/>
      <c r="FKH82" s="67"/>
      <c r="FKI82" s="68"/>
      <c r="FKJ82" s="68"/>
      <c r="FKK82" s="68"/>
      <c r="FKL82" s="69"/>
      <c r="FKN82" s="64"/>
      <c r="FKO82" s="67"/>
      <c r="FKP82" s="67"/>
      <c r="FKQ82" s="68"/>
      <c r="FKR82" s="68"/>
      <c r="FKS82" s="68"/>
      <c r="FKT82" s="69"/>
      <c r="FKV82" s="64"/>
      <c r="FKW82" s="67"/>
      <c r="FKX82" s="67"/>
      <c r="FKY82" s="68"/>
      <c r="FKZ82" s="68"/>
      <c r="FLA82" s="68"/>
      <c r="FLB82" s="69"/>
      <c r="FLD82" s="64"/>
      <c r="FLE82" s="67"/>
      <c r="FLF82" s="67"/>
      <c r="FLG82" s="68"/>
      <c r="FLH82" s="68"/>
      <c r="FLI82" s="68"/>
      <c r="FLJ82" s="69"/>
      <c r="FLL82" s="64"/>
      <c r="FLM82" s="67"/>
      <c r="FLN82" s="67"/>
      <c r="FLO82" s="68"/>
      <c r="FLP82" s="68"/>
      <c r="FLQ82" s="68"/>
      <c r="FLR82" s="69"/>
      <c r="FLT82" s="64"/>
      <c r="FLU82" s="67"/>
      <c r="FLV82" s="67"/>
      <c r="FLW82" s="68"/>
      <c r="FLX82" s="68"/>
      <c r="FLY82" s="68"/>
      <c r="FLZ82" s="69"/>
      <c r="FMB82" s="64"/>
      <c r="FMC82" s="67"/>
      <c r="FMD82" s="67"/>
      <c r="FME82" s="68"/>
      <c r="FMF82" s="68"/>
      <c r="FMG82" s="68"/>
      <c r="FMH82" s="69"/>
      <c r="FMJ82" s="64"/>
      <c r="FMK82" s="67"/>
      <c r="FML82" s="67"/>
      <c r="FMM82" s="68"/>
      <c r="FMN82" s="68"/>
      <c r="FMO82" s="68"/>
      <c r="FMP82" s="69"/>
      <c r="FMR82" s="64"/>
      <c r="FMS82" s="67"/>
      <c r="FMT82" s="67"/>
      <c r="FMU82" s="68"/>
      <c r="FMV82" s="68"/>
      <c r="FMW82" s="68"/>
      <c r="FMX82" s="69"/>
      <c r="FMZ82" s="64"/>
      <c r="FNA82" s="67"/>
      <c r="FNB82" s="67"/>
      <c r="FNC82" s="68"/>
      <c r="FND82" s="68"/>
      <c r="FNE82" s="68"/>
      <c r="FNF82" s="69"/>
      <c r="FNH82" s="64"/>
      <c r="FNI82" s="67"/>
      <c r="FNJ82" s="67"/>
      <c r="FNK82" s="68"/>
      <c r="FNL82" s="68"/>
      <c r="FNM82" s="68"/>
      <c r="FNN82" s="69"/>
      <c r="FNP82" s="64"/>
      <c r="FNQ82" s="67"/>
      <c r="FNR82" s="67"/>
      <c r="FNS82" s="68"/>
      <c r="FNT82" s="68"/>
      <c r="FNU82" s="68"/>
      <c r="FNV82" s="69"/>
      <c r="FNX82" s="64"/>
      <c r="FNY82" s="67"/>
      <c r="FNZ82" s="67"/>
      <c r="FOA82" s="68"/>
      <c r="FOB82" s="68"/>
      <c r="FOC82" s="68"/>
      <c r="FOD82" s="69"/>
      <c r="FOF82" s="64"/>
      <c r="FOG82" s="67"/>
      <c r="FOH82" s="67"/>
      <c r="FOI82" s="68"/>
      <c r="FOJ82" s="68"/>
      <c r="FOK82" s="68"/>
      <c r="FOL82" s="69"/>
      <c r="FON82" s="64"/>
      <c r="FOO82" s="67"/>
      <c r="FOP82" s="67"/>
      <c r="FOQ82" s="68"/>
      <c r="FOR82" s="68"/>
      <c r="FOS82" s="68"/>
      <c r="FOT82" s="69"/>
      <c r="FOV82" s="64"/>
      <c r="FOW82" s="67"/>
      <c r="FOX82" s="67"/>
      <c r="FOY82" s="68"/>
      <c r="FOZ82" s="68"/>
      <c r="FPA82" s="68"/>
      <c r="FPB82" s="69"/>
      <c r="FPD82" s="64"/>
      <c r="FPE82" s="67"/>
      <c r="FPF82" s="67"/>
      <c r="FPG82" s="68"/>
      <c r="FPH82" s="68"/>
      <c r="FPI82" s="68"/>
      <c r="FPJ82" s="69"/>
      <c r="FPL82" s="64"/>
      <c r="FPM82" s="67"/>
      <c r="FPN82" s="67"/>
      <c r="FPO82" s="68"/>
      <c r="FPP82" s="68"/>
      <c r="FPQ82" s="68"/>
      <c r="FPR82" s="69"/>
      <c r="FPT82" s="64"/>
      <c r="FPU82" s="67"/>
      <c r="FPV82" s="67"/>
      <c r="FPW82" s="68"/>
      <c r="FPX82" s="68"/>
      <c r="FPY82" s="68"/>
      <c r="FPZ82" s="69"/>
      <c r="FQB82" s="64"/>
      <c r="FQC82" s="67"/>
      <c r="FQD82" s="67"/>
      <c r="FQE82" s="68"/>
      <c r="FQF82" s="68"/>
      <c r="FQG82" s="68"/>
      <c r="FQH82" s="69"/>
      <c r="FQJ82" s="64"/>
      <c r="FQK82" s="67"/>
      <c r="FQL82" s="67"/>
      <c r="FQM82" s="68"/>
      <c r="FQN82" s="68"/>
      <c r="FQO82" s="68"/>
      <c r="FQP82" s="69"/>
      <c r="FQR82" s="64"/>
      <c r="FQS82" s="67"/>
      <c r="FQT82" s="67"/>
      <c r="FQU82" s="68"/>
      <c r="FQV82" s="68"/>
      <c r="FQW82" s="68"/>
      <c r="FQX82" s="69"/>
      <c r="FQZ82" s="64"/>
      <c r="FRA82" s="67"/>
      <c r="FRB82" s="67"/>
      <c r="FRC82" s="68"/>
      <c r="FRD82" s="68"/>
      <c r="FRE82" s="68"/>
      <c r="FRF82" s="69"/>
      <c r="FRH82" s="64"/>
      <c r="FRI82" s="67"/>
      <c r="FRJ82" s="67"/>
      <c r="FRK82" s="68"/>
      <c r="FRL82" s="68"/>
      <c r="FRM82" s="68"/>
      <c r="FRN82" s="69"/>
      <c r="FRP82" s="64"/>
      <c r="FRQ82" s="67"/>
      <c r="FRR82" s="67"/>
      <c r="FRS82" s="68"/>
      <c r="FRT82" s="68"/>
      <c r="FRU82" s="68"/>
      <c r="FRV82" s="69"/>
      <c r="FRX82" s="64"/>
      <c r="FRY82" s="67"/>
      <c r="FRZ82" s="67"/>
      <c r="FSA82" s="68"/>
      <c r="FSB82" s="68"/>
      <c r="FSC82" s="68"/>
      <c r="FSD82" s="69"/>
      <c r="FSF82" s="64"/>
      <c r="FSG82" s="67"/>
      <c r="FSH82" s="67"/>
      <c r="FSI82" s="68"/>
      <c r="FSJ82" s="68"/>
      <c r="FSK82" s="68"/>
      <c r="FSL82" s="69"/>
      <c r="FSN82" s="64"/>
      <c r="FSO82" s="67"/>
      <c r="FSP82" s="67"/>
      <c r="FSQ82" s="68"/>
      <c r="FSR82" s="68"/>
      <c r="FSS82" s="68"/>
      <c r="FST82" s="69"/>
      <c r="FSV82" s="64"/>
      <c r="FSW82" s="67"/>
      <c r="FSX82" s="67"/>
      <c r="FSY82" s="68"/>
      <c r="FSZ82" s="68"/>
      <c r="FTA82" s="68"/>
      <c r="FTB82" s="69"/>
      <c r="FTD82" s="64"/>
      <c r="FTE82" s="67"/>
      <c r="FTF82" s="67"/>
      <c r="FTG82" s="68"/>
      <c r="FTH82" s="68"/>
      <c r="FTI82" s="68"/>
      <c r="FTJ82" s="69"/>
      <c r="FTL82" s="64"/>
      <c r="FTM82" s="67"/>
      <c r="FTN82" s="67"/>
      <c r="FTO82" s="68"/>
      <c r="FTP82" s="68"/>
      <c r="FTQ82" s="68"/>
      <c r="FTR82" s="69"/>
      <c r="FTT82" s="64"/>
      <c r="FTU82" s="67"/>
      <c r="FTV82" s="67"/>
      <c r="FTW82" s="68"/>
      <c r="FTX82" s="68"/>
      <c r="FTY82" s="68"/>
      <c r="FTZ82" s="69"/>
      <c r="FUB82" s="64"/>
      <c r="FUC82" s="67"/>
      <c r="FUD82" s="67"/>
      <c r="FUE82" s="68"/>
      <c r="FUF82" s="68"/>
      <c r="FUG82" s="68"/>
      <c r="FUH82" s="69"/>
      <c r="FUJ82" s="64"/>
      <c r="FUK82" s="67"/>
      <c r="FUL82" s="67"/>
      <c r="FUM82" s="68"/>
      <c r="FUN82" s="68"/>
      <c r="FUO82" s="68"/>
      <c r="FUP82" s="69"/>
      <c r="FUR82" s="64"/>
      <c r="FUS82" s="67"/>
      <c r="FUT82" s="67"/>
      <c r="FUU82" s="68"/>
      <c r="FUV82" s="68"/>
      <c r="FUW82" s="68"/>
      <c r="FUX82" s="69"/>
      <c r="FUZ82" s="64"/>
      <c r="FVA82" s="67"/>
      <c r="FVB82" s="67"/>
      <c r="FVC82" s="68"/>
      <c r="FVD82" s="68"/>
      <c r="FVE82" s="68"/>
      <c r="FVF82" s="69"/>
      <c r="FVH82" s="64"/>
      <c r="FVI82" s="67"/>
      <c r="FVJ82" s="67"/>
      <c r="FVK82" s="68"/>
      <c r="FVL82" s="68"/>
      <c r="FVM82" s="68"/>
      <c r="FVN82" s="69"/>
      <c r="FVP82" s="64"/>
      <c r="FVQ82" s="67"/>
      <c r="FVR82" s="67"/>
      <c r="FVS82" s="68"/>
      <c r="FVT82" s="68"/>
      <c r="FVU82" s="68"/>
      <c r="FVV82" s="69"/>
      <c r="FVX82" s="64"/>
      <c r="FVY82" s="67"/>
      <c r="FVZ82" s="67"/>
      <c r="FWA82" s="68"/>
      <c r="FWB82" s="68"/>
      <c r="FWC82" s="68"/>
      <c r="FWD82" s="69"/>
      <c r="FWF82" s="64"/>
      <c r="FWG82" s="67"/>
      <c r="FWH82" s="67"/>
      <c r="FWI82" s="68"/>
      <c r="FWJ82" s="68"/>
      <c r="FWK82" s="68"/>
      <c r="FWL82" s="69"/>
      <c r="FWN82" s="64"/>
      <c r="FWO82" s="67"/>
      <c r="FWP82" s="67"/>
      <c r="FWQ82" s="68"/>
      <c r="FWR82" s="68"/>
      <c r="FWS82" s="68"/>
      <c r="FWT82" s="69"/>
      <c r="FWV82" s="64"/>
      <c r="FWW82" s="67"/>
      <c r="FWX82" s="67"/>
      <c r="FWY82" s="68"/>
      <c r="FWZ82" s="68"/>
      <c r="FXA82" s="68"/>
      <c r="FXB82" s="69"/>
      <c r="FXD82" s="64"/>
      <c r="FXE82" s="67"/>
      <c r="FXF82" s="67"/>
      <c r="FXG82" s="68"/>
      <c r="FXH82" s="68"/>
      <c r="FXI82" s="68"/>
      <c r="FXJ82" s="69"/>
      <c r="FXL82" s="64"/>
      <c r="FXM82" s="67"/>
      <c r="FXN82" s="67"/>
      <c r="FXO82" s="68"/>
      <c r="FXP82" s="68"/>
      <c r="FXQ82" s="68"/>
      <c r="FXR82" s="69"/>
      <c r="FXT82" s="64"/>
      <c r="FXU82" s="67"/>
      <c r="FXV82" s="67"/>
      <c r="FXW82" s="68"/>
      <c r="FXX82" s="68"/>
      <c r="FXY82" s="68"/>
      <c r="FXZ82" s="69"/>
      <c r="FYB82" s="64"/>
      <c r="FYC82" s="67"/>
      <c r="FYD82" s="67"/>
      <c r="FYE82" s="68"/>
      <c r="FYF82" s="68"/>
      <c r="FYG82" s="68"/>
      <c r="FYH82" s="69"/>
      <c r="FYJ82" s="64"/>
      <c r="FYK82" s="67"/>
      <c r="FYL82" s="67"/>
      <c r="FYM82" s="68"/>
      <c r="FYN82" s="68"/>
      <c r="FYO82" s="68"/>
      <c r="FYP82" s="69"/>
      <c r="FYR82" s="64"/>
      <c r="FYS82" s="67"/>
      <c r="FYT82" s="67"/>
      <c r="FYU82" s="68"/>
      <c r="FYV82" s="68"/>
      <c r="FYW82" s="68"/>
      <c r="FYX82" s="69"/>
      <c r="FYZ82" s="64"/>
      <c r="FZA82" s="67"/>
      <c r="FZB82" s="67"/>
      <c r="FZC82" s="68"/>
      <c r="FZD82" s="68"/>
      <c r="FZE82" s="68"/>
      <c r="FZF82" s="69"/>
      <c r="FZH82" s="64"/>
      <c r="FZI82" s="67"/>
      <c r="FZJ82" s="67"/>
      <c r="FZK82" s="68"/>
      <c r="FZL82" s="68"/>
      <c r="FZM82" s="68"/>
      <c r="FZN82" s="69"/>
      <c r="FZP82" s="64"/>
      <c r="FZQ82" s="67"/>
      <c r="FZR82" s="67"/>
      <c r="FZS82" s="68"/>
      <c r="FZT82" s="68"/>
      <c r="FZU82" s="68"/>
      <c r="FZV82" s="69"/>
      <c r="FZX82" s="64"/>
      <c r="FZY82" s="67"/>
      <c r="FZZ82" s="67"/>
      <c r="GAA82" s="68"/>
      <c r="GAB82" s="68"/>
      <c r="GAC82" s="68"/>
      <c r="GAD82" s="69"/>
      <c r="GAF82" s="64"/>
      <c r="GAG82" s="67"/>
      <c r="GAH82" s="67"/>
      <c r="GAI82" s="68"/>
      <c r="GAJ82" s="68"/>
      <c r="GAK82" s="68"/>
      <c r="GAL82" s="69"/>
      <c r="GAN82" s="64"/>
      <c r="GAO82" s="67"/>
      <c r="GAP82" s="67"/>
      <c r="GAQ82" s="68"/>
      <c r="GAR82" s="68"/>
      <c r="GAS82" s="68"/>
      <c r="GAT82" s="69"/>
      <c r="GAV82" s="64"/>
      <c r="GAW82" s="67"/>
      <c r="GAX82" s="67"/>
      <c r="GAY82" s="68"/>
      <c r="GAZ82" s="68"/>
      <c r="GBA82" s="68"/>
      <c r="GBB82" s="69"/>
      <c r="GBD82" s="64"/>
      <c r="GBE82" s="67"/>
      <c r="GBF82" s="67"/>
      <c r="GBG82" s="68"/>
      <c r="GBH82" s="68"/>
      <c r="GBI82" s="68"/>
      <c r="GBJ82" s="69"/>
      <c r="GBL82" s="64"/>
      <c r="GBM82" s="67"/>
      <c r="GBN82" s="67"/>
      <c r="GBO82" s="68"/>
      <c r="GBP82" s="68"/>
      <c r="GBQ82" s="68"/>
      <c r="GBR82" s="69"/>
      <c r="GBT82" s="64"/>
      <c r="GBU82" s="67"/>
      <c r="GBV82" s="67"/>
      <c r="GBW82" s="68"/>
      <c r="GBX82" s="68"/>
      <c r="GBY82" s="68"/>
      <c r="GBZ82" s="69"/>
      <c r="GCB82" s="64"/>
      <c r="GCC82" s="67"/>
      <c r="GCD82" s="67"/>
      <c r="GCE82" s="68"/>
      <c r="GCF82" s="68"/>
      <c r="GCG82" s="68"/>
      <c r="GCH82" s="69"/>
      <c r="GCJ82" s="64"/>
      <c r="GCK82" s="67"/>
      <c r="GCL82" s="67"/>
      <c r="GCM82" s="68"/>
      <c r="GCN82" s="68"/>
      <c r="GCO82" s="68"/>
      <c r="GCP82" s="69"/>
      <c r="GCR82" s="64"/>
      <c r="GCS82" s="67"/>
      <c r="GCT82" s="67"/>
      <c r="GCU82" s="68"/>
      <c r="GCV82" s="68"/>
      <c r="GCW82" s="68"/>
      <c r="GCX82" s="69"/>
      <c r="GCZ82" s="64"/>
      <c r="GDA82" s="67"/>
      <c r="GDB82" s="67"/>
      <c r="GDC82" s="68"/>
      <c r="GDD82" s="68"/>
      <c r="GDE82" s="68"/>
      <c r="GDF82" s="69"/>
      <c r="GDH82" s="64"/>
      <c r="GDI82" s="67"/>
      <c r="GDJ82" s="67"/>
      <c r="GDK82" s="68"/>
      <c r="GDL82" s="68"/>
      <c r="GDM82" s="68"/>
      <c r="GDN82" s="69"/>
      <c r="GDP82" s="64"/>
      <c r="GDQ82" s="67"/>
      <c r="GDR82" s="67"/>
      <c r="GDS82" s="68"/>
      <c r="GDT82" s="68"/>
      <c r="GDU82" s="68"/>
      <c r="GDV82" s="69"/>
      <c r="GDX82" s="64"/>
      <c r="GDY82" s="67"/>
      <c r="GDZ82" s="67"/>
      <c r="GEA82" s="68"/>
      <c r="GEB82" s="68"/>
      <c r="GEC82" s="68"/>
      <c r="GED82" s="69"/>
      <c r="GEF82" s="64"/>
      <c r="GEG82" s="67"/>
      <c r="GEH82" s="67"/>
      <c r="GEI82" s="68"/>
      <c r="GEJ82" s="68"/>
      <c r="GEK82" s="68"/>
      <c r="GEL82" s="69"/>
      <c r="GEN82" s="64"/>
      <c r="GEO82" s="67"/>
      <c r="GEP82" s="67"/>
      <c r="GEQ82" s="68"/>
      <c r="GER82" s="68"/>
      <c r="GES82" s="68"/>
      <c r="GET82" s="69"/>
      <c r="GEV82" s="64"/>
      <c r="GEW82" s="67"/>
      <c r="GEX82" s="67"/>
      <c r="GEY82" s="68"/>
      <c r="GEZ82" s="68"/>
      <c r="GFA82" s="68"/>
      <c r="GFB82" s="69"/>
      <c r="GFD82" s="64"/>
      <c r="GFE82" s="67"/>
      <c r="GFF82" s="67"/>
      <c r="GFG82" s="68"/>
      <c r="GFH82" s="68"/>
      <c r="GFI82" s="68"/>
      <c r="GFJ82" s="69"/>
      <c r="GFL82" s="64"/>
      <c r="GFM82" s="67"/>
      <c r="GFN82" s="67"/>
      <c r="GFO82" s="68"/>
      <c r="GFP82" s="68"/>
      <c r="GFQ82" s="68"/>
      <c r="GFR82" s="69"/>
      <c r="GFT82" s="64"/>
      <c r="GFU82" s="67"/>
      <c r="GFV82" s="67"/>
      <c r="GFW82" s="68"/>
      <c r="GFX82" s="68"/>
      <c r="GFY82" s="68"/>
      <c r="GFZ82" s="69"/>
      <c r="GGB82" s="64"/>
      <c r="GGC82" s="67"/>
      <c r="GGD82" s="67"/>
      <c r="GGE82" s="68"/>
      <c r="GGF82" s="68"/>
      <c r="GGG82" s="68"/>
      <c r="GGH82" s="69"/>
      <c r="GGJ82" s="64"/>
      <c r="GGK82" s="67"/>
      <c r="GGL82" s="67"/>
      <c r="GGM82" s="68"/>
      <c r="GGN82" s="68"/>
      <c r="GGO82" s="68"/>
      <c r="GGP82" s="69"/>
      <c r="GGR82" s="64"/>
      <c r="GGS82" s="67"/>
      <c r="GGT82" s="67"/>
      <c r="GGU82" s="68"/>
      <c r="GGV82" s="68"/>
      <c r="GGW82" s="68"/>
      <c r="GGX82" s="69"/>
      <c r="GGZ82" s="64"/>
      <c r="GHA82" s="67"/>
      <c r="GHB82" s="67"/>
      <c r="GHC82" s="68"/>
      <c r="GHD82" s="68"/>
      <c r="GHE82" s="68"/>
      <c r="GHF82" s="69"/>
      <c r="GHH82" s="64"/>
      <c r="GHI82" s="67"/>
      <c r="GHJ82" s="67"/>
      <c r="GHK82" s="68"/>
      <c r="GHL82" s="68"/>
      <c r="GHM82" s="68"/>
      <c r="GHN82" s="69"/>
      <c r="GHP82" s="64"/>
      <c r="GHQ82" s="67"/>
      <c r="GHR82" s="67"/>
      <c r="GHS82" s="68"/>
      <c r="GHT82" s="68"/>
      <c r="GHU82" s="68"/>
      <c r="GHV82" s="69"/>
      <c r="GHX82" s="64"/>
      <c r="GHY82" s="67"/>
      <c r="GHZ82" s="67"/>
      <c r="GIA82" s="68"/>
      <c r="GIB82" s="68"/>
      <c r="GIC82" s="68"/>
      <c r="GID82" s="69"/>
      <c r="GIF82" s="64"/>
      <c r="GIG82" s="67"/>
      <c r="GIH82" s="67"/>
      <c r="GII82" s="68"/>
      <c r="GIJ82" s="68"/>
      <c r="GIK82" s="68"/>
      <c r="GIL82" s="69"/>
      <c r="GIN82" s="64"/>
      <c r="GIO82" s="67"/>
      <c r="GIP82" s="67"/>
      <c r="GIQ82" s="68"/>
      <c r="GIR82" s="68"/>
      <c r="GIS82" s="68"/>
      <c r="GIT82" s="69"/>
      <c r="GIV82" s="64"/>
      <c r="GIW82" s="67"/>
      <c r="GIX82" s="67"/>
      <c r="GIY82" s="68"/>
      <c r="GIZ82" s="68"/>
      <c r="GJA82" s="68"/>
      <c r="GJB82" s="69"/>
      <c r="GJD82" s="64"/>
      <c r="GJE82" s="67"/>
      <c r="GJF82" s="67"/>
      <c r="GJG82" s="68"/>
      <c r="GJH82" s="68"/>
      <c r="GJI82" s="68"/>
      <c r="GJJ82" s="69"/>
      <c r="GJL82" s="64"/>
      <c r="GJM82" s="67"/>
      <c r="GJN82" s="67"/>
      <c r="GJO82" s="68"/>
      <c r="GJP82" s="68"/>
      <c r="GJQ82" s="68"/>
      <c r="GJR82" s="69"/>
      <c r="GJT82" s="64"/>
      <c r="GJU82" s="67"/>
      <c r="GJV82" s="67"/>
      <c r="GJW82" s="68"/>
      <c r="GJX82" s="68"/>
      <c r="GJY82" s="68"/>
      <c r="GJZ82" s="69"/>
      <c r="GKB82" s="64"/>
      <c r="GKC82" s="67"/>
      <c r="GKD82" s="67"/>
      <c r="GKE82" s="68"/>
      <c r="GKF82" s="68"/>
      <c r="GKG82" s="68"/>
      <c r="GKH82" s="69"/>
      <c r="GKJ82" s="64"/>
      <c r="GKK82" s="67"/>
      <c r="GKL82" s="67"/>
      <c r="GKM82" s="68"/>
      <c r="GKN82" s="68"/>
      <c r="GKO82" s="68"/>
      <c r="GKP82" s="69"/>
      <c r="GKR82" s="64"/>
      <c r="GKS82" s="67"/>
      <c r="GKT82" s="67"/>
      <c r="GKU82" s="68"/>
      <c r="GKV82" s="68"/>
      <c r="GKW82" s="68"/>
      <c r="GKX82" s="69"/>
      <c r="GKZ82" s="64"/>
      <c r="GLA82" s="67"/>
      <c r="GLB82" s="67"/>
      <c r="GLC82" s="68"/>
      <c r="GLD82" s="68"/>
      <c r="GLE82" s="68"/>
      <c r="GLF82" s="69"/>
      <c r="GLH82" s="64"/>
      <c r="GLI82" s="67"/>
      <c r="GLJ82" s="67"/>
      <c r="GLK82" s="68"/>
      <c r="GLL82" s="68"/>
      <c r="GLM82" s="68"/>
      <c r="GLN82" s="69"/>
      <c r="GLP82" s="64"/>
      <c r="GLQ82" s="67"/>
      <c r="GLR82" s="67"/>
      <c r="GLS82" s="68"/>
      <c r="GLT82" s="68"/>
      <c r="GLU82" s="68"/>
      <c r="GLV82" s="69"/>
      <c r="GLX82" s="64"/>
      <c r="GLY82" s="67"/>
      <c r="GLZ82" s="67"/>
      <c r="GMA82" s="68"/>
      <c r="GMB82" s="68"/>
      <c r="GMC82" s="68"/>
      <c r="GMD82" s="69"/>
      <c r="GMF82" s="64"/>
      <c r="GMG82" s="67"/>
      <c r="GMH82" s="67"/>
      <c r="GMI82" s="68"/>
      <c r="GMJ82" s="68"/>
      <c r="GMK82" s="68"/>
      <c r="GML82" s="69"/>
      <c r="GMN82" s="64"/>
      <c r="GMO82" s="67"/>
      <c r="GMP82" s="67"/>
      <c r="GMQ82" s="68"/>
      <c r="GMR82" s="68"/>
      <c r="GMS82" s="68"/>
      <c r="GMT82" s="69"/>
      <c r="GMV82" s="64"/>
      <c r="GMW82" s="67"/>
      <c r="GMX82" s="67"/>
      <c r="GMY82" s="68"/>
      <c r="GMZ82" s="68"/>
      <c r="GNA82" s="68"/>
      <c r="GNB82" s="69"/>
      <c r="GND82" s="64"/>
      <c r="GNE82" s="67"/>
      <c r="GNF82" s="67"/>
      <c r="GNG82" s="68"/>
      <c r="GNH82" s="68"/>
      <c r="GNI82" s="68"/>
      <c r="GNJ82" s="69"/>
      <c r="GNL82" s="64"/>
      <c r="GNM82" s="67"/>
      <c r="GNN82" s="67"/>
      <c r="GNO82" s="68"/>
      <c r="GNP82" s="68"/>
      <c r="GNQ82" s="68"/>
      <c r="GNR82" s="69"/>
      <c r="GNT82" s="64"/>
      <c r="GNU82" s="67"/>
      <c r="GNV82" s="67"/>
      <c r="GNW82" s="68"/>
      <c r="GNX82" s="68"/>
      <c r="GNY82" s="68"/>
      <c r="GNZ82" s="69"/>
      <c r="GOB82" s="64"/>
      <c r="GOC82" s="67"/>
      <c r="GOD82" s="67"/>
      <c r="GOE82" s="68"/>
      <c r="GOF82" s="68"/>
      <c r="GOG82" s="68"/>
      <c r="GOH82" s="69"/>
      <c r="GOJ82" s="64"/>
      <c r="GOK82" s="67"/>
      <c r="GOL82" s="67"/>
      <c r="GOM82" s="68"/>
      <c r="GON82" s="68"/>
      <c r="GOO82" s="68"/>
      <c r="GOP82" s="69"/>
      <c r="GOR82" s="64"/>
      <c r="GOS82" s="67"/>
      <c r="GOT82" s="67"/>
      <c r="GOU82" s="68"/>
      <c r="GOV82" s="68"/>
      <c r="GOW82" s="68"/>
      <c r="GOX82" s="69"/>
      <c r="GOZ82" s="64"/>
      <c r="GPA82" s="67"/>
      <c r="GPB82" s="67"/>
      <c r="GPC82" s="68"/>
      <c r="GPD82" s="68"/>
      <c r="GPE82" s="68"/>
      <c r="GPF82" s="69"/>
      <c r="GPH82" s="64"/>
      <c r="GPI82" s="67"/>
      <c r="GPJ82" s="67"/>
      <c r="GPK82" s="68"/>
      <c r="GPL82" s="68"/>
      <c r="GPM82" s="68"/>
      <c r="GPN82" s="69"/>
      <c r="GPP82" s="64"/>
      <c r="GPQ82" s="67"/>
      <c r="GPR82" s="67"/>
      <c r="GPS82" s="68"/>
      <c r="GPT82" s="68"/>
      <c r="GPU82" s="68"/>
      <c r="GPV82" s="69"/>
      <c r="GPX82" s="64"/>
      <c r="GPY82" s="67"/>
      <c r="GPZ82" s="67"/>
      <c r="GQA82" s="68"/>
      <c r="GQB82" s="68"/>
      <c r="GQC82" s="68"/>
      <c r="GQD82" s="69"/>
      <c r="GQF82" s="64"/>
      <c r="GQG82" s="67"/>
      <c r="GQH82" s="67"/>
      <c r="GQI82" s="68"/>
      <c r="GQJ82" s="68"/>
      <c r="GQK82" s="68"/>
      <c r="GQL82" s="69"/>
      <c r="GQN82" s="64"/>
      <c r="GQO82" s="67"/>
      <c r="GQP82" s="67"/>
      <c r="GQQ82" s="68"/>
      <c r="GQR82" s="68"/>
      <c r="GQS82" s="68"/>
      <c r="GQT82" s="69"/>
      <c r="GQV82" s="64"/>
      <c r="GQW82" s="67"/>
      <c r="GQX82" s="67"/>
      <c r="GQY82" s="68"/>
      <c r="GQZ82" s="68"/>
      <c r="GRA82" s="68"/>
      <c r="GRB82" s="69"/>
      <c r="GRD82" s="64"/>
      <c r="GRE82" s="67"/>
      <c r="GRF82" s="67"/>
      <c r="GRG82" s="68"/>
      <c r="GRH82" s="68"/>
      <c r="GRI82" s="68"/>
      <c r="GRJ82" s="69"/>
      <c r="GRL82" s="64"/>
      <c r="GRM82" s="67"/>
      <c r="GRN82" s="67"/>
      <c r="GRO82" s="68"/>
      <c r="GRP82" s="68"/>
      <c r="GRQ82" s="68"/>
      <c r="GRR82" s="69"/>
      <c r="GRT82" s="64"/>
      <c r="GRU82" s="67"/>
      <c r="GRV82" s="67"/>
      <c r="GRW82" s="68"/>
      <c r="GRX82" s="68"/>
      <c r="GRY82" s="68"/>
      <c r="GRZ82" s="69"/>
      <c r="GSB82" s="64"/>
      <c r="GSC82" s="67"/>
      <c r="GSD82" s="67"/>
      <c r="GSE82" s="68"/>
      <c r="GSF82" s="68"/>
      <c r="GSG82" s="68"/>
      <c r="GSH82" s="69"/>
      <c r="GSJ82" s="64"/>
      <c r="GSK82" s="67"/>
      <c r="GSL82" s="67"/>
      <c r="GSM82" s="68"/>
      <c r="GSN82" s="68"/>
      <c r="GSO82" s="68"/>
      <c r="GSP82" s="69"/>
      <c r="GSR82" s="64"/>
      <c r="GSS82" s="67"/>
      <c r="GST82" s="67"/>
      <c r="GSU82" s="68"/>
      <c r="GSV82" s="68"/>
      <c r="GSW82" s="68"/>
      <c r="GSX82" s="69"/>
      <c r="GSZ82" s="64"/>
      <c r="GTA82" s="67"/>
      <c r="GTB82" s="67"/>
      <c r="GTC82" s="68"/>
      <c r="GTD82" s="68"/>
      <c r="GTE82" s="68"/>
      <c r="GTF82" s="69"/>
      <c r="GTH82" s="64"/>
      <c r="GTI82" s="67"/>
      <c r="GTJ82" s="67"/>
      <c r="GTK82" s="68"/>
      <c r="GTL82" s="68"/>
      <c r="GTM82" s="68"/>
      <c r="GTN82" s="69"/>
      <c r="GTP82" s="64"/>
      <c r="GTQ82" s="67"/>
      <c r="GTR82" s="67"/>
      <c r="GTS82" s="68"/>
      <c r="GTT82" s="68"/>
      <c r="GTU82" s="68"/>
      <c r="GTV82" s="69"/>
      <c r="GTX82" s="64"/>
      <c r="GTY82" s="67"/>
      <c r="GTZ82" s="67"/>
      <c r="GUA82" s="68"/>
      <c r="GUB82" s="68"/>
      <c r="GUC82" s="68"/>
      <c r="GUD82" s="69"/>
      <c r="GUF82" s="64"/>
      <c r="GUG82" s="67"/>
      <c r="GUH82" s="67"/>
      <c r="GUI82" s="68"/>
      <c r="GUJ82" s="68"/>
      <c r="GUK82" s="68"/>
      <c r="GUL82" s="69"/>
      <c r="GUN82" s="64"/>
      <c r="GUO82" s="67"/>
      <c r="GUP82" s="67"/>
      <c r="GUQ82" s="68"/>
      <c r="GUR82" s="68"/>
      <c r="GUS82" s="68"/>
      <c r="GUT82" s="69"/>
      <c r="GUV82" s="64"/>
      <c r="GUW82" s="67"/>
      <c r="GUX82" s="67"/>
      <c r="GUY82" s="68"/>
      <c r="GUZ82" s="68"/>
      <c r="GVA82" s="68"/>
      <c r="GVB82" s="69"/>
      <c r="GVD82" s="64"/>
      <c r="GVE82" s="67"/>
      <c r="GVF82" s="67"/>
      <c r="GVG82" s="68"/>
      <c r="GVH82" s="68"/>
      <c r="GVI82" s="68"/>
      <c r="GVJ82" s="69"/>
      <c r="GVL82" s="64"/>
      <c r="GVM82" s="67"/>
      <c r="GVN82" s="67"/>
      <c r="GVO82" s="68"/>
      <c r="GVP82" s="68"/>
      <c r="GVQ82" s="68"/>
      <c r="GVR82" s="69"/>
      <c r="GVT82" s="64"/>
      <c r="GVU82" s="67"/>
      <c r="GVV82" s="67"/>
      <c r="GVW82" s="68"/>
      <c r="GVX82" s="68"/>
      <c r="GVY82" s="68"/>
      <c r="GVZ82" s="69"/>
      <c r="GWB82" s="64"/>
      <c r="GWC82" s="67"/>
      <c r="GWD82" s="67"/>
      <c r="GWE82" s="68"/>
      <c r="GWF82" s="68"/>
      <c r="GWG82" s="68"/>
      <c r="GWH82" s="69"/>
      <c r="GWJ82" s="64"/>
      <c r="GWK82" s="67"/>
      <c r="GWL82" s="67"/>
      <c r="GWM82" s="68"/>
      <c r="GWN82" s="68"/>
      <c r="GWO82" s="68"/>
      <c r="GWP82" s="69"/>
      <c r="GWR82" s="64"/>
      <c r="GWS82" s="67"/>
      <c r="GWT82" s="67"/>
      <c r="GWU82" s="68"/>
      <c r="GWV82" s="68"/>
      <c r="GWW82" s="68"/>
      <c r="GWX82" s="69"/>
      <c r="GWZ82" s="64"/>
      <c r="GXA82" s="67"/>
      <c r="GXB82" s="67"/>
      <c r="GXC82" s="68"/>
      <c r="GXD82" s="68"/>
      <c r="GXE82" s="68"/>
      <c r="GXF82" s="69"/>
      <c r="GXH82" s="64"/>
      <c r="GXI82" s="67"/>
      <c r="GXJ82" s="67"/>
      <c r="GXK82" s="68"/>
      <c r="GXL82" s="68"/>
      <c r="GXM82" s="68"/>
      <c r="GXN82" s="69"/>
      <c r="GXP82" s="64"/>
      <c r="GXQ82" s="67"/>
      <c r="GXR82" s="67"/>
      <c r="GXS82" s="68"/>
      <c r="GXT82" s="68"/>
      <c r="GXU82" s="68"/>
      <c r="GXV82" s="69"/>
      <c r="GXX82" s="64"/>
      <c r="GXY82" s="67"/>
      <c r="GXZ82" s="67"/>
      <c r="GYA82" s="68"/>
      <c r="GYB82" s="68"/>
      <c r="GYC82" s="68"/>
      <c r="GYD82" s="69"/>
      <c r="GYF82" s="64"/>
      <c r="GYG82" s="67"/>
      <c r="GYH82" s="67"/>
      <c r="GYI82" s="68"/>
      <c r="GYJ82" s="68"/>
      <c r="GYK82" s="68"/>
      <c r="GYL82" s="69"/>
      <c r="GYN82" s="64"/>
      <c r="GYO82" s="67"/>
      <c r="GYP82" s="67"/>
      <c r="GYQ82" s="68"/>
      <c r="GYR82" s="68"/>
      <c r="GYS82" s="68"/>
      <c r="GYT82" s="69"/>
      <c r="GYV82" s="64"/>
      <c r="GYW82" s="67"/>
      <c r="GYX82" s="67"/>
      <c r="GYY82" s="68"/>
      <c r="GYZ82" s="68"/>
      <c r="GZA82" s="68"/>
      <c r="GZB82" s="69"/>
      <c r="GZD82" s="64"/>
      <c r="GZE82" s="67"/>
      <c r="GZF82" s="67"/>
      <c r="GZG82" s="68"/>
      <c r="GZH82" s="68"/>
      <c r="GZI82" s="68"/>
      <c r="GZJ82" s="69"/>
      <c r="GZL82" s="64"/>
      <c r="GZM82" s="67"/>
      <c r="GZN82" s="67"/>
      <c r="GZO82" s="68"/>
      <c r="GZP82" s="68"/>
      <c r="GZQ82" s="68"/>
      <c r="GZR82" s="69"/>
      <c r="GZT82" s="64"/>
      <c r="GZU82" s="67"/>
      <c r="GZV82" s="67"/>
      <c r="GZW82" s="68"/>
      <c r="GZX82" s="68"/>
      <c r="GZY82" s="68"/>
      <c r="GZZ82" s="69"/>
      <c r="HAB82" s="64"/>
      <c r="HAC82" s="67"/>
      <c r="HAD82" s="67"/>
      <c r="HAE82" s="68"/>
      <c r="HAF82" s="68"/>
      <c r="HAG82" s="68"/>
      <c r="HAH82" s="69"/>
      <c r="HAJ82" s="64"/>
      <c r="HAK82" s="67"/>
      <c r="HAL82" s="67"/>
      <c r="HAM82" s="68"/>
      <c r="HAN82" s="68"/>
      <c r="HAO82" s="68"/>
      <c r="HAP82" s="69"/>
      <c r="HAR82" s="64"/>
      <c r="HAS82" s="67"/>
      <c r="HAT82" s="67"/>
      <c r="HAU82" s="68"/>
      <c r="HAV82" s="68"/>
      <c r="HAW82" s="68"/>
      <c r="HAX82" s="69"/>
      <c r="HAZ82" s="64"/>
      <c r="HBA82" s="67"/>
      <c r="HBB82" s="67"/>
      <c r="HBC82" s="68"/>
      <c r="HBD82" s="68"/>
      <c r="HBE82" s="68"/>
      <c r="HBF82" s="69"/>
      <c r="HBH82" s="64"/>
      <c r="HBI82" s="67"/>
      <c r="HBJ82" s="67"/>
      <c r="HBK82" s="68"/>
      <c r="HBL82" s="68"/>
      <c r="HBM82" s="68"/>
      <c r="HBN82" s="69"/>
      <c r="HBP82" s="64"/>
      <c r="HBQ82" s="67"/>
      <c r="HBR82" s="67"/>
      <c r="HBS82" s="68"/>
      <c r="HBT82" s="68"/>
      <c r="HBU82" s="68"/>
      <c r="HBV82" s="69"/>
      <c r="HBX82" s="64"/>
      <c r="HBY82" s="67"/>
      <c r="HBZ82" s="67"/>
      <c r="HCA82" s="68"/>
      <c r="HCB82" s="68"/>
      <c r="HCC82" s="68"/>
      <c r="HCD82" s="69"/>
      <c r="HCF82" s="64"/>
      <c r="HCG82" s="67"/>
      <c r="HCH82" s="67"/>
      <c r="HCI82" s="68"/>
      <c r="HCJ82" s="68"/>
      <c r="HCK82" s="68"/>
      <c r="HCL82" s="69"/>
      <c r="HCN82" s="64"/>
      <c r="HCO82" s="67"/>
      <c r="HCP82" s="67"/>
      <c r="HCQ82" s="68"/>
      <c r="HCR82" s="68"/>
      <c r="HCS82" s="68"/>
      <c r="HCT82" s="69"/>
      <c r="HCV82" s="64"/>
      <c r="HCW82" s="67"/>
      <c r="HCX82" s="67"/>
      <c r="HCY82" s="68"/>
      <c r="HCZ82" s="68"/>
      <c r="HDA82" s="68"/>
      <c r="HDB82" s="69"/>
      <c r="HDD82" s="64"/>
      <c r="HDE82" s="67"/>
      <c r="HDF82" s="67"/>
      <c r="HDG82" s="68"/>
      <c r="HDH82" s="68"/>
      <c r="HDI82" s="68"/>
      <c r="HDJ82" s="69"/>
      <c r="HDL82" s="64"/>
      <c r="HDM82" s="67"/>
      <c r="HDN82" s="67"/>
      <c r="HDO82" s="68"/>
      <c r="HDP82" s="68"/>
      <c r="HDQ82" s="68"/>
      <c r="HDR82" s="69"/>
      <c r="HDT82" s="64"/>
      <c r="HDU82" s="67"/>
      <c r="HDV82" s="67"/>
      <c r="HDW82" s="68"/>
      <c r="HDX82" s="68"/>
      <c r="HDY82" s="68"/>
      <c r="HDZ82" s="69"/>
      <c r="HEB82" s="64"/>
      <c r="HEC82" s="67"/>
      <c r="HED82" s="67"/>
      <c r="HEE82" s="68"/>
      <c r="HEF82" s="68"/>
      <c r="HEG82" s="68"/>
      <c r="HEH82" s="69"/>
      <c r="HEJ82" s="64"/>
      <c r="HEK82" s="67"/>
      <c r="HEL82" s="67"/>
      <c r="HEM82" s="68"/>
      <c r="HEN82" s="68"/>
      <c r="HEO82" s="68"/>
      <c r="HEP82" s="69"/>
      <c r="HER82" s="64"/>
      <c r="HES82" s="67"/>
      <c r="HET82" s="67"/>
      <c r="HEU82" s="68"/>
      <c r="HEV82" s="68"/>
      <c r="HEW82" s="68"/>
      <c r="HEX82" s="69"/>
      <c r="HEZ82" s="64"/>
      <c r="HFA82" s="67"/>
      <c r="HFB82" s="67"/>
      <c r="HFC82" s="68"/>
      <c r="HFD82" s="68"/>
      <c r="HFE82" s="68"/>
      <c r="HFF82" s="69"/>
      <c r="HFH82" s="64"/>
      <c r="HFI82" s="67"/>
      <c r="HFJ82" s="67"/>
      <c r="HFK82" s="68"/>
      <c r="HFL82" s="68"/>
      <c r="HFM82" s="68"/>
      <c r="HFN82" s="69"/>
      <c r="HFP82" s="64"/>
      <c r="HFQ82" s="67"/>
      <c r="HFR82" s="67"/>
      <c r="HFS82" s="68"/>
      <c r="HFT82" s="68"/>
      <c r="HFU82" s="68"/>
      <c r="HFV82" s="69"/>
      <c r="HFX82" s="64"/>
      <c r="HFY82" s="67"/>
      <c r="HFZ82" s="67"/>
      <c r="HGA82" s="68"/>
      <c r="HGB82" s="68"/>
      <c r="HGC82" s="68"/>
      <c r="HGD82" s="69"/>
      <c r="HGF82" s="64"/>
      <c r="HGG82" s="67"/>
      <c r="HGH82" s="67"/>
      <c r="HGI82" s="68"/>
      <c r="HGJ82" s="68"/>
      <c r="HGK82" s="68"/>
      <c r="HGL82" s="69"/>
      <c r="HGN82" s="64"/>
      <c r="HGO82" s="67"/>
      <c r="HGP82" s="67"/>
      <c r="HGQ82" s="68"/>
      <c r="HGR82" s="68"/>
      <c r="HGS82" s="68"/>
      <c r="HGT82" s="69"/>
      <c r="HGV82" s="64"/>
      <c r="HGW82" s="67"/>
      <c r="HGX82" s="67"/>
      <c r="HGY82" s="68"/>
      <c r="HGZ82" s="68"/>
      <c r="HHA82" s="68"/>
      <c r="HHB82" s="69"/>
      <c r="HHD82" s="64"/>
      <c r="HHE82" s="67"/>
      <c r="HHF82" s="67"/>
      <c r="HHG82" s="68"/>
      <c r="HHH82" s="68"/>
      <c r="HHI82" s="68"/>
      <c r="HHJ82" s="69"/>
      <c r="HHL82" s="64"/>
      <c r="HHM82" s="67"/>
      <c r="HHN82" s="67"/>
      <c r="HHO82" s="68"/>
      <c r="HHP82" s="68"/>
      <c r="HHQ82" s="68"/>
      <c r="HHR82" s="69"/>
      <c r="HHT82" s="64"/>
      <c r="HHU82" s="67"/>
      <c r="HHV82" s="67"/>
      <c r="HHW82" s="68"/>
      <c r="HHX82" s="68"/>
      <c r="HHY82" s="68"/>
      <c r="HHZ82" s="69"/>
      <c r="HIB82" s="64"/>
      <c r="HIC82" s="67"/>
      <c r="HID82" s="67"/>
      <c r="HIE82" s="68"/>
      <c r="HIF82" s="68"/>
      <c r="HIG82" s="68"/>
      <c r="HIH82" s="69"/>
      <c r="HIJ82" s="64"/>
      <c r="HIK82" s="67"/>
      <c r="HIL82" s="67"/>
      <c r="HIM82" s="68"/>
      <c r="HIN82" s="68"/>
      <c r="HIO82" s="68"/>
      <c r="HIP82" s="69"/>
      <c r="HIR82" s="64"/>
      <c r="HIS82" s="67"/>
      <c r="HIT82" s="67"/>
      <c r="HIU82" s="68"/>
      <c r="HIV82" s="68"/>
      <c r="HIW82" s="68"/>
      <c r="HIX82" s="69"/>
      <c r="HIZ82" s="64"/>
      <c r="HJA82" s="67"/>
      <c r="HJB82" s="67"/>
      <c r="HJC82" s="68"/>
      <c r="HJD82" s="68"/>
      <c r="HJE82" s="68"/>
      <c r="HJF82" s="69"/>
      <c r="HJH82" s="64"/>
      <c r="HJI82" s="67"/>
      <c r="HJJ82" s="67"/>
      <c r="HJK82" s="68"/>
      <c r="HJL82" s="68"/>
      <c r="HJM82" s="68"/>
      <c r="HJN82" s="69"/>
      <c r="HJP82" s="64"/>
      <c r="HJQ82" s="67"/>
      <c r="HJR82" s="67"/>
      <c r="HJS82" s="68"/>
      <c r="HJT82" s="68"/>
      <c r="HJU82" s="68"/>
      <c r="HJV82" s="69"/>
      <c r="HJX82" s="64"/>
      <c r="HJY82" s="67"/>
      <c r="HJZ82" s="67"/>
      <c r="HKA82" s="68"/>
      <c r="HKB82" s="68"/>
      <c r="HKC82" s="68"/>
      <c r="HKD82" s="69"/>
      <c r="HKF82" s="64"/>
      <c r="HKG82" s="67"/>
      <c r="HKH82" s="67"/>
      <c r="HKI82" s="68"/>
      <c r="HKJ82" s="68"/>
      <c r="HKK82" s="68"/>
      <c r="HKL82" s="69"/>
      <c r="HKN82" s="64"/>
      <c r="HKO82" s="67"/>
      <c r="HKP82" s="67"/>
      <c r="HKQ82" s="68"/>
      <c r="HKR82" s="68"/>
      <c r="HKS82" s="68"/>
      <c r="HKT82" s="69"/>
      <c r="HKV82" s="64"/>
      <c r="HKW82" s="67"/>
      <c r="HKX82" s="67"/>
      <c r="HKY82" s="68"/>
      <c r="HKZ82" s="68"/>
      <c r="HLA82" s="68"/>
      <c r="HLB82" s="69"/>
      <c r="HLD82" s="64"/>
      <c r="HLE82" s="67"/>
      <c r="HLF82" s="67"/>
      <c r="HLG82" s="68"/>
      <c r="HLH82" s="68"/>
      <c r="HLI82" s="68"/>
      <c r="HLJ82" s="69"/>
      <c r="HLL82" s="64"/>
      <c r="HLM82" s="67"/>
      <c r="HLN82" s="67"/>
      <c r="HLO82" s="68"/>
      <c r="HLP82" s="68"/>
      <c r="HLQ82" s="68"/>
      <c r="HLR82" s="69"/>
      <c r="HLT82" s="64"/>
      <c r="HLU82" s="67"/>
      <c r="HLV82" s="67"/>
      <c r="HLW82" s="68"/>
      <c r="HLX82" s="68"/>
      <c r="HLY82" s="68"/>
      <c r="HLZ82" s="69"/>
      <c r="HMB82" s="64"/>
      <c r="HMC82" s="67"/>
      <c r="HMD82" s="67"/>
      <c r="HME82" s="68"/>
      <c r="HMF82" s="68"/>
      <c r="HMG82" s="68"/>
      <c r="HMH82" s="69"/>
      <c r="HMJ82" s="64"/>
      <c r="HMK82" s="67"/>
      <c r="HML82" s="67"/>
      <c r="HMM82" s="68"/>
      <c r="HMN82" s="68"/>
      <c r="HMO82" s="68"/>
      <c r="HMP82" s="69"/>
      <c r="HMR82" s="64"/>
      <c r="HMS82" s="67"/>
      <c r="HMT82" s="67"/>
      <c r="HMU82" s="68"/>
      <c r="HMV82" s="68"/>
      <c r="HMW82" s="68"/>
      <c r="HMX82" s="69"/>
      <c r="HMZ82" s="64"/>
      <c r="HNA82" s="67"/>
      <c r="HNB82" s="67"/>
      <c r="HNC82" s="68"/>
      <c r="HND82" s="68"/>
      <c r="HNE82" s="68"/>
      <c r="HNF82" s="69"/>
      <c r="HNH82" s="64"/>
      <c r="HNI82" s="67"/>
      <c r="HNJ82" s="67"/>
      <c r="HNK82" s="68"/>
      <c r="HNL82" s="68"/>
      <c r="HNM82" s="68"/>
      <c r="HNN82" s="69"/>
      <c r="HNP82" s="64"/>
      <c r="HNQ82" s="67"/>
      <c r="HNR82" s="67"/>
      <c r="HNS82" s="68"/>
      <c r="HNT82" s="68"/>
      <c r="HNU82" s="68"/>
      <c r="HNV82" s="69"/>
      <c r="HNX82" s="64"/>
      <c r="HNY82" s="67"/>
      <c r="HNZ82" s="67"/>
      <c r="HOA82" s="68"/>
      <c r="HOB82" s="68"/>
      <c r="HOC82" s="68"/>
      <c r="HOD82" s="69"/>
      <c r="HOF82" s="64"/>
      <c r="HOG82" s="67"/>
      <c r="HOH82" s="67"/>
      <c r="HOI82" s="68"/>
      <c r="HOJ82" s="68"/>
      <c r="HOK82" s="68"/>
      <c r="HOL82" s="69"/>
      <c r="HON82" s="64"/>
      <c r="HOO82" s="67"/>
      <c r="HOP82" s="67"/>
      <c r="HOQ82" s="68"/>
      <c r="HOR82" s="68"/>
      <c r="HOS82" s="68"/>
      <c r="HOT82" s="69"/>
      <c r="HOV82" s="64"/>
      <c r="HOW82" s="67"/>
      <c r="HOX82" s="67"/>
      <c r="HOY82" s="68"/>
      <c r="HOZ82" s="68"/>
      <c r="HPA82" s="68"/>
      <c r="HPB82" s="69"/>
      <c r="HPD82" s="64"/>
      <c r="HPE82" s="67"/>
      <c r="HPF82" s="67"/>
      <c r="HPG82" s="68"/>
      <c r="HPH82" s="68"/>
      <c r="HPI82" s="68"/>
      <c r="HPJ82" s="69"/>
      <c r="HPL82" s="64"/>
      <c r="HPM82" s="67"/>
      <c r="HPN82" s="67"/>
      <c r="HPO82" s="68"/>
      <c r="HPP82" s="68"/>
      <c r="HPQ82" s="68"/>
      <c r="HPR82" s="69"/>
      <c r="HPT82" s="64"/>
      <c r="HPU82" s="67"/>
      <c r="HPV82" s="67"/>
      <c r="HPW82" s="68"/>
      <c r="HPX82" s="68"/>
      <c r="HPY82" s="68"/>
      <c r="HPZ82" s="69"/>
      <c r="HQB82" s="64"/>
      <c r="HQC82" s="67"/>
      <c r="HQD82" s="67"/>
      <c r="HQE82" s="68"/>
      <c r="HQF82" s="68"/>
      <c r="HQG82" s="68"/>
      <c r="HQH82" s="69"/>
      <c r="HQJ82" s="64"/>
      <c r="HQK82" s="67"/>
      <c r="HQL82" s="67"/>
      <c r="HQM82" s="68"/>
      <c r="HQN82" s="68"/>
      <c r="HQO82" s="68"/>
      <c r="HQP82" s="69"/>
      <c r="HQR82" s="64"/>
      <c r="HQS82" s="67"/>
      <c r="HQT82" s="67"/>
      <c r="HQU82" s="68"/>
      <c r="HQV82" s="68"/>
      <c r="HQW82" s="68"/>
      <c r="HQX82" s="69"/>
      <c r="HQZ82" s="64"/>
      <c r="HRA82" s="67"/>
      <c r="HRB82" s="67"/>
      <c r="HRC82" s="68"/>
      <c r="HRD82" s="68"/>
      <c r="HRE82" s="68"/>
      <c r="HRF82" s="69"/>
      <c r="HRH82" s="64"/>
      <c r="HRI82" s="67"/>
      <c r="HRJ82" s="67"/>
      <c r="HRK82" s="68"/>
      <c r="HRL82" s="68"/>
      <c r="HRM82" s="68"/>
      <c r="HRN82" s="69"/>
      <c r="HRP82" s="64"/>
      <c r="HRQ82" s="67"/>
      <c r="HRR82" s="67"/>
      <c r="HRS82" s="68"/>
      <c r="HRT82" s="68"/>
      <c r="HRU82" s="68"/>
      <c r="HRV82" s="69"/>
      <c r="HRX82" s="64"/>
      <c r="HRY82" s="67"/>
      <c r="HRZ82" s="67"/>
      <c r="HSA82" s="68"/>
      <c r="HSB82" s="68"/>
      <c r="HSC82" s="68"/>
      <c r="HSD82" s="69"/>
      <c r="HSF82" s="64"/>
      <c r="HSG82" s="67"/>
      <c r="HSH82" s="67"/>
      <c r="HSI82" s="68"/>
      <c r="HSJ82" s="68"/>
      <c r="HSK82" s="68"/>
      <c r="HSL82" s="69"/>
      <c r="HSN82" s="64"/>
      <c r="HSO82" s="67"/>
      <c r="HSP82" s="67"/>
      <c r="HSQ82" s="68"/>
      <c r="HSR82" s="68"/>
      <c r="HSS82" s="68"/>
      <c r="HST82" s="69"/>
      <c r="HSV82" s="64"/>
      <c r="HSW82" s="67"/>
      <c r="HSX82" s="67"/>
      <c r="HSY82" s="68"/>
      <c r="HSZ82" s="68"/>
      <c r="HTA82" s="68"/>
      <c r="HTB82" s="69"/>
      <c r="HTD82" s="64"/>
      <c r="HTE82" s="67"/>
      <c r="HTF82" s="67"/>
      <c r="HTG82" s="68"/>
      <c r="HTH82" s="68"/>
      <c r="HTI82" s="68"/>
      <c r="HTJ82" s="69"/>
      <c r="HTL82" s="64"/>
      <c r="HTM82" s="67"/>
      <c r="HTN82" s="67"/>
      <c r="HTO82" s="68"/>
      <c r="HTP82" s="68"/>
      <c r="HTQ82" s="68"/>
      <c r="HTR82" s="69"/>
      <c r="HTT82" s="64"/>
      <c r="HTU82" s="67"/>
      <c r="HTV82" s="67"/>
      <c r="HTW82" s="68"/>
      <c r="HTX82" s="68"/>
      <c r="HTY82" s="68"/>
      <c r="HTZ82" s="69"/>
      <c r="HUB82" s="64"/>
      <c r="HUC82" s="67"/>
      <c r="HUD82" s="67"/>
      <c r="HUE82" s="68"/>
      <c r="HUF82" s="68"/>
      <c r="HUG82" s="68"/>
      <c r="HUH82" s="69"/>
      <c r="HUJ82" s="64"/>
      <c r="HUK82" s="67"/>
      <c r="HUL82" s="67"/>
      <c r="HUM82" s="68"/>
      <c r="HUN82" s="68"/>
      <c r="HUO82" s="68"/>
      <c r="HUP82" s="69"/>
      <c r="HUR82" s="64"/>
      <c r="HUS82" s="67"/>
      <c r="HUT82" s="67"/>
      <c r="HUU82" s="68"/>
      <c r="HUV82" s="68"/>
      <c r="HUW82" s="68"/>
      <c r="HUX82" s="69"/>
      <c r="HUZ82" s="64"/>
      <c r="HVA82" s="67"/>
      <c r="HVB82" s="67"/>
      <c r="HVC82" s="68"/>
      <c r="HVD82" s="68"/>
      <c r="HVE82" s="68"/>
      <c r="HVF82" s="69"/>
      <c r="HVH82" s="64"/>
      <c r="HVI82" s="67"/>
      <c r="HVJ82" s="67"/>
      <c r="HVK82" s="68"/>
      <c r="HVL82" s="68"/>
      <c r="HVM82" s="68"/>
      <c r="HVN82" s="69"/>
      <c r="HVP82" s="64"/>
      <c r="HVQ82" s="67"/>
      <c r="HVR82" s="67"/>
      <c r="HVS82" s="68"/>
      <c r="HVT82" s="68"/>
      <c r="HVU82" s="68"/>
      <c r="HVV82" s="69"/>
      <c r="HVX82" s="64"/>
      <c r="HVY82" s="67"/>
      <c r="HVZ82" s="67"/>
      <c r="HWA82" s="68"/>
      <c r="HWB82" s="68"/>
      <c r="HWC82" s="68"/>
      <c r="HWD82" s="69"/>
      <c r="HWF82" s="64"/>
      <c r="HWG82" s="67"/>
      <c r="HWH82" s="67"/>
      <c r="HWI82" s="68"/>
      <c r="HWJ82" s="68"/>
      <c r="HWK82" s="68"/>
      <c r="HWL82" s="69"/>
      <c r="HWN82" s="64"/>
      <c r="HWO82" s="67"/>
      <c r="HWP82" s="67"/>
      <c r="HWQ82" s="68"/>
      <c r="HWR82" s="68"/>
      <c r="HWS82" s="68"/>
      <c r="HWT82" s="69"/>
      <c r="HWV82" s="64"/>
      <c r="HWW82" s="67"/>
      <c r="HWX82" s="67"/>
      <c r="HWY82" s="68"/>
      <c r="HWZ82" s="68"/>
      <c r="HXA82" s="68"/>
      <c r="HXB82" s="69"/>
      <c r="HXD82" s="64"/>
      <c r="HXE82" s="67"/>
      <c r="HXF82" s="67"/>
      <c r="HXG82" s="68"/>
      <c r="HXH82" s="68"/>
      <c r="HXI82" s="68"/>
      <c r="HXJ82" s="69"/>
      <c r="HXL82" s="64"/>
      <c r="HXM82" s="67"/>
      <c r="HXN82" s="67"/>
      <c r="HXO82" s="68"/>
      <c r="HXP82" s="68"/>
      <c r="HXQ82" s="68"/>
      <c r="HXR82" s="69"/>
      <c r="HXT82" s="64"/>
      <c r="HXU82" s="67"/>
      <c r="HXV82" s="67"/>
      <c r="HXW82" s="68"/>
      <c r="HXX82" s="68"/>
      <c r="HXY82" s="68"/>
      <c r="HXZ82" s="69"/>
      <c r="HYB82" s="64"/>
      <c r="HYC82" s="67"/>
      <c r="HYD82" s="67"/>
      <c r="HYE82" s="68"/>
      <c r="HYF82" s="68"/>
      <c r="HYG82" s="68"/>
      <c r="HYH82" s="69"/>
      <c r="HYJ82" s="64"/>
      <c r="HYK82" s="67"/>
      <c r="HYL82" s="67"/>
      <c r="HYM82" s="68"/>
      <c r="HYN82" s="68"/>
      <c r="HYO82" s="68"/>
      <c r="HYP82" s="69"/>
      <c r="HYR82" s="64"/>
      <c r="HYS82" s="67"/>
      <c r="HYT82" s="67"/>
      <c r="HYU82" s="68"/>
      <c r="HYV82" s="68"/>
      <c r="HYW82" s="68"/>
      <c r="HYX82" s="69"/>
      <c r="HYZ82" s="64"/>
      <c r="HZA82" s="67"/>
      <c r="HZB82" s="67"/>
      <c r="HZC82" s="68"/>
      <c r="HZD82" s="68"/>
      <c r="HZE82" s="68"/>
      <c r="HZF82" s="69"/>
      <c r="HZH82" s="64"/>
      <c r="HZI82" s="67"/>
      <c r="HZJ82" s="67"/>
      <c r="HZK82" s="68"/>
      <c r="HZL82" s="68"/>
      <c r="HZM82" s="68"/>
      <c r="HZN82" s="69"/>
      <c r="HZP82" s="64"/>
      <c r="HZQ82" s="67"/>
      <c r="HZR82" s="67"/>
      <c r="HZS82" s="68"/>
      <c r="HZT82" s="68"/>
      <c r="HZU82" s="68"/>
      <c r="HZV82" s="69"/>
      <c r="HZX82" s="64"/>
      <c r="HZY82" s="67"/>
      <c r="HZZ82" s="67"/>
      <c r="IAA82" s="68"/>
      <c r="IAB82" s="68"/>
      <c r="IAC82" s="68"/>
      <c r="IAD82" s="69"/>
      <c r="IAF82" s="64"/>
      <c r="IAG82" s="67"/>
      <c r="IAH82" s="67"/>
      <c r="IAI82" s="68"/>
      <c r="IAJ82" s="68"/>
      <c r="IAK82" s="68"/>
      <c r="IAL82" s="69"/>
      <c r="IAN82" s="64"/>
      <c r="IAO82" s="67"/>
      <c r="IAP82" s="67"/>
      <c r="IAQ82" s="68"/>
      <c r="IAR82" s="68"/>
      <c r="IAS82" s="68"/>
      <c r="IAT82" s="69"/>
      <c r="IAV82" s="64"/>
      <c r="IAW82" s="67"/>
      <c r="IAX82" s="67"/>
      <c r="IAY82" s="68"/>
      <c r="IAZ82" s="68"/>
      <c r="IBA82" s="68"/>
      <c r="IBB82" s="69"/>
      <c r="IBD82" s="64"/>
      <c r="IBE82" s="67"/>
      <c r="IBF82" s="67"/>
      <c r="IBG82" s="68"/>
      <c r="IBH82" s="68"/>
      <c r="IBI82" s="68"/>
      <c r="IBJ82" s="69"/>
      <c r="IBL82" s="64"/>
      <c r="IBM82" s="67"/>
      <c r="IBN82" s="67"/>
      <c r="IBO82" s="68"/>
      <c r="IBP82" s="68"/>
      <c r="IBQ82" s="68"/>
      <c r="IBR82" s="69"/>
      <c r="IBT82" s="64"/>
      <c r="IBU82" s="67"/>
      <c r="IBV82" s="67"/>
      <c r="IBW82" s="68"/>
      <c r="IBX82" s="68"/>
      <c r="IBY82" s="68"/>
      <c r="IBZ82" s="69"/>
      <c r="ICB82" s="64"/>
      <c r="ICC82" s="67"/>
      <c r="ICD82" s="67"/>
      <c r="ICE82" s="68"/>
      <c r="ICF82" s="68"/>
      <c r="ICG82" s="68"/>
      <c r="ICH82" s="69"/>
      <c r="ICJ82" s="64"/>
      <c r="ICK82" s="67"/>
      <c r="ICL82" s="67"/>
      <c r="ICM82" s="68"/>
      <c r="ICN82" s="68"/>
      <c r="ICO82" s="68"/>
      <c r="ICP82" s="69"/>
      <c r="ICR82" s="64"/>
      <c r="ICS82" s="67"/>
      <c r="ICT82" s="67"/>
      <c r="ICU82" s="68"/>
      <c r="ICV82" s="68"/>
      <c r="ICW82" s="68"/>
      <c r="ICX82" s="69"/>
      <c r="ICZ82" s="64"/>
      <c r="IDA82" s="67"/>
      <c r="IDB82" s="67"/>
      <c r="IDC82" s="68"/>
      <c r="IDD82" s="68"/>
      <c r="IDE82" s="68"/>
      <c r="IDF82" s="69"/>
      <c r="IDH82" s="64"/>
      <c r="IDI82" s="67"/>
      <c r="IDJ82" s="67"/>
      <c r="IDK82" s="68"/>
      <c r="IDL82" s="68"/>
      <c r="IDM82" s="68"/>
      <c r="IDN82" s="69"/>
      <c r="IDP82" s="64"/>
      <c r="IDQ82" s="67"/>
      <c r="IDR82" s="67"/>
      <c r="IDS82" s="68"/>
      <c r="IDT82" s="68"/>
      <c r="IDU82" s="68"/>
      <c r="IDV82" s="69"/>
      <c r="IDX82" s="64"/>
      <c r="IDY82" s="67"/>
      <c r="IDZ82" s="67"/>
      <c r="IEA82" s="68"/>
      <c r="IEB82" s="68"/>
      <c r="IEC82" s="68"/>
      <c r="IED82" s="69"/>
      <c r="IEF82" s="64"/>
      <c r="IEG82" s="67"/>
      <c r="IEH82" s="67"/>
      <c r="IEI82" s="68"/>
      <c r="IEJ82" s="68"/>
      <c r="IEK82" s="68"/>
      <c r="IEL82" s="69"/>
      <c r="IEN82" s="64"/>
      <c r="IEO82" s="67"/>
      <c r="IEP82" s="67"/>
      <c r="IEQ82" s="68"/>
      <c r="IER82" s="68"/>
      <c r="IES82" s="68"/>
      <c r="IET82" s="69"/>
      <c r="IEV82" s="64"/>
      <c r="IEW82" s="67"/>
      <c r="IEX82" s="67"/>
      <c r="IEY82" s="68"/>
      <c r="IEZ82" s="68"/>
      <c r="IFA82" s="68"/>
      <c r="IFB82" s="69"/>
      <c r="IFD82" s="64"/>
      <c r="IFE82" s="67"/>
      <c r="IFF82" s="67"/>
      <c r="IFG82" s="68"/>
      <c r="IFH82" s="68"/>
      <c r="IFI82" s="68"/>
      <c r="IFJ82" s="69"/>
      <c r="IFL82" s="64"/>
      <c r="IFM82" s="67"/>
      <c r="IFN82" s="67"/>
      <c r="IFO82" s="68"/>
      <c r="IFP82" s="68"/>
      <c r="IFQ82" s="68"/>
      <c r="IFR82" s="69"/>
      <c r="IFT82" s="64"/>
      <c r="IFU82" s="67"/>
      <c r="IFV82" s="67"/>
      <c r="IFW82" s="68"/>
      <c r="IFX82" s="68"/>
      <c r="IFY82" s="68"/>
      <c r="IFZ82" s="69"/>
      <c r="IGB82" s="64"/>
      <c r="IGC82" s="67"/>
      <c r="IGD82" s="67"/>
      <c r="IGE82" s="68"/>
      <c r="IGF82" s="68"/>
      <c r="IGG82" s="68"/>
      <c r="IGH82" s="69"/>
      <c r="IGJ82" s="64"/>
      <c r="IGK82" s="67"/>
      <c r="IGL82" s="67"/>
      <c r="IGM82" s="68"/>
      <c r="IGN82" s="68"/>
      <c r="IGO82" s="68"/>
      <c r="IGP82" s="69"/>
      <c r="IGR82" s="64"/>
      <c r="IGS82" s="67"/>
      <c r="IGT82" s="67"/>
      <c r="IGU82" s="68"/>
      <c r="IGV82" s="68"/>
      <c r="IGW82" s="68"/>
      <c r="IGX82" s="69"/>
      <c r="IGZ82" s="64"/>
      <c r="IHA82" s="67"/>
      <c r="IHB82" s="67"/>
      <c r="IHC82" s="68"/>
      <c r="IHD82" s="68"/>
      <c r="IHE82" s="68"/>
      <c r="IHF82" s="69"/>
      <c r="IHH82" s="64"/>
      <c r="IHI82" s="67"/>
      <c r="IHJ82" s="67"/>
      <c r="IHK82" s="68"/>
      <c r="IHL82" s="68"/>
      <c r="IHM82" s="68"/>
      <c r="IHN82" s="69"/>
      <c r="IHP82" s="64"/>
      <c r="IHQ82" s="67"/>
      <c r="IHR82" s="67"/>
      <c r="IHS82" s="68"/>
      <c r="IHT82" s="68"/>
      <c r="IHU82" s="68"/>
      <c r="IHV82" s="69"/>
      <c r="IHX82" s="64"/>
      <c r="IHY82" s="67"/>
      <c r="IHZ82" s="67"/>
      <c r="IIA82" s="68"/>
      <c r="IIB82" s="68"/>
      <c r="IIC82" s="68"/>
      <c r="IID82" s="69"/>
      <c r="IIF82" s="64"/>
      <c r="IIG82" s="67"/>
      <c r="IIH82" s="67"/>
      <c r="III82" s="68"/>
      <c r="IIJ82" s="68"/>
      <c r="IIK82" s="68"/>
      <c r="IIL82" s="69"/>
      <c r="IIN82" s="64"/>
      <c r="IIO82" s="67"/>
      <c r="IIP82" s="67"/>
      <c r="IIQ82" s="68"/>
      <c r="IIR82" s="68"/>
      <c r="IIS82" s="68"/>
      <c r="IIT82" s="69"/>
      <c r="IIV82" s="64"/>
      <c r="IIW82" s="67"/>
      <c r="IIX82" s="67"/>
      <c r="IIY82" s="68"/>
      <c r="IIZ82" s="68"/>
      <c r="IJA82" s="68"/>
      <c r="IJB82" s="69"/>
      <c r="IJD82" s="64"/>
      <c r="IJE82" s="67"/>
      <c r="IJF82" s="67"/>
      <c r="IJG82" s="68"/>
      <c r="IJH82" s="68"/>
      <c r="IJI82" s="68"/>
      <c r="IJJ82" s="69"/>
      <c r="IJL82" s="64"/>
      <c r="IJM82" s="67"/>
      <c r="IJN82" s="67"/>
      <c r="IJO82" s="68"/>
      <c r="IJP82" s="68"/>
      <c r="IJQ82" s="68"/>
      <c r="IJR82" s="69"/>
      <c r="IJT82" s="64"/>
      <c r="IJU82" s="67"/>
      <c r="IJV82" s="67"/>
      <c r="IJW82" s="68"/>
      <c r="IJX82" s="68"/>
      <c r="IJY82" s="68"/>
      <c r="IJZ82" s="69"/>
      <c r="IKB82" s="64"/>
      <c r="IKC82" s="67"/>
      <c r="IKD82" s="67"/>
      <c r="IKE82" s="68"/>
      <c r="IKF82" s="68"/>
      <c r="IKG82" s="68"/>
      <c r="IKH82" s="69"/>
      <c r="IKJ82" s="64"/>
      <c r="IKK82" s="67"/>
      <c r="IKL82" s="67"/>
      <c r="IKM82" s="68"/>
      <c r="IKN82" s="68"/>
      <c r="IKO82" s="68"/>
      <c r="IKP82" s="69"/>
      <c r="IKR82" s="64"/>
      <c r="IKS82" s="67"/>
      <c r="IKT82" s="67"/>
      <c r="IKU82" s="68"/>
      <c r="IKV82" s="68"/>
      <c r="IKW82" s="68"/>
      <c r="IKX82" s="69"/>
      <c r="IKZ82" s="64"/>
      <c r="ILA82" s="67"/>
      <c r="ILB82" s="67"/>
      <c r="ILC82" s="68"/>
      <c r="ILD82" s="68"/>
      <c r="ILE82" s="68"/>
      <c r="ILF82" s="69"/>
      <c r="ILH82" s="64"/>
      <c r="ILI82" s="67"/>
      <c r="ILJ82" s="67"/>
      <c r="ILK82" s="68"/>
      <c r="ILL82" s="68"/>
      <c r="ILM82" s="68"/>
      <c r="ILN82" s="69"/>
      <c r="ILP82" s="64"/>
      <c r="ILQ82" s="67"/>
      <c r="ILR82" s="67"/>
      <c r="ILS82" s="68"/>
      <c r="ILT82" s="68"/>
      <c r="ILU82" s="68"/>
      <c r="ILV82" s="69"/>
      <c r="ILX82" s="64"/>
      <c r="ILY82" s="67"/>
      <c r="ILZ82" s="67"/>
      <c r="IMA82" s="68"/>
      <c r="IMB82" s="68"/>
      <c r="IMC82" s="68"/>
      <c r="IMD82" s="69"/>
      <c r="IMF82" s="64"/>
      <c r="IMG82" s="67"/>
      <c r="IMH82" s="67"/>
      <c r="IMI82" s="68"/>
      <c r="IMJ82" s="68"/>
      <c r="IMK82" s="68"/>
      <c r="IML82" s="69"/>
      <c r="IMN82" s="64"/>
      <c r="IMO82" s="67"/>
      <c r="IMP82" s="67"/>
      <c r="IMQ82" s="68"/>
      <c r="IMR82" s="68"/>
      <c r="IMS82" s="68"/>
      <c r="IMT82" s="69"/>
      <c r="IMV82" s="64"/>
      <c r="IMW82" s="67"/>
      <c r="IMX82" s="67"/>
      <c r="IMY82" s="68"/>
      <c r="IMZ82" s="68"/>
      <c r="INA82" s="68"/>
      <c r="INB82" s="69"/>
      <c r="IND82" s="64"/>
      <c r="INE82" s="67"/>
      <c r="INF82" s="67"/>
      <c r="ING82" s="68"/>
      <c r="INH82" s="68"/>
      <c r="INI82" s="68"/>
      <c r="INJ82" s="69"/>
      <c r="INL82" s="64"/>
      <c r="INM82" s="67"/>
      <c r="INN82" s="67"/>
      <c r="INO82" s="68"/>
      <c r="INP82" s="68"/>
      <c r="INQ82" s="68"/>
      <c r="INR82" s="69"/>
      <c r="INT82" s="64"/>
      <c r="INU82" s="67"/>
      <c r="INV82" s="67"/>
      <c r="INW82" s="68"/>
      <c r="INX82" s="68"/>
      <c r="INY82" s="68"/>
      <c r="INZ82" s="69"/>
      <c r="IOB82" s="64"/>
      <c r="IOC82" s="67"/>
      <c r="IOD82" s="67"/>
      <c r="IOE82" s="68"/>
      <c r="IOF82" s="68"/>
      <c r="IOG82" s="68"/>
      <c r="IOH82" s="69"/>
      <c r="IOJ82" s="64"/>
      <c r="IOK82" s="67"/>
      <c r="IOL82" s="67"/>
      <c r="IOM82" s="68"/>
      <c r="ION82" s="68"/>
      <c r="IOO82" s="68"/>
      <c r="IOP82" s="69"/>
      <c r="IOR82" s="64"/>
      <c r="IOS82" s="67"/>
      <c r="IOT82" s="67"/>
      <c r="IOU82" s="68"/>
      <c r="IOV82" s="68"/>
      <c r="IOW82" s="68"/>
      <c r="IOX82" s="69"/>
      <c r="IOZ82" s="64"/>
      <c r="IPA82" s="67"/>
      <c r="IPB82" s="67"/>
      <c r="IPC82" s="68"/>
      <c r="IPD82" s="68"/>
      <c r="IPE82" s="68"/>
      <c r="IPF82" s="69"/>
      <c r="IPH82" s="64"/>
      <c r="IPI82" s="67"/>
      <c r="IPJ82" s="67"/>
      <c r="IPK82" s="68"/>
      <c r="IPL82" s="68"/>
      <c r="IPM82" s="68"/>
      <c r="IPN82" s="69"/>
      <c r="IPP82" s="64"/>
      <c r="IPQ82" s="67"/>
      <c r="IPR82" s="67"/>
      <c r="IPS82" s="68"/>
      <c r="IPT82" s="68"/>
      <c r="IPU82" s="68"/>
      <c r="IPV82" s="69"/>
      <c r="IPX82" s="64"/>
      <c r="IPY82" s="67"/>
      <c r="IPZ82" s="67"/>
      <c r="IQA82" s="68"/>
      <c r="IQB82" s="68"/>
      <c r="IQC82" s="68"/>
      <c r="IQD82" s="69"/>
      <c r="IQF82" s="64"/>
      <c r="IQG82" s="67"/>
      <c r="IQH82" s="67"/>
      <c r="IQI82" s="68"/>
      <c r="IQJ82" s="68"/>
      <c r="IQK82" s="68"/>
      <c r="IQL82" s="69"/>
      <c r="IQN82" s="64"/>
      <c r="IQO82" s="67"/>
      <c r="IQP82" s="67"/>
      <c r="IQQ82" s="68"/>
      <c r="IQR82" s="68"/>
      <c r="IQS82" s="68"/>
      <c r="IQT82" s="69"/>
      <c r="IQV82" s="64"/>
      <c r="IQW82" s="67"/>
      <c r="IQX82" s="67"/>
      <c r="IQY82" s="68"/>
      <c r="IQZ82" s="68"/>
      <c r="IRA82" s="68"/>
      <c r="IRB82" s="69"/>
      <c r="IRD82" s="64"/>
      <c r="IRE82" s="67"/>
      <c r="IRF82" s="67"/>
      <c r="IRG82" s="68"/>
      <c r="IRH82" s="68"/>
      <c r="IRI82" s="68"/>
      <c r="IRJ82" s="69"/>
      <c r="IRL82" s="64"/>
      <c r="IRM82" s="67"/>
      <c r="IRN82" s="67"/>
      <c r="IRO82" s="68"/>
      <c r="IRP82" s="68"/>
      <c r="IRQ82" s="68"/>
      <c r="IRR82" s="69"/>
      <c r="IRT82" s="64"/>
      <c r="IRU82" s="67"/>
      <c r="IRV82" s="67"/>
      <c r="IRW82" s="68"/>
      <c r="IRX82" s="68"/>
      <c r="IRY82" s="68"/>
      <c r="IRZ82" s="69"/>
      <c r="ISB82" s="64"/>
      <c r="ISC82" s="67"/>
      <c r="ISD82" s="67"/>
      <c r="ISE82" s="68"/>
      <c r="ISF82" s="68"/>
      <c r="ISG82" s="68"/>
      <c r="ISH82" s="69"/>
      <c r="ISJ82" s="64"/>
      <c r="ISK82" s="67"/>
      <c r="ISL82" s="67"/>
      <c r="ISM82" s="68"/>
      <c r="ISN82" s="68"/>
      <c r="ISO82" s="68"/>
      <c r="ISP82" s="69"/>
      <c r="ISR82" s="64"/>
      <c r="ISS82" s="67"/>
      <c r="IST82" s="67"/>
      <c r="ISU82" s="68"/>
      <c r="ISV82" s="68"/>
      <c r="ISW82" s="68"/>
      <c r="ISX82" s="69"/>
      <c r="ISZ82" s="64"/>
      <c r="ITA82" s="67"/>
      <c r="ITB82" s="67"/>
      <c r="ITC82" s="68"/>
      <c r="ITD82" s="68"/>
      <c r="ITE82" s="68"/>
      <c r="ITF82" s="69"/>
      <c r="ITH82" s="64"/>
      <c r="ITI82" s="67"/>
      <c r="ITJ82" s="67"/>
      <c r="ITK82" s="68"/>
      <c r="ITL82" s="68"/>
      <c r="ITM82" s="68"/>
      <c r="ITN82" s="69"/>
      <c r="ITP82" s="64"/>
      <c r="ITQ82" s="67"/>
      <c r="ITR82" s="67"/>
      <c r="ITS82" s="68"/>
      <c r="ITT82" s="68"/>
      <c r="ITU82" s="68"/>
      <c r="ITV82" s="69"/>
      <c r="ITX82" s="64"/>
      <c r="ITY82" s="67"/>
      <c r="ITZ82" s="67"/>
      <c r="IUA82" s="68"/>
      <c r="IUB82" s="68"/>
      <c r="IUC82" s="68"/>
      <c r="IUD82" s="69"/>
      <c r="IUF82" s="64"/>
      <c r="IUG82" s="67"/>
      <c r="IUH82" s="67"/>
      <c r="IUI82" s="68"/>
      <c r="IUJ82" s="68"/>
      <c r="IUK82" s="68"/>
      <c r="IUL82" s="69"/>
      <c r="IUN82" s="64"/>
      <c r="IUO82" s="67"/>
      <c r="IUP82" s="67"/>
      <c r="IUQ82" s="68"/>
      <c r="IUR82" s="68"/>
      <c r="IUS82" s="68"/>
      <c r="IUT82" s="69"/>
      <c r="IUV82" s="64"/>
      <c r="IUW82" s="67"/>
      <c r="IUX82" s="67"/>
      <c r="IUY82" s="68"/>
      <c r="IUZ82" s="68"/>
      <c r="IVA82" s="68"/>
      <c r="IVB82" s="69"/>
      <c r="IVD82" s="64"/>
      <c r="IVE82" s="67"/>
      <c r="IVF82" s="67"/>
      <c r="IVG82" s="68"/>
      <c r="IVH82" s="68"/>
      <c r="IVI82" s="68"/>
      <c r="IVJ82" s="69"/>
      <c r="IVL82" s="64"/>
      <c r="IVM82" s="67"/>
      <c r="IVN82" s="67"/>
      <c r="IVO82" s="68"/>
      <c r="IVP82" s="68"/>
      <c r="IVQ82" s="68"/>
      <c r="IVR82" s="69"/>
      <c r="IVT82" s="64"/>
      <c r="IVU82" s="67"/>
      <c r="IVV82" s="67"/>
      <c r="IVW82" s="68"/>
      <c r="IVX82" s="68"/>
      <c r="IVY82" s="68"/>
      <c r="IVZ82" s="69"/>
      <c r="IWB82" s="64"/>
      <c r="IWC82" s="67"/>
      <c r="IWD82" s="67"/>
      <c r="IWE82" s="68"/>
      <c r="IWF82" s="68"/>
      <c r="IWG82" s="68"/>
      <c r="IWH82" s="69"/>
      <c r="IWJ82" s="64"/>
      <c r="IWK82" s="67"/>
      <c r="IWL82" s="67"/>
      <c r="IWM82" s="68"/>
      <c r="IWN82" s="68"/>
      <c r="IWO82" s="68"/>
      <c r="IWP82" s="69"/>
      <c r="IWR82" s="64"/>
      <c r="IWS82" s="67"/>
      <c r="IWT82" s="67"/>
      <c r="IWU82" s="68"/>
      <c r="IWV82" s="68"/>
      <c r="IWW82" s="68"/>
      <c r="IWX82" s="69"/>
      <c r="IWZ82" s="64"/>
      <c r="IXA82" s="67"/>
      <c r="IXB82" s="67"/>
      <c r="IXC82" s="68"/>
      <c r="IXD82" s="68"/>
      <c r="IXE82" s="68"/>
      <c r="IXF82" s="69"/>
      <c r="IXH82" s="64"/>
      <c r="IXI82" s="67"/>
      <c r="IXJ82" s="67"/>
      <c r="IXK82" s="68"/>
      <c r="IXL82" s="68"/>
      <c r="IXM82" s="68"/>
      <c r="IXN82" s="69"/>
      <c r="IXP82" s="64"/>
      <c r="IXQ82" s="67"/>
      <c r="IXR82" s="67"/>
      <c r="IXS82" s="68"/>
      <c r="IXT82" s="68"/>
      <c r="IXU82" s="68"/>
      <c r="IXV82" s="69"/>
      <c r="IXX82" s="64"/>
      <c r="IXY82" s="67"/>
      <c r="IXZ82" s="67"/>
      <c r="IYA82" s="68"/>
      <c r="IYB82" s="68"/>
      <c r="IYC82" s="68"/>
      <c r="IYD82" s="69"/>
      <c r="IYF82" s="64"/>
      <c r="IYG82" s="67"/>
      <c r="IYH82" s="67"/>
      <c r="IYI82" s="68"/>
      <c r="IYJ82" s="68"/>
      <c r="IYK82" s="68"/>
      <c r="IYL82" s="69"/>
      <c r="IYN82" s="64"/>
      <c r="IYO82" s="67"/>
      <c r="IYP82" s="67"/>
      <c r="IYQ82" s="68"/>
      <c r="IYR82" s="68"/>
      <c r="IYS82" s="68"/>
      <c r="IYT82" s="69"/>
      <c r="IYV82" s="64"/>
      <c r="IYW82" s="67"/>
      <c r="IYX82" s="67"/>
      <c r="IYY82" s="68"/>
      <c r="IYZ82" s="68"/>
      <c r="IZA82" s="68"/>
      <c r="IZB82" s="69"/>
      <c r="IZD82" s="64"/>
      <c r="IZE82" s="67"/>
      <c r="IZF82" s="67"/>
      <c r="IZG82" s="68"/>
      <c r="IZH82" s="68"/>
      <c r="IZI82" s="68"/>
      <c r="IZJ82" s="69"/>
      <c r="IZL82" s="64"/>
      <c r="IZM82" s="67"/>
      <c r="IZN82" s="67"/>
      <c r="IZO82" s="68"/>
      <c r="IZP82" s="68"/>
      <c r="IZQ82" s="68"/>
      <c r="IZR82" s="69"/>
      <c r="IZT82" s="64"/>
      <c r="IZU82" s="67"/>
      <c r="IZV82" s="67"/>
      <c r="IZW82" s="68"/>
      <c r="IZX82" s="68"/>
      <c r="IZY82" s="68"/>
      <c r="IZZ82" s="69"/>
      <c r="JAB82" s="64"/>
      <c r="JAC82" s="67"/>
      <c r="JAD82" s="67"/>
      <c r="JAE82" s="68"/>
      <c r="JAF82" s="68"/>
      <c r="JAG82" s="68"/>
      <c r="JAH82" s="69"/>
      <c r="JAJ82" s="64"/>
      <c r="JAK82" s="67"/>
      <c r="JAL82" s="67"/>
      <c r="JAM82" s="68"/>
      <c r="JAN82" s="68"/>
      <c r="JAO82" s="68"/>
      <c r="JAP82" s="69"/>
      <c r="JAR82" s="64"/>
      <c r="JAS82" s="67"/>
      <c r="JAT82" s="67"/>
      <c r="JAU82" s="68"/>
      <c r="JAV82" s="68"/>
      <c r="JAW82" s="68"/>
      <c r="JAX82" s="69"/>
      <c r="JAZ82" s="64"/>
      <c r="JBA82" s="67"/>
      <c r="JBB82" s="67"/>
      <c r="JBC82" s="68"/>
      <c r="JBD82" s="68"/>
      <c r="JBE82" s="68"/>
      <c r="JBF82" s="69"/>
      <c r="JBH82" s="64"/>
      <c r="JBI82" s="67"/>
      <c r="JBJ82" s="67"/>
      <c r="JBK82" s="68"/>
      <c r="JBL82" s="68"/>
      <c r="JBM82" s="68"/>
      <c r="JBN82" s="69"/>
      <c r="JBP82" s="64"/>
      <c r="JBQ82" s="67"/>
      <c r="JBR82" s="67"/>
      <c r="JBS82" s="68"/>
      <c r="JBT82" s="68"/>
      <c r="JBU82" s="68"/>
      <c r="JBV82" s="69"/>
      <c r="JBX82" s="64"/>
      <c r="JBY82" s="67"/>
      <c r="JBZ82" s="67"/>
      <c r="JCA82" s="68"/>
      <c r="JCB82" s="68"/>
      <c r="JCC82" s="68"/>
      <c r="JCD82" s="69"/>
      <c r="JCF82" s="64"/>
      <c r="JCG82" s="67"/>
      <c r="JCH82" s="67"/>
      <c r="JCI82" s="68"/>
      <c r="JCJ82" s="68"/>
      <c r="JCK82" s="68"/>
      <c r="JCL82" s="69"/>
      <c r="JCN82" s="64"/>
      <c r="JCO82" s="67"/>
      <c r="JCP82" s="67"/>
      <c r="JCQ82" s="68"/>
      <c r="JCR82" s="68"/>
      <c r="JCS82" s="68"/>
      <c r="JCT82" s="69"/>
      <c r="JCV82" s="64"/>
      <c r="JCW82" s="67"/>
      <c r="JCX82" s="67"/>
      <c r="JCY82" s="68"/>
      <c r="JCZ82" s="68"/>
      <c r="JDA82" s="68"/>
      <c r="JDB82" s="69"/>
      <c r="JDD82" s="64"/>
      <c r="JDE82" s="67"/>
      <c r="JDF82" s="67"/>
      <c r="JDG82" s="68"/>
      <c r="JDH82" s="68"/>
      <c r="JDI82" s="68"/>
      <c r="JDJ82" s="69"/>
      <c r="JDL82" s="64"/>
      <c r="JDM82" s="67"/>
      <c r="JDN82" s="67"/>
      <c r="JDO82" s="68"/>
      <c r="JDP82" s="68"/>
      <c r="JDQ82" s="68"/>
      <c r="JDR82" s="69"/>
      <c r="JDT82" s="64"/>
      <c r="JDU82" s="67"/>
      <c r="JDV82" s="67"/>
      <c r="JDW82" s="68"/>
      <c r="JDX82" s="68"/>
      <c r="JDY82" s="68"/>
      <c r="JDZ82" s="69"/>
      <c r="JEB82" s="64"/>
      <c r="JEC82" s="67"/>
      <c r="JED82" s="67"/>
      <c r="JEE82" s="68"/>
      <c r="JEF82" s="68"/>
      <c r="JEG82" s="68"/>
      <c r="JEH82" s="69"/>
      <c r="JEJ82" s="64"/>
      <c r="JEK82" s="67"/>
      <c r="JEL82" s="67"/>
      <c r="JEM82" s="68"/>
      <c r="JEN82" s="68"/>
      <c r="JEO82" s="68"/>
      <c r="JEP82" s="69"/>
      <c r="JER82" s="64"/>
      <c r="JES82" s="67"/>
      <c r="JET82" s="67"/>
      <c r="JEU82" s="68"/>
      <c r="JEV82" s="68"/>
      <c r="JEW82" s="68"/>
      <c r="JEX82" s="69"/>
      <c r="JEZ82" s="64"/>
      <c r="JFA82" s="67"/>
      <c r="JFB82" s="67"/>
      <c r="JFC82" s="68"/>
      <c r="JFD82" s="68"/>
      <c r="JFE82" s="68"/>
      <c r="JFF82" s="69"/>
      <c r="JFH82" s="64"/>
      <c r="JFI82" s="67"/>
      <c r="JFJ82" s="67"/>
      <c r="JFK82" s="68"/>
      <c r="JFL82" s="68"/>
      <c r="JFM82" s="68"/>
      <c r="JFN82" s="69"/>
      <c r="JFP82" s="64"/>
      <c r="JFQ82" s="67"/>
      <c r="JFR82" s="67"/>
      <c r="JFS82" s="68"/>
      <c r="JFT82" s="68"/>
      <c r="JFU82" s="68"/>
      <c r="JFV82" s="69"/>
      <c r="JFX82" s="64"/>
      <c r="JFY82" s="67"/>
      <c r="JFZ82" s="67"/>
      <c r="JGA82" s="68"/>
      <c r="JGB82" s="68"/>
      <c r="JGC82" s="68"/>
      <c r="JGD82" s="69"/>
      <c r="JGF82" s="64"/>
      <c r="JGG82" s="67"/>
      <c r="JGH82" s="67"/>
      <c r="JGI82" s="68"/>
      <c r="JGJ82" s="68"/>
      <c r="JGK82" s="68"/>
      <c r="JGL82" s="69"/>
      <c r="JGN82" s="64"/>
      <c r="JGO82" s="67"/>
      <c r="JGP82" s="67"/>
      <c r="JGQ82" s="68"/>
      <c r="JGR82" s="68"/>
      <c r="JGS82" s="68"/>
      <c r="JGT82" s="69"/>
      <c r="JGV82" s="64"/>
      <c r="JGW82" s="67"/>
      <c r="JGX82" s="67"/>
      <c r="JGY82" s="68"/>
      <c r="JGZ82" s="68"/>
      <c r="JHA82" s="68"/>
      <c r="JHB82" s="69"/>
      <c r="JHD82" s="64"/>
      <c r="JHE82" s="67"/>
      <c r="JHF82" s="67"/>
      <c r="JHG82" s="68"/>
      <c r="JHH82" s="68"/>
      <c r="JHI82" s="68"/>
      <c r="JHJ82" s="69"/>
      <c r="JHL82" s="64"/>
      <c r="JHM82" s="67"/>
      <c r="JHN82" s="67"/>
      <c r="JHO82" s="68"/>
      <c r="JHP82" s="68"/>
      <c r="JHQ82" s="68"/>
      <c r="JHR82" s="69"/>
      <c r="JHT82" s="64"/>
      <c r="JHU82" s="67"/>
      <c r="JHV82" s="67"/>
      <c r="JHW82" s="68"/>
      <c r="JHX82" s="68"/>
      <c r="JHY82" s="68"/>
      <c r="JHZ82" s="69"/>
      <c r="JIB82" s="64"/>
      <c r="JIC82" s="67"/>
      <c r="JID82" s="67"/>
      <c r="JIE82" s="68"/>
      <c r="JIF82" s="68"/>
      <c r="JIG82" s="68"/>
      <c r="JIH82" s="69"/>
      <c r="JIJ82" s="64"/>
      <c r="JIK82" s="67"/>
      <c r="JIL82" s="67"/>
      <c r="JIM82" s="68"/>
      <c r="JIN82" s="68"/>
      <c r="JIO82" s="68"/>
      <c r="JIP82" s="69"/>
      <c r="JIR82" s="64"/>
      <c r="JIS82" s="67"/>
      <c r="JIT82" s="67"/>
      <c r="JIU82" s="68"/>
      <c r="JIV82" s="68"/>
      <c r="JIW82" s="68"/>
      <c r="JIX82" s="69"/>
      <c r="JIZ82" s="64"/>
      <c r="JJA82" s="67"/>
      <c r="JJB82" s="67"/>
      <c r="JJC82" s="68"/>
      <c r="JJD82" s="68"/>
      <c r="JJE82" s="68"/>
      <c r="JJF82" s="69"/>
      <c r="JJH82" s="64"/>
      <c r="JJI82" s="67"/>
      <c r="JJJ82" s="67"/>
      <c r="JJK82" s="68"/>
      <c r="JJL82" s="68"/>
      <c r="JJM82" s="68"/>
      <c r="JJN82" s="69"/>
      <c r="JJP82" s="64"/>
      <c r="JJQ82" s="67"/>
      <c r="JJR82" s="67"/>
      <c r="JJS82" s="68"/>
      <c r="JJT82" s="68"/>
      <c r="JJU82" s="68"/>
      <c r="JJV82" s="69"/>
      <c r="JJX82" s="64"/>
      <c r="JJY82" s="67"/>
      <c r="JJZ82" s="67"/>
      <c r="JKA82" s="68"/>
      <c r="JKB82" s="68"/>
      <c r="JKC82" s="68"/>
      <c r="JKD82" s="69"/>
      <c r="JKF82" s="64"/>
      <c r="JKG82" s="67"/>
      <c r="JKH82" s="67"/>
      <c r="JKI82" s="68"/>
      <c r="JKJ82" s="68"/>
      <c r="JKK82" s="68"/>
      <c r="JKL82" s="69"/>
      <c r="JKN82" s="64"/>
      <c r="JKO82" s="67"/>
      <c r="JKP82" s="67"/>
      <c r="JKQ82" s="68"/>
      <c r="JKR82" s="68"/>
      <c r="JKS82" s="68"/>
      <c r="JKT82" s="69"/>
      <c r="JKV82" s="64"/>
      <c r="JKW82" s="67"/>
      <c r="JKX82" s="67"/>
      <c r="JKY82" s="68"/>
      <c r="JKZ82" s="68"/>
      <c r="JLA82" s="68"/>
      <c r="JLB82" s="69"/>
      <c r="JLD82" s="64"/>
      <c r="JLE82" s="67"/>
      <c r="JLF82" s="67"/>
      <c r="JLG82" s="68"/>
      <c r="JLH82" s="68"/>
      <c r="JLI82" s="68"/>
      <c r="JLJ82" s="69"/>
      <c r="JLL82" s="64"/>
      <c r="JLM82" s="67"/>
      <c r="JLN82" s="67"/>
      <c r="JLO82" s="68"/>
      <c r="JLP82" s="68"/>
      <c r="JLQ82" s="68"/>
      <c r="JLR82" s="69"/>
      <c r="JLT82" s="64"/>
      <c r="JLU82" s="67"/>
      <c r="JLV82" s="67"/>
      <c r="JLW82" s="68"/>
      <c r="JLX82" s="68"/>
      <c r="JLY82" s="68"/>
      <c r="JLZ82" s="69"/>
      <c r="JMB82" s="64"/>
      <c r="JMC82" s="67"/>
      <c r="JMD82" s="67"/>
      <c r="JME82" s="68"/>
      <c r="JMF82" s="68"/>
      <c r="JMG82" s="68"/>
      <c r="JMH82" s="69"/>
      <c r="JMJ82" s="64"/>
      <c r="JMK82" s="67"/>
      <c r="JML82" s="67"/>
      <c r="JMM82" s="68"/>
      <c r="JMN82" s="68"/>
      <c r="JMO82" s="68"/>
      <c r="JMP82" s="69"/>
      <c r="JMR82" s="64"/>
      <c r="JMS82" s="67"/>
      <c r="JMT82" s="67"/>
      <c r="JMU82" s="68"/>
      <c r="JMV82" s="68"/>
      <c r="JMW82" s="68"/>
      <c r="JMX82" s="69"/>
      <c r="JMZ82" s="64"/>
      <c r="JNA82" s="67"/>
      <c r="JNB82" s="67"/>
      <c r="JNC82" s="68"/>
      <c r="JND82" s="68"/>
      <c r="JNE82" s="68"/>
      <c r="JNF82" s="69"/>
      <c r="JNH82" s="64"/>
      <c r="JNI82" s="67"/>
      <c r="JNJ82" s="67"/>
      <c r="JNK82" s="68"/>
      <c r="JNL82" s="68"/>
      <c r="JNM82" s="68"/>
      <c r="JNN82" s="69"/>
      <c r="JNP82" s="64"/>
      <c r="JNQ82" s="67"/>
      <c r="JNR82" s="67"/>
      <c r="JNS82" s="68"/>
      <c r="JNT82" s="68"/>
      <c r="JNU82" s="68"/>
      <c r="JNV82" s="69"/>
      <c r="JNX82" s="64"/>
      <c r="JNY82" s="67"/>
      <c r="JNZ82" s="67"/>
      <c r="JOA82" s="68"/>
      <c r="JOB82" s="68"/>
      <c r="JOC82" s="68"/>
      <c r="JOD82" s="69"/>
      <c r="JOF82" s="64"/>
      <c r="JOG82" s="67"/>
      <c r="JOH82" s="67"/>
      <c r="JOI82" s="68"/>
      <c r="JOJ82" s="68"/>
      <c r="JOK82" s="68"/>
      <c r="JOL82" s="69"/>
      <c r="JON82" s="64"/>
      <c r="JOO82" s="67"/>
      <c r="JOP82" s="67"/>
      <c r="JOQ82" s="68"/>
      <c r="JOR82" s="68"/>
      <c r="JOS82" s="68"/>
      <c r="JOT82" s="69"/>
      <c r="JOV82" s="64"/>
      <c r="JOW82" s="67"/>
      <c r="JOX82" s="67"/>
      <c r="JOY82" s="68"/>
      <c r="JOZ82" s="68"/>
      <c r="JPA82" s="68"/>
      <c r="JPB82" s="69"/>
      <c r="JPD82" s="64"/>
      <c r="JPE82" s="67"/>
      <c r="JPF82" s="67"/>
      <c r="JPG82" s="68"/>
      <c r="JPH82" s="68"/>
      <c r="JPI82" s="68"/>
      <c r="JPJ82" s="69"/>
      <c r="JPL82" s="64"/>
      <c r="JPM82" s="67"/>
      <c r="JPN82" s="67"/>
      <c r="JPO82" s="68"/>
      <c r="JPP82" s="68"/>
      <c r="JPQ82" s="68"/>
      <c r="JPR82" s="69"/>
      <c r="JPT82" s="64"/>
      <c r="JPU82" s="67"/>
      <c r="JPV82" s="67"/>
      <c r="JPW82" s="68"/>
      <c r="JPX82" s="68"/>
      <c r="JPY82" s="68"/>
      <c r="JPZ82" s="69"/>
      <c r="JQB82" s="64"/>
      <c r="JQC82" s="67"/>
      <c r="JQD82" s="67"/>
      <c r="JQE82" s="68"/>
      <c r="JQF82" s="68"/>
      <c r="JQG82" s="68"/>
      <c r="JQH82" s="69"/>
      <c r="JQJ82" s="64"/>
      <c r="JQK82" s="67"/>
      <c r="JQL82" s="67"/>
      <c r="JQM82" s="68"/>
      <c r="JQN82" s="68"/>
      <c r="JQO82" s="68"/>
      <c r="JQP82" s="69"/>
      <c r="JQR82" s="64"/>
      <c r="JQS82" s="67"/>
      <c r="JQT82" s="67"/>
      <c r="JQU82" s="68"/>
      <c r="JQV82" s="68"/>
      <c r="JQW82" s="68"/>
      <c r="JQX82" s="69"/>
      <c r="JQZ82" s="64"/>
      <c r="JRA82" s="67"/>
      <c r="JRB82" s="67"/>
      <c r="JRC82" s="68"/>
      <c r="JRD82" s="68"/>
      <c r="JRE82" s="68"/>
      <c r="JRF82" s="69"/>
      <c r="JRH82" s="64"/>
      <c r="JRI82" s="67"/>
      <c r="JRJ82" s="67"/>
      <c r="JRK82" s="68"/>
      <c r="JRL82" s="68"/>
      <c r="JRM82" s="68"/>
      <c r="JRN82" s="69"/>
      <c r="JRP82" s="64"/>
      <c r="JRQ82" s="67"/>
      <c r="JRR82" s="67"/>
      <c r="JRS82" s="68"/>
      <c r="JRT82" s="68"/>
      <c r="JRU82" s="68"/>
      <c r="JRV82" s="69"/>
      <c r="JRX82" s="64"/>
      <c r="JRY82" s="67"/>
      <c r="JRZ82" s="67"/>
      <c r="JSA82" s="68"/>
      <c r="JSB82" s="68"/>
      <c r="JSC82" s="68"/>
      <c r="JSD82" s="69"/>
      <c r="JSF82" s="64"/>
      <c r="JSG82" s="67"/>
      <c r="JSH82" s="67"/>
      <c r="JSI82" s="68"/>
      <c r="JSJ82" s="68"/>
      <c r="JSK82" s="68"/>
      <c r="JSL82" s="69"/>
      <c r="JSN82" s="64"/>
      <c r="JSO82" s="67"/>
      <c r="JSP82" s="67"/>
      <c r="JSQ82" s="68"/>
      <c r="JSR82" s="68"/>
      <c r="JSS82" s="68"/>
      <c r="JST82" s="69"/>
      <c r="JSV82" s="64"/>
      <c r="JSW82" s="67"/>
      <c r="JSX82" s="67"/>
      <c r="JSY82" s="68"/>
      <c r="JSZ82" s="68"/>
      <c r="JTA82" s="68"/>
      <c r="JTB82" s="69"/>
      <c r="JTD82" s="64"/>
      <c r="JTE82" s="67"/>
      <c r="JTF82" s="67"/>
      <c r="JTG82" s="68"/>
      <c r="JTH82" s="68"/>
      <c r="JTI82" s="68"/>
      <c r="JTJ82" s="69"/>
      <c r="JTL82" s="64"/>
      <c r="JTM82" s="67"/>
      <c r="JTN82" s="67"/>
      <c r="JTO82" s="68"/>
      <c r="JTP82" s="68"/>
      <c r="JTQ82" s="68"/>
      <c r="JTR82" s="69"/>
      <c r="JTT82" s="64"/>
      <c r="JTU82" s="67"/>
      <c r="JTV82" s="67"/>
      <c r="JTW82" s="68"/>
      <c r="JTX82" s="68"/>
      <c r="JTY82" s="68"/>
      <c r="JTZ82" s="69"/>
      <c r="JUB82" s="64"/>
      <c r="JUC82" s="67"/>
      <c r="JUD82" s="67"/>
      <c r="JUE82" s="68"/>
      <c r="JUF82" s="68"/>
      <c r="JUG82" s="68"/>
      <c r="JUH82" s="69"/>
      <c r="JUJ82" s="64"/>
      <c r="JUK82" s="67"/>
      <c r="JUL82" s="67"/>
      <c r="JUM82" s="68"/>
      <c r="JUN82" s="68"/>
      <c r="JUO82" s="68"/>
      <c r="JUP82" s="69"/>
      <c r="JUR82" s="64"/>
      <c r="JUS82" s="67"/>
      <c r="JUT82" s="67"/>
      <c r="JUU82" s="68"/>
      <c r="JUV82" s="68"/>
      <c r="JUW82" s="68"/>
      <c r="JUX82" s="69"/>
      <c r="JUZ82" s="64"/>
      <c r="JVA82" s="67"/>
      <c r="JVB82" s="67"/>
      <c r="JVC82" s="68"/>
      <c r="JVD82" s="68"/>
      <c r="JVE82" s="68"/>
      <c r="JVF82" s="69"/>
      <c r="JVH82" s="64"/>
      <c r="JVI82" s="67"/>
      <c r="JVJ82" s="67"/>
      <c r="JVK82" s="68"/>
      <c r="JVL82" s="68"/>
      <c r="JVM82" s="68"/>
      <c r="JVN82" s="69"/>
      <c r="JVP82" s="64"/>
      <c r="JVQ82" s="67"/>
      <c r="JVR82" s="67"/>
      <c r="JVS82" s="68"/>
      <c r="JVT82" s="68"/>
      <c r="JVU82" s="68"/>
      <c r="JVV82" s="69"/>
      <c r="JVX82" s="64"/>
      <c r="JVY82" s="67"/>
      <c r="JVZ82" s="67"/>
      <c r="JWA82" s="68"/>
      <c r="JWB82" s="68"/>
      <c r="JWC82" s="68"/>
      <c r="JWD82" s="69"/>
      <c r="JWF82" s="64"/>
      <c r="JWG82" s="67"/>
      <c r="JWH82" s="67"/>
      <c r="JWI82" s="68"/>
      <c r="JWJ82" s="68"/>
      <c r="JWK82" s="68"/>
      <c r="JWL82" s="69"/>
      <c r="JWN82" s="64"/>
      <c r="JWO82" s="67"/>
      <c r="JWP82" s="67"/>
      <c r="JWQ82" s="68"/>
      <c r="JWR82" s="68"/>
      <c r="JWS82" s="68"/>
      <c r="JWT82" s="69"/>
      <c r="JWV82" s="64"/>
      <c r="JWW82" s="67"/>
      <c r="JWX82" s="67"/>
      <c r="JWY82" s="68"/>
      <c r="JWZ82" s="68"/>
      <c r="JXA82" s="68"/>
      <c r="JXB82" s="69"/>
      <c r="JXD82" s="64"/>
      <c r="JXE82" s="67"/>
      <c r="JXF82" s="67"/>
      <c r="JXG82" s="68"/>
      <c r="JXH82" s="68"/>
      <c r="JXI82" s="68"/>
      <c r="JXJ82" s="69"/>
      <c r="JXL82" s="64"/>
      <c r="JXM82" s="67"/>
      <c r="JXN82" s="67"/>
      <c r="JXO82" s="68"/>
      <c r="JXP82" s="68"/>
      <c r="JXQ82" s="68"/>
      <c r="JXR82" s="69"/>
      <c r="JXT82" s="64"/>
      <c r="JXU82" s="67"/>
      <c r="JXV82" s="67"/>
      <c r="JXW82" s="68"/>
      <c r="JXX82" s="68"/>
      <c r="JXY82" s="68"/>
      <c r="JXZ82" s="69"/>
      <c r="JYB82" s="64"/>
      <c r="JYC82" s="67"/>
      <c r="JYD82" s="67"/>
      <c r="JYE82" s="68"/>
      <c r="JYF82" s="68"/>
      <c r="JYG82" s="68"/>
      <c r="JYH82" s="69"/>
      <c r="JYJ82" s="64"/>
      <c r="JYK82" s="67"/>
      <c r="JYL82" s="67"/>
      <c r="JYM82" s="68"/>
      <c r="JYN82" s="68"/>
      <c r="JYO82" s="68"/>
      <c r="JYP82" s="69"/>
      <c r="JYR82" s="64"/>
      <c r="JYS82" s="67"/>
      <c r="JYT82" s="67"/>
      <c r="JYU82" s="68"/>
      <c r="JYV82" s="68"/>
      <c r="JYW82" s="68"/>
      <c r="JYX82" s="69"/>
      <c r="JYZ82" s="64"/>
      <c r="JZA82" s="67"/>
      <c r="JZB82" s="67"/>
      <c r="JZC82" s="68"/>
      <c r="JZD82" s="68"/>
      <c r="JZE82" s="68"/>
      <c r="JZF82" s="69"/>
      <c r="JZH82" s="64"/>
      <c r="JZI82" s="67"/>
      <c r="JZJ82" s="67"/>
      <c r="JZK82" s="68"/>
      <c r="JZL82" s="68"/>
      <c r="JZM82" s="68"/>
      <c r="JZN82" s="69"/>
      <c r="JZP82" s="64"/>
      <c r="JZQ82" s="67"/>
      <c r="JZR82" s="67"/>
      <c r="JZS82" s="68"/>
      <c r="JZT82" s="68"/>
      <c r="JZU82" s="68"/>
      <c r="JZV82" s="69"/>
      <c r="JZX82" s="64"/>
      <c r="JZY82" s="67"/>
      <c r="JZZ82" s="67"/>
      <c r="KAA82" s="68"/>
      <c r="KAB82" s="68"/>
      <c r="KAC82" s="68"/>
      <c r="KAD82" s="69"/>
      <c r="KAF82" s="64"/>
      <c r="KAG82" s="67"/>
      <c r="KAH82" s="67"/>
      <c r="KAI82" s="68"/>
      <c r="KAJ82" s="68"/>
      <c r="KAK82" s="68"/>
      <c r="KAL82" s="69"/>
      <c r="KAN82" s="64"/>
      <c r="KAO82" s="67"/>
      <c r="KAP82" s="67"/>
      <c r="KAQ82" s="68"/>
      <c r="KAR82" s="68"/>
      <c r="KAS82" s="68"/>
      <c r="KAT82" s="69"/>
      <c r="KAV82" s="64"/>
      <c r="KAW82" s="67"/>
      <c r="KAX82" s="67"/>
      <c r="KAY82" s="68"/>
      <c r="KAZ82" s="68"/>
      <c r="KBA82" s="68"/>
      <c r="KBB82" s="69"/>
      <c r="KBD82" s="64"/>
      <c r="KBE82" s="67"/>
      <c r="KBF82" s="67"/>
      <c r="KBG82" s="68"/>
      <c r="KBH82" s="68"/>
      <c r="KBI82" s="68"/>
      <c r="KBJ82" s="69"/>
      <c r="KBL82" s="64"/>
      <c r="KBM82" s="67"/>
      <c r="KBN82" s="67"/>
      <c r="KBO82" s="68"/>
      <c r="KBP82" s="68"/>
      <c r="KBQ82" s="68"/>
      <c r="KBR82" s="69"/>
      <c r="KBT82" s="64"/>
      <c r="KBU82" s="67"/>
      <c r="KBV82" s="67"/>
      <c r="KBW82" s="68"/>
      <c r="KBX82" s="68"/>
      <c r="KBY82" s="68"/>
      <c r="KBZ82" s="69"/>
      <c r="KCB82" s="64"/>
      <c r="KCC82" s="67"/>
      <c r="KCD82" s="67"/>
      <c r="KCE82" s="68"/>
      <c r="KCF82" s="68"/>
      <c r="KCG82" s="68"/>
      <c r="KCH82" s="69"/>
      <c r="KCJ82" s="64"/>
      <c r="KCK82" s="67"/>
      <c r="KCL82" s="67"/>
      <c r="KCM82" s="68"/>
      <c r="KCN82" s="68"/>
      <c r="KCO82" s="68"/>
      <c r="KCP82" s="69"/>
      <c r="KCR82" s="64"/>
      <c r="KCS82" s="67"/>
      <c r="KCT82" s="67"/>
      <c r="KCU82" s="68"/>
      <c r="KCV82" s="68"/>
      <c r="KCW82" s="68"/>
      <c r="KCX82" s="69"/>
      <c r="KCZ82" s="64"/>
      <c r="KDA82" s="67"/>
      <c r="KDB82" s="67"/>
      <c r="KDC82" s="68"/>
      <c r="KDD82" s="68"/>
      <c r="KDE82" s="68"/>
      <c r="KDF82" s="69"/>
      <c r="KDH82" s="64"/>
      <c r="KDI82" s="67"/>
      <c r="KDJ82" s="67"/>
      <c r="KDK82" s="68"/>
      <c r="KDL82" s="68"/>
      <c r="KDM82" s="68"/>
      <c r="KDN82" s="69"/>
      <c r="KDP82" s="64"/>
      <c r="KDQ82" s="67"/>
      <c r="KDR82" s="67"/>
      <c r="KDS82" s="68"/>
      <c r="KDT82" s="68"/>
      <c r="KDU82" s="68"/>
      <c r="KDV82" s="69"/>
      <c r="KDX82" s="64"/>
      <c r="KDY82" s="67"/>
      <c r="KDZ82" s="67"/>
      <c r="KEA82" s="68"/>
      <c r="KEB82" s="68"/>
      <c r="KEC82" s="68"/>
      <c r="KED82" s="69"/>
      <c r="KEF82" s="64"/>
      <c r="KEG82" s="67"/>
      <c r="KEH82" s="67"/>
      <c r="KEI82" s="68"/>
      <c r="KEJ82" s="68"/>
      <c r="KEK82" s="68"/>
      <c r="KEL82" s="69"/>
      <c r="KEN82" s="64"/>
      <c r="KEO82" s="67"/>
      <c r="KEP82" s="67"/>
      <c r="KEQ82" s="68"/>
      <c r="KER82" s="68"/>
      <c r="KES82" s="68"/>
      <c r="KET82" s="69"/>
      <c r="KEV82" s="64"/>
      <c r="KEW82" s="67"/>
      <c r="KEX82" s="67"/>
      <c r="KEY82" s="68"/>
      <c r="KEZ82" s="68"/>
      <c r="KFA82" s="68"/>
      <c r="KFB82" s="69"/>
      <c r="KFD82" s="64"/>
      <c r="KFE82" s="67"/>
      <c r="KFF82" s="67"/>
      <c r="KFG82" s="68"/>
      <c r="KFH82" s="68"/>
      <c r="KFI82" s="68"/>
      <c r="KFJ82" s="69"/>
      <c r="KFL82" s="64"/>
      <c r="KFM82" s="67"/>
      <c r="KFN82" s="67"/>
      <c r="KFO82" s="68"/>
      <c r="KFP82" s="68"/>
      <c r="KFQ82" s="68"/>
      <c r="KFR82" s="69"/>
      <c r="KFT82" s="64"/>
      <c r="KFU82" s="67"/>
      <c r="KFV82" s="67"/>
      <c r="KFW82" s="68"/>
      <c r="KFX82" s="68"/>
      <c r="KFY82" s="68"/>
      <c r="KFZ82" s="69"/>
      <c r="KGB82" s="64"/>
      <c r="KGC82" s="67"/>
      <c r="KGD82" s="67"/>
      <c r="KGE82" s="68"/>
      <c r="KGF82" s="68"/>
      <c r="KGG82" s="68"/>
      <c r="KGH82" s="69"/>
      <c r="KGJ82" s="64"/>
      <c r="KGK82" s="67"/>
      <c r="KGL82" s="67"/>
      <c r="KGM82" s="68"/>
      <c r="KGN82" s="68"/>
      <c r="KGO82" s="68"/>
      <c r="KGP82" s="69"/>
      <c r="KGR82" s="64"/>
      <c r="KGS82" s="67"/>
      <c r="KGT82" s="67"/>
      <c r="KGU82" s="68"/>
      <c r="KGV82" s="68"/>
      <c r="KGW82" s="68"/>
      <c r="KGX82" s="69"/>
      <c r="KGZ82" s="64"/>
      <c r="KHA82" s="67"/>
      <c r="KHB82" s="67"/>
      <c r="KHC82" s="68"/>
      <c r="KHD82" s="68"/>
      <c r="KHE82" s="68"/>
      <c r="KHF82" s="69"/>
      <c r="KHH82" s="64"/>
      <c r="KHI82" s="67"/>
      <c r="KHJ82" s="67"/>
      <c r="KHK82" s="68"/>
      <c r="KHL82" s="68"/>
      <c r="KHM82" s="68"/>
      <c r="KHN82" s="69"/>
      <c r="KHP82" s="64"/>
      <c r="KHQ82" s="67"/>
      <c r="KHR82" s="67"/>
      <c r="KHS82" s="68"/>
      <c r="KHT82" s="68"/>
      <c r="KHU82" s="68"/>
      <c r="KHV82" s="69"/>
      <c r="KHX82" s="64"/>
      <c r="KHY82" s="67"/>
      <c r="KHZ82" s="67"/>
      <c r="KIA82" s="68"/>
      <c r="KIB82" s="68"/>
      <c r="KIC82" s="68"/>
      <c r="KID82" s="69"/>
      <c r="KIF82" s="64"/>
      <c r="KIG82" s="67"/>
      <c r="KIH82" s="67"/>
      <c r="KII82" s="68"/>
      <c r="KIJ82" s="68"/>
      <c r="KIK82" s="68"/>
      <c r="KIL82" s="69"/>
      <c r="KIN82" s="64"/>
      <c r="KIO82" s="67"/>
      <c r="KIP82" s="67"/>
      <c r="KIQ82" s="68"/>
      <c r="KIR82" s="68"/>
      <c r="KIS82" s="68"/>
      <c r="KIT82" s="69"/>
      <c r="KIV82" s="64"/>
      <c r="KIW82" s="67"/>
      <c r="KIX82" s="67"/>
      <c r="KIY82" s="68"/>
      <c r="KIZ82" s="68"/>
      <c r="KJA82" s="68"/>
      <c r="KJB82" s="69"/>
      <c r="KJD82" s="64"/>
      <c r="KJE82" s="67"/>
      <c r="KJF82" s="67"/>
      <c r="KJG82" s="68"/>
      <c r="KJH82" s="68"/>
      <c r="KJI82" s="68"/>
      <c r="KJJ82" s="69"/>
      <c r="KJL82" s="64"/>
      <c r="KJM82" s="67"/>
      <c r="KJN82" s="67"/>
      <c r="KJO82" s="68"/>
      <c r="KJP82" s="68"/>
      <c r="KJQ82" s="68"/>
      <c r="KJR82" s="69"/>
      <c r="KJT82" s="64"/>
      <c r="KJU82" s="67"/>
      <c r="KJV82" s="67"/>
      <c r="KJW82" s="68"/>
      <c r="KJX82" s="68"/>
      <c r="KJY82" s="68"/>
      <c r="KJZ82" s="69"/>
      <c r="KKB82" s="64"/>
      <c r="KKC82" s="67"/>
      <c r="KKD82" s="67"/>
      <c r="KKE82" s="68"/>
      <c r="KKF82" s="68"/>
      <c r="KKG82" s="68"/>
      <c r="KKH82" s="69"/>
      <c r="KKJ82" s="64"/>
      <c r="KKK82" s="67"/>
      <c r="KKL82" s="67"/>
      <c r="KKM82" s="68"/>
      <c r="KKN82" s="68"/>
      <c r="KKO82" s="68"/>
      <c r="KKP82" s="69"/>
      <c r="KKR82" s="64"/>
      <c r="KKS82" s="67"/>
      <c r="KKT82" s="67"/>
      <c r="KKU82" s="68"/>
      <c r="KKV82" s="68"/>
      <c r="KKW82" s="68"/>
      <c r="KKX82" s="69"/>
      <c r="KKZ82" s="64"/>
      <c r="KLA82" s="67"/>
      <c r="KLB82" s="67"/>
      <c r="KLC82" s="68"/>
      <c r="KLD82" s="68"/>
      <c r="KLE82" s="68"/>
      <c r="KLF82" s="69"/>
      <c r="KLH82" s="64"/>
      <c r="KLI82" s="67"/>
      <c r="KLJ82" s="67"/>
      <c r="KLK82" s="68"/>
      <c r="KLL82" s="68"/>
      <c r="KLM82" s="68"/>
      <c r="KLN82" s="69"/>
      <c r="KLP82" s="64"/>
      <c r="KLQ82" s="67"/>
      <c r="KLR82" s="67"/>
      <c r="KLS82" s="68"/>
      <c r="KLT82" s="68"/>
      <c r="KLU82" s="68"/>
      <c r="KLV82" s="69"/>
      <c r="KLX82" s="64"/>
      <c r="KLY82" s="67"/>
      <c r="KLZ82" s="67"/>
      <c r="KMA82" s="68"/>
      <c r="KMB82" s="68"/>
      <c r="KMC82" s="68"/>
      <c r="KMD82" s="69"/>
      <c r="KMF82" s="64"/>
      <c r="KMG82" s="67"/>
      <c r="KMH82" s="67"/>
      <c r="KMI82" s="68"/>
      <c r="KMJ82" s="68"/>
      <c r="KMK82" s="68"/>
      <c r="KML82" s="69"/>
      <c r="KMN82" s="64"/>
      <c r="KMO82" s="67"/>
      <c r="KMP82" s="67"/>
      <c r="KMQ82" s="68"/>
      <c r="KMR82" s="68"/>
      <c r="KMS82" s="68"/>
      <c r="KMT82" s="69"/>
      <c r="KMV82" s="64"/>
      <c r="KMW82" s="67"/>
      <c r="KMX82" s="67"/>
      <c r="KMY82" s="68"/>
      <c r="KMZ82" s="68"/>
      <c r="KNA82" s="68"/>
      <c r="KNB82" s="69"/>
      <c r="KND82" s="64"/>
      <c r="KNE82" s="67"/>
      <c r="KNF82" s="67"/>
      <c r="KNG82" s="68"/>
      <c r="KNH82" s="68"/>
      <c r="KNI82" s="68"/>
      <c r="KNJ82" s="69"/>
      <c r="KNL82" s="64"/>
      <c r="KNM82" s="67"/>
      <c r="KNN82" s="67"/>
      <c r="KNO82" s="68"/>
      <c r="KNP82" s="68"/>
      <c r="KNQ82" s="68"/>
      <c r="KNR82" s="69"/>
      <c r="KNT82" s="64"/>
      <c r="KNU82" s="67"/>
      <c r="KNV82" s="67"/>
      <c r="KNW82" s="68"/>
      <c r="KNX82" s="68"/>
      <c r="KNY82" s="68"/>
      <c r="KNZ82" s="69"/>
      <c r="KOB82" s="64"/>
      <c r="KOC82" s="67"/>
      <c r="KOD82" s="67"/>
      <c r="KOE82" s="68"/>
      <c r="KOF82" s="68"/>
      <c r="KOG82" s="68"/>
      <c r="KOH82" s="69"/>
      <c r="KOJ82" s="64"/>
      <c r="KOK82" s="67"/>
      <c r="KOL82" s="67"/>
      <c r="KOM82" s="68"/>
      <c r="KON82" s="68"/>
      <c r="KOO82" s="68"/>
      <c r="KOP82" s="69"/>
      <c r="KOR82" s="64"/>
      <c r="KOS82" s="67"/>
      <c r="KOT82" s="67"/>
      <c r="KOU82" s="68"/>
      <c r="KOV82" s="68"/>
      <c r="KOW82" s="68"/>
      <c r="KOX82" s="69"/>
      <c r="KOZ82" s="64"/>
      <c r="KPA82" s="67"/>
      <c r="KPB82" s="67"/>
      <c r="KPC82" s="68"/>
      <c r="KPD82" s="68"/>
      <c r="KPE82" s="68"/>
      <c r="KPF82" s="69"/>
      <c r="KPH82" s="64"/>
      <c r="KPI82" s="67"/>
      <c r="KPJ82" s="67"/>
      <c r="KPK82" s="68"/>
      <c r="KPL82" s="68"/>
      <c r="KPM82" s="68"/>
      <c r="KPN82" s="69"/>
      <c r="KPP82" s="64"/>
      <c r="KPQ82" s="67"/>
      <c r="KPR82" s="67"/>
      <c r="KPS82" s="68"/>
      <c r="KPT82" s="68"/>
      <c r="KPU82" s="68"/>
      <c r="KPV82" s="69"/>
      <c r="KPX82" s="64"/>
      <c r="KPY82" s="67"/>
      <c r="KPZ82" s="67"/>
      <c r="KQA82" s="68"/>
      <c r="KQB82" s="68"/>
      <c r="KQC82" s="68"/>
      <c r="KQD82" s="69"/>
      <c r="KQF82" s="64"/>
      <c r="KQG82" s="67"/>
      <c r="KQH82" s="67"/>
      <c r="KQI82" s="68"/>
      <c r="KQJ82" s="68"/>
      <c r="KQK82" s="68"/>
      <c r="KQL82" s="69"/>
      <c r="KQN82" s="64"/>
      <c r="KQO82" s="67"/>
      <c r="KQP82" s="67"/>
      <c r="KQQ82" s="68"/>
      <c r="KQR82" s="68"/>
      <c r="KQS82" s="68"/>
      <c r="KQT82" s="69"/>
      <c r="KQV82" s="64"/>
      <c r="KQW82" s="67"/>
      <c r="KQX82" s="67"/>
      <c r="KQY82" s="68"/>
      <c r="KQZ82" s="68"/>
      <c r="KRA82" s="68"/>
      <c r="KRB82" s="69"/>
      <c r="KRD82" s="64"/>
      <c r="KRE82" s="67"/>
      <c r="KRF82" s="67"/>
      <c r="KRG82" s="68"/>
      <c r="KRH82" s="68"/>
      <c r="KRI82" s="68"/>
      <c r="KRJ82" s="69"/>
      <c r="KRL82" s="64"/>
      <c r="KRM82" s="67"/>
      <c r="KRN82" s="67"/>
      <c r="KRO82" s="68"/>
      <c r="KRP82" s="68"/>
      <c r="KRQ82" s="68"/>
      <c r="KRR82" s="69"/>
      <c r="KRT82" s="64"/>
      <c r="KRU82" s="67"/>
      <c r="KRV82" s="67"/>
      <c r="KRW82" s="68"/>
      <c r="KRX82" s="68"/>
      <c r="KRY82" s="68"/>
      <c r="KRZ82" s="69"/>
      <c r="KSB82" s="64"/>
      <c r="KSC82" s="67"/>
      <c r="KSD82" s="67"/>
      <c r="KSE82" s="68"/>
      <c r="KSF82" s="68"/>
      <c r="KSG82" s="68"/>
      <c r="KSH82" s="69"/>
      <c r="KSJ82" s="64"/>
      <c r="KSK82" s="67"/>
      <c r="KSL82" s="67"/>
      <c r="KSM82" s="68"/>
      <c r="KSN82" s="68"/>
      <c r="KSO82" s="68"/>
      <c r="KSP82" s="69"/>
      <c r="KSR82" s="64"/>
      <c r="KSS82" s="67"/>
      <c r="KST82" s="67"/>
      <c r="KSU82" s="68"/>
      <c r="KSV82" s="68"/>
      <c r="KSW82" s="68"/>
      <c r="KSX82" s="69"/>
      <c r="KSZ82" s="64"/>
      <c r="KTA82" s="67"/>
      <c r="KTB82" s="67"/>
      <c r="KTC82" s="68"/>
      <c r="KTD82" s="68"/>
      <c r="KTE82" s="68"/>
      <c r="KTF82" s="69"/>
      <c r="KTH82" s="64"/>
      <c r="KTI82" s="67"/>
      <c r="KTJ82" s="67"/>
      <c r="KTK82" s="68"/>
      <c r="KTL82" s="68"/>
      <c r="KTM82" s="68"/>
      <c r="KTN82" s="69"/>
      <c r="KTP82" s="64"/>
      <c r="KTQ82" s="67"/>
      <c r="KTR82" s="67"/>
      <c r="KTS82" s="68"/>
      <c r="KTT82" s="68"/>
      <c r="KTU82" s="68"/>
      <c r="KTV82" s="69"/>
      <c r="KTX82" s="64"/>
      <c r="KTY82" s="67"/>
      <c r="KTZ82" s="67"/>
      <c r="KUA82" s="68"/>
      <c r="KUB82" s="68"/>
      <c r="KUC82" s="68"/>
      <c r="KUD82" s="69"/>
      <c r="KUF82" s="64"/>
      <c r="KUG82" s="67"/>
      <c r="KUH82" s="67"/>
      <c r="KUI82" s="68"/>
      <c r="KUJ82" s="68"/>
      <c r="KUK82" s="68"/>
      <c r="KUL82" s="69"/>
      <c r="KUN82" s="64"/>
      <c r="KUO82" s="67"/>
      <c r="KUP82" s="67"/>
      <c r="KUQ82" s="68"/>
      <c r="KUR82" s="68"/>
      <c r="KUS82" s="68"/>
      <c r="KUT82" s="69"/>
      <c r="KUV82" s="64"/>
      <c r="KUW82" s="67"/>
      <c r="KUX82" s="67"/>
      <c r="KUY82" s="68"/>
      <c r="KUZ82" s="68"/>
      <c r="KVA82" s="68"/>
      <c r="KVB82" s="69"/>
      <c r="KVD82" s="64"/>
      <c r="KVE82" s="67"/>
      <c r="KVF82" s="67"/>
      <c r="KVG82" s="68"/>
      <c r="KVH82" s="68"/>
      <c r="KVI82" s="68"/>
      <c r="KVJ82" s="69"/>
      <c r="KVL82" s="64"/>
      <c r="KVM82" s="67"/>
      <c r="KVN82" s="67"/>
      <c r="KVO82" s="68"/>
      <c r="KVP82" s="68"/>
      <c r="KVQ82" s="68"/>
      <c r="KVR82" s="69"/>
      <c r="KVT82" s="64"/>
      <c r="KVU82" s="67"/>
      <c r="KVV82" s="67"/>
      <c r="KVW82" s="68"/>
      <c r="KVX82" s="68"/>
      <c r="KVY82" s="68"/>
      <c r="KVZ82" s="69"/>
      <c r="KWB82" s="64"/>
      <c r="KWC82" s="67"/>
      <c r="KWD82" s="67"/>
      <c r="KWE82" s="68"/>
      <c r="KWF82" s="68"/>
      <c r="KWG82" s="68"/>
      <c r="KWH82" s="69"/>
      <c r="KWJ82" s="64"/>
      <c r="KWK82" s="67"/>
      <c r="KWL82" s="67"/>
      <c r="KWM82" s="68"/>
      <c r="KWN82" s="68"/>
      <c r="KWO82" s="68"/>
      <c r="KWP82" s="69"/>
      <c r="KWR82" s="64"/>
      <c r="KWS82" s="67"/>
      <c r="KWT82" s="67"/>
      <c r="KWU82" s="68"/>
      <c r="KWV82" s="68"/>
      <c r="KWW82" s="68"/>
      <c r="KWX82" s="69"/>
      <c r="KWZ82" s="64"/>
      <c r="KXA82" s="67"/>
      <c r="KXB82" s="67"/>
      <c r="KXC82" s="68"/>
      <c r="KXD82" s="68"/>
      <c r="KXE82" s="68"/>
      <c r="KXF82" s="69"/>
      <c r="KXH82" s="64"/>
      <c r="KXI82" s="67"/>
      <c r="KXJ82" s="67"/>
      <c r="KXK82" s="68"/>
      <c r="KXL82" s="68"/>
      <c r="KXM82" s="68"/>
      <c r="KXN82" s="69"/>
      <c r="KXP82" s="64"/>
      <c r="KXQ82" s="67"/>
      <c r="KXR82" s="67"/>
      <c r="KXS82" s="68"/>
      <c r="KXT82" s="68"/>
      <c r="KXU82" s="68"/>
      <c r="KXV82" s="69"/>
      <c r="KXX82" s="64"/>
      <c r="KXY82" s="67"/>
      <c r="KXZ82" s="67"/>
      <c r="KYA82" s="68"/>
      <c r="KYB82" s="68"/>
      <c r="KYC82" s="68"/>
      <c r="KYD82" s="69"/>
      <c r="KYF82" s="64"/>
      <c r="KYG82" s="67"/>
      <c r="KYH82" s="67"/>
      <c r="KYI82" s="68"/>
      <c r="KYJ82" s="68"/>
      <c r="KYK82" s="68"/>
      <c r="KYL82" s="69"/>
      <c r="KYN82" s="64"/>
      <c r="KYO82" s="67"/>
      <c r="KYP82" s="67"/>
      <c r="KYQ82" s="68"/>
      <c r="KYR82" s="68"/>
      <c r="KYS82" s="68"/>
      <c r="KYT82" s="69"/>
      <c r="KYV82" s="64"/>
      <c r="KYW82" s="67"/>
      <c r="KYX82" s="67"/>
      <c r="KYY82" s="68"/>
      <c r="KYZ82" s="68"/>
      <c r="KZA82" s="68"/>
      <c r="KZB82" s="69"/>
      <c r="KZD82" s="64"/>
      <c r="KZE82" s="67"/>
      <c r="KZF82" s="67"/>
      <c r="KZG82" s="68"/>
      <c r="KZH82" s="68"/>
      <c r="KZI82" s="68"/>
      <c r="KZJ82" s="69"/>
      <c r="KZL82" s="64"/>
      <c r="KZM82" s="67"/>
      <c r="KZN82" s="67"/>
      <c r="KZO82" s="68"/>
      <c r="KZP82" s="68"/>
      <c r="KZQ82" s="68"/>
      <c r="KZR82" s="69"/>
      <c r="KZT82" s="64"/>
      <c r="KZU82" s="67"/>
      <c r="KZV82" s="67"/>
      <c r="KZW82" s="68"/>
      <c r="KZX82" s="68"/>
      <c r="KZY82" s="68"/>
      <c r="KZZ82" s="69"/>
      <c r="LAB82" s="64"/>
      <c r="LAC82" s="67"/>
      <c r="LAD82" s="67"/>
      <c r="LAE82" s="68"/>
      <c r="LAF82" s="68"/>
      <c r="LAG82" s="68"/>
      <c r="LAH82" s="69"/>
      <c r="LAJ82" s="64"/>
      <c r="LAK82" s="67"/>
      <c r="LAL82" s="67"/>
      <c r="LAM82" s="68"/>
      <c r="LAN82" s="68"/>
      <c r="LAO82" s="68"/>
      <c r="LAP82" s="69"/>
      <c r="LAR82" s="64"/>
      <c r="LAS82" s="67"/>
      <c r="LAT82" s="67"/>
      <c r="LAU82" s="68"/>
      <c r="LAV82" s="68"/>
      <c r="LAW82" s="68"/>
      <c r="LAX82" s="69"/>
      <c r="LAZ82" s="64"/>
      <c r="LBA82" s="67"/>
      <c r="LBB82" s="67"/>
      <c r="LBC82" s="68"/>
      <c r="LBD82" s="68"/>
      <c r="LBE82" s="68"/>
      <c r="LBF82" s="69"/>
      <c r="LBH82" s="64"/>
      <c r="LBI82" s="67"/>
      <c r="LBJ82" s="67"/>
      <c r="LBK82" s="68"/>
      <c r="LBL82" s="68"/>
      <c r="LBM82" s="68"/>
      <c r="LBN82" s="69"/>
      <c r="LBP82" s="64"/>
      <c r="LBQ82" s="67"/>
      <c r="LBR82" s="67"/>
      <c r="LBS82" s="68"/>
      <c r="LBT82" s="68"/>
      <c r="LBU82" s="68"/>
      <c r="LBV82" s="69"/>
      <c r="LBX82" s="64"/>
      <c r="LBY82" s="67"/>
      <c r="LBZ82" s="67"/>
      <c r="LCA82" s="68"/>
      <c r="LCB82" s="68"/>
      <c r="LCC82" s="68"/>
      <c r="LCD82" s="69"/>
      <c r="LCF82" s="64"/>
      <c r="LCG82" s="67"/>
      <c r="LCH82" s="67"/>
      <c r="LCI82" s="68"/>
      <c r="LCJ82" s="68"/>
      <c r="LCK82" s="68"/>
      <c r="LCL82" s="69"/>
      <c r="LCN82" s="64"/>
      <c r="LCO82" s="67"/>
      <c r="LCP82" s="67"/>
      <c r="LCQ82" s="68"/>
      <c r="LCR82" s="68"/>
      <c r="LCS82" s="68"/>
      <c r="LCT82" s="69"/>
      <c r="LCV82" s="64"/>
      <c r="LCW82" s="67"/>
      <c r="LCX82" s="67"/>
      <c r="LCY82" s="68"/>
      <c r="LCZ82" s="68"/>
      <c r="LDA82" s="68"/>
      <c r="LDB82" s="69"/>
      <c r="LDD82" s="64"/>
      <c r="LDE82" s="67"/>
      <c r="LDF82" s="67"/>
      <c r="LDG82" s="68"/>
      <c r="LDH82" s="68"/>
      <c r="LDI82" s="68"/>
      <c r="LDJ82" s="69"/>
      <c r="LDL82" s="64"/>
      <c r="LDM82" s="67"/>
      <c r="LDN82" s="67"/>
      <c r="LDO82" s="68"/>
      <c r="LDP82" s="68"/>
      <c r="LDQ82" s="68"/>
      <c r="LDR82" s="69"/>
      <c r="LDT82" s="64"/>
      <c r="LDU82" s="67"/>
      <c r="LDV82" s="67"/>
      <c r="LDW82" s="68"/>
      <c r="LDX82" s="68"/>
      <c r="LDY82" s="68"/>
      <c r="LDZ82" s="69"/>
      <c r="LEB82" s="64"/>
      <c r="LEC82" s="67"/>
      <c r="LED82" s="67"/>
      <c r="LEE82" s="68"/>
      <c r="LEF82" s="68"/>
      <c r="LEG82" s="68"/>
      <c r="LEH82" s="69"/>
      <c r="LEJ82" s="64"/>
      <c r="LEK82" s="67"/>
      <c r="LEL82" s="67"/>
      <c r="LEM82" s="68"/>
      <c r="LEN82" s="68"/>
      <c r="LEO82" s="68"/>
      <c r="LEP82" s="69"/>
      <c r="LER82" s="64"/>
      <c r="LES82" s="67"/>
      <c r="LET82" s="67"/>
      <c r="LEU82" s="68"/>
      <c r="LEV82" s="68"/>
      <c r="LEW82" s="68"/>
      <c r="LEX82" s="69"/>
      <c r="LEZ82" s="64"/>
      <c r="LFA82" s="67"/>
      <c r="LFB82" s="67"/>
      <c r="LFC82" s="68"/>
      <c r="LFD82" s="68"/>
      <c r="LFE82" s="68"/>
      <c r="LFF82" s="69"/>
      <c r="LFH82" s="64"/>
      <c r="LFI82" s="67"/>
      <c r="LFJ82" s="67"/>
      <c r="LFK82" s="68"/>
      <c r="LFL82" s="68"/>
      <c r="LFM82" s="68"/>
      <c r="LFN82" s="69"/>
      <c r="LFP82" s="64"/>
      <c r="LFQ82" s="67"/>
      <c r="LFR82" s="67"/>
      <c r="LFS82" s="68"/>
      <c r="LFT82" s="68"/>
      <c r="LFU82" s="68"/>
      <c r="LFV82" s="69"/>
      <c r="LFX82" s="64"/>
      <c r="LFY82" s="67"/>
      <c r="LFZ82" s="67"/>
      <c r="LGA82" s="68"/>
      <c r="LGB82" s="68"/>
      <c r="LGC82" s="68"/>
      <c r="LGD82" s="69"/>
      <c r="LGF82" s="64"/>
      <c r="LGG82" s="67"/>
      <c r="LGH82" s="67"/>
      <c r="LGI82" s="68"/>
      <c r="LGJ82" s="68"/>
      <c r="LGK82" s="68"/>
      <c r="LGL82" s="69"/>
      <c r="LGN82" s="64"/>
      <c r="LGO82" s="67"/>
      <c r="LGP82" s="67"/>
      <c r="LGQ82" s="68"/>
      <c r="LGR82" s="68"/>
      <c r="LGS82" s="68"/>
      <c r="LGT82" s="69"/>
      <c r="LGV82" s="64"/>
      <c r="LGW82" s="67"/>
      <c r="LGX82" s="67"/>
      <c r="LGY82" s="68"/>
      <c r="LGZ82" s="68"/>
      <c r="LHA82" s="68"/>
      <c r="LHB82" s="69"/>
      <c r="LHD82" s="64"/>
      <c r="LHE82" s="67"/>
      <c r="LHF82" s="67"/>
      <c r="LHG82" s="68"/>
      <c r="LHH82" s="68"/>
      <c r="LHI82" s="68"/>
      <c r="LHJ82" s="69"/>
      <c r="LHL82" s="64"/>
      <c r="LHM82" s="67"/>
      <c r="LHN82" s="67"/>
      <c r="LHO82" s="68"/>
      <c r="LHP82" s="68"/>
      <c r="LHQ82" s="68"/>
      <c r="LHR82" s="69"/>
      <c r="LHT82" s="64"/>
      <c r="LHU82" s="67"/>
      <c r="LHV82" s="67"/>
      <c r="LHW82" s="68"/>
      <c r="LHX82" s="68"/>
      <c r="LHY82" s="68"/>
      <c r="LHZ82" s="69"/>
      <c r="LIB82" s="64"/>
      <c r="LIC82" s="67"/>
      <c r="LID82" s="67"/>
      <c r="LIE82" s="68"/>
      <c r="LIF82" s="68"/>
      <c r="LIG82" s="68"/>
      <c r="LIH82" s="69"/>
      <c r="LIJ82" s="64"/>
      <c r="LIK82" s="67"/>
      <c r="LIL82" s="67"/>
      <c r="LIM82" s="68"/>
      <c r="LIN82" s="68"/>
      <c r="LIO82" s="68"/>
      <c r="LIP82" s="69"/>
      <c r="LIR82" s="64"/>
      <c r="LIS82" s="67"/>
      <c r="LIT82" s="67"/>
      <c r="LIU82" s="68"/>
      <c r="LIV82" s="68"/>
      <c r="LIW82" s="68"/>
      <c r="LIX82" s="69"/>
      <c r="LIZ82" s="64"/>
      <c r="LJA82" s="67"/>
      <c r="LJB82" s="67"/>
      <c r="LJC82" s="68"/>
      <c r="LJD82" s="68"/>
      <c r="LJE82" s="68"/>
      <c r="LJF82" s="69"/>
      <c r="LJH82" s="64"/>
      <c r="LJI82" s="67"/>
      <c r="LJJ82" s="67"/>
      <c r="LJK82" s="68"/>
      <c r="LJL82" s="68"/>
      <c r="LJM82" s="68"/>
      <c r="LJN82" s="69"/>
      <c r="LJP82" s="64"/>
      <c r="LJQ82" s="67"/>
      <c r="LJR82" s="67"/>
      <c r="LJS82" s="68"/>
      <c r="LJT82" s="68"/>
      <c r="LJU82" s="68"/>
      <c r="LJV82" s="69"/>
      <c r="LJX82" s="64"/>
      <c r="LJY82" s="67"/>
      <c r="LJZ82" s="67"/>
      <c r="LKA82" s="68"/>
      <c r="LKB82" s="68"/>
      <c r="LKC82" s="68"/>
      <c r="LKD82" s="69"/>
      <c r="LKF82" s="64"/>
      <c r="LKG82" s="67"/>
      <c r="LKH82" s="67"/>
      <c r="LKI82" s="68"/>
      <c r="LKJ82" s="68"/>
      <c r="LKK82" s="68"/>
      <c r="LKL82" s="69"/>
      <c r="LKN82" s="64"/>
      <c r="LKO82" s="67"/>
      <c r="LKP82" s="67"/>
      <c r="LKQ82" s="68"/>
      <c r="LKR82" s="68"/>
      <c r="LKS82" s="68"/>
      <c r="LKT82" s="69"/>
      <c r="LKV82" s="64"/>
      <c r="LKW82" s="67"/>
      <c r="LKX82" s="67"/>
      <c r="LKY82" s="68"/>
      <c r="LKZ82" s="68"/>
      <c r="LLA82" s="68"/>
      <c r="LLB82" s="69"/>
      <c r="LLD82" s="64"/>
      <c r="LLE82" s="67"/>
      <c r="LLF82" s="67"/>
      <c r="LLG82" s="68"/>
      <c r="LLH82" s="68"/>
      <c r="LLI82" s="68"/>
      <c r="LLJ82" s="69"/>
      <c r="LLL82" s="64"/>
      <c r="LLM82" s="67"/>
      <c r="LLN82" s="67"/>
      <c r="LLO82" s="68"/>
      <c r="LLP82" s="68"/>
      <c r="LLQ82" s="68"/>
      <c r="LLR82" s="69"/>
      <c r="LLT82" s="64"/>
      <c r="LLU82" s="67"/>
      <c r="LLV82" s="67"/>
      <c r="LLW82" s="68"/>
      <c r="LLX82" s="68"/>
      <c r="LLY82" s="68"/>
      <c r="LLZ82" s="69"/>
      <c r="LMB82" s="64"/>
      <c r="LMC82" s="67"/>
      <c r="LMD82" s="67"/>
      <c r="LME82" s="68"/>
      <c r="LMF82" s="68"/>
      <c r="LMG82" s="68"/>
      <c r="LMH82" s="69"/>
      <c r="LMJ82" s="64"/>
      <c r="LMK82" s="67"/>
      <c r="LML82" s="67"/>
      <c r="LMM82" s="68"/>
      <c r="LMN82" s="68"/>
      <c r="LMO82" s="68"/>
      <c r="LMP82" s="69"/>
      <c r="LMR82" s="64"/>
      <c r="LMS82" s="67"/>
      <c r="LMT82" s="67"/>
      <c r="LMU82" s="68"/>
      <c r="LMV82" s="68"/>
      <c r="LMW82" s="68"/>
      <c r="LMX82" s="69"/>
      <c r="LMZ82" s="64"/>
      <c r="LNA82" s="67"/>
      <c r="LNB82" s="67"/>
      <c r="LNC82" s="68"/>
      <c r="LND82" s="68"/>
      <c r="LNE82" s="68"/>
      <c r="LNF82" s="69"/>
      <c r="LNH82" s="64"/>
      <c r="LNI82" s="67"/>
      <c r="LNJ82" s="67"/>
      <c r="LNK82" s="68"/>
      <c r="LNL82" s="68"/>
      <c r="LNM82" s="68"/>
      <c r="LNN82" s="69"/>
      <c r="LNP82" s="64"/>
      <c r="LNQ82" s="67"/>
      <c r="LNR82" s="67"/>
      <c r="LNS82" s="68"/>
      <c r="LNT82" s="68"/>
      <c r="LNU82" s="68"/>
      <c r="LNV82" s="69"/>
      <c r="LNX82" s="64"/>
      <c r="LNY82" s="67"/>
      <c r="LNZ82" s="67"/>
      <c r="LOA82" s="68"/>
      <c r="LOB82" s="68"/>
      <c r="LOC82" s="68"/>
      <c r="LOD82" s="69"/>
      <c r="LOF82" s="64"/>
      <c r="LOG82" s="67"/>
      <c r="LOH82" s="67"/>
      <c r="LOI82" s="68"/>
      <c r="LOJ82" s="68"/>
      <c r="LOK82" s="68"/>
      <c r="LOL82" s="69"/>
      <c r="LON82" s="64"/>
      <c r="LOO82" s="67"/>
      <c r="LOP82" s="67"/>
      <c r="LOQ82" s="68"/>
      <c r="LOR82" s="68"/>
      <c r="LOS82" s="68"/>
      <c r="LOT82" s="69"/>
      <c r="LOV82" s="64"/>
      <c r="LOW82" s="67"/>
      <c r="LOX82" s="67"/>
      <c r="LOY82" s="68"/>
      <c r="LOZ82" s="68"/>
      <c r="LPA82" s="68"/>
      <c r="LPB82" s="69"/>
      <c r="LPD82" s="64"/>
      <c r="LPE82" s="67"/>
      <c r="LPF82" s="67"/>
      <c r="LPG82" s="68"/>
      <c r="LPH82" s="68"/>
      <c r="LPI82" s="68"/>
      <c r="LPJ82" s="69"/>
      <c r="LPL82" s="64"/>
      <c r="LPM82" s="67"/>
      <c r="LPN82" s="67"/>
      <c r="LPO82" s="68"/>
      <c r="LPP82" s="68"/>
      <c r="LPQ82" s="68"/>
      <c r="LPR82" s="69"/>
      <c r="LPT82" s="64"/>
      <c r="LPU82" s="67"/>
      <c r="LPV82" s="67"/>
      <c r="LPW82" s="68"/>
      <c r="LPX82" s="68"/>
      <c r="LPY82" s="68"/>
      <c r="LPZ82" s="69"/>
      <c r="LQB82" s="64"/>
      <c r="LQC82" s="67"/>
      <c r="LQD82" s="67"/>
      <c r="LQE82" s="68"/>
      <c r="LQF82" s="68"/>
      <c r="LQG82" s="68"/>
      <c r="LQH82" s="69"/>
      <c r="LQJ82" s="64"/>
      <c r="LQK82" s="67"/>
      <c r="LQL82" s="67"/>
      <c r="LQM82" s="68"/>
      <c r="LQN82" s="68"/>
      <c r="LQO82" s="68"/>
      <c r="LQP82" s="69"/>
      <c r="LQR82" s="64"/>
      <c r="LQS82" s="67"/>
      <c r="LQT82" s="67"/>
      <c r="LQU82" s="68"/>
      <c r="LQV82" s="68"/>
      <c r="LQW82" s="68"/>
      <c r="LQX82" s="69"/>
      <c r="LQZ82" s="64"/>
      <c r="LRA82" s="67"/>
      <c r="LRB82" s="67"/>
      <c r="LRC82" s="68"/>
      <c r="LRD82" s="68"/>
      <c r="LRE82" s="68"/>
      <c r="LRF82" s="69"/>
      <c r="LRH82" s="64"/>
      <c r="LRI82" s="67"/>
      <c r="LRJ82" s="67"/>
      <c r="LRK82" s="68"/>
      <c r="LRL82" s="68"/>
      <c r="LRM82" s="68"/>
      <c r="LRN82" s="69"/>
      <c r="LRP82" s="64"/>
      <c r="LRQ82" s="67"/>
      <c r="LRR82" s="67"/>
      <c r="LRS82" s="68"/>
      <c r="LRT82" s="68"/>
      <c r="LRU82" s="68"/>
      <c r="LRV82" s="69"/>
      <c r="LRX82" s="64"/>
      <c r="LRY82" s="67"/>
      <c r="LRZ82" s="67"/>
      <c r="LSA82" s="68"/>
      <c r="LSB82" s="68"/>
      <c r="LSC82" s="68"/>
      <c r="LSD82" s="69"/>
      <c r="LSF82" s="64"/>
      <c r="LSG82" s="67"/>
      <c r="LSH82" s="67"/>
      <c r="LSI82" s="68"/>
      <c r="LSJ82" s="68"/>
      <c r="LSK82" s="68"/>
      <c r="LSL82" s="69"/>
      <c r="LSN82" s="64"/>
      <c r="LSO82" s="67"/>
      <c r="LSP82" s="67"/>
      <c r="LSQ82" s="68"/>
      <c r="LSR82" s="68"/>
      <c r="LSS82" s="68"/>
      <c r="LST82" s="69"/>
      <c r="LSV82" s="64"/>
      <c r="LSW82" s="67"/>
      <c r="LSX82" s="67"/>
      <c r="LSY82" s="68"/>
      <c r="LSZ82" s="68"/>
      <c r="LTA82" s="68"/>
      <c r="LTB82" s="69"/>
      <c r="LTD82" s="64"/>
      <c r="LTE82" s="67"/>
      <c r="LTF82" s="67"/>
      <c r="LTG82" s="68"/>
      <c r="LTH82" s="68"/>
      <c r="LTI82" s="68"/>
      <c r="LTJ82" s="69"/>
      <c r="LTL82" s="64"/>
      <c r="LTM82" s="67"/>
      <c r="LTN82" s="67"/>
      <c r="LTO82" s="68"/>
      <c r="LTP82" s="68"/>
      <c r="LTQ82" s="68"/>
      <c r="LTR82" s="69"/>
      <c r="LTT82" s="64"/>
      <c r="LTU82" s="67"/>
      <c r="LTV82" s="67"/>
      <c r="LTW82" s="68"/>
      <c r="LTX82" s="68"/>
      <c r="LTY82" s="68"/>
      <c r="LTZ82" s="69"/>
      <c r="LUB82" s="64"/>
      <c r="LUC82" s="67"/>
      <c r="LUD82" s="67"/>
      <c r="LUE82" s="68"/>
      <c r="LUF82" s="68"/>
      <c r="LUG82" s="68"/>
      <c r="LUH82" s="69"/>
      <c r="LUJ82" s="64"/>
      <c r="LUK82" s="67"/>
      <c r="LUL82" s="67"/>
      <c r="LUM82" s="68"/>
      <c r="LUN82" s="68"/>
      <c r="LUO82" s="68"/>
      <c r="LUP82" s="69"/>
      <c r="LUR82" s="64"/>
      <c r="LUS82" s="67"/>
      <c r="LUT82" s="67"/>
      <c r="LUU82" s="68"/>
      <c r="LUV82" s="68"/>
      <c r="LUW82" s="68"/>
      <c r="LUX82" s="69"/>
      <c r="LUZ82" s="64"/>
      <c r="LVA82" s="67"/>
      <c r="LVB82" s="67"/>
      <c r="LVC82" s="68"/>
      <c r="LVD82" s="68"/>
      <c r="LVE82" s="68"/>
      <c r="LVF82" s="69"/>
      <c r="LVH82" s="64"/>
      <c r="LVI82" s="67"/>
      <c r="LVJ82" s="67"/>
      <c r="LVK82" s="68"/>
      <c r="LVL82" s="68"/>
      <c r="LVM82" s="68"/>
      <c r="LVN82" s="69"/>
      <c r="LVP82" s="64"/>
      <c r="LVQ82" s="67"/>
      <c r="LVR82" s="67"/>
      <c r="LVS82" s="68"/>
      <c r="LVT82" s="68"/>
      <c r="LVU82" s="68"/>
      <c r="LVV82" s="69"/>
      <c r="LVX82" s="64"/>
      <c r="LVY82" s="67"/>
      <c r="LVZ82" s="67"/>
      <c r="LWA82" s="68"/>
      <c r="LWB82" s="68"/>
      <c r="LWC82" s="68"/>
      <c r="LWD82" s="69"/>
      <c r="LWF82" s="64"/>
      <c r="LWG82" s="67"/>
      <c r="LWH82" s="67"/>
      <c r="LWI82" s="68"/>
      <c r="LWJ82" s="68"/>
      <c r="LWK82" s="68"/>
      <c r="LWL82" s="69"/>
      <c r="LWN82" s="64"/>
      <c r="LWO82" s="67"/>
      <c r="LWP82" s="67"/>
      <c r="LWQ82" s="68"/>
      <c r="LWR82" s="68"/>
      <c r="LWS82" s="68"/>
      <c r="LWT82" s="69"/>
      <c r="LWV82" s="64"/>
      <c r="LWW82" s="67"/>
      <c r="LWX82" s="67"/>
      <c r="LWY82" s="68"/>
      <c r="LWZ82" s="68"/>
      <c r="LXA82" s="68"/>
      <c r="LXB82" s="69"/>
      <c r="LXD82" s="64"/>
      <c r="LXE82" s="67"/>
      <c r="LXF82" s="67"/>
      <c r="LXG82" s="68"/>
      <c r="LXH82" s="68"/>
      <c r="LXI82" s="68"/>
      <c r="LXJ82" s="69"/>
      <c r="LXL82" s="64"/>
      <c r="LXM82" s="67"/>
      <c r="LXN82" s="67"/>
      <c r="LXO82" s="68"/>
      <c r="LXP82" s="68"/>
      <c r="LXQ82" s="68"/>
      <c r="LXR82" s="69"/>
      <c r="LXT82" s="64"/>
      <c r="LXU82" s="67"/>
      <c r="LXV82" s="67"/>
      <c r="LXW82" s="68"/>
      <c r="LXX82" s="68"/>
      <c r="LXY82" s="68"/>
      <c r="LXZ82" s="69"/>
      <c r="LYB82" s="64"/>
      <c r="LYC82" s="67"/>
      <c r="LYD82" s="67"/>
      <c r="LYE82" s="68"/>
      <c r="LYF82" s="68"/>
      <c r="LYG82" s="68"/>
      <c r="LYH82" s="69"/>
      <c r="LYJ82" s="64"/>
      <c r="LYK82" s="67"/>
      <c r="LYL82" s="67"/>
      <c r="LYM82" s="68"/>
      <c r="LYN82" s="68"/>
      <c r="LYO82" s="68"/>
      <c r="LYP82" s="69"/>
      <c r="LYR82" s="64"/>
      <c r="LYS82" s="67"/>
      <c r="LYT82" s="67"/>
      <c r="LYU82" s="68"/>
      <c r="LYV82" s="68"/>
      <c r="LYW82" s="68"/>
      <c r="LYX82" s="69"/>
      <c r="LYZ82" s="64"/>
      <c r="LZA82" s="67"/>
      <c r="LZB82" s="67"/>
      <c r="LZC82" s="68"/>
      <c r="LZD82" s="68"/>
      <c r="LZE82" s="68"/>
      <c r="LZF82" s="69"/>
      <c r="LZH82" s="64"/>
      <c r="LZI82" s="67"/>
      <c r="LZJ82" s="67"/>
      <c r="LZK82" s="68"/>
      <c r="LZL82" s="68"/>
      <c r="LZM82" s="68"/>
      <c r="LZN82" s="69"/>
      <c r="LZP82" s="64"/>
      <c r="LZQ82" s="67"/>
      <c r="LZR82" s="67"/>
      <c r="LZS82" s="68"/>
      <c r="LZT82" s="68"/>
      <c r="LZU82" s="68"/>
      <c r="LZV82" s="69"/>
      <c r="LZX82" s="64"/>
      <c r="LZY82" s="67"/>
      <c r="LZZ82" s="67"/>
      <c r="MAA82" s="68"/>
      <c r="MAB82" s="68"/>
      <c r="MAC82" s="68"/>
      <c r="MAD82" s="69"/>
      <c r="MAF82" s="64"/>
      <c r="MAG82" s="67"/>
      <c r="MAH82" s="67"/>
      <c r="MAI82" s="68"/>
      <c r="MAJ82" s="68"/>
      <c r="MAK82" s="68"/>
      <c r="MAL82" s="69"/>
      <c r="MAN82" s="64"/>
      <c r="MAO82" s="67"/>
      <c r="MAP82" s="67"/>
      <c r="MAQ82" s="68"/>
      <c r="MAR82" s="68"/>
      <c r="MAS82" s="68"/>
      <c r="MAT82" s="69"/>
      <c r="MAV82" s="64"/>
      <c r="MAW82" s="67"/>
      <c r="MAX82" s="67"/>
      <c r="MAY82" s="68"/>
      <c r="MAZ82" s="68"/>
      <c r="MBA82" s="68"/>
      <c r="MBB82" s="69"/>
      <c r="MBD82" s="64"/>
      <c r="MBE82" s="67"/>
      <c r="MBF82" s="67"/>
      <c r="MBG82" s="68"/>
      <c r="MBH82" s="68"/>
      <c r="MBI82" s="68"/>
      <c r="MBJ82" s="69"/>
      <c r="MBL82" s="64"/>
      <c r="MBM82" s="67"/>
      <c r="MBN82" s="67"/>
      <c r="MBO82" s="68"/>
      <c r="MBP82" s="68"/>
      <c r="MBQ82" s="68"/>
      <c r="MBR82" s="69"/>
      <c r="MBT82" s="64"/>
      <c r="MBU82" s="67"/>
      <c r="MBV82" s="67"/>
      <c r="MBW82" s="68"/>
      <c r="MBX82" s="68"/>
      <c r="MBY82" s="68"/>
      <c r="MBZ82" s="69"/>
      <c r="MCB82" s="64"/>
      <c r="MCC82" s="67"/>
      <c r="MCD82" s="67"/>
      <c r="MCE82" s="68"/>
      <c r="MCF82" s="68"/>
      <c r="MCG82" s="68"/>
      <c r="MCH82" s="69"/>
      <c r="MCJ82" s="64"/>
      <c r="MCK82" s="67"/>
      <c r="MCL82" s="67"/>
      <c r="MCM82" s="68"/>
      <c r="MCN82" s="68"/>
      <c r="MCO82" s="68"/>
      <c r="MCP82" s="69"/>
      <c r="MCR82" s="64"/>
      <c r="MCS82" s="67"/>
      <c r="MCT82" s="67"/>
      <c r="MCU82" s="68"/>
      <c r="MCV82" s="68"/>
      <c r="MCW82" s="68"/>
      <c r="MCX82" s="69"/>
      <c r="MCZ82" s="64"/>
      <c r="MDA82" s="67"/>
      <c r="MDB82" s="67"/>
      <c r="MDC82" s="68"/>
      <c r="MDD82" s="68"/>
      <c r="MDE82" s="68"/>
      <c r="MDF82" s="69"/>
      <c r="MDH82" s="64"/>
      <c r="MDI82" s="67"/>
      <c r="MDJ82" s="67"/>
      <c r="MDK82" s="68"/>
      <c r="MDL82" s="68"/>
      <c r="MDM82" s="68"/>
      <c r="MDN82" s="69"/>
      <c r="MDP82" s="64"/>
      <c r="MDQ82" s="67"/>
      <c r="MDR82" s="67"/>
      <c r="MDS82" s="68"/>
      <c r="MDT82" s="68"/>
      <c r="MDU82" s="68"/>
      <c r="MDV82" s="69"/>
      <c r="MDX82" s="64"/>
      <c r="MDY82" s="67"/>
      <c r="MDZ82" s="67"/>
      <c r="MEA82" s="68"/>
      <c r="MEB82" s="68"/>
      <c r="MEC82" s="68"/>
      <c r="MED82" s="69"/>
      <c r="MEF82" s="64"/>
      <c r="MEG82" s="67"/>
      <c r="MEH82" s="67"/>
      <c r="MEI82" s="68"/>
      <c r="MEJ82" s="68"/>
      <c r="MEK82" s="68"/>
      <c r="MEL82" s="69"/>
      <c r="MEN82" s="64"/>
      <c r="MEO82" s="67"/>
      <c r="MEP82" s="67"/>
      <c r="MEQ82" s="68"/>
      <c r="MER82" s="68"/>
      <c r="MES82" s="68"/>
      <c r="MET82" s="69"/>
      <c r="MEV82" s="64"/>
      <c r="MEW82" s="67"/>
      <c r="MEX82" s="67"/>
      <c r="MEY82" s="68"/>
      <c r="MEZ82" s="68"/>
      <c r="MFA82" s="68"/>
      <c r="MFB82" s="69"/>
      <c r="MFD82" s="64"/>
      <c r="MFE82" s="67"/>
      <c r="MFF82" s="67"/>
      <c r="MFG82" s="68"/>
      <c r="MFH82" s="68"/>
      <c r="MFI82" s="68"/>
      <c r="MFJ82" s="69"/>
      <c r="MFL82" s="64"/>
      <c r="MFM82" s="67"/>
      <c r="MFN82" s="67"/>
      <c r="MFO82" s="68"/>
      <c r="MFP82" s="68"/>
      <c r="MFQ82" s="68"/>
      <c r="MFR82" s="69"/>
      <c r="MFT82" s="64"/>
      <c r="MFU82" s="67"/>
      <c r="MFV82" s="67"/>
      <c r="MFW82" s="68"/>
      <c r="MFX82" s="68"/>
      <c r="MFY82" s="68"/>
      <c r="MFZ82" s="69"/>
      <c r="MGB82" s="64"/>
      <c r="MGC82" s="67"/>
      <c r="MGD82" s="67"/>
      <c r="MGE82" s="68"/>
      <c r="MGF82" s="68"/>
      <c r="MGG82" s="68"/>
      <c r="MGH82" s="69"/>
      <c r="MGJ82" s="64"/>
      <c r="MGK82" s="67"/>
      <c r="MGL82" s="67"/>
      <c r="MGM82" s="68"/>
      <c r="MGN82" s="68"/>
      <c r="MGO82" s="68"/>
      <c r="MGP82" s="69"/>
      <c r="MGR82" s="64"/>
      <c r="MGS82" s="67"/>
      <c r="MGT82" s="67"/>
      <c r="MGU82" s="68"/>
      <c r="MGV82" s="68"/>
      <c r="MGW82" s="68"/>
      <c r="MGX82" s="69"/>
      <c r="MGZ82" s="64"/>
      <c r="MHA82" s="67"/>
      <c r="MHB82" s="67"/>
      <c r="MHC82" s="68"/>
      <c r="MHD82" s="68"/>
      <c r="MHE82" s="68"/>
      <c r="MHF82" s="69"/>
      <c r="MHH82" s="64"/>
      <c r="MHI82" s="67"/>
      <c r="MHJ82" s="67"/>
      <c r="MHK82" s="68"/>
      <c r="MHL82" s="68"/>
      <c r="MHM82" s="68"/>
      <c r="MHN82" s="69"/>
      <c r="MHP82" s="64"/>
      <c r="MHQ82" s="67"/>
      <c r="MHR82" s="67"/>
      <c r="MHS82" s="68"/>
      <c r="MHT82" s="68"/>
      <c r="MHU82" s="68"/>
      <c r="MHV82" s="69"/>
      <c r="MHX82" s="64"/>
      <c r="MHY82" s="67"/>
      <c r="MHZ82" s="67"/>
      <c r="MIA82" s="68"/>
      <c r="MIB82" s="68"/>
      <c r="MIC82" s="68"/>
      <c r="MID82" s="69"/>
      <c r="MIF82" s="64"/>
      <c r="MIG82" s="67"/>
      <c r="MIH82" s="67"/>
      <c r="MII82" s="68"/>
      <c r="MIJ82" s="68"/>
      <c r="MIK82" s="68"/>
      <c r="MIL82" s="69"/>
      <c r="MIN82" s="64"/>
      <c r="MIO82" s="67"/>
      <c r="MIP82" s="67"/>
      <c r="MIQ82" s="68"/>
      <c r="MIR82" s="68"/>
      <c r="MIS82" s="68"/>
      <c r="MIT82" s="69"/>
      <c r="MIV82" s="64"/>
      <c r="MIW82" s="67"/>
      <c r="MIX82" s="67"/>
      <c r="MIY82" s="68"/>
      <c r="MIZ82" s="68"/>
      <c r="MJA82" s="68"/>
      <c r="MJB82" s="69"/>
      <c r="MJD82" s="64"/>
      <c r="MJE82" s="67"/>
      <c r="MJF82" s="67"/>
      <c r="MJG82" s="68"/>
      <c r="MJH82" s="68"/>
      <c r="MJI82" s="68"/>
      <c r="MJJ82" s="69"/>
      <c r="MJL82" s="64"/>
      <c r="MJM82" s="67"/>
      <c r="MJN82" s="67"/>
      <c r="MJO82" s="68"/>
      <c r="MJP82" s="68"/>
      <c r="MJQ82" s="68"/>
      <c r="MJR82" s="69"/>
      <c r="MJT82" s="64"/>
      <c r="MJU82" s="67"/>
      <c r="MJV82" s="67"/>
      <c r="MJW82" s="68"/>
      <c r="MJX82" s="68"/>
      <c r="MJY82" s="68"/>
      <c r="MJZ82" s="69"/>
      <c r="MKB82" s="64"/>
      <c r="MKC82" s="67"/>
      <c r="MKD82" s="67"/>
      <c r="MKE82" s="68"/>
      <c r="MKF82" s="68"/>
      <c r="MKG82" s="68"/>
      <c r="MKH82" s="69"/>
      <c r="MKJ82" s="64"/>
      <c r="MKK82" s="67"/>
      <c r="MKL82" s="67"/>
      <c r="MKM82" s="68"/>
      <c r="MKN82" s="68"/>
      <c r="MKO82" s="68"/>
      <c r="MKP82" s="69"/>
      <c r="MKR82" s="64"/>
      <c r="MKS82" s="67"/>
      <c r="MKT82" s="67"/>
      <c r="MKU82" s="68"/>
      <c r="MKV82" s="68"/>
      <c r="MKW82" s="68"/>
      <c r="MKX82" s="69"/>
      <c r="MKZ82" s="64"/>
      <c r="MLA82" s="67"/>
      <c r="MLB82" s="67"/>
      <c r="MLC82" s="68"/>
      <c r="MLD82" s="68"/>
      <c r="MLE82" s="68"/>
      <c r="MLF82" s="69"/>
      <c r="MLH82" s="64"/>
      <c r="MLI82" s="67"/>
      <c r="MLJ82" s="67"/>
      <c r="MLK82" s="68"/>
      <c r="MLL82" s="68"/>
      <c r="MLM82" s="68"/>
      <c r="MLN82" s="69"/>
      <c r="MLP82" s="64"/>
      <c r="MLQ82" s="67"/>
      <c r="MLR82" s="67"/>
      <c r="MLS82" s="68"/>
      <c r="MLT82" s="68"/>
      <c r="MLU82" s="68"/>
      <c r="MLV82" s="69"/>
      <c r="MLX82" s="64"/>
      <c r="MLY82" s="67"/>
      <c r="MLZ82" s="67"/>
      <c r="MMA82" s="68"/>
      <c r="MMB82" s="68"/>
      <c r="MMC82" s="68"/>
      <c r="MMD82" s="69"/>
      <c r="MMF82" s="64"/>
      <c r="MMG82" s="67"/>
      <c r="MMH82" s="67"/>
      <c r="MMI82" s="68"/>
      <c r="MMJ82" s="68"/>
      <c r="MMK82" s="68"/>
      <c r="MML82" s="69"/>
      <c r="MMN82" s="64"/>
      <c r="MMO82" s="67"/>
      <c r="MMP82" s="67"/>
      <c r="MMQ82" s="68"/>
      <c r="MMR82" s="68"/>
      <c r="MMS82" s="68"/>
      <c r="MMT82" s="69"/>
      <c r="MMV82" s="64"/>
      <c r="MMW82" s="67"/>
      <c r="MMX82" s="67"/>
      <c r="MMY82" s="68"/>
      <c r="MMZ82" s="68"/>
      <c r="MNA82" s="68"/>
      <c r="MNB82" s="69"/>
      <c r="MND82" s="64"/>
      <c r="MNE82" s="67"/>
      <c r="MNF82" s="67"/>
      <c r="MNG82" s="68"/>
      <c r="MNH82" s="68"/>
      <c r="MNI82" s="68"/>
      <c r="MNJ82" s="69"/>
      <c r="MNL82" s="64"/>
      <c r="MNM82" s="67"/>
      <c r="MNN82" s="67"/>
      <c r="MNO82" s="68"/>
      <c r="MNP82" s="68"/>
      <c r="MNQ82" s="68"/>
      <c r="MNR82" s="69"/>
      <c r="MNT82" s="64"/>
      <c r="MNU82" s="67"/>
      <c r="MNV82" s="67"/>
      <c r="MNW82" s="68"/>
      <c r="MNX82" s="68"/>
      <c r="MNY82" s="68"/>
      <c r="MNZ82" s="69"/>
      <c r="MOB82" s="64"/>
      <c r="MOC82" s="67"/>
      <c r="MOD82" s="67"/>
      <c r="MOE82" s="68"/>
      <c r="MOF82" s="68"/>
      <c r="MOG82" s="68"/>
      <c r="MOH82" s="69"/>
      <c r="MOJ82" s="64"/>
      <c r="MOK82" s="67"/>
      <c r="MOL82" s="67"/>
      <c r="MOM82" s="68"/>
      <c r="MON82" s="68"/>
      <c r="MOO82" s="68"/>
      <c r="MOP82" s="69"/>
      <c r="MOR82" s="64"/>
      <c r="MOS82" s="67"/>
      <c r="MOT82" s="67"/>
      <c r="MOU82" s="68"/>
      <c r="MOV82" s="68"/>
      <c r="MOW82" s="68"/>
      <c r="MOX82" s="69"/>
      <c r="MOZ82" s="64"/>
      <c r="MPA82" s="67"/>
      <c r="MPB82" s="67"/>
      <c r="MPC82" s="68"/>
      <c r="MPD82" s="68"/>
      <c r="MPE82" s="68"/>
      <c r="MPF82" s="69"/>
      <c r="MPH82" s="64"/>
      <c r="MPI82" s="67"/>
      <c r="MPJ82" s="67"/>
      <c r="MPK82" s="68"/>
      <c r="MPL82" s="68"/>
      <c r="MPM82" s="68"/>
      <c r="MPN82" s="69"/>
      <c r="MPP82" s="64"/>
      <c r="MPQ82" s="67"/>
      <c r="MPR82" s="67"/>
      <c r="MPS82" s="68"/>
      <c r="MPT82" s="68"/>
      <c r="MPU82" s="68"/>
      <c r="MPV82" s="69"/>
      <c r="MPX82" s="64"/>
      <c r="MPY82" s="67"/>
      <c r="MPZ82" s="67"/>
      <c r="MQA82" s="68"/>
      <c r="MQB82" s="68"/>
      <c r="MQC82" s="68"/>
      <c r="MQD82" s="69"/>
      <c r="MQF82" s="64"/>
      <c r="MQG82" s="67"/>
      <c r="MQH82" s="67"/>
      <c r="MQI82" s="68"/>
      <c r="MQJ82" s="68"/>
      <c r="MQK82" s="68"/>
      <c r="MQL82" s="69"/>
      <c r="MQN82" s="64"/>
      <c r="MQO82" s="67"/>
      <c r="MQP82" s="67"/>
      <c r="MQQ82" s="68"/>
      <c r="MQR82" s="68"/>
      <c r="MQS82" s="68"/>
      <c r="MQT82" s="69"/>
      <c r="MQV82" s="64"/>
      <c r="MQW82" s="67"/>
      <c r="MQX82" s="67"/>
      <c r="MQY82" s="68"/>
      <c r="MQZ82" s="68"/>
      <c r="MRA82" s="68"/>
      <c r="MRB82" s="69"/>
      <c r="MRD82" s="64"/>
      <c r="MRE82" s="67"/>
      <c r="MRF82" s="67"/>
      <c r="MRG82" s="68"/>
      <c r="MRH82" s="68"/>
      <c r="MRI82" s="68"/>
      <c r="MRJ82" s="69"/>
      <c r="MRL82" s="64"/>
      <c r="MRM82" s="67"/>
      <c r="MRN82" s="67"/>
      <c r="MRO82" s="68"/>
      <c r="MRP82" s="68"/>
      <c r="MRQ82" s="68"/>
      <c r="MRR82" s="69"/>
      <c r="MRT82" s="64"/>
      <c r="MRU82" s="67"/>
      <c r="MRV82" s="67"/>
      <c r="MRW82" s="68"/>
      <c r="MRX82" s="68"/>
      <c r="MRY82" s="68"/>
      <c r="MRZ82" s="69"/>
      <c r="MSB82" s="64"/>
      <c r="MSC82" s="67"/>
      <c r="MSD82" s="67"/>
      <c r="MSE82" s="68"/>
      <c r="MSF82" s="68"/>
      <c r="MSG82" s="68"/>
      <c r="MSH82" s="69"/>
      <c r="MSJ82" s="64"/>
      <c r="MSK82" s="67"/>
      <c r="MSL82" s="67"/>
      <c r="MSM82" s="68"/>
      <c r="MSN82" s="68"/>
      <c r="MSO82" s="68"/>
      <c r="MSP82" s="69"/>
      <c r="MSR82" s="64"/>
      <c r="MSS82" s="67"/>
      <c r="MST82" s="67"/>
      <c r="MSU82" s="68"/>
      <c r="MSV82" s="68"/>
      <c r="MSW82" s="68"/>
      <c r="MSX82" s="69"/>
      <c r="MSZ82" s="64"/>
      <c r="MTA82" s="67"/>
      <c r="MTB82" s="67"/>
      <c r="MTC82" s="68"/>
      <c r="MTD82" s="68"/>
      <c r="MTE82" s="68"/>
      <c r="MTF82" s="69"/>
      <c r="MTH82" s="64"/>
      <c r="MTI82" s="67"/>
      <c r="MTJ82" s="67"/>
      <c r="MTK82" s="68"/>
      <c r="MTL82" s="68"/>
      <c r="MTM82" s="68"/>
      <c r="MTN82" s="69"/>
      <c r="MTP82" s="64"/>
      <c r="MTQ82" s="67"/>
      <c r="MTR82" s="67"/>
      <c r="MTS82" s="68"/>
      <c r="MTT82" s="68"/>
      <c r="MTU82" s="68"/>
      <c r="MTV82" s="69"/>
      <c r="MTX82" s="64"/>
      <c r="MTY82" s="67"/>
      <c r="MTZ82" s="67"/>
      <c r="MUA82" s="68"/>
      <c r="MUB82" s="68"/>
      <c r="MUC82" s="68"/>
      <c r="MUD82" s="69"/>
      <c r="MUF82" s="64"/>
      <c r="MUG82" s="67"/>
      <c r="MUH82" s="67"/>
      <c r="MUI82" s="68"/>
      <c r="MUJ82" s="68"/>
      <c r="MUK82" s="68"/>
      <c r="MUL82" s="69"/>
      <c r="MUN82" s="64"/>
      <c r="MUO82" s="67"/>
      <c r="MUP82" s="67"/>
      <c r="MUQ82" s="68"/>
      <c r="MUR82" s="68"/>
      <c r="MUS82" s="68"/>
      <c r="MUT82" s="69"/>
      <c r="MUV82" s="64"/>
      <c r="MUW82" s="67"/>
      <c r="MUX82" s="67"/>
      <c r="MUY82" s="68"/>
      <c r="MUZ82" s="68"/>
      <c r="MVA82" s="68"/>
      <c r="MVB82" s="69"/>
      <c r="MVD82" s="64"/>
      <c r="MVE82" s="67"/>
      <c r="MVF82" s="67"/>
      <c r="MVG82" s="68"/>
      <c r="MVH82" s="68"/>
      <c r="MVI82" s="68"/>
      <c r="MVJ82" s="69"/>
      <c r="MVL82" s="64"/>
      <c r="MVM82" s="67"/>
      <c r="MVN82" s="67"/>
      <c r="MVO82" s="68"/>
      <c r="MVP82" s="68"/>
      <c r="MVQ82" s="68"/>
      <c r="MVR82" s="69"/>
      <c r="MVT82" s="64"/>
      <c r="MVU82" s="67"/>
      <c r="MVV82" s="67"/>
      <c r="MVW82" s="68"/>
      <c r="MVX82" s="68"/>
      <c r="MVY82" s="68"/>
      <c r="MVZ82" s="69"/>
      <c r="MWB82" s="64"/>
      <c r="MWC82" s="67"/>
      <c r="MWD82" s="67"/>
      <c r="MWE82" s="68"/>
      <c r="MWF82" s="68"/>
      <c r="MWG82" s="68"/>
      <c r="MWH82" s="69"/>
      <c r="MWJ82" s="64"/>
      <c r="MWK82" s="67"/>
      <c r="MWL82" s="67"/>
      <c r="MWM82" s="68"/>
      <c r="MWN82" s="68"/>
      <c r="MWO82" s="68"/>
      <c r="MWP82" s="69"/>
      <c r="MWR82" s="64"/>
      <c r="MWS82" s="67"/>
      <c r="MWT82" s="67"/>
      <c r="MWU82" s="68"/>
      <c r="MWV82" s="68"/>
      <c r="MWW82" s="68"/>
      <c r="MWX82" s="69"/>
      <c r="MWZ82" s="64"/>
      <c r="MXA82" s="67"/>
      <c r="MXB82" s="67"/>
      <c r="MXC82" s="68"/>
      <c r="MXD82" s="68"/>
      <c r="MXE82" s="68"/>
      <c r="MXF82" s="69"/>
      <c r="MXH82" s="64"/>
      <c r="MXI82" s="67"/>
      <c r="MXJ82" s="67"/>
      <c r="MXK82" s="68"/>
      <c r="MXL82" s="68"/>
      <c r="MXM82" s="68"/>
      <c r="MXN82" s="69"/>
      <c r="MXP82" s="64"/>
      <c r="MXQ82" s="67"/>
      <c r="MXR82" s="67"/>
      <c r="MXS82" s="68"/>
      <c r="MXT82" s="68"/>
      <c r="MXU82" s="68"/>
      <c r="MXV82" s="69"/>
      <c r="MXX82" s="64"/>
      <c r="MXY82" s="67"/>
      <c r="MXZ82" s="67"/>
      <c r="MYA82" s="68"/>
      <c r="MYB82" s="68"/>
      <c r="MYC82" s="68"/>
      <c r="MYD82" s="69"/>
      <c r="MYF82" s="64"/>
      <c r="MYG82" s="67"/>
      <c r="MYH82" s="67"/>
      <c r="MYI82" s="68"/>
      <c r="MYJ82" s="68"/>
      <c r="MYK82" s="68"/>
      <c r="MYL82" s="69"/>
      <c r="MYN82" s="64"/>
      <c r="MYO82" s="67"/>
      <c r="MYP82" s="67"/>
      <c r="MYQ82" s="68"/>
      <c r="MYR82" s="68"/>
      <c r="MYS82" s="68"/>
      <c r="MYT82" s="69"/>
      <c r="MYV82" s="64"/>
      <c r="MYW82" s="67"/>
      <c r="MYX82" s="67"/>
      <c r="MYY82" s="68"/>
      <c r="MYZ82" s="68"/>
      <c r="MZA82" s="68"/>
      <c r="MZB82" s="69"/>
      <c r="MZD82" s="64"/>
      <c r="MZE82" s="67"/>
      <c r="MZF82" s="67"/>
      <c r="MZG82" s="68"/>
      <c r="MZH82" s="68"/>
      <c r="MZI82" s="68"/>
      <c r="MZJ82" s="69"/>
      <c r="MZL82" s="64"/>
      <c r="MZM82" s="67"/>
      <c r="MZN82" s="67"/>
      <c r="MZO82" s="68"/>
      <c r="MZP82" s="68"/>
      <c r="MZQ82" s="68"/>
      <c r="MZR82" s="69"/>
      <c r="MZT82" s="64"/>
      <c r="MZU82" s="67"/>
      <c r="MZV82" s="67"/>
      <c r="MZW82" s="68"/>
      <c r="MZX82" s="68"/>
      <c r="MZY82" s="68"/>
      <c r="MZZ82" s="69"/>
      <c r="NAB82" s="64"/>
      <c r="NAC82" s="67"/>
      <c r="NAD82" s="67"/>
      <c r="NAE82" s="68"/>
      <c r="NAF82" s="68"/>
      <c r="NAG82" s="68"/>
      <c r="NAH82" s="69"/>
      <c r="NAJ82" s="64"/>
      <c r="NAK82" s="67"/>
      <c r="NAL82" s="67"/>
      <c r="NAM82" s="68"/>
      <c r="NAN82" s="68"/>
      <c r="NAO82" s="68"/>
      <c r="NAP82" s="69"/>
      <c r="NAR82" s="64"/>
      <c r="NAS82" s="67"/>
      <c r="NAT82" s="67"/>
      <c r="NAU82" s="68"/>
      <c r="NAV82" s="68"/>
      <c r="NAW82" s="68"/>
      <c r="NAX82" s="69"/>
      <c r="NAZ82" s="64"/>
      <c r="NBA82" s="67"/>
      <c r="NBB82" s="67"/>
      <c r="NBC82" s="68"/>
      <c r="NBD82" s="68"/>
      <c r="NBE82" s="68"/>
      <c r="NBF82" s="69"/>
      <c r="NBH82" s="64"/>
      <c r="NBI82" s="67"/>
      <c r="NBJ82" s="67"/>
      <c r="NBK82" s="68"/>
      <c r="NBL82" s="68"/>
      <c r="NBM82" s="68"/>
      <c r="NBN82" s="69"/>
      <c r="NBP82" s="64"/>
      <c r="NBQ82" s="67"/>
      <c r="NBR82" s="67"/>
      <c r="NBS82" s="68"/>
      <c r="NBT82" s="68"/>
      <c r="NBU82" s="68"/>
      <c r="NBV82" s="69"/>
      <c r="NBX82" s="64"/>
      <c r="NBY82" s="67"/>
      <c r="NBZ82" s="67"/>
      <c r="NCA82" s="68"/>
      <c r="NCB82" s="68"/>
      <c r="NCC82" s="68"/>
      <c r="NCD82" s="69"/>
      <c r="NCF82" s="64"/>
      <c r="NCG82" s="67"/>
      <c r="NCH82" s="67"/>
      <c r="NCI82" s="68"/>
      <c r="NCJ82" s="68"/>
      <c r="NCK82" s="68"/>
      <c r="NCL82" s="69"/>
      <c r="NCN82" s="64"/>
      <c r="NCO82" s="67"/>
      <c r="NCP82" s="67"/>
      <c r="NCQ82" s="68"/>
      <c r="NCR82" s="68"/>
      <c r="NCS82" s="68"/>
      <c r="NCT82" s="69"/>
      <c r="NCV82" s="64"/>
      <c r="NCW82" s="67"/>
      <c r="NCX82" s="67"/>
      <c r="NCY82" s="68"/>
      <c r="NCZ82" s="68"/>
      <c r="NDA82" s="68"/>
      <c r="NDB82" s="69"/>
      <c r="NDD82" s="64"/>
      <c r="NDE82" s="67"/>
      <c r="NDF82" s="67"/>
      <c r="NDG82" s="68"/>
      <c r="NDH82" s="68"/>
      <c r="NDI82" s="68"/>
      <c r="NDJ82" s="69"/>
      <c r="NDL82" s="64"/>
      <c r="NDM82" s="67"/>
      <c r="NDN82" s="67"/>
      <c r="NDO82" s="68"/>
      <c r="NDP82" s="68"/>
      <c r="NDQ82" s="68"/>
      <c r="NDR82" s="69"/>
      <c r="NDT82" s="64"/>
      <c r="NDU82" s="67"/>
      <c r="NDV82" s="67"/>
      <c r="NDW82" s="68"/>
      <c r="NDX82" s="68"/>
      <c r="NDY82" s="68"/>
      <c r="NDZ82" s="69"/>
      <c r="NEB82" s="64"/>
      <c r="NEC82" s="67"/>
      <c r="NED82" s="67"/>
      <c r="NEE82" s="68"/>
      <c r="NEF82" s="68"/>
      <c r="NEG82" s="68"/>
      <c r="NEH82" s="69"/>
      <c r="NEJ82" s="64"/>
      <c r="NEK82" s="67"/>
      <c r="NEL82" s="67"/>
      <c r="NEM82" s="68"/>
      <c r="NEN82" s="68"/>
      <c r="NEO82" s="68"/>
      <c r="NEP82" s="69"/>
      <c r="NER82" s="64"/>
      <c r="NES82" s="67"/>
      <c r="NET82" s="67"/>
      <c r="NEU82" s="68"/>
      <c r="NEV82" s="68"/>
      <c r="NEW82" s="68"/>
      <c r="NEX82" s="69"/>
      <c r="NEZ82" s="64"/>
      <c r="NFA82" s="67"/>
      <c r="NFB82" s="67"/>
      <c r="NFC82" s="68"/>
      <c r="NFD82" s="68"/>
      <c r="NFE82" s="68"/>
      <c r="NFF82" s="69"/>
      <c r="NFH82" s="64"/>
      <c r="NFI82" s="67"/>
      <c r="NFJ82" s="67"/>
      <c r="NFK82" s="68"/>
      <c r="NFL82" s="68"/>
      <c r="NFM82" s="68"/>
      <c r="NFN82" s="69"/>
      <c r="NFP82" s="64"/>
      <c r="NFQ82" s="67"/>
      <c r="NFR82" s="67"/>
      <c r="NFS82" s="68"/>
      <c r="NFT82" s="68"/>
      <c r="NFU82" s="68"/>
      <c r="NFV82" s="69"/>
      <c r="NFX82" s="64"/>
      <c r="NFY82" s="67"/>
      <c r="NFZ82" s="67"/>
      <c r="NGA82" s="68"/>
      <c r="NGB82" s="68"/>
      <c r="NGC82" s="68"/>
      <c r="NGD82" s="69"/>
      <c r="NGF82" s="64"/>
      <c r="NGG82" s="67"/>
      <c r="NGH82" s="67"/>
      <c r="NGI82" s="68"/>
      <c r="NGJ82" s="68"/>
      <c r="NGK82" s="68"/>
      <c r="NGL82" s="69"/>
      <c r="NGN82" s="64"/>
      <c r="NGO82" s="67"/>
      <c r="NGP82" s="67"/>
      <c r="NGQ82" s="68"/>
      <c r="NGR82" s="68"/>
      <c r="NGS82" s="68"/>
      <c r="NGT82" s="69"/>
      <c r="NGV82" s="64"/>
      <c r="NGW82" s="67"/>
      <c r="NGX82" s="67"/>
      <c r="NGY82" s="68"/>
      <c r="NGZ82" s="68"/>
      <c r="NHA82" s="68"/>
      <c r="NHB82" s="69"/>
      <c r="NHD82" s="64"/>
      <c r="NHE82" s="67"/>
      <c r="NHF82" s="67"/>
      <c r="NHG82" s="68"/>
      <c r="NHH82" s="68"/>
      <c r="NHI82" s="68"/>
      <c r="NHJ82" s="69"/>
      <c r="NHL82" s="64"/>
      <c r="NHM82" s="67"/>
      <c r="NHN82" s="67"/>
      <c r="NHO82" s="68"/>
      <c r="NHP82" s="68"/>
      <c r="NHQ82" s="68"/>
      <c r="NHR82" s="69"/>
      <c r="NHT82" s="64"/>
      <c r="NHU82" s="67"/>
      <c r="NHV82" s="67"/>
      <c r="NHW82" s="68"/>
      <c r="NHX82" s="68"/>
      <c r="NHY82" s="68"/>
      <c r="NHZ82" s="69"/>
      <c r="NIB82" s="64"/>
      <c r="NIC82" s="67"/>
      <c r="NID82" s="67"/>
      <c r="NIE82" s="68"/>
      <c r="NIF82" s="68"/>
      <c r="NIG82" s="68"/>
      <c r="NIH82" s="69"/>
      <c r="NIJ82" s="64"/>
      <c r="NIK82" s="67"/>
      <c r="NIL82" s="67"/>
      <c r="NIM82" s="68"/>
      <c r="NIN82" s="68"/>
      <c r="NIO82" s="68"/>
      <c r="NIP82" s="69"/>
      <c r="NIR82" s="64"/>
      <c r="NIS82" s="67"/>
      <c r="NIT82" s="67"/>
      <c r="NIU82" s="68"/>
      <c r="NIV82" s="68"/>
      <c r="NIW82" s="68"/>
      <c r="NIX82" s="69"/>
      <c r="NIZ82" s="64"/>
      <c r="NJA82" s="67"/>
      <c r="NJB82" s="67"/>
      <c r="NJC82" s="68"/>
      <c r="NJD82" s="68"/>
      <c r="NJE82" s="68"/>
      <c r="NJF82" s="69"/>
      <c r="NJH82" s="64"/>
      <c r="NJI82" s="67"/>
      <c r="NJJ82" s="67"/>
      <c r="NJK82" s="68"/>
      <c r="NJL82" s="68"/>
      <c r="NJM82" s="68"/>
      <c r="NJN82" s="69"/>
      <c r="NJP82" s="64"/>
      <c r="NJQ82" s="67"/>
      <c r="NJR82" s="67"/>
      <c r="NJS82" s="68"/>
      <c r="NJT82" s="68"/>
      <c r="NJU82" s="68"/>
      <c r="NJV82" s="69"/>
      <c r="NJX82" s="64"/>
      <c r="NJY82" s="67"/>
      <c r="NJZ82" s="67"/>
      <c r="NKA82" s="68"/>
      <c r="NKB82" s="68"/>
      <c r="NKC82" s="68"/>
      <c r="NKD82" s="69"/>
      <c r="NKF82" s="64"/>
      <c r="NKG82" s="67"/>
      <c r="NKH82" s="67"/>
      <c r="NKI82" s="68"/>
      <c r="NKJ82" s="68"/>
      <c r="NKK82" s="68"/>
      <c r="NKL82" s="69"/>
      <c r="NKN82" s="64"/>
      <c r="NKO82" s="67"/>
      <c r="NKP82" s="67"/>
      <c r="NKQ82" s="68"/>
      <c r="NKR82" s="68"/>
      <c r="NKS82" s="68"/>
      <c r="NKT82" s="69"/>
      <c r="NKV82" s="64"/>
      <c r="NKW82" s="67"/>
      <c r="NKX82" s="67"/>
      <c r="NKY82" s="68"/>
      <c r="NKZ82" s="68"/>
      <c r="NLA82" s="68"/>
      <c r="NLB82" s="69"/>
      <c r="NLD82" s="64"/>
      <c r="NLE82" s="67"/>
      <c r="NLF82" s="67"/>
      <c r="NLG82" s="68"/>
      <c r="NLH82" s="68"/>
      <c r="NLI82" s="68"/>
      <c r="NLJ82" s="69"/>
      <c r="NLL82" s="64"/>
      <c r="NLM82" s="67"/>
      <c r="NLN82" s="67"/>
      <c r="NLO82" s="68"/>
      <c r="NLP82" s="68"/>
      <c r="NLQ82" s="68"/>
      <c r="NLR82" s="69"/>
      <c r="NLT82" s="64"/>
      <c r="NLU82" s="67"/>
      <c r="NLV82" s="67"/>
      <c r="NLW82" s="68"/>
      <c r="NLX82" s="68"/>
      <c r="NLY82" s="68"/>
      <c r="NLZ82" s="69"/>
      <c r="NMB82" s="64"/>
      <c r="NMC82" s="67"/>
      <c r="NMD82" s="67"/>
      <c r="NME82" s="68"/>
      <c r="NMF82" s="68"/>
      <c r="NMG82" s="68"/>
      <c r="NMH82" s="69"/>
      <c r="NMJ82" s="64"/>
      <c r="NMK82" s="67"/>
      <c r="NML82" s="67"/>
      <c r="NMM82" s="68"/>
      <c r="NMN82" s="68"/>
      <c r="NMO82" s="68"/>
      <c r="NMP82" s="69"/>
      <c r="NMR82" s="64"/>
      <c r="NMS82" s="67"/>
      <c r="NMT82" s="67"/>
      <c r="NMU82" s="68"/>
      <c r="NMV82" s="68"/>
      <c r="NMW82" s="68"/>
      <c r="NMX82" s="69"/>
      <c r="NMZ82" s="64"/>
      <c r="NNA82" s="67"/>
      <c r="NNB82" s="67"/>
      <c r="NNC82" s="68"/>
      <c r="NND82" s="68"/>
      <c r="NNE82" s="68"/>
      <c r="NNF82" s="69"/>
      <c r="NNH82" s="64"/>
      <c r="NNI82" s="67"/>
      <c r="NNJ82" s="67"/>
      <c r="NNK82" s="68"/>
      <c r="NNL82" s="68"/>
      <c r="NNM82" s="68"/>
      <c r="NNN82" s="69"/>
      <c r="NNP82" s="64"/>
      <c r="NNQ82" s="67"/>
      <c r="NNR82" s="67"/>
      <c r="NNS82" s="68"/>
      <c r="NNT82" s="68"/>
      <c r="NNU82" s="68"/>
      <c r="NNV82" s="69"/>
      <c r="NNX82" s="64"/>
      <c r="NNY82" s="67"/>
      <c r="NNZ82" s="67"/>
      <c r="NOA82" s="68"/>
      <c r="NOB82" s="68"/>
      <c r="NOC82" s="68"/>
      <c r="NOD82" s="69"/>
      <c r="NOF82" s="64"/>
      <c r="NOG82" s="67"/>
      <c r="NOH82" s="67"/>
      <c r="NOI82" s="68"/>
      <c r="NOJ82" s="68"/>
      <c r="NOK82" s="68"/>
      <c r="NOL82" s="69"/>
      <c r="NON82" s="64"/>
      <c r="NOO82" s="67"/>
      <c r="NOP82" s="67"/>
      <c r="NOQ82" s="68"/>
      <c r="NOR82" s="68"/>
      <c r="NOS82" s="68"/>
      <c r="NOT82" s="69"/>
      <c r="NOV82" s="64"/>
      <c r="NOW82" s="67"/>
      <c r="NOX82" s="67"/>
      <c r="NOY82" s="68"/>
      <c r="NOZ82" s="68"/>
      <c r="NPA82" s="68"/>
      <c r="NPB82" s="69"/>
      <c r="NPD82" s="64"/>
      <c r="NPE82" s="67"/>
      <c r="NPF82" s="67"/>
      <c r="NPG82" s="68"/>
      <c r="NPH82" s="68"/>
      <c r="NPI82" s="68"/>
      <c r="NPJ82" s="69"/>
      <c r="NPL82" s="64"/>
      <c r="NPM82" s="67"/>
      <c r="NPN82" s="67"/>
      <c r="NPO82" s="68"/>
      <c r="NPP82" s="68"/>
      <c r="NPQ82" s="68"/>
      <c r="NPR82" s="69"/>
      <c r="NPT82" s="64"/>
      <c r="NPU82" s="67"/>
      <c r="NPV82" s="67"/>
      <c r="NPW82" s="68"/>
      <c r="NPX82" s="68"/>
      <c r="NPY82" s="68"/>
      <c r="NPZ82" s="69"/>
      <c r="NQB82" s="64"/>
      <c r="NQC82" s="67"/>
      <c r="NQD82" s="67"/>
      <c r="NQE82" s="68"/>
      <c r="NQF82" s="68"/>
      <c r="NQG82" s="68"/>
      <c r="NQH82" s="69"/>
      <c r="NQJ82" s="64"/>
      <c r="NQK82" s="67"/>
      <c r="NQL82" s="67"/>
      <c r="NQM82" s="68"/>
      <c r="NQN82" s="68"/>
      <c r="NQO82" s="68"/>
      <c r="NQP82" s="69"/>
      <c r="NQR82" s="64"/>
      <c r="NQS82" s="67"/>
      <c r="NQT82" s="67"/>
      <c r="NQU82" s="68"/>
      <c r="NQV82" s="68"/>
      <c r="NQW82" s="68"/>
      <c r="NQX82" s="69"/>
      <c r="NQZ82" s="64"/>
      <c r="NRA82" s="67"/>
      <c r="NRB82" s="67"/>
      <c r="NRC82" s="68"/>
      <c r="NRD82" s="68"/>
      <c r="NRE82" s="68"/>
      <c r="NRF82" s="69"/>
      <c r="NRH82" s="64"/>
      <c r="NRI82" s="67"/>
      <c r="NRJ82" s="67"/>
      <c r="NRK82" s="68"/>
      <c r="NRL82" s="68"/>
      <c r="NRM82" s="68"/>
      <c r="NRN82" s="69"/>
      <c r="NRP82" s="64"/>
      <c r="NRQ82" s="67"/>
      <c r="NRR82" s="67"/>
      <c r="NRS82" s="68"/>
      <c r="NRT82" s="68"/>
      <c r="NRU82" s="68"/>
      <c r="NRV82" s="69"/>
      <c r="NRX82" s="64"/>
      <c r="NRY82" s="67"/>
      <c r="NRZ82" s="67"/>
      <c r="NSA82" s="68"/>
      <c r="NSB82" s="68"/>
      <c r="NSC82" s="68"/>
      <c r="NSD82" s="69"/>
      <c r="NSF82" s="64"/>
      <c r="NSG82" s="67"/>
      <c r="NSH82" s="67"/>
      <c r="NSI82" s="68"/>
      <c r="NSJ82" s="68"/>
      <c r="NSK82" s="68"/>
      <c r="NSL82" s="69"/>
      <c r="NSN82" s="64"/>
      <c r="NSO82" s="67"/>
      <c r="NSP82" s="67"/>
      <c r="NSQ82" s="68"/>
      <c r="NSR82" s="68"/>
      <c r="NSS82" s="68"/>
      <c r="NST82" s="69"/>
      <c r="NSV82" s="64"/>
      <c r="NSW82" s="67"/>
      <c r="NSX82" s="67"/>
      <c r="NSY82" s="68"/>
      <c r="NSZ82" s="68"/>
      <c r="NTA82" s="68"/>
      <c r="NTB82" s="69"/>
      <c r="NTD82" s="64"/>
      <c r="NTE82" s="67"/>
      <c r="NTF82" s="67"/>
      <c r="NTG82" s="68"/>
      <c r="NTH82" s="68"/>
      <c r="NTI82" s="68"/>
      <c r="NTJ82" s="69"/>
      <c r="NTL82" s="64"/>
      <c r="NTM82" s="67"/>
      <c r="NTN82" s="67"/>
      <c r="NTO82" s="68"/>
      <c r="NTP82" s="68"/>
      <c r="NTQ82" s="68"/>
      <c r="NTR82" s="69"/>
      <c r="NTT82" s="64"/>
      <c r="NTU82" s="67"/>
      <c r="NTV82" s="67"/>
      <c r="NTW82" s="68"/>
      <c r="NTX82" s="68"/>
      <c r="NTY82" s="68"/>
      <c r="NTZ82" s="69"/>
      <c r="NUB82" s="64"/>
      <c r="NUC82" s="67"/>
      <c r="NUD82" s="67"/>
      <c r="NUE82" s="68"/>
      <c r="NUF82" s="68"/>
      <c r="NUG82" s="68"/>
      <c r="NUH82" s="69"/>
      <c r="NUJ82" s="64"/>
      <c r="NUK82" s="67"/>
      <c r="NUL82" s="67"/>
      <c r="NUM82" s="68"/>
      <c r="NUN82" s="68"/>
      <c r="NUO82" s="68"/>
      <c r="NUP82" s="69"/>
      <c r="NUR82" s="64"/>
      <c r="NUS82" s="67"/>
      <c r="NUT82" s="67"/>
      <c r="NUU82" s="68"/>
      <c r="NUV82" s="68"/>
      <c r="NUW82" s="68"/>
      <c r="NUX82" s="69"/>
      <c r="NUZ82" s="64"/>
      <c r="NVA82" s="67"/>
      <c r="NVB82" s="67"/>
      <c r="NVC82" s="68"/>
      <c r="NVD82" s="68"/>
      <c r="NVE82" s="68"/>
      <c r="NVF82" s="69"/>
      <c r="NVH82" s="64"/>
      <c r="NVI82" s="67"/>
      <c r="NVJ82" s="67"/>
      <c r="NVK82" s="68"/>
      <c r="NVL82" s="68"/>
      <c r="NVM82" s="68"/>
      <c r="NVN82" s="69"/>
      <c r="NVP82" s="64"/>
      <c r="NVQ82" s="67"/>
      <c r="NVR82" s="67"/>
      <c r="NVS82" s="68"/>
      <c r="NVT82" s="68"/>
      <c r="NVU82" s="68"/>
      <c r="NVV82" s="69"/>
      <c r="NVX82" s="64"/>
      <c r="NVY82" s="67"/>
      <c r="NVZ82" s="67"/>
      <c r="NWA82" s="68"/>
      <c r="NWB82" s="68"/>
      <c r="NWC82" s="68"/>
      <c r="NWD82" s="69"/>
      <c r="NWF82" s="64"/>
      <c r="NWG82" s="67"/>
      <c r="NWH82" s="67"/>
      <c r="NWI82" s="68"/>
      <c r="NWJ82" s="68"/>
      <c r="NWK82" s="68"/>
      <c r="NWL82" s="69"/>
      <c r="NWN82" s="64"/>
      <c r="NWO82" s="67"/>
      <c r="NWP82" s="67"/>
      <c r="NWQ82" s="68"/>
      <c r="NWR82" s="68"/>
      <c r="NWS82" s="68"/>
      <c r="NWT82" s="69"/>
      <c r="NWV82" s="64"/>
      <c r="NWW82" s="67"/>
      <c r="NWX82" s="67"/>
      <c r="NWY82" s="68"/>
      <c r="NWZ82" s="68"/>
      <c r="NXA82" s="68"/>
      <c r="NXB82" s="69"/>
      <c r="NXD82" s="64"/>
      <c r="NXE82" s="67"/>
      <c r="NXF82" s="67"/>
      <c r="NXG82" s="68"/>
      <c r="NXH82" s="68"/>
      <c r="NXI82" s="68"/>
      <c r="NXJ82" s="69"/>
      <c r="NXL82" s="64"/>
      <c r="NXM82" s="67"/>
      <c r="NXN82" s="67"/>
      <c r="NXO82" s="68"/>
      <c r="NXP82" s="68"/>
      <c r="NXQ82" s="68"/>
      <c r="NXR82" s="69"/>
      <c r="NXT82" s="64"/>
      <c r="NXU82" s="67"/>
      <c r="NXV82" s="67"/>
      <c r="NXW82" s="68"/>
      <c r="NXX82" s="68"/>
      <c r="NXY82" s="68"/>
      <c r="NXZ82" s="69"/>
      <c r="NYB82" s="64"/>
      <c r="NYC82" s="67"/>
      <c r="NYD82" s="67"/>
      <c r="NYE82" s="68"/>
      <c r="NYF82" s="68"/>
      <c r="NYG82" s="68"/>
      <c r="NYH82" s="69"/>
      <c r="NYJ82" s="64"/>
      <c r="NYK82" s="67"/>
      <c r="NYL82" s="67"/>
      <c r="NYM82" s="68"/>
      <c r="NYN82" s="68"/>
      <c r="NYO82" s="68"/>
      <c r="NYP82" s="69"/>
      <c r="NYR82" s="64"/>
      <c r="NYS82" s="67"/>
      <c r="NYT82" s="67"/>
      <c r="NYU82" s="68"/>
      <c r="NYV82" s="68"/>
      <c r="NYW82" s="68"/>
      <c r="NYX82" s="69"/>
      <c r="NYZ82" s="64"/>
      <c r="NZA82" s="67"/>
      <c r="NZB82" s="67"/>
      <c r="NZC82" s="68"/>
      <c r="NZD82" s="68"/>
      <c r="NZE82" s="68"/>
      <c r="NZF82" s="69"/>
      <c r="NZH82" s="64"/>
      <c r="NZI82" s="67"/>
      <c r="NZJ82" s="67"/>
      <c r="NZK82" s="68"/>
      <c r="NZL82" s="68"/>
      <c r="NZM82" s="68"/>
      <c r="NZN82" s="69"/>
      <c r="NZP82" s="64"/>
      <c r="NZQ82" s="67"/>
      <c r="NZR82" s="67"/>
      <c r="NZS82" s="68"/>
      <c r="NZT82" s="68"/>
      <c r="NZU82" s="68"/>
      <c r="NZV82" s="69"/>
      <c r="NZX82" s="64"/>
      <c r="NZY82" s="67"/>
      <c r="NZZ82" s="67"/>
      <c r="OAA82" s="68"/>
      <c r="OAB82" s="68"/>
      <c r="OAC82" s="68"/>
      <c r="OAD82" s="69"/>
      <c r="OAF82" s="64"/>
      <c r="OAG82" s="67"/>
      <c r="OAH82" s="67"/>
      <c r="OAI82" s="68"/>
      <c r="OAJ82" s="68"/>
      <c r="OAK82" s="68"/>
      <c r="OAL82" s="69"/>
      <c r="OAN82" s="64"/>
      <c r="OAO82" s="67"/>
      <c r="OAP82" s="67"/>
      <c r="OAQ82" s="68"/>
      <c r="OAR82" s="68"/>
      <c r="OAS82" s="68"/>
      <c r="OAT82" s="69"/>
      <c r="OAV82" s="64"/>
      <c r="OAW82" s="67"/>
      <c r="OAX82" s="67"/>
      <c r="OAY82" s="68"/>
      <c r="OAZ82" s="68"/>
      <c r="OBA82" s="68"/>
      <c r="OBB82" s="69"/>
      <c r="OBD82" s="64"/>
      <c r="OBE82" s="67"/>
      <c r="OBF82" s="67"/>
      <c r="OBG82" s="68"/>
      <c r="OBH82" s="68"/>
      <c r="OBI82" s="68"/>
      <c r="OBJ82" s="69"/>
      <c r="OBL82" s="64"/>
      <c r="OBM82" s="67"/>
      <c r="OBN82" s="67"/>
      <c r="OBO82" s="68"/>
      <c r="OBP82" s="68"/>
      <c r="OBQ82" s="68"/>
      <c r="OBR82" s="69"/>
      <c r="OBT82" s="64"/>
      <c r="OBU82" s="67"/>
      <c r="OBV82" s="67"/>
      <c r="OBW82" s="68"/>
      <c r="OBX82" s="68"/>
      <c r="OBY82" s="68"/>
      <c r="OBZ82" s="69"/>
      <c r="OCB82" s="64"/>
      <c r="OCC82" s="67"/>
      <c r="OCD82" s="67"/>
      <c r="OCE82" s="68"/>
      <c r="OCF82" s="68"/>
      <c r="OCG82" s="68"/>
      <c r="OCH82" s="69"/>
      <c r="OCJ82" s="64"/>
      <c r="OCK82" s="67"/>
      <c r="OCL82" s="67"/>
      <c r="OCM82" s="68"/>
      <c r="OCN82" s="68"/>
      <c r="OCO82" s="68"/>
      <c r="OCP82" s="69"/>
      <c r="OCR82" s="64"/>
      <c r="OCS82" s="67"/>
      <c r="OCT82" s="67"/>
      <c r="OCU82" s="68"/>
      <c r="OCV82" s="68"/>
      <c r="OCW82" s="68"/>
      <c r="OCX82" s="69"/>
      <c r="OCZ82" s="64"/>
      <c r="ODA82" s="67"/>
      <c r="ODB82" s="67"/>
      <c r="ODC82" s="68"/>
      <c r="ODD82" s="68"/>
      <c r="ODE82" s="68"/>
      <c r="ODF82" s="69"/>
      <c r="ODH82" s="64"/>
      <c r="ODI82" s="67"/>
      <c r="ODJ82" s="67"/>
      <c r="ODK82" s="68"/>
      <c r="ODL82" s="68"/>
      <c r="ODM82" s="68"/>
      <c r="ODN82" s="69"/>
      <c r="ODP82" s="64"/>
      <c r="ODQ82" s="67"/>
      <c r="ODR82" s="67"/>
      <c r="ODS82" s="68"/>
      <c r="ODT82" s="68"/>
      <c r="ODU82" s="68"/>
      <c r="ODV82" s="69"/>
      <c r="ODX82" s="64"/>
      <c r="ODY82" s="67"/>
      <c r="ODZ82" s="67"/>
      <c r="OEA82" s="68"/>
      <c r="OEB82" s="68"/>
      <c r="OEC82" s="68"/>
      <c r="OED82" s="69"/>
      <c r="OEF82" s="64"/>
      <c r="OEG82" s="67"/>
      <c r="OEH82" s="67"/>
      <c r="OEI82" s="68"/>
      <c r="OEJ82" s="68"/>
      <c r="OEK82" s="68"/>
      <c r="OEL82" s="69"/>
      <c r="OEN82" s="64"/>
      <c r="OEO82" s="67"/>
      <c r="OEP82" s="67"/>
      <c r="OEQ82" s="68"/>
      <c r="OER82" s="68"/>
      <c r="OES82" s="68"/>
      <c r="OET82" s="69"/>
      <c r="OEV82" s="64"/>
      <c r="OEW82" s="67"/>
      <c r="OEX82" s="67"/>
      <c r="OEY82" s="68"/>
      <c r="OEZ82" s="68"/>
      <c r="OFA82" s="68"/>
      <c r="OFB82" s="69"/>
      <c r="OFD82" s="64"/>
      <c r="OFE82" s="67"/>
      <c r="OFF82" s="67"/>
      <c r="OFG82" s="68"/>
      <c r="OFH82" s="68"/>
      <c r="OFI82" s="68"/>
      <c r="OFJ82" s="69"/>
      <c r="OFL82" s="64"/>
      <c r="OFM82" s="67"/>
      <c r="OFN82" s="67"/>
      <c r="OFO82" s="68"/>
      <c r="OFP82" s="68"/>
      <c r="OFQ82" s="68"/>
      <c r="OFR82" s="69"/>
      <c r="OFT82" s="64"/>
      <c r="OFU82" s="67"/>
      <c r="OFV82" s="67"/>
      <c r="OFW82" s="68"/>
      <c r="OFX82" s="68"/>
      <c r="OFY82" s="68"/>
      <c r="OFZ82" s="69"/>
      <c r="OGB82" s="64"/>
      <c r="OGC82" s="67"/>
      <c r="OGD82" s="67"/>
      <c r="OGE82" s="68"/>
      <c r="OGF82" s="68"/>
      <c r="OGG82" s="68"/>
      <c r="OGH82" s="69"/>
      <c r="OGJ82" s="64"/>
      <c r="OGK82" s="67"/>
      <c r="OGL82" s="67"/>
      <c r="OGM82" s="68"/>
      <c r="OGN82" s="68"/>
      <c r="OGO82" s="68"/>
      <c r="OGP82" s="69"/>
      <c r="OGR82" s="64"/>
      <c r="OGS82" s="67"/>
      <c r="OGT82" s="67"/>
      <c r="OGU82" s="68"/>
      <c r="OGV82" s="68"/>
      <c r="OGW82" s="68"/>
      <c r="OGX82" s="69"/>
      <c r="OGZ82" s="64"/>
      <c r="OHA82" s="67"/>
      <c r="OHB82" s="67"/>
      <c r="OHC82" s="68"/>
      <c r="OHD82" s="68"/>
      <c r="OHE82" s="68"/>
      <c r="OHF82" s="69"/>
      <c r="OHH82" s="64"/>
      <c r="OHI82" s="67"/>
      <c r="OHJ82" s="67"/>
      <c r="OHK82" s="68"/>
      <c r="OHL82" s="68"/>
      <c r="OHM82" s="68"/>
      <c r="OHN82" s="69"/>
      <c r="OHP82" s="64"/>
      <c r="OHQ82" s="67"/>
      <c r="OHR82" s="67"/>
      <c r="OHS82" s="68"/>
      <c r="OHT82" s="68"/>
      <c r="OHU82" s="68"/>
      <c r="OHV82" s="69"/>
      <c r="OHX82" s="64"/>
      <c r="OHY82" s="67"/>
      <c r="OHZ82" s="67"/>
      <c r="OIA82" s="68"/>
      <c r="OIB82" s="68"/>
      <c r="OIC82" s="68"/>
      <c r="OID82" s="69"/>
      <c r="OIF82" s="64"/>
      <c r="OIG82" s="67"/>
      <c r="OIH82" s="67"/>
      <c r="OII82" s="68"/>
      <c r="OIJ82" s="68"/>
      <c r="OIK82" s="68"/>
      <c r="OIL82" s="69"/>
      <c r="OIN82" s="64"/>
      <c r="OIO82" s="67"/>
      <c r="OIP82" s="67"/>
      <c r="OIQ82" s="68"/>
      <c r="OIR82" s="68"/>
      <c r="OIS82" s="68"/>
      <c r="OIT82" s="69"/>
      <c r="OIV82" s="64"/>
      <c r="OIW82" s="67"/>
      <c r="OIX82" s="67"/>
      <c r="OIY82" s="68"/>
      <c r="OIZ82" s="68"/>
      <c r="OJA82" s="68"/>
      <c r="OJB82" s="69"/>
      <c r="OJD82" s="64"/>
      <c r="OJE82" s="67"/>
      <c r="OJF82" s="67"/>
      <c r="OJG82" s="68"/>
      <c r="OJH82" s="68"/>
      <c r="OJI82" s="68"/>
      <c r="OJJ82" s="69"/>
      <c r="OJL82" s="64"/>
      <c r="OJM82" s="67"/>
      <c r="OJN82" s="67"/>
      <c r="OJO82" s="68"/>
      <c r="OJP82" s="68"/>
      <c r="OJQ82" s="68"/>
      <c r="OJR82" s="69"/>
      <c r="OJT82" s="64"/>
      <c r="OJU82" s="67"/>
      <c r="OJV82" s="67"/>
      <c r="OJW82" s="68"/>
      <c r="OJX82" s="68"/>
      <c r="OJY82" s="68"/>
      <c r="OJZ82" s="69"/>
      <c r="OKB82" s="64"/>
      <c r="OKC82" s="67"/>
      <c r="OKD82" s="67"/>
      <c r="OKE82" s="68"/>
      <c r="OKF82" s="68"/>
      <c r="OKG82" s="68"/>
      <c r="OKH82" s="69"/>
      <c r="OKJ82" s="64"/>
      <c r="OKK82" s="67"/>
      <c r="OKL82" s="67"/>
      <c r="OKM82" s="68"/>
      <c r="OKN82" s="68"/>
      <c r="OKO82" s="68"/>
      <c r="OKP82" s="69"/>
      <c r="OKR82" s="64"/>
      <c r="OKS82" s="67"/>
      <c r="OKT82" s="67"/>
      <c r="OKU82" s="68"/>
      <c r="OKV82" s="68"/>
      <c r="OKW82" s="68"/>
      <c r="OKX82" s="69"/>
      <c r="OKZ82" s="64"/>
      <c r="OLA82" s="67"/>
      <c r="OLB82" s="67"/>
      <c r="OLC82" s="68"/>
      <c r="OLD82" s="68"/>
      <c r="OLE82" s="68"/>
      <c r="OLF82" s="69"/>
      <c r="OLH82" s="64"/>
      <c r="OLI82" s="67"/>
      <c r="OLJ82" s="67"/>
      <c r="OLK82" s="68"/>
      <c r="OLL82" s="68"/>
      <c r="OLM82" s="68"/>
      <c r="OLN82" s="69"/>
      <c r="OLP82" s="64"/>
      <c r="OLQ82" s="67"/>
      <c r="OLR82" s="67"/>
      <c r="OLS82" s="68"/>
      <c r="OLT82" s="68"/>
      <c r="OLU82" s="68"/>
      <c r="OLV82" s="69"/>
      <c r="OLX82" s="64"/>
      <c r="OLY82" s="67"/>
      <c r="OLZ82" s="67"/>
      <c r="OMA82" s="68"/>
      <c r="OMB82" s="68"/>
      <c r="OMC82" s="68"/>
      <c r="OMD82" s="69"/>
      <c r="OMF82" s="64"/>
      <c r="OMG82" s="67"/>
      <c r="OMH82" s="67"/>
      <c r="OMI82" s="68"/>
      <c r="OMJ82" s="68"/>
      <c r="OMK82" s="68"/>
      <c r="OML82" s="69"/>
      <c r="OMN82" s="64"/>
      <c r="OMO82" s="67"/>
      <c r="OMP82" s="67"/>
      <c r="OMQ82" s="68"/>
      <c r="OMR82" s="68"/>
      <c r="OMS82" s="68"/>
      <c r="OMT82" s="69"/>
      <c r="OMV82" s="64"/>
      <c r="OMW82" s="67"/>
      <c r="OMX82" s="67"/>
      <c r="OMY82" s="68"/>
      <c r="OMZ82" s="68"/>
      <c r="ONA82" s="68"/>
      <c r="ONB82" s="69"/>
      <c r="OND82" s="64"/>
      <c r="ONE82" s="67"/>
      <c r="ONF82" s="67"/>
      <c r="ONG82" s="68"/>
      <c r="ONH82" s="68"/>
      <c r="ONI82" s="68"/>
      <c r="ONJ82" s="69"/>
      <c r="ONL82" s="64"/>
      <c r="ONM82" s="67"/>
      <c r="ONN82" s="67"/>
      <c r="ONO82" s="68"/>
      <c r="ONP82" s="68"/>
      <c r="ONQ82" s="68"/>
      <c r="ONR82" s="69"/>
      <c r="ONT82" s="64"/>
      <c r="ONU82" s="67"/>
      <c r="ONV82" s="67"/>
      <c r="ONW82" s="68"/>
      <c r="ONX82" s="68"/>
      <c r="ONY82" s="68"/>
      <c r="ONZ82" s="69"/>
      <c r="OOB82" s="64"/>
      <c r="OOC82" s="67"/>
      <c r="OOD82" s="67"/>
      <c r="OOE82" s="68"/>
      <c r="OOF82" s="68"/>
      <c r="OOG82" s="68"/>
      <c r="OOH82" s="69"/>
      <c r="OOJ82" s="64"/>
      <c r="OOK82" s="67"/>
      <c r="OOL82" s="67"/>
      <c r="OOM82" s="68"/>
      <c r="OON82" s="68"/>
      <c r="OOO82" s="68"/>
      <c r="OOP82" s="69"/>
      <c r="OOR82" s="64"/>
      <c r="OOS82" s="67"/>
      <c r="OOT82" s="67"/>
      <c r="OOU82" s="68"/>
      <c r="OOV82" s="68"/>
      <c r="OOW82" s="68"/>
      <c r="OOX82" s="69"/>
      <c r="OOZ82" s="64"/>
      <c r="OPA82" s="67"/>
      <c r="OPB82" s="67"/>
      <c r="OPC82" s="68"/>
      <c r="OPD82" s="68"/>
      <c r="OPE82" s="68"/>
      <c r="OPF82" s="69"/>
      <c r="OPH82" s="64"/>
      <c r="OPI82" s="67"/>
      <c r="OPJ82" s="67"/>
      <c r="OPK82" s="68"/>
      <c r="OPL82" s="68"/>
      <c r="OPM82" s="68"/>
      <c r="OPN82" s="69"/>
      <c r="OPP82" s="64"/>
      <c r="OPQ82" s="67"/>
      <c r="OPR82" s="67"/>
      <c r="OPS82" s="68"/>
      <c r="OPT82" s="68"/>
      <c r="OPU82" s="68"/>
      <c r="OPV82" s="69"/>
      <c r="OPX82" s="64"/>
      <c r="OPY82" s="67"/>
      <c r="OPZ82" s="67"/>
      <c r="OQA82" s="68"/>
      <c r="OQB82" s="68"/>
      <c r="OQC82" s="68"/>
      <c r="OQD82" s="69"/>
      <c r="OQF82" s="64"/>
      <c r="OQG82" s="67"/>
      <c r="OQH82" s="67"/>
      <c r="OQI82" s="68"/>
      <c r="OQJ82" s="68"/>
      <c r="OQK82" s="68"/>
      <c r="OQL82" s="69"/>
      <c r="OQN82" s="64"/>
      <c r="OQO82" s="67"/>
      <c r="OQP82" s="67"/>
      <c r="OQQ82" s="68"/>
      <c r="OQR82" s="68"/>
      <c r="OQS82" s="68"/>
      <c r="OQT82" s="69"/>
      <c r="OQV82" s="64"/>
      <c r="OQW82" s="67"/>
      <c r="OQX82" s="67"/>
      <c r="OQY82" s="68"/>
      <c r="OQZ82" s="68"/>
      <c r="ORA82" s="68"/>
      <c r="ORB82" s="69"/>
      <c r="ORD82" s="64"/>
      <c r="ORE82" s="67"/>
      <c r="ORF82" s="67"/>
      <c r="ORG82" s="68"/>
      <c r="ORH82" s="68"/>
      <c r="ORI82" s="68"/>
      <c r="ORJ82" s="69"/>
      <c r="ORL82" s="64"/>
      <c r="ORM82" s="67"/>
      <c r="ORN82" s="67"/>
      <c r="ORO82" s="68"/>
      <c r="ORP82" s="68"/>
      <c r="ORQ82" s="68"/>
      <c r="ORR82" s="69"/>
      <c r="ORT82" s="64"/>
      <c r="ORU82" s="67"/>
      <c r="ORV82" s="67"/>
      <c r="ORW82" s="68"/>
      <c r="ORX82" s="68"/>
      <c r="ORY82" s="68"/>
      <c r="ORZ82" s="69"/>
      <c r="OSB82" s="64"/>
      <c r="OSC82" s="67"/>
      <c r="OSD82" s="67"/>
      <c r="OSE82" s="68"/>
      <c r="OSF82" s="68"/>
      <c r="OSG82" s="68"/>
      <c r="OSH82" s="69"/>
      <c r="OSJ82" s="64"/>
      <c r="OSK82" s="67"/>
      <c r="OSL82" s="67"/>
      <c r="OSM82" s="68"/>
      <c r="OSN82" s="68"/>
      <c r="OSO82" s="68"/>
      <c r="OSP82" s="69"/>
      <c r="OSR82" s="64"/>
      <c r="OSS82" s="67"/>
      <c r="OST82" s="67"/>
      <c r="OSU82" s="68"/>
      <c r="OSV82" s="68"/>
      <c r="OSW82" s="68"/>
      <c r="OSX82" s="69"/>
      <c r="OSZ82" s="64"/>
      <c r="OTA82" s="67"/>
      <c r="OTB82" s="67"/>
      <c r="OTC82" s="68"/>
      <c r="OTD82" s="68"/>
      <c r="OTE82" s="68"/>
      <c r="OTF82" s="69"/>
      <c r="OTH82" s="64"/>
      <c r="OTI82" s="67"/>
      <c r="OTJ82" s="67"/>
      <c r="OTK82" s="68"/>
      <c r="OTL82" s="68"/>
      <c r="OTM82" s="68"/>
      <c r="OTN82" s="69"/>
      <c r="OTP82" s="64"/>
      <c r="OTQ82" s="67"/>
      <c r="OTR82" s="67"/>
      <c r="OTS82" s="68"/>
      <c r="OTT82" s="68"/>
      <c r="OTU82" s="68"/>
      <c r="OTV82" s="69"/>
      <c r="OTX82" s="64"/>
      <c r="OTY82" s="67"/>
      <c r="OTZ82" s="67"/>
      <c r="OUA82" s="68"/>
      <c r="OUB82" s="68"/>
      <c r="OUC82" s="68"/>
      <c r="OUD82" s="69"/>
      <c r="OUF82" s="64"/>
      <c r="OUG82" s="67"/>
      <c r="OUH82" s="67"/>
      <c r="OUI82" s="68"/>
      <c r="OUJ82" s="68"/>
      <c r="OUK82" s="68"/>
      <c r="OUL82" s="69"/>
      <c r="OUN82" s="64"/>
      <c r="OUO82" s="67"/>
      <c r="OUP82" s="67"/>
      <c r="OUQ82" s="68"/>
      <c r="OUR82" s="68"/>
      <c r="OUS82" s="68"/>
      <c r="OUT82" s="69"/>
      <c r="OUV82" s="64"/>
      <c r="OUW82" s="67"/>
      <c r="OUX82" s="67"/>
      <c r="OUY82" s="68"/>
      <c r="OUZ82" s="68"/>
      <c r="OVA82" s="68"/>
      <c r="OVB82" s="69"/>
      <c r="OVD82" s="64"/>
      <c r="OVE82" s="67"/>
      <c r="OVF82" s="67"/>
      <c r="OVG82" s="68"/>
      <c r="OVH82" s="68"/>
      <c r="OVI82" s="68"/>
      <c r="OVJ82" s="69"/>
      <c r="OVL82" s="64"/>
      <c r="OVM82" s="67"/>
      <c r="OVN82" s="67"/>
      <c r="OVO82" s="68"/>
      <c r="OVP82" s="68"/>
      <c r="OVQ82" s="68"/>
      <c r="OVR82" s="69"/>
      <c r="OVT82" s="64"/>
      <c r="OVU82" s="67"/>
      <c r="OVV82" s="67"/>
      <c r="OVW82" s="68"/>
      <c r="OVX82" s="68"/>
      <c r="OVY82" s="68"/>
      <c r="OVZ82" s="69"/>
      <c r="OWB82" s="64"/>
      <c r="OWC82" s="67"/>
      <c r="OWD82" s="67"/>
      <c r="OWE82" s="68"/>
      <c r="OWF82" s="68"/>
      <c r="OWG82" s="68"/>
      <c r="OWH82" s="69"/>
      <c r="OWJ82" s="64"/>
      <c r="OWK82" s="67"/>
      <c r="OWL82" s="67"/>
      <c r="OWM82" s="68"/>
      <c r="OWN82" s="68"/>
      <c r="OWO82" s="68"/>
      <c r="OWP82" s="69"/>
      <c r="OWR82" s="64"/>
      <c r="OWS82" s="67"/>
      <c r="OWT82" s="67"/>
      <c r="OWU82" s="68"/>
      <c r="OWV82" s="68"/>
      <c r="OWW82" s="68"/>
      <c r="OWX82" s="69"/>
      <c r="OWZ82" s="64"/>
      <c r="OXA82" s="67"/>
      <c r="OXB82" s="67"/>
      <c r="OXC82" s="68"/>
      <c r="OXD82" s="68"/>
      <c r="OXE82" s="68"/>
      <c r="OXF82" s="69"/>
      <c r="OXH82" s="64"/>
      <c r="OXI82" s="67"/>
      <c r="OXJ82" s="67"/>
      <c r="OXK82" s="68"/>
      <c r="OXL82" s="68"/>
      <c r="OXM82" s="68"/>
      <c r="OXN82" s="69"/>
      <c r="OXP82" s="64"/>
      <c r="OXQ82" s="67"/>
      <c r="OXR82" s="67"/>
      <c r="OXS82" s="68"/>
      <c r="OXT82" s="68"/>
      <c r="OXU82" s="68"/>
      <c r="OXV82" s="69"/>
      <c r="OXX82" s="64"/>
      <c r="OXY82" s="67"/>
      <c r="OXZ82" s="67"/>
      <c r="OYA82" s="68"/>
      <c r="OYB82" s="68"/>
      <c r="OYC82" s="68"/>
      <c r="OYD82" s="69"/>
      <c r="OYF82" s="64"/>
      <c r="OYG82" s="67"/>
      <c r="OYH82" s="67"/>
      <c r="OYI82" s="68"/>
      <c r="OYJ82" s="68"/>
      <c r="OYK82" s="68"/>
      <c r="OYL82" s="69"/>
      <c r="OYN82" s="64"/>
      <c r="OYO82" s="67"/>
      <c r="OYP82" s="67"/>
      <c r="OYQ82" s="68"/>
      <c r="OYR82" s="68"/>
      <c r="OYS82" s="68"/>
      <c r="OYT82" s="69"/>
      <c r="OYV82" s="64"/>
      <c r="OYW82" s="67"/>
      <c r="OYX82" s="67"/>
      <c r="OYY82" s="68"/>
      <c r="OYZ82" s="68"/>
      <c r="OZA82" s="68"/>
      <c r="OZB82" s="69"/>
      <c r="OZD82" s="64"/>
      <c r="OZE82" s="67"/>
      <c r="OZF82" s="67"/>
      <c r="OZG82" s="68"/>
      <c r="OZH82" s="68"/>
      <c r="OZI82" s="68"/>
      <c r="OZJ82" s="69"/>
      <c r="OZL82" s="64"/>
      <c r="OZM82" s="67"/>
      <c r="OZN82" s="67"/>
      <c r="OZO82" s="68"/>
      <c r="OZP82" s="68"/>
      <c r="OZQ82" s="68"/>
      <c r="OZR82" s="69"/>
      <c r="OZT82" s="64"/>
      <c r="OZU82" s="67"/>
      <c r="OZV82" s="67"/>
      <c r="OZW82" s="68"/>
      <c r="OZX82" s="68"/>
      <c r="OZY82" s="68"/>
      <c r="OZZ82" s="69"/>
      <c r="PAB82" s="64"/>
      <c r="PAC82" s="67"/>
      <c r="PAD82" s="67"/>
      <c r="PAE82" s="68"/>
      <c r="PAF82" s="68"/>
      <c r="PAG82" s="68"/>
      <c r="PAH82" s="69"/>
      <c r="PAJ82" s="64"/>
      <c r="PAK82" s="67"/>
      <c r="PAL82" s="67"/>
      <c r="PAM82" s="68"/>
      <c r="PAN82" s="68"/>
      <c r="PAO82" s="68"/>
      <c r="PAP82" s="69"/>
      <c r="PAR82" s="64"/>
      <c r="PAS82" s="67"/>
      <c r="PAT82" s="67"/>
      <c r="PAU82" s="68"/>
      <c r="PAV82" s="68"/>
      <c r="PAW82" s="68"/>
      <c r="PAX82" s="69"/>
      <c r="PAZ82" s="64"/>
      <c r="PBA82" s="67"/>
      <c r="PBB82" s="67"/>
      <c r="PBC82" s="68"/>
      <c r="PBD82" s="68"/>
      <c r="PBE82" s="68"/>
      <c r="PBF82" s="69"/>
      <c r="PBH82" s="64"/>
      <c r="PBI82" s="67"/>
      <c r="PBJ82" s="67"/>
      <c r="PBK82" s="68"/>
      <c r="PBL82" s="68"/>
      <c r="PBM82" s="68"/>
      <c r="PBN82" s="69"/>
      <c r="PBP82" s="64"/>
      <c r="PBQ82" s="67"/>
      <c r="PBR82" s="67"/>
      <c r="PBS82" s="68"/>
      <c r="PBT82" s="68"/>
      <c r="PBU82" s="68"/>
      <c r="PBV82" s="69"/>
      <c r="PBX82" s="64"/>
      <c r="PBY82" s="67"/>
      <c r="PBZ82" s="67"/>
      <c r="PCA82" s="68"/>
      <c r="PCB82" s="68"/>
      <c r="PCC82" s="68"/>
      <c r="PCD82" s="69"/>
      <c r="PCF82" s="64"/>
      <c r="PCG82" s="67"/>
      <c r="PCH82" s="67"/>
      <c r="PCI82" s="68"/>
      <c r="PCJ82" s="68"/>
      <c r="PCK82" s="68"/>
      <c r="PCL82" s="69"/>
      <c r="PCN82" s="64"/>
      <c r="PCO82" s="67"/>
      <c r="PCP82" s="67"/>
      <c r="PCQ82" s="68"/>
      <c r="PCR82" s="68"/>
      <c r="PCS82" s="68"/>
      <c r="PCT82" s="69"/>
      <c r="PCV82" s="64"/>
      <c r="PCW82" s="67"/>
      <c r="PCX82" s="67"/>
      <c r="PCY82" s="68"/>
      <c r="PCZ82" s="68"/>
      <c r="PDA82" s="68"/>
      <c r="PDB82" s="69"/>
      <c r="PDD82" s="64"/>
      <c r="PDE82" s="67"/>
      <c r="PDF82" s="67"/>
      <c r="PDG82" s="68"/>
      <c r="PDH82" s="68"/>
      <c r="PDI82" s="68"/>
      <c r="PDJ82" s="69"/>
      <c r="PDL82" s="64"/>
      <c r="PDM82" s="67"/>
      <c r="PDN82" s="67"/>
      <c r="PDO82" s="68"/>
      <c r="PDP82" s="68"/>
      <c r="PDQ82" s="68"/>
      <c r="PDR82" s="69"/>
      <c r="PDT82" s="64"/>
      <c r="PDU82" s="67"/>
      <c r="PDV82" s="67"/>
      <c r="PDW82" s="68"/>
      <c r="PDX82" s="68"/>
      <c r="PDY82" s="68"/>
      <c r="PDZ82" s="69"/>
      <c r="PEB82" s="64"/>
      <c r="PEC82" s="67"/>
      <c r="PED82" s="67"/>
      <c r="PEE82" s="68"/>
      <c r="PEF82" s="68"/>
      <c r="PEG82" s="68"/>
      <c r="PEH82" s="69"/>
      <c r="PEJ82" s="64"/>
      <c r="PEK82" s="67"/>
      <c r="PEL82" s="67"/>
      <c r="PEM82" s="68"/>
      <c r="PEN82" s="68"/>
      <c r="PEO82" s="68"/>
      <c r="PEP82" s="69"/>
      <c r="PER82" s="64"/>
      <c r="PES82" s="67"/>
      <c r="PET82" s="67"/>
      <c r="PEU82" s="68"/>
      <c r="PEV82" s="68"/>
      <c r="PEW82" s="68"/>
      <c r="PEX82" s="69"/>
      <c r="PEZ82" s="64"/>
      <c r="PFA82" s="67"/>
      <c r="PFB82" s="67"/>
      <c r="PFC82" s="68"/>
      <c r="PFD82" s="68"/>
      <c r="PFE82" s="68"/>
      <c r="PFF82" s="69"/>
      <c r="PFH82" s="64"/>
      <c r="PFI82" s="67"/>
      <c r="PFJ82" s="67"/>
      <c r="PFK82" s="68"/>
      <c r="PFL82" s="68"/>
      <c r="PFM82" s="68"/>
      <c r="PFN82" s="69"/>
      <c r="PFP82" s="64"/>
      <c r="PFQ82" s="67"/>
      <c r="PFR82" s="67"/>
      <c r="PFS82" s="68"/>
      <c r="PFT82" s="68"/>
      <c r="PFU82" s="68"/>
      <c r="PFV82" s="69"/>
      <c r="PFX82" s="64"/>
      <c r="PFY82" s="67"/>
      <c r="PFZ82" s="67"/>
      <c r="PGA82" s="68"/>
      <c r="PGB82" s="68"/>
      <c r="PGC82" s="68"/>
      <c r="PGD82" s="69"/>
      <c r="PGF82" s="64"/>
      <c r="PGG82" s="67"/>
      <c r="PGH82" s="67"/>
      <c r="PGI82" s="68"/>
      <c r="PGJ82" s="68"/>
      <c r="PGK82" s="68"/>
      <c r="PGL82" s="69"/>
      <c r="PGN82" s="64"/>
      <c r="PGO82" s="67"/>
      <c r="PGP82" s="67"/>
      <c r="PGQ82" s="68"/>
      <c r="PGR82" s="68"/>
      <c r="PGS82" s="68"/>
      <c r="PGT82" s="69"/>
      <c r="PGV82" s="64"/>
      <c r="PGW82" s="67"/>
      <c r="PGX82" s="67"/>
      <c r="PGY82" s="68"/>
      <c r="PGZ82" s="68"/>
      <c r="PHA82" s="68"/>
      <c r="PHB82" s="69"/>
      <c r="PHD82" s="64"/>
      <c r="PHE82" s="67"/>
      <c r="PHF82" s="67"/>
      <c r="PHG82" s="68"/>
      <c r="PHH82" s="68"/>
      <c r="PHI82" s="68"/>
      <c r="PHJ82" s="69"/>
      <c r="PHL82" s="64"/>
      <c r="PHM82" s="67"/>
      <c r="PHN82" s="67"/>
      <c r="PHO82" s="68"/>
      <c r="PHP82" s="68"/>
      <c r="PHQ82" s="68"/>
      <c r="PHR82" s="69"/>
      <c r="PHT82" s="64"/>
      <c r="PHU82" s="67"/>
      <c r="PHV82" s="67"/>
      <c r="PHW82" s="68"/>
      <c r="PHX82" s="68"/>
      <c r="PHY82" s="68"/>
      <c r="PHZ82" s="69"/>
      <c r="PIB82" s="64"/>
      <c r="PIC82" s="67"/>
      <c r="PID82" s="67"/>
      <c r="PIE82" s="68"/>
      <c r="PIF82" s="68"/>
      <c r="PIG82" s="68"/>
      <c r="PIH82" s="69"/>
      <c r="PIJ82" s="64"/>
      <c r="PIK82" s="67"/>
      <c r="PIL82" s="67"/>
      <c r="PIM82" s="68"/>
      <c r="PIN82" s="68"/>
      <c r="PIO82" s="68"/>
      <c r="PIP82" s="69"/>
      <c r="PIR82" s="64"/>
      <c r="PIS82" s="67"/>
      <c r="PIT82" s="67"/>
      <c r="PIU82" s="68"/>
      <c r="PIV82" s="68"/>
      <c r="PIW82" s="68"/>
      <c r="PIX82" s="69"/>
      <c r="PIZ82" s="64"/>
      <c r="PJA82" s="67"/>
      <c r="PJB82" s="67"/>
      <c r="PJC82" s="68"/>
      <c r="PJD82" s="68"/>
      <c r="PJE82" s="68"/>
      <c r="PJF82" s="69"/>
      <c r="PJH82" s="64"/>
      <c r="PJI82" s="67"/>
      <c r="PJJ82" s="67"/>
      <c r="PJK82" s="68"/>
      <c r="PJL82" s="68"/>
      <c r="PJM82" s="68"/>
      <c r="PJN82" s="69"/>
      <c r="PJP82" s="64"/>
      <c r="PJQ82" s="67"/>
      <c r="PJR82" s="67"/>
      <c r="PJS82" s="68"/>
      <c r="PJT82" s="68"/>
      <c r="PJU82" s="68"/>
      <c r="PJV82" s="69"/>
      <c r="PJX82" s="64"/>
      <c r="PJY82" s="67"/>
      <c r="PJZ82" s="67"/>
      <c r="PKA82" s="68"/>
      <c r="PKB82" s="68"/>
      <c r="PKC82" s="68"/>
      <c r="PKD82" s="69"/>
      <c r="PKF82" s="64"/>
      <c r="PKG82" s="67"/>
      <c r="PKH82" s="67"/>
      <c r="PKI82" s="68"/>
      <c r="PKJ82" s="68"/>
      <c r="PKK82" s="68"/>
      <c r="PKL82" s="69"/>
      <c r="PKN82" s="64"/>
      <c r="PKO82" s="67"/>
      <c r="PKP82" s="67"/>
      <c r="PKQ82" s="68"/>
      <c r="PKR82" s="68"/>
      <c r="PKS82" s="68"/>
      <c r="PKT82" s="69"/>
      <c r="PKV82" s="64"/>
      <c r="PKW82" s="67"/>
      <c r="PKX82" s="67"/>
      <c r="PKY82" s="68"/>
      <c r="PKZ82" s="68"/>
      <c r="PLA82" s="68"/>
      <c r="PLB82" s="69"/>
      <c r="PLD82" s="64"/>
      <c r="PLE82" s="67"/>
      <c r="PLF82" s="67"/>
      <c r="PLG82" s="68"/>
      <c r="PLH82" s="68"/>
      <c r="PLI82" s="68"/>
      <c r="PLJ82" s="69"/>
      <c r="PLL82" s="64"/>
      <c r="PLM82" s="67"/>
      <c r="PLN82" s="67"/>
      <c r="PLO82" s="68"/>
      <c r="PLP82" s="68"/>
      <c r="PLQ82" s="68"/>
      <c r="PLR82" s="69"/>
      <c r="PLT82" s="64"/>
      <c r="PLU82" s="67"/>
      <c r="PLV82" s="67"/>
      <c r="PLW82" s="68"/>
      <c r="PLX82" s="68"/>
      <c r="PLY82" s="68"/>
      <c r="PLZ82" s="69"/>
      <c r="PMB82" s="64"/>
      <c r="PMC82" s="67"/>
      <c r="PMD82" s="67"/>
      <c r="PME82" s="68"/>
      <c r="PMF82" s="68"/>
      <c r="PMG82" s="68"/>
      <c r="PMH82" s="69"/>
      <c r="PMJ82" s="64"/>
      <c r="PMK82" s="67"/>
      <c r="PML82" s="67"/>
      <c r="PMM82" s="68"/>
      <c r="PMN82" s="68"/>
      <c r="PMO82" s="68"/>
      <c r="PMP82" s="69"/>
      <c r="PMR82" s="64"/>
      <c r="PMS82" s="67"/>
      <c r="PMT82" s="67"/>
      <c r="PMU82" s="68"/>
      <c r="PMV82" s="68"/>
      <c r="PMW82" s="68"/>
      <c r="PMX82" s="69"/>
      <c r="PMZ82" s="64"/>
      <c r="PNA82" s="67"/>
      <c r="PNB82" s="67"/>
      <c r="PNC82" s="68"/>
      <c r="PND82" s="68"/>
      <c r="PNE82" s="68"/>
      <c r="PNF82" s="69"/>
      <c r="PNH82" s="64"/>
      <c r="PNI82" s="67"/>
      <c r="PNJ82" s="67"/>
      <c r="PNK82" s="68"/>
      <c r="PNL82" s="68"/>
      <c r="PNM82" s="68"/>
      <c r="PNN82" s="69"/>
      <c r="PNP82" s="64"/>
      <c r="PNQ82" s="67"/>
      <c r="PNR82" s="67"/>
      <c r="PNS82" s="68"/>
      <c r="PNT82" s="68"/>
      <c r="PNU82" s="68"/>
      <c r="PNV82" s="69"/>
      <c r="PNX82" s="64"/>
      <c r="PNY82" s="67"/>
      <c r="PNZ82" s="67"/>
      <c r="POA82" s="68"/>
      <c r="POB82" s="68"/>
      <c r="POC82" s="68"/>
      <c r="POD82" s="69"/>
      <c r="POF82" s="64"/>
      <c r="POG82" s="67"/>
      <c r="POH82" s="67"/>
      <c r="POI82" s="68"/>
      <c r="POJ82" s="68"/>
      <c r="POK82" s="68"/>
      <c r="POL82" s="69"/>
      <c r="PON82" s="64"/>
      <c r="POO82" s="67"/>
      <c r="POP82" s="67"/>
      <c r="POQ82" s="68"/>
      <c r="POR82" s="68"/>
      <c r="POS82" s="68"/>
      <c r="POT82" s="69"/>
      <c r="POV82" s="64"/>
      <c r="POW82" s="67"/>
      <c r="POX82" s="67"/>
      <c r="POY82" s="68"/>
      <c r="POZ82" s="68"/>
      <c r="PPA82" s="68"/>
      <c r="PPB82" s="69"/>
      <c r="PPD82" s="64"/>
      <c r="PPE82" s="67"/>
      <c r="PPF82" s="67"/>
      <c r="PPG82" s="68"/>
      <c r="PPH82" s="68"/>
      <c r="PPI82" s="68"/>
      <c r="PPJ82" s="69"/>
      <c r="PPL82" s="64"/>
      <c r="PPM82" s="67"/>
      <c r="PPN82" s="67"/>
      <c r="PPO82" s="68"/>
      <c r="PPP82" s="68"/>
      <c r="PPQ82" s="68"/>
      <c r="PPR82" s="69"/>
      <c r="PPT82" s="64"/>
      <c r="PPU82" s="67"/>
      <c r="PPV82" s="67"/>
      <c r="PPW82" s="68"/>
      <c r="PPX82" s="68"/>
      <c r="PPY82" s="68"/>
      <c r="PPZ82" s="69"/>
      <c r="PQB82" s="64"/>
      <c r="PQC82" s="67"/>
      <c r="PQD82" s="67"/>
      <c r="PQE82" s="68"/>
      <c r="PQF82" s="68"/>
      <c r="PQG82" s="68"/>
      <c r="PQH82" s="69"/>
      <c r="PQJ82" s="64"/>
      <c r="PQK82" s="67"/>
      <c r="PQL82" s="67"/>
      <c r="PQM82" s="68"/>
      <c r="PQN82" s="68"/>
      <c r="PQO82" s="68"/>
      <c r="PQP82" s="69"/>
      <c r="PQR82" s="64"/>
      <c r="PQS82" s="67"/>
      <c r="PQT82" s="67"/>
      <c r="PQU82" s="68"/>
      <c r="PQV82" s="68"/>
      <c r="PQW82" s="68"/>
      <c r="PQX82" s="69"/>
      <c r="PQZ82" s="64"/>
      <c r="PRA82" s="67"/>
      <c r="PRB82" s="67"/>
      <c r="PRC82" s="68"/>
      <c r="PRD82" s="68"/>
      <c r="PRE82" s="68"/>
      <c r="PRF82" s="69"/>
      <c r="PRH82" s="64"/>
      <c r="PRI82" s="67"/>
      <c r="PRJ82" s="67"/>
      <c r="PRK82" s="68"/>
      <c r="PRL82" s="68"/>
      <c r="PRM82" s="68"/>
      <c r="PRN82" s="69"/>
      <c r="PRP82" s="64"/>
      <c r="PRQ82" s="67"/>
      <c r="PRR82" s="67"/>
      <c r="PRS82" s="68"/>
      <c r="PRT82" s="68"/>
      <c r="PRU82" s="68"/>
      <c r="PRV82" s="69"/>
      <c r="PRX82" s="64"/>
      <c r="PRY82" s="67"/>
      <c r="PRZ82" s="67"/>
      <c r="PSA82" s="68"/>
      <c r="PSB82" s="68"/>
      <c r="PSC82" s="68"/>
      <c r="PSD82" s="69"/>
      <c r="PSF82" s="64"/>
      <c r="PSG82" s="67"/>
      <c r="PSH82" s="67"/>
      <c r="PSI82" s="68"/>
      <c r="PSJ82" s="68"/>
      <c r="PSK82" s="68"/>
      <c r="PSL82" s="69"/>
      <c r="PSN82" s="64"/>
      <c r="PSO82" s="67"/>
      <c r="PSP82" s="67"/>
      <c r="PSQ82" s="68"/>
      <c r="PSR82" s="68"/>
      <c r="PSS82" s="68"/>
      <c r="PST82" s="69"/>
      <c r="PSV82" s="64"/>
      <c r="PSW82" s="67"/>
      <c r="PSX82" s="67"/>
      <c r="PSY82" s="68"/>
      <c r="PSZ82" s="68"/>
      <c r="PTA82" s="68"/>
      <c r="PTB82" s="69"/>
      <c r="PTD82" s="64"/>
      <c r="PTE82" s="67"/>
      <c r="PTF82" s="67"/>
      <c r="PTG82" s="68"/>
      <c r="PTH82" s="68"/>
      <c r="PTI82" s="68"/>
      <c r="PTJ82" s="69"/>
      <c r="PTL82" s="64"/>
      <c r="PTM82" s="67"/>
      <c r="PTN82" s="67"/>
      <c r="PTO82" s="68"/>
      <c r="PTP82" s="68"/>
      <c r="PTQ82" s="68"/>
      <c r="PTR82" s="69"/>
      <c r="PTT82" s="64"/>
      <c r="PTU82" s="67"/>
      <c r="PTV82" s="67"/>
      <c r="PTW82" s="68"/>
      <c r="PTX82" s="68"/>
      <c r="PTY82" s="68"/>
      <c r="PTZ82" s="69"/>
      <c r="PUB82" s="64"/>
      <c r="PUC82" s="67"/>
      <c r="PUD82" s="67"/>
      <c r="PUE82" s="68"/>
      <c r="PUF82" s="68"/>
      <c r="PUG82" s="68"/>
      <c r="PUH82" s="69"/>
      <c r="PUJ82" s="64"/>
      <c r="PUK82" s="67"/>
      <c r="PUL82" s="67"/>
      <c r="PUM82" s="68"/>
      <c r="PUN82" s="68"/>
      <c r="PUO82" s="68"/>
      <c r="PUP82" s="69"/>
      <c r="PUR82" s="64"/>
      <c r="PUS82" s="67"/>
      <c r="PUT82" s="67"/>
      <c r="PUU82" s="68"/>
      <c r="PUV82" s="68"/>
      <c r="PUW82" s="68"/>
      <c r="PUX82" s="69"/>
      <c r="PUZ82" s="64"/>
      <c r="PVA82" s="67"/>
      <c r="PVB82" s="67"/>
      <c r="PVC82" s="68"/>
      <c r="PVD82" s="68"/>
      <c r="PVE82" s="68"/>
      <c r="PVF82" s="69"/>
      <c r="PVH82" s="64"/>
      <c r="PVI82" s="67"/>
      <c r="PVJ82" s="67"/>
      <c r="PVK82" s="68"/>
      <c r="PVL82" s="68"/>
      <c r="PVM82" s="68"/>
      <c r="PVN82" s="69"/>
      <c r="PVP82" s="64"/>
      <c r="PVQ82" s="67"/>
      <c r="PVR82" s="67"/>
      <c r="PVS82" s="68"/>
      <c r="PVT82" s="68"/>
      <c r="PVU82" s="68"/>
      <c r="PVV82" s="69"/>
      <c r="PVX82" s="64"/>
      <c r="PVY82" s="67"/>
      <c r="PVZ82" s="67"/>
      <c r="PWA82" s="68"/>
      <c r="PWB82" s="68"/>
      <c r="PWC82" s="68"/>
      <c r="PWD82" s="69"/>
      <c r="PWF82" s="64"/>
      <c r="PWG82" s="67"/>
      <c r="PWH82" s="67"/>
      <c r="PWI82" s="68"/>
      <c r="PWJ82" s="68"/>
      <c r="PWK82" s="68"/>
      <c r="PWL82" s="69"/>
      <c r="PWN82" s="64"/>
      <c r="PWO82" s="67"/>
      <c r="PWP82" s="67"/>
      <c r="PWQ82" s="68"/>
      <c r="PWR82" s="68"/>
      <c r="PWS82" s="68"/>
      <c r="PWT82" s="69"/>
      <c r="PWV82" s="64"/>
      <c r="PWW82" s="67"/>
      <c r="PWX82" s="67"/>
      <c r="PWY82" s="68"/>
      <c r="PWZ82" s="68"/>
      <c r="PXA82" s="68"/>
      <c r="PXB82" s="69"/>
      <c r="PXD82" s="64"/>
      <c r="PXE82" s="67"/>
      <c r="PXF82" s="67"/>
      <c r="PXG82" s="68"/>
      <c r="PXH82" s="68"/>
      <c r="PXI82" s="68"/>
      <c r="PXJ82" s="69"/>
      <c r="PXL82" s="64"/>
      <c r="PXM82" s="67"/>
      <c r="PXN82" s="67"/>
      <c r="PXO82" s="68"/>
      <c r="PXP82" s="68"/>
      <c r="PXQ82" s="68"/>
      <c r="PXR82" s="69"/>
      <c r="PXT82" s="64"/>
      <c r="PXU82" s="67"/>
      <c r="PXV82" s="67"/>
      <c r="PXW82" s="68"/>
      <c r="PXX82" s="68"/>
      <c r="PXY82" s="68"/>
      <c r="PXZ82" s="69"/>
      <c r="PYB82" s="64"/>
      <c r="PYC82" s="67"/>
      <c r="PYD82" s="67"/>
      <c r="PYE82" s="68"/>
      <c r="PYF82" s="68"/>
      <c r="PYG82" s="68"/>
      <c r="PYH82" s="69"/>
      <c r="PYJ82" s="64"/>
      <c r="PYK82" s="67"/>
      <c r="PYL82" s="67"/>
      <c r="PYM82" s="68"/>
      <c r="PYN82" s="68"/>
      <c r="PYO82" s="68"/>
      <c r="PYP82" s="69"/>
      <c r="PYR82" s="64"/>
      <c r="PYS82" s="67"/>
      <c r="PYT82" s="67"/>
      <c r="PYU82" s="68"/>
      <c r="PYV82" s="68"/>
      <c r="PYW82" s="68"/>
      <c r="PYX82" s="69"/>
      <c r="PYZ82" s="64"/>
      <c r="PZA82" s="67"/>
      <c r="PZB82" s="67"/>
      <c r="PZC82" s="68"/>
      <c r="PZD82" s="68"/>
      <c r="PZE82" s="68"/>
      <c r="PZF82" s="69"/>
      <c r="PZH82" s="64"/>
      <c r="PZI82" s="67"/>
      <c r="PZJ82" s="67"/>
      <c r="PZK82" s="68"/>
      <c r="PZL82" s="68"/>
      <c r="PZM82" s="68"/>
      <c r="PZN82" s="69"/>
      <c r="PZP82" s="64"/>
      <c r="PZQ82" s="67"/>
      <c r="PZR82" s="67"/>
      <c r="PZS82" s="68"/>
      <c r="PZT82" s="68"/>
      <c r="PZU82" s="68"/>
      <c r="PZV82" s="69"/>
      <c r="PZX82" s="64"/>
      <c r="PZY82" s="67"/>
      <c r="PZZ82" s="67"/>
      <c r="QAA82" s="68"/>
      <c r="QAB82" s="68"/>
      <c r="QAC82" s="68"/>
      <c r="QAD82" s="69"/>
      <c r="QAF82" s="64"/>
      <c r="QAG82" s="67"/>
      <c r="QAH82" s="67"/>
      <c r="QAI82" s="68"/>
      <c r="QAJ82" s="68"/>
      <c r="QAK82" s="68"/>
      <c r="QAL82" s="69"/>
      <c r="QAN82" s="64"/>
      <c r="QAO82" s="67"/>
      <c r="QAP82" s="67"/>
      <c r="QAQ82" s="68"/>
      <c r="QAR82" s="68"/>
      <c r="QAS82" s="68"/>
      <c r="QAT82" s="69"/>
      <c r="QAV82" s="64"/>
      <c r="QAW82" s="67"/>
      <c r="QAX82" s="67"/>
      <c r="QAY82" s="68"/>
      <c r="QAZ82" s="68"/>
      <c r="QBA82" s="68"/>
      <c r="QBB82" s="69"/>
      <c r="QBD82" s="64"/>
      <c r="QBE82" s="67"/>
      <c r="QBF82" s="67"/>
      <c r="QBG82" s="68"/>
      <c r="QBH82" s="68"/>
      <c r="QBI82" s="68"/>
      <c r="QBJ82" s="69"/>
      <c r="QBL82" s="64"/>
      <c r="QBM82" s="67"/>
      <c r="QBN82" s="67"/>
      <c r="QBO82" s="68"/>
      <c r="QBP82" s="68"/>
      <c r="QBQ82" s="68"/>
      <c r="QBR82" s="69"/>
      <c r="QBT82" s="64"/>
      <c r="QBU82" s="67"/>
      <c r="QBV82" s="67"/>
      <c r="QBW82" s="68"/>
      <c r="QBX82" s="68"/>
      <c r="QBY82" s="68"/>
      <c r="QBZ82" s="69"/>
      <c r="QCB82" s="64"/>
      <c r="QCC82" s="67"/>
      <c r="QCD82" s="67"/>
      <c r="QCE82" s="68"/>
      <c r="QCF82" s="68"/>
      <c r="QCG82" s="68"/>
      <c r="QCH82" s="69"/>
      <c r="QCJ82" s="64"/>
      <c r="QCK82" s="67"/>
      <c r="QCL82" s="67"/>
      <c r="QCM82" s="68"/>
      <c r="QCN82" s="68"/>
      <c r="QCO82" s="68"/>
      <c r="QCP82" s="69"/>
      <c r="QCR82" s="64"/>
      <c r="QCS82" s="67"/>
      <c r="QCT82" s="67"/>
      <c r="QCU82" s="68"/>
      <c r="QCV82" s="68"/>
      <c r="QCW82" s="68"/>
      <c r="QCX82" s="69"/>
      <c r="QCZ82" s="64"/>
      <c r="QDA82" s="67"/>
      <c r="QDB82" s="67"/>
      <c r="QDC82" s="68"/>
      <c r="QDD82" s="68"/>
      <c r="QDE82" s="68"/>
      <c r="QDF82" s="69"/>
      <c r="QDH82" s="64"/>
      <c r="QDI82" s="67"/>
      <c r="QDJ82" s="67"/>
      <c r="QDK82" s="68"/>
      <c r="QDL82" s="68"/>
      <c r="QDM82" s="68"/>
      <c r="QDN82" s="69"/>
      <c r="QDP82" s="64"/>
      <c r="QDQ82" s="67"/>
      <c r="QDR82" s="67"/>
      <c r="QDS82" s="68"/>
      <c r="QDT82" s="68"/>
      <c r="QDU82" s="68"/>
      <c r="QDV82" s="69"/>
      <c r="QDX82" s="64"/>
      <c r="QDY82" s="67"/>
      <c r="QDZ82" s="67"/>
      <c r="QEA82" s="68"/>
      <c r="QEB82" s="68"/>
      <c r="QEC82" s="68"/>
      <c r="QED82" s="69"/>
      <c r="QEF82" s="64"/>
      <c r="QEG82" s="67"/>
      <c r="QEH82" s="67"/>
      <c r="QEI82" s="68"/>
      <c r="QEJ82" s="68"/>
      <c r="QEK82" s="68"/>
      <c r="QEL82" s="69"/>
      <c r="QEN82" s="64"/>
      <c r="QEO82" s="67"/>
      <c r="QEP82" s="67"/>
      <c r="QEQ82" s="68"/>
      <c r="QER82" s="68"/>
      <c r="QES82" s="68"/>
      <c r="QET82" s="69"/>
      <c r="QEV82" s="64"/>
      <c r="QEW82" s="67"/>
      <c r="QEX82" s="67"/>
      <c r="QEY82" s="68"/>
      <c r="QEZ82" s="68"/>
      <c r="QFA82" s="68"/>
      <c r="QFB82" s="69"/>
      <c r="QFD82" s="64"/>
      <c r="QFE82" s="67"/>
      <c r="QFF82" s="67"/>
      <c r="QFG82" s="68"/>
      <c r="QFH82" s="68"/>
      <c r="QFI82" s="68"/>
      <c r="QFJ82" s="69"/>
      <c r="QFL82" s="64"/>
      <c r="QFM82" s="67"/>
      <c r="QFN82" s="67"/>
      <c r="QFO82" s="68"/>
      <c r="QFP82" s="68"/>
      <c r="QFQ82" s="68"/>
      <c r="QFR82" s="69"/>
      <c r="QFT82" s="64"/>
      <c r="QFU82" s="67"/>
      <c r="QFV82" s="67"/>
      <c r="QFW82" s="68"/>
      <c r="QFX82" s="68"/>
      <c r="QFY82" s="68"/>
      <c r="QFZ82" s="69"/>
      <c r="QGB82" s="64"/>
      <c r="QGC82" s="67"/>
      <c r="QGD82" s="67"/>
      <c r="QGE82" s="68"/>
      <c r="QGF82" s="68"/>
      <c r="QGG82" s="68"/>
      <c r="QGH82" s="69"/>
      <c r="QGJ82" s="64"/>
      <c r="QGK82" s="67"/>
      <c r="QGL82" s="67"/>
      <c r="QGM82" s="68"/>
      <c r="QGN82" s="68"/>
      <c r="QGO82" s="68"/>
      <c r="QGP82" s="69"/>
      <c r="QGR82" s="64"/>
      <c r="QGS82" s="67"/>
      <c r="QGT82" s="67"/>
      <c r="QGU82" s="68"/>
      <c r="QGV82" s="68"/>
      <c r="QGW82" s="68"/>
      <c r="QGX82" s="69"/>
      <c r="QGZ82" s="64"/>
      <c r="QHA82" s="67"/>
      <c r="QHB82" s="67"/>
      <c r="QHC82" s="68"/>
      <c r="QHD82" s="68"/>
      <c r="QHE82" s="68"/>
      <c r="QHF82" s="69"/>
      <c r="QHH82" s="64"/>
      <c r="QHI82" s="67"/>
      <c r="QHJ82" s="67"/>
      <c r="QHK82" s="68"/>
      <c r="QHL82" s="68"/>
      <c r="QHM82" s="68"/>
      <c r="QHN82" s="69"/>
      <c r="QHP82" s="64"/>
      <c r="QHQ82" s="67"/>
      <c r="QHR82" s="67"/>
      <c r="QHS82" s="68"/>
      <c r="QHT82" s="68"/>
      <c r="QHU82" s="68"/>
      <c r="QHV82" s="69"/>
      <c r="QHX82" s="64"/>
      <c r="QHY82" s="67"/>
      <c r="QHZ82" s="67"/>
      <c r="QIA82" s="68"/>
      <c r="QIB82" s="68"/>
      <c r="QIC82" s="68"/>
      <c r="QID82" s="69"/>
      <c r="QIF82" s="64"/>
      <c r="QIG82" s="67"/>
      <c r="QIH82" s="67"/>
      <c r="QII82" s="68"/>
      <c r="QIJ82" s="68"/>
      <c r="QIK82" s="68"/>
      <c r="QIL82" s="69"/>
      <c r="QIN82" s="64"/>
      <c r="QIO82" s="67"/>
      <c r="QIP82" s="67"/>
      <c r="QIQ82" s="68"/>
      <c r="QIR82" s="68"/>
      <c r="QIS82" s="68"/>
      <c r="QIT82" s="69"/>
      <c r="QIV82" s="64"/>
      <c r="QIW82" s="67"/>
      <c r="QIX82" s="67"/>
      <c r="QIY82" s="68"/>
      <c r="QIZ82" s="68"/>
      <c r="QJA82" s="68"/>
      <c r="QJB82" s="69"/>
      <c r="QJD82" s="64"/>
      <c r="QJE82" s="67"/>
      <c r="QJF82" s="67"/>
      <c r="QJG82" s="68"/>
      <c r="QJH82" s="68"/>
      <c r="QJI82" s="68"/>
      <c r="QJJ82" s="69"/>
      <c r="QJL82" s="64"/>
      <c r="QJM82" s="67"/>
      <c r="QJN82" s="67"/>
      <c r="QJO82" s="68"/>
      <c r="QJP82" s="68"/>
      <c r="QJQ82" s="68"/>
      <c r="QJR82" s="69"/>
      <c r="QJT82" s="64"/>
      <c r="QJU82" s="67"/>
      <c r="QJV82" s="67"/>
      <c r="QJW82" s="68"/>
      <c r="QJX82" s="68"/>
      <c r="QJY82" s="68"/>
      <c r="QJZ82" s="69"/>
      <c r="QKB82" s="64"/>
      <c r="QKC82" s="67"/>
      <c r="QKD82" s="67"/>
      <c r="QKE82" s="68"/>
      <c r="QKF82" s="68"/>
      <c r="QKG82" s="68"/>
      <c r="QKH82" s="69"/>
      <c r="QKJ82" s="64"/>
      <c r="QKK82" s="67"/>
      <c r="QKL82" s="67"/>
      <c r="QKM82" s="68"/>
      <c r="QKN82" s="68"/>
      <c r="QKO82" s="68"/>
      <c r="QKP82" s="69"/>
      <c r="QKR82" s="64"/>
      <c r="QKS82" s="67"/>
      <c r="QKT82" s="67"/>
      <c r="QKU82" s="68"/>
      <c r="QKV82" s="68"/>
      <c r="QKW82" s="68"/>
      <c r="QKX82" s="69"/>
      <c r="QKZ82" s="64"/>
      <c r="QLA82" s="67"/>
      <c r="QLB82" s="67"/>
      <c r="QLC82" s="68"/>
      <c r="QLD82" s="68"/>
      <c r="QLE82" s="68"/>
      <c r="QLF82" s="69"/>
      <c r="QLH82" s="64"/>
      <c r="QLI82" s="67"/>
      <c r="QLJ82" s="67"/>
      <c r="QLK82" s="68"/>
      <c r="QLL82" s="68"/>
      <c r="QLM82" s="68"/>
      <c r="QLN82" s="69"/>
      <c r="QLP82" s="64"/>
      <c r="QLQ82" s="67"/>
      <c r="QLR82" s="67"/>
      <c r="QLS82" s="68"/>
      <c r="QLT82" s="68"/>
      <c r="QLU82" s="68"/>
      <c r="QLV82" s="69"/>
      <c r="QLX82" s="64"/>
      <c r="QLY82" s="67"/>
      <c r="QLZ82" s="67"/>
      <c r="QMA82" s="68"/>
      <c r="QMB82" s="68"/>
      <c r="QMC82" s="68"/>
      <c r="QMD82" s="69"/>
      <c r="QMF82" s="64"/>
      <c r="QMG82" s="67"/>
      <c r="QMH82" s="67"/>
      <c r="QMI82" s="68"/>
      <c r="QMJ82" s="68"/>
      <c r="QMK82" s="68"/>
      <c r="QML82" s="69"/>
      <c r="QMN82" s="64"/>
      <c r="QMO82" s="67"/>
      <c r="QMP82" s="67"/>
      <c r="QMQ82" s="68"/>
      <c r="QMR82" s="68"/>
      <c r="QMS82" s="68"/>
      <c r="QMT82" s="69"/>
      <c r="QMV82" s="64"/>
      <c r="QMW82" s="67"/>
      <c r="QMX82" s="67"/>
      <c r="QMY82" s="68"/>
      <c r="QMZ82" s="68"/>
      <c r="QNA82" s="68"/>
      <c r="QNB82" s="69"/>
      <c r="QND82" s="64"/>
      <c r="QNE82" s="67"/>
      <c r="QNF82" s="67"/>
      <c r="QNG82" s="68"/>
      <c r="QNH82" s="68"/>
      <c r="QNI82" s="68"/>
      <c r="QNJ82" s="69"/>
      <c r="QNL82" s="64"/>
      <c r="QNM82" s="67"/>
      <c r="QNN82" s="67"/>
      <c r="QNO82" s="68"/>
      <c r="QNP82" s="68"/>
      <c r="QNQ82" s="68"/>
      <c r="QNR82" s="69"/>
      <c r="QNT82" s="64"/>
      <c r="QNU82" s="67"/>
      <c r="QNV82" s="67"/>
      <c r="QNW82" s="68"/>
      <c r="QNX82" s="68"/>
      <c r="QNY82" s="68"/>
      <c r="QNZ82" s="69"/>
      <c r="QOB82" s="64"/>
      <c r="QOC82" s="67"/>
      <c r="QOD82" s="67"/>
      <c r="QOE82" s="68"/>
      <c r="QOF82" s="68"/>
      <c r="QOG82" s="68"/>
      <c r="QOH82" s="69"/>
      <c r="QOJ82" s="64"/>
      <c r="QOK82" s="67"/>
      <c r="QOL82" s="67"/>
      <c r="QOM82" s="68"/>
      <c r="QON82" s="68"/>
      <c r="QOO82" s="68"/>
      <c r="QOP82" s="69"/>
      <c r="QOR82" s="64"/>
      <c r="QOS82" s="67"/>
      <c r="QOT82" s="67"/>
      <c r="QOU82" s="68"/>
      <c r="QOV82" s="68"/>
      <c r="QOW82" s="68"/>
      <c r="QOX82" s="69"/>
      <c r="QOZ82" s="64"/>
      <c r="QPA82" s="67"/>
      <c r="QPB82" s="67"/>
      <c r="QPC82" s="68"/>
      <c r="QPD82" s="68"/>
      <c r="QPE82" s="68"/>
      <c r="QPF82" s="69"/>
      <c r="QPH82" s="64"/>
      <c r="QPI82" s="67"/>
      <c r="QPJ82" s="67"/>
      <c r="QPK82" s="68"/>
      <c r="QPL82" s="68"/>
      <c r="QPM82" s="68"/>
      <c r="QPN82" s="69"/>
      <c r="QPP82" s="64"/>
      <c r="QPQ82" s="67"/>
      <c r="QPR82" s="67"/>
      <c r="QPS82" s="68"/>
      <c r="QPT82" s="68"/>
      <c r="QPU82" s="68"/>
      <c r="QPV82" s="69"/>
      <c r="QPX82" s="64"/>
      <c r="QPY82" s="67"/>
      <c r="QPZ82" s="67"/>
      <c r="QQA82" s="68"/>
      <c r="QQB82" s="68"/>
      <c r="QQC82" s="68"/>
      <c r="QQD82" s="69"/>
      <c r="QQF82" s="64"/>
      <c r="QQG82" s="67"/>
      <c r="QQH82" s="67"/>
      <c r="QQI82" s="68"/>
      <c r="QQJ82" s="68"/>
      <c r="QQK82" s="68"/>
      <c r="QQL82" s="69"/>
      <c r="QQN82" s="64"/>
      <c r="QQO82" s="67"/>
      <c r="QQP82" s="67"/>
      <c r="QQQ82" s="68"/>
      <c r="QQR82" s="68"/>
      <c r="QQS82" s="68"/>
      <c r="QQT82" s="69"/>
      <c r="QQV82" s="64"/>
      <c r="QQW82" s="67"/>
      <c r="QQX82" s="67"/>
      <c r="QQY82" s="68"/>
      <c r="QQZ82" s="68"/>
      <c r="QRA82" s="68"/>
      <c r="QRB82" s="69"/>
      <c r="QRD82" s="64"/>
      <c r="QRE82" s="67"/>
      <c r="QRF82" s="67"/>
      <c r="QRG82" s="68"/>
      <c r="QRH82" s="68"/>
      <c r="QRI82" s="68"/>
      <c r="QRJ82" s="69"/>
      <c r="QRL82" s="64"/>
      <c r="QRM82" s="67"/>
      <c r="QRN82" s="67"/>
      <c r="QRO82" s="68"/>
      <c r="QRP82" s="68"/>
      <c r="QRQ82" s="68"/>
      <c r="QRR82" s="69"/>
      <c r="QRT82" s="64"/>
      <c r="QRU82" s="67"/>
      <c r="QRV82" s="67"/>
      <c r="QRW82" s="68"/>
      <c r="QRX82" s="68"/>
      <c r="QRY82" s="68"/>
      <c r="QRZ82" s="69"/>
      <c r="QSB82" s="64"/>
      <c r="QSC82" s="67"/>
      <c r="QSD82" s="67"/>
      <c r="QSE82" s="68"/>
      <c r="QSF82" s="68"/>
      <c r="QSG82" s="68"/>
      <c r="QSH82" s="69"/>
      <c r="QSJ82" s="64"/>
      <c r="QSK82" s="67"/>
      <c r="QSL82" s="67"/>
      <c r="QSM82" s="68"/>
      <c r="QSN82" s="68"/>
      <c r="QSO82" s="68"/>
      <c r="QSP82" s="69"/>
      <c r="QSR82" s="64"/>
      <c r="QSS82" s="67"/>
      <c r="QST82" s="67"/>
      <c r="QSU82" s="68"/>
      <c r="QSV82" s="68"/>
      <c r="QSW82" s="68"/>
      <c r="QSX82" s="69"/>
      <c r="QSZ82" s="64"/>
      <c r="QTA82" s="67"/>
      <c r="QTB82" s="67"/>
      <c r="QTC82" s="68"/>
      <c r="QTD82" s="68"/>
      <c r="QTE82" s="68"/>
      <c r="QTF82" s="69"/>
      <c r="QTH82" s="64"/>
      <c r="QTI82" s="67"/>
      <c r="QTJ82" s="67"/>
      <c r="QTK82" s="68"/>
      <c r="QTL82" s="68"/>
      <c r="QTM82" s="68"/>
      <c r="QTN82" s="69"/>
      <c r="QTP82" s="64"/>
      <c r="QTQ82" s="67"/>
      <c r="QTR82" s="67"/>
      <c r="QTS82" s="68"/>
      <c r="QTT82" s="68"/>
      <c r="QTU82" s="68"/>
      <c r="QTV82" s="69"/>
      <c r="QTX82" s="64"/>
      <c r="QTY82" s="67"/>
      <c r="QTZ82" s="67"/>
      <c r="QUA82" s="68"/>
      <c r="QUB82" s="68"/>
      <c r="QUC82" s="68"/>
      <c r="QUD82" s="69"/>
      <c r="QUF82" s="64"/>
      <c r="QUG82" s="67"/>
      <c r="QUH82" s="67"/>
      <c r="QUI82" s="68"/>
      <c r="QUJ82" s="68"/>
      <c r="QUK82" s="68"/>
      <c r="QUL82" s="69"/>
      <c r="QUN82" s="64"/>
      <c r="QUO82" s="67"/>
      <c r="QUP82" s="67"/>
      <c r="QUQ82" s="68"/>
      <c r="QUR82" s="68"/>
      <c r="QUS82" s="68"/>
      <c r="QUT82" s="69"/>
      <c r="QUV82" s="64"/>
      <c r="QUW82" s="67"/>
      <c r="QUX82" s="67"/>
      <c r="QUY82" s="68"/>
      <c r="QUZ82" s="68"/>
      <c r="QVA82" s="68"/>
      <c r="QVB82" s="69"/>
      <c r="QVD82" s="64"/>
      <c r="QVE82" s="67"/>
      <c r="QVF82" s="67"/>
      <c r="QVG82" s="68"/>
      <c r="QVH82" s="68"/>
      <c r="QVI82" s="68"/>
      <c r="QVJ82" s="69"/>
      <c r="QVL82" s="64"/>
      <c r="QVM82" s="67"/>
      <c r="QVN82" s="67"/>
      <c r="QVO82" s="68"/>
      <c r="QVP82" s="68"/>
      <c r="QVQ82" s="68"/>
      <c r="QVR82" s="69"/>
      <c r="QVT82" s="64"/>
      <c r="QVU82" s="67"/>
      <c r="QVV82" s="67"/>
      <c r="QVW82" s="68"/>
      <c r="QVX82" s="68"/>
      <c r="QVY82" s="68"/>
      <c r="QVZ82" s="69"/>
      <c r="QWB82" s="64"/>
      <c r="QWC82" s="67"/>
      <c r="QWD82" s="67"/>
      <c r="QWE82" s="68"/>
      <c r="QWF82" s="68"/>
      <c r="QWG82" s="68"/>
      <c r="QWH82" s="69"/>
      <c r="QWJ82" s="64"/>
      <c r="QWK82" s="67"/>
      <c r="QWL82" s="67"/>
      <c r="QWM82" s="68"/>
      <c r="QWN82" s="68"/>
      <c r="QWO82" s="68"/>
      <c r="QWP82" s="69"/>
      <c r="QWR82" s="64"/>
      <c r="QWS82" s="67"/>
      <c r="QWT82" s="67"/>
      <c r="QWU82" s="68"/>
      <c r="QWV82" s="68"/>
      <c r="QWW82" s="68"/>
      <c r="QWX82" s="69"/>
      <c r="QWZ82" s="64"/>
      <c r="QXA82" s="67"/>
      <c r="QXB82" s="67"/>
      <c r="QXC82" s="68"/>
      <c r="QXD82" s="68"/>
      <c r="QXE82" s="68"/>
      <c r="QXF82" s="69"/>
      <c r="QXH82" s="64"/>
      <c r="QXI82" s="67"/>
      <c r="QXJ82" s="67"/>
      <c r="QXK82" s="68"/>
      <c r="QXL82" s="68"/>
      <c r="QXM82" s="68"/>
      <c r="QXN82" s="69"/>
      <c r="QXP82" s="64"/>
      <c r="QXQ82" s="67"/>
      <c r="QXR82" s="67"/>
      <c r="QXS82" s="68"/>
      <c r="QXT82" s="68"/>
      <c r="QXU82" s="68"/>
      <c r="QXV82" s="69"/>
      <c r="QXX82" s="64"/>
      <c r="QXY82" s="67"/>
      <c r="QXZ82" s="67"/>
      <c r="QYA82" s="68"/>
      <c r="QYB82" s="68"/>
      <c r="QYC82" s="68"/>
      <c r="QYD82" s="69"/>
      <c r="QYF82" s="64"/>
      <c r="QYG82" s="67"/>
      <c r="QYH82" s="67"/>
      <c r="QYI82" s="68"/>
      <c r="QYJ82" s="68"/>
      <c r="QYK82" s="68"/>
      <c r="QYL82" s="69"/>
      <c r="QYN82" s="64"/>
      <c r="QYO82" s="67"/>
      <c r="QYP82" s="67"/>
      <c r="QYQ82" s="68"/>
      <c r="QYR82" s="68"/>
      <c r="QYS82" s="68"/>
      <c r="QYT82" s="69"/>
      <c r="QYV82" s="64"/>
      <c r="QYW82" s="67"/>
      <c r="QYX82" s="67"/>
      <c r="QYY82" s="68"/>
      <c r="QYZ82" s="68"/>
      <c r="QZA82" s="68"/>
      <c r="QZB82" s="69"/>
      <c r="QZD82" s="64"/>
      <c r="QZE82" s="67"/>
      <c r="QZF82" s="67"/>
      <c r="QZG82" s="68"/>
      <c r="QZH82" s="68"/>
      <c r="QZI82" s="68"/>
      <c r="QZJ82" s="69"/>
      <c r="QZL82" s="64"/>
      <c r="QZM82" s="67"/>
      <c r="QZN82" s="67"/>
      <c r="QZO82" s="68"/>
      <c r="QZP82" s="68"/>
      <c r="QZQ82" s="68"/>
      <c r="QZR82" s="69"/>
      <c r="QZT82" s="64"/>
      <c r="QZU82" s="67"/>
      <c r="QZV82" s="67"/>
      <c r="QZW82" s="68"/>
      <c r="QZX82" s="68"/>
      <c r="QZY82" s="68"/>
      <c r="QZZ82" s="69"/>
      <c r="RAB82" s="64"/>
      <c r="RAC82" s="67"/>
      <c r="RAD82" s="67"/>
      <c r="RAE82" s="68"/>
      <c r="RAF82" s="68"/>
      <c r="RAG82" s="68"/>
      <c r="RAH82" s="69"/>
      <c r="RAJ82" s="64"/>
      <c r="RAK82" s="67"/>
      <c r="RAL82" s="67"/>
      <c r="RAM82" s="68"/>
      <c r="RAN82" s="68"/>
      <c r="RAO82" s="68"/>
      <c r="RAP82" s="69"/>
      <c r="RAR82" s="64"/>
      <c r="RAS82" s="67"/>
      <c r="RAT82" s="67"/>
      <c r="RAU82" s="68"/>
      <c r="RAV82" s="68"/>
      <c r="RAW82" s="68"/>
      <c r="RAX82" s="69"/>
      <c r="RAZ82" s="64"/>
      <c r="RBA82" s="67"/>
      <c r="RBB82" s="67"/>
      <c r="RBC82" s="68"/>
      <c r="RBD82" s="68"/>
      <c r="RBE82" s="68"/>
      <c r="RBF82" s="69"/>
      <c r="RBH82" s="64"/>
      <c r="RBI82" s="67"/>
      <c r="RBJ82" s="67"/>
      <c r="RBK82" s="68"/>
      <c r="RBL82" s="68"/>
      <c r="RBM82" s="68"/>
      <c r="RBN82" s="69"/>
      <c r="RBP82" s="64"/>
      <c r="RBQ82" s="67"/>
      <c r="RBR82" s="67"/>
      <c r="RBS82" s="68"/>
      <c r="RBT82" s="68"/>
      <c r="RBU82" s="68"/>
      <c r="RBV82" s="69"/>
      <c r="RBX82" s="64"/>
      <c r="RBY82" s="67"/>
      <c r="RBZ82" s="67"/>
      <c r="RCA82" s="68"/>
      <c r="RCB82" s="68"/>
      <c r="RCC82" s="68"/>
      <c r="RCD82" s="69"/>
      <c r="RCF82" s="64"/>
      <c r="RCG82" s="67"/>
      <c r="RCH82" s="67"/>
      <c r="RCI82" s="68"/>
      <c r="RCJ82" s="68"/>
      <c r="RCK82" s="68"/>
      <c r="RCL82" s="69"/>
      <c r="RCN82" s="64"/>
      <c r="RCO82" s="67"/>
      <c r="RCP82" s="67"/>
      <c r="RCQ82" s="68"/>
      <c r="RCR82" s="68"/>
      <c r="RCS82" s="68"/>
      <c r="RCT82" s="69"/>
      <c r="RCV82" s="64"/>
      <c r="RCW82" s="67"/>
      <c r="RCX82" s="67"/>
      <c r="RCY82" s="68"/>
      <c r="RCZ82" s="68"/>
      <c r="RDA82" s="68"/>
      <c r="RDB82" s="69"/>
      <c r="RDD82" s="64"/>
      <c r="RDE82" s="67"/>
      <c r="RDF82" s="67"/>
      <c r="RDG82" s="68"/>
      <c r="RDH82" s="68"/>
      <c r="RDI82" s="68"/>
      <c r="RDJ82" s="69"/>
      <c r="RDL82" s="64"/>
      <c r="RDM82" s="67"/>
      <c r="RDN82" s="67"/>
      <c r="RDO82" s="68"/>
      <c r="RDP82" s="68"/>
      <c r="RDQ82" s="68"/>
      <c r="RDR82" s="69"/>
      <c r="RDT82" s="64"/>
      <c r="RDU82" s="67"/>
      <c r="RDV82" s="67"/>
      <c r="RDW82" s="68"/>
      <c r="RDX82" s="68"/>
      <c r="RDY82" s="68"/>
      <c r="RDZ82" s="69"/>
      <c r="REB82" s="64"/>
      <c r="REC82" s="67"/>
      <c r="RED82" s="67"/>
      <c r="REE82" s="68"/>
      <c r="REF82" s="68"/>
      <c r="REG82" s="68"/>
      <c r="REH82" s="69"/>
      <c r="REJ82" s="64"/>
      <c r="REK82" s="67"/>
      <c r="REL82" s="67"/>
      <c r="REM82" s="68"/>
      <c r="REN82" s="68"/>
      <c r="REO82" s="68"/>
      <c r="REP82" s="69"/>
      <c r="RER82" s="64"/>
      <c r="RES82" s="67"/>
      <c r="RET82" s="67"/>
      <c r="REU82" s="68"/>
      <c r="REV82" s="68"/>
      <c r="REW82" s="68"/>
      <c r="REX82" s="69"/>
      <c r="REZ82" s="64"/>
      <c r="RFA82" s="67"/>
      <c r="RFB82" s="67"/>
      <c r="RFC82" s="68"/>
      <c r="RFD82" s="68"/>
      <c r="RFE82" s="68"/>
      <c r="RFF82" s="69"/>
      <c r="RFH82" s="64"/>
      <c r="RFI82" s="67"/>
      <c r="RFJ82" s="67"/>
      <c r="RFK82" s="68"/>
      <c r="RFL82" s="68"/>
      <c r="RFM82" s="68"/>
      <c r="RFN82" s="69"/>
      <c r="RFP82" s="64"/>
      <c r="RFQ82" s="67"/>
      <c r="RFR82" s="67"/>
      <c r="RFS82" s="68"/>
      <c r="RFT82" s="68"/>
      <c r="RFU82" s="68"/>
      <c r="RFV82" s="69"/>
      <c r="RFX82" s="64"/>
      <c r="RFY82" s="67"/>
      <c r="RFZ82" s="67"/>
      <c r="RGA82" s="68"/>
      <c r="RGB82" s="68"/>
      <c r="RGC82" s="68"/>
      <c r="RGD82" s="69"/>
      <c r="RGF82" s="64"/>
      <c r="RGG82" s="67"/>
      <c r="RGH82" s="67"/>
      <c r="RGI82" s="68"/>
      <c r="RGJ82" s="68"/>
      <c r="RGK82" s="68"/>
      <c r="RGL82" s="69"/>
      <c r="RGN82" s="64"/>
      <c r="RGO82" s="67"/>
      <c r="RGP82" s="67"/>
      <c r="RGQ82" s="68"/>
      <c r="RGR82" s="68"/>
      <c r="RGS82" s="68"/>
      <c r="RGT82" s="69"/>
      <c r="RGV82" s="64"/>
      <c r="RGW82" s="67"/>
      <c r="RGX82" s="67"/>
      <c r="RGY82" s="68"/>
      <c r="RGZ82" s="68"/>
      <c r="RHA82" s="68"/>
      <c r="RHB82" s="69"/>
      <c r="RHD82" s="64"/>
      <c r="RHE82" s="67"/>
      <c r="RHF82" s="67"/>
      <c r="RHG82" s="68"/>
      <c r="RHH82" s="68"/>
      <c r="RHI82" s="68"/>
      <c r="RHJ82" s="69"/>
      <c r="RHL82" s="64"/>
      <c r="RHM82" s="67"/>
      <c r="RHN82" s="67"/>
      <c r="RHO82" s="68"/>
      <c r="RHP82" s="68"/>
      <c r="RHQ82" s="68"/>
      <c r="RHR82" s="69"/>
      <c r="RHT82" s="64"/>
      <c r="RHU82" s="67"/>
      <c r="RHV82" s="67"/>
      <c r="RHW82" s="68"/>
      <c r="RHX82" s="68"/>
      <c r="RHY82" s="68"/>
      <c r="RHZ82" s="69"/>
      <c r="RIB82" s="64"/>
      <c r="RIC82" s="67"/>
      <c r="RID82" s="67"/>
      <c r="RIE82" s="68"/>
      <c r="RIF82" s="68"/>
      <c r="RIG82" s="68"/>
      <c r="RIH82" s="69"/>
      <c r="RIJ82" s="64"/>
      <c r="RIK82" s="67"/>
      <c r="RIL82" s="67"/>
      <c r="RIM82" s="68"/>
      <c r="RIN82" s="68"/>
      <c r="RIO82" s="68"/>
      <c r="RIP82" s="69"/>
      <c r="RIR82" s="64"/>
      <c r="RIS82" s="67"/>
      <c r="RIT82" s="67"/>
      <c r="RIU82" s="68"/>
      <c r="RIV82" s="68"/>
      <c r="RIW82" s="68"/>
      <c r="RIX82" s="69"/>
      <c r="RIZ82" s="64"/>
      <c r="RJA82" s="67"/>
      <c r="RJB82" s="67"/>
      <c r="RJC82" s="68"/>
      <c r="RJD82" s="68"/>
      <c r="RJE82" s="68"/>
      <c r="RJF82" s="69"/>
      <c r="RJH82" s="64"/>
      <c r="RJI82" s="67"/>
      <c r="RJJ82" s="67"/>
      <c r="RJK82" s="68"/>
      <c r="RJL82" s="68"/>
      <c r="RJM82" s="68"/>
      <c r="RJN82" s="69"/>
      <c r="RJP82" s="64"/>
      <c r="RJQ82" s="67"/>
      <c r="RJR82" s="67"/>
      <c r="RJS82" s="68"/>
      <c r="RJT82" s="68"/>
      <c r="RJU82" s="68"/>
      <c r="RJV82" s="69"/>
      <c r="RJX82" s="64"/>
      <c r="RJY82" s="67"/>
      <c r="RJZ82" s="67"/>
      <c r="RKA82" s="68"/>
      <c r="RKB82" s="68"/>
      <c r="RKC82" s="68"/>
      <c r="RKD82" s="69"/>
      <c r="RKF82" s="64"/>
      <c r="RKG82" s="67"/>
      <c r="RKH82" s="67"/>
      <c r="RKI82" s="68"/>
      <c r="RKJ82" s="68"/>
      <c r="RKK82" s="68"/>
      <c r="RKL82" s="69"/>
      <c r="RKN82" s="64"/>
      <c r="RKO82" s="67"/>
      <c r="RKP82" s="67"/>
      <c r="RKQ82" s="68"/>
      <c r="RKR82" s="68"/>
      <c r="RKS82" s="68"/>
      <c r="RKT82" s="69"/>
      <c r="RKV82" s="64"/>
      <c r="RKW82" s="67"/>
      <c r="RKX82" s="67"/>
      <c r="RKY82" s="68"/>
      <c r="RKZ82" s="68"/>
      <c r="RLA82" s="68"/>
      <c r="RLB82" s="69"/>
      <c r="RLD82" s="64"/>
      <c r="RLE82" s="67"/>
      <c r="RLF82" s="67"/>
      <c r="RLG82" s="68"/>
      <c r="RLH82" s="68"/>
      <c r="RLI82" s="68"/>
      <c r="RLJ82" s="69"/>
      <c r="RLL82" s="64"/>
      <c r="RLM82" s="67"/>
      <c r="RLN82" s="67"/>
      <c r="RLO82" s="68"/>
      <c r="RLP82" s="68"/>
      <c r="RLQ82" s="68"/>
      <c r="RLR82" s="69"/>
      <c r="RLT82" s="64"/>
      <c r="RLU82" s="67"/>
      <c r="RLV82" s="67"/>
      <c r="RLW82" s="68"/>
      <c r="RLX82" s="68"/>
      <c r="RLY82" s="68"/>
      <c r="RLZ82" s="69"/>
      <c r="RMB82" s="64"/>
      <c r="RMC82" s="67"/>
      <c r="RMD82" s="67"/>
      <c r="RME82" s="68"/>
      <c r="RMF82" s="68"/>
      <c r="RMG82" s="68"/>
      <c r="RMH82" s="69"/>
      <c r="RMJ82" s="64"/>
      <c r="RMK82" s="67"/>
      <c r="RML82" s="67"/>
      <c r="RMM82" s="68"/>
      <c r="RMN82" s="68"/>
      <c r="RMO82" s="68"/>
      <c r="RMP82" s="69"/>
      <c r="RMR82" s="64"/>
      <c r="RMS82" s="67"/>
      <c r="RMT82" s="67"/>
      <c r="RMU82" s="68"/>
      <c r="RMV82" s="68"/>
      <c r="RMW82" s="68"/>
      <c r="RMX82" s="69"/>
      <c r="RMZ82" s="64"/>
      <c r="RNA82" s="67"/>
      <c r="RNB82" s="67"/>
      <c r="RNC82" s="68"/>
      <c r="RND82" s="68"/>
      <c r="RNE82" s="68"/>
      <c r="RNF82" s="69"/>
      <c r="RNH82" s="64"/>
      <c r="RNI82" s="67"/>
      <c r="RNJ82" s="67"/>
      <c r="RNK82" s="68"/>
      <c r="RNL82" s="68"/>
      <c r="RNM82" s="68"/>
      <c r="RNN82" s="69"/>
      <c r="RNP82" s="64"/>
      <c r="RNQ82" s="67"/>
      <c r="RNR82" s="67"/>
      <c r="RNS82" s="68"/>
      <c r="RNT82" s="68"/>
      <c r="RNU82" s="68"/>
      <c r="RNV82" s="69"/>
      <c r="RNX82" s="64"/>
      <c r="RNY82" s="67"/>
      <c r="RNZ82" s="67"/>
      <c r="ROA82" s="68"/>
      <c r="ROB82" s="68"/>
      <c r="ROC82" s="68"/>
      <c r="ROD82" s="69"/>
      <c r="ROF82" s="64"/>
      <c r="ROG82" s="67"/>
      <c r="ROH82" s="67"/>
      <c r="ROI82" s="68"/>
      <c r="ROJ82" s="68"/>
      <c r="ROK82" s="68"/>
      <c r="ROL82" s="69"/>
      <c r="RON82" s="64"/>
      <c r="ROO82" s="67"/>
      <c r="ROP82" s="67"/>
      <c r="ROQ82" s="68"/>
      <c r="ROR82" s="68"/>
      <c r="ROS82" s="68"/>
      <c r="ROT82" s="69"/>
      <c r="ROV82" s="64"/>
      <c r="ROW82" s="67"/>
      <c r="ROX82" s="67"/>
      <c r="ROY82" s="68"/>
      <c r="ROZ82" s="68"/>
      <c r="RPA82" s="68"/>
      <c r="RPB82" s="69"/>
      <c r="RPD82" s="64"/>
      <c r="RPE82" s="67"/>
      <c r="RPF82" s="67"/>
      <c r="RPG82" s="68"/>
      <c r="RPH82" s="68"/>
      <c r="RPI82" s="68"/>
      <c r="RPJ82" s="69"/>
      <c r="RPL82" s="64"/>
      <c r="RPM82" s="67"/>
      <c r="RPN82" s="67"/>
      <c r="RPO82" s="68"/>
      <c r="RPP82" s="68"/>
      <c r="RPQ82" s="68"/>
      <c r="RPR82" s="69"/>
      <c r="RPT82" s="64"/>
      <c r="RPU82" s="67"/>
      <c r="RPV82" s="67"/>
      <c r="RPW82" s="68"/>
      <c r="RPX82" s="68"/>
      <c r="RPY82" s="68"/>
      <c r="RPZ82" s="69"/>
      <c r="RQB82" s="64"/>
      <c r="RQC82" s="67"/>
      <c r="RQD82" s="67"/>
      <c r="RQE82" s="68"/>
      <c r="RQF82" s="68"/>
      <c r="RQG82" s="68"/>
      <c r="RQH82" s="69"/>
      <c r="RQJ82" s="64"/>
      <c r="RQK82" s="67"/>
      <c r="RQL82" s="67"/>
      <c r="RQM82" s="68"/>
      <c r="RQN82" s="68"/>
      <c r="RQO82" s="68"/>
      <c r="RQP82" s="69"/>
      <c r="RQR82" s="64"/>
      <c r="RQS82" s="67"/>
      <c r="RQT82" s="67"/>
      <c r="RQU82" s="68"/>
      <c r="RQV82" s="68"/>
      <c r="RQW82" s="68"/>
      <c r="RQX82" s="69"/>
      <c r="RQZ82" s="64"/>
      <c r="RRA82" s="67"/>
      <c r="RRB82" s="67"/>
      <c r="RRC82" s="68"/>
      <c r="RRD82" s="68"/>
      <c r="RRE82" s="68"/>
      <c r="RRF82" s="69"/>
      <c r="RRH82" s="64"/>
      <c r="RRI82" s="67"/>
      <c r="RRJ82" s="67"/>
      <c r="RRK82" s="68"/>
      <c r="RRL82" s="68"/>
      <c r="RRM82" s="68"/>
      <c r="RRN82" s="69"/>
      <c r="RRP82" s="64"/>
      <c r="RRQ82" s="67"/>
      <c r="RRR82" s="67"/>
      <c r="RRS82" s="68"/>
      <c r="RRT82" s="68"/>
      <c r="RRU82" s="68"/>
      <c r="RRV82" s="69"/>
      <c r="RRX82" s="64"/>
      <c r="RRY82" s="67"/>
      <c r="RRZ82" s="67"/>
      <c r="RSA82" s="68"/>
      <c r="RSB82" s="68"/>
      <c r="RSC82" s="68"/>
      <c r="RSD82" s="69"/>
      <c r="RSF82" s="64"/>
      <c r="RSG82" s="67"/>
      <c r="RSH82" s="67"/>
      <c r="RSI82" s="68"/>
      <c r="RSJ82" s="68"/>
      <c r="RSK82" s="68"/>
      <c r="RSL82" s="69"/>
      <c r="RSN82" s="64"/>
      <c r="RSO82" s="67"/>
      <c r="RSP82" s="67"/>
      <c r="RSQ82" s="68"/>
      <c r="RSR82" s="68"/>
      <c r="RSS82" s="68"/>
      <c r="RST82" s="69"/>
      <c r="RSV82" s="64"/>
      <c r="RSW82" s="67"/>
      <c r="RSX82" s="67"/>
      <c r="RSY82" s="68"/>
      <c r="RSZ82" s="68"/>
      <c r="RTA82" s="68"/>
      <c r="RTB82" s="69"/>
      <c r="RTD82" s="64"/>
      <c r="RTE82" s="67"/>
      <c r="RTF82" s="67"/>
      <c r="RTG82" s="68"/>
      <c r="RTH82" s="68"/>
      <c r="RTI82" s="68"/>
      <c r="RTJ82" s="69"/>
      <c r="RTL82" s="64"/>
      <c r="RTM82" s="67"/>
      <c r="RTN82" s="67"/>
      <c r="RTO82" s="68"/>
      <c r="RTP82" s="68"/>
      <c r="RTQ82" s="68"/>
      <c r="RTR82" s="69"/>
      <c r="RTT82" s="64"/>
      <c r="RTU82" s="67"/>
      <c r="RTV82" s="67"/>
      <c r="RTW82" s="68"/>
      <c r="RTX82" s="68"/>
      <c r="RTY82" s="68"/>
      <c r="RTZ82" s="69"/>
      <c r="RUB82" s="64"/>
      <c r="RUC82" s="67"/>
      <c r="RUD82" s="67"/>
      <c r="RUE82" s="68"/>
      <c r="RUF82" s="68"/>
      <c r="RUG82" s="68"/>
      <c r="RUH82" s="69"/>
      <c r="RUJ82" s="64"/>
      <c r="RUK82" s="67"/>
      <c r="RUL82" s="67"/>
      <c r="RUM82" s="68"/>
      <c r="RUN82" s="68"/>
      <c r="RUO82" s="68"/>
      <c r="RUP82" s="69"/>
      <c r="RUR82" s="64"/>
      <c r="RUS82" s="67"/>
      <c r="RUT82" s="67"/>
      <c r="RUU82" s="68"/>
      <c r="RUV82" s="68"/>
      <c r="RUW82" s="68"/>
      <c r="RUX82" s="69"/>
      <c r="RUZ82" s="64"/>
      <c r="RVA82" s="67"/>
      <c r="RVB82" s="67"/>
      <c r="RVC82" s="68"/>
      <c r="RVD82" s="68"/>
      <c r="RVE82" s="68"/>
      <c r="RVF82" s="69"/>
      <c r="RVH82" s="64"/>
      <c r="RVI82" s="67"/>
      <c r="RVJ82" s="67"/>
      <c r="RVK82" s="68"/>
      <c r="RVL82" s="68"/>
      <c r="RVM82" s="68"/>
      <c r="RVN82" s="69"/>
      <c r="RVP82" s="64"/>
      <c r="RVQ82" s="67"/>
      <c r="RVR82" s="67"/>
      <c r="RVS82" s="68"/>
      <c r="RVT82" s="68"/>
      <c r="RVU82" s="68"/>
      <c r="RVV82" s="69"/>
      <c r="RVX82" s="64"/>
      <c r="RVY82" s="67"/>
      <c r="RVZ82" s="67"/>
      <c r="RWA82" s="68"/>
      <c r="RWB82" s="68"/>
      <c r="RWC82" s="68"/>
      <c r="RWD82" s="69"/>
      <c r="RWF82" s="64"/>
      <c r="RWG82" s="67"/>
      <c r="RWH82" s="67"/>
      <c r="RWI82" s="68"/>
      <c r="RWJ82" s="68"/>
      <c r="RWK82" s="68"/>
      <c r="RWL82" s="69"/>
      <c r="RWN82" s="64"/>
      <c r="RWO82" s="67"/>
      <c r="RWP82" s="67"/>
      <c r="RWQ82" s="68"/>
      <c r="RWR82" s="68"/>
      <c r="RWS82" s="68"/>
      <c r="RWT82" s="69"/>
      <c r="RWV82" s="64"/>
      <c r="RWW82" s="67"/>
      <c r="RWX82" s="67"/>
      <c r="RWY82" s="68"/>
      <c r="RWZ82" s="68"/>
      <c r="RXA82" s="68"/>
      <c r="RXB82" s="69"/>
      <c r="RXD82" s="64"/>
      <c r="RXE82" s="67"/>
      <c r="RXF82" s="67"/>
      <c r="RXG82" s="68"/>
      <c r="RXH82" s="68"/>
      <c r="RXI82" s="68"/>
      <c r="RXJ82" s="69"/>
      <c r="RXL82" s="64"/>
      <c r="RXM82" s="67"/>
      <c r="RXN82" s="67"/>
      <c r="RXO82" s="68"/>
      <c r="RXP82" s="68"/>
      <c r="RXQ82" s="68"/>
      <c r="RXR82" s="69"/>
      <c r="RXT82" s="64"/>
      <c r="RXU82" s="67"/>
      <c r="RXV82" s="67"/>
      <c r="RXW82" s="68"/>
      <c r="RXX82" s="68"/>
      <c r="RXY82" s="68"/>
      <c r="RXZ82" s="69"/>
      <c r="RYB82" s="64"/>
      <c r="RYC82" s="67"/>
      <c r="RYD82" s="67"/>
      <c r="RYE82" s="68"/>
      <c r="RYF82" s="68"/>
      <c r="RYG82" s="68"/>
      <c r="RYH82" s="69"/>
      <c r="RYJ82" s="64"/>
      <c r="RYK82" s="67"/>
      <c r="RYL82" s="67"/>
      <c r="RYM82" s="68"/>
      <c r="RYN82" s="68"/>
      <c r="RYO82" s="68"/>
      <c r="RYP82" s="69"/>
      <c r="RYR82" s="64"/>
      <c r="RYS82" s="67"/>
      <c r="RYT82" s="67"/>
      <c r="RYU82" s="68"/>
      <c r="RYV82" s="68"/>
      <c r="RYW82" s="68"/>
      <c r="RYX82" s="69"/>
      <c r="RYZ82" s="64"/>
      <c r="RZA82" s="67"/>
      <c r="RZB82" s="67"/>
      <c r="RZC82" s="68"/>
      <c r="RZD82" s="68"/>
      <c r="RZE82" s="68"/>
      <c r="RZF82" s="69"/>
      <c r="RZH82" s="64"/>
      <c r="RZI82" s="67"/>
      <c r="RZJ82" s="67"/>
      <c r="RZK82" s="68"/>
      <c r="RZL82" s="68"/>
      <c r="RZM82" s="68"/>
      <c r="RZN82" s="69"/>
      <c r="RZP82" s="64"/>
      <c r="RZQ82" s="67"/>
      <c r="RZR82" s="67"/>
      <c r="RZS82" s="68"/>
      <c r="RZT82" s="68"/>
      <c r="RZU82" s="68"/>
      <c r="RZV82" s="69"/>
      <c r="RZX82" s="64"/>
      <c r="RZY82" s="67"/>
      <c r="RZZ82" s="67"/>
      <c r="SAA82" s="68"/>
      <c r="SAB82" s="68"/>
      <c r="SAC82" s="68"/>
      <c r="SAD82" s="69"/>
      <c r="SAF82" s="64"/>
      <c r="SAG82" s="67"/>
      <c r="SAH82" s="67"/>
      <c r="SAI82" s="68"/>
      <c r="SAJ82" s="68"/>
      <c r="SAK82" s="68"/>
      <c r="SAL82" s="69"/>
      <c r="SAN82" s="64"/>
      <c r="SAO82" s="67"/>
      <c r="SAP82" s="67"/>
      <c r="SAQ82" s="68"/>
      <c r="SAR82" s="68"/>
      <c r="SAS82" s="68"/>
      <c r="SAT82" s="69"/>
      <c r="SAV82" s="64"/>
      <c r="SAW82" s="67"/>
      <c r="SAX82" s="67"/>
      <c r="SAY82" s="68"/>
      <c r="SAZ82" s="68"/>
      <c r="SBA82" s="68"/>
      <c r="SBB82" s="69"/>
      <c r="SBD82" s="64"/>
      <c r="SBE82" s="67"/>
      <c r="SBF82" s="67"/>
      <c r="SBG82" s="68"/>
      <c r="SBH82" s="68"/>
      <c r="SBI82" s="68"/>
      <c r="SBJ82" s="69"/>
      <c r="SBL82" s="64"/>
      <c r="SBM82" s="67"/>
      <c r="SBN82" s="67"/>
      <c r="SBO82" s="68"/>
      <c r="SBP82" s="68"/>
      <c r="SBQ82" s="68"/>
      <c r="SBR82" s="69"/>
      <c r="SBT82" s="64"/>
      <c r="SBU82" s="67"/>
      <c r="SBV82" s="67"/>
      <c r="SBW82" s="68"/>
      <c r="SBX82" s="68"/>
      <c r="SBY82" s="68"/>
      <c r="SBZ82" s="69"/>
      <c r="SCB82" s="64"/>
      <c r="SCC82" s="67"/>
      <c r="SCD82" s="67"/>
      <c r="SCE82" s="68"/>
      <c r="SCF82" s="68"/>
      <c r="SCG82" s="68"/>
      <c r="SCH82" s="69"/>
      <c r="SCJ82" s="64"/>
      <c r="SCK82" s="67"/>
      <c r="SCL82" s="67"/>
      <c r="SCM82" s="68"/>
      <c r="SCN82" s="68"/>
      <c r="SCO82" s="68"/>
      <c r="SCP82" s="69"/>
      <c r="SCR82" s="64"/>
      <c r="SCS82" s="67"/>
      <c r="SCT82" s="67"/>
      <c r="SCU82" s="68"/>
      <c r="SCV82" s="68"/>
      <c r="SCW82" s="68"/>
      <c r="SCX82" s="69"/>
      <c r="SCZ82" s="64"/>
      <c r="SDA82" s="67"/>
      <c r="SDB82" s="67"/>
      <c r="SDC82" s="68"/>
      <c r="SDD82" s="68"/>
      <c r="SDE82" s="68"/>
      <c r="SDF82" s="69"/>
      <c r="SDH82" s="64"/>
      <c r="SDI82" s="67"/>
      <c r="SDJ82" s="67"/>
      <c r="SDK82" s="68"/>
      <c r="SDL82" s="68"/>
      <c r="SDM82" s="68"/>
      <c r="SDN82" s="69"/>
      <c r="SDP82" s="64"/>
      <c r="SDQ82" s="67"/>
      <c r="SDR82" s="67"/>
      <c r="SDS82" s="68"/>
      <c r="SDT82" s="68"/>
      <c r="SDU82" s="68"/>
      <c r="SDV82" s="69"/>
      <c r="SDX82" s="64"/>
      <c r="SDY82" s="67"/>
      <c r="SDZ82" s="67"/>
      <c r="SEA82" s="68"/>
      <c r="SEB82" s="68"/>
      <c r="SEC82" s="68"/>
      <c r="SED82" s="69"/>
      <c r="SEF82" s="64"/>
      <c r="SEG82" s="67"/>
      <c r="SEH82" s="67"/>
      <c r="SEI82" s="68"/>
      <c r="SEJ82" s="68"/>
      <c r="SEK82" s="68"/>
      <c r="SEL82" s="69"/>
      <c r="SEN82" s="64"/>
      <c r="SEO82" s="67"/>
      <c r="SEP82" s="67"/>
      <c r="SEQ82" s="68"/>
      <c r="SER82" s="68"/>
      <c r="SES82" s="68"/>
      <c r="SET82" s="69"/>
      <c r="SEV82" s="64"/>
      <c r="SEW82" s="67"/>
      <c r="SEX82" s="67"/>
      <c r="SEY82" s="68"/>
      <c r="SEZ82" s="68"/>
      <c r="SFA82" s="68"/>
      <c r="SFB82" s="69"/>
      <c r="SFD82" s="64"/>
      <c r="SFE82" s="67"/>
      <c r="SFF82" s="67"/>
      <c r="SFG82" s="68"/>
      <c r="SFH82" s="68"/>
      <c r="SFI82" s="68"/>
      <c r="SFJ82" s="69"/>
      <c r="SFL82" s="64"/>
      <c r="SFM82" s="67"/>
      <c r="SFN82" s="67"/>
      <c r="SFO82" s="68"/>
      <c r="SFP82" s="68"/>
      <c r="SFQ82" s="68"/>
      <c r="SFR82" s="69"/>
      <c r="SFT82" s="64"/>
      <c r="SFU82" s="67"/>
      <c r="SFV82" s="67"/>
      <c r="SFW82" s="68"/>
      <c r="SFX82" s="68"/>
      <c r="SFY82" s="68"/>
      <c r="SFZ82" s="69"/>
      <c r="SGB82" s="64"/>
      <c r="SGC82" s="67"/>
      <c r="SGD82" s="67"/>
      <c r="SGE82" s="68"/>
      <c r="SGF82" s="68"/>
      <c r="SGG82" s="68"/>
      <c r="SGH82" s="69"/>
      <c r="SGJ82" s="64"/>
      <c r="SGK82" s="67"/>
      <c r="SGL82" s="67"/>
      <c r="SGM82" s="68"/>
      <c r="SGN82" s="68"/>
      <c r="SGO82" s="68"/>
      <c r="SGP82" s="69"/>
      <c r="SGR82" s="64"/>
      <c r="SGS82" s="67"/>
      <c r="SGT82" s="67"/>
      <c r="SGU82" s="68"/>
      <c r="SGV82" s="68"/>
      <c r="SGW82" s="68"/>
      <c r="SGX82" s="69"/>
      <c r="SGZ82" s="64"/>
      <c r="SHA82" s="67"/>
      <c r="SHB82" s="67"/>
      <c r="SHC82" s="68"/>
      <c r="SHD82" s="68"/>
      <c r="SHE82" s="68"/>
      <c r="SHF82" s="69"/>
      <c r="SHH82" s="64"/>
      <c r="SHI82" s="67"/>
      <c r="SHJ82" s="67"/>
      <c r="SHK82" s="68"/>
      <c r="SHL82" s="68"/>
      <c r="SHM82" s="68"/>
      <c r="SHN82" s="69"/>
      <c r="SHP82" s="64"/>
      <c r="SHQ82" s="67"/>
      <c r="SHR82" s="67"/>
      <c r="SHS82" s="68"/>
      <c r="SHT82" s="68"/>
      <c r="SHU82" s="68"/>
      <c r="SHV82" s="69"/>
      <c r="SHX82" s="64"/>
      <c r="SHY82" s="67"/>
      <c r="SHZ82" s="67"/>
      <c r="SIA82" s="68"/>
      <c r="SIB82" s="68"/>
      <c r="SIC82" s="68"/>
      <c r="SID82" s="69"/>
      <c r="SIF82" s="64"/>
      <c r="SIG82" s="67"/>
      <c r="SIH82" s="67"/>
      <c r="SII82" s="68"/>
      <c r="SIJ82" s="68"/>
      <c r="SIK82" s="68"/>
      <c r="SIL82" s="69"/>
      <c r="SIN82" s="64"/>
      <c r="SIO82" s="67"/>
      <c r="SIP82" s="67"/>
      <c r="SIQ82" s="68"/>
      <c r="SIR82" s="68"/>
      <c r="SIS82" s="68"/>
      <c r="SIT82" s="69"/>
      <c r="SIV82" s="64"/>
      <c r="SIW82" s="67"/>
      <c r="SIX82" s="67"/>
      <c r="SIY82" s="68"/>
      <c r="SIZ82" s="68"/>
      <c r="SJA82" s="68"/>
      <c r="SJB82" s="69"/>
      <c r="SJD82" s="64"/>
      <c r="SJE82" s="67"/>
      <c r="SJF82" s="67"/>
      <c r="SJG82" s="68"/>
      <c r="SJH82" s="68"/>
      <c r="SJI82" s="68"/>
      <c r="SJJ82" s="69"/>
      <c r="SJL82" s="64"/>
      <c r="SJM82" s="67"/>
      <c r="SJN82" s="67"/>
      <c r="SJO82" s="68"/>
      <c r="SJP82" s="68"/>
      <c r="SJQ82" s="68"/>
      <c r="SJR82" s="69"/>
      <c r="SJT82" s="64"/>
      <c r="SJU82" s="67"/>
      <c r="SJV82" s="67"/>
      <c r="SJW82" s="68"/>
      <c r="SJX82" s="68"/>
      <c r="SJY82" s="68"/>
      <c r="SJZ82" s="69"/>
      <c r="SKB82" s="64"/>
      <c r="SKC82" s="67"/>
      <c r="SKD82" s="67"/>
      <c r="SKE82" s="68"/>
      <c r="SKF82" s="68"/>
      <c r="SKG82" s="68"/>
      <c r="SKH82" s="69"/>
      <c r="SKJ82" s="64"/>
      <c r="SKK82" s="67"/>
      <c r="SKL82" s="67"/>
      <c r="SKM82" s="68"/>
      <c r="SKN82" s="68"/>
      <c r="SKO82" s="68"/>
      <c r="SKP82" s="69"/>
      <c r="SKR82" s="64"/>
      <c r="SKS82" s="67"/>
      <c r="SKT82" s="67"/>
      <c r="SKU82" s="68"/>
      <c r="SKV82" s="68"/>
      <c r="SKW82" s="68"/>
      <c r="SKX82" s="69"/>
      <c r="SKZ82" s="64"/>
      <c r="SLA82" s="67"/>
      <c r="SLB82" s="67"/>
      <c r="SLC82" s="68"/>
      <c r="SLD82" s="68"/>
      <c r="SLE82" s="68"/>
      <c r="SLF82" s="69"/>
      <c r="SLH82" s="64"/>
      <c r="SLI82" s="67"/>
      <c r="SLJ82" s="67"/>
      <c r="SLK82" s="68"/>
      <c r="SLL82" s="68"/>
      <c r="SLM82" s="68"/>
      <c r="SLN82" s="69"/>
      <c r="SLP82" s="64"/>
      <c r="SLQ82" s="67"/>
      <c r="SLR82" s="67"/>
      <c r="SLS82" s="68"/>
      <c r="SLT82" s="68"/>
      <c r="SLU82" s="68"/>
      <c r="SLV82" s="69"/>
      <c r="SLX82" s="64"/>
      <c r="SLY82" s="67"/>
      <c r="SLZ82" s="67"/>
      <c r="SMA82" s="68"/>
      <c r="SMB82" s="68"/>
      <c r="SMC82" s="68"/>
      <c r="SMD82" s="69"/>
      <c r="SMF82" s="64"/>
      <c r="SMG82" s="67"/>
      <c r="SMH82" s="67"/>
      <c r="SMI82" s="68"/>
      <c r="SMJ82" s="68"/>
      <c r="SMK82" s="68"/>
      <c r="SML82" s="69"/>
      <c r="SMN82" s="64"/>
      <c r="SMO82" s="67"/>
      <c r="SMP82" s="67"/>
      <c r="SMQ82" s="68"/>
      <c r="SMR82" s="68"/>
      <c r="SMS82" s="68"/>
      <c r="SMT82" s="69"/>
      <c r="SMV82" s="64"/>
      <c r="SMW82" s="67"/>
      <c r="SMX82" s="67"/>
      <c r="SMY82" s="68"/>
      <c r="SMZ82" s="68"/>
      <c r="SNA82" s="68"/>
      <c r="SNB82" s="69"/>
      <c r="SND82" s="64"/>
      <c r="SNE82" s="67"/>
      <c r="SNF82" s="67"/>
      <c r="SNG82" s="68"/>
      <c r="SNH82" s="68"/>
      <c r="SNI82" s="68"/>
      <c r="SNJ82" s="69"/>
      <c r="SNL82" s="64"/>
      <c r="SNM82" s="67"/>
      <c r="SNN82" s="67"/>
      <c r="SNO82" s="68"/>
      <c r="SNP82" s="68"/>
      <c r="SNQ82" s="68"/>
      <c r="SNR82" s="69"/>
      <c r="SNT82" s="64"/>
      <c r="SNU82" s="67"/>
      <c r="SNV82" s="67"/>
      <c r="SNW82" s="68"/>
      <c r="SNX82" s="68"/>
      <c r="SNY82" s="68"/>
      <c r="SNZ82" s="69"/>
      <c r="SOB82" s="64"/>
      <c r="SOC82" s="67"/>
      <c r="SOD82" s="67"/>
      <c r="SOE82" s="68"/>
      <c r="SOF82" s="68"/>
      <c r="SOG82" s="68"/>
      <c r="SOH82" s="69"/>
      <c r="SOJ82" s="64"/>
      <c r="SOK82" s="67"/>
      <c r="SOL82" s="67"/>
      <c r="SOM82" s="68"/>
      <c r="SON82" s="68"/>
      <c r="SOO82" s="68"/>
      <c r="SOP82" s="69"/>
      <c r="SOR82" s="64"/>
      <c r="SOS82" s="67"/>
      <c r="SOT82" s="67"/>
      <c r="SOU82" s="68"/>
      <c r="SOV82" s="68"/>
      <c r="SOW82" s="68"/>
      <c r="SOX82" s="69"/>
      <c r="SOZ82" s="64"/>
      <c r="SPA82" s="67"/>
      <c r="SPB82" s="67"/>
      <c r="SPC82" s="68"/>
      <c r="SPD82" s="68"/>
      <c r="SPE82" s="68"/>
      <c r="SPF82" s="69"/>
      <c r="SPH82" s="64"/>
      <c r="SPI82" s="67"/>
      <c r="SPJ82" s="67"/>
      <c r="SPK82" s="68"/>
      <c r="SPL82" s="68"/>
      <c r="SPM82" s="68"/>
      <c r="SPN82" s="69"/>
      <c r="SPP82" s="64"/>
      <c r="SPQ82" s="67"/>
      <c r="SPR82" s="67"/>
      <c r="SPS82" s="68"/>
      <c r="SPT82" s="68"/>
      <c r="SPU82" s="68"/>
      <c r="SPV82" s="69"/>
      <c r="SPX82" s="64"/>
      <c r="SPY82" s="67"/>
      <c r="SPZ82" s="67"/>
      <c r="SQA82" s="68"/>
      <c r="SQB82" s="68"/>
      <c r="SQC82" s="68"/>
      <c r="SQD82" s="69"/>
      <c r="SQF82" s="64"/>
      <c r="SQG82" s="67"/>
      <c r="SQH82" s="67"/>
      <c r="SQI82" s="68"/>
      <c r="SQJ82" s="68"/>
      <c r="SQK82" s="68"/>
      <c r="SQL82" s="69"/>
      <c r="SQN82" s="64"/>
      <c r="SQO82" s="67"/>
      <c r="SQP82" s="67"/>
      <c r="SQQ82" s="68"/>
      <c r="SQR82" s="68"/>
      <c r="SQS82" s="68"/>
      <c r="SQT82" s="69"/>
      <c r="SQV82" s="64"/>
      <c r="SQW82" s="67"/>
      <c r="SQX82" s="67"/>
      <c r="SQY82" s="68"/>
      <c r="SQZ82" s="68"/>
      <c r="SRA82" s="68"/>
      <c r="SRB82" s="69"/>
      <c r="SRD82" s="64"/>
      <c r="SRE82" s="67"/>
      <c r="SRF82" s="67"/>
      <c r="SRG82" s="68"/>
      <c r="SRH82" s="68"/>
      <c r="SRI82" s="68"/>
      <c r="SRJ82" s="69"/>
      <c r="SRL82" s="64"/>
      <c r="SRM82" s="67"/>
      <c r="SRN82" s="67"/>
      <c r="SRO82" s="68"/>
      <c r="SRP82" s="68"/>
      <c r="SRQ82" s="68"/>
      <c r="SRR82" s="69"/>
      <c r="SRT82" s="64"/>
      <c r="SRU82" s="67"/>
      <c r="SRV82" s="67"/>
      <c r="SRW82" s="68"/>
      <c r="SRX82" s="68"/>
      <c r="SRY82" s="68"/>
      <c r="SRZ82" s="69"/>
      <c r="SSB82" s="64"/>
      <c r="SSC82" s="67"/>
      <c r="SSD82" s="67"/>
      <c r="SSE82" s="68"/>
      <c r="SSF82" s="68"/>
      <c r="SSG82" s="68"/>
      <c r="SSH82" s="69"/>
      <c r="SSJ82" s="64"/>
      <c r="SSK82" s="67"/>
      <c r="SSL82" s="67"/>
      <c r="SSM82" s="68"/>
      <c r="SSN82" s="68"/>
      <c r="SSO82" s="68"/>
      <c r="SSP82" s="69"/>
      <c r="SSR82" s="64"/>
      <c r="SSS82" s="67"/>
      <c r="SST82" s="67"/>
      <c r="SSU82" s="68"/>
      <c r="SSV82" s="68"/>
      <c r="SSW82" s="68"/>
      <c r="SSX82" s="69"/>
      <c r="SSZ82" s="64"/>
      <c r="STA82" s="67"/>
      <c r="STB82" s="67"/>
      <c r="STC82" s="68"/>
      <c r="STD82" s="68"/>
      <c r="STE82" s="68"/>
      <c r="STF82" s="69"/>
      <c r="STH82" s="64"/>
      <c r="STI82" s="67"/>
      <c r="STJ82" s="67"/>
      <c r="STK82" s="68"/>
      <c r="STL82" s="68"/>
      <c r="STM82" s="68"/>
      <c r="STN82" s="69"/>
      <c r="STP82" s="64"/>
      <c r="STQ82" s="67"/>
      <c r="STR82" s="67"/>
      <c r="STS82" s="68"/>
      <c r="STT82" s="68"/>
      <c r="STU82" s="68"/>
      <c r="STV82" s="69"/>
      <c r="STX82" s="64"/>
      <c r="STY82" s="67"/>
      <c r="STZ82" s="67"/>
      <c r="SUA82" s="68"/>
      <c r="SUB82" s="68"/>
      <c r="SUC82" s="68"/>
      <c r="SUD82" s="69"/>
      <c r="SUF82" s="64"/>
      <c r="SUG82" s="67"/>
      <c r="SUH82" s="67"/>
      <c r="SUI82" s="68"/>
      <c r="SUJ82" s="68"/>
      <c r="SUK82" s="68"/>
      <c r="SUL82" s="69"/>
      <c r="SUN82" s="64"/>
      <c r="SUO82" s="67"/>
      <c r="SUP82" s="67"/>
      <c r="SUQ82" s="68"/>
      <c r="SUR82" s="68"/>
      <c r="SUS82" s="68"/>
      <c r="SUT82" s="69"/>
      <c r="SUV82" s="64"/>
      <c r="SUW82" s="67"/>
      <c r="SUX82" s="67"/>
      <c r="SUY82" s="68"/>
      <c r="SUZ82" s="68"/>
      <c r="SVA82" s="68"/>
      <c r="SVB82" s="69"/>
      <c r="SVD82" s="64"/>
      <c r="SVE82" s="67"/>
      <c r="SVF82" s="67"/>
      <c r="SVG82" s="68"/>
      <c r="SVH82" s="68"/>
      <c r="SVI82" s="68"/>
      <c r="SVJ82" s="69"/>
      <c r="SVL82" s="64"/>
      <c r="SVM82" s="67"/>
      <c r="SVN82" s="67"/>
      <c r="SVO82" s="68"/>
      <c r="SVP82" s="68"/>
      <c r="SVQ82" s="68"/>
      <c r="SVR82" s="69"/>
      <c r="SVT82" s="64"/>
      <c r="SVU82" s="67"/>
      <c r="SVV82" s="67"/>
      <c r="SVW82" s="68"/>
      <c r="SVX82" s="68"/>
      <c r="SVY82" s="68"/>
      <c r="SVZ82" s="69"/>
      <c r="SWB82" s="64"/>
      <c r="SWC82" s="67"/>
      <c r="SWD82" s="67"/>
      <c r="SWE82" s="68"/>
      <c r="SWF82" s="68"/>
      <c r="SWG82" s="68"/>
      <c r="SWH82" s="69"/>
      <c r="SWJ82" s="64"/>
      <c r="SWK82" s="67"/>
      <c r="SWL82" s="67"/>
      <c r="SWM82" s="68"/>
      <c r="SWN82" s="68"/>
      <c r="SWO82" s="68"/>
      <c r="SWP82" s="69"/>
      <c r="SWR82" s="64"/>
      <c r="SWS82" s="67"/>
      <c r="SWT82" s="67"/>
      <c r="SWU82" s="68"/>
      <c r="SWV82" s="68"/>
      <c r="SWW82" s="68"/>
      <c r="SWX82" s="69"/>
      <c r="SWZ82" s="64"/>
      <c r="SXA82" s="67"/>
      <c r="SXB82" s="67"/>
      <c r="SXC82" s="68"/>
      <c r="SXD82" s="68"/>
      <c r="SXE82" s="68"/>
      <c r="SXF82" s="69"/>
      <c r="SXH82" s="64"/>
      <c r="SXI82" s="67"/>
      <c r="SXJ82" s="67"/>
      <c r="SXK82" s="68"/>
      <c r="SXL82" s="68"/>
      <c r="SXM82" s="68"/>
      <c r="SXN82" s="69"/>
      <c r="SXP82" s="64"/>
      <c r="SXQ82" s="67"/>
      <c r="SXR82" s="67"/>
      <c r="SXS82" s="68"/>
      <c r="SXT82" s="68"/>
      <c r="SXU82" s="68"/>
      <c r="SXV82" s="69"/>
      <c r="SXX82" s="64"/>
      <c r="SXY82" s="67"/>
      <c r="SXZ82" s="67"/>
      <c r="SYA82" s="68"/>
      <c r="SYB82" s="68"/>
      <c r="SYC82" s="68"/>
      <c r="SYD82" s="69"/>
      <c r="SYF82" s="64"/>
      <c r="SYG82" s="67"/>
      <c r="SYH82" s="67"/>
      <c r="SYI82" s="68"/>
      <c r="SYJ82" s="68"/>
      <c r="SYK82" s="68"/>
      <c r="SYL82" s="69"/>
      <c r="SYN82" s="64"/>
      <c r="SYO82" s="67"/>
      <c r="SYP82" s="67"/>
      <c r="SYQ82" s="68"/>
      <c r="SYR82" s="68"/>
      <c r="SYS82" s="68"/>
      <c r="SYT82" s="69"/>
      <c r="SYV82" s="64"/>
      <c r="SYW82" s="67"/>
      <c r="SYX82" s="67"/>
      <c r="SYY82" s="68"/>
      <c r="SYZ82" s="68"/>
      <c r="SZA82" s="68"/>
      <c r="SZB82" s="69"/>
      <c r="SZD82" s="64"/>
      <c r="SZE82" s="67"/>
      <c r="SZF82" s="67"/>
      <c r="SZG82" s="68"/>
      <c r="SZH82" s="68"/>
      <c r="SZI82" s="68"/>
      <c r="SZJ82" s="69"/>
      <c r="SZL82" s="64"/>
      <c r="SZM82" s="67"/>
      <c r="SZN82" s="67"/>
      <c r="SZO82" s="68"/>
      <c r="SZP82" s="68"/>
      <c r="SZQ82" s="68"/>
      <c r="SZR82" s="69"/>
      <c r="SZT82" s="64"/>
      <c r="SZU82" s="67"/>
      <c r="SZV82" s="67"/>
      <c r="SZW82" s="68"/>
      <c r="SZX82" s="68"/>
      <c r="SZY82" s="68"/>
      <c r="SZZ82" s="69"/>
      <c r="TAB82" s="64"/>
      <c r="TAC82" s="67"/>
      <c r="TAD82" s="67"/>
      <c r="TAE82" s="68"/>
      <c r="TAF82" s="68"/>
      <c r="TAG82" s="68"/>
      <c r="TAH82" s="69"/>
      <c r="TAJ82" s="64"/>
      <c r="TAK82" s="67"/>
      <c r="TAL82" s="67"/>
      <c r="TAM82" s="68"/>
      <c r="TAN82" s="68"/>
      <c r="TAO82" s="68"/>
      <c r="TAP82" s="69"/>
      <c r="TAR82" s="64"/>
      <c r="TAS82" s="67"/>
      <c r="TAT82" s="67"/>
      <c r="TAU82" s="68"/>
      <c r="TAV82" s="68"/>
      <c r="TAW82" s="68"/>
      <c r="TAX82" s="69"/>
      <c r="TAZ82" s="64"/>
      <c r="TBA82" s="67"/>
      <c r="TBB82" s="67"/>
      <c r="TBC82" s="68"/>
      <c r="TBD82" s="68"/>
      <c r="TBE82" s="68"/>
      <c r="TBF82" s="69"/>
      <c r="TBH82" s="64"/>
      <c r="TBI82" s="67"/>
      <c r="TBJ82" s="67"/>
      <c r="TBK82" s="68"/>
      <c r="TBL82" s="68"/>
      <c r="TBM82" s="68"/>
      <c r="TBN82" s="69"/>
      <c r="TBP82" s="64"/>
      <c r="TBQ82" s="67"/>
      <c r="TBR82" s="67"/>
      <c r="TBS82" s="68"/>
      <c r="TBT82" s="68"/>
      <c r="TBU82" s="68"/>
      <c r="TBV82" s="69"/>
      <c r="TBX82" s="64"/>
      <c r="TBY82" s="67"/>
      <c r="TBZ82" s="67"/>
      <c r="TCA82" s="68"/>
      <c r="TCB82" s="68"/>
      <c r="TCC82" s="68"/>
      <c r="TCD82" s="69"/>
      <c r="TCF82" s="64"/>
      <c r="TCG82" s="67"/>
      <c r="TCH82" s="67"/>
      <c r="TCI82" s="68"/>
      <c r="TCJ82" s="68"/>
      <c r="TCK82" s="68"/>
      <c r="TCL82" s="69"/>
      <c r="TCN82" s="64"/>
      <c r="TCO82" s="67"/>
      <c r="TCP82" s="67"/>
      <c r="TCQ82" s="68"/>
      <c r="TCR82" s="68"/>
      <c r="TCS82" s="68"/>
      <c r="TCT82" s="69"/>
      <c r="TCV82" s="64"/>
      <c r="TCW82" s="67"/>
      <c r="TCX82" s="67"/>
      <c r="TCY82" s="68"/>
      <c r="TCZ82" s="68"/>
      <c r="TDA82" s="68"/>
      <c r="TDB82" s="69"/>
      <c r="TDD82" s="64"/>
      <c r="TDE82" s="67"/>
      <c r="TDF82" s="67"/>
      <c r="TDG82" s="68"/>
      <c r="TDH82" s="68"/>
      <c r="TDI82" s="68"/>
      <c r="TDJ82" s="69"/>
      <c r="TDL82" s="64"/>
      <c r="TDM82" s="67"/>
      <c r="TDN82" s="67"/>
      <c r="TDO82" s="68"/>
      <c r="TDP82" s="68"/>
      <c r="TDQ82" s="68"/>
      <c r="TDR82" s="69"/>
      <c r="TDT82" s="64"/>
      <c r="TDU82" s="67"/>
      <c r="TDV82" s="67"/>
      <c r="TDW82" s="68"/>
      <c r="TDX82" s="68"/>
      <c r="TDY82" s="68"/>
      <c r="TDZ82" s="69"/>
      <c r="TEB82" s="64"/>
      <c r="TEC82" s="67"/>
      <c r="TED82" s="67"/>
      <c r="TEE82" s="68"/>
      <c r="TEF82" s="68"/>
      <c r="TEG82" s="68"/>
      <c r="TEH82" s="69"/>
      <c r="TEJ82" s="64"/>
      <c r="TEK82" s="67"/>
      <c r="TEL82" s="67"/>
      <c r="TEM82" s="68"/>
      <c r="TEN82" s="68"/>
      <c r="TEO82" s="68"/>
      <c r="TEP82" s="69"/>
      <c r="TER82" s="64"/>
      <c r="TES82" s="67"/>
      <c r="TET82" s="67"/>
      <c r="TEU82" s="68"/>
      <c r="TEV82" s="68"/>
      <c r="TEW82" s="68"/>
      <c r="TEX82" s="69"/>
      <c r="TEZ82" s="64"/>
      <c r="TFA82" s="67"/>
      <c r="TFB82" s="67"/>
      <c r="TFC82" s="68"/>
      <c r="TFD82" s="68"/>
      <c r="TFE82" s="68"/>
      <c r="TFF82" s="69"/>
      <c r="TFH82" s="64"/>
      <c r="TFI82" s="67"/>
      <c r="TFJ82" s="67"/>
      <c r="TFK82" s="68"/>
      <c r="TFL82" s="68"/>
      <c r="TFM82" s="68"/>
      <c r="TFN82" s="69"/>
      <c r="TFP82" s="64"/>
      <c r="TFQ82" s="67"/>
      <c r="TFR82" s="67"/>
      <c r="TFS82" s="68"/>
      <c r="TFT82" s="68"/>
      <c r="TFU82" s="68"/>
      <c r="TFV82" s="69"/>
      <c r="TFX82" s="64"/>
      <c r="TFY82" s="67"/>
      <c r="TFZ82" s="67"/>
      <c r="TGA82" s="68"/>
      <c r="TGB82" s="68"/>
      <c r="TGC82" s="68"/>
      <c r="TGD82" s="69"/>
      <c r="TGF82" s="64"/>
      <c r="TGG82" s="67"/>
      <c r="TGH82" s="67"/>
      <c r="TGI82" s="68"/>
      <c r="TGJ82" s="68"/>
      <c r="TGK82" s="68"/>
      <c r="TGL82" s="69"/>
      <c r="TGN82" s="64"/>
      <c r="TGO82" s="67"/>
      <c r="TGP82" s="67"/>
      <c r="TGQ82" s="68"/>
      <c r="TGR82" s="68"/>
      <c r="TGS82" s="68"/>
      <c r="TGT82" s="69"/>
      <c r="TGV82" s="64"/>
      <c r="TGW82" s="67"/>
      <c r="TGX82" s="67"/>
      <c r="TGY82" s="68"/>
      <c r="TGZ82" s="68"/>
      <c r="THA82" s="68"/>
      <c r="THB82" s="69"/>
      <c r="THD82" s="64"/>
      <c r="THE82" s="67"/>
      <c r="THF82" s="67"/>
      <c r="THG82" s="68"/>
      <c r="THH82" s="68"/>
      <c r="THI82" s="68"/>
      <c r="THJ82" s="69"/>
      <c r="THL82" s="64"/>
      <c r="THM82" s="67"/>
      <c r="THN82" s="67"/>
      <c r="THO82" s="68"/>
      <c r="THP82" s="68"/>
      <c r="THQ82" s="68"/>
      <c r="THR82" s="69"/>
      <c r="THT82" s="64"/>
      <c r="THU82" s="67"/>
      <c r="THV82" s="67"/>
      <c r="THW82" s="68"/>
      <c r="THX82" s="68"/>
      <c r="THY82" s="68"/>
      <c r="THZ82" s="69"/>
      <c r="TIB82" s="64"/>
      <c r="TIC82" s="67"/>
      <c r="TID82" s="67"/>
      <c r="TIE82" s="68"/>
      <c r="TIF82" s="68"/>
      <c r="TIG82" s="68"/>
      <c r="TIH82" s="69"/>
      <c r="TIJ82" s="64"/>
      <c r="TIK82" s="67"/>
      <c r="TIL82" s="67"/>
      <c r="TIM82" s="68"/>
      <c r="TIN82" s="68"/>
      <c r="TIO82" s="68"/>
      <c r="TIP82" s="69"/>
      <c r="TIR82" s="64"/>
      <c r="TIS82" s="67"/>
      <c r="TIT82" s="67"/>
      <c r="TIU82" s="68"/>
      <c r="TIV82" s="68"/>
      <c r="TIW82" s="68"/>
      <c r="TIX82" s="69"/>
      <c r="TIZ82" s="64"/>
      <c r="TJA82" s="67"/>
      <c r="TJB82" s="67"/>
      <c r="TJC82" s="68"/>
      <c r="TJD82" s="68"/>
      <c r="TJE82" s="68"/>
      <c r="TJF82" s="69"/>
      <c r="TJH82" s="64"/>
      <c r="TJI82" s="67"/>
      <c r="TJJ82" s="67"/>
      <c r="TJK82" s="68"/>
      <c r="TJL82" s="68"/>
      <c r="TJM82" s="68"/>
      <c r="TJN82" s="69"/>
      <c r="TJP82" s="64"/>
      <c r="TJQ82" s="67"/>
      <c r="TJR82" s="67"/>
      <c r="TJS82" s="68"/>
      <c r="TJT82" s="68"/>
      <c r="TJU82" s="68"/>
      <c r="TJV82" s="69"/>
      <c r="TJX82" s="64"/>
      <c r="TJY82" s="67"/>
      <c r="TJZ82" s="67"/>
      <c r="TKA82" s="68"/>
      <c r="TKB82" s="68"/>
      <c r="TKC82" s="68"/>
      <c r="TKD82" s="69"/>
      <c r="TKF82" s="64"/>
      <c r="TKG82" s="67"/>
      <c r="TKH82" s="67"/>
      <c r="TKI82" s="68"/>
      <c r="TKJ82" s="68"/>
      <c r="TKK82" s="68"/>
      <c r="TKL82" s="69"/>
      <c r="TKN82" s="64"/>
      <c r="TKO82" s="67"/>
      <c r="TKP82" s="67"/>
      <c r="TKQ82" s="68"/>
      <c r="TKR82" s="68"/>
      <c r="TKS82" s="68"/>
      <c r="TKT82" s="69"/>
      <c r="TKV82" s="64"/>
      <c r="TKW82" s="67"/>
      <c r="TKX82" s="67"/>
      <c r="TKY82" s="68"/>
      <c r="TKZ82" s="68"/>
      <c r="TLA82" s="68"/>
      <c r="TLB82" s="69"/>
      <c r="TLD82" s="64"/>
      <c r="TLE82" s="67"/>
      <c r="TLF82" s="67"/>
      <c r="TLG82" s="68"/>
      <c r="TLH82" s="68"/>
      <c r="TLI82" s="68"/>
      <c r="TLJ82" s="69"/>
      <c r="TLL82" s="64"/>
      <c r="TLM82" s="67"/>
      <c r="TLN82" s="67"/>
      <c r="TLO82" s="68"/>
      <c r="TLP82" s="68"/>
      <c r="TLQ82" s="68"/>
      <c r="TLR82" s="69"/>
      <c r="TLT82" s="64"/>
      <c r="TLU82" s="67"/>
      <c r="TLV82" s="67"/>
      <c r="TLW82" s="68"/>
      <c r="TLX82" s="68"/>
      <c r="TLY82" s="68"/>
      <c r="TLZ82" s="69"/>
      <c r="TMB82" s="64"/>
      <c r="TMC82" s="67"/>
      <c r="TMD82" s="67"/>
      <c r="TME82" s="68"/>
      <c r="TMF82" s="68"/>
      <c r="TMG82" s="68"/>
      <c r="TMH82" s="69"/>
      <c r="TMJ82" s="64"/>
      <c r="TMK82" s="67"/>
      <c r="TML82" s="67"/>
      <c r="TMM82" s="68"/>
      <c r="TMN82" s="68"/>
      <c r="TMO82" s="68"/>
      <c r="TMP82" s="69"/>
      <c r="TMR82" s="64"/>
      <c r="TMS82" s="67"/>
      <c r="TMT82" s="67"/>
      <c r="TMU82" s="68"/>
      <c r="TMV82" s="68"/>
      <c r="TMW82" s="68"/>
      <c r="TMX82" s="69"/>
      <c r="TMZ82" s="64"/>
      <c r="TNA82" s="67"/>
      <c r="TNB82" s="67"/>
      <c r="TNC82" s="68"/>
      <c r="TND82" s="68"/>
      <c r="TNE82" s="68"/>
      <c r="TNF82" s="69"/>
      <c r="TNH82" s="64"/>
      <c r="TNI82" s="67"/>
      <c r="TNJ82" s="67"/>
      <c r="TNK82" s="68"/>
      <c r="TNL82" s="68"/>
      <c r="TNM82" s="68"/>
      <c r="TNN82" s="69"/>
      <c r="TNP82" s="64"/>
      <c r="TNQ82" s="67"/>
      <c r="TNR82" s="67"/>
      <c r="TNS82" s="68"/>
      <c r="TNT82" s="68"/>
      <c r="TNU82" s="68"/>
      <c r="TNV82" s="69"/>
      <c r="TNX82" s="64"/>
      <c r="TNY82" s="67"/>
      <c r="TNZ82" s="67"/>
      <c r="TOA82" s="68"/>
      <c r="TOB82" s="68"/>
      <c r="TOC82" s="68"/>
      <c r="TOD82" s="69"/>
      <c r="TOF82" s="64"/>
      <c r="TOG82" s="67"/>
      <c r="TOH82" s="67"/>
      <c r="TOI82" s="68"/>
      <c r="TOJ82" s="68"/>
      <c r="TOK82" s="68"/>
      <c r="TOL82" s="69"/>
      <c r="TON82" s="64"/>
      <c r="TOO82" s="67"/>
      <c r="TOP82" s="67"/>
      <c r="TOQ82" s="68"/>
      <c r="TOR82" s="68"/>
      <c r="TOS82" s="68"/>
      <c r="TOT82" s="69"/>
      <c r="TOV82" s="64"/>
      <c r="TOW82" s="67"/>
      <c r="TOX82" s="67"/>
      <c r="TOY82" s="68"/>
      <c r="TOZ82" s="68"/>
      <c r="TPA82" s="68"/>
      <c r="TPB82" s="69"/>
      <c r="TPD82" s="64"/>
      <c r="TPE82" s="67"/>
      <c r="TPF82" s="67"/>
      <c r="TPG82" s="68"/>
      <c r="TPH82" s="68"/>
      <c r="TPI82" s="68"/>
      <c r="TPJ82" s="69"/>
      <c r="TPL82" s="64"/>
      <c r="TPM82" s="67"/>
      <c r="TPN82" s="67"/>
      <c r="TPO82" s="68"/>
      <c r="TPP82" s="68"/>
      <c r="TPQ82" s="68"/>
      <c r="TPR82" s="69"/>
      <c r="TPT82" s="64"/>
      <c r="TPU82" s="67"/>
      <c r="TPV82" s="67"/>
      <c r="TPW82" s="68"/>
      <c r="TPX82" s="68"/>
      <c r="TPY82" s="68"/>
      <c r="TPZ82" s="69"/>
      <c r="TQB82" s="64"/>
      <c r="TQC82" s="67"/>
      <c r="TQD82" s="67"/>
      <c r="TQE82" s="68"/>
      <c r="TQF82" s="68"/>
      <c r="TQG82" s="68"/>
      <c r="TQH82" s="69"/>
      <c r="TQJ82" s="64"/>
      <c r="TQK82" s="67"/>
      <c r="TQL82" s="67"/>
      <c r="TQM82" s="68"/>
      <c r="TQN82" s="68"/>
      <c r="TQO82" s="68"/>
      <c r="TQP82" s="69"/>
      <c r="TQR82" s="64"/>
      <c r="TQS82" s="67"/>
      <c r="TQT82" s="67"/>
      <c r="TQU82" s="68"/>
      <c r="TQV82" s="68"/>
      <c r="TQW82" s="68"/>
      <c r="TQX82" s="69"/>
      <c r="TQZ82" s="64"/>
      <c r="TRA82" s="67"/>
      <c r="TRB82" s="67"/>
      <c r="TRC82" s="68"/>
      <c r="TRD82" s="68"/>
      <c r="TRE82" s="68"/>
      <c r="TRF82" s="69"/>
      <c r="TRH82" s="64"/>
      <c r="TRI82" s="67"/>
      <c r="TRJ82" s="67"/>
      <c r="TRK82" s="68"/>
      <c r="TRL82" s="68"/>
      <c r="TRM82" s="68"/>
      <c r="TRN82" s="69"/>
      <c r="TRP82" s="64"/>
      <c r="TRQ82" s="67"/>
      <c r="TRR82" s="67"/>
      <c r="TRS82" s="68"/>
      <c r="TRT82" s="68"/>
      <c r="TRU82" s="68"/>
      <c r="TRV82" s="69"/>
      <c r="TRX82" s="64"/>
      <c r="TRY82" s="67"/>
      <c r="TRZ82" s="67"/>
      <c r="TSA82" s="68"/>
      <c r="TSB82" s="68"/>
      <c r="TSC82" s="68"/>
      <c r="TSD82" s="69"/>
      <c r="TSF82" s="64"/>
      <c r="TSG82" s="67"/>
      <c r="TSH82" s="67"/>
      <c r="TSI82" s="68"/>
      <c r="TSJ82" s="68"/>
      <c r="TSK82" s="68"/>
      <c r="TSL82" s="69"/>
      <c r="TSN82" s="64"/>
      <c r="TSO82" s="67"/>
      <c r="TSP82" s="67"/>
      <c r="TSQ82" s="68"/>
      <c r="TSR82" s="68"/>
      <c r="TSS82" s="68"/>
      <c r="TST82" s="69"/>
      <c r="TSV82" s="64"/>
      <c r="TSW82" s="67"/>
      <c r="TSX82" s="67"/>
      <c r="TSY82" s="68"/>
      <c r="TSZ82" s="68"/>
      <c r="TTA82" s="68"/>
      <c r="TTB82" s="69"/>
      <c r="TTD82" s="64"/>
      <c r="TTE82" s="67"/>
      <c r="TTF82" s="67"/>
      <c r="TTG82" s="68"/>
      <c r="TTH82" s="68"/>
      <c r="TTI82" s="68"/>
      <c r="TTJ82" s="69"/>
      <c r="TTL82" s="64"/>
      <c r="TTM82" s="67"/>
      <c r="TTN82" s="67"/>
      <c r="TTO82" s="68"/>
      <c r="TTP82" s="68"/>
      <c r="TTQ82" s="68"/>
      <c r="TTR82" s="69"/>
      <c r="TTT82" s="64"/>
      <c r="TTU82" s="67"/>
      <c r="TTV82" s="67"/>
      <c r="TTW82" s="68"/>
      <c r="TTX82" s="68"/>
      <c r="TTY82" s="68"/>
      <c r="TTZ82" s="69"/>
      <c r="TUB82" s="64"/>
      <c r="TUC82" s="67"/>
      <c r="TUD82" s="67"/>
      <c r="TUE82" s="68"/>
      <c r="TUF82" s="68"/>
      <c r="TUG82" s="68"/>
      <c r="TUH82" s="69"/>
      <c r="TUJ82" s="64"/>
      <c r="TUK82" s="67"/>
      <c r="TUL82" s="67"/>
      <c r="TUM82" s="68"/>
      <c r="TUN82" s="68"/>
      <c r="TUO82" s="68"/>
      <c r="TUP82" s="69"/>
      <c r="TUR82" s="64"/>
      <c r="TUS82" s="67"/>
      <c r="TUT82" s="67"/>
      <c r="TUU82" s="68"/>
      <c r="TUV82" s="68"/>
      <c r="TUW82" s="68"/>
      <c r="TUX82" s="69"/>
      <c r="TUZ82" s="64"/>
      <c r="TVA82" s="67"/>
      <c r="TVB82" s="67"/>
      <c r="TVC82" s="68"/>
      <c r="TVD82" s="68"/>
      <c r="TVE82" s="68"/>
      <c r="TVF82" s="69"/>
      <c r="TVH82" s="64"/>
      <c r="TVI82" s="67"/>
      <c r="TVJ82" s="67"/>
      <c r="TVK82" s="68"/>
      <c r="TVL82" s="68"/>
      <c r="TVM82" s="68"/>
      <c r="TVN82" s="69"/>
      <c r="TVP82" s="64"/>
      <c r="TVQ82" s="67"/>
      <c r="TVR82" s="67"/>
      <c r="TVS82" s="68"/>
      <c r="TVT82" s="68"/>
      <c r="TVU82" s="68"/>
      <c r="TVV82" s="69"/>
      <c r="TVX82" s="64"/>
      <c r="TVY82" s="67"/>
      <c r="TVZ82" s="67"/>
      <c r="TWA82" s="68"/>
      <c r="TWB82" s="68"/>
      <c r="TWC82" s="68"/>
      <c r="TWD82" s="69"/>
      <c r="TWF82" s="64"/>
      <c r="TWG82" s="67"/>
      <c r="TWH82" s="67"/>
      <c r="TWI82" s="68"/>
      <c r="TWJ82" s="68"/>
      <c r="TWK82" s="68"/>
      <c r="TWL82" s="69"/>
      <c r="TWN82" s="64"/>
      <c r="TWO82" s="67"/>
      <c r="TWP82" s="67"/>
      <c r="TWQ82" s="68"/>
      <c r="TWR82" s="68"/>
      <c r="TWS82" s="68"/>
      <c r="TWT82" s="69"/>
      <c r="TWV82" s="64"/>
      <c r="TWW82" s="67"/>
      <c r="TWX82" s="67"/>
      <c r="TWY82" s="68"/>
      <c r="TWZ82" s="68"/>
      <c r="TXA82" s="68"/>
      <c r="TXB82" s="69"/>
      <c r="TXD82" s="64"/>
      <c r="TXE82" s="67"/>
      <c r="TXF82" s="67"/>
      <c r="TXG82" s="68"/>
      <c r="TXH82" s="68"/>
      <c r="TXI82" s="68"/>
      <c r="TXJ82" s="69"/>
      <c r="TXL82" s="64"/>
      <c r="TXM82" s="67"/>
      <c r="TXN82" s="67"/>
      <c r="TXO82" s="68"/>
      <c r="TXP82" s="68"/>
      <c r="TXQ82" s="68"/>
      <c r="TXR82" s="69"/>
      <c r="TXT82" s="64"/>
      <c r="TXU82" s="67"/>
      <c r="TXV82" s="67"/>
      <c r="TXW82" s="68"/>
      <c r="TXX82" s="68"/>
      <c r="TXY82" s="68"/>
      <c r="TXZ82" s="69"/>
      <c r="TYB82" s="64"/>
      <c r="TYC82" s="67"/>
      <c r="TYD82" s="67"/>
      <c r="TYE82" s="68"/>
      <c r="TYF82" s="68"/>
      <c r="TYG82" s="68"/>
      <c r="TYH82" s="69"/>
      <c r="TYJ82" s="64"/>
      <c r="TYK82" s="67"/>
      <c r="TYL82" s="67"/>
      <c r="TYM82" s="68"/>
      <c r="TYN82" s="68"/>
      <c r="TYO82" s="68"/>
      <c r="TYP82" s="69"/>
      <c r="TYR82" s="64"/>
      <c r="TYS82" s="67"/>
      <c r="TYT82" s="67"/>
      <c r="TYU82" s="68"/>
      <c r="TYV82" s="68"/>
      <c r="TYW82" s="68"/>
      <c r="TYX82" s="69"/>
      <c r="TYZ82" s="64"/>
      <c r="TZA82" s="67"/>
      <c r="TZB82" s="67"/>
      <c r="TZC82" s="68"/>
      <c r="TZD82" s="68"/>
      <c r="TZE82" s="68"/>
      <c r="TZF82" s="69"/>
      <c r="TZH82" s="64"/>
      <c r="TZI82" s="67"/>
      <c r="TZJ82" s="67"/>
      <c r="TZK82" s="68"/>
      <c r="TZL82" s="68"/>
      <c r="TZM82" s="68"/>
      <c r="TZN82" s="69"/>
      <c r="TZP82" s="64"/>
      <c r="TZQ82" s="67"/>
      <c r="TZR82" s="67"/>
      <c r="TZS82" s="68"/>
      <c r="TZT82" s="68"/>
      <c r="TZU82" s="68"/>
      <c r="TZV82" s="69"/>
      <c r="TZX82" s="64"/>
      <c r="TZY82" s="67"/>
      <c r="TZZ82" s="67"/>
      <c r="UAA82" s="68"/>
      <c r="UAB82" s="68"/>
      <c r="UAC82" s="68"/>
      <c r="UAD82" s="69"/>
      <c r="UAF82" s="64"/>
      <c r="UAG82" s="67"/>
      <c r="UAH82" s="67"/>
      <c r="UAI82" s="68"/>
      <c r="UAJ82" s="68"/>
      <c r="UAK82" s="68"/>
      <c r="UAL82" s="69"/>
      <c r="UAN82" s="64"/>
      <c r="UAO82" s="67"/>
      <c r="UAP82" s="67"/>
      <c r="UAQ82" s="68"/>
      <c r="UAR82" s="68"/>
      <c r="UAS82" s="68"/>
      <c r="UAT82" s="69"/>
      <c r="UAV82" s="64"/>
      <c r="UAW82" s="67"/>
      <c r="UAX82" s="67"/>
      <c r="UAY82" s="68"/>
      <c r="UAZ82" s="68"/>
      <c r="UBA82" s="68"/>
      <c r="UBB82" s="69"/>
      <c r="UBD82" s="64"/>
      <c r="UBE82" s="67"/>
      <c r="UBF82" s="67"/>
      <c r="UBG82" s="68"/>
      <c r="UBH82" s="68"/>
      <c r="UBI82" s="68"/>
      <c r="UBJ82" s="69"/>
      <c r="UBL82" s="64"/>
      <c r="UBM82" s="67"/>
      <c r="UBN82" s="67"/>
      <c r="UBO82" s="68"/>
      <c r="UBP82" s="68"/>
      <c r="UBQ82" s="68"/>
      <c r="UBR82" s="69"/>
      <c r="UBT82" s="64"/>
      <c r="UBU82" s="67"/>
      <c r="UBV82" s="67"/>
      <c r="UBW82" s="68"/>
      <c r="UBX82" s="68"/>
      <c r="UBY82" s="68"/>
      <c r="UBZ82" s="69"/>
      <c r="UCB82" s="64"/>
      <c r="UCC82" s="67"/>
      <c r="UCD82" s="67"/>
      <c r="UCE82" s="68"/>
      <c r="UCF82" s="68"/>
      <c r="UCG82" s="68"/>
      <c r="UCH82" s="69"/>
      <c r="UCJ82" s="64"/>
      <c r="UCK82" s="67"/>
      <c r="UCL82" s="67"/>
      <c r="UCM82" s="68"/>
      <c r="UCN82" s="68"/>
      <c r="UCO82" s="68"/>
      <c r="UCP82" s="69"/>
      <c r="UCR82" s="64"/>
      <c r="UCS82" s="67"/>
      <c r="UCT82" s="67"/>
      <c r="UCU82" s="68"/>
      <c r="UCV82" s="68"/>
      <c r="UCW82" s="68"/>
      <c r="UCX82" s="69"/>
      <c r="UCZ82" s="64"/>
      <c r="UDA82" s="67"/>
      <c r="UDB82" s="67"/>
      <c r="UDC82" s="68"/>
      <c r="UDD82" s="68"/>
      <c r="UDE82" s="68"/>
      <c r="UDF82" s="69"/>
      <c r="UDH82" s="64"/>
      <c r="UDI82" s="67"/>
      <c r="UDJ82" s="67"/>
      <c r="UDK82" s="68"/>
      <c r="UDL82" s="68"/>
      <c r="UDM82" s="68"/>
      <c r="UDN82" s="69"/>
      <c r="UDP82" s="64"/>
      <c r="UDQ82" s="67"/>
      <c r="UDR82" s="67"/>
      <c r="UDS82" s="68"/>
      <c r="UDT82" s="68"/>
      <c r="UDU82" s="68"/>
      <c r="UDV82" s="69"/>
      <c r="UDX82" s="64"/>
      <c r="UDY82" s="67"/>
      <c r="UDZ82" s="67"/>
      <c r="UEA82" s="68"/>
      <c r="UEB82" s="68"/>
      <c r="UEC82" s="68"/>
      <c r="UED82" s="69"/>
      <c r="UEF82" s="64"/>
      <c r="UEG82" s="67"/>
      <c r="UEH82" s="67"/>
      <c r="UEI82" s="68"/>
      <c r="UEJ82" s="68"/>
      <c r="UEK82" s="68"/>
      <c r="UEL82" s="69"/>
      <c r="UEN82" s="64"/>
      <c r="UEO82" s="67"/>
      <c r="UEP82" s="67"/>
      <c r="UEQ82" s="68"/>
      <c r="UER82" s="68"/>
      <c r="UES82" s="68"/>
      <c r="UET82" s="69"/>
      <c r="UEV82" s="64"/>
      <c r="UEW82" s="67"/>
      <c r="UEX82" s="67"/>
      <c r="UEY82" s="68"/>
      <c r="UEZ82" s="68"/>
      <c r="UFA82" s="68"/>
      <c r="UFB82" s="69"/>
      <c r="UFD82" s="64"/>
      <c r="UFE82" s="67"/>
      <c r="UFF82" s="67"/>
      <c r="UFG82" s="68"/>
      <c r="UFH82" s="68"/>
      <c r="UFI82" s="68"/>
      <c r="UFJ82" s="69"/>
      <c r="UFL82" s="64"/>
      <c r="UFM82" s="67"/>
      <c r="UFN82" s="67"/>
      <c r="UFO82" s="68"/>
      <c r="UFP82" s="68"/>
      <c r="UFQ82" s="68"/>
      <c r="UFR82" s="69"/>
      <c r="UFT82" s="64"/>
      <c r="UFU82" s="67"/>
      <c r="UFV82" s="67"/>
      <c r="UFW82" s="68"/>
      <c r="UFX82" s="68"/>
      <c r="UFY82" s="68"/>
      <c r="UFZ82" s="69"/>
      <c r="UGB82" s="64"/>
      <c r="UGC82" s="67"/>
      <c r="UGD82" s="67"/>
      <c r="UGE82" s="68"/>
      <c r="UGF82" s="68"/>
      <c r="UGG82" s="68"/>
      <c r="UGH82" s="69"/>
      <c r="UGJ82" s="64"/>
      <c r="UGK82" s="67"/>
      <c r="UGL82" s="67"/>
      <c r="UGM82" s="68"/>
      <c r="UGN82" s="68"/>
      <c r="UGO82" s="68"/>
      <c r="UGP82" s="69"/>
      <c r="UGR82" s="64"/>
      <c r="UGS82" s="67"/>
      <c r="UGT82" s="67"/>
      <c r="UGU82" s="68"/>
      <c r="UGV82" s="68"/>
      <c r="UGW82" s="68"/>
      <c r="UGX82" s="69"/>
      <c r="UGZ82" s="64"/>
      <c r="UHA82" s="67"/>
      <c r="UHB82" s="67"/>
      <c r="UHC82" s="68"/>
      <c r="UHD82" s="68"/>
      <c r="UHE82" s="68"/>
      <c r="UHF82" s="69"/>
      <c r="UHH82" s="64"/>
      <c r="UHI82" s="67"/>
      <c r="UHJ82" s="67"/>
      <c r="UHK82" s="68"/>
      <c r="UHL82" s="68"/>
      <c r="UHM82" s="68"/>
      <c r="UHN82" s="69"/>
      <c r="UHP82" s="64"/>
      <c r="UHQ82" s="67"/>
      <c r="UHR82" s="67"/>
      <c r="UHS82" s="68"/>
      <c r="UHT82" s="68"/>
      <c r="UHU82" s="68"/>
      <c r="UHV82" s="69"/>
      <c r="UHX82" s="64"/>
      <c r="UHY82" s="67"/>
      <c r="UHZ82" s="67"/>
      <c r="UIA82" s="68"/>
      <c r="UIB82" s="68"/>
      <c r="UIC82" s="68"/>
      <c r="UID82" s="69"/>
      <c r="UIF82" s="64"/>
      <c r="UIG82" s="67"/>
      <c r="UIH82" s="67"/>
      <c r="UII82" s="68"/>
      <c r="UIJ82" s="68"/>
      <c r="UIK82" s="68"/>
      <c r="UIL82" s="69"/>
      <c r="UIN82" s="64"/>
      <c r="UIO82" s="67"/>
      <c r="UIP82" s="67"/>
      <c r="UIQ82" s="68"/>
      <c r="UIR82" s="68"/>
      <c r="UIS82" s="68"/>
      <c r="UIT82" s="69"/>
      <c r="UIV82" s="64"/>
      <c r="UIW82" s="67"/>
      <c r="UIX82" s="67"/>
      <c r="UIY82" s="68"/>
      <c r="UIZ82" s="68"/>
      <c r="UJA82" s="68"/>
      <c r="UJB82" s="69"/>
      <c r="UJD82" s="64"/>
      <c r="UJE82" s="67"/>
      <c r="UJF82" s="67"/>
      <c r="UJG82" s="68"/>
      <c r="UJH82" s="68"/>
      <c r="UJI82" s="68"/>
      <c r="UJJ82" s="69"/>
      <c r="UJL82" s="64"/>
      <c r="UJM82" s="67"/>
      <c r="UJN82" s="67"/>
      <c r="UJO82" s="68"/>
      <c r="UJP82" s="68"/>
      <c r="UJQ82" s="68"/>
      <c r="UJR82" s="69"/>
      <c r="UJT82" s="64"/>
      <c r="UJU82" s="67"/>
      <c r="UJV82" s="67"/>
      <c r="UJW82" s="68"/>
      <c r="UJX82" s="68"/>
      <c r="UJY82" s="68"/>
      <c r="UJZ82" s="69"/>
      <c r="UKB82" s="64"/>
      <c r="UKC82" s="67"/>
      <c r="UKD82" s="67"/>
      <c r="UKE82" s="68"/>
      <c r="UKF82" s="68"/>
      <c r="UKG82" s="68"/>
      <c r="UKH82" s="69"/>
      <c r="UKJ82" s="64"/>
      <c r="UKK82" s="67"/>
      <c r="UKL82" s="67"/>
      <c r="UKM82" s="68"/>
      <c r="UKN82" s="68"/>
      <c r="UKO82" s="68"/>
      <c r="UKP82" s="69"/>
      <c r="UKR82" s="64"/>
      <c r="UKS82" s="67"/>
      <c r="UKT82" s="67"/>
      <c r="UKU82" s="68"/>
      <c r="UKV82" s="68"/>
      <c r="UKW82" s="68"/>
      <c r="UKX82" s="69"/>
      <c r="UKZ82" s="64"/>
      <c r="ULA82" s="67"/>
      <c r="ULB82" s="67"/>
      <c r="ULC82" s="68"/>
      <c r="ULD82" s="68"/>
      <c r="ULE82" s="68"/>
      <c r="ULF82" s="69"/>
      <c r="ULH82" s="64"/>
      <c r="ULI82" s="67"/>
      <c r="ULJ82" s="67"/>
      <c r="ULK82" s="68"/>
      <c r="ULL82" s="68"/>
      <c r="ULM82" s="68"/>
      <c r="ULN82" s="69"/>
      <c r="ULP82" s="64"/>
      <c r="ULQ82" s="67"/>
      <c r="ULR82" s="67"/>
      <c r="ULS82" s="68"/>
      <c r="ULT82" s="68"/>
      <c r="ULU82" s="68"/>
      <c r="ULV82" s="69"/>
      <c r="ULX82" s="64"/>
      <c r="ULY82" s="67"/>
      <c r="ULZ82" s="67"/>
      <c r="UMA82" s="68"/>
      <c r="UMB82" s="68"/>
      <c r="UMC82" s="68"/>
      <c r="UMD82" s="69"/>
      <c r="UMF82" s="64"/>
      <c r="UMG82" s="67"/>
      <c r="UMH82" s="67"/>
      <c r="UMI82" s="68"/>
      <c r="UMJ82" s="68"/>
      <c r="UMK82" s="68"/>
      <c r="UML82" s="69"/>
      <c r="UMN82" s="64"/>
      <c r="UMO82" s="67"/>
      <c r="UMP82" s="67"/>
      <c r="UMQ82" s="68"/>
      <c r="UMR82" s="68"/>
      <c r="UMS82" s="68"/>
      <c r="UMT82" s="69"/>
      <c r="UMV82" s="64"/>
      <c r="UMW82" s="67"/>
      <c r="UMX82" s="67"/>
      <c r="UMY82" s="68"/>
      <c r="UMZ82" s="68"/>
      <c r="UNA82" s="68"/>
      <c r="UNB82" s="69"/>
      <c r="UND82" s="64"/>
      <c r="UNE82" s="67"/>
      <c r="UNF82" s="67"/>
      <c r="UNG82" s="68"/>
      <c r="UNH82" s="68"/>
      <c r="UNI82" s="68"/>
      <c r="UNJ82" s="69"/>
      <c r="UNL82" s="64"/>
      <c r="UNM82" s="67"/>
      <c r="UNN82" s="67"/>
      <c r="UNO82" s="68"/>
      <c r="UNP82" s="68"/>
      <c r="UNQ82" s="68"/>
      <c r="UNR82" s="69"/>
      <c r="UNT82" s="64"/>
      <c r="UNU82" s="67"/>
      <c r="UNV82" s="67"/>
      <c r="UNW82" s="68"/>
      <c r="UNX82" s="68"/>
      <c r="UNY82" s="68"/>
      <c r="UNZ82" s="69"/>
      <c r="UOB82" s="64"/>
      <c r="UOC82" s="67"/>
      <c r="UOD82" s="67"/>
      <c r="UOE82" s="68"/>
      <c r="UOF82" s="68"/>
      <c r="UOG82" s="68"/>
      <c r="UOH82" s="69"/>
      <c r="UOJ82" s="64"/>
      <c r="UOK82" s="67"/>
      <c r="UOL82" s="67"/>
      <c r="UOM82" s="68"/>
      <c r="UON82" s="68"/>
      <c r="UOO82" s="68"/>
      <c r="UOP82" s="69"/>
      <c r="UOR82" s="64"/>
      <c r="UOS82" s="67"/>
      <c r="UOT82" s="67"/>
      <c r="UOU82" s="68"/>
      <c r="UOV82" s="68"/>
      <c r="UOW82" s="68"/>
      <c r="UOX82" s="69"/>
      <c r="UOZ82" s="64"/>
      <c r="UPA82" s="67"/>
      <c r="UPB82" s="67"/>
      <c r="UPC82" s="68"/>
      <c r="UPD82" s="68"/>
      <c r="UPE82" s="68"/>
      <c r="UPF82" s="69"/>
      <c r="UPH82" s="64"/>
      <c r="UPI82" s="67"/>
      <c r="UPJ82" s="67"/>
      <c r="UPK82" s="68"/>
      <c r="UPL82" s="68"/>
      <c r="UPM82" s="68"/>
      <c r="UPN82" s="69"/>
      <c r="UPP82" s="64"/>
      <c r="UPQ82" s="67"/>
      <c r="UPR82" s="67"/>
      <c r="UPS82" s="68"/>
      <c r="UPT82" s="68"/>
      <c r="UPU82" s="68"/>
      <c r="UPV82" s="69"/>
      <c r="UPX82" s="64"/>
      <c r="UPY82" s="67"/>
      <c r="UPZ82" s="67"/>
      <c r="UQA82" s="68"/>
      <c r="UQB82" s="68"/>
      <c r="UQC82" s="68"/>
      <c r="UQD82" s="69"/>
      <c r="UQF82" s="64"/>
      <c r="UQG82" s="67"/>
      <c r="UQH82" s="67"/>
      <c r="UQI82" s="68"/>
      <c r="UQJ82" s="68"/>
      <c r="UQK82" s="68"/>
      <c r="UQL82" s="69"/>
      <c r="UQN82" s="64"/>
      <c r="UQO82" s="67"/>
      <c r="UQP82" s="67"/>
      <c r="UQQ82" s="68"/>
      <c r="UQR82" s="68"/>
      <c r="UQS82" s="68"/>
      <c r="UQT82" s="69"/>
      <c r="UQV82" s="64"/>
      <c r="UQW82" s="67"/>
      <c r="UQX82" s="67"/>
      <c r="UQY82" s="68"/>
      <c r="UQZ82" s="68"/>
      <c r="URA82" s="68"/>
      <c r="URB82" s="69"/>
      <c r="URD82" s="64"/>
      <c r="URE82" s="67"/>
      <c r="URF82" s="67"/>
      <c r="URG82" s="68"/>
      <c r="URH82" s="68"/>
      <c r="URI82" s="68"/>
      <c r="URJ82" s="69"/>
      <c r="URL82" s="64"/>
      <c r="URM82" s="67"/>
      <c r="URN82" s="67"/>
      <c r="URO82" s="68"/>
      <c r="URP82" s="68"/>
      <c r="URQ82" s="68"/>
      <c r="URR82" s="69"/>
      <c r="URT82" s="64"/>
      <c r="URU82" s="67"/>
      <c r="URV82" s="67"/>
      <c r="URW82" s="68"/>
      <c r="URX82" s="68"/>
      <c r="URY82" s="68"/>
      <c r="URZ82" s="69"/>
      <c r="USB82" s="64"/>
      <c r="USC82" s="67"/>
      <c r="USD82" s="67"/>
      <c r="USE82" s="68"/>
      <c r="USF82" s="68"/>
      <c r="USG82" s="68"/>
      <c r="USH82" s="69"/>
      <c r="USJ82" s="64"/>
      <c r="USK82" s="67"/>
      <c r="USL82" s="67"/>
      <c r="USM82" s="68"/>
      <c r="USN82" s="68"/>
      <c r="USO82" s="68"/>
      <c r="USP82" s="69"/>
      <c r="USR82" s="64"/>
      <c r="USS82" s="67"/>
      <c r="UST82" s="67"/>
      <c r="USU82" s="68"/>
      <c r="USV82" s="68"/>
      <c r="USW82" s="68"/>
      <c r="USX82" s="69"/>
      <c r="USZ82" s="64"/>
      <c r="UTA82" s="67"/>
      <c r="UTB82" s="67"/>
      <c r="UTC82" s="68"/>
      <c r="UTD82" s="68"/>
      <c r="UTE82" s="68"/>
      <c r="UTF82" s="69"/>
      <c r="UTH82" s="64"/>
      <c r="UTI82" s="67"/>
      <c r="UTJ82" s="67"/>
      <c r="UTK82" s="68"/>
      <c r="UTL82" s="68"/>
      <c r="UTM82" s="68"/>
      <c r="UTN82" s="69"/>
      <c r="UTP82" s="64"/>
      <c r="UTQ82" s="67"/>
      <c r="UTR82" s="67"/>
      <c r="UTS82" s="68"/>
      <c r="UTT82" s="68"/>
      <c r="UTU82" s="68"/>
      <c r="UTV82" s="69"/>
      <c r="UTX82" s="64"/>
      <c r="UTY82" s="67"/>
      <c r="UTZ82" s="67"/>
      <c r="UUA82" s="68"/>
      <c r="UUB82" s="68"/>
      <c r="UUC82" s="68"/>
      <c r="UUD82" s="69"/>
      <c r="UUF82" s="64"/>
      <c r="UUG82" s="67"/>
      <c r="UUH82" s="67"/>
      <c r="UUI82" s="68"/>
      <c r="UUJ82" s="68"/>
      <c r="UUK82" s="68"/>
      <c r="UUL82" s="69"/>
      <c r="UUN82" s="64"/>
      <c r="UUO82" s="67"/>
      <c r="UUP82" s="67"/>
      <c r="UUQ82" s="68"/>
      <c r="UUR82" s="68"/>
      <c r="UUS82" s="68"/>
      <c r="UUT82" s="69"/>
      <c r="UUV82" s="64"/>
      <c r="UUW82" s="67"/>
      <c r="UUX82" s="67"/>
      <c r="UUY82" s="68"/>
      <c r="UUZ82" s="68"/>
      <c r="UVA82" s="68"/>
      <c r="UVB82" s="69"/>
      <c r="UVD82" s="64"/>
      <c r="UVE82" s="67"/>
      <c r="UVF82" s="67"/>
      <c r="UVG82" s="68"/>
      <c r="UVH82" s="68"/>
      <c r="UVI82" s="68"/>
      <c r="UVJ82" s="69"/>
      <c r="UVL82" s="64"/>
      <c r="UVM82" s="67"/>
      <c r="UVN82" s="67"/>
      <c r="UVO82" s="68"/>
      <c r="UVP82" s="68"/>
      <c r="UVQ82" s="68"/>
      <c r="UVR82" s="69"/>
      <c r="UVT82" s="64"/>
      <c r="UVU82" s="67"/>
      <c r="UVV82" s="67"/>
      <c r="UVW82" s="68"/>
      <c r="UVX82" s="68"/>
      <c r="UVY82" s="68"/>
      <c r="UVZ82" s="69"/>
      <c r="UWB82" s="64"/>
      <c r="UWC82" s="67"/>
      <c r="UWD82" s="67"/>
      <c r="UWE82" s="68"/>
      <c r="UWF82" s="68"/>
      <c r="UWG82" s="68"/>
      <c r="UWH82" s="69"/>
      <c r="UWJ82" s="64"/>
      <c r="UWK82" s="67"/>
      <c r="UWL82" s="67"/>
      <c r="UWM82" s="68"/>
      <c r="UWN82" s="68"/>
      <c r="UWO82" s="68"/>
      <c r="UWP82" s="69"/>
      <c r="UWR82" s="64"/>
      <c r="UWS82" s="67"/>
      <c r="UWT82" s="67"/>
      <c r="UWU82" s="68"/>
      <c r="UWV82" s="68"/>
      <c r="UWW82" s="68"/>
      <c r="UWX82" s="69"/>
      <c r="UWZ82" s="64"/>
      <c r="UXA82" s="67"/>
      <c r="UXB82" s="67"/>
      <c r="UXC82" s="68"/>
      <c r="UXD82" s="68"/>
      <c r="UXE82" s="68"/>
      <c r="UXF82" s="69"/>
      <c r="UXH82" s="64"/>
      <c r="UXI82" s="67"/>
      <c r="UXJ82" s="67"/>
      <c r="UXK82" s="68"/>
      <c r="UXL82" s="68"/>
      <c r="UXM82" s="68"/>
      <c r="UXN82" s="69"/>
      <c r="UXP82" s="64"/>
      <c r="UXQ82" s="67"/>
      <c r="UXR82" s="67"/>
      <c r="UXS82" s="68"/>
      <c r="UXT82" s="68"/>
      <c r="UXU82" s="68"/>
      <c r="UXV82" s="69"/>
      <c r="UXX82" s="64"/>
      <c r="UXY82" s="67"/>
      <c r="UXZ82" s="67"/>
      <c r="UYA82" s="68"/>
      <c r="UYB82" s="68"/>
      <c r="UYC82" s="68"/>
      <c r="UYD82" s="69"/>
      <c r="UYF82" s="64"/>
      <c r="UYG82" s="67"/>
      <c r="UYH82" s="67"/>
      <c r="UYI82" s="68"/>
      <c r="UYJ82" s="68"/>
      <c r="UYK82" s="68"/>
      <c r="UYL82" s="69"/>
      <c r="UYN82" s="64"/>
      <c r="UYO82" s="67"/>
      <c r="UYP82" s="67"/>
      <c r="UYQ82" s="68"/>
      <c r="UYR82" s="68"/>
      <c r="UYS82" s="68"/>
      <c r="UYT82" s="69"/>
      <c r="UYV82" s="64"/>
      <c r="UYW82" s="67"/>
      <c r="UYX82" s="67"/>
      <c r="UYY82" s="68"/>
      <c r="UYZ82" s="68"/>
      <c r="UZA82" s="68"/>
      <c r="UZB82" s="69"/>
      <c r="UZD82" s="64"/>
      <c r="UZE82" s="67"/>
      <c r="UZF82" s="67"/>
      <c r="UZG82" s="68"/>
      <c r="UZH82" s="68"/>
      <c r="UZI82" s="68"/>
      <c r="UZJ82" s="69"/>
      <c r="UZL82" s="64"/>
      <c r="UZM82" s="67"/>
      <c r="UZN82" s="67"/>
      <c r="UZO82" s="68"/>
      <c r="UZP82" s="68"/>
      <c r="UZQ82" s="68"/>
      <c r="UZR82" s="69"/>
      <c r="UZT82" s="64"/>
      <c r="UZU82" s="67"/>
      <c r="UZV82" s="67"/>
      <c r="UZW82" s="68"/>
      <c r="UZX82" s="68"/>
      <c r="UZY82" s="68"/>
      <c r="UZZ82" s="69"/>
      <c r="VAB82" s="64"/>
      <c r="VAC82" s="67"/>
      <c r="VAD82" s="67"/>
      <c r="VAE82" s="68"/>
      <c r="VAF82" s="68"/>
      <c r="VAG82" s="68"/>
      <c r="VAH82" s="69"/>
      <c r="VAJ82" s="64"/>
      <c r="VAK82" s="67"/>
      <c r="VAL82" s="67"/>
      <c r="VAM82" s="68"/>
      <c r="VAN82" s="68"/>
      <c r="VAO82" s="68"/>
      <c r="VAP82" s="69"/>
      <c r="VAR82" s="64"/>
      <c r="VAS82" s="67"/>
      <c r="VAT82" s="67"/>
      <c r="VAU82" s="68"/>
      <c r="VAV82" s="68"/>
      <c r="VAW82" s="68"/>
      <c r="VAX82" s="69"/>
      <c r="VAZ82" s="64"/>
      <c r="VBA82" s="67"/>
      <c r="VBB82" s="67"/>
      <c r="VBC82" s="68"/>
      <c r="VBD82" s="68"/>
      <c r="VBE82" s="68"/>
      <c r="VBF82" s="69"/>
      <c r="VBH82" s="64"/>
      <c r="VBI82" s="67"/>
      <c r="VBJ82" s="67"/>
      <c r="VBK82" s="68"/>
      <c r="VBL82" s="68"/>
      <c r="VBM82" s="68"/>
      <c r="VBN82" s="69"/>
      <c r="VBP82" s="64"/>
      <c r="VBQ82" s="67"/>
      <c r="VBR82" s="67"/>
      <c r="VBS82" s="68"/>
      <c r="VBT82" s="68"/>
      <c r="VBU82" s="68"/>
      <c r="VBV82" s="69"/>
      <c r="VBX82" s="64"/>
      <c r="VBY82" s="67"/>
      <c r="VBZ82" s="67"/>
      <c r="VCA82" s="68"/>
      <c r="VCB82" s="68"/>
      <c r="VCC82" s="68"/>
      <c r="VCD82" s="69"/>
      <c r="VCF82" s="64"/>
      <c r="VCG82" s="67"/>
      <c r="VCH82" s="67"/>
      <c r="VCI82" s="68"/>
      <c r="VCJ82" s="68"/>
      <c r="VCK82" s="68"/>
      <c r="VCL82" s="69"/>
      <c r="VCN82" s="64"/>
      <c r="VCO82" s="67"/>
      <c r="VCP82" s="67"/>
      <c r="VCQ82" s="68"/>
      <c r="VCR82" s="68"/>
      <c r="VCS82" s="68"/>
      <c r="VCT82" s="69"/>
      <c r="VCV82" s="64"/>
      <c r="VCW82" s="67"/>
      <c r="VCX82" s="67"/>
      <c r="VCY82" s="68"/>
      <c r="VCZ82" s="68"/>
      <c r="VDA82" s="68"/>
      <c r="VDB82" s="69"/>
      <c r="VDD82" s="64"/>
      <c r="VDE82" s="67"/>
      <c r="VDF82" s="67"/>
      <c r="VDG82" s="68"/>
      <c r="VDH82" s="68"/>
      <c r="VDI82" s="68"/>
      <c r="VDJ82" s="69"/>
      <c r="VDL82" s="64"/>
      <c r="VDM82" s="67"/>
      <c r="VDN82" s="67"/>
      <c r="VDO82" s="68"/>
      <c r="VDP82" s="68"/>
      <c r="VDQ82" s="68"/>
      <c r="VDR82" s="69"/>
      <c r="VDT82" s="64"/>
      <c r="VDU82" s="67"/>
      <c r="VDV82" s="67"/>
      <c r="VDW82" s="68"/>
      <c r="VDX82" s="68"/>
      <c r="VDY82" s="68"/>
      <c r="VDZ82" s="69"/>
      <c r="VEB82" s="64"/>
      <c r="VEC82" s="67"/>
      <c r="VED82" s="67"/>
      <c r="VEE82" s="68"/>
      <c r="VEF82" s="68"/>
      <c r="VEG82" s="68"/>
      <c r="VEH82" s="69"/>
      <c r="VEJ82" s="64"/>
      <c r="VEK82" s="67"/>
      <c r="VEL82" s="67"/>
      <c r="VEM82" s="68"/>
      <c r="VEN82" s="68"/>
      <c r="VEO82" s="68"/>
      <c r="VEP82" s="69"/>
      <c r="VER82" s="64"/>
      <c r="VES82" s="67"/>
      <c r="VET82" s="67"/>
      <c r="VEU82" s="68"/>
      <c r="VEV82" s="68"/>
      <c r="VEW82" s="68"/>
      <c r="VEX82" s="69"/>
      <c r="VEZ82" s="64"/>
      <c r="VFA82" s="67"/>
      <c r="VFB82" s="67"/>
      <c r="VFC82" s="68"/>
      <c r="VFD82" s="68"/>
      <c r="VFE82" s="68"/>
      <c r="VFF82" s="69"/>
      <c r="VFH82" s="64"/>
      <c r="VFI82" s="67"/>
      <c r="VFJ82" s="67"/>
      <c r="VFK82" s="68"/>
      <c r="VFL82" s="68"/>
      <c r="VFM82" s="68"/>
      <c r="VFN82" s="69"/>
      <c r="VFP82" s="64"/>
      <c r="VFQ82" s="67"/>
      <c r="VFR82" s="67"/>
      <c r="VFS82" s="68"/>
      <c r="VFT82" s="68"/>
      <c r="VFU82" s="68"/>
      <c r="VFV82" s="69"/>
      <c r="VFX82" s="64"/>
      <c r="VFY82" s="67"/>
      <c r="VFZ82" s="67"/>
      <c r="VGA82" s="68"/>
      <c r="VGB82" s="68"/>
      <c r="VGC82" s="68"/>
      <c r="VGD82" s="69"/>
      <c r="VGF82" s="64"/>
      <c r="VGG82" s="67"/>
      <c r="VGH82" s="67"/>
      <c r="VGI82" s="68"/>
      <c r="VGJ82" s="68"/>
      <c r="VGK82" s="68"/>
      <c r="VGL82" s="69"/>
      <c r="VGN82" s="64"/>
      <c r="VGO82" s="67"/>
      <c r="VGP82" s="67"/>
      <c r="VGQ82" s="68"/>
      <c r="VGR82" s="68"/>
      <c r="VGS82" s="68"/>
      <c r="VGT82" s="69"/>
      <c r="VGV82" s="64"/>
      <c r="VGW82" s="67"/>
      <c r="VGX82" s="67"/>
      <c r="VGY82" s="68"/>
      <c r="VGZ82" s="68"/>
      <c r="VHA82" s="68"/>
      <c r="VHB82" s="69"/>
      <c r="VHD82" s="64"/>
      <c r="VHE82" s="67"/>
      <c r="VHF82" s="67"/>
      <c r="VHG82" s="68"/>
      <c r="VHH82" s="68"/>
      <c r="VHI82" s="68"/>
      <c r="VHJ82" s="69"/>
      <c r="VHL82" s="64"/>
      <c r="VHM82" s="67"/>
      <c r="VHN82" s="67"/>
      <c r="VHO82" s="68"/>
      <c r="VHP82" s="68"/>
      <c r="VHQ82" s="68"/>
      <c r="VHR82" s="69"/>
      <c r="VHT82" s="64"/>
      <c r="VHU82" s="67"/>
      <c r="VHV82" s="67"/>
      <c r="VHW82" s="68"/>
      <c r="VHX82" s="68"/>
      <c r="VHY82" s="68"/>
      <c r="VHZ82" s="69"/>
      <c r="VIB82" s="64"/>
      <c r="VIC82" s="67"/>
      <c r="VID82" s="67"/>
      <c r="VIE82" s="68"/>
      <c r="VIF82" s="68"/>
      <c r="VIG82" s="68"/>
      <c r="VIH82" s="69"/>
      <c r="VIJ82" s="64"/>
      <c r="VIK82" s="67"/>
      <c r="VIL82" s="67"/>
      <c r="VIM82" s="68"/>
      <c r="VIN82" s="68"/>
      <c r="VIO82" s="68"/>
      <c r="VIP82" s="69"/>
      <c r="VIR82" s="64"/>
      <c r="VIS82" s="67"/>
      <c r="VIT82" s="67"/>
      <c r="VIU82" s="68"/>
      <c r="VIV82" s="68"/>
      <c r="VIW82" s="68"/>
      <c r="VIX82" s="69"/>
      <c r="VIZ82" s="64"/>
      <c r="VJA82" s="67"/>
      <c r="VJB82" s="67"/>
      <c r="VJC82" s="68"/>
      <c r="VJD82" s="68"/>
      <c r="VJE82" s="68"/>
      <c r="VJF82" s="69"/>
      <c r="VJH82" s="64"/>
      <c r="VJI82" s="67"/>
      <c r="VJJ82" s="67"/>
      <c r="VJK82" s="68"/>
      <c r="VJL82" s="68"/>
      <c r="VJM82" s="68"/>
      <c r="VJN82" s="69"/>
      <c r="VJP82" s="64"/>
      <c r="VJQ82" s="67"/>
      <c r="VJR82" s="67"/>
      <c r="VJS82" s="68"/>
      <c r="VJT82" s="68"/>
      <c r="VJU82" s="68"/>
      <c r="VJV82" s="69"/>
      <c r="VJX82" s="64"/>
      <c r="VJY82" s="67"/>
      <c r="VJZ82" s="67"/>
      <c r="VKA82" s="68"/>
      <c r="VKB82" s="68"/>
      <c r="VKC82" s="68"/>
      <c r="VKD82" s="69"/>
      <c r="VKF82" s="64"/>
      <c r="VKG82" s="67"/>
      <c r="VKH82" s="67"/>
      <c r="VKI82" s="68"/>
      <c r="VKJ82" s="68"/>
      <c r="VKK82" s="68"/>
      <c r="VKL82" s="69"/>
      <c r="VKN82" s="64"/>
      <c r="VKO82" s="67"/>
      <c r="VKP82" s="67"/>
      <c r="VKQ82" s="68"/>
      <c r="VKR82" s="68"/>
      <c r="VKS82" s="68"/>
      <c r="VKT82" s="69"/>
      <c r="VKV82" s="64"/>
      <c r="VKW82" s="67"/>
      <c r="VKX82" s="67"/>
      <c r="VKY82" s="68"/>
      <c r="VKZ82" s="68"/>
      <c r="VLA82" s="68"/>
      <c r="VLB82" s="69"/>
      <c r="VLD82" s="64"/>
      <c r="VLE82" s="67"/>
      <c r="VLF82" s="67"/>
      <c r="VLG82" s="68"/>
      <c r="VLH82" s="68"/>
      <c r="VLI82" s="68"/>
      <c r="VLJ82" s="69"/>
      <c r="VLL82" s="64"/>
      <c r="VLM82" s="67"/>
      <c r="VLN82" s="67"/>
      <c r="VLO82" s="68"/>
      <c r="VLP82" s="68"/>
      <c r="VLQ82" s="68"/>
      <c r="VLR82" s="69"/>
      <c r="VLT82" s="64"/>
      <c r="VLU82" s="67"/>
      <c r="VLV82" s="67"/>
      <c r="VLW82" s="68"/>
      <c r="VLX82" s="68"/>
      <c r="VLY82" s="68"/>
      <c r="VLZ82" s="69"/>
      <c r="VMB82" s="64"/>
      <c r="VMC82" s="67"/>
      <c r="VMD82" s="67"/>
      <c r="VME82" s="68"/>
      <c r="VMF82" s="68"/>
      <c r="VMG82" s="68"/>
      <c r="VMH82" s="69"/>
      <c r="VMJ82" s="64"/>
      <c r="VMK82" s="67"/>
      <c r="VML82" s="67"/>
      <c r="VMM82" s="68"/>
      <c r="VMN82" s="68"/>
      <c r="VMO82" s="68"/>
      <c r="VMP82" s="69"/>
      <c r="VMR82" s="64"/>
      <c r="VMS82" s="67"/>
      <c r="VMT82" s="67"/>
      <c r="VMU82" s="68"/>
      <c r="VMV82" s="68"/>
      <c r="VMW82" s="68"/>
      <c r="VMX82" s="69"/>
      <c r="VMZ82" s="64"/>
      <c r="VNA82" s="67"/>
      <c r="VNB82" s="67"/>
      <c r="VNC82" s="68"/>
      <c r="VND82" s="68"/>
      <c r="VNE82" s="68"/>
      <c r="VNF82" s="69"/>
      <c r="VNH82" s="64"/>
      <c r="VNI82" s="67"/>
      <c r="VNJ82" s="67"/>
      <c r="VNK82" s="68"/>
      <c r="VNL82" s="68"/>
      <c r="VNM82" s="68"/>
      <c r="VNN82" s="69"/>
      <c r="VNP82" s="64"/>
      <c r="VNQ82" s="67"/>
      <c r="VNR82" s="67"/>
      <c r="VNS82" s="68"/>
      <c r="VNT82" s="68"/>
      <c r="VNU82" s="68"/>
      <c r="VNV82" s="69"/>
      <c r="VNX82" s="64"/>
      <c r="VNY82" s="67"/>
      <c r="VNZ82" s="67"/>
      <c r="VOA82" s="68"/>
      <c r="VOB82" s="68"/>
      <c r="VOC82" s="68"/>
      <c r="VOD82" s="69"/>
      <c r="VOF82" s="64"/>
      <c r="VOG82" s="67"/>
      <c r="VOH82" s="67"/>
      <c r="VOI82" s="68"/>
      <c r="VOJ82" s="68"/>
      <c r="VOK82" s="68"/>
      <c r="VOL82" s="69"/>
      <c r="VON82" s="64"/>
      <c r="VOO82" s="67"/>
      <c r="VOP82" s="67"/>
      <c r="VOQ82" s="68"/>
      <c r="VOR82" s="68"/>
      <c r="VOS82" s="68"/>
      <c r="VOT82" s="69"/>
      <c r="VOV82" s="64"/>
      <c r="VOW82" s="67"/>
      <c r="VOX82" s="67"/>
      <c r="VOY82" s="68"/>
      <c r="VOZ82" s="68"/>
      <c r="VPA82" s="68"/>
      <c r="VPB82" s="69"/>
      <c r="VPD82" s="64"/>
      <c r="VPE82" s="67"/>
      <c r="VPF82" s="67"/>
      <c r="VPG82" s="68"/>
      <c r="VPH82" s="68"/>
      <c r="VPI82" s="68"/>
      <c r="VPJ82" s="69"/>
      <c r="VPL82" s="64"/>
      <c r="VPM82" s="67"/>
      <c r="VPN82" s="67"/>
      <c r="VPO82" s="68"/>
      <c r="VPP82" s="68"/>
      <c r="VPQ82" s="68"/>
      <c r="VPR82" s="69"/>
      <c r="VPT82" s="64"/>
      <c r="VPU82" s="67"/>
      <c r="VPV82" s="67"/>
      <c r="VPW82" s="68"/>
      <c r="VPX82" s="68"/>
      <c r="VPY82" s="68"/>
      <c r="VPZ82" s="69"/>
      <c r="VQB82" s="64"/>
      <c r="VQC82" s="67"/>
      <c r="VQD82" s="67"/>
      <c r="VQE82" s="68"/>
      <c r="VQF82" s="68"/>
      <c r="VQG82" s="68"/>
      <c r="VQH82" s="69"/>
      <c r="VQJ82" s="64"/>
      <c r="VQK82" s="67"/>
      <c r="VQL82" s="67"/>
      <c r="VQM82" s="68"/>
      <c r="VQN82" s="68"/>
      <c r="VQO82" s="68"/>
      <c r="VQP82" s="69"/>
      <c r="VQR82" s="64"/>
      <c r="VQS82" s="67"/>
      <c r="VQT82" s="67"/>
      <c r="VQU82" s="68"/>
      <c r="VQV82" s="68"/>
      <c r="VQW82" s="68"/>
      <c r="VQX82" s="69"/>
      <c r="VQZ82" s="64"/>
      <c r="VRA82" s="67"/>
      <c r="VRB82" s="67"/>
      <c r="VRC82" s="68"/>
      <c r="VRD82" s="68"/>
      <c r="VRE82" s="68"/>
      <c r="VRF82" s="69"/>
      <c r="VRH82" s="64"/>
      <c r="VRI82" s="67"/>
      <c r="VRJ82" s="67"/>
      <c r="VRK82" s="68"/>
      <c r="VRL82" s="68"/>
      <c r="VRM82" s="68"/>
      <c r="VRN82" s="69"/>
      <c r="VRP82" s="64"/>
      <c r="VRQ82" s="67"/>
      <c r="VRR82" s="67"/>
      <c r="VRS82" s="68"/>
      <c r="VRT82" s="68"/>
      <c r="VRU82" s="68"/>
      <c r="VRV82" s="69"/>
      <c r="VRX82" s="64"/>
      <c r="VRY82" s="67"/>
      <c r="VRZ82" s="67"/>
      <c r="VSA82" s="68"/>
      <c r="VSB82" s="68"/>
      <c r="VSC82" s="68"/>
      <c r="VSD82" s="69"/>
      <c r="VSF82" s="64"/>
      <c r="VSG82" s="67"/>
      <c r="VSH82" s="67"/>
      <c r="VSI82" s="68"/>
      <c r="VSJ82" s="68"/>
      <c r="VSK82" s="68"/>
      <c r="VSL82" s="69"/>
      <c r="VSN82" s="64"/>
      <c r="VSO82" s="67"/>
      <c r="VSP82" s="67"/>
      <c r="VSQ82" s="68"/>
      <c r="VSR82" s="68"/>
      <c r="VSS82" s="68"/>
      <c r="VST82" s="69"/>
      <c r="VSV82" s="64"/>
      <c r="VSW82" s="67"/>
      <c r="VSX82" s="67"/>
      <c r="VSY82" s="68"/>
      <c r="VSZ82" s="68"/>
      <c r="VTA82" s="68"/>
      <c r="VTB82" s="69"/>
      <c r="VTD82" s="64"/>
      <c r="VTE82" s="67"/>
      <c r="VTF82" s="67"/>
      <c r="VTG82" s="68"/>
      <c r="VTH82" s="68"/>
      <c r="VTI82" s="68"/>
      <c r="VTJ82" s="69"/>
      <c r="VTL82" s="64"/>
      <c r="VTM82" s="67"/>
      <c r="VTN82" s="67"/>
      <c r="VTO82" s="68"/>
      <c r="VTP82" s="68"/>
      <c r="VTQ82" s="68"/>
      <c r="VTR82" s="69"/>
      <c r="VTT82" s="64"/>
      <c r="VTU82" s="67"/>
      <c r="VTV82" s="67"/>
      <c r="VTW82" s="68"/>
      <c r="VTX82" s="68"/>
      <c r="VTY82" s="68"/>
      <c r="VTZ82" s="69"/>
      <c r="VUB82" s="64"/>
      <c r="VUC82" s="67"/>
      <c r="VUD82" s="67"/>
      <c r="VUE82" s="68"/>
      <c r="VUF82" s="68"/>
      <c r="VUG82" s="68"/>
      <c r="VUH82" s="69"/>
      <c r="VUJ82" s="64"/>
      <c r="VUK82" s="67"/>
      <c r="VUL82" s="67"/>
      <c r="VUM82" s="68"/>
      <c r="VUN82" s="68"/>
      <c r="VUO82" s="68"/>
      <c r="VUP82" s="69"/>
      <c r="VUR82" s="64"/>
      <c r="VUS82" s="67"/>
      <c r="VUT82" s="67"/>
      <c r="VUU82" s="68"/>
      <c r="VUV82" s="68"/>
      <c r="VUW82" s="68"/>
      <c r="VUX82" s="69"/>
      <c r="VUZ82" s="64"/>
      <c r="VVA82" s="67"/>
      <c r="VVB82" s="67"/>
      <c r="VVC82" s="68"/>
      <c r="VVD82" s="68"/>
      <c r="VVE82" s="68"/>
      <c r="VVF82" s="69"/>
      <c r="VVH82" s="64"/>
      <c r="VVI82" s="67"/>
      <c r="VVJ82" s="67"/>
      <c r="VVK82" s="68"/>
      <c r="VVL82" s="68"/>
      <c r="VVM82" s="68"/>
      <c r="VVN82" s="69"/>
      <c r="VVP82" s="64"/>
      <c r="VVQ82" s="67"/>
      <c r="VVR82" s="67"/>
      <c r="VVS82" s="68"/>
      <c r="VVT82" s="68"/>
      <c r="VVU82" s="68"/>
      <c r="VVV82" s="69"/>
      <c r="VVX82" s="64"/>
      <c r="VVY82" s="67"/>
      <c r="VVZ82" s="67"/>
      <c r="VWA82" s="68"/>
      <c r="VWB82" s="68"/>
      <c r="VWC82" s="68"/>
      <c r="VWD82" s="69"/>
      <c r="VWF82" s="64"/>
      <c r="VWG82" s="67"/>
      <c r="VWH82" s="67"/>
      <c r="VWI82" s="68"/>
      <c r="VWJ82" s="68"/>
      <c r="VWK82" s="68"/>
      <c r="VWL82" s="69"/>
      <c r="VWN82" s="64"/>
      <c r="VWO82" s="67"/>
      <c r="VWP82" s="67"/>
      <c r="VWQ82" s="68"/>
      <c r="VWR82" s="68"/>
      <c r="VWS82" s="68"/>
      <c r="VWT82" s="69"/>
      <c r="VWV82" s="64"/>
      <c r="VWW82" s="67"/>
      <c r="VWX82" s="67"/>
      <c r="VWY82" s="68"/>
      <c r="VWZ82" s="68"/>
      <c r="VXA82" s="68"/>
      <c r="VXB82" s="69"/>
      <c r="VXD82" s="64"/>
      <c r="VXE82" s="67"/>
      <c r="VXF82" s="67"/>
      <c r="VXG82" s="68"/>
      <c r="VXH82" s="68"/>
      <c r="VXI82" s="68"/>
      <c r="VXJ82" s="69"/>
      <c r="VXL82" s="64"/>
      <c r="VXM82" s="67"/>
      <c r="VXN82" s="67"/>
      <c r="VXO82" s="68"/>
      <c r="VXP82" s="68"/>
      <c r="VXQ82" s="68"/>
      <c r="VXR82" s="69"/>
      <c r="VXT82" s="64"/>
      <c r="VXU82" s="67"/>
      <c r="VXV82" s="67"/>
      <c r="VXW82" s="68"/>
      <c r="VXX82" s="68"/>
      <c r="VXY82" s="68"/>
      <c r="VXZ82" s="69"/>
      <c r="VYB82" s="64"/>
      <c r="VYC82" s="67"/>
      <c r="VYD82" s="67"/>
      <c r="VYE82" s="68"/>
      <c r="VYF82" s="68"/>
      <c r="VYG82" s="68"/>
      <c r="VYH82" s="69"/>
      <c r="VYJ82" s="64"/>
      <c r="VYK82" s="67"/>
      <c r="VYL82" s="67"/>
      <c r="VYM82" s="68"/>
      <c r="VYN82" s="68"/>
      <c r="VYO82" s="68"/>
      <c r="VYP82" s="69"/>
      <c r="VYR82" s="64"/>
      <c r="VYS82" s="67"/>
      <c r="VYT82" s="67"/>
      <c r="VYU82" s="68"/>
      <c r="VYV82" s="68"/>
      <c r="VYW82" s="68"/>
      <c r="VYX82" s="69"/>
      <c r="VYZ82" s="64"/>
      <c r="VZA82" s="67"/>
      <c r="VZB82" s="67"/>
      <c r="VZC82" s="68"/>
      <c r="VZD82" s="68"/>
      <c r="VZE82" s="68"/>
      <c r="VZF82" s="69"/>
      <c r="VZH82" s="64"/>
      <c r="VZI82" s="67"/>
      <c r="VZJ82" s="67"/>
      <c r="VZK82" s="68"/>
      <c r="VZL82" s="68"/>
      <c r="VZM82" s="68"/>
      <c r="VZN82" s="69"/>
      <c r="VZP82" s="64"/>
      <c r="VZQ82" s="67"/>
      <c r="VZR82" s="67"/>
      <c r="VZS82" s="68"/>
      <c r="VZT82" s="68"/>
      <c r="VZU82" s="68"/>
      <c r="VZV82" s="69"/>
      <c r="VZX82" s="64"/>
      <c r="VZY82" s="67"/>
      <c r="VZZ82" s="67"/>
      <c r="WAA82" s="68"/>
      <c r="WAB82" s="68"/>
      <c r="WAC82" s="68"/>
      <c r="WAD82" s="69"/>
      <c r="WAF82" s="64"/>
      <c r="WAG82" s="67"/>
      <c r="WAH82" s="67"/>
      <c r="WAI82" s="68"/>
      <c r="WAJ82" s="68"/>
      <c r="WAK82" s="68"/>
      <c r="WAL82" s="69"/>
      <c r="WAN82" s="64"/>
      <c r="WAO82" s="67"/>
      <c r="WAP82" s="67"/>
      <c r="WAQ82" s="68"/>
      <c r="WAR82" s="68"/>
      <c r="WAS82" s="68"/>
      <c r="WAT82" s="69"/>
      <c r="WAV82" s="64"/>
      <c r="WAW82" s="67"/>
      <c r="WAX82" s="67"/>
      <c r="WAY82" s="68"/>
      <c r="WAZ82" s="68"/>
      <c r="WBA82" s="68"/>
      <c r="WBB82" s="69"/>
      <c r="WBD82" s="64"/>
      <c r="WBE82" s="67"/>
      <c r="WBF82" s="67"/>
      <c r="WBG82" s="68"/>
      <c r="WBH82" s="68"/>
      <c r="WBI82" s="68"/>
      <c r="WBJ82" s="69"/>
      <c r="WBL82" s="64"/>
      <c r="WBM82" s="67"/>
      <c r="WBN82" s="67"/>
      <c r="WBO82" s="68"/>
      <c r="WBP82" s="68"/>
      <c r="WBQ82" s="68"/>
      <c r="WBR82" s="69"/>
      <c r="WBT82" s="64"/>
      <c r="WBU82" s="67"/>
      <c r="WBV82" s="67"/>
      <c r="WBW82" s="68"/>
      <c r="WBX82" s="68"/>
      <c r="WBY82" s="68"/>
      <c r="WBZ82" s="69"/>
      <c r="WCB82" s="64"/>
      <c r="WCC82" s="67"/>
      <c r="WCD82" s="67"/>
      <c r="WCE82" s="68"/>
      <c r="WCF82" s="68"/>
      <c r="WCG82" s="68"/>
      <c r="WCH82" s="69"/>
      <c r="WCJ82" s="64"/>
      <c r="WCK82" s="67"/>
      <c r="WCL82" s="67"/>
      <c r="WCM82" s="68"/>
      <c r="WCN82" s="68"/>
      <c r="WCO82" s="68"/>
      <c r="WCP82" s="69"/>
      <c r="WCR82" s="64"/>
      <c r="WCS82" s="67"/>
      <c r="WCT82" s="67"/>
      <c r="WCU82" s="68"/>
      <c r="WCV82" s="68"/>
      <c r="WCW82" s="68"/>
      <c r="WCX82" s="69"/>
      <c r="WCZ82" s="64"/>
      <c r="WDA82" s="67"/>
      <c r="WDB82" s="67"/>
      <c r="WDC82" s="68"/>
      <c r="WDD82" s="68"/>
      <c r="WDE82" s="68"/>
      <c r="WDF82" s="69"/>
      <c r="WDH82" s="64"/>
      <c r="WDI82" s="67"/>
      <c r="WDJ82" s="67"/>
      <c r="WDK82" s="68"/>
      <c r="WDL82" s="68"/>
      <c r="WDM82" s="68"/>
      <c r="WDN82" s="69"/>
      <c r="WDP82" s="64"/>
      <c r="WDQ82" s="67"/>
      <c r="WDR82" s="67"/>
      <c r="WDS82" s="68"/>
      <c r="WDT82" s="68"/>
      <c r="WDU82" s="68"/>
      <c r="WDV82" s="69"/>
      <c r="WDX82" s="64"/>
      <c r="WDY82" s="67"/>
      <c r="WDZ82" s="67"/>
      <c r="WEA82" s="68"/>
      <c r="WEB82" s="68"/>
      <c r="WEC82" s="68"/>
      <c r="WED82" s="69"/>
      <c r="WEF82" s="64"/>
      <c r="WEG82" s="67"/>
      <c r="WEH82" s="67"/>
      <c r="WEI82" s="68"/>
      <c r="WEJ82" s="68"/>
      <c r="WEK82" s="68"/>
      <c r="WEL82" s="69"/>
      <c r="WEN82" s="64"/>
      <c r="WEO82" s="67"/>
      <c r="WEP82" s="67"/>
      <c r="WEQ82" s="68"/>
      <c r="WER82" s="68"/>
      <c r="WES82" s="68"/>
      <c r="WET82" s="69"/>
      <c r="WEV82" s="64"/>
      <c r="WEW82" s="67"/>
      <c r="WEX82" s="67"/>
      <c r="WEY82" s="68"/>
      <c r="WEZ82" s="68"/>
      <c r="WFA82" s="68"/>
      <c r="WFB82" s="69"/>
      <c r="WFD82" s="64"/>
      <c r="WFE82" s="67"/>
      <c r="WFF82" s="67"/>
      <c r="WFG82" s="68"/>
      <c r="WFH82" s="68"/>
      <c r="WFI82" s="68"/>
      <c r="WFJ82" s="69"/>
      <c r="WFL82" s="64"/>
      <c r="WFM82" s="67"/>
      <c r="WFN82" s="67"/>
      <c r="WFO82" s="68"/>
      <c r="WFP82" s="68"/>
      <c r="WFQ82" s="68"/>
      <c r="WFR82" s="69"/>
      <c r="WFT82" s="64"/>
      <c r="WFU82" s="67"/>
      <c r="WFV82" s="67"/>
      <c r="WFW82" s="68"/>
      <c r="WFX82" s="68"/>
      <c r="WFY82" s="68"/>
      <c r="WFZ82" s="69"/>
      <c r="WGB82" s="64"/>
      <c r="WGC82" s="67"/>
      <c r="WGD82" s="67"/>
      <c r="WGE82" s="68"/>
      <c r="WGF82" s="68"/>
      <c r="WGG82" s="68"/>
      <c r="WGH82" s="69"/>
      <c r="WGJ82" s="64"/>
      <c r="WGK82" s="67"/>
      <c r="WGL82" s="67"/>
      <c r="WGM82" s="68"/>
      <c r="WGN82" s="68"/>
      <c r="WGO82" s="68"/>
      <c r="WGP82" s="69"/>
      <c r="WGR82" s="64"/>
      <c r="WGS82" s="67"/>
      <c r="WGT82" s="67"/>
      <c r="WGU82" s="68"/>
      <c r="WGV82" s="68"/>
      <c r="WGW82" s="68"/>
      <c r="WGX82" s="69"/>
      <c r="WGZ82" s="64"/>
      <c r="WHA82" s="67"/>
      <c r="WHB82" s="67"/>
      <c r="WHC82" s="68"/>
      <c r="WHD82" s="68"/>
      <c r="WHE82" s="68"/>
      <c r="WHF82" s="69"/>
      <c r="WHH82" s="64"/>
      <c r="WHI82" s="67"/>
      <c r="WHJ82" s="67"/>
      <c r="WHK82" s="68"/>
      <c r="WHL82" s="68"/>
      <c r="WHM82" s="68"/>
      <c r="WHN82" s="69"/>
      <c r="WHP82" s="64"/>
      <c r="WHQ82" s="67"/>
      <c r="WHR82" s="67"/>
      <c r="WHS82" s="68"/>
      <c r="WHT82" s="68"/>
      <c r="WHU82" s="68"/>
      <c r="WHV82" s="69"/>
      <c r="WHX82" s="64"/>
      <c r="WHY82" s="67"/>
      <c r="WHZ82" s="67"/>
      <c r="WIA82" s="68"/>
      <c r="WIB82" s="68"/>
      <c r="WIC82" s="68"/>
      <c r="WID82" s="69"/>
      <c r="WIF82" s="64"/>
      <c r="WIG82" s="67"/>
      <c r="WIH82" s="67"/>
      <c r="WII82" s="68"/>
      <c r="WIJ82" s="68"/>
      <c r="WIK82" s="68"/>
      <c r="WIL82" s="69"/>
      <c r="WIN82" s="64"/>
      <c r="WIO82" s="67"/>
      <c r="WIP82" s="67"/>
      <c r="WIQ82" s="68"/>
      <c r="WIR82" s="68"/>
      <c r="WIS82" s="68"/>
      <c r="WIT82" s="69"/>
      <c r="WIV82" s="64"/>
      <c r="WIW82" s="67"/>
      <c r="WIX82" s="67"/>
      <c r="WIY82" s="68"/>
      <c r="WIZ82" s="68"/>
      <c r="WJA82" s="68"/>
      <c r="WJB82" s="69"/>
      <c r="WJD82" s="64"/>
      <c r="WJE82" s="67"/>
      <c r="WJF82" s="67"/>
      <c r="WJG82" s="68"/>
      <c r="WJH82" s="68"/>
      <c r="WJI82" s="68"/>
      <c r="WJJ82" s="69"/>
      <c r="WJL82" s="64"/>
      <c r="WJM82" s="67"/>
      <c r="WJN82" s="67"/>
      <c r="WJO82" s="68"/>
      <c r="WJP82" s="68"/>
      <c r="WJQ82" s="68"/>
      <c r="WJR82" s="69"/>
      <c r="WJT82" s="64"/>
      <c r="WJU82" s="67"/>
      <c r="WJV82" s="67"/>
      <c r="WJW82" s="68"/>
      <c r="WJX82" s="68"/>
      <c r="WJY82" s="68"/>
      <c r="WJZ82" s="69"/>
      <c r="WKB82" s="64"/>
      <c r="WKC82" s="67"/>
      <c r="WKD82" s="67"/>
      <c r="WKE82" s="68"/>
      <c r="WKF82" s="68"/>
      <c r="WKG82" s="68"/>
      <c r="WKH82" s="69"/>
      <c r="WKJ82" s="64"/>
      <c r="WKK82" s="67"/>
      <c r="WKL82" s="67"/>
      <c r="WKM82" s="68"/>
      <c r="WKN82" s="68"/>
      <c r="WKO82" s="68"/>
      <c r="WKP82" s="69"/>
      <c r="WKR82" s="64"/>
      <c r="WKS82" s="67"/>
      <c r="WKT82" s="67"/>
      <c r="WKU82" s="68"/>
      <c r="WKV82" s="68"/>
      <c r="WKW82" s="68"/>
      <c r="WKX82" s="69"/>
      <c r="WKZ82" s="64"/>
      <c r="WLA82" s="67"/>
      <c r="WLB82" s="67"/>
      <c r="WLC82" s="68"/>
      <c r="WLD82" s="68"/>
      <c r="WLE82" s="68"/>
      <c r="WLF82" s="69"/>
      <c r="WLH82" s="64"/>
      <c r="WLI82" s="67"/>
      <c r="WLJ82" s="67"/>
      <c r="WLK82" s="68"/>
      <c r="WLL82" s="68"/>
      <c r="WLM82" s="68"/>
      <c r="WLN82" s="69"/>
      <c r="WLP82" s="64"/>
      <c r="WLQ82" s="67"/>
      <c r="WLR82" s="67"/>
      <c r="WLS82" s="68"/>
      <c r="WLT82" s="68"/>
      <c r="WLU82" s="68"/>
      <c r="WLV82" s="69"/>
      <c r="WLX82" s="64"/>
      <c r="WLY82" s="67"/>
      <c r="WLZ82" s="67"/>
      <c r="WMA82" s="68"/>
      <c r="WMB82" s="68"/>
      <c r="WMC82" s="68"/>
      <c r="WMD82" s="69"/>
      <c r="WMF82" s="64"/>
      <c r="WMG82" s="67"/>
      <c r="WMH82" s="67"/>
      <c r="WMI82" s="68"/>
      <c r="WMJ82" s="68"/>
      <c r="WMK82" s="68"/>
      <c r="WML82" s="69"/>
      <c r="WMN82" s="64"/>
      <c r="WMO82" s="67"/>
      <c r="WMP82" s="67"/>
      <c r="WMQ82" s="68"/>
      <c r="WMR82" s="68"/>
      <c r="WMS82" s="68"/>
      <c r="WMT82" s="69"/>
      <c r="WMV82" s="64"/>
      <c r="WMW82" s="67"/>
      <c r="WMX82" s="67"/>
      <c r="WMY82" s="68"/>
      <c r="WMZ82" s="68"/>
      <c r="WNA82" s="68"/>
      <c r="WNB82" s="69"/>
      <c r="WND82" s="64"/>
      <c r="WNE82" s="67"/>
      <c r="WNF82" s="67"/>
      <c r="WNG82" s="68"/>
      <c r="WNH82" s="68"/>
      <c r="WNI82" s="68"/>
      <c r="WNJ82" s="69"/>
      <c r="WNL82" s="64"/>
      <c r="WNM82" s="67"/>
      <c r="WNN82" s="67"/>
      <c r="WNO82" s="68"/>
      <c r="WNP82" s="68"/>
      <c r="WNQ82" s="68"/>
      <c r="WNR82" s="69"/>
      <c r="WNT82" s="64"/>
      <c r="WNU82" s="67"/>
      <c r="WNV82" s="67"/>
      <c r="WNW82" s="68"/>
      <c r="WNX82" s="68"/>
      <c r="WNY82" s="68"/>
      <c r="WNZ82" s="69"/>
      <c r="WOB82" s="64"/>
      <c r="WOC82" s="67"/>
      <c r="WOD82" s="67"/>
      <c r="WOE82" s="68"/>
      <c r="WOF82" s="68"/>
      <c r="WOG82" s="68"/>
      <c r="WOH82" s="69"/>
      <c r="WOJ82" s="64"/>
      <c r="WOK82" s="67"/>
      <c r="WOL82" s="67"/>
      <c r="WOM82" s="68"/>
      <c r="WON82" s="68"/>
      <c r="WOO82" s="68"/>
      <c r="WOP82" s="69"/>
      <c r="WOR82" s="64"/>
      <c r="WOS82" s="67"/>
      <c r="WOT82" s="67"/>
      <c r="WOU82" s="68"/>
      <c r="WOV82" s="68"/>
      <c r="WOW82" s="68"/>
      <c r="WOX82" s="69"/>
      <c r="WOZ82" s="64"/>
      <c r="WPA82" s="67"/>
      <c r="WPB82" s="67"/>
      <c r="WPC82" s="68"/>
      <c r="WPD82" s="68"/>
      <c r="WPE82" s="68"/>
      <c r="WPF82" s="69"/>
      <c r="WPH82" s="64"/>
      <c r="WPI82" s="67"/>
      <c r="WPJ82" s="67"/>
      <c r="WPK82" s="68"/>
      <c r="WPL82" s="68"/>
      <c r="WPM82" s="68"/>
      <c r="WPN82" s="69"/>
      <c r="WPP82" s="64"/>
      <c r="WPQ82" s="67"/>
      <c r="WPR82" s="67"/>
      <c r="WPS82" s="68"/>
      <c r="WPT82" s="68"/>
      <c r="WPU82" s="68"/>
      <c r="WPV82" s="69"/>
      <c r="WPX82" s="64"/>
      <c r="WPY82" s="67"/>
      <c r="WPZ82" s="67"/>
      <c r="WQA82" s="68"/>
      <c r="WQB82" s="68"/>
      <c r="WQC82" s="68"/>
      <c r="WQD82" s="69"/>
      <c r="WQF82" s="64"/>
      <c r="WQG82" s="67"/>
      <c r="WQH82" s="67"/>
      <c r="WQI82" s="68"/>
      <c r="WQJ82" s="68"/>
      <c r="WQK82" s="68"/>
      <c r="WQL82" s="69"/>
      <c r="WQN82" s="64"/>
      <c r="WQO82" s="67"/>
      <c r="WQP82" s="67"/>
      <c r="WQQ82" s="68"/>
      <c r="WQR82" s="68"/>
      <c r="WQS82" s="68"/>
      <c r="WQT82" s="69"/>
      <c r="WQV82" s="64"/>
      <c r="WQW82" s="67"/>
      <c r="WQX82" s="67"/>
      <c r="WQY82" s="68"/>
      <c r="WQZ82" s="68"/>
      <c r="WRA82" s="68"/>
      <c r="WRB82" s="69"/>
      <c r="WRD82" s="64"/>
      <c r="WRE82" s="67"/>
      <c r="WRF82" s="67"/>
      <c r="WRG82" s="68"/>
      <c r="WRH82" s="68"/>
      <c r="WRI82" s="68"/>
      <c r="WRJ82" s="69"/>
      <c r="WRL82" s="64"/>
      <c r="WRM82" s="67"/>
      <c r="WRN82" s="67"/>
      <c r="WRO82" s="68"/>
      <c r="WRP82" s="68"/>
      <c r="WRQ82" s="68"/>
      <c r="WRR82" s="69"/>
      <c r="WRT82" s="64"/>
      <c r="WRU82" s="67"/>
      <c r="WRV82" s="67"/>
      <c r="WRW82" s="68"/>
      <c r="WRX82" s="68"/>
      <c r="WRY82" s="68"/>
      <c r="WRZ82" s="69"/>
      <c r="WSB82" s="64"/>
      <c r="WSC82" s="67"/>
      <c r="WSD82" s="67"/>
      <c r="WSE82" s="68"/>
      <c r="WSF82" s="68"/>
      <c r="WSG82" s="68"/>
      <c r="WSH82" s="69"/>
      <c r="WSJ82" s="64"/>
      <c r="WSK82" s="67"/>
      <c r="WSL82" s="67"/>
      <c r="WSM82" s="68"/>
      <c r="WSN82" s="68"/>
      <c r="WSO82" s="68"/>
      <c r="WSP82" s="69"/>
      <c r="WSR82" s="64"/>
      <c r="WSS82" s="67"/>
      <c r="WST82" s="67"/>
      <c r="WSU82" s="68"/>
      <c r="WSV82" s="68"/>
      <c r="WSW82" s="68"/>
      <c r="WSX82" s="69"/>
      <c r="WSZ82" s="64"/>
      <c r="WTA82" s="67"/>
      <c r="WTB82" s="67"/>
      <c r="WTC82" s="68"/>
      <c r="WTD82" s="68"/>
      <c r="WTE82" s="68"/>
      <c r="WTF82" s="69"/>
      <c r="WTH82" s="64"/>
      <c r="WTI82" s="67"/>
      <c r="WTJ82" s="67"/>
      <c r="WTK82" s="68"/>
      <c r="WTL82" s="68"/>
      <c r="WTM82" s="68"/>
      <c r="WTN82" s="69"/>
      <c r="WTP82" s="64"/>
      <c r="WTQ82" s="67"/>
      <c r="WTR82" s="67"/>
      <c r="WTS82" s="68"/>
      <c r="WTT82" s="68"/>
      <c r="WTU82" s="68"/>
      <c r="WTV82" s="69"/>
      <c r="WTX82" s="64"/>
      <c r="WTY82" s="67"/>
      <c r="WTZ82" s="67"/>
      <c r="WUA82" s="68"/>
      <c r="WUB82" s="68"/>
      <c r="WUC82" s="68"/>
      <c r="WUD82" s="69"/>
      <c r="WUF82" s="64"/>
      <c r="WUG82" s="67"/>
      <c r="WUH82" s="67"/>
      <c r="WUI82" s="68"/>
      <c r="WUJ82" s="68"/>
      <c r="WUK82" s="68"/>
      <c r="WUL82" s="69"/>
      <c r="WUN82" s="64"/>
      <c r="WUO82" s="67"/>
      <c r="WUP82" s="67"/>
      <c r="WUQ82" s="68"/>
      <c r="WUR82" s="68"/>
      <c r="WUS82" s="68"/>
      <c r="WUT82" s="69"/>
      <c r="WUV82" s="64"/>
      <c r="WUW82" s="67"/>
      <c r="WUX82" s="67"/>
      <c r="WUY82" s="68"/>
      <c r="WUZ82" s="68"/>
      <c r="WVA82" s="68"/>
      <c r="WVB82" s="69"/>
      <c r="WVD82" s="64"/>
      <c r="WVE82" s="67"/>
      <c r="WVF82" s="67"/>
      <c r="WVG82" s="68"/>
      <c r="WVH82" s="68"/>
      <c r="WVI82" s="68"/>
      <c r="WVJ82" s="69"/>
      <c r="WVL82" s="64"/>
      <c r="WVM82" s="67"/>
      <c r="WVN82" s="67"/>
      <c r="WVO82" s="68"/>
      <c r="WVP82" s="68"/>
      <c r="WVQ82" s="68"/>
      <c r="WVR82" s="69"/>
      <c r="WVT82" s="64"/>
      <c r="WVU82" s="67"/>
      <c r="WVV82" s="67"/>
      <c r="WVW82" s="68"/>
      <c r="WVX82" s="68"/>
      <c r="WVY82" s="68"/>
      <c r="WVZ82" s="69"/>
      <c r="WWB82" s="64"/>
      <c r="WWC82" s="67"/>
      <c r="WWD82" s="67"/>
      <c r="WWE82" s="68"/>
      <c r="WWF82" s="68"/>
      <c r="WWG82" s="68"/>
      <c r="WWH82" s="69"/>
      <c r="WWJ82" s="64"/>
      <c r="WWK82" s="67"/>
      <c r="WWL82" s="67"/>
      <c r="WWM82" s="68"/>
      <c r="WWN82" s="68"/>
      <c r="WWO82" s="68"/>
      <c r="WWP82" s="69"/>
      <c r="WWR82" s="64"/>
      <c r="WWS82" s="67"/>
      <c r="WWT82" s="67"/>
      <c r="WWU82" s="68"/>
      <c r="WWV82" s="68"/>
      <c r="WWW82" s="68"/>
      <c r="WWX82" s="69"/>
      <c r="WWZ82" s="64"/>
      <c r="WXA82" s="67"/>
      <c r="WXB82" s="67"/>
      <c r="WXC82" s="68"/>
      <c r="WXD82" s="68"/>
      <c r="WXE82" s="68"/>
      <c r="WXF82" s="69"/>
      <c r="WXH82" s="64"/>
      <c r="WXI82" s="67"/>
      <c r="WXJ82" s="67"/>
      <c r="WXK82" s="68"/>
      <c r="WXL82" s="68"/>
      <c r="WXM82" s="68"/>
      <c r="WXN82" s="69"/>
      <c r="WXP82" s="64"/>
      <c r="WXQ82" s="67"/>
      <c r="WXR82" s="67"/>
      <c r="WXS82" s="68"/>
      <c r="WXT82" s="68"/>
      <c r="WXU82" s="68"/>
      <c r="WXV82" s="69"/>
      <c r="WXX82" s="64"/>
      <c r="WXY82" s="67"/>
      <c r="WXZ82" s="67"/>
      <c r="WYA82" s="68"/>
      <c r="WYB82" s="68"/>
      <c r="WYC82" s="68"/>
      <c r="WYD82" s="69"/>
      <c r="WYF82" s="64"/>
      <c r="WYG82" s="67"/>
      <c r="WYH82" s="67"/>
      <c r="WYI82" s="68"/>
      <c r="WYJ82" s="68"/>
      <c r="WYK82" s="68"/>
      <c r="WYL82" s="69"/>
      <c r="WYN82" s="64"/>
      <c r="WYO82" s="67"/>
      <c r="WYP82" s="67"/>
      <c r="WYQ82" s="68"/>
      <c r="WYR82" s="68"/>
      <c r="WYS82" s="68"/>
      <c r="WYT82" s="69"/>
      <c r="WYV82" s="64"/>
      <c r="WYW82" s="67"/>
      <c r="WYX82" s="67"/>
      <c r="WYY82" s="68"/>
      <c r="WYZ82" s="68"/>
      <c r="WZA82" s="68"/>
      <c r="WZB82" s="69"/>
      <c r="WZD82" s="64"/>
      <c r="WZE82" s="67"/>
      <c r="WZF82" s="67"/>
      <c r="WZG82" s="68"/>
      <c r="WZH82" s="68"/>
      <c r="WZI82" s="68"/>
      <c r="WZJ82" s="69"/>
      <c r="WZL82" s="64"/>
      <c r="WZM82" s="67"/>
      <c r="WZN82" s="67"/>
      <c r="WZO82" s="68"/>
      <c r="WZP82" s="68"/>
      <c r="WZQ82" s="68"/>
      <c r="WZR82" s="69"/>
      <c r="WZT82" s="64"/>
      <c r="WZU82" s="67"/>
      <c r="WZV82" s="67"/>
      <c r="WZW82" s="68"/>
      <c r="WZX82" s="68"/>
      <c r="WZY82" s="68"/>
      <c r="WZZ82" s="69"/>
      <c r="XAB82" s="64"/>
      <c r="XAC82" s="67"/>
      <c r="XAD82" s="67"/>
      <c r="XAE82" s="68"/>
      <c r="XAF82" s="68"/>
      <c r="XAG82" s="68"/>
      <c r="XAH82" s="69"/>
      <c r="XAJ82" s="64"/>
      <c r="XAK82" s="67"/>
      <c r="XAL82" s="67"/>
      <c r="XAM82" s="68"/>
      <c r="XAN82" s="68"/>
      <c r="XAO82" s="68"/>
      <c r="XAP82" s="69"/>
      <c r="XAR82" s="64"/>
      <c r="XAS82" s="67"/>
      <c r="XAT82" s="67"/>
      <c r="XAU82" s="68"/>
      <c r="XAV82" s="68"/>
      <c r="XAW82" s="68"/>
      <c r="XAX82" s="69"/>
      <c r="XAZ82" s="64"/>
      <c r="XBA82" s="67"/>
      <c r="XBB82" s="67"/>
      <c r="XBC82" s="68"/>
      <c r="XBD82" s="68"/>
      <c r="XBE82" s="68"/>
      <c r="XBF82" s="69"/>
      <c r="XBH82" s="64"/>
      <c r="XBI82" s="67"/>
      <c r="XBJ82" s="67"/>
      <c r="XBK82" s="68"/>
      <c r="XBL82" s="68"/>
      <c r="XBM82" s="68"/>
      <c r="XBN82" s="69"/>
      <c r="XBP82" s="64"/>
      <c r="XBQ82" s="67"/>
      <c r="XBR82" s="67"/>
      <c r="XBS82" s="68"/>
      <c r="XBT82" s="68"/>
      <c r="XBU82" s="68"/>
      <c r="XBV82" s="69"/>
      <c r="XBX82" s="64"/>
      <c r="XBY82" s="67"/>
      <c r="XBZ82" s="67"/>
      <c r="XCA82" s="68"/>
      <c r="XCB82" s="68"/>
      <c r="XCC82" s="68"/>
      <c r="XCD82" s="69"/>
      <c r="XCF82" s="64"/>
      <c r="XCG82" s="67"/>
      <c r="XCH82" s="67"/>
      <c r="XCI82" s="68"/>
      <c r="XCJ82" s="68"/>
      <c r="XCK82" s="68"/>
      <c r="XCL82" s="69"/>
      <c r="XCN82" s="64"/>
      <c r="XCO82" s="67"/>
      <c r="XCP82" s="67"/>
      <c r="XCQ82" s="68"/>
      <c r="XCR82" s="68"/>
      <c r="XCS82" s="68"/>
      <c r="XCT82" s="69"/>
      <c r="XCV82" s="64"/>
      <c r="XCW82" s="67"/>
      <c r="XCX82" s="67"/>
      <c r="XCY82" s="68"/>
      <c r="XCZ82" s="68"/>
      <c r="XDA82" s="68"/>
      <c r="XDB82" s="69"/>
      <c r="XDD82" s="64"/>
      <c r="XDE82" s="67"/>
      <c r="XDF82" s="67"/>
      <c r="XDG82" s="68"/>
      <c r="XDH82" s="68"/>
      <c r="XDI82" s="68"/>
      <c r="XDJ82" s="69"/>
      <c r="XDL82" s="64"/>
      <c r="XDM82" s="67"/>
      <c r="XDN82" s="67"/>
      <c r="XDO82" s="68"/>
      <c r="XDP82" s="68"/>
      <c r="XDQ82" s="68"/>
      <c r="XDR82" s="69"/>
      <c r="XDT82" s="64"/>
      <c r="XDU82" s="67"/>
      <c r="XDV82" s="67"/>
      <c r="XDW82" s="68"/>
      <c r="XDX82" s="68"/>
      <c r="XDY82" s="68"/>
      <c r="XDZ82" s="69"/>
      <c r="XEB82" s="64"/>
      <c r="XEC82" s="67"/>
      <c r="XED82" s="67"/>
      <c r="XEE82" s="68"/>
      <c r="XEF82" s="68"/>
      <c r="XEG82" s="68"/>
      <c r="XEH82" s="69"/>
      <c r="XEJ82" s="64"/>
      <c r="XEK82" s="67"/>
      <c r="XEL82" s="67"/>
      <c r="XEM82" s="68"/>
      <c r="XEN82" s="68"/>
      <c r="XEO82" s="68"/>
      <c r="XEP82" s="69"/>
      <c r="XER82" s="64"/>
      <c r="XES82" s="67"/>
      <c r="XET82" s="67"/>
      <c r="XEU82" s="68"/>
      <c r="XEV82" s="68"/>
      <c r="XEW82" s="68"/>
      <c r="XEX82" s="69"/>
      <c r="XEZ82" s="64"/>
      <c r="XFA82" s="67"/>
      <c r="XFB82" s="67"/>
      <c r="XFC82" s="68"/>
      <c r="XFD82" s="68"/>
    </row>
    <row r="83" spans="1:16384" ht="25.5" customHeight="1">
      <c r="A83" s="60">
        <f t="shared" si="41"/>
        <v>83</v>
      </c>
      <c r="B83" s="1023"/>
      <c r="C83" s="935" t="s">
        <v>12</v>
      </c>
      <c r="D83" s="931"/>
      <c r="E83" s="931"/>
      <c r="F83" s="932"/>
      <c r="G83" s="105">
        <f>SUM(G84:G90)-G91-G92</f>
        <v>71337000</v>
      </c>
      <c r="H83" s="664">
        <f t="shared" ref="H83:K83" si="48">SUM(H84:H90)-H91-H92</f>
        <v>0</v>
      </c>
      <c r="I83" s="664">
        <f t="shared" si="48"/>
        <v>0</v>
      </c>
      <c r="J83" s="664">
        <f t="shared" si="48"/>
        <v>20569000</v>
      </c>
      <c r="K83" s="105">
        <f t="shared" si="48"/>
        <v>91906000</v>
      </c>
      <c r="AA83" s="236" t="str">
        <f t="shared" ref="AA83" si="49">IF(OR(G83&lt;0,K83&lt;0),"ERROR","OK")</f>
        <v>OK</v>
      </c>
      <c r="AB83" s="236"/>
      <c r="AC83" s="236"/>
      <c r="AD83" s="236" t="str">
        <f t="shared" si="44"/>
        <v/>
      </c>
    </row>
    <row r="84" spans="1:16384" s="58" customFormat="1" ht="27" customHeight="1">
      <c r="A84" s="60">
        <f t="shared" si="41"/>
        <v>84</v>
      </c>
      <c r="B84" s="1023"/>
      <c r="C84" s="927"/>
      <c r="D84" s="930" t="s">
        <v>127</v>
      </c>
      <c r="E84" s="931"/>
      <c r="F84" s="932"/>
      <c r="G84" s="243"/>
      <c r="H84" s="825"/>
      <c r="I84" s="243"/>
      <c r="J84" s="244"/>
      <c r="K84" s="245">
        <f t="shared" ref="K84:K92" si="50">G84+H84-I84+J84</f>
        <v>0</v>
      </c>
      <c r="AA84" s="236" t="str">
        <f t="shared" ref="AA84:AA92" si="51">IF(OR(G84+H84-I84&lt;0,K84&lt;0),"ERROR","OK")</f>
        <v>OK</v>
      </c>
      <c r="AB84" s="236"/>
      <c r="AC84" s="236"/>
      <c r="AD84" s="236" t="str">
        <f>IF(OR(AA84="Error",AB84="Error",AC84="Error"),CONCATENATE("Error en el concepto ",D84," de la Hoja 2 Fila  ",A84),"")</f>
        <v/>
      </c>
    </row>
    <row r="85" spans="1:16384" s="58" customFormat="1" ht="21" customHeight="1">
      <c r="A85" s="60">
        <f t="shared" si="41"/>
        <v>85</v>
      </c>
      <c r="B85" s="1023"/>
      <c r="C85" s="947"/>
      <c r="D85" s="930" t="s">
        <v>289</v>
      </c>
      <c r="E85" s="931"/>
      <c r="F85" s="932"/>
      <c r="G85" s="243"/>
      <c r="H85" s="825"/>
      <c r="I85" s="243"/>
      <c r="J85" s="244"/>
      <c r="K85" s="245">
        <f t="shared" si="50"/>
        <v>0</v>
      </c>
      <c r="AA85" s="236" t="str">
        <f t="shared" si="51"/>
        <v>OK</v>
      </c>
      <c r="AB85" s="236"/>
      <c r="AC85" s="236"/>
      <c r="AD85" s="236" t="str">
        <f>IF(OR(AA85="Error",AB85="Error",AC85="Error"),CONCATENATE("Error en el concepto ",D85," de la Hoja 2 Fila  ",A85),"")</f>
        <v/>
      </c>
    </row>
    <row r="86" spans="1:16384" s="58" customFormat="1" ht="21" customHeight="1">
      <c r="A86" s="60">
        <f t="shared" si="41"/>
        <v>86</v>
      </c>
      <c r="B86" s="1023"/>
      <c r="C86" s="928"/>
      <c r="D86" s="1031" t="s">
        <v>128</v>
      </c>
      <c r="E86" s="946"/>
      <c r="F86" s="70" t="s">
        <v>674</v>
      </c>
      <c r="G86" s="243">
        <v>71337000</v>
      </c>
      <c r="H86" s="825"/>
      <c r="I86" s="243"/>
      <c r="J86" s="244">
        <v>20569000</v>
      </c>
      <c r="K86" s="245">
        <f t="shared" si="50"/>
        <v>91906000</v>
      </c>
      <c r="AA86" s="236" t="str">
        <f t="shared" si="51"/>
        <v>OK</v>
      </c>
      <c r="AB86" s="236"/>
      <c r="AC86" s="236"/>
      <c r="AD86" s="236" t="str">
        <f>IF(OR(AA86="Error",AB86="Error",AC86="Error"),CONCATENATE("Error en el concepto ",D86," ",F86," de la Hoja 2 Fila  ",A86),"")</f>
        <v/>
      </c>
    </row>
    <row r="87" spans="1:16384" s="58" customFormat="1" ht="36" customHeight="1">
      <c r="A87" s="60">
        <f t="shared" si="41"/>
        <v>87</v>
      </c>
      <c r="B87" s="1023"/>
      <c r="C87" s="928"/>
      <c r="D87" s="1032"/>
      <c r="E87" s="1033"/>
      <c r="F87" s="70" t="s">
        <v>771</v>
      </c>
      <c r="G87" s="243"/>
      <c r="H87" s="825"/>
      <c r="I87" s="243"/>
      <c r="J87" s="244"/>
      <c r="K87" s="245">
        <f t="shared" si="50"/>
        <v>0</v>
      </c>
      <c r="AA87" s="236" t="str">
        <f t="shared" si="51"/>
        <v>OK</v>
      </c>
      <c r="AB87" s="236"/>
      <c r="AC87" s="236"/>
      <c r="AD87" s="236" t="str">
        <f>IF(OR(AA87="Error",AB87="Error",AC87="Error"),CONCATENATE("Error en el concepto ",D86," ",F87," de la Hoja 2 Fila  ",A87),"")</f>
        <v/>
      </c>
    </row>
    <row r="88" spans="1:16384" s="58" customFormat="1" ht="29.25" customHeight="1">
      <c r="A88" s="60">
        <f t="shared" si="41"/>
        <v>88</v>
      </c>
      <c r="B88" s="1023"/>
      <c r="C88" s="928"/>
      <c r="D88" s="930" t="s">
        <v>330</v>
      </c>
      <c r="E88" s="931"/>
      <c r="F88" s="932"/>
      <c r="G88" s="243"/>
      <c r="H88" s="825"/>
      <c r="I88" s="243"/>
      <c r="J88" s="244"/>
      <c r="K88" s="245">
        <f t="shared" si="50"/>
        <v>0</v>
      </c>
      <c r="AA88" s="236" t="str">
        <f t="shared" si="51"/>
        <v>OK</v>
      </c>
      <c r="AB88" s="236"/>
      <c r="AC88" s="236"/>
      <c r="AD88" s="236" t="str">
        <f>IF(OR(AA88="Error",AB88="Error",AC88="Error"),CONCATENATE("Error en el concepto ",D88," de la Hoja 2 Fila  ",A88),"")</f>
        <v/>
      </c>
    </row>
    <row r="89" spans="1:16384" ht="21.75" customHeight="1">
      <c r="A89" s="60">
        <f t="shared" si="41"/>
        <v>89</v>
      </c>
      <c r="B89" s="1023"/>
      <c r="C89" s="928"/>
      <c r="D89" s="1031" t="s">
        <v>129</v>
      </c>
      <c r="E89" s="946"/>
      <c r="F89" s="70" t="s">
        <v>674</v>
      </c>
      <c r="G89" s="243"/>
      <c r="H89" s="825"/>
      <c r="I89" s="243"/>
      <c r="J89" s="243"/>
      <c r="K89" s="245">
        <f t="shared" si="50"/>
        <v>0</v>
      </c>
      <c r="AA89" s="236" t="str">
        <f t="shared" si="51"/>
        <v>OK</v>
      </c>
      <c r="AB89" s="236"/>
      <c r="AC89" s="236"/>
      <c r="AD89" s="236" t="str">
        <f>IF(OR(AA89="Error",AB89="Error",AC89="Error"),CONCATENATE("Error en el concepto ",D89," ",F89," de la Hoja 2 Fila  ",A89),"")</f>
        <v/>
      </c>
    </row>
    <row r="90" spans="1:16384" ht="28.5" customHeight="1">
      <c r="A90" s="60">
        <f t="shared" si="41"/>
        <v>90</v>
      </c>
      <c r="B90" s="1023"/>
      <c r="C90" s="928"/>
      <c r="D90" s="1032"/>
      <c r="E90" s="1033"/>
      <c r="F90" s="70" t="s">
        <v>771</v>
      </c>
      <c r="G90" s="243"/>
      <c r="H90" s="825"/>
      <c r="I90" s="243"/>
      <c r="J90" s="243"/>
      <c r="K90" s="245">
        <f t="shared" si="50"/>
        <v>0</v>
      </c>
      <c r="AA90" s="236" t="str">
        <f t="shared" si="51"/>
        <v>OK</v>
      </c>
      <c r="AB90" s="236"/>
      <c r="AC90" s="236"/>
      <c r="AD90" s="236" t="str">
        <f>IF(OR(AA90="Error",AB90="Error",AC90="Error"),CONCATENATE("Error en el concepto ",D89," ",F90," de la Hoja 2 Fila  ",A90),"")</f>
        <v/>
      </c>
    </row>
    <row r="91" spans="1:16384" ht="28.5" customHeight="1">
      <c r="A91" s="60">
        <f t="shared" si="41"/>
        <v>91</v>
      </c>
      <c r="B91" s="1023"/>
      <c r="C91" s="928"/>
      <c r="D91" s="936" t="s">
        <v>219</v>
      </c>
      <c r="E91" s="931"/>
      <c r="F91" s="932"/>
      <c r="G91" s="243"/>
      <c r="H91" s="825"/>
      <c r="I91" s="243"/>
      <c r="J91" s="243"/>
      <c r="K91" s="245">
        <f t="shared" si="50"/>
        <v>0</v>
      </c>
      <c r="AA91" s="236" t="str">
        <f t="shared" si="51"/>
        <v>OK</v>
      </c>
      <c r="AB91" s="236"/>
      <c r="AC91" s="236"/>
      <c r="AD91" s="236" t="str">
        <f>IF(OR(AA91="Error",AB91="Error",AC91="Error"),CONCATENATE("Error en el concepto ",D91," de la Hoja 2 Fila  ",A91),"")</f>
        <v/>
      </c>
    </row>
    <row r="92" spans="1:16384" ht="28.5" customHeight="1">
      <c r="A92" s="60">
        <f t="shared" si="41"/>
        <v>92</v>
      </c>
      <c r="B92" s="1023"/>
      <c r="C92" s="929"/>
      <c r="D92" s="936" t="s">
        <v>220</v>
      </c>
      <c r="E92" s="931"/>
      <c r="F92" s="932"/>
      <c r="G92" s="243"/>
      <c r="H92" s="825"/>
      <c r="I92" s="243"/>
      <c r="J92" s="244"/>
      <c r="K92" s="245">
        <f t="shared" si="50"/>
        <v>0</v>
      </c>
      <c r="AA92" s="236" t="str">
        <f t="shared" si="51"/>
        <v>OK</v>
      </c>
      <c r="AB92" s="236"/>
      <c r="AC92" s="236"/>
      <c r="AD92" s="236" t="str">
        <f>IF(OR(AA92="Error",AB92="Error",AC92="Error"),CONCATENATE("Error en el concepto ",D92," de la Hoja 2 Fila  ",A92),"")</f>
        <v/>
      </c>
    </row>
    <row r="93" spans="1:16384" ht="21" customHeight="1">
      <c r="A93" s="60">
        <f t="shared" si="41"/>
        <v>93</v>
      </c>
      <c r="B93" s="1023"/>
      <c r="C93" s="944" t="s">
        <v>8</v>
      </c>
      <c r="D93" s="945"/>
      <c r="E93" s="945"/>
      <c r="F93" s="946"/>
      <c r="G93" s="105">
        <f>G94+G105</f>
        <v>0</v>
      </c>
      <c r="H93" s="664">
        <f t="shared" ref="H93:K93" si="52">H94+H105</f>
        <v>0</v>
      </c>
      <c r="I93" s="664">
        <f t="shared" si="52"/>
        <v>0</v>
      </c>
      <c r="J93" s="664">
        <f t="shared" si="52"/>
        <v>0</v>
      </c>
      <c r="K93" s="105">
        <f t="shared" si="52"/>
        <v>0</v>
      </c>
      <c r="AA93" s="236" t="str">
        <f t="shared" ref="AA93:AA94" si="53">IF(OR(G93&lt;0,K93&lt;0),"ERROR","OK")</f>
        <v>OK</v>
      </c>
      <c r="AB93" s="236"/>
      <c r="AC93" s="236"/>
      <c r="AD93" s="236" t="str">
        <f t="shared" si="44"/>
        <v/>
      </c>
    </row>
    <row r="94" spans="1:16384" ht="23.25" customHeight="1">
      <c r="A94" s="60">
        <f t="shared" si="41"/>
        <v>94</v>
      </c>
      <c r="B94" s="1023"/>
      <c r="C94" s="947"/>
      <c r="D94" s="944" t="s">
        <v>567</v>
      </c>
      <c r="E94" s="945"/>
      <c r="F94" s="946"/>
      <c r="G94" s="105">
        <f>SUM(G95:G102)-G103-G104</f>
        <v>0</v>
      </c>
      <c r="H94" s="664">
        <f t="shared" ref="H94:K94" si="54">SUM(H95:H102)-H103-H104</f>
        <v>0</v>
      </c>
      <c r="I94" s="664">
        <f t="shared" si="54"/>
        <v>0</v>
      </c>
      <c r="J94" s="664">
        <f t="shared" si="54"/>
        <v>0</v>
      </c>
      <c r="K94" s="105">
        <f t="shared" si="54"/>
        <v>0</v>
      </c>
      <c r="AA94" s="236" t="str">
        <f t="shared" si="53"/>
        <v>OK</v>
      </c>
      <c r="AB94" s="236"/>
      <c r="AC94" s="236"/>
      <c r="AD94" s="236" t="str">
        <f>IF(OR(AA94="Error",AB94="Error",AC94="Error"),CONCATENATE("Error en el concepto ",D94," de la Hoja 2 Fila  ",A94),"")</f>
        <v/>
      </c>
    </row>
    <row r="95" spans="1:16384" ht="23.25" customHeight="1">
      <c r="A95" s="60">
        <f t="shared" si="41"/>
        <v>95</v>
      </c>
      <c r="B95" s="1023"/>
      <c r="C95" s="1034"/>
      <c r="D95" s="947"/>
      <c r="E95" s="953" t="s">
        <v>566</v>
      </c>
      <c r="F95" s="998"/>
      <c r="G95" s="243"/>
      <c r="H95" s="825"/>
      <c r="I95" s="243"/>
      <c r="J95" s="244"/>
      <c r="K95" s="245">
        <f t="shared" ref="K95:K104" si="55">G95+H95-I95+J95</f>
        <v>0</v>
      </c>
      <c r="AA95" s="236" t="str">
        <f t="shared" ref="AA95:AA104" si="56">IF(OR(G95+H95-I95&lt;0,K95&lt;0),"ERROR","OK")</f>
        <v>OK</v>
      </c>
      <c r="AB95" s="236"/>
      <c r="AC95" s="236"/>
      <c r="AD95" s="236" t="str">
        <f>IF(OR(AA95="Error",AB95="Error",AC95="Error"),CONCATENATE("Error en el concepto ",E95," de la Hoja 2 Fila  ",A95),"")</f>
        <v/>
      </c>
    </row>
    <row r="96" spans="1:16384" ht="33" customHeight="1">
      <c r="A96" s="60">
        <f t="shared" si="41"/>
        <v>96</v>
      </c>
      <c r="B96" s="1023"/>
      <c r="C96" s="1034"/>
      <c r="D96" s="928"/>
      <c r="E96" s="953" t="s">
        <v>565</v>
      </c>
      <c r="F96" s="954"/>
      <c r="G96" s="243"/>
      <c r="H96" s="825"/>
      <c r="I96" s="243"/>
      <c r="J96" s="244"/>
      <c r="K96" s="245">
        <f t="shared" si="55"/>
        <v>0</v>
      </c>
      <c r="AA96" s="236" t="str">
        <f t="shared" si="56"/>
        <v>OK</v>
      </c>
      <c r="AB96" s="236"/>
      <c r="AC96" s="236"/>
      <c r="AD96" s="236" t="str">
        <f>IF(OR(AA96="Error",AB96="Error",AC96="Error"),CONCATENATE("Error en el concepto ",E96," de la Hoja 2 Fila  ",A96),"")</f>
        <v/>
      </c>
    </row>
    <row r="97" spans="1:30" ht="29.25" customHeight="1">
      <c r="A97" s="60">
        <f t="shared" si="41"/>
        <v>97</v>
      </c>
      <c r="B97" s="1023"/>
      <c r="C97" s="1034"/>
      <c r="D97" s="928"/>
      <c r="E97" s="955" t="s">
        <v>130</v>
      </c>
      <c r="F97" s="70" t="s">
        <v>674</v>
      </c>
      <c r="G97" s="243"/>
      <c r="H97" s="825"/>
      <c r="I97" s="243"/>
      <c r="J97" s="243"/>
      <c r="K97" s="245">
        <f t="shared" si="55"/>
        <v>0</v>
      </c>
      <c r="AA97" s="236" t="str">
        <f t="shared" si="56"/>
        <v>OK</v>
      </c>
      <c r="AB97" s="236"/>
      <c r="AC97" s="236"/>
      <c r="AD97" s="236" t="str">
        <f>IF(OR(AA97="Error",AB97="Error",AC97="Error"),CONCATENATE("Error en el concepto ",E97," ",F97," de la Hoja 2 Fila  ",A97),"")</f>
        <v/>
      </c>
    </row>
    <row r="98" spans="1:30" ht="29.25" customHeight="1">
      <c r="A98" s="60">
        <f t="shared" si="41"/>
        <v>98</v>
      </c>
      <c r="B98" s="1023"/>
      <c r="C98" s="1034"/>
      <c r="D98" s="928"/>
      <c r="E98" s="1028"/>
      <c r="F98" s="70" t="s">
        <v>771</v>
      </c>
      <c r="G98" s="243"/>
      <c r="H98" s="825"/>
      <c r="I98" s="243"/>
      <c r="J98" s="243"/>
      <c r="K98" s="245">
        <f t="shared" si="55"/>
        <v>0</v>
      </c>
      <c r="AA98" s="236" t="str">
        <f t="shared" si="56"/>
        <v>OK</v>
      </c>
      <c r="AB98" s="236"/>
      <c r="AC98" s="236"/>
      <c r="AD98" s="236" t="str">
        <f>IF(OR(AA98="Error",AB98="Error",AC98="Error"),CONCATENATE("Error en el concepto ",E97," ",F98," de la Hoja 2 Fila  ",A98),"")</f>
        <v/>
      </c>
    </row>
    <row r="99" spans="1:30" ht="21.75" customHeight="1">
      <c r="A99" s="60">
        <f t="shared" si="41"/>
        <v>99</v>
      </c>
      <c r="B99" s="1023"/>
      <c r="C99" s="1034"/>
      <c r="D99" s="928"/>
      <c r="E99" s="955" t="s">
        <v>750</v>
      </c>
      <c r="F99" s="70" t="s">
        <v>674</v>
      </c>
      <c r="G99" s="243"/>
      <c r="H99" s="825"/>
      <c r="I99" s="243"/>
      <c r="J99" s="243"/>
      <c r="K99" s="245">
        <f t="shared" si="55"/>
        <v>0</v>
      </c>
      <c r="AA99" s="236" t="str">
        <f t="shared" si="56"/>
        <v>OK</v>
      </c>
      <c r="AB99" s="236"/>
      <c r="AC99" s="236"/>
      <c r="AD99" s="236" t="str">
        <f>IF(OR(AA99="Error",AB99="Error",AC99="Error"),CONCATENATE("Error en el concepto ",E99," ",F99," de la Hoja 2 Fila  ",A99),"")</f>
        <v/>
      </c>
    </row>
    <row r="100" spans="1:30" ht="29.25" customHeight="1">
      <c r="A100" s="60">
        <f t="shared" si="41"/>
        <v>100</v>
      </c>
      <c r="B100" s="1023"/>
      <c r="C100" s="1034"/>
      <c r="D100" s="928"/>
      <c r="E100" s="1028"/>
      <c r="F100" s="70" t="s">
        <v>771</v>
      </c>
      <c r="G100" s="243"/>
      <c r="H100" s="825"/>
      <c r="I100" s="243"/>
      <c r="J100" s="243"/>
      <c r="K100" s="245">
        <f t="shared" si="55"/>
        <v>0</v>
      </c>
      <c r="AA100" s="236" t="str">
        <f t="shared" si="56"/>
        <v>OK</v>
      </c>
      <c r="AB100" s="236"/>
      <c r="AC100" s="236"/>
      <c r="AD100" s="236" t="str">
        <f>IF(OR(AA100="Error",AB100="Error",AC100="Error"),CONCATENATE("Error en el concepto ",E99," ",F100," de la Hoja 2 Fila  ",A100),"")</f>
        <v/>
      </c>
    </row>
    <row r="101" spans="1:30" ht="21.75" customHeight="1">
      <c r="A101" s="60">
        <f t="shared" si="41"/>
        <v>101</v>
      </c>
      <c r="B101" s="1023"/>
      <c r="C101" s="1034"/>
      <c r="D101" s="928"/>
      <c r="E101" s="955" t="s">
        <v>131</v>
      </c>
      <c r="F101" s="70" t="s">
        <v>674</v>
      </c>
      <c r="G101" s="243"/>
      <c r="H101" s="825"/>
      <c r="I101" s="243"/>
      <c r="J101" s="243"/>
      <c r="K101" s="245">
        <f t="shared" si="55"/>
        <v>0</v>
      </c>
      <c r="AA101" s="236" t="str">
        <f t="shared" si="56"/>
        <v>OK</v>
      </c>
      <c r="AB101" s="236"/>
      <c r="AC101" s="236"/>
      <c r="AD101" s="236" t="str">
        <f t="shared" ref="AD101" si="57">IF(OR(AA101="Error",AB101="Error",AC101="Error"),CONCATENATE("Error en el concepto ",E101," ",F101," de la Hoja 2 Fila  ",A101),"")</f>
        <v/>
      </c>
    </row>
    <row r="102" spans="1:30" ht="29.25" customHeight="1">
      <c r="A102" s="60">
        <f t="shared" si="41"/>
        <v>102</v>
      </c>
      <c r="B102" s="1023"/>
      <c r="C102" s="1034"/>
      <c r="D102" s="928"/>
      <c r="E102" s="1028"/>
      <c r="F102" s="70" t="s">
        <v>771</v>
      </c>
      <c r="G102" s="243"/>
      <c r="H102" s="825"/>
      <c r="I102" s="243"/>
      <c r="J102" s="243"/>
      <c r="K102" s="245">
        <f t="shared" si="55"/>
        <v>0</v>
      </c>
      <c r="AA102" s="236" t="str">
        <f t="shared" si="56"/>
        <v>OK</v>
      </c>
      <c r="AB102" s="236"/>
      <c r="AC102" s="236"/>
      <c r="AD102" s="236" t="str">
        <f>IF(OR(AA102="Error",AB102="Error",AC102="Error"),CONCATENATE("Error en el concepto ",E101," ",F102," de la Hoja 2 Fila  ",A102),"")</f>
        <v/>
      </c>
    </row>
    <row r="103" spans="1:30" ht="36" customHeight="1">
      <c r="A103" s="60">
        <f t="shared" si="41"/>
        <v>103</v>
      </c>
      <c r="B103" s="1023"/>
      <c r="C103" s="1034"/>
      <c r="D103" s="928"/>
      <c r="E103" s="936" t="s">
        <v>221</v>
      </c>
      <c r="F103" s="999"/>
      <c r="G103" s="243"/>
      <c r="H103" s="825"/>
      <c r="I103" s="243"/>
      <c r="J103" s="243"/>
      <c r="K103" s="245">
        <f t="shared" si="55"/>
        <v>0</v>
      </c>
      <c r="AA103" s="236" t="str">
        <f t="shared" si="56"/>
        <v>OK</v>
      </c>
      <c r="AB103" s="236"/>
      <c r="AC103" s="236"/>
      <c r="AD103" s="236" t="str">
        <f>IF(OR(AA103="Error",AB103="Error",AC103="Error"),CONCATENATE("Error en el concepto ",E103," de la Hoja 2 Fila  ",A103),"")</f>
        <v/>
      </c>
    </row>
    <row r="104" spans="1:30" ht="36" customHeight="1">
      <c r="A104" s="60">
        <f t="shared" si="41"/>
        <v>104</v>
      </c>
      <c r="B104" s="1023"/>
      <c r="C104" s="1034"/>
      <c r="D104" s="929"/>
      <c r="E104" s="936" t="s">
        <v>222</v>
      </c>
      <c r="F104" s="999"/>
      <c r="G104" s="243"/>
      <c r="H104" s="825"/>
      <c r="I104" s="243"/>
      <c r="J104" s="244"/>
      <c r="K104" s="245">
        <f t="shared" si="55"/>
        <v>0</v>
      </c>
      <c r="AA104" s="236" t="str">
        <f t="shared" si="56"/>
        <v>OK</v>
      </c>
      <c r="AB104" s="236"/>
      <c r="AC104" s="236"/>
      <c r="AD104" s="236" t="str">
        <f>IF(OR(AA104="Error",AB104="Error",AC104="Error"),CONCATENATE("Error en el concepto ",E104," de la Hoja 2 Fila  ",A104),"")</f>
        <v/>
      </c>
    </row>
    <row r="105" spans="1:30" ht="24" customHeight="1">
      <c r="A105" s="60">
        <f t="shared" si="41"/>
        <v>105</v>
      </c>
      <c r="B105" s="1023"/>
      <c r="C105" s="1034"/>
      <c r="D105" s="1008" t="s">
        <v>564</v>
      </c>
      <c r="E105" s="945"/>
      <c r="F105" s="946"/>
      <c r="G105" s="107">
        <f>SUM(G106:G107)-G108-G109</f>
        <v>0</v>
      </c>
      <c r="H105" s="665">
        <f t="shared" ref="H105:K105" si="58">SUM(H106:H107)-H108-H109</f>
        <v>0</v>
      </c>
      <c r="I105" s="665">
        <f t="shared" si="58"/>
        <v>0</v>
      </c>
      <c r="J105" s="665">
        <f t="shared" si="58"/>
        <v>0</v>
      </c>
      <c r="K105" s="107">
        <f t="shared" si="58"/>
        <v>0</v>
      </c>
      <c r="AA105" s="236" t="str">
        <f t="shared" ref="AA105" si="59">IF(OR(G105&lt;0,K105&lt;0),"ERROR","OK")</f>
        <v>OK</v>
      </c>
      <c r="AB105" s="236"/>
      <c r="AC105" s="236"/>
      <c r="AD105" s="236" t="str">
        <f>IF(OR(AA105="Error",AB105="Error",AC105="Error"),CONCATENATE("Error en el concepto ",D105," de la Hoja 2 Fila  ",A105),"")</f>
        <v/>
      </c>
    </row>
    <row r="106" spans="1:30" ht="28.5" customHeight="1">
      <c r="A106" s="60">
        <f t="shared" si="41"/>
        <v>106</v>
      </c>
      <c r="B106" s="1023"/>
      <c r="C106" s="1034"/>
      <c r="D106" s="1007"/>
      <c r="E106" s="955" t="s">
        <v>564</v>
      </c>
      <c r="F106" s="62" t="s">
        <v>653</v>
      </c>
      <c r="G106" s="243"/>
      <c r="H106" s="825"/>
      <c r="I106" s="243"/>
      <c r="J106" s="243"/>
      <c r="K106" s="245">
        <f t="shared" ref="K106:K109" si="60">G106+H106-I106+J106</f>
        <v>0</v>
      </c>
      <c r="AA106" s="236" t="str">
        <f t="shared" ref="AA106:AA109" si="61">IF(OR(G106+H106-I106&lt;0,K106&lt;0),"ERROR","OK")</f>
        <v>OK</v>
      </c>
      <c r="AB106" s="236"/>
      <c r="AC106" s="236"/>
      <c r="AD106" s="236" t="str">
        <f>IF(OR(AA106="Error",AB106="Error",AC106="Error"),CONCATENATE("Error en el concepto ",E106," ",F106," de la Hoja 2 Fila  ",A106),"")</f>
        <v/>
      </c>
    </row>
    <row r="107" spans="1:30" ht="22.5" customHeight="1">
      <c r="A107" s="60">
        <f t="shared" si="41"/>
        <v>107</v>
      </c>
      <c r="B107" s="1023"/>
      <c r="C107" s="1034"/>
      <c r="D107" s="1007"/>
      <c r="E107" s="956"/>
      <c r="F107" s="62" t="s">
        <v>654</v>
      </c>
      <c r="G107" s="243"/>
      <c r="H107" s="825"/>
      <c r="I107" s="243"/>
      <c r="J107" s="243"/>
      <c r="K107" s="245">
        <f t="shared" si="60"/>
        <v>0</v>
      </c>
      <c r="AA107" s="236" t="str">
        <f t="shared" si="61"/>
        <v>OK</v>
      </c>
      <c r="AB107" s="236"/>
      <c r="AC107" s="236"/>
      <c r="AD107" s="236" t="str">
        <f>IF(OR(AA107="Error",AB107="Error",AC107="Error"),CONCATENATE("Error en el concepto ",E106," ",F107," de la Hoja 2 Fila  ",A107),"")</f>
        <v/>
      </c>
    </row>
    <row r="108" spans="1:30" ht="24.75" customHeight="1">
      <c r="A108" s="60">
        <f t="shared" si="41"/>
        <v>108</v>
      </c>
      <c r="B108" s="1023"/>
      <c r="C108" s="1034"/>
      <c r="D108" s="928"/>
      <c r="E108" s="1000" t="s">
        <v>563</v>
      </c>
      <c r="F108" s="1002"/>
      <c r="G108" s="243"/>
      <c r="H108" s="825"/>
      <c r="I108" s="243"/>
      <c r="J108" s="243"/>
      <c r="K108" s="245">
        <f t="shared" si="60"/>
        <v>0</v>
      </c>
      <c r="AA108" s="236" t="str">
        <f t="shared" si="61"/>
        <v>OK</v>
      </c>
      <c r="AB108" s="236"/>
      <c r="AC108" s="236"/>
      <c r="AD108" s="236" t="str">
        <f>IF(OR(AA108="Error",AB108="Error",AC108="Error"),CONCATENATE("Error en el concepto ",E108," de la Hoja 2 Fila  ",A108),"")</f>
        <v/>
      </c>
    </row>
    <row r="109" spans="1:30" ht="21.75" customHeight="1">
      <c r="A109" s="60">
        <f t="shared" si="41"/>
        <v>109</v>
      </c>
      <c r="B109" s="1023"/>
      <c r="C109" s="1035"/>
      <c r="D109" s="929"/>
      <c r="E109" s="1000" t="s">
        <v>562</v>
      </c>
      <c r="F109" s="1002"/>
      <c r="G109" s="243"/>
      <c r="H109" s="825"/>
      <c r="I109" s="243"/>
      <c r="J109" s="244"/>
      <c r="K109" s="245">
        <f t="shared" si="60"/>
        <v>0</v>
      </c>
      <c r="AA109" s="236" t="str">
        <f t="shared" si="61"/>
        <v>OK</v>
      </c>
      <c r="AB109" s="236"/>
      <c r="AC109" s="236"/>
      <c r="AD109" s="236" t="str">
        <f>IF(OR(AA109="Error",AB109="Error",AC109="Error"),CONCATENATE("Error en el concepto ",E109," de la Hoja 2 Fila  ",A109),"")</f>
        <v/>
      </c>
    </row>
    <row r="110" spans="1:30" ht="30" customHeight="1">
      <c r="A110" s="60">
        <f t="shared" si="41"/>
        <v>110</v>
      </c>
      <c r="B110" s="1023"/>
      <c r="C110" s="944" t="s">
        <v>171</v>
      </c>
      <c r="D110" s="945"/>
      <c r="E110" s="945"/>
      <c r="F110" s="946"/>
      <c r="G110" s="105">
        <f>G111+G112-G113-G114</f>
        <v>0</v>
      </c>
      <c r="H110" s="664">
        <f t="shared" ref="H110:K110" si="62">H111+H112-H113-H114</f>
        <v>0</v>
      </c>
      <c r="I110" s="664">
        <f t="shared" si="62"/>
        <v>0</v>
      </c>
      <c r="J110" s="664">
        <f t="shared" si="62"/>
        <v>0</v>
      </c>
      <c r="K110" s="105">
        <f t="shared" si="62"/>
        <v>0</v>
      </c>
      <c r="AA110" s="236" t="str">
        <f t="shared" ref="AA110" si="63">IF(OR(G110&lt;0,K110&lt;0),"ERROR","OK")</f>
        <v>OK</v>
      </c>
      <c r="AB110" s="236"/>
      <c r="AC110" s="236"/>
      <c r="AD110" s="236" t="str">
        <f t="shared" si="44"/>
        <v/>
      </c>
    </row>
    <row r="111" spans="1:30" ht="20.25" customHeight="1">
      <c r="A111" s="60">
        <f t="shared" si="41"/>
        <v>111</v>
      </c>
      <c r="B111" s="1023"/>
      <c r="C111" s="947"/>
      <c r="D111" s="1009" t="s">
        <v>132</v>
      </c>
      <c r="E111" s="1010"/>
      <c r="F111" s="71" t="s">
        <v>133</v>
      </c>
      <c r="G111" s="243"/>
      <c r="H111" s="825"/>
      <c r="I111" s="243"/>
      <c r="J111" s="243"/>
      <c r="K111" s="245">
        <f t="shared" ref="K111:K114" si="64">G111+H111-I111+J111</f>
        <v>0</v>
      </c>
      <c r="AA111" s="236" t="str">
        <f t="shared" ref="AA111:AA114" si="65">IF(OR(G111+H111-I111&lt;0,K111&lt;0),"ERROR","OK")</f>
        <v>OK</v>
      </c>
      <c r="AB111" s="236"/>
      <c r="AC111" s="236"/>
      <c r="AD111" s="236" t="str">
        <f>IF(OR(AA111="Error",AB111="Error",AC111="Error"),CONCATENATE("Error en el concepto ",D111," ",F111," de la Hoja 2 Fila  ",A111),"")</f>
        <v/>
      </c>
    </row>
    <row r="112" spans="1:30" ht="19.5" customHeight="1">
      <c r="A112" s="60">
        <f t="shared" si="41"/>
        <v>112</v>
      </c>
      <c r="B112" s="1023"/>
      <c r="C112" s="928"/>
      <c r="D112" s="1010"/>
      <c r="E112" s="1010"/>
      <c r="F112" s="72" t="s">
        <v>134</v>
      </c>
      <c r="G112" s="243"/>
      <c r="H112" s="825"/>
      <c r="I112" s="243"/>
      <c r="J112" s="243"/>
      <c r="K112" s="245">
        <f t="shared" si="64"/>
        <v>0</v>
      </c>
      <c r="AA112" s="236" t="str">
        <f t="shared" si="65"/>
        <v>OK</v>
      </c>
      <c r="AB112" s="236"/>
      <c r="AC112" s="236"/>
      <c r="AD112" s="236" t="str">
        <f>IF(OR(AA112="Error",AB112="Error",AC112="Error"),CONCATENATE("Error en el concepto ",D111," ",F112," de la Hoja 2 Fila  ",A112),"")</f>
        <v/>
      </c>
    </row>
    <row r="113" spans="1:30" ht="18.75" customHeight="1">
      <c r="A113" s="60">
        <f t="shared" si="41"/>
        <v>113</v>
      </c>
      <c r="B113" s="1023"/>
      <c r="C113" s="928"/>
      <c r="D113" s="936" t="s">
        <v>561</v>
      </c>
      <c r="E113" s="931"/>
      <c r="F113" s="932"/>
      <c r="G113" s="243"/>
      <c r="H113" s="825"/>
      <c r="I113" s="243"/>
      <c r="J113" s="243"/>
      <c r="K113" s="245">
        <f t="shared" si="64"/>
        <v>0</v>
      </c>
      <c r="AA113" s="236" t="str">
        <f t="shared" si="65"/>
        <v>OK</v>
      </c>
      <c r="AB113" s="236"/>
      <c r="AC113" s="236"/>
      <c r="AD113" s="236" t="str">
        <f>IF(OR(AA113="Error",AB113="Error",AC113="Error"),CONCATENATE("Error en el concepto ",D113," de la Hoja 2 Fila  ",A113),"")</f>
        <v/>
      </c>
    </row>
    <row r="114" spans="1:30" ht="22.5" customHeight="1">
      <c r="A114" s="60">
        <f t="shared" si="41"/>
        <v>114</v>
      </c>
      <c r="B114" s="1023"/>
      <c r="C114" s="929"/>
      <c r="D114" s="936" t="s">
        <v>223</v>
      </c>
      <c r="E114" s="931"/>
      <c r="F114" s="932"/>
      <c r="G114" s="243"/>
      <c r="H114" s="825"/>
      <c r="I114" s="243"/>
      <c r="J114" s="244"/>
      <c r="K114" s="245">
        <f t="shared" si="64"/>
        <v>0</v>
      </c>
      <c r="AA114" s="236" t="str">
        <f t="shared" si="65"/>
        <v>OK</v>
      </c>
      <c r="AB114" s="236"/>
      <c r="AC114" s="236"/>
      <c r="AD114" s="236" t="str">
        <f>IF(OR(AA114="Error",AB114="Error",AC114="Error"),CONCATENATE("Error en el concepto ",D114," de la Hoja 2 Fila  ",A114),"")</f>
        <v/>
      </c>
    </row>
    <row r="115" spans="1:30" ht="30.75" customHeight="1">
      <c r="A115" s="60">
        <f t="shared" si="41"/>
        <v>115</v>
      </c>
      <c r="B115" s="1023"/>
      <c r="C115" s="944" t="s">
        <v>560</v>
      </c>
      <c r="D115" s="945"/>
      <c r="E115" s="945"/>
      <c r="F115" s="946"/>
      <c r="G115" s="108">
        <f>G116-G117</f>
        <v>0</v>
      </c>
      <c r="H115" s="683">
        <f t="shared" ref="H115:K115" si="66">H116-H117</f>
        <v>0</v>
      </c>
      <c r="I115" s="683">
        <f t="shared" si="66"/>
        <v>0</v>
      </c>
      <c r="J115" s="683">
        <f t="shared" si="66"/>
        <v>0</v>
      </c>
      <c r="K115" s="108">
        <f t="shared" si="66"/>
        <v>0</v>
      </c>
      <c r="AA115" s="236" t="str">
        <f t="shared" ref="AA115" si="67">IF(OR(G115&lt;0,K115&lt;0),"ERROR","OK")</f>
        <v>OK</v>
      </c>
      <c r="AB115" s="236"/>
      <c r="AC115" s="236"/>
      <c r="AD115" s="236" t="str">
        <f t="shared" si="44"/>
        <v/>
      </c>
    </row>
    <row r="116" spans="1:30" ht="22.5" customHeight="1">
      <c r="A116" s="60">
        <f t="shared" si="41"/>
        <v>116</v>
      </c>
      <c r="B116" s="1023"/>
      <c r="C116" s="947"/>
      <c r="D116" s="930" t="s">
        <v>559</v>
      </c>
      <c r="E116" s="931"/>
      <c r="F116" s="932"/>
      <c r="G116" s="243"/>
      <c r="H116" s="825"/>
      <c r="I116" s="243"/>
      <c r="J116" s="244"/>
      <c r="K116" s="245">
        <f t="shared" ref="K116:K117" si="68">G116+H116-I116+J116</f>
        <v>0</v>
      </c>
      <c r="AA116" s="236" t="str">
        <f t="shared" ref="AA116:AA117" si="69">IF(OR(G116+H116-I116&lt;0,K116&lt;0),"ERROR","OK")</f>
        <v>OK</v>
      </c>
      <c r="AB116" s="236"/>
      <c r="AC116" s="236"/>
      <c r="AD116" s="236" t="str">
        <f>IF(OR(AA116="Error",AB116="Error",AC116="Error"),CONCATENATE("Error en el concepto ",D116," de la Hoja 2 Fila  ",A116),"")</f>
        <v/>
      </c>
    </row>
    <row r="117" spans="1:30" ht="33.75" customHeight="1">
      <c r="A117" s="60">
        <f t="shared" si="41"/>
        <v>117</v>
      </c>
      <c r="B117" s="1023"/>
      <c r="C117" s="928"/>
      <c r="D117" s="936" t="s">
        <v>558</v>
      </c>
      <c r="E117" s="931"/>
      <c r="F117" s="932"/>
      <c r="G117" s="243"/>
      <c r="H117" s="825"/>
      <c r="I117" s="243"/>
      <c r="J117" s="244"/>
      <c r="K117" s="245">
        <f t="shared" si="68"/>
        <v>0</v>
      </c>
      <c r="AA117" s="236" t="str">
        <f t="shared" si="69"/>
        <v>OK</v>
      </c>
      <c r="AB117" s="236"/>
      <c r="AC117" s="236"/>
      <c r="AD117" s="236" t="str">
        <f>IF(OR(AA117="Error",AB117="Error",AC117="Error"),CONCATENATE("Error en el concepto ",D117," de la Hoja 2 Fila  ",A117),"")</f>
        <v/>
      </c>
    </row>
    <row r="118" spans="1:30" ht="20.25" customHeight="1">
      <c r="A118" s="60">
        <f t="shared" si="41"/>
        <v>118</v>
      </c>
      <c r="B118" s="1023"/>
      <c r="C118" s="944" t="s">
        <v>169</v>
      </c>
      <c r="D118" s="945"/>
      <c r="E118" s="945"/>
      <c r="F118" s="946"/>
      <c r="G118" s="105">
        <f>G119+G127</f>
        <v>0</v>
      </c>
      <c r="H118" s="664">
        <f t="shared" ref="H118:K118" si="70">H119+H127</f>
        <v>0</v>
      </c>
      <c r="I118" s="664">
        <f t="shared" si="70"/>
        <v>0</v>
      </c>
      <c r="J118" s="664">
        <f t="shared" si="70"/>
        <v>0</v>
      </c>
      <c r="K118" s="105">
        <f t="shared" si="70"/>
        <v>0</v>
      </c>
      <c r="L118" s="58"/>
      <c r="M118" s="58"/>
      <c r="N118" s="58"/>
      <c r="O118" s="58"/>
      <c r="P118" s="58"/>
      <c r="Q118" s="58"/>
      <c r="R118" s="58"/>
      <c r="S118" s="58"/>
      <c r="T118" s="58"/>
      <c r="U118" s="58"/>
      <c r="V118" s="58"/>
      <c r="AA118" s="236" t="str">
        <f t="shared" ref="AA118:AA119" si="71">IF(OR(G118&lt;0,K118&lt;0),"ERROR","OK")</f>
        <v>OK</v>
      </c>
      <c r="AB118" s="236"/>
      <c r="AC118" s="236"/>
      <c r="AD118" s="236" t="str">
        <f t="shared" si="44"/>
        <v/>
      </c>
    </row>
    <row r="119" spans="1:30" ht="17.25" customHeight="1">
      <c r="A119" s="60">
        <f t="shared" si="41"/>
        <v>119</v>
      </c>
      <c r="B119" s="1023"/>
      <c r="C119" s="994"/>
      <c r="D119" s="1008" t="s">
        <v>126</v>
      </c>
      <c r="E119" s="945"/>
      <c r="F119" s="946"/>
      <c r="G119" s="107">
        <f>G120-G121-G122+G123+G124-G125+G126</f>
        <v>0</v>
      </c>
      <c r="H119" s="665">
        <f t="shared" ref="H119:K119" si="72">H120-H121-H122+H123+H124-H125+H126</f>
        <v>0</v>
      </c>
      <c r="I119" s="665">
        <f t="shared" si="72"/>
        <v>0</v>
      </c>
      <c r="J119" s="665">
        <f t="shared" si="72"/>
        <v>0</v>
      </c>
      <c r="K119" s="107">
        <f t="shared" si="72"/>
        <v>0</v>
      </c>
      <c r="L119" s="63"/>
      <c r="M119" s="63"/>
      <c r="AA119" s="236" t="str">
        <f t="shared" si="71"/>
        <v>OK</v>
      </c>
      <c r="AB119" s="236"/>
      <c r="AC119" s="236"/>
      <c r="AD119" s="236" t="str">
        <f>IF(OR(AA119="Error",AB119="Error",AC119="Error"),CONCATENATE("Error en el concepto ",D119," de la Hoja 2 Fila  ",A119),"")</f>
        <v/>
      </c>
    </row>
    <row r="120" spans="1:30" ht="24" customHeight="1">
      <c r="A120" s="60">
        <f t="shared" si="41"/>
        <v>120</v>
      </c>
      <c r="B120" s="1023"/>
      <c r="C120" s="995"/>
      <c r="D120" s="947"/>
      <c r="E120" s="953" t="s">
        <v>322</v>
      </c>
      <c r="F120" s="998"/>
      <c r="G120" s="243"/>
      <c r="H120" s="825"/>
      <c r="I120" s="243"/>
      <c r="J120" s="243"/>
      <c r="K120" s="245">
        <f t="shared" ref="K120:K126" si="73">G120+H120-I120+J120</f>
        <v>0</v>
      </c>
      <c r="AA120" s="236" t="str">
        <f>IF(OR(G120+H120-I120&lt;0,K120&lt;0,G120-G121-G122&lt;0,K120-K121-K122&lt;0),"ERROR","OK")</f>
        <v>OK</v>
      </c>
      <c r="AB120" s="236"/>
      <c r="AC120" s="236"/>
      <c r="AD120" s="236" t="str">
        <f>IF(OR(AA120="Error",AB120="Error",AC120="Error"),CONCATENATE("Error en el concepto ",E120," de la Hoja 2 Fila  ",A120),"")</f>
        <v/>
      </c>
    </row>
    <row r="121" spans="1:30" ht="32.25" customHeight="1">
      <c r="A121" s="60">
        <f t="shared" si="41"/>
        <v>121</v>
      </c>
      <c r="B121" s="1023"/>
      <c r="C121" s="995"/>
      <c r="D121" s="928"/>
      <c r="E121" s="1000" t="s">
        <v>323</v>
      </c>
      <c r="F121" s="1002"/>
      <c r="G121" s="243"/>
      <c r="H121" s="825"/>
      <c r="I121" s="243"/>
      <c r="J121" s="243"/>
      <c r="K121" s="245">
        <f t="shared" si="73"/>
        <v>0</v>
      </c>
      <c r="AA121" s="236" t="str">
        <f t="shared" ref="AA121:AA138" si="74">IF(OR(G121+H121-I121&lt;0,K121&lt;0),"ERROR","OK")</f>
        <v>OK</v>
      </c>
      <c r="AB121" s="236"/>
      <c r="AC121" s="236"/>
      <c r="AD121" s="236" t="str">
        <f t="shared" ref="AD121:AD126" si="75">IF(OR(AA121="Error",AB121="Error",AC121="Error"),CONCATENATE("Error en el concepto ",E121," de la Hoja 2 Fila  ",A121),"")</f>
        <v/>
      </c>
    </row>
    <row r="122" spans="1:30" ht="27" customHeight="1">
      <c r="A122" s="60">
        <f t="shared" si="41"/>
        <v>122</v>
      </c>
      <c r="B122" s="1023"/>
      <c r="C122" s="995"/>
      <c r="D122" s="928"/>
      <c r="E122" s="1000" t="s">
        <v>324</v>
      </c>
      <c r="F122" s="1002"/>
      <c r="G122" s="243"/>
      <c r="H122" s="825"/>
      <c r="I122" s="243"/>
      <c r="J122" s="244"/>
      <c r="K122" s="245">
        <f t="shared" si="73"/>
        <v>0</v>
      </c>
      <c r="AA122" s="236" t="str">
        <f t="shared" si="74"/>
        <v>OK</v>
      </c>
      <c r="AB122" s="236"/>
      <c r="AC122" s="236"/>
      <c r="AD122" s="236" t="str">
        <f t="shared" si="75"/>
        <v/>
      </c>
    </row>
    <row r="123" spans="1:30" ht="29.25" customHeight="1">
      <c r="A123" s="60">
        <f t="shared" si="41"/>
        <v>123</v>
      </c>
      <c r="B123" s="1023"/>
      <c r="C123" s="995"/>
      <c r="D123" s="928"/>
      <c r="E123" s="953" t="s">
        <v>325</v>
      </c>
      <c r="F123" s="998"/>
      <c r="G123" s="243"/>
      <c r="H123" s="825"/>
      <c r="I123" s="243"/>
      <c r="J123" s="243"/>
      <c r="K123" s="245">
        <f t="shared" si="73"/>
        <v>0</v>
      </c>
      <c r="AA123" s="236" t="str">
        <f t="shared" si="74"/>
        <v>OK</v>
      </c>
      <c r="AB123" s="236"/>
      <c r="AC123" s="236"/>
      <c r="AD123" s="236" t="str">
        <f t="shared" si="75"/>
        <v/>
      </c>
    </row>
    <row r="124" spans="1:30" ht="29.25" customHeight="1">
      <c r="A124" s="60">
        <f t="shared" si="41"/>
        <v>124</v>
      </c>
      <c r="B124" s="1023"/>
      <c r="C124" s="995"/>
      <c r="D124" s="928"/>
      <c r="E124" s="953" t="s">
        <v>655</v>
      </c>
      <c r="F124" s="954"/>
      <c r="G124" s="243"/>
      <c r="H124" s="825"/>
      <c r="I124" s="243"/>
      <c r="J124" s="243"/>
      <c r="K124" s="245">
        <f t="shared" si="73"/>
        <v>0</v>
      </c>
      <c r="AA124" s="236" t="str">
        <f>IF(OR(G124+H124-I124&lt;0,K124&lt;0,G124-G125&lt;0,K124-K125&lt;0),"ERROR","OK")</f>
        <v>OK</v>
      </c>
      <c r="AB124" s="236"/>
      <c r="AC124" s="236"/>
      <c r="AD124" s="236" t="str">
        <f t="shared" si="75"/>
        <v/>
      </c>
    </row>
    <row r="125" spans="1:30" ht="29.25" customHeight="1">
      <c r="A125" s="60">
        <f t="shared" si="41"/>
        <v>125</v>
      </c>
      <c r="B125" s="1023"/>
      <c r="C125" s="995"/>
      <c r="D125" s="928"/>
      <c r="E125" s="1000" t="s">
        <v>656</v>
      </c>
      <c r="F125" s="1001"/>
      <c r="G125" s="243"/>
      <c r="H125" s="825"/>
      <c r="I125" s="243"/>
      <c r="J125" s="244"/>
      <c r="K125" s="245">
        <f t="shared" si="73"/>
        <v>0</v>
      </c>
      <c r="AA125" s="236" t="str">
        <f t="shared" si="74"/>
        <v>OK</v>
      </c>
      <c r="AB125" s="236"/>
      <c r="AC125" s="236"/>
      <c r="AD125" s="236" t="str">
        <f t="shared" si="75"/>
        <v/>
      </c>
    </row>
    <row r="126" spans="1:30" ht="29.25" customHeight="1">
      <c r="A126" s="60">
        <f t="shared" si="41"/>
        <v>126</v>
      </c>
      <c r="B126" s="1023"/>
      <c r="C126" s="995"/>
      <c r="D126" s="929"/>
      <c r="E126" s="953" t="s">
        <v>657</v>
      </c>
      <c r="F126" s="954"/>
      <c r="G126" s="243"/>
      <c r="H126" s="825"/>
      <c r="I126" s="243"/>
      <c r="J126" s="244"/>
      <c r="K126" s="245">
        <f t="shared" si="73"/>
        <v>0</v>
      </c>
      <c r="AA126" s="236" t="str">
        <f t="shared" si="74"/>
        <v>OK</v>
      </c>
      <c r="AB126" s="236"/>
      <c r="AC126" s="236"/>
      <c r="AD126" s="236" t="str">
        <f t="shared" si="75"/>
        <v/>
      </c>
    </row>
    <row r="127" spans="1:30" ht="22.5" customHeight="1">
      <c r="A127" s="60">
        <f t="shared" si="41"/>
        <v>127</v>
      </c>
      <c r="B127" s="1023"/>
      <c r="C127" s="995"/>
      <c r="D127" s="997" t="s">
        <v>658</v>
      </c>
      <c r="E127" s="993"/>
      <c r="F127" s="993"/>
      <c r="G127" s="107">
        <f>G128-G129-G130+G131+G132-G133+G134</f>
        <v>0</v>
      </c>
      <c r="H127" s="665">
        <f t="shared" ref="H127:K127" si="76">H128-H129-H130+H131+H132-H133+H134</f>
        <v>0</v>
      </c>
      <c r="I127" s="665">
        <f t="shared" si="76"/>
        <v>0</v>
      </c>
      <c r="J127" s="665">
        <f t="shared" si="76"/>
        <v>0</v>
      </c>
      <c r="K127" s="107">
        <f t="shared" si="76"/>
        <v>0</v>
      </c>
      <c r="AA127" s="236" t="str">
        <f t="shared" ref="AA127" si="77">IF(OR(G127&lt;0,K127&lt;0),"ERROR","OK")</f>
        <v>OK</v>
      </c>
      <c r="AB127" s="236"/>
      <c r="AC127" s="236"/>
      <c r="AD127" s="236" t="str">
        <f>IF(OR(AA127="Error",AB127="Error",AC127="Error"),CONCATENATE("Error en el concepto ",D127," de la Hoja 2 Fila  ",A127),"")</f>
        <v/>
      </c>
    </row>
    <row r="128" spans="1:30" ht="19.5" customHeight="1">
      <c r="A128" s="60">
        <f t="shared" si="41"/>
        <v>128</v>
      </c>
      <c r="B128" s="1023"/>
      <c r="C128" s="995"/>
      <c r="D128" s="947"/>
      <c r="E128" s="953" t="s">
        <v>326</v>
      </c>
      <c r="F128" s="998"/>
      <c r="G128" s="243"/>
      <c r="H128" s="825"/>
      <c r="I128" s="243"/>
      <c r="J128" s="243"/>
      <c r="K128" s="245">
        <f t="shared" ref="K128:K134" si="78">G128+H128-I128+J128</f>
        <v>0</v>
      </c>
      <c r="AA128" s="236" t="str">
        <f>IF(OR(G128+H128-I128&lt;0,K128&lt;0,G128-G129-G130&lt;0,K128-K129-K130&lt;0),"ERROR","OK")</f>
        <v>OK</v>
      </c>
      <c r="AB128" s="236"/>
      <c r="AC128" s="236"/>
      <c r="AD128" s="236" t="str">
        <f t="shared" ref="AD128:AD134" si="79">IF(OR(AA128="Error",AB128="Error",AC128="Error"),CONCATENATE("Error en el concepto ",E128," de la Hoja 2 Fila  ",A128),"")</f>
        <v/>
      </c>
    </row>
    <row r="129" spans="1:16384" ht="23.25" customHeight="1">
      <c r="A129" s="60">
        <f t="shared" si="41"/>
        <v>129</v>
      </c>
      <c r="B129" s="1023"/>
      <c r="C129" s="995"/>
      <c r="D129" s="928"/>
      <c r="E129" s="1000" t="s">
        <v>327</v>
      </c>
      <c r="F129" s="1002"/>
      <c r="G129" s="243"/>
      <c r="H129" s="825"/>
      <c r="I129" s="243"/>
      <c r="J129" s="243"/>
      <c r="K129" s="245">
        <f t="shared" si="78"/>
        <v>0</v>
      </c>
      <c r="AA129" s="236" t="str">
        <f t="shared" si="74"/>
        <v>OK</v>
      </c>
      <c r="AB129" s="236"/>
      <c r="AC129" s="236"/>
      <c r="AD129" s="236" t="str">
        <f t="shared" si="79"/>
        <v/>
      </c>
    </row>
    <row r="130" spans="1:16384" ht="22.5" customHeight="1">
      <c r="A130" s="60">
        <f t="shared" si="41"/>
        <v>130</v>
      </c>
      <c r="B130" s="1023"/>
      <c r="C130" s="995"/>
      <c r="D130" s="928"/>
      <c r="E130" s="936" t="s">
        <v>328</v>
      </c>
      <c r="F130" s="999"/>
      <c r="G130" s="243"/>
      <c r="H130" s="825"/>
      <c r="I130" s="243"/>
      <c r="J130" s="244"/>
      <c r="K130" s="245">
        <f t="shared" si="78"/>
        <v>0</v>
      </c>
      <c r="AA130" s="236" t="str">
        <f t="shared" si="74"/>
        <v>OK</v>
      </c>
      <c r="AB130" s="236"/>
      <c r="AC130" s="236"/>
      <c r="AD130" s="236" t="str">
        <f t="shared" si="79"/>
        <v/>
      </c>
    </row>
    <row r="131" spans="1:16384" ht="25.5" customHeight="1">
      <c r="A131" s="60">
        <f t="shared" si="41"/>
        <v>131</v>
      </c>
      <c r="B131" s="1023"/>
      <c r="C131" s="995"/>
      <c r="D131" s="928"/>
      <c r="E131" s="1011" t="s">
        <v>329</v>
      </c>
      <c r="F131" s="1012"/>
      <c r="G131" s="243"/>
      <c r="H131" s="825"/>
      <c r="I131" s="243"/>
      <c r="J131" s="246"/>
      <c r="K131" s="245">
        <f t="shared" si="78"/>
        <v>0</v>
      </c>
      <c r="AA131" s="236" t="str">
        <f t="shared" si="74"/>
        <v>OK</v>
      </c>
      <c r="AB131" s="236"/>
      <c r="AC131" s="236"/>
      <c r="AD131" s="236" t="str">
        <f t="shared" si="79"/>
        <v/>
      </c>
    </row>
    <row r="132" spans="1:16384" ht="24.75" customHeight="1">
      <c r="A132" s="60">
        <f t="shared" si="41"/>
        <v>132</v>
      </c>
      <c r="B132" s="1023"/>
      <c r="C132" s="995"/>
      <c r="D132" s="928"/>
      <c r="E132" s="953" t="s">
        <v>659</v>
      </c>
      <c r="F132" s="954"/>
      <c r="G132" s="243"/>
      <c r="H132" s="825"/>
      <c r="I132" s="243"/>
      <c r="J132" s="246"/>
      <c r="K132" s="245">
        <f t="shared" si="78"/>
        <v>0</v>
      </c>
      <c r="AA132" s="236" t="str">
        <f>IF(OR(G132+H132-I132&lt;0,K132&lt;0,G132-G133&lt;0,K132-K133&lt;0),"ERROR","OK")</f>
        <v>OK</v>
      </c>
      <c r="AB132" s="236"/>
      <c r="AC132" s="236"/>
      <c r="AD132" s="236" t="str">
        <f t="shared" si="79"/>
        <v/>
      </c>
    </row>
    <row r="133" spans="1:16384" ht="32.25" customHeight="1">
      <c r="A133" s="60">
        <f t="shared" si="41"/>
        <v>133</v>
      </c>
      <c r="B133" s="1023"/>
      <c r="C133" s="995"/>
      <c r="D133" s="928"/>
      <c r="E133" s="1000" t="s">
        <v>661</v>
      </c>
      <c r="F133" s="1001"/>
      <c r="G133" s="243"/>
      <c r="H133" s="825"/>
      <c r="I133" s="243"/>
      <c r="J133" s="247"/>
      <c r="K133" s="245">
        <f t="shared" si="78"/>
        <v>0</v>
      </c>
      <c r="AA133" s="236" t="str">
        <f>IF(OR(G133+H133-I133&lt;0,K133&lt;0),"ERROR","OK")</f>
        <v>OK</v>
      </c>
      <c r="AB133" s="236"/>
      <c r="AC133" s="236"/>
      <c r="AD133" s="236" t="str">
        <f t="shared" si="79"/>
        <v/>
      </c>
    </row>
    <row r="134" spans="1:16384" ht="32.25" customHeight="1">
      <c r="A134" s="60">
        <f t="shared" si="41"/>
        <v>134</v>
      </c>
      <c r="B134" s="1023"/>
      <c r="C134" s="996"/>
      <c r="D134" s="929"/>
      <c r="E134" s="953" t="s">
        <v>660</v>
      </c>
      <c r="F134" s="954"/>
      <c r="G134" s="243"/>
      <c r="H134" s="825"/>
      <c r="I134" s="243"/>
      <c r="J134" s="247"/>
      <c r="K134" s="245">
        <f t="shared" si="78"/>
        <v>0</v>
      </c>
      <c r="AA134" s="236" t="str">
        <f t="shared" si="74"/>
        <v>OK</v>
      </c>
      <c r="AB134" s="236"/>
      <c r="AC134" s="236"/>
      <c r="AD134" s="236" t="str">
        <f t="shared" si="79"/>
        <v/>
      </c>
    </row>
    <row r="135" spans="1:16384" s="58" customFormat="1" ht="21.75" customHeight="1">
      <c r="A135" s="60">
        <f t="shared" si="41"/>
        <v>135</v>
      </c>
      <c r="B135" s="1023"/>
      <c r="C135" s="935" t="s">
        <v>9</v>
      </c>
      <c r="D135" s="931"/>
      <c r="E135" s="931"/>
      <c r="F135" s="932"/>
      <c r="G135" s="105">
        <f>SUM(G136:G138)</f>
        <v>0</v>
      </c>
      <c r="H135" s="664">
        <f t="shared" ref="H135:K135" si="80">SUM(H136:H138)</f>
        <v>0</v>
      </c>
      <c r="I135" s="664">
        <f t="shared" si="80"/>
        <v>0</v>
      </c>
      <c r="J135" s="664">
        <f t="shared" si="80"/>
        <v>0</v>
      </c>
      <c r="K135" s="105">
        <f t="shared" si="80"/>
        <v>0</v>
      </c>
      <c r="L135" s="64"/>
      <c r="M135" s="67"/>
      <c r="N135" s="67"/>
      <c r="O135" s="65"/>
      <c r="P135" s="65"/>
      <c r="Q135" s="65"/>
      <c r="R135" s="66"/>
      <c r="T135" s="64"/>
      <c r="U135" s="67"/>
      <c r="V135" s="67"/>
      <c r="W135" s="65"/>
      <c r="X135" s="65"/>
      <c r="Y135" s="65"/>
      <c r="Z135" s="66"/>
      <c r="AA135" s="236" t="str">
        <f t="shared" ref="AA135" si="81">IF(OR(G135&lt;0,K135&lt;0),"ERROR","OK")</f>
        <v>OK</v>
      </c>
      <c r="AB135" s="238"/>
      <c r="AC135" s="239"/>
      <c r="AD135" s="236" t="str">
        <f t="shared" si="44"/>
        <v/>
      </c>
      <c r="AE135" s="65"/>
      <c r="AF135" s="65"/>
      <c r="AG135" s="65"/>
      <c r="AH135" s="66"/>
      <c r="AJ135" s="64"/>
      <c r="AK135" s="67"/>
      <c r="AL135" s="67"/>
      <c r="AM135" s="65"/>
      <c r="AN135" s="65"/>
      <c r="AO135" s="65"/>
      <c r="AP135" s="66"/>
      <c r="AR135" s="64"/>
      <c r="AS135" s="67"/>
      <c r="AT135" s="67"/>
      <c r="AU135" s="65"/>
      <c r="AV135" s="65"/>
      <c r="AW135" s="65"/>
      <c r="AX135" s="66"/>
      <c r="AZ135" s="64"/>
      <c r="BA135" s="67"/>
      <c r="BB135" s="67"/>
      <c r="BC135" s="65"/>
      <c r="BD135" s="65"/>
      <c r="BE135" s="65"/>
      <c r="BF135" s="66"/>
      <c r="BH135" s="64"/>
      <c r="BI135" s="67"/>
      <c r="BJ135" s="67"/>
      <c r="BK135" s="65"/>
      <c r="BL135" s="65"/>
      <c r="BM135" s="65"/>
      <c r="BN135" s="66"/>
      <c r="BP135" s="64"/>
      <c r="BQ135" s="67"/>
      <c r="BR135" s="67"/>
      <c r="BS135" s="65"/>
      <c r="BT135" s="65"/>
      <c r="BU135" s="65"/>
      <c r="BV135" s="66"/>
      <c r="BX135" s="64"/>
      <c r="BY135" s="67"/>
      <c r="BZ135" s="67"/>
      <c r="CA135" s="65"/>
      <c r="CB135" s="65"/>
      <c r="CC135" s="65"/>
      <c r="CD135" s="66"/>
      <c r="CF135" s="64"/>
      <c r="CG135" s="67"/>
      <c r="CH135" s="67"/>
      <c r="CI135" s="65"/>
      <c r="CJ135" s="65"/>
      <c r="CK135" s="65"/>
      <c r="CL135" s="66"/>
      <c r="CN135" s="64"/>
      <c r="CO135" s="67"/>
      <c r="CP135" s="67"/>
      <c r="CQ135" s="65"/>
      <c r="CR135" s="65"/>
      <c r="CS135" s="65"/>
      <c r="CT135" s="66"/>
      <c r="CV135" s="64"/>
      <c r="CW135" s="67"/>
      <c r="CX135" s="67"/>
      <c r="CY135" s="65"/>
      <c r="CZ135" s="65"/>
      <c r="DA135" s="65"/>
      <c r="DB135" s="66"/>
      <c r="DD135" s="64"/>
      <c r="DE135" s="67"/>
      <c r="DF135" s="67"/>
      <c r="DG135" s="65"/>
      <c r="DH135" s="65"/>
      <c r="DI135" s="65"/>
      <c r="DJ135" s="66"/>
      <c r="DL135" s="64"/>
      <c r="DM135" s="67"/>
      <c r="DN135" s="67"/>
      <c r="DO135" s="65"/>
      <c r="DP135" s="65"/>
      <c r="DQ135" s="65"/>
      <c r="DR135" s="66"/>
      <c r="DT135" s="64"/>
      <c r="DU135" s="67"/>
      <c r="DV135" s="67"/>
      <c r="DW135" s="65"/>
      <c r="DX135" s="65"/>
      <c r="DY135" s="65"/>
      <c r="DZ135" s="66"/>
      <c r="EB135" s="64"/>
      <c r="EC135" s="67"/>
      <c r="ED135" s="67"/>
      <c r="EE135" s="65"/>
      <c r="EF135" s="65"/>
      <c r="EG135" s="65"/>
      <c r="EH135" s="66"/>
      <c r="EJ135" s="64"/>
      <c r="EK135" s="67"/>
      <c r="EL135" s="67"/>
      <c r="EM135" s="65"/>
      <c r="EN135" s="65"/>
      <c r="EO135" s="65"/>
      <c r="EP135" s="66"/>
      <c r="ER135" s="64"/>
      <c r="ES135" s="67"/>
      <c r="ET135" s="67"/>
      <c r="EU135" s="65"/>
      <c r="EV135" s="65"/>
      <c r="EW135" s="65"/>
      <c r="EX135" s="66"/>
      <c r="EZ135" s="64"/>
      <c r="FA135" s="67"/>
      <c r="FB135" s="67"/>
      <c r="FC135" s="65"/>
      <c r="FD135" s="65"/>
      <c r="FE135" s="65"/>
      <c r="FF135" s="66"/>
      <c r="FH135" s="64"/>
      <c r="FI135" s="67"/>
      <c r="FJ135" s="67"/>
      <c r="FK135" s="65"/>
      <c r="FL135" s="65"/>
      <c r="FM135" s="65"/>
      <c r="FN135" s="66"/>
      <c r="FP135" s="64"/>
      <c r="FQ135" s="67"/>
      <c r="FR135" s="67"/>
      <c r="FS135" s="65"/>
      <c r="FT135" s="65"/>
      <c r="FU135" s="65"/>
      <c r="FV135" s="66"/>
      <c r="FX135" s="64"/>
      <c r="FY135" s="67"/>
      <c r="FZ135" s="67"/>
      <c r="GA135" s="65"/>
      <c r="GB135" s="65"/>
      <c r="GC135" s="65"/>
      <c r="GD135" s="66"/>
      <c r="GF135" s="64"/>
      <c r="GG135" s="67"/>
      <c r="GH135" s="67"/>
      <c r="GI135" s="65"/>
      <c r="GJ135" s="65"/>
      <c r="GK135" s="65"/>
      <c r="GL135" s="66"/>
      <c r="GN135" s="64"/>
      <c r="GO135" s="67"/>
      <c r="GP135" s="67"/>
      <c r="GQ135" s="65"/>
      <c r="GR135" s="65"/>
      <c r="GS135" s="65"/>
      <c r="GT135" s="66"/>
      <c r="GV135" s="64"/>
      <c r="GW135" s="67"/>
      <c r="GX135" s="67"/>
      <c r="GY135" s="65"/>
      <c r="GZ135" s="65"/>
      <c r="HA135" s="65"/>
      <c r="HB135" s="66"/>
      <c r="HD135" s="64"/>
      <c r="HE135" s="67"/>
      <c r="HF135" s="67"/>
      <c r="HG135" s="65"/>
      <c r="HH135" s="65"/>
      <c r="HI135" s="65"/>
      <c r="HJ135" s="66"/>
      <c r="HL135" s="64"/>
      <c r="HM135" s="67"/>
      <c r="HN135" s="67"/>
      <c r="HO135" s="65"/>
      <c r="HP135" s="65"/>
      <c r="HQ135" s="65"/>
      <c r="HR135" s="66"/>
      <c r="HT135" s="64"/>
      <c r="HU135" s="67"/>
      <c r="HV135" s="67"/>
      <c r="HW135" s="65"/>
      <c r="HX135" s="65"/>
      <c r="HY135" s="65"/>
      <c r="HZ135" s="66"/>
      <c r="IB135" s="64"/>
      <c r="IC135" s="67"/>
      <c r="ID135" s="67"/>
      <c r="IE135" s="65"/>
      <c r="IF135" s="65"/>
      <c r="IG135" s="65"/>
      <c r="IH135" s="66"/>
      <c r="IJ135" s="64"/>
      <c r="IK135" s="67"/>
      <c r="IL135" s="67"/>
      <c r="IM135" s="65"/>
      <c r="IN135" s="65"/>
      <c r="IO135" s="65"/>
      <c r="IP135" s="66"/>
      <c r="IR135" s="64"/>
      <c r="IS135" s="67"/>
      <c r="IT135" s="67"/>
      <c r="IU135" s="65"/>
      <c r="IV135" s="65"/>
      <c r="IW135" s="65"/>
      <c r="IX135" s="66"/>
      <c r="IZ135" s="64"/>
      <c r="JA135" s="67"/>
      <c r="JB135" s="67"/>
      <c r="JC135" s="65"/>
      <c r="JD135" s="65"/>
      <c r="JE135" s="65"/>
      <c r="JF135" s="66"/>
      <c r="JH135" s="64"/>
      <c r="JI135" s="67"/>
      <c r="JJ135" s="67"/>
      <c r="JK135" s="65"/>
      <c r="JL135" s="65"/>
      <c r="JM135" s="65"/>
      <c r="JN135" s="66"/>
      <c r="JP135" s="64"/>
      <c r="JQ135" s="67"/>
      <c r="JR135" s="67"/>
      <c r="JS135" s="65"/>
      <c r="JT135" s="65"/>
      <c r="JU135" s="65"/>
      <c r="JV135" s="66"/>
      <c r="JX135" s="64"/>
      <c r="JY135" s="67"/>
      <c r="JZ135" s="67"/>
      <c r="KA135" s="65"/>
      <c r="KB135" s="65"/>
      <c r="KC135" s="65"/>
      <c r="KD135" s="66"/>
      <c r="KF135" s="64"/>
      <c r="KG135" s="67"/>
      <c r="KH135" s="67"/>
      <c r="KI135" s="65"/>
      <c r="KJ135" s="65"/>
      <c r="KK135" s="65"/>
      <c r="KL135" s="66"/>
      <c r="KN135" s="64"/>
      <c r="KO135" s="67"/>
      <c r="KP135" s="67"/>
      <c r="KQ135" s="65"/>
      <c r="KR135" s="65"/>
      <c r="KS135" s="65"/>
      <c r="KT135" s="66"/>
      <c r="KV135" s="64"/>
      <c r="KW135" s="67"/>
      <c r="KX135" s="67"/>
      <c r="KY135" s="65"/>
      <c r="KZ135" s="65"/>
      <c r="LA135" s="65"/>
      <c r="LB135" s="66"/>
      <c r="LD135" s="64"/>
      <c r="LE135" s="67"/>
      <c r="LF135" s="67"/>
      <c r="LG135" s="65"/>
      <c r="LH135" s="65"/>
      <c r="LI135" s="65"/>
      <c r="LJ135" s="66"/>
      <c r="LL135" s="64"/>
      <c r="LM135" s="67"/>
      <c r="LN135" s="67"/>
      <c r="LO135" s="65"/>
      <c r="LP135" s="65"/>
      <c r="LQ135" s="65"/>
      <c r="LR135" s="66"/>
      <c r="LT135" s="64"/>
      <c r="LU135" s="67"/>
      <c r="LV135" s="67"/>
      <c r="LW135" s="65"/>
      <c r="LX135" s="65"/>
      <c r="LY135" s="65"/>
      <c r="LZ135" s="66"/>
      <c r="MB135" s="64"/>
      <c r="MC135" s="67"/>
      <c r="MD135" s="67"/>
      <c r="ME135" s="65"/>
      <c r="MF135" s="65"/>
      <c r="MG135" s="65"/>
      <c r="MH135" s="66"/>
      <c r="MJ135" s="64"/>
      <c r="MK135" s="67"/>
      <c r="ML135" s="67"/>
      <c r="MM135" s="65"/>
      <c r="MN135" s="65"/>
      <c r="MO135" s="65"/>
      <c r="MP135" s="66"/>
      <c r="MR135" s="64"/>
      <c r="MS135" s="67"/>
      <c r="MT135" s="67"/>
      <c r="MU135" s="65"/>
      <c r="MV135" s="65"/>
      <c r="MW135" s="65"/>
      <c r="MX135" s="66"/>
      <c r="MZ135" s="64"/>
      <c r="NA135" s="67"/>
      <c r="NB135" s="67"/>
      <c r="NC135" s="65"/>
      <c r="ND135" s="65"/>
      <c r="NE135" s="65"/>
      <c r="NF135" s="66"/>
      <c r="NH135" s="64"/>
      <c r="NI135" s="67"/>
      <c r="NJ135" s="67"/>
      <c r="NK135" s="65"/>
      <c r="NL135" s="65"/>
      <c r="NM135" s="65"/>
      <c r="NN135" s="66"/>
      <c r="NP135" s="64"/>
      <c r="NQ135" s="67"/>
      <c r="NR135" s="67"/>
      <c r="NS135" s="65"/>
      <c r="NT135" s="65"/>
      <c r="NU135" s="65"/>
      <c r="NV135" s="66"/>
      <c r="NX135" s="64"/>
      <c r="NY135" s="67"/>
      <c r="NZ135" s="67"/>
      <c r="OA135" s="65"/>
      <c r="OB135" s="65"/>
      <c r="OC135" s="65"/>
      <c r="OD135" s="66"/>
      <c r="OF135" s="64"/>
      <c r="OG135" s="67"/>
      <c r="OH135" s="67"/>
      <c r="OI135" s="65"/>
      <c r="OJ135" s="65"/>
      <c r="OK135" s="65"/>
      <c r="OL135" s="66"/>
      <c r="ON135" s="64"/>
      <c r="OO135" s="67"/>
      <c r="OP135" s="67"/>
      <c r="OQ135" s="65"/>
      <c r="OR135" s="65"/>
      <c r="OS135" s="65"/>
      <c r="OT135" s="66"/>
      <c r="OV135" s="64"/>
      <c r="OW135" s="67"/>
      <c r="OX135" s="67"/>
      <c r="OY135" s="65"/>
      <c r="OZ135" s="65"/>
      <c r="PA135" s="65"/>
      <c r="PB135" s="66"/>
      <c r="PD135" s="64"/>
      <c r="PE135" s="67"/>
      <c r="PF135" s="67"/>
      <c r="PG135" s="65"/>
      <c r="PH135" s="65"/>
      <c r="PI135" s="65"/>
      <c r="PJ135" s="66"/>
      <c r="PL135" s="64"/>
      <c r="PM135" s="67"/>
      <c r="PN135" s="67"/>
      <c r="PO135" s="65"/>
      <c r="PP135" s="65"/>
      <c r="PQ135" s="65"/>
      <c r="PR135" s="66"/>
      <c r="PT135" s="64"/>
      <c r="PU135" s="67"/>
      <c r="PV135" s="67"/>
      <c r="PW135" s="65"/>
      <c r="PX135" s="65"/>
      <c r="PY135" s="65"/>
      <c r="PZ135" s="66"/>
      <c r="QB135" s="64"/>
      <c r="QC135" s="67"/>
      <c r="QD135" s="67"/>
      <c r="QE135" s="65"/>
      <c r="QF135" s="65"/>
      <c r="QG135" s="65"/>
      <c r="QH135" s="66"/>
      <c r="QJ135" s="64"/>
      <c r="QK135" s="67"/>
      <c r="QL135" s="67"/>
      <c r="QM135" s="65"/>
      <c r="QN135" s="65"/>
      <c r="QO135" s="65"/>
      <c r="QP135" s="66"/>
      <c r="QR135" s="64"/>
      <c r="QS135" s="67"/>
      <c r="QT135" s="67"/>
      <c r="QU135" s="65"/>
      <c r="QV135" s="65"/>
      <c r="QW135" s="65"/>
      <c r="QX135" s="66"/>
      <c r="QZ135" s="64"/>
      <c r="RA135" s="67"/>
      <c r="RB135" s="67"/>
      <c r="RC135" s="65"/>
      <c r="RD135" s="65"/>
      <c r="RE135" s="65"/>
      <c r="RF135" s="66"/>
      <c r="RH135" s="64"/>
      <c r="RI135" s="67"/>
      <c r="RJ135" s="67"/>
      <c r="RK135" s="65"/>
      <c r="RL135" s="65"/>
      <c r="RM135" s="65"/>
      <c r="RN135" s="66"/>
      <c r="RP135" s="64"/>
      <c r="RQ135" s="67"/>
      <c r="RR135" s="67"/>
      <c r="RS135" s="65"/>
      <c r="RT135" s="65"/>
      <c r="RU135" s="65"/>
      <c r="RV135" s="66"/>
      <c r="RX135" s="64"/>
      <c r="RY135" s="67"/>
      <c r="RZ135" s="67"/>
      <c r="SA135" s="65"/>
      <c r="SB135" s="65"/>
      <c r="SC135" s="65"/>
      <c r="SD135" s="66"/>
      <c r="SF135" s="64"/>
      <c r="SG135" s="67"/>
      <c r="SH135" s="67"/>
      <c r="SI135" s="65"/>
      <c r="SJ135" s="65"/>
      <c r="SK135" s="65"/>
      <c r="SL135" s="66"/>
      <c r="SN135" s="64"/>
      <c r="SO135" s="67"/>
      <c r="SP135" s="67"/>
      <c r="SQ135" s="65"/>
      <c r="SR135" s="65"/>
      <c r="SS135" s="65"/>
      <c r="ST135" s="66"/>
      <c r="SV135" s="64"/>
      <c r="SW135" s="67"/>
      <c r="SX135" s="67"/>
      <c r="SY135" s="65"/>
      <c r="SZ135" s="65"/>
      <c r="TA135" s="65"/>
      <c r="TB135" s="66"/>
      <c r="TD135" s="64"/>
      <c r="TE135" s="67"/>
      <c r="TF135" s="67"/>
      <c r="TG135" s="65"/>
      <c r="TH135" s="65"/>
      <c r="TI135" s="65"/>
      <c r="TJ135" s="66"/>
      <c r="TL135" s="64"/>
      <c r="TM135" s="67"/>
      <c r="TN135" s="67"/>
      <c r="TO135" s="65"/>
      <c r="TP135" s="65"/>
      <c r="TQ135" s="65"/>
      <c r="TR135" s="66"/>
      <c r="TT135" s="64"/>
      <c r="TU135" s="67"/>
      <c r="TV135" s="67"/>
      <c r="TW135" s="65"/>
      <c r="TX135" s="65"/>
      <c r="TY135" s="65"/>
      <c r="TZ135" s="66"/>
      <c r="UB135" s="64"/>
      <c r="UC135" s="67"/>
      <c r="UD135" s="67"/>
      <c r="UE135" s="65"/>
      <c r="UF135" s="65"/>
      <c r="UG135" s="65"/>
      <c r="UH135" s="66"/>
      <c r="UJ135" s="64"/>
      <c r="UK135" s="67"/>
      <c r="UL135" s="67"/>
      <c r="UM135" s="65"/>
      <c r="UN135" s="65"/>
      <c r="UO135" s="65"/>
      <c r="UP135" s="66"/>
      <c r="UR135" s="64"/>
      <c r="US135" s="67"/>
      <c r="UT135" s="67"/>
      <c r="UU135" s="65"/>
      <c r="UV135" s="65"/>
      <c r="UW135" s="65"/>
      <c r="UX135" s="66"/>
      <c r="UZ135" s="64"/>
      <c r="VA135" s="67"/>
      <c r="VB135" s="67"/>
      <c r="VC135" s="65"/>
      <c r="VD135" s="65"/>
      <c r="VE135" s="65"/>
      <c r="VF135" s="66"/>
      <c r="VH135" s="64"/>
      <c r="VI135" s="67"/>
      <c r="VJ135" s="67"/>
      <c r="VK135" s="65"/>
      <c r="VL135" s="65"/>
      <c r="VM135" s="65"/>
      <c r="VN135" s="66"/>
      <c r="VP135" s="64"/>
      <c r="VQ135" s="67"/>
      <c r="VR135" s="67"/>
      <c r="VS135" s="65"/>
      <c r="VT135" s="65"/>
      <c r="VU135" s="65"/>
      <c r="VV135" s="66"/>
      <c r="VX135" s="64"/>
      <c r="VY135" s="67"/>
      <c r="VZ135" s="67"/>
      <c r="WA135" s="65"/>
      <c r="WB135" s="65"/>
      <c r="WC135" s="65"/>
      <c r="WD135" s="66"/>
      <c r="WF135" s="64"/>
      <c r="WG135" s="67"/>
      <c r="WH135" s="67"/>
      <c r="WI135" s="65"/>
      <c r="WJ135" s="65"/>
      <c r="WK135" s="65"/>
      <c r="WL135" s="66"/>
      <c r="WN135" s="64"/>
      <c r="WO135" s="67"/>
      <c r="WP135" s="67"/>
      <c r="WQ135" s="65"/>
      <c r="WR135" s="65"/>
      <c r="WS135" s="65"/>
      <c r="WT135" s="66"/>
      <c r="WV135" s="64"/>
      <c r="WW135" s="67"/>
      <c r="WX135" s="67"/>
      <c r="WY135" s="65"/>
      <c r="WZ135" s="65"/>
      <c r="XA135" s="65"/>
      <c r="XB135" s="66"/>
      <c r="XD135" s="64"/>
      <c r="XE135" s="67"/>
      <c r="XF135" s="67"/>
      <c r="XG135" s="65"/>
      <c r="XH135" s="65"/>
      <c r="XI135" s="65"/>
      <c r="XJ135" s="66"/>
      <c r="XL135" s="64"/>
      <c r="XM135" s="67"/>
      <c r="XN135" s="67"/>
      <c r="XO135" s="65"/>
      <c r="XP135" s="65"/>
      <c r="XQ135" s="65"/>
      <c r="XR135" s="66"/>
      <c r="XT135" s="64"/>
      <c r="XU135" s="67"/>
      <c r="XV135" s="67"/>
      <c r="XW135" s="65"/>
      <c r="XX135" s="65"/>
      <c r="XY135" s="65"/>
      <c r="XZ135" s="66"/>
      <c r="YB135" s="64"/>
      <c r="YC135" s="67"/>
      <c r="YD135" s="67"/>
      <c r="YE135" s="65"/>
      <c r="YF135" s="65"/>
      <c r="YG135" s="65"/>
      <c r="YH135" s="66"/>
      <c r="YJ135" s="64"/>
      <c r="YK135" s="67"/>
      <c r="YL135" s="67"/>
      <c r="YM135" s="65"/>
      <c r="YN135" s="65"/>
      <c r="YO135" s="65"/>
      <c r="YP135" s="66"/>
      <c r="YR135" s="64"/>
      <c r="YS135" s="67"/>
      <c r="YT135" s="67"/>
      <c r="YU135" s="65"/>
      <c r="YV135" s="65"/>
      <c r="YW135" s="65"/>
      <c r="YX135" s="66"/>
      <c r="YZ135" s="64"/>
      <c r="ZA135" s="67"/>
      <c r="ZB135" s="67"/>
      <c r="ZC135" s="65"/>
      <c r="ZD135" s="65"/>
      <c r="ZE135" s="65"/>
      <c r="ZF135" s="66"/>
      <c r="ZH135" s="64"/>
      <c r="ZI135" s="67"/>
      <c r="ZJ135" s="67"/>
      <c r="ZK135" s="65"/>
      <c r="ZL135" s="65"/>
      <c r="ZM135" s="65"/>
      <c r="ZN135" s="66"/>
      <c r="ZP135" s="64"/>
      <c r="ZQ135" s="67"/>
      <c r="ZR135" s="67"/>
      <c r="ZS135" s="65"/>
      <c r="ZT135" s="65"/>
      <c r="ZU135" s="65"/>
      <c r="ZV135" s="66"/>
      <c r="ZX135" s="64"/>
      <c r="ZY135" s="67"/>
      <c r="ZZ135" s="67"/>
      <c r="AAA135" s="65"/>
      <c r="AAB135" s="65"/>
      <c r="AAC135" s="65"/>
      <c r="AAD135" s="66"/>
      <c r="AAF135" s="64"/>
      <c r="AAG135" s="67"/>
      <c r="AAH135" s="67"/>
      <c r="AAI135" s="65"/>
      <c r="AAJ135" s="65"/>
      <c r="AAK135" s="65"/>
      <c r="AAL135" s="66"/>
      <c r="AAN135" s="64"/>
      <c r="AAO135" s="67"/>
      <c r="AAP135" s="67"/>
      <c r="AAQ135" s="65"/>
      <c r="AAR135" s="65"/>
      <c r="AAS135" s="65"/>
      <c r="AAT135" s="66"/>
      <c r="AAV135" s="64"/>
      <c r="AAW135" s="67"/>
      <c r="AAX135" s="67"/>
      <c r="AAY135" s="65"/>
      <c r="AAZ135" s="65"/>
      <c r="ABA135" s="65"/>
      <c r="ABB135" s="66"/>
      <c r="ABD135" s="64"/>
      <c r="ABE135" s="67"/>
      <c r="ABF135" s="67"/>
      <c r="ABG135" s="65"/>
      <c r="ABH135" s="65"/>
      <c r="ABI135" s="65"/>
      <c r="ABJ135" s="66"/>
      <c r="ABL135" s="64"/>
      <c r="ABM135" s="67"/>
      <c r="ABN135" s="67"/>
      <c r="ABO135" s="65"/>
      <c r="ABP135" s="65"/>
      <c r="ABQ135" s="65"/>
      <c r="ABR135" s="66"/>
      <c r="ABT135" s="64"/>
      <c r="ABU135" s="67"/>
      <c r="ABV135" s="67"/>
      <c r="ABW135" s="65"/>
      <c r="ABX135" s="65"/>
      <c r="ABY135" s="65"/>
      <c r="ABZ135" s="66"/>
      <c r="ACB135" s="64"/>
      <c r="ACC135" s="67"/>
      <c r="ACD135" s="67"/>
      <c r="ACE135" s="65"/>
      <c r="ACF135" s="65"/>
      <c r="ACG135" s="65"/>
      <c r="ACH135" s="66"/>
      <c r="ACJ135" s="64"/>
      <c r="ACK135" s="67"/>
      <c r="ACL135" s="67"/>
      <c r="ACM135" s="65"/>
      <c r="ACN135" s="65"/>
      <c r="ACO135" s="65"/>
      <c r="ACP135" s="66"/>
      <c r="ACR135" s="64"/>
      <c r="ACS135" s="67"/>
      <c r="ACT135" s="67"/>
      <c r="ACU135" s="65"/>
      <c r="ACV135" s="65"/>
      <c r="ACW135" s="65"/>
      <c r="ACX135" s="66"/>
      <c r="ACZ135" s="64"/>
      <c r="ADA135" s="67"/>
      <c r="ADB135" s="67"/>
      <c r="ADC135" s="65"/>
      <c r="ADD135" s="65"/>
      <c r="ADE135" s="65"/>
      <c r="ADF135" s="66"/>
      <c r="ADH135" s="64"/>
      <c r="ADI135" s="67"/>
      <c r="ADJ135" s="67"/>
      <c r="ADK135" s="65"/>
      <c r="ADL135" s="65"/>
      <c r="ADM135" s="65"/>
      <c r="ADN135" s="66"/>
      <c r="ADP135" s="64"/>
      <c r="ADQ135" s="67"/>
      <c r="ADR135" s="67"/>
      <c r="ADS135" s="65"/>
      <c r="ADT135" s="65"/>
      <c r="ADU135" s="65"/>
      <c r="ADV135" s="66"/>
      <c r="ADX135" s="64"/>
      <c r="ADY135" s="67"/>
      <c r="ADZ135" s="67"/>
      <c r="AEA135" s="65"/>
      <c r="AEB135" s="65"/>
      <c r="AEC135" s="65"/>
      <c r="AED135" s="66"/>
      <c r="AEF135" s="64"/>
      <c r="AEG135" s="67"/>
      <c r="AEH135" s="67"/>
      <c r="AEI135" s="65"/>
      <c r="AEJ135" s="65"/>
      <c r="AEK135" s="65"/>
      <c r="AEL135" s="66"/>
      <c r="AEN135" s="64"/>
      <c r="AEO135" s="67"/>
      <c r="AEP135" s="67"/>
      <c r="AEQ135" s="65"/>
      <c r="AER135" s="65"/>
      <c r="AES135" s="65"/>
      <c r="AET135" s="66"/>
      <c r="AEV135" s="64"/>
      <c r="AEW135" s="67"/>
      <c r="AEX135" s="67"/>
      <c r="AEY135" s="65"/>
      <c r="AEZ135" s="65"/>
      <c r="AFA135" s="65"/>
      <c r="AFB135" s="66"/>
      <c r="AFD135" s="64"/>
      <c r="AFE135" s="67"/>
      <c r="AFF135" s="67"/>
      <c r="AFG135" s="65"/>
      <c r="AFH135" s="65"/>
      <c r="AFI135" s="65"/>
      <c r="AFJ135" s="66"/>
      <c r="AFL135" s="64"/>
      <c r="AFM135" s="67"/>
      <c r="AFN135" s="67"/>
      <c r="AFO135" s="65"/>
      <c r="AFP135" s="65"/>
      <c r="AFQ135" s="65"/>
      <c r="AFR135" s="66"/>
      <c r="AFT135" s="64"/>
      <c r="AFU135" s="67"/>
      <c r="AFV135" s="67"/>
      <c r="AFW135" s="65"/>
      <c r="AFX135" s="65"/>
      <c r="AFY135" s="65"/>
      <c r="AFZ135" s="66"/>
      <c r="AGB135" s="64"/>
      <c r="AGC135" s="67"/>
      <c r="AGD135" s="67"/>
      <c r="AGE135" s="65"/>
      <c r="AGF135" s="65"/>
      <c r="AGG135" s="65"/>
      <c r="AGH135" s="66"/>
      <c r="AGJ135" s="64"/>
      <c r="AGK135" s="67"/>
      <c r="AGL135" s="67"/>
      <c r="AGM135" s="65"/>
      <c r="AGN135" s="65"/>
      <c r="AGO135" s="65"/>
      <c r="AGP135" s="66"/>
      <c r="AGR135" s="64"/>
      <c r="AGS135" s="67"/>
      <c r="AGT135" s="67"/>
      <c r="AGU135" s="65"/>
      <c r="AGV135" s="65"/>
      <c r="AGW135" s="65"/>
      <c r="AGX135" s="66"/>
      <c r="AGZ135" s="64"/>
      <c r="AHA135" s="67"/>
      <c r="AHB135" s="67"/>
      <c r="AHC135" s="65"/>
      <c r="AHD135" s="65"/>
      <c r="AHE135" s="65"/>
      <c r="AHF135" s="66"/>
      <c r="AHH135" s="64"/>
      <c r="AHI135" s="67"/>
      <c r="AHJ135" s="67"/>
      <c r="AHK135" s="65"/>
      <c r="AHL135" s="65"/>
      <c r="AHM135" s="65"/>
      <c r="AHN135" s="66"/>
      <c r="AHP135" s="64"/>
      <c r="AHQ135" s="67"/>
      <c r="AHR135" s="67"/>
      <c r="AHS135" s="65"/>
      <c r="AHT135" s="65"/>
      <c r="AHU135" s="65"/>
      <c r="AHV135" s="66"/>
      <c r="AHX135" s="64"/>
      <c r="AHY135" s="67"/>
      <c r="AHZ135" s="67"/>
      <c r="AIA135" s="65"/>
      <c r="AIB135" s="65"/>
      <c r="AIC135" s="65"/>
      <c r="AID135" s="66"/>
      <c r="AIF135" s="64"/>
      <c r="AIG135" s="67"/>
      <c r="AIH135" s="67"/>
      <c r="AII135" s="65"/>
      <c r="AIJ135" s="65"/>
      <c r="AIK135" s="65"/>
      <c r="AIL135" s="66"/>
      <c r="AIN135" s="64"/>
      <c r="AIO135" s="67"/>
      <c r="AIP135" s="67"/>
      <c r="AIQ135" s="65"/>
      <c r="AIR135" s="65"/>
      <c r="AIS135" s="65"/>
      <c r="AIT135" s="66"/>
      <c r="AIV135" s="64"/>
      <c r="AIW135" s="67"/>
      <c r="AIX135" s="67"/>
      <c r="AIY135" s="65"/>
      <c r="AIZ135" s="65"/>
      <c r="AJA135" s="65"/>
      <c r="AJB135" s="66"/>
      <c r="AJD135" s="64"/>
      <c r="AJE135" s="67"/>
      <c r="AJF135" s="67"/>
      <c r="AJG135" s="65"/>
      <c r="AJH135" s="65"/>
      <c r="AJI135" s="65"/>
      <c r="AJJ135" s="66"/>
      <c r="AJL135" s="64"/>
      <c r="AJM135" s="67"/>
      <c r="AJN135" s="67"/>
      <c r="AJO135" s="65"/>
      <c r="AJP135" s="65"/>
      <c r="AJQ135" s="65"/>
      <c r="AJR135" s="66"/>
      <c r="AJT135" s="64"/>
      <c r="AJU135" s="67"/>
      <c r="AJV135" s="67"/>
      <c r="AJW135" s="65"/>
      <c r="AJX135" s="65"/>
      <c r="AJY135" s="65"/>
      <c r="AJZ135" s="66"/>
      <c r="AKB135" s="64"/>
      <c r="AKC135" s="67"/>
      <c r="AKD135" s="67"/>
      <c r="AKE135" s="65"/>
      <c r="AKF135" s="65"/>
      <c r="AKG135" s="65"/>
      <c r="AKH135" s="66"/>
      <c r="AKJ135" s="64"/>
      <c r="AKK135" s="67"/>
      <c r="AKL135" s="67"/>
      <c r="AKM135" s="65"/>
      <c r="AKN135" s="65"/>
      <c r="AKO135" s="65"/>
      <c r="AKP135" s="66"/>
      <c r="AKR135" s="64"/>
      <c r="AKS135" s="67"/>
      <c r="AKT135" s="67"/>
      <c r="AKU135" s="65"/>
      <c r="AKV135" s="65"/>
      <c r="AKW135" s="65"/>
      <c r="AKX135" s="66"/>
      <c r="AKZ135" s="64"/>
      <c r="ALA135" s="67"/>
      <c r="ALB135" s="67"/>
      <c r="ALC135" s="65"/>
      <c r="ALD135" s="65"/>
      <c r="ALE135" s="65"/>
      <c r="ALF135" s="66"/>
      <c r="ALH135" s="64"/>
      <c r="ALI135" s="67"/>
      <c r="ALJ135" s="67"/>
      <c r="ALK135" s="65"/>
      <c r="ALL135" s="65"/>
      <c r="ALM135" s="65"/>
      <c r="ALN135" s="66"/>
      <c r="ALP135" s="64"/>
      <c r="ALQ135" s="67"/>
      <c r="ALR135" s="67"/>
      <c r="ALS135" s="65"/>
      <c r="ALT135" s="65"/>
      <c r="ALU135" s="65"/>
      <c r="ALV135" s="66"/>
      <c r="ALX135" s="64"/>
      <c r="ALY135" s="67"/>
      <c r="ALZ135" s="67"/>
      <c r="AMA135" s="65"/>
      <c r="AMB135" s="65"/>
      <c r="AMC135" s="65"/>
      <c r="AMD135" s="66"/>
      <c r="AMF135" s="64"/>
      <c r="AMG135" s="67"/>
      <c r="AMH135" s="67"/>
      <c r="AMI135" s="65"/>
      <c r="AMJ135" s="65"/>
      <c r="AMK135" s="65"/>
      <c r="AML135" s="66"/>
      <c r="AMN135" s="64"/>
      <c r="AMO135" s="67"/>
      <c r="AMP135" s="67"/>
      <c r="AMQ135" s="65"/>
      <c r="AMR135" s="65"/>
      <c r="AMS135" s="65"/>
      <c r="AMT135" s="66"/>
      <c r="AMV135" s="64"/>
      <c r="AMW135" s="67"/>
      <c r="AMX135" s="67"/>
      <c r="AMY135" s="65"/>
      <c r="AMZ135" s="65"/>
      <c r="ANA135" s="65"/>
      <c r="ANB135" s="66"/>
      <c r="AND135" s="64"/>
      <c r="ANE135" s="67"/>
      <c r="ANF135" s="67"/>
      <c r="ANG135" s="65"/>
      <c r="ANH135" s="65"/>
      <c r="ANI135" s="65"/>
      <c r="ANJ135" s="66"/>
      <c r="ANL135" s="64"/>
      <c r="ANM135" s="67"/>
      <c r="ANN135" s="67"/>
      <c r="ANO135" s="65"/>
      <c r="ANP135" s="65"/>
      <c r="ANQ135" s="65"/>
      <c r="ANR135" s="66"/>
      <c r="ANT135" s="64"/>
      <c r="ANU135" s="67"/>
      <c r="ANV135" s="67"/>
      <c r="ANW135" s="65"/>
      <c r="ANX135" s="65"/>
      <c r="ANY135" s="65"/>
      <c r="ANZ135" s="66"/>
      <c r="AOB135" s="64"/>
      <c r="AOC135" s="67"/>
      <c r="AOD135" s="67"/>
      <c r="AOE135" s="65"/>
      <c r="AOF135" s="65"/>
      <c r="AOG135" s="65"/>
      <c r="AOH135" s="66"/>
      <c r="AOJ135" s="64"/>
      <c r="AOK135" s="67"/>
      <c r="AOL135" s="67"/>
      <c r="AOM135" s="65"/>
      <c r="AON135" s="65"/>
      <c r="AOO135" s="65"/>
      <c r="AOP135" s="66"/>
      <c r="AOR135" s="64"/>
      <c r="AOS135" s="67"/>
      <c r="AOT135" s="67"/>
      <c r="AOU135" s="65"/>
      <c r="AOV135" s="65"/>
      <c r="AOW135" s="65"/>
      <c r="AOX135" s="66"/>
      <c r="AOZ135" s="64"/>
      <c r="APA135" s="67"/>
      <c r="APB135" s="67"/>
      <c r="APC135" s="65"/>
      <c r="APD135" s="65"/>
      <c r="APE135" s="65"/>
      <c r="APF135" s="66"/>
      <c r="APH135" s="64"/>
      <c r="API135" s="67"/>
      <c r="APJ135" s="67"/>
      <c r="APK135" s="65"/>
      <c r="APL135" s="65"/>
      <c r="APM135" s="65"/>
      <c r="APN135" s="66"/>
      <c r="APP135" s="64"/>
      <c r="APQ135" s="67"/>
      <c r="APR135" s="67"/>
      <c r="APS135" s="65"/>
      <c r="APT135" s="65"/>
      <c r="APU135" s="65"/>
      <c r="APV135" s="66"/>
      <c r="APX135" s="64"/>
      <c r="APY135" s="67"/>
      <c r="APZ135" s="67"/>
      <c r="AQA135" s="65"/>
      <c r="AQB135" s="65"/>
      <c r="AQC135" s="65"/>
      <c r="AQD135" s="66"/>
      <c r="AQF135" s="64"/>
      <c r="AQG135" s="67"/>
      <c r="AQH135" s="67"/>
      <c r="AQI135" s="65"/>
      <c r="AQJ135" s="65"/>
      <c r="AQK135" s="65"/>
      <c r="AQL135" s="66"/>
      <c r="AQN135" s="64"/>
      <c r="AQO135" s="67"/>
      <c r="AQP135" s="67"/>
      <c r="AQQ135" s="65"/>
      <c r="AQR135" s="65"/>
      <c r="AQS135" s="65"/>
      <c r="AQT135" s="66"/>
      <c r="AQV135" s="64"/>
      <c r="AQW135" s="67"/>
      <c r="AQX135" s="67"/>
      <c r="AQY135" s="65"/>
      <c r="AQZ135" s="65"/>
      <c r="ARA135" s="65"/>
      <c r="ARB135" s="66"/>
      <c r="ARD135" s="64"/>
      <c r="ARE135" s="67"/>
      <c r="ARF135" s="67"/>
      <c r="ARG135" s="65"/>
      <c r="ARH135" s="65"/>
      <c r="ARI135" s="65"/>
      <c r="ARJ135" s="66"/>
      <c r="ARL135" s="64"/>
      <c r="ARM135" s="67"/>
      <c r="ARN135" s="67"/>
      <c r="ARO135" s="65"/>
      <c r="ARP135" s="65"/>
      <c r="ARQ135" s="65"/>
      <c r="ARR135" s="66"/>
      <c r="ART135" s="64"/>
      <c r="ARU135" s="67"/>
      <c r="ARV135" s="67"/>
      <c r="ARW135" s="65"/>
      <c r="ARX135" s="65"/>
      <c r="ARY135" s="65"/>
      <c r="ARZ135" s="66"/>
      <c r="ASB135" s="64"/>
      <c r="ASC135" s="67"/>
      <c r="ASD135" s="67"/>
      <c r="ASE135" s="65"/>
      <c r="ASF135" s="65"/>
      <c r="ASG135" s="65"/>
      <c r="ASH135" s="66"/>
      <c r="ASJ135" s="64"/>
      <c r="ASK135" s="67"/>
      <c r="ASL135" s="67"/>
      <c r="ASM135" s="65"/>
      <c r="ASN135" s="65"/>
      <c r="ASO135" s="65"/>
      <c r="ASP135" s="66"/>
      <c r="ASR135" s="64"/>
      <c r="ASS135" s="67"/>
      <c r="AST135" s="67"/>
      <c r="ASU135" s="65"/>
      <c r="ASV135" s="65"/>
      <c r="ASW135" s="65"/>
      <c r="ASX135" s="66"/>
      <c r="ASZ135" s="64"/>
      <c r="ATA135" s="67"/>
      <c r="ATB135" s="67"/>
      <c r="ATC135" s="65"/>
      <c r="ATD135" s="65"/>
      <c r="ATE135" s="65"/>
      <c r="ATF135" s="66"/>
      <c r="ATH135" s="64"/>
      <c r="ATI135" s="67"/>
      <c r="ATJ135" s="67"/>
      <c r="ATK135" s="65"/>
      <c r="ATL135" s="65"/>
      <c r="ATM135" s="65"/>
      <c r="ATN135" s="66"/>
      <c r="ATP135" s="64"/>
      <c r="ATQ135" s="67"/>
      <c r="ATR135" s="67"/>
      <c r="ATS135" s="65"/>
      <c r="ATT135" s="65"/>
      <c r="ATU135" s="65"/>
      <c r="ATV135" s="66"/>
      <c r="ATX135" s="64"/>
      <c r="ATY135" s="67"/>
      <c r="ATZ135" s="67"/>
      <c r="AUA135" s="65"/>
      <c r="AUB135" s="65"/>
      <c r="AUC135" s="65"/>
      <c r="AUD135" s="66"/>
      <c r="AUF135" s="64"/>
      <c r="AUG135" s="67"/>
      <c r="AUH135" s="67"/>
      <c r="AUI135" s="65"/>
      <c r="AUJ135" s="65"/>
      <c r="AUK135" s="65"/>
      <c r="AUL135" s="66"/>
      <c r="AUN135" s="64"/>
      <c r="AUO135" s="67"/>
      <c r="AUP135" s="67"/>
      <c r="AUQ135" s="65"/>
      <c r="AUR135" s="65"/>
      <c r="AUS135" s="65"/>
      <c r="AUT135" s="66"/>
      <c r="AUV135" s="64"/>
      <c r="AUW135" s="67"/>
      <c r="AUX135" s="67"/>
      <c r="AUY135" s="65"/>
      <c r="AUZ135" s="65"/>
      <c r="AVA135" s="65"/>
      <c r="AVB135" s="66"/>
      <c r="AVD135" s="64"/>
      <c r="AVE135" s="67"/>
      <c r="AVF135" s="67"/>
      <c r="AVG135" s="65"/>
      <c r="AVH135" s="65"/>
      <c r="AVI135" s="65"/>
      <c r="AVJ135" s="66"/>
      <c r="AVL135" s="64"/>
      <c r="AVM135" s="67"/>
      <c r="AVN135" s="67"/>
      <c r="AVO135" s="65"/>
      <c r="AVP135" s="65"/>
      <c r="AVQ135" s="65"/>
      <c r="AVR135" s="66"/>
      <c r="AVT135" s="64"/>
      <c r="AVU135" s="67"/>
      <c r="AVV135" s="67"/>
      <c r="AVW135" s="65"/>
      <c r="AVX135" s="65"/>
      <c r="AVY135" s="65"/>
      <c r="AVZ135" s="66"/>
      <c r="AWB135" s="64"/>
      <c r="AWC135" s="67"/>
      <c r="AWD135" s="67"/>
      <c r="AWE135" s="65"/>
      <c r="AWF135" s="65"/>
      <c r="AWG135" s="65"/>
      <c r="AWH135" s="66"/>
      <c r="AWJ135" s="64"/>
      <c r="AWK135" s="67"/>
      <c r="AWL135" s="67"/>
      <c r="AWM135" s="65"/>
      <c r="AWN135" s="65"/>
      <c r="AWO135" s="65"/>
      <c r="AWP135" s="66"/>
      <c r="AWR135" s="64"/>
      <c r="AWS135" s="67"/>
      <c r="AWT135" s="67"/>
      <c r="AWU135" s="65"/>
      <c r="AWV135" s="65"/>
      <c r="AWW135" s="65"/>
      <c r="AWX135" s="66"/>
      <c r="AWZ135" s="64"/>
      <c r="AXA135" s="67"/>
      <c r="AXB135" s="67"/>
      <c r="AXC135" s="65"/>
      <c r="AXD135" s="65"/>
      <c r="AXE135" s="65"/>
      <c r="AXF135" s="66"/>
      <c r="AXH135" s="64"/>
      <c r="AXI135" s="67"/>
      <c r="AXJ135" s="67"/>
      <c r="AXK135" s="65"/>
      <c r="AXL135" s="65"/>
      <c r="AXM135" s="65"/>
      <c r="AXN135" s="66"/>
      <c r="AXP135" s="64"/>
      <c r="AXQ135" s="67"/>
      <c r="AXR135" s="67"/>
      <c r="AXS135" s="65"/>
      <c r="AXT135" s="65"/>
      <c r="AXU135" s="65"/>
      <c r="AXV135" s="66"/>
      <c r="AXX135" s="64"/>
      <c r="AXY135" s="67"/>
      <c r="AXZ135" s="67"/>
      <c r="AYA135" s="65"/>
      <c r="AYB135" s="65"/>
      <c r="AYC135" s="65"/>
      <c r="AYD135" s="66"/>
      <c r="AYF135" s="64"/>
      <c r="AYG135" s="67"/>
      <c r="AYH135" s="67"/>
      <c r="AYI135" s="65"/>
      <c r="AYJ135" s="65"/>
      <c r="AYK135" s="65"/>
      <c r="AYL135" s="66"/>
      <c r="AYN135" s="64"/>
      <c r="AYO135" s="67"/>
      <c r="AYP135" s="67"/>
      <c r="AYQ135" s="65"/>
      <c r="AYR135" s="65"/>
      <c r="AYS135" s="65"/>
      <c r="AYT135" s="66"/>
      <c r="AYV135" s="64"/>
      <c r="AYW135" s="67"/>
      <c r="AYX135" s="67"/>
      <c r="AYY135" s="65"/>
      <c r="AYZ135" s="65"/>
      <c r="AZA135" s="65"/>
      <c r="AZB135" s="66"/>
      <c r="AZD135" s="64"/>
      <c r="AZE135" s="67"/>
      <c r="AZF135" s="67"/>
      <c r="AZG135" s="65"/>
      <c r="AZH135" s="65"/>
      <c r="AZI135" s="65"/>
      <c r="AZJ135" s="66"/>
      <c r="AZL135" s="64"/>
      <c r="AZM135" s="67"/>
      <c r="AZN135" s="67"/>
      <c r="AZO135" s="65"/>
      <c r="AZP135" s="65"/>
      <c r="AZQ135" s="65"/>
      <c r="AZR135" s="66"/>
      <c r="AZT135" s="64"/>
      <c r="AZU135" s="67"/>
      <c r="AZV135" s="67"/>
      <c r="AZW135" s="65"/>
      <c r="AZX135" s="65"/>
      <c r="AZY135" s="65"/>
      <c r="AZZ135" s="66"/>
      <c r="BAB135" s="64"/>
      <c r="BAC135" s="67"/>
      <c r="BAD135" s="67"/>
      <c r="BAE135" s="65"/>
      <c r="BAF135" s="65"/>
      <c r="BAG135" s="65"/>
      <c r="BAH135" s="66"/>
      <c r="BAJ135" s="64"/>
      <c r="BAK135" s="67"/>
      <c r="BAL135" s="67"/>
      <c r="BAM135" s="65"/>
      <c r="BAN135" s="65"/>
      <c r="BAO135" s="65"/>
      <c r="BAP135" s="66"/>
      <c r="BAR135" s="64"/>
      <c r="BAS135" s="67"/>
      <c r="BAT135" s="67"/>
      <c r="BAU135" s="65"/>
      <c r="BAV135" s="65"/>
      <c r="BAW135" s="65"/>
      <c r="BAX135" s="66"/>
      <c r="BAZ135" s="64"/>
      <c r="BBA135" s="67"/>
      <c r="BBB135" s="67"/>
      <c r="BBC135" s="65"/>
      <c r="BBD135" s="65"/>
      <c r="BBE135" s="65"/>
      <c r="BBF135" s="66"/>
      <c r="BBH135" s="64"/>
      <c r="BBI135" s="67"/>
      <c r="BBJ135" s="67"/>
      <c r="BBK135" s="65"/>
      <c r="BBL135" s="65"/>
      <c r="BBM135" s="65"/>
      <c r="BBN135" s="66"/>
      <c r="BBP135" s="64"/>
      <c r="BBQ135" s="67"/>
      <c r="BBR135" s="67"/>
      <c r="BBS135" s="65"/>
      <c r="BBT135" s="65"/>
      <c r="BBU135" s="65"/>
      <c r="BBV135" s="66"/>
      <c r="BBX135" s="64"/>
      <c r="BBY135" s="67"/>
      <c r="BBZ135" s="67"/>
      <c r="BCA135" s="65"/>
      <c r="BCB135" s="65"/>
      <c r="BCC135" s="65"/>
      <c r="BCD135" s="66"/>
      <c r="BCF135" s="64"/>
      <c r="BCG135" s="67"/>
      <c r="BCH135" s="67"/>
      <c r="BCI135" s="65"/>
      <c r="BCJ135" s="65"/>
      <c r="BCK135" s="65"/>
      <c r="BCL135" s="66"/>
      <c r="BCN135" s="64"/>
      <c r="BCO135" s="67"/>
      <c r="BCP135" s="67"/>
      <c r="BCQ135" s="65"/>
      <c r="BCR135" s="65"/>
      <c r="BCS135" s="65"/>
      <c r="BCT135" s="66"/>
      <c r="BCV135" s="64"/>
      <c r="BCW135" s="67"/>
      <c r="BCX135" s="67"/>
      <c r="BCY135" s="65"/>
      <c r="BCZ135" s="65"/>
      <c r="BDA135" s="65"/>
      <c r="BDB135" s="66"/>
      <c r="BDD135" s="64"/>
      <c r="BDE135" s="67"/>
      <c r="BDF135" s="67"/>
      <c r="BDG135" s="65"/>
      <c r="BDH135" s="65"/>
      <c r="BDI135" s="65"/>
      <c r="BDJ135" s="66"/>
      <c r="BDL135" s="64"/>
      <c r="BDM135" s="67"/>
      <c r="BDN135" s="67"/>
      <c r="BDO135" s="65"/>
      <c r="BDP135" s="65"/>
      <c r="BDQ135" s="65"/>
      <c r="BDR135" s="66"/>
      <c r="BDT135" s="64"/>
      <c r="BDU135" s="67"/>
      <c r="BDV135" s="67"/>
      <c r="BDW135" s="65"/>
      <c r="BDX135" s="65"/>
      <c r="BDY135" s="65"/>
      <c r="BDZ135" s="66"/>
      <c r="BEB135" s="64"/>
      <c r="BEC135" s="67"/>
      <c r="BED135" s="67"/>
      <c r="BEE135" s="65"/>
      <c r="BEF135" s="65"/>
      <c r="BEG135" s="65"/>
      <c r="BEH135" s="66"/>
      <c r="BEJ135" s="64"/>
      <c r="BEK135" s="67"/>
      <c r="BEL135" s="67"/>
      <c r="BEM135" s="65"/>
      <c r="BEN135" s="65"/>
      <c r="BEO135" s="65"/>
      <c r="BEP135" s="66"/>
      <c r="BER135" s="64"/>
      <c r="BES135" s="67"/>
      <c r="BET135" s="67"/>
      <c r="BEU135" s="65"/>
      <c r="BEV135" s="65"/>
      <c r="BEW135" s="65"/>
      <c r="BEX135" s="66"/>
      <c r="BEZ135" s="64"/>
      <c r="BFA135" s="67"/>
      <c r="BFB135" s="67"/>
      <c r="BFC135" s="65"/>
      <c r="BFD135" s="65"/>
      <c r="BFE135" s="65"/>
      <c r="BFF135" s="66"/>
      <c r="BFH135" s="64"/>
      <c r="BFI135" s="67"/>
      <c r="BFJ135" s="67"/>
      <c r="BFK135" s="65"/>
      <c r="BFL135" s="65"/>
      <c r="BFM135" s="65"/>
      <c r="BFN135" s="66"/>
      <c r="BFP135" s="64"/>
      <c r="BFQ135" s="67"/>
      <c r="BFR135" s="67"/>
      <c r="BFS135" s="65"/>
      <c r="BFT135" s="65"/>
      <c r="BFU135" s="65"/>
      <c r="BFV135" s="66"/>
      <c r="BFX135" s="64"/>
      <c r="BFY135" s="67"/>
      <c r="BFZ135" s="67"/>
      <c r="BGA135" s="65"/>
      <c r="BGB135" s="65"/>
      <c r="BGC135" s="65"/>
      <c r="BGD135" s="66"/>
      <c r="BGF135" s="64"/>
      <c r="BGG135" s="67"/>
      <c r="BGH135" s="67"/>
      <c r="BGI135" s="65"/>
      <c r="BGJ135" s="65"/>
      <c r="BGK135" s="65"/>
      <c r="BGL135" s="66"/>
      <c r="BGN135" s="64"/>
      <c r="BGO135" s="67"/>
      <c r="BGP135" s="67"/>
      <c r="BGQ135" s="65"/>
      <c r="BGR135" s="65"/>
      <c r="BGS135" s="65"/>
      <c r="BGT135" s="66"/>
      <c r="BGV135" s="64"/>
      <c r="BGW135" s="67"/>
      <c r="BGX135" s="67"/>
      <c r="BGY135" s="65"/>
      <c r="BGZ135" s="65"/>
      <c r="BHA135" s="65"/>
      <c r="BHB135" s="66"/>
      <c r="BHD135" s="64"/>
      <c r="BHE135" s="67"/>
      <c r="BHF135" s="67"/>
      <c r="BHG135" s="65"/>
      <c r="BHH135" s="65"/>
      <c r="BHI135" s="65"/>
      <c r="BHJ135" s="66"/>
      <c r="BHL135" s="64"/>
      <c r="BHM135" s="67"/>
      <c r="BHN135" s="67"/>
      <c r="BHO135" s="65"/>
      <c r="BHP135" s="65"/>
      <c r="BHQ135" s="65"/>
      <c r="BHR135" s="66"/>
      <c r="BHT135" s="64"/>
      <c r="BHU135" s="67"/>
      <c r="BHV135" s="67"/>
      <c r="BHW135" s="65"/>
      <c r="BHX135" s="65"/>
      <c r="BHY135" s="65"/>
      <c r="BHZ135" s="66"/>
      <c r="BIB135" s="64"/>
      <c r="BIC135" s="67"/>
      <c r="BID135" s="67"/>
      <c r="BIE135" s="65"/>
      <c r="BIF135" s="65"/>
      <c r="BIG135" s="65"/>
      <c r="BIH135" s="66"/>
      <c r="BIJ135" s="64"/>
      <c r="BIK135" s="67"/>
      <c r="BIL135" s="67"/>
      <c r="BIM135" s="65"/>
      <c r="BIN135" s="65"/>
      <c r="BIO135" s="65"/>
      <c r="BIP135" s="66"/>
      <c r="BIR135" s="64"/>
      <c r="BIS135" s="67"/>
      <c r="BIT135" s="67"/>
      <c r="BIU135" s="65"/>
      <c r="BIV135" s="65"/>
      <c r="BIW135" s="65"/>
      <c r="BIX135" s="66"/>
      <c r="BIZ135" s="64"/>
      <c r="BJA135" s="67"/>
      <c r="BJB135" s="67"/>
      <c r="BJC135" s="65"/>
      <c r="BJD135" s="65"/>
      <c r="BJE135" s="65"/>
      <c r="BJF135" s="66"/>
      <c r="BJH135" s="64"/>
      <c r="BJI135" s="67"/>
      <c r="BJJ135" s="67"/>
      <c r="BJK135" s="65"/>
      <c r="BJL135" s="65"/>
      <c r="BJM135" s="65"/>
      <c r="BJN135" s="66"/>
      <c r="BJP135" s="64"/>
      <c r="BJQ135" s="67"/>
      <c r="BJR135" s="67"/>
      <c r="BJS135" s="65"/>
      <c r="BJT135" s="65"/>
      <c r="BJU135" s="65"/>
      <c r="BJV135" s="66"/>
      <c r="BJX135" s="64"/>
      <c r="BJY135" s="67"/>
      <c r="BJZ135" s="67"/>
      <c r="BKA135" s="65"/>
      <c r="BKB135" s="65"/>
      <c r="BKC135" s="65"/>
      <c r="BKD135" s="66"/>
      <c r="BKF135" s="64"/>
      <c r="BKG135" s="67"/>
      <c r="BKH135" s="67"/>
      <c r="BKI135" s="65"/>
      <c r="BKJ135" s="65"/>
      <c r="BKK135" s="65"/>
      <c r="BKL135" s="66"/>
      <c r="BKN135" s="64"/>
      <c r="BKO135" s="67"/>
      <c r="BKP135" s="67"/>
      <c r="BKQ135" s="65"/>
      <c r="BKR135" s="65"/>
      <c r="BKS135" s="65"/>
      <c r="BKT135" s="66"/>
      <c r="BKV135" s="64"/>
      <c r="BKW135" s="67"/>
      <c r="BKX135" s="67"/>
      <c r="BKY135" s="65"/>
      <c r="BKZ135" s="65"/>
      <c r="BLA135" s="65"/>
      <c r="BLB135" s="66"/>
      <c r="BLD135" s="64"/>
      <c r="BLE135" s="67"/>
      <c r="BLF135" s="67"/>
      <c r="BLG135" s="65"/>
      <c r="BLH135" s="65"/>
      <c r="BLI135" s="65"/>
      <c r="BLJ135" s="66"/>
      <c r="BLL135" s="64"/>
      <c r="BLM135" s="67"/>
      <c r="BLN135" s="67"/>
      <c r="BLO135" s="65"/>
      <c r="BLP135" s="65"/>
      <c r="BLQ135" s="65"/>
      <c r="BLR135" s="66"/>
      <c r="BLT135" s="64"/>
      <c r="BLU135" s="67"/>
      <c r="BLV135" s="67"/>
      <c r="BLW135" s="65"/>
      <c r="BLX135" s="65"/>
      <c r="BLY135" s="65"/>
      <c r="BLZ135" s="66"/>
      <c r="BMB135" s="64"/>
      <c r="BMC135" s="67"/>
      <c r="BMD135" s="67"/>
      <c r="BME135" s="65"/>
      <c r="BMF135" s="65"/>
      <c r="BMG135" s="65"/>
      <c r="BMH135" s="66"/>
      <c r="BMJ135" s="64"/>
      <c r="BMK135" s="67"/>
      <c r="BML135" s="67"/>
      <c r="BMM135" s="65"/>
      <c r="BMN135" s="65"/>
      <c r="BMO135" s="65"/>
      <c r="BMP135" s="66"/>
      <c r="BMR135" s="64"/>
      <c r="BMS135" s="67"/>
      <c r="BMT135" s="67"/>
      <c r="BMU135" s="65"/>
      <c r="BMV135" s="65"/>
      <c r="BMW135" s="65"/>
      <c r="BMX135" s="66"/>
      <c r="BMZ135" s="64"/>
      <c r="BNA135" s="67"/>
      <c r="BNB135" s="67"/>
      <c r="BNC135" s="65"/>
      <c r="BND135" s="65"/>
      <c r="BNE135" s="65"/>
      <c r="BNF135" s="66"/>
      <c r="BNH135" s="64"/>
      <c r="BNI135" s="67"/>
      <c r="BNJ135" s="67"/>
      <c r="BNK135" s="65"/>
      <c r="BNL135" s="65"/>
      <c r="BNM135" s="65"/>
      <c r="BNN135" s="66"/>
      <c r="BNP135" s="64"/>
      <c r="BNQ135" s="67"/>
      <c r="BNR135" s="67"/>
      <c r="BNS135" s="65"/>
      <c r="BNT135" s="65"/>
      <c r="BNU135" s="65"/>
      <c r="BNV135" s="66"/>
      <c r="BNX135" s="64"/>
      <c r="BNY135" s="67"/>
      <c r="BNZ135" s="67"/>
      <c r="BOA135" s="65"/>
      <c r="BOB135" s="65"/>
      <c r="BOC135" s="65"/>
      <c r="BOD135" s="66"/>
      <c r="BOF135" s="64"/>
      <c r="BOG135" s="67"/>
      <c r="BOH135" s="67"/>
      <c r="BOI135" s="65"/>
      <c r="BOJ135" s="65"/>
      <c r="BOK135" s="65"/>
      <c r="BOL135" s="66"/>
      <c r="BON135" s="64"/>
      <c r="BOO135" s="67"/>
      <c r="BOP135" s="67"/>
      <c r="BOQ135" s="65"/>
      <c r="BOR135" s="65"/>
      <c r="BOS135" s="65"/>
      <c r="BOT135" s="66"/>
      <c r="BOV135" s="64"/>
      <c r="BOW135" s="67"/>
      <c r="BOX135" s="67"/>
      <c r="BOY135" s="65"/>
      <c r="BOZ135" s="65"/>
      <c r="BPA135" s="65"/>
      <c r="BPB135" s="66"/>
      <c r="BPD135" s="64"/>
      <c r="BPE135" s="67"/>
      <c r="BPF135" s="67"/>
      <c r="BPG135" s="65"/>
      <c r="BPH135" s="65"/>
      <c r="BPI135" s="65"/>
      <c r="BPJ135" s="66"/>
      <c r="BPL135" s="64"/>
      <c r="BPM135" s="67"/>
      <c r="BPN135" s="67"/>
      <c r="BPO135" s="65"/>
      <c r="BPP135" s="65"/>
      <c r="BPQ135" s="65"/>
      <c r="BPR135" s="66"/>
      <c r="BPT135" s="64"/>
      <c r="BPU135" s="67"/>
      <c r="BPV135" s="67"/>
      <c r="BPW135" s="65"/>
      <c r="BPX135" s="65"/>
      <c r="BPY135" s="65"/>
      <c r="BPZ135" s="66"/>
      <c r="BQB135" s="64"/>
      <c r="BQC135" s="67"/>
      <c r="BQD135" s="67"/>
      <c r="BQE135" s="65"/>
      <c r="BQF135" s="65"/>
      <c r="BQG135" s="65"/>
      <c r="BQH135" s="66"/>
      <c r="BQJ135" s="64"/>
      <c r="BQK135" s="67"/>
      <c r="BQL135" s="67"/>
      <c r="BQM135" s="65"/>
      <c r="BQN135" s="65"/>
      <c r="BQO135" s="65"/>
      <c r="BQP135" s="66"/>
      <c r="BQR135" s="64"/>
      <c r="BQS135" s="67"/>
      <c r="BQT135" s="67"/>
      <c r="BQU135" s="65"/>
      <c r="BQV135" s="65"/>
      <c r="BQW135" s="65"/>
      <c r="BQX135" s="66"/>
      <c r="BQZ135" s="64"/>
      <c r="BRA135" s="67"/>
      <c r="BRB135" s="67"/>
      <c r="BRC135" s="65"/>
      <c r="BRD135" s="65"/>
      <c r="BRE135" s="65"/>
      <c r="BRF135" s="66"/>
      <c r="BRH135" s="64"/>
      <c r="BRI135" s="67"/>
      <c r="BRJ135" s="67"/>
      <c r="BRK135" s="65"/>
      <c r="BRL135" s="65"/>
      <c r="BRM135" s="65"/>
      <c r="BRN135" s="66"/>
      <c r="BRP135" s="64"/>
      <c r="BRQ135" s="67"/>
      <c r="BRR135" s="67"/>
      <c r="BRS135" s="65"/>
      <c r="BRT135" s="65"/>
      <c r="BRU135" s="65"/>
      <c r="BRV135" s="66"/>
      <c r="BRX135" s="64"/>
      <c r="BRY135" s="67"/>
      <c r="BRZ135" s="67"/>
      <c r="BSA135" s="65"/>
      <c r="BSB135" s="65"/>
      <c r="BSC135" s="65"/>
      <c r="BSD135" s="66"/>
      <c r="BSF135" s="64"/>
      <c r="BSG135" s="67"/>
      <c r="BSH135" s="67"/>
      <c r="BSI135" s="65"/>
      <c r="BSJ135" s="65"/>
      <c r="BSK135" s="65"/>
      <c r="BSL135" s="66"/>
      <c r="BSN135" s="64"/>
      <c r="BSO135" s="67"/>
      <c r="BSP135" s="67"/>
      <c r="BSQ135" s="65"/>
      <c r="BSR135" s="65"/>
      <c r="BSS135" s="65"/>
      <c r="BST135" s="66"/>
      <c r="BSV135" s="64"/>
      <c r="BSW135" s="67"/>
      <c r="BSX135" s="67"/>
      <c r="BSY135" s="65"/>
      <c r="BSZ135" s="65"/>
      <c r="BTA135" s="65"/>
      <c r="BTB135" s="66"/>
      <c r="BTD135" s="64"/>
      <c r="BTE135" s="67"/>
      <c r="BTF135" s="67"/>
      <c r="BTG135" s="65"/>
      <c r="BTH135" s="65"/>
      <c r="BTI135" s="65"/>
      <c r="BTJ135" s="66"/>
      <c r="BTL135" s="64"/>
      <c r="BTM135" s="67"/>
      <c r="BTN135" s="67"/>
      <c r="BTO135" s="65"/>
      <c r="BTP135" s="65"/>
      <c r="BTQ135" s="65"/>
      <c r="BTR135" s="66"/>
      <c r="BTT135" s="64"/>
      <c r="BTU135" s="67"/>
      <c r="BTV135" s="67"/>
      <c r="BTW135" s="65"/>
      <c r="BTX135" s="65"/>
      <c r="BTY135" s="65"/>
      <c r="BTZ135" s="66"/>
      <c r="BUB135" s="64"/>
      <c r="BUC135" s="67"/>
      <c r="BUD135" s="67"/>
      <c r="BUE135" s="65"/>
      <c r="BUF135" s="65"/>
      <c r="BUG135" s="65"/>
      <c r="BUH135" s="66"/>
      <c r="BUJ135" s="64"/>
      <c r="BUK135" s="67"/>
      <c r="BUL135" s="67"/>
      <c r="BUM135" s="65"/>
      <c r="BUN135" s="65"/>
      <c r="BUO135" s="65"/>
      <c r="BUP135" s="66"/>
      <c r="BUR135" s="64"/>
      <c r="BUS135" s="67"/>
      <c r="BUT135" s="67"/>
      <c r="BUU135" s="65"/>
      <c r="BUV135" s="65"/>
      <c r="BUW135" s="65"/>
      <c r="BUX135" s="66"/>
      <c r="BUZ135" s="64"/>
      <c r="BVA135" s="67"/>
      <c r="BVB135" s="67"/>
      <c r="BVC135" s="65"/>
      <c r="BVD135" s="65"/>
      <c r="BVE135" s="65"/>
      <c r="BVF135" s="66"/>
      <c r="BVH135" s="64"/>
      <c r="BVI135" s="67"/>
      <c r="BVJ135" s="67"/>
      <c r="BVK135" s="65"/>
      <c r="BVL135" s="65"/>
      <c r="BVM135" s="65"/>
      <c r="BVN135" s="66"/>
      <c r="BVP135" s="64"/>
      <c r="BVQ135" s="67"/>
      <c r="BVR135" s="67"/>
      <c r="BVS135" s="65"/>
      <c r="BVT135" s="65"/>
      <c r="BVU135" s="65"/>
      <c r="BVV135" s="66"/>
      <c r="BVX135" s="64"/>
      <c r="BVY135" s="67"/>
      <c r="BVZ135" s="67"/>
      <c r="BWA135" s="65"/>
      <c r="BWB135" s="65"/>
      <c r="BWC135" s="65"/>
      <c r="BWD135" s="66"/>
      <c r="BWF135" s="64"/>
      <c r="BWG135" s="67"/>
      <c r="BWH135" s="67"/>
      <c r="BWI135" s="65"/>
      <c r="BWJ135" s="65"/>
      <c r="BWK135" s="65"/>
      <c r="BWL135" s="66"/>
      <c r="BWN135" s="64"/>
      <c r="BWO135" s="67"/>
      <c r="BWP135" s="67"/>
      <c r="BWQ135" s="65"/>
      <c r="BWR135" s="65"/>
      <c r="BWS135" s="65"/>
      <c r="BWT135" s="66"/>
      <c r="BWV135" s="64"/>
      <c r="BWW135" s="67"/>
      <c r="BWX135" s="67"/>
      <c r="BWY135" s="65"/>
      <c r="BWZ135" s="65"/>
      <c r="BXA135" s="65"/>
      <c r="BXB135" s="66"/>
      <c r="BXD135" s="64"/>
      <c r="BXE135" s="67"/>
      <c r="BXF135" s="67"/>
      <c r="BXG135" s="65"/>
      <c r="BXH135" s="65"/>
      <c r="BXI135" s="65"/>
      <c r="BXJ135" s="66"/>
      <c r="BXL135" s="64"/>
      <c r="BXM135" s="67"/>
      <c r="BXN135" s="67"/>
      <c r="BXO135" s="65"/>
      <c r="BXP135" s="65"/>
      <c r="BXQ135" s="65"/>
      <c r="BXR135" s="66"/>
      <c r="BXT135" s="64"/>
      <c r="BXU135" s="67"/>
      <c r="BXV135" s="67"/>
      <c r="BXW135" s="65"/>
      <c r="BXX135" s="65"/>
      <c r="BXY135" s="65"/>
      <c r="BXZ135" s="66"/>
      <c r="BYB135" s="64"/>
      <c r="BYC135" s="67"/>
      <c r="BYD135" s="67"/>
      <c r="BYE135" s="65"/>
      <c r="BYF135" s="65"/>
      <c r="BYG135" s="65"/>
      <c r="BYH135" s="66"/>
      <c r="BYJ135" s="64"/>
      <c r="BYK135" s="67"/>
      <c r="BYL135" s="67"/>
      <c r="BYM135" s="65"/>
      <c r="BYN135" s="65"/>
      <c r="BYO135" s="65"/>
      <c r="BYP135" s="66"/>
      <c r="BYR135" s="64"/>
      <c r="BYS135" s="67"/>
      <c r="BYT135" s="67"/>
      <c r="BYU135" s="65"/>
      <c r="BYV135" s="65"/>
      <c r="BYW135" s="65"/>
      <c r="BYX135" s="66"/>
      <c r="BYZ135" s="64"/>
      <c r="BZA135" s="67"/>
      <c r="BZB135" s="67"/>
      <c r="BZC135" s="65"/>
      <c r="BZD135" s="65"/>
      <c r="BZE135" s="65"/>
      <c r="BZF135" s="66"/>
      <c r="BZH135" s="64"/>
      <c r="BZI135" s="67"/>
      <c r="BZJ135" s="67"/>
      <c r="BZK135" s="65"/>
      <c r="BZL135" s="65"/>
      <c r="BZM135" s="65"/>
      <c r="BZN135" s="66"/>
      <c r="BZP135" s="64"/>
      <c r="BZQ135" s="67"/>
      <c r="BZR135" s="67"/>
      <c r="BZS135" s="65"/>
      <c r="BZT135" s="65"/>
      <c r="BZU135" s="65"/>
      <c r="BZV135" s="66"/>
      <c r="BZX135" s="64"/>
      <c r="BZY135" s="67"/>
      <c r="BZZ135" s="67"/>
      <c r="CAA135" s="65"/>
      <c r="CAB135" s="65"/>
      <c r="CAC135" s="65"/>
      <c r="CAD135" s="66"/>
      <c r="CAF135" s="64"/>
      <c r="CAG135" s="67"/>
      <c r="CAH135" s="67"/>
      <c r="CAI135" s="65"/>
      <c r="CAJ135" s="65"/>
      <c r="CAK135" s="65"/>
      <c r="CAL135" s="66"/>
      <c r="CAN135" s="64"/>
      <c r="CAO135" s="67"/>
      <c r="CAP135" s="67"/>
      <c r="CAQ135" s="65"/>
      <c r="CAR135" s="65"/>
      <c r="CAS135" s="65"/>
      <c r="CAT135" s="66"/>
      <c r="CAV135" s="64"/>
      <c r="CAW135" s="67"/>
      <c r="CAX135" s="67"/>
      <c r="CAY135" s="65"/>
      <c r="CAZ135" s="65"/>
      <c r="CBA135" s="65"/>
      <c r="CBB135" s="66"/>
      <c r="CBD135" s="64"/>
      <c r="CBE135" s="67"/>
      <c r="CBF135" s="67"/>
      <c r="CBG135" s="65"/>
      <c r="CBH135" s="65"/>
      <c r="CBI135" s="65"/>
      <c r="CBJ135" s="66"/>
      <c r="CBL135" s="64"/>
      <c r="CBM135" s="67"/>
      <c r="CBN135" s="67"/>
      <c r="CBO135" s="65"/>
      <c r="CBP135" s="65"/>
      <c r="CBQ135" s="65"/>
      <c r="CBR135" s="66"/>
      <c r="CBT135" s="64"/>
      <c r="CBU135" s="67"/>
      <c r="CBV135" s="67"/>
      <c r="CBW135" s="65"/>
      <c r="CBX135" s="65"/>
      <c r="CBY135" s="65"/>
      <c r="CBZ135" s="66"/>
      <c r="CCB135" s="64"/>
      <c r="CCC135" s="67"/>
      <c r="CCD135" s="67"/>
      <c r="CCE135" s="65"/>
      <c r="CCF135" s="65"/>
      <c r="CCG135" s="65"/>
      <c r="CCH135" s="66"/>
      <c r="CCJ135" s="64"/>
      <c r="CCK135" s="67"/>
      <c r="CCL135" s="67"/>
      <c r="CCM135" s="65"/>
      <c r="CCN135" s="65"/>
      <c r="CCO135" s="65"/>
      <c r="CCP135" s="66"/>
      <c r="CCR135" s="64"/>
      <c r="CCS135" s="67"/>
      <c r="CCT135" s="67"/>
      <c r="CCU135" s="65"/>
      <c r="CCV135" s="65"/>
      <c r="CCW135" s="65"/>
      <c r="CCX135" s="66"/>
      <c r="CCZ135" s="64"/>
      <c r="CDA135" s="67"/>
      <c r="CDB135" s="67"/>
      <c r="CDC135" s="65"/>
      <c r="CDD135" s="65"/>
      <c r="CDE135" s="65"/>
      <c r="CDF135" s="66"/>
      <c r="CDH135" s="64"/>
      <c r="CDI135" s="67"/>
      <c r="CDJ135" s="67"/>
      <c r="CDK135" s="65"/>
      <c r="CDL135" s="65"/>
      <c r="CDM135" s="65"/>
      <c r="CDN135" s="66"/>
      <c r="CDP135" s="64"/>
      <c r="CDQ135" s="67"/>
      <c r="CDR135" s="67"/>
      <c r="CDS135" s="65"/>
      <c r="CDT135" s="65"/>
      <c r="CDU135" s="65"/>
      <c r="CDV135" s="66"/>
      <c r="CDX135" s="64"/>
      <c r="CDY135" s="67"/>
      <c r="CDZ135" s="67"/>
      <c r="CEA135" s="65"/>
      <c r="CEB135" s="65"/>
      <c r="CEC135" s="65"/>
      <c r="CED135" s="66"/>
      <c r="CEF135" s="64"/>
      <c r="CEG135" s="67"/>
      <c r="CEH135" s="67"/>
      <c r="CEI135" s="65"/>
      <c r="CEJ135" s="65"/>
      <c r="CEK135" s="65"/>
      <c r="CEL135" s="66"/>
      <c r="CEN135" s="64"/>
      <c r="CEO135" s="67"/>
      <c r="CEP135" s="67"/>
      <c r="CEQ135" s="65"/>
      <c r="CER135" s="65"/>
      <c r="CES135" s="65"/>
      <c r="CET135" s="66"/>
      <c r="CEV135" s="64"/>
      <c r="CEW135" s="67"/>
      <c r="CEX135" s="67"/>
      <c r="CEY135" s="65"/>
      <c r="CEZ135" s="65"/>
      <c r="CFA135" s="65"/>
      <c r="CFB135" s="66"/>
      <c r="CFD135" s="64"/>
      <c r="CFE135" s="67"/>
      <c r="CFF135" s="67"/>
      <c r="CFG135" s="65"/>
      <c r="CFH135" s="65"/>
      <c r="CFI135" s="65"/>
      <c r="CFJ135" s="66"/>
      <c r="CFL135" s="64"/>
      <c r="CFM135" s="67"/>
      <c r="CFN135" s="67"/>
      <c r="CFO135" s="65"/>
      <c r="CFP135" s="65"/>
      <c r="CFQ135" s="65"/>
      <c r="CFR135" s="66"/>
      <c r="CFT135" s="64"/>
      <c r="CFU135" s="67"/>
      <c r="CFV135" s="67"/>
      <c r="CFW135" s="65"/>
      <c r="CFX135" s="65"/>
      <c r="CFY135" s="65"/>
      <c r="CFZ135" s="66"/>
      <c r="CGB135" s="64"/>
      <c r="CGC135" s="67"/>
      <c r="CGD135" s="67"/>
      <c r="CGE135" s="65"/>
      <c r="CGF135" s="65"/>
      <c r="CGG135" s="65"/>
      <c r="CGH135" s="66"/>
      <c r="CGJ135" s="64"/>
      <c r="CGK135" s="67"/>
      <c r="CGL135" s="67"/>
      <c r="CGM135" s="65"/>
      <c r="CGN135" s="65"/>
      <c r="CGO135" s="65"/>
      <c r="CGP135" s="66"/>
      <c r="CGR135" s="64"/>
      <c r="CGS135" s="67"/>
      <c r="CGT135" s="67"/>
      <c r="CGU135" s="65"/>
      <c r="CGV135" s="65"/>
      <c r="CGW135" s="65"/>
      <c r="CGX135" s="66"/>
      <c r="CGZ135" s="64"/>
      <c r="CHA135" s="67"/>
      <c r="CHB135" s="67"/>
      <c r="CHC135" s="65"/>
      <c r="CHD135" s="65"/>
      <c r="CHE135" s="65"/>
      <c r="CHF135" s="66"/>
      <c r="CHH135" s="64"/>
      <c r="CHI135" s="67"/>
      <c r="CHJ135" s="67"/>
      <c r="CHK135" s="65"/>
      <c r="CHL135" s="65"/>
      <c r="CHM135" s="65"/>
      <c r="CHN135" s="66"/>
      <c r="CHP135" s="64"/>
      <c r="CHQ135" s="67"/>
      <c r="CHR135" s="67"/>
      <c r="CHS135" s="65"/>
      <c r="CHT135" s="65"/>
      <c r="CHU135" s="65"/>
      <c r="CHV135" s="66"/>
      <c r="CHX135" s="64"/>
      <c r="CHY135" s="67"/>
      <c r="CHZ135" s="67"/>
      <c r="CIA135" s="65"/>
      <c r="CIB135" s="65"/>
      <c r="CIC135" s="65"/>
      <c r="CID135" s="66"/>
      <c r="CIF135" s="64"/>
      <c r="CIG135" s="67"/>
      <c r="CIH135" s="67"/>
      <c r="CII135" s="65"/>
      <c r="CIJ135" s="65"/>
      <c r="CIK135" s="65"/>
      <c r="CIL135" s="66"/>
      <c r="CIN135" s="64"/>
      <c r="CIO135" s="67"/>
      <c r="CIP135" s="67"/>
      <c r="CIQ135" s="65"/>
      <c r="CIR135" s="65"/>
      <c r="CIS135" s="65"/>
      <c r="CIT135" s="66"/>
      <c r="CIV135" s="64"/>
      <c r="CIW135" s="67"/>
      <c r="CIX135" s="67"/>
      <c r="CIY135" s="65"/>
      <c r="CIZ135" s="65"/>
      <c r="CJA135" s="65"/>
      <c r="CJB135" s="66"/>
      <c r="CJD135" s="64"/>
      <c r="CJE135" s="67"/>
      <c r="CJF135" s="67"/>
      <c r="CJG135" s="65"/>
      <c r="CJH135" s="65"/>
      <c r="CJI135" s="65"/>
      <c r="CJJ135" s="66"/>
      <c r="CJL135" s="64"/>
      <c r="CJM135" s="67"/>
      <c r="CJN135" s="67"/>
      <c r="CJO135" s="65"/>
      <c r="CJP135" s="65"/>
      <c r="CJQ135" s="65"/>
      <c r="CJR135" s="66"/>
      <c r="CJT135" s="64"/>
      <c r="CJU135" s="67"/>
      <c r="CJV135" s="67"/>
      <c r="CJW135" s="65"/>
      <c r="CJX135" s="65"/>
      <c r="CJY135" s="65"/>
      <c r="CJZ135" s="66"/>
      <c r="CKB135" s="64"/>
      <c r="CKC135" s="67"/>
      <c r="CKD135" s="67"/>
      <c r="CKE135" s="65"/>
      <c r="CKF135" s="65"/>
      <c r="CKG135" s="65"/>
      <c r="CKH135" s="66"/>
      <c r="CKJ135" s="64"/>
      <c r="CKK135" s="67"/>
      <c r="CKL135" s="67"/>
      <c r="CKM135" s="65"/>
      <c r="CKN135" s="65"/>
      <c r="CKO135" s="65"/>
      <c r="CKP135" s="66"/>
      <c r="CKR135" s="64"/>
      <c r="CKS135" s="67"/>
      <c r="CKT135" s="67"/>
      <c r="CKU135" s="65"/>
      <c r="CKV135" s="65"/>
      <c r="CKW135" s="65"/>
      <c r="CKX135" s="66"/>
      <c r="CKZ135" s="64"/>
      <c r="CLA135" s="67"/>
      <c r="CLB135" s="67"/>
      <c r="CLC135" s="65"/>
      <c r="CLD135" s="65"/>
      <c r="CLE135" s="65"/>
      <c r="CLF135" s="66"/>
      <c r="CLH135" s="64"/>
      <c r="CLI135" s="67"/>
      <c r="CLJ135" s="67"/>
      <c r="CLK135" s="65"/>
      <c r="CLL135" s="65"/>
      <c r="CLM135" s="65"/>
      <c r="CLN135" s="66"/>
      <c r="CLP135" s="64"/>
      <c r="CLQ135" s="67"/>
      <c r="CLR135" s="67"/>
      <c r="CLS135" s="65"/>
      <c r="CLT135" s="65"/>
      <c r="CLU135" s="65"/>
      <c r="CLV135" s="66"/>
      <c r="CLX135" s="64"/>
      <c r="CLY135" s="67"/>
      <c r="CLZ135" s="67"/>
      <c r="CMA135" s="65"/>
      <c r="CMB135" s="65"/>
      <c r="CMC135" s="65"/>
      <c r="CMD135" s="66"/>
      <c r="CMF135" s="64"/>
      <c r="CMG135" s="67"/>
      <c r="CMH135" s="67"/>
      <c r="CMI135" s="65"/>
      <c r="CMJ135" s="65"/>
      <c r="CMK135" s="65"/>
      <c r="CML135" s="66"/>
      <c r="CMN135" s="64"/>
      <c r="CMO135" s="67"/>
      <c r="CMP135" s="67"/>
      <c r="CMQ135" s="65"/>
      <c r="CMR135" s="65"/>
      <c r="CMS135" s="65"/>
      <c r="CMT135" s="66"/>
      <c r="CMV135" s="64"/>
      <c r="CMW135" s="67"/>
      <c r="CMX135" s="67"/>
      <c r="CMY135" s="65"/>
      <c r="CMZ135" s="65"/>
      <c r="CNA135" s="65"/>
      <c r="CNB135" s="66"/>
      <c r="CND135" s="64"/>
      <c r="CNE135" s="67"/>
      <c r="CNF135" s="67"/>
      <c r="CNG135" s="65"/>
      <c r="CNH135" s="65"/>
      <c r="CNI135" s="65"/>
      <c r="CNJ135" s="66"/>
      <c r="CNL135" s="64"/>
      <c r="CNM135" s="67"/>
      <c r="CNN135" s="67"/>
      <c r="CNO135" s="65"/>
      <c r="CNP135" s="65"/>
      <c r="CNQ135" s="65"/>
      <c r="CNR135" s="66"/>
      <c r="CNT135" s="64"/>
      <c r="CNU135" s="67"/>
      <c r="CNV135" s="67"/>
      <c r="CNW135" s="65"/>
      <c r="CNX135" s="65"/>
      <c r="CNY135" s="65"/>
      <c r="CNZ135" s="66"/>
      <c r="COB135" s="64"/>
      <c r="COC135" s="67"/>
      <c r="COD135" s="67"/>
      <c r="COE135" s="65"/>
      <c r="COF135" s="65"/>
      <c r="COG135" s="65"/>
      <c r="COH135" s="66"/>
      <c r="COJ135" s="64"/>
      <c r="COK135" s="67"/>
      <c r="COL135" s="67"/>
      <c r="COM135" s="65"/>
      <c r="CON135" s="65"/>
      <c r="COO135" s="65"/>
      <c r="COP135" s="66"/>
      <c r="COR135" s="64"/>
      <c r="COS135" s="67"/>
      <c r="COT135" s="67"/>
      <c r="COU135" s="65"/>
      <c r="COV135" s="65"/>
      <c r="COW135" s="65"/>
      <c r="COX135" s="66"/>
      <c r="COZ135" s="64"/>
      <c r="CPA135" s="67"/>
      <c r="CPB135" s="67"/>
      <c r="CPC135" s="65"/>
      <c r="CPD135" s="65"/>
      <c r="CPE135" s="65"/>
      <c r="CPF135" s="66"/>
      <c r="CPH135" s="64"/>
      <c r="CPI135" s="67"/>
      <c r="CPJ135" s="67"/>
      <c r="CPK135" s="65"/>
      <c r="CPL135" s="65"/>
      <c r="CPM135" s="65"/>
      <c r="CPN135" s="66"/>
      <c r="CPP135" s="64"/>
      <c r="CPQ135" s="67"/>
      <c r="CPR135" s="67"/>
      <c r="CPS135" s="65"/>
      <c r="CPT135" s="65"/>
      <c r="CPU135" s="65"/>
      <c r="CPV135" s="66"/>
      <c r="CPX135" s="64"/>
      <c r="CPY135" s="67"/>
      <c r="CPZ135" s="67"/>
      <c r="CQA135" s="65"/>
      <c r="CQB135" s="65"/>
      <c r="CQC135" s="65"/>
      <c r="CQD135" s="66"/>
      <c r="CQF135" s="64"/>
      <c r="CQG135" s="67"/>
      <c r="CQH135" s="67"/>
      <c r="CQI135" s="65"/>
      <c r="CQJ135" s="65"/>
      <c r="CQK135" s="65"/>
      <c r="CQL135" s="66"/>
      <c r="CQN135" s="64"/>
      <c r="CQO135" s="67"/>
      <c r="CQP135" s="67"/>
      <c r="CQQ135" s="65"/>
      <c r="CQR135" s="65"/>
      <c r="CQS135" s="65"/>
      <c r="CQT135" s="66"/>
      <c r="CQV135" s="64"/>
      <c r="CQW135" s="67"/>
      <c r="CQX135" s="67"/>
      <c r="CQY135" s="65"/>
      <c r="CQZ135" s="65"/>
      <c r="CRA135" s="65"/>
      <c r="CRB135" s="66"/>
      <c r="CRD135" s="64"/>
      <c r="CRE135" s="67"/>
      <c r="CRF135" s="67"/>
      <c r="CRG135" s="65"/>
      <c r="CRH135" s="65"/>
      <c r="CRI135" s="65"/>
      <c r="CRJ135" s="66"/>
      <c r="CRL135" s="64"/>
      <c r="CRM135" s="67"/>
      <c r="CRN135" s="67"/>
      <c r="CRO135" s="65"/>
      <c r="CRP135" s="65"/>
      <c r="CRQ135" s="65"/>
      <c r="CRR135" s="66"/>
      <c r="CRT135" s="64"/>
      <c r="CRU135" s="67"/>
      <c r="CRV135" s="67"/>
      <c r="CRW135" s="65"/>
      <c r="CRX135" s="65"/>
      <c r="CRY135" s="65"/>
      <c r="CRZ135" s="66"/>
      <c r="CSB135" s="64"/>
      <c r="CSC135" s="67"/>
      <c r="CSD135" s="67"/>
      <c r="CSE135" s="65"/>
      <c r="CSF135" s="65"/>
      <c r="CSG135" s="65"/>
      <c r="CSH135" s="66"/>
      <c r="CSJ135" s="64"/>
      <c r="CSK135" s="67"/>
      <c r="CSL135" s="67"/>
      <c r="CSM135" s="65"/>
      <c r="CSN135" s="65"/>
      <c r="CSO135" s="65"/>
      <c r="CSP135" s="66"/>
      <c r="CSR135" s="64"/>
      <c r="CSS135" s="67"/>
      <c r="CST135" s="67"/>
      <c r="CSU135" s="65"/>
      <c r="CSV135" s="65"/>
      <c r="CSW135" s="65"/>
      <c r="CSX135" s="66"/>
      <c r="CSZ135" s="64"/>
      <c r="CTA135" s="67"/>
      <c r="CTB135" s="67"/>
      <c r="CTC135" s="65"/>
      <c r="CTD135" s="65"/>
      <c r="CTE135" s="65"/>
      <c r="CTF135" s="66"/>
      <c r="CTH135" s="64"/>
      <c r="CTI135" s="67"/>
      <c r="CTJ135" s="67"/>
      <c r="CTK135" s="65"/>
      <c r="CTL135" s="65"/>
      <c r="CTM135" s="65"/>
      <c r="CTN135" s="66"/>
      <c r="CTP135" s="64"/>
      <c r="CTQ135" s="67"/>
      <c r="CTR135" s="67"/>
      <c r="CTS135" s="65"/>
      <c r="CTT135" s="65"/>
      <c r="CTU135" s="65"/>
      <c r="CTV135" s="66"/>
      <c r="CTX135" s="64"/>
      <c r="CTY135" s="67"/>
      <c r="CTZ135" s="67"/>
      <c r="CUA135" s="65"/>
      <c r="CUB135" s="65"/>
      <c r="CUC135" s="65"/>
      <c r="CUD135" s="66"/>
      <c r="CUF135" s="64"/>
      <c r="CUG135" s="67"/>
      <c r="CUH135" s="67"/>
      <c r="CUI135" s="65"/>
      <c r="CUJ135" s="65"/>
      <c r="CUK135" s="65"/>
      <c r="CUL135" s="66"/>
      <c r="CUN135" s="64"/>
      <c r="CUO135" s="67"/>
      <c r="CUP135" s="67"/>
      <c r="CUQ135" s="65"/>
      <c r="CUR135" s="65"/>
      <c r="CUS135" s="65"/>
      <c r="CUT135" s="66"/>
      <c r="CUV135" s="64"/>
      <c r="CUW135" s="67"/>
      <c r="CUX135" s="67"/>
      <c r="CUY135" s="65"/>
      <c r="CUZ135" s="65"/>
      <c r="CVA135" s="65"/>
      <c r="CVB135" s="66"/>
      <c r="CVD135" s="64"/>
      <c r="CVE135" s="67"/>
      <c r="CVF135" s="67"/>
      <c r="CVG135" s="65"/>
      <c r="CVH135" s="65"/>
      <c r="CVI135" s="65"/>
      <c r="CVJ135" s="66"/>
      <c r="CVL135" s="64"/>
      <c r="CVM135" s="67"/>
      <c r="CVN135" s="67"/>
      <c r="CVO135" s="65"/>
      <c r="CVP135" s="65"/>
      <c r="CVQ135" s="65"/>
      <c r="CVR135" s="66"/>
      <c r="CVT135" s="64"/>
      <c r="CVU135" s="67"/>
      <c r="CVV135" s="67"/>
      <c r="CVW135" s="65"/>
      <c r="CVX135" s="65"/>
      <c r="CVY135" s="65"/>
      <c r="CVZ135" s="66"/>
      <c r="CWB135" s="64"/>
      <c r="CWC135" s="67"/>
      <c r="CWD135" s="67"/>
      <c r="CWE135" s="65"/>
      <c r="CWF135" s="65"/>
      <c r="CWG135" s="65"/>
      <c r="CWH135" s="66"/>
      <c r="CWJ135" s="64"/>
      <c r="CWK135" s="67"/>
      <c r="CWL135" s="67"/>
      <c r="CWM135" s="65"/>
      <c r="CWN135" s="65"/>
      <c r="CWO135" s="65"/>
      <c r="CWP135" s="66"/>
      <c r="CWR135" s="64"/>
      <c r="CWS135" s="67"/>
      <c r="CWT135" s="67"/>
      <c r="CWU135" s="65"/>
      <c r="CWV135" s="65"/>
      <c r="CWW135" s="65"/>
      <c r="CWX135" s="66"/>
      <c r="CWZ135" s="64"/>
      <c r="CXA135" s="67"/>
      <c r="CXB135" s="67"/>
      <c r="CXC135" s="65"/>
      <c r="CXD135" s="65"/>
      <c r="CXE135" s="65"/>
      <c r="CXF135" s="66"/>
      <c r="CXH135" s="64"/>
      <c r="CXI135" s="67"/>
      <c r="CXJ135" s="67"/>
      <c r="CXK135" s="65"/>
      <c r="CXL135" s="65"/>
      <c r="CXM135" s="65"/>
      <c r="CXN135" s="66"/>
      <c r="CXP135" s="64"/>
      <c r="CXQ135" s="67"/>
      <c r="CXR135" s="67"/>
      <c r="CXS135" s="65"/>
      <c r="CXT135" s="65"/>
      <c r="CXU135" s="65"/>
      <c r="CXV135" s="66"/>
      <c r="CXX135" s="64"/>
      <c r="CXY135" s="67"/>
      <c r="CXZ135" s="67"/>
      <c r="CYA135" s="65"/>
      <c r="CYB135" s="65"/>
      <c r="CYC135" s="65"/>
      <c r="CYD135" s="66"/>
      <c r="CYF135" s="64"/>
      <c r="CYG135" s="67"/>
      <c r="CYH135" s="67"/>
      <c r="CYI135" s="65"/>
      <c r="CYJ135" s="65"/>
      <c r="CYK135" s="65"/>
      <c r="CYL135" s="66"/>
      <c r="CYN135" s="64"/>
      <c r="CYO135" s="67"/>
      <c r="CYP135" s="67"/>
      <c r="CYQ135" s="65"/>
      <c r="CYR135" s="65"/>
      <c r="CYS135" s="65"/>
      <c r="CYT135" s="66"/>
      <c r="CYV135" s="64"/>
      <c r="CYW135" s="67"/>
      <c r="CYX135" s="67"/>
      <c r="CYY135" s="65"/>
      <c r="CYZ135" s="65"/>
      <c r="CZA135" s="65"/>
      <c r="CZB135" s="66"/>
      <c r="CZD135" s="64"/>
      <c r="CZE135" s="67"/>
      <c r="CZF135" s="67"/>
      <c r="CZG135" s="65"/>
      <c r="CZH135" s="65"/>
      <c r="CZI135" s="65"/>
      <c r="CZJ135" s="66"/>
      <c r="CZL135" s="64"/>
      <c r="CZM135" s="67"/>
      <c r="CZN135" s="67"/>
      <c r="CZO135" s="65"/>
      <c r="CZP135" s="65"/>
      <c r="CZQ135" s="65"/>
      <c r="CZR135" s="66"/>
      <c r="CZT135" s="64"/>
      <c r="CZU135" s="67"/>
      <c r="CZV135" s="67"/>
      <c r="CZW135" s="65"/>
      <c r="CZX135" s="65"/>
      <c r="CZY135" s="65"/>
      <c r="CZZ135" s="66"/>
      <c r="DAB135" s="64"/>
      <c r="DAC135" s="67"/>
      <c r="DAD135" s="67"/>
      <c r="DAE135" s="65"/>
      <c r="DAF135" s="65"/>
      <c r="DAG135" s="65"/>
      <c r="DAH135" s="66"/>
      <c r="DAJ135" s="64"/>
      <c r="DAK135" s="67"/>
      <c r="DAL135" s="67"/>
      <c r="DAM135" s="65"/>
      <c r="DAN135" s="65"/>
      <c r="DAO135" s="65"/>
      <c r="DAP135" s="66"/>
      <c r="DAR135" s="64"/>
      <c r="DAS135" s="67"/>
      <c r="DAT135" s="67"/>
      <c r="DAU135" s="65"/>
      <c r="DAV135" s="65"/>
      <c r="DAW135" s="65"/>
      <c r="DAX135" s="66"/>
      <c r="DAZ135" s="64"/>
      <c r="DBA135" s="67"/>
      <c r="DBB135" s="67"/>
      <c r="DBC135" s="65"/>
      <c r="DBD135" s="65"/>
      <c r="DBE135" s="65"/>
      <c r="DBF135" s="66"/>
      <c r="DBH135" s="64"/>
      <c r="DBI135" s="67"/>
      <c r="DBJ135" s="67"/>
      <c r="DBK135" s="65"/>
      <c r="DBL135" s="65"/>
      <c r="DBM135" s="65"/>
      <c r="DBN135" s="66"/>
      <c r="DBP135" s="64"/>
      <c r="DBQ135" s="67"/>
      <c r="DBR135" s="67"/>
      <c r="DBS135" s="65"/>
      <c r="DBT135" s="65"/>
      <c r="DBU135" s="65"/>
      <c r="DBV135" s="66"/>
      <c r="DBX135" s="64"/>
      <c r="DBY135" s="67"/>
      <c r="DBZ135" s="67"/>
      <c r="DCA135" s="65"/>
      <c r="DCB135" s="65"/>
      <c r="DCC135" s="65"/>
      <c r="DCD135" s="66"/>
      <c r="DCF135" s="64"/>
      <c r="DCG135" s="67"/>
      <c r="DCH135" s="67"/>
      <c r="DCI135" s="65"/>
      <c r="DCJ135" s="65"/>
      <c r="DCK135" s="65"/>
      <c r="DCL135" s="66"/>
      <c r="DCN135" s="64"/>
      <c r="DCO135" s="67"/>
      <c r="DCP135" s="67"/>
      <c r="DCQ135" s="65"/>
      <c r="DCR135" s="65"/>
      <c r="DCS135" s="65"/>
      <c r="DCT135" s="66"/>
      <c r="DCV135" s="64"/>
      <c r="DCW135" s="67"/>
      <c r="DCX135" s="67"/>
      <c r="DCY135" s="65"/>
      <c r="DCZ135" s="65"/>
      <c r="DDA135" s="65"/>
      <c r="DDB135" s="66"/>
      <c r="DDD135" s="64"/>
      <c r="DDE135" s="67"/>
      <c r="DDF135" s="67"/>
      <c r="DDG135" s="65"/>
      <c r="DDH135" s="65"/>
      <c r="DDI135" s="65"/>
      <c r="DDJ135" s="66"/>
      <c r="DDL135" s="64"/>
      <c r="DDM135" s="67"/>
      <c r="DDN135" s="67"/>
      <c r="DDO135" s="65"/>
      <c r="DDP135" s="65"/>
      <c r="DDQ135" s="65"/>
      <c r="DDR135" s="66"/>
      <c r="DDT135" s="64"/>
      <c r="DDU135" s="67"/>
      <c r="DDV135" s="67"/>
      <c r="DDW135" s="65"/>
      <c r="DDX135" s="65"/>
      <c r="DDY135" s="65"/>
      <c r="DDZ135" s="66"/>
      <c r="DEB135" s="64"/>
      <c r="DEC135" s="67"/>
      <c r="DED135" s="67"/>
      <c r="DEE135" s="65"/>
      <c r="DEF135" s="65"/>
      <c r="DEG135" s="65"/>
      <c r="DEH135" s="66"/>
      <c r="DEJ135" s="64"/>
      <c r="DEK135" s="67"/>
      <c r="DEL135" s="67"/>
      <c r="DEM135" s="65"/>
      <c r="DEN135" s="65"/>
      <c r="DEO135" s="65"/>
      <c r="DEP135" s="66"/>
      <c r="DER135" s="64"/>
      <c r="DES135" s="67"/>
      <c r="DET135" s="67"/>
      <c r="DEU135" s="65"/>
      <c r="DEV135" s="65"/>
      <c r="DEW135" s="65"/>
      <c r="DEX135" s="66"/>
      <c r="DEZ135" s="64"/>
      <c r="DFA135" s="67"/>
      <c r="DFB135" s="67"/>
      <c r="DFC135" s="65"/>
      <c r="DFD135" s="65"/>
      <c r="DFE135" s="65"/>
      <c r="DFF135" s="66"/>
      <c r="DFH135" s="64"/>
      <c r="DFI135" s="67"/>
      <c r="DFJ135" s="67"/>
      <c r="DFK135" s="65"/>
      <c r="DFL135" s="65"/>
      <c r="DFM135" s="65"/>
      <c r="DFN135" s="66"/>
      <c r="DFP135" s="64"/>
      <c r="DFQ135" s="67"/>
      <c r="DFR135" s="67"/>
      <c r="DFS135" s="65"/>
      <c r="DFT135" s="65"/>
      <c r="DFU135" s="65"/>
      <c r="DFV135" s="66"/>
      <c r="DFX135" s="64"/>
      <c r="DFY135" s="67"/>
      <c r="DFZ135" s="67"/>
      <c r="DGA135" s="65"/>
      <c r="DGB135" s="65"/>
      <c r="DGC135" s="65"/>
      <c r="DGD135" s="66"/>
      <c r="DGF135" s="64"/>
      <c r="DGG135" s="67"/>
      <c r="DGH135" s="67"/>
      <c r="DGI135" s="65"/>
      <c r="DGJ135" s="65"/>
      <c r="DGK135" s="65"/>
      <c r="DGL135" s="66"/>
      <c r="DGN135" s="64"/>
      <c r="DGO135" s="67"/>
      <c r="DGP135" s="67"/>
      <c r="DGQ135" s="65"/>
      <c r="DGR135" s="65"/>
      <c r="DGS135" s="65"/>
      <c r="DGT135" s="66"/>
      <c r="DGV135" s="64"/>
      <c r="DGW135" s="67"/>
      <c r="DGX135" s="67"/>
      <c r="DGY135" s="65"/>
      <c r="DGZ135" s="65"/>
      <c r="DHA135" s="65"/>
      <c r="DHB135" s="66"/>
      <c r="DHD135" s="64"/>
      <c r="DHE135" s="67"/>
      <c r="DHF135" s="67"/>
      <c r="DHG135" s="65"/>
      <c r="DHH135" s="65"/>
      <c r="DHI135" s="65"/>
      <c r="DHJ135" s="66"/>
      <c r="DHL135" s="64"/>
      <c r="DHM135" s="67"/>
      <c r="DHN135" s="67"/>
      <c r="DHO135" s="65"/>
      <c r="DHP135" s="65"/>
      <c r="DHQ135" s="65"/>
      <c r="DHR135" s="66"/>
      <c r="DHT135" s="64"/>
      <c r="DHU135" s="67"/>
      <c r="DHV135" s="67"/>
      <c r="DHW135" s="65"/>
      <c r="DHX135" s="65"/>
      <c r="DHY135" s="65"/>
      <c r="DHZ135" s="66"/>
      <c r="DIB135" s="64"/>
      <c r="DIC135" s="67"/>
      <c r="DID135" s="67"/>
      <c r="DIE135" s="65"/>
      <c r="DIF135" s="65"/>
      <c r="DIG135" s="65"/>
      <c r="DIH135" s="66"/>
      <c r="DIJ135" s="64"/>
      <c r="DIK135" s="67"/>
      <c r="DIL135" s="67"/>
      <c r="DIM135" s="65"/>
      <c r="DIN135" s="65"/>
      <c r="DIO135" s="65"/>
      <c r="DIP135" s="66"/>
      <c r="DIR135" s="64"/>
      <c r="DIS135" s="67"/>
      <c r="DIT135" s="67"/>
      <c r="DIU135" s="65"/>
      <c r="DIV135" s="65"/>
      <c r="DIW135" s="65"/>
      <c r="DIX135" s="66"/>
      <c r="DIZ135" s="64"/>
      <c r="DJA135" s="67"/>
      <c r="DJB135" s="67"/>
      <c r="DJC135" s="65"/>
      <c r="DJD135" s="65"/>
      <c r="DJE135" s="65"/>
      <c r="DJF135" s="66"/>
      <c r="DJH135" s="64"/>
      <c r="DJI135" s="67"/>
      <c r="DJJ135" s="67"/>
      <c r="DJK135" s="65"/>
      <c r="DJL135" s="65"/>
      <c r="DJM135" s="65"/>
      <c r="DJN135" s="66"/>
      <c r="DJP135" s="64"/>
      <c r="DJQ135" s="67"/>
      <c r="DJR135" s="67"/>
      <c r="DJS135" s="65"/>
      <c r="DJT135" s="65"/>
      <c r="DJU135" s="65"/>
      <c r="DJV135" s="66"/>
      <c r="DJX135" s="64"/>
      <c r="DJY135" s="67"/>
      <c r="DJZ135" s="67"/>
      <c r="DKA135" s="65"/>
      <c r="DKB135" s="65"/>
      <c r="DKC135" s="65"/>
      <c r="DKD135" s="66"/>
      <c r="DKF135" s="64"/>
      <c r="DKG135" s="67"/>
      <c r="DKH135" s="67"/>
      <c r="DKI135" s="65"/>
      <c r="DKJ135" s="65"/>
      <c r="DKK135" s="65"/>
      <c r="DKL135" s="66"/>
      <c r="DKN135" s="64"/>
      <c r="DKO135" s="67"/>
      <c r="DKP135" s="67"/>
      <c r="DKQ135" s="65"/>
      <c r="DKR135" s="65"/>
      <c r="DKS135" s="65"/>
      <c r="DKT135" s="66"/>
      <c r="DKV135" s="64"/>
      <c r="DKW135" s="67"/>
      <c r="DKX135" s="67"/>
      <c r="DKY135" s="65"/>
      <c r="DKZ135" s="65"/>
      <c r="DLA135" s="65"/>
      <c r="DLB135" s="66"/>
      <c r="DLD135" s="64"/>
      <c r="DLE135" s="67"/>
      <c r="DLF135" s="67"/>
      <c r="DLG135" s="65"/>
      <c r="DLH135" s="65"/>
      <c r="DLI135" s="65"/>
      <c r="DLJ135" s="66"/>
      <c r="DLL135" s="64"/>
      <c r="DLM135" s="67"/>
      <c r="DLN135" s="67"/>
      <c r="DLO135" s="65"/>
      <c r="DLP135" s="65"/>
      <c r="DLQ135" s="65"/>
      <c r="DLR135" s="66"/>
      <c r="DLT135" s="64"/>
      <c r="DLU135" s="67"/>
      <c r="DLV135" s="67"/>
      <c r="DLW135" s="65"/>
      <c r="DLX135" s="65"/>
      <c r="DLY135" s="65"/>
      <c r="DLZ135" s="66"/>
      <c r="DMB135" s="64"/>
      <c r="DMC135" s="67"/>
      <c r="DMD135" s="67"/>
      <c r="DME135" s="65"/>
      <c r="DMF135" s="65"/>
      <c r="DMG135" s="65"/>
      <c r="DMH135" s="66"/>
      <c r="DMJ135" s="64"/>
      <c r="DMK135" s="67"/>
      <c r="DML135" s="67"/>
      <c r="DMM135" s="65"/>
      <c r="DMN135" s="65"/>
      <c r="DMO135" s="65"/>
      <c r="DMP135" s="66"/>
      <c r="DMR135" s="64"/>
      <c r="DMS135" s="67"/>
      <c r="DMT135" s="67"/>
      <c r="DMU135" s="65"/>
      <c r="DMV135" s="65"/>
      <c r="DMW135" s="65"/>
      <c r="DMX135" s="66"/>
      <c r="DMZ135" s="64"/>
      <c r="DNA135" s="67"/>
      <c r="DNB135" s="67"/>
      <c r="DNC135" s="65"/>
      <c r="DND135" s="65"/>
      <c r="DNE135" s="65"/>
      <c r="DNF135" s="66"/>
      <c r="DNH135" s="64"/>
      <c r="DNI135" s="67"/>
      <c r="DNJ135" s="67"/>
      <c r="DNK135" s="65"/>
      <c r="DNL135" s="65"/>
      <c r="DNM135" s="65"/>
      <c r="DNN135" s="66"/>
      <c r="DNP135" s="64"/>
      <c r="DNQ135" s="67"/>
      <c r="DNR135" s="67"/>
      <c r="DNS135" s="65"/>
      <c r="DNT135" s="65"/>
      <c r="DNU135" s="65"/>
      <c r="DNV135" s="66"/>
      <c r="DNX135" s="64"/>
      <c r="DNY135" s="67"/>
      <c r="DNZ135" s="67"/>
      <c r="DOA135" s="65"/>
      <c r="DOB135" s="65"/>
      <c r="DOC135" s="65"/>
      <c r="DOD135" s="66"/>
      <c r="DOF135" s="64"/>
      <c r="DOG135" s="67"/>
      <c r="DOH135" s="67"/>
      <c r="DOI135" s="65"/>
      <c r="DOJ135" s="65"/>
      <c r="DOK135" s="65"/>
      <c r="DOL135" s="66"/>
      <c r="DON135" s="64"/>
      <c r="DOO135" s="67"/>
      <c r="DOP135" s="67"/>
      <c r="DOQ135" s="65"/>
      <c r="DOR135" s="65"/>
      <c r="DOS135" s="65"/>
      <c r="DOT135" s="66"/>
      <c r="DOV135" s="64"/>
      <c r="DOW135" s="67"/>
      <c r="DOX135" s="67"/>
      <c r="DOY135" s="65"/>
      <c r="DOZ135" s="65"/>
      <c r="DPA135" s="65"/>
      <c r="DPB135" s="66"/>
      <c r="DPD135" s="64"/>
      <c r="DPE135" s="67"/>
      <c r="DPF135" s="67"/>
      <c r="DPG135" s="65"/>
      <c r="DPH135" s="65"/>
      <c r="DPI135" s="65"/>
      <c r="DPJ135" s="66"/>
      <c r="DPL135" s="64"/>
      <c r="DPM135" s="67"/>
      <c r="DPN135" s="67"/>
      <c r="DPO135" s="65"/>
      <c r="DPP135" s="65"/>
      <c r="DPQ135" s="65"/>
      <c r="DPR135" s="66"/>
      <c r="DPT135" s="64"/>
      <c r="DPU135" s="67"/>
      <c r="DPV135" s="67"/>
      <c r="DPW135" s="65"/>
      <c r="DPX135" s="65"/>
      <c r="DPY135" s="65"/>
      <c r="DPZ135" s="66"/>
      <c r="DQB135" s="64"/>
      <c r="DQC135" s="67"/>
      <c r="DQD135" s="67"/>
      <c r="DQE135" s="65"/>
      <c r="DQF135" s="65"/>
      <c r="DQG135" s="65"/>
      <c r="DQH135" s="66"/>
      <c r="DQJ135" s="64"/>
      <c r="DQK135" s="67"/>
      <c r="DQL135" s="67"/>
      <c r="DQM135" s="65"/>
      <c r="DQN135" s="65"/>
      <c r="DQO135" s="65"/>
      <c r="DQP135" s="66"/>
      <c r="DQR135" s="64"/>
      <c r="DQS135" s="67"/>
      <c r="DQT135" s="67"/>
      <c r="DQU135" s="65"/>
      <c r="DQV135" s="65"/>
      <c r="DQW135" s="65"/>
      <c r="DQX135" s="66"/>
      <c r="DQZ135" s="64"/>
      <c r="DRA135" s="67"/>
      <c r="DRB135" s="67"/>
      <c r="DRC135" s="65"/>
      <c r="DRD135" s="65"/>
      <c r="DRE135" s="65"/>
      <c r="DRF135" s="66"/>
      <c r="DRH135" s="64"/>
      <c r="DRI135" s="67"/>
      <c r="DRJ135" s="67"/>
      <c r="DRK135" s="65"/>
      <c r="DRL135" s="65"/>
      <c r="DRM135" s="65"/>
      <c r="DRN135" s="66"/>
      <c r="DRP135" s="64"/>
      <c r="DRQ135" s="67"/>
      <c r="DRR135" s="67"/>
      <c r="DRS135" s="65"/>
      <c r="DRT135" s="65"/>
      <c r="DRU135" s="65"/>
      <c r="DRV135" s="66"/>
      <c r="DRX135" s="64"/>
      <c r="DRY135" s="67"/>
      <c r="DRZ135" s="67"/>
      <c r="DSA135" s="65"/>
      <c r="DSB135" s="65"/>
      <c r="DSC135" s="65"/>
      <c r="DSD135" s="66"/>
      <c r="DSF135" s="64"/>
      <c r="DSG135" s="67"/>
      <c r="DSH135" s="67"/>
      <c r="DSI135" s="65"/>
      <c r="DSJ135" s="65"/>
      <c r="DSK135" s="65"/>
      <c r="DSL135" s="66"/>
      <c r="DSN135" s="64"/>
      <c r="DSO135" s="67"/>
      <c r="DSP135" s="67"/>
      <c r="DSQ135" s="65"/>
      <c r="DSR135" s="65"/>
      <c r="DSS135" s="65"/>
      <c r="DST135" s="66"/>
      <c r="DSV135" s="64"/>
      <c r="DSW135" s="67"/>
      <c r="DSX135" s="67"/>
      <c r="DSY135" s="65"/>
      <c r="DSZ135" s="65"/>
      <c r="DTA135" s="65"/>
      <c r="DTB135" s="66"/>
      <c r="DTD135" s="64"/>
      <c r="DTE135" s="67"/>
      <c r="DTF135" s="67"/>
      <c r="DTG135" s="65"/>
      <c r="DTH135" s="65"/>
      <c r="DTI135" s="65"/>
      <c r="DTJ135" s="66"/>
      <c r="DTL135" s="64"/>
      <c r="DTM135" s="67"/>
      <c r="DTN135" s="67"/>
      <c r="DTO135" s="65"/>
      <c r="DTP135" s="65"/>
      <c r="DTQ135" s="65"/>
      <c r="DTR135" s="66"/>
      <c r="DTT135" s="64"/>
      <c r="DTU135" s="67"/>
      <c r="DTV135" s="67"/>
      <c r="DTW135" s="65"/>
      <c r="DTX135" s="65"/>
      <c r="DTY135" s="65"/>
      <c r="DTZ135" s="66"/>
      <c r="DUB135" s="64"/>
      <c r="DUC135" s="67"/>
      <c r="DUD135" s="67"/>
      <c r="DUE135" s="65"/>
      <c r="DUF135" s="65"/>
      <c r="DUG135" s="65"/>
      <c r="DUH135" s="66"/>
      <c r="DUJ135" s="64"/>
      <c r="DUK135" s="67"/>
      <c r="DUL135" s="67"/>
      <c r="DUM135" s="65"/>
      <c r="DUN135" s="65"/>
      <c r="DUO135" s="65"/>
      <c r="DUP135" s="66"/>
      <c r="DUR135" s="64"/>
      <c r="DUS135" s="67"/>
      <c r="DUT135" s="67"/>
      <c r="DUU135" s="65"/>
      <c r="DUV135" s="65"/>
      <c r="DUW135" s="65"/>
      <c r="DUX135" s="66"/>
      <c r="DUZ135" s="64"/>
      <c r="DVA135" s="67"/>
      <c r="DVB135" s="67"/>
      <c r="DVC135" s="65"/>
      <c r="DVD135" s="65"/>
      <c r="DVE135" s="65"/>
      <c r="DVF135" s="66"/>
      <c r="DVH135" s="64"/>
      <c r="DVI135" s="67"/>
      <c r="DVJ135" s="67"/>
      <c r="DVK135" s="65"/>
      <c r="DVL135" s="65"/>
      <c r="DVM135" s="65"/>
      <c r="DVN135" s="66"/>
      <c r="DVP135" s="64"/>
      <c r="DVQ135" s="67"/>
      <c r="DVR135" s="67"/>
      <c r="DVS135" s="65"/>
      <c r="DVT135" s="65"/>
      <c r="DVU135" s="65"/>
      <c r="DVV135" s="66"/>
      <c r="DVX135" s="64"/>
      <c r="DVY135" s="67"/>
      <c r="DVZ135" s="67"/>
      <c r="DWA135" s="65"/>
      <c r="DWB135" s="65"/>
      <c r="DWC135" s="65"/>
      <c r="DWD135" s="66"/>
      <c r="DWF135" s="64"/>
      <c r="DWG135" s="67"/>
      <c r="DWH135" s="67"/>
      <c r="DWI135" s="65"/>
      <c r="DWJ135" s="65"/>
      <c r="DWK135" s="65"/>
      <c r="DWL135" s="66"/>
      <c r="DWN135" s="64"/>
      <c r="DWO135" s="67"/>
      <c r="DWP135" s="67"/>
      <c r="DWQ135" s="65"/>
      <c r="DWR135" s="65"/>
      <c r="DWS135" s="65"/>
      <c r="DWT135" s="66"/>
      <c r="DWV135" s="64"/>
      <c r="DWW135" s="67"/>
      <c r="DWX135" s="67"/>
      <c r="DWY135" s="65"/>
      <c r="DWZ135" s="65"/>
      <c r="DXA135" s="65"/>
      <c r="DXB135" s="66"/>
      <c r="DXD135" s="64"/>
      <c r="DXE135" s="67"/>
      <c r="DXF135" s="67"/>
      <c r="DXG135" s="65"/>
      <c r="DXH135" s="65"/>
      <c r="DXI135" s="65"/>
      <c r="DXJ135" s="66"/>
      <c r="DXL135" s="64"/>
      <c r="DXM135" s="67"/>
      <c r="DXN135" s="67"/>
      <c r="DXO135" s="65"/>
      <c r="DXP135" s="65"/>
      <c r="DXQ135" s="65"/>
      <c r="DXR135" s="66"/>
      <c r="DXT135" s="64"/>
      <c r="DXU135" s="67"/>
      <c r="DXV135" s="67"/>
      <c r="DXW135" s="65"/>
      <c r="DXX135" s="65"/>
      <c r="DXY135" s="65"/>
      <c r="DXZ135" s="66"/>
      <c r="DYB135" s="64"/>
      <c r="DYC135" s="67"/>
      <c r="DYD135" s="67"/>
      <c r="DYE135" s="65"/>
      <c r="DYF135" s="65"/>
      <c r="DYG135" s="65"/>
      <c r="DYH135" s="66"/>
      <c r="DYJ135" s="64"/>
      <c r="DYK135" s="67"/>
      <c r="DYL135" s="67"/>
      <c r="DYM135" s="65"/>
      <c r="DYN135" s="65"/>
      <c r="DYO135" s="65"/>
      <c r="DYP135" s="66"/>
      <c r="DYR135" s="64"/>
      <c r="DYS135" s="67"/>
      <c r="DYT135" s="67"/>
      <c r="DYU135" s="65"/>
      <c r="DYV135" s="65"/>
      <c r="DYW135" s="65"/>
      <c r="DYX135" s="66"/>
      <c r="DYZ135" s="64"/>
      <c r="DZA135" s="67"/>
      <c r="DZB135" s="67"/>
      <c r="DZC135" s="65"/>
      <c r="DZD135" s="65"/>
      <c r="DZE135" s="65"/>
      <c r="DZF135" s="66"/>
      <c r="DZH135" s="64"/>
      <c r="DZI135" s="67"/>
      <c r="DZJ135" s="67"/>
      <c r="DZK135" s="65"/>
      <c r="DZL135" s="65"/>
      <c r="DZM135" s="65"/>
      <c r="DZN135" s="66"/>
      <c r="DZP135" s="64"/>
      <c r="DZQ135" s="67"/>
      <c r="DZR135" s="67"/>
      <c r="DZS135" s="65"/>
      <c r="DZT135" s="65"/>
      <c r="DZU135" s="65"/>
      <c r="DZV135" s="66"/>
      <c r="DZX135" s="64"/>
      <c r="DZY135" s="67"/>
      <c r="DZZ135" s="67"/>
      <c r="EAA135" s="65"/>
      <c r="EAB135" s="65"/>
      <c r="EAC135" s="65"/>
      <c r="EAD135" s="66"/>
      <c r="EAF135" s="64"/>
      <c r="EAG135" s="67"/>
      <c r="EAH135" s="67"/>
      <c r="EAI135" s="65"/>
      <c r="EAJ135" s="65"/>
      <c r="EAK135" s="65"/>
      <c r="EAL135" s="66"/>
      <c r="EAN135" s="64"/>
      <c r="EAO135" s="67"/>
      <c r="EAP135" s="67"/>
      <c r="EAQ135" s="65"/>
      <c r="EAR135" s="65"/>
      <c r="EAS135" s="65"/>
      <c r="EAT135" s="66"/>
      <c r="EAV135" s="64"/>
      <c r="EAW135" s="67"/>
      <c r="EAX135" s="67"/>
      <c r="EAY135" s="65"/>
      <c r="EAZ135" s="65"/>
      <c r="EBA135" s="65"/>
      <c r="EBB135" s="66"/>
      <c r="EBD135" s="64"/>
      <c r="EBE135" s="67"/>
      <c r="EBF135" s="67"/>
      <c r="EBG135" s="65"/>
      <c r="EBH135" s="65"/>
      <c r="EBI135" s="65"/>
      <c r="EBJ135" s="66"/>
      <c r="EBL135" s="64"/>
      <c r="EBM135" s="67"/>
      <c r="EBN135" s="67"/>
      <c r="EBO135" s="65"/>
      <c r="EBP135" s="65"/>
      <c r="EBQ135" s="65"/>
      <c r="EBR135" s="66"/>
      <c r="EBT135" s="64"/>
      <c r="EBU135" s="67"/>
      <c r="EBV135" s="67"/>
      <c r="EBW135" s="65"/>
      <c r="EBX135" s="65"/>
      <c r="EBY135" s="65"/>
      <c r="EBZ135" s="66"/>
      <c r="ECB135" s="64"/>
      <c r="ECC135" s="67"/>
      <c r="ECD135" s="67"/>
      <c r="ECE135" s="65"/>
      <c r="ECF135" s="65"/>
      <c r="ECG135" s="65"/>
      <c r="ECH135" s="66"/>
      <c r="ECJ135" s="64"/>
      <c r="ECK135" s="67"/>
      <c r="ECL135" s="67"/>
      <c r="ECM135" s="65"/>
      <c r="ECN135" s="65"/>
      <c r="ECO135" s="65"/>
      <c r="ECP135" s="66"/>
      <c r="ECR135" s="64"/>
      <c r="ECS135" s="67"/>
      <c r="ECT135" s="67"/>
      <c r="ECU135" s="65"/>
      <c r="ECV135" s="65"/>
      <c r="ECW135" s="65"/>
      <c r="ECX135" s="66"/>
      <c r="ECZ135" s="64"/>
      <c r="EDA135" s="67"/>
      <c r="EDB135" s="67"/>
      <c r="EDC135" s="65"/>
      <c r="EDD135" s="65"/>
      <c r="EDE135" s="65"/>
      <c r="EDF135" s="66"/>
      <c r="EDH135" s="64"/>
      <c r="EDI135" s="67"/>
      <c r="EDJ135" s="67"/>
      <c r="EDK135" s="65"/>
      <c r="EDL135" s="65"/>
      <c r="EDM135" s="65"/>
      <c r="EDN135" s="66"/>
      <c r="EDP135" s="64"/>
      <c r="EDQ135" s="67"/>
      <c r="EDR135" s="67"/>
      <c r="EDS135" s="65"/>
      <c r="EDT135" s="65"/>
      <c r="EDU135" s="65"/>
      <c r="EDV135" s="66"/>
      <c r="EDX135" s="64"/>
      <c r="EDY135" s="67"/>
      <c r="EDZ135" s="67"/>
      <c r="EEA135" s="65"/>
      <c r="EEB135" s="65"/>
      <c r="EEC135" s="65"/>
      <c r="EED135" s="66"/>
      <c r="EEF135" s="64"/>
      <c r="EEG135" s="67"/>
      <c r="EEH135" s="67"/>
      <c r="EEI135" s="65"/>
      <c r="EEJ135" s="65"/>
      <c r="EEK135" s="65"/>
      <c r="EEL135" s="66"/>
      <c r="EEN135" s="64"/>
      <c r="EEO135" s="67"/>
      <c r="EEP135" s="67"/>
      <c r="EEQ135" s="65"/>
      <c r="EER135" s="65"/>
      <c r="EES135" s="65"/>
      <c r="EET135" s="66"/>
      <c r="EEV135" s="64"/>
      <c r="EEW135" s="67"/>
      <c r="EEX135" s="67"/>
      <c r="EEY135" s="65"/>
      <c r="EEZ135" s="65"/>
      <c r="EFA135" s="65"/>
      <c r="EFB135" s="66"/>
      <c r="EFD135" s="64"/>
      <c r="EFE135" s="67"/>
      <c r="EFF135" s="67"/>
      <c r="EFG135" s="65"/>
      <c r="EFH135" s="65"/>
      <c r="EFI135" s="65"/>
      <c r="EFJ135" s="66"/>
      <c r="EFL135" s="64"/>
      <c r="EFM135" s="67"/>
      <c r="EFN135" s="67"/>
      <c r="EFO135" s="65"/>
      <c r="EFP135" s="65"/>
      <c r="EFQ135" s="65"/>
      <c r="EFR135" s="66"/>
      <c r="EFT135" s="64"/>
      <c r="EFU135" s="67"/>
      <c r="EFV135" s="67"/>
      <c r="EFW135" s="65"/>
      <c r="EFX135" s="65"/>
      <c r="EFY135" s="65"/>
      <c r="EFZ135" s="66"/>
      <c r="EGB135" s="64"/>
      <c r="EGC135" s="67"/>
      <c r="EGD135" s="67"/>
      <c r="EGE135" s="65"/>
      <c r="EGF135" s="65"/>
      <c r="EGG135" s="65"/>
      <c r="EGH135" s="66"/>
      <c r="EGJ135" s="64"/>
      <c r="EGK135" s="67"/>
      <c r="EGL135" s="67"/>
      <c r="EGM135" s="65"/>
      <c r="EGN135" s="65"/>
      <c r="EGO135" s="65"/>
      <c r="EGP135" s="66"/>
      <c r="EGR135" s="64"/>
      <c r="EGS135" s="67"/>
      <c r="EGT135" s="67"/>
      <c r="EGU135" s="65"/>
      <c r="EGV135" s="65"/>
      <c r="EGW135" s="65"/>
      <c r="EGX135" s="66"/>
      <c r="EGZ135" s="64"/>
      <c r="EHA135" s="67"/>
      <c r="EHB135" s="67"/>
      <c r="EHC135" s="65"/>
      <c r="EHD135" s="65"/>
      <c r="EHE135" s="65"/>
      <c r="EHF135" s="66"/>
      <c r="EHH135" s="64"/>
      <c r="EHI135" s="67"/>
      <c r="EHJ135" s="67"/>
      <c r="EHK135" s="65"/>
      <c r="EHL135" s="65"/>
      <c r="EHM135" s="65"/>
      <c r="EHN135" s="66"/>
      <c r="EHP135" s="64"/>
      <c r="EHQ135" s="67"/>
      <c r="EHR135" s="67"/>
      <c r="EHS135" s="65"/>
      <c r="EHT135" s="65"/>
      <c r="EHU135" s="65"/>
      <c r="EHV135" s="66"/>
      <c r="EHX135" s="64"/>
      <c r="EHY135" s="67"/>
      <c r="EHZ135" s="67"/>
      <c r="EIA135" s="65"/>
      <c r="EIB135" s="65"/>
      <c r="EIC135" s="65"/>
      <c r="EID135" s="66"/>
      <c r="EIF135" s="64"/>
      <c r="EIG135" s="67"/>
      <c r="EIH135" s="67"/>
      <c r="EII135" s="65"/>
      <c r="EIJ135" s="65"/>
      <c r="EIK135" s="65"/>
      <c r="EIL135" s="66"/>
      <c r="EIN135" s="64"/>
      <c r="EIO135" s="67"/>
      <c r="EIP135" s="67"/>
      <c r="EIQ135" s="65"/>
      <c r="EIR135" s="65"/>
      <c r="EIS135" s="65"/>
      <c r="EIT135" s="66"/>
      <c r="EIV135" s="64"/>
      <c r="EIW135" s="67"/>
      <c r="EIX135" s="67"/>
      <c r="EIY135" s="65"/>
      <c r="EIZ135" s="65"/>
      <c r="EJA135" s="65"/>
      <c r="EJB135" s="66"/>
      <c r="EJD135" s="64"/>
      <c r="EJE135" s="67"/>
      <c r="EJF135" s="67"/>
      <c r="EJG135" s="65"/>
      <c r="EJH135" s="65"/>
      <c r="EJI135" s="65"/>
      <c r="EJJ135" s="66"/>
      <c r="EJL135" s="64"/>
      <c r="EJM135" s="67"/>
      <c r="EJN135" s="67"/>
      <c r="EJO135" s="65"/>
      <c r="EJP135" s="65"/>
      <c r="EJQ135" s="65"/>
      <c r="EJR135" s="66"/>
      <c r="EJT135" s="64"/>
      <c r="EJU135" s="67"/>
      <c r="EJV135" s="67"/>
      <c r="EJW135" s="65"/>
      <c r="EJX135" s="65"/>
      <c r="EJY135" s="65"/>
      <c r="EJZ135" s="66"/>
      <c r="EKB135" s="64"/>
      <c r="EKC135" s="67"/>
      <c r="EKD135" s="67"/>
      <c r="EKE135" s="65"/>
      <c r="EKF135" s="65"/>
      <c r="EKG135" s="65"/>
      <c r="EKH135" s="66"/>
      <c r="EKJ135" s="64"/>
      <c r="EKK135" s="67"/>
      <c r="EKL135" s="67"/>
      <c r="EKM135" s="65"/>
      <c r="EKN135" s="65"/>
      <c r="EKO135" s="65"/>
      <c r="EKP135" s="66"/>
      <c r="EKR135" s="64"/>
      <c r="EKS135" s="67"/>
      <c r="EKT135" s="67"/>
      <c r="EKU135" s="65"/>
      <c r="EKV135" s="65"/>
      <c r="EKW135" s="65"/>
      <c r="EKX135" s="66"/>
      <c r="EKZ135" s="64"/>
      <c r="ELA135" s="67"/>
      <c r="ELB135" s="67"/>
      <c r="ELC135" s="65"/>
      <c r="ELD135" s="65"/>
      <c r="ELE135" s="65"/>
      <c r="ELF135" s="66"/>
      <c r="ELH135" s="64"/>
      <c r="ELI135" s="67"/>
      <c r="ELJ135" s="67"/>
      <c r="ELK135" s="65"/>
      <c r="ELL135" s="65"/>
      <c r="ELM135" s="65"/>
      <c r="ELN135" s="66"/>
      <c r="ELP135" s="64"/>
      <c r="ELQ135" s="67"/>
      <c r="ELR135" s="67"/>
      <c r="ELS135" s="65"/>
      <c r="ELT135" s="65"/>
      <c r="ELU135" s="65"/>
      <c r="ELV135" s="66"/>
      <c r="ELX135" s="64"/>
      <c r="ELY135" s="67"/>
      <c r="ELZ135" s="67"/>
      <c r="EMA135" s="65"/>
      <c r="EMB135" s="65"/>
      <c r="EMC135" s="65"/>
      <c r="EMD135" s="66"/>
      <c r="EMF135" s="64"/>
      <c r="EMG135" s="67"/>
      <c r="EMH135" s="67"/>
      <c r="EMI135" s="65"/>
      <c r="EMJ135" s="65"/>
      <c r="EMK135" s="65"/>
      <c r="EML135" s="66"/>
      <c r="EMN135" s="64"/>
      <c r="EMO135" s="67"/>
      <c r="EMP135" s="67"/>
      <c r="EMQ135" s="65"/>
      <c r="EMR135" s="65"/>
      <c r="EMS135" s="65"/>
      <c r="EMT135" s="66"/>
      <c r="EMV135" s="64"/>
      <c r="EMW135" s="67"/>
      <c r="EMX135" s="67"/>
      <c r="EMY135" s="65"/>
      <c r="EMZ135" s="65"/>
      <c r="ENA135" s="65"/>
      <c r="ENB135" s="66"/>
      <c r="END135" s="64"/>
      <c r="ENE135" s="67"/>
      <c r="ENF135" s="67"/>
      <c r="ENG135" s="65"/>
      <c r="ENH135" s="65"/>
      <c r="ENI135" s="65"/>
      <c r="ENJ135" s="66"/>
      <c r="ENL135" s="64"/>
      <c r="ENM135" s="67"/>
      <c r="ENN135" s="67"/>
      <c r="ENO135" s="65"/>
      <c r="ENP135" s="65"/>
      <c r="ENQ135" s="65"/>
      <c r="ENR135" s="66"/>
      <c r="ENT135" s="64"/>
      <c r="ENU135" s="67"/>
      <c r="ENV135" s="67"/>
      <c r="ENW135" s="65"/>
      <c r="ENX135" s="65"/>
      <c r="ENY135" s="65"/>
      <c r="ENZ135" s="66"/>
      <c r="EOB135" s="64"/>
      <c r="EOC135" s="67"/>
      <c r="EOD135" s="67"/>
      <c r="EOE135" s="65"/>
      <c r="EOF135" s="65"/>
      <c r="EOG135" s="65"/>
      <c r="EOH135" s="66"/>
      <c r="EOJ135" s="64"/>
      <c r="EOK135" s="67"/>
      <c r="EOL135" s="67"/>
      <c r="EOM135" s="65"/>
      <c r="EON135" s="65"/>
      <c r="EOO135" s="65"/>
      <c r="EOP135" s="66"/>
      <c r="EOR135" s="64"/>
      <c r="EOS135" s="67"/>
      <c r="EOT135" s="67"/>
      <c r="EOU135" s="65"/>
      <c r="EOV135" s="65"/>
      <c r="EOW135" s="65"/>
      <c r="EOX135" s="66"/>
      <c r="EOZ135" s="64"/>
      <c r="EPA135" s="67"/>
      <c r="EPB135" s="67"/>
      <c r="EPC135" s="65"/>
      <c r="EPD135" s="65"/>
      <c r="EPE135" s="65"/>
      <c r="EPF135" s="66"/>
      <c r="EPH135" s="64"/>
      <c r="EPI135" s="67"/>
      <c r="EPJ135" s="67"/>
      <c r="EPK135" s="65"/>
      <c r="EPL135" s="65"/>
      <c r="EPM135" s="65"/>
      <c r="EPN135" s="66"/>
      <c r="EPP135" s="64"/>
      <c r="EPQ135" s="67"/>
      <c r="EPR135" s="67"/>
      <c r="EPS135" s="65"/>
      <c r="EPT135" s="65"/>
      <c r="EPU135" s="65"/>
      <c r="EPV135" s="66"/>
      <c r="EPX135" s="64"/>
      <c r="EPY135" s="67"/>
      <c r="EPZ135" s="67"/>
      <c r="EQA135" s="65"/>
      <c r="EQB135" s="65"/>
      <c r="EQC135" s="65"/>
      <c r="EQD135" s="66"/>
      <c r="EQF135" s="64"/>
      <c r="EQG135" s="67"/>
      <c r="EQH135" s="67"/>
      <c r="EQI135" s="65"/>
      <c r="EQJ135" s="65"/>
      <c r="EQK135" s="65"/>
      <c r="EQL135" s="66"/>
      <c r="EQN135" s="64"/>
      <c r="EQO135" s="67"/>
      <c r="EQP135" s="67"/>
      <c r="EQQ135" s="65"/>
      <c r="EQR135" s="65"/>
      <c r="EQS135" s="65"/>
      <c r="EQT135" s="66"/>
      <c r="EQV135" s="64"/>
      <c r="EQW135" s="67"/>
      <c r="EQX135" s="67"/>
      <c r="EQY135" s="65"/>
      <c r="EQZ135" s="65"/>
      <c r="ERA135" s="65"/>
      <c r="ERB135" s="66"/>
      <c r="ERD135" s="64"/>
      <c r="ERE135" s="67"/>
      <c r="ERF135" s="67"/>
      <c r="ERG135" s="65"/>
      <c r="ERH135" s="65"/>
      <c r="ERI135" s="65"/>
      <c r="ERJ135" s="66"/>
      <c r="ERL135" s="64"/>
      <c r="ERM135" s="67"/>
      <c r="ERN135" s="67"/>
      <c r="ERO135" s="65"/>
      <c r="ERP135" s="65"/>
      <c r="ERQ135" s="65"/>
      <c r="ERR135" s="66"/>
      <c r="ERT135" s="64"/>
      <c r="ERU135" s="67"/>
      <c r="ERV135" s="67"/>
      <c r="ERW135" s="65"/>
      <c r="ERX135" s="65"/>
      <c r="ERY135" s="65"/>
      <c r="ERZ135" s="66"/>
      <c r="ESB135" s="64"/>
      <c r="ESC135" s="67"/>
      <c r="ESD135" s="67"/>
      <c r="ESE135" s="65"/>
      <c r="ESF135" s="65"/>
      <c r="ESG135" s="65"/>
      <c r="ESH135" s="66"/>
      <c r="ESJ135" s="64"/>
      <c r="ESK135" s="67"/>
      <c r="ESL135" s="67"/>
      <c r="ESM135" s="65"/>
      <c r="ESN135" s="65"/>
      <c r="ESO135" s="65"/>
      <c r="ESP135" s="66"/>
      <c r="ESR135" s="64"/>
      <c r="ESS135" s="67"/>
      <c r="EST135" s="67"/>
      <c r="ESU135" s="65"/>
      <c r="ESV135" s="65"/>
      <c r="ESW135" s="65"/>
      <c r="ESX135" s="66"/>
      <c r="ESZ135" s="64"/>
      <c r="ETA135" s="67"/>
      <c r="ETB135" s="67"/>
      <c r="ETC135" s="65"/>
      <c r="ETD135" s="65"/>
      <c r="ETE135" s="65"/>
      <c r="ETF135" s="66"/>
      <c r="ETH135" s="64"/>
      <c r="ETI135" s="67"/>
      <c r="ETJ135" s="67"/>
      <c r="ETK135" s="65"/>
      <c r="ETL135" s="65"/>
      <c r="ETM135" s="65"/>
      <c r="ETN135" s="66"/>
      <c r="ETP135" s="64"/>
      <c r="ETQ135" s="67"/>
      <c r="ETR135" s="67"/>
      <c r="ETS135" s="65"/>
      <c r="ETT135" s="65"/>
      <c r="ETU135" s="65"/>
      <c r="ETV135" s="66"/>
      <c r="ETX135" s="64"/>
      <c r="ETY135" s="67"/>
      <c r="ETZ135" s="67"/>
      <c r="EUA135" s="65"/>
      <c r="EUB135" s="65"/>
      <c r="EUC135" s="65"/>
      <c r="EUD135" s="66"/>
      <c r="EUF135" s="64"/>
      <c r="EUG135" s="67"/>
      <c r="EUH135" s="67"/>
      <c r="EUI135" s="65"/>
      <c r="EUJ135" s="65"/>
      <c r="EUK135" s="65"/>
      <c r="EUL135" s="66"/>
      <c r="EUN135" s="64"/>
      <c r="EUO135" s="67"/>
      <c r="EUP135" s="67"/>
      <c r="EUQ135" s="65"/>
      <c r="EUR135" s="65"/>
      <c r="EUS135" s="65"/>
      <c r="EUT135" s="66"/>
      <c r="EUV135" s="64"/>
      <c r="EUW135" s="67"/>
      <c r="EUX135" s="67"/>
      <c r="EUY135" s="65"/>
      <c r="EUZ135" s="65"/>
      <c r="EVA135" s="65"/>
      <c r="EVB135" s="66"/>
      <c r="EVD135" s="64"/>
      <c r="EVE135" s="67"/>
      <c r="EVF135" s="67"/>
      <c r="EVG135" s="65"/>
      <c r="EVH135" s="65"/>
      <c r="EVI135" s="65"/>
      <c r="EVJ135" s="66"/>
      <c r="EVL135" s="64"/>
      <c r="EVM135" s="67"/>
      <c r="EVN135" s="67"/>
      <c r="EVO135" s="65"/>
      <c r="EVP135" s="65"/>
      <c r="EVQ135" s="65"/>
      <c r="EVR135" s="66"/>
      <c r="EVT135" s="64"/>
      <c r="EVU135" s="67"/>
      <c r="EVV135" s="67"/>
      <c r="EVW135" s="65"/>
      <c r="EVX135" s="65"/>
      <c r="EVY135" s="65"/>
      <c r="EVZ135" s="66"/>
      <c r="EWB135" s="64"/>
      <c r="EWC135" s="67"/>
      <c r="EWD135" s="67"/>
      <c r="EWE135" s="65"/>
      <c r="EWF135" s="65"/>
      <c r="EWG135" s="65"/>
      <c r="EWH135" s="66"/>
      <c r="EWJ135" s="64"/>
      <c r="EWK135" s="67"/>
      <c r="EWL135" s="67"/>
      <c r="EWM135" s="65"/>
      <c r="EWN135" s="65"/>
      <c r="EWO135" s="65"/>
      <c r="EWP135" s="66"/>
      <c r="EWR135" s="64"/>
      <c r="EWS135" s="67"/>
      <c r="EWT135" s="67"/>
      <c r="EWU135" s="65"/>
      <c r="EWV135" s="65"/>
      <c r="EWW135" s="65"/>
      <c r="EWX135" s="66"/>
      <c r="EWZ135" s="64"/>
      <c r="EXA135" s="67"/>
      <c r="EXB135" s="67"/>
      <c r="EXC135" s="65"/>
      <c r="EXD135" s="65"/>
      <c r="EXE135" s="65"/>
      <c r="EXF135" s="66"/>
      <c r="EXH135" s="64"/>
      <c r="EXI135" s="67"/>
      <c r="EXJ135" s="67"/>
      <c r="EXK135" s="65"/>
      <c r="EXL135" s="65"/>
      <c r="EXM135" s="65"/>
      <c r="EXN135" s="66"/>
      <c r="EXP135" s="64"/>
      <c r="EXQ135" s="67"/>
      <c r="EXR135" s="67"/>
      <c r="EXS135" s="65"/>
      <c r="EXT135" s="65"/>
      <c r="EXU135" s="65"/>
      <c r="EXV135" s="66"/>
      <c r="EXX135" s="64"/>
      <c r="EXY135" s="67"/>
      <c r="EXZ135" s="67"/>
      <c r="EYA135" s="65"/>
      <c r="EYB135" s="65"/>
      <c r="EYC135" s="65"/>
      <c r="EYD135" s="66"/>
      <c r="EYF135" s="64"/>
      <c r="EYG135" s="67"/>
      <c r="EYH135" s="67"/>
      <c r="EYI135" s="65"/>
      <c r="EYJ135" s="65"/>
      <c r="EYK135" s="65"/>
      <c r="EYL135" s="66"/>
      <c r="EYN135" s="64"/>
      <c r="EYO135" s="67"/>
      <c r="EYP135" s="67"/>
      <c r="EYQ135" s="65"/>
      <c r="EYR135" s="65"/>
      <c r="EYS135" s="65"/>
      <c r="EYT135" s="66"/>
      <c r="EYV135" s="64"/>
      <c r="EYW135" s="67"/>
      <c r="EYX135" s="67"/>
      <c r="EYY135" s="65"/>
      <c r="EYZ135" s="65"/>
      <c r="EZA135" s="65"/>
      <c r="EZB135" s="66"/>
      <c r="EZD135" s="64"/>
      <c r="EZE135" s="67"/>
      <c r="EZF135" s="67"/>
      <c r="EZG135" s="65"/>
      <c r="EZH135" s="65"/>
      <c r="EZI135" s="65"/>
      <c r="EZJ135" s="66"/>
      <c r="EZL135" s="64"/>
      <c r="EZM135" s="67"/>
      <c r="EZN135" s="67"/>
      <c r="EZO135" s="65"/>
      <c r="EZP135" s="65"/>
      <c r="EZQ135" s="65"/>
      <c r="EZR135" s="66"/>
      <c r="EZT135" s="64"/>
      <c r="EZU135" s="67"/>
      <c r="EZV135" s="67"/>
      <c r="EZW135" s="65"/>
      <c r="EZX135" s="65"/>
      <c r="EZY135" s="65"/>
      <c r="EZZ135" s="66"/>
      <c r="FAB135" s="64"/>
      <c r="FAC135" s="67"/>
      <c r="FAD135" s="67"/>
      <c r="FAE135" s="65"/>
      <c r="FAF135" s="65"/>
      <c r="FAG135" s="65"/>
      <c r="FAH135" s="66"/>
      <c r="FAJ135" s="64"/>
      <c r="FAK135" s="67"/>
      <c r="FAL135" s="67"/>
      <c r="FAM135" s="65"/>
      <c r="FAN135" s="65"/>
      <c r="FAO135" s="65"/>
      <c r="FAP135" s="66"/>
      <c r="FAR135" s="64"/>
      <c r="FAS135" s="67"/>
      <c r="FAT135" s="67"/>
      <c r="FAU135" s="65"/>
      <c r="FAV135" s="65"/>
      <c r="FAW135" s="65"/>
      <c r="FAX135" s="66"/>
      <c r="FAZ135" s="64"/>
      <c r="FBA135" s="67"/>
      <c r="FBB135" s="67"/>
      <c r="FBC135" s="65"/>
      <c r="FBD135" s="65"/>
      <c r="FBE135" s="65"/>
      <c r="FBF135" s="66"/>
      <c r="FBH135" s="64"/>
      <c r="FBI135" s="67"/>
      <c r="FBJ135" s="67"/>
      <c r="FBK135" s="65"/>
      <c r="FBL135" s="65"/>
      <c r="FBM135" s="65"/>
      <c r="FBN135" s="66"/>
      <c r="FBP135" s="64"/>
      <c r="FBQ135" s="67"/>
      <c r="FBR135" s="67"/>
      <c r="FBS135" s="65"/>
      <c r="FBT135" s="65"/>
      <c r="FBU135" s="65"/>
      <c r="FBV135" s="66"/>
      <c r="FBX135" s="64"/>
      <c r="FBY135" s="67"/>
      <c r="FBZ135" s="67"/>
      <c r="FCA135" s="65"/>
      <c r="FCB135" s="65"/>
      <c r="FCC135" s="65"/>
      <c r="FCD135" s="66"/>
      <c r="FCF135" s="64"/>
      <c r="FCG135" s="67"/>
      <c r="FCH135" s="67"/>
      <c r="FCI135" s="65"/>
      <c r="FCJ135" s="65"/>
      <c r="FCK135" s="65"/>
      <c r="FCL135" s="66"/>
      <c r="FCN135" s="64"/>
      <c r="FCO135" s="67"/>
      <c r="FCP135" s="67"/>
      <c r="FCQ135" s="65"/>
      <c r="FCR135" s="65"/>
      <c r="FCS135" s="65"/>
      <c r="FCT135" s="66"/>
      <c r="FCV135" s="64"/>
      <c r="FCW135" s="67"/>
      <c r="FCX135" s="67"/>
      <c r="FCY135" s="65"/>
      <c r="FCZ135" s="65"/>
      <c r="FDA135" s="65"/>
      <c r="FDB135" s="66"/>
      <c r="FDD135" s="64"/>
      <c r="FDE135" s="67"/>
      <c r="FDF135" s="67"/>
      <c r="FDG135" s="65"/>
      <c r="FDH135" s="65"/>
      <c r="FDI135" s="65"/>
      <c r="FDJ135" s="66"/>
      <c r="FDL135" s="64"/>
      <c r="FDM135" s="67"/>
      <c r="FDN135" s="67"/>
      <c r="FDO135" s="65"/>
      <c r="FDP135" s="65"/>
      <c r="FDQ135" s="65"/>
      <c r="FDR135" s="66"/>
      <c r="FDT135" s="64"/>
      <c r="FDU135" s="67"/>
      <c r="FDV135" s="67"/>
      <c r="FDW135" s="65"/>
      <c r="FDX135" s="65"/>
      <c r="FDY135" s="65"/>
      <c r="FDZ135" s="66"/>
      <c r="FEB135" s="64"/>
      <c r="FEC135" s="67"/>
      <c r="FED135" s="67"/>
      <c r="FEE135" s="65"/>
      <c r="FEF135" s="65"/>
      <c r="FEG135" s="65"/>
      <c r="FEH135" s="66"/>
      <c r="FEJ135" s="64"/>
      <c r="FEK135" s="67"/>
      <c r="FEL135" s="67"/>
      <c r="FEM135" s="65"/>
      <c r="FEN135" s="65"/>
      <c r="FEO135" s="65"/>
      <c r="FEP135" s="66"/>
      <c r="FER135" s="64"/>
      <c r="FES135" s="67"/>
      <c r="FET135" s="67"/>
      <c r="FEU135" s="65"/>
      <c r="FEV135" s="65"/>
      <c r="FEW135" s="65"/>
      <c r="FEX135" s="66"/>
      <c r="FEZ135" s="64"/>
      <c r="FFA135" s="67"/>
      <c r="FFB135" s="67"/>
      <c r="FFC135" s="65"/>
      <c r="FFD135" s="65"/>
      <c r="FFE135" s="65"/>
      <c r="FFF135" s="66"/>
      <c r="FFH135" s="64"/>
      <c r="FFI135" s="67"/>
      <c r="FFJ135" s="67"/>
      <c r="FFK135" s="65"/>
      <c r="FFL135" s="65"/>
      <c r="FFM135" s="65"/>
      <c r="FFN135" s="66"/>
      <c r="FFP135" s="64"/>
      <c r="FFQ135" s="67"/>
      <c r="FFR135" s="67"/>
      <c r="FFS135" s="65"/>
      <c r="FFT135" s="65"/>
      <c r="FFU135" s="65"/>
      <c r="FFV135" s="66"/>
      <c r="FFX135" s="64"/>
      <c r="FFY135" s="67"/>
      <c r="FFZ135" s="67"/>
      <c r="FGA135" s="65"/>
      <c r="FGB135" s="65"/>
      <c r="FGC135" s="65"/>
      <c r="FGD135" s="66"/>
      <c r="FGF135" s="64"/>
      <c r="FGG135" s="67"/>
      <c r="FGH135" s="67"/>
      <c r="FGI135" s="65"/>
      <c r="FGJ135" s="65"/>
      <c r="FGK135" s="65"/>
      <c r="FGL135" s="66"/>
      <c r="FGN135" s="64"/>
      <c r="FGO135" s="67"/>
      <c r="FGP135" s="67"/>
      <c r="FGQ135" s="65"/>
      <c r="FGR135" s="65"/>
      <c r="FGS135" s="65"/>
      <c r="FGT135" s="66"/>
      <c r="FGV135" s="64"/>
      <c r="FGW135" s="67"/>
      <c r="FGX135" s="67"/>
      <c r="FGY135" s="65"/>
      <c r="FGZ135" s="65"/>
      <c r="FHA135" s="65"/>
      <c r="FHB135" s="66"/>
      <c r="FHD135" s="64"/>
      <c r="FHE135" s="67"/>
      <c r="FHF135" s="67"/>
      <c r="FHG135" s="65"/>
      <c r="FHH135" s="65"/>
      <c r="FHI135" s="65"/>
      <c r="FHJ135" s="66"/>
      <c r="FHL135" s="64"/>
      <c r="FHM135" s="67"/>
      <c r="FHN135" s="67"/>
      <c r="FHO135" s="65"/>
      <c r="FHP135" s="65"/>
      <c r="FHQ135" s="65"/>
      <c r="FHR135" s="66"/>
      <c r="FHT135" s="64"/>
      <c r="FHU135" s="67"/>
      <c r="FHV135" s="67"/>
      <c r="FHW135" s="65"/>
      <c r="FHX135" s="65"/>
      <c r="FHY135" s="65"/>
      <c r="FHZ135" s="66"/>
      <c r="FIB135" s="64"/>
      <c r="FIC135" s="67"/>
      <c r="FID135" s="67"/>
      <c r="FIE135" s="65"/>
      <c r="FIF135" s="65"/>
      <c r="FIG135" s="65"/>
      <c r="FIH135" s="66"/>
      <c r="FIJ135" s="64"/>
      <c r="FIK135" s="67"/>
      <c r="FIL135" s="67"/>
      <c r="FIM135" s="65"/>
      <c r="FIN135" s="65"/>
      <c r="FIO135" s="65"/>
      <c r="FIP135" s="66"/>
      <c r="FIR135" s="64"/>
      <c r="FIS135" s="67"/>
      <c r="FIT135" s="67"/>
      <c r="FIU135" s="65"/>
      <c r="FIV135" s="65"/>
      <c r="FIW135" s="65"/>
      <c r="FIX135" s="66"/>
      <c r="FIZ135" s="64"/>
      <c r="FJA135" s="67"/>
      <c r="FJB135" s="67"/>
      <c r="FJC135" s="65"/>
      <c r="FJD135" s="65"/>
      <c r="FJE135" s="65"/>
      <c r="FJF135" s="66"/>
      <c r="FJH135" s="64"/>
      <c r="FJI135" s="67"/>
      <c r="FJJ135" s="67"/>
      <c r="FJK135" s="65"/>
      <c r="FJL135" s="65"/>
      <c r="FJM135" s="65"/>
      <c r="FJN135" s="66"/>
      <c r="FJP135" s="64"/>
      <c r="FJQ135" s="67"/>
      <c r="FJR135" s="67"/>
      <c r="FJS135" s="65"/>
      <c r="FJT135" s="65"/>
      <c r="FJU135" s="65"/>
      <c r="FJV135" s="66"/>
      <c r="FJX135" s="64"/>
      <c r="FJY135" s="67"/>
      <c r="FJZ135" s="67"/>
      <c r="FKA135" s="65"/>
      <c r="FKB135" s="65"/>
      <c r="FKC135" s="65"/>
      <c r="FKD135" s="66"/>
      <c r="FKF135" s="64"/>
      <c r="FKG135" s="67"/>
      <c r="FKH135" s="67"/>
      <c r="FKI135" s="65"/>
      <c r="FKJ135" s="65"/>
      <c r="FKK135" s="65"/>
      <c r="FKL135" s="66"/>
      <c r="FKN135" s="64"/>
      <c r="FKO135" s="67"/>
      <c r="FKP135" s="67"/>
      <c r="FKQ135" s="65"/>
      <c r="FKR135" s="65"/>
      <c r="FKS135" s="65"/>
      <c r="FKT135" s="66"/>
      <c r="FKV135" s="64"/>
      <c r="FKW135" s="67"/>
      <c r="FKX135" s="67"/>
      <c r="FKY135" s="65"/>
      <c r="FKZ135" s="65"/>
      <c r="FLA135" s="65"/>
      <c r="FLB135" s="66"/>
      <c r="FLD135" s="64"/>
      <c r="FLE135" s="67"/>
      <c r="FLF135" s="67"/>
      <c r="FLG135" s="65"/>
      <c r="FLH135" s="65"/>
      <c r="FLI135" s="65"/>
      <c r="FLJ135" s="66"/>
      <c r="FLL135" s="64"/>
      <c r="FLM135" s="67"/>
      <c r="FLN135" s="67"/>
      <c r="FLO135" s="65"/>
      <c r="FLP135" s="65"/>
      <c r="FLQ135" s="65"/>
      <c r="FLR135" s="66"/>
      <c r="FLT135" s="64"/>
      <c r="FLU135" s="67"/>
      <c r="FLV135" s="67"/>
      <c r="FLW135" s="65"/>
      <c r="FLX135" s="65"/>
      <c r="FLY135" s="65"/>
      <c r="FLZ135" s="66"/>
      <c r="FMB135" s="64"/>
      <c r="FMC135" s="67"/>
      <c r="FMD135" s="67"/>
      <c r="FME135" s="65"/>
      <c r="FMF135" s="65"/>
      <c r="FMG135" s="65"/>
      <c r="FMH135" s="66"/>
      <c r="FMJ135" s="64"/>
      <c r="FMK135" s="67"/>
      <c r="FML135" s="67"/>
      <c r="FMM135" s="65"/>
      <c r="FMN135" s="65"/>
      <c r="FMO135" s="65"/>
      <c r="FMP135" s="66"/>
      <c r="FMR135" s="64"/>
      <c r="FMS135" s="67"/>
      <c r="FMT135" s="67"/>
      <c r="FMU135" s="65"/>
      <c r="FMV135" s="65"/>
      <c r="FMW135" s="65"/>
      <c r="FMX135" s="66"/>
      <c r="FMZ135" s="64"/>
      <c r="FNA135" s="67"/>
      <c r="FNB135" s="67"/>
      <c r="FNC135" s="65"/>
      <c r="FND135" s="65"/>
      <c r="FNE135" s="65"/>
      <c r="FNF135" s="66"/>
      <c r="FNH135" s="64"/>
      <c r="FNI135" s="67"/>
      <c r="FNJ135" s="67"/>
      <c r="FNK135" s="65"/>
      <c r="FNL135" s="65"/>
      <c r="FNM135" s="65"/>
      <c r="FNN135" s="66"/>
      <c r="FNP135" s="64"/>
      <c r="FNQ135" s="67"/>
      <c r="FNR135" s="67"/>
      <c r="FNS135" s="65"/>
      <c r="FNT135" s="65"/>
      <c r="FNU135" s="65"/>
      <c r="FNV135" s="66"/>
      <c r="FNX135" s="64"/>
      <c r="FNY135" s="67"/>
      <c r="FNZ135" s="67"/>
      <c r="FOA135" s="65"/>
      <c r="FOB135" s="65"/>
      <c r="FOC135" s="65"/>
      <c r="FOD135" s="66"/>
      <c r="FOF135" s="64"/>
      <c r="FOG135" s="67"/>
      <c r="FOH135" s="67"/>
      <c r="FOI135" s="65"/>
      <c r="FOJ135" s="65"/>
      <c r="FOK135" s="65"/>
      <c r="FOL135" s="66"/>
      <c r="FON135" s="64"/>
      <c r="FOO135" s="67"/>
      <c r="FOP135" s="67"/>
      <c r="FOQ135" s="65"/>
      <c r="FOR135" s="65"/>
      <c r="FOS135" s="65"/>
      <c r="FOT135" s="66"/>
      <c r="FOV135" s="64"/>
      <c r="FOW135" s="67"/>
      <c r="FOX135" s="67"/>
      <c r="FOY135" s="65"/>
      <c r="FOZ135" s="65"/>
      <c r="FPA135" s="65"/>
      <c r="FPB135" s="66"/>
      <c r="FPD135" s="64"/>
      <c r="FPE135" s="67"/>
      <c r="FPF135" s="67"/>
      <c r="FPG135" s="65"/>
      <c r="FPH135" s="65"/>
      <c r="FPI135" s="65"/>
      <c r="FPJ135" s="66"/>
      <c r="FPL135" s="64"/>
      <c r="FPM135" s="67"/>
      <c r="FPN135" s="67"/>
      <c r="FPO135" s="65"/>
      <c r="FPP135" s="65"/>
      <c r="FPQ135" s="65"/>
      <c r="FPR135" s="66"/>
      <c r="FPT135" s="64"/>
      <c r="FPU135" s="67"/>
      <c r="FPV135" s="67"/>
      <c r="FPW135" s="65"/>
      <c r="FPX135" s="65"/>
      <c r="FPY135" s="65"/>
      <c r="FPZ135" s="66"/>
      <c r="FQB135" s="64"/>
      <c r="FQC135" s="67"/>
      <c r="FQD135" s="67"/>
      <c r="FQE135" s="65"/>
      <c r="FQF135" s="65"/>
      <c r="FQG135" s="65"/>
      <c r="FQH135" s="66"/>
      <c r="FQJ135" s="64"/>
      <c r="FQK135" s="67"/>
      <c r="FQL135" s="67"/>
      <c r="FQM135" s="65"/>
      <c r="FQN135" s="65"/>
      <c r="FQO135" s="65"/>
      <c r="FQP135" s="66"/>
      <c r="FQR135" s="64"/>
      <c r="FQS135" s="67"/>
      <c r="FQT135" s="67"/>
      <c r="FQU135" s="65"/>
      <c r="FQV135" s="65"/>
      <c r="FQW135" s="65"/>
      <c r="FQX135" s="66"/>
      <c r="FQZ135" s="64"/>
      <c r="FRA135" s="67"/>
      <c r="FRB135" s="67"/>
      <c r="FRC135" s="65"/>
      <c r="FRD135" s="65"/>
      <c r="FRE135" s="65"/>
      <c r="FRF135" s="66"/>
      <c r="FRH135" s="64"/>
      <c r="FRI135" s="67"/>
      <c r="FRJ135" s="67"/>
      <c r="FRK135" s="65"/>
      <c r="FRL135" s="65"/>
      <c r="FRM135" s="65"/>
      <c r="FRN135" s="66"/>
      <c r="FRP135" s="64"/>
      <c r="FRQ135" s="67"/>
      <c r="FRR135" s="67"/>
      <c r="FRS135" s="65"/>
      <c r="FRT135" s="65"/>
      <c r="FRU135" s="65"/>
      <c r="FRV135" s="66"/>
      <c r="FRX135" s="64"/>
      <c r="FRY135" s="67"/>
      <c r="FRZ135" s="67"/>
      <c r="FSA135" s="65"/>
      <c r="FSB135" s="65"/>
      <c r="FSC135" s="65"/>
      <c r="FSD135" s="66"/>
      <c r="FSF135" s="64"/>
      <c r="FSG135" s="67"/>
      <c r="FSH135" s="67"/>
      <c r="FSI135" s="65"/>
      <c r="FSJ135" s="65"/>
      <c r="FSK135" s="65"/>
      <c r="FSL135" s="66"/>
      <c r="FSN135" s="64"/>
      <c r="FSO135" s="67"/>
      <c r="FSP135" s="67"/>
      <c r="FSQ135" s="65"/>
      <c r="FSR135" s="65"/>
      <c r="FSS135" s="65"/>
      <c r="FST135" s="66"/>
      <c r="FSV135" s="64"/>
      <c r="FSW135" s="67"/>
      <c r="FSX135" s="67"/>
      <c r="FSY135" s="65"/>
      <c r="FSZ135" s="65"/>
      <c r="FTA135" s="65"/>
      <c r="FTB135" s="66"/>
      <c r="FTD135" s="64"/>
      <c r="FTE135" s="67"/>
      <c r="FTF135" s="67"/>
      <c r="FTG135" s="65"/>
      <c r="FTH135" s="65"/>
      <c r="FTI135" s="65"/>
      <c r="FTJ135" s="66"/>
      <c r="FTL135" s="64"/>
      <c r="FTM135" s="67"/>
      <c r="FTN135" s="67"/>
      <c r="FTO135" s="65"/>
      <c r="FTP135" s="65"/>
      <c r="FTQ135" s="65"/>
      <c r="FTR135" s="66"/>
      <c r="FTT135" s="64"/>
      <c r="FTU135" s="67"/>
      <c r="FTV135" s="67"/>
      <c r="FTW135" s="65"/>
      <c r="FTX135" s="65"/>
      <c r="FTY135" s="65"/>
      <c r="FTZ135" s="66"/>
      <c r="FUB135" s="64"/>
      <c r="FUC135" s="67"/>
      <c r="FUD135" s="67"/>
      <c r="FUE135" s="65"/>
      <c r="FUF135" s="65"/>
      <c r="FUG135" s="65"/>
      <c r="FUH135" s="66"/>
      <c r="FUJ135" s="64"/>
      <c r="FUK135" s="67"/>
      <c r="FUL135" s="67"/>
      <c r="FUM135" s="65"/>
      <c r="FUN135" s="65"/>
      <c r="FUO135" s="65"/>
      <c r="FUP135" s="66"/>
      <c r="FUR135" s="64"/>
      <c r="FUS135" s="67"/>
      <c r="FUT135" s="67"/>
      <c r="FUU135" s="65"/>
      <c r="FUV135" s="65"/>
      <c r="FUW135" s="65"/>
      <c r="FUX135" s="66"/>
      <c r="FUZ135" s="64"/>
      <c r="FVA135" s="67"/>
      <c r="FVB135" s="67"/>
      <c r="FVC135" s="65"/>
      <c r="FVD135" s="65"/>
      <c r="FVE135" s="65"/>
      <c r="FVF135" s="66"/>
      <c r="FVH135" s="64"/>
      <c r="FVI135" s="67"/>
      <c r="FVJ135" s="67"/>
      <c r="FVK135" s="65"/>
      <c r="FVL135" s="65"/>
      <c r="FVM135" s="65"/>
      <c r="FVN135" s="66"/>
      <c r="FVP135" s="64"/>
      <c r="FVQ135" s="67"/>
      <c r="FVR135" s="67"/>
      <c r="FVS135" s="65"/>
      <c r="FVT135" s="65"/>
      <c r="FVU135" s="65"/>
      <c r="FVV135" s="66"/>
      <c r="FVX135" s="64"/>
      <c r="FVY135" s="67"/>
      <c r="FVZ135" s="67"/>
      <c r="FWA135" s="65"/>
      <c r="FWB135" s="65"/>
      <c r="FWC135" s="65"/>
      <c r="FWD135" s="66"/>
      <c r="FWF135" s="64"/>
      <c r="FWG135" s="67"/>
      <c r="FWH135" s="67"/>
      <c r="FWI135" s="65"/>
      <c r="FWJ135" s="65"/>
      <c r="FWK135" s="65"/>
      <c r="FWL135" s="66"/>
      <c r="FWN135" s="64"/>
      <c r="FWO135" s="67"/>
      <c r="FWP135" s="67"/>
      <c r="FWQ135" s="65"/>
      <c r="FWR135" s="65"/>
      <c r="FWS135" s="65"/>
      <c r="FWT135" s="66"/>
      <c r="FWV135" s="64"/>
      <c r="FWW135" s="67"/>
      <c r="FWX135" s="67"/>
      <c r="FWY135" s="65"/>
      <c r="FWZ135" s="65"/>
      <c r="FXA135" s="65"/>
      <c r="FXB135" s="66"/>
      <c r="FXD135" s="64"/>
      <c r="FXE135" s="67"/>
      <c r="FXF135" s="67"/>
      <c r="FXG135" s="65"/>
      <c r="FXH135" s="65"/>
      <c r="FXI135" s="65"/>
      <c r="FXJ135" s="66"/>
      <c r="FXL135" s="64"/>
      <c r="FXM135" s="67"/>
      <c r="FXN135" s="67"/>
      <c r="FXO135" s="65"/>
      <c r="FXP135" s="65"/>
      <c r="FXQ135" s="65"/>
      <c r="FXR135" s="66"/>
      <c r="FXT135" s="64"/>
      <c r="FXU135" s="67"/>
      <c r="FXV135" s="67"/>
      <c r="FXW135" s="65"/>
      <c r="FXX135" s="65"/>
      <c r="FXY135" s="65"/>
      <c r="FXZ135" s="66"/>
      <c r="FYB135" s="64"/>
      <c r="FYC135" s="67"/>
      <c r="FYD135" s="67"/>
      <c r="FYE135" s="65"/>
      <c r="FYF135" s="65"/>
      <c r="FYG135" s="65"/>
      <c r="FYH135" s="66"/>
      <c r="FYJ135" s="64"/>
      <c r="FYK135" s="67"/>
      <c r="FYL135" s="67"/>
      <c r="FYM135" s="65"/>
      <c r="FYN135" s="65"/>
      <c r="FYO135" s="65"/>
      <c r="FYP135" s="66"/>
      <c r="FYR135" s="64"/>
      <c r="FYS135" s="67"/>
      <c r="FYT135" s="67"/>
      <c r="FYU135" s="65"/>
      <c r="FYV135" s="65"/>
      <c r="FYW135" s="65"/>
      <c r="FYX135" s="66"/>
      <c r="FYZ135" s="64"/>
      <c r="FZA135" s="67"/>
      <c r="FZB135" s="67"/>
      <c r="FZC135" s="65"/>
      <c r="FZD135" s="65"/>
      <c r="FZE135" s="65"/>
      <c r="FZF135" s="66"/>
      <c r="FZH135" s="64"/>
      <c r="FZI135" s="67"/>
      <c r="FZJ135" s="67"/>
      <c r="FZK135" s="65"/>
      <c r="FZL135" s="65"/>
      <c r="FZM135" s="65"/>
      <c r="FZN135" s="66"/>
      <c r="FZP135" s="64"/>
      <c r="FZQ135" s="67"/>
      <c r="FZR135" s="67"/>
      <c r="FZS135" s="65"/>
      <c r="FZT135" s="65"/>
      <c r="FZU135" s="65"/>
      <c r="FZV135" s="66"/>
      <c r="FZX135" s="64"/>
      <c r="FZY135" s="67"/>
      <c r="FZZ135" s="67"/>
      <c r="GAA135" s="65"/>
      <c r="GAB135" s="65"/>
      <c r="GAC135" s="65"/>
      <c r="GAD135" s="66"/>
      <c r="GAF135" s="64"/>
      <c r="GAG135" s="67"/>
      <c r="GAH135" s="67"/>
      <c r="GAI135" s="65"/>
      <c r="GAJ135" s="65"/>
      <c r="GAK135" s="65"/>
      <c r="GAL135" s="66"/>
      <c r="GAN135" s="64"/>
      <c r="GAO135" s="67"/>
      <c r="GAP135" s="67"/>
      <c r="GAQ135" s="65"/>
      <c r="GAR135" s="65"/>
      <c r="GAS135" s="65"/>
      <c r="GAT135" s="66"/>
      <c r="GAV135" s="64"/>
      <c r="GAW135" s="67"/>
      <c r="GAX135" s="67"/>
      <c r="GAY135" s="65"/>
      <c r="GAZ135" s="65"/>
      <c r="GBA135" s="65"/>
      <c r="GBB135" s="66"/>
      <c r="GBD135" s="64"/>
      <c r="GBE135" s="67"/>
      <c r="GBF135" s="67"/>
      <c r="GBG135" s="65"/>
      <c r="GBH135" s="65"/>
      <c r="GBI135" s="65"/>
      <c r="GBJ135" s="66"/>
      <c r="GBL135" s="64"/>
      <c r="GBM135" s="67"/>
      <c r="GBN135" s="67"/>
      <c r="GBO135" s="65"/>
      <c r="GBP135" s="65"/>
      <c r="GBQ135" s="65"/>
      <c r="GBR135" s="66"/>
      <c r="GBT135" s="64"/>
      <c r="GBU135" s="67"/>
      <c r="GBV135" s="67"/>
      <c r="GBW135" s="65"/>
      <c r="GBX135" s="65"/>
      <c r="GBY135" s="65"/>
      <c r="GBZ135" s="66"/>
      <c r="GCB135" s="64"/>
      <c r="GCC135" s="67"/>
      <c r="GCD135" s="67"/>
      <c r="GCE135" s="65"/>
      <c r="GCF135" s="65"/>
      <c r="GCG135" s="65"/>
      <c r="GCH135" s="66"/>
      <c r="GCJ135" s="64"/>
      <c r="GCK135" s="67"/>
      <c r="GCL135" s="67"/>
      <c r="GCM135" s="65"/>
      <c r="GCN135" s="65"/>
      <c r="GCO135" s="65"/>
      <c r="GCP135" s="66"/>
      <c r="GCR135" s="64"/>
      <c r="GCS135" s="67"/>
      <c r="GCT135" s="67"/>
      <c r="GCU135" s="65"/>
      <c r="GCV135" s="65"/>
      <c r="GCW135" s="65"/>
      <c r="GCX135" s="66"/>
      <c r="GCZ135" s="64"/>
      <c r="GDA135" s="67"/>
      <c r="GDB135" s="67"/>
      <c r="GDC135" s="65"/>
      <c r="GDD135" s="65"/>
      <c r="GDE135" s="65"/>
      <c r="GDF135" s="66"/>
      <c r="GDH135" s="64"/>
      <c r="GDI135" s="67"/>
      <c r="GDJ135" s="67"/>
      <c r="GDK135" s="65"/>
      <c r="GDL135" s="65"/>
      <c r="GDM135" s="65"/>
      <c r="GDN135" s="66"/>
      <c r="GDP135" s="64"/>
      <c r="GDQ135" s="67"/>
      <c r="GDR135" s="67"/>
      <c r="GDS135" s="65"/>
      <c r="GDT135" s="65"/>
      <c r="GDU135" s="65"/>
      <c r="GDV135" s="66"/>
      <c r="GDX135" s="64"/>
      <c r="GDY135" s="67"/>
      <c r="GDZ135" s="67"/>
      <c r="GEA135" s="65"/>
      <c r="GEB135" s="65"/>
      <c r="GEC135" s="65"/>
      <c r="GED135" s="66"/>
      <c r="GEF135" s="64"/>
      <c r="GEG135" s="67"/>
      <c r="GEH135" s="67"/>
      <c r="GEI135" s="65"/>
      <c r="GEJ135" s="65"/>
      <c r="GEK135" s="65"/>
      <c r="GEL135" s="66"/>
      <c r="GEN135" s="64"/>
      <c r="GEO135" s="67"/>
      <c r="GEP135" s="67"/>
      <c r="GEQ135" s="65"/>
      <c r="GER135" s="65"/>
      <c r="GES135" s="65"/>
      <c r="GET135" s="66"/>
      <c r="GEV135" s="64"/>
      <c r="GEW135" s="67"/>
      <c r="GEX135" s="67"/>
      <c r="GEY135" s="65"/>
      <c r="GEZ135" s="65"/>
      <c r="GFA135" s="65"/>
      <c r="GFB135" s="66"/>
      <c r="GFD135" s="64"/>
      <c r="GFE135" s="67"/>
      <c r="GFF135" s="67"/>
      <c r="GFG135" s="65"/>
      <c r="GFH135" s="65"/>
      <c r="GFI135" s="65"/>
      <c r="GFJ135" s="66"/>
      <c r="GFL135" s="64"/>
      <c r="GFM135" s="67"/>
      <c r="GFN135" s="67"/>
      <c r="GFO135" s="65"/>
      <c r="GFP135" s="65"/>
      <c r="GFQ135" s="65"/>
      <c r="GFR135" s="66"/>
      <c r="GFT135" s="64"/>
      <c r="GFU135" s="67"/>
      <c r="GFV135" s="67"/>
      <c r="GFW135" s="65"/>
      <c r="GFX135" s="65"/>
      <c r="GFY135" s="65"/>
      <c r="GFZ135" s="66"/>
      <c r="GGB135" s="64"/>
      <c r="GGC135" s="67"/>
      <c r="GGD135" s="67"/>
      <c r="GGE135" s="65"/>
      <c r="GGF135" s="65"/>
      <c r="GGG135" s="65"/>
      <c r="GGH135" s="66"/>
      <c r="GGJ135" s="64"/>
      <c r="GGK135" s="67"/>
      <c r="GGL135" s="67"/>
      <c r="GGM135" s="65"/>
      <c r="GGN135" s="65"/>
      <c r="GGO135" s="65"/>
      <c r="GGP135" s="66"/>
      <c r="GGR135" s="64"/>
      <c r="GGS135" s="67"/>
      <c r="GGT135" s="67"/>
      <c r="GGU135" s="65"/>
      <c r="GGV135" s="65"/>
      <c r="GGW135" s="65"/>
      <c r="GGX135" s="66"/>
      <c r="GGZ135" s="64"/>
      <c r="GHA135" s="67"/>
      <c r="GHB135" s="67"/>
      <c r="GHC135" s="65"/>
      <c r="GHD135" s="65"/>
      <c r="GHE135" s="65"/>
      <c r="GHF135" s="66"/>
      <c r="GHH135" s="64"/>
      <c r="GHI135" s="67"/>
      <c r="GHJ135" s="67"/>
      <c r="GHK135" s="65"/>
      <c r="GHL135" s="65"/>
      <c r="GHM135" s="65"/>
      <c r="GHN135" s="66"/>
      <c r="GHP135" s="64"/>
      <c r="GHQ135" s="67"/>
      <c r="GHR135" s="67"/>
      <c r="GHS135" s="65"/>
      <c r="GHT135" s="65"/>
      <c r="GHU135" s="65"/>
      <c r="GHV135" s="66"/>
      <c r="GHX135" s="64"/>
      <c r="GHY135" s="67"/>
      <c r="GHZ135" s="67"/>
      <c r="GIA135" s="65"/>
      <c r="GIB135" s="65"/>
      <c r="GIC135" s="65"/>
      <c r="GID135" s="66"/>
      <c r="GIF135" s="64"/>
      <c r="GIG135" s="67"/>
      <c r="GIH135" s="67"/>
      <c r="GII135" s="65"/>
      <c r="GIJ135" s="65"/>
      <c r="GIK135" s="65"/>
      <c r="GIL135" s="66"/>
      <c r="GIN135" s="64"/>
      <c r="GIO135" s="67"/>
      <c r="GIP135" s="67"/>
      <c r="GIQ135" s="65"/>
      <c r="GIR135" s="65"/>
      <c r="GIS135" s="65"/>
      <c r="GIT135" s="66"/>
      <c r="GIV135" s="64"/>
      <c r="GIW135" s="67"/>
      <c r="GIX135" s="67"/>
      <c r="GIY135" s="65"/>
      <c r="GIZ135" s="65"/>
      <c r="GJA135" s="65"/>
      <c r="GJB135" s="66"/>
      <c r="GJD135" s="64"/>
      <c r="GJE135" s="67"/>
      <c r="GJF135" s="67"/>
      <c r="GJG135" s="65"/>
      <c r="GJH135" s="65"/>
      <c r="GJI135" s="65"/>
      <c r="GJJ135" s="66"/>
      <c r="GJL135" s="64"/>
      <c r="GJM135" s="67"/>
      <c r="GJN135" s="67"/>
      <c r="GJO135" s="65"/>
      <c r="GJP135" s="65"/>
      <c r="GJQ135" s="65"/>
      <c r="GJR135" s="66"/>
      <c r="GJT135" s="64"/>
      <c r="GJU135" s="67"/>
      <c r="GJV135" s="67"/>
      <c r="GJW135" s="65"/>
      <c r="GJX135" s="65"/>
      <c r="GJY135" s="65"/>
      <c r="GJZ135" s="66"/>
      <c r="GKB135" s="64"/>
      <c r="GKC135" s="67"/>
      <c r="GKD135" s="67"/>
      <c r="GKE135" s="65"/>
      <c r="GKF135" s="65"/>
      <c r="GKG135" s="65"/>
      <c r="GKH135" s="66"/>
      <c r="GKJ135" s="64"/>
      <c r="GKK135" s="67"/>
      <c r="GKL135" s="67"/>
      <c r="GKM135" s="65"/>
      <c r="GKN135" s="65"/>
      <c r="GKO135" s="65"/>
      <c r="GKP135" s="66"/>
      <c r="GKR135" s="64"/>
      <c r="GKS135" s="67"/>
      <c r="GKT135" s="67"/>
      <c r="GKU135" s="65"/>
      <c r="GKV135" s="65"/>
      <c r="GKW135" s="65"/>
      <c r="GKX135" s="66"/>
      <c r="GKZ135" s="64"/>
      <c r="GLA135" s="67"/>
      <c r="GLB135" s="67"/>
      <c r="GLC135" s="65"/>
      <c r="GLD135" s="65"/>
      <c r="GLE135" s="65"/>
      <c r="GLF135" s="66"/>
      <c r="GLH135" s="64"/>
      <c r="GLI135" s="67"/>
      <c r="GLJ135" s="67"/>
      <c r="GLK135" s="65"/>
      <c r="GLL135" s="65"/>
      <c r="GLM135" s="65"/>
      <c r="GLN135" s="66"/>
      <c r="GLP135" s="64"/>
      <c r="GLQ135" s="67"/>
      <c r="GLR135" s="67"/>
      <c r="GLS135" s="65"/>
      <c r="GLT135" s="65"/>
      <c r="GLU135" s="65"/>
      <c r="GLV135" s="66"/>
      <c r="GLX135" s="64"/>
      <c r="GLY135" s="67"/>
      <c r="GLZ135" s="67"/>
      <c r="GMA135" s="65"/>
      <c r="GMB135" s="65"/>
      <c r="GMC135" s="65"/>
      <c r="GMD135" s="66"/>
      <c r="GMF135" s="64"/>
      <c r="GMG135" s="67"/>
      <c r="GMH135" s="67"/>
      <c r="GMI135" s="65"/>
      <c r="GMJ135" s="65"/>
      <c r="GMK135" s="65"/>
      <c r="GML135" s="66"/>
      <c r="GMN135" s="64"/>
      <c r="GMO135" s="67"/>
      <c r="GMP135" s="67"/>
      <c r="GMQ135" s="65"/>
      <c r="GMR135" s="65"/>
      <c r="GMS135" s="65"/>
      <c r="GMT135" s="66"/>
      <c r="GMV135" s="64"/>
      <c r="GMW135" s="67"/>
      <c r="GMX135" s="67"/>
      <c r="GMY135" s="65"/>
      <c r="GMZ135" s="65"/>
      <c r="GNA135" s="65"/>
      <c r="GNB135" s="66"/>
      <c r="GND135" s="64"/>
      <c r="GNE135" s="67"/>
      <c r="GNF135" s="67"/>
      <c r="GNG135" s="65"/>
      <c r="GNH135" s="65"/>
      <c r="GNI135" s="65"/>
      <c r="GNJ135" s="66"/>
      <c r="GNL135" s="64"/>
      <c r="GNM135" s="67"/>
      <c r="GNN135" s="67"/>
      <c r="GNO135" s="65"/>
      <c r="GNP135" s="65"/>
      <c r="GNQ135" s="65"/>
      <c r="GNR135" s="66"/>
      <c r="GNT135" s="64"/>
      <c r="GNU135" s="67"/>
      <c r="GNV135" s="67"/>
      <c r="GNW135" s="65"/>
      <c r="GNX135" s="65"/>
      <c r="GNY135" s="65"/>
      <c r="GNZ135" s="66"/>
      <c r="GOB135" s="64"/>
      <c r="GOC135" s="67"/>
      <c r="GOD135" s="67"/>
      <c r="GOE135" s="65"/>
      <c r="GOF135" s="65"/>
      <c r="GOG135" s="65"/>
      <c r="GOH135" s="66"/>
      <c r="GOJ135" s="64"/>
      <c r="GOK135" s="67"/>
      <c r="GOL135" s="67"/>
      <c r="GOM135" s="65"/>
      <c r="GON135" s="65"/>
      <c r="GOO135" s="65"/>
      <c r="GOP135" s="66"/>
      <c r="GOR135" s="64"/>
      <c r="GOS135" s="67"/>
      <c r="GOT135" s="67"/>
      <c r="GOU135" s="65"/>
      <c r="GOV135" s="65"/>
      <c r="GOW135" s="65"/>
      <c r="GOX135" s="66"/>
      <c r="GOZ135" s="64"/>
      <c r="GPA135" s="67"/>
      <c r="GPB135" s="67"/>
      <c r="GPC135" s="65"/>
      <c r="GPD135" s="65"/>
      <c r="GPE135" s="65"/>
      <c r="GPF135" s="66"/>
      <c r="GPH135" s="64"/>
      <c r="GPI135" s="67"/>
      <c r="GPJ135" s="67"/>
      <c r="GPK135" s="65"/>
      <c r="GPL135" s="65"/>
      <c r="GPM135" s="65"/>
      <c r="GPN135" s="66"/>
      <c r="GPP135" s="64"/>
      <c r="GPQ135" s="67"/>
      <c r="GPR135" s="67"/>
      <c r="GPS135" s="65"/>
      <c r="GPT135" s="65"/>
      <c r="GPU135" s="65"/>
      <c r="GPV135" s="66"/>
      <c r="GPX135" s="64"/>
      <c r="GPY135" s="67"/>
      <c r="GPZ135" s="67"/>
      <c r="GQA135" s="65"/>
      <c r="GQB135" s="65"/>
      <c r="GQC135" s="65"/>
      <c r="GQD135" s="66"/>
      <c r="GQF135" s="64"/>
      <c r="GQG135" s="67"/>
      <c r="GQH135" s="67"/>
      <c r="GQI135" s="65"/>
      <c r="GQJ135" s="65"/>
      <c r="GQK135" s="65"/>
      <c r="GQL135" s="66"/>
      <c r="GQN135" s="64"/>
      <c r="GQO135" s="67"/>
      <c r="GQP135" s="67"/>
      <c r="GQQ135" s="65"/>
      <c r="GQR135" s="65"/>
      <c r="GQS135" s="65"/>
      <c r="GQT135" s="66"/>
      <c r="GQV135" s="64"/>
      <c r="GQW135" s="67"/>
      <c r="GQX135" s="67"/>
      <c r="GQY135" s="65"/>
      <c r="GQZ135" s="65"/>
      <c r="GRA135" s="65"/>
      <c r="GRB135" s="66"/>
      <c r="GRD135" s="64"/>
      <c r="GRE135" s="67"/>
      <c r="GRF135" s="67"/>
      <c r="GRG135" s="65"/>
      <c r="GRH135" s="65"/>
      <c r="GRI135" s="65"/>
      <c r="GRJ135" s="66"/>
      <c r="GRL135" s="64"/>
      <c r="GRM135" s="67"/>
      <c r="GRN135" s="67"/>
      <c r="GRO135" s="65"/>
      <c r="GRP135" s="65"/>
      <c r="GRQ135" s="65"/>
      <c r="GRR135" s="66"/>
      <c r="GRT135" s="64"/>
      <c r="GRU135" s="67"/>
      <c r="GRV135" s="67"/>
      <c r="GRW135" s="65"/>
      <c r="GRX135" s="65"/>
      <c r="GRY135" s="65"/>
      <c r="GRZ135" s="66"/>
      <c r="GSB135" s="64"/>
      <c r="GSC135" s="67"/>
      <c r="GSD135" s="67"/>
      <c r="GSE135" s="65"/>
      <c r="GSF135" s="65"/>
      <c r="GSG135" s="65"/>
      <c r="GSH135" s="66"/>
      <c r="GSJ135" s="64"/>
      <c r="GSK135" s="67"/>
      <c r="GSL135" s="67"/>
      <c r="GSM135" s="65"/>
      <c r="GSN135" s="65"/>
      <c r="GSO135" s="65"/>
      <c r="GSP135" s="66"/>
      <c r="GSR135" s="64"/>
      <c r="GSS135" s="67"/>
      <c r="GST135" s="67"/>
      <c r="GSU135" s="65"/>
      <c r="GSV135" s="65"/>
      <c r="GSW135" s="65"/>
      <c r="GSX135" s="66"/>
      <c r="GSZ135" s="64"/>
      <c r="GTA135" s="67"/>
      <c r="GTB135" s="67"/>
      <c r="GTC135" s="65"/>
      <c r="GTD135" s="65"/>
      <c r="GTE135" s="65"/>
      <c r="GTF135" s="66"/>
      <c r="GTH135" s="64"/>
      <c r="GTI135" s="67"/>
      <c r="GTJ135" s="67"/>
      <c r="GTK135" s="65"/>
      <c r="GTL135" s="65"/>
      <c r="GTM135" s="65"/>
      <c r="GTN135" s="66"/>
      <c r="GTP135" s="64"/>
      <c r="GTQ135" s="67"/>
      <c r="GTR135" s="67"/>
      <c r="GTS135" s="65"/>
      <c r="GTT135" s="65"/>
      <c r="GTU135" s="65"/>
      <c r="GTV135" s="66"/>
      <c r="GTX135" s="64"/>
      <c r="GTY135" s="67"/>
      <c r="GTZ135" s="67"/>
      <c r="GUA135" s="65"/>
      <c r="GUB135" s="65"/>
      <c r="GUC135" s="65"/>
      <c r="GUD135" s="66"/>
      <c r="GUF135" s="64"/>
      <c r="GUG135" s="67"/>
      <c r="GUH135" s="67"/>
      <c r="GUI135" s="65"/>
      <c r="GUJ135" s="65"/>
      <c r="GUK135" s="65"/>
      <c r="GUL135" s="66"/>
      <c r="GUN135" s="64"/>
      <c r="GUO135" s="67"/>
      <c r="GUP135" s="67"/>
      <c r="GUQ135" s="65"/>
      <c r="GUR135" s="65"/>
      <c r="GUS135" s="65"/>
      <c r="GUT135" s="66"/>
      <c r="GUV135" s="64"/>
      <c r="GUW135" s="67"/>
      <c r="GUX135" s="67"/>
      <c r="GUY135" s="65"/>
      <c r="GUZ135" s="65"/>
      <c r="GVA135" s="65"/>
      <c r="GVB135" s="66"/>
      <c r="GVD135" s="64"/>
      <c r="GVE135" s="67"/>
      <c r="GVF135" s="67"/>
      <c r="GVG135" s="65"/>
      <c r="GVH135" s="65"/>
      <c r="GVI135" s="65"/>
      <c r="GVJ135" s="66"/>
      <c r="GVL135" s="64"/>
      <c r="GVM135" s="67"/>
      <c r="GVN135" s="67"/>
      <c r="GVO135" s="65"/>
      <c r="GVP135" s="65"/>
      <c r="GVQ135" s="65"/>
      <c r="GVR135" s="66"/>
      <c r="GVT135" s="64"/>
      <c r="GVU135" s="67"/>
      <c r="GVV135" s="67"/>
      <c r="GVW135" s="65"/>
      <c r="GVX135" s="65"/>
      <c r="GVY135" s="65"/>
      <c r="GVZ135" s="66"/>
      <c r="GWB135" s="64"/>
      <c r="GWC135" s="67"/>
      <c r="GWD135" s="67"/>
      <c r="GWE135" s="65"/>
      <c r="GWF135" s="65"/>
      <c r="GWG135" s="65"/>
      <c r="GWH135" s="66"/>
      <c r="GWJ135" s="64"/>
      <c r="GWK135" s="67"/>
      <c r="GWL135" s="67"/>
      <c r="GWM135" s="65"/>
      <c r="GWN135" s="65"/>
      <c r="GWO135" s="65"/>
      <c r="GWP135" s="66"/>
      <c r="GWR135" s="64"/>
      <c r="GWS135" s="67"/>
      <c r="GWT135" s="67"/>
      <c r="GWU135" s="65"/>
      <c r="GWV135" s="65"/>
      <c r="GWW135" s="65"/>
      <c r="GWX135" s="66"/>
      <c r="GWZ135" s="64"/>
      <c r="GXA135" s="67"/>
      <c r="GXB135" s="67"/>
      <c r="GXC135" s="65"/>
      <c r="GXD135" s="65"/>
      <c r="GXE135" s="65"/>
      <c r="GXF135" s="66"/>
      <c r="GXH135" s="64"/>
      <c r="GXI135" s="67"/>
      <c r="GXJ135" s="67"/>
      <c r="GXK135" s="65"/>
      <c r="GXL135" s="65"/>
      <c r="GXM135" s="65"/>
      <c r="GXN135" s="66"/>
      <c r="GXP135" s="64"/>
      <c r="GXQ135" s="67"/>
      <c r="GXR135" s="67"/>
      <c r="GXS135" s="65"/>
      <c r="GXT135" s="65"/>
      <c r="GXU135" s="65"/>
      <c r="GXV135" s="66"/>
      <c r="GXX135" s="64"/>
      <c r="GXY135" s="67"/>
      <c r="GXZ135" s="67"/>
      <c r="GYA135" s="65"/>
      <c r="GYB135" s="65"/>
      <c r="GYC135" s="65"/>
      <c r="GYD135" s="66"/>
      <c r="GYF135" s="64"/>
      <c r="GYG135" s="67"/>
      <c r="GYH135" s="67"/>
      <c r="GYI135" s="65"/>
      <c r="GYJ135" s="65"/>
      <c r="GYK135" s="65"/>
      <c r="GYL135" s="66"/>
      <c r="GYN135" s="64"/>
      <c r="GYO135" s="67"/>
      <c r="GYP135" s="67"/>
      <c r="GYQ135" s="65"/>
      <c r="GYR135" s="65"/>
      <c r="GYS135" s="65"/>
      <c r="GYT135" s="66"/>
      <c r="GYV135" s="64"/>
      <c r="GYW135" s="67"/>
      <c r="GYX135" s="67"/>
      <c r="GYY135" s="65"/>
      <c r="GYZ135" s="65"/>
      <c r="GZA135" s="65"/>
      <c r="GZB135" s="66"/>
      <c r="GZD135" s="64"/>
      <c r="GZE135" s="67"/>
      <c r="GZF135" s="67"/>
      <c r="GZG135" s="65"/>
      <c r="GZH135" s="65"/>
      <c r="GZI135" s="65"/>
      <c r="GZJ135" s="66"/>
      <c r="GZL135" s="64"/>
      <c r="GZM135" s="67"/>
      <c r="GZN135" s="67"/>
      <c r="GZO135" s="65"/>
      <c r="GZP135" s="65"/>
      <c r="GZQ135" s="65"/>
      <c r="GZR135" s="66"/>
      <c r="GZT135" s="64"/>
      <c r="GZU135" s="67"/>
      <c r="GZV135" s="67"/>
      <c r="GZW135" s="65"/>
      <c r="GZX135" s="65"/>
      <c r="GZY135" s="65"/>
      <c r="GZZ135" s="66"/>
      <c r="HAB135" s="64"/>
      <c r="HAC135" s="67"/>
      <c r="HAD135" s="67"/>
      <c r="HAE135" s="65"/>
      <c r="HAF135" s="65"/>
      <c r="HAG135" s="65"/>
      <c r="HAH135" s="66"/>
      <c r="HAJ135" s="64"/>
      <c r="HAK135" s="67"/>
      <c r="HAL135" s="67"/>
      <c r="HAM135" s="65"/>
      <c r="HAN135" s="65"/>
      <c r="HAO135" s="65"/>
      <c r="HAP135" s="66"/>
      <c r="HAR135" s="64"/>
      <c r="HAS135" s="67"/>
      <c r="HAT135" s="67"/>
      <c r="HAU135" s="65"/>
      <c r="HAV135" s="65"/>
      <c r="HAW135" s="65"/>
      <c r="HAX135" s="66"/>
      <c r="HAZ135" s="64"/>
      <c r="HBA135" s="67"/>
      <c r="HBB135" s="67"/>
      <c r="HBC135" s="65"/>
      <c r="HBD135" s="65"/>
      <c r="HBE135" s="65"/>
      <c r="HBF135" s="66"/>
      <c r="HBH135" s="64"/>
      <c r="HBI135" s="67"/>
      <c r="HBJ135" s="67"/>
      <c r="HBK135" s="65"/>
      <c r="HBL135" s="65"/>
      <c r="HBM135" s="65"/>
      <c r="HBN135" s="66"/>
      <c r="HBP135" s="64"/>
      <c r="HBQ135" s="67"/>
      <c r="HBR135" s="67"/>
      <c r="HBS135" s="65"/>
      <c r="HBT135" s="65"/>
      <c r="HBU135" s="65"/>
      <c r="HBV135" s="66"/>
      <c r="HBX135" s="64"/>
      <c r="HBY135" s="67"/>
      <c r="HBZ135" s="67"/>
      <c r="HCA135" s="65"/>
      <c r="HCB135" s="65"/>
      <c r="HCC135" s="65"/>
      <c r="HCD135" s="66"/>
      <c r="HCF135" s="64"/>
      <c r="HCG135" s="67"/>
      <c r="HCH135" s="67"/>
      <c r="HCI135" s="65"/>
      <c r="HCJ135" s="65"/>
      <c r="HCK135" s="65"/>
      <c r="HCL135" s="66"/>
      <c r="HCN135" s="64"/>
      <c r="HCO135" s="67"/>
      <c r="HCP135" s="67"/>
      <c r="HCQ135" s="65"/>
      <c r="HCR135" s="65"/>
      <c r="HCS135" s="65"/>
      <c r="HCT135" s="66"/>
      <c r="HCV135" s="64"/>
      <c r="HCW135" s="67"/>
      <c r="HCX135" s="67"/>
      <c r="HCY135" s="65"/>
      <c r="HCZ135" s="65"/>
      <c r="HDA135" s="65"/>
      <c r="HDB135" s="66"/>
      <c r="HDD135" s="64"/>
      <c r="HDE135" s="67"/>
      <c r="HDF135" s="67"/>
      <c r="HDG135" s="65"/>
      <c r="HDH135" s="65"/>
      <c r="HDI135" s="65"/>
      <c r="HDJ135" s="66"/>
      <c r="HDL135" s="64"/>
      <c r="HDM135" s="67"/>
      <c r="HDN135" s="67"/>
      <c r="HDO135" s="65"/>
      <c r="HDP135" s="65"/>
      <c r="HDQ135" s="65"/>
      <c r="HDR135" s="66"/>
      <c r="HDT135" s="64"/>
      <c r="HDU135" s="67"/>
      <c r="HDV135" s="67"/>
      <c r="HDW135" s="65"/>
      <c r="HDX135" s="65"/>
      <c r="HDY135" s="65"/>
      <c r="HDZ135" s="66"/>
      <c r="HEB135" s="64"/>
      <c r="HEC135" s="67"/>
      <c r="HED135" s="67"/>
      <c r="HEE135" s="65"/>
      <c r="HEF135" s="65"/>
      <c r="HEG135" s="65"/>
      <c r="HEH135" s="66"/>
      <c r="HEJ135" s="64"/>
      <c r="HEK135" s="67"/>
      <c r="HEL135" s="67"/>
      <c r="HEM135" s="65"/>
      <c r="HEN135" s="65"/>
      <c r="HEO135" s="65"/>
      <c r="HEP135" s="66"/>
      <c r="HER135" s="64"/>
      <c r="HES135" s="67"/>
      <c r="HET135" s="67"/>
      <c r="HEU135" s="65"/>
      <c r="HEV135" s="65"/>
      <c r="HEW135" s="65"/>
      <c r="HEX135" s="66"/>
      <c r="HEZ135" s="64"/>
      <c r="HFA135" s="67"/>
      <c r="HFB135" s="67"/>
      <c r="HFC135" s="65"/>
      <c r="HFD135" s="65"/>
      <c r="HFE135" s="65"/>
      <c r="HFF135" s="66"/>
      <c r="HFH135" s="64"/>
      <c r="HFI135" s="67"/>
      <c r="HFJ135" s="67"/>
      <c r="HFK135" s="65"/>
      <c r="HFL135" s="65"/>
      <c r="HFM135" s="65"/>
      <c r="HFN135" s="66"/>
      <c r="HFP135" s="64"/>
      <c r="HFQ135" s="67"/>
      <c r="HFR135" s="67"/>
      <c r="HFS135" s="65"/>
      <c r="HFT135" s="65"/>
      <c r="HFU135" s="65"/>
      <c r="HFV135" s="66"/>
      <c r="HFX135" s="64"/>
      <c r="HFY135" s="67"/>
      <c r="HFZ135" s="67"/>
      <c r="HGA135" s="65"/>
      <c r="HGB135" s="65"/>
      <c r="HGC135" s="65"/>
      <c r="HGD135" s="66"/>
      <c r="HGF135" s="64"/>
      <c r="HGG135" s="67"/>
      <c r="HGH135" s="67"/>
      <c r="HGI135" s="65"/>
      <c r="HGJ135" s="65"/>
      <c r="HGK135" s="65"/>
      <c r="HGL135" s="66"/>
      <c r="HGN135" s="64"/>
      <c r="HGO135" s="67"/>
      <c r="HGP135" s="67"/>
      <c r="HGQ135" s="65"/>
      <c r="HGR135" s="65"/>
      <c r="HGS135" s="65"/>
      <c r="HGT135" s="66"/>
      <c r="HGV135" s="64"/>
      <c r="HGW135" s="67"/>
      <c r="HGX135" s="67"/>
      <c r="HGY135" s="65"/>
      <c r="HGZ135" s="65"/>
      <c r="HHA135" s="65"/>
      <c r="HHB135" s="66"/>
      <c r="HHD135" s="64"/>
      <c r="HHE135" s="67"/>
      <c r="HHF135" s="67"/>
      <c r="HHG135" s="65"/>
      <c r="HHH135" s="65"/>
      <c r="HHI135" s="65"/>
      <c r="HHJ135" s="66"/>
      <c r="HHL135" s="64"/>
      <c r="HHM135" s="67"/>
      <c r="HHN135" s="67"/>
      <c r="HHO135" s="65"/>
      <c r="HHP135" s="65"/>
      <c r="HHQ135" s="65"/>
      <c r="HHR135" s="66"/>
      <c r="HHT135" s="64"/>
      <c r="HHU135" s="67"/>
      <c r="HHV135" s="67"/>
      <c r="HHW135" s="65"/>
      <c r="HHX135" s="65"/>
      <c r="HHY135" s="65"/>
      <c r="HHZ135" s="66"/>
      <c r="HIB135" s="64"/>
      <c r="HIC135" s="67"/>
      <c r="HID135" s="67"/>
      <c r="HIE135" s="65"/>
      <c r="HIF135" s="65"/>
      <c r="HIG135" s="65"/>
      <c r="HIH135" s="66"/>
      <c r="HIJ135" s="64"/>
      <c r="HIK135" s="67"/>
      <c r="HIL135" s="67"/>
      <c r="HIM135" s="65"/>
      <c r="HIN135" s="65"/>
      <c r="HIO135" s="65"/>
      <c r="HIP135" s="66"/>
      <c r="HIR135" s="64"/>
      <c r="HIS135" s="67"/>
      <c r="HIT135" s="67"/>
      <c r="HIU135" s="65"/>
      <c r="HIV135" s="65"/>
      <c r="HIW135" s="65"/>
      <c r="HIX135" s="66"/>
      <c r="HIZ135" s="64"/>
      <c r="HJA135" s="67"/>
      <c r="HJB135" s="67"/>
      <c r="HJC135" s="65"/>
      <c r="HJD135" s="65"/>
      <c r="HJE135" s="65"/>
      <c r="HJF135" s="66"/>
      <c r="HJH135" s="64"/>
      <c r="HJI135" s="67"/>
      <c r="HJJ135" s="67"/>
      <c r="HJK135" s="65"/>
      <c r="HJL135" s="65"/>
      <c r="HJM135" s="65"/>
      <c r="HJN135" s="66"/>
      <c r="HJP135" s="64"/>
      <c r="HJQ135" s="67"/>
      <c r="HJR135" s="67"/>
      <c r="HJS135" s="65"/>
      <c r="HJT135" s="65"/>
      <c r="HJU135" s="65"/>
      <c r="HJV135" s="66"/>
      <c r="HJX135" s="64"/>
      <c r="HJY135" s="67"/>
      <c r="HJZ135" s="67"/>
      <c r="HKA135" s="65"/>
      <c r="HKB135" s="65"/>
      <c r="HKC135" s="65"/>
      <c r="HKD135" s="66"/>
      <c r="HKF135" s="64"/>
      <c r="HKG135" s="67"/>
      <c r="HKH135" s="67"/>
      <c r="HKI135" s="65"/>
      <c r="HKJ135" s="65"/>
      <c r="HKK135" s="65"/>
      <c r="HKL135" s="66"/>
      <c r="HKN135" s="64"/>
      <c r="HKO135" s="67"/>
      <c r="HKP135" s="67"/>
      <c r="HKQ135" s="65"/>
      <c r="HKR135" s="65"/>
      <c r="HKS135" s="65"/>
      <c r="HKT135" s="66"/>
      <c r="HKV135" s="64"/>
      <c r="HKW135" s="67"/>
      <c r="HKX135" s="67"/>
      <c r="HKY135" s="65"/>
      <c r="HKZ135" s="65"/>
      <c r="HLA135" s="65"/>
      <c r="HLB135" s="66"/>
      <c r="HLD135" s="64"/>
      <c r="HLE135" s="67"/>
      <c r="HLF135" s="67"/>
      <c r="HLG135" s="65"/>
      <c r="HLH135" s="65"/>
      <c r="HLI135" s="65"/>
      <c r="HLJ135" s="66"/>
      <c r="HLL135" s="64"/>
      <c r="HLM135" s="67"/>
      <c r="HLN135" s="67"/>
      <c r="HLO135" s="65"/>
      <c r="HLP135" s="65"/>
      <c r="HLQ135" s="65"/>
      <c r="HLR135" s="66"/>
      <c r="HLT135" s="64"/>
      <c r="HLU135" s="67"/>
      <c r="HLV135" s="67"/>
      <c r="HLW135" s="65"/>
      <c r="HLX135" s="65"/>
      <c r="HLY135" s="65"/>
      <c r="HLZ135" s="66"/>
      <c r="HMB135" s="64"/>
      <c r="HMC135" s="67"/>
      <c r="HMD135" s="67"/>
      <c r="HME135" s="65"/>
      <c r="HMF135" s="65"/>
      <c r="HMG135" s="65"/>
      <c r="HMH135" s="66"/>
      <c r="HMJ135" s="64"/>
      <c r="HMK135" s="67"/>
      <c r="HML135" s="67"/>
      <c r="HMM135" s="65"/>
      <c r="HMN135" s="65"/>
      <c r="HMO135" s="65"/>
      <c r="HMP135" s="66"/>
      <c r="HMR135" s="64"/>
      <c r="HMS135" s="67"/>
      <c r="HMT135" s="67"/>
      <c r="HMU135" s="65"/>
      <c r="HMV135" s="65"/>
      <c r="HMW135" s="65"/>
      <c r="HMX135" s="66"/>
      <c r="HMZ135" s="64"/>
      <c r="HNA135" s="67"/>
      <c r="HNB135" s="67"/>
      <c r="HNC135" s="65"/>
      <c r="HND135" s="65"/>
      <c r="HNE135" s="65"/>
      <c r="HNF135" s="66"/>
      <c r="HNH135" s="64"/>
      <c r="HNI135" s="67"/>
      <c r="HNJ135" s="67"/>
      <c r="HNK135" s="65"/>
      <c r="HNL135" s="65"/>
      <c r="HNM135" s="65"/>
      <c r="HNN135" s="66"/>
      <c r="HNP135" s="64"/>
      <c r="HNQ135" s="67"/>
      <c r="HNR135" s="67"/>
      <c r="HNS135" s="65"/>
      <c r="HNT135" s="65"/>
      <c r="HNU135" s="65"/>
      <c r="HNV135" s="66"/>
      <c r="HNX135" s="64"/>
      <c r="HNY135" s="67"/>
      <c r="HNZ135" s="67"/>
      <c r="HOA135" s="65"/>
      <c r="HOB135" s="65"/>
      <c r="HOC135" s="65"/>
      <c r="HOD135" s="66"/>
      <c r="HOF135" s="64"/>
      <c r="HOG135" s="67"/>
      <c r="HOH135" s="67"/>
      <c r="HOI135" s="65"/>
      <c r="HOJ135" s="65"/>
      <c r="HOK135" s="65"/>
      <c r="HOL135" s="66"/>
      <c r="HON135" s="64"/>
      <c r="HOO135" s="67"/>
      <c r="HOP135" s="67"/>
      <c r="HOQ135" s="65"/>
      <c r="HOR135" s="65"/>
      <c r="HOS135" s="65"/>
      <c r="HOT135" s="66"/>
      <c r="HOV135" s="64"/>
      <c r="HOW135" s="67"/>
      <c r="HOX135" s="67"/>
      <c r="HOY135" s="65"/>
      <c r="HOZ135" s="65"/>
      <c r="HPA135" s="65"/>
      <c r="HPB135" s="66"/>
      <c r="HPD135" s="64"/>
      <c r="HPE135" s="67"/>
      <c r="HPF135" s="67"/>
      <c r="HPG135" s="65"/>
      <c r="HPH135" s="65"/>
      <c r="HPI135" s="65"/>
      <c r="HPJ135" s="66"/>
      <c r="HPL135" s="64"/>
      <c r="HPM135" s="67"/>
      <c r="HPN135" s="67"/>
      <c r="HPO135" s="65"/>
      <c r="HPP135" s="65"/>
      <c r="HPQ135" s="65"/>
      <c r="HPR135" s="66"/>
      <c r="HPT135" s="64"/>
      <c r="HPU135" s="67"/>
      <c r="HPV135" s="67"/>
      <c r="HPW135" s="65"/>
      <c r="HPX135" s="65"/>
      <c r="HPY135" s="65"/>
      <c r="HPZ135" s="66"/>
      <c r="HQB135" s="64"/>
      <c r="HQC135" s="67"/>
      <c r="HQD135" s="67"/>
      <c r="HQE135" s="65"/>
      <c r="HQF135" s="65"/>
      <c r="HQG135" s="65"/>
      <c r="HQH135" s="66"/>
      <c r="HQJ135" s="64"/>
      <c r="HQK135" s="67"/>
      <c r="HQL135" s="67"/>
      <c r="HQM135" s="65"/>
      <c r="HQN135" s="65"/>
      <c r="HQO135" s="65"/>
      <c r="HQP135" s="66"/>
      <c r="HQR135" s="64"/>
      <c r="HQS135" s="67"/>
      <c r="HQT135" s="67"/>
      <c r="HQU135" s="65"/>
      <c r="HQV135" s="65"/>
      <c r="HQW135" s="65"/>
      <c r="HQX135" s="66"/>
      <c r="HQZ135" s="64"/>
      <c r="HRA135" s="67"/>
      <c r="HRB135" s="67"/>
      <c r="HRC135" s="65"/>
      <c r="HRD135" s="65"/>
      <c r="HRE135" s="65"/>
      <c r="HRF135" s="66"/>
      <c r="HRH135" s="64"/>
      <c r="HRI135" s="67"/>
      <c r="HRJ135" s="67"/>
      <c r="HRK135" s="65"/>
      <c r="HRL135" s="65"/>
      <c r="HRM135" s="65"/>
      <c r="HRN135" s="66"/>
      <c r="HRP135" s="64"/>
      <c r="HRQ135" s="67"/>
      <c r="HRR135" s="67"/>
      <c r="HRS135" s="65"/>
      <c r="HRT135" s="65"/>
      <c r="HRU135" s="65"/>
      <c r="HRV135" s="66"/>
      <c r="HRX135" s="64"/>
      <c r="HRY135" s="67"/>
      <c r="HRZ135" s="67"/>
      <c r="HSA135" s="65"/>
      <c r="HSB135" s="65"/>
      <c r="HSC135" s="65"/>
      <c r="HSD135" s="66"/>
      <c r="HSF135" s="64"/>
      <c r="HSG135" s="67"/>
      <c r="HSH135" s="67"/>
      <c r="HSI135" s="65"/>
      <c r="HSJ135" s="65"/>
      <c r="HSK135" s="65"/>
      <c r="HSL135" s="66"/>
      <c r="HSN135" s="64"/>
      <c r="HSO135" s="67"/>
      <c r="HSP135" s="67"/>
      <c r="HSQ135" s="65"/>
      <c r="HSR135" s="65"/>
      <c r="HSS135" s="65"/>
      <c r="HST135" s="66"/>
      <c r="HSV135" s="64"/>
      <c r="HSW135" s="67"/>
      <c r="HSX135" s="67"/>
      <c r="HSY135" s="65"/>
      <c r="HSZ135" s="65"/>
      <c r="HTA135" s="65"/>
      <c r="HTB135" s="66"/>
      <c r="HTD135" s="64"/>
      <c r="HTE135" s="67"/>
      <c r="HTF135" s="67"/>
      <c r="HTG135" s="65"/>
      <c r="HTH135" s="65"/>
      <c r="HTI135" s="65"/>
      <c r="HTJ135" s="66"/>
      <c r="HTL135" s="64"/>
      <c r="HTM135" s="67"/>
      <c r="HTN135" s="67"/>
      <c r="HTO135" s="65"/>
      <c r="HTP135" s="65"/>
      <c r="HTQ135" s="65"/>
      <c r="HTR135" s="66"/>
      <c r="HTT135" s="64"/>
      <c r="HTU135" s="67"/>
      <c r="HTV135" s="67"/>
      <c r="HTW135" s="65"/>
      <c r="HTX135" s="65"/>
      <c r="HTY135" s="65"/>
      <c r="HTZ135" s="66"/>
      <c r="HUB135" s="64"/>
      <c r="HUC135" s="67"/>
      <c r="HUD135" s="67"/>
      <c r="HUE135" s="65"/>
      <c r="HUF135" s="65"/>
      <c r="HUG135" s="65"/>
      <c r="HUH135" s="66"/>
      <c r="HUJ135" s="64"/>
      <c r="HUK135" s="67"/>
      <c r="HUL135" s="67"/>
      <c r="HUM135" s="65"/>
      <c r="HUN135" s="65"/>
      <c r="HUO135" s="65"/>
      <c r="HUP135" s="66"/>
      <c r="HUR135" s="64"/>
      <c r="HUS135" s="67"/>
      <c r="HUT135" s="67"/>
      <c r="HUU135" s="65"/>
      <c r="HUV135" s="65"/>
      <c r="HUW135" s="65"/>
      <c r="HUX135" s="66"/>
      <c r="HUZ135" s="64"/>
      <c r="HVA135" s="67"/>
      <c r="HVB135" s="67"/>
      <c r="HVC135" s="65"/>
      <c r="HVD135" s="65"/>
      <c r="HVE135" s="65"/>
      <c r="HVF135" s="66"/>
      <c r="HVH135" s="64"/>
      <c r="HVI135" s="67"/>
      <c r="HVJ135" s="67"/>
      <c r="HVK135" s="65"/>
      <c r="HVL135" s="65"/>
      <c r="HVM135" s="65"/>
      <c r="HVN135" s="66"/>
      <c r="HVP135" s="64"/>
      <c r="HVQ135" s="67"/>
      <c r="HVR135" s="67"/>
      <c r="HVS135" s="65"/>
      <c r="HVT135" s="65"/>
      <c r="HVU135" s="65"/>
      <c r="HVV135" s="66"/>
      <c r="HVX135" s="64"/>
      <c r="HVY135" s="67"/>
      <c r="HVZ135" s="67"/>
      <c r="HWA135" s="65"/>
      <c r="HWB135" s="65"/>
      <c r="HWC135" s="65"/>
      <c r="HWD135" s="66"/>
      <c r="HWF135" s="64"/>
      <c r="HWG135" s="67"/>
      <c r="HWH135" s="67"/>
      <c r="HWI135" s="65"/>
      <c r="HWJ135" s="65"/>
      <c r="HWK135" s="65"/>
      <c r="HWL135" s="66"/>
      <c r="HWN135" s="64"/>
      <c r="HWO135" s="67"/>
      <c r="HWP135" s="67"/>
      <c r="HWQ135" s="65"/>
      <c r="HWR135" s="65"/>
      <c r="HWS135" s="65"/>
      <c r="HWT135" s="66"/>
      <c r="HWV135" s="64"/>
      <c r="HWW135" s="67"/>
      <c r="HWX135" s="67"/>
      <c r="HWY135" s="65"/>
      <c r="HWZ135" s="65"/>
      <c r="HXA135" s="65"/>
      <c r="HXB135" s="66"/>
      <c r="HXD135" s="64"/>
      <c r="HXE135" s="67"/>
      <c r="HXF135" s="67"/>
      <c r="HXG135" s="65"/>
      <c r="HXH135" s="65"/>
      <c r="HXI135" s="65"/>
      <c r="HXJ135" s="66"/>
      <c r="HXL135" s="64"/>
      <c r="HXM135" s="67"/>
      <c r="HXN135" s="67"/>
      <c r="HXO135" s="65"/>
      <c r="HXP135" s="65"/>
      <c r="HXQ135" s="65"/>
      <c r="HXR135" s="66"/>
      <c r="HXT135" s="64"/>
      <c r="HXU135" s="67"/>
      <c r="HXV135" s="67"/>
      <c r="HXW135" s="65"/>
      <c r="HXX135" s="65"/>
      <c r="HXY135" s="65"/>
      <c r="HXZ135" s="66"/>
      <c r="HYB135" s="64"/>
      <c r="HYC135" s="67"/>
      <c r="HYD135" s="67"/>
      <c r="HYE135" s="65"/>
      <c r="HYF135" s="65"/>
      <c r="HYG135" s="65"/>
      <c r="HYH135" s="66"/>
      <c r="HYJ135" s="64"/>
      <c r="HYK135" s="67"/>
      <c r="HYL135" s="67"/>
      <c r="HYM135" s="65"/>
      <c r="HYN135" s="65"/>
      <c r="HYO135" s="65"/>
      <c r="HYP135" s="66"/>
      <c r="HYR135" s="64"/>
      <c r="HYS135" s="67"/>
      <c r="HYT135" s="67"/>
      <c r="HYU135" s="65"/>
      <c r="HYV135" s="65"/>
      <c r="HYW135" s="65"/>
      <c r="HYX135" s="66"/>
      <c r="HYZ135" s="64"/>
      <c r="HZA135" s="67"/>
      <c r="HZB135" s="67"/>
      <c r="HZC135" s="65"/>
      <c r="HZD135" s="65"/>
      <c r="HZE135" s="65"/>
      <c r="HZF135" s="66"/>
      <c r="HZH135" s="64"/>
      <c r="HZI135" s="67"/>
      <c r="HZJ135" s="67"/>
      <c r="HZK135" s="65"/>
      <c r="HZL135" s="65"/>
      <c r="HZM135" s="65"/>
      <c r="HZN135" s="66"/>
      <c r="HZP135" s="64"/>
      <c r="HZQ135" s="67"/>
      <c r="HZR135" s="67"/>
      <c r="HZS135" s="65"/>
      <c r="HZT135" s="65"/>
      <c r="HZU135" s="65"/>
      <c r="HZV135" s="66"/>
      <c r="HZX135" s="64"/>
      <c r="HZY135" s="67"/>
      <c r="HZZ135" s="67"/>
      <c r="IAA135" s="65"/>
      <c r="IAB135" s="65"/>
      <c r="IAC135" s="65"/>
      <c r="IAD135" s="66"/>
      <c r="IAF135" s="64"/>
      <c r="IAG135" s="67"/>
      <c r="IAH135" s="67"/>
      <c r="IAI135" s="65"/>
      <c r="IAJ135" s="65"/>
      <c r="IAK135" s="65"/>
      <c r="IAL135" s="66"/>
      <c r="IAN135" s="64"/>
      <c r="IAO135" s="67"/>
      <c r="IAP135" s="67"/>
      <c r="IAQ135" s="65"/>
      <c r="IAR135" s="65"/>
      <c r="IAS135" s="65"/>
      <c r="IAT135" s="66"/>
      <c r="IAV135" s="64"/>
      <c r="IAW135" s="67"/>
      <c r="IAX135" s="67"/>
      <c r="IAY135" s="65"/>
      <c r="IAZ135" s="65"/>
      <c r="IBA135" s="65"/>
      <c r="IBB135" s="66"/>
      <c r="IBD135" s="64"/>
      <c r="IBE135" s="67"/>
      <c r="IBF135" s="67"/>
      <c r="IBG135" s="65"/>
      <c r="IBH135" s="65"/>
      <c r="IBI135" s="65"/>
      <c r="IBJ135" s="66"/>
      <c r="IBL135" s="64"/>
      <c r="IBM135" s="67"/>
      <c r="IBN135" s="67"/>
      <c r="IBO135" s="65"/>
      <c r="IBP135" s="65"/>
      <c r="IBQ135" s="65"/>
      <c r="IBR135" s="66"/>
      <c r="IBT135" s="64"/>
      <c r="IBU135" s="67"/>
      <c r="IBV135" s="67"/>
      <c r="IBW135" s="65"/>
      <c r="IBX135" s="65"/>
      <c r="IBY135" s="65"/>
      <c r="IBZ135" s="66"/>
      <c r="ICB135" s="64"/>
      <c r="ICC135" s="67"/>
      <c r="ICD135" s="67"/>
      <c r="ICE135" s="65"/>
      <c r="ICF135" s="65"/>
      <c r="ICG135" s="65"/>
      <c r="ICH135" s="66"/>
      <c r="ICJ135" s="64"/>
      <c r="ICK135" s="67"/>
      <c r="ICL135" s="67"/>
      <c r="ICM135" s="65"/>
      <c r="ICN135" s="65"/>
      <c r="ICO135" s="65"/>
      <c r="ICP135" s="66"/>
      <c r="ICR135" s="64"/>
      <c r="ICS135" s="67"/>
      <c r="ICT135" s="67"/>
      <c r="ICU135" s="65"/>
      <c r="ICV135" s="65"/>
      <c r="ICW135" s="65"/>
      <c r="ICX135" s="66"/>
      <c r="ICZ135" s="64"/>
      <c r="IDA135" s="67"/>
      <c r="IDB135" s="67"/>
      <c r="IDC135" s="65"/>
      <c r="IDD135" s="65"/>
      <c r="IDE135" s="65"/>
      <c r="IDF135" s="66"/>
      <c r="IDH135" s="64"/>
      <c r="IDI135" s="67"/>
      <c r="IDJ135" s="67"/>
      <c r="IDK135" s="65"/>
      <c r="IDL135" s="65"/>
      <c r="IDM135" s="65"/>
      <c r="IDN135" s="66"/>
      <c r="IDP135" s="64"/>
      <c r="IDQ135" s="67"/>
      <c r="IDR135" s="67"/>
      <c r="IDS135" s="65"/>
      <c r="IDT135" s="65"/>
      <c r="IDU135" s="65"/>
      <c r="IDV135" s="66"/>
      <c r="IDX135" s="64"/>
      <c r="IDY135" s="67"/>
      <c r="IDZ135" s="67"/>
      <c r="IEA135" s="65"/>
      <c r="IEB135" s="65"/>
      <c r="IEC135" s="65"/>
      <c r="IED135" s="66"/>
      <c r="IEF135" s="64"/>
      <c r="IEG135" s="67"/>
      <c r="IEH135" s="67"/>
      <c r="IEI135" s="65"/>
      <c r="IEJ135" s="65"/>
      <c r="IEK135" s="65"/>
      <c r="IEL135" s="66"/>
      <c r="IEN135" s="64"/>
      <c r="IEO135" s="67"/>
      <c r="IEP135" s="67"/>
      <c r="IEQ135" s="65"/>
      <c r="IER135" s="65"/>
      <c r="IES135" s="65"/>
      <c r="IET135" s="66"/>
      <c r="IEV135" s="64"/>
      <c r="IEW135" s="67"/>
      <c r="IEX135" s="67"/>
      <c r="IEY135" s="65"/>
      <c r="IEZ135" s="65"/>
      <c r="IFA135" s="65"/>
      <c r="IFB135" s="66"/>
      <c r="IFD135" s="64"/>
      <c r="IFE135" s="67"/>
      <c r="IFF135" s="67"/>
      <c r="IFG135" s="65"/>
      <c r="IFH135" s="65"/>
      <c r="IFI135" s="65"/>
      <c r="IFJ135" s="66"/>
      <c r="IFL135" s="64"/>
      <c r="IFM135" s="67"/>
      <c r="IFN135" s="67"/>
      <c r="IFO135" s="65"/>
      <c r="IFP135" s="65"/>
      <c r="IFQ135" s="65"/>
      <c r="IFR135" s="66"/>
      <c r="IFT135" s="64"/>
      <c r="IFU135" s="67"/>
      <c r="IFV135" s="67"/>
      <c r="IFW135" s="65"/>
      <c r="IFX135" s="65"/>
      <c r="IFY135" s="65"/>
      <c r="IFZ135" s="66"/>
      <c r="IGB135" s="64"/>
      <c r="IGC135" s="67"/>
      <c r="IGD135" s="67"/>
      <c r="IGE135" s="65"/>
      <c r="IGF135" s="65"/>
      <c r="IGG135" s="65"/>
      <c r="IGH135" s="66"/>
      <c r="IGJ135" s="64"/>
      <c r="IGK135" s="67"/>
      <c r="IGL135" s="67"/>
      <c r="IGM135" s="65"/>
      <c r="IGN135" s="65"/>
      <c r="IGO135" s="65"/>
      <c r="IGP135" s="66"/>
      <c r="IGR135" s="64"/>
      <c r="IGS135" s="67"/>
      <c r="IGT135" s="67"/>
      <c r="IGU135" s="65"/>
      <c r="IGV135" s="65"/>
      <c r="IGW135" s="65"/>
      <c r="IGX135" s="66"/>
      <c r="IGZ135" s="64"/>
      <c r="IHA135" s="67"/>
      <c r="IHB135" s="67"/>
      <c r="IHC135" s="65"/>
      <c r="IHD135" s="65"/>
      <c r="IHE135" s="65"/>
      <c r="IHF135" s="66"/>
      <c r="IHH135" s="64"/>
      <c r="IHI135" s="67"/>
      <c r="IHJ135" s="67"/>
      <c r="IHK135" s="65"/>
      <c r="IHL135" s="65"/>
      <c r="IHM135" s="65"/>
      <c r="IHN135" s="66"/>
      <c r="IHP135" s="64"/>
      <c r="IHQ135" s="67"/>
      <c r="IHR135" s="67"/>
      <c r="IHS135" s="65"/>
      <c r="IHT135" s="65"/>
      <c r="IHU135" s="65"/>
      <c r="IHV135" s="66"/>
      <c r="IHX135" s="64"/>
      <c r="IHY135" s="67"/>
      <c r="IHZ135" s="67"/>
      <c r="IIA135" s="65"/>
      <c r="IIB135" s="65"/>
      <c r="IIC135" s="65"/>
      <c r="IID135" s="66"/>
      <c r="IIF135" s="64"/>
      <c r="IIG135" s="67"/>
      <c r="IIH135" s="67"/>
      <c r="III135" s="65"/>
      <c r="IIJ135" s="65"/>
      <c r="IIK135" s="65"/>
      <c r="IIL135" s="66"/>
      <c r="IIN135" s="64"/>
      <c r="IIO135" s="67"/>
      <c r="IIP135" s="67"/>
      <c r="IIQ135" s="65"/>
      <c r="IIR135" s="65"/>
      <c r="IIS135" s="65"/>
      <c r="IIT135" s="66"/>
      <c r="IIV135" s="64"/>
      <c r="IIW135" s="67"/>
      <c r="IIX135" s="67"/>
      <c r="IIY135" s="65"/>
      <c r="IIZ135" s="65"/>
      <c r="IJA135" s="65"/>
      <c r="IJB135" s="66"/>
      <c r="IJD135" s="64"/>
      <c r="IJE135" s="67"/>
      <c r="IJF135" s="67"/>
      <c r="IJG135" s="65"/>
      <c r="IJH135" s="65"/>
      <c r="IJI135" s="65"/>
      <c r="IJJ135" s="66"/>
      <c r="IJL135" s="64"/>
      <c r="IJM135" s="67"/>
      <c r="IJN135" s="67"/>
      <c r="IJO135" s="65"/>
      <c r="IJP135" s="65"/>
      <c r="IJQ135" s="65"/>
      <c r="IJR135" s="66"/>
      <c r="IJT135" s="64"/>
      <c r="IJU135" s="67"/>
      <c r="IJV135" s="67"/>
      <c r="IJW135" s="65"/>
      <c r="IJX135" s="65"/>
      <c r="IJY135" s="65"/>
      <c r="IJZ135" s="66"/>
      <c r="IKB135" s="64"/>
      <c r="IKC135" s="67"/>
      <c r="IKD135" s="67"/>
      <c r="IKE135" s="65"/>
      <c r="IKF135" s="65"/>
      <c r="IKG135" s="65"/>
      <c r="IKH135" s="66"/>
      <c r="IKJ135" s="64"/>
      <c r="IKK135" s="67"/>
      <c r="IKL135" s="67"/>
      <c r="IKM135" s="65"/>
      <c r="IKN135" s="65"/>
      <c r="IKO135" s="65"/>
      <c r="IKP135" s="66"/>
      <c r="IKR135" s="64"/>
      <c r="IKS135" s="67"/>
      <c r="IKT135" s="67"/>
      <c r="IKU135" s="65"/>
      <c r="IKV135" s="65"/>
      <c r="IKW135" s="65"/>
      <c r="IKX135" s="66"/>
      <c r="IKZ135" s="64"/>
      <c r="ILA135" s="67"/>
      <c r="ILB135" s="67"/>
      <c r="ILC135" s="65"/>
      <c r="ILD135" s="65"/>
      <c r="ILE135" s="65"/>
      <c r="ILF135" s="66"/>
      <c r="ILH135" s="64"/>
      <c r="ILI135" s="67"/>
      <c r="ILJ135" s="67"/>
      <c r="ILK135" s="65"/>
      <c r="ILL135" s="65"/>
      <c r="ILM135" s="65"/>
      <c r="ILN135" s="66"/>
      <c r="ILP135" s="64"/>
      <c r="ILQ135" s="67"/>
      <c r="ILR135" s="67"/>
      <c r="ILS135" s="65"/>
      <c r="ILT135" s="65"/>
      <c r="ILU135" s="65"/>
      <c r="ILV135" s="66"/>
      <c r="ILX135" s="64"/>
      <c r="ILY135" s="67"/>
      <c r="ILZ135" s="67"/>
      <c r="IMA135" s="65"/>
      <c r="IMB135" s="65"/>
      <c r="IMC135" s="65"/>
      <c r="IMD135" s="66"/>
      <c r="IMF135" s="64"/>
      <c r="IMG135" s="67"/>
      <c r="IMH135" s="67"/>
      <c r="IMI135" s="65"/>
      <c r="IMJ135" s="65"/>
      <c r="IMK135" s="65"/>
      <c r="IML135" s="66"/>
      <c r="IMN135" s="64"/>
      <c r="IMO135" s="67"/>
      <c r="IMP135" s="67"/>
      <c r="IMQ135" s="65"/>
      <c r="IMR135" s="65"/>
      <c r="IMS135" s="65"/>
      <c r="IMT135" s="66"/>
      <c r="IMV135" s="64"/>
      <c r="IMW135" s="67"/>
      <c r="IMX135" s="67"/>
      <c r="IMY135" s="65"/>
      <c r="IMZ135" s="65"/>
      <c r="INA135" s="65"/>
      <c r="INB135" s="66"/>
      <c r="IND135" s="64"/>
      <c r="INE135" s="67"/>
      <c r="INF135" s="67"/>
      <c r="ING135" s="65"/>
      <c r="INH135" s="65"/>
      <c r="INI135" s="65"/>
      <c r="INJ135" s="66"/>
      <c r="INL135" s="64"/>
      <c r="INM135" s="67"/>
      <c r="INN135" s="67"/>
      <c r="INO135" s="65"/>
      <c r="INP135" s="65"/>
      <c r="INQ135" s="65"/>
      <c r="INR135" s="66"/>
      <c r="INT135" s="64"/>
      <c r="INU135" s="67"/>
      <c r="INV135" s="67"/>
      <c r="INW135" s="65"/>
      <c r="INX135" s="65"/>
      <c r="INY135" s="65"/>
      <c r="INZ135" s="66"/>
      <c r="IOB135" s="64"/>
      <c r="IOC135" s="67"/>
      <c r="IOD135" s="67"/>
      <c r="IOE135" s="65"/>
      <c r="IOF135" s="65"/>
      <c r="IOG135" s="65"/>
      <c r="IOH135" s="66"/>
      <c r="IOJ135" s="64"/>
      <c r="IOK135" s="67"/>
      <c r="IOL135" s="67"/>
      <c r="IOM135" s="65"/>
      <c r="ION135" s="65"/>
      <c r="IOO135" s="65"/>
      <c r="IOP135" s="66"/>
      <c r="IOR135" s="64"/>
      <c r="IOS135" s="67"/>
      <c r="IOT135" s="67"/>
      <c r="IOU135" s="65"/>
      <c r="IOV135" s="65"/>
      <c r="IOW135" s="65"/>
      <c r="IOX135" s="66"/>
      <c r="IOZ135" s="64"/>
      <c r="IPA135" s="67"/>
      <c r="IPB135" s="67"/>
      <c r="IPC135" s="65"/>
      <c r="IPD135" s="65"/>
      <c r="IPE135" s="65"/>
      <c r="IPF135" s="66"/>
      <c r="IPH135" s="64"/>
      <c r="IPI135" s="67"/>
      <c r="IPJ135" s="67"/>
      <c r="IPK135" s="65"/>
      <c r="IPL135" s="65"/>
      <c r="IPM135" s="65"/>
      <c r="IPN135" s="66"/>
      <c r="IPP135" s="64"/>
      <c r="IPQ135" s="67"/>
      <c r="IPR135" s="67"/>
      <c r="IPS135" s="65"/>
      <c r="IPT135" s="65"/>
      <c r="IPU135" s="65"/>
      <c r="IPV135" s="66"/>
      <c r="IPX135" s="64"/>
      <c r="IPY135" s="67"/>
      <c r="IPZ135" s="67"/>
      <c r="IQA135" s="65"/>
      <c r="IQB135" s="65"/>
      <c r="IQC135" s="65"/>
      <c r="IQD135" s="66"/>
      <c r="IQF135" s="64"/>
      <c r="IQG135" s="67"/>
      <c r="IQH135" s="67"/>
      <c r="IQI135" s="65"/>
      <c r="IQJ135" s="65"/>
      <c r="IQK135" s="65"/>
      <c r="IQL135" s="66"/>
      <c r="IQN135" s="64"/>
      <c r="IQO135" s="67"/>
      <c r="IQP135" s="67"/>
      <c r="IQQ135" s="65"/>
      <c r="IQR135" s="65"/>
      <c r="IQS135" s="65"/>
      <c r="IQT135" s="66"/>
      <c r="IQV135" s="64"/>
      <c r="IQW135" s="67"/>
      <c r="IQX135" s="67"/>
      <c r="IQY135" s="65"/>
      <c r="IQZ135" s="65"/>
      <c r="IRA135" s="65"/>
      <c r="IRB135" s="66"/>
      <c r="IRD135" s="64"/>
      <c r="IRE135" s="67"/>
      <c r="IRF135" s="67"/>
      <c r="IRG135" s="65"/>
      <c r="IRH135" s="65"/>
      <c r="IRI135" s="65"/>
      <c r="IRJ135" s="66"/>
      <c r="IRL135" s="64"/>
      <c r="IRM135" s="67"/>
      <c r="IRN135" s="67"/>
      <c r="IRO135" s="65"/>
      <c r="IRP135" s="65"/>
      <c r="IRQ135" s="65"/>
      <c r="IRR135" s="66"/>
      <c r="IRT135" s="64"/>
      <c r="IRU135" s="67"/>
      <c r="IRV135" s="67"/>
      <c r="IRW135" s="65"/>
      <c r="IRX135" s="65"/>
      <c r="IRY135" s="65"/>
      <c r="IRZ135" s="66"/>
      <c r="ISB135" s="64"/>
      <c r="ISC135" s="67"/>
      <c r="ISD135" s="67"/>
      <c r="ISE135" s="65"/>
      <c r="ISF135" s="65"/>
      <c r="ISG135" s="65"/>
      <c r="ISH135" s="66"/>
      <c r="ISJ135" s="64"/>
      <c r="ISK135" s="67"/>
      <c r="ISL135" s="67"/>
      <c r="ISM135" s="65"/>
      <c r="ISN135" s="65"/>
      <c r="ISO135" s="65"/>
      <c r="ISP135" s="66"/>
      <c r="ISR135" s="64"/>
      <c r="ISS135" s="67"/>
      <c r="IST135" s="67"/>
      <c r="ISU135" s="65"/>
      <c r="ISV135" s="65"/>
      <c r="ISW135" s="65"/>
      <c r="ISX135" s="66"/>
      <c r="ISZ135" s="64"/>
      <c r="ITA135" s="67"/>
      <c r="ITB135" s="67"/>
      <c r="ITC135" s="65"/>
      <c r="ITD135" s="65"/>
      <c r="ITE135" s="65"/>
      <c r="ITF135" s="66"/>
      <c r="ITH135" s="64"/>
      <c r="ITI135" s="67"/>
      <c r="ITJ135" s="67"/>
      <c r="ITK135" s="65"/>
      <c r="ITL135" s="65"/>
      <c r="ITM135" s="65"/>
      <c r="ITN135" s="66"/>
      <c r="ITP135" s="64"/>
      <c r="ITQ135" s="67"/>
      <c r="ITR135" s="67"/>
      <c r="ITS135" s="65"/>
      <c r="ITT135" s="65"/>
      <c r="ITU135" s="65"/>
      <c r="ITV135" s="66"/>
      <c r="ITX135" s="64"/>
      <c r="ITY135" s="67"/>
      <c r="ITZ135" s="67"/>
      <c r="IUA135" s="65"/>
      <c r="IUB135" s="65"/>
      <c r="IUC135" s="65"/>
      <c r="IUD135" s="66"/>
      <c r="IUF135" s="64"/>
      <c r="IUG135" s="67"/>
      <c r="IUH135" s="67"/>
      <c r="IUI135" s="65"/>
      <c r="IUJ135" s="65"/>
      <c r="IUK135" s="65"/>
      <c r="IUL135" s="66"/>
      <c r="IUN135" s="64"/>
      <c r="IUO135" s="67"/>
      <c r="IUP135" s="67"/>
      <c r="IUQ135" s="65"/>
      <c r="IUR135" s="65"/>
      <c r="IUS135" s="65"/>
      <c r="IUT135" s="66"/>
      <c r="IUV135" s="64"/>
      <c r="IUW135" s="67"/>
      <c r="IUX135" s="67"/>
      <c r="IUY135" s="65"/>
      <c r="IUZ135" s="65"/>
      <c r="IVA135" s="65"/>
      <c r="IVB135" s="66"/>
      <c r="IVD135" s="64"/>
      <c r="IVE135" s="67"/>
      <c r="IVF135" s="67"/>
      <c r="IVG135" s="65"/>
      <c r="IVH135" s="65"/>
      <c r="IVI135" s="65"/>
      <c r="IVJ135" s="66"/>
      <c r="IVL135" s="64"/>
      <c r="IVM135" s="67"/>
      <c r="IVN135" s="67"/>
      <c r="IVO135" s="65"/>
      <c r="IVP135" s="65"/>
      <c r="IVQ135" s="65"/>
      <c r="IVR135" s="66"/>
      <c r="IVT135" s="64"/>
      <c r="IVU135" s="67"/>
      <c r="IVV135" s="67"/>
      <c r="IVW135" s="65"/>
      <c r="IVX135" s="65"/>
      <c r="IVY135" s="65"/>
      <c r="IVZ135" s="66"/>
      <c r="IWB135" s="64"/>
      <c r="IWC135" s="67"/>
      <c r="IWD135" s="67"/>
      <c r="IWE135" s="65"/>
      <c r="IWF135" s="65"/>
      <c r="IWG135" s="65"/>
      <c r="IWH135" s="66"/>
      <c r="IWJ135" s="64"/>
      <c r="IWK135" s="67"/>
      <c r="IWL135" s="67"/>
      <c r="IWM135" s="65"/>
      <c r="IWN135" s="65"/>
      <c r="IWO135" s="65"/>
      <c r="IWP135" s="66"/>
      <c r="IWR135" s="64"/>
      <c r="IWS135" s="67"/>
      <c r="IWT135" s="67"/>
      <c r="IWU135" s="65"/>
      <c r="IWV135" s="65"/>
      <c r="IWW135" s="65"/>
      <c r="IWX135" s="66"/>
      <c r="IWZ135" s="64"/>
      <c r="IXA135" s="67"/>
      <c r="IXB135" s="67"/>
      <c r="IXC135" s="65"/>
      <c r="IXD135" s="65"/>
      <c r="IXE135" s="65"/>
      <c r="IXF135" s="66"/>
      <c r="IXH135" s="64"/>
      <c r="IXI135" s="67"/>
      <c r="IXJ135" s="67"/>
      <c r="IXK135" s="65"/>
      <c r="IXL135" s="65"/>
      <c r="IXM135" s="65"/>
      <c r="IXN135" s="66"/>
      <c r="IXP135" s="64"/>
      <c r="IXQ135" s="67"/>
      <c r="IXR135" s="67"/>
      <c r="IXS135" s="65"/>
      <c r="IXT135" s="65"/>
      <c r="IXU135" s="65"/>
      <c r="IXV135" s="66"/>
      <c r="IXX135" s="64"/>
      <c r="IXY135" s="67"/>
      <c r="IXZ135" s="67"/>
      <c r="IYA135" s="65"/>
      <c r="IYB135" s="65"/>
      <c r="IYC135" s="65"/>
      <c r="IYD135" s="66"/>
      <c r="IYF135" s="64"/>
      <c r="IYG135" s="67"/>
      <c r="IYH135" s="67"/>
      <c r="IYI135" s="65"/>
      <c r="IYJ135" s="65"/>
      <c r="IYK135" s="65"/>
      <c r="IYL135" s="66"/>
      <c r="IYN135" s="64"/>
      <c r="IYO135" s="67"/>
      <c r="IYP135" s="67"/>
      <c r="IYQ135" s="65"/>
      <c r="IYR135" s="65"/>
      <c r="IYS135" s="65"/>
      <c r="IYT135" s="66"/>
      <c r="IYV135" s="64"/>
      <c r="IYW135" s="67"/>
      <c r="IYX135" s="67"/>
      <c r="IYY135" s="65"/>
      <c r="IYZ135" s="65"/>
      <c r="IZA135" s="65"/>
      <c r="IZB135" s="66"/>
      <c r="IZD135" s="64"/>
      <c r="IZE135" s="67"/>
      <c r="IZF135" s="67"/>
      <c r="IZG135" s="65"/>
      <c r="IZH135" s="65"/>
      <c r="IZI135" s="65"/>
      <c r="IZJ135" s="66"/>
      <c r="IZL135" s="64"/>
      <c r="IZM135" s="67"/>
      <c r="IZN135" s="67"/>
      <c r="IZO135" s="65"/>
      <c r="IZP135" s="65"/>
      <c r="IZQ135" s="65"/>
      <c r="IZR135" s="66"/>
      <c r="IZT135" s="64"/>
      <c r="IZU135" s="67"/>
      <c r="IZV135" s="67"/>
      <c r="IZW135" s="65"/>
      <c r="IZX135" s="65"/>
      <c r="IZY135" s="65"/>
      <c r="IZZ135" s="66"/>
      <c r="JAB135" s="64"/>
      <c r="JAC135" s="67"/>
      <c r="JAD135" s="67"/>
      <c r="JAE135" s="65"/>
      <c r="JAF135" s="65"/>
      <c r="JAG135" s="65"/>
      <c r="JAH135" s="66"/>
      <c r="JAJ135" s="64"/>
      <c r="JAK135" s="67"/>
      <c r="JAL135" s="67"/>
      <c r="JAM135" s="65"/>
      <c r="JAN135" s="65"/>
      <c r="JAO135" s="65"/>
      <c r="JAP135" s="66"/>
      <c r="JAR135" s="64"/>
      <c r="JAS135" s="67"/>
      <c r="JAT135" s="67"/>
      <c r="JAU135" s="65"/>
      <c r="JAV135" s="65"/>
      <c r="JAW135" s="65"/>
      <c r="JAX135" s="66"/>
      <c r="JAZ135" s="64"/>
      <c r="JBA135" s="67"/>
      <c r="JBB135" s="67"/>
      <c r="JBC135" s="65"/>
      <c r="JBD135" s="65"/>
      <c r="JBE135" s="65"/>
      <c r="JBF135" s="66"/>
      <c r="JBH135" s="64"/>
      <c r="JBI135" s="67"/>
      <c r="JBJ135" s="67"/>
      <c r="JBK135" s="65"/>
      <c r="JBL135" s="65"/>
      <c r="JBM135" s="65"/>
      <c r="JBN135" s="66"/>
      <c r="JBP135" s="64"/>
      <c r="JBQ135" s="67"/>
      <c r="JBR135" s="67"/>
      <c r="JBS135" s="65"/>
      <c r="JBT135" s="65"/>
      <c r="JBU135" s="65"/>
      <c r="JBV135" s="66"/>
      <c r="JBX135" s="64"/>
      <c r="JBY135" s="67"/>
      <c r="JBZ135" s="67"/>
      <c r="JCA135" s="65"/>
      <c r="JCB135" s="65"/>
      <c r="JCC135" s="65"/>
      <c r="JCD135" s="66"/>
      <c r="JCF135" s="64"/>
      <c r="JCG135" s="67"/>
      <c r="JCH135" s="67"/>
      <c r="JCI135" s="65"/>
      <c r="JCJ135" s="65"/>
      <c r="JCK135" s="65"/>
      <c r="JCL135" s="66"/>
      <c r="JCN135" s="64"/>
      <c r="JCO135" s="67"/>
      <c r="JCP135" s="67"/>
      <c r="JCQ135" s="65"/>
      <c r="JCR135" s="65"/>
      <c r="JCS135" s="65"/>
      <c r="JCT135" s="66"/>
      <c r="JCV135" s="64"/>
      <c r="JCW135" s="67"/>
      <c r="JCX135" s="67"/>
      <c r="JCY135" s="65"/>
      <c r="JCZ135" s="65"/>
      <c r="JDA135" s="65"/>
      <c r="JDB135" s="66"/>
      <c r="JDD135" s="64"/>
      <c r="JDE135" s="67"/>
      <c r="JDF135" s="67"/>
      <c r="JDG135" s="65"/>
      <c r="JDH135" s="65"/>
      <c r="JDI135" s="65"/>
      <c r="JDJ135" s="66"/>
      <c r="JDL135" s="64"/>
      <c r="JDM135" s="67"/>
      <c r="JDN135" s="67"/>
      <c r="JDO135" s="65"/>
      <c r="JDP135" s="65"/>
      <c r="JDQ135" s="65"/>
      <c r="JDR135" s="66"/>
      <c r="JDT135" s="64"/>
      <c r="JDU135" s="67"/>
      <c r="JDV135" s="67"/>
      <c r="JDW135" s="65"/>
      <c r="JDX135" s="65"/>
      <c r="JDY135" s="65"/>
      <c r="JDZ135" s="66"/>
      <c r="JEB135" s="64"/>
      <c r="JEC135" s="67"/>
      <c r="JED135" s="67"/>
      <c r="JEE135" s="65"/>
      <c r="JEF135" s="65"/>
      <c r="JEG135" s="65"/>
      <c r="JEH135" s="66"/>
      <c r="JEJ135" s="64"/>
      <c r="JEK135" s="67"/>
      <c r="JEL135" s="67"/>
      <c r="JEM135" s="65"/>
      <c r="JEN135" s="65"/>
      <c r="JEO135" s="65"/>
      <c r="JEP135" s="66"/>
      <c r="JER135" s="64"/>
      <c r="JES135" s="67"/>
      <c r="JET135" s="67"/>
      <c r="JEU135" s="65"/>
      <c r="JEV135" s="65"/>
      <c r="JEW135" s="65"/>
      <c r="JEX135" s="66"/>
      <c r="JEZ135" s="64"/>
      <c r="JFA135" s="67"/>
      <c r="JFB135" s="67"/>
      <c r="JFC135" s="65"/>
      <c r="JFD135" s="65"/>
      <c r="JFE135" s="65"/>
      <c r="JFF135" s="66"/>
      <c r="JFH135" s="64"/>
      <c r="JFI135" s="67"/>
      <c r="JFJ135" s="67"/>
      <c r="JFK135" s="65"/>
      <c r="JFL135" s="65"/>
      <c r="JFM135" s="65"/>
      <c r="JFN135" s="66"/>
      <c r="JFP135" s="64"/>
      <c r="JFQ135" s="67"/>
      <c r="JFR135" s="67"/>
      <c r="JFS135" s="65"/>
      <c r="JFT135" s="65"/>
      <c r="JFU135" s="65"/>
      <c r="JFV135" s="66"/>
      <c r="JFX135" s="64"/>
      <c r="JFY135" s="67"/>
      <c r="JFZ135" s="67"/>
      <c r="JGA135" s="65"/>
      <c r="JGB135" s="65"/>
      <c r="JGC135" s="65"/>
      <c r="JGD135" s="66"/>
      <c r="JGF135" s="64"/>
      <c r="JGG135" s="67"/>
      <c r="JGH135" s="67"/>
      <c r="JGI135" s="65"/>
      <c r="JGJ135" s="65"/>
      <c r="JGK135" s="65"/>
      <c r="JGL135" s="66"/>
      <c r="JGN135" s="64"/>
      <c r="JGO135" s="67"/>
      <c r="JGP135" s="67"/>
      <c r="JGQ135" s="65"/>
      <c r="JGR135" s="65"/>
      <c r="JGS135" s="65"/>
      <c r="JGT135" s="66"/>
      <c r="JGV135" s="64"/>
      <c r="JGW135" s="67"/>
      <c r="JGX135" s="67"/>
      <c r="JGY135" s="65"/>
      <c r="JGZ135" s="65"/>
      <c r="JHA135" s="65"/>
      <c r="JHB135" s="66"/>
      <c r="JHD135" s="64"/>
      <c r="JHE135" s="67"/>
      <c r="JHF135" s="67"/>
      <c r="JHG135" s="65"/>
      <c r="JHH135" s="65"/>
      <c r="JHI135" s="65"/>
      <c r="JHJ135" s="66"/>
      <c r="JHL135" s="64"/>
      <c r="JHM135" s="67"/>
      <c r="JHN135" s="67"/>
      <c r="JHO135" s="65"/>
      <c r="JHP135" s="65"/>
      <c r="JHQ135" s="65"/>
      <c r="JHR135" s="66"/>
      <c r="JHT135" s="64"/>
      <c r="JHU135" s="67"/>
      <c r="JHV135" s="67"/>
      <c r="JHW135" s="65"/>
      <c r="JHX135" s="65"/>
      <c r="JHY135" s="65"/>
      <c r="JHZ135" s="66"/>
      <c r="JIB135" s="64"/>
      <c r="JIC135" s="67"/>
      <c r="JID135" s="67"/>
      <c r="JIE135" s="65"/>
      <c r="JIF135" s="65"/>
      <c r="JIG135" s="65"/>
      <c r="JIH135" s="66"/>
      <c r="JIJ135" s="64"/>
      <c r="JIK135" s="67"/>
      <c r="JIL135" s="67"/>
      <c r="JIM135" s="65"/>
      <c r="JIN135" s="65"/>
      <c r="JIO135" s="65"/>
      <c r="JIP135" s="66"/>
      <c r="JIR135" s="64"/>
      <c r="JIS135" s="67"/>
      <c r="JIT135" s="67"/>
      <c r="JIU135" s="65"/>
      <c r="JIV135" s="65"/>
      <c r="JIW135" s="65"/>
      <c r="JIX135" s="66"/>
      <c r="JIZ135" s="64"/>
      <c r="JJA135" s="67"/>
      <c r="JJB135" s="67"/>
      <c r="JJC135" s="65"/>
      <c r="JJD135" s="65"/>
      <c r="JJE135" s="65"/>
      <c r="JJF135" s="66"/>
      <c r="JJH135" s="64"/>
      <c r="JJI135" s="67"/>
      <c r="JJJ135" s="67"/>
      <c r="JJK135" s="65"/>
      <c r="JJL135" s="65"/>
      <c r="JJM135" s="65"/>
      <c r="JJN135" s="66"/>
      <c r="JJP135" s="64"/>
      <c r="JJQ135" s="67"/>
      <c r="JJR135" s="67"/>
      <c r="JJS135" s="65"/>
      <c r="JJT135" s="65"/>
      <c r="JJU135" s="65"/>
      <c r="JJV135" s="66"/>
      <c r="JJX135" s="64"/>
      <c r="JJY135" s="67"/>
      <c r="JJZ135" s="67"/>
      <c r="JKA135" s="65"/>
      <c r="JKB135" s="65"/>
      <c r="JKC135" s="65"/>
      <c r="JKD135" s="66"/>
      <c r="JKF135" s="64"/>
      <c r="JKG135" s="67"/>
      <c r="JKH135" s="67"/>
      <c r="JKI135" s="65"/>
      <c r="JKJ135" s="65"/>
      <c r="JKK135" s="65"/>
      <c r="JKL135" s="66"/>
      <c r="JKN135" s="64"/>
      <c r="JKO135" s="67"/>
      <c r="JKP135" s="67"/>
      <c r="JKQ135" s="65"/>
      <c r="JKR135" s="65"/>
      <c r="JKS135" s="65"/>
      <c r="JKT135" s="66"/>
      <c r="JKV135" s="64"/>
      <c r="JKW135" s="67"/>
      <c r="JKX135" s="67"/>
      <c r="JKY135" s="65"/>
      <c r="JKZ135" s="65"/>
      <c r="JLA135" s="65"/>
      <c r="JLB135" s="66"/>
      <c r="JLD135" s="64"/>
      <c r="JLE135" s="67"/>
      <c r="JLF135" s="67"/>
      <c r="JLG135" s="65"/>
      <c r="JLH135" s="65"/>
      <c r="JLI135" s="65"/>
      <c r="JLJ135" s="66"/>
      <c r="JLL135" s="64"/>
      <c r="JLM135" s="67"/>
      <c r="JLN135" s="67"/>
      <c r="JLO135" s="65"/>
      <c r="JLP135" s="65"/>
      <c r="JLQ135" s="65"/>
      <c r="JLR135" s="66"/>
      <c r="JLT135" s="64"/>
      <c r="JLU135" s="67"/>
      <c r="JLV135" s="67"/>
      <c r="JLW135" s="65"/>
      <c r="JLX135" s="65"/>
      <c r="JLY135" s="65"/>
      <c r="JLZ135" s="66"/>
      <c r="JMB135" s="64"/>
      <c r="JMC135" s="67"/>
      <c r="JMD135" s="67"/>
      <c r="JME135" s="65"/>
      <c r="JMF135" s="65"/>
      <c r="JMG135" s="65"/>
      <c r="JMH135" s="66"/>
      <c r="JMJ135" s="64"/>
      <c r="JMK135" s="67"/>
      <c r="JML135" s="67"/>
      <c r="JMM135" s="65"/>
      <c r="JMN135" s="65"/>
      <c r="JMO135" s="65"/>
      <c r="JMP135" s="66"/>
      <c r="JMR135" s="64"/>
      <c r="JMS135" s="67"/>
      <c r="JMT135" s="67"/>
      <c r="JMU135" s="65"/>
      <c r="JMV135" s="65"/>
      <c r="JMW135" s="65"/>
      <c r="JMX135" s="66"/>
      <c r="JMZ135" s="64"/>
      <c r="JNA135" s="67"/>
      <c r="JNB135" s="67"/>
      <c r="JNC135" s="65"/>
      <c r="JND135" s="65"/>
      <c r="JNE135" s="65"/>
      <c r="JNF135" s="66"/>
      <c r="JNH135" s="64"/>
      <c r="JNI135" s="67"/>
      <c r="JNJ135" s="67"/>
      <c r="JNK135" s="65"/>
      <c r="JNL135" s="65"/>
      <c r="JNM135" s="65"/>
      <c r="JNN135" s="66"/>
      <c r="JNP135" s="64"/>
      <c r="JNQ135" s="67"/>
      <c r="JNR135" s="67"/>
      <c r="JNS135" s="65"/>
      <c r="JNT135" s="65"/>
      <c r="JNU135" s="65"/>
      <c r="JNV135" s="66"/>
      <c r="JNX135" s="64"/>
      <c r="JNY135" s="67"/>
      <c r="JNZ135" s="67"/>
      <c r="JOA135" s="65"/>
      <c r="JOB135" s="65"/>
      <c r="JOC135" s="65"/>
      <c r="JOD135" s="66"/>
      <c r="JOF135" s="64"/>
      <c r="JOG135" s="67"/>
      <c r="JOH135" s="67"/>
      <c r="JOI135" s="65"/>
      <c r="JOJ135" s="65"/>
      <c r="JOK135" s="65"/>
      <c r="JOL135" s="66"/>
      <c r="JON135" s="64"/>
      <c r="JOO135" s="67"/>
      <c r="JOP135" s="67"/>
      <c r="JOQ135" s="65"/>
      <c r="JOR135" s="65"/>
      <c r="JOS135" s="65"/>
      <c r="JOT135" s="66"/>
      <c r="JOV135" s="64"/>
      <c r="JOW135" s="67"/>
      <c r="JOX135" s="67"/>
      <c r="JOY135" s="65"/>
      <c r="JOZ135" s="65"/>
      <c r="JPA135" s="65"/>
      <c r="JPB135" s="66"/>
      <c r="JPD135" s="64"/>
      <c r="JPE135" s="67"/>
      <c r="JPF135" s="67"/>
      <c r="JPG135" s="65"/>
      <c r="JPH135" s="65"/>
      <c r="JPI135" s="65"/>
      <c r="JPJ135" s="66"/>
      <c r="JPL135" s="64"/>
      <c r="JPM135" s="67"/>
      <c r="JPN135" s="67"/>
      <c r="JPO135" s="65"/>
      <c r="JPP135" s="65"/>
      <c r="JPQ135" s="65"/>
      <c r="JPR135" s="66"/>
      <c r="JPT135" s="64"/>
      <c r="JPU135" s="67"/>
      <c r="JPV135" s="67"/>
      <c r="JPW135" s="65"/>
      <c r="JPX135" s="65"/>
      <c r="JPY135" s="65"/>
      <c r="JPZ135" s="66"/>
      <c r="JQB135" s="64"/>
      <c r="JQC135" s="67"/>
      <c r="JQD135" s="67"/>
      <c r="JQE135" s="65"/>
      <c r="JQF135" s="65"/>
      <c r="JQG135" s="65"/>
      <c r="JQH135" s="66"/>
      <c r="JQJ135" s="64"/>
      <c r="JQK135" s="67"/>
      <c r="JQL135" s="67"/>
      <c r="JQM135" s="65"/>
      <c r="JQN135" s="65"/>
      <c r="JQO135" s="65"/>
      <c r="JQP135" s="66"/>
      <c r="JQR135" s="64"/>
      <c r="JQS135" s="67"/>
      <c r="JQT135" s="67"/>
      <c r="JQU135" s="65"/>
      <c r="JQV135" s="65"/>
      <c r="JQW135" s="65"/>
      <c r="JQX135" s="66"/>
      <c r="JQZ135" s="64"/>
      <c r="JRA135" s="67"/>
      <c r="JRB135" s="67"/>
      <c r="JRC135" s="65"/>
      <c r="JRD135" s="65"/>
      <c r="JRE135" s="65"/>
      <c r="JRF135" s="66"/>
      <c r="JRH135" s="64"/>
      <c r="JRI135" s="67"/>
      <c r="JRJ135" s="67"/>
      <c r="JRK135" s="65"/>
      <c r="JRL135" s="65"/>
      <c r="JRM135" s="65"/>
      <c r="JRN135" s="66"/>
      <c r="JRP135" s="64"/>
      <c r="JRQ135" s="67"/>
      <c r="JRR135" s="67"/>
      <c r="JRS135" s="65"/>
      <c r="JRT135" s="65"/>
      <c r="JRU135" s="65"/>
      <c r="JRV135" s="66"/>
      <c r="JRX135" s="64"/>
      <c r="JRY135" s="67"/>
      <c r="JRZ135" s="67"/>
      <c r="JSA135" s="65"/>
      <c r="JSB135" s="65"/>
      <c r="JSC135" s="65"/>
      <c r="JSD135" s="66"/>
      <c r="JSF135" s="64"/>
      <c r="JSG135" s="67"/>
      <c r="JSH135" s="67"/>
      <c r="JSI135" s="65"/>
      <c r="JSJ135" s="65"/>
      <c r="JSK135" s="65"/>
      <c r="JSL135" s="66"/>
      <c r="JSN135" s="64"/>
      <c r="JSO135" s="67"/>
      <c r="JSP135" s="67"/>
      <c r="JSQ135" s="65"/>
      <c r="JSR135" s="65"/>
      <c r="JSS135" s="65"/>
      <c r="JST135" s="66"/>
      <c r="JSV135" s="64"/>
      <c r="JSW135" s="67"/>
      <c r="JSX135" s="67"/>
      <c r="JSY135" s="65"/>
      <c r="JSZ135" s="65"/>
      <c r="JTA135" s="65"/>
      <c r="JTB135" s="66"/>
      <c r="JTD135" s="64"/>
      <c r="JTE135" s="67"/>
      <c r="JTF135" s="67"/>
      <c r="JTG135" s="65"/>
      <c r="JTH135" s="65"/>
      <c r="JTI135" s="65"/>
      <c r="JTJ135" s="66"/>
      <c r="JTL135" s="64"/>
      <c r="JTM135" s="67"/>
      <c r="JTN135" s="67"/>
      <c r="JTO135" s="65"/>
      <c r="JTP135" s="65"/>
      <c r="JTQ135" s="65"/>
      <c r="JTR135" s="66"/>
      <c r="JTT135" s="64"/>
      <c r="JTU135" s="67"/>
      <c r="JTV135" s="67"/>
      <c r="JTW135" s="65"/>
      <c r="JTX135" s="65"/>
      <c r="JTY135" s="65"/>
      <c r="JTZ135" s="66"/>
      <c r="JUB135" s="64"/>
      <c r="JUC135" s="67"/>
      <c r="JUD135" s="67"/>
      <c r="JUE135" s="65"/>
      <c r="JUF135" s="65"/>
      <c r="JUG135" s="65"/>
      <c r="JUH135" s="66"/>
      <c r="JUJ135" s="64"/>
      <c r="JUK135" s="67"/>
      <c r="JUL135" s="67"/>
      <c r="JUM135" s="65"/>
      <c r="JUN135" s="65"/>
      <c r="JUO135" s="65"/>
      <c r="JUP135" s="66"/>
      <c r="JUR135" s="64"/>
      <c r="JUS135" s="67"/>
      <c r="JUT135" s="67"/>
      <c r="JUU135" s="65"/>
      <c r="JUV135" s="65"/>
      <c r="JUW135" s="65"/>
      <c r="JUX135" s="66"/>
      <c r="JUZ135" s="64"/>
      <c r="JVA135" s="67"/>
      <c r="JVB135" s="67"/>
      <c r="JVC135" s="65"/>
      <c r="JVD135" s="65"/>
      <c r="JVE135" s="65"/>
      <c r="JVF135" s="66"/>
      <c r="JVH135" s="64"/>
      <c r="JVI135" s="67"/>
      <c r="JVJ135" s="67"/>
      <c r="JVK135" s="65"/>
      <c r="JVL135" s="65"/>
      <c r="JVM135" s="65"/>
      <c r="JVN135" s="66"/>
      <c r="JVP135" s="64"/>
      <c r="JVQ135" s="67"/>
      <c r="JVR135" s="67"/>
      <c r="JVS135" s="65"/>
      <c r="JVT135" s="65"/>
      <c r="JVU135" s="65"/>
      <c r="JVV135" s="66"/>
      <c r="JVX135" s="64"/>
      <c r="JVY135" s="67"/>
      <c r="JVZ135" s="67"/>
      <c r="JWA135" s="65"/>
      <c r="JWB135" s="65"/>
      <c r="JWC135" s="65"/>
      <c r="JWD135" s="66"/>
      <c r="JWF135" s="64"/>
      <c r="JWG135" s="67"/>
      <c r="JWH135" s="67"/>
      <c r="JWI135" s="65"/>
      <c r="JWJ135" s="65"/>
      <c r="JWK135" s="65"/>
      <c r="JWL135" s="66"/>
      <c r="JWN135" s="64"/>
      <c r="JWO135" s="67"/>
      <c r="JWP135" s="67"/>
      <c r="JWQ135" s="65"/>
      <c r="JWR135" s="65"/>
      <c r="JWS135" s="65"/>
      <c r="JWT135" s="66"/>
      <c r="JWV135" s="64"/>
      <c r="JWW135" s="67"/>
      <c r="JWX135" s="67"/>
      <c r="JWY135" s="65"/>
      <c r="JWZ135" s="65"/>
      <c r="JXA135" s="65"/>
      <c r="JXB135" s="66"/>
      <c r="JXD135" s="64"/>
      <c r="JXE135" s="67"/>
      <c r="JXF135" s="67"/>
      <c r="JXG135" s="65"/>
      <c r="JXH135" s="65"/>
      <c r="JXI135" s="65"/>
      <c r="JXJ135" s="66"/>
      <c r="JXL135" s="64"/>
      <c r="JXM135" s="67"/>
      <c r="JXN135" s="67"/>
      <c r="JXO135" s="65"/>
      <c r="JXP135" s="65"/>
      <c r="JXQ135" s="65"/>
      <c r="JXR135" s="66"/>
      <c r="JXT135" s="64"/>
      <c r="JXU135" s="67"/>
      <c r="JXV135" s="67"/>
      <c r="JXW135" s="65"/>
      <c r="JXX135" s="65"/>
      <c r="JXY135" s="65"/>
      <c r="JXZ135" s="66"/>
      <c r="JYB135" s="64"/>
      <c r="JYC135" s="67"/>
      <c r="JYD135" s="67"/>
      <c r="JYE135" s="65"/>
      <c r="JYF135" s="65"/>
      <c r="JYG135" s="65"/>
      <c r="JYH135" s="66"/>
      <c r="JYJ135" s="64"/>
      <c r="JYK135" s="67"/>
      <c r="JYL135" s="67"/>
      <c r="JYM135" s="65"/>
      <c r="JYN135" s="65"/>
      <c r="JYO135" s="65"/>
      <c r="JYP135" s="66"/>
      <c r="JYR135" s="64"/>
      <c r="JYS135" s="67"/>
      <c r="JYT135" s="67"/>
      <c r="JYU135" s="65"/>
      <c r="JYV135" s="65"/>
      <c r="JYW135" s="65"/>
      <c r="JYX135" s="66"/>
      <c r="JYZ135" s="64"/>
      <c r="JZA135" s="67"/>
      <c r="JZB135" s="67"/>
      <c r="JZC135" s="65"/>
      <c r="JZD135" s="65"/>
      <c r="JZE135" s="65"/>
      <c r="JZF135" s="66"/>
      <c r="JZH135" s="64"/>
      <c r="JZI135" s="67"/>
      <c r="JZJ135" s="67"/>
      <c r="JZK135" s="65"/>
      <c r="JZL135" s="65"/>
      <c r="JZM135" s="65"/>
      <c r="JZN135" s="66"/>
      <c r="JZP135" s="64"/>
      <c r="JZQ135" s="67"/>
      <c r="JZR135" s="67"/>
      <c r="JZS135" s="65"/>
      <c r="JZT135" s="65"/>
      <c r="JZU135" s="65"/>
      <c r="JZV135" s="66"/>
      <c r="JZX135" s="64"/>
      <c r="JZY135" s="67"/>
      <c r="JZZ135" s="67"/>
      <c r="KAA135" s="65"/>
      <c r="KAB135" s="65"/>
      <c r="KAC135" s="65"/>
      <c r="KAD135" s="66"/>
      <c r="KAF135" s="64"/>
      <c r="KAG135" s="67"/>
      <c r="KAH135" s="67"/>
      <c r="KAI135" s="65"/>
      <c r="KAJ135" s="65"/>
      <c r="KAK135" s="65"/>
      <c r="KAL135" s="66"/>
      <c r="KAN135" s="64"/>
      <c r="KAO135" s="67"/>
      <c r="KAP135" s="67"/>
      <c r="KAQ135" s="65"/>
      <c r="KAR135" s="65"/>
      <c r="KAS135" s="65"/>
      <c r="KAT135" s="66"/>
      <c r="KAV135" s="64"/>
      <c r="KAW135" s="67"/>
      <c r="KAX135" s="67"/>
      <c r="KAY135" s="65"/>
      <c r="KAZ135" s="65"/>
      <c r="KBA135" s="65"/>
      <c r="KBB135" s="66"/>
      <c r="KBD135" s="64"/>
      <c r="KBE135" s="67"/>
      <c r="KBF135" s="67"/>
      <c r="KBG135" s="65"/>
      <c r="KBH135" s="65"/>
      <c r="KBI135" s="65"/>
      <c r="KBJ135" s="66"/>
      <c r="KBL135" s="64"/>
      <c r="KBM135" s="67"/>
      <c r="KBN135" s="67"/>
      <c r="KBO135" s="65"/>
      <c r="KBP135" s="65"/>
      <c r="KBQ135" s="65"/>
      <c r="KBR135" s="66"/>
      <c r="KBT135" s="64"/>
      <c r="KBU135" s="67"/>
      <c r="KBV135" s="67"/>
      <c r="KBW135" s="65"/>
      <c r="KBX135" s="65"/>
      <c r="KBY135" s="65"/>
      <c r="KBZ135" s="66"/>
      <c r="KCB135" s="64"/>
      <c r="KCC135" s="67"/>
      <c r="KCD135" s="67"/>
      <c r="KCE135" s="65"/>
      <c r="KCF135" s="65"/>
      <c r="KCG135" s="65"/>
      <c r="KCH135" s="66"/>
      <c r="KCJ135" s="64"/>
      <c r="KCK135" s="67"/>
      <c r="KCL135" s="67"/>
      <c r="KCM135" s="65"/>
      <c r="KCN135" s="65"/>
      <c r="KCO135" s="65"/>
      <c r="KCP135" s="66"/>
      <c r="KCR135" s="64"/>
      <c r="KCS135" s="67"/>
      <c r="KCT135" s="67"/>
      <c r="KCU135" s="65"/>
      <c r="KCV135" s="65"/>
      <c r="KCW135" s="65"/>
      <c r="KCX135" s="66"/>
      <c r="KCZ135" s="64"/>
      <c r="KDA135" s="67"/>
      <c r="KDB135" s="67"/>
      <c r="KDC135" s="65"/>
      <c r="KDD135" s="65"/>
      <c r="KDE135" s="65"/>
      <c r="KDF135" s="66"/>
      <c r="KDH135" s="64"/>
      <c r="KDI135" s="67"/>
      <c r="KDJ135" s="67"/>
      <c r="KDK135" s="65"/>
      <c r="KDL135" s="65"/>
      <c r="KDM135" s="65"/>
      <c r="KDN135" s="66"/>
      <c r="KDP135" s="64"/>
      <c r="KDQ135" s="67"/>
      <c r="KDR135" s="67"/>
      <c r="KDS135" s="65"/>
      <c r="KDT135" s="65"/>
      <c r="KDU135" s="65"/>
      <c r="KDV135" s="66"/>
      <c r="KDX135" s="64"/>
      <c r="KDY135" s="67"/>
      <c r="KDZ135" s="67"/>
      <c r="KEA135" s="65"/>
      <c r="KEB135" s="65"/>
      <c r="KEC135" s="65"/>
      <c r="KED135" s="66"/>
      <c r="KEF135" s="64"/>
      <c r="KEG135" s="67"/>
      <c r="KEH135" s="67"/>
      <c r="KEI135" s="65"/>
      <c r="KEJ135" s="65"/>
      <c r="KEK135" s="65"/>
      <c r="KEL135" s="66"/>
      <c r="KEN135" s="64"/>
      <c r="KEO135" s="67"/>
      <c r="KEP135" s="67"/>
      <c r="KEQ135" s="65"/>
      <c r="KER135" s="65"/>
      <c r="KES135" s="65"/>
      <c r="KET135" s="66"/>
      <c r="KEV135" s="64"/>
      <c r="KEW135" s="67"/>
      <c r="KEX135" s="67"/>
      <c r="KEY135" s="65"/>
      <c r="KEZ135" s="65"/>
      <c r="KFA135" s="65"/>
      <c r="KFB135" s="66"/>
      <c r="KFD135" s="64"/>
      <c r="KFE135" s="67"/>
      <c r="KFF135" s="67"/>
      <c r="KFG135" s="65"/>
      <c r="KFH135" s="65"/>
      <c r="KFI135" s="65"/>
      <c r="KFJ135" s="66"/>
      <c r="KFL135" s="64"/>
      <c r="KFM135" s="67"/>
      <c r="KFN135" s="67"/>
      <c r="KFO135" s="65"/>
      <c r="KFP135" s="65"/>
      <c r="KFQ135" s="65"/>
      <c r="KFR135" s="66"/>
      <c r="KFT135" s="64"/>
      <c r="KFU135" s="67"/>
      <c r="KFV135" s="67"/>
      <c r="KFW135" s="65"/>
      <c r="KFX135" s="65"/>
      <c r="KFY135" s="65"/>
      <c r="KFZ135" s="66"/>
      <c r="KGB135" s="64"/>
      <c r="KGC135" s="67"/>
      <c r="KGD135" s="67"/>
      <c r="KGE135" s="65"/>
      <c r="KGF135" s="65"/>
      <c r="KGG135" s="65"/>
      <c r="KGH135" s="66"/>
      <c r="KGJ135" s="64"/>
      <c r="KGK135" s="67"/>
      <c r="KGL135" s="67"/>
      <c r="KGM135" s="65"/>
      <c r="KGN135" s="65"/>
      <c r="KGO135" s="65"/>
      <c r="KGP135" s="66"/>
      <c r="KGR135" s="64"/>
      <c r="KGS135" s="67"/>
      <c r="KGT135" s="67"/>
      <c r="KGU135" s="65"/>
      <c r="KGV135" s="65"/>
      <c r="KGW135" s="65"/>
      <c r="KGX135" s="66"/>
      <c r="KGZ135" s="64"/>
      <c r="KHA135" s="67"/>
      <c r="KHB135" s="67"/>
      <c r="KHC135" s="65"/>
      <c r="KHD135" s="65"/>
      <c r="KHE135" s="65"/>
      <c r="KHF135" s="66"/>
      <c r="KHH135" s="64"/>
      <c r="KHI135" s="67"/>
      <c r="KHJ135" s="67"/>
      <c r="KHK135" s="65"/>
      <c r="KHL135" s="65"/>
      <c r="KHM135" s="65"/>
      <c r="KHN135" s="66"/>
      <c r="KHP135" s="64"/>
      <c r="KHQ135" s="67"/>
      <c r="KHR135" s="67"/>
      <c r="KHS135" s="65"/>
      <c r="KHT135" s="65"/>
      <c r="KHU135" s="65"/>
      <c r="KHV135" s="66"/>
      <c r="KHX135" s="64"/>
      <c r="KHY135" s="67"/>
      <c r="KHZ135" s="67"/>
      <c r="KIA135" s="65"/>
      <c r="KIB135" s="65"/>
      <c r="KIC135" s="65"/>
      <c r="KID135" s="66"/>
      <c r="KIF135" s="64"/>
      <c r="KIG135" s="67"/>
      <c r="KIH135" s="67"/>
      <c r="KII135" s="65"/>
      <c r="KIJ135" s="65"/>
      <c r="KIK135" s="65"/>
      <c r="KIL135" s="66"/>
      <c r="KIN135" s="64"/>
      <c r="KIO135" s="67"/>
      <c r="KIP135" s="67"/>
      <c r="KIQ135" s="65"/>
      <c r="KIR135" s="65"/>
      <c r="KIS135" s="65"/>
      <c r="KIT135" s="66"/>
      <c r="KIV135" s="64"/>
      <c r="KIW135" s="67"/>
      <c r="KIX135" s="67"/>
      <c r="KIY135" s="65"/>
      <c r="KIZ135" s="65"/>
      <c r="KJA135" s="65"/>
      <c r="KJB135" s="66"/>
      <c r="KJD135" s="64"/>
      <c r="KJE135" s="67"/>
      <c r="KJF135" s="67"/>
      <c r="KJG135" s="65"/>
      <c r="KJH135" s="65"/>
      <c r="KJI135" s="65"/>
      <c r="KJJ135" s="66"/>
      <c r="KJL135" s="64"/>
      <c r="KJM135" s="67"/>
      <c r="KJN135" s="67"/>
      <c r="KJO135" s="65"/>
      <c r="KJP135" s="65"/>
      <c r="KJQ135" s="65"/>
      <c r="KJR135" s="66"/>
      <c r="KJT135" s="64"/>
      <c r="KJU135" s="67"/>
      <c r="KJV135" s="67"/>
      <c r="KJW135" s="65"/>
      <c r="KJX135" s="65"/>
      <c r="KJY135" s="65"/>
      <c r="KJZ135" s="66"/>
      <c r="KKB135" s="64"/>
      <c r="KKC135" s="67"/>
      <c r="KKD135" s="67"/>
      <c r="KKE135" s="65"/>
      <c r="KKF135" s="65"/>
      <c r="KKG135" s="65"/>
      <c r="KKH135" s="66"/>
      <c r="KKJ135" s="64"/>
      <c r="KKK135" s="67"/>
      <c r="KKL135" s="67"/>
      <c r="KKM135" s="65"/>
      <c r="KKN135" s="65"/>
      <c r="KKO135" s="65"/>
      <c r="KKP135" s="66"/>
      <c r="KKR135" s="64"/>
      <c r="KKS135" s="67"/>
      <c r="KKT135" s="67"/>
      <c r="KKU135" s="65"/>
      <c r="KKV135" s="65"/>
      <c r="KKW135" s="65"/>
      <c r="KKX135" s="66"/>
      <c r="KKZ135" s="64"/>
      <c r="KLA135" s="67"/>
      <c r="KLB135" s="67"/>
      <c r="KLC135" s="65"/>
      <c r="KLD135" s="65"/>
      <c r="KLE135" s="65"/>
      <c r="KLF135" s="66"/>
      <c r="KLH135" s="64"/>
      <c r="KLI135" s="67"/>
      <c r="KLJ135" s="67"/>
      <c r="KLK135" s="65"/>
      <c r="KLL135" s="65"/>
      <c r="KLM135" s="65"/>
      <c r="KLN135" s="66"/>
      <c r="KLP135" s="64"/>
      <c r="KLQ135" s="67"/>
      <c r="KLR135" s="67"/>
      <c r="KLS135" s="65"/>
      <c r="KLT135" s="65"/>
      <c r="KLU135" s="65"/>
      <c r="KLV135" s="66"/>
      <c r="KLX135" s="64"/>
      <c r="KLY135" s="67"/>
      <c r="KLZ135" s="67"/>
      <c r="KMA135" s="65"/>
      <c r="KMB135" s="65"/>
      <c r="KMC135" s="65"/>
      <c r="KMD135" s="66"/>
      <c r="KMF135" s="64"/>
      <c r="KMG135" s="67"/>
      <c r="KMH135" s="67"/>
      <c r="KMI135" s="65"/>
      <c r="KMJ135" s="65"/>
      <c r="KMK135" s="65"/>
      <c r="KML135" s="66"/>
      <c r="KMN135" s="64"/>
      <c r="KMO135" s="67"/>
      <c r="KMP135" s="67"/>
      <c r="KMQ135" s="65"/>
      <c r="KMR135" s="65"/>
      <c r="KMS135" s="65"/>
      <c r="KMT135" s="66"/>
      <c r="KMV135" s="64"/>
      <c r="KMW135" s="67"/>
      <c r="KMX135" s="67"/>
      <c r="KMY135" s="65"/>
      <c r="KMZ135" s="65"/>
      <c r="KNA135" s="65"/>
      <c r="KNB135" s="66"/>
      <c r="KND135" s="64"/>
      <c r="KNE135" s="67"/>
      <c r="KNF135" s="67"/>
      <c r="KNG135" s="65"/>
      <c r="KNH135" s="65"/>
      <c r="KNI135" s="65"/>
      <c r="KNJ135" s="66"/>
      <c r="KNL135" s="64"/>
      <c r="KNM135" s="67"/>
      <c r="KNN135" s="67"/>
      <c r="KNO135" s="65"/>
      <c r="KNP135" s="65"/>
      <c r="KNQ135" s="65"/>
      <c r="KNR135" s="66"/>
      <c r="KNT135" s="64"/>
      <c r="KNU135" s="67"/>
      <c r="KNV135" s="67"/>
      <c r="KNW135" s="65"/>
      <c r="KNX135" s="65"/>
      <c r="KNY135" s="65"/>
      <c r="KNZ135" s="66"/>
      <c r="KOB135" s="64"/>
      <c r="KOC135" s="67"/>
      <c r="KOD135" s="67"/>
      <c r="KOE135" s="65"/>
      <c r="KOF135" s="65"/>
      <c r="KOG135" s="65"/>
      <c r="KOH135" s="66"/>
      <c r="KOJ135" s="64"/>
      <c r="KOK135" s="67"/>
      <c r="KOL135" s="67"/>
      <c r="KOM135" s="65"/>
      <c r="KON135" s="65"/>
      <c r="KOO135" s="65"/>
      <c r="KOP135" s="66"/>
      <c r="KOR135" s="64"/>
      <c r="KOS135" s="67"/>
      <c r="KOT135" s="67"/>
      <c r="KOU135" s="65"/>
      <c r="KOV135" s="65"/>
      <c r="KOW135" s="65"/>
      <c r="KOX135" s="66"/>
      <c r="KOZ135" s="64"/>
      <c r="KPA135" s="67"/>
      <c r="KPB135" s="67"/>
      <c r="KPC135" s="65"/>
      <c r="KPD135" s="65"/>
      <c r="KPE135" s="65"/>
      <c r="KPF135" s="66"/>
      <c r="KPH135" s="64"/>
      <c r="KPI135" s="67"/>
      <c r="KPJ135" s="67"/>
      <c r="KPK135" s="65"/>
      <c r="KPL135" s="65"/>
      <c r="KPM135" s="65"/>
      <c r="KPN135" s="66"/>
      <c r="KPP135" s="64"/>
      <c r="KPQ135" s="67"/>
      <c r="KPR135" s="67"/>
      <c r="KPS135" s="65"/>
      <c r="KPT135" s="65"/>
      <c r="KPU135" s="65"/>
      <c r="KPV135" s="66"/>
      <c r="KPX135" s="64"/>
      <c r="KPY135" s="67"/>
      <c r="KPZ135" s="67"/>
      <c r="KQA135" s="65"/>
      <c r="KQB135" s="65"/>
      <c r="KQC135" s="65"/>
      <c r="KQD135" s="66"/>
      <c r="KQF135" s="64"/>
      <c r="KQG135" s="67"/>
      <c r="KQH135" s="67"/>
      <c r="KQI135" s="65"/>
      <c r="KQJ135" s="65"/>
      <c r="KQK135" s="65"/>
      <c r="KQL135" s="66"/>
      <c r="KQN135" s="64"/>
      <c r="KQO135" s="67"/>
      <c r="KQP135" s="67"/>
      <c r="KQQ135" s="65"/>
      <c r="KQR135" s="65"/>
      <c r="KQS135" s="65"/>
      <c r="KQT135" s="66"/>
      <c r="KQV135" s="64"/>
      <c r="KQW135" s="67"/>
      <c r="KQX135" s="67"/>
      <c r="KQY135" s="65"/>
      <c r="KQZ135" s="65"/>
      <c r="KRA135" s="65"/>
      <c r="KRB135" s="66"/>
      <c r="KRD135" s="64"/>
      <c r="KRE135" s="67"/>
      <c r="KRF135" s="67"/>
      <c r="KRG135" s="65"/>
      <c r="KRH135" s="65"/>
      <c r="KRI135" s="65"/>
      <c r="KRJ135" s="66"/>
      <c r="KRL135" s="64"/>
      <c r="KRM135" s="67"/>
      <c r="KRN135" s="67"/>
      <c r="KRO135" s="65"/>
      <c r="KRP135" s="65"/>
      <c r="KRQ135" s="65"/>
      <c r="KRR135" s="66"/>
      <c r="KRT135" s="64"/>
      <c r="KRU135" s="67"/>
      <c r="KRV135" s="67"/>
      <c r="KRW135" s="65"/>
      <c r="KRX135" s="65"/>
      <c r="KRY135" s="65"/>
      <c r="KRZ135" s="66"/>
      <c r="KSB135" s="64"/>
      <c r="KSC135" s="67"/>
      <c r="KSD135" s="67"/>
      <c r="KSE135" s="65"/>
      <c r="KSF135" s="65"/>
      <c r="KSG135" s="65"/>
      <c r="KSH135" s="66"/>
      <c r="KSJ135" s="64"/>
      <c r="KSK135" s="67"/>
      <c r="KSL135" s="67"/>
      <c r="KSM135" s="65"/>
      <c r="KSN135" s="65"/>
      <c r="KSO135" s="65"/>
      <c r="KSP135" s="66"/>
      <c r="KSR135" s="64"/>
      <c r="KSS135" s="67"/>
      <c r="KST135" s="67"/>
      <c r="KSU135" s="65"/>
      <c r="KSV135" s="65"/>
      <c r="KSW135" s="65"/>
      <c r="KSX135" s="66"/>
      <c r="KSZ135" s="64"/>
      <c r="KTA135" s="67"/>
      <c r="KTB135" s="67"/>
      <c r="KTC135" s="65"/>
      <c r="KTD135" s="65"/>
      <c r="KTE135" s="65"/>
      <c r="KTF135" s="66"/>
      <c r="KTH135" s="64"/>
      <c r="KTI135" s="67"/>
      <c r="KTJ135" s="67"/>
      <c r="KTK135" s="65"/>
      <c r="KTL135" s="65"/>
      <c r="KTM135" s="65"/>
      <c r="KTN135" s="66"/>
      <c r="KTP135" s="64"/>
      <c r="KTQ135" s="67"/>
      <c r="KTR135" s="67"/>
      <c r="KTS135" s="65"/>
      <c r="KTT135" s="65"/>
      <c r="KTU135" s="65"/>
      <c r="KTV135" s="66"/>
      <c r="KTX135" s="64"/>
      <c r="KTY135" s="67"/>
      <c r="KTZ135" s="67"/>
      <c r="KUA135" s="65"/>
      <c r="KUB135" s="65"/>
      <c r="KUC135" s="65"/>
      <c r="KUD135" s="66"/>
      <c r="KUF135" s="64"/>
      <c r="KUG135" s="67"/>
      <c r="KUH135" s="67"/>
      <c r="KUI135" s="65"/>
      <c r="KUJ135" s="65"/>
      <c r="KUK135" s="65"/>
      <c r="KUL135" s="66"/>
      <c r="KUN135" s="64"/>
      <c r="KUO135" s="67"/>
      <c r="KUP135" s="67"/>
      <c r="KUQ135" s="65"/>
      <c r="KUR135" s="65"/>
      <c r="KUS135" s="65"/>
      <c r="KUT135" s="66"/>
      <c r="KUV135" s="64"/>
      <c r="KUW135" s="67"/>
      <c r="KUX135" s="67"/>
      <c r="KUY135" s="65"/>
      <c r="KUZ135" s="65"/>
      <c r="KVA135" s="65"/>
      <c r="KVB135" s="66"/>
      <c r="KVD135" s="64"/>
      <c r="KVE135" s="67"/>
      <c r="KVF135" s="67"/>
      <c r="KVG135" s="65"/>
      <c r="KVH135" s="65"/>
      <c r="KVI135" s="65"/>
      <c r="KVJ135" s="66"/>
      <c r="KVL135" s="64"/>
      <c r="KVM135" s="67"/>
      <c r="KVN135" s="67"/>
      <c r="KVO135" s="65"/>
      <c r="KVP135" s="65"/>
      <c r="KVQ135" s="65"/>
      <c r="KVR135" s="66"/>
      <c r="KVT135" s="64"/>
      <c r="KVU135" s="67"/>
      <c r="KVV135" s="67"/>
      <c r="KVW135" s="65"/>
      <c r="KVX135" s="65"/>
      <c r="KVY135" s="65"/>
      <c r="KVZ135" s="66"/>
      <c r="KWB135" s="64"/>
      <c r="KWC135" s="67"/>
      <c r="KWD135" s="67"/>
      <c r="KWE135" s="65"/>
      <c r="KWF135" s="65"/>
      <c r="KWG135" s="65"/>
      <c r="KWH135" s="66"/>
      <c r="KWJ135" s="64"/>
      <c r="KWK135" s="67"/>
      <c r="KWL135" s="67"/>
      <c r="KWM135" s="65"/>
      <c r="KWN135" s="65"/>
      <c r="KWO135" s="65"/>
      <c r="KWP135" s="66"/>
      <c r="KWR135" s="64"/>
      <c r="KWS135" s="67"/>
      <c r="KWT135" s="67"/>
      <c r="KWU135" s="65"/>
      <c r="KWV135" s="65"/>
      <c r="KWW135" s="65"/>
      <c r="KWX135" s="66"/>
      <c r="KWZ135" s="64"/>
      <c r="KXA135" s="67"/>
      <c r="KXB135" s="67"/>
      <c r="KXC135" s="65"/>
      <c r="KXD135" s="65"/>
      <c r="KXE135" s="65"/>
      <c r="KXF135" s="66"/>
      <c r="KXH135" s="64"/>
      <c r="KXI135" s="67"/>
      <c r="KXJ135" s="67"/>
      <c r="KXK135" s="65"/>
      <c r="KXL135" s="65"/>
      <c r="KXM135" s="65"/>
      <c r="KXN135" s="66"/>
      <c r="KXP135" s="64"/>
      <c r="KXQ135" s="67"/>
      <c r="KXR135" s="67"/>
      <c r="KXS135" s="65"/>
      <c r="KXT135" s="65"/>
      <c r="KXU135" s="65"/>
      <c r="KXV135" s="66"/>
      <c r="KXX135" s="64"/>
      <c r="KXY135" s="67"/>
      <c r="KXZ135" s="67"/>
      <c r="KYA135" s="65"/>
      <c r="KYB135" s="65"/>
      <c r="KYC135" s="65"/>
      <c r="KYD135" s="66"/>
      <c r="KYF135" s="64"/>
      <c r="KYG135" s="67"/>
      <c r="KYH135" s="67"/>
      <c r="KYI135" s="65"/>
      <c r="KYJ135" s="65"/>
      <c r="KYK135" s="65"/>
      <c r="KYL135" s="66"/>
      <c r="KYN135" s="64"/>
      <c r="KYO135" s="67"/>
      <c r="KYP135" s="67"/>
      <c r="KYQ135" s="65"/>
      <c r="KYR135" s="65"/>
      <c r="KYS135" s="65"/>
      <c r="KYT135" s="66"/>
      <c r="KYV135" s="64"/>
      <c r="KYW135" s="67"/>
      <c r="KYX135" s="67"/>
      <c r="KYY135" s="65"/>
      <c r="KYZ135" s="65"/>
      <c r="KZA135" s="65"/>
      <c r="KZB135" s="66"/>
      <c r="KZD135" s="64"/>
      <c r="KZE135" s="67"/>
      <c r="KZF135" s="67"/>
      <c r="KZG135" s="65"/>
      <c r="KZH135" s="65"/>
      <c r="KZI135" s="65"/>
      <c r="KZJ135" s="66"/>
      <c r="KZL135" s="64"/>
      <c r="KZM135" s="67"/>
      <c r="KZN135" s="67"/>
      <c r="KZO135" s="65"/>
      <c r="KZP135" s="65"/>
      <c r="KZQ135" s="65"/>
      <c r="KZR135" s="66"/>
      <c r="KZT135" s="64"/>
      <c r="KZU135" s="67"/>
      <c r="KZV135" s="67"/>
      <c r="KZW135" s="65"/>
      <c r="KZX135" s="65"/>
      <c r="KZY135" s="65"/>
      <c r="KZZ135" s="66"/>
      <c r="LAB135" s="64"/>
      <c r="LAC135" s="67"/>
      <c r="LAD135" s="67"/>
      <c r="LAE135" s="65"/>
      <c r="LAF135" s="65"/>
      <c r="LAG135" s="65"/>
      <c r="LAH135" s="66"/>
      <c r="LAJ135" s="64"/>
      <c r="LAK135" s="67"/>
      <c r="LAL135" s="67"/>
      <c r="LAM135" s="65"/>
      <c r="LAN135" s="65"/>
      <c r="LAO135" s="65"/>
      <c r="LAP135" s="66"/>
      <c r="LAR135" s="64"/>
      <c r="LAS135" s="67"/>
      <c r="LAT135" s="67"/>
      <c r="LAU135" s="65"/>
      <c r="LAV135" s="65"/>
      <c r="LAW135" s="65"/>
      <c r="LAX135" s="66"/>
      <c r="LAZ135" s="64"/>
      <c r="LBA135" s="67"/>
      <c r="LBB135" s="67"/>
      <c r="LBC135" s="65"/>
      <c r="LBD135" s="65"/>
      <c r="LBE135" s="65"/>
      <c r="LBF135" s="66"/>
      <c r="LBH135" s="64"/>
      <c r="LBI135" s="67"/>
      <c r="LBJ135" s="67"/>
      <c r="LBK135" s="65"/>
      <c r="LBL135" s="65"/>
      <c r="LBM135" s="65"/>
      <c r="LBN135" s="66"/>
      <c r="LBP135" s="64"/>
      <c r="LBQ135" s="67"/>
      <c r="LBR135" s="67"/>
      <c r="LBS135" s="65"/>
      <c r="LBT135" s="65"/>
      <c r="LBU135" s="65"/>
      <c r="LBV135" s="66"/>
      <c r="LBX135" s="64"/>
      <c r="LBY135" s="67"/>
      <c r="LBZ135" s="67"/>
      <c r="LCA135" s="65"/>
      <c r="LCB135" s="65"/>
      <c r="LCC135" s="65"/>
      <c r="LCD135" s="66"/>
      <c r="LCF135" s="64"/>
      <c r="LCG135" s="67"/>
      <c r="LCH135" s="67"/>
      <c r="LCI135" s="65"/>
      <c r="LCJ135" s="65"/>
      <c r="LCK135" s="65"/>
      <c r="LCL135" s="66"/>
      <c r="LCN135" s="64"/>
      <c r="LCO135" s="67"/>
      <c r="LCP135" s="67"/>
      <c r="LCQ135" s="65"/>
      <c r="LCR135" s="65"/>
      <c r="LCS135" s="65"/>
      <c r="LCT135" s="66"/>
      <c r="LCV135" s="64"/>
      <c r="LCW135" s="67"/>
      <c r="LCX135" s="67"/>
      <c r="LCY135" s="65"/>
      <c r="LCZ135" s="65"/>
      <c r="LDA135" s="65"/>
      <c r="LDB135" s="66"/>
      <c r="LDD135" s="64"/>
      <c r="LDE135" s="67"/>
      <c r="LDF135" s="67"/>
      <c r="LDG135" s="65"/>
      <c r="LDH135" s="65"/>
      <c r="LDI135" s="65"/>
      <c r="LDJ135" s="66"/>
      <c r="LDL135" s="64"/>
      <c r="LDM135" s="67"/>
      <c r="LDN135" s="67"/>
      <c r="LDO135" s="65"/>
      <c r="LDP135" s="65"/>
      <c r="LDQ135" s="65"/>
      <c r="LDR135" s="66"/>
      <c r="LDT135" s="64"/>
      <c r="LDU135" s="67"/>
      <c r="LDV135" s="67"/>
      <c r="LDW135" s="65"/>
      <c r="LDX135" s="65"/>
      <c r="LDY135" s="65"/>
      <c r="LDZ135" s="66"/>
      <c r="LEB135" s="64"/>
      <c r="LEC135" s="67"/>
      <c r="LED135" s="67"/>
      <c r="LEE135" s="65"/>
      <c r="LEF135" s="65"/>
      <c r="LEG135" s="65"/>
      <c r="LEH135" s="66"/>
      <c r="LEJ135" s="64"/>
      <c r="LEK135" s="67"/>
      <c r="LEL135" s="67"/>
      <c r="LEM135" s="65"/>
      <c r="LEN135" s="65"/>
      <c r="LEO135" s="65"/>
      <c r="LEP135" s="66"/>
      <c r="LER135" s="64"/>
      <c r="LES135" s="67"/>
      <c r="LET135" s="67"/>
      <c r="LEU135" s="65"/>
      <c r="LEV135" s="65"/>
      <c r="LEW135" s="65"/>
      <c r="LEX135" s="66"/>
      <c r="LEZ135" s="64"/>
      <c r="LFA135" s="67"/>
      <c r="LFB135" s="67"/>
      <c r="LFC135" s="65"/>
      <c r="LFD135" s="65"/>
      <c r="LFE135" s="65"/>
      <c r="LFF135" s="66"/>
      <c r="LFH135" s="64"/>
      <c r="LFI135" s="67"/>
      <c r="LFJ135" s="67"/>
      <c r="LFK135" s="65"/>
      <c r="LFL135" s="65"/>
      <c r="LFM135" s="65"/>
      <c r="LFN135" s="66"/>
      <c r="LFP135" s="64"/>
      <c r="LFQ135" s="67"/>
      <c r="LFR135" s="67"/>
      <c r="LFS135" s="65"/>
      <c r="LFT135" s="65"/>
      <c r="LFU135" s="65"/>
      <c r="LFV135" s="66"/>
      <c r="LFX135" s="64"/>
      <c r="LFY135" s="67"/>
      <c r="LFZ135" s="67"/>
      <c r="LGA135" s="65"/>
      <c r="LGB135" s="65"/>
      <c r="LGC135" s="65"/>
      <c r="LGD135" s="66"/>
      <c r="LGF135" s="64"/>
      <c r="LGG135" s="67"/>
      <c r="LGH135" s="67"/>
      <c r="LGI135" s="65"/>
      <c r="LGJ135" s="65"/>
      <c r="LGK135" s="65"/>
      <c r="LGL135" s="66"/>
      <c r="LGN135" s="64"/>
      <c r="LGO135" s="67"/>
      <c r="LGP135" s="67"/>
      <c r="LGQ135" s="65"/>
      <c r="LGR135" s="65"/>
      <c r="LGS135" s="65"/>
      <c r="LGT135" s="66"/>
      <c r="LGV135" s="64"/>
      <c r="LGW135" s="67"/>
      <c r="LGX135" s="67"/>
      <c r="LGY135" s="65"/>
      <c r="LGZ135" s="65"/>
      <c r="LHA135" s="65"/>
      <c r="LHB135" s="66"/>
      <c r="LHD135" s="64"/>
      <c r="LHE135" s="67"/>
      <c r="LHF135" s="67"/>
      <c r="LHG135" s="65"/>
      <c r="LHH135" s="65"/>
      <c r="LHI135" s="65"/>
      <c r="LHJ135" s="66"/>
      <c r="LHL135" s="64"/>
      <c r="LHM135" s="67"/>
      <c r="LHN135" s="67"/>
      <c r="LHO135" s="65"/>
      <c r="LHP135" s="65"/>
      <c r="LHQ135" s="65"/>
      <c r="LHR135" s="66"/>
      <c r="LHT135" s="64"/>
      <c r="LHU135" s="67"/>
      <c r="LHV135" s="67"/>
      <c r="LHW135" s="65"/>
      <c r="LHX135" s="65"/>
      <c r="LHY135" s="65"/>
      <c r="LHZ135" s="66"/>
      <c r="LIB135" s="64"/>
      <c r="LIC135" s="67"/>
      <c r="LID135" s="67"/>
      <c r="LIE135" s="65"/>
      <c r="LIF135" s="65"/>
      <c r="LIG135" s="65"/>
      <c r="LIH135" s="66"/>
      <c r="LIJ135" s="64"/>
      <c r="LIK135" s="67"/>
      <c r="LIL135" s="67"/>
      <c r="LIM135" s="65"/>
      <c r="LIN135" s="65"/>
      <c r="LIO135" s="65"/>
      <c r="LIP135" s="66"/>
      <c r="LIR135" s="64"/>
      <c r="LIS135" s="67"/>
      <c r="LIT135" s="67"/>
      <c r="LIU135" s="65"/>
      <c r="LIV135" s="65"/>
      <c r="LIW135" s="65"/>
      <c r="LIX135" s="66"/>
      <c r="LIZ135" s="64"/>
      <c r="LJA135" s="67"/>
      <c r="LJB135" s="67"/>
      <c r="LJC135" s="65"/>
      <c r="LJD135" s="65"/>
      <c r="LJE135" s="65"/>
      <c r="LJF135" s="66"/>
      <c r="LJH135" s="64"/>
      <c r="LJI135" s="67"/>
      <c r="LJJ135" s="67"/>
      <c r="LJK135" s="65"/>
      <c r="LJL135" s="65"/>
      <c r="LJM135" s="65"/>
      <c r="LJN135" s="66"/>
      <c r="LJP135" s="64"/>
      <c r="LJQ135" s="67"/>
      <c r="LJR135" s="67"/>
      <c r="LJS135" s="65"/>
      <c r="LJT135" s="65"/>
      <c r="LJU135" s="65"/>
      <c r="LJV135" s="66"/>
      <c r="LJX135" s="64"/>
      <c r="LJY135" s="67"/>
      <c r="LJZ135" s="67"/>
      <c r="LKA135" s="65"/>
      <c r="LKB135" s="65"/>
      <c r="LKC135" s="65"/>
      <c r="LKD135" s="66"/>
      <c r="LKF135" s="64"/>
      <c r="LKG135" s="67"/>
      <c r="LKH135" s="67"/>
      <c r="LKI135" s="65"/>
      <c r="LKJ135" s="65"/>
      <c r="LKK135" s="65"/>
      <c r="LKL135" s="66"/>
      <c r="LKN135" s="64"/>
      <c r="LKO135" s="67"/>
      <c r="LKP135" s="67"/>
      <c r="LKQ135" s="65"/>
      <c r="LKR135" s="65"/>
      <c r="LKS135" s="65"/>
      <c r="LKT135" s="66"/>
      <c r="LKV135" s="64"/>
      <c r="LKW135" s="67"/>
      <c r="LKX135" s="67"/>
      <c r="LKY135" s="65"/>
      <c r="LKZ135" s="65"/>
      <c r="LLA135" s="65"/>
      <c r="LLB135" s="66"/>
      <c r="LLD135" s="64"/>
      <c r="LLE135" s="67"/>
      <c r="LLF135" s="67"/>
      <c r="LLG135" s="65"/>
      <c r="LLH135" s="65"/>
      <c r="LLI135" s="65"/>
      <c r="LLJ135" s="66"/>
      <c r="LLL135" s="64"/>
      <c r="LLM135" s="67"/>
      <c r="LLN135" s="67"/>
      <c r="LLO135" s="65"/>
      <c r="LLP135" s="65"/>
      <c r="LLQ135" s="65"/>
      <c r="LLR135" s="66"/>
      <c r="LLT135" s="64"/>
      <c r="LLU135" s="67"/>
      <c r="LLV135" s="67"/>
      <c r="LLW135" s="65"/>
      <c r="LLX135" s="65"/>
      <c r="LLY135" s="65"/>
      <c r="LLZ135" s="66"/>
      <c r="LMB135" s="64"/>
      <c r="LMC135" s="67"/>
      <c r="LMD135" s="67"/>
      <c r="LME135" s="65"/>
      <c r="LMF135" s="65"/>
      <c r="LMG135" s="65"/>
      <c r="LMH135" s="66"/>
      <c r="LMJ135" s="64"/>
      <c r="LMK135" s="67"/>
      <c r="LML135" s="67"/>
      <c r="LMM135" s="65"/>
      <c r="LMN135" s="65"/>
      <c r="LMO135" s="65"/>
      <c r="LMP135" s="66"/>
      <c r="LMR135" s="64"/>
      <c r="LMS135" s="67"/>
      <c r="LMT135" s="67"/>
      <c r="LMU135" s="65"/>
      <c r="LMV135" s="65"/>
      <c r="LMW135" s="65"/>
      <c r="LMX135" s="66"/>
      <c r="LMZ135" s="64"/>
      <c r="LNA135" s="67"/>
      <c r="LNB135" s="67"/>
      <c r="LNC135" s="65"/>
      <c r="LND135" s="65"/>
      <c r="LNE135" s="65"/>
      <c r="LNF135" s="66"/>
      <c r="LNH135" s="64"/>
      <c r="LNI135" s="67"/>
      <c r="LNJ135" s="67"/>
      <c r="LNK135" s="65"/>
      <c r="LNL135" s="65"/>
      <c r="LNM135" s="65"/>
      <c r="LNN135" s="66"/>
      <c r="LNP135" s="64"/>
      <c r="LNQ135" s="67"/>
      <c r="LNR135" s="67"/>
      <c r="LNS135" s="65"/>
      <c r="LNT135" s="65"/>
      <c r="LNU135" s="65"/>
      <c r="LNV135" s="66"/>
      <c r="LNX135" s="64"/>
      <c r="LNY135" s="67"/>
      <c r="LNZ135" s="67"/>
      <c r="LOA135" s="65"/>
      <c r="LOB135" s="65"/>
      <c r="LOC135" s="65"/>
      <c r="LOD135" s="66"/>
      <c r="LOF135" s="64"/>
      <c r="LOG135" s="67"/>
      <c r="LOH135" s="67"/>
      <c r="LOI135" s="65"/>
      <c r="LOJ135" s="65"/>
      <c r="LOK135" s="65"/>
      <c r="LOL135" s="66"/>
      <c r="LON135" s="64"/>
      <c r="LOO135" s="67"/>
      <c r="LOP135" s="67"/>
      <c r="LOQ135" s="65"/>
      <c r="LOR135" s="65"/>
      <c r="LOS135" s="65"/>
      <c r="LOT135" s="66"/>
      <c r="LOV135" s="64"/>
      <c r="LOW135" s="67"/>
      <c r="LOX135" s="67"/>
      <c r="LOY135" s="65"/>
      <c r="LOZ135" s="65"/>
      <c r="LPA135" s="65"/>
      <c r="LPB135" s="66"/>
      <c r="LPD135" s="64"/>
      <c r="LPE135" s="67"/>
      <c r="LPF135" s="67"/>
      <c r="LPG135" s="65"/>
      <c r="LPH135" s="65"/>
      <c r="LPI135" s="65"/>
      <c r="LPJ135" s="66"/>
      <c r="LPL135" s="64"/>
      <c r="LPM135" s="67"/>
      <c r="LPN135" s="67"/>
      <c r="LPO135" s="65"/>
      <c r="LPP135" s="65"/>
      <c r="LPQ135" s="65"/>
      <c r="LPR135" s="66"/>
      <c r="LPT135" s="64"/>
      <c r="LPU135" s="67"/>
      <c r="LPV135" s="67"/>
      <c r="LPW135" s="65"/>
      <c r="LPX135" s="65"/>
      <c r="LPY135" s="65"/>
      <c r="LPZ135" s="66"/>
      <c r="LQB135" s="64"/>
      <c r="LQC135" s="67"/>
      <c r="LQD135" s="67"/>
      <c r="LQE135" s="65"/>
      <c r="LQF135" s="65"/>
      <c r="LQG135" s="65"/>
      <c r="LQH135" s="66"/>
      <c r="LQJ135" s="64"/>
      <c r="LQK135" s="67"/>
      <c r="LQL135" s="67"/>
      <c r="LQM135" s="65"/>
      <c r="LQN135" s="65"/>
      <c r="LQO135" s="65"/>
      <c r="LQP135" s="66"/>
      <c r="LQR135" s="64"/>
      <c r="LQS135" s="67"/>
      <c r="LQT135" s="67"/>
      <c r="LQU135" s="65"/>
      <c r="LQV135" s="65"/>
      <c r="LQW135" s="65"/>
      <c r="LQX135" s="66"/>
      <c r="LQZ135" s="64"/>
      <c r="LRA135" s="67"/>
      <c r="LRB135" s="67"/>
      <c r="LRC135" s="65"/>
      <c r="LRD135" s="65"/>
      <c r="LRE135" s="65"/>
      <c r="LRF135" s="66"/>
      <c r="LRH135" s="64"/>
      <c r="LRI135" s="67"/>
      <c r="LRJ135" s="67"/>
      <c r="LRK135" s="65"/>
      <c r="LRL135" s="65"/>
      <c r="LRM135" s="65"/>
      <c r="LRN135" s="66"/>
      <c r="LRP135" s="64"/>
      <c r="LRQ135" s="67"/>
      <c r="LRR135" s="67"/>
      <c r="LRS135" s="65"/>
      <c r="LRT135" s="65"/>
      <c r="LRU135" s="65"/>
      <c r="LRV135" s="66"/>
      <c r="LRX135" s="64"/>
      <c r="LRY135" s="67"/>
      <c r="LRZ135" s="67"/>
      <c r="LSA135" s="65"/>
      <c r="LSB135" s="65"/>
      <c r="LSC135" s="65"/>
      <c r="LSD135" s="66"/>
      <c r="LSF135" s="64"/>
      <c r="LSG135" s="67"/>
      <c r="LSH135" s="67"/>
      <c r="LSI135" s="65"/>
      <c r="LSJ135" s="65"/>
      <c r="LSK135" s="65"/>
      <c r="LSL135" s="66"/>
      <c r="LSN135" s="64"/>
      <c r="LSO135" s="67"/>
      <c r="LSP135" s="67"/>
      <c r="LSQ135" s="65"/>
      <c r="LSR135" s="65"/>
      <c r="LSS135" s="65"/>
      <c r="LST135" s="66"/>
      <c r="LSV135" s="64"/>
      <c r="LSW135" s="67"/>
      <c r="LSX135" s="67"/>
      <c r="LSY135" s="65"/>
      <c r="LSZ135" s="65"/>
      <c r="LTA135" s="65"/>
      <c r="LTB135" s="66"/>
      <c r="LTD135" s="64"/>
      <c r="LTE135" s="67"/>
      <c r="LTF135" s="67"/>
      <c r="LTG135" s="65"/>
      <c r="LTH135" s="65"/>
      <c r="LTI135" s="65"/>
      <c r="LTJ135" s="66"/>
      <c r="LTL135" s="64"/>
      <c r="LTM135" s="67"/>
      <c r="LTN135" s="67"/>
      <c r="LTO135" s="65"/>
      <c r="LTP135" s="65"/>
      <c r="LTQ135" s="65"/>
      <c r="LTR135" s="66"/>
      <c r="LTT135" s="64"/>
      <c r="LTU135" s="67"/>
      <c r="LTV135" s="67"/>
      <c r="LTW135" s="65"/>
      <c r="LTX135" s="65"/>
      <c r="LTY135" s="65"/>
      <c r="LTZ135" s="66"/>
      <c r="LUB135" s="64"/>
      <c r="LUC135" s="67"/>
      <c r="LUD135" s="67"/>
      <c r="LUE135" s="65"/>
      <c r="LUF135" s="65"/>
      <c r="LUG135" s="65"/>
      <c r="LUH135" s="66"/>
      <c r="LUJ135" s="64"/>
      <c r="LUK135" s="67"/>
      <c r="LUL135" s="67"/>
      <c r="LUM135" s="65"/>
      <c r="LUN135" s="65"/>
      <c r="LUO135" s="65"/>
      <c r="LUP135" s="66"/>
      <c r="LUR135" s="64"/>
      <c r="LUS135" s="67"/>
      <c r="LUT135" s="67"/>
      <c r="LUU135" s="65"/>
      <c r="LUV135" s="65"/>
      <c r="LUW135" s="65"/>
      <c r="LUX135" s="66"/>
      <c r="LUZ135" s="64"/>
      <c r="LVA135" s="67"/>
      <c r="LVB135" s="67"/>
      <c r="LVC135" s="65"/>
      <c r="LVD135" s="65"/>
      <c r="LVE135" s="65"/>
      <c r="LVF135" s="66"/>
      <c r="LVH135" s="64"/>
      <c r="LVI135" s="67"/>
      <c r="LVJ135" s="67"/>
      <c r="LVK135" s="65"/>
      <c r="LVL135" s="65"/>
      <c r="LVM135" s="65"/>
      <c r="LVN135" s="66"/>
      <c r="LVP135" s="64"/>
      <c r="LVQ135" s="67"/>
      <c r="LVR135" s="67"/>
      <c r="LVS135" s="65"/>
      <c r="LVT135" s="65"/>
      <c r="LVU135" s="65"/>
      <c r="LVV135" s="66"/>
      <c r="LVX135" s="64"/>
      <c r="LVY135" s="67"/>
      <c r="LVZ135" s="67"/>
      <c r="LWA135" s="65"/>
      <c r="LWB135" s="65"/>
      <c r="LWC135" s="65"/>
      <c r="LWD135" s="66"/>
      <c r="LWF135" s="64"/>
      <c r="LWG135" s="67"/>
      <c r="LWH135" s="67"/>
      <c r="LWI135" s="65"/>
      <c r="LWJ135" s="65"/>
      <c r="LWK135" s="65"/>
      <c r="LWL135" s="66"/>
      <c r="LWN135" s="64"/>
      <c r="LWO135" s="67"/>
      <c r="LWP135" s="67"/>
      <c r="LWQ135" s="65"/>
      <c r="LWR135" s="65"/>
      <c r="LWS135" s="65"/>
      <c r="LWT135" s="66"/>
      <c r="LWV135" s="64"/>
      <c r="LWW135" s="67"/>
      <c r="LWX135" s="67"/>
      <c r="LWY135" s="65"/>
      <c r="LWZ135" s="65"/>
      <c r="LXA135" s="65"/>
      <c r="LXB135" s="66"/>
      <c r="LXD135" s="64"/>
      <c r="LXE135" s="67"/>
      <c r="LXF135" s="67"/>
      <c r="LXG135" s="65"/>
      <c r="LXH135" s="65"/>
      <c r="LXI135" s="65"/>
      <c r="LXJ135" s="66"/>
      <c r="LXL135" s="64"/>
      <c r="LXM135" s="67"/>
      <c r="LXN135" s="67"/>
      <c r="LXO135" s="65"/>
      <c r="LXP135" s="65"/>
      <c r="LXQ135" s="65"/>
      <c r="LXR135" s="66"/>
      <c r="LXT135" s="64"/>
      <c r="LXU135" s="67"/>
      <c r="LXV135" s="67"/>
      <c r="LXW135" s="65"/>
      <c r="LXX135" s="65"/>
      <c r="LXY135" s="65"/>
      <c r="LXZ135" s="66"/>
      <c r="LYB135" s="64"/>
      <c r="LYC135" s="67"/>
      <c r="LYD135" s="67"/>
      <c r="LYE135" s="65"/>
      <c r="LYF135" s="65"/>
      <c r="LYG135" s="65"/>
      <c r="LYH135" s="66"/>
      <c r="LYJ135" s="64"/>
      <c r="LYK135" s="67"/>
      <c r="LYL135" s="67"/>
      <c r="LYM135" s="65"/>
      <c r="LYN135" s="65"/>
      <c r="LYO135" s="65"/>
      <c r="LYP135" s="66"/>
      <c r="LYR135" s="64"/>
      <c r="LYS135" s="67"/>
      <c r="LYT135" s="67"/>
      <c r="LYU135" s="65"/>
      <c r="LYV135" s="65"/>
      <c r="LYW135" s="65"/>
      <c r="LYX135" s="66"/>
      <c r="LYZ135" s="64"/>
      <c r="LZA135" s="67"/>
      <c r="LZB135" s="67"/>
      <c r="LZC135" s="65"/>
      <c r="LZD135" s="65"/>
      <c r="LZE135" s="65"/>
      <c r="LZF135" s="66"/>
      <c r="LZH135" s="64"/>
      <c r="LZI135" s="67"/>
      <c r="LZJ135" s="67"/>
      <c r="LZK135" s="65"/>
      <c r="LZL135" s="65"/>
      <c r="LZM135" s="65"/>
      <c r="LZN135" s="66"/>
      <c r="LZP135" s="64"/>
      <c r="LZQ135" s="67"/>
      <c r="LZR135" s="67"/>
      <c r="LZS135" s="65"/>
      <c r="LZT135" s="65"/>
      <c r="LZU135" s="65"/>
      <c r="LZV135" s="66"/>
      <c r="LZX135" s="64"/>
      <c r="LZY135" s="67"/>
      <c r="LZZ135" s="67"/>
      <c r="MAA135" s="65"/>
      <c r="MAB135" s="65"/>
      <c r="MAC135" s="65"/>
      <c r="MAD135" s="66"/>
      <c r="MAF135" s="64"/>
      <c r="MAG135" s="67"/>
      <c r="MAH135" s="67"/>
      <c r="MAI135" s="65"/>
      <c r="MAJ135" s="65"/>
      <c r="MAK135" s="65"/>
      <c r="MAL135" s="66"/>
      <c r="MAN135" s="64"/>
      <c r="MAO135" s="67"/>
      <c r="MAP135" s="67"/>
      <c r="MAQ135" s="65"/>
      <c r="MAR135" s="65"/>
      <c r="MAS135" s="65"/>
      <c r="MAT135" s="66"/>
      <c r="MAV135" s="64"/>
      <c r="MAW135" s="67"/>
      <c r="MAX135" s="67"/>
      <c r="MAY135" s="65"/>
      <c r="MAZ135" s="65"/>
      <c r="MBA135" s="65"/>
      <c r="MBB135" s="66"/>
      <c r="MBD135" s="64"/>
      <c r="MBE135" s="67"/>
      <c r="MBF135" s="67"/>
      <c r="MBG135" s="65"/>
      <c r="MBH135" s="65"/>
      <c r="MBI135" s="65"/>
      <c r="MBJ135" s="66"/>
      <c r="MBL135" s="64"/>
      <c r="MBM135" s="67"/>
      <c r="MBN135" s="67"/>
      <c r="MBO135" s="65"/>
      <c r="MBP135" s="65"/>
      <c r="MBQ135" s="65"/>
      <c r="MBR135" s="66"/>
      <c r="MBT135" s="64"/>
      <c r="MBU135" s="67"/>
      <c r="MBV135" s="67"/>
      <c r="MBW135" s="65"/>
      <c r="MBX135" s="65"/>
      <c r="MBY135" s="65"/>
      <c r="MBZ135" s="66"/>
      <c r="MCB135" s="64"/>
      <c r="MCC135" s="67"/>
      <c r="MCD135" s="67"/>
      <c r="MCE135" s="65"/>
      <c r="MCF135" s="65"/>
      <c r="MCG135" s="65"/>
      <c r="MCH135" s="66"/>
      <c r="MCJ135" s="64"/>
      <c r="MCK135" s="67"/>
      <c r="MCL135" s="67"/>
      <c r="MCM135" s="65"/>
      <c r="MCN135" s="65"/>
      <c r="MCO135" s="65"/>
      <c r="MCP135" s="66"/>
      <c r="MCR135" s="64"/>
      <c r="MCS135" s="67"/>
      <c r="MCT135" s="67"/>
      <c r="MCU135" s="65"/>
      <c r="MCV135" s="65"/>
      <c r="MCW135" s="65"/>
      <c r="MCX135" s="66"/>
      <c r="MCZ135" s="64"/>
      <c r="MDA135" s="67"/>
      <c r="MDB135" s="67"/>
      <c r="MDC135" s="65"/>
      <c r="MDD135" s="65"/>
      <c r="MDE135" s="65"/>
      <c r="MDF135" s="66"/>
      <c r="MDH135" s="64"/>
      <c r="MDI135" s="67"/>
      <c r="MDJ135" s="67"/>
      <c r="MDK135" s="65"/>
      <c r="MDL135" s="65"/>
      <c r="MDM135" s="65"/>
      <c r="MDN135" s="66"/>
      <c r="MDP135" s="64"/>
      <c r="MDQ135" s="67"/>
      <c r="MDR135" s="67"/>
      <c r="MDS135" s="65"/>
      <c r="MDT135" s="65"/>
      <c r="MDU135" s="65"/>
      <c r="MDV135" s="66"/>
      <c r="MDX135" s="64"/>
      <c r="MDY135" s="67"/>
      <c r="MDZ135" s="67"/>
      <c r="MEA135" s="65"/>
      <c r="MEB135" s="65"/>
      <c r="MEC135" s="65"/>
      <c r="MED135" s="66"/>
      <c r="MEF135" s="64"/>
      <c r="MEG135" s="67"/>
      <c r="MEH135" s="67"/>
      <c r="MEI135" s="65"/>
      <c r="MEJ135" s="65"/>
      <c r="MEK135" s="65"/>
      <c r="MEL135" s="66"/>
      <c r="MEN135" s="64"/>
      <c r="MEO135" s="67"/>
      <c r="MEP135" s="67"/>
      <c r="MEQ135" s="65"/>
      <c r="MER135" s="65"/>
      <c r="MES135" s="65"/>
      <c r="MET135" s="66"/>
      <c r="MEV135" s="64"/>
      <c r="MEW135" s="67"/>
      <c r="MEX135" s="67"/>
      <c r="MEY135" s="65"/>
      <c r="MEZ135" s="65"/>
      <c r="MFA135" s="65"/>
      <c r="MFB135" s="66"/>
      <c r="MFD135" s="64"/>
      <c r="MFE135" s="67"/>
      <c r="MFF135" s="67"/>
      <c r="MFG135" s="65"/>
      <c r="MFH135" s="65"/>
      <c r="MFI135" s="65"/>
      <c r="MFJ135" s="66"/>
      <c r="MFL135" s="64"/>
      <c r="MFM135" s="67"/>
      <c r="MFN135" s="67"/>
      <c r="MFO135" s="65"/>
      <c r="MFP135" s="65"/>
      <c r="MFQ135" s="65"/>
      <c r="MFR135" s="66"/>
      <c r="MFT135" s="64"/>
      <c r="MFU135" s="67"/>
      <c r="MFV135" s="67"/>
      <c r="MFW135" s="65"/>
      <c r="MFX135" s="65"/>
      <c r="MFY135" s="65"/>
      <c r="MFZ135" s="66"/>
      <c r="MGB135" s="64"/>
      <c r="MGC135" s="67"/>
      <c r="MGD135" s="67"/>
      <c r="MGE135" s="65"/>
      <c r="MGF135" s="65"/>
      <c r="MGG135" s="65"/>
      <c r="MGH135" s="66"/>
      <c r="MGJ135" s="64"/>
      <c r="MGK135" s="67"/>
      <c r="MGL135" s="67"/>
      <c r="MGM135" s="65"/>
      <c r="MGN135" s="65"/>
      <c r="MGO135" s="65"/>
      <c r="MGP135" s="66"/>
      <c r="MGR135" s="64"/>
      <c r="MGS135" s="67"/>
      <c r="MGT135" s="67"/>
      <c r="MGU135" s="65"/>
      <c r="MGV135" s="65"/>
      <c r="MGW135" s="65"/>
      <c r="MGX135" s="66"/>
      <c r="MGZ135" s="64"/>
      <c r="MHA135" s="67"/>
      <c r="MHB135" s="67"/>
      <c r="MHC135" s="65"/>
      <c r="MHD135" s="65"/>
      <c r="MHE135" s="65"/>
      <c r="MHF135" s="66"/>
      <c r="MHH135" s="64"/>
      <c r="MHI135" s="67"/>
      <c r="MHJ135" s="67"/>
      <c r="MHK135" s="65"/>
      <c r="MHL135" s="65"/>
      <c r="MHM135" s="65"/>
      <c r="MHN135" s="66"/>
      <c r="MHP135" s="64"/>
      <c r="MHQ135" s="67"/>
      <c r="MHR135" s="67"/>
      <c r="MHS135" s="65"/>
      <c r="MHT135" s="65"/>
      <c r="MHU135" s="65"/>
      <c r="MHV135" s="66"/>
      <c r="MHX135" s="64"/>
      <c r="MHY135" s="67"/>
      <c r="MHZ135" s="67"/>
      <c r="MIA135" s="65"/>
      <c r="MIB135" s="65"/>
      <c r="MIC135" s="65"/>
      <c r="MID135" s="66"/>
      <c r="MIF135" s="64"/>
      <c r="MIG135" s="67"/>
      <c r="MIH135" s="67"/>
      <c r="MII135" s="65"/>
      <c r="MIJ135" s="65"/>
      <c r="MIK135" s="65"/>
      <c r="MIL135" s="66"/>
      <c r="MIN135" s="64"/>
      <c r="MIO135" s="67"/>
      <c r="MIP135" s="67"/>
      <c r="MIQ135" s="65"/>
      <c r="MIR135" s="65"/>
      <c r="MIS135" s="65"/>
      <c r="MIT135" s="66"/>
      <c r="MIV135" s="64"/>
      <c r="MIW135" s="67"/>
      <c r="MIX135" s="67"/>
      <c r="MIY135" s="65"/>
      <c r="MIZ135" s="65"/>
      <c r="MJA135" s="65"/>
      <c r="MJB135" s="66"/>
      <c r="MJD135" s="64"/>
      <c r="MJE135" s="67"/>
      <c r="MJF135" s="67"/>
      <c r="MJG135" s="65"/>
      <c r="MJH135" s="65"/>
      <c r="MJI135" s="65"/>
      <c r="MJJ135" s="66"/>
      <c r="MJL135" s="64"/>
      <c r="MJM135" s="67"/>
      <c r="MJN135" s="67"/>
      <c r="MJO135" s="65"/>
      <c r="MJP135" s="65"/>
      <c r="MJQ135" s="65"/>
      <c r="MJR135" s="66"/>
      <c r="MJT135" s="64"/>
      <c r="MJU135" s="67"/>
      <c r="MJV135" s="67"/>
      <c r="MJW135" s="65"/>
      <c r="MJX135" s="65"/>
      <c r="MJY135" s="65"/>
      <c r="MJZ135" s="66"/>
      <c r="MKB135" s="64"/>
      <c r="MKC135" s="67"/>
      <c r="MKD135" s="67"/>
      <c r="MKE135" s="65"/>
      <c r="MKF135" s="65"/>
      <c r="MKG135" s="65"/>
      <c r="MKH135" s="66"/>
      <c r="MKJ135" s="64"/>
      <c r="MKK135" s="67"/>
      <c r="MKL135" s="67"/>
      <c r="MKM135" s="65"/>
      <c r="MKN135" s="65"/>
      <c r="MKO135" s="65"/>
      <c r="MKP135" s="66"/>
      <c r="MKR135" s="64"/>
      <c r="MKS135" s="67"/>
      <c r="MKT135" s="67"/>
      <c r="MKU135" s="65"/>
      <c r="MKV135" s="65"/>
      <c r="MKW135" s="65"/>
      <c r="MKX135" s="66"/>
      <c r="MKZ135" s="64"/>
      <c r="MLA135" s="67"/>
      <c r="MLB135" s="67"/>
      <c r="MLC135" s="65"/>
      <c r="MLD135" s="65"/>
      <c r="MLE135" s="65"/>
      <c r="MLF135" s="66"/>
      <c r="MLH135" s="64"/>
      <c r="MLI135" s="67"/>
      <c r="MLJ135" s="67"/>
      <c r="MLK135" s="65"/>
      <c r="MLL135" s="65"/>
      <c r="MLM135" s="65"/>
      <c r="MLN135" s="66"/>
      <c r="MLP135" s="64"/>
      <c r="MLQ135" s="67"/>
      <c r="MLR135" s="67"/>
      <c r="MLS135" s="65"/>
      <c r="MLT135" s="65"/>
      <c r="MLU135" s="65"/>
      <c r="MLV135" s="66"/>
      <c r="MLX135" s="64"/>
      <c r="MLY135" s="67"/>
      <c r="MLZ135" s="67"/>
      <c r="MMA135" s="65"/>
      <c r="MMB135" s="65"/>
      <c r="MMC135" s="65"/>
      <c r="MMD135" s="66"/>
      <c r="MMF135" s="64"/>
      <c r="MMG135" s="67"/>
      <c r="MMH135" s="67"/>
      <c r="MMI135" s="65"/>
      <c r="MMJ135" s="65"/>
      <c r="MMK135" s="65"/>
      <c r="MML135" s="66"/>
      <c r="MMN135" s="64"/>
      <c r="MMO135" s="67"/>
      <c r="MMP135" s="67"/>
      <c r="MMQ135" s="65"/>
      <c r="MMR135" s="65"/>
      <c r="MMS135" s="65"/>
      <c r="MMT135" s="66"/>
      <c r="MMV135" s="64"/>
      <c r="MMW135" s="67"/>
      <c r="MMX135" s="67"/>
      <c r="MMY135" s="65"/>
      <c r="MMZ135" s="65"/>
      <c r="MNA135" s="65"/>
      <c r="MNB135" s="66"/>
      <c r="MND135" s="64"/>
      <c r="MNE135" s="67"/>
      <c r="MNF135" s="67"/>
      <c r="MNG135" s="65"/>
      <c r="MNH135" s="65"/>
      <c r="MNI135" s="65"/>
      <c r="MNJ135" s="66"/>
      <c r="MNL135" s="64"/>
      <c r="MNM135" s="67"/>
      <c r="MNN135" s="67"/>
      <c r="MNO135" s="65"/>
      <c r="MNP135" s="65"/>
      <c r="MNQ135" s="65"/>
      <c r="MNR135" s="66"/>
      <c r="MNT135" s="64"/>
      <c r="MNU135" s="67"/>
      <c r="MNV135" s="67"/>
      <c r="MNW135" s="65"/>
      <c r="MNX135" s="65"/>
      <c r="MNY135" s="65"/>
      <c r="MNZ135" s="66"/>
      <c r="MOB135" s="64"/>
      <c r="MOC135" s="67"/>
      <c r="MOD135" s="67"/>
      <c r="MOE135" s="65"/>
      <c r="MOF135" s="65"/>
      <c r="MOG135" s="65"/>
      <c r="MOH135" s="66"/>
      <c r="MOJ135" s="64"/>
      <c r="MOK135" s="67"/>
      <c r="MOL135" s="67"/>
      <c r="MOM135" s="65"/>
      <c r="MON135" s="65"/>
      <c r="MOO135" s="65"/>
      <c r="MOP135" s="66"/>
      <c r="MOR135" s="64"/>
      <c r="MOS135" s="67"/>
      <c r="MOT135" s="67"/>
      <c r="MOU135" s="65"/>
      <c r="MOV135" s="65"/>
      <c r="MOW135" s="65"/>
      <c r="MOX135" s="66"/>
      <c r="MOZ135" s="64"/>
      <c r="MPA135" s="67"/>
      <c r="MPB135" s="67"/>
      <c r="MPC135" s="65"/>
      <c r="MPD135" s="65"/>
      <c r="MPE135" s="65"/>
      <c r="MPF135" s="66"/>
      <c r="MPH135" s="64"/>
      <c r="MPI135" s="67"/>
      <c r="MPJ135" s="67"/>
      <c r="MPK135" s="65"/>
      <c r="MPL135" s="65"/>
      <c r="MPM135" s="65"/>
      <c r="MPN135" s="66"/>
      <c r="MPP135" s="64"/>
      <c r="MPQ135" s="67"/>
      <c r="MPR135" s="67"/>
      <c r="MPS135" s="65"/>
      <c r="MPT135" s="65"/>
      <c r="MPU135" s="65"/>
      <c r="MPV135" s="66"/>
      <c r="MPX135" s="64"/>
      <c r="MPY135" s="67"/>
      <c r="MPZ135" s="67"/>
      <c r="MQA135" s="65"/>
      <c r="MQB135" s="65"/>
      <c r="MQC135" s="65"/>
      <c r="MQD135" s="66"/>
      <c r="MQF135" s="64"/>
      <c r="MQG135" s="67"/>
      <c r="MQH135" s="67"/>
      <c r="MQI135" s="65"/>
      <c r="MQJ135" s="65"/>
      <c r="MQK135" s="65"/>
      <c r="MQL135" s="66"/>
      <c r="MQN135" s="64"/>
      <c r="MQO135" s="67"/>
      <c r="MQP135" s="67"/>
      <c r="MQQ135" s="65"/>
      <c r="MQR135" s="65"/>
      <c r="MQS135" s="65"/>
      <c r="MQT135" s="66"/>
      <c r="MQV135" s="64"/>
      <c r="MQW135" s="67"/>
      <c r="MQX135" s="67"/>
      <c r="MQY135" s="65"/>
      <c r="MQZ135" s="65"/>
      <c r="MRA135" s="65"/>
      <c r="MRB135" s="66"/>
      <c r="MRD135" s="64"/>
      <c r="MRE135" s="67"/>
      <c r="MRF135" s="67"/>
      <c r="MRG135" s="65"/>
      <c r="MRH135" s="65"/>
      <c r="MRI135" s="65"/>
      <c r="MRJ135" s="66"/>
      <c r="MRL135" s="64"/>
      <c r="MRM135" s="67"/>
      <c r="MRN135" s="67"/>
      <c r="MRO135" s="65"/>
      <c r="MRP135" s="65"/>
      <c r="MRQ135" s="65"/>
      <c r="MRR135" s="66"/>
      <c r="MRT135" s="64"/>
      <c r="MRU135" s="67"/>
      <c r="MRV135" s="67"/>
      <c r="MRW135" s="65"/>
      <c r="MRX135" s="65"/>
      <c r="MRY135" s="65"/>
      <c r="MRZ135" s="66"/>
      <c r="MSB135" s="64"/>
      <c r="MSC135" s="67"/>
      <c r="MSD135" s="67"/>
      <c r="MSE135" s="65"/>
      <c r="MSF135" s="65"/>
      <c r="MSG135" s="65"/>
      <c r="MSH135" s="66"/>
      <c r="MSJ135" s="64"/>
      <c r="MSK135" s="67"/>
      <c r="MSL135" s="67"/>
      <c r="MSM135" s="65"/>
      <c r="MSN135" s="65"/>
      <c r="MSO135" s="65"/>
      <c r="MSP135" s="66"/>
      <c r="MSR135" s="64"/>
      <c r="MSS135" s="67"/>
      <c r="MST135" s="67"/>
      <c r="MSU135" s="65"/>
      <c r="MSV135" s="65"/>
      <c r="MSW135" s="65"/>
      <c r="MSX135" s="66"/>
      <c r="MSZ135" s="64"/>
      <c r="MTA135" s="67"/>
      <c r="MTB135" s="67"/>
      <c r="MTC135" s="65"/>
      <c r="MTD135" s="65"/>
      <c r="MTE135" s="65"/>
      <c r="MTF135" s="66"/>
      <c r="MTH135" s="64"/>
      <c r="MTI135" s="67"/>
      <c r="MTJ135" s="67"/>
      <c r="MTK135" s="65"/>
      <c r="MTL135" s="65"/>
      <c r="MTM135" s="65"/>
      <c r="MTN135" s="66"/>
      <c r="MTP135" s="64"/>
      <c r="MTQ135" s="67"/>
      <c r="MTR135" s="67"/>
      <c r="MTS135" s="65"/>
      <c r="MTT135" s="65"/>
      <c r="MTU135" s="65"/>
      <c r="MTV135" s="66"/>
      <c r="MTX135" s="64"/>
      <c r="MTY135" s="67"/>
      <c r="MTZ135" s="67"/>
      <c r="MUA135" s="65"/>
      <c r="MUB135" s="65"/>
      <c r="MUC135" s="65"/>
      <c r="MUD135" s="66"/>
      <c r="MUF135" s="64"/>
      <c r="MUG135" s="67"/>
      <c r="MUH135" s="67"/>
      <c r="MUI135" s="65"/>
      <c r="MUJ135" s="65"/>
      <c r="MUK135" s="65"/>
      <c r="MUL135" s="66"/>
      <c r="MUN135" s="64"/>
      <c r="MUO135" s="67"/>
      <c r="MUP135" s="67"/>
      <c r="MUQ135" s="65"/>
      <c r="MUR135" s="65"/>
      <c r="MUS135" s="65"/>
      <c r="MUT135" s="66"/>
      <c r="MUV135" s="64"/>
      <c r="MUW135" s="67"/>
      <c r="MUX135" s="67"/>
      <c r="MUY135" s="65"/>
      <c r="MUZ135" s="65"/>
      <c r="MVA135" s="65"/>
      <c r="MVB135" s="66"/>
      <c r="MVD135" s="64"/>
      <c r="MVE135" s="67"/>
      <c r="MVF135" s="67"/>
      <c r="MVG135" s="65"/>
      <c r="MVH135" s="65"/>
      <c r="MVI135" s="65"/>
      <c r="MVJ135" s="66"/>
      <c r="MVL135" s="64"/>
      <c r="MVM135" s="67"/>
      <c r="MVN135" s="67"/>
      <c r="MVO135" s="65"/>
      <c r="MVP135" s="65"/>
      <c r="MVQ135" s="65"/>
      <c r="MVR135" s="66"/>
      <c r="MVT135" s="64"/>
      <c r="MVU135" s="67"/>
      <c r="MVV135" s="67"/>
      <c r="MVW135" s="65"/>
      <c r="MVX135" s="65"/>
      <c r="MVY135" s="65"/>
      <c r="MVZ135" s="66"/>
      <c r="MWB135" s="64"/>
      <c r="MWC135" s="67"/>
      <c r="MWD135" s="67"/>
      <c r="MWE135" s="65"/>
      <c r="MWF135" s="65"/>
      <c r="MWG135" s="65"/>
      <c r="MWH135" s="66"/>
      <c r="MWJ135" s="64"/>
      <c r="MWK135" s="67"/>
      <c r="MWL135" s="67"/>
      <c r="MWM135" s="65"/>
      <c r="MWN135" s="65"/>
      <c r="MWO135" s="65"/>
      <c r="MWP135" s="66"/>
      <c r="MWR135" s="64"/>
      <c r="MWS135" s="67"/>
      <c r="MWT135" s="67"/>
      <c r="MWU135" s="65"/>
      <c r="MWV135" s="65"/>
      <c r="MWW135" s="65"/>
      <c r="MWX135" s="66"/>
      <c r="MWZ135" s="64"/>
      <c r="MXA135" s="67"/>
      <c r="MXB135" s="67"/>
      <c r="MXC135" s="65"/>
      <c r="MXD135" s="65"/>
      <c r="MXE135" s="65"/>
      <c r="MXF135" s="66"/>
      <c r="MXH135" s="64"/>
      <c r="MXI135" s="67"/>
      <c r="MXJ135" s="67"/>
      <c r="MXK135" s="65"/>
      <c r="MXL135" s="65"/>
      <c r="MXM135" s="65"/>
      <c r="MXN135" s="66"/>
      <c r="MXP135" s="64"/>
      <c r="MXQ135" s="67"/>
      <c r="MXR135" s="67"/>
      <c r="MXS135" s="65"/>
      <c r="MXT135" s="65"/>
      <c r="MXU135" s="65"/>
      <c r="MXV135" s="66"/>
      <c r="MXX135" s="64"/>
      <c r="MXY135" s="67"/>
      <c r="MXZ135" s="67"/>
      <c r="MYA135" s="65"/>
      <c r="MYB135" s="65"/>
      <c r="MYC135" s="65"/>
      <c r="MYD135" s="66"/>
      <c r="MYF135" s="64"/>
      <c r="MYG135" s="67"/>
      <c r="MYH135" s="67"/>
      <c r="MYI135" s="65"/>
      <c r="MYJ135" s="65"/>
      <c r="MYK135" s="65"/>
      <c r="MYL135" s="66"/>
      <c r="MYN135" s="64"/>
      <c r="MYO135" s="67"/>
      <c r="MYP135" s="67"/>
      <c r="MYQ135" s="65"/>
      <c r="MYR135" s="65"/>
      <c r="MYS135" s="65"/>
      <c r="MYT135" s="66"/>
      <c r="MYV135" s="64"/>
      <c r="MYW135" s="67"/>
      <c r="MYX135" s="67"/>
      <c r="MYY135" s="65"/>
      <c r="MYZ135" s="65"/>
      <c r="MZA135" s="65"/>
      <c r="MZB135" s="66"/>
      <c r="MZD135" s="64"/>
      <c r="MZE135" s="67"/>
      <c r="MZF135" s="67"/>
      <c r="MZG135" s="65"/>
      <c r="MZH135" s="65"/>
      <c r="MZI135" s="65"/>
      <c r="MZJ135" s="66"/>
      <c r="MZL135" s="64"/>
      <c r="MZM135" s="67"/>
      <c r="MZN135" s="67"/>
      <c r="MZO135" s="65"/>
      <c r="MZP135" s="65"/>
      <c r="MZQ135" s="65"/>
      <c r="MZR135" s="66"/>
      <c r="MZT135" s="64"/>
      <c r="MZU135" s="67"/>
      <c r="MZV135" s="67"/>
      <c r="MZW135" s="65"/>
      <c r="MZX135" s="65"/>
      <c r="MZY135" s="65"/>
      <c r="MZZ135" s="66"/>
      <c r="NAB135" s="64"/>
      <c r="NAC135" s="67"/>
      <c r="NAD135" s="67"/>
      <c r="NAE135" s="65"/>
      <c r="NAF135" s="65"/>
      <c r="NAG135" s="65"/>
      <c r="NAH135" s="66"/>
      <c r="NAJ135" s="64"/>
      <c r="NAK135" s="67"/>
      <c r="NAL135" s="67"/>
      <c r="NAM135" s="65"/>
      <c r="NAN135" s="65"/>
      <c r="NAO135" s="65"/>
      <c r="NAP135" s="66"/>
      <c r="NAR135" s="64"/>
      <c r="NAS135" s="67"/>
      <c r="NAT135" s="67"/>
      <c r="NAU135" s="65"/>
      <c r="NAV135" s="65"/>
      <c r="NAW135" s="65"/>
      <c r="NAX135" s="66"/>
      <c r="NAZ135" s="64"/>
      <c r="NBA135" s="67"/>
      <c r="NBB135" s="67"/>
      <c r="NBC135" s="65"/>
      <c r="NBD135" s="65"/>
      <c r="NBE135" s="65"/>
      <c r="NBF135" s="66"/>
      <c r="NBH135" s="64"/>
      <c r="NBI135" s="67"/>
      <c r="NBJ135" s="67"/>
      <c r="NBK135" s="65"/>
      <c r="NBL135" s="65"/>
      <c r="NBM135" s="65"/>
      <c r="NBN135" s="66"/>
      <c r="NBP135" s="64"/>
      <c r="NBQ135" s="67"/>
      <c r="NBR135" s="67"/>
      <c r="NBS135" s="65"/>
      <c r="NBT135" s="65"/>
      <c r="NBU135" s="65"/>
      <c r="NBV135" s="66"/>
      <c r="NBX135" s="64"/>
      <c r="NBY135" s="67"/>
      <c r="NBZ135" s="67"/>
      <c r="NCA135" s="65"/>
      <c r="NCB135" s="65"/>
      <c r="NCC135" s="65"/>
      <c r="NCD135" s="66"/>
      <c r="NCF135" s="64"/>
      <c r="NCG135" s="67"/>
      <c r="NCH135" s="67"/>
      <c r="NCI135" s="65"/>
      <c r="NCJ135" s="65"/>
      <c r="NCK135" s="65"/>
      <c r="NCL135" s="66"/>
      <c r="NCN135" s="64"/>
      <c r="NCO135" s="67"/>
      <c r="NCP135" s="67"/>
      <c r="NCQ135" s="65"/>
      <c r="NCR135" s="65"/>
      <c r="NCS135" s="65"/>
      <c r="NCT135" s="66"/>
      <c r="NCV135" s="64"/>
      <c r="NCW135" s="67"/>
      <c r="NCX135" s="67"/>
      <c r="NCY135" s="65"/>
      <c r="NCZ135" s="65"/>
      <c r="NDA135" s="65"/>
      <c r="NDB135" s="66"/>
      <c r="NDD135" s="64"/>
      <c r="NDE135" s="67"/>
      <c r="NDF135" s="67"/>
      <c r="NDG135" s="65"/>
      <c r="NDH135" s="65"/>
      <c r="NDI135" s="65"/>
      <c r="NDJ135" s="66"/>
      <c r="NDL135" s="64"/>
      <c r="NDM135" s="67"/>
      <c r="NDN135" s="67"/>
      <c r="NDO135" s="65"/>
      <c r="NDP135" s="65"/>
      <c r="NDQ135" s="65"/>
      <c r="NDR135" s="66"/>
      <c r="NDT135" s="64"/>
      <c r="NDU135" s="67"/>
      <c r="NDV135" s="67"/>
      <c r="NDW135" s="65"/>
      <c r="NDX135" s="65"/>
      <c r="NDY135" s="65"/>
      <c r="NDZ135" s="66"/>
      <c r="NEB135" s="64"/>
      <c r="NEC135" s="67"/>
      <c r="NED135" s="67"/>
      <c r="NEE135" s="65"/>
      <c r="NEF135" s="65"/>
      <c r="NEG135" s="65"/>
      <c r="NEH135" s="66"/>
      <c r="NEJ135" s="64"/>
      <c r="NEK135" s="67"/>
      <c r="NEL135" s="67"/>
      <c r="NEM135" s="65"/>
      <c r="NEN135" s="65"/>
      <c r="NEO135" s="65"/>
      <c r="NEP135" s="66"/>
      <c r="NER135" s="64"/>
      <c r="NES135" s="67"/>
      <c r="NET135" s="67"/>
      <c r="NEU135" s="65"/>
      <c r="NEV135" s="65"/>
      <c r="NEW135" s="65"/>
      <c r="NEX135" s="66"/>
      <c r="NEZ135" s="64"/>
      <c r="NFA135" s="67"/>
      <c r="NFB135" s="67"/>
      <c r="NFC135" s="65"/>
      <c r="NFD135" s="65"/>
      <c r="NFE135" s="65"/>
      <c r="NFF135" s="66"/>
      <c r="NFH135" s="64"/>
      <c r="NFI135" s="67"/>
      <c r="NFJ135" s="67"/>
      <c r="NFK135" s="65"/>
      <c r="NFL135" s="65"/>
      <c r="NFM135" s="65"/>
      <c r="NFN135" s="66"/>
      <c r="NFP135" s="64"/>
      <c r="NFQ135" s="67"/>
      <c r="NFR135" s="67"/>
      <c r="NFS135" s="65"/>
      <c r="NFT135" s="65"/>
      <c r="NFU135" s="65"/>
      <c r="NFV135" s="66"/>
      <c r="NFX135" s="64"/>
      <c r="NFY135" s="67"/>
      <c r="NFZ135" s="67"/>
      <c r="NGA135" s="65"/>
      <c r="NGB135" s="65"/>
      <c r="NGC135" s="65"/>
      <c r="NGD135" s="66"/>
      <c r="NGF135" s="64"/>
      <c r="NGG135" s="67"/>
      <c r="NGH135" s="67"/>
      <c r="NGI135" s="65"/>
      <c r="NGJ135" s="65"/>
      <c r="NGK135" s="65"/>
      <c r="NGL135" s="66"/>
      <c r="NGN135" s="64"/>
      <c r="NGO135" s="67"/>
      <c r="NGP135" s="67"/>
      <c r="NGQ135" s="65"/>
      <c r="NGR135" s="65"/>
      <c r="NGS135" s="65"/>
      <c r="NGT135" s="66"/>
      <c r="NGV135" s="64"/>
      <c r="NGW135" s="67"/>
      <c r="NGX135" s="67"/>
      <c r="NGY135" s="65"/>
      <c r="NGZ135" s="65"/>
      <c r="NHA135" s="65"/>
      <c r="NHB135" s="66"/>
      <c r="NHD135" s="64"/>
      <c r="NHE135" s="67"/>
      <c r="NHF135" s="67"/>
      <c r="NHG135" s="65"/>
      <c r="NHH135" s="65"/>
      <c r="NHI135" s="65"/>
      <c r="NHJ135" s="66"/>
      <c r="NHL135" s="64"/>
      <c r="NHM135" s="67"/>
      <c r="NHN135" s="67"/>
      <c r="NHO135" s="65"/>
      <c r="NHP135" s="65"/>
      <c r="NHQ135" s="65"/>
      <c r="NHR135" s="66"/>
      <c r="NHT135" s="64"/>
      <c r="NHU135" s="67"/>
      <c r="NHV135" s="67"/>
      <c r="NHW135" s="65"/>
      <c r="NHX135" s="65"/>
      <c r="NHY135" s="65"/>
      <c r="NHZ135" s="66"/>
      <c r="NIB135" s="64"/>
      <c r="NIC135" s="67"/>
      <c r="NID135" s="67"/>
      <c r="NIE135" s="65"/>
      <c r="NIF135" s="65"/>
      <c r="NIG135" s="65"/>
      <c r="NIH135" s="66"/>
      <c r="NIJ135" s="64"/>
      <c r="NIK135" s="67"/>
      <c r="NIL135" s="67"/>
      <c r="NIM135" s="65"/>
      <c r="NIN135" s="65"/>
      <c r="NIO135" s="65"/>
      <c r="NIP135" s="66"/>
      <c r="NIR135" s="64"/>
      <c r="NIS135" s="67"/>
      <c r="NIT135" s="67"/>
      <c r="NIU135" s="65"/>
      <c r="NIV135" s="65"/>
      <c r="NIW135" s="65"/>
      <c r="NIX135" s="66"/>
      <c r="NIZ135" s="64"/>
      <c r="NJA135" s="67"/>
      <c r="NJB135" s="67"/>
      <c r="NJC135" s="65"/>
      <c r="NJD135" s="65"/>
      <c r="NJE135" s="65"/>
      <c r="NJF135" s="66"/>
      <c r="NJH135" s="64"/>
      <c r="NJI135" s="67"/>
      <c r="NJJ135" s="67"/>
      <c r="NJK135" s="65"/>
      <c r="NJL135" s="65"/>
      <c r="NJM135" s="65"/>
      <c r="NJN135" s="66"/>
      <c r="NJP135" s="64"/>
      <c r="NJQ135" s="67"/>
      <c r="NJR135" s="67"/>
      <c r="NJS135" s="65"/>
      <c r="NJT135" s="65"/>
      <c r="NJU135" s="65"/>
      <c r="NJV135" s="66"/>
      <c r="NJX135" s="64"/>
      <c r="NJY135" s="67"/>
      <c r="NJZ135" s="67"/>
      <c r="NKA135" s="65"/>
      <c r="NKB135" s="65"/>
      <c r="NKC135" s="65"/>
      <c r="NKD135" s="66"/>
      <c r="NKF135" s="64"/>
      <c r="NKG135" s="67"/>
      <c r="NKH135" s="67"/>
      <c r="NKI135" s="65"/>
      <c r="NKJ135" s="65"/>
      <c r="NKK135" s="65"/>
      <c r="NKL135" s="66"/>
      <c r="NKN135" s="64"/>
      <c r="NKO135" s="67"/>
      <c r="NKP135" s="67"/>
      <c r="NKQ135" s="65"/>
      <c r="NKR135" s="65"/>
      <c r="NKS135" s="65"/>
      <c r="NKT135" s="66"/>
      <c r="NKV135" s="64"/>
      <c r="NKW135" s="67"/>
      <c r="NKX135" s="67"/>
      <c r="NKY135" s="65"/>
      <c r="NKZ135" s="65"/>
      <c r="NLA135" s="65"/>
      <c r="NLB135" s="66"/>
      <c r="NLD135" s="64"/>
      <c r="NLE135" s="67"/>
      <c r="NLF135" s="67"/>
      <c r="NLG135" s="65"/>
      <c r="NLH135" s="65"/>
      <c r="NLI135" s="65"/>
      <c r="NLJ135" s="66"/>
      <c r="NLL135" s="64"/>
      <c r="NLM135" s="67"/>
      <c r="NLN135" s="67"/>
      <c r="NLO135" s="65"/>
      <c r="NLP135" s="65"/>
      <c r="NLQ135" s="65"/>
      <c r="NLR135" s="66"/>
      <c r="NLT135" s="64"/>
      <c r="NLU135" s="67"/>
      <c r="NLV135" s="67"/>
      <c r="NLW135" s="65"/>
      <c r="NLX135" s="65"/>
      <c r="NLY135" s="65"/>
      <c r="NLZ135" s="66"/>
      <c r="NMB135" s="64"/>
      <c r="NMC135" s="67"/>
      <c r="NMD135" s="67"/>
      <c r="NME135" s="65"/>
      <c r="NMF135" s="65"/>
      <c r="NMG135" s="65"/>
      <c r="NMH135" s="66"/>
      <c r="NMJ135" s="64"/>
      <c r="NMK135" s="67"/>
      <c r="NML135" s="67"/>
      <c r="NMM135" s="65"/>
      <c r="NMN135" s="65"/>
      <c r="NMO135" s="65"/>
      <c r="NMP135" s="66"/>
      <c r="NMR135" s="64"/>
      <c r="NMS135" s="67"/>
      <c r="NMT135" s="67"/>
      <c r="NMU135" s="65"/>
      <c r="NMV135" s="65"/>
      <c r="NMW135" s="65"/>
      <c r="NMX135" s="66"/>
      <c r="NMZ135" s="64"/>
      <c r="NNA135" s="67"/>
      <c r="NNB135" s="67"/>
      <c r="NNC135" s="65"/>
      <c r="NND135" s="65"/>
      <c r="NNE135" s="65"/>
      <c r="NNF135" s="66"/>
      <c r="NNH135" s="64"/>
      <c r="NNI135" s="67"/>
      <c r="NNJ135" s="67"/>
      <c r="NNK135" s="65"/>
      <c r="NNL135" s="65"/>
      <c r="NNM135" s="65"/>
      <c r="NNN135" s="66"/>
      <c r="NNP135" s="64"/>
      <c r="NNQ135" s="67"/>
      <c r="NNR135" s="67"/>
      <c r="NNS135" s="65"/>
      <c r="NNT135" s="65"/>
      <c r="NNU135" s="65"/>
      <c r="NNV135" s="66"/>
      <c r="NNX135" s="64"/>
      <c r="NNY135" s="67"/>
      <c r="NNZ135" s="67"/>
      <c r="NOA135" s="65"/>
      <c r="NOB135" s="65"/>
      <c r="NOC135" s="65"/>
      <c r="NOD135" s="66"/>
      <c r="NOF135" s="64"/>
      <c r="NOG135" s="67"/>
      <c r="NOH135" s="67"/>
      <c r="NOI135" s="65"/>
      <c r="NOJ135" s="65"/>
      <c r="NOK135" s="65"/>
      <c r="NOL135" s="66"/>
      <c r="NON135" s="64"/>
      <c r="NOO135" s="67"/>
      <c r="NOP135" s="67"/>
      <c r="NOQ135" s="65"/>
      <c r="NOR135" s="65"/>
      <c r="NOS135" s="65"/>
      <c r="NOT135" s="66"/>
      <c r="NOV135" s="64"/>
      <c r="NOW135" s="67"/>
      <c r="NOX135" s="67"/>
      <c r="NOY135" s="65"/>
      <c r="NOZ135" s="65"/>
      <c r="NPA135" s="65"/>
      <c r="NPB135" s="66"/>
      <c r="NPD135" s="64"/>
      <c r="NPE135" s="67"/>
      <c r="NPF135" s="67"/>
      <c r="NPG135" s="65"/>
      <c r="NPH135" s="65"/>
      <c r="NPI135" s="65"/>
      <c r="NPJ135" s="66"/>
      <c r="NPL135" s="64"/>
      <c r="NPM135" s="67"/>
      <c r="NPN135" s="67"/>
      <c r="NPO135" s="65"/>
      <c r="NPP135" s="65"/>
      <c r="NPQ135" s="65"/>
      <c r="NPR135" s="66"/>
      <c r="NPT135" s="64"/>
      <c r="NPU135" s="67"/>
      <c r="NPV135" s="67"/>
      <c r="NPW135" s="65"/>
      <c r="NPX135" s="65"/>
      <c r="NPY135" s="65"/>
      <c r="NPZ135" s="66"/>
      <c r="NQB135" s="64"/>
      <c r="NQC135" s="67"/>
      <c r="NQD135" s="67"/>
      <c r="NQE135" s="65"/>
      <c r="NQF135" s="65"/>
      <c r="NQG135" s="65"/>
      <c r="NQH135" s="66"/>
      <c r="NQJ135" s="64"/>
      <c r="NQK135" s="67"/>
      <c r="NQL135" s="67"/>
      <c r="NQM135" s="65"/>
      <c r="NQN135" s="65"/>
      <c r="NQO135" s="65"/>
      <c r="NQP135" s="66"/>
      <c r="NQR135" s="64"/>
      <c r="NQS135" s="67"/>
      <c r="NQT135" s="67"/>
      <c r="NQU135" s="65"/>
      <c r="NQV135" s="65"/>
      <c r="NQW135" s="65"/>
      <c r="NQX135" s="66"/>
      <c r="NQZ135" s="64"/>
      <c r="NRA135" s="67"/>
      <c r="NRB135" s="67"/>
      <c r="NRC135" s="65"/>
      <c r="NRD135" s="65"/>
      <c r="NRE135" s="65"/>
      <c r="NRF135" s="66"/>
      <c r="NRH135" s="64"/>
      <c r="NRI135" s="67"/>
      <c r="NRJ135" s="67"/>
      <c r="NRK135" s="65"/>
      <c r="NRL135" s="65"/>
      <c r="NRM135" s="65"/>
      <c r="NRN135" s="66"/>
      <c r="NRP135" s="64"/>
      <c r="NRQ135" s="67"/>
      <c r="NRR135" s="67"/>
      <c r="NRS135" s="65"/>
      <c r="NRT135" s="65"/>
      <c r="NRU135" s="65"/>
      <c r="NRV135" s="66"/>
      <c r="NRX135" s="64"/>
      <c r="NRY135" s="67"/>
      <c r="NRZ135" s="67"/>
      <c r="NSA135" s="65"/>
      <c r="NSB135" s="65"/>
      <c r="NSC135" s="65"/>
      <c r="NSD135" s="66"/>
      <c r="NSF135" s="64"/>
      <c r="NSG135" s="67"/>
      <c r="NSH135" s="67"/>
      <c r="NSI135" s="65"/>
      <c r="NSJ135" s="65"/>
      <c r="NSK135" s="65"/>
      <c r="NSL135" s="66"/>
      <c r="NSN135" s="64"/>
      <c r="NSO135" s="67"/>
      <c r="NSP135" s="67"/>
      <c r="NSQ135" s="65"/>
      <c r="NSR135" s="65"/>
      <c r="NSS135" s="65"/>
      <c r="NST135" s="66"/>
      <c r="NSV135" s="64"/>
      <c r="NSW135" s="67"/>
      <c r="NSX135" s="67"/>
      <c r="NSY135" s="65"/>
      <c r="NSZ135" s="65"/>
      <c r="NTA135" s="65"/>
      <c r="NTB135" s="66"/>
      <c r="NTD135" s="64"/>
      <c r="NTE135" s="67"/>
      <c r="NTF135" s="67"/>
      <c r="NTG135" s="65"/>
      <c r="NTH135" s="65"/>
      <c r="NTI135" s="65"/>
      <c r="NTJ135" s="66"/>
      <c r="NTL135" s="64"/>
      <c r="NTM135" s="67"/>
      <c r="NTN135" s="67"/>
      <c r="NTO135" s="65"/>
      <c r="NTP135" s="65"/>
      <c r="NTQ135" s="65"/>
      <c r="NTR135" s="66"/>
      <c r="NTT135" s="64"/>
      <c r="NTU135" s="67"/>
      <c r="NTV135" s="67"/>
      <c r="NTW135" s="65"/>
      <c r="NTX135" s="65"/>
      <c r="NTY135" s="65"/>
      <c r="NTZ135" s="66"/>
      <c r="NUB135" s="64"/>
      <c r="NUC135" s="67"/>
      <c r="NUD135" s="67"/>
      <c r="NUE135" s="65"/>
      <c r="NUF135" s="65"/>
      <c r="NUG135" s="65"/>
      <c r="NUH135" s="66"/>
      <c r="NUJ135" s="64"/>
      <c r="NUK135" s="67"/>
      <c r="NUL135" s="67"/>
      <c r="NUM135" s="65"/>
      <c r="NUN135" s="65"/>
      <c r="NUO135" s="65"/>
      <c r="NUP135" s="66"/>
      <c r="NUR135" s="64"/>
      <c r="NUS135" s="67"/>
      <c r="NUT135" s="67"/>
      <c r="NUU135" s="65"/>
      <c r="NUV135" s="65"/>
      <c r="NUW135" s="65"/>
      <c r="NUX135" s="66"/>
      <c r="NUZ135" s="64"/>
      <c r="NVA135" s="67"/>
      <c r="NVB135" s="67"/>
      <c r="NVC135" s="65"/>
      <c r="NVD135" s="65"/>
      <c r="NVE135" s="65"/>
      <c r="NVF135" s="66"/>
      <c r="NVH135" s="64"/>
      <c r="NVI135" s="67"/>
      <c r="NVJ135" s="67"/>
      <c r="NVK135" s="65"/>
      <c r="NVL135" s="65"/>
      <c r="NVM135" s="65"/>
      <c r="NVN135" s="66"/>
      <c r="NVP135" s="64"/>
      <c r="NVQ135" s="67"/>
      <c r="NVR135" s="67"/>
      <c r="NVS135" s="65"/>
      <c r="NVT135" s="65"/>
      <c r="NVU135" s="65"/>
      <c r="NVV135" s="66"/>
      <c r="NVX135" s="64"/>
      <c r="NVY135" s="67"/>
      <c r="NVZ135" s="67"/>
      <c r="NWA135" s="65"/>
      <c r="NWB135" s="65"/>
      <c r="NWC135" s="65"/>
      <c r="NWD135" s="66"/>
      <c r="NWF135" s="64"/>
      <c r="NWG135" s="67"/>
      <c r="NWH135" s="67"/>
      <c r="NWI135" s="65"/>
      <c r="NWJ135" s="65"/>
      <c r="NWK135" s="65"/>
      <c r="NWL135" s="66"/>
      <c r="NWN135" s="64"/>
      <c r="NWO135" s="67"/>
      <c r="NWP135" s="67"/>
      <c r="NWQ135" s="65"/>
      <c r="NWR135" s="65"/>
      <c r="NWS135" s="65"/>
      <c r="NWT135" s="66"/>
      <c r="NWV135" s="64"/>
      <c r="NWW135" s="67"/>
      <c r="NWX135" s="67"/>
      <c r="NWY135" s="65"/>
      <c r="NWZ135" s="65"/>
      <c r="NXA135" s="65"/>
      <c r="NXB135" s="66"/>
      <c r="NXD135" s="64"/>
      <c r="NXE135" s="67"/>
      <c r="NXF135" s="67"/>
      <c r="NXG135" s="65"/>
      <c r="NXH135" s="65"/>
      <c r="NXI135" s="65"/>
      <c r="NXJ135" s="66"/>
      <c r="NXL135" s="64"/>
      <c r="NXM135" s="67"/>
      <c r="NXN135" s="67"/>
      <c r="NXO135" s="65"/>
      <c r="NXP135" s="65"/>
      <c r="NXQ135" s="65"/>
      <c r="NXR135" s="66"/>
      <c r="NXT135" s="64"/>
      <c r="NXU135" s="67"/>
      <c r="NXV135" s="67"/>
      <c r="NXW135" s="65"/>
      <c r="NXX135" s="65"/>
      <c r="NXY135" s="65"/>
      <c r="NXZ135" s="66"/>
      <c r="NYB135" s="64"/>
      <c r="NYC135" s="67"/>
      <c r="NYD135" s="67"/>
      <c r="NYE135" s="65"/>
      <c r="NYF135" s="65"/>
      <c r="NYG135" s="65"/>
      <c r="NYH135" s="66"/>
      <c r="NYJ135" s="64"/>
      <c r="NYK135" s="67"/>
      <c r="NYL135" s="67"/>
      <c r="NYM135" s="65"/>
      <c r="NYN135" s="65"/>
      <c r="NYO135" s="65"/>
      <c r="NYP135" s="66"/>
      <c r="NYR135" s="64"/>
      <c r="NYS135" s="67"/>
      <c r="NYT135" s="67"/>
      <c r="NYU135" s="65"/>
      <c r="NYV135" s="65"/>
      <c r="NYW135" s="65"/>
      <c r="NYX135" s="66"/>
      <c r="NYZ135" s="64"/>
      <c r="NZA135" s="67"/>
      <c r="NZB135" s="67"/>
      <c r="NZC135" s="65"/>
      <c r="NZD135" s="65"/>
      <c r="NZE135" s="65"/>
      <c r="NZF135" s="66"/>
      <c r="NZH135" s="64"/>
      <c r="NZI135" s="67"/>
      <c r="NZJ135" s="67"/>
      <c r="NZK135" s="65"/>
      <c r="NZL135" s="65"/>
      <c r="NZM135" s="65"/>
      <c r="NZN135" s="66"/>
      <c r="NZP135" s="64"/>
      <c r="NZQ135" s="67"/>
      <c r="NZR135" s="67"/>
      <c r="NZS135" s="65"/>
      <c r="NZT135" s="65"/>
      <c r="NZU135" s="65"/>
      <c r="NZV135" s="66"/>
      <c r="NZX135" s="64"/>
      <c r="NZY135" s="67"/>
      <c r="NZZ135" s="67"/>
      <c r="OAA135" s="65"/>
      <c r="OAB135" s="65"/>
      <c r="OAC135" s="65"/>
      <c r="OAD135" s="66"/>
      <c r="OAF135" s="64"/>
      <c r="OAG135" s="67"/>
      <c r="OAH135" s="67"/>
      <c r="OAI135" s="65"/>
      <c r="OAJ135" s="65"/>
      <c r="OAK135" s="65"/>
      <c r="OAL135" s="66"/>
      <c r="OAN135" s="64"/>
      <c r="OAO135" s="67"/>
      <c r="OAP135" s="67"/>
      <c r="OAQ135" s="65"/>
      <c r="OAR135" s="65"/>
      <c r="OAS135" s="65"/>
      <c r="OAT135" s="66"/>
      <c r="OAV135" s="64"/>
      <c r="OAW135" s="67"/>
      <c r="OAX135" s="67"/>
      <c r="OAY135" s="65"/>
      <c r="OAZ135" s="65"/>
      <c r="OBA135" s="65"/>
      <c r="OBB135" s="66"/>
      <c r="OBD135" s="64"/>
      <c r="OBE135" s="67"/>
      <c r="OBF135" s="67"/>
      <c r="OBG135" s="65"/>
      <c r="OBH135" s="65"/>
      <c r="OBI135" s="65"/>
      <c r="OBJ135" s="66"/>
      <c r="OBL135" s="64"/>
      <c r="OBM135" s="67"/>
      <c r="OBN135" s="67"/>
      <c r="OBO135" s="65"/>
      <c r="OBP135" s="65"/>
      <c r="OBQ135" s="65"/>
      <c r="OBR135" s="66"/>
      <c r="OBT135" s="64"/>
      <c r="OBU135" s="67"/>
      <c r="OBV135" s="67"/>
      <c r="OBW135" s="65"/>
      <c r="OBX135" s="65"/>
      <c r="OBY135" s="65"/>
      <c r="OBZ135" s="66"/>
      <c r="OCB135" s="64"/>
      <c r="OCC135" s="67"/>
      <c r="OCD135" s="67"/>
      <c r="OCE135" s="65"/>
      <c r="OCF135" s="65"/>
      <c r="OCG135" s="65"/>
      <c r="OCH135" s="66"/>
      <c r="OCJ135" s="64"/>
      <c r="OCK135" s="67"/>
      <c r="OCL135" s="67"/>
      <c r="OCM135" s="65"/>
      <c r="OCN135" s="65"/>
      <c r="OCO135" s="65"/>
      <c r="OCP135" s="66"/>
      <c r="OCR135" s="64"/>
      <c r="OCS135" s="67"/>
      <c r="OCT135" s="67"/>
      <c r="OCU135" s="65"/>
      <c r="OCV135" s="65"/>
      <c r="OCW135" s="65"/>
      <c r="OCX135" s="66"/>
      <c r="OCZ135" s="64"/>
      <c r="ODA135" s="67"/>
      <c r="ODB135" s="67"/>
      <c r="ODC135" s="65"/>
      <c r="ODD135" s="65"/>
      <c r="ODE135" s="65"/>
      <c r="ODF135" s="66"/>
      <c r="ODH135" s="64"/>
      <c r="ODI135" s="67"/>
      <c r="ODJ135" s="67"/>
      <c r="ODK135" s="65"/>
      <c r="ODL135" s="65"/>
      <c r="ODM135" s="65"/>
      <c r="ODN135" s="66"/>
      <c r="ODP135" s="64"/>
      <c r="ODQ135" s="67"/>
      <c r="ODR135" s="67"/>
      <c r="ODS135" s="65"/>
      <c r="ODT135" s="65"/>
      <c r="ODU135" s="65"/>
      <c r="ODV135" s="66"/>
      <c r="ODX135" s="64"/>
      <c r="ODY135" s="67"/>
      <c r="ODZ135" s="67"/>
      <c r="OEA135" s="65"/>
      <c r="OEB135" s="65"/>
      <c r="OEC135" s="65"/>
      <c r="OED135" s="66"/>
      <c r="OEF135" s="64"/>
      <c r="OEG135" s="67"/>
      <c r="OEH135" s="67"/>
      <c r="OEI135" s="65"/>
      <c r="OEJ135" s="65"/>
      <c r="OEK135" s="65"/>
      <c r="OEL135" s="66"/>
      <c r="OEN135" s="64"/>
      <c r="OEO135" s="67"/>
      <c r="OEP135" s="67"/>
      <c r="OEQ135" s="65"/>
      <c r="OER135" s="65"/>
      <c r="OES135" s="65"/>
      <c r="OET135" s="66"/>
      <c r="OEV135" s="64"/>
      <c r="OEW135" s="67"/>
      <c r="OEX135" s="67"/>
      <c r="OEY135" s="65"/>
      <c r="OEZ135" s="65"/>
      <c r="OFA135" s="65"/>
      <c r="OFB135" s="66"/>
      <c r="OFD135" s="64"/>
      <c r="OFE135" s="67"/>
      <c r="OFF135" s="67"/>
      <c r="OFG135" s="65"/>
      <c r="OFH135" s="65"/>
      <c r="OFI135" s="65"/>
      <c r="OFJ135" s="66"/>
      <c r="OFL135" s="64"/>
      <c r="OFM135" s="67"/>
      <c r="OFN135" s="67"/>
      <c r="OFO135" s="65"/>
      <c r="OFP135" s="65"/>
      <c r="OFQ135" s="65"/>
      <c r="OFR135" s="66"/>
      <c r="OFT135" s="64"/>
      <c r="OFU135" s="67"/>
      <c r="OFV135" s="67"/>
      <c r="OFW135" s="65"/>
      <c r="OFX135" s="65"/>
      <c r="OFY135" s="65"/>
      <c r="OFZ135" s="66"/>
      <c r="OGB135" s="64"/>
      <c r="OGC135" s="67"/>
      <c r="OGD135" s="67"/>
      <c r="OGE135" s="65"/>
      <c r="OGF135" s="65"/>
      <c r="OGG135" s="65"/>
      <c r="OGH135" s="66"/>
      <c r="OGJ135" s="64"/>
      <c r="OGK135" s="67"/>
      <c r="OGL135" s="67"/>
      <c r="OGM135" s="65"/>
      <c r="OGN135" s="65"/>
      <c r="OGO135" s="65"/>
      <c r="OGP135" s="66"/>
      <c r="OGR135" s="64"/>
      <c r="OGS135" s="67"/>
      <c r="OGT135" s="67"/>
      <c r="OGU135" s="65"/>
      <c r="OGV135" s="65"/>
      <c r="OGW135" s="65"/>
      <c r="OGX135" s="66"/>
      <c r="OGZ135" s="64"/>
      <c r="OHA135" s="67"/>
      <c r="OHB135" s="67"/>
      <c r="OHC135" s="65"/>
      <c r="OHD135" s="65"/>
      <c r="OHE135" s="65"/>
      <c r="OHF135" s="66"/>
      <c r="OHH135" s="64"/>
      <c r="OHI135" s="67"/>
      <c r="OHJ135" s="67"/>
      <c r="OHK135" s="65"/>
      <c r="OHL135" s="65"/>
      <c r="OHM135" s="65"/>
      <c r="OHN135" s="66"/>
      <c r="OHP135" s="64"/>
      <c r="OHQ135" s="67"/>
      <c r="OHR135" s="67"/>
      <c r="OHS135" s="65"/>
      <c r="OHT135" s="65"/>
      <c r="OHU135" s="65"/>
      <c r="OHV135" s="66"/>
      <c r="OHX135" s="64"/>
      <c r="OHY135" s="67"/>
      <c r="OHZ135" s="67"/>
      <c r="OIA135" s="65"/>
      <c r="OIB135" s="65"/>
      <c r="OIC135" s="65"/>
      <c r="OID135" s="66"/>
      <c r="OIF135" s="64"/>
      <c r="OIG135" s="67"/>
      <c r="OIH135" s="67"/>
      <c r="OII135" s="65"/>
      <c r="OIJ135" s="65"/>
      <c r="OIK135" s="65"/>
      <c r="OIL135" s="66"/>
      <c r="OIN135" s="64"/>
      <c r="OIO135" s="67"/>
      <c r="OIP135" s="67"/>
      <c r="OIQ135" s="65"/>
      <c r="OIR135" s="65"/>
      <c r="OIS135" s="65"/>
      <c r="OIT135" s="66"/>
      <c r="OIV135" s="64"/>
      <c r="OIW135" s="67"/>
      <c r="OIX135" s="67"/>
      <c r="OIY135" s="65"/>
      <c r="OIZ135" s="65"/>
      <c r="OJA135" s="65"/>
      <c r="OJB135" s="66"/>
      <c r="OJD135" s="64"/>
      <c r="OJE135" s="67"/>
      <c r="OJF135" s="67"/>
      <c r="OJG135" s="65"/>
      <c r="OJH135" s="65"/>
      <c r="OJI135" s="65"/>
      <c r="OJJ135" s="66"/>
      <c r="OJL135" s="64"/>
      <c r="OJM135" s="67"/>
      <c r="OJN135" s="67"/>
      <c r="OJO135" s="65"/>
      <c r="OJP135" s="65"/>
      <c r="OJQ135" s="65"/>
      <c r="OJR135" s="66"/>
      <c r="OJT135" s="64"/>
      <c r="OJU135" s="67"/>
      <c r="OJV135" s="67"/>
      <c r="OJW135" s="65"/>
      <c r="OJX135" s="65"/>
      <c r="OJY135" s="65"/>
      <c r="OJZ135" s="66"/>
      <c r="OKB135" s="64"/>
      <c r="OKC135" s="67"/>
      <c r="OKD135" s="67"/>
      <c r="OKE135" s="65"/>
      <c r="OKF135" s="65"/>
      <c r="OKG135" s="65"/>
      <c r="OKH135" s="66"/>
      <c r="OKJ135" s="64"/>
      <c r="OKK135" s="67"/>
      <c r="OKL135" s="67"/>
      <c r="OKM135" s="65"/>
      <c r="OKN135" s="65"/>
      <c r="OKO135" s="65"/>
      <c r="OKP135" s="66"/>
      <c r="OKR135" s="64"/>
      <c r="OKS135" s="67"/>
      <c r="OKT135" s="67"/>
      <c r="OKU135" s="65"/>
      <c r="OKV135" s="65"/>
      <c r="OKW135" s="65"/>
      <c r="OKX135" s="66"/>
      <c r="OKZ135" s="64"/>
      <c r="OLA135" s="67"/>
      <c r="OLB135" s="67"/>
      <c r="OLC135" s="65"/>
      <c r="OLD135" s="65"/>
      <c r="OLE135" s="65"/>
      <c r="OLF135" s="66"/>
      <c r="OLH135" s="64"/>
      <c r="OLI135" s="67"/>
      <c r="OLJ135" s="67"/>
      <c r="OLK135" s="65"/>
      <c r="OLL135" s="65"/>
      <c r="OLM135" s="65"/>
      <c r="OLN135" s="66"/>
      <c r="OLP135" s="64"/>
      <c r="OLQ135" s="67"/>
      <c r="OLR135" s="67"/>
      <c r="OLS135" s="65"/>
      <c r="OLT135" s="65"/>
      <c r="OLU135" s="65"/>
      <c r="OLV135" s="66"/>
      <c r="OLX135" s="64"/>
      <c r="OLY135" s="67"/>
      <c r="OLZ135" s="67"/>
      <c r="OMA135" s="65"/>
      <c r="OMB135" s="65"/>
      <c r="OMC135" s="65"/>
      <c r="OMD135" s="66"/>
      <c r="OMF135" s="64"/>
      <c r="OMG135" s="67"/>
      <c r="OMH135" s="67"/>
      <c r="OMI135" s="65"/>
      <c r="OMJ135" s="65"/>
      <c r="OMK135" s="65"/>
      <c r="OML135" s="66"/>
      <c r="OMN135" s="64"/>
      <c r="OMO135" s="67"/>
      <c r="OMP135" s="67"/>
      <c r="OMQ135" s="65"/>
      <c r="OMR135" s="65"/>
      <c r="OMS135" s="65"/>
      <c r="OMT135" s="66"/>
      <c r="OMV135" s="64"/>
      <c r="OMW135" s="67"/>
      <c r="OMX135" s="67"/>
      <c r="OMY135" s="65"/>
      <c r="OMZ135" s="65"/>
      <c r="ONA135" s="65"/>
      <c r="ONB135" s="66"/>
      <c r="OND135" s="64"/>
      <c r="ONE135" s="67"/>
      <c r="ONF135" s="67"/>
      <c r="ONG135" s="65"/>
      <c r="ONH135" s="65"/>
      <c r="ONI135" s="65"/>
      <c r="ONJ135" s="66"/>
      <c r="ONL135" s="64"/>
      <c r="ONM135" s="67"/>
      <c r="ONN135" s="67"/>
      <c r="ONO135" s="65"/>
      <c r="ONP135" s="65"/>
      <c r="ONQ135" s="65"/>
      <c r="ONR135" s="66"/>
      <c r="ONT135" s="64"/>
      <c r="ONU135" s="67"/>
      <c r="ONV135" s="67"/>
      <c r="ONW135" s="65"/>
      <c r="ONX135" s="65"/>
      <c r="ONY135" s="65"/>
      <c r="ONZ135" s="66"/>
      <c r="OOB135" s="64"/>
      <c r="OOC135" s="67"/>
      <c r="OOD135" s="67"/>
      <c r="OOE135" s="65"/>
      <c r="OOF135" s="65"/>
      <c r="OOG135" s="65"/>
      <c r="OOH135" s="66"/>
      <c r="OOJ135" s="64"/>
      <c r="OOK135" s="67"/>
      <c r="OOL135" s="67"/>
      <c r="OOM135" s="65"/>
      <c r="OON135" s="65"/>
      <c r="OOO135" s="65"/>
      <c r="OOP135" s="66"/>
      <c r="OOR135" s="64"/>
      <c r="OOS135" s="67"/>
      <c r="OOT135" s="67"/>
      <c r="OOU135" s="65"/>
      <c r="OOV135" s="65"/>
      <c r="OOW135" s="65"/>
      <c r="OOX135" s="66"/>
      <c r="OOZ135" s="64"/>
      <c r="OPA135" s="67"/>
      <c r="OPB135" s="67"/>
      <c r="OPC135" s="65"/>
      <c r="OPD135" s="65"/>
      <c r="OPE135" s="65"/>
      <c r="OPF135" s="66"/>
      <c r="OPH135" s="64"/>
      <c r="OPI135" s="67"/>
      <c r="OPJ135" s="67"/>
      <c r="OPK135" s="65"/>
      <c r="OPL135" s="65"/>
      <c r="OPM135" s="65"/>
      <c r="OPN135" s="66"/>
      <c r="OPP135" s="64"/>
      <c r="OPQ135" s="67"/>
      <c r="OPR135" s="67"/>
      <c r="OPS135" s="65"/>
      <c r="OPT135" s="65"/>
      <c r="OPU135" s="65"/>
      <c r="OPV135" s="66"/>
      <c r="OPX135" s="64"/>
      <c r="OPY135" s="67"/>
      <c r="OPZ135" s="67"/>
      <c r="OQA135" s="65"/>
      <c r="OQB135" s="65"/>
      <c r="OQC135" s="65"/>
      <c r="OQD135" s="66"/>
      <c r="OQF135" s="64"/>
      <c r="OQG135" s="67"/>
      <c r="OQH135" s="67"/>
      <c r="OQI135" s="65"/>
      <c r="OQJ135" s="65"/>
      <c r="OQK135" s="65"/>
      <c r="OQL135" s="66"/>
      <c r="OQN135" s="64"/>
      <c r="OQO135" s="67"/>
      <c r="OQP135" s="67"/>
      <c r="OQQ135" s="65"/>
      <c r="OQR135" s="65"/>
      <c r="OQS135" s="65"/>
      <c r="OQT135" s="66"/>
      <c r="OQV135" s="64"/>
      <c r="OQW135" s="67"/>
      <c r="OQX135" s="67"/>
      <c r="OQY135" s="65"/>
      <c r="OQZ135" s="65"/>
      <c r="ORA135" s="65"/>
      <c r="ORB135" s="66"/>
      <c r="ORD135" s="64"/>
      <c r="ORE135" s="67"/>
      <c r="ORF135" s="67"/>
      <c r="ORG135" s="65"/>
      <c r="ORH135" s="65"/>
      <c r="ORI135" s="65"/>
      <c r="ORJ135" s="66"/>
      <c r="ORL135" s="64"/>
      <c r="ORM135" s="67"/>
      <c r="ORN135" s="67"/>
      <c r="ORO135" s="65"/>
      <c r="ORP135" s="65"/>
      <c r="ORQ135" s="65"/>
      <c r="ORR135" s="66"/>
      <c r="ORT135" s="64"/>
      <c r="ORU135" s="67"/>
      <c r="ORV135" s="67"/>
      <c r="ORW135" s="65"/>
      <c r="ORX135" s="65"/>
      <c r="ORY135" s="65"/>
      <c r="ORZ135" s="66"/>
      <c r="OSB135" s="64"/>
      <c r="OSC135" s="67"/>
      <c r="OSD135" s="67"/>
      <c r="OSE135" s="65"/>
      <c r="OSF135" s="65"/>
      <c r="OSG135" s="65"/>
      <c r="OSH135" s="66"/>
      <c r="OSJ135" s="64"/>
      <c r="OSK135" s="67"/>
      <c r="OSL135" s="67"/>
      <c r="OSM135" s="65"/>
      <c r="OSN135" s="65"/>
      <c r="OSO135" s="65"/>
      <c r="OSP135" s="66"/>
      <c r="OSR135" s="64"/>
      <c r="OSS135" s="67"/>
      <c r="OST135" s="67"/>
      <c r="OSU135" s="65"/>
      <c r="OSV135" s="65"/>
      <c r="OSW135" s="65"/>
      <c r="OSX135" s="66"/>
      <c r="OSZ135" s="64"/>
      <c r="OTA135" s="67"/>
      <c r="OTB135" s="67"/>
      <c r="OTC135" s="65"/>
      <c r="OTD135" s="65"/>
      <c r="OTE135" s="65"/>
      <c r="OTF135" s="66"/>
      <c r="OTH135" s="64"/>
      <c r="OTI135" s="67"/>
      <c r="OTJ135" s="67"/>
      <c r="OTK135" s="65"/>
      <c r="OTL135" s="65"/>
      <c r="OTM135" s="65"/>
      <c r="OTN135" s="66"/>
      <c r="OTP135" s="64"/>
      <c r="OTQ135" s="67"/>
      <c r="OTR135" s="67"/>
      <c r="OTS135" s="65"/>
      <c r="OTT135" s="65"/>
      <c r="OTU135" s="65"/>
      <c r="OTV135" s="66"/>
      <c r="OTX135" s="64"/>
      <c r="OTY135" s="67"/>
      <c r="OTZ135" s="67"/>
      <c r="OUA135" s="65"/>
      <c r="OUB135" s="65"/>
      <c r="OUC135" s="65"/>
      <c r="OUD135" s="66"/>
      <c r="OUF135" s="64"/>
      <c r="OUG135" s="67"/>
      <c r="OUH135" s="67"/>
      <c r="OUI135" s="65"/>
      <c r="OUJ135" s="65"/>
      <c r="OUK135" s="65"/>
      <c r="OUL135" s="66"/>
      <c r="OUN135" s="64"/>
      <c r="OUO135" s="67"/>
      <c r="OUP135" s="67"/>
      <c r="OUQ135" s="65"/>
      <c r="OUR135" s="65"/>
      <c r="OUS135" s="65"/>
      <c r="OUT135" s="66"/>
      <c r="OUV135" s="64"/>
      <c r="OUW135" s="67"/>
      <c r="OUX135" s="67"/>
      <c r="OUY135" s="65"/>
      <c r="OUZ135" s="65"/>
      <c r="OVA135" s="65"/>
      <c r="OVB135" s="66"/>
      <c r="OVD135" s="64"/>
      <c r="OVE135" s="67"/>
      <c r="OVF135" s="67"/>
      <c r="OVG135" s="65"/>
      <c r="OVH135" s="65"/>
      <c r="OVI135" s="65"/>
      <c r="OVJ135" s="66"/>
      <c r="OVL135" s="64"/>
      <c r="OVM135" s="67"/>
      <c r="OVN135" s="67"/>
      <c r="OVO135" s="65"/>
      <c r="OVP135" s="65"/>
      <c r="OVQ135" s="65"/>
      <c r="OVR135" s="66"/>
      <c r="OVT135" s="64"/>
      <c r="OVU135" s="67"/>
      <c r="OVV135" s="67"/>
      <c r="OVW135" s="65"/>
      <c r="OVX135" s="65"/>
      <c r="OVY135" s="65"/>
      <c r="OVZ135" s="66"/>
      <c r="OWB135" s="64"/>
      <c r="OWC135" s="67"/>
      <c r="OWD135" s="67"/>
      <c r="OWE135" s="65"/>
      <c r="OWF135" s="65"/>
      <c r="OWG135" s="65"/>
      <c r="OWH135" s="66"/>
      <c r="OWJ135" s="64"/>
      <c r="OWK135" s="67"/>
      <c r="OWL135" s="67"/>
      <c r="OWM135" s="65"/>
      <c r="OWN135" s="65"/>
      <c r="OWO135" s="65"/>
      <c r="OWP135" s="66"/>
      <c r="OWR135" s="64"/>
      <c r="OWS135" s="67"/>
      <c r="OWT135" s="67"/>
      <c r="OWU135" s="65"/>
      <c r="OWV135" s="65"/>
      <c r="OWW135" s="65"/>
      <c r="OWX135" s="66"/>
      <c r="OWZ135" s="64"/>
      <c r="OXA135" s="67"/>
      <c r="OXB135" s="67"/>
      <c r="OXC135" s="65"/>
      <c r="OXD135" s="65"/>
      <c r="OXE135" s="65"/>
      <c r="OXF135" s="66"/>
      <c r="OXH135" s="64"/>
      <c r="OXI135" s="67"/>
      <c r="OXJ135" s="67"/>
      <c r="OXK135" s="65"/>
      <c r="OXL135" s="65"/>
      <c r="OXM135" s="65"/>
      <c r="OXN135" s="66"/>
      <c r="OXP135" s="64"/>
      <c r="OXQ135" s="67"/>
      <c r="OXR135" s="67"/>
      <c r="OXS135" s="65"/>
      <c r="OXT135" s="65"/>
      <c r="OXU135" s="65"/>
      <c r="OXV135" s="66"/>
      <c r="OXX135" s="64"/>
      <c r="OXY135" s="67"/>
      <c r="OXZ135" s="67"/>
      <c r="OYA135" s="65"/>
      <c r="OYB135" s="65"/>
      <c r="OYC135" s="65"/>
      <c r="OYD135" s="66"/>
      <c r="OYF135" s="64"/>
      <c r="OYG135" s="67"/>
      <c r="OYH135" s="67"/>
      <c r="OYI135" s="65"/>
      <c r="OYJ135" s="65"/>
      <c r="OYK135" s="65"/>
      <c r="OYL135" s="66"/>
      <c r="OYN135" s="64"/>
      <c r="OYO135" s="67"/>
      <c r="OYP135" s="67"/>
      <c r="OYQ135" s="65"/>
      <c r="OYR135" s="65"/>
      <c r="OYS135" s="65"/>
      <c r="OYT135" s="66"/>
      <c r="OYV135" s="64"/>
      <c r="OYW135" s="67"/>
      <c r="OYX135" s="67"/>
      <c r="OYY135" s="65"/>
      <c r="OYZ135" s="65"/>
      <c r="OZA135" s="65"/>
      <c r="OZB135" s="66"/>
      <c r="OZD135" s="64"/>
      <c r="OZE135" s="67"/>
      <c r="OZF135" s="67"/>
      <c r="OZG135" s="65"/>
      <c r="OZH135" s="65"/>
      <c r="OZI135" s="65"/>
      <c r="OZJ135" s="66"/>
      <c r="OZL135" s="64"/>
      <c r="OZM135" s="67"/>
      <c r="OZN135" s="67"/>
      <c r="OZO135" s="65"/>
      <c r="OZP135" s="65"/>
      <c r="OZQ135" s="65"/>
      <c r="OZR135" s="66"/>
      <c r="OZT135" s="64"/>
      <c r="OZU135" s="67"/>
      <c r="OZV135" s="67"/>
      <c r="OZW135" s="65"/>
      <c r="OZX135" s="65"/>
      <c r="OZY135" s="65"/>
      <c r="OZZ135" s="66"/>
      <c r="PAB135" s="64"/>
      <c r="PAC135" s="67"/>
      <c r="PAD135" s="67"/>
      <c r="PAE135" s="65"/>
      <c r="PAF135" s="65"/>
      <c r="PAG135" s="65"/>
      <c r="PAH135" s="66"/>
      <c r="PAJ135" s="64"/>
      <c r="PAK135" s="67"/>
      <c r="PAL135" s="67"/>
      <c r="PAM135" s="65"/>
      <c r="PAN135" s="65"/>
      <c r="PAO135" s="65"/>
      <c r="PAP135" s="66"/>
      <c r="PAR135" s="64"/>
      <c r="PAS135" s="67"/>
      <c r="PAT135" s="67"/>
      <c r="PAU135" s="65"/>
      <c r="PAV135" s="65"/>
      <c r="PAW135" s="65"/>
      <c r="PAX135" s="66"/>
      <c r="PAZ135" s="64"/>
      <c r="PBA135" s="67"/>
      <c r="PBB135" s="67"/>
      <c r="PBC135" s="65"/>
      <c r="PBD135" s="65"/>
      <c r="PBE135" s="65"/>
      <c r="PBF135" s="66"/>
      <c r="PBH135" s="64"/>
      <c r="PBI135" s="67"/>
      <c r="PBJ135" s="67"/>
      <c r="PBK135" s="65"/>
      <c r="PBL135" s="65"/>
      <c r="PBM135" s="65"/>
      <c r="PBN135" s="66"/>
      <c r="PBP135" s="64"/>
      <c r="PBQ135" s="67"/>
      <c r="PBR135" s="67"/>
      <c r="PBS135" s="65"/>
      <c r="PBT135" s="65"/>
      <c r="PBU135" s="65"/>
      <c r="PBV135" s="66"/>
      <c r="PBX135" s="64"/>
      <c r="PBY135" s="67"/>
      <c r="PBZ135" s="67"/>
      <c r="PCA135" s="65"/>
      <c r="PCB135" s="65"/>
      <c r="PCC135" s="65"/>
      <c r="PCD135" s="66"/>
      <c r="PCF135" s="64"/>
      <c r="PCG135" s="67"/>
      <c r="PCH135" s="67"/>
      <c r="PCI135" s="65"/>
      <c r="PCJ135" s="65"/>
      <c r="PCK135" s="65"/>
      <c r="PCL135" s="66"/>
      <c r="PCN135" s="64"/>
      <c r="PCO135" s="67"/>
      <c r="PCP135" s="67"/>
      <c r="PCQ135" s="65"/>
      <c r="PCR135" s="65"/>
      <c r="PCS135" s="65"/>
      <c r="PCT135" s="66"/>
      <c r="PCV135" s="64"/>
      <c r="PCW135" s="67"/>
      <c r="PCX135" s="67"/>
      <c r="PCY135" s="65"/>
      <c r="PCZ135" s="65"/>
      <c r="PDA135" s="65"/>
      <c r="PDB135" s="66"/>
      <c r="PDD135" s="64"/>
      <c r="PDE135" s="67"/>
      <c r="PDF135" s="67"/>
      <c r="PDG135" s="65"/>
      <c r="PDH135" s="65"/>
      <c r="PDI135" s="65"/>
      <c r="PDJ135" s="66"/>
      <c r="PDL135" s="64"/>
      <c r="PDM135" s="67"/>
      <c r="PDN135" s="67"/>
      <c r="PDO135" s="65"/>
      <c r="PDP135" s="65"/>
      <c r="PDQ135" s="65"/>
      <c r="PDR135" s="66"/>
      <c r="PDT135" s="64"/>
      <c r="PDU135" s="67"/>
      <c r="PDV135" s="67"/>
      <c r="PDW135" s="65"/>
      <c r="PDX135" s="65"/>
      <c r="PDY135" s="65"/>
      <c r="PDZ135" s="66"/>
      <c r="PEB135" s="64"/>
      <c r="PEC135" s="67"/>
      <c r="PED135" s="67"/>
      <c r="PEE135" s="65"/>
      <c r="PEF135" s="65"/>
      <c r="PEG135" s="65"/>
      <c r="PEH135" s="66"/>
      <c r="PEJ135" s="64"/>
      <c r="PEK135" s="67"/>
      <c r="PEL135" s="67"/>
      <c r="PEM135" s="65"/>
      <c r="PEN135" s="65"/>
      <c r="PEO135" s="65"/>
      <c r="PEP135" s="66"/>
      <c r="PER135" s="64"/>
      <c r="PES135" s="67"/>
      <c r="PET135" s="67"/>
      <c r="PEU135" s="65"/>
      <c r="PEV135" s="65"/>
      <c r="PEW135" s="65"/>
      <c r="PEX135" s="66"/>
      <c r="PEZ135" s="64"/>
      <c r="PFA135" s="67"/>
      <c r="PFB135" s="67"/>
      <c r="PFC135" s="65"/>
      <c r="PFD135" s="65"/>
      <c r="PFE135" s="65"/>
      <c r="PFF135" s="66"/>
      <c r="PFH135" s="64"/>
      <c r="PFI135" s="67"/>
      <c r="PFJ135" s="67"/>
      <c r="PFK135" s="65"/>
      <c r="PFL135" s="65"/>
      <c r="PFM135" s="65"/>
      <c r="PFN135" s="66"/>
      <c r="PFP135" s="64"/>
      <c r="PFQ135" s="67"/>
      <c r="PFR135" s="67"/>
      <c r="PFS135" s="65"/>
      <c r="PFT135" s="65"/>
      <c r="PFU135" s="65"/>
      <c r="PFV135" s="66"/>
      <c r="PFX135" s="64"/>
      <c r="PFY135" s="67"/>
      <c r="PFZ135" s="67"/>
      <c r="PGA135" s="65"/>
      <c r="PGB135" s="65"/>
      <c r="PGC135" s="65"/>
      <c r="PGD135" s="66"/>
      <c r="PGF135" s="64"/>
      <c r="PGG135" s="67"/>
      <c r="PGH135" s="67"/>
      <c r="PGI135" s="65"/>
      <c r="PGJ135" s="65"/>
      <c r="PGK135" s="65"/>
      <c r="PGL135" s="66"/>
      <c r="PGN135" s="64"/>
      <c r="PGO135" s="67"/>
      <c r="PGP135" s="67"/>
      <c r="PGQ135" s="65"/>
      <c r="PGR135" s="65"/>
      <c r="PGS135" s="65"/>
      <c r="PGT135" s="66"/>
      <c r="PGV135" s="64"/>
      <c r="PGW135" s="67"/>
      <c r="PGX135" s="67"/>
      <c r="PGY135" s="65"/>
      <c r="PGZ135" s="65"/>
      <c r="PHA135" s="65"/>
      <c r="PHB135" s="66"/>
      <c r="PHD135" s="64"/>
      <c r="PHE135" s="67"/>
      <c r="PHF135" s="67"/>
      <c r="PHG135" s="65"/>
      <c r="PHH135" s="65"/>
      <c r="PHI135" s="65"/>
      <c r="PHJ135" s="66"/>
      <c r="PHL135" s="64"/>
      <c r="PHM135" s="67"/>
      <c r="PHN135" s="67"/>
      <c r="PHO135" s="65"/>
      <c r="PHP135" s="65"/>
      <c r="PHQ135" s="65"/>
      <c r="PHR135" s="66"/>
      <c r="PHT135" s="64"/>
      <c r="PHU135" s="67"/>
      <c r="PHV135" s="67"/>
      <c r="PHW135" s="65"/>
      <c r="PHX135" s="65"/>
      <c r="PHY135" s="65"/>
      <c r="PHZ135" s="66"/>
      <c r="PIB135" s="64"/>
      <c r="PIC135" s="67"/>
      <c r="PID135" s="67"/>
      <c r="PIE135" s="65"/>
      <c r="PIF135" s="65"/>
      <c r="PIG135" s="65"/>
      <c r="PIH135" s="66"/>
      <c r="PIJ135" s="64"/>
      <c r="PIK135" s="67"/>
      <c r="PIL135" s="67"/>
      <c r="PIM135" s="65"/>
      <c r="PIN135" s="65"/>
      <c r="PIO135" s="65"/>
      <c r="PIP135" s="66"/>
      <c r="PIR135" s="64"/>
      <c r="PIS135" s="67"/>
      <c r="PIT135" s="67"/>
      <c r="PIU135" s="65"/>
      <c r="PIV135" s="65"/>
      <c r="PIW135" s="65"/>
      <c r="PIX135" s="66"/>
      <c r="PIZ135" s="64"/>
      <c r="PJA135" s="67"/>
      <c r="PJB135" s="67"/>
      <c r="PJC135" s="65"/>
      <c r="PJD135" s="65"/>
      <c r="PJE135" s="65"/>
      <c r="PJF135" s="66"/>
      <c r="PJH135" s="64"/>
      <c r="PJI135" s="67"/>
      <c r="PJJ135" s="67"/>
      <c r="PJK135" s="65"/>
      <c r="PJL135" s="65"/>
      <c r="PJM135" s="65"/>
      <c r="PJN135" s="66"/>
      <c r="PJP135" s="64"/>
      <c r="PJQ135" s="67"/>
      <c r="PJR135" s="67"/>
      <c r="PJS135" s="65"/>
      <c r="PJT135" s="65"/>
      <c r="PJU135" s="65"/>
      <c r="PJV135" s="66"/>
      <c r="PJX135" s="64"/>
      <c r="PJY135" s="67"/>
      <c r="PJZ135" s="67"/>
      <c r="PKA135" s="65"/>
      <c r="PKB135" s="65"/>
      <c r="PKC135" s="65"/>
      <c r="PKD135" s="66"/>
      <c r="PKF135" s="64"/>
      <c r="PKG135" s="67"/>
      <c r="PKH135" s="67"/>
      <c r="PKI135" s="65"/>
      <c r="PKJ135" s="65"/>
      <c r="PKK135" s="65"/>
      <c r="PKL135" s="66"/>
      <c r="PKN135" s="64"/>
      <c r="PKO135" s="67"/>
      <c r="PKP135" s="67"/>
      <c r="PKQ135" s="65"/>
      <c r="PKR135" s="65"/>
      <c r="PKS135" s="65"/>
      <c r="PKT135" s="66"/>
      <c r="PKV135" s="64"/>
      <c r="PKW135" s="67"/>
      <c r="PKX135" s="67"/>
      <c r="PKY135" s="65"/>
      <c r="PKZ135" s="65"/>
      <c r="PLA135" s="65"/>
      <c r="PLB135" s="66"/>
      <c r="PLD135" s="64"/>
      <c r="PLE135" s="67"/>
      <c r="PLF135" s="67"/>
      <c r="PLG135" s="65"/>
      <c r="PLH135" s="65"/>
      <c r="PLI135" s="65"/>
      <c r="PLJ135" s="66"/>
      <c r="PLL135" s="64"/>
      <c r="PLM135" s="67"/>
      <c r="PLN135" s="67"/>
      <c r="PLO135" s="65"/>
      <c r="PLP135" s="65"/>
      <c r="PLQ135" s="65"/>
      <c r="PLR135" s="66"/>
      <c r="PLT135" s="64"/>
      <c r="PLU135" s="67"/>
      <c r="PLV135" s="67"/>
      <c r="PLW135" s="65"/>
      <c r="PLX135" s="65"/>
      <c r="PLY135" s="65"/>
      <c r="PLZ135" s="66"/>
      <c r="PMB135" s="64"/>
      <c r="PMC135" s="67"/>
      <c r="PMD135" s="67"/>
      <c r="PME135" s="65"/>
      <c r="PMF135" s="65"/>
      <c r="PMG135" s="65"/>
      <c r="PMH135" s="66"/>
      <c r="PMJ135" s="64"/>
      <c r="PMK135" s="67"/>
      <c r="PML135" s="67"/>
      <c r="PMM135" s="65"/>
      <c r="PMN135" s="65"/>
      <c r="PMO135" s="65"/>
      <c r="PMP135" s="66"/>
      <c r="PMR135" s="64"/>
      <c r="PMS135" s="67"/>
      <c r="PMT135" s="67"/>
      <c r="PMU135" s="65"/>
      <c r="PMV135" s="65"/>
      <c r="PMW135" s="65"/>
      <c r="PMX135" s="66"/>
      <c r="PMZ135" s="64"/>
      <c r="PNA135" s="67"/>
      <c r="PNB135" s="67"/>
      <c r="PNC135" s="65"/>
      <c r="PND135" s="65"/>
      <c r="PNE135" s="65"/>
      <c r="PNF135" s="66"/>
      <c r="PNH135" s="64"/>
      <c r="PNI135" s="67"/>
      <c r="PNJ135" s="67"/>
      <c r="PNK135" s="65"/>
      <c r="PNL135" s="65"/>
      <c r="PNM135" s="65"/>
      <c r="PNN135" s="66"/>
      <c r="PNP135" s="64"/>
      <c r="PNQ135" s="67"/>
      <c r="PNR135" s="67"/>
      <c r="PNS135" s="65"/>
      <c r="PNT135" s="65"/>
      <c r="PNU135" s="65"/>
      <c r="PNV135" s="66"/>
      <c r="PNX135" s="64"/>
      <c r="PNY135" s="67"/>
      <c r="PNZ135" s="67"/>
      <c r="POA135" s="65"/>
      <c r="POB135" s="65"/>
      <c r="POC135" s="65"/>
      <c r="POD135" s="66"/>
      <c r="POF135" s="64"/>
      <c r="POG135" s="67"/>
      <c r="POH135" s="67"/>
      <c r="POI135" s="65"/>
      <c r="POJ135" s="65"/>
      <c r="POK135" s="65"/>
      <c r="POL135" s="66"/>
      <c r="PON135" s="64"/>
      <c r="POO135" s="67"/>
      <c r="POP135" s="67"/>
      <c r="POQ135" s="65"/>
      <c r="POR135" s="65"/>
      <c r="POS135" s="65"/>
      <c r="POT135" s="66"/>
      <c r="POV135" s="64"/>
      <c r="POW135" s="67"/>
      <c r="POX135" s="67"/>
      <c r="POY135" s="65"/>
      <c r="POZ135" s="65"/>
      <c r="PPA135" s="65"/>
      <c r="PPB135" s="66"/>
      <c r="PPD135" s="64"/>
      <c r="PPE135" s="67"/>
      <c r="PPF135" s="67"/>
      <c r="PPG135" s="65"/>
      <c r="PPH135" s="65"/>
      <c r="PPI135" s="65"/>
      <c r="PPJ135" s="66"/>
      <c r="PPL135" s="64"/>
      <c r="PPM135" s="67"/>
      <c r="PPN135" s="67"/>
      <c r="PPO135" s="65"/>
      <c r="PPP135" s="65"/>
      <c r="PPQ135" s="65"/>
      <c r="PPR135" s="66"/>
      <c r="PPT135" s="64"/>
      <c r="PPU135" s="67"/>
      <c r="PPV135" s="67"/>
      <c r="PPW135" s="65"/>
      <c r="PPX135" s="65"/>
      <c r="PPY135" s="65"/>
      <c r="PPZ135" s="66"/>
      <c r="PQB135" s="64"/>
      <c r="PQC135" s="67"/>
      <c r="PQD135" s="67"/>
      <c r="PQE135" s="65"/>
      <c r="PQF135" s="65"/>
      <c r="PQG135" s="65"/>
      <c r="PQH135" s="66"/>
      <c r="PQJ135" s="64"/>
      <c r="PQK135" s="67"/>
      <c r="PQL135" s="67"/>
      <c r="PQM135" s="65"/>
      <c r="PQN135" s="65"/>
      <c r="PQO135" s="65"/>
      <c r="PQP135" s="66"/>
      <c r="PQR135" s="64"/>
      <c r="PQS135" s="67"/>
      <c r="PQT135" s="67"/>
      <c r="PQU135" s="65"/>
      <c r="PQV135" s="65"/>
      <c r="PQW135" s="65"/>
      <c r="PQX135" s="66"/>
      <c r="PQZ135" s="64"/>
      <c r="PRA135" s="67"/>
      <c r="PRB135" s="67"/>
      <c r="PRC135" s="65"/>
      <c r="PRD135" s="65"/>
      <c r="PRE135" s="65"/>
      <c r="PRF135" s="66"/>
      <c r="PRH135" s="64"/>
      <c r="PRI135" s="67"/>
      <c r="PRJ135" s="67"/>
      <c r="PRK135" s="65"/>
      <c r="PRL135" s="65"/>
      <c r="PRM135" s="65"/>
      <c r="PRN135" s="66"/>
      <c r="PRP135" s="64"/>
      <c r="PRQ135" s="67"/>
      <c r="PRR135" s="67"/>
      <c r="PRS135" s="65"/>
      <c r="PRT135" s="65"/>
      <c r="PRU135" s="65"/>
      <c r="PRV135" s="66"/>
      <c r="PRX135" s="64"/>
      <c r="PRY135" s="67"/>
      <c r="PRZ135" s="67"/>
      <c r="PSA135" s="65"/>
      <c r="PSB135" s="65"/>
      <c r="PSC135" s="65"/>
      <c r="PSD135" s="66"/>
      <c r="PSF135" s="64"/>
      <c r="PSG135" s="67"/>
      <c r="PSH135" s="67"/>
      <c r="PSI135" s="65"/>
      <c r="PSJ135" s="65"/>
      <c r="PSK135" s="65"/>
      <c r="PSL135" s="66"/>
      <c r="PSN135" s="64"/>
      <c r="PSO135" s="67"/>
      <c r="PSP135" s="67"/>
      <c r="PSQ135" s="65"/>
      <c r="PSR135" s="65"/>
      <c r="PSS135" s="65"/>
      <c r="PST135" s="66"/>
      <c r="PSV135" s="64"/>
      <c r="PSW135" s="67"/>
      <c r="PSX135" s="67"/>
      <c r="PSY135" s="65"/>
      <c r="PSZ135" s="65"/>
      <c r="PTA135" s="65"/>
      <c r="PTB135" s="66"/>
      <c r="PTD135" s="64"/>
      <c r="PTE135" s="67"/>
      <c r="PTF135" s="67"/>
      <c r="PTG135" s="65"/>
      <c r="PTH135" s="65"/>
      <c r="PTI135" s="65"/>
      <c r="PTJ135" s="66"/>
      <c r="PTL135" s="64"/>
      <c r="PTM135" s="67"/>
      <c r="PTN135" s="67"/>
      <c r="PTO135" s="65"/>
      <c r="PTP135" s="65"/>
      <c r="PTQ135" s="65"/>
      <c r="PTR135" s="66"/>
      <c r="PTT135" s="64"/>
      <c r="PTU135" s="67"/>
      <c r="PTV135" s="67"/>
      <c r="PTW135" s="65"/>
      <c r="PTX135" s="65"/>
      <c r="PTY135" s="65"/>
      <c r="PTZ135" s="66"/>
      <c r="PUB135" s="64"/>
      <c r="PUC135" s="67"/>
      <c r="PUD135" s="67"/>
      <c r="PUE135" s="65"/>
      <c r="PUF135" s="65"/>
      <c r="PUG135" s="65"/>
      <c r="PUH135" s="66"/>
      <c r="PUJ135" s="64"/>
      <c r="PUK135" s="67"/>
      <c r="PUL135" s="67"/>
      <c r="PUM135" s="65"/>
      <c r="PUN135" s="65"/>
      <c r="PUO135" s="65"/>
      <c r="PUP135" s="66"/>
      <c r="PUR135" s="64"/>
      <c r="PUS135" s="67"/>
      <c r="PUT135" s="67"/>
      <c r="PUU135" s="65"/>
      <c r="PUV135" s="65"/>
      <c r="PUW135" s="65"/>
      <c r="PUX135" s="66"/>
      <c r="PUZ135" s="64"/>
      <c r="PVA135" s="67"/>
      <c r="PVB135" s="67"/>
      <c r="PVC135" s="65"/>
      <c r="PVD135" s="65"/>
      <c r="PVE135" s="65"/>
      <c r="PVF135" s="66"/>
      <c r="PVH135" s="64"/>
      <c r="PVI135" s="67"/>
      <c r="PVJ135" s="67"/>
      <c r="PVK135" s="65"/>
      <c r="PVL135" s="65"/>
      <c r="PVM135" s="65"/>
      <c r="PVN135" s="66"/>
      <c r="PVP135" s="64"/>
      <c r="PVQ135" s="67"/>
      <c r="PVR135" s="67"/>
      <c r="PVS135" s="65"/>
      <c r="PVT135" s="65"/>
      <c r="PVU135" s="65"/>
      <c r="PVV135" s="66"/>
      <c r="PVX135" s="64"/>
      <c r="PVY135" s="67"/>
      <c r="PVZ135" s="67"/>
      <c r="PWA135" s="65"/>
      <c r="PWB135" s="65"/>
      <c r="PWC135" s="65"/>
      <c r="PWD135" s="66"/>
      <c r="PWF135" s="64"/>
      <c r="PWG135" s="67"/>
      <c r="PWH135" s="67"/>
      <c r="PWI135" s="65"/>
      <c r="PWJ135" s="65"/>
      <c r="PWK135" s="65"/>
      <c r="PWL135" s="66"/>
      <c r="PWN135" s="64"/>
      <c r="PWO135" s="67"/>
      <c r="PWP135" s="67"/>
      <c r="PWQ135" s="65"/>
      <c r="PWR135" s="65"/>
      <c r="PWS135" s="65"/>
      <c r="PWT135" s="66"/>
      <c r="PWV135" s="64"/>
      <c r="PWW135" s="67"/>
      <c r="PWX135" s="67"/>
      <c r="PWY135" s="65"/>
      <c r="PWZ135" s="65"/>
      <c r="PXA135" s="65"/>
      <c r="PXB135" s="66"/>
      <c r="PXD135" s="64"/>
      <c r="PXE135" s="67"/>
      <c r="PXF135" s="67"/>
      <c r="PXG135" s="65"/>
      <c r="PXH135" s="65"/>
      <c r="PXI135" s="65"/>
      <c r="PXJ135" s="66"/>
      <c r="PXL135" s="64"/>
      <c r="PXM135" s="67"/>
      <c r="PXN135" s="67"/>
      <c r="PXO135" s="65"/>
      <c r="PXP135" s="65"/>
      <c r="PXQ135" s="65"/>
      <c r="PXR135" s="66"/>
      <c r="PXT135" s="64"/>
      <c r="PXU135" s="67"/>
      <c r="PXV135" s="67"/>
      <c r="PXW135" s="65"/>
      <c r="PXX135" s="65"/>
      <c r="PXY135" s="65"/>
      <c r="PXZ135" s="66"/>
      <c r="PYB135" s="64"/>
      <c r="PYC135" s="67"/>
      <c r="PYD135" s="67"/>
      <c r="PYE135" s="65"/>
      <c r="PYF135" s="65"/>
      <c r="PYG135" s="65"/>
      <c r="PYH135" s="66"/>
      <c r="PYJ135" s="64"/>
      <c r="PYK135" s="67"/>
      <c r="PYL135" s="67"/>
      <c r="PYM135" s="65"/>
      <c r="PYN135" s="65"/>
      <c r="PYO135" s="65"/>
      <c r="PYP135" s="66"/>
      <c r="PYR135" s="64"/>
      <c r="PYS135" s="67"/>
      <c r="PYT135" s="67"/>
      <c r="PYU135" s="65"/>
      <c r="PYV135" s="65"/>
      <c r="PYW135" s="65"/>
      <c r="PYX135" s="66"/>
      <c r="PYZ135" s="64"/>
      <c r="PZA135" s="67"/>
      <c r="PZB135" s="67"/>
      <c r="PZC135" s="65"/>
      <c r="PZD135" s="65"/>
      <c r="PZE135" s="65"/>
      <c r="PZF135" s="66"/>
      <c r="PZH135" s="64"/>
      <c r="PZI135" s="67"/>
      <c r="PZJ135" s="67"/>
      <c r="PZK135" s="65"/>
      <c r="PZL135" s="65"/>
      <c r="PZM135" s="65"/>
      <c r="PZN135" s="66"/>
      <c r="PZP135" s="64"/>
      <c r="PZQ135" s="67"/>
      <c r="PZR135" s="67"/>
      <c r="PZS135" s="65"/>
      <c r="PZT135" s="65"/>
      <c r="PZU135" s="65"/>
      <c r="PZV135" s="66"/>
      <c r="PZX135" s="64"/>
      <c r="PZY135" s="67"/>
      <c r="PZZ135" s="67"/>
      <c r="QAA135" s="65"/>
      <c r="QAB135" s="65"/>
      <c r="QAC135" s="65"/>
      <c r="QAD135" s="66"/>
      <c r="QAF135" s="64"/>
      <c r="QAG135" s="67"/>
      <c r="QAH135" s="67"/>
      <c r="QAI135" s="65"/>
      <c r="QAJ135" s="65"/>
      <c r="QAK135" s="65"/>
      <c r="QAL135" s="66"/>
      <c r="QAN135" s="64"/>
      <c r="QAO135" s="67"/>
      <c r="QAP135" s="67"/>
      <c r="QAQ135" s="65"/>
      <c r="QAR135" s="65"/>
      <c r="QAS135" s="65"/>
      <c r="QAT135" s="66"/>
      <c r="QAV135" s="64"/>
      <c r="QAW135" s="67"/>
      <c r="QAX135" s="67"/>
      <c r="QAY135" s="65"/>
      <c r="QAZ135" s="65"/>
      <c r="QBA135" s="65"/>
      <c r="QBB135" s="66"/>
      <c r="QBD135" s="64"/>
      <c r="QBE135" s="67"/>
      <c r="QBF135" s="67"/>
      <c r="QBG135" s="65"/>
      <c r="QBH135" s="65"/>
      <c r="QBI135" s="65"/>
      <c r="QBJ135" s="66"/>
      <c r="QBL135" s="64"/>
      <c r="QBM135" s="67"/>
      <c r="QBN135" s="67"/>
      <c r="QBO135" s="65"/>
      <c r="QBP135" s="65"/>
      <c r="QBQ135" s="65"/>
      <c r="QBR135" s="66"/>
      <c r="QBT135" s="64"/>
      <c r="QBU135" s="67"/>
      <c r="QBV135" s="67"/>
      <c r="QBW135" s="65"/>
      <c r="QBX135" s="65"/>
      <c r="QBY135" s="65"/>
      <c r="QBZ135" s="66"/>
      <c r="QCB135" s="64"/>
      <c r="QCC135" s="67"/>
      <c r="QCD135" s="67"/>
      <c r="QCE135" s="65"/>
      <c r="QCF135" s="65"/>
      <c r="QCG135" s="65"/>
      <c r="QCH135" s="66"/>
      <c r="QCJ135" s="64"/>
      <c r="QCK135" s="67"/>
      <c r="QCL135" s="67"/>
      <c r="QCM135" s="65"/>
      <c r="QCN135" s="65"/>
      <c r="QCO135" s="65"/>
      <c r="QCP135" s="66"/>
      <c r="QCR135" s="64"/>
      <c r="QCS135" s="67"/>
      <c r="QCT135" s="67"/>
      <c r="QCU135" s="65"/>
      <c r="QCV135" s="65"/>
      <c r="QCW135" s="65"/>
      <c r="QCX135" s="66"/>
      <c r="QCZ135" s="64"/>
      <c r="QDA135" s="67"/>
      <c r="QDB135" s="67"/>
      <c r="QDC135" s="65"/>
      <c r="QDD135" s="65"/>
      <c r="QDE135" s="65"/>
      <c r="QDF135" s="66"/>
      <c r="QDH135" s="64"/>
      <c r="QDI135" s="67"/>
      <c r="QDJ135" s="67"/>
      <c r="QDK135" s="65"/>
      <c r="QDL135" s="65"/>
      <c r="QDM135" s="65"/>
      <c r="QDN135" s="66"/>
      <c r="QDP135" s="64"/>
      <c r="QDQ135" s="67"/>
      <c r="QDR135" s="67"/>
      <c r="QDS135" s="65"/>
      <c r="QDT135" s="65"/>
      <c r="QDU135" s="65"/>
      <c r="QDV135" s="66"/>
      <c r="QDX135" s="64"/>
      <c r="QDY135" s="67"/>
      <c r="QDZ135" s="67"/>
      <c r="QEA135" s="65"/>
      <c r="QEB135" s="65"/>
      <c r="QEC135" s="65"/>
      <c r="QED135" s="66"/>
      <c r="QEF135" s="64"/>
      <c r="QEG135" s="67"/>
      <c r="QEH135" s="67"/>
      <c r="QEI135" s="65"/>
      <c r="QEJ135" s="65"/>
      <c r="QEK135" s="65"/>
      <c r="QEL135" s="66"/>
      <c r="QEN135" s="64"/>
      <c r="QEO135" s="67"/>
      <c r="QEP135" s="67"/>
      <c r="QEQ135" s="65"/>
      <c r="QER135" s="65"/>
      <c r="QES135" s="65"/>
      <c r="QET135" s="66"/>
      <c r="QEV135" s="64"/>
      <c r="QEW135" s="67"/>
      <c r="QEX135" s="67"/>
      <c r="QEY135" s="65"/>
      <c r="QEZ135" s="65"/>
      <c r="QFA135" s="65"/>
      <c r="QFB135" s="66"/>
      <c r="QFD135" s="64"/>
      <c r="QFE135" s="67"/>
      <c r="QFF135" s="67"/>
      <c r="QFG135" s="65"/>
      <c r="QFH135" s="65"/>
      <c r="QFI135" s="65"/>
      <c r="QFJ135" s="66"/>
      <c r="QFL135" s="64"/>
      <c r="QFM135" s="67"/>
      <c r="QFN135" s="67"/>
      <c r="QFO135" s="65"/>
      <c r="QFP135" s="65"/>
      <c r="QFQ135" s="65"/>
      <c r="QFR135" s="66"/>
      <c r="QFT135" s="64"/>
      <c r="QFU135" s="67"/>
      <c r="QFV135" s="67"/>
      <c r="QFW135" s="65"/>
      <c r="QFX135" s="65"/>
      <c r="QFY135" s="65"/>
      <c r="QFZ135" s="66"/>
      <c r="QGB135" s="64"/>
      <c r="QGC135" s="67"/>
      <c r="QGD135" s="67"/>
      <c r="QGE135" s="65"/>
      <c r="QGF135" s="65"/>
      <c r="QGG135" s="65"/>
      <c r="QGH135" s="66"/>
      <c r="QGJ135" s="64"/>
      <c r="QGK135" s="67"/>
      <c r="QGL135" s="67"/>
      <c r="QGM135" s="65"/>
      <c r="QGN135" s="65"/>
      <c r="QGO135" s="65"/>
      <c r="QGP135" s="66"/>
      <c r="QGR135" s="64"/>
      <c r="QGS135" s="67"/>
      <c r="QGT135" s="67"/>
      <c r="QGU135" s="65"/>
      <c r="QGV135" s="65"/>
      <c r="QGW135" s="65"/>
      <c r="QGX135" s="66"/>
      <c r="QGZ135" s="64"/>
      <c r="QHA135" s="67"/>
      <c r="QHB135" s="67"/>
      <c r="QHC135" s="65"/>
      <c r="QHD135" s="65"/>
      <c r="QHE135" s="65"/>
      <c r="QHF135" s="66"/>
      <c r="QHH135" s="64"/>
      <c r="QHI135" s="67"/>
      <c r="QHJ135" s="67"/>
      <c r="QHK135" s="65"/>
      <c r="QHL135" s="65"/>
      <c r="QHM135" s="65"/>
      <c r="QHN135" s="66"/>
      <c r="QHP135" s="64"/>
      <c r="QHQ135" s="67"/>
      <c r="QHR135" s="67"/>
      <c r="QHS135" s="65"/>
      <c r="QHT135" s="65"/>
      <c r="QHU135" s="65"/>
      <c r="QHV135" s="66"/>
      <c r="QHX135" s="64"/>
      <c r="QHY135" s="67"/>
      <c r="QHZ135" s="67"/>
      <c r="QIA135" s="65"/>
      <c r="QIB135" s="65"/>
      <c r="QIC135" s="65"/>
      <c r="QID135" s="66"/>
      <c r="QIF135" s="64"/>
      <c r="QIG135" s="67"/>
      <c r="QIH135" s="67"/>
      <c r="QII135" s="65"/>
      <c r="QIJ135" s="65"/>
      <c r="QIK135" s="65"/>
      <c r="QIL135" s="66"/>
      <c r="QIN135" s="64"/>
      <c r="QIO135" s="67"/>
      <c r="QIP135" s="67"/>
      <c r="QIQ135" s="65"/>
      <c r="QIR135" s="65"/>
      <c r="QIS135" s="65"/>
      <c r="QIT135" s="66"/>
      <c r="QIV135" s="64"/>
      <c r="QIW135" s="67"/>
      <c r="QIX135" s="67"/>
      <c r="QIY135" s="65"/>
      <c r="QIZ135" s="65"/>
      <c r="QJA135" s="65"/>
      <c r="QJB135" s="66"/>
      <c r="QJD135" s="64"/>
      <c r="QJE135" s="67"/>
      <c r="QJF135" s="67"/>
      <c r="QJG135" s="65"/>
      <c r="QJH135" s="65"/>
      <c r="QJI135" s="65"/>
      <c r="QJJ135" s="66"/>
      <c r="QJL135" s="64"/>
      <c r="QJM135" s="67"/>
      <c r="QJN135" s="67"/>
      <c r="QJO135" s="65"/>
      <c r="QJP135" s="65"/>
      <c r="QJQ135" s="65"/>
      <c r="QJR135" s="66"/>
      <c r="QJT135" s="64"/>
      <c r="QJU135" s="67"/>
      <c r="QJV135" s="67"/>
      <c r="QJW135" s="65"/>
      <c r="QJX135" s="65"/>
      <c r="QJY135" s="65"/>
      <c r="QJZ135" s="66"/>
      <c r="QKB135" s="64"/>
      <c r="QKC135" s="67"/>
      <c r="QKD135" s="67"/>
      <c r="QKE135" s="65"/>
      <c r="QKF135" s="65"/>
      <c r="QKG135" s="65"/>
      <c r="QKH135" s="66"/>
      <c r="QKJ135" s="64"/>
      <c r="QKK135" s="67"/>
      <c r="QKL135" s="67"/>
      <c r="QKM135" s="65"/>
      <c r="QKN135" s="65"/>
      <c r="QKO135" s="65"/>
      <c r="QKP135" s="66"/>
      <c r="QKR135" s="64"/>
      <c r="QKS135" s="67"/>
      <c r="QKT135" s="67"/>
      <c r="QKU135" s="65"/>
      <c r="QKV135" s="65"/>
      <c r="QKW135" s="65"/>
      <c r="QKX135" s="66"/>
      <c r="QKZ135" s="64"/>
      <c r="QLA135" s="67"/>
      <c r="QLB135" s="67"/>
      <c r="QLC135" s="65"/>
      <c r="QLD135" s="65"/>
      <c r="QLE135" s="65"/>
      <c r="QLF135" s="66"/>
      <c r="QLH135" s="64"/>
      <c r="QLI135" s="67"/>
      <c r="QLJ135" s="67"/>
      <c r="QLK135" s="65"/>
      <c r="QLL135" s="65"/>
      <c r="QLM135" s="65"/>
      <c r="QLN135" s="66"/>
      <c r="QLP135" s="64"/>
      <c r="QLQ135" s="67"/>
      <c r="QLR135" s="67"/>
      <c r="QLS135" s="65"/>
      <c r="QLT135" s="65"/>
      <c r="QLU135" s="65"/>
      <c r="QLV135" s="66"/>
      <c r="QLX135" s="64"/>
      <c r="QLY135" s="67"/>
      <c r="QLZ135" s="67"/>
      <c r="QMA135" s="65"/>
      <c r="QMB135" s="65"/>
      <c r="QMC135" s="65"/>
      <c r="QMD135" s="66"/>
      <c r="QMF135" s="64"/>
      <c r="QMG135" s="67"/>
      <c r="QMH135" s="67"/>
      <c r="QMI135" s="65"/>
      <c r="QMJ135" s="65"/>
      <c r="QMK135" s="65"/>
      <c r="QML135" s="66"/>
      <c r="QMN135" s="64"/>
      <c r="QMO135" s="67"/>
      <c r="QMP135" s="67"/>
      <c r="QMQ135" s="65"/>
      <c r="QMR135" s="65"/>
      <c r="QMS135" s="65"/>
      <c r="QMT135" s="66"/>
      <c r="QMV135" s="64"/>
      <c r="QMW135" s="67"/>
      <c r="QMX135" s="67"/>
      <c r="QMY135" s="65"/>
      <c r="QMZ135" s="65"/>
      <c r="QNA135" s="65"/>
      <c r="QNB135" s="66"/>
      <c r="QND135" s="64"/>
      <c r="QNE135" s="67"/>
      <c r="QNF135" s="67"/>
      <c r="QNG135" s="65"/>
      <c r="QNH135" s="65"/>
      <c r="QNI135" s="65"/>
      <c r="QNJ135" s="66"/>
      <c r="QNL135" s="64"/>
      <c r="QNM135" s="67"/>
      <c r="QNN135" s="67"/>
      <c r="QNO135" s="65"/>
      <c r="QNP135" s="65"/>
      <c r="QNQ135" s="65"/>
      <c r="QNR135" s="66"/>
      <c r="QNT135" s="64"/>
      <c r="QNU135" s="67"/>
      <c r="QNV135" s="67"/>
      <c r="QNW135" s="65"/>
      <c r="QNX135" s="65"/>
      <c r="QNY135" s="65"/>
      <c r="QNZ135" s="66"/>
      <c r="QOB135" s="64"/>
      <c r="QOC135" s="67"/>
      <c r="QOD135" s="67"/>
      <c r="QOE135" s="65"/>
      <c r="QOF135" s="65"/>
      <c r="QOG135" s="65"/>
      <c r="QOH135" s="66"/>
      <c r="QOJ135" s="64"/>
      <c r="QOK135" s="67"/>
      <c r="QOL135" s="67"/>
      <c r="QOM135" s="65"/>
      <c r="QON135" s="65"/>
      <c r="QOO135" s="65"/>
      <c r="QOP135" s="66"/>
      <c r="QOR135" s="64"/>
      <c r="QOS135" s="67"/>
      <c r="QOT135" s="67"/>
      <c r="QOU135" s="65"/>
      <c r="QOV135" s="65"/>
      <c r="QOW135" s="65"/>
      <c r="QOX135" s="66"/>
      <c r="QOZ135" s="64"/>
      <c r="QPA135" s="67"/>
      <c r="QPB135" s="67"/>
      <c r="QPC135" s="65"/>
      <c r="QPD135" s="65"/>
      <c r="QPE135" s="65"/>
      <c r="QPF135" s="66"/>
      <c r="QPH135" s="64"/>
      <c r="QPI135" s="67"/>
      <c r="QPJ135" s="67"/>
      <c r="QPK135" s="65"/>
      <c r="QPL135" s="65"/>
      <c r="QPM135" s="65"/>
      <c r="QPN135" s="66"/>
      <c r="QPP135" s="64"/>
      <c r="QPQ135" s="67"/>
      <c r="QPR135" s="67"/>
      <c r="QPS135" s="65"/>
      <c r="QPT135" s="65"/>
      <c r="QPU135" s="65"/>
      <c r="QPV135" s="66"/>
      <c r="QPX135" s="64"/>
      <c r="QPY135" s="67"/>
      <c r="QPZ135" s="67"/>
      <c r="QQA135" s="65"/>
      <c r="QQB135" s="65"/>
      <c r="QQC135" s="65"/>
      <c r="QQD135" s="66"/>
      <c r="QQF135" s="64"/>
      <c r="QQG135" s="67"/>
      <c r="QQH135" s="67"/>
      <c r="QQI135" s="65"/>
      <c r="QQJ135" s="65"/>
      <c r="QQK135" s="65"/>
      <c r="QQL135" s="66"/>
      <c r="QQN135" s="64"/>
      <c r="QQO135" s="67"/>
      <c r="QQP135" s="67"/>
      <c r="QQQ135" s="65"/>
      <c r="QQR135" s="65"/>
      <c r="QQS135" s="65"/>
      <c r="QQT135" s="66"/>
      <c r="QQV135" s="64"/>
      <c r="QQW135" s="67"/>
      <c r="QQX135" s="67"/>
      <c r="QQY135" s="65"/>
      <c r="QQZ135" s="65"/>
      <c r="QRA135" s="65"/>
      <c r="QRB135" s="66"/>
      <c r="QRD135" s="64"/>
      <c r="QRE135" s="67"/>
      <c r="QRF135" s="67"/>
      <c r="QRG135" s="65"/>
      <c r="QRH135" s="65"/>
      <c r="QRI135" s="65"/>
      <c r="QRJ135" s="66"/>
      <c r="QRL135" s="64"/>
      <c r="QRM135" s="67"/>
      <c r="QRN135" s="67"/>
      <c r="QRO135" s="65"/>
      <c r="QRP135" s="65"/>
      <c r="QRQ135" s="65"/>
      <c r="QRR135" s="66"/>
      <c r="QRT135" s="64"/>
      <c r="QRU135" s="67"/>
      <c r="QRV135" s="67"/>
      <c r="QRW135" s="65"/>
      <c r="QRX135" s="65"/>
      <c r="QRY135" s="65"/>
      <c r="QRZ135" s="66"/>
      <c r="QSB135" s="64"/>
      <c r="QSC135" s="67"/>
      <c r="QSD135" s="67"/>
      <c r="QSE135" s="65"/>
      <c r="QSF135" s="65"/>
      <c r="QSG135" s="65"/>
      <c r="QSH135" s="66"/>
      <c r="QSJ135" s="64"/>
      <c r="QSK135" s="67"/>
      <c r="QSL135" s="67"/>
      <c r="QSM135" s="65"/>
      <c r="QSN135" s="65"/>
      <c r="QSO135" s="65"/>
      <c r="QSP135" s="66"/>
      <c r="QSR135" s="64"/>
      <c r="QSS135" s="67"/>
      <c r="QST135" s="67"/>
      <c r="QSU135" s="65"/>
      <c r="QSV135" s="65"/>
      <c r="QSW135" s="65"/>
      <c r="QSX135" s="66"/>
      <c r="QSZ135" s="64"/>
      <c r="QTA135" s="67"/>
      <c r="QTB135" s="67"/>
      <c r="QTC135" s="65"/>
      <c r="QTD135" s="65"/>
      <c r="QTE135" s="65"/>
      <c r="QTF135" s="66"/>
      <c r="QTH135" s="64"/>
      <c r="QTI135" s="67"/>
      <c r="QTJ135" s="67"/>
      <c r="QTK135" s="65"/>
      <c r="QTL135" s="65"/>
      <c r="QTM135" s="65"/>
      <c r="QTN135" s="66"/>
      <c r="QTP135" s="64"/>
      <c r="QTQ135" s="67"/>
      <c r="QTR135" s="67"/>
      <c r="QTS135" s="65"/>
      <c r="QTT135" s="65"/>
      <c r="QTU135" s="65"/>
      <c r="QTV135" s="66"/>
      <c r="QTX135" s="64"/>
      <c r="QTY135" s="67"/>
      <c r="QTZ135" s="67"/>
      <c r="QUA135" s="65"/>
      <c r="QUB135" s="65"/>
      <c r="QUC135" s="65"/>
      <c r="QUD135" s="66"/>
      <c r="QUF135" s="64"/>
      <c r="QUG135" s="67"/>
      <c r="QUH135" s="67"/>
      <c r="QUI135" s="65"/>
      <c r="QUJ135" s="65"/>
      <c r="QUK135" s="65"/>
      <c r="QUL135" s="66"/>
      <c r="QUN135" s="64"/>
      <c r="QUO135" s="67"/>
      <c r="QUP135" s="67"/>
      <c r="QUQ135" s="65"/>
      <c r="QUR135" s="65"/>
      <c r="QUS135" s="65"/>
      <c r="QUT135" s="66"/>
      <c r="QUV135" s="64"/>
      <c r="QUW135" s="67"/>
      <c r="QUX135" s="67"/>
      <c r="QUY135" s="65"/>
      <c r="QUZ135" s="65"/>
      <c r="QVA135" s="65"/>
      <c r="QVB135" s="66"/>
      <c r="QVD135" s="64"/>
      <c r="QVE135" s="67"/>
      <c r="QVF135" s="67"/>
      <c r="QVG135" s="65"/>
      <c r="QVH135" s="65"/>
      <c r="QVI135" s="65"/>
      <c r="QVJ135" s="66"/>
      <c r="QVL135" s="64"/>
      <c r="QVM135" s="67"/>
      <c r="QVN135" s="67"/>
      <c r="QVO135" s="65"/>
      <c r="QVP135" s="65"/>
      <c r="QVQ135" s="65"/>
      <c r="QVR135" s="66"/>
      <c r="QVT135" s="64"/>
      <c r="QVU135" s="67"/>
      <c r="QVV135" s="67"/>
      <c r="QVW135" s="65"/>
      <c r="QVX135" s="65"/>
      <c r="QVY135" s="65"/>
      <c r="QVZ135" s="66"/>
      <c r="QWB135" s="64"/>
      <c r="QWC135" s="67"/>
      <c r="QWD135" s="67"/>
      <c r="QWE135" s="65"/>
      <c r="QWF135" s="65"/>
      <c r="QWG135" s="65"/>
      <c r="QWH135" s="66"/>
      <c r="QWJ135" s="64"/>
      <c r="QWK135" s="67"/>
      <c r="QWL135" s="67"/>
      <c r="QWM135" s="65"/>
      <c r="QWN135" s="65"/>
      <c r="QWO135" s="65"/>
      <c r="QWP135" s="66"/>
      <c r="QWR135" s="64"/>
      <c r="QWS135" s="67"/>
      <c r="QWT135" s="67"/>
      <c r="QWU135" s="65"/>
      <c r="QWV135" s="65"/>
      <c r="QWW135" s="65"/>
      <c r="QWX135" s="66"/>
      <c r="QWZ135" s="64"/>
      <c r="QXA135" s="67"/>
      <c r="QXB135" s="67"/>
      <c r="QXC135" s="65"/>
      <c r="QXD135" s="65"/>
      <c r="QXE135" s="65"/>
      <c r="QXF135" s="66"/>
      <c r="QXH135" s="64"/>
      <c r="QXI135" s="67"/>
      <c r="QXJ135" s="67"/>
      <c r="QXK135" s="65"/>
      <c r="QXL135" s="65"/>
      <c r="QXM135" s="65"/>
      <c r="QXN135" s="66"/>
      <c r="QXP135" s="64"/>
      <c r="QXQ135" s="67"/>
      <c r="QXR135" s="67"/>
      <c r="QXS135" s="65"/>
      <c r="QXT135" s="65"/>
      <c r="QXU135" s="65"/>
      <c r="QXV135" s="66"/>
      <c r="QXX135" s="64"/>
      <c r="QXY135" s="67"/>
      <c r="QXZ135" s="67"/>
      <c r="QYA135" s="65"/>
      <c r="QYB135" s="65"/>
      <c r="QYC135" s="65"/>
      <c r="QYD135" s="66"/>
      <c r="QYF135" s="64"/>
      <c r="QYG135" s="67"/>
      <c r="QYH135" s="67"/>
      <c r="QYI135" s="65"/>
      <c r="QYJ135" s="65"/>
      <c r="QYK135" s="65"/>
      <c r="QYL135" s="66"/>
      <c r="QYN135" s="64"/>
      <c r="QYO135" s="67"/>
      <c r="QYP135" s="67"/>
      <c r="QYQ135" s="65"/>
      <c r="QYR135" s="65"/>
      <c r="QYS135" s="65"/>
      <c r="QYT135" s="66"/>
      <c r="QYV135" s="64"/>
      <c r="QYW135" s="67"/>
      <c r="QYX135" s="67"/>
      <c r="QYY135" s="65"/>
      <c r="QYZ135" s="65"/>
      <c r="QZA135" s="65"/>
      <c r="QZB135" s="66"/>
      <c r="QZD135" s="64"/>
      <c r="QZE135" s="67"/>
      <c r="QZF135" s="67"/>
      <c r="QZG135" s="65"/>
      <c r="QZH135" s="65"/>
      <c r="QZI135" s="65"/>
      <c r="QZJ135" s="66"/>
      <c r="QZL135" s="64"/>
      <c r="QZM135" s="67"/>
      <c r="QZN135" s="67"/>
      <c r="QZO135" s="65"/>
      <c r="QZP135" s="65"/>
      <c r="QZQ135" s="65"/>
      <c r="QZR135" s="66"/>
      <c r="QZT135" s="64"/>
      <c r="QZU135" s="67"/>
      <c r="QZV135" s="67"/>
      <c r="QZW135" s="65"/>
      <c r="QZX135" s="65"/>
      <c r="QZY135" s="65"/>
      <c r="QZZ135" s="66"/>
      <c r="RAB135" s="64"/>
      <c r="RAC135" s="67"/>
      <c r="RAD135" s="67"/>
      <c r="RAE135" s="65"/>
      <c r="RAF135" s="65"/>
      <c r="RAG135" s="65"/>
      <c r="RAH135" s="66"/>
      <c r="RAJ135" s="64"/>
      <c r="RAK135" s="67"/>
      <c r="RAL135" s="67"/>
      <c r="RAM135" s="65"/>
      <c r="RAN135" s="65"/>
      <c r="RAO135" s="65"/>
      <c r="RAP135" s="66"/>
      <c r="RAR135" s="64"/>
      <c r="RAS135" s="67"/>
      <c r="RAT135" s="67"/>
      <c r="RAU135" s="65"/>
      <c r="RAV135" s="65"/>
      <c r="RAW135" s="65"/>
      <c r="RAX135" s="66"/>
      <c r="RAZ135" s="64"/>
      <c r="RBA135" s="67"/>
      <c r="RBB135" s="67"/>
      <c r="RBC135" s="65"/>
      <c r="RBD135" s="65"/>
      <c r="RBE135" s="65"/>
      <c r="RBF135" s="66"/>
      <c r="RBH135" s="64"/>
      <c r="RBI135" s="67"/>
      <c r="RBJ135" s="67"/>
      <c r="RBK135" s="65"/>
      <c r="RBL135" s="65"/>
      <c r="RBM135" s="65"/>
      <c r="RBN135" s="66"/>
      <c r="RBP135" s="64"/>
      <c r="RBQ135" s="67"/>
      <c r="RBR135" s="67"/>
      <c r="RBS135" s="65"/>
      <c r="RBT135" s="65"/>
      <c r="RBU135" s="65"/>
      <c r="RBV135" s="66"/>
      <c r="RBX135" s="64"/>
      <c r="RBY135" s="67"/>
      <c r="RBZ135" s="67"/>
      <c r="RCA135" s="65"/>
      <c r="RCB135" s="65"/>
      <c r="RCC135" s="65"/>
      <c r="RCD135" s="66"/>
      <c r="RCF135" s="64"/>
      <c r="RCG135" s="67"/>
      <c r="RCH135" s="67"/>
      <c r="RCI135" s="65"/>
      <c r="RCJ135" s="65"/>
      <c r="RCK135" s="65"/>
      <c r="RCL135" s="66"/>
      <c r="RCN135" s="64"/>
      <c r="RCO135" s="67"/>
      <c r="RCP135" s="67"/>
      <c r="RCQ135" s="65"/>
      <c r="RCR135" s="65"/>
      <c r="RCS135" s="65"/>
      <c r="RCT135" s="66"/>
      <c r="RCV135" s="64"/>
      <c r="RCW135" s="67"/>
      <c r="RCX135" s="67"/>
      <c r="RCY135" s="65"/>
      <c r="RCZ135" s="65"/>
      <c r="RDA135" s="65"/>
      <c r="RDB135" s="66"/>
      <c r="RDD135" s="64"/>
      <c r="RDE135" s="67"/>
      <c r="RDF135" s="67"/>
      <c r="RDG135" s="65"/>
      <c r="RDH135" s="65"/>
      <c r="RDI135" s="65"/>
      <c r="RDJ135" s="66"/>
      <c r="RDL135" s="64"/>
      <c r="RDM135" s="67"/>
      <c r="RDN135" s="67"/>
      <c r="RDO135" s="65"/>
      <c r="RDP135" s="65"/>
      <c r="RDQ135" s="65"/>
      <c r="RDR135" s="66"/>
      <c r="RDT135" s="64"/>
      <c r="RDU135" s="67"/>
      <c r="RDV135" s="67"/>
      <c r="RDW135" s="65"/>
      <c r="RDX135" s="65"/>
      <c r="RDY135" s="65"/>
      <c r="RDZ135" s="66"/>
      <c r="REB135" s="64"/>
      <c r="REC135" s="67"/>
      <c r="RED135" s="67"/>
      <c r="REE135" s="65"/>
      <c r="REF135" s="65"/>
      <c r="REG135" s="65"/>
      <c r="REH135" s="66"/>
      <c r="REJ135" s="64"/>
      <c r="REK135" s="67"/>
      <c r="REL135" s="67"/>
      <c r="REM135" s="65"/>
      <c r="REN135" s="65"/>
      <c r="REO135" s="65"/>
      <c r="REP135" s="66"/>
      <c r="RER135" s="64"/>
      <c r="RES135" s="67"/>
      <c r="RET135" s="67"/>
      <c r="REU135" s="65"/>
      <c r="REV135" s="65"/>
      <c r="REW135" s="65"/>
      <c r="REX135" s="66"/>
      <c r="REZ135" s="64"/>
      <c r="RFA135" s="67"/>
      <c r="RFB135" s="67"/>
      <c r="RFC135" s="65"/>
      <c r="RFD135" s="65"/>
      <c r="RFE135" s="65"/>
      <c r="RFF135" s="66"/>
      <c r="RFH135" s="64"/>
      <c r="RFI135" s="67"/>
      <c r="RFJ135" s="67"/>
      <c r="RFK135" s="65"/>
      <c r="RFL135" s="65"/>
      <c r="RFM135" s="65"/>
      <c r="RFN135" s="66"/>
      <c r="RFP135" s="64"/>
      <c r="RFQ135" s="67"/>
      <c r="RFR135" s="67"/>
      <c r="RFS135" s="65"/>
      <c r="RFT135" s="65"/>
      <c r="RFU135" s="65"/>
      <c r="RFV135" s="66"/>
      <c r="RFX135" s="64"/>
      <c r="RFY135" s="67"/>
      <c r="RFZ135" s="67"/>
      <c r="RGA135" s="65"/>
      <c r="RGB135" s="65"/>
      <c r="RGC135" s="65"/>
      <c r="RGD135" s="66"/>
      <c r="RGF135" s="64"/>
      <c r="RGG135" s="67"/>
      <c r="RGH135" s="67"/>
      <c r="RGI135" s="65"/>
      <c r="RGJ135" s="65"/>
      <c r="RGK135" s="65"/>
      <c r="RGL135" s="66"/>
      <c r="RGN135" s="64"/>
      <c r="RGO135" s="67"/>
      <c r="RGP135" s="67"/>
      <c r="RGQ135" s="65"/>
      <c r="RGR135" s="65"/>
      <c r="RGS135" s="65"/>
      <c r="RGT135" s="66"/>
      <c r="RGV135" s="64"/>
      <c r="RGW135" s="67"/>
      <c r="RGX135" s="67"/>
      <c r="RGY135" s="65"/>
      <c r="RGZ135" s="65"/>
      <c r="RHA135" s="65"/>
      <c r="RHB135" s="66"/>
      <c r="RHD135" s="64"/>
      <c r="RHE135" s="67"/>
      <c r="RHF135" s="67"/>
      <c r="RHG135" s="65"/>
      <c r="RHH135" s="65"/>
      <c r="RHI135" s="65"/>
      <c r="RHJ135" s="66"/>
      <c r="RHL135" s="64"/>
      <c r="RHM135" s="67"/>
      <c r="RHN135" s="67"/>
      <c r="RHO135" s="65"/>
      <c r="RHP135" s="65"/>
      <c r="RHQ135" s="65"/>
      <c r="RHR135" s="66"/>
      <c r="RHT135" s="64"/>
      <c r="RHU135" s="67"/>
      <c r="RHV135" s="67"/>
      <c r="RHW135" s="65"/>
      <c r="RHX135" s="65"/>
      <c r="RHY135" s="65"/>
      <c r="RHZ135" s="66"/>
      <c r="RIB135" s="64"/>
      <c r="RIC135" s="67"/>
      <c r="RID135" s="67"/>
      <c r="RIE135" s="65"/>
      <c r="RIF135" s="65"/>
      <c r="RIG135" s="65"/>
      <c r="RIH135" s="66"/>
      <c r="RIJ135" s="64"/>
      <c r="RIK135" s="67"/>
      <c r="RIL135" s="67"/>
      <c r="RIM135" s="65"/>
      <c r="RIN135" s="65"/>
      <c r="RIO135" s="65"/>
      <c r="RIP135" s="66"/>
      <c r="RIR135" s="64"/>
      <c r="RIS135" s="67"/>
      <c r="RIT135" s="67"/>
      <c r="RIU135" s="65"/>
      <c r="RIV135" s="65"/>
      <c r="RIW135" s="65"/>
      <c r="RIX135" s="66"/>
      <c r="RIZ135" s="64"/>
      <c r="RJA135" s="67"/>
      <c r="RJB135" s="67"/>
      <c r="RJC135" s="65"/>
      <c r="RJD135" s="65"/>
      <c r="RJE135" s="65"/>
      <c r="RJF135" s="66"/>
      <c r="RJH135" s="64"/>
      <c r="RJI135" s="67"/>
      <c r="RJJ135" s="67"/>
      <c r="RJK135" s="65"/>
      <c r="RJL135" s="65"/>
      <c r="RJM135" s="65"/>
      <c r="RJN135" s="66"/>
      <c r="RJP135" s="64"/>
      <c r="RJQ135" s="67"/>
      <c r="RJR135" s="67"/>
      <c r="RJS135" s="65"/>
      <c r="RJT135" s="65"/>
      <c r="RJU135" s="65"/>
      <c r="RJV135" s="66"/>
      <c r="RJX135" s="64"/>
      <c r="RJY135" s="67"/>
      <c r="RJZ135" s="67"/>
      <c r="RKA135" s="65"/>
      <c r="RKB135" s="65"/>
      <c r="RKC135" s="65"/>
      <c r="RKD135" s="66"/>
      <c r="RKF135" s="64"/>
      <c r="RKG135" s="67"/>
      <c r="RKH135" s="67"/>
      <c r="RKI135" s="65"/>
      <c r="RKJ135" s="65"/>
      <c r="RKK135" s="65"/>
      <c r="RKL135" s="66"/>
      <c r="RKN135" s="64"/>
      <c r="RKO135" s="67"/>
      <c r="RKP135" s="67"/>
      <c r="RKQ135" s="65"/>
      <c r="RKR135" s="65"/>
      <c r="RKS135" s="65"/>
      <c r="RKT135" s="66"/>
      <c r="RKV135" s="64"/>
      <c r="RKW135" s="67"/>
      <c r="RKX135" s="67"/>
      <c r="RKY135" s="65"/>
      <c r="RKZ135" s="65"/>
      <c r="RLA135" s="65"/>
      <c r="RLB135" s="66"/>
      <c r="RLD135" s="64"/>
      <c r="RLE135" s="67"/>
      <c r="RLF135" s="67"/>
      <c r="RLG135" s="65"/>
      <c r="RLH135" s="65"/>
      <c r="RLI135" s="65"/>
      <c r="RLJ135" s="66"/>
      <c r="RLL135" s="64"/>
      <c r="RLM135" s="67"/>
      <c r="RLN135" s="67"/>
      <c r="RLO135" s="65"/>
      <c r="RLP135" s="65"/>
      <c r="RLQ135" s="65"/>
      <c r="RLR135" s="66"/>
      <c r="RLT135" s="64"/>
      <c r="RLU135" s="67"/>
      <c r="RLV135" s="67"/>
      <c r="RLW135" s="65"/>
      <c r="RLX135" s="65"/>
      <c r="RLY135" s="65"/>
      <c r="RLZ135" s="66"/>
      <c r="RMB135" s="64"/>
      <c r="RMC135" s="67"/>
      <c r="RMD135" s="67"/>
      <c r="RME135" s="65"/>
      <c r="RMF135" s="65"/>
      <c r="RMG135" s="65"/>
      <c r="RMH135" s="66"/>
      <c r="RMJ135" s="64"/>
      <c r="RMK135" s="67"/>
      <c r="RML135" s="67"/>
      <c r="RMM135" s="65"/>
      <c r="RMN135" s="65"/>
      <c r="RMO135" s="65"/>
      <c r="RMP135" s="66"/>
      <c r="RMR135" s="64"/>
      <c r="RMS135" s="67"/>
      <c r="RMT135" s="67"/>
      <c r="RMU135" s="65"/>
      <c r="RMV135" s="65"/>
      <c r="RMW135" s="65"/>
      <c r="RMX135" s="66"/>
      <c r="RMZ135" s="64"/>
      <c r="RNA135" s="67"/>
      <c r="RNB135" s="67"/>
      <c r="RNC135" s="65"/>
      <c r="RND135" s="65"/>
      <c r="RNE135" s="65"/>
      <c r="RNF135" s="66"/>
      <c r="RNH135" s="64"/>
      <c r="RNI135" s="67"/>
      <c r="RNJ135" s="67"/>
      <c r="RNK135" s="65"/>
      <c r="RNL135" s="65"/>
      <c r="RNM135" s="65"/>
      <c r="RNN135" s="66"/>
      <c r="RNP135" s="64"/>
      <c r="RNQ135" s="67"/>
      <c r="RNR135" s="67"/>
      <c r="RNS135" s="65"/>
      <c r="RNT135" s="65"/>
      <c r="RNU135" s="65"/>
      <c r="RNV135" s="66"/>
      <c r="RNX135" s="64"/>
      <c r="RNY135" s="67"/>
      <c r="RNZ135" s="67"/>
      <c r="ROA135" s="65"/>
      <c r="ROB135" s="65"/>
      <c r="ROC135" s="65"/>
      <c r="ROD135" s="66"/>
      <c r="ROF135" s="64"/>
      <c r="ROG135" s="67"/>
      <c r="ROH135" s="67"/>
      <c r="ROI135" s="65"/>
      <c r="ROJ135" s="65"/>
      <c r="ROK135" s="65"/>
      <c r="ROL135" s="66"/>
      <c r="RON135" s="64"/>
      <c r="ROO135" s="67"/>
      <c r="ROP135" s="67"/>
      <c r="ROQ135" s="65"/>
      <c r="ROR135" s="65"/>
      <c r="ROS135" s="65"/>
      <c r="ROT135" s="66"/>
      <c r="ROV135" s="64"/>
      <c r="ROW135" s="67"/>
      <c r="ROX135" s="67"/>
      <c r="ROY135" s="65"/>
      <c r="ROZ135" s="65"/>
      <c r="RPA135" s="65"/>
      <c r="RPB135" s="66"/>
      <c r="RPD135" s="64"/>
      <c r="RPE135" s="67"/>
      <c r="RPF135" s="67"/>
      <c r="RPG135" s="65"/>
      <c r="RPH135" s="65"/>
      <c r="RPI135" s="65"/>
      <c r="RPJ135" s="66"/>
      <c r="RPL135" s="64"/>
      <c r="RPM135" s="67"/>
      <c r="RPN135" s="67"/>
      <c r="RPO135" s="65"/>
      <c r="RPP135" s="65"/>
      <c r="RPQ135" s="65"/>
      <c r="RPR135" s="66"/>
      <c r="RPT135" s="64"/>
      <c r="RPU135" s="67"/>
      <c r="RPV135" s="67"/>
      <c r="RPW135" s="65"/>
      <c r="RPX135" s="65"/>
      <c r="RPY135" s="65"/>
      <c r="RPZ135" s="66"/>
      <c r="RQB135" s="64"/>
      <c r="RQC135" s="67"/>
      <c r="RQD135" s="67"/>
      <c r="RQE135" s="65"/>
      <c r="RQF135" s="65"/>
      <c r="RQG135" s="65"/>
      <c r="RQH135" s="66"/>
      <c r="RQJ135" s="64"/>
      <c r="RQK135" s="67"/>
      <c r="RQL135" s="67"/>
      <c r="RQM135" s="65"/>
      <c r="RQN135" s="65"/>
      <c r="RQO135" s="65"/>
      <c r="RQP135" s="66"/>
      <c r="RQR135" s="64"/>
      <c r="RQS135" s="67"/>
      <c r="RQT135" s="67"/>
      <c r="RQU135" s="65"/>
      <c r="RQV135" s="65"/>
      <c r="RQW135" s="65"/>
      <c r="RQX135" s="66"/>
      <c r="RQZ135" s="64"/>
      <c r="RRA135" s="67"/>
      <c r="RRB135" s="67"/>
      <c r="RRC135" s="65"/>
      <c r="RRD135" s="65"/>
      <c r="RRE135" s="65"/>
      <c r="RRF135" s="66"/>
      <c r="RRH135" s="64"/>
      <c r="RRI135" s="67"/>
      <c r="RRJ135" s="67"/>
      <c r="RRK135" s="65"/>
      <c r="RRL135" s="65"/>
      <c r="RRM135" s="65"/>
      <c r="RRN135" s="66"/>
      <c r="RRP135" s="64"/>
      <c r="RRQ135" s="67"/>
      <c r="RRR135" s="67"/>
      <c r="RRS135" s="65"/>
      <c r="RRT135" s="65"/>
      <c r="RRU135" s="65"/>
      <c r="RRV135" s="66"/>
      <c r="RRX135" s="64"/>
      <c r="RRY135" s="67"/>
      <c r="RRZ135" s="67"/>
      <c r="RSA135" s="65"/>
      <c r="RSB135" s="65"/>
      <c r="RSC135" s="65"/>
      <c r="RSD135" s="66"/>
      <c r="RSF135" s="64"/>
      <c r="RSG135" s="67"/>
      <c r="RSH135" s="67"/>
      <c r="RSI135" s="65"/>
      <c r="RSJ135" s="65"/>
      <c r="RSK135" s="65"/>
      <c r="RSL135" s="66"/>
      <c r="RSN135" s="64"/>
      <c r="RSO135" s="67"/>
      <c r="RSP135" s="67"/>
      <c r="RSQ135" s="65"/>
      <c r="RSR135" s="65"/>
      <c r="RSS135" s="65"/>
      <c r="RST135" s="66"/>
      <c r="RSV135" s="64"/>
      <c r="RSW135" s="67"/>
      <c r="RSX135" s="67"/>
      <c r="RSY135" s="65"/>
      <c r="RSZ135" s="65"/>
      <c r="RTA135" s="65"/>
      <c r="RTB135" s="66"/>
      <c r="RTD135" s="64"/>
      <c r="RTE135" s="67"/>
      <c r="RTF135" s="67"/>
      <c r="RTG135" s="65"/>
      <c r="RTH135" s="65"/>
      <c r="RTI135" s="65"/>
      <c r="RTJ135" s="66"/>
      <c r="RTL135" s="64"/>
      <c r="RTM135" s="67"/>
      <c r="RTN135" s="67"/>
      <c r="RTO135" s="65"/>
      <c r="RTP135" s="65"/>
      <c r="RTQ135" s="65"/>
      <c r="RTR135" s="66"/>
      <c r="RTT135" s="64"/>
      <c r="RTU135" s="67"/>
      <c r="RTV135" s="67"/>
      <c r="RTW135" s="65"/>
      <c r="RTX135" s="65"/>
      <c r="RTY135" s="65"/>
      <c r="RTZ135" s="66"/>
      <c r="RUB135" s="64"/>
      <c r="RUC135" s="67"/>
      <c r="RUD135" s="67"/>
      <c r="RUE135" s="65"/>
      <c r="RUF135" s="65"/>
      <c r="RUG135" s="65"/>
      <c r="RUH135" s="66"/>
      <c r="RUJ135" s="64"/>
      <c r="RUK135" s="67"/>
      <c r="RUL135" s="67"/>
      <c r="RUM135" s="65"/>
      <c r="RUN135" s="65"/>
      <c r="RUO135" s="65"/>
      <c r="RUP135" s="66"/>
      <c r="RUR135" s="64"/>
      <c r="RUS135" s="67"/>
      <c r="RUT135" s="67"/>
      <c r="RUU135" s="65"/>
      <c r="RUV135" s="65"/>
      <c r="RUW135" s="65"/>
      <c r="RUX135" s="66"/>
      <c r="RUZ135" s="64"/>
      <c r="RVA135" s="67"/>
      <c r="RVB135" s="67"/>
      <c r="RVC135" s="65"/>
      <c r="RVD135" s="65"/>
      <c r="RVE135" s="65"/>
      <c r="RVF135" s="66"/>
      <c r="RVH135" s="64"/>
      <c r="RVI135" s="67"/>
      <c r="RVJ135" s="67"/>
      <c r="RVK135" s="65"/>
      <c r="RVL135" s="65"/>
      <c r="RVM135" s="65"/>
      <c r="RVN135" s="66"/>
      <c r="RVP135" s="64"/>
      <c r="RVQ135" s="67"/>
      <c r="RVR135" s="67"/>
      <c r="RVS135" s="65"/>
      <c r="RVT135" s="65"/>
      <c r="RVU135" s="65"/>
      <c r="RVV135" s="66"/>
      <c r="RVX135" s="64"/>
      <c r="RVY135" s="67"/>
      <c r="RVZ135" s="67"/>
      <c r="RWA135" s="65"/>
      <c r="RWB135" s="65"/>
      <c r="RWC135" s="65"/>
      <c r="RWD135" s="66"/>
      <c r="RWF135" s="64"/>
      <c r="RWG135" s="67"/>
      <c r="RWH135" s="67"/>
      <c r="RWI135" s="65"/>
      <c r="RWJ135" s="65"/>
      <c r="RWK135" s="65"/>
      <c r="RWL135" s="66"/>
      <c r="RWN135" s="64"/>
      <c r="RWO135" s="67"/>
      <c r="RWP135" s="67"/>
      <c r="RWQ135" s="65"/>
      <c r="RWR135" s="65"/>
      <c r="RWS135" s="65"/>
      <c r="RWT135" s="66"/>
      <c r="RWV135" s="64"/>
      <c r="RWW135" s="67"/>
      <c r="RWX135" s="67"/>
      <c r="RWY135" s="65"/>
      <c r="RWZ135" s="65"/>
      <c r="RXA135" s="65"/>
      <c r="RXB135" s="66"/>
      <c r="RXD135" s="64"/>
      <c r="RXE135" s="67"/>
      <c r="RXF135" s="67"/>
      <c r="RXG135" s="65"/>
      <c r="RXH135" s="65"/>
      <c r="RXI135" s="65"/>
      <c r="RXJ135" s="66"/>
      <c r="RXL135" s="64"/>
      <c r="RXM135" s="67"/>
      <c r="RXN135" s="67"/>
      <c r="RXO135" s="65"/>
      <c r="RXP135" s="65"/>
      <c r="RXQ135" s="65"/>
      <c r="RXR135" s="66"/>
      <c r="RXT135" s="64"/>
      <c r="RXU135" s="67"/>
      <c r="RXV135" s="67"/>
      <c r="RXW135" s="65"/>
      <c r="RXX135" s="65"/>
      <c r="RXY135" s="65"/>
      <c r="RXZ135" s="66"/>
      <c r="RYB135" s="64"/>
      <c r="RYC135" s="67"/>
      <c r="RYD135" s="67"/>
      <c r="RYE135" s="65"/>
      <c r="RYF135" s="65"/>
      <c r="RYG135" s="65"/>
      <c r="RYH135" s="66"/>
      <c r="RYJ135" s="64"/>
      <c r="RYK135" s="67"/>
      <c r="RYL135" s="67"/>
      <c r="RYM135" s="65"/>
      <c r="RYN135" s="65"/>
      <c r="RYO135" s="65"/>
      <c r="RYP135" s="66"/>
      <c r="RYR135" s="64"/>
      <c r="RYS135" s="67"/>
      <c r="RYT135" s="67"/>
      <c r="RYU135" s="65"/>
      <c r="RYV135" s="65"/>
      <c r="RYW135" s="65"/>
      <c r="RYX135" s="66"/>
      <c r="RYZ135" s="64"/>
      <c r="RZA135" s="67"/>
      <c r="RZB135" s="67"/>
      <c r="RZC135" s="65"/>
      <c r="RZD135" s="65"/>
      <c r="RZE135" s="65"/>
      <c r="RZF135" s="66"/>
      <c r="RZH135" s="64"/>
      <c r="RZI135" s="67"/>
      <c r="RZJ135" s="67"/>
      <c r="RZK135" s="65"/>
      <c r="RZL135" s="65"/>
      <c r="RZM135" s="65"/>
      <c r="RZN135" s="66"/>
      <c r="RZP135" s="64"/>
      <c r="RZQ135" s="67"/>
      <c r="RZR135" s="67"/>
      <c r="RZS135" s="65"/>
      <c r="RZT135" s="65"/>
      <c r="RZU135" s="65"/>
      <c r="RZV135" s="66"/>
      <c r="RZX135" s="64"/>
      <c r="RZY135" s="67"/>
      <c r="RZZ135" s="67"/>
      <c r="SAA135" s="65"/>
      <c r="SAB135" s="65"/>
      <c r="SAC135" s="65"/>
      <c r="SAD135" s="66"/>
      <c r="SAF135" s="64"/>
      <c r="SAG135" s="67"/>
      <c r="SAH135" s="67"/>
      <c r="SAI135" s="65"/>
      <c r="SAJ135" s="65"/>
      <c r="SAK135" s="65"/>
      <c r="SAL135" s="66"/>
      <c r="SAN135" s="64"/>
      <c r="SAO135" s="67"/>
      <c r="SAP135" s="67"/>
      <c r="SAQ135" s="65"/>
      <c r="SAR135" s="65"/>
      <c r="SAS135" s="65"/>
      <c r="SAT135" s="66"/>
      <c r="SAV135" s="64"/>
      <c r="SAW135" s="67"/>
      <c r="SAX135" s="67"/>
      <c r="SAY135" s="65"/>
      <c r="SAZ135" s="65"/>
      <c r="SBA135" s="65"/>
      <c r="SBB135" s="66"/>
      <c r="SBD135" s="64"/>
      <c r="SBE135" s="67"/>
      <c r="SBF135" s="67"/>
      <c r="SBG135" s="65"/>
      <c r="SBH135" s="65"/>
      <c r="SBI135" s="65"/>
      <c r="SBJ135" s="66"/>
      <c r="SBL135" s="64"/>
      <c r="SBM135" s="67"/>
      <c r="SBN135" s="67"/>
      <c r="SBO135" s="65"/>
      <c r="SBP135" s="65"/>
      <c r="SBQ135" s="65"/>
      <c r="SBR135" s="66"/>
      <c r="SBT135" s="64"/>
      <c r="SBU135" s="67"/>
      <c r="SBV135" s="67"/>
      <c r="SBW135" s="65"/>
      <c r="SBX135" s="65"/>
      <c r="SBY135" s="65"/>
      <c r="SBZ135" s="66"/>
      <c r="SCB135" s="64"/>
      <c r="SCC135" s="67"/>
      <c r="SCD135" s="67"/>
      <c r="SCE135" s="65"/>
      <c r="SCF135" s="65"/>
      <c r="SCG135" s="65"/>
      <c r="SCH135" s="66"/>
      <c r="SCJ135" s="64"/>
      <c r="SCK135" s="67"/>
      <c r="SCL135" s="67"/>
      <c r="SCM135" s="65"/>
      <c r="SCN135" s="65"/>
      <c r="SCO135" s="65"/>
      <c r="SCP135" s="66"/>
      <c r="SCR135" s="64"/>
      <c r="SCS135" s="67"/>
      <c r="SCT135" s="67"/>
      <c r="SCU135" s="65"/>
      <c r="SCV135" s="65"/>
      <c r="SCW135" s="65"/>
      <c r="SCX135" s="66"/>
      <c r="SCZ135" s="64"/>
      <c r="SDA135" s="67"/>
      <c r="SDB135" s="67"/>
      <c r="SDC135" s="65"/>
      <c r="SDD135" s="65"/>
      <c r="SDE135" s="65"/>
      <c r="SDF135" s="66"/>
      <c r="SDH135" s="64"/>
      <c r="SDI135" s="67"/>
      <c r="SDJ135" s="67"/>
      <c r="SDK135" s="65"/>
      <c r="SDL135" s="65"/>
      <c r="SDM135" s="65"/>
      <c r="SDN135" s="66"/>
      <c r="SDP135" s="64"/>
      <c r="SDQ135" s="67"/>
      <c r="SDR135" s="67"/>
      <c r="SDS135" s="65"/>
      <c r="SDT135" s="65"/>
      <c r="SDU135" s="65"/>
      <c r="SDV135" s="66"/>
      <c r="SDX135" s="64"/>
      <c r="SDY135" s="67"/>
      <c r="SDZ135" s="67"/>
      <c r="SEA135" s="65"/>
      <c r="SEB135" s="65"/>
      <c r="SEC135" s="65"/>
      <c r="SED135" s="66"/>
      <c r="SEF135" s="64"/>
      <c r="SEG135" s="67"/>
      <c r="SEH135" s="67"/>
      <c r="SEI135" s="65"/>
      <c r="SEJ135" s="65"/>
      <c r="SEK135" s="65"/>
      <c r="SEL135" s="66"/>
      <c r="SEN135" s="64"/>
      <c r="SEO135" s="67"/>
      <c r="SEP135" s="67"/>
      <c r="SEQ135" s="65"/>
      <c r="SER135" s="65"/>
      <c r="SES135" s="65"/>
      <c r="SET135" s="66"/>
      <c r="SEV135" s="64"/>
      <c r="SEW135" s="67"/>
      <c r="SEX135" s="67"/>
      <c r="SEY135" s="65"/>
      <c r="SEZ135" s="65"/>
      <c r="SFA135" s="65"/>
      <c r="SFB135" s="66"/>
      <c r="SFD135" s="64"/>
      <c r="SFE135" s="67"/>
      <c r="SFF135" s="67"/>
      <c r="SFG135" s="65"/>
      <c r="SFH135" s="65"/>
      <c r="SFI135" s="65"/>
      <c r="SFJ135" s="66"/>
      <c r="SFL135" s="64"/>
      <c r="SFM135" s="67"/>
      <c r="SFN135" s="67"/>
      <c r="SFO135" s="65"/>
      <c r="SFP135" s="65"/>
      <c r="SFQ135" s="65"/>
      <c r="SFR135" s="66"/>
      <c r="SFT135" s="64"/>
      <c r="SFU135" s="67"/>
      <c r="SFV135" s="67"/>
      <c r="SFW135" s="65"/>
      <c r="SFX135" s="65"/>
      <c r="SFY135" s="65"/>
      <c r="SFZ135" s="66"/>
      <c r="SGB135" s="64"/>
      <c r="SGC135" s="67"/>
      <c r="SGD135" s="67"/>
      <c r="SGE135" s="65"/>
      <c r="SGF135" s="65"/>
      <c r="SGG135" s="65"/>
      <c r="SGH135" s="66"/>
      <c r="SGJ135" s="64"/>
      <c r="SGK135" s="67"/>
      <c r="SGL135" s="67"/>
      <c r="SGM135" s="65"/>
      <c r="SGN135" s="65"/>
      <c r="SGO135" s="65"/>
      <c r="SGP135" s="66"/>
      <c r="SGR135" s="64"/>
      <c r="SGS135" s="67"/>
      <c r="SGT135" s="67"/>
      <c r="SGU135" s="65"/>
      <c r="SGV135" s="65"/>
      <c r="SGW135" s="65"/>
      <c r="SGX135" s="66"/>
      <c r="SGZ135" s="64"/>
      <c r="SHA135" s="67"/>
      <c r="SHB135" s="67"/>
      <c r="SHC135" s="65"/>
      <c r="SHD135" s="65"/>
      <c r="SHE135" s="65"/>
      <c r="SHF135" s="66"/>
      <c r="SHH135" s="64"/>
      <c r="SHI135" s="67"/>
      <c r="SHJ135" s="67"/>
      <c r="SHK135" s="65"/>
      <c r="SHL135" s="65"/>
      <c r="SHM135" s="65"/>
      <c r="SHN135" s="66"/>
      <c r="SHP135" s="64"/>
      <c r="SHQ135" s="67"/>
      <c r="SHR135" s="67"/>
      <c r="SHS135" s="65"/>
      <c r="SHT135" s="65"/>
      <c r="SHU135" s="65"/>
      <c r="SHV135" s="66"/>
      <c r="SHX135" s="64"/>
      <c r="SHY135" s="67"/>
      <c r="SHZ135" s="67"/>
      <c r="SIA135" s="65"/>
      <c r="SIB135" s="65"/>
      <c r="SIC135" s="65"/>
      <c r="SID135" s="66"/>
      <c r="SIF135" s="64"/>
      <c r="SIG135" s="67"/>
      <c r="SIH135" s="67"/>
      <c r="SII135" s="65"/>
      <c r="SIJ135" s="65"/>
      <c r="SIK135" s="65"/>
      <c r="SIL135" s="66"/>
      <c r="SIN135" s="64"/>
      <c r="SIO135" s="67"/>
      <c r="SIP135" s="67"/>
      <c r="SIQ135" s="65"/>
      <c r="SIR135" s="65"/>
      <c r="SIS135" s="65"/>
      <c r="SIT135" s="66"/>
      <c r="SIV135" s="64"/>
      <c r="SIW135" s="67"/>
      <c r="SIX135" s="67"/>
      <c r="SIY135" s="65"/>
      <c r="SIZ135" s="65"/>
      <c r="SJA135" s="65"/>
      <c r="SJB135" s="66"/>
      <c r="SJD135" s="64"/>
      <c r="SJE135" s="67"/>
      <c r="SJF135" s="67"/>
      <c r="SJG135" s="65"/>
      <c r="SJH135" s="65"/>
      <c r="SJI135" s="65"/>
      <c r="SJJ135" s="66"/>
      <c r="SJL135" s="64"/>
      <c r="SJM135" s="67"/>
      <c r="SJN135" s="67"/>
      <c r="SJO135" s="65"/>
      <c r="SJP135" s="65"/>
      <c r="SJQ135" s="65"/>
      <c r="SJR135" s="66"/>
      <c r="SJT135" s="64"/>
      <c r="SJU135" s="67"/>
      <c r="SJV135" s="67"/>
      <c r="SJW135" s="65"/>
      <c r="SJX135" s="65"/>
      <c r="SJY135" s="65"/>
      <c r="SJZ135" s="66"/>
      <c r="SKB135" s="64"/>
      <c r="SKC135" s="67"/>
      <c r="SKD135" s="67"/>
      <c r="SKE135" s="65"/>
      <c r="SKF135" s="65"/>
      <c r="SKG135" s="65"/>
      <c r="SKH135" s="66"/>
      <c r="SKJ135" s="64"/>
      <c r="SKK135" s="67"/>
      <c r="SKL135" s="67"/>
      <c r="SKM135" s="65"/>
      <c r="SKN135" s="65"/>
      <c r="SKO135" s="65"/>
      <c r="SKP135" s="66"/>
      <c r="SKR135" s="64"/>
      <c r="SKS135" s="67"/>
      <c r="SKT135" s="67"/>
      <c r="SKU135" s="65"/>
      <c r="SKV135" s="65"/>
      <c r="SKW135" s="65"/>
      <c r="SKX135" s="66"/>
      <c r="SKZ135" s="64"/>
      <c r="SLA135" s="67"/>
      <c r="SLB135" s="67"/>
      <c r="SLC135" s="65"/>
      <c r="SLD135" s="65"/>
      <c r="SLE135" s="65"/>
      <c r="SLF135" s="66"/>
      <c r="SLH135" s="64"/>
      <c r="SLI135" s="67"/>
      <c r="SLJ135" s="67"/>
      <c r="SLK135" s="65"/>
      <c r="SLL135" s="65"/>
      <c r="SLM135" s="65"/>
      <c r="SLN135" s="66"/>
      <c r="SLP135" s="64"/>
      <c r="SLQ135" s="67"/>
      <c r="SLR135" s="67"/>
      <c r="SLS135" s="65"/>
      <c r="SLT135" s="65"/>
      <c r="SLU135" s="65"/>
      <c r="SLV135" s="66"/>
      <c r="SLX135" s="64"/>
      <c r="SLY135" s="67"/>
      <c r="SLZ135" s="67"/>
      <c r="SMA135" s="65"/>
      <c r="SMB135" s="65"/>
      <c r="SMC135" s="65"/>
      <c r="SMD135" s="66"/>
      <c r="SMF135" s="64"/>
      <c r="SMG135" s="67"/>
      <c r="SMH135" s="67"/>
      <c r="SMI135" s="65"/>
      <c r="SMJ135" s="65"/>
      <c r="SMK135" s="65"/>
      <c r="SML135" s="66"/>
      <c r="SMN135" s="64"/>
      <c r="SMO135" s="67"/>
      <c r="SMP135" s="67"/>
      <c r="SMQ135" s="65"/>
      <c r="SMR135" s="65"/>
      <c r="SMS135" s="65"/>
      <c r="SMT135" s="66"/>
      <c r="SMV135" s="64"/>
      <c r="SMW135" s="67"/>
      <c r="SMX135" s="67"/>
      <c r="SMY135" s="65"/>
      <c r="SMZ135" s="65"/>
      <c r="SNA135" s="65"/>
      <c r="SNB135" s="66"/>
      <c r="SND135" s="64"/>
      <c r="SNE135" s="67"/>
      <c r="SNF135" s="67"/>
      <c r="SNG135" s="65"/>
      <c r="SNH135" s="65"/>
      <c r="SNI135" s="65"/>
      <c r="SNJ135" s="66"/>
      <c r="SNL135" s="64"/>
      <c r="SNM135" s="67"/>
      <c r="SNN135" s="67"/>
      <c r="SNO135" s="65"/>
      <c r="SNP135" s="65"/>
      <c r="SNQ135" s="65"/>
      <c r="SNR135" s="66"/>
      <c r="SNT135" s="64"/>
      <c r="SNU135" s="67"/>
      <c r="SNV135" s="67"/>
      <c r="SNW135" s="65"/>
      <c r="SNX135" s="65"/>
      <c r="SNY135" s="65"/>
      <c r="SNZ135" s="66"/>
      <c r="SOB135" s="64"/>
      <c r="SOC135" s="67"/>
      <c r="SOD135" s="67"/>
      <c r="SOE135" s="65"/>
      <c r="SOF135" s="65"/>
      <c r="SOG135" s="65"/>
      <c r="SOH135" s="66"/>
      <c r="SOJ135" s="64"/>
      <c r="SOK135" s="67"/>
      <c r="SOL135" s="67"/>
      <c r="SOM135" s="65"/>
      <c r="SON135" s="65"/>
      <c r="SOO135" s="65"/>
      <c r="SOP135" s="66"/>
      <c r="SOR135" s="64"/>
      <c r="SOS135" s="67"/>
      <c r="SOT135" s="67"/>
      <c r="SOU135" s="65"/>
      <c r="SOV135" s="65"/>
      <c r="SOW135" s="65"/>
      <c r="SOX135" s="66"/>
      <c r="SOZ135" s="64"/>
      <c r="SPA135" s="67"/>
      <c r="SPB135" s="67"/>
      <c r="SPC135" s="65"/>
      <c r="SPD135" s="65"/>
      <c r="SPE135" s="65"/>
      <c r="SPF135" s="66"/>
      <c r="SPH135" s="64"/>
      <c r="SPI135" s="67"/>
      <c r="SPJ135" s="67"/>
      <c r="SPK135" s="65"/>
      <c r="SPL135" s="65"/>
      <c r="SPM135" s="65"/>
      <c r="SPN135" s="66"/>
      <c r="SPP135" s="64"/>
      <c r="SPQ135" s="67"/>
      <c r="SPR135" s="67"/>
      <c r="SPS135" s="65"/>
      <c r="SPT135" s="65"/>
      <c r="SPU135" s="65"/>
      <c r="SPV135" s="66"/>
      <c r="SPX135" s="64"/>
      <c r="SPY135" s="67"/>
      <c r="SPZ135" s="67"/>
      <c r="SQA135" s="65"/>
      <c r="SQB135" s="65"/>
      <c r="SQC135" s="65"/>
      <c r="SQD135" s="66"/>
      <c r="SQF135" s="64"/>
      <c r="SQG135" s="67"/>
      <c r="SQH135" s="67"/>
      <c r="SQI135" s="65"/>
      <c r="SQJ135" s="65"/>
      <c r="SQK135" s="65"/>
      <c r="SQL135" s="66"/>
      <c r="SQN135" s="64"/>
      <c r="SQO135" s="67"/>
      <c r="SQP135" s="67"/>
      <c r="SQQ135" s="65"/>
      <c r="SQR135" s="65"/>
      <c r="SQS135" s="65"/>
      <c r="SQT135" s="66"/>
      <c r="SQV135" s="64"/>
      <c r="SQW135" s="67"/>
      <c r="SQX135" s="67"/>
      <c r="SQY135" s="65"/>
      <c r="SQZ135" s="65"/>
      <c r="SRA135" s="65"/>
      <c r="SRB135" s="66"/>
      <c r="SRD135" s="64"/>
      <c r="SRE135" s="67"/>
      <c r="SRF135" s="67"/>
      <c r="SRG135" s="65"/>
      <c r="SRH135" s="65"/>
      <c r="SRI135" s="65"/>
      <c r="SRJ135" s="66"/>
      <c r="SRL135" s="64"/>
      <c r="SRM135" s="67"/>
      <c r="SRN135" s="67"/>
      <c r="SRO135" s="65"/>
      <c r="SRP135" s="65"/>
      <c r="SRQ135" s="65"/>
      <c r="SRR135" s="66"/>
      <c r="SRT135" s="64"/>
      <c r="SRU135" s="67"/>
      <c r="SRV135" s="67"/>
      <c r="SRW135" s="65"/>
      <c r="SRX135" s="65"/>
      <c r="SRY135" s="65"/>
      <c r="SRZ135" s="66"/>
      <c r="SSB135" s="64"/>
      <c r="SSC135" s="67"/>
      <c r="SSD135" s="67"/>
      <c r="SSE135" s="65"/>
      <c r="SSF135" s="65"/>
      <c r="SSG135" s="65"/>
      <c r="SSH135" s="66"/>
      <c r="SSJ135" s="64"/>
      <c r="SSK135" s="67"/>
      <c r="SSL135" s="67"/>
      <c r="SSM135" s="65"/>
      <c r="SSN135" s="65"/>
      <c r="SSO135" s="65"/>
      <c r="SSP135" s="66"/>
      <c r="SSR135" s="64"/>
      <c r="SSS135" s="67"/>
      <c r="SST135" s="67"/>
      <c r="SSU135" s="65"/>
      <c r="SSV135" s="65"/>
      <c r="SSW135" s="65"/>
      <c r="SSX135" s="66"/>
      <c r="SSZ135" s="64"/>
      <c r="STA135" s="67"/>
      <c r="STB135" s="67"/>
      <c r="STC135" s="65"/>
      <c r="STD135" s="65"/>
      <c r="STE135" s="65"/>
      <c r="STF135" s="66"/>
      <c r="STH135" s="64"/>
      <c r="STI135" s="67"/>
      <c r="STJ135" s="67"/>
      <c r="STK135" s="65"/>
      <c r="STL135" s="65"/>
      <c r="STM135" s="65"/>
      <c r="STN135" s="66"/>
      <c r="STP135" s="64"/>
      <c r="STQ135" s="67"/>
      <c r="STR135" s="67"/>
      <c r="STS135" s="65"/>
      <c r="STT135" s="65"/>
      <c r="STU135" s="65"/>
      <c r="STV135" s="66"/>
      <c r="STX135" s="64"/>
      <c r="STY135" s="67"/>
      <c r="STZ135" s="67"/>
      <c r="SUA135" s="65"/>
      <c r="SUB135" s="65"/>
      <c r="SUC135" s="65"/>
      <c r="SUD135" s="66"/>
      <c r="SUF135" s="64"/>
      <c r="SUG135" s="67"/>
      <c r="SUH135" s="67"/>
      <c r="SUI135" s="65"/>
      <c r="SUJ135" s="65"/>
      <c r="SUK135" s="65"/>
      <c r="SUL135" s="66"/>
      <c r="SUN135" s="64"/>
      <c r="SUO135" s="67"/>
      <c r="SUP135" s="67"/>
      <c r="SUQ135" s="65"/>
      <c r="SUR135" s="65"/>
      <c r="SUS135" s="65"/>
      <c r="SUT135" s="66"/>
      <c r="SUV135" s="64"/>
      <c r="SUW135" s="67"/>
      <c r="SUX135" s="67"/>
      <c r="SUY135" s="65"/>
      <c r="SUZ135" s="65"/>
      <c r="SVA135" s="65"/>
      <c r="SVB135" s="66"/>
      <c r="SVD135" s="64"/>
      <c r="SVE135" s="67"/>
      <c r="SVF135" s="67"/>
      <c r="SVG135" s="65"/>
      <c r="SVH135" s="65"/>
      <c r="SVI135" s="65"/>
      <c r="SVJ135" s="66"/>
      <c r="SVL135" s="64"/>
      <c r="SVM135" s="67"/>
      <c r="SVN135" s="67"/>
      <c r="SVO135" s="65"/>
      <c r="SVP135" s="65"/>
      <c r="SVQ135" s="65"/>
      <c r="SVR135" s="66"/>
      <c r="SVT135" s="64"/>
      <c r="SVU135" s="67"/>
      <c r="SVV135" s="67"/>
      <c r="SVW135" s="65"/>
      <c r="SVX135" s="65"/>
      <c r="SVY135" s="65"/>
      <c r="SVZ135" s="66"/>
      <c r="SWB135" s="64"/>
      <c r="SWC135" s="67"/>
      <c r="SWD135" s="67"/>
      <c r="SWE135" s="65"/>
      <c r="SWF135" s="65"/>
      <c r="SWG135" s="65"/>
      <c r="SWH135" s="66"/>
      <c r="SWJ135" s="64"/>
      <c r="SWK135" s="67"/>
      <c r="SWL135" s="67"/>
      <c r="SWM135" s="65"/>
      <c r="SWN135" s="65"/>
      <c r="SWO135" s="65"/>
      <c r="SWP135" s="66"/>
      <c r="SWR135" s="64"/>
      <c r="SWS135" s="67"/>
      <c r="SWT135" s="67"/>
      <c r="SWU135" s="65"/>
      <c r="SWV135" s="65"/>
      <c r="SWW135" s="65"/>
      <c r="SWX135" s="66"/>
      <c r="SWZ135" s="64"/>
      <c r="SXA135" s="67"/>
      <c r="SXB135" s="67"/>
      <c r="SXC135" s="65"/>
      <c r="SXD135" s="65"/>
      <c r="SXE135" s="65"/>
      <c r="SXF135" s="66"/>
      <c r="SXH135" s="64"/>
      <c r="SXI135" s="67"/>
      <c r="SXJ135" s="67"/>
      <c r="SXK135" s="65"/>
      <c r="SXL135" s="65"/>
      <c r="SXM135" s="65"/>
      <c r="SXN135" s="66"/>
      <c r="SXP135" s="64"/>
      <c r="SXQ135" s="67"/>
      <c r="SXR135" s="67"/>
      <c r="SXS135" s="65"/>
      <c r="SXT135" s="65"/>
      <c r="SXU135" s="65"/>
      <c r="SXV135" s="66"/>
      <c r="SXX135" s="64"/>
      <c r="SXY135" s="67"/>
      <c r="SXZ135" s="67"/>
      <c r="SYA135" s="65"/>
      <c r="SYB135" s="65"/>
      <c r="SYC135" s="65"/>
      <c r="SYD135" s="66"/>
      <c r="SYF135" s="64"/>
      <c r="SYG135" s="67"/>
      <c r="SYH135" s="67"/>
      <c r="SYI135" s="65"/>
      <c r="SYJ135" s="65"/>
      <c r="SYK135" s="65"/>
      <c r="SYL135" s="66"/>
      <c r="SYN135" s="64"/>
      <c r="SYO135" s="67"/>
      <c r="SYP135" s="67"/>
      <c r="SYQ135" s="65"/>
      <c r="SYR135" s="65"/>
      <c r="SYS135" s="65"/>
      <c r="SYT135" s="66"/>
      <c r="SYV135" s="64"/>
      <c r="SYW135" s="67"/>
      <c r="SYX135" s="67"/>
      <c r="SYY135" s="65"/>
      <c r="SYZ135" s="65"/>
      <c r="SZA135" s="65"/>
      <c r="SZB135" s="66"/>
      <c r="SZD135" s="64"/>
      <c r="SZE135" s="67"/>
      <c r="SZF135" s="67"/>
      <c r="SZG135" s="65"/>
      <c r="SZH135" s="65"/>
      <c r="SZI135" s="65"/>
      <c r="SZJ135" s="66"/>
      <c r="SZL135" s="64"/>
      <c r="SZM135" s="67"/>
      <c r="SZN135" s="67"/>
      <c r="SZO135" s="65"/>
      <c r="SZP135" s="65"/>
      <c r="SZQ135" s="65"/>
      <c r="SZR135" s="66"/>
      <c r="SZT135" s="64"/>
      <c r="SZU135" s="67"/>
      <c r="SZV135" s="67"/>
      <c r="SZW135" s="65"/>
      <c r="SZX135" s="65"/>
      <c r="SZY135" s="65"/>
      <c r="SZZ135" s="66"/>
      <c r="TAB135" s="64"/>
      <c r="TAC135" s="67"/>
      <c r="TAD135" s="67"/>
      <c r="TAE135" s="65"/>
      <c r="TAF135" s="65"/>
      <c r="TAG135" s="65"/>
      <c r="TAH135" s="66"/>
      <c r="TAJ135" s="64"/>
      <c r="TAK135" s="67"/>
      <c r="TAL135" s="67"/>
      <c r="TAM135" s="65"/>
      <c r="TAN135" s="65"/>
      <c r="TAO135" s="65"/>
      <c r="TAP135" s="66"/>
      <c r="TAR135" s="64"/>
      <c r="TAS135" s="67"/>
      <c r="TAT135" s="67"/>
      <c r="TAU135" s="65"/>
      <c r="TAV135" s="65"/>
      <c r="TAW135" s="65"/>
      <c r="TAX135" s="66"/>
      <c r="TAZ135" s="64"/>
      <c r="TBA135" s="67"/>
      <c r="TBB135" s="67"/>
      <c r="TBC135" s="65"/>
      <c r="TBD135" s="65"/>
      <c r="TBE135" s="65"/>
      <c r="TBF135" s="66"/>
      <c r="TBH135" s="64"/>
      <c r="TBI135" s="67"/>
      <c r="TBJ135" s="67"/>
      <c r="TBK135" s="65"/>
      <c r="TBL135" s="65"/>
      <c r="TBM135" s="65"/>
      <c r="TBN135" s="66"/>
      <c r="TBP135" s="64"/>
      <c r="TBQ135" s="67"/>
      <c r="TBR135" s="67"/>
      <c r="TBS135" s="65"/>
      <c r="TBT135" s="65"/>
      <c r="TBU135" s="65"/>
      <c r="TBV135" s="66"/>
      <c r="TBX135" s="64"/>
      <c r="TBY135" s="67"/>
      <c r="TBZ135" s="67"/>
      <c r="TCA135" s="65"/>
      <c r="TCB135" s="65"/>
      <c r="TCC135" s="65"/>
      <c r="TCD135" s="66"/>
      <c r="TCF135" s="64"/>
      <c r="TCG135" s="67"/>
      <c r="TCH135" s="67"/>
      <c r="TCI135" s="65"/>
      <c r="TCJ135" s="65"/>
      <c r="TCK135" s="65"/>
      <c r="TCL135" s="66"/>
      <c r="TCN135" s="64"/>
      <c r="TCO135" s="67"/>
      <c r="TCP135" s="67"/>
      <c r="TCQ135" s="65"/>
      <c r="TCR135" s="65"/>
      <c r="TCS135" s="65"/>
      <c r="TCT135" s="66"/>
      <c r="TCV135" s="64"/>
      <c r="TCW135" s="67"/>
      <c r="TCX135" s="67"/>
      <c r="TCY135" s="65"/>
      <c r="TCZ135" s="65"/>
      <c r="TDA135" s="65"/>
      <c r="TDB135" s="66"/>
      <c r="TDD135" s="64"/>
      <c r="TDE135" s="67"/>
      <c r="TDF135" s="67"/>
      <c r="TDG135" s="65"/>
      <c r="TDH135" s="65"/>
      <c r="TDI135" s="65"/>
      <c r="TDJ135" s="66"/>
      <c r="TDL135" s="64"/>
      <c r="TDM135" s="67"/>
      <c r="TDN135" s="67"/>
      <c r="TDO135" s="65"/>
      <c r="TDP135" s="65"/>
      <c r="TDQ135" s="65"/>
      <c r="TDR135" s="66"/>
      <c r="TDT135" s="64"/>
      <c r="TDU135" s="67"/>
      <c r="TDV135" s="67"/>
      <c r="TDW135" s="65"/>
      <c r="TDX135" s="65"/>
      <c r="TDY135" s="65"/>
      <c r="TDZ135" s="66"/>
      <c r="TEB135" s="64"/>
      <c r="TEC135" s="67"/>
      <c r="TED135" s="67"/>
      <c r="TEE135" s="65"/>
      <c r="TEF135" s="65"/>
      <c r="TEG135" s="65"/>
      <c r="TEH135" s="66"/>
      <c r="TEJ135" s="64"/>
      <c r="TEK135" s="67"/>
      <c r="TEL135" s="67"/>
      <c r="TEM135" s="65"/>
      <c r="TEN135" s="65"/>
      <c r="TEO135" s="65"/>
      <c r="TEP135" s="66"/>
      <c r="TER135" s="64"/>
      <c r="TES135" s="67"/>
      <c r="TET135" s="67"/>
      <c r="TEU135" s="65"/>
      <c r="TEV135" s="65"/>
      <c r="TEW135" s="65"/>
      <c r="TEX135" s="66"/>
      <c r="TEZ135" s="64"/>
      <c r="TFA135" s="67"/>
      <c r="TFB135" s="67"/>
      <c r="TFC135" s="65"/>
      <c r="TFD135" s="65"/>
      <c r="TFE135" s="65"/>
      <c r="TFF135" s="66"/>
      <c r="TFH135" s="64"/>
      <c r="TFI135" s="67"/>
      <c r="TFJ135" s="67"/>
      <c r="TFK135" s="65"/>
      <c r="TFL135" s="65"/>
      <c r="TFM135" s="65"/>
      <c r="TFN135" s="66"/>
      <c r="TFP135" s="64"/>
      <c r="TFQ135" s="67"/>
      <c r="TFR135" s="67"/>
      <c r="TFS135" s="65"/>
      <c r="TFT135" s="65"/>
      <c r="TFU135" s="65"/>
      <c r="TFV135" s="66"/>
      <c r="TFX135" s="64"/>
      <c r="TFY135" s="67"/>
      <c r="TFZ135" s="67"/>
      <c r="TGA135" s="65"/>
      <c r="TGB135" s="65"/>
      <c r="TGC135" s="65"/>
      <c r="TGD135" s="66"/>
      <c r="TGF135" s="64"/>
      <c r="TGG135" s="67"/>
      <c r="TGH135" s="67"/>
      <c r="TGI135" s="65"/>
      <c r="TGJ135" s="65"/>
      <c r="TGK135" s="65"/>
      <c r="TGL135" s="66"/>
      <c r="TGN135" s="64"/>
      <c r="TGO135" s="67"/>
      <c r="TGP135" s="67"/>
      <c r="TGQ135" s="65"/>
      <c r="TGR135" s="65"/>
      <c r="TGS135" s="65"/>
      <c r="TGT135" s="66"/>
      <c r="TGV135" s="64"/>
      <c r="TGW135" s="67"/>
      <c r="TGX135" s="67"/>
      <c r="TGY135" s="65"/>
      <c r="TGZ135" s="65"/>
      <c r="THA135" s="65"/>
      <c r="THB135" s="66"/>
      <c r="THD135" s="64"/>
      <c r="THE135" s="67"/>
      <c r="THF135" s="67"/>
      <c r="THG135" s="65"/>
      <c r="THH135" s="65"/>
      <c r="THI135" s="65"/>
      <c r="THJ135" s="66"/>
      <c r="THL135" s="64"/>
      <c r="THM135" s="67"/>
      <c r="THN135" s="67"/>
      <c r="THO135" s="65"/>
      <c r="THP135" s="65"/>
      <c r="THQ135" s="65"/>
      <c r="THR135" s="66"/>
      <c r="THT135" s="64"/>
      <c r="THU135" s="67"/>
      <c r="THV135" s="67"/>
      <c r="THW135" s="65"/>
      <c r="THX135" s="65"/>
      <c r="THY135" s="65"/>
      <c r="THZ135" s="66"/>
      <c r="TIB135" s="64"/>
      <c r="TIC135" s="67"/>
      <c r="TID135" s="67"/>
      <c r="TIE135" s="65"/>
      <c r="TIF135" s="65"/>
      <c r="TIG135" s="65"/>
      <c r="TIH135" s="66"/>
      <c r="TIJ135" s="64"/>
      <c r="TIK135" s="67"/>
      <c r="TIL135" s="67"/>
      <c r="TIM135" s="65"/>
      <c r="TIN135" s="65"/>
      <c r="TIO135" s="65"/>
      <c r="TIP135" s="66"/>
      <c r="TIR135" s="64"/>
      <c r="TIS135" s="67"/>
      <c r="TIT135" s="67"/>
      <c r="TIU135" s="65"/>
      <c r="TIV135" s="65"/>
      <c r="TIW135" s="65"/>
      <c r="TIX135" s="66"/>
      <c r="TIZ135" s="64"/>
      <c r="TJA135" s="67"/>
      <c r="TJB135" s="67"/>
      <c r="TJC135" s="65"/>
      <c r="TJD135" s="65"/>
      <c r="TJE135" s="65"/>
      <c r="TJF135" s="66"/>
      <c r="TJH135" s="64"/>
      <c r="TJI135" s="67"/>
      <c r="TJJ135" s="67"/>
      <c r="TJK135" s="65"/>
      <c r="TJL135" s="65"/>
      <c r="TJM135" s="65"/>
      <c r="TJN135" s="66"/>
      <c r="TJP135" s="64"/>
      <c r="TJQ135" s="67"/>
      <c r="TJR135" s="67"/>
      <c r="TJS135" s="65"/>
      <c r="TJT135" s="65"/>
      <c r="TJU135" s="65"/>
      <c r="TJV135" s="66"/>
      <c r="TJX135" s="64"/>
      <c r="TJY135" s="67"/>
      <c r="TJZ135" s="67"/>
      <c r="TKA135" s="65"/>
      <c r="TKB135" s="65"/>
      <c r="TKC135" s="65"/>
      <c r="TKD135" s="66"/>
      <c r="TKF135" s="64"/>
      <c r="TKG135" s="67"/>
      <c r="TKH135" s="67"/>
      <c r="TKI135" s="65"/>
      <c r="TKJ135" s="65"/>
      <c r="TKK135" s="65"/>
      <c r="TKL135" s="66"/>
      <c r="TKN135" s="64"/>
      <c r="TKO135" s="67"/>
      <c r="TKP135" s="67"/>
      <c r="TKQ135" s="65"/>
      <c r="TKR135" s="65"/>
      <c r="TKS135" s="65"/>
      <c r="TKT135" s="66"/>
      <c r="TKV135" s="64"/>
      <c r="TKW135" s="67"/>
      <c r="TKX135" s="67"/>
      <c r="TKY135" s="65"/>
      <c r="TKZ135" s="65"/>
      <c r="TLA135" s="65"/>
      <c r="TLB135" s="66"/>
      <c r="TLD135" s="64"/>
      <c r="TLE135" s="67"/>
      <c r="TLF135" s="67"/>
      <c r="TLG135" s="65"/>
      <c r="TLH135" s="65"/>
      <c r="TLI135" s="65"/>
      <c r="TLJ135" s="66"/>
      <c r="TLL135" s="64"/>
      <c r="TLM135" s="67"/>
      <c r="TLN135" s="67"/>
      <c r="TLO135" s="65"/>
      <c r="TLP135" s="65"/>
      <c r="TLQ135" s="65"/>
      <c r="TLR135" s="66"/>
      <c r="TLT135" s="64"/>
      <c r="TLU135" s="67"/>
      <c r="TLV135" s="67"/>
      <c r="TLW135" s="65"/>
      <c r="TLX135" s="65"/>
      <c r="TLY135" s="65"/>
      <c r="TLZ135" s="66"/>
      <c r="TMB135" s="64"/>
      <c r="TMC135" s="67"/>
      <c r="TMD135" s="67"/>
      <c r="TME135" s="65"/>
      <c r="TMF135" s="65"/>
      <c r="TMG135" s="65"/>
      <c r="TMH135" s="66"/>
      <c r="TMJ135" s="64"/>
      <c r="TMK135" s="67"/>
      <c r="TML135" s="67"/>
      <c r="TMM135" s="65"/>
      <c r="TMN135" s="65"/>
      <c r="TMO135" s="65"/>
      <c r="TMP135" s="66"/>
      <c r="TMR135" s="64"/>
      <c r="TMS135" s="67"/>
      <c r="TMT135" s="67"/>
      <c r="TMU135" s="65"/>
      <c r="TMV135" s="65"/>
      <c r="TMW135" s="65"/>
      <c r="TMX135" s="66"/>
      <c r="TMZ135" s="64"/>
      <c r="TNA135" s="67"/>
      <c r="TNB135" s="67"/>
      <c r="TNC135" s="65"/>
      <c r="TND135" s="65"/>
      <c r="TNE135" s="65"/>
      <c r="TNF135" s="66"/>
      <c r="TNH135" s="64"/>
      <c r="TNI135" s="67"/>
      <c r="TNJ135" s="67"/>
      <c r="TNK135" s="65"/>
      <c r="TNL135" s="65"/>
      <c r="TNM135" s="65"/>
      <c r="TNN135" s="66"/>
      <c r="TNP135" s="64"/>
      <c r="TNQ135" s="67"/>
      <c r="TNR135" s="67"/>
      <c r="TNS135" s="65"/>
      <c r="TNT135" s="65"/>
      <c r="TNU135" s="65"/>
      <c r="TNV135" s="66"/>
      <c r="TNX135" s="64"/>
      <c r="TNY135" s="67"/>
      <c r="TNZ135" s="67"/>
      <c r="TOA135" s="65"/>
      <c r="TOB135" s="65"/>
      <c r="TOC135" s="65"/>
      <c r="TOD135" s="66"/>
      <c r="TOF135" s="64"/>
      <c r="TOG135" s="67"/>
      <c r="TOH135" s="67"/>
      <c r="TOI135" s="65"/>
      <c r="TOJ135" s="65"/>
      <c r="TOK135" s="65"/>
      <c r="TOL135" s="66"/>
      <c r="TON135" s="64"/>
      <c r="TOO135" s="67"/>
      <c r="TOP135" s="67"/>
      <c r="TOQ135" s="65"/>
      <c r="TOR135" s="65"/>
      <c r="TOS135" s="65"/>
      <c r="TOT135" s="66"/>
      <c r="TOV135" s="64"/>
      <c r="TOW135" s="67"/>
      <c r="TOX135" s="67"/>
      <c r="TOY135" s="65"/>
      <c r="TOZ135" s="65"/>
      <c r="TPA135" s="65"/>
      <c r="TPB135" s="66"/>
      <c r="TPD135" s="64"/>
      <c r="TPE135" s="67"/>
      <c r="TPF135" s="67"/>
      <c r="TPG135" s="65"/>
      <c r="TPH135" s="65"/>
      <c r="TPI135" s="65"/>
      <c r="TPJ135" s="66"/>
      <c r="TPL135" s="64"/>
      <c r="TPM135" s="67"/>
      <c r="TPN135" s="67"/>
      <c r="TPO135" s="65"/>
      <c r="TPP135" s="65"/>
      <c r="TPQ135" s="65"/>
      <c r="TPR135" s="66"/>
      <c r="TPT135" s="64"/>
      <c r="TPU135" s="67"/>
      <c r="TPV135" s="67"/>
      <c r="TPW135" s="65"/>
      <c r="TPX135" s="65"/>
      <c r="TPY135" s="65"/>
      <c r="TPZ135" s="66"/>
      <c r="TQB135" s="64"/>
      <c r="TQC135" s="67"/>
      <c r="TQD135" s="67"/>
      <c r="TQE135" s="65"/>
      <c r="TQF135" s="65"/>
      <c r="TQG135" s="65"/>
      <c r="TQH135" s="66"/>
      <c r="TQJ135" s="64"/>
      <c r="TQK135" s="67"/>
      <c r="TQL135" s="67"/>
      <c r="TQM135" s="65"/>
      <c r="TQN135" s="65"/>
      <c r="TQO135" s="65"/>
      <c r="TQP135" s="66"/>
      <c r="TQR135" s="64"/>
      <c r="TQS135" s="67"/>
      <c r="TQT135" s="67"/>
      <c r="TQU135" s="65"/>
      <c r="TQV135" s="65"/>
      <c r="TQW135" s="65"/>
      <c r="TQX135" s="66"/>
      <c r="TQZ135" s="64"/>
      <c r="TRA135" s="67"/>
      <c r="TRB135" s="67"/>
      <c r="TRC135" s="65"/>
      <c r="TRD135" s="65"/>
      <c r="TRE135" s="65"/>
      <c r="TRF135" s="66"/>
      <c r="TRH135" s="64"/>
      <c r="TRI135" s="67"/>
      <c r="TRJ135" s="67"/>
      <c r="TRK135" s="65"/>
      <c r="TRL135" s="65"/>
      <c r="TRM135" s="65"/>
      <c r="TRN135" s="66"/>
      <c r="TRP135" s="64"/>
      <c r="TRQ135" s="67"/>
      <c r="TRR135" s="67"/>
      <c r="TRS135" s="65"/>
      <c r="TRT135" s="65"/>
      <c r="TRU135" s="65"/>
      <c r="TRV135" s="66"/>
      <c r="TRX135" s="64"/>
      <c r="TRY135" s="67"/>
      <c r="TRZ135" s="67"/>
      <c r="TSA135" s="65"/>
      <c r="TSB135" s="65"/>
      <c r="TSC135" s="65"/>
      <c r="TSD135" s="66"/>
      <c r="TSF135" s="64"/>
      <c r="TSG135" s="67"/>
      <c r="TSH135" s="67"/>
      <c r="TSI135" s="65"/>
      <c r="TSJ135" s="65"/>
      <c r="TSK135" s="65"/>
      <c r="TSL135" s="66"/>
      <c r="TSN135" s="64"/>
      <c r="TSO135" s="67"/>
      <c r="TSP135" s="67"/>
      <c r="TSQ135" s="65"/>
      <c r="TSR135" s="65"/>
      <c r="TSS135" s="65"/>
      <c r="TST135" s="66"/>
      <c r="TSV135" s="64"/>
      <c r="TSW135" s="67"/>
      <c r="TSX135" s="67"/>
      <c r="TSY135" s="65"/>
      <c r="TSZ135" s="65"/>
      <c r="TTA135" s="65"/>
      <c r="TTB135" s="66"/>
      <c r="TTD135" s="64"/>
      <c r="TTE135" s="67"/>
      <c r="TTF135" s="67"/>
      <c r="TTG135" s="65"/>
      <c r="TTH135" s="65"/>
      <c r="TTI135" s="65"/>
      <c r="TTJ135" s="66"/>
      <c r="TTL135" s="64"/>
      <c r="TTM135" s="67"/>
      <c r="TTN135" s="67"/>
      <c r="TTO135" s="65"/>
      <c r="TTP135" s="65"/>
      <c r="TTQ135" s="65"/>
      <c r="TTR135" s="66"/>
      <c r="TTT135" s="64"/>
      <c r="TTU135" s="67"/>
      <c r="TTV135" s="67"/>
      <c r="TTW135" s="65"/>
      <c r="TTX135" s="65"/>
      <c r="TTY135" s="65"/>
      <c r="TTZ135" s="66"/>
      <c r="TUB135" s="64"/>
      <c r="TUC135" s="67"/>
      <c r="TUD135" s="67"/>
      <c r="TUE135" s="65"/>
      <c r="TUF135" s="65"/>
      <c r="TUG135" s="65"/>
      <c r="TUH135" s="66"/>
      <c r="TUJ135" s="64"/>
      <c r="TUK135" s="67"/>
      <c r="TUL135" s="67"/>
      <c r="TUM135" s="65"/>
      <c r="TUN135" s="65"/>
      <c r="TUO135" s="65"/>
      <c r="TUP135" s="66"/>
      <c r="TUR135" s="64"/>
      <c r="TUS135" s="67"/>
      <c r="TUT135" s="67"/>
      <c r="TUU135" s="65"/>
      <c r="TUV135" s="65"/>
      <c r="TUW135" s="65"/>
      <c r="TUX135" s="66"/>
      <c r="TUZ135" s="64"/>
      <c r="TVA135" s="67"/>
      <c r="TVB135" s="67"/>
      <c r="TVC135" s="65"/>
      <c r="TVD135" s="65"/>
      <c r="TVE135" s="65"/>
      <c r="TVF135" s="66"/>
      <c r="TVH135" s="64"/>
      <c r="TVI135" s="67"/>
      <c r="TVJ135" s="67"/>
      <c r="TVK135" s="65"/>
      <c r="TVL135" s="65"/>
      <c r="TVM135" s="65"/>
      <c r="TVN135" s="66"/>
      <c r="TVP135" s="64"/>
      <c r="TVQ135" s="67"/>
      <c r="TVR135" s="67"/>
      <c r="TVS135" s="65"/>
      <c r="TVT135" s="65"/>
      <c r="TVU135" s="65"/>
      <c r="TVV135" s="66"/>
      <c r="TVX135" s="64"/>
      <c r="TVY135" s="67"/>
      <c r="TVZ135" s="67"/>
      <c r="TWA135" s="65"/>
      <c r="TWB135" s="65"/>
      <c r="TWC135" s="65"/>
      <c r="TWD135" s="66"/>
      <c r="TWF135" s="64"/>
      <c r="TWG135" s="67"/>
      <c r="TWH135" s="67"/>
      <c r="TWI135" s="65"/>
      <c r="TWJ135" s="65"/>
      <c r="TWK135" s="65"/>
      <c r="TWL135" s="66"/>
      <c r="TWN135" s="64"/>
      <c r="TWO135" s="67"/>
      <c r="TWP135" s="67"/>
      <c r="TWQ135" s="65"/>
      <c r="TWR135" s="65"/>
      <c r="TWS135" s="65"/>
      <c r="TWT135" s="66"/>
      <c r="TWV135" s="64"/>
      <c r="TWW135" s="67"/>
      <c r="TWX135" s="67"/>
      <c r="TWY135" s="65"/>
      <c r="TWZ135" s="65"/>
      <c r="TXA135" s="65"/>
      <c r="TXB135" s="66"/>
      <c r="TXD135" s="64"/>
      <c r="TXE135" s="67"/>
      <c r="TXF135" s="67"/>
      <c r="TXG135" s="65"/>
      <c r="TXH135" s="65"/>
      <c r="TXI135" s="65"/>
      <c r="TXJ135" s="66"/>
      <c r="TXL135" s="64"/>
      <c r="TXM135" s="67"/>
      <c r="TXN135" s="67"/>
      <c r="TXO135" s="65"/>
      <c r="TXP135" s="65"/>
      <c r="TXQ135" s="65"/>
      <c r="TXR135" s="66"/>
      <c r="TXT135" s="64"/>
      <c r="TXU135" s="67"/>
      <c r="TXV135" s="67"/>
      <c r="TXW135" s="65"/>
      <c r="TXX135" s="65"/>
      <c r="TXY135" s="65"/>
      <c r="TXZ135" s="66"/>
      <c r="TYB135" s="64"/>
      <c r="TYC135" s="67"/>
      <c r="TYD135" s="67"/>
      <c r="TYE135" s="65"/>
      <c r="TYF135" s="65"/>
      <c r="TYG135" s="65"/>
      <c r="TYH135" s="66"/>
      <c r="TYJ135" s="64"/>
      <c r="TYK135" s="67"/>
      <c r="TYL135" s="67"/>
      <c r="TYM135" s="65"/>
      <c r="TYN135" s="65"/>
      <c r="TYO135" s="65"/>
      <c r="TYP135" s="66"/>
      <c r="TYR135" s="64"/>
      <c r="TYS135" s="67"/>
      <c r="TYT135" s="67"/>
      <c r="TYU135" s="65"/>
      <c r="TYV135" s="65"/>
      <c r="TYW135" s="65"/>
      <c r="TYX135" s="66"/>
      <c r="TYZ135" s="64"/>
      <c r="TZA135" s="67"/>
      <c r="TZB135" s="67"/>
      <c r="TZC135" s="65"/>
      <c r="TZD135" s="65"/>
      <c r="TZE135" s="65"/>
      <c r="TZF135" s="66"/>
      <c r="TZH135" s="64"/>
      <c r="TZI135" s="67"/>
      <c r="TZJ135" s="67"/>
      <c r="TZK135" s="65"/>
      <c r="TZL135" s="65"/>
      <c r="TZM135" s="65"/>
      <c r="TZN135" s="66"/>
      <c r="TZP135" s="64"/>
      <c r="TZQ135" s="67"/>
      <c r="TZR135" s="67"/>
      <c r="TZS135" s="65"/>
      <c r="TZT135" s="65"/>
      <c r="TZU135" s="65"/>
      <c r="TZV135" s="66"/>
      <c r="TZX135" s="64"/>
      <c r="TZY135" s="67"/>
      <c r="TZZ135" s="67"/>
      <c r="UAA135" s="65"/>
      <c r="UAB135" s="65"/>
      <c r="UAC135" s="65"/>
      <c r="UAD135" s="66"/>
      <c r="UAF135" s="64"/>
      <c r="UAG135" s="67"/>
      <c r="UAH135" s="67"/>
      <c r="UAI135" s="65"/>
      <c r="UAJ135" s="65"/>
      <c r="UAK135" s="65"/>
      <c r="UAL135" s="66"/>
      <c r="UAN135" s="64"/>
      <c r="UAO135" s="67"/>
      <c r="UAP135" s="67"/>
      <c r="UAQ135" s="65"/>
      <c r="UAR135" s="65"/>
      <c r="UAS135" s="65"/>
      <c r="UAT135" s="66"/>
      <c r="UAV135" s="64"/>
      <c r="UAW135" s="67"/>
      <c r="UAX135" s="67"/>
      <c r="UAY135" s="65"/>
      <c r="UAZ135" s="65"/>
      <c r="UBA135" s="65"/>
      <c r="UBB135" s="66"/>
      <c r="UBD135" s="64"/>
      <c r="UBE135" s="67"/>
      <c r="UBF135" s="67"/>
      <c r="UBG135" s="65"/>
      <c r="UBH135" s="65"/>
      <c r="UBI135" s="65"/>
      <c r="UBJ135" s="66"/>
      <c r="UBL135" s="64"/>
      <c r="UBM135" s="67"/>
      <c r="UBN135" s="67"/>
      <c r="UBO135" s="65"/>
      <c r="UBP135" s="65"/>
      <c r="UBQ135" s="65"/>
      <c r="UBR135" s="66"/>
      <c r="UBT135" s="64"/>
      <c r="UBU135" s="67"/>
      <c r="UBV135" s="67"/>
      <c r="UBW135" s="65"/>
      <c r="UBX135" s="65"/>
      <c r="UBY135" s="65"/>
      <c r="UBZ135" s="66"/>
      <c r="UCB135" s="64"/>
      <c r="UCC135" s="67"/>
      <c r="UCD135" s="67"/>
      <c r="UCE135" s="65"/>
      <c r="UCF135" s="65"/>
      <c r="UCG135" s="65"/>
      <c r="UCH135" s="66"/>
      <c r="UCJ135" s="64"/>
      <c r="UCK135" s="67"/>
      <c r="UCL135" s="67"/>
      <c r="UCM135" s="65"/>
      <c r="UCN135" s="65"/>
      <c r="UCO135" s="65"/>
      <c r="UCP135" s="66"/>
      <c r="UCR135" s="64"/>
      <c r="UCS135" s="67"/>
      <c r="UCT135" s="67"/>
      <c r="UCU135" s="65"/>
      <c r="UCV135" s="65"/>
      <c r="UCW135" s="65"/>
      <c r="UCX135" s="66"/>
      <c r="UCZ135" s="64"/>
      <c r="UDA135" s="67"/>
      <c r="UDB135" s="67"/>
      <c r="UDC135" s="65"/>
      <c r="UDD135" s="65"/>
      <c r="UDE135" s="65"/>
      <c r="UDF135" s="66"/>
      <c r="UDH135" s="64"/>
      <c r="UDI135" s="67"/>
      <c r="UDJ135" s="67"/>
      <c r="UDK135" s="65"/>
      <c r="UDL135" s="65"/>
      <c r="UDM135" s="65"/>
      <c r="UDN135" s="66"/>
      <c r="UDP135" s="64"/>
      <c r="UDQ135" s="67"/>
      <c r="UDR135" s="67"/>
      <c r="UDS135" s="65"/>
      <c r="UDT135" s="65"/>
      <c r="UDU135" s="65"/>
      <c r="UDV135" s="66"/>
      <c r="UDX135" s="64"/>
      <c r="UDY135" s="67"/>
      <c r="UDZ135" s="67"/>
      <c r="UEA135" s="65"/>
      <c r="UEB135" s="65"/>
      <c r="UEC135" s="65"/>
      <c r="UED135" s="66"/>
      <c r="UEF135" s="64"/>
      <c r="UEG135" s="67"/>
      <c r="UEH135" s="67"/>
      <c r="UEI135" s="65"/>
      <c r="UEJ135" s="65"/>
      <c r="UEK135" s="65"/>
      <c r="UEL135" s="66"/>
      <c r="UEN135" s="64"/>
      <c r="UEO135" s="67"/>
      <c r="UEP135" s="67"/>
      <c r="UEQ135" s="65"/>
      <c r="UER135" s="65"/>
      <c r="UES135" s="65"/>
      <c r="UET135" s="66"/>
      <c r="UEV135" s="64"/>
      <c r="UEW135" s="67"/>
      <c r="UEX135" s="67"/>
      <c r="UEY135" s="65"/>
      <c r="UEZ135" s="65"/>
      <c r="UFA135" s="65"/>
      <c r="UFB135" s="66"/>
      <c r="UFD135" s="64"/>
      <c r="UFE135" s="67"/>
      <c r="UFF135" s="67"/>
      <c r="UFG135" s="65"/>
      <c r="UFH135" s="65"/>
      <c r="UFI135" s="65"/>
      <c r="UFJ135" s="66"/>
      <c r="UFL135" s="64"/>
      <c r="UFM135" s="67"/>
      <c r="UFN135" s="67"/>
      <c r="UFO135" s="65"/>
      <c r="UFP135" s="65"/>
      <c r="UFQ135" s="65"/>
      <c r="UFR135" s="66"/>
      <c r="UFT135" s="64"/>
      <c r="UFU135" s="67"/>
      <c r="UFV135" s="67"/>
      <c r="UFW135" s="65"/>
      <c r="UFX135" s="65"/>
      <c r="UFY135" s="65"/>
      <c r="UFZ135" s="66"/>
      <c r="UGB135" s="64"/>
      <c r="UGC135" s="67"/>
      <c r="UGD135" s="67"/>
      <c r="UGE135" s="65"/>
      <c r="UGF135" s="65"/>
      <c r="UGG135" s="65"/>
      <c r="UGH135" s="66"/>
      <c r="UGJ135" s="64"/>
      <c r="UGK135" s="67"/>
      <c r="UGL135" s="67"/>
      <c r="UGM135" s="65"/>
      <c r="UGN135" s="65"/>
      <c r="UGO135" s="65"/>
      <c r="UGP135" s="66"/>
      <c r="UGR135" s="64"/>
      <c r="UGS135" s="67"/>
      <c r="UGT135" s="67"/>
      <c r="UGU135" s="65"/>
      <c r="UGV135" s="65"/>
      <c r="UGW135" s="65"/>
      <c r="UGX135" s="66"/>
      <c r="UGZ135" s="64"/>
      <c r="UHA135" s="67"/>
      <c r="UHB135" s="67"/>
      <c r="UHC135" s="65"/>
      <c r="UHD135" s="65"/>
      <c r="UHE135" s="65"/>
      <c r="UHF135" s="66"/>
      <c r="UHH135" s="64"/>
      <c r="UHI135" s="67"/>
      <c r="UHJ135" s="67"/>
      <c r="UHK135" s="65"/>
      <c r="UHL135" s="65"/>
      <c r="UHM135" s="65"/>
      <c r="UHN135" s="66"/>
      <c r="UHP135" s="64"/>
      <c r="UHQ135" s="67"/>
      <c r="UHR135" s="67"/>
      <c r="UHS135" s="65"/>
      <c r="UHT135" s="65"/>
      <c r="UHU135" s="65"/>
      <c r="UHV135" s="66"/>
      <c r="UHX135" s="64"/>
      <c r="UHY135" s="67"/>
      <c r="UHZ135" s="67"/>
      <c r="UIA135" s="65"/>
      <c r="UIB135" s="65"/>
      <c r="UIC135" s="65"/>
      <c r="UID135" s="66"/>
      <c r="UIF135" s="64"/>
      <c r="UIG135" s="67"/>
      <c r="UIH135" s="67"/>
      <c r="UII135" s="65"/>
      <c r="UIJ135" s="65"/>
      <c r="UIK135" s="65"/>
      <c r="UIL135" s="66"/>
      <c r="UIN135" s="64"/>
      <c r="UIO135" s="67"/>
      <c r="UIP135" s="67"/>
      <c r="UIQ135" s="65"/>
      <c r="UIR135" s="65"/>
      <c r="UIS135" s="65"/>
      <c r="UIT135" s="66"/>
      <c r="UIV135" s="64"/>
      <c r="UIW135" s="67"/>
      <c r="UIX135" s="67"/>
      <c r="UIY135" s="65"/>
      <c r="UIZ135" s="65"/>
      <c r="UJA135" s="65"/>
      <c r="UJB135" s="66"/>
      <c r="UJD135" s="64"/>
      <c r="UJE135" s="67"/>
      <c r="UJF135" s="67"/>
      <c r="UJG135" s="65"/>
      <c r="UJH135" s="65"/>
      <c r="UJI135" s="65"/>
      <c r="UJJ135" s="66"/>
      <c r="UJL135" s="64"/>
      <c r="UJM135" s="67"/>
      <c r="UJN135" s="67"/>
      <c r="UJO135" s="65"/>
      <c r="UJP135" s="65"/>
      <c r="UJQ135" s="65"/>
      <c r="UJR135" s="66"/>
      <c r="UJT135" s="64"/>
      <c r="UJU135" s="67"/>
      <c r="UJV135" s="67"/>
      <c r="UJW135" s="65"/>
      <c r="UJX135" s="65"/>
      <c r="UJY135" s="65"/>
      <c r="UJZ135" s="66"/>
      <c r="UKB135" s="64"/>
      <c r="UKC135" s="67"/>
      <c r="UKD135" s="67"/>
      <c r="UKE135" s="65"/>
      <c r="UKF135" s="65"/>
      <c r="UKG135" s="65"/>
      <c r="UKH135" s="66"/>
      <c r="UKJ135" s="64"/>
      <c r="UKK135" s="67"/>
      <c r="UKL135" s="67"/>
      <c r="UKM135" s="65"/>
      <c r="UKN135" s="65"/>
      <c r="UKO135" s="65"/>
      <c r="UKP135" s="66"/>
      <c r="UKR135" s="64"/>
      <c r="UKS135" s="67"/>
      <c r="UKT135" s="67"/>
      <c r="UKU135" s="65"/>
      <c r="UKV135" s="65"/>
      <c r="UKW135" s="65"/>
      <c r="UKX135" s="66"/>
      <c r="UKZ135" s="64"/>
      <c r="ULA135" s="67"/>
      <c r="ULB135" s="67"/>
      <c r="ULC135" s="65"/>
      <c r="ULD135" s="65"/>
      <c r="ULE135" s="65"/>
      <c r="ULF135" s="66"/>
      <c r="ULH135" s="64"/>
      <c r="ULI135" s="67"/>
      <c r="ULJ135" s="67"/>
      <c r="ULK135" s="65"/>
      <c r="ULL135" s="65"/>
      <c r="ULM135" s="65"/>
      <c r="ULN135" s="66"/>
      <c r="ULP135" s="64"/>
      <c r="ULQ135" s="67"/>
      <c r="ULR135" s="67"/>
      <c r="ULS135" s="65"/>
      <c r="ULT135" s="65"/>
      <c r="ULU135" s="65"/>
      <c r="ULV135" s="66"/>
      <c r="ULX135" s="64"/>
      <c r="ULY135" s="67"/>
      <c r="ULZ135" s="67"/>
      <c r="UMA135" s="65"/>
      <c r="UMB135" s="65"/>
      <c r="UMC135" s="65"/>
      <c r="UMD135" s="66"/>
      <c r="UMF135" s="64"/>
      <c r="UMG135" s="67"/>
      <c r="UMH135" s="67"/>
      <c r="UMI135" s="65"/>
      <c r="UMJ135" s="65"/>
      <c r="UMK135" s="65"/>
      <c r="UML135" s="66"/>
      <c r="UMN135" s="64"/>
      <c r="UMO135" s="67"/>
      <c r="UMP135" s="67"/>
      <c r="UMQ135" s="65"/>
      <c r="UMR135" s="65"/>
      <c r="UMS135" s="65"/>
      <c r="UMT135" s="66"/>
      <c r="UMV135" s="64"/>
      <c r="UMW135" s="67"/>
      <c r="UMX135" s="67"/>
      <c r="UMY135" s="65"/>
      <c r="UMZ135" s="65"/>
      <c r="UNA135" s="65"/>
      <c r="UNB135" s="66"/>
      <c r="UND135" s="64"/>
      <c r="UNE135" s="67"/>
      <c r="UNF135" s="67"/>
      <c r="UNG135" s="65"/>
      <c r="UNH135" s="65"/>
      <c r="UNI135" s="65"/>
      <c r="UNJ135" s="66"/>
      <c r="UNL135" s="64"/>
      <c r="UNM135" s="67"/>
      <c r="UNN135" s="67"/>
      <c r="UNO135" s="65"/>
      <c r="UNP135" s="65"/>
      <c r="UNQ135" s="65"/>
      <c r="UNR135" s="66"/>
      <c r="UNT135" s="64"/>
      <c r="UNU135" s="67"/>
      <c r="UNV135" s="67"/>
      <c r="UNW135" s="65"/>
      <c r="UNX135" s="65"/>
      <c r="UNY135" s="65"/>
      <c r="UNZ135" s="66"/>
      <c r="UOB135" s="64"/>
      <c r="UOC135" s="67"/>
      <c r="UOD135" s="67"/>
      <c r="UOE135" s="65"/>
      <c r="UOF135" s="65"/>
      <c r="UOG135" s="65"/>
      <c r="UOH135" s="66"/>
      <c r="UOJ135" s="64"/>
      <c r="UOK135" s="67"/>
      <c r="UOL135" s="67"/>
      <c r="UOM135" s="65"/>
      <c r="UON135" s="65"/>
      <c r="UOO135" s="65"/>
      <c r="UOP135" s="66"/>
      <c r="UOR135" s="64"/>
      <c r="UOS135" s="67"/>
      <c r="UOT135" s="67"/>
      <c r="UOU135" s="65"/>
      <c r="UOV135" s="65"/>
      <c r="UOW135" s="65"/>
      <c r="UOX135" s="66"/>
      <c r="UOZ135" s="64"/>
      <c r="UPA135" s="67"/>
      <c r="UPB135" s="67"/>
      <c r="UPC135" s="65"/>
      <c r="UPD135" s="65"/>
      <c r="UPE135" s="65"/>
      <c r="UPF135" s="66"/>
      <c r="UPH135" s="64"/>
      <c r="UPI135" s="67"/>
      <c r="UPJ135" s="67"/>
      <c r="UPK135" s="65"/>
      <c r="UPL135" s="65"/>
      <c r="UPM135" s="65"/>
      <c r="UPN135" s="66"/>
      <c r="UPP135" s="64"/>
      <c r="UPQ135" s="67"/>
      <c r="UPR135" s="67"/>
      <c r="UPS135" s="65"/>
      <c r="UPT135" s="65"/>
      <c r="UPU135" s="65"/>
      <c r="UPV135" s="66"/>
      <c r="UPX135" s="64"/>
      <c r="UPY135" s="67"/>
      <c r="UPZ135" s="67"/>
      <c r="UQA135" s="65"/>
      <c r="UQB135" s="65"/>
      <c r="UQC135" s="65"/>
      <c r="UQD135" s="66"/>
      <c r="UQF135" s="64"/>
      <c r="UQG135" s="67"/>
      <c r="UQH135" s="67"/>
      <c r="UQI135" s="65"/>
      <c r="UQJ135" s="65"/>
      <c r="UQK135" s="65"/>
      <c r="UQL135" s="66"/>
      <c r="UQN135" s="64"/>
      <c r="UQO135" s="67"/>
      <c r="UQP135" s="67"/>
      <c r="UQQ135" s="65"/>
      <c r="UQR135" s="65"/>
      <c r="UQS135" s="65"/>
      <c r="UQT135" s="66"/>
      <c r="UQV135" s="64"/>
      <c r="UQW135" s="67"/>
      <c r="UQX135" s="67"/>
      <c r="UQY135" s="65"/>
      <c r="UQZ135" s="65"/>
      <c r="URA135" s="65"/>
      <c r="URB135" s="66"/>
      <c r="URD135" s="64"/>
      <c r="URE135" s="67"/>
      <c r="URF135" s="67"/>
      <c r="URG135" s="65"/>
      <c r="URH135" s="65"/>
      <c r="URI135" s="65"/>
      <c r="URJ135" s="66"/>
      <c r="URL135" s="64"/>
      <c r="URM135" s="67"/>
      <c r="URN135" s="67"/>
      <c r="URO135" s="65"/>
      <c r="URP135" s="65"/>
      <c r="URQ135" s="65"/>
      <c r="URR135" s="66"/>
      <c r="URT135" s="64"/>
      <c r="URU135" s="67"/>
      <c r="URV135" s="67"/>
      <c r="URW135" s="65"/>
      <c r="URX135" s="65"/>
      <c r="URY135" s="65"/>
      <c r="URZ135" s="66"/>
      <c r="USB135" s="64"/>
      <c r="USC135" s="67"/>
      <c r="USD135" s="67"/>
      <c r="USE135" s="65"/>
      <c r="USF135" s="65"/>
      <c r="USG135" s="65"/>
      <c r="USH135" s="66"/>
      <c r="USJ135" s="64"/>
      <c r="USK135" s="67"/>
      <c r="USL135" s="67"/>
      <c r="USM135" s="65"/>
      <c r="USN135" s="65"/>
      <c r="USO135" s="65"/>
      <c r="USP135" s="66"/>
      <c r="USR135" s="64"/>
      <c r="USS135" s="67"/>
      <c r="UST135" s="67"/>
      <c r="USU135" s="65"/>
      <c r="USV135" s="65"/>
      <c r="USW135" s="65"/>
      <c r="USX135" s="66"/>
      <c r="USZ135" s="64"/>
      <c r="UTA135" s="67"/>
      <c r="UTB135" s="67"/>
      <c r="UTC135" s="65"/>
      <c r="UTD135" s="65"/>
      <c r="UTE135" s="65"/>
      <c r="UTF135" s="66"/>
      <c r="UTH135" s="64"/>
      <c r="UTI135" s="67"/>
      <c r="UTJ135" s="67"/>
      <c r="UTK135" s="65"/>
      <c r="UTL135" s="65"/>
      <c r="UTM135" s="65"/>
      <c r="UTN135" s="66"/>
      <c r="UTP135" s="64"/>
      <c r="UTQ135" s="67"/>
      <c r="UTR135" s="67"/>
      <c r="UTS135" s="65"/>
      <c r="UTT135" s="65"/>
      <c r="UTU135" s="65"/>
      <c r="UTV135" s="66"/>
      <c r="UTX135" s="64"/>
      <c r="UTY135" s="67"/>
      <c r="UTZ135" s="67"/>
      <c r="UUA135" s="65"/>
      <c r="UUB135" s="65"/>
      <c r="UUC135" s="65"/>
      <c r="UUD135" s="66"/>
      <c r="UUF135" s="64"/>
      <c r="UUG135" s="67"/>
      <c r="UUH135" s="67"/>
      <c r="UUI135" s="65"/>
      <c r="UUJ135" s="65"/>
      <c r="UUK135" s="65"/>
      <c r="UUL135" s="66"/>
      <c r="UUN135" s="64"/>
      <c r="UUO135" s="67"/>
      <c r="UUP135" s="67"/>
      <c r="UUQ135" s="65"/>
      <c r="UUR135" s="65"/>
      <c r="UUS135" s="65"/>
      <c r="UUT135" s="66"/>
      <c r="UUV135" s="64"/>
      <c r="UUW135" s="67"/>
      <c r="UUX135" s="67"/>
      <c r="UUY135" s="65"/>
      <c r="UUZ135" s="65"/>
      <c r="UVA135" s="65"/>
      <c r="UVB135" s="66"/>
      <c r="UVD135" s="64"/>
      <c r="UVE135" s="67"/>
      <c r="UVF135" s="67"/>
      <c r="UVG135" s="65"/>
      <c r="UVH135" s="65"/>
      <c r="UVI135" s="65"/>
      <c r="UVJ135" s="66"/>
      <c r="UVL135" s="64"/>
      <c r="UVM135" s="67"/>
      <c r="UVN135" s="67"/>
      <c r="UVO135" s="65"/>
      <c r="UVP135" s="65"/>
      <c r="UVQ135" s="65"/>
      <c r="UVR135" s="66"/>
      <c r="UVT135" s="64"/>
      <c r="UVU135" s="67"/>
      <c r="UVV135" s="67"/>
      <c r="UVW135" s="65"/>
      <c r="UVX135" s="65"/>
      <c r="UVY135" s="65"/>
      <c r="UVZ135" s="66"/>
      <c r="UWB135" s="64"/>
      <c r="UWC135" s="67"/>
      <c r="UWD135" s="67"/>
      <c r="UWE135" s="65"/>
      <c r="UWF135" s="65"/>
      <c r="UWG135" s="65"/>
      <c r="UWH135" s="66"/>
      <c r="UWJ135" s="64"/>
      <c r="UWK135" s="67"/>
      <c r="UWL135" s="67"/>
      <c r="UWM135" s="65"/>
      <c r="UWN135" s="65"/>
      <c r="UWO135" s="65"/>
      <c r="UWP135" s="66"/>
      <c r="UWR135" s="64"/>
      <c r="UWS135" s="67"/>
      <c r="UWT135" s="67"/>
      <c r="UWU135" s="65"/>
      <c r="UWV135" s="65"/>
      <c r="UWW135" s="65"/>
      <c r="UWX135" s="66"/>
      <c r="UWZ135" s="64"/>
      <c r="UXA135" s="67"/>
      <c r="UXB135" s="67"/>
      <c r="UXC135" s="65"/>
      <c r="UXD135" s="65"/>
      <c r="UXE135" s="65"/>
      <c r="UXF135" s="66"/>
      <c r="UXH135" s="64"/>
      <c r="UXI135" s="67"/>
      <c r="UXJ135" s="67"/>
      <c r="UXK135" s="65"/>
      <c r="UXL135" s="65"/>
      <c r="UXM135" s="65"/>
      <c r="UXN135" s="66"/>
      <c r="UXP135" s="64"/>
      <c r="UXQ135" s="67"/>
      <c r="UXR135" s="67"/>
      <c r="UXS135" s="65"/>
      <c r="UXT135" s="65"/>
      <c r="UXU135" s="65"/>
      <c r="UXV135" s="66"/>
      <c r="UXX135" s="64"/>
      <c r="UXY135" s="67"/>
      <c r="UXZ135" s="67"/>
      <c r="UYA135" s="65"/>
      <c r="UYB135" s="65"/>
      <c r="UYC135" s="65"/>
      <c r="UYD135" s="66"/>
      <c r="UYF135" s="64"/>
      <c r="UYG135" s="67"/>
      <c r="UYH135" s="67"/>
      <c r="UYI135" s="65"/>
      <c r="UYJ135" s="65"/>
      <c r="UYK135" s="65"/>
      <c r="UYL135" s="66"/>
      <c r="UYN135" s="64"/>
      <c r="UYO135" s="67"/>
      <c r="UYP135" s="67"/>
      <c r="UYQ135" s="65"/>
      <c r="UYR135" s="65"/>
      <c r="UYS135" s="65"/>
      <c r="UYT135" s="66"/>
      <c r="UYV135" s="64"/>
      <c r="UYW135" s="67"/>
      <c r="UYX135" s="67"/>
      <c r="UYY135" s="65"/>
      <c r="UYZ135" s="65"/>
      <c r="UZA135" s="65"/>
      <c r="UZB135" s="66"/>
      <c r="UZD135" s="64"/>
      <c r="UZE135" s="67"/>
      <c r="UZF135" s="67"/>
      <c r="UZG135" s="65"/>
      <c r="UZH135" s="65"/>
      <c r="UZI135" s="65"/>
      <c r="UZJ135" s="66"/>
      <c r="UZL135" s="64"/>
      <c r="UZM135" s="67"/>
      <c r="UZN135" s="67"/>
      <c r="UZO135" s="65"/>
      <c r="UZP135" s="65"/>
      <c r="UZQ135" s="65"/>
      <c r="UZR135" s="66"/>
      <c r="UZT135" s="64"/>
      <c r="UZU135" s="67"/>
      <c r="UZV135" s="67"/>
      <c r="UZW135" s="65"/>
      <c r="UZX135" s="65"/>
      <c r="UZY135" s="65"/>
      <c r="UZZ135" s="66"/>
      <c r="VAB135" s="64"/>
      <c r="VAC135" s="67"/>
      <c r="VAD135" s="67"/>
      <c r="VAE135" s="65"/>
      <c r="VAF135" s="65"/>
      <c r="VAG135" s="65"/>
      <c r="VAH135" s="66"/>
      <c r="VAJ135" s="64"/>
      <c r="VAK135" s="67"/>
      <c r="VAL135" s="67"/>
      <c r="VAM135" s="65"/>
      <c r="VAN135" s="65"/>
      <c r="VAO135" s="65"/>
      <c r="VAP135" s="66"/>
      <c r="VAR135" s="64"/>
      <c r="VAS135" s="67"/>
      <c r="VAT135" s="67"/>
      <c r="VAU135" s="65"/>
      <c r="VAV135" s="65"/>
      <c r="VAW135" s="65"/>
      <c r="VAX135" s="66"/>
      <c r="VAZ135" s="64"/>
      <c r="VBA135" s="67"/>
      <c r="VBB135" s="67"/>
      <c r="VBC135" s="65"/>
      <c r="VBD135" s="65"/>
      <c r="VBE135" s="65"/>
      <c r="VBF135" s="66"/>
      <c r="VBH135" s="64"/>
      <c r="VBI135" s="67"/>
      <c r="VBJ135" s="67"/>
      <c r="VBK135" s="65"/>
      <c r="VBL135" s="65"/>
      <c r="VBM135" s="65"/>
      <c r="VBN135" s="66"/>
      <c r="VBP135" s="64"/>
      <c r="VBQ135" s="67"/>
      <c r="VBR135" s="67"/>
      <c r="VBS135" s="65"/>
      <c r="VBT135" s="65"/>
      <c r="VBU135" s="65"/>
      <c r="VBV135" s="66"/>
      <c r="VBX135" s="64"/>
      <c r="VBY135" s="67"/>
      <c r="VBZ135" s="67"/>
      <c r="VCA135" s="65"/>
      <c r="VCB135" s="65"/>
      <c r="VCC135" s="65"/>
      <c r="VCD135" s="66"/>
      <c r="VCF135" s="64"/>
      <c r="VCG135" s="67"/>
      <c r="VCH135" s="67"/>
      <c r="VCI135" s="65"/>
      <c r="VCJ135" s="65"/>
      <c r="VCK135" s="65"/>
      <c r="VCL135" s="66"/>
      <c r="VCN135" s="64"/>
      <c r="VCO135" s="67"/>
      <c r="VCP135" s="67"/>
      <c r="VCQ135" s="65"/>
      <c r="VCR135" s="65"/>
      <c r="VCS135" s="65"/>
      <c r="VCT135" s="66"/>
      <c r="VCV135" s="64"/>
      <c r="VCW135" s="67"/>
      <c r="VCX135" s="67"/>
      <c r="VCY135" s="65"/>
      <c r="VCZ135" s="65"/>
      <c r="VDA135" s="65"/>
      <c r="VDB135" s="66"/>
      <c r="VDD135" s="64"/>
      <c r="VDE135" s="67"/>
      <c r="VDF135" s="67"/>
      <c r="VDG135" s="65"/>
      <c r="VDH135" s="65"/>
      <c r="VDI135" s="65"/>
      <c r="VDJ135" s="66"/>
      <c r="VDL135" s="64"/>
      <c r="VDM135" s="67"/>
      <c r="VDN135" s="67"/>
      <c r="VDO135" s="65"/>
      <c r="VDP135" s="65"/>
      <c r="VDQ135" s="65"/>
      <c r="VDR135" s="66"/>
      <c r="VDT135" s="64"/>
      <c r="VDU135" s="67"/>
      <c r="VDV135" s="67"/>
      <c r="VDW135" s="65"/>
      <c r="VDX135" s="65"/>
      <c r="VDY135" s="65"/>
      <c r="VDZ135" s="66"/>
      <c r="VEB135" s="64"/>
      <c r="VEC135" s="67"/>
      <c r="VED135" s="67"/>
      <c r="VEE135" s="65"/>
      <c r="VEF135" s="65"/>
      <c r="VEG135" s="65"/>
      <c r="VEH135" s="66"/>
      <c r="VEJ135" s="64"/>
      <c r="VEK135" s="67"/>
      <c r="VEL135" s="67"/>
      <c r="VEM135" s="65"/>
      <c r="VEN135" s="65"/>
      <c r="VEO135" s="65"/>
      <c r="VEP135" s="66"/>
      <c r="VER135" s="64"/>
      <c r="VES135" s="67"/>
      <c r="VET135" s="67"/>
      <c r="VEU135" s="65"/>
      <c r="VEV135" s="65"/>
      <c r="VEW135" s="65"/>
      <c r="VEX135" s="66"/>
      <c r="VEZ135" s="64"/>
      <c r="VFA135" s="67"/>
      <c r="VFB135" s="67"/>
      <c r="VFC135" s="65"/>
      <c r="VFD135" s="65"/>
      <c r="VFE135" s="65"/>
      <c r="VFF135" s="66"/>
      <c r="VFH135" s="64"/>
      <c r="VFI135" s="67"/>
      <c r="VFJ135" s="67"/>
      <c r="VFK135" s="65"/>
      <c r="VFL135" s="65"/>
      <c r="VFM135" s="65"/>
      <c r="VFN135" s="66"/>
      <c r="VFP135" s="64"/>
      <c r="VFQ135" s="67"/>
      <c r="VFR135" s="67"/>
      <c r="VFS135" s="65"/>
      <c r="VFT135" s="65"/>
      <c r="VFU135" s="65"/>
      <c r="VFV135" s="66"/>
      <c r="VFX135" s="64"/>
      <c r="VFY135" s="67"/>
      <c r="VFZ135" s="67"/>
      <c r="VGA135" s="65"/>
      <c r="VGB135" s="65"/>
      <c r="VGC135" s="65"/>
      <c r="VGD135" s="66"/>
      <c r="VGF135" s="64"/>
      <c r="VGG135" s="67"/>
      <c r="VGH135" s="67"/>
      <c r="VGI135" s="65"/>
      <c r="VGJ135" s="65"/>
      <c r="VGK135" s="65"/>
      <c r="VGL135" s="66"/>
      <c r="VGN135" s="64"/>
      <c r="VGO135" s="67"/>
      <c r="VGP135" s="67"/>
      <c r="VGQ135" s="65"/>
      <c r="VGR135" s="65"/>
      <c r="VGS135" s="65"/>
      <c r="VGT135" s="66"/>
      <c r="VGV135" s="64"/>
      <c r="VGW135" s="67"/>
      <c r="VGX135" s="67"/>
      <c r="VGY135" s="65"/>
      <c r="VGZ135" s="65"/>
      <c r="VHA135" s="65"/>
      <c r="VHB135" s="66"/>
      <c r="VHD135" s="64"/>
      <c r="VHE135" s="67"/>
      <c r="VHF135" s="67"/>
      <c r="VHG135" s="65"/>
      <c r="VHH135" s="65"/>
      <c r="VHI135" s="65"/>
      <c r="VHJ135" s="66"/>
      <c r="VHL135" s="64"/>
      <c r="VHM135" s="67"/>
      <c r="VHN135" s="67"/>
      <c r="VHO135" s="65"/>
      <c r="VHP135" s="65"/>
      <c r="VHQ135" s="65"/>
      <c r="VHR135" s="66"/>
      <c r="VHT135" s="64"/>
      <c r="VHU135" s="67"/>
      <c r="VHV135" s="67"/>
      <c r="VHW135" s="65"/>
      <c r="VHX135" s="65"/>
      <c r="VHY135" s="65"/>
      <c r="VHZ135" s="66"/>
      <c r="VIB135" s="64"/>
      <c r="VIC135" s="67"/>
      <c r="VID135" s="67"/>
      <c r="VIE135" s="65"/>
      <c r="VIF135" s="65"/>
      <c r="VIG135" s="65"/>
      <c r="VIH135" s="66"/>
      <c r="VIJ135" s="64"/>
      <c r="VIK135" s="67"/>
      <c r="VIL135" s="67"/>
      <c r="VIM135" s="65"/>
      <c r="VIN135" s="65"/>
      <c r="VIO135" s="65"/>
      <c r="VIP135" s="66"/>
      <c r="VIR135" s="64"/>
      <c r="VIS135" s="67"/>
      <c r="VIT135" s="67"/>
      <c r="VIU135" s="65"/>
      <c r="VIV135" s="65"/>
      <c r="VIW135" s="65"/>
      <c r="VIX135" s="66"/>
      <c r="VIZ135" s="64"/>
      <c r="VJA135" s="67"/>
      <c r="VJB135" s="67"/>
      <c r="VJC135" s="65"/>
      <c r="VJD135" s="65"/>
      <c r="VJE135" s="65"/>
      <c r="VJF135" s="66"/>
      <c r="VJH135" s="64"/>
      <c r="VJI135" s="67"/>
      <c r="VJJ135" s="67"/>
      <c r="VJK135" s="65"/>
      <c r="VJL135" s="65"/>
      <c r="VJM135" s="65"/>
      <c r="VJN135" s="66"/>
      <c r="VJP135" s="64"/>
      <c r="VJQ135" s="67"/>
      <c r="VJR135" s="67"/>
      <c r="VJS135" s="65"/>
      <c r="VJT135" s="65"/>
      <c r="VJU135" s="65"/>
      <c r="VJV135" s="66"/>
      <c r="VJX135" s="64"/>
      <c r="VJY135" s="67"/>
      <c r="VJZ135" s="67"/>
      <c r="VKA135" s="65"/>
      <c r="VKB135" s="65"/>
      <c r="VKC135" s="65"/>
      <c r="VKD135" s="66"/>
      <c r="VKF135" s="64"/>
      <c r="VKG135" s="67"/>
      <c r="VKH135" s="67"/>
      <c r="VKI135" s="65"/>
      <c r="VKJ135" s="65"/>
      <c r="VKK135" s="65"/>
      <c r="VKL135" s="66"/>
      <c r="VKN135" s="64"/>
      <c r="VKO135" s="67"/>
      <c r="VKP135" s="67"/>
      <c r="VKQ135" s="65"/>
      <c r="VKR135" s="65"/>
      <c r="VKS135" s="65"/>
      <c r="VKT135" s="66"/>
      <c r="VKV135" s="64"/>
      <c r="VKW135" s="67"/>
      <c r="VKX135" s="67"/>
      <c r="VKY135" s="65"/>
      <c r="VKZ135" s="65"/>
      <c r="VLA135" s="65"/>
      <c r="VLB135" s="66"/>
      <c r="VLD135" s="64"/>
      <c r="VLE135" s="67"/>
      <c r="VLF135" s="67"/>
      <c r="VLG135" s="65"/>
      <c r="VLH135" s="65"/>
      <c r="VLI135" s="65"/>
      <c r="VLJ135" s="66"/>
      <c r="VLL135" s="64"/>
      <c r="VLM135" s="67"/>
      <c r="VLN135" s="67"/>
      <c r="VLO135" s="65"/>
      <c r="VLP135" s="65"/>
      <c r="VLQ135" s="65"/>
      <c r="VLR135" s="66"/>
      <c r="VLT135" s="64"/>
      <c r="VLU135" s="67"/>
      <c r="VLV135" s="67"/>
      <c r="VLW135" s="65"/>
      <c r="VLX135" s="65"/>
      <c r="VLY135" s="65"/>
      <c r="VLZ135" s="66"/>
      <c r="VMB135" s="64"/>
      <c r="VMC135" s="67"/>
      <c r="VMD135" s="67"/>
      <c r="VME135" s="65"/>
      <c r="VMF135" s="65"/>
      <c r="VMG135" s="65"/>
      <c r="VMH135" s="66"/>
      <c r="VMJ135" s="64"/>
      <c r="VMK135" s="67"/>
      <c r="VML135" s="67"/>
      <c r="VMM135" s="65"/>
      <c r="VMN135" s="65"/>
      <c r="VMO135" s="65"/>
      <c r="VMP135" s="66"/>
      <c r="VMR135" s="64"/>
      <c r="VMS135" s="67"/>
      <c r="VMT135" s="67"/>
      <c r="VMU135" s="65"/>
      <c r="VMV135" s="65"/>
      <c r="VMW135" s="65"/>
      <c r="VMX135" s="66"/>
      <c r="VMZ135" s="64"/>
      <c r="VNA135" s="67"/>
      <c r="VNB135" s="67"/>
      <c r="VNC135" s="65"/>
      <c r="VND135" s="65"/>
      <c r="VNE135" s="65"/>
      <c r="VNF135" s="66"/>
      <c r="VNH135" s="64"/>
      <c r="VNI135" s="67"/>
      <c r="VNJ135" s="67"/>
      <c r="VNK135" s="65"/>
      <c r="VNL135" s="65"/>
      <c r="VNM135" s="65"/>
      <c r="VNN135" s="66"/>
      <c r="VNP135" s="64"/>
      <c r="VNQ135" s="67"/>
      <c r="VNR135" s="67"/>
      <c r="VNS135" s="65"/>
      <c r="VNT135" s="65"/>
      <c r="VNU135" s="65"/>
      <c r="VNV135" s="66"/>
      <c r="VNX135" s="64"/>
      <c r="VNY135" s="67"/>
      <c r="VNZ135" s="67"/>
      <c r="VOA135" s="65"/>
      <c r="VOB135" s="65"/>
      <c r="VOC135" s="65"/>
      <c r="VOD135" s="66"/>
      <c r="VOF135" s="64"/>
      <c r="VOG135" s="67"/>
      <c r="VOH135" s="67"/>
      <c r="VOI135" s="65"/>
      <c r="VOJ135" s="65"/>
      <c r="VOK135" s="65"/>
      <c r="VOL135" s="66"/>
      <c r="VON135" s="64"/>
      <c r="VOO135" s="67"/>
      <c r="VOP135" s="67"/>
      <c r="VOQ135" s="65"/>
      <c r="VOR135" s="65"/>
      <c r="VOS135" s="65"/>
      <c r="VOT135" s="66"/>
      <c r="VOV135" s="64"/>
      <c r="VOW135" s="67"/>
      <c r="VOX135" s="67"/>
      <c r="VOY135" s="65"/>
      <c r="VOZ135" s="65"/>
      <c r="VPA135" s="65"/>
      <c r="VPB135" s="66"/>
      <c r="VPD135" s="64"/>
      <c r="VPE135" s="67"/>
      <c r="VPF135" s="67"/>
      <c r="VPG135" s="65"/>
      <c r="VPH135" s="65"/>
      <c r="VPI135" s="65"/>
      <c r="VPJ135" s="66"/>
      <c r="VPL135" s="64"/>
      <c r="VPM135" s="67"/>
      <c r="VPN135" s="67"/>
      <c r="VPO135" s="65"/>
      <c r="VPP135" s="65"/>
      <c r="VPQ135" s="65"/>
      <c r="VPR135" s="66"/>
      <c r="VPT135" s="64"/>
      <c r="VPU135" s="67"/>
      <c r="VPV135" s="67"/>
      <c r="VPW135" s="65"/>
      <c r="VPX135" s="65"/>
      <c r="VPY135" s="65"/>
      <c r="VPZ135" s="66"/>
      <c r="VQB135" s="64"/>
      <c r="VQC135" s="67"/>
      <c r="VQD135" s="67"/>
      <c r="VQE135" s="65"/>
      <c r="VQF135" s="65"/>
      <c r="VQG135" s="65"/>
      <c r="VQH135" s="66"/>
      <c r="VQJ135" s="64"/>
      <c r="VQK135" s="67"/>
      <c r="VQL135" s="67"/>
      <c r="VQM135" s="65"/>
      <c r="VQN135" s="65"/>
      <c r="VQO135" s="65"/>
      <c r="VQP135" s="66"/>
      <c r="VQR135" s="64"/>
      <c r="VQS135" s="67"/>
      <c r="VQT135" s="67"/>
      <c r="VQU135" s="65"/>
      <c r="VQV135" s="65"/>
      <c r="VQW135" s="65"/>
      <c r="VQX135" s="66"/>
      <c r="VQZ135" s="64"/>
      <c r="VRA135" s="67"/>
      <c r="VRB135" s="67"/>
      <c r="VRC135" s="65"/>
      <c r="VRD135" s="65"/>
      <c r="VRE135" s="65"/>
      <c r="VRF135" s="66"/>
      <c r="VRH135" s="64"/>
      <c r="VRI135" s="67"/>
      <c r="VRJ135" s="67"/>
      <c r="VRK135" s="65"/>
      <c r="VRL135" s="65"/>
      <c r="VRM135" s="65"/>
      <c r="VRN135" s="66"/>
      <c r="VRP135" s="64"/>
      <c r="VRQ135" s="67"/>
      <c r="VRR135" s="67"/>
      <c r="VRS135" s="65"/>
      <c r="VRT135" s="65"/>
      <c r="VRU135" s="65"/>
      <c r="VRV135" s="66"/>
      <c r="VRX135" s="64"/>
      <c r="VRY135" s="67"/>
      <c r="VRZ135" s="67"/>
      <c r="VSA135" s="65"/>
      <c r="VSB135" s="65"/>
      <c r="VSC135" s="65"/>
      <c r="VSD135" s="66"/>
      <c r="VSF135" s="64"/>
      <c r="VSG135" s="67"/>
      <c r="VSH135" s="67"/>
      <c r="VSI135" s="65"/>
      <c r="VSJ135" s="65"/>
      <c r="VSK135" s="65"/>
      <c r="VSL135" s="66"/>
      <c r="VSN135" s="64"/>
      <c r="VSO135" s="67"/>
      <c r="VSP135" s="67"/>
      <c r="VSQ135" s="65"/>
      <c r="VSR135" s="65"/>
      <c r="VSS135" s="65"/>
      <c r="VST135" s="66"/>
      <c r="VSV135" s="64"/>
      <c r="VSW135" s="67"/>
      <c r="VSX135" s="67"/>
      <c r="VSY135" s="65"/>
      <c r="VSZ135" s="65"/>
      <c r="VTA135" s="65"/>
      <c r="VTB135" s="66"/>
      <c r="VTD135" s="64"/>
      <c r="VTE135" s="67"/>
      <c r="VTF135" s="67"/>
      <c r="VTG135" s="65"/>
      <c r="VTH135" s="65"/>
      <c r="VTI135" s="65"/>
      <c r="VTJ135" s="66"/>
      <c r="VTL135" s="64"/>
      <c r="VTM135" s="67"/>
      <c r="VTN135" s="67"/>
      <c r="VTO135" s="65"/>
      <c r="VTP135" s="65"/>
      <c r="VTQ135" s="65"/>
      <c r="VTR135" s="66"/>
      <c r="VTT135" s="64"/>
      <c r="VTU135" s="67"/>
      <c r="VTV135" s="67"/>
      <c r="VTW135" s="65"/>
      <c r="VTX135" s="65"/>
      <c r="VTY135" s="65"/>
      <c r="VTZ135" s="66"/>
      <c r="VUB135" s="64"/>
      <c r="VUC135" s="67"/>
      <c r="VUD135" s="67"/>
      <c r="VUE135" s="65"/>
      <c r="VUF135" s="65"/>
      <c r="VUG135" s="65"/>
      <c r="VUH135" s="66"/>
      <c r="VUJ135" s="64"/>
      <c r="VUK135" s="67"/>
      <c r="VUL135" s="67"/>
      <c r="VUM135" s="65"/>
      <c r="VUN135" s="65"/>
      <c r="VUO135" s="65"/>
      <c r="VUP135" s="66"/>
      <c r="VUR135" s="64"/>
      <c r="VUS135" s="67"/>
      <c r="VUT135" s="67"/>
      <c r="VUU135" s="65"/>
      <c r="VUV135" s="65"/>
      <c r="VUW135" s="65"/>
      <c r="VUX135" s="66"/>
      <c r="VUZ135" s="64"/>
      <c r="VVA135" s="67"/>
      <c r="VVB135" s="67"/>
      <c r="VVC135" s="65"/>
      <c r="VVD135" s="65"/>
      <c r="VVE135" s="65"/>
      <c r="VVF135" s="66"/>
      <c r="VVH135" s="64"/>
      <c r="VVI135" s="67"/>
      <c r="VVJ135" s="67"/>
      <c r="VVK135" s="65"/>
      <c r="VVL135" s="65"/>
      <c r="VVM135" s="65"/>
      <c r="VVN135" s="66"/>
      <c r="VVP135" s="64"/>
      <c r="VVQ135" s="67"/>
      <c r="VVR135" s="67"/>
      <c r="VVS135" s="65"/>
      <c r="VVT135" s="65"/>
      <c r="VVU135" s="65"/>
      <c r="VVV135" s="66"/>
      <c r="VVX135" s="64"/>
      <c r="VVY135" s="67"/>
      <c r="VVZ135" s="67"/>
      <c r="VWA135" s="65"/>
      <c r="VWB135" s="65"/>
      <c r="VWC135" s="65"/>
      <c r="VWD135" s="66"/>
      <c r="VWF135" s="64"/>
      <c r="VWG135" s="67"/>
      <c r="VWH135" s="67"/>
      <c r="VWI135" s="65"/>
      <c r="VWJ135" s="65"/>
      <c r="VWK135" s="65"/>
      <c r="VWL135" s="66"/>
      <c r="VWN135" s="64"/>
      <c r="VWO135" s="67"/>
      <c r="VWP135" s="67"/>
      <c r="VWQ135" s="65"/>
      <c r="VWR135" s="65"/>
      <c r="VWS135" s="65"/>
      <c r="VWT135" s="66"/>
      <c r="VWV135" s="64"/>
      <c r="VWW135" s="67"/>
      <c r="VWX135" s="67"/>
      <c r="VWY135" s="65"/>
      <c r="VWZ135" s="65"/>
      <c r="VXA135" s="65"/>
      <c r="VXB135" s="66"/>
      <c r="VXD135" s="64"/>
      <c r="VXE135" s="67"/>
      <c r="VXF135" s="67"/>
      <c r="VXG135" s="65"/>
      <c r="VXH135" s="65"/>
      <c r="VXI135" s="65"/>
      <c r="VXJ135" s="66"/>
      <c r="VXL135" s="64"/>
      <c r="VXM135" s="67"/>
      <c r="VXN135" s="67"/>
      <c r="VXO135" s="65"/>
      <c r="VXP135" s="65"/>
      <c r="VXQ135" s="65"/>
      <c r="VXR135" s="66"/>
      <c r="VXT135" s="64"/>
      <c r="VXU135" s="67"/>
      <c r="VXV135" s="67"/>
      <c r="VXW135" s="65"/>
      <c r="VXX135" s="65"/>
      <c r="VXY135" s="65"/>
      <c r="VXZ135" s="66"/>
      <c r="VYB135" s="64"/>
      <c r="VYC135" s="67"/>
      <c r="VYD135" s="67"/>
      <c r="VYE135" s="65"/>
      <c r="VYF135" s="65"/>
      <c r="VYG135" s="65"/>
      <c r="VYH135" s="66"/>
      <c r="VYJ135" s="64"/>
      <c r="VYK135" s="67"/>
      <c r="VYL135" s="67"/>
      <c r="VYM135" s="65"/>
      <c r="VYN135" s="65"/>
      <c r="VYO135" s="65"/>
      <c r="VYP135" s="66"/>
      <c r="VYR135" s="64"/>
      <c r="VYS135" s="67"/>
      <c r="VYT135" s="67"/>
      <c r="VYU135" s="65"/>
      <c r="VYV135" s="65"/>
      <c r="VYW135" s="65"/>
      <c r="VYX135" s="66"/>
      <c r="VYZ135" s="64"/>
      <c r="VZA135" s="67"/>
      <c r="VZB135" s="67"/>
      <c r="VZC135" s="65"/>
      <c r="VZD135" s="65"/>
      <c r="VZE135" s="65"/>
      <c r="VZF135" s="66"/>
      <c r="VZH135" s="64"/>
      <c r="VZI135" s="67"/>
      <c r="VZJ135" s="67"/>
      <c r="VZK135" s="65"/>
      <c r="VZL135" s="65"/>
      <c r="VZM135" s="65"/>
      <c r="VZN135" s="66"/>
      <c r="VZP135" s="64"/>
      <c r="VZQ135" s="67"/>
      <c r="VZR135" s="67"/>
      <c r="VZS135" s="65"/>
      <c r="VZT135" s="65"/>
      <c r="VZU135" s="65"/>
      <c r="VZV135" s="66"/>
      <c r="VZX135" s="64"/>
      <c r="VZY135" s="67"/>
      <c r="VZZ135" s="67"/>
      <c r="WAA135" s="65"/>
      <c r="WAB135" s="65"/>
      <c r="WAC135" s="65"/>
      <c r="WAD135" s="66"/>
      <c r="WAF135" s="64"/>
      <c r="WAG135" s="67"/>
      <c r="WAH135" s="67"/>
      <c r="WAI135" s="65"/>
      <c r="WAJ135" s="65"/>
      <c r="WAK135" s="65"/>
      <c r="WAL135" s="66"/>
      <c r="WAN135" s="64"/>
      <c r="WAO135" s="67"/>
      <c r="WAP135" s="67"/>
      <c r="WAQ135" s="65"/>
      <c r="WAR135" s="65"/>
      <c r="WAS135" s="65"/>
      <c r="WAT135" s="66"/>
      <c r="WAV135" s="64"/>
      <c r="WAW135" s="67"/>
      <c r="WAX135" s="67"/>
      <c r="WAY135" s="65"/>
      <c r="WAZ135" s="65"/>
      <c r="WBA135" s="65"/>
      <c r="WBB135" s="66"/>
      <c r="WBD135" s="64"/>
      <c r="WBE135" s="67"/>
      <c r="WBF135" s="67"/>
      <c r="WBG135" s="65"/>
      <c r="WBH135" s="65"/>
      <c r="WBI135" s="65"/>
      <c r="WBJ135" s="66"/>
      <c r="WBL135" s="64"/>
      <c r="WBM135" s="67"/>
      <c r="WBN135" s="67"/>
      <c r="WBO135" s="65"/>
      <c r="WBP135" s="65"/>
      <c r="WBQ135" s="65"/>
      <c r="WBR135" s="66"/>
      <c r="WBT135" s="64"/>
      <c r="WBU135" s="67"/>
      <c r="WBV135" s="67"/>
      <c r="WBW135" s="65"/>
      <c r="WBX135" s="65"/>
      <c r="WBY135" s="65"/>
      <c r="WBZ135" s="66"/>
      <c r="WCB135" s="64"/>
      <c r="WCC135" s="67"/>
      <c r="WCD135" s="67"/>
      <c r="WCE135" s="65"/>
      <c r="WCF135" s="65"/>
      <c r="WCG135" s="65"/>
      <c r="WCH135" s="66"/>
      <c r="WCJ135" s="64"/>
      <c r="WCK135" s="67"/>
      <c r="WCL135" s="67"/>
      <c r="WCM135" s="65"/>
      <c r="WCN135" s="65"/>
      <c r="WCO135" s="65"/>
      <c r="WCP135" s="66"/>
      <c r="WCR135" s="64"/>
      <c r="WCS135" s="67"/>
      <c r="WCT135" s="67"/>
      <c r="WCU135" s="65"/>
      <c r="WCV135" s="65"/>
      <c r="WCW135" s="65"/>
      <c r="WCX135" s="66"/>
      <c r="WCZ135" s="64"/>
      <c r="WDA135" s="67"/>
      <c r="WDB135" s="67"/>
      <c r="WDC135" s="65"/>
      <c r="WDD135" s="65"/>
      <c r="WDE135" s="65"/>
      <c r="WDF135" s="66"/>
      <c r="WDH135" s="64"/>
      <c r="WDI135" s="67"/>
      <c r="WDJ135" s="67"/>
      <c r="WDK135" s="65"/>
      <c r="WDL135" s="65"/>
      <c r="WDM135" s="65"/>
      <c r="WDN135" s="66"/>
      <c r="WDP135" s="64"/>
      <c r="WDQ135" s="67"/>
      <c r="WDR135" s="67"/>
      <c r="WDS135" s="65"/>
      <c r="WDT135" s="65"/>
      <c r="WDU135" s="65"/>
      <c r="WDV135" s="66"/>
      <c r="WDX135" s="64"/>
      <c r="WDY135" s="67"/>
      <c r="WDZ135" s="67"/>
      <c r="WEA135" s="65"/>
      <c r="WEB135" s="65"/>
      <c r="WEC135" s="65"/>
      <c r="WED135" s="66"/>
      <c r="WEF135" s="64"/>
      <c r="WEG135" s="67"/>
      <c r="WEH135" s="67"/>
      <c r="WEI135" s="65"/>
      <c r="WEJ135" s="65"/>
      <c r="WEK135" s="65"/>
      <c r="WEL135" s="66"/>
      <c r="WEN135" s="64"/>
      <c r="WEO135" s="67"/>
      <c r="WEP135" s="67"/>
      <c r="WEQ135" s="65"/>
      <c r="WER135" s="65"/>
      <c r="WES135" s="65"/>
      <c r="WET135" s="66"/>
      <c r="WEV135" s="64"/>
      <c r="WEW135" s="67"/>
      <c r="WEX135" s="67"/>
      <c r="WEY135" s="65"/>
      <c r="WEZ135" s="65"/>
      <c r="WFA135" s="65"/>
      <c r="WFB135" s="66"/>
      <c r="WFD135" s="64"/>
      <c r="WFE135" s="67"/>
      <c r="WFF135" s="67"/>
      <c r="WFG135" s="65"/>
      <c r="WFH135" s="65"/>
      <c r="WFI135" s="65"/>
      <c r="WFJ135" s="66"/>
      <c r="WFL135" s="64"/>
      <c r="WFM135" s="67"/>
      <c r="WFN135" s="67"/>
      <c r="WFO135" s="65"/>
      <c r="WFP135" s="65"/>
      <c r="WFQ135" s="65"/>
      <c r="WFR135" s="66"/>
      <c r="WFT135" s="64"/>
      <c r="WFU135" s="67"/>
      <c r="WFV135" s="67"/>
      <c r="WFW135" s="65"/>
      <c r="WFX135" s="65"/>
      <c r="WFY135" s="65"/>
      <c r="WFZ135" s="66"/>
      <c r="WGB135" s="64"/>
      <c r="WGC135" s="67"/>
      <c r="WGD135" s="67"/>
      <c r="WGE135" s="65"/>
      <c r="WGF135" s="65"/>
      <c r="WGG135" s="65"/>
      <c r="WGH135" s="66"/>
      <c r="WGJ135" s="64"/>
      <c r="WGK135" s="67"/>
      <c r="WGL135" s="67"/>
      <c r="WGM135" s="65"/>
      <c r="WGN135" s="65"/>
      <c r="WGO135" s="65"/>
      <c r="WGP135" s="66"/>
      <c r="WGR135" s="64"/>
      <c r="WGS135" s="67"/>
      <c r="WGT135" s="67"/>
      <c r="WGU135" s="65"/>
      <c r="WGV135" s="65"/>
      <c r="WGW135" s="65"/>
      <c r="WGX135" s="66"/>
      <c r="WGZ135" s="64"/>
      <c r="WHA135" s="67"/>
      <c r="WHB135" s="67"/>
      <c r="WHC135" s="65"/>
      <c r="WHD135" s="65"/>
      <c r="WHE135" s="65"/>
      <c r="WHF135" s="66"/>
      <c r="WHH135" s="64"/>
      <c r="WHI135" s="67"/>
      <c r="WHJ135" s="67"/>
      <c r="WHK135" s="65"/>
      <c r="WHL135" s="65"/>
      <c r="WHM135" s="65"/>
      <c r="WHN135" s="66"/>
      <c r="WHP135" s="64"/>
      <c r="WHQ135" s="67"/>
      <c r="WHR135" s="67"/>
      <c r="WHS135" s="65"/>
      <c r="WHT135" s="65"/>
      <c r="WHU135" s="65"/>
      <c r="WHV135" s="66"/>
      <c r="WHX135" s="64"/>
      <c r="WHY135" s="67"/>
      <c r="WHZ135" s="67"/>
      <c r="WIA135" s="65"/>
      <c r="WIB135" s="65"/>
      <c r="WIC135" s="65"/>
      <c r="WID135" s="66"/>
      <c r="WIF135" s="64"/>
      <c r="WIG135" s="67"/>
      <c r="WIH135" s="67"/>
      <c r="WII135" s="65"/>
      <c r="WIJ135" s="65"/>
      <c r="WIK135" s="65"/>
      <c r="WIL135" s="66"/>
      <c r="WIN135" s="64"/>
      <c r="WIO135" s="67"/>
      <c r="WIP135" s="67"/>
      <c r="WIQ135" s="65"/>
      <c r="WIR135" s="65"/>
      <c r="WIS135" s="65"/>
      <c r="WIT135" s="66"/>
      <c r="WIV135" s="64"/>
      <c r="WIW135" s="67"/>
      <c r="WIX135" s="67"/>
      <c r="WIY135" s="65"/>
      <c r="WIZ135" s="65"/>
      <c r="WJA135" s="65"/>
      <c r="WJB135" s="66"/>
      <c r="WJD135" s="64"/>
      <c r="WJE135" s="67"/>
      <c r="WJF135" s="67"/>
      <c r="WJG135" s="65"/>
      <c r="WJH135" s="65"/>
      <c r="WJI135" s="65"/>
      <c r="WJJ135" s="66"/>
      <c r="WJL135" s="64"/>
      <c r="WJM135" s="67"/>
      <c r="WJN135" s="67"/>
      <c r="WJO135" s="65"/>
      <c r="WJP135" s="65"/>
      <c r="WJQ135" s="65"/>
      <c r="WJR135" s="66"/>
      <c r="WJT135" s="64"/>
      <c r="WJU135" s="67"/>
      <c r="WJV135" s="67"/>
      <c r="WJW135" s="65"/>
      <c r="WJX135" s="65"/>
      <c r="WJY135" s="65"/>
      <c r="WJZ135" s="66"/>
      <c r="WKB135" s="64"/>
      <c r="WKC135" s="67"/>
      <c r="WKD135" s="67"/>
      <c r="WKE135" s="65"/>
      <c r="WKF135" s="65"/>
      <c r="WKG135" s="65"/>
      <c r="WKH135" s="66"/>
      <c r="WKJ135" s="64"/>
      <c r="WKK135" s="67"/>
      <c r="WKL135" s="67"/>
      <c r="WKM135" s="65"/>
      <c r="WKN135" s="65"/>
      <c r="WKO135" s="65"/>
      <c r="WKP135" s="66"/>
      <c r="WKR135" s="64"/>
      <c r="WKS135" s="67"/>
      <c r="WKT135" s="67"/>
      <c r="WKU135" s="65"/>
      <c r="WKV135" s="65"/>
      <c r="WKW135" s="65"/>
      <c r="WKX135" s="66"/>
      <c r="WKZ135" s="64"/>
      <c r="WLA135" s="67"/>
      <c r="WLB135" s="67"/>
      <c r="WLC135" s="65"/>
      <c r="WLD135" s="65"/>
      <c r="WLE135" s="65"/>
      <c r="WLF135" s="66"/>
      <c r="WLH135" s="64"/>
      <c r="WLI135" s="67"/>
      <c r="WLJ135" s="67"/>
      <c r="WLK135" s="65"/>
      <c r="WLL135" s="65"/>
      <c r="WLM135" s="65"/>
      <c r="WLN135" s="66"/>
      <c r="WLP135" s="64"/>
      <c r="WLQ135" s="67"/>
      <c r="WLR135" s="67"/>
      <c r="WLS135" s="65"/>
      <c r="WLT135" s="65"/>
      <c r="WLU135" s="65"/>
      <c r="WLV135" s="66"/>
      <c r="WLX135" s="64"/>
      <c r="WLY135" s="67"/>
      <c r="WLZ135" s="67"/>
      <c r="WMA135" s="65"/>
      <c r="WMB135" s="65"/>
      <c r="WMC135" s="65"/>
      <c r="WMD135" s="66"/>
      <c r="WMF135" s="64"/>
      <c r="WMG135" s="67"/>
      <c r="WMH135" s="67"/>
      <c r="WMI135" s="65"/>
      <c r="WMJ135" s="65"/>
      <c r="WMK135" s="65"/>
      <c r="WML135" s="66"/>
      <c r="WMN135" s="64"/>
      <c r="WMO135" s="67"/>
      <c r="WMP135" s="67"/>
      <c r="WMQ135" s="65"/>
      <c r="WMR135" s="65"/>
      <c r="WMS135" s="65"/>
      <c r="WMT135" s="66"/>
      <c r="WMV135" s="64"/>
      <c r="WMW135" s="67"/>
      <c r="WMX135" s="67"/>
      <c r="WMY135" s="65"/>
      <c r="WMZ135" s="65"/>
      <c r="WNA135" s="65"/>
      <c r="WNB135" s="66"/>
      <c r="WND135" s="64"/>
      <c r="WNE135" s="67"/>
      <c r="WNF135" s="67"/>
      <c r="WNG135" s="65"/>
      <c r="WNH135" s="65"/>
      <c r="WNI135" s="65"/>
      <c r="WNJ135" s="66"/>
      <c r="WNL135" s="64"/>
      <c r="WNM135" s="67"/>
      <c r="WNN135" s="67"/>
      <c r="WNO135" s="65"/>
      <c r="WNP135" s="65"/>
      <c r="WNQ135" s="65"/>
      <c r="WNR135" s="66"/>
      <c r="WNT135" s="64"/>
      <c r="WNU135" s="67"/>
      <c r="WNV135" s="67"/>
      <c r="WNW135" s="65"/>
      <c r="WNX135" s="65"/>
      <c r="WNY135" s="65"/>
      <c r="WNZ135" s="66"/>
      <c r="WOB135" s="64"/>
      <c r="WOC135" s="67"/>
      <c r="WOD135" s="67"/>
      <c r="WOE135" s="65"/>
      <c r="WOF135" s="65"/>
      <c r="WOG135" s="65"/>
      <c r="WOH135" s="66"/>
      <c r="WOJ135" s="64"/>
      <c r="WOK135" s="67"/>
      <c r="WOL135" s="67"/>
      <c r="WOM135" s="65"/>
      <c r="WON135" s="65"/>
      <c r="WOO135" s="65"/>
      <c r="WOP135" s="66"/>
      <c r="WOR135" s="64"/>
      <c r="WOS135" s="67"/>
      <c r="WOT135" s="67"/>
      <c r="WOU135" s="65"/>
      <c r="WOV135" s="65"/>
      <c r="WOW135" s="65"/>
      <c r="WOX135" s="66"/>
      <c r="WOZ135" s="64"/>
      <c r="WPA135" s="67"/>
      <c r="WPB135" s="67"/>
      <c r="WPC135" s="65"/>
      <c r="WPD135" s="65"/>
      <c r="WPE135" s="65"/>
      <c r="WPF135" s="66"/>
      <c r="WPH135" s="64"/>
      <c r="WPI135" s="67"/>
      <c r="WPJ135" s="67"/>
      <c r="WPK135" s="65"/>
      <c r="WPL135" s="65"/>
      <c r="WPM135" s="65"/>
      <c r="WPN135" s="66"/>
      <c r="WPP135" s="64"/>
      <c r="WPQ135" s="67"/>
      <c r="WPR135" s="67"/>
      <c r="WPS135" s="65"/>
      <c r="WPT135" s="65"/>
      <c r="WPU135" s="65"/>
      <c r="WPV135" s="66"/>
      <c r="WPX135" s="64"/>
      <c r="WPY135" s="67"/>
      <c r="WPZ135" s="67"/>
      <c r="WQA135" s="65"/>
      <c r="WQB135" s="65"/>
      <c r="WQC135" s="65"/>
      <c r="WQD135" s="66"/>
      <c r="WQF135" s="64"/>
      <c r="WQG135" s="67"/>
      <c r="WQH135" s="67"/>
      <c r="WQI135" s="65"/>
      <c r="WQJ135" s="65"/>
      <c r="WQK135" s="65"/>
      <c r="WQL135" s="66"/>
      <c r="WQN135" s="64"/>
      <c r="WQO135" s="67"/>
      <c r="WQP135" s="67"/>
      <c r="WQQ135" s="65"/>
      <c r="WQR135" s="65"/>
      <c r="WQS135" s="65"/>
      <c r="WQT135" s="66"/>
      <c r="WQV135" s="64"/>
      <c r="WQW135" s="67"/>
      <c r="WQX135" s="67"/>
      <c r="WQY135" s="65"/>
      <c r="WQZ135" s="65"/>
      <c r="WRA135" s="65"/>
      <c r="WRB135" s="66"/>
      <c r="WRD135" s="64"/>
      <c r="WRE135" s="67"/>
      <c r="WRF135" s="67"/>
      <c r="WRG135" s="65"/>
      <c r="WRH135" s="65"/>
      <c r="WRI135" s="65"/>
      <c r="WRJ135" s="66"/>
      <c r="WRL135" s="64"/>
      <c r="WRM135" s="67"/>
      <c r="WRN135" s="67"/>
      <c r="WRO135" s="65"/>
      <c r="WRP135" s="65"/>
      <c r="WRQ135" s="65"/>
      <c r="WRR135" s="66"/>
      <c r="WRT135" s="64"/>
      <c r="WRU135" s="67"/>
      <c r="WRV135" s="67"/>
      <c r="WRW135" s="65"/>
      <c r="WRX135" s="65"/>
      <c r="WRY135" s="65"/>
      <c r="WRZ135" s="66"/>
      <c r="WSB135" s="64"/>
      <c r="WSC135" s="67"/>
      <c r="WSD135" s="67"/>
      <c r="WSE135" s="65"/>
      <c r="WSF135" s="65"/>
      <c r="WSG135" s="65"/>
      <c r="WSH135" s="66"/>
      <c r="WSJ135" s="64"/>
      <c r="WSK135" s="67"/>
      <c r="WSL135" s="67"/>
      <c r="WSM135" s="65"/>
      <c r="WSN135" s="65"/>
      <c r="WSO135" s="65"/>
      <c r="WSP135" s="66"/>
      <c r="WSR135" s="64"/>
      <c r="WSS135" s="67"/>
      <c r="WST135" s="67"/>
      <c r="WSU135" s="65"/>
      <c r="WSV135" s="65"/>
      <c r="WSW135" s="65"/>
      <c r="WSX135" s="66"/>
      <c r="WSZ135" s="64"/>
      <c r="WTA135" s="67"/>
      <c r="WTB135" s="67"/>
      <c r="WTC135" s="65"/>
      <c r="WTD135" s="65"/>
      <c r="WTE135" s="65"/>
      <c r="WTF135" s="66"/>
      <c r="WTH135" s="64"/>
      <c r="WTI135" s="67"/>
      <c r="WTJ135" s="67"/>
      <c r="WTK135" s="65"/>
      <c r="WTL135" s="65"/>
      <c r="WTM135" s="65"/>
      <c r="WTN135" s="66"/>
      <c r="WTP135" s="64"/>
      <c r="WTQ135" s="67"/>
      <c r="WTR135" s="67"/>
      <c r="WTS135" s="65"/>
      <c r="WTT135" s="65"/>
      <c r="WTU135" s="65"/>
      <c r="WTV135" s="66"/>
      <c r="WTX135" s="64"/>
      <c r="WTY135" s="67"/>
      <c r="WTZ135" s="67"/>
      <c r="WUA135" s="65"/>
      <c r="WUB135" s="65"/>
      <c r="WUC135" s="65"/>
      <c r="WUD135" s="66"/>
      <c r="WUF135" s="64"/>
      <c r="WUG135" s="67"/>
      <c r="WUH135" s="67"/>
      <c r="WUI135" s="65"/>
      <c r="WUJ135" s="65"/>
      <c r="WUK135" s="65"/>
      <c r="WUL135" s="66"/>
      <c r="WUN135" s="64"/>
      <c r="WUO135" s="67"/>
      <c r="WUP135" s="67"/>
      <c r="WUQ135" s="65"/>
      <c r="WUR135" s="65"/>
      <c r="WUS135" s="65"/>
      <c r="WUT135" s="66"/>
      <c r="WUV135" s="64"/>
      <c r="WUW135" s="67"/>
      <c r="WUX135" s="67"/>
      <c r="WUY135" s="65"/>
      <c r="WUZ135" s="65"/>
      <c r="WVA135" s="65"/>
      <c r="WVB135" s="66"/>
      <c r="WVD135" s="64"/>
      <c r="WVE135" s="67"/>
      <c r="WVF135" s="67"/>
      <c r="WVG135" s="65"/>
      <c r="WVH135" s="65"/>
      <c r="WVI135" s="65"/>
      <c r="WVJ135" s="66"/>
      <c r="WVL135" s="64"/>
      <c r="WVM135" s="67"/>
      <c r="WVN135" s="67"/>
      <c r="WVO135" s="65"/>
      <c r="WVP135" s="65"/>
      <c r="WVQ135" s="65"/>
      <c r="WVR135" s="66"/>
      <c r="WVT135" s="64"/>
      <c r="WVU135" s="67"/>
      <c r="WVV135" s="67"/>
      <c r="WVW135" s="65"/>
      <c r="WVX135" s="65"/>
      <c r="WVY135" s="65"/>
      <c r="WVZ135" s="66"/>
      <c r="WWB135" s="64"/>
      <c r="WWC135" s="67"/>
      <c r="WWD135" s="67"/>
      <c r="WWE135" s="65"/>
      <c r="WWF135" s="65"/>
      <c r="WWG135" s="65"/>
      <c r="WWH135" s="66"/>
      <c r="WWJ135" s="64"/>
      <c r="WWK135" s="67"/>
      <c r="WWL135" s="67"/>
      <c r="WWM135" s="65"/>
      <c r="WWN135" s="65"/>
      <c r="WWO135" s="65"/>
      <c r="WWP135" s="66"/>
      <c r="WWR135" s="64"/>
      <c r="WWS135" s="67"/>
      <c r="WWT135" s="67"/>
      <c r="WWU135" s="65"/>
      <c r="WWV135" s="65"/>
      <c r="WWW135" s="65"/>
      <c r="WWX135" s="66"/>
      <c r="WWZ135" s="64"/>
      <c r="WXA135" s="67"/>
      <c r="WXB135" s="67"/>
      <c r="WXC135" s="65"/>
      <c r="WXD135" s="65"/>
      <c r="WXE135" s="65"/>
      <c r="WXF135" s="66"/>
      <c r="WXH135" s="64"/>
      <c r="WXI135" s="67"/>
      <c r="WXJ135" s="67"/>
      <c r="WXK135" s="65"/>
      <c r="WXL135" s="65"/>
      <c r="WXM135" s="65"/>
      <c r="WXN135" s="66"/>
      <c r="WXP135" s="64"/>
      <c r="WXQ135" s="67"/>
      <c r="WXR135" s="67"/>
      <c r="WXS135" s="65"/>
      <c r="WXT135" s="65"/>
      <c r="WXU135" s="65"/>
      <c r="WXV135" s="66"/>
      <c r="WXX135" s="64"/>
      <c r="WXY135" s="67"/>
      <c r="WXZ135" s="67"/>
      <c r="WYA135" s="65"/>
      <c r="WYB135" s="65"/>
      <c r="WYC135" s="65"/>
      <c r="WYD135" s="66"/>
      <c r="WYF135" s="64"/>
      <c r="WYG135" s="67"/>
      <c r="WYH135" s="67"/>
      <c r="WYI135" s="65"/>
      <c r="WYJ135" s="65"/>
      <c r="WYK135" s="65"/>
      <c r="WYL135" s="66"/>
      <c r="WYN135" s="64"/>
      <c r="WYO135" s="67"/>
      <c r="WYP135" s="67"/>
      <c r="WYQ135" s="65"/>
      <c r="WYR135" s="65"/>
      <c r="WYS135" s="65"/>
      <c r="WYT135" s="66"/>
      <c r="WYV135" s="64"/>
      <c r="WYW135" s="67"/>
      <c r="WYX135" s="67"/>
      <c r="WYY135" s="65"/>
      <c r="WYZ135" s="65"/>
      <c r="WZA135" s="65"/>
      <c r="WZB135" s="66"/>
      <c r="WZD135" s="64"/>
      <c r="WZE135" s="67"/>
      <c r="WZF135" s="67"/>
      <c r="WZG135" s="65"/>
      <c r="WZH135" s="65"/>
      <c r="WZI135" s="65"/>
      <c r="WZJ135" s="66"/>
      <c r="WZL135" s="64"/>
      <c r="WZM135" s="67"/>
      <c r="WZN135" s="67"/>
      <c r="WZO135" s="65"/>
      <c r="WZP135" s="65"/>
      <c r="WZQ135" s="65"/>
      <c r="WZR135" s="66"/>
      <c r="WZT135" s="64"/>
      <c r="WZU135" s="67"/>
      <c r="WZV135" s="67"/>
      <c r="WZW135" s="65"/>
      <c r="WZX135" s="65"/>
      <c r="WZY135" s="65"/>
      <c r="WZZ135" s="66"/>
      <c r="XAB135" s="64"/>
      <c r="XAC135" s="67"/>
      <c r="XAD135" s="67"/>
      <c r="XAE135" s="65"/>
      <c r="XAF135" s="65"/>
      <c r="XAG135" s="65"/>
      <c r="XAH135" s="66"/>
      <c r="XAJ135" s="64"/>
      <c r="XAK135" s="67"/>
      <c r="XAL135" s="67"/>
      <c r="XAM135" s="65"/>
      <c r="XAN135" s="65"/>
      <c r="XAO135" s="65"/>
      <c r="XAP135" s="66"/>
      <c r="XAR135" s="64"/>
      <c r="XAS135" s="67"/>
      <c r="XAT135" s="67"/>
      <c r="XAU135" s="65"/>
      <c r="XAV135" s="65"/>
      <c r="XAW135" s="65"/>
      <c r="XAX135" s="66"/>
      <c r="XAZ135" s="64"/>
      <c r="XBA135" s="67"/>
      <c r="XBB135" s="67"/>
      <c r="XBC135" s="65"/>
      <c r="XBD135" s="65"/>
      <c r="XBE135" s="65"/>
      <c r="XBF135" s="66"/>
      <c r="XBH135" s="64"/>
      <c r="XBI135" s="67"/>
      <c r="XBJ135" s="67"/>
      <c r="XBK135" s="65"/>
      <c r="XBL135" s="65"/>
      <c r="XBM135" s="65"/>
      <c r="XBN135" s="66"/>
      <c r="XBP135" s="64"/>
      <c r="XBQ135" s="67"/>
      <c r="XBR135" s="67"/>
      <c r="XBS135" s="65"/>
      <c r="XBT135" s="65"/>
      <c r="XBU135" s="65"/>
      <c r="XBV135" s="66"/>
      <c r="XBX135" s="64"/>
      <c r="XBY135" s="67"/>
      <c r="XBZ135" s="67"/>
      <c r="XCA135" s="65"/>
      <c r="XCB135" s="65"/>
      <c r="XCC135" s="65"/>
      <c r="XCD135" s="66"/>
      <c r="XCF135" s="64"/>
      <c r="XCG135" s="67"/>
      <c r="XCH135" s="67"/>
      <c r="XCI135" s="65"/>
      <c r="XCJ135" s="65"/>
      <c r="XCK135" s="65"/>
      <c r="XCL135" s="66"/>
      <c r="XCN135" s="64"/>
      <c r="XCO135" s="67"/>
      <c r="XCP135" s="67"/>
      <c r="XCQ135" s="65"/>
      <c r="XCR135" s="65"/>
      <c r="XCS135" s="65"/>
      <c r="XCT135" s="66"/>
      <c r="XCV135" s="64"/>
      <c r="XCW135" s="67"/>
      <c r="XCX135" s="67"/>
      <c r="XCY135" s="65"/>
      <c r="XCZ135" s="65"/>
      <c r="XDA135" s="65"/>
      <c r="XDB135" s="66"/>
      <c r="XDD135" s="64"/>
      <c r="XDE135" s="67"/>
      <c r="XDF135" s="67"/>
      <c r="XDG135" s="65"/>
      <c r="XDH135" s="65"/>
      <c r="XDI135" s="65"/>
      <c r="XDJ135" s="66"/>
      <c r="XDL135" s="64"/>
      <c r="XDM135" s="67"/>
      <c r="XDN135" s="67"/>
      <c r="XDO135" s="65"/>
      <c r="XDP135" s="65"/>
      <c r="XDQ135" s="65"/>
      <c r="XDR135" s="66"/>
      <c r="XDT135" s="64"/>
      <c r="XDU135" s="67"/>
      <c r="XDV135" s="67"/>
      <c r="XDW135" s="65"/>
      <c r="XDX135" s="65"/>
      <c r="XDY135" s="65"/>
      <c r="XDZ135" s="66"/>
      <c r="XEB135" s="64"/>
      <c r="XEC135" s="67"/>
      <c r="XED135" s="67"/>
      <c r="XEE135" s="65"/>
      <c r="XEF135" s="65"/>
      <c r="XEG135" s="65"/>
      <c r="XEH135" s="66"/>
      <c r="XEJ135" s="64"/>
      <c r="XEK135" s="67"/>
      <c r="XEL135" s="67"/>
      <c r="XEM135" s="65"/>
      <c r="XEN135" s="65"/>
      <c r="XEO135" s="65"/>
      <c r="XEP135" s="66"/>
      <c r="XER135" s="64"/>
      <c r="XES135" s="67"/>
      <c r="XET135" s="67"/>
      <c r="XEU135" s="65"/>
      <c r="XEV135" s="65"/>
      <c r="XEW135" s="65"/>
      <c r="XEX135" s="66"/>
      <c r="XEZ135" s="64"/>
      <c r="XFA135" s="67"/>
      <c r="XFB135" s="67"/>
      <c r="XFC135" s="65"/>
      <c r="XFD135" s="65"/>
    </row>
    <row r="136" spans="1:16384" s="58" customFormat="1" ht="20.25" customHeight="1">
      <c r="A136" s="60">
        <f t="shared" si="41"/>
        <v>136</v>
      </c>
      <c r="B136" s="1023"/>
      <c r="C136" s="1003"/>
      <c r="D136" s="930" t="s">
        <v>238</v>
      </c>
      <c r="E136" s="931"/>
      <c r="F136" s="932"/>
      <c r="G136" s="243"/>
      <c r="H136" s="825"/>
      <c r="I136" s="243"/>
      <c r="J136" s="244"/>
      <c r="K136" s="245">
        <f t="shared" ref="K136:K137" si="82">G136+H136-I136+J136</f>
        <v>0</v>
      </c>
      <c r="L136" s="64"/>
      <c r="M136" s="67"/>
      <c r="N136" s="67"/>
      <c r="O136" s="65"/>
      <c r="P136" s="65"/>
      <c r="Q136" s="65"/>
      <c r="R136" s="66"/>
      <c r="T136" s="64"/>
      <c r="U136" s="67"/>
      <c r="V136" s="67"/>
      <c r="W136" s="65"/>
      <c r="X136" s="65"/>
      <c r="Y136" s="65"/>
      <c r="Z136" s="66"/>
      <c r="AA136" s="236" t="str">
        <f t="shared" si="74"/>
        <v>OK</v>
      </c>
      <c r="AB136" s="238"/>
      <c r="AC136" s="239"/>
      <c r="AD136" s="236" t="str">
        <f>IF(OR(AA136="Error",AB136="Error",AC136="Error"),CONCATENATE("Error en el concepto ",D136," de la Hoja 2 Fila  ",A136),"")</f>
        <v/>
      </c>
      <c r="AE136" s="65"/>
      <c r="AF136" s="65"/>
      <c r="AG136" s="65"/>
      <c r="AH136" s="66"/>
      <c r="AJ136" s="64"/>
      <c r="AK136" s="67"/>
      <c r="AL136" s="67"/>
      <c r="AM136" s="65"/>
      <c r="AN136" s="65"/>
      <c r="AO136" s="65"/>
      <c r="AP136" s="66"/>
      <c r="AR136" s="64"/>
      <c r="AS136" s="67"/>
      <c r="AT136" s="67"/>
      <c r="AU136" s="65"/>
      <c r="AV136" s="65"/>
      <c r="AW136" s="65"/>
      <c r="AX136" s="66"/>
      <c r="AZ136" s="64"/>
      <c r="BA136" s="67"/>
      <c r="BB136" s="67"/>
      <c r="BC136" s="65"/>
      <c r="BD136" s="65"/>
      <c r="BE136" s="65"/>
      <c r="BF136" s="66"/>
      <c r="BH136" s="64"/>
      <c r="BI136" s="67"/>
      <c r="BJ136" s="67"/>
      <c r="BK136" s="65"/>
      <c r="BL136" s="65"/>
      <c r="BM136" s="65"/>
      <c r="BN136" s="66"/>
      <c r="BP136" s="64"/>
      <c r="BQ136" s="67"/>
      <c r="BR136" s="67"/>
      <c r="BS136" s="65"/>
      <c r="BT136" s="65"/>
      <c r="BU136" s="65"/>
      <c r="BV136" s="66"/>
      <c r="BX136" s="64"/>
      <c r="BY136" s="67"/>
      <c r="BZ136" s="67"/>
      <c r="CA136" s="65"/>
      <c r="CB136" s="65"/>
      <c r="CC136" s="65"/>
      <c r="CD136" s="66"/>
      <c r="CF136" s="64"/>
      <c r="CG136" s="67"/>
      <c r="CH136" s="67"/>
      <c r="CI136" s="65"/>
      <c r="CJ136" s="65"/>
      <c r="CK136" s="65"/>
      <c r="CL136" s="66"/>
      <c r="CN136" s="64"/>
      <c r="CO136" s="67"/>
      <c r="CP136" s="67"/>
      <c r="CQ136" s="65"/>
      <c r="CR136" s="65"/>
      <c r="CS136" s="65"/>
      <c r="CT136" s="66"/>
      <c r="CV136" s="64"/>
      <c r="CW136" s="67"/>
      <c r="CX136" s="67"/>
      <c r="CY136" s="65"/>
      <c r="CZ136" s="65"/>
      <c r="DA136" s="65"/>
      <c r="DB136" s="66"/>
      <c r="DD136" s="64"/>
      <c r="DE136" s="67"/>
      <c r="DF136" s="67"/>
      <c r="DG136" s="65"/>
      <c r="DH136" s="65"/>
      <c r="DI136" s="65"/>
      <c r="DJ136" s="66"/>
      <c r="DL136" s="64"/>
      <c r="DM136" s="67"/>
      <c r="DN136" s="67"/>
      <c r="DO136" s="65"/>
      <c r="DP136" s="65"/>
      <c r="DQ136" s="65"/>
      <c r="DR136" s="66"/>
      <c r="DT136" s="64"/>
      <c r="DU136" s="67"/>
      <c r="DV136" s="67"/>
      <c r="DW136" s="65"/>
      <c r="DX136" s="65"/>
      <c r="DY136" s="65"/>
      <c r="DZ136" s="66"/>
      <c r="EB136" s="64"/>
      <c r="EC136" s="67"/>
      <c r="ED136" s="67"/>
      <c r="EE136" s="65"/>
      <c r="EF136" s="65"/>
      <c r="EG136" s="65"/>
      <c r="EH136" s="66"/>
      <c r="EJ136" s="64"/>
      <c r="EK136" s="67"/>
      <c r="EL136" s="67"/>
      <c r="EM136" s="65"/>
      <c r="EN136" s="65"/>
      <c r="EO136" s="65"/>
      <c r="EP136" s="66"/>
      <c r="ER136" s="64"/>
      <c r="ES136" s="67"/>
      <c r="ET136" s="67"/>
      <c r="EU136" s="65"/>
      <c r="EV136" s="65"/>
      <c r="EW136" s="65"/>
      <c r="EX136" s="66"/>
      <c r="EZ136" s="64"/>
      <c r="FA136" s="67"/>
      <c r="FB136" s="67"/>
      <c r="FC136" s="65"/>
      <c r="FD136" s="65"/>
      <c r="FE136" s="65"/>
      <c r="FF136" s="66"/>
      <c r="FH136" s="64"/>
      <c r="FI136" s="67"/>
      <c r="FJ136" s="67"/>
      <c r="FK136" s="65"/>
      <c r="FL136" s="65"/>
      <c r="FM136" s="65"/>
      <c r="FN136" s="66"/>
      <c r="FP136" s="64"/>
      <c r="FQ136" s="67"/>
      <c r="FR136" s="67"/>
      <c r="FS136" s="65"/>
      <c r="FT136" s="65"/>
      <c r="FU136" s="65"/>
      <c r="FV136" s="66"/>
      <c r="FX136" s="64"/>
      <c r="FY136" s="67"/>
      <c r="FZ136" s="67"/>
      <c r="GA136" s="65"/>
      <c r="GB136" s="65"/>
      <c r="GC136" s="65"/>
      <c r="GD136" s="66"/>
      <c r="GF136" s="64"/>
      <c r="GG136" s="67"/>
      <c r="GH136" s="67"/>
      <c r="GI136" s="65"/>
      <c r="GJ136" s="65"/>
      <c r="GK136" s="65"/>
      <c r="GL136" s="66"/>
      <c r="GN136" s="64"/>
      <c r="GO136" s="67"/>
      <c r="GP136" s="67"/>
      <c r="GQ136" s="65"/>
      <c r="GR136" s="65"/>
      <c r="GS136" s="65"/>
      <c r="GT136" s="66"/>
      <c r="GV136" s="64"/>
      <c r="GW136" s="67"/>
      <c r="GX136" s="67"/>
      <c r="GY136" s="65"/>
      <c r="GZ136" s="65"/>
      <c r="HA136" s="65"/>
      <c r="HB136" s="66"/>
      <c r="HD136" s="64"/>
      <c r="HE136" s="67"/>
      <c r="HF136" s="67"/>
      <c r="HG136" s="65"/>
      <c r="HH136" s="65"/>
      <c r="HI136" s="65"/>
      <c r="HJ136" s="66"/>
      <c r="HL136" s="64"/>
      <c r="HM136" s="67"/>
      <c r="HN136" s="67"/>
      <c r="HO136" s="65"/>
      <c r="HP136" s="65"/>
      <c r="HQ136" s="65"/>
      <c r="HR136" s="66"/>
      <c r="HT136" s="64"/>
      <c r="HU136" s="67"/>
      <c r="HV136" s="67"/>
      <c r="HW136" s="65"/>
      <c r="HX136" s="65"/>
      <c r="HY136" s="65"/>
      <c r="HZ136" s="66"/>
      <c r="IB136" s="64"/>
      <c r="IC136" s="67"/>
      <c r="ID136" s="67"/>
      <c r="IE136" s="65"/>
      <c r="IF136" s="65"/>
      <c r="IG136" s="65"/>
      <c r="IH136" s="66"/>
      <c r="IJ136" s="64"/>
      <c r="IK136" s="67"/>
      <c r="IL136" s="67"/>
      <c r="IM136" s="65"/>
      <c r="IN136" s="65"/>
      <c r="IO136" s="65"/>
      <c r="IP136" s="66"/>
      <c r="IR136" s="64"/>
      <c r="IS136" s="67"/>
      <c r="IT136" s="67"/>
      <c r="IU136" s="65"/>
      <c r="IV136" s="65"/>
      <c r="IW136" s="65"/>
      <c r="IX136" s="66"/>
      <c r="IZ136" s="64"/>
      <c r="JA136" s="67"/>
      <c r="JB136" s="67"/>
      <c r="JC136" s="65"/>
      <c r="JD136" s="65"/>
      <c r="JE136" s="65"/>
      <c r="JF136" s="66"/>
      <c r="JH136" s="64"/>
      <c r="JI136" s="67"/>
      <c r="JJ136" s="67"/>
      <c r="JK136" s="65"/>
      <c r="JL136" s="65"/>
      <c r="JM136" s="65"/>
      <c r="JN136" s="66"/>
      <c r="JP136" s="64"/>
      <c r="JQ136" s="67"/>
      <c r="JR136" s="67"/>
      <c r="JS136" s="65"/>
      <c r="JT136" s="65"/>
      <c r="JU136" s="65"/>
      <c r="JV136" s="66"/>
      <c r="JX136" s="64"/>
      <c r="JY136" s="67"/>
      <c r="JZ136" s="67"/>
      <c r="KA136" s="65"/>
      <c r="KB136" s="65"/>
      <c r="KC136" s="65"/>
      <c r="KD136" s="66"/>
      <c r="KF136" s="64"/>
      <c r="KG136" s="67"/>
      <c r="KH136" s="67"/>
      <c r="KI136" s="65"/>
      <c r="KJ136" s="65"/>
      <c r="KK136" s="65"/>
      <c r="KL136" s="66"/>
      <c r="KN136" s="64"/>
      <c r="KO136" s="67"/>
      <c r="KP136" s="67"/>
      <c r="KQ136" s="65"/>
      <c r="KR136" s="65"/>
      <c r="KS136" s="65"/>
      <c r="KT136" s="66"/>
      <c r="KV136" s="64"/>
      <c r="KW136" s="67"/>
      <c r="KX136" s="67"/>
      <c r="KY136" s="65"/>
      <c r="KZ136" s="65"/>
      <c r="LA136" s="65"/>
      <c r="LB136" s="66"/>
      <c r="LD136" s="64"/>
      <c r="LE136" s="67"/>
      <c r="LF136" s="67"/>
      <c r="LG136" s="65"/>
      <c r="LH136" s="65"/>
      <c r="LI136" s="65"/>
      <c r="LJ136" s="66"/>
      <c r="LL136" s="64"/>
      <c r="LM136" s="67"/>
      <c r="LN136" s="67"/>
      <c r="LO136" s="65"/>
      <c r="LP136" s="65"/>
      <c r="LQ136" s="65"/>
      <c r="LR136" s="66"/>
      <c r="LT136" s="64"/>
      <c r="LU136" s="67"/>
      <c r="LV136" s="67"/>
      <c r="LW136" s="65"/>
      <c r="LX136" s="65"/>
      <c r="LY136" s="65"/>
      <c r="LZ136" s="66"/>
      <c r="MB136" s="64"/>
      <c r="MC136" s="67"/>
      <c r="MD136" s="67"/>
      <c r="ME136" s="65"/>
      <c r="MF136" s="65"/>
      <c r="MG136" s="65"/>
      <c r="MH136" s="66"/>
      <c r="MJ136" s="64"/>
      <c r="MK136" s="67"/>
      <c r="ML136" s="67"/>
      <c r="MM136" s="65"/>
      <c r="MN136" s="65"/>
      <c r="MO136" s="65"/>
      <c r="MP136" s="66"/>
      <c r="MR136" s="64"/>
      <c r="MS136" s="67"/>
      <c r="MT136" s="67"/>
      <c r="MU136" s="65"/>
      <c r="MV136" s="65"/>
      <c r="MW136" s="65"/>
      <c r="MX136" s="66"/>
      <c r="MZ136" s="64"/>
      <c r="NA136" s="67"/>
      <c r="NB136" s="67"/>
      <c r="NC136" s="65"/>
      <c r="ND136" s="65"/>
      <c r="NE136" s="65"/>
      <c r="NF136" s="66"/>
      <c r="NH136" s="64"/>
      <c r="NI136" s="67"/>
      <c r="NJ136" s="67"/>
      <c r="NK136" s="65"/>
      <c r="NL136" s="65"/>
      <c r="NM136" s="65"/>
      <c r="NN136" s="66"/>
      <c r="NP136" s="64"/>
      <c r="NQ136" s="67"/>
      <c r="NR136" s="67"/>
      <c r="NS136" s="65"/>
      <c r="NT136" s="65"/>
      <c r="NU136" s="65"/>
      <c r="NV136" s="66"/>
      <c r="NX136" s="64"/>
      <c r="NY136" s="67"/>
      <c r="NZ136" s="67"/>
      <c r="OA136" s="65"/>
      <c r="OB136" s="65"/>
      <c r="OC136" s="65"/>
      <c r="OD136" s="66"/>
      <c r="OF136" s="64"/>
      <c r="OG136" s="67"/>
      <c r="OH136" s="67"/>
      <c r="OI136" s="65"/>
      <c r="OJ136" s="65"/>
      <c r="OK136" s="65"/>
      <c r="OL136" s="66"/>
      <c r="ON136" s="64"/>
      <c r="OO136" s="67"/>
      <c r="OP136" s="67"/>
      <c r="OQ136" s="65"/>
      <c r="OR136" s="65"/>
      <c r="OS136" s="65"/>
      <c r="OT136" s="66"/>
      <c r="OV136" s="64"/>
      <c r="OW136" s="67"/>
      <c r="OX136" s="67"/>
      <c r="OY136" s="65"/>
      <c r="OZ136" s="65"/>
      <c r="PA136" s="65"/>
      <c r="PB136" s="66"/>
      <c r="PD136" s="64"/>
      <c r="PE136" s="67"/>
      <c r="PF136" s="67"/>
      <c r="PG136" s="65"/>
      <c r="PH136" s="65"/>
      <c r="PI136" s="65"/>
      <c r="PJ136" s="66"/>
      <c r="PL136" s="64"/>
      <c r="PM136" s="67"/>
      <c r="PN136" s="67"/>
      <c r="PO136" s="65"/>
      <c r="PP136" s="65"/>
      <c r="PQ136" s="65"/>
      <c r="PR136" s="66"/>
      <c r="PT136" s="64"/>
      <c r="PU136" s="67"/>
      <c r="PV136" s="67"/>
      <c r="PW136" s="65"/>
      <c r="PX136" s="65"/>
      <c r="PY136" s="65"/>
      <c r="PZ136" s="66"/>
      <c r="QB136" s="64"/>
      <c r="QC136" s="67"/>
      <c r="QD136" s="67"/>
      <c r="QE136" s="65"/>
      <c r="QF136" s="65"/>
      <c r="QG136" s="65"/>
      <c r="QH136" s="66"/>
      <c r="QJ136" s="64"/>
      <c r="QK136" s="67"/>
      <c r="QL136" s="67"/>
      <c r="QM136" s="65"/>
      <c r="QN136" s="65"/>
      <c r="QO136" s="65"/>
      <c r="QP136" s="66"/>
      <c r="QR136" s="64"/>
      <c r="QS136" s="67"/>
      <c r="QT136" s="67"/>
      <c r="QU136" s="65"/>
      <c r="QV136" s="65"/>
      <c r="QW136" s="65"/>
      <c r="QX136" s="66"/>
      <c r="QZ136" s="64"/>
      <c r="RA136" s="67"/>
      <c r="RB136" s="67"/>
      <c r="RC136" s="65"/>
      <c r="RD136" s="65"/>
      <c r="RE136" s="65"/>
      <c r="RF136" s="66"/>
      <c r="RH136" s="64"/>
      <c r="RI136" s="67"/>
      <c r="RJ136" s="67"/>
      <c r="RK136" s="65"/>
      <c r="RL136" s="65"/>
      <c r="RM136" s="65"/>
      <c r="RN136" s="66"/>
      <c r="RP136" s="64"/>
      <c r="RQ136" s="67"/>
      <c r="RR136" s="67"/>
      <c r="RS136" s="65"/>
      <c r="RT136" s="65"/>
      <c r="RU136" s="65"/>
      <c r="RV136" s="66"/>
      <c r="RX136" s="64"/>
      <c r="RY136" s="67"/>
      <c r="RZ136" s="67"/>
      <c r="SA136" s="65"/>
      <c r="SB136" s="65"/>
      <c r="SC136" s="65"/>
      <c r="SD136" s="66"/>
      <c r="SF136" s="64"/>
      <c r="SG136" s="67"/>
      <c r="SH136" s="67"/>
      <c r="SI136" s="65"/>
      <c r="SJ136" s="65"/>
      <c r="SK136" s="65"/>
      <c r="SL136" s="66"/>
      <c r="SN136" s="64"/>
      <c r="SO136" s="67"/>
      <c r="SP136" s="67"/>
      <c r="SQ136" s="65"/>
      <c r="SR136" s="65"/>
      <c r="SS136" s="65"/>
      <c r="ST136" s="66"/>
      <c r="SV136" s="64"/>
      <c r="SW136" s="67"/>
      <c r="SX136" s="67"/>
      <c r="SY136" s="65"/>
      <c r="SZ136" s="65"/>
      <c r="TA136" s="65"/>
      <c r="TB136" s="66"/>
      <c r="TD136" s="64"/>
      <c r="TE136" s="67"/>
      <c r="TF136" s="67"/>
      <c r="TG136" s="65"/>
      <c r="TH136" s="65"/>
      <c r="TI136" s="65"/>
      <c r="TJ136" s="66"/>
      <c r="TL136" s="64"/>
      <c r="TM136" s="67"/>
      <c r="TN136" s="67"/>
      <c r="TO136" s="65"/>
      <c r="TP136" s="65"/>
      <c r="TQ136" s="65"/>
      <c r="TR136" s="66"/>
      <c r="TT136" s="64"/>
      <c r="TU136" s="67"/>
      <c r="TV136" s="67"/>
      <c r="TW136" s="65"/>
      <c r="TX136" s="65"/>
      <c r="TY136" s="65"/>
      <c r="TZ136" s="66"/>
      <c r="UB136" s="64"/>
      <c r="UC136" s="67"/>
      <c r="UD136" s="67"/>
      <c r="UE136" s="65"/>
      <c r="UF136" s="65"/>
      <c r="UG136" s="65"/>
      <c r="UH136" s="66"/>
      <c r="UJ136" s="64"/>
      <c r="UK136" s="67"/>
      <c r="UL136" s="67"/>
      <c r="UM136" s="65"/>
      <c r="UN136" s="65"/>
      <c r="UO136" s="65"/>
      <c r="UP136" s="66"/>
      <c r="UR136" s="64"/>
      <c r="US136" s="67"/>
      <c r="UT136" s="67"/>
      <c r="UU136" s="65"/>
      <c r="UV136" s="65"/>
      <c r="UW136" s="65"/>
      <c r="UX136" s="66"/>
      <c r="UZ136" s="64"/>
      <c r="VA136" s="67"/>
      <c r="VB136" s="67"/>
      <c r="VC136" s="65"/>
      <c r="VD136" s="65"/>
      <c r="VE136" s="65"/>
      <c r="VF136" s="66"/>
      <c r="VH136" s="64"/>
      <c r="VI136" s="67"/>
      <c r="VJ136" s="67"/>
      <c r="VK136" s="65"/>
      <c r="VL136" s="65"/>
      <c r="VM136" s="65"/>
      <c r="VN136" s="66"/>
      <c r="VP136" s="64"/>
      <c r="VQ136" s="67"/>
      <c r="VR136" s="67"/>
      <c r="VS136" s="65"/>
      <c r="VT136" s="65"/>
      <c r="VU136" s="65"/>
      <c r="VV136" s="66"/>
      <c r="VX136" s="64"/>
      <c r="VY136" s="67"/>
      <c r="VZ136" s="67"/>
      <c r="WA136" s="65"/>
      <c r="WB136" s="65"/>
      <c r="WC136" s="65"/>
      <c r="WD136" s="66"/>
      <c r="WF136" s="64"/>
      <c r="WG136" s="67"/>
      <c r="WH136" s="67"/>
      <c r="WI136" s="65"/>
      <c r="WJ136" s="65"/>
      <c r="WK136" s="65"/>
      <c r="WL136" s="66"/>
      <c r="WN136" s="64"/>
      <c r="WO136" s="67"/>
      <c r="WP136" s="67"/>
      <c r="WQ136" s="65"/>
      <c r="WR136" s="65"/>
      <c r="WS136" s="65"/>
      <c r="WT136" s="66"/>
      <c r="WV136" s="64"/>
      <c r="WW136" s="67"/>
      <c r="WX136" s="67"/>
      <c r="WY136" s="65"/>
      <c r="WZ136" s="65"/>
      <c r="XA136" s="65"/>
      <c r="XB136" s="66"/>
      <c r="XD136" s="64"/>
      <c r="XE136" s="67"/>
      <c r="XF136" s="67"/>
      <c r="XG136" s="65"/>
      <c r="XH136" s="65"/>
      <c r="XI136" s="65"/>
      <c r="XJ136" s="66"/>
      <c r="XL136" s="64"/>
      <c r="XM136" s="67"/>
      <c r="XN136" s="67"/>
      <c r="XO136" s="65"/>
      <c r="XP136" s="65"/>
      <c r="XQ136" s="65"/>
      <c r="XR136" s="66"/>
      <c r="XT136" s="64"/>
      <c r="XU136" s="67"/>
      <c r="XV136" s="67"/>
      <c r="XW136" s="65"/>
      <c r="XX136" s="65"/>
      <c r="XY136" s="65"/>
      <c r="XZ136" s="66"/>
      <c r="YB136" s="64"/>
      <c r="YC136" s="67"/>
      <c r="YD136" s="67"/>
      <c r="YE136" s="65"/>
      <c r="YF136" s="65"/>
      <c r="YG136" s="65"/>
      <c r="YH136" s="66"/>
      <c r="YJ136" s="64"/>
      <c r="YK136" s="67"/>
      <c r="YL136" s="67"/>
      <c r="YM136" s="65"/>
      <c r="YN136" s="65"/>
      <c r="YO136" s="65"/>
      <c r="YP136" s="66"/>
      <c r="YR136" s="64"/>
      <c r="YS136" s="67"/>
      <c r="YT136" s="67"/>
      <c r="YU136" s="65"/>
      <c r="YV136" s="65"/>
      <c r="YW136" s="65"/>
      <c r="YX136" s="66"/>
      <c r="YZ136" s="64"/>
      <c r="ZA136" s="67"/>
      <c r="ZB136" s="67"/>
      <c r="ZC136" s="65"/>
      <c r="ZD136" s="65"/>
      <c r="ZE136" s="65"/>
      <c r="ZF136" s="66"/>
      <c r="ZH136" s="64"/>
      <c r="ZI136" s="67"/>
      <c r="ZJ136" s="67"/>
      <c r="ZK136" s="65"/>
      <c r="ZL136" s="65"/>
      <c r="ZM136" s="65"/>
      <c r="ZN136" s="66"/>
      <c r="ZP136" s="64"/>
      <c r="ZQ136" s="67"/>
      <c r="ZR136" s="67"/>
      <c r="ZS136" s="65"/>
      <c r="ZT136" s="65"/>
      <c r="ZU136" s="65"/>
      <c r="ZV136" s="66"/>
      <c r="ZX136" s="64"/>
      <c r="ZY136" s="67"/>
      <c r="ZZ136" s="67"/>
      <c r="AAA136" s="65"/>
      <c r="AAB136" s="65"/>
      <c r="AAC136" s="65"/>
      <c r="AAD136" s="66"/>
      <c r="AAF136" s="64"/>
      <c r="AAG136" s="67"/>
      <c r="AAH136" s="67"/>
      <c r="AAI136" s="65"/>
      <c r="AAJ136" s="65"/>
      <c r="AAK136" s="65"/>
      <c r="AAL136" s="66"/>
      <c r="AAN136" s="64"/>
      <c r="AAO136" s="67"/>
      <c r="AAP136" s="67"/>
      <c r="AAQ136" s="65"/>
      <c r="AAR136" s="65"/>
      <c r="AAS136" s="65"/>
      <c r="AAT136" s="66"/>
      <c r="AAV136" s="64"/>
      <c r="AAW136" s="67"/>
      <c r="AAX136" s="67"/>
      <c r="AAY136" s="65"/>
      <c r="AAZ136" s="65"/>
      <c r="ABA136" s="65"/>
      <c r="ABB136" s="66"/>
      <c r="ABD136" s="64"/>
      <c r="ABE136" s="67"/>
      <c r="ABF136" s="67"/>
      <c r="ABG136" s="65"/>
      <c r="ABH136" s="65"/>
      <c r="ABI136" s="65"/>
      <c r="ABJ136" s="66"/>
      <c r="ABL136" s="64"/>
      <c r="ABM136" s="67"/>
      <c r="ABN136" s="67"/>
      <c r="ABO136" s="65"/>
      <c r="ABP136" s="65"/>
      <c r="ABQ136" s="65"/>
      <c r="ABR136" s="66"/>
      <c r="ABT136" s="64"/>
      <c r="ABU136" s="67"/>
      <c r="ABV136" s="67"/>
      <c r="ABW136" s="65"/>
      <c r="ABX136" s="65"/>
      <c r="ABY136" s="65"/>
      <c r="ABZ136" s="66"/>
      <c r="ACB136" s="64"/>
      <c r="ACC136" s="67"/>
      <c r="ACD136" s="67"/>
      <c r="ACE136" s="65"/>
      <c r="ACF136" s="65"/>
      <c r="ACG136" s="65"/>
      <c r="ACH136" s="66"/>
      <c r="ACJ136" s="64"/>
      <c r="ACK136" s="67"/>
      <c r="ACL136" s="67"/>
      <c r="ACM136" s="65"/>
      <c r="ACN136" s="65"/>
      <c r="ACO136" s="65"/>
      <c r="ACP136" s="66"/>
      <c r="ACR136" s="64"/>
      <c r="ACS136" s="67"/>
      <c r="ACT136" s="67"/>
      <c r="ACU136" s="65"/>
      <c r="ACV136" s="65"/>
      <c r="ACW136" s="65"/>
      <c r="ACX136" s="66"/>
      <c r="ACZ136" s="64"/>
      <c r="ADA136" s="67"/>
      <c r="ADB136" s="67"/>
      <c r="ADC136" s="65"/>
      <c r="ADD136" s="65"/>
      <c r="ADE136" s="65"/>
      <c r="ADF136" s="66"/>
      <c r="ADH136" s="64"/>
      <c r="ADI136" s="67"/>
      <c r="ADJ136" s="67"/>
      <c r="ADK136" s="65"/>
      <c r="ADL136" s="65"/>
      <c r="ADM136" s="65"/>
      <c r="ADN136" s="66"/>
      <c r="ADP136" s="64"/>
      <c r="ADQ136" s="67"/>
      <c r="ADR136" s="67"/>
      <c r="ADS136" s="65"/>
      <c r="ADT136" s="65"/>
      <c r="ADU136" s="65"/>
      <c r="ADV136" s="66"/>
      <c r="ADX136" s="64"/>
      <c r="ADY136" s="67"/>
      <c r="ADZ136" s="67"/>
      <c r="AEA136" s="65"/>
      <c r="AEB136" s="65"/>
      <c r="AEC136" s="65"/>
      <c r="AED136" s="66"/>
      <c r="AEF136" s="64"/>
      <c r="AEG136" s="67"/>
      <c r="AEH136" s="67"/>
      <c r="AEI136" s="65"/>
      <c r="AEJ136" s="65"/>
      <c r="AEK136" s="65"/>
      <c r="AEL136" s="66"/>
      <c r="AEN136" s="64"/>
      <c r="AEO136" s="67"/>
      <c r="AEP136" s="67"/>
      <c r="AEQ136" s="65"/>
      <c r="AER136" s="65"/>
      <c r="AES136" s="65"/>
      <c r="AET136" s="66"/>
      <c r="AEV136" s="64"/>
      <c r="AEW136" s="67"/>
      <c r="AEX136" s="67"/>
      <c r="AEY136" s="65"/>
      <c r="AEZ136" s="65"/>
      <c r="AFA136" s="65"/>
      <c r="AFB136" s="66"/>
      <c r="AFD136" s="64"/>
      <c r="AFE136" s="67"/>
      <c r="AFF136" s="67"/>
      <c r="AFG136" s="65"/>
      <c r="AFH136" s="65"/>
      <c r="AFI136" s="65"/>
      <c r="AFJ136" s="66"/>
      <c r="AFL136" s="64"/>
      <c r="AFM136" s="67"/>
      <c r="AFN136" s="67"/>
      <c r="AFO136" s="65"/>
      <c r="AFP136" s="65"/>
      <c r="AFQ136" s="65"/>
      <c r="AFR136" s="66"/>
      <c r="AFT136" s="64"/>
      <c r="AFU136" s="67"/>
      <c r="AFV136" s="67"/>
      <c r="AFW136" s="65"/>
      <c r="AFX136" s="65"/>
      <c r="AFY136" s="65"/>
      <c r="AFZ136" s="66"/>
      <c r="AGB136" s="64"/>
      <c r="AGC136" s="67"/>
      <c r="AGD136" s="67"/>
      <c r="AGE136" s="65"/>
      <c r="AGF136" s="65"/>
      <c r="AGG136" s="65"/>
      <c r="AGH136" s="66"/>
      <c r="AGJ136" s="64"/>
      <c r="AGK136" s="67"/>
      <c r="AGL136" s="67"/>
      <c r="AGM136" s="65"/>
      <c r="AGN136" s="65"/>
      <c r="AGO136" s="65"/>
      <c r="AGP136" s="66"/>
      <c r="AGR136" s="64"/>
      <c r="AGS136" s="67"/>
      <c r="AGT136" s="67"/>
      <c r="AGU136" s="65"/>
      <c r="AGV136" s="65"/>
      <c r="AGW136" s="65"/>
      <c r="AGX136" s="66"/>
      <c r="AGZ136" s="64"/>
      <c r="AHA136" s="67"/>
      <c r="AHB136" s="67"/>
      <c r="AHC136" s="65"/>
      <c r="AHD136" s="65"/>
      <c r="AHE136" s="65"/>
      <c r="AHF136" s="66"/>
      <c r="AHH136" s="64"/>
      <c r="AHI136" s="67"/>
      <c r="AHJ136" s="67"/>
      <c r="AHK136" s="65"/>
      <c r="AHL136" s="65"/>
      <c r="AHM136" s="65"/>
      <c r="AHN136" s="66"/>
      <c r="AHP136" s="64"/>
      <c r="AHQ136" s="67"/>
      <c r="AHR136" s="67"/>
      <c r="AHS136" s="65"/>
      <c r="AHT136" s="65"/>
      <c r="AHU136" s="65"/>
      <c r="AHV136" s="66"/>
      <c r="AHX136" s="64"/>
      <c r="AHY136" s="67"/>
      <c r="AHZ136" s="67"/>
      <c r="AIA136" s="65"/>
      <c r="AIB136" s="65"/>
      <c r="AIC136" s="65"/>
      <c r="AID136" s="66"/>
      <c r="AIF136" s="64"/>
      <c r="AIG136" s="67"/>
      <c r="AIH136" s="67"/>
      <c r="AII136" s="65"/>
      <c r="AIJ136" s="65"/>
      <c r="AIK136" s="65"/>
      <c r="AIL136" s="66"/>
      <c r="AIN136" s="64"/>
      <c r="AIO136" s="67"/>
      <c r="AIP136" s="67"/>
      <c r="AIQ136" s="65"/>
      <c r="AIR136" s="65"/>
      <c r="AIS136" s="65"/>
      <c r="AIT136" s="66"/>
      <c r="AIV136" s="64"/>
      <c r="AIW136" s="67"/>
      <c r="AIX136" s="67"/>
      <c r="AIY136" s="65"/>
      <c r="AIZ136" s="65"/>
      <c r="AJA136" s="65"/>
      <c r="AJB136" s="66"/>
      <c r="AJD136" s="64"/>
      <c r="AJE136" s="67"/>
      <c r="AJF136" s="67"/>
      <c r="AJG136" s="65"/>
      <c r="AJH136" s="65"/>
      <c r="AJI136" s="65"/>
      <c r="AJJ136" s="66"/>
      <c r="AJL136" s="64"/>
      <c r="AJM136" s="67"/>
      <c r="AJN136" s="67"/>
      <c r="AJO136" s="65"/>
      <c r="AJP136" s="65"/>
      <c r="AJQ136" s="65"/>
      <c r="AJR136" s="66"/>
      <c r="AJT136" s="64"/>
      <c r="AJU136" s="67"/>
      <c r="AJV136" s="67"/>
      <c r="AJW136" s="65"/>
      <c r="AJX136" s="65"/>
      <c r="AJY136" s="65"/>
      <c r="AJZ136" s="66"/>
      <c r="AKB136" s="64"/>
      <c r="AKC136" s="67"/>
      <c r="AKD136" s="67"/>
      <c r="AKE136" s="65"/>
      <c r="AKF136" s="65"/>
      <c r="AKG136" s="65"/>
      <c r="AKH136" s="66"/>
      <c r="AKJ136" s="64"/>
      <c r="AKK136" s="67"/>
      <c r="AKL136" s="67"/>
      <c r="AKM136" s="65"/>
      <c r="AKN136" s="65"/>
      <c r="AKO136" s="65"/>
      <c r="AKP136" s="66"/>
      <c r="AKR136" s="64"/>
      <c r="AKS136" s="67"/>
      <c r="AKT136" s="67"/>
      <c r="AKU136" s="65"/>
      <c r="AKV136" s="65"/>
      <c r="AKW136" s="65"/>
      <c r="AKX136" s="66"/>
      <c r="AKZ136" s="64"/>
      <c r="ALA136" s="67"/>
      <c r="ALB136" s="67"/>
      <c r="ALC136" s="65"/>
      <c r="ALD136" s="65"/>
      <c r="ALE136" s="65"/>
      <c r="ALF136" s="66"/>
      <c r="ALH136" s="64"/>
      <c r="ALI136" s="67"/>
      <c r="ALJ136" s="67"/>
      <c r="ALK136" s="65"/>
      <c r="ALL136" s="65"/>
      <c r="ALM136" s="65"/>
      <c r="ALN136" s="66"/>
      <c r="ALP136" s="64"/>
      <c r="ALQ136" s="67"/>
      <c r="ALR136" s="67"/>
      <c r="ALS136" s="65"/>
      <c r="ALT136" s="65"/>
      <c r="ALU136" s="65"/>
      <c r="ALV136" s="66"/>
      <c r="ALX136" s="64"/>
      <c r="ALY136" s="67"/>
      <c r="ALZ136" s="67"/>
      <c r="AMA136" s="65"/>
      <c r="AMB136" s="65"/>
      <c r="AMC136" s="65"/>
      <c r="AMD136" s="66"/>
      <c r="AMF136" s="64"/>
      <c r="AMG136" s="67"/>
      <c r="AMH136" s="67"/>
      <c r="AMI136" s="65"/>
      <c r="AMJ136" s="65"/>
      <c r="AMK136" s="65"/>
      <c r="AML136" s="66"/>
      <c r="AMN136" s="64"/>
      <c r="AMO136" s="67"/>
      <c r="AMP136" s="67"/>
      <c r="AMQ136" s="65"/>
      <c r="AMR136" s="65"/>
      <c r="AMS136" s="65"/>
      <c r="AMT136" s="66"/>
      <c r="AMV136" s="64"/>
      <c r="AMW136" s="67"/>
      <c r="AMX136" s="67"/>
      <c r="AMY136" s="65"/>
      <c r="AMZ136" s="65"/>
      <c r="ANA136" s="65"/>
      <c r="ANB136" s="66"/>
      <c r="AND136" s="64"/>
      <c r="ANE136" s="67"/>
      <c r="ANF136" s="67"/>
      <c r="ANG136" s="65"/>
      <c r="ANH136" s="65"/>
      <c r="ANI136" s="65"/>
      <c r="ANJ136" s="66"/>
      <c r="ANL136" s="64"/>
      <c r="ANM136" s="67"/>
      <c r="ANN136" s="67"/>
      <c r="ANO136" s="65"/>
      <c r="ANP136" s="65"/>
      <c r="ANQ136" s="65"/>
      <c r="ANR136" s="66"/>
      <c r="ANT136" s="64"/>
      <c r="ANU136" s="67"/>
      <c r="ANV136" s="67"/>
      <c r="ANW136" s="65"/>
      <c r="ANX136" s="65"/>
      <c r="ANY136" s="65"/>
      <c r="ANZ136" s="66"/>
      <c r="AOB136" s="64"/>
      <c r="AOC136" s="67"/>
      <c r="AOD136" s="67"/>
      <c r="AOE136" s="65"/>
      <c r="AOF136" s="65"/>
      <c r="AOG136" s="65"/>
      <c r="AOH136" s="66"/>
      <c r="AOJ136" s="64"/>
      <c r="AOK136" s="67"/>
      <c r="AOL136" s="67"/>
      <c r="AOM136" s="65"/>
      <c r="AON136" s="65"/>
      <c r="AOO136" s="65"/>
      <c r="AOP136" s="66"/>
      <c r="AOR136" s="64"/>
      <c r="AOS136" s="67"/>
      <c r="AOT136" s="67"/>
      <c r="AOU136" s="65"/>
      <c r="AOV136" s="65"/>
      <c r="AOW136" s="65"/>
      <c r="AOX136" s="66"/>
      <c r="AOZ136" s="64"/>
      <c r="APA136" s="67"/>
      <c r="APB136" s="67"/>
      <c r="APC136" s="65"/>
      <c r="APD136" s="65"/>
      <c r="APE136" s="65"/>
      <c r="APF136" s="66"/>
      <c r="APH136" s="64"/>
      <c r="API136" s="67"/>
      <c r="APJ136" s="67"/>
      <c r="APK136" s="65"/>
      <c r="APL136" s="65"/>
      <c r="APM136" s="65"/>
      <c r="APN136" s="66"/>
      <c r="APP136" s="64"/>
      <c r="APQ136" s="67"/>
      <c r="APR136" s="67"/>
      <c r="APS136" s="65"/>
      <c r="APT136" s="65"/>
      <c r="APU136" s="65"/>
      <c r="APV136" s="66"/>
      <c r="APX136" s="64"/>
      <c r="APY136" s="67"/>
      <c r="APZ136" s="67"/>
      <c r="AQA136" s="65"/>
      <c r="AQB136" s="65"/>
      <c r="AQC136" s="65"/>
      <c r="AQD136" s="66"/>
      <c r="AQF136" s="64"/>
      <c r="AQG136" s="67"/>
      <c r="AQH136" s="67"/>
      <c r="AQI136" s="65"/>
      <c r="AQJ136" s="65"/>
      <c r="AQK136" s="65"/>
      <c r="AQL136" s="66"/>
      <c r="AQN136" s="64"/>
      <c r="AQO136" s="67"/>
      <c r="AQP136" s="67"/>
      <c r="AQQ136" s="65"/>
      <c r="AQR136" s="65"/>
      <c r="AQS136" s="65"/>
      <c r="AQT136" s="66"/>
      <c r="AQV136" s="64"/>
      <c r="AQW136" s="67"/>
      <c r="AQX136" s="67"/>
      <c r="AQY136" s="65"/>
      <c r="AQZ136" s="65"/>
      <c r="ARA136" s="65"/>
      <c r="ARB136" s="66"/>
      <c r="ARD136" s="64"/>
      <c r="ARE136" s="67"/>
      <c r="ARF136" s="67"/>
      <c r="ARG136" s="65"/>
      <c r="ARH136" s="65"/>
      <c r="ARI136" s="65"/>
      <c r="ARJ136" s="66"/>
      <c r="ARL136" s="64"/>
      <c r="ARM136" s="67"/>
      <c r="ARN136" s="67"/>
      <c r="ARO136" s="65"/>
      <c r="ARP136" s="65"/>
      <c r="ARQ136" s="65"/>
      <c r="ARR136" s="66"/>
      <c r="ART136" s="64"/>
      <c r="ARU136" s="67"/>
      <c r="ARV136" s="67"/>
      <c r="ARW136" s="65"/>
      <c r="ARX136" s="65"/>
      <c r="ARY136" s="65"/>
      <c r="ARZ136" s="66"/>
      <c r="ASB136" s="64"/>
      <c r="ASC136" s="67"/>
      <c r="ASD136" s="67"/>
      <c r="ASE136" s="65"/>
      <c r="ASF136" s="65"/>
      <c r="ASG136" s="65"/>
      <c r="ASH136" s="66"/>
      <c r="ASJ136" s="64"/>
      <c r="ASK136" s="67"/>
      <c r="ASL136" s="67"/>
      <c r="ASM136" s="65"/>
      <c r="ASN136" s="65"/>
      <c r="ASO136" s="65"/>
      <c r="ASP136" s="66"/>
      <c r="ASR136" s="64"/>
      <c r="ASS136" s="67"/>
      <c r="AST136" s="67"/>
      <c r="ASU136" s="65"/>
      <c r="ASV136" s="65"/>
      <c r="ASW136" s="65"/>
      <c r="ASX136" s="66"/>
      <c r="ASZ136" s="64"/>
      <c r="ATA136" s="67"/>
      <c r="ATB136" s="67"/>
      <c r="ATC136" s="65"/>
      <c r="ATD136" s="65"/>
      <c r="ATE136" s="65"/>
      <c r="ATF136" s="66"/>
      <c r="ATH136" s="64"/>
      <c r="ATI136" s="67"/>
      <c r="ATJ136" s="67"/>
      <c r="ATK136" s="65"/>
      <c r="ATL136" s="65"/>
      <c r="ATM136" s="65"/>
      <c r="ATN136" s="66"/>
      <c r="ATP136" s="64"/>
      <c r="ATQ136" s="67"/>
      <c r="ATR136" s="67"/>
      <c r="ATS136" s="65"/>
      <c r="ATT136" s="65"/>
      <c r="ATU136" s="65"/>
      <c r="ATV136" s="66"/>
      <c r="ATX136" s="64"/>
      <c r="ATY136" s="67"/>
      <c r="ATZ136" s="67"/>
      <c r="AUA136" s="65"/>
      <c r="AUB136" s="65"/>
      <c r="AUC136" s="65"/>
      <c r="AUD136" s="66"/>
      <c r="AUF136" s="64"/>
      <c r="AUG136" s="67"/>
      <c r="AUH136" s="67"/>
      <c r="AUI136" s="65"/>
      <c r="AUJ136" s="65"/>
      <c r="AUK136" s="65"/>
      <c r="AUL136" s="66"/>
      <c r="AUN136" s="64"/>
      <c r="AUO136" s="67"/>
      <c r="AUP136" s="67"/>
      <c r="AUQ136" s="65"/>
      <c r="AUR136" s="65"/>
      <c r="AUS136" s="65"/>
      <c r="AUT136" s="66"/>
      <c r="AUV136" s="64"/>
      <c r="AUW136" s="67"/>
      <c r="AUX136" s="67"/>
      <c r="AUY136" s="65"/>
      <c r="AUZ136" s="65"/>
      <c r="AVA136" s="65"/>
      <c r="AVB136" s="66"/>
      <c r="AVD136" s="64"/>
      <c r="AVE136" s="67"/>
      <c r="AVF136" s="67"/>
      <c r="AVG136" s="65"/>
      <c r="AVH136" s="65"/>
      <c r="AVI136" s="65"/>
      <c r="AVJ136" s="66"/>
      <c r="AVL136" s="64"/>
      <c r="AVM136" s="67"/>
      <c r="AVN136" s="67"/>
      <c r="AVO136" s="65"/>
      <c r="AVP136" s="65"/>
      <c r="AVQ136" s="65"/>
      <c r="AVR136" s="66"/>
      <c r="AVT136" s="64"/>
      <c r="AVU136" s="67"/>
      <c r="AVV136" s="67"/>
      <c r="AVW136" s="65"/>
      <c r="AVX136" s="65"/>
      <c r="AVY136" s="65"/>
      <c r="AVZ136" s="66"/>
      <c r="AWB136" s="64"/>
      <c r="AWC136" s="67"/>
      <c r="AWD136" s="67"/>
      <c r="AWE136" s="65"/>
      <c r="AWF136" s="65"/>
      <c r="AWG136" s="65"/>
      <c r="AWH136" s="66"/>
      <c r="AWJ136" s="64"/>
      <c r="AWK136" s="67"/>
      <c r="AWL136" s="67"/>
      <c r="AWM136" s="65"/>
      <c r="AWN136" s="65"/>
      <c r="AWO136" s="65"/>
      <c r="AWP136" s="66"/>
      <c r="AWR136" s="64"/>
      <c r="AWS136" s="67"/>
      <c r="AWT136" s="67"/>
      <c r="AWU136" s="65"/>
      <c r="AWV136" s="65"/>
      <c r="AWW136" s="65"/>
      <c r="AWX136" s="66"/>
      <c r="AWZ136" s="64"/>
      <c r="AXA136" s="67"/>
      <c r="AXB136" s="67"/>
      <c r="AXC136" s="65"/>
      <c r="AXD136" s="65"/>
      <c r="AXE136" s="65"/>
      <c r="AXF136" s="66"/>
      <c r="AXH136" s="64"/>
      <c r="AXI136" s="67"/>
      <c r="AXJ136" s="67"/>
      <c r="AXK136" s="65"/>
      <c r="AXL136" s="65"/>
      <c r="AXM136" s="65"/>
      <c r="AXN136" s="66"/>
      <c r="AXP136" s="64"/>
      <c r="AXQ136" s="67"/>
      <c r="AXR136" s="67"/>
      <c r="AXS136" s="65"/>
      <c r="AXT136" s="65"/>
      <c r="AXU136" s="65"/>
      <c r="AXV136" s="66"/>
      <c r="AXX136" s="64"/>
      <c r="AXY136" s="67"/>
      <c r="AXZ136" s="67"/>
      <c r="AYA136" s="65"/>
      <c r="AYB136" s="65"/>
      <c r="AYC136" s="65"/>
      <c r="AYD136" s="66"/>
      <c r="AYF136" s="64"/>
      <c r="AYG136" s="67"/>
      <c r="AYH136" s="67"/>
      <c r="AYI136" s="65"/>
      <c r="AYJ136" s="65"/>
      <c r="AYK136" s="65"/>
      <c r="AYL136" s="66"/>
      <c r="AYN136" s="64"/>
      <c r="AYO136" s="67"/>
      <c r="AYP136" s="67"/>
      <c r="AYQ136" s="65"/>
      <c r="AYR136" s="65"/>
      <c r="AYS136" s="65"/>
      <c r="AYT136" s="66"/>
      <c r="AYV136" s="64"/>
      <c r="AYW136" s="67"/>
      <c r="AYX136" s="67"/>
      <c r="AYY136" s="65"/>
      <c r="AYZ136" s="65"/>
      <c r="AZA136" s="65"/>
      <c r="AZB136" s="66"/>
      <c r="AZD136" s="64"/>
      <c r="AZE136" s="67"/>
      <c r="AZF136" s="67"/>
      <c r="AZG136" s="65"/>
      <c r="AZH136" s="65"/>
      <c r="AZI136" s="65"/>
      <c r="AZJ136" s="66"/>
      <c r="AZL136" s="64"/>
      <c r="AZM136" s="67"/>
      <c r="AZN136" s="67"/>
      <c r="AZO136" s="65"/>
      <c r="AZP136" s="65"/>
      <c r="AZQ136" s="65"/>
      <c r="AZR136" s="66"/>
      <c r="AZT136" s="64"/>
      <c r="AZU136" s="67"/>
      <c r="AZV136" s="67"/>
      <c r="AZW136" s="65"/>
      <c r="AZX136" s="65"/>
      <c r="AZY136" s="65"/>
      <c r="AZZ136" s="66"/>
      <c r="BAB136" s="64"/>
      <c r="BAC136" s="67"/>
      <c r="BAD136" s="67"/>
      <c r="BAE136" s="65"/>
      <c r="BAF136" s="65"/>
      <c r="BAG136" s="65"/>
      <c r="BAH136" s="66"/>
      <c r="BAJ136" s="64"/>
      <c r="BAK136" s="67"/>
      <c r="BAL136" s="67"/>
      <c r="BAM136" s="65"/>
      <c r="BAN136" s="65"/>
      <c r="BAO136" s="65"/>
      <c r="BAP136" s="66"/>
      <c r="BAR136" s="64"/>
      <c r="BAS136" s="67"/>
      <c r="BAT136" s="67"/>
      <c r="BAU136" s="65"/>
      <c r="BAV136" s="65"/>
      <c r="BAW136" s="65"/>
      <c r="BAX136" s="66"/>
      <c r="BAZ136" s="64"/>
      <c r="BBA136" s="67"/>
      <c r="BBB136" s="67"/>
      <c r="BBC136" s="65"/>
      <c r="BBD136" s="65"/>
      <c r="BBE136" s="65"/>
      <c r="BBF136" s="66"/>
      <c r="BBH136" s="64"/>
      <c r="BBI136" s="67"/>
      <c r="BBJ136" s="67"/>
      <c r="BBK136" s="65"/>
      <c r="BBL136" s="65"/>
      <c r="BBM136" s="65"/>
      <c r="BBN136" s="66"/>
      <c r="BBP136" s="64"/>
      <c r="BBQ136" s="67"/>
      <c r="BBR136" s="67"/>
      <c r="BBS136" s="65"/>
      <c r="BBT136" s="65"/>
      <c r="BBU136" s="65"/>
      <c r="BBV136" s="66"/>
      <c r="BBX136" s="64"/>
      <c r="BBY136" s="67"/>
      <c r="BBZ136" s="67"/>
      <c r="BCA136" s="65"/>
      <c r="BCB136" s="65"/>
      <c r="BCC136" s="65"/>
      <c r="BCD136" s="66"/>
      <c r="BCF136" s="64"/>
      <c r="BCG136" s="67"/>
      <c r="BCH136" s="67"/>
      <c r="BCI136" s="65"/>
      <c r="BCJ136" s="65"/>
      <c r="BCK136" s="65"/>
      <c r="BCL136" s="66"/>
      <c r="BCN136" s="64"/>
      <c r="BCO136" s="67"/>
      <c r="BCP136" s="67"/>
      <c r="BCQ136" s="65"/>
      <c r="BCR136" s="65"/>
      <c r="BCS136" s="65"/>
      <c r="BCT136" s="66"/>
      <c r="BCV136" s="64"/>
      <c r="BCW136" s="67"/>
      <c r="BCX136" s="67"/>
      <c r="BCY136" s="65"/>
      <c r="BCZ136" s="65"/>
      <c r="BDA136" s="65"/>
      <c r="BDB136" s="66"/>
      <c r="BDD136" s="64"/>
      <c r="BDE136" s="67"/>
      <c r="BDF136" s="67"/>
      <c r="BDG136" s="65"/>
      <c r="BDH136" s="65"/>
      <c r="BDI136" s="65"/>
      <c r="BDJ136" s="66"/>
      <c r="BDL136" s="64"/>
      <c r="BDM136" s="67"/>
      <c r="BDN136" s="67"/>
      <c r="BDO136" s="65"/>
      <c r="BDP136" s="65"/>
      <c r="BDQ136" s="65"/>
      <c r="BDR136" s="66"/>
      <c r="BDT136" s="64"/>
      <c r="BDU136" s="67"/>
      <c r="BDV136" s="67"/>
      <c r="BDW136" s="65"/>
      <c r="BDX136" s="65"/>
      <c r="BDY136" s="65"/>
      <c r="BDZ136" s="66"/>
      <c r="BEB136" s="64"/>
      <c r="BEC136" s="67"/>
      <c r="BED136" s="67"/>
      <c r="BEE136" s="65"/>
      <c r="BEF136" s="65"/>
      <c r="BEG136" s="65"/>
      <c r="BEH136" s="66"/>
      <c r="BEJ136" s="64"/>
      <c r="BEK136" s="67"/>
      <c r="BEL136" s="67"/>
      <c r="BEM136" s="65"/>
      <c r="BEN136" s="65"/>
      <c r="BEO136" s="65"/>
      <c r="BEP136" s="66"/>
      <c r="BER136" s="64"/>
      <c r="BES136" s="67"/>
      <c r="BET136" s="67"/>
      <c r="BEU136" s="65"/>
      <c r="BEV136" s="65"/>
      <c r="BEW136" s="65"/>
      <c r="BEX136" s="66"/>
      <c r="BEZ136" s="64"/>
      <c r="BFA136" s="67"/>
      <c r="BFB136" s="67"/>
      <c r="BFC136" s="65"/>
      <c r="BFD136" s="65"/>
      <c r="BFE136" s="65"/>
      <c r="BFF136" s="66"/>
      <c r="BFH136" s="64"/>
      <c r="BFI136" s="67"/>
      <c r="BFJ136" s="67"/>
      <c r="BFK136" s="65"/>
      <c r="BFL136" s="65"/>
      <c r="BFM136" s="65"/>
      <c r="BFN136" s="66"/>
      <c r="BFP136" s="64"/>
      <c r="BFQ136" s="67"/>
      <c r="BFR136" s="67"/>
      <c r="BFS136" s="65"/>
      <c r="BFT136" s="65"/>
      <c r="BFU136" s="65"/>
      <c r="BFV136" s="66"/>
      <c r="BFX136" s="64"/>
      <c r="BFY136" s="67"/>
      <c r="BFZ136" s="67"/>
      <c r="BGA136" s="65"/>
      <c r="BGB136" s="65"/>
      <c r="BGC136" s="65"/>
      <c r="BGD136" s="66"/>
      <c r="BGF136" s="64"/>
      <c r="BGG136" s="67"/>
      <c r="BGH136" s="67"/>
      <c r="BGI136" s="65"/>
      <c r="BGJ136" s="65"/>
      <c r="BGK136" s="65"/>
      <c r="BGL136" s="66"/>
      <c r="BGN136" s="64"/>
      <c r="BGO136" s="67"/>
      <c r="BGP136" s="67"/>
      <c r="BGQ136" s="65"/>
      <c r="BGR136" s="65"/>
      <c r="BGS136" s="65"/>
      <c r="BGT136" s="66"/>
      <c r="BGV136" s="64"/>
      <c r="BGW136" s="67"/>
      <c r="BGX136" s="67"/>
      <c r="BGY136" s="65"/>
      <c r="BGZ136" s="65"/>
      <c r="BHA136" s="65"/>
      <c r="BHB136" s="66"/>
      <c r="BHD136" s="64"/>
      <c r="BHE136" s="67"/>
      <c r="BHF136" s="67"/>
      <c r="BHG136" s="65"/>
      <c r="BHH136" s="65"/>
      <c r="BHI136" s="65"/>
      <c r="BHJ136" s="66"/>
      <c r="BHL136" s="64"/>
      <c r="BHM136" s="67"/>
      <c r="BHN136" s="67"/>
      <c r="BHO136" s="65"/>
      <c r="BHP136" s="65"/>
      <c r="BHQ136" s="65"/>
      <c r="BHR136" s="66"/>
      <c r="BHT136" s="64"/>
      <c r="BHU136" s="67"/>
      <c r="BHV136" s="67"/>
      <c r="BHW136" s="65"/>
      <c r="BHX136" s="65"/>
      <c r="BHY136" s="65"/>
      <c r="BHZ136" s="66"/>
      <c r="BIB136" s="64"/>
      <c r="BIC136" s="67"/>
      <c r="BID136" s="67"/>
      <c r="BIE136" s="65"/>
      <c r="BIF136" s="65"/>
      <c r="BIG136" s="65"/>
      <c r="BIH136" s="66"/>
      <c r="BIJ136" s="64"/>
      <c r="BIK136" s="67"/>
      <c r="BIL136" s="67"/>
      <c r="BIM136" s="65"/>
      <c r="BIN136" s="65"/>
      <c r="BIO136" s="65"/>
      <c r="BIP136" s="66"/>
      <c r="BIR136" s="64"/>
      <c r="BIS136" s="67"/>
      <c r="BIT136" s="67"/>
      <c r="BIU136" s="65"/>
      <c r="BIV136" s="65"/>
      <c r="BIW136" s="65"/>
      <c r="BIX136" s="66"/>
      <c r="BIZ136" s="64"/>
      <c r="BJA136" s="67"/>
      <c r="BJB136" s="67"/>
      <c r="BJC136" s="65"/>
      <c r="BJD136" s="65"/>
      <c r="BJE136" s="65"/>
      <c r="BJF136" s="66"/>
      <c r="BJH136" s="64"/>
      <c r="BJI136" s="67"/>
      <c r="BJJ136" s="67"/>
      <c r="BJK136" s="65"/>
      <c r="BJL136" s="65"/>
      <c r="BJM136" s="65"/>
      <c r="BJN136" s="66"/>
      <c r="BJP136" s="64"/>
      <c r="BJQ136" s="67"/>
      <c r="BJR136" s="67"/>
      <c r="BJS136" s="65"/>
      <c r="BJT136" s="65"/>
      <c r="BJU136" s="65"/>
      <c r="BJV136" s="66"/>
      <c r="BJX136" s="64"/>
      <c r="BJY136" s="67"/>
      <c r="BJZ136" s="67"/>
      <c r="BKA136" s="65"/>
      <c r="BKB136" s="65"/>
      <c r="BKC136" s="65"/>
      <c r="BKD136" s="66"/>
      <c r="BKF136" s="64"/>
      <c r="BKG136" s="67"/>
      <c r="BKH136" s="67"/>
      <c r="BKI136" s="65"/>
      <c r="BKJ136" s="65"/>
      <c r="BKK136" s="65"/>
      <c r="BKL136" s="66"/>
      <c r="BKN136" s="64"/>
      <c r="BKO136" s="67"/>
      <c r="BKP136" s="67"/>
      <c r="BKQ136" s="65"/>
      <c r="BKR136" s="65"/>
      <c r="BKS136" s="65"/>
      <c r="BKT136" s="66"/>
      <c r="BKV136" s="64"/>
      <c r="BKW136" s="67"/>
      <c r="BKX136" s="67"/>
      <c r="BKY136" s="65"/>
      <c r="BKZ136" s="65"/>
      <c r="BLA136" s="65"/>
      <c r="BLB136" s="66"/>
      <c r="BLD136" s="64"/>
      <c r="BLE136" s="67"/>
      <c r="BLF136" s="67"/>
      <c r="BLG136" s="65"/>
      <c r="BLH136" s="65"/>
      <c r="BLI136" s="65"/>
      <c r="BLJ136" s="66"/>
      <c r="BLL136" s="64"/>
      <c r="BLM136" s="67"/>
      <c r="BLN136" s="67"/>
      <c r="BLO136" s="65"/>
      <c r="BLP136" s="65"/>
      <c r="BLQ136" s="65"/>
      <c r="BLR136" s="66"/>
      <c r="BLT136" s="64"/>
      <c r="BLU136" s="67"/>
      <c r="BLV136" s="67"/>
      <c r="BLW136" s="65"/>
      <c r="BLX136" s="65"/>
      <c r="BLY136" s="65"/>
      <c r="BLZ136" s="66"/>
      <c r="BMB136" s="64"/>
      <c r="BMC136" s="67"/>
      <c r="BMD136" s="67"/>
      <c r="BME136" s="65"/>
      <c r="BMF136" s="65"/>
      <c r="BMG136" s="65"/>
      <c r="BMH136" s="66"/>
      <c r="BMJ136" s="64"/>
      <c r="BMK136" s="67"/>
      <c r="BML136" s="67"/>
      <c r="BMM136" s="65"/>
      <c r="BMN136" s="65"/>
      <c r="BMO136" s="65"/>
      <c r="BMP136" s="66"/>
      <c r="BMR136" s="64"/>
      <c r="BMS136" s="67"/>
      <c r="BMT136" s="67"/>
      <c r="BMU136" s="65"/>
      <c r="BMV136" s="65"/>
      <c r="BMW136" s="65"/>
      <c r="BMX136" s="66"/>
      <c r="BMZ136" s="64"/>
      <c r="BNA136" s="67"/>
      <c r="BNB136" s="67"/>
      <c r="BNC136" s="65"/>
      <c r="BND136" s="65"/>
      <c r="BNE136" s="65"/>
      <c r="BNF136" s="66"/>
      <c r="BNH136" s="64"/>
      <c r="BNI136" s="67"/>
      <c r="BNJ136" s="67"/>
      <c r="BNK136" s="65"/>
      <c r="BNL136" s="65"/>
      <c r="BNM136" s="65"/>
      <c r="BNN136" s="66"/>
      <c r="BNP136" s="64"/>
      <c r="BNQ136" s="67"/>
      <c r="BNR136" s="67"/>
      <c r="BNS136" s="65"/>
      <c r="BNT136" s="65"/>
      <c r="BNU136" s="65"/>
      <c r="BNV136" s="66"/>
      <c r="BNX136" s="64"/>
      <c r="BNY136" s="67"/>
      <c r="BNZ136" s="67"/>
      <c r="BOA136" s="65"/>
      <c r="BOB136" s="65"/>
      <c r="BOC136" s="65"/>
      <c r="BOD136" s="66"/>
      <c r="BOF136" s="64"/>
      <c r="BOG136" s="67"/>
      <c r="BOH136" s="67"/>
      <c r="BOI136" s="65"/>
      <c r="BOJ136" s="65"/>
      <c r="BOK136" s="65"/>
      <c r="BOL136" s="66"/>
      <c r="BON136" s="64"/>
      <c r="BOO136" s="67"/>
      <c r="BOP136" s="67"/>
      <c r="BOQ136" s="65"/>
      <c r="BOR136" s="65"/>
      <c r="BOS136" s="65"/>
      <c r="BOT136" s="66"/>
      <c r="BOV136" s="64"/>
      <c r="BOW136" s="67"/>
      <c r="BOX136" s="67"/>
      <c r="BOY136" s="65"/>
      <c r="BOZ136" s="65"/>
      <c r="BPA136" s="65"/>
      <c r="BPB136" s="66"/>
      <c r="BPD136" s="64"/>
      <c r="BPE136" s="67"/>
      <c r="BPF136" s="67"/>
      <c r="BPG136" s="65"/>
      <c r="BPH136" s="65"/>
      <c r="BPI136" s="65"/>
      <c r="BPJ136" s="66"/>
      <c r="BPL136" s="64"/>
      <c r="BPM136" s="67"/>
      <c r="BPN136" s="67"/>
      <c r="BPO136" s="65"/>
      <c r="BPP136" s="65"/>
      <c r="BPQ136" s="65"/>
      <c r="BPR136" s="66"/>
      <c r="BPT136" s="64"/>
      <c r="BPU136" s="67"/>
      <c r="BPV136" s="67"/>
      <c r="BPW136" s="65"/>
      <c r="BPX136" s="65"/>
      <c r="BPY136" s="65"/>
      <c r="BPZ136" s="66"/>
      <c r="BQB136" s="64"/>
      <c r="BQC136" s="67"/>
      <c r="BQD136" s="67"/>
      <c r="BQE136" s="65"/>
      <c r="BQF136" s="65"/>
      <c r="BQG136" s="65"/>
      <c r="BQH136" s="66"/>
      <c r="BQJ136" s="64"/>
      <c r="BQK136" s="67"/>
      <c r="BQL136" s="67"/>
      <c r="BQM136" s="65"/>
      <c r="BQN136" s="65"/>
      <c r="BQO136" s="65"/>
      <c r="BQP136" s="66"/>
      <c r="BQR136" s="64"/>
      <c r="BQS136" s="67"/>
      <c r="BQT136" s="67"/>
      <c r="BQU136" s="65"/>
      <c r="BQV136" s="65"/>
      <c r="BQW136" s="65"/>
      <c r="BQX136" s="66"/>
      <c r="BQZ136" s="64"/>
      <c r="BRA136" s="67"/>
      <c r="BRB136" s="67"/>
      <c r="BRC136" s="65"/>
      <c r="BRD136" s="65"/>
      <c r="BRE136" s="65"/>
      <c r="BRF136" s="66"/>
      <c r="BRH136" s="64"/>
      <c r="BRI136" s="67"/>
      <c r="BRJ136" s="67"/>
      <c r="BRK136" s="65"/>
      <c r="BRL136" s="65"/>
      <c r="BRM136" s="65"/>
      <c r="BRN136" s="66"/>
      <c r="BRP136" s="64"/>
      <c r="BRQ136" s="67"/>
      <c r="BRR136" s="67"/>
      <c r="BRS136" s="65"/>
      <c r="BRT136" s="65"/>
      <c r="BRU136" s="65"/>
      <c r="BRV136" s="66"/>
      <c r="BRX136" s="64"/>
      <c r="BRY136" s="67"/>
      <c r="BRZ136" s="67"/>
      <c r="BSA136" s="65"/>
      <c r="BSB136" s="65"/>
      <c r="BSC136" s="65"/>
      <c r="BSD136" s="66"/>
      <c r="BSF136" s="64"/>
      <c r="BSG136" s="67"/>
      <c r="BSH136" s="67"/>
      <c r="BSI136" s="65"/>
      <c r="BSJ136" s="65"/>
      <c r="BSK136" s="65"/>
      <c r="BSL136" s="66"/>
      <c r="BSN136" s="64"/>
      <c r="BSO136" s="67"/>
      <c r="BSP136" s="67"/>
      <c r="BSQ136" s="65"/>
      <c r="BSR136" s="65"/>
      <c r="BSS136" s="65"/>
      <c r="BST136" s="66"/>
      <c r="BSV136" s="64"/>
      <c r="BSW136" s="67"/>
      <c r="BSX136" s="67"/>
      <c r="BSY136" s="65"/>
      <c r="BSZ136" s="65"/>
      <c r="BTA136" s="65"/>
      <c r="BTB136" s="66"/>
      <c r="BTD136" s="64"/>
      <c r="BTE136" s="67"/>
      <c r="BTF136" s="67"/>
      <c r="BTG136" s="65"/>
      <c r="BTH136" s="65"/>
      <c r="BTI136" s="65"/>
      <c r="BTJ136" s="66"/>
      <c r="BTL136" s="64"/>
      <c r="BTM136" s="67"/>
      <c r="BTN136" s="67"/>
      <c r="BTO136" s="65"/>
      <c r="BTP136" s="65"/>
      <c r="BTQ136" s="65"/>
      <c r="BTR136" s="66"/>
      <c r="BTT136" s="64"/>
      <c r="BTU136" s="67"/>
      <c r="BTV136" s="67"/>
      <c r="BTW136" s="65"/>
      <c r="BTX136" s="65"/>
      <c r="BTY136" s="65"/>
      <c r="BTZ136" s="66"/>
      <c r="BUB136" s="64"/>
      <c r="BUC136" s="67"/>
      <c r="BUD136" s="67"/>
      <c r="BUE136" s="65"/>
      <c r="BUF136" s="65"/>
      <c r="BUG136" s="65"/>
      <c r="BUH136" s="66"/>
      <c r="BUJ136" s="64"/>
      <c r="BUK136" s="67"/>
      <c r="BUL136" s="67"/>
      <c r="BUM136" s="65"/>
      <c r="BUN136" s="65"/>
      <c r="BUO136" s="65"/>
      <c r="BUP136" s="66"/>
      <c r="BUR136" s="64"/>
      <c r="BUS136" s="67"/>
      <c r="BUT136" s="67"/>
      <c r="BUU136" s="65"/>
      <c r="BUV136" s="65"/>
      <c r="BUW136" s="65"/>
      <c r="BUX136" s="66"/>
      <c r="BUZ136" s="64"/>
      <c r="BVA136" s="67"/>
      <c r="BVB136" s="67"/>
      <c r="BVC136" s="65"/>
      <c r="BVD136" s="65"/>
      <c r="BVE136" s="65"/>
      <c r="BVF136" s="66"/>
      <c r="BVH136" s="64"/>
      <c r="BVI136" s="67"/>
      <c r="BVJ136" s="67"/>
      <c r="BVK136" s="65"/>
      <c r="BVL136" s="65"/>
      <c r="BVM136" s="65"/>
      <c r="BVN136" s="66"/>
      <c r="BVP136" s="64"/>
      <c r="BVQ136" s="67"/>
      <c r="BVR136" s="67"/>
      <c r="BVS136" s="65"/>
      <c r="BVT136" s="65"/>
      <c r="BVU136" s="65"/>
      <c r="BVV136" s="66"/>
      <c r="BVX136" s="64"/>
      <c r="BVY136" s="67"/>
      <c r="BVZ136" s="67"/>
      <c r="BWA136" s="65"/>
      <c r="BWB136" s="65"/>
      <c r="BWC136" s="65"/>
      <c r="BWD136" s="66"/>
      <c r="BWF136" s="64"/>
      <c r="BWG136" s="67"/>
      <c r="BWH136" s="67"/>
      <c r="BWI136" s="65"/>
      <c r="BWJ136" s="65"/>
      <c r="BWK136" s="65"/>
      <c r="BWL136" s="66"/>
      <c r="BWN136" s="64"/>
      <c r="BWO136" s="67"/>
      <c r="BWP136" s="67"/>
      <c r="BWQ136" s="65"/>
      <c r="BWR136" s="65"/>
      <c r="BWS136" s="65"/>
      <c r="BWT136" s="66"/>
      <c r="BWV136" s="64"/>
      <c r="BWW136" s="67"/>
      <c r="BWX136" s="67"/>
      <c r="BWY136" s="65"/>
      <c r="BWZ136" s="65"/>
      <c r="BXA136" s="65"/>
      <c r="BXB136" s="66"/>
      <c r="BXD136" s="64"/>
      <c r="BXE136" s="67"/>
      <c r="BXF136" s="67"/>
      <c r="BXG136" s="65"/>
      <c r="BXH136" s="65"/>
      <c r="BXI136" s="65"/>
      <c r="BXJ136" s="66"/>
      <c r="BXL136" s="64"/>
      <c r="BXM136" s="67"/>
      <c r="BXN136" s="67"/>
      <c r="BXO136" s="65"/>
      <c r="BXP136" s="65"/>
      <c r="BXQ136" s="65"/>
      <c r="BXR136" s="66"/>
      <c r="BXT136" s="64"/>
      <c r="BXU136" s="67"/>
      <c r="BXV136" s="67"/>
      <c r="BXW136" s="65"/>
      <c r="BXX136" s="65"/>
      <c r="BXY136" s="65"/>
      <c r="BXZ136" s="66"/>
      <c r="BYB136" s="64"/>
      <c r="BYC136" s="67"/>
      <c r="BYD136" s="67"/>
      <c r="BYE136" s="65"/>
      <c r="BYF136" s="65"/>
      <c r="BYG136" s="65"/>
      <c r="BYH136" s="66"/>
      <c r="BYJ136" s="64"/>
      <c r="BYK136" s="67"/>
      <c r="BYL136" s="67"/>
      <c r="BYM136" s="65"/>
      <c r="BYN136" s="65"/>
      <c r="BYO136" s="65"/>
      <c r="BYP136" s="66"/>
      <c r="BYR136" s="64"/>
      <c r="BYS136" s="67"/>
      <c r="BYT136" s="67"/>
      <c r="BYU136" s="65"/>
      <c r="BYV136" s="65"/>
      <c r="BYW136" s="65"/>
      <c r="BYX136" s="66"/>
      <c r="BYZ136" s="64"/>
      <c r="BZA136" s="67"/>
      <c r="BZB136" s="67"/>
      <c r="BZC136" s="65"/>
      <c r="BZD136" s="65"/>
      <c r="BZE136" s="65"/>
      <c r="BZF136" s="66"/>
      <c r="BZH136" s="64"/>
      <c r="BZI136" s="67"/>
      <c r="BZJ136" s="67"/>
      <c r="BZK136" s="65"/>
      <c r="BZL136" s="65"/>
      <c r="BZM136" s="65"/>
      <c r="BZN136" s="66"/>
      <c r="BZP136" s="64"/>
      <c r="BZQ136" s="67"/>
      <c r="BZR136" s="67"/>
      <c r="BZS136" s="65"/>
      <c r="BZT136" s="65"/>
      <c r="BZU136" s="65"/>
      <c r="BZV136" s="66"/>
      <c r="BZX136" s="64"/>
      <c r="BZY136" s="67"/>
      <c r="BZZ136" s="67"/>
      <c r="CAA136" s="65"/>
      <c r="CAB136" s="65"/>
      <c r="CAC136" s="65"/>
      <c r="CAD136" s="66"/>
      <c r="CAF136" s="64"/>
      <c r="CAG136" s="67"/>
      <c r="CAH136" s="67"/>
      <c r="CAI136" s="65"/>
      <c r="CAJ136" s="65"/>
      <c r="CAK136" s="65"/>
      <c r="CAL136" s="66"/>
      <c r="CAN136" s="64"/>
      <c r="CAO136" s="67"/>
      <c r="CAP136" s="67"/>
      <c r="CAQ136" s="65"/>
      <c r="CAR136" s="65"/>
      <c r="CAS136" s="65"/>
      <c r="CAT136" s="66"/>
      <c r="CAV136" s="64"/>
      <c r="CAW136" s="67"/>
      <c r="CAX136" s="67"/>
      <c r="CAY136" s="65"/>
      <c r="CAZ136" s="65"/>
      <c r="CBA136" s="65"/>
      <c r="CBB136" s="66"/>
      <c r="CBD136" s="64"/>
      <c r="CBE136" s="67"/>
      <c r="CBF136" s="67"/>
      <c r="CBG136" s="65"/>
      <c r="CBH136" s="65"/>
      <c r="CBI136" s="65"/>
      <c r="CBJ136" s="66"/>
      <c r="CBL136" s="64"/>
      <c r="CBM136" s="67"/>
      <c r="CBN136" s="67"/>
      <c r="CBO136" s="65"/>
      <c r="CBP136" s="65"/>
      <c r="CBQ136" s="65"/>
      <c r="CBR136" s="66"/>
      <c r="CBT136" s="64"/>
      <c r="CBU136" s="67"/>
      <c r="CBV136" s="67"/>
      <c r="CBW136" s="65"/>
      <c r="CBX136" s="65"/>
      <c r="CBY136" s="65"/>
      <c r="CBZ136" s="66"/>
      <c r="CCB136" s="64"/>
      <c r="CCC136" s="67"/>
      <c r="CCD136" s="67"/>
      <c r="CCE136" s="65"/>
      <c r="CCF136" s="65"/>
      <c r="CCG136" s="65"/>
      <c r="CCH136" s="66"/>
      <c r="CCJ136" s="64"/>
      <c r="CCK136" s="67"/>
      <c r="CCL136" s="67"/>
      <c r="CCM136" s="65"/>
      <c r="CCN136" s="65"/>
      <c r="CCO136" s="65"/>
      <c r="CCP136" s="66"/>
      <c r="CCR136" s="64"/>
      <c r="CCS136" s="67"/>
      <c r="CCT136" s="67"/>
      <c r="CCU136" s="65"/>
      <c r="CCV136" s="65"/>
      <c r="CCW136" s="65"/>
      <c r="CCX136" s="66"/>
      <c r="CCZ136" s="64"/>
      <c r="CDA136" s="67"/>
      <c r="CDB136" s="67"/>
      <c r="CDC136" s="65"/>
      <c r="CDD136" s="65"/>
      <c r="CDE136" s="65"/>
      <c r="CDF136" s="66"/>
      <c r="CDH136" s="64"/>
      <c r="CDI136" s="67"/>
      <c r="CDJ136" s="67"/>
      <c r="CDK136" s="65"/>
      <c r="CDL136" s="65"/>
      <c r="CDM136" s="65"/>
      <c r="CDN136" s="66"/>
      <c r="CDP136" s="64"/>
      <c r="CDQ136" s="67"/>
      <c r="CDR136" s="67"/>
      <c r="CDS136" s="65"/>
      <c r="CDT136" s="65"/>
      <c r="CDU136" s="65"/>
      <c r="CDV136" s="66"/>
      <c r="CDX136" s="64"/>
      <c r="CDY136" s="67"/>
      <c r="CDZ136" s="67"/>
      <c r="CEA136" s="65"/>
      <c r="CEB136" s="65"/>
      <c r="CEC136" s="65"/>
      <c r="CED136" s="66"/>
      <c r="CEF136" s="64"/>
      <c r="CEG136" s="67"/>
      <c r="CEH136" s="67"/>
      <c r="CEI136" s="65"/>
      <c r="CEJ136" s="65"/>
      <c r="CEK136" s="65"/>
      <c r="CEL136" s="66"/>
      <c r="CEN136" s="64"/>
      <c r="CEO136" s="67"/>
      <c r="CEP136" s="67"/>
      <c r="CEQ136" s="65"/>
      <c r="CER136" s="65"/>
      <c r="CES136" s="65"/>
      <c r="CET136" s="66"/>
      <c r="CEV136" s="64"/>
      <c r="CEW136" s="67"/>
      <c r="CEX136" s="67"/>
      <c r="CEY136" s="65"/>
      <c r="CEZ136" s="65"/>
      <c r="CFA136" s="65"/>
      <c r="CFB136" s="66"/>
      <c r="CFD136" s="64"/>
      <c r="CFE136" s="67"/>
      <c r="CFF136" s="67"/>
      <c r="CFG136" s="65"/>
      <c r="CFH136" s="65"/>
      <c r="CFI136" s="65"/>
      <c r="CFJ136" s="66"/>
      <c r="CFL136" s="64"/>
      <c r="CFM136" s="67"/>
      <c r="CFN136" s="67"/>
      <c r="CFO136" s="65"/>
      <c r="CFP136" s="65"/>
      <c r="CFQ136" s="65"/>
      <c r="CFR136" s="66"/>
      <c r="CFT136" s="64"/>
      <c r="CFU136" s="67"/>
      <c r="CFV136" s="67"/>
      <c r="CFW136" s="65"/>
      <c r="CFX136" s="65"/>
      <c r="CFY136" s="65"/>
      <c r="CFZ136" s="66"/>
      <c r="CGB136" s="64"/>
      <c r="CGC136" s="67"/>
      <c r="CGD136" s="67"/>
      <c r="CGE136" s="65"/>
      <c r="CGF136" s="65"/>
      <c r="CGG136" s="65"/>
      <c r="CGH136" s="66"/>
      <c r="CGJ136" s="64"/>
      <c r="CGK136" s="67"/>
      <c r="CGL136" s="67"/>
      <c r="CGM136" s="65"/>
      <c r="CGN136" s="65"/>
      <c r="CGO136" s="65"/>
      <c r="CGP136" s="66"/>
      <c r="CGR136" s="64"/>
      <c r="CGS136" s="67"/>
      <c r="CGT136" s="67"/>
      <c r="CGU136" s="65"/>
      <c r="CGV136" s="65"/>
      <c r="CGW136" s="65"/>
      <c r="CGX136" s="66"/>
      <c r="CGZ136" s="64"/>
      <c r="CHA136" s="67"/>
      <c r="CHB136" s="67"/>
      <c r="CHC136" s="65"/>
      <c r="CHD136" s="65"/>
      <c r="CHE136" s="65"/>
      <c r="CHF136" s="66"/>
      <c r="CHH136" s="64"/>
      <c r="CHI136" s="67"/>
      <c r="CHJ136" s="67"/>
      <c r="CHK136" s="65"/>
      <c r="CHL136" s="65"/>
      <c r="CHM136" s="65"/>
      <c r="CHN136" s="66"/>
      <c r="CHP136" s="64"/>
      <c r="CHQ136" s="67"/>
      <c r="CHR136" s="67"/>
      <c r="CHS136" s="65"/>
      <c r="CHT136" s="65"/>
      <c r="CHU136" s="65"/>
      <c r="CHV136" s="66"/>
      <c r="CHX136" s="64"/>
      <c r="CHY136" s="67"/>
      <c r="CHZ136" s="67"/>
      <c r="CIA136" s="65"/>
      <c r="CIB136" s="65"/>
      <c r="CIC136" s="65"/>
      <c r="CID136" s="66"/>
      <c r="CIF136" s="64"/>
      <c r="CIG136" s="67"/>
      <c r="CIH136" s="67"/>
      <c r="CII136" s="65"/>
      <c r="CIJ136" s="65"/>
      <c r="CIK136" s="65"/>
      <c r="CIL136" s="66"/>
      <c r="CIN136" s="64"/>
      <c r="CIO136" s="67"/>
      <c r="CIP136" s="67"/>
      <c r="CIQ136" s="65"/>
      <c r="CIR136" s="65"/>
      <c r="CIS136" s="65"/>
      <c r="CIT136" s="66"/>
      <c r="CIV136" s="64"/>
      <c r="CIW136" s="67"/>
      <c r="CIX136" s="67"/>
      <c r="CIY136" s="65"/>
      <c r="CIZ136" s="65"/>
      <c r="CJA136" s="65"/>
      <c r="CJB136" s="66"/>
      <c r="CJD136" s="64"/>
      <c r="CJE136" s="67"/>
      <c r="CJF136" s="67"/>
      <c r="CJG136" s="65"/>
      <c r="CJH136" s="65"/>
      <c r="CJI136" s="65"/>
      <c r="CJJ136" s="66"/>
      <c r="CJL136" s="64"/>
      <c r="CJM136" s="67"/>
      <c r="CJN136" s="67"/>
      <c r="CJO136" s="65"/>
      <c r="CJP136" s="65"/>
      <c r="CJQ136" s="65"/>
      <c r="CJR136" s="66"/>
      <c r="CJT136" s="64"/>
      <c r="CJU136" s="67"/>
      <c r="CJV136" s="67"/>
      <c r="CJW136" s="65"/>
      <c r="CJX136" s="65"/>
      <c r="CJY136" s="65"/>
      <c r="CJZ136" s="66"/>
      <c r="CKB136" s="64"/>
      <c r="CKC136" s="67"/>
      <c r="CKD136" s="67"/>
      <c r="CKE136" s="65"/>
      <c r="CKF136" s="65"/>
      <c r="CKG136" s="65"/>
      <c r="CKH136" s="66"/>
      <c r="CKJ136" s="64"/>
      <c r="CKK136" s="67"/>
      <c r="CKL136" s="67"/>
      <c r="CKM136" s="65"/>
      <c r="CKN136" s="65"/>
      <c r="CKO136" s="65"/>
      <c r="CKP136" s="66"/>
      <c r="CKR136" s="64"/>
      <c r="CKS136" s="67"/>
      <c r="CKT136" s="67"/>
      <c r="CKU136" s="65"/>
      <c r="CKV136" s="65"/>
      <c r="CKW136" s="65"/>
      <c r="CKX136" s="66"/>
      <c r="CKZ136" s="64"/>
      <c r="CLA136" s="67"/>
      <c r="CLB136" s="67"/>
      <c r="CLC136" s="65"/>
      <c r="CLD136" s="65"/>
      <c r="CLE136" s="65"/>
      <c r="CLF136" s="66"/>
      <c r="CLH136" s="64"/>
      <c r="CLI136" s="67"/>
      <c r="CLJ136" s="67"/>
      <c r="CLK136" s="65"/>
      <c r="CLL136" s="65"/>
      <c r="CLM136" s="65"/>
      <c r="CLN136" s="66"/>
      <c r="CLP136" s="64"/>
      <c r="CLQ136" s="67"/>
      <c r="CLR136" s="67"/>
      <c r="CLS136" s="65"/>
      <c r="CLT136" s="65"/>
      <c r="CLU136" s="65"/>
      <c r="CLV136" s="66"/>
      <c r="CLX136" s="64"/>
      <c r="CLY136" s="67"/>
      <c r="CLZ136" s="67"/>
      <c r="CMA136" s="65"/>
      <c r="CMB136" s="65"/>
      <c r="CMC136" s="65"/>
      <c r="CMD136" s="66"/>
      <c r="CMF136" s="64"/>
      <c r="CMG136" s="67"/>
      <c r="CMH136" s="67"/>
      <c r="CMI136" s="65"/>
      <c r="CMJ136" s="65"/>
      <c r="CMK136" s="65"/>
      <c r="CML136" s="66"/>
      <c r="CMN136" s="64"/>
      <c r="CMO136" s="67"/>
      <c r="CMP136" s="67"/>
      <c r="CMQ136" s="65"/>
      <c r="CMR136" s="65"/>
      <c r="CMS136" s="65"/>
      <c r="CMT136" s="66"/>
      <c r="CMV136" s="64"/>
      <c r="CMW136" s="67"/>
      <c r="CMX136" s="67"/>
      <c r="CMY136" s="65"/>
      <c r="CMZ136" s="65"/>
      <c r="CNA136" s="65"/>
      <c r="CNB136" s="66"/>
      <c r="CND136" s="64"/>
      <c r="CNE136" s="67"/>
      <c r="CNF136" s="67"/>
      <c r="CNG136" s="65"/>
      <c r="CNH136" s="65"/>
      <c r="CNI136" s="65"/>
      <c r="CNJ136" s="66"/>
      <c r="CNL136" s="64"/>
      <c r="CNM136" s="67"/>
      <c r="CNN136" s="67"/>
      <c r="CNO136" s="65"/>
      <c r="CNP136" s="65"/>
      <c r="CNQ136" s="65"/>
      <c r="CNR136" s="66"/>
      <c r="CNT136" s="64"/>
      <c r="CNU136" s="67"/>
      <c r="CNV136" s="67"/>
      <c r="CNW136" s="65"/>
      <c r="CNX136" s="65"/>
      <c r="CNY136" s="65"/>
      <c r="CNZ136" s="66"/>
      <c r="COB136" s="64"/>
      <c r="COC136" s="67"/>
      <c r="COD136" s="67"/>
      <c r="COE136" s="65"/>
      <c r="COF136" s="65"/>
      <c r="COG136" s="65"/>
      <c r="COH136" s="66"/>
      <c r="COJ136" s="64"/>
      <c r="COK136" s="67"/>
      <c r="COL136" s="67"/>
      <c r="COM136" s="65"/>
      <c r="CON136" s="65"/>
      <c r="COO136" s="65"/>
      <c r="COP136" s="66"/>
      <c r="COR136" s="64"/>
      <c r="COS136" s="67"/>
      <c r="COT136" s="67"/>
      <c r="COU136" s="65"/>
      <c r="COV136" s="65"/>
      <c r="COW136" s="65"/>
      <c r="COX136" s="66"/>
      <c r="COZ136" s="64"/>
      <c r="CPA136" s="67"/>
      <c r="CPB136" s="67"/>
      <c r="CPC136" s="65"/>
      <c r="CPD136" s="65"/>
      <c r="CPE136" s="65"/>
      <c r="CPF136" s="66"/>
      <c r="CPH136" s="64"/>
      <c r="CPI136" s="67"/>
      <c r="CPJ136" s="67"/>
      <c r="CPK136" s="65"/>
      <c r="CPL136" s="65"/>
      <c r="CPM136" s="65"/>
      <c r="CPN136" s="66"/>
      <c r="CPP136" s="64"/>
      <c r="CPQ136" s="67"/>
      <c r="CPR136" s="67"/>
      <c r="CPS136" s="65"/>
      <c r="CPT136" s="65"/>
      <c r="CPU136" s="65"/>
      <c r="CPV136" s="66"/>
      <c r="CPX136" s="64"/>
      <c r="CPY136" s="67"/>
      <c r="CPZ136" s="67"/>
      <c r="CQA136" s="65"/>
      <c r="CQB136" s="65"/>
      <c r="CQC136" s="65"/>
      <c r="CQD136" s="66"/>
      <c r="CQF136" s="64"/>
      <c r="CQG136" s="67"/>
      <c r="CQH136" s="67"/>
      <c r="CQI136" s="65"/>
      <c r="CQJ136" s="65"/>
      <c r="CQK136" s="65"/>
      <c r="CQL136" s="66"/>
      <c r="CQN136" s="64"/>
      <c r="CQO136" s="67"/>
      <c r="CQP136" s="67"/>
      <c r="CQQ136" s="65"/>
      <c r="CQR136" s="65"/>
      <c r="CQS136" s="65"/>
      <c r="CQT136" s="66"/>
      <c r="CQV136" s="64"/>
      <c r="CQW136" s="67"/>
      <c r="CQX136" s="67"/>
      <c r="CQY136" s="65"/>
      <c r="CQZ136" s="65"/>
      <c r="CRA136" s="65"/>
      <c r="CRB136" s="66"/>
      <c r="CRD136" s="64"/>
      <c r="CRE136" s="67"/>
      <c r="CRF136" s="67"/>
      <c r="CRG136" s="65"/>
      <c r="CRH136" s="65"/>
      <c r="CRI136" s="65"/>
      <c r="CRJ136" s="66"/>
      <c r="CRL136" s="64"/>
      <c r="CRM136" s="67"/>
      <c r="CRN136" s="67"/>
      <c r="CRO136" s="65"/>
      <c r="CRP136" s="65"/>
      <c r="CRQ136" s="65"/>
      <c r="CRR136" s="66"/>
      <c r="CRT136" s="64"/>
      <c r="CRU136" s="67"/>
      <c r="CRV136" s="67"/>
      <c r="CRW136" s="65"/>
      <c r="CRX136" s="65"/>
      <c r="CRY136" s="65"/>
      <c r="CRZ136" s="66"/>
      <c r="CSB136" s="64"/>
      <c r="CSC136" s="67"/>
      <c r="CSD136" s="67"/>
      <c r="CSE136" s="65"/>
      <c r="CSF136" s="65"/>
      <c r="CSG136" s="65"/>
      <c r="CSH136" s="66"/>
      <c r="CSJ136" s="64"/>
      <c r="CSK136" s="67"/>
      <c r="CSL136" s="67"/>
      <c r="CSM136" s="65"/>
      <c r="CSN136" s="65"/>
      <c r="CSO136" s="65"/>
      <c r="CSP136" s="66"/>
      <c r="CSR136" s="64"/>
      <c r="CSS136" s="67"/>
      <c r="CST136" s="67"/>
      <c r="CSU136" s="65"/>
      <c r="CSV136" s="65"/>
      <c r="CSW136" s="65"/>
      <c r="CSX136" s="66"/>
      <c r="CSZ136" s="64"/>
      <c r="CTA136" s="67"/>
      <c r="CTB136" s="67"/>
      <c r="CTC136" s="65"/>
      <c r="CTD136" s="65"/>
      <c r="CTE136" s="65"/>
      <c r="CTF136" s="66"/>
      <c r="CTH136" s="64"/>
      <c r="CTI136" s="67"/>
      <c r="CTJ136" s="67"/>
      <c r="CTK136" s="65"/>
      <c r="CTL136" s="65"/>
      <c r="CTM136" s="65"/>
      <c r="CTN136" s="66"/>
      <c r="CTP136" s="64"/>
      <c r="CTQ136" s="67"/>
      <c r="CTR136" s="67"/>
      <c r="CTS136" s="65"/>
      <c r="CTT136" s="65"/>
      <c r="CTU136" s="65"/>
      <c r="CTV136" s="66"/>
      <c r="CTX136" s="64"/>
      <c r="CTY136" s="67"/>
      <c r="CTZ136" s="67"/>
      <c r="CUA136" s="65"/>
      <c r="CUB136" s="65"/>
      <c r="CUC136" s="65"/>
      <c r="CUD136" s="66"/>
      <c r="CUF136" s="64"/>
      <c r="CUG136" s="67"/>
      <c r="CUH136" s="67"/>
      <c r="CUI136" s="65"/>
      <c r="CUJ136" s="65"/>
      <c r="CUK136" s="65"/>
      <c r="CUL136" s="66"/>
      <c r="CUN136" s="64"/>
      <c r="CUO136" s="67"/>
      <c r="CUP136" s="67"/>
      <c r="CUQ136" s="65"/>
      <c r="CUR136" s="65"/>
      <c r="CUS136" s="65"/>
      <c r="CUT136" s="66"/>
      <c r="CUV136" s="64"/>
      <c r="CUW136" s="67"/>
      <c r="CUX136" s="67"/>
      <c r="CUY136" s="65"/>
      <c r="CUZ136" s="65"/>
      <c r="CVA136" s="65"/>
      <c r="CVB136" s="66"/>
      <c r="CVD136" s="64"/>
      <c r="CVE136" s="67"/>
      <c r="CVF136" s="67"/>
      <c r="CVG136" s="65"/>
      <c r="CVH136" s="65"/>
      <c r="CVI136" s="65"/>
      <c r="CVJ136" s="66"/>
      <c r="CVL136" s="64"/>
      <c r="CVM136" s="67"/>
      <c r="CVN136" s="67"/>
      <c r="CVO136" s="65"/>
      <c r="CVP136" s="65"/>
      <c r="CVQ136" s="65"/>
      <c r="CVR136" s="66"/>
      <c r="CVT136" s="64"/>
      <c r="CVU136" s="67"/>
      <c r="CVV136" s="67"/>
      <c r="CVW136" s="65"/>
      <c r="CVX136" s="65"/>
      <c r="CVY136" s="65"/>
      <c r="CVZ136" s="66"/>
      <c r="CWB136" s="64"/>
      <c r="CWC136" s="67"/>
      <c r="CWD136" s="67"/>
      <c r="CWE136" s="65"/>
      <c r="CWF136" s="65"/>
      <c r="CWG136" s="65"/>
      <c r="CWH136" s="66"/>
      <c r="CWJ136" s="64"/>
      <c r="CWK136" s="67"/>
      <c r="CWL136" s="67"/>
      <c r="CWM136" s="65"/>
      <c r="CWN136" s="65"/>
      <c r="CWO136" s="65"/>
      <c r="CWP136" s="66"/>
      <c r="CWR136" s="64"/>
      <c r="CWS136" s="67"/>
      <c r="CWT136" s="67"/>
      <c r="CWU136" s="65"/>
      <c r="CWV136" s="65"/>
      <c r="CWW136" s="65"/>
      <c r="CWX136" s="66"/>
      <c r="CWZ136" s="64"/>
      <c r="CXA136" s="67"/>
      <c r="CXB136" s="67"/>
      <c r="CXC136" s="65"/>
      <c r="CXD136" s="65"/>
      <c r="CXE136" s="65"/>
      <c r="CXF136" s="66"/>
      <c r="CXH136" s="64"/>
      <c r="CXI136" s="67"/>
      <c r="CXJ136" s="67"/>
      <c r="CXK136" s="65"/>
      <c r="CXL136" s="65"/>
      <c r="CXM136" s="65"/>
      <c r="CXN136" s="66"/>
      <c r="CXP136" s="64"/>
      <c r="CXQ136" s="67"/>
      <c r="CXR136" s="67"/>
      <c r="CXS136" s="65"/>
      <c r="CXT136" s="65"/>
      <c r="CXU136" s="65"/>
      <c r="CXV136" s="66"/>
      <c r="CXX136" s="64"/>
      <c r="CXY136" s="67"/>
      <c r="CXZ136" s="67"/>
      <c r="CYA136" s="65"/>
      <c r="CYB136" s="65"/>
      <c r="CYC136" s="65"/>
      <c r="CYD136" s="66"/>
      <c r="CYF136" s="64"/>
      <c r="CYG136" s="67"/>
      <c r="CYH136" s="67"/>
      <c r="CYI136" s="65"/>
      <c r="CYJ136" s="65"/>
      <c r="CYK136" s="65"/>
      <c r="CYL136" s="66"/>
      <c r="CYN136" s="64"/>
      <c r="CYO136" s="67"/>
      <c r="CYP136" s="67"/>
      <c r="CYQ136" s="65"/>
      <c r="CYR136" s="65"/>
      <c r="CYS136" s="65"/>
      <c r="CYT136" s="66"/>
      <c r="CYV136" s="64"/>
      <c r="CYW136" s="67"/>
      <c r="CYX136" s="67"/>
      <c r="CYY136" s="65"/>
      <c r="CYZ136" s="65"/>
      <c r="CZA136" s="65"/>
      <c r="CZB136" s="66"/>
      <c r="CZD136" s="64"/>
      <c r="CZE136" s="67"/>
      <c r="CZF136" s="67"/>
      <c r="CZG136" s="65"/>
      <c r="CZH136" s="65"/>
      <c r="CZI136" s="65"/>
      <c r="CZJ136" s="66"/>
      <c r="CZL136" s="64"/>
      <c r="CZM136" s="67"/>
      <c r="CZN136" s="67"/>
      <c r="CZO136" s="65"/>
      <c r="CZP136" s="65"/>
      <c r="CZQ136" s="65"/>
      <c r="CZR136" s="66"/>
      <c r="CZT136" s="64"/>
      <c r="CZU136" s="67"/>
      <c r="CZV136" s="67"/>
      <c r="CZW136" s="65"/>
      <c r="CZX136" s="65"/>
      <c r="CZY136" s="65"/>
      <c r="CZZ136" s="66"/>
      <c r="DAB136" s="64"/>
      <c r="DAC136" s="67"/>
      <c r="DAD136" s="67"/>
      <c r="DAE136" s="65"/>
      <c r="DAF136" s="65"/>
      <c r="DAG136" s="65"/>
      <c r="DAH136" s="66"/>
      <c r="DAJ136" s="64"/>
      <c r="DAK136" s="67"/>
      <c r="DAL136" s="67"/>
      <c r="DAM136" s="65"/>
      <c r="DAN136" s="65"/>
      <c r="DAO136" s="65"/>
      <c r="DAP136" s="66"/>
      <c r="DAR136" s="64"/>
      <c r="DAS136" s="67"/>
      <c r="DAT136" s="67"/>
      <c r="DAU136" s="65"/>
      <c r="DAV136" s="65"/>
      <c r="DAW136" s="65"/>
      <c r="DAX136" s="66"/>
      <c r="DAZ136" s="64"/>
      <c r="DBA136" s="67"/>
      <c r="DBB136" s="67"/>
      <c r="DBC136" s="65"/>
      <c r="DBD136" s="65"/>
      <c r="DBE136" s="65"/>
      <c r="DBF136" s="66"/>
      <c r="DBH136" s="64"/>
      <c r="DBI136" s="67"/>
      <c r="DBJ136" s="67"/>
      <c r="DBK136" s="65"/>
      <c r="DBL136" s="65"/>
      <c r="DBM136" s="65"/>
      <c r="DBN136" s="66"/>
      <c r="DBP136" s="64"/>
      <c r="DBQ136" s="67"/>
      <c r="DBR136" s="67"/>
      <c r="DBS136" s="65"/>
      <c r="DBT136" s="65"/>
      <c r="DBU136" s="65"/>
      <c r="DBV136" s="66"/>
      <c r="DBX136" s="64"/>
      <c r="DBY136" s="67"/>
      <c r="DBZ136" s="67"/>
      <c r="DCA136" s="65"/>
      <c r="DCB136" s="65"/>
      <c r="DCC136" s="65"/>
      <c r="DCD136" s="66"/>
      <c r="DCF136" s="64"/>
      <c r="DCG136" s="67"/>
      <c r="DCH136" s="67"/>
      <c r="DCI136" s="65"/>
      <c r="DCJ136" s="65"/>
      <c r="DCK136" s="65"/>
      <c r="DCL136" s="66"/>
      <c r="DCN136" s="64"/>
      <c r="DCO136" s="67"/>
      <c r="DCP136" s="67"/>
      <c r="DCQ136" s="65"/>
      <c r="DCR136" s="65"/>
      <c r="DCS136" s="65"/>
      <c r="DCT136" s="66"/>
      <c r="DCV136" s="64"/>
      <c r="DCW136" s="67"/>
      <c r="DCX136" s="67"/>
      <c r="DCY136" s="65"/>
      <c r="DCZ136" s="65"/>
      <c r="DDA136" s="65"/>
      <c r="DDB136" s="66"/>
      <c r="DDD136" s="64"/>
      <c r="DDE136" s="67"/>
      <c r="DDF136" s="67"/>
      <c r="DDG136" s="65"/>
      <c r="DDH136" s="65"/>
      <c r="DDI136" s="65"/>
      <c r="DDJ136" s="66"/>
      <c r="DDL136" s="64"/>
      <c r="DDM136" s="67"/>
      <c r="DDN136" s="67"/>
      <c r="DDO136" s="65"/>
      <c r="DDP136" s="65"/>
      <c r="DDQ136" s="65"/>
      <c r="DDR136" s="66"/>
      <c r="DDT136" s="64"/>
      <c r="DDU136" s="67"/>
      <c r="DDV136" s="67"/>
      <c r="DDW136" s="65"/>
      <c r="DDX136" s="65"/>
      <c r="DDY136" s="65"/>
      <c r="DDZ136" s="66"/>
      <c r="DEB136" s="64"/>
      <c r="DEC136" s="67"/>
      <c r="DED136" s="67"/>
      <c r="DEE136" s="65"/>
      <c r="DEF136" s="65"/>
      <c r="DEG136" s="65"/>
      <c r="DEH136" s="66"/>
      <c r="DEJ136" s="64"/>
      <c r="DEK136" s="67"/>
      <c r="DEL136" s="67"/>
      <c r="DEM136" s="65"/>
      <c r="DEN136" s="65"/>
      <c r="DEO136" s="65"/>
      <c r="DEP136" s="66"/>
      <c r="DER136" s="64"/>
      <c r="DES136" s="67"/>
      <c r="DET136" s="67"/>
      <c r="DEU136" s="65"/>
      <c r="DEV136" s="65"/>
      <c r="DEW136" s="65"/>
      <c r="DEX136" s="66"/>
      <c r="DEZ136" s="64"/>
      <c r="DFA136" s="67"/>
      <c r="DFB136" s="67"/>
      <c r="DFC136" s="65"/>
      <c r="DFD136" s="65"/>
      <c r="DFE136" s="65"/>
      <c r="DFF136" s="66"/>
      <c r="DFH136" s="64"/>
      <c r="DFI136" s="67"/>
      <c r="DFJ136" s="67"/>
      <c r="DFK136" s="65"/>
      <c r="DFL136" s="65"/>
      <c r="DFM136" s="65"/>
      <c r="DFN136" s="66"/>
      <c r="DFP136" s="64"/>
      <c r="DFQ136" s="67"/>
      <c r="DFR136" s="67"/>
      <c r="DFS136" s="65"/>
      <c r="DFT136" s="65"/>
      <c r="DFU136" s="65"/>
      <c r="DFV136" s="66"/>
      <c r="DFX136" s="64"/>
      <c r="DFY136" s="67"/>
      <c r="DFZ136" s="67"/>
      <c r="DGA136" s="65"/>
      <c r="DGB136" s="65"/>
      <c r="DGC136" s="65"/>
      <c r="DGD136" s="66"/>
      <c r="DGF136" s="64"/>
      <c r="DGG136" s="67"/>
      <c r="DGH136" s="67"/>
      <c r="DGI136" s="65"/>
      <c r="DGJ136" s="65"/>
      <c r="DGK136" s="65"/>
      <c r="DGL136" s="66"/>
      <c r="DGN136" s="64"/>
      <c r="DGO136" s="67"/>
      <c r="DGP136" s="67"/>
      <c r="DGQ136" s="65"/>
      <c r="DGR136" s="65"/>
      <c r="DGS136" s="65"/>
      <c r="DGT136" s="66"/>
      <c r="DGV136" s="64"/>
      <c r="DGW136" s="67"/>
      <c r="DGX136" s="67"/>
      <c r="DGY136" s="65"/>
      <c r="DGZ136" s="65"/>
      <c r="DHA136" s="65"/>
      <c r="DHB136" s="66"/>
      <c r="DHD136" s="64"/>
      <c r="DHE136" s="67"/>
      <c r="DHF136" s="67"/>
      <c r="DHG136" s="65"/>
      <c r="DHH136" s="65"/>
      <c r="DHI136" s="65"/>
      <c r="DHJ136" s="66"/>
      <c r="DHL136" s="64"/>
      <c r="DHM136" s="67"/>
      <c r="DHN136" s="67"/>
      <c r="DHO136" s="65"/>
      <c r="DHP136" s="65"/>
      <c r="DHQ136" s="65"/>
      <c r="DHR136" s="66"/>
      <c r="DHT136" s="64"/>
      <c r="DHU136" s="67"/>
      <c r="DHV136" s="67"/>
      <c r="DHW136" s="65"/>
      <c r="DHX136" s="65"/>
      <c r="DHY136" s="65"/>
      <c r="DHZ136" s="66"/>
      <c r="DIB136" s="64"/>
      <c r="DIC136" s="67"/>
      <c r="DID136" s="67"/>
      <c r="DIE136" s="65"/>
      <c r="DIF136" s="65"/>
      <c r="DIG136" s="65"/>
      <c r="DIH136" s="66"/>
      <c r="DIJ136" s="64"/>
      <c r="DIK136" s="67"/>
      <c r="DIL136" s="67"/>
      <c r="DIM136" s="65"/>
      <c r="DIN136" s="65"/>
      <c r="DIO136" s="65"/>
      <c r="DIP136" s="66"/>
      <c r="DIR136" s="64"/>
      <c r="DIS136" s="67"/>
      <c r="DIT136" s="67"/>
      <c r="DIU136" s="65"/>
      <c r="DIV136" s="65"/>
      <c r="DIW136" s="65"/>
      <c r="DIX136" s="66"/>
      <c r="DIZ136" s="64"/>
      <c r="DJA136" s="67"/>
      <c r="DJB136" s="67"/>
      <c r="DJC136" s="65"/>
      <c r="DJD136" s="65"/>
      <c r="DJE136" s="65"/>
      <c r="DJF136" s="66"/>
      <c r="DJH136" s="64"/>
      <c r="DJI136" s="67"/>
      <c r="DJJ136" s="67"/>
      <c r="DJK136" s="65"/>
      <c r="DJL136" s="65"/>
      <c r="DJM136" s="65"/>
      <c r="DJN136" s="66"/>
      <c r="DJP136" s="64"/>
      <c r="DJQ136" s="67"/>
      <c r="DJR136" s="67"/>
      <c r="DJS136" s="65"/>
      <c r="DJT136" s="65"/>
      <c r="DJU136" s="65"/>
      <c r="DJV136" s="66"/>
      <c r="DJX136" s="64"/>
      <c r="DJY136" s="67"/>
      <c r="DJZ136" s="67"/>
      <c r="DKA136" s="65"/>
      <c r="DKB136" s="65"/>
      <c r="DKC136" s="65"/>
      <c r="DKD136" s="66"/>
      <c r="DKF136" s="64"/>
      <c r="DKG136" s="67"/>
      <c r="DKH136" s="67"/>
      <c r="DKI136" s="65"/>
      <c r="DKJ136" s="65"/>
      <c r="DKK136" s="65"/>
      <c r="DKL136" s="66"/>
      <c r="DKN136" s="64"/>
      <c r="DKO136" s="67"/>
      <c r="DKP136" s="67"/>
      <c r="DKQ136" s="65"/>
      <c r="DKR136" s="65"/>
      <c r="DKS136" s="65"/>
      <c r="DKT136" s="66"/>
      <c r="DKV136" s="64"/>
      <c r="DKW136" s="67"/>
      <c r="DKX136" s="67"/>
      <c r="DKY136" s="65"/>
      <c r="DKZ136" s="65"/>
      <c r="DLA136" s="65"/>
      <c r="DLB136" s="66"/>
      <c r="DLD136" s="64"/>
      <c r="DLE136" s="67"/>
      <c r="DLF136" s="67"/>
      <c r="DLG136" s="65"/>
      <c r="DLH136" s="65"/>
      <c r="DLI136" s="65"/>
      <c r="DLJ136" s="66"/>
      <c r="DLL136" s="64"/>
      <c r="DLM136" s="67"/>
      <c r="DLN136" s="67"/>
      <c r="DLO136" s="65"/>
      <c r="DLP136" s="65"/>
      <c r="DLQ136" s="65"/>
      <c r="DLR136" s="66"/>
      <c r="DLT136" s="64"/>
      <c r="DLU136" s="67"/>
      <c r="DLV136" s="67"/>
      <c r="DLW136" s="65"/>
      <c r="DLX136" s="65"/>
      <c r="DLY136" s="65"/>
      <c r="DLZ136" s="66"/>
      <c r="DMB136" s="64"/>
      <c r="DMC136" s="67"/>
      <c r="DMD136" s="67"/>
      <c r="DME136" s="65"/>
      <c r="DMF136" s="65"/>
      <c r="DMG136" s="65"/>
      <c r="DMH136" s="66"/>
      <c r="DMJ136" s="64"/>
      <c r="DMK136" s="67"/>
      <c r="DML136" s="67"/>
      <c r="DMM136" s="65"/>
      <c r="DMN136" s="65"/>
      <c r="DMO136" s="65"/>
      <c r="DMP136" s="66"/>
      <c r="DMR136" s="64"/>
      <c r="DMS136" s="67"/>
      <c r="DMT136" s="67"/>
      <c r="DMU136" s="65"/>
      <c r="DMV136" s="65"/>
      <c r="DMW136" s="65"/>
      <c r="DMX136" s="66"/>
      <c r="DMZ136" s="64"/>
      <c r="DNA136" s="67"/>
      <c r="DNB136" s="67"/>
      <c r="DNC136" s="65"/>
      <c r="DND136" s="65"/>
      <c r="DNE136" s="65"/>
      <c r="DNF136" s="66"/>
      <c r="DNH136" s="64"/>
      <c r="DNI136" s="67"/>
      <c r="DNJ136" s="67"/>
      <c r="DNK136" s="65"/>
      <c r="DNL136" s="65"/>
      <c r="DNM136" s="65"/>
      <c r="DNN136" s="66"/>
      <c r="DNP136" s="64"/>
      <c r="DNQ136" s="67"/>
      <c r="DNR136" s="67"/>
      <c r="DNS136" s="65"/>
      <c r="DNT136" s="65"/>
      <c r="DNU136" s="65"/>
      <c r="DNV136" s="66"/>
      <c r="DNX136" s="64"/>
      <c r="DNY136" s="67"/>
      <c r="DNZ136" s="67"/>
      <c r="DOA136" s="65"/>
      <c r="DOB136" s="65"/>
      <c r="DOC136" s="65"/>
      <c r="DOD136" s="66"/>
      <c r="DOF136" s="64"/>
      <c r="DOG136" s="67"/>
      <c r="DOH136" s="67"/>
      <c r="DOI136" s="65"/>
      <c r="DOJ136" s="65"/>
      <c r="DOK136" s="65"/>
      <c r="DOL136" s="66"/>
      <c r="DON136" s="64"/>
      <c r="DOO136" s="67"/>
      <c r="DOP136" s="67"/>
      <c r="DOQ136" s="65"/>
      <c r="DOR136" s="65"/>
      <c r="DOS136" s="65"/>
      <c r="DOT136" s="66"/>
      <c r="DOV136" s="64"/>
      <c r="DOW136" s="67"/>
      <c r="DOX136" s="67"/>
      <c r="DOY136" s="65"/>
      <c r="DOZ136" s="65"/>
      <c r="DPA136" s="65"/>
      <c r="DPB136" s="66"/>
      <c r="DPD136" s="64"/>
      <c r="DPE136" s="67"/>
      <c r="DPF136" s="67"/>
      <c r="DPG136" s="65"/>
      <c r="DPH136" s="65"/>
      <c r="DPI136" s="65"/>
      <c r="DPJ136" s="66"/>
      <c r="DPL136" s="64"/>
      <c r="DPM136" s="67"/>
      <c r="DPN136" s="67"/>
      <c r="DPO136" s="65"/>
      <c r="DPP136" s="65"/>
      <c r="DPQ136" s="65"/>
      <c r="DPR136" s="66"/>
      <c r="DPT136" s="64"/>
      <c r="DPU136" s="67"/>
      <c r="DPV136" s="67"/>
      <c r="DPW136" s="65"/>
      <c r="DPX136" s="65"/>
      <c r="DPY136" s="65"/>
      <c r="DPZ136" s="66"/>
      <c r="DQB136" s="64"/>
      <c r="DQC136" s="67"/>
      <c r="DQD136" s="67"/>
      <c r="DQE136" s="65"/>
      <c r="DQF136" s="65"/>
      <c r="DQG136" s="65"/>
      <c r="DQH136" s="66"/>
      <c r="DQJ136" s="64"/>
      <c r="DQK136" s="67"/>
      <c r="DQL136" s="67"/>
      <c r="DQM136" s="65"/>
      <c r="DQN136" s="65"/>
      <c r="DQO136" s="65"/>
      <c r="DQP136" s="66"/>
      <c r="DQR136" s="64"/>
      <c r="DQS136" s="67"/>
      <c r="DQT136" s="67"/>
      <c r="DQU136" s="65"/>
      <c r="DQV136" s="65"/>
      <c r="DQW136" s="65"/>
      <c r="DQX136" s="66"/>
      <c r="DQZ136" s="64"/>
      <c r="DRA136" s="67"/>
      <c r="DRB136" s="67"/>
      <c r="DRC136" s="65"/>
      <c r="DRD136" s="65"/>
      <c r="DRE136" s="65"/>
      <c r="DRF136" s="66"/>
      <c r="DRH136" s="64"/>
      <c r="DRI136" s="67"/>
      <c r="DRJ136" s="67"/>
      <c r="DRK136" s="65"/>
      <c r="DRL136" s="65"/>
      <c r="DRM136" s="65"/>
      <c r="DRN136" s="66"/>
      <c r="DRP136" s="64"/>
      <c r="DRQ136" s="67"/>
      <c r="DRR136" s="67"/>
      <c r="DRS136" s="65"/>
      <c r="DRT136" s="65"/>
      <c r="DRU136" s="65"/>
      <c r="DRV136" s="66"/>
      <c r="DRX136" s="64"/>
      <c r="DRY136" s="67"/>
      <c r="DRZ136" s="67"/>
      <c r="DSA136" s="65"/>
      <c r="DSB136" s="65"/>
      <c r="DSC136" s="65"/>
      <c r="DSD136" s="66"/>
      <c r="DSF136" s="64"/>
      <c r="DSG136" s="67"/>
      <c r="DSH136" s="67"/>
      <c r="DSI136" s="65"/>
      <c r="DSJ136" s="65"/>
      <c r="DSK136" s="65"/>
      <c r="DSL136" s="66"/>
      <c r="DSN136" s="64"/>
      <c r="DSO136" s="67"/>
      <c r="DSP136" s="67"/>
      <c r="DSQ136" s="65"/>
      <c r="DSR136" s="65"/>
      <c r="DSS136" s="65"/>
      <c r="DST136" s="66"/>
      <c r="DSV136" s="64"/>
      <c r="DSW136" s="67"/>
      <c r="DSX136" s="67"/>
      <c r="DSY136" s="65"/>
      <c r="DSZ136" s="65"/>
      <c r="DTA136" s="65"/>
      <c r="DTB136" s="66"/>
      <c r="DTD136" s="64"/>
      <c r="DTE136" s="67"/>
      <c r="DTF136" s="67"/>
      <c r="DTG136" s="65"/>
      <c r="DTH136" s="65"/>
      <c r="DTI136" s="65"/>
      <c r="DTJ136" s="66"/>
      <c r="DTL136" s="64"/>
      <c r="DTM136" s="67"/>
      <c r="DTN136" s="67"/>
      <c r="DTO136" s="65"/>
      <c r="DTP136" s="65"/>
      <c r="DTQ136" s="65"/>
      <c r="DTR136" s="66"/>
      <c r="DTT136" s="64"/>
      <c r="DTU136" s="67"/>
      <c r="DTV136" s="67"/>
      <c r="DTW136" s="65"/>
      <c r="DTX136" s="65"/>
      <c r="DTY136" s="65"/>
      <c r="DTZ136" s="66"/>
      <c r="DUB136" s="64"/>
      <c r="DUC136" s="67"/>
      <c r="DUD136" s="67"/>
      <c r="DUE136" s="65"/>
      <c r="DUF136" s="65"/>
      <c r="DUG136" s="65"/>
      <c r="DUH136" s="66"/>
      <c r="DUJ136" s="64"/>
      <c r="DUK136" s="67"/>
      <c r="DUL136" s="67"/>
      <c r="DUM136" s="65"/>
      <c r="DUN136" s="65"/>
      <c r="DUO136" s="65"/>
      <c r="DUP136" s="66"/>
      <c r="DUR136" s="64"/>
      <c r="DUS136" s="67"/>
      <c r="DUT136" s="67"/>
      <c r="DUU136" s="65"/>
      <c r="DUV136" s="65"/>
      <c r="DUW136" s="65"/>
      <c r="DUX136" s="66"/>
      <c r="DUZ136" s="64"/>
      <c r="DVA136" s="67"/>
      <c r="DVB136" s="67"/>
      <c r="DVC136" s="65"/>
      <c r="DVD136" s="65"/>
      <c r="DVE136" s="65"/>
      <c r="DVF136" s="66"/>
      <c r="DVH136" s="64"/>
      <c r="DVI136" s="67"/>
      <c r="DVJ136" s="67"/>
      <c r="DVK136" s="65"/>
      <c r="DVL136" s="65"/>
      <c r="DVM136" s="65"/>
      <c r="DVN136" s="66"/>
      <c r="DVP136" s="64"/>
      <c r="DVQ136" s="67"/>
      <c r="DVR136" s="67"/>
      <c r="DVS136" s="65"/>
      <c r="DVT136" s="65"/>
      <c r="DVU136" s="65"/>
      <c r="DVV136" s="66"/>
      <c r="DVX136" s="64"/>
      <c r="DVY136" s="67"/>
      <c r="DVZ136" s="67"/>
      <c r="DWA136" s="65"/>
      <c r="DWB136" s="65"/>
      <c r="DWC136" s="65"/>
      <c r="DWD136" s="66"/>
      <c r="DWF136" s="64"/>
      <c r="DWG136" s="67"/>
      <c r="DWH136" s="67"/>
      <c r="DWI136" s="65"/>
      <c r="DWJ136" s="65"/>
      <c r="DWK136" s="65"/>
      <c r="DWL136" s="66"/>
      <c r="DWN136" s="64"/>
      <c r="DWO136" s="67"/>
      <c r="DWP136" s="67"/>
      <c r="DWQ136" s="65"/>
      <c r="DWR136" s="65"/>
      <c r="DWS136" s="65"/>
      <c r="DWT136" s="66"/>
      <c r="DWV136" s="64"/>
      <c r="DWW136" s="67"/>
      <c r="DWX136" s="67"/>
      <c r="DWY136" s="65"/>
      <c r="DWZ136" s="65"/>
      <c r="DXA136" s="65"/>
      <c r="DXB136" s="66"/>
      <c r="DXD136" s="64"/>
      <c r="DXE136" s="67"/>
      <c r="DXF136" s="67"/>
      <c r="DXG136" s="65"/>
      <c r="DXH136" s="65"/>
      <c r="DXI136" s="65"/>
      <c r="DXJ136" s="66"/>
      <c r="DXL136" s="64"/>
      <c r="DXM136" s="67"/>
      <c r="DXN136" s="67"/>
      <c r="DXO136" s="65"/>
      <c r="DXP136" s="65"/>
      <c r="DXQ136" s="65"/>
      <c r="DXR136" s="66"/>
      <c r="DXT136" s="64"/>
      <c r="DXU136" s="67"/>
      <c r="DXV136" s="67"/>
      <c r="DXW136" s="65"/>
      <c r="DXX136" s="65"/>
      <c r="DXY136" s="65"/>
      <c r="DXZ136" s="66"/>
      <c r="DYB136" s="64"/>
      <c r="DYC136" s="67"/>
      <c r="DYD136" s="67"/>
      <c r="DYE136" s="65"/>
      <c r="DYF136" s="65"/>
      <c r="DYG136" s="65"/>
      <c r="DYH136" s="66"/>
      <c r="DYJ136" s="64"/>
      <c r="DYK136" s="67"/>
      <c r="DYL136" s="67"/>
      <c r="DYM136" s="65"/>
      <c r="DYN136" s="65"/>
      <c r="DYO136" s="65"/>
      <c r="DYP136" s="66"/>
      <c r="DYR136" s="64"/>
      <c r="DYS136" s="67"/>
      <c r="DYT136" s="67"/>
      <c r="DYU136" s="65"/>
      <c r="DYV136" s="65"/>
      <c r="DYW136" s="65"/>
      <c r="DYX136" s="66"/>
      <c r="DYZ136" s="64"/>
      <c r="DZA136" s="67"/>
      <c r="DZB136" s="67"/>
      <c r="DZC136" s="65"/>
      <c r="DZD136" s="65"/>
      <c r="DZE136" s="65"/>
      <c r="DZF136" s="66"/>
      <c r="DZH136" s="64"/>
      <c r="DZI136" s="67"/>
      <c r="DZJ136" s="67"/>
      <c r="DZK136" s="65"/>
      <c r="DZL136" s="65"/>
      <c r="DZM136" s="65"/>
      <c r="DZN136" s="66"/>
      <c r="DZP136" s="64"/>
      <c r="DZQ136" s="67"/>
      <c r="DZR136" s="67"/>
      <c r="DZS136" s="65"/>
      <c r="DZT136" s="65"/>
      <c r="DZU136" s="65"/>
      <c r="DZV136" s="66"/>
      <c r="DZX136" s="64"/>
      <c r="DZY136" s="67"/>
      <c r="DZZ136" s="67"/>
      <c r="EAA136" s="65"/>
      <c r="EAB136" s="65"/>
      <c r="EAC136" s="65"/>
      <c r="EAD136" s="66"/>
      <c r="EAF136" s="64"/>
      <c r="EAG136" s="67"/>
      <c r="EAH136" s="67"/>
      <c r="EAI136" s="65"/>
      <c r="EAJ136" s="65"/>
      <c r="EAK136" s="65"/>
      <c r="EAL136" s="66"/>
      <c r="EAN136" s="64"/>
      <c r="EAO136" s="67"/>
      <c r="EAP136" s="67"/>
      <c r="EAQ136" s="65"/>
      <c r="EAR136" s="65"/>
      <c r="EAS136" s="65"/>
      <c r="EAT136" s="66"/>
      <c r="EAV136" s="64"/>
      <c r="EAW136" s="67"/>
      <c r="EAX136" s="67"/>
      <c r="EAY136" s="65"/>
      <c r="EAZ136" s="65"/>
      <c r="EBA136" s="65"/>
      <c r="EBB136" s="66"/>
      <c r="EBD136" s="64"/>
      <c r="EBE136" s="67"/>
      <c r="EBF136" s="67"/>
      <c r="EBG136" s="65"/>
      <c r="EBH136" s="65"/>
      <c r="EBI136" s="65"/>
      <c r="EBJ136" s="66"/>
      <c r="EBL136" s="64"/>
      <c r="EBM136" s="67"/>
      <c r="EBN136" s="67"/>
      <c r="EBO136" s="65"/>
      <c r="EBP136" s="65"/>
      <c r="EBQ136" s="65"/>
      <c r="EBR136" s="66"/>
      <c r="EBT136" s="64"/>
      <c r="EBU136" s="67"/>
      <c r="EBV136" s="67"/>
      <c r="EBW136" s="65"/>
      <c r="EBX136" s="65"/>
      <c r="EBY136" s="65"/>
      <c r="EBZ136" s="66"/>
      <c r="ECB136" s="64"/>
      <c r="ECC136" s="67"/>
      <c r="ECD136" s="67"/>
      <c r="ECE136" s="65"/>
      <c r="ECF136" s="65"/>
      <c r="ECG136" s="65"/>
      <c r="ECH136" s="66"/>
      <c r="ECJ136" s="64"/>
      <c r="ECK136" s="67"/>
      <c r="ECL136" s="67"/>
      <c r="ECM136" s="65"/>
      <c r="ECN136" s="65"/>
      <c r="ECO136" s="65"/>
      <c r="ECP136" s="66"/>
      <c r="ECR136" s="64"/>
      <c r="ECS136" s="67"/>
      <c r="ECT136" s="67"/>
      <c r="ECU136" s="65"/>
      <c r="ECV136" s="65"/>
      <c r="ECW136" s="65"/>
      <c r="ECX136" s="66"/>
      <c r="ECZ136" s="64"/>
      <c r="EDA136" s="67"/>
      <c r="EDB136" s="67"/>
      <c r="EDC136" s="65"/>
      <c r="EDD136" s="65"/>
      <c r="EDE136" s="65"/>
      <c r="EDF136" s="66"/>
      <c r="EDH136" s="64"/>
      <c r="EDI136" s="67"/>
      <c r="EDJ136" s="67"/>
      <c r="EDK136" s="65"/>
      <c r="EDL136" s="65"/>
      <c r="EDM136" s="65"/>
      <c r="EDN136" s="66"/>
      <c r="EDP136" s="64"/>
      <c r="EDQ136" s="67"/>
      <c r="EDR136" s="67"/>
      <c r="EDS136" s="65"/>
      <c r="EDT136" s="65"/>
      <c r="EDU136" s="65"/>
      <c r="EDV136" s="66"/>
      <c r="EDX136" s="64"/>
      <c r="EDY136" s="67"/>
      <c r="EDZ136" s="67"/>
      <c r="EEA136" s="65"/>
      <c r="EEB136" s="65"/>
      <c r="EEC136" s="65"/>
      <c r="EED136" s="66"/>
      <c r="EEF136" s="64"/>
      <c r="EEG136" s="67"/>
      <c r="EEH136" s="67"/>
      <c r="EEI136" s="65"/>
      <c r="EEJ136" s="65"/>
      <c r="EEK136" s="65"/>
      <c r="EEL136" s="66"/>
      <c r="EEN136" s="64"/>
      <c r="EEO136" s="67"/>
      <c r="EEP136" s="67"/>
      <c r="EEQ136" s="65"/>
      <c r="EER136" s="65"/>
      <c r="EES136" s="65"/>
      <c r="EET136" s="66"/>
      <c r="EEV136" s="64"/>
      <c r="EEW136" s="67"/>
      <c r="EEX136" s="67"/>
      <c r="EEY136" s="65"/>
      <c r="EEZ136" s="65"/>
      <c r="EFA136" s="65"/>
      <c r="EFB136" s="66"/>
      <c r="EFD136" s="64"/>
      <c r="EFE136" s="67"/>
      <c r="EFF136" s="67"/>
      <c r="EFG136" s="65"/>
      <c r="EFH136" s="65"/>
      <c r="EFI136" s="65"/>
      <c r="EFJ136" s="66"/>
      <c r="EFL136" s="64"/>
      <c r="EFM136" s="67"/>
      <c r="EFN136" s="67"/>
      <c r="EFO136" s="65"/>
      <c r="EFP136" s="65"/>
      <c r="EFQ136" s="65"/>
      <c r="EFR136" s="66"/>
      <c r="EFT136" s="64"/>
      <c r="EFU136" s="67"/>
      <c r="EFV136" s="67"/>
      <c r="EFW136" s="65"/>
      <c r="EFX136" s="65"/>
      <c r="EFY136" s="65"/>
      <c r="EFZ136" s="66"/>
      <c r="EGB136" s="64"/>
      <c r="EGC136" s="67"/>
      <c r="EGD136" s="67"/>
      <c r="EGE136" s="65"/>
      <c r="EGF136" s="65"/>
      <c r="EGG136" s="65"/>
      <c r="EGH136" s="66"/>
      <c r="EGJ136" s="64"/>
      <c r="EGK136" s="67"/>
      <c r="EGL136" s="67"/>
      <c r="EGM136" s="65"/>
      <c r="EGN136" s="65"/>
      <c r="EGO136" s="65"/>
      <c r="EGP136" s="66"/>
      <c r="EGR136" s="64"/>
      <c r="EGS136" s="67"/>
      <c r="EGT136" s="67"/>
      <c r="EGU136" s="65"/>
      <c r="EGV136" s="65"/>
      <c r="EGW136" s="65"/>
      <c r="EGX136" s="66"/>
      <c r="EGZ136" s="64"/>
      <c r="EHA136" s="67"/>
      <c r="EHB136" s="67"/>
      <c r="EHC136" s="65"/>
      <c r="EHD136" s="65"/>
      <c r="EHE136" s="65"/>
      <c r="EHF136" s="66"/>
      <c r="EHH136" s="64"/>
      <c r="EHI136" s="67"/>
      <c r="EHJ136" s="67"/>
      <c r="EHK136" s="65"/>
      <c r="EHL136" s="65"/>
      <c r="EHM136" s="65"/>
      <c r="EHN136" s="66"/>
      <c r="EHP136" s="64"/>
      <c r="EHQ136" s="67"/>
      <c r="EHR136" s="67"/>
      <c r="EHS136" s="65"/>
      <c r="EHT136" s="65"/>
      <c r="EHU136" s="65"/>
      <c r="EHV136" s="66"/>
      <c r="EHX136" s="64"/>
      <c r="EHY136" s="67"/>
      <c r="EHZ136" s="67"/>
      <c r="EIA136" s="65"/>
      <c r="EIB136" s="65"/>
      <c r="EIC136" s="65"/>
      <c r="EID136" s="66"/>
      <c r="EIF136" s="64"/>
      <c r="EIG136" s="67"/>
      <c r="EIH136" s="67"/>
      <c r="EII136" s="65"/>
      <c r="EIJ136" s="65"/>
      <c r="EIK136" s="65"/>
      <c r="EIL136" s="66"/>
      <c r="EIN136" s="64"/>
      <c r="EIO136" s="67"/>
      <c r="EIP136" s="67"/>
      <c r="EIQ136" s="65"/>
      <c r="EIR136" s="65"/>
      <c r="EIS136" s="65"/>
      <c r="EIT136" s="66"/>
      <c r="EIV136" s="64"/>
      <c r="EIW136" s="67"/>
      <c r="EIX136" s="67"/>
      <c r="EIY136" s="65"/>
      <c r="EIZ136" s="65"/>
      <c r="EJA136" s="65"/>
      <c r="EJB136" s="66"/>
      <c r="EJD136" s="64"/>
      <c r="EJE136" s="67"/>
      <c r="EJF136" s="67"/>
      <c r="EJG136" s="65"/>
      <c r="EJH136" s="65"/>
      <c r="EJI136" s="65"/>
      <c r="EJJ136" s="66"/>
      <c r="EJL136" s="64"/>
      <c r="EJM136" s="67"/>
      <c r="EJN136" s="67"/>
      <c r="EJO136" s="65"/>
      <c r="EJP136" s="65"/>
      <c r="EJQ136" s="65"/>
      <c r="EJR136" s="66"/>
      <c r="EJT136" s="64"/>
      <c r="EJU136" s="67"/>
      <c r="EJV136" s="67"/>
      <c r="EJW136" s="65"/>
      <c r="EJX136" s="65"/>
      <c r="EJY136" s="65"/>
      <c r="EJZ136" s="66"/>
      <c r="EKB136" s="64"/>
      <c r="EKC136" s="67"/>
      <c r="EKD136" s="67"/>
      <c r="EKE136" s="65"/>
      <c r="EKF136" s="65"/>
      <c r="EKG136" s="65"/>
      <c r="EKH136" s="66"/>
      <c r="EKJ136" s="64"/>
      <c r="EKK136" s="67"/>
      <c r="EKL136" s="67"/>
      <c r="EKM136" s="65"/>
      <c r="EKN136" s="65"/>
      <c r="EKO136" s="65"/>
      <c r="EKP136" s="66"/>
      <c r="EKR136" s="64"/>
      <c r="EKS136" s="67"/>
      <c r="EKT136" s="67"/>
      <c r="EKU136" s="65"/>
      <c r="EKV136" s="65"/>
      <c r="EKW136" s="65"/>
      <c r="EKX136" s="66"/>
      <c r="EKZ136" s="64"/>
      <c r="ELA136" s="67"/>
      <c r="ELB136" s="67"/>
      <c r="ELC136" s="65"/>
      <c r="ELD136" s="65"/>
      <c r="ELE136" s="65"/>
      <c r="ELF136" s="66"/>
      <c r="ELH136" s="64"/>
      <c r="ELI136" s="67"/>
      <c r="ELJ136" s="67"/>
      <c r="ELK136" s="65"/>
      <c r="ELL136" s="65"/>
      <c r="ELM136" s="65"/>
      <c r="ELN136" s="66"/>
      <c r="ELP136" s="64"/>
      <c r="ELQ136" s="67"/>
      <c r="ELR136" s="67"/>
      <c r="ELS136" s="65"/>
      <c r="ELT136" s="65"/>
      <c r="ELU136" s="65"/>
      <c r="ELV136" s="66"/>
      <c r="ELX136" s="64"/>
      <c r="ELY136" s="67"/>
      <c r="ELZ136" s="67"/>
      <c r="EMA136" s="65"/>
      <c r="EMB136" s="65"/>
      <c r="EMC136" s="65"/>
      <c r="EMD136" s="66"/>
      <c r="EMF136" s="64"/>
      <c r="EMG136" s="67"/>
      <c r="EMH136" s="67"/>
      <c r="EMI136" s="65"/>
      <c r="EMJ136" s="65"/>
      <c r="EMK136" s="65"/>
      <c r="EML136" s="66"/>
      <c r="EMN136" s="64"/>
      <c r="EMO136" s="67"/>
      <c r="EMP136" s="67"/>
      <c r="EMQ136" s="65"/>
      <c r="EMR136" s="65"/>
      <c r="EMS136" s="65"/>
      <c r="EMT136" s="66"/>
      <c r="EMV136" s="64"/>
      <c r="EMW136" s="67"/>
      <c r="EMX136" s="67"/>
      <c r="EMY136" s="65"/>
      <c r="EMZ136" s="65"/>
      <c r="ENA136" s="65"/>
      <c r="ENB136" s="66"/>
      <c r="END136" s="64"/>
      <c r="ENE136" s="67"/>
      <c r="ENF136" s="67"/>
      <c r="ENG136" s="65"/>
      <c r="ENH136" s="65"/>
      <c r="ENI136" s="65"/>
      <c r="ENJ136" s="66"/>
      <c r="ENL136" s="64"/>
      <c r="ENM136" s="67"/>
      <c r="ENN136" s="67"/>
      <c r="ENO136" s="65"/>
      <c r="ENP136" s="65"/>
      <c r="ENQ136" s="65"/>
      <c r="ENR136" s="66"/>
      <c r="ENT136" s="64"/>
      <c r="ENU136" s="67"/>
      <c r="ENV136" s="67"/>
      <c r="ENW136" s="65"/>
      <c r="ENX136" s="65"/>
      <c r="ENY136" s="65"/>
      <c r="ENZ136" s="66"/>
      <c r="EOB136" s="64"/>
      <c r="EOC136" s="67"/>
      <c r="EOD136" s="67"/>
      <c r="EOE136" s="65"/>
      <c r="EOF136" s="65"/>
      <c r="EOG136" s="65"/>
      <c r="EOH136" s="66"/>
      <c r="EOJ136" s="64"/>
      <c r="EOK136" s="67"/>
      <c r="EOL136" s="67"/>
      <c r="EOM136" s="65"/>
      <c r="EON136" s="65"/>
      <c r="EOO136" s="65"/>
      <c r="EOP136" s="66"/>
      <c r="EOR136" s="64"/>
      <c r="EOS136" s="67"/>
      <c r="EOT136" s="67"/>
      <c r="EOU136" s="65"/>
      <c r="EOV136" s="65"/>
      <c r="EOW136" s="65"/>
      <c r="EOX136" s="66"/>
      <c r="EOZ136" s="64"/>
      <c r="EPA136" s="67"/>
      <c r="EPB136" s="67"/>
      <c r="EPC136" s="65"/>
      <c r="EPD136" s="65"/>
      <c r="EPE136" s="65"/>
      <c r="EPF136" s="66"/>
      <c r="EPH136" s="64"/>
      <c r="EPI136" s="67"/>
      <c r="EPJ136" s="67"/>
      <c r="EPK136" s="65"/>
      <c r="EPL136" s="65"/>
      <c r="EPM136" s="65"/>
      <c r="EPN136" s="66"/>
      <c r="EPP136" s="64"/>
      <c r="EPQ136" s="67"/>
      <c r="EPR136" s="67"/>
      <c r="EPS136" s="65"/>
      <c r="EPT136" s="65"/>
      <c r="EPU136" s="65"/>
      <c r="EPV136" s="66"/>
      <c r="EPX136" s="64"/>
      <c r="EPY136" s="67"/>
      <c r="EPZ136" s="67"/>
      <c r="EQA136" s="65"/>
      <c r="EQB136" s="65"/>
      <c r="EQC136" s="65"/>
      <c r="EQD136" s="66"/>
      <c r="EQF136" s="64"/>
      <c r="EQG136" s="67"/>
      <c r="EQH136" s="67"/>
      <c r="EQI136" s="65"/>
      <c r="EQJ136" s="65"/>
      <c r="EQK136" s="65"/>
      <c r="EQL136" s="66"/>
      <c r="EQN136" s="64"/>
      <c r="EQO136" s="67"/>
      <c r="EQP136" s="67"/>
      <c r="EQQ136" s="65"/>
      <c r="EQR136" s="65"/>
      <c r="EQS136" s="65"/>
      <c r="EQT136" s="66"/>
      <c r="EQV136" s="64"/>
      <c r="EQW136" s="67"/>
      <c r="EQX136" s="67"/>
      <c r="EQY136" s="65"/>
      <c r="EQZ136" s="65"/>
      <c r="ERA136" s="65"/>
      <c r="ERB136" s="66"/>
      <c r="ERD136" s="64"/>
      <c r="ERE136" s="67"/>
      <c r="ERF136" s="67"/>
      <c r="ERG136" s="65"/>
      <c r="ERH136" s="65"/>
      <c r="ERI136" s="65"/>
      <c r="ERJ136" s="66"/>
      <c r="ERL136" s="64"/>
      <c r="ERM136" s="67"/>
      <c r="ERN136" s="67"/>
      <c r="ERO136" s="65"/>
      <c r="ERP136" s="65"/>
      <c r="ERQ136" s="65"/>
      <c r="ERR136" s="66"/>
      <c r="ERT136" s="64"/>
      <c r="ERU136" s="67"/>
      <c r="ERV136" s="67"/>
      <c r="ERW136" s="65"/>
      <c r="ERX136" s="65"/>
      <c r="ERY136" s="65"/>
      <c r="ERZ136" s="66"/>
      <c r="ESB136" s="64"/>
      <c r="ESC136" s="67"/>
      <c r="ESD136" s="67"/>
      <c r="ESE136" s="65"/>
      <c r="ESF136" s="65"/>
      <c r="ESG136" s="65"/>
      <c r="ESH136" s="66"/>
      <c r="ESJ136" s="64"/>
      <c r="ESK136" s="67"/>
      <c r="ESL136" s="67"/>
      <c r="ESM136" s="65"/>
      <c r="ESN136" s="65"/>
      <c r="ESO136" s="65"/>
      <c r="ESP136" s="66"/>
      <c r="ESR136" s="64"/>
      <c r="ESS136" s="67"/>
      <c r="EST136" s="67"/>
      <c r="ESU136" s="65"/>
      <c r="ESV136" s="65"/>
      <c r="ESW136" s="65"/>
      <c r="ESX136" s="66"/>
      <c r="ESZ136" s="64"/>
      <c r="ETA136" s="67"/>
      <c r="ETB136" s="67"/>
      <c r="ETC136" s="65"/>
      <c r="ETD136" s="65"/>
      <c r="ETE136" s="65"/>
      <c r="ETF136" s="66"/>
      <c r="ETH136" s="64"/>
      <c r="ETI136" s="67"/>
      <c r="ETJ136" s="67"/>
      <c r="ETK136" s="65"/>
      <c r="ETL136" s="65"/>
      <c r="ETM136" s="65"/>
      <c r="ETN136" s="66"/>
      <c r="ETP136" s="64"/>
      <c r="ETQ136" s="67"/>
      <c r="ETR136" s="67"/>
      <c r="ETS136" s="65"/>
      <c r="ETT136" s="65"/>
      <c r="ETU136" s="65"/>
      <c r="ETV136" s="66"/>
      <c r="ETX136" s="64"/>
      <c r="ETY136" s="67"/>
      <c r="ETZ136" s="67"/>
      <c r="EUA136" s="65"/>
      <c r="EUB136" s="65"/>
      <c r="EUC136" s="65"/>
      <c r="EUD136" s="66"/>
      <c r="EUF136" s="64"/>
      <c r="EUG136" s="67"/>
      <c r="EUH136" s="67"/>
      <c r="EUI136" s="65"/>
      <c r="EUJ136" s="65"/>
      <c r="EUK136" s="65"/>
      <c r="EUL136" s="66"/>
      <c r="EUN136" s="64"/>
      <c r="EUO136" s="67"/>
      <c r="EUP136" s="67"/>
      <c r="EUQ136" s="65"/>
      <c r="EUR136" s="65"/>
      <c r="EUS136" s="65"/>
      <c r="EUT136" s="66"/>
      <c r="EUV136" s="64"/>
      <c r="EUW136" s="67"/>
      <c r="EUX136" s="67"/>
      <c r="EUY136" s="65"/>
      <c r="EUZ136" s="65"/>
      <c r="EVA136" s="65"/>
      <c r="EVB136" s="66"/>
      <c r="EVD136" s="64"/>
      <c r="EVE136" s="67"/>
      <c r="EVF136" s="67"/>
      <c r="EVG136" s="65"/>
      <c r="EVH136" s="65"/>
      <c r="EVI136" s="65"/>
      <c r="EVJ136" s="66"/>
      <c r="EVL136" s="64"/>
      <c r="EVM136" s="67"/>
      <c r="EVN136" s="67"/>
      <c r="EVO136" s="65"/>
      <c r="EVP136" s="65"/>
      <c r="EVQ136" s="65"/>
      <c r="EVR136" s="66"/>
      <c r="EVT136" s="64"/>
      <c r="EVU136" s="67"/>
      <c r="EVV136" s="67"/>
      <c r="EVW136" s="65"/>
      <c r="EVX136" s="65"/>
      <c r="EVY136" s="65"/>
      <c r="EVZ136" s="66"/>
      <c r="EWB136" s="64"/>
      <c r="EWC136" s="67"/>
      <c r="EWD136" s="67"/>
      <c r="EWE136" s="65"/>
      <c r="EWF136" s="65"/>
      <c r="EWG136" s="65"/>
      <c r="EWH136" s="66"/>
      <c r="EWJ136" s="64"/>
      <c r="EWK136" s="67"/>
      <c r="EWL136" s="67"/>
      <c r="EWM136" s="65"/>
      <c r="EWN136" s="65"/>
      <c r="EWO136" s="65"/>
      <c r="EWP136" s="66"/>
      <c r="EWR136" s="64"/>
      <c r="EWS136" s="67"/>
      <c r="EWT136" s="67"/>
      <c r="EWU136" s="65"/>
      <c r="EWV136" s="65"/>
      <c r="EWW136" s="65"/>
      <c r="EWX136" s="66"/>
      <c r="EWZ136" s="64"/>
      <c r="EXA136" s="67"/>
      <c r="EXB136" s="67"/>
      <c r="EXC136" s="65"/>
      <c r="EXD136" s="65"/>
      <c r="EXE136" s="65"/>
      <c r="EXF136" s="66"/>
      <c r="EXH136" s="64"/>
      <c r="EXI136" s="67"/>
      <c r="EXJ136" s="67"/>
      <c r="EXK136" s="65"/>
      <c r="EXL136" s="65"/>
      <c r="EXM136" s="65"/>
      <c r="EXN136" s="66"/>
      <c r="EXP136" s="64"/>
      <c r="EXQ136" s="67"/>
      <c r="EXR136" s="67"/>
      <c r="EXS136" s="65"/>
      <c r="EXT136" s="65"/>
      <c r="EXU136" s="65"/>
      <c r="EXV136" s="66"/>
      <c r="EXX136" s="64"/>
      <c r="EXY136" s="67"/>
      <c r="EXZ136" s="67"/>
      <c r="EYA136" s="65"/>
      <c r="EYB136" s="65"/>
      <c r="EYC136" s="65"/>
      <c r="EYD136" s="66"/>
      <c r="EYF136" s="64"/>
      <c r="EYG136" s="67"/>
      <c r="EYH136" s="67"/>
      <c r="EYI136" s="65"/>
      <c r="EYJ136" s="65"/>
      <c r="EYK136" s="65"/>
      <c r="EYL136" s="66"/>
      <c r="EYN136" s="64"/>
      <c r="EYO136" s="67"/>
      <c r="EYP136" s="67"/>
      <c r="EYQ136" s="65"/>
      <c r="EYR136" s="65"/>
      <c r="EYS136" s="65"/>
      <c r="EYT136" s="66"/>
      <c r="EYV136" s="64"/>
      <c r="EYW136" s="67"/>
      <c r="EYX136" s="67"/>
      <c r="EYY136" s="65"/>
      <c r="EYZ136" s="65"/>
      <c r="EZA136" s="65"/>
      <c r="EZB136" s="66"/>
      <c r="EZD136" s="64"/>
      <c r="EZE136" s="67"/>
      <c r="EZF136" s="67"/>
      <c r="EZG136" s="65"/>
      <c r="EZH136" s="65"/>
      <c r="EZI136" s="65"/>
      <c r="EZJ136" s="66"/>
      <c r="EZL136" s="64"/>
      <c r="EZM136" s="67"/>
      <c r="EZN136" s="67"/>
      <c r="EZO136" s="65"/>
      <c r="EZP136" s="65"/>
      <c r="EZQ136" s="65"/>
      <c r="EZR136" s="66"/>
      <c r="EZT136" s="64"/>
      <c r="EZU136" s="67"/>
      <c r="EZV136" s="67"/>
      <c r="EZW136" s="65"/>
      <c r="EZX136" s="65"/>
      <c r="EZY136" s="65"/>
      <c r="EZZ136" s="66"/>
      <c r="FAB136" s="64"/>
      <c r="FAC136" s="67"/>
      <c r="FAD136" s="67"/>
      <c r="FAE136" s="65"/>
      <c r="FAF136" s="65"/>
      <c r="FAG136" s="65"/>
      <c r="FAH136" s="66"/>
      <c r="FAJ136" s="64"/>
      <c r="FAK136" s="67"/>
      <c r="FAL136" s="67"/>
      <c r="FAM136" s="65"/>
      <c r="FAN136" s="65"/>
      <c r="FAO136" s="65"/>
      <c r="FAP136" s="66"/>
      <c r="FAR136" s="64"/>
      <c r="FAS136" s="67"/>
      <c r="FAT136" s="67"/>
      <c r="FAU136" s="65"/>
      <c r="FAV136" s="65"/>
      <c r="FAW136" s="65"/>
      <c r="FAX136" s="66"/>
      <c r="FAZ136" s="64"/>
      <c r="FBA136" s="67"/>
      <c r="FBB136" s="67"/>
      <c r="FBC136" s="65"/>
      <c r="FBD136" s="65"/>
      <c r="FBE136" s="65"/>
      <c r="FBF136" s="66"/>
      <c r="FBH136" s="64"/>
      <c r="FBI136" s="67"/>
      <c r="FBJ136" s="67"/>
      <c r="FBK136" s="65"/>
      <c r="FBL136" s="65"/>
      <c r="FBM136" s="65"/>
      <c r="FBN136" s="66"/>
      <c r="FBP136" s="64"/>
      <c r="FBQ136" s="67"/>
      <c r="FBR136" s="67"/>
      <c r="FBS136" s="65"/>
      <c r="FBT136" s="65"/>
      <c r="FBU136" s="65"/>
      <c r="FBV136" s="66"/>
      <c r="FBX136" s="64"/>
      <c r="FBY136" s="67"/>
      <c r="FBZ136" s="67"/>
      <c r="FCA136" s="65"/>
      <c r="FCB136" s="65"/>
      <c r="FCC136" s="65"/>
      <c r="FCD136" s="66"/>
      <c r="FCF136" s="64"/>
      <c r="FCG136" s="67"/>
      <c r="FCH136" s="67"/>
      <c r="FCI136" s="65"/>
      <c r="FCJ136" s="65"/>
      <c r="FCK136" s="65"/>
      <c r="FCL136" s="66"/>
      <c r="FCN136" s="64"/>
      <c r="FCO136" s="67"/>
      <c r="FCP136" s="67"/>
      <c r="FCQ136" s="65"/>
      <c r="FCR136" s="65"/>
      <c r="FCS136" s="65"/>
      <c r="FCT136" s="66"/>
      <c r="FCV136" s="64"/>
      <c r="FCW136" s="67"/>
      <c r="FCX136" s="67"/>
      <c r="FCY136" s="65"/>
      <c r="FCZ136" s="65"/>
      <c r="FDA136" s="65"/>
      <c r="FDB136" s="66"/>
      <c r="FDD136" s="64"/>
      <c r="FDE136" s="67"/>
      <c r="FDF136" s="67"/>
      <c r="FDG136" s="65"/>
      <c r="FDH136" s="65"/>
      <c r="FDI136" s="65"/>
      <c r="FDJ136" s="66"/>
      <c r="FDL136" s="64"/>
      <c r="FDM136" s="67"/>
      <c r="FDN136" s="67"/>
      <c r="FDO136" s="65"/>
      <c r="FDP136" s="65"/>
      <c r="FDQ136" s="65"/>
      <c r="FDR136" s="66"/>
      <c r="FDT136" s="64"/>
      <c r="FDU136" s="67"/>
      <c r="FDV136" s="67"/>
      <c r="FDW136" s="65"/>
      <c r="FDX136" s="65"/>
      <c r="FDY136" s="65"/>
      <c r="FDZ136" s="66"/>
      <c r="FEB136" s="64"/>
      <c r="FEC136" s="67"/>
      <c r="FED136" s="67"/>
      <c r="FEE136" s="65"/>
      <c r="FEF136" s="65"/>
      <c r="FEG136" s="65"/>
      <c r="FEH136" s="66"/>
      <c r="FEJ136" s="64"/>
      <c r="FEK136" s="67"/>
      <c r="FEL136" s="67"/>
      <c r="FEM136" s="65"/>
      <c r="FEN136" s="65"/>
      <c r="FEO136" s="65"/>
      <c r="FEP136" s="66"/>
      <c r="FER136" s="64"/>
      <c r="FES136" s="67"/>
      <c r="FET136" s="67"/>
      <c r="FEU136" s="65"/>
      <c r="FEV136" s="65"/>
      <c r="FEW136" s="65"/>
      <c r="FEX136" s="66"/>
      <c r="FEZ136" s="64"/>
      <c r="FFA136" s="67"/>
      <c r="FFB136" s="67"/>
      <c r="FFC136" s="65"/>
      <c r="FFD136" s="65"/>
      <c r="FFE136" s="65"/>
      <c r="FFF136" s="66"/>
      <c r="FFH136" s="64"/>
      <c r="FFI136" s="67"/>
      <c r="FFJ136" s="67"/>
      <c r="FFK136" s="65"/>
      <c r="FFL136" s="65"/>
      <c r="FFM136" s="65"/>
      <c r="FFN136" s="66"/>
      <c r="FFP136" s="64"/>
      <c r="FFQ136" s="67"/>
      <c r="FFR136" s="67"/>
      <c r="FFS136" s="65"/>
      <c r="FFT136" s="65"/>
      <c r="FFU136" s="65"/>
      <c r="FFV136" s="66"/>
      <c r="FFX136" s="64"/>
      <c r="FFY136" s="67"/>
      <c r="FFZ136" s="67"/>
      <c r="FGA136" s="65"/>
      <c r="FGB136" s="65"/>
      <c r="FGC136" s="65"/>
      <c r="FGD136" s="66"/>
      <c r="FGF136" s="64"/>
      <c r="FGG136" s="67"/>
      <c r="FGH136" s="67"/>
      <c r="FGI136" s="65"/>
      <c r="FGJ136" s="65"/>
      <c r="FGK136" s="65"/>
      <c r="FGL136" s="66"/>
      <c r="FGN136" s="64"/>
      <c r="FGO136" s="67"/>
      <c r="FGP136" s="67"/>
      <c r="FGQ136" s="65"/>
      <c r="FGR136" s="65"/>
      <c r="FGS136" s="65"/>
      <c r="FGT136" s="66"/>
      <c r="FGV136" s="64"/>
      <c r="FGW136" s="67"/>
      <c r="FGX136" s="67"/>
      <c r="FGY136" s="65"/>
      <c r="FGZ136" s="65"/>
      <c r="FHA136" s="65"/>
      <c r="FHB136" s="66"/>
      <c r="FHD136" s="64"/>
      <c r="FHE136" s="67"/>
      <c r="FHF136" s="67"/>
      <c r="FHG136" s="65"/>
      <c r="FHH136" s="65"/>
      <c r="FHI136" s="65"/>
      <c r="FHJ136" s="66"/>
      <c r="FHL136" s="64"/>
      <c r="FHM136" s="67"/>
      <c r="FHN136" s="67"/>
      <c r="FHO136" s="65"/>
      <c r="FHP136" s="65"/>
      <c r="FHQ136" s="65"/>
      <c r="FHR136" s="66"/>
      <c r="FHT136" s="64"/>
      <c r="FHU136" s="67"/>
      <c r="FHV136" s="67"/>
      <c r="FHW136" s="65"/>
      <c r="FHX136" s="65"/>
      <c r="FHY136" s="65"/>
      <c r="FHZ136" s="66"/>
      <c r="FIB136" s="64"/>
      <c r="FIC136" s="67"/>
      <c r="FID136" s="67"/>
      <c r="FIE136" s="65"/>
      <c r="FIF136" s="65"/>
      <c r="FIG136" s="65"/>
      <c r="FIH136" s="66"/>
      <c r="FIJ136" s="64"/>
      <c r="FIK136" s="67"/>
      <c r="FIL136" s="67"/>
      <c r="FIM136" s="65"/>
      <c r="FIN136" s="65"/>
      <c r="FIO136" s="65"/>
      <c r="FIP136" s="66"/>
      <c r="FIR136" s="64"/>
      <c r="FIS136" s="67"/>
      <c r="FIT136" s="67"/>
      <c r="FIU136" s="65"/>
      <c r="FIV136" s="65"/>
      <c r="FIW136" s="65"/>
      <c r="FIX136" s="66"/>
      <c r="FIZ136" s="64"/>
      <c r="FJA136" s="67"/>
      <c r="FJB136" s="67"/>
      <c r="FJC136" s="65"/>
      <c r="FJD136" s="65"/>
      <c r="FJE136" s="65"/>
      <c r="FJF136" s="66"/>
      <c r="FJH136" s="64"/>
      <c r="FJI136" s="67"/>
      <c r="FJJ136" s="67"/>
      <c r="FJK136" s="65"/>
      <c r="FJL136" s="65"/>
      <c r="FJM136" s="65"/>
      <c r="FJN136" s="66"/>
      <c r="FJP136" s="64"/>
      <c r="FJQ136" s="67"/>
      <c r="FJR136" s="67"/>
      <c r="FJS136" s="65"/>
      <c r="FJT136" s="65"/>
      <c r="FJU136" s="65"/>
      <c r="FJV136" s="66"/>
      <c r="FJX136" s="64"/>
      <c r="FJY136" s="67"/>
      <c r="FJZ136" s="67"/>
      <c r="FKA136" s="65"/>
      <c r="FKB136" s="65"/>
      <c r="FKC136" s="65"/>
      <c r="FKD136" s="66"/>
      <c r="FKF136" s="64"/>
      <c r="FKG136" s="67"/>
      <c r="FKH136" s="67"/>
      <c r="FKI136" s="65"/>
      <c r="FKJ136" s="65"/>
      <c r="FKK136" s="65"/>
      <c r="FKL136" s="66"/>
      <c r="FKN136" s="64"/>
      <c r="FKO136" s="67"/>
      <c r="FKP136" s="67"/>
      <c r="FKQ136" s="65"/>
      <c r="FKR136" s="65"/>
      <c r="FKS136" s="65"/>
      <c r="FKT136" s="66"/>
      <c r="FKV136" s="64"/>
      <c r="FKW136" s="67"/>
      <c r="FKX136" s="67"/>
      <c r="FKY136" s="65"/>
      <c r="FKZ136" s="65"/>
      <c r="FLA136" s="65"/>
      <c r="FLB136" s="66"/>
      <c r="FLD136" s="64"/>
      <c r="FLE136" s="67"/>
      <c r="FLF136" s="67"/>
      <c r="FLG136" s="65"/>
      <c r="FLH136" s="65"/>
      <c r="FLI136" s="65"/>
      <c r="FLJ136" s="66"/>
      <c r="FLL136" s="64"/>
      <c r="FLM136" s="67"/>
      <c r="FLN136" s="67"/>
      <c r="FLO136" s="65"/>
      <c r="FLP136" s="65"/>
      <c r="FLQ136" s="65"/>
      <c r="FLR136" s="66"/>
      <c r="FLT136" s="64"/>
      <c r="FLU136" s="67"/>
      <c r="FLV136" s="67"/>
      <c r="FLW136" s="65"/>
      <c r="FLX136" s="65"/>
      <c r="FLY136" s="65"/>
      <c r="FLZ136" s="66"/>
      <c r="FMB136" s="64"/>
      <c r="FMC136" s="67"/>
      <c r="FMD136" s="67"/>
      <c r="FME136" s="65"/>
      <c r="FMF136" s="65"/>
      <c r="FMG136" s="65"/>
      <c r="FMH136" s="66"/>
      <c r="FMJ136" s="64"/>
      <c r="FMK136" s="67"/>
      <c r="FML136" s="67"/>
      <c r="FMM136" s="65"/>
      <c r="FMN136" s="65"/>
      <c r="FMO136" s="65"/>
      <c r="FMP136" s="66"/>
      <c r="FMR136" s="64"/>
      <c r="FMS136" s="67"/>
      <c r="FMT136" s="67"/>
      <c r="FMU136" s="65"/>
      <c r="FMV136" s="65"/>
      <c r="FMW136" s="65"/>
      <c r="FMX136" s="66"/>
      <c r="FMZ136" s="64"/>
      <c r="FNA136" s="67"/>
      <c r="FNB136" s="67"/>
      <c r="FNC136" s="65"/>
      <c r="FND136" s="65"/>
      <c r="FNE136" s="65"/>
      <c r="FNF136" s="66"/>
      <c r="FNH136" s="64"/>
      <c r="FNI136" s="67"/>
      <c r="FNJ136" s="67"/>
      <c r="FNK136" s="65"/>
      <c r="FNL136" s="65"/>
      <c r="FNM136" s="65"/>
      <c r="FNN136" s="66"/>
      <c r="FNP136" s="64"/>
      <c r="FNQ136" s="67"/>
      <c r="FNR136" s="67"/>
      <c r="FNS136" s="65"/>
      <c r="FNT136" s="65"/>
      <c r="FNU136" s="65"/>
      <c r="FNV136" s="66"/>
      <c r="FNX136" s="64"/>
      <c r="FNY136" s="67"/>
      <c r="FNZ136" s="67"/>
      <c r="FOA136" s="65"/>
      <c r="FOB136" s="65"/>
      <c r="FOC136" s="65"/>
      <c r="FOD136" s="66"/>
      <c r="FOF136" s="64"/>
      <c r="FOG136" s="67"/>
      <c r="FOH136" s="67"/>
      <c r="FOI136" s="65"/>
      <c r="FOJ136" s="65"/>
      <c r="FOK136" s="65"/>
      <c r="FOL136" s="66"/>
      <c r="FON136" s="64"/>
      <c r="FOO136" s="67"/>
      <c r="FOP136" s="67"/>
      <c r="FOQ136" s="65"/>
      <c r="FOR136" s="65"/>
      <c r="FOS136" s="65"/>
      <c r="FOT136" s="66"/>
      <c r="FOV136" s="64"/>
      <c r="FOW136" s="67"/>
      <c r="FOX136" s="67"/>
      <c r="FOY136" s="65"/>
      <c r="FOZ136" s="65"/>
      <c r="FPA136" s="65"/>
      <c r="FPB136" s="66"/>
      <c r="FPD136" s="64"/>
      <c r="FPE136" s="67"/>
      <c r="FPF136" s="67"/>
      <c r="FPG136" s="65"/>
      <c r="FPH136" s="65"/>
      <c r="FPI136" s="65"/>
      <c r="FPJ136" s="66"/>
      <c r="FPL136" s="64"/>
      <c r="FPM136" s="67"/>
      <c r="FPN136" s="67"/>
      <c r="FPO136" s="65"/>
      <c r="FPP136" s="65"/>
      <c r="FPQ136" s="65"/>
      <c r="FPR136" s="66"/>
      <c r="FPT136" s="64"/>
      <c r="FPU136" s="67"/>
      <c r="FPV136" s="67"/>
      <c r="FPW136" s="65"/>
      <c r="FPX136" s="65"/>
      <c r="FPY136" s="65"/>
      <c r="FPZ136" s="66"/>
      <c r="FQB136" s="64"/>
      <c r="FQC136" s="67"/>
      <c r="FQD136" s="67"/>
      <c r="FQE136" s="65"/>
      <c r="FQF136" s="65"/>
      <c r="FQG136" s="65"/>
      <c r="FQH136" s="66"/>
      <c r="FQJ136" s="64"/>
      <c r="FQK136" s="67"/>
      <c r="FQL136" s="67"/>
      <c r="FQM136" s="65"/>
      <c r="FQN136" s="65"/>
      <c r="FQO136" s="65"/>
      <c r="FQP136" s="66"/>
      <c r="FQR136" s="64"/>
      <c r="FQS136" s="67"/>
      <c r="FQT136" s="67"/>
      <c r="FQU136" s="65"/>
      <c r="FQV136" s="65"/>
      <c r="FQW136" s="65"/>
      <c r="FQX136" s="66"/>
      <c r="FQZ136" s="64"/>
      <c r="FRA136" s="67"/>
      <c r="FRB136" s="67"/>
      <c r="FRC136" s="65"/>
      <c r="FRD136" s="65"/>
      <c r="FRE136" s="65"/>
      <c r="FRF136" s="66"/>
      <c r="FRH136" s="64"/>
      <c r="FRI136" s="67"/>
      <c r="FRJ136" s="67"/>
      <c r="FRK136" s="65"/>
      <c r="FRL136" s="65"/>
      <c r="FRM136" s="65"/>
      <c r="FRN136" s="66"/>
      <c r="FRP136" s="64"/>
      <c r="FRQ136" s="67"/>
      <c r="FRR136" s="67"/>
      <c r="FRS136" s="65"/>
      <c r="FRT136" s="65"/>
      <c r="FRU136" s="65"/>
      <c r="FRV136" s="66"/>
      <c r="FRX136" s="64"/>
      <c r="FRY136" s="67"/>
      <c r="FRZ136" s="67"/>
      <c r="FSA136" s="65"/>
      <c r="FSB136" s="65"/>
      <c r="FSC136" s="65"/>
      <c r="FSD136" s="66"/>
      <c r="FSF136" s="64"/>
      <c r="FSG136" s="67"/>
      <c r="FSH136" s="67"/>
      <c r="FSI136" s="65"/>
      <c r="FSJ136" s="65"/>
      <c r="FSK136" s="65"/>
      <c r="FSL136" s="66"/>
      <c r="FSN136" s="64"/>
      <c r="FSO136" s="67"/>
      <c r="FSP136" s="67"/>
      <c r="FSQ136" s="65"/>
      <c r="FSR136" s="65"/>
      <c r="FSS136" s="65"/>
      <c r="FST136" s="66"/>
      <c r="FSV136" s="64"/>
      <c r="FSW136" s="67"/>
      <c r="FSX136" s="67"/>
      <c r="FSY136" s="65"/>
      <c r="FSZ136" s="65"/>
      <c r="FTA136" s="65"/>
      <c r="FTB136" s="66"/>
      <c r="FTD136" s="64"/>
      <c r="FTE136" s="67"/>
      <c r="FTF136" s="67"/>
      <c r="FTG136" s="65"/>
      <c r="FTH136" s="65"/>
      <c r="FTI136" s="65"/>
      <c r="FTJ136" s="66"/>
      <c r="FTL136" s="64"/>
      <c r="FTM136" s="67"/>
      <c r="FTN136" s="67"/>
      <c r="FTO136" s="65"/>
      <c r="FTP136" s="65"/>
      <c r="FTQ136" s="65"/>
      <c r="FTR136" s="66"/>
      <c r="FTT136" s="64"/>
      <c r="FTU136" s="67"/>
      <c r="FTV136" s="67"/>
      <c r="FTW136" s="65"/>
      <c r="FTX136" s="65"/>
      <c r="FTY136" s="65"/>
      <c r="FTZ136" s="66"/>
      <c r="FUB136" s="64"/>
      <c r="FUC136" s="67"/>
      <c r="FUD136" s="67"/>
      <c r="FUE136" s="65"/>
      <c r="FUF136" s="65"/>
      <c r="FUG136" s="65"/>
      <c r="FUH136" s="66"/>
      <c r="FUJ136" s="64"/>
      <c r="FUK136" s="67"/>
      <c r="FUL136" s="67"/>
      <c r="FUM136" s="65"/>
      <c r="FUN136" s="65"/>
      <c r="FUO136" s="65"/>
      <c r="FUP136" s="66"/>
      <c r="FUR136" s="64"/>
      <c r="FUS136" s="67"/>
      <c r="FUT136" s="67"/>
      <c r="FUU136" s="65"/>
      <c r="FUV136" s="65"/>
      <c r="FUW136" s="65"/>
      <c r="FUX136" s="66"/>
      <c r="FUZ136" s="64"/>
      <c r="FVA136" s="67"/>
      <c r="FVB136" s="67"/>
      <c r="FVC136" s="65"/>
      <c r="FVD136" s="65"/>
      <c r="FVE136" s="65"/>
      <c r="FVF136" s="66"/>
      <c r="FVH136" s="64"/>
      <c r="FVI136" s="67"/>
      <c r="FVJ136" s="67"/>
      <c r="FVK136" s="65"/>
      <c r="FVL136" s="65"/>
      <c r="FVM136" s="65"/>
      <c r="FVN136" s="66"/>
      <c r="FVP136" s="64"/>
      <c r="FVQ136" s="67"/>
      <c r="FVR136" s="67"/>
      <c r="FVS136" s="65"/>
      <c r="FVT136" s="65"/>
      <c r="FVU136" s="65"/>
      <c r="FVV136" s="66"/>
      <c r="FVX136" s="64"/>
      <c r="FVY136" s="67"/>
      <c r="FVZ136" s="67"/>
      <c r="FWA136" s="65"/>
      <c r="FWB136" s="65"/>
      <c r="FWC136" s="65"/>
      <c r="FWD136" s="66"/>
      <c r="FWF136" s="64"/>
      <c r="FWG136" s="67"/>
      <c r="FWH136" s="67"/>
      <c r="FWI136" s="65"/>
      <c r="FWJ136" s="65"/>
      <c r="FWK136" s="65"/>
      <c r="FWL136" s="66"/>
      <c r="FWN136" s="64"/>
      <c r="FWO136" s="67"/>
      <c r="FWP136" s="67"/>
      <c r="FWQ136" s="65"/>
      <c r="FWR136" s="65"/>
      <c r="FWS136" s="65"/>
      <c r="FWT136" s="66"/>
      <c r="FWV136" s="64"/>
      <c r="FWW136" s="67"/>
      <c r="FWX136" s="67"/>
      <c r="FWY136" s="65"/>
      <c r="FWZ136" s="65"/>
      <c r="FXA136" s="65"/>
      <c r="FXB136" s="66"/>
      <c r="FXD136" s="64"/>
      <c r="FXE136" s="67"/>
      <c r="FXF136" s="67"/>
      <c r="FXG136" s="65"/>
      <c r="FXH136" s="65"/>
      <c r="FXI136" s="65"/>
      <c r="FXJ136" s="66"/>
      <c r="FXL136" s="64"/>
      <c r="FXM136" s="67"/>
      <c r="FXN136" s="67"/>
      <c r="FXO136" s="65"/>
      <c r="FXP136" s="65"/>
      <c r="FXQ136" s="65"/>
      <c r="FXR136" s="66"/>
      <c r="FXT136" s="64"/>
      <c r="FXU136" s="67"/>
      <c r="FXV136" s="67"/>
      <c r="FXW136" s="65"/>
      <c r="FXX136" s="65"/>
      <c r="FXY136" s="65"/>
      <c r="FXZ136" s="66"/>
      <c r="FYB136" s="64"/>
      <c r="FYC136" s="67"/>
      <c r="FYD136" s="67"/>
      <c r="FYE136" s="65"/>
      <c r="FYF136" s="65"/>
      <c r="FYG136" s="65"/>
      <c r="FYH136" s="66"/>
      <c r="FYJ136" s="64"/>
      <c r="FYK136" s="67"/>
      <c r="FYL136" s="67"/>
      <c r="FYM136" s="65"/>
      <c r="FYN136" s="65"/>
      <c r="FYO136" s="65"/>
      <c r="FYP136" s="66"/>
      <c r="FYR136" s="64"/>
      <c r="FYS136" s="67"/>
      <c r="FYT136" s="67"/>
      <c r="FYU136" s="65"/>
      <c r="FYV136" s="65"/>
      <c r="FYW136" s="65"/>
      <c r="FYX136" s="66"/>
      <c r="FYZ136" s="64"/>
      <c r="FZA136" s="67"/>
      <c r="FZB136" s="67"/>
      <c r="FZC136" s="65"/>
      <c r="FZD136" s="65"/>
      <c r="FZE136" s="65"/>
      <c r="FZF136" s="66"/>
      <c r="FZH136" s="64"/>
      <c r="FZI136" s="67"/>
      <c r="FZJ136" s="67"/>
      <c r="FZK136" s="65"/>
      <c r="FZL136" s="65"/>
      <c r="FZM136" s="65"/>
      <c r="FZN136" s="66"/>
      <c r="FZP136" s="64"/>
      <c r="FZQ136" s="67"/>
      <c r="FZR136" s="67"/>
      <c r="FZS136" s="65"/>
      <c r="FZT136" s="65"/>
      <c r="FZU136" s="65"/>
      <c r="FZV136" s="66"/>
      <c r="FZX136" s="64"/>
      <c r="FZY136" s="67"/>
      <c r="FZZ136" s="67"/>
      <c r="GAA136" s="65"/>
      <c r="GAB136" s="65"/>
      <c r="GAC136" s="65"/>
      <c r="GAD136" s="66"/>
      <c r="GAF136" s="64"/>
      <c r="GAG136" s="67"/>
      <c r="GAH136" s="67"/>
      <c r="GAI136" s="65"/>
      <c r="GAJ136" s="65"/>
      <c r="GAK136" s="65"/>
      <c r="GAL136" s="66"/>
      <c r="GAN136" s="64"/>
      <c r="GAO136" s="67"/>
      <c r="GAP136" s="67"/>
      <c r="GAQ136" s="65"/>
      <c r="GAR136" s="65"/>
      <c r="GAS136" s="65"/>
      <c r="GAT136" s="66"/>
      <c r="GAV136" s="64"/>
      <c r="GAW136" s="67"/>
      <c r="GAX136" s="67"/>
      <c r="GAY136" s="65"/>
      <c r="GAZ136" s="65"/>
      <c r="GBA136" s="65"/>
      <c r="GBB136" s="66"/>
      <c r="GBD136" s="64"/>
      <c r="GBE136" s="67"/>
      <c r="GBF136" s="67"/>
      <c r="GBG136" s="65"/>
      <c r="GBH136" s="65"/>
      <c r="GBI136" s="65"/>
      <c r="GBJ136" s="66"/>
      <c r="GBL136" s="64"/>
      <c r="GBM136" s="67"/>
      <c r="GBN136" s="67"/>
      <c r="GBO136" s="65"/>
      <c r="GBP136" s="65"/>
      <c r="GBQ136" s="65"/>
      <c r="GBR136" s="66"/>
      <c r="GBT136" s="64"/>
      <c r="GBU136" s="67"/>
      <c r="GBV136" s="67"/>
      <c r="GBW136" s="65"/>
      <c r="GBX136" s="65"/>
      <c r="GBY136" s="65"/>
      <c r="GBZ136" s="66"/>
      <c r="GCB136" s="64"/>
      <c r="GCC136" s="67"/>
      <c r="GCD136" s="67"/>
      <c r="GCE136" s="65"/>
      <c r="GCF136" s="65"/>
      <c r="GCG136" s="65"/>
      <c r="GCH136" s="66"/>
      <c r="GCJ136" s="64"/>
      <c r="GCK136" s="67"/>
      <c r="GCL136" s="67"/>
      <c r="GCM136" s="65"/>
      <c r="GCN136" s="65"/>
      <c r="GCO136" s="65"/>
      <c r="GCP136" s="66"/>
      <c r="GCR136" s="64"/>
      <c r="GCS136" s="67"/>
      <c r="GCT136" s="67"/>
      <c r="GCU136" s="65"/>
      <c r="GCV136" s="65"/>
      <c r="GCW136" s="65"/>
      <c r="GCX136" s="66"/>
      <c r="GCZ136" s="64"/>
      <c r="GDA136" s="67"/>
      <c r="GDB136" s="67"/>
      <c r="GDC136" s="65"/>
      <c r="GDD136" s="65"/>
      <c r="GDE136" s="65"/>
      <c r="GDF136" s="66"/>
      <c r="GDH136" s="64"/>
      <c r="GDI136" s="67"/>
      <c r="GDJ136" s="67"/>
      <c r="GDK136" s="65"/>
      <c r="GDL136" s="65"/>
      <c r="GDM136" s="65"/>
      <c r="GDN136" s="66"/>
      <c r="GDP136" s="64"/>
      <c r="GDQ136" s="67"/>
      <c r="GDR136" s="67"/>
      <c r="GDS136" s="65"/>
      <c r="GDT136" s="65"/>
      <c r="GDU136" s="65"/>
      <c r="GDV136" s="66"/>
      <c r="GDX136" s="64"/>
      <c r="GDY136" s="67"/>
      <c r="GDZ136" s="67"/>
      <c r="GEA136" s="65"/>
      <c r="GEB136" s="65"/>
      <c r="GEC136" s="65"/>
      <c r="GED136" s="66"/>
      <c r="GEF136" s="64"/>
      <c r="GEG136" s="67"/>
      <c r="GEH136" s="67"/>
      <c r="GEI136" s="65"/>
      <c r="GEJ136" s="65"/>
      <c r="GEK136" s="65"/>
      <c r="GEL136" s="66"/>
      <c r="GEN136" s="64"/>
      <c r="GEO136" s="67"/>
      <c r="GEP136" s="67"/>
      <c r="GEQ136" s="65"/>
      <c r="GER136" s="65"/>
      <c r="GES136" s="65"/>
      <c r="GET136" s="66"/>
      <c r="GEV136" s="64"/>
      <c r="GEW136" s="67"/>
      <c r="GEX136" s="67"/>
      <c r="GEY136" s="65"/>
      <c r="GEZ136" s="65"/>
      <c r="GFA136" s="65"/>
      <c r="GFB136" s="66"/>
      <c r="GFD136" s="64"/>
      <c r="GFE136" s="67"/>
      <c r="GFF136" s="67"/>
      <c r="GFG136" s="65"/>
      <c r="GFH136" s="65"/>
      <c r="GFI136" s="65"/>
      <c r="GFJ136" s="66"/>
      <c r="GFL136" s="64"/>
      <c r="GFM136" s="67"/>
      <c r="GFN136" s="67"/>
      <c r="GFO136" s="65"/>
      <c r="GFP136" s="65"/>
      <c r="GFQ136" s="65"/>
      <c r="GFR136" s="66"/>
      <c r="GFT136" s="64"/>
      <c r="GFU136" s="67"/>
      <c r="GFV136" s="67"/>
      <c r="GFW136" s="65"/>
      <c r="GFX136" s="65"/>
      <c r="GFY136" s="65"/>
      <c r="GFZ136" s="66"/>
      <c r="GGB136" s="64"/>
      <c r="GGC136" s="67"/>
      <c r="GGD136" s="67"/>
      <c r="GGE136" s="65"/>
      <c r="GGF136" s="65"/>
      <c r="GGG136" s="65"/>
      <c r="GGH136" s="66"/>
      <c r="GGJ136" s="64"/>
      <c r="GGK136" s="67"/>
      <c r="GGL136" s="67"/>
      <c r="GGM136" s="65"/>
      <c r="GGN136" s="65"/>
      <c r="GGO136" s="65"/>
      <c r="GGP136" s="66"/>
      <c r="GGR136" s="64"/>
      <c r="GGS136" s="67"/>
      <c r="GGT136" s="67"/>
      <c r="GGU136" s="65"/>
      <c r="GGV136" s="65"/>
      <c r="GGW136" s="65"/>
      <c r="GGX136" s="66"/>
      <c r="GGZ136" s="64"/>
      <c r="GHA136" s="67"/>
      <c r="GHB136" s="67"/>
      <c r="GHC136" s="65"/>
      <c r="GHD136" s="65"/>
      <c r="GHE136" s="65"/>
      <c r="GHF136" s="66"/>
      <c r="GHH136" s="64"/>
      <c r="GHI136" s="67"/>
      <c r="GHJ136" s="67"/>
      <c r="GHK136" s="65"/>
      <c r="GHL136" s="65"/>
      <c r="GHM136" s="65"/>
      <c r="GHN136" s="66"/>
      <c r="GHP136" s="64"/>
      <c r="GHQ136" s="67"/>
      <c r="GHR136" s="67"/>
      <c r="GHS136" s="65"/>
      <c r="GHT136" s="65"/>
      <c r="GHU136" s="65"/>
      <c r="GHV136" s="66"/>
      <c r="GHX136" s="64"/>
      <c r="GHY136" s="67"/>
      <c r="GHZ136" s="67"/>
      <c r="GIA136" s="65"/>
      <c r="GIB136" s="65"/>
      <c r="GIC136" s="65"/>
      <c r="GID136" s="66"/>
      <c r="GIF136" s="64"/>
      <c r="GIG136" s="67"/>
      <c r="GIH136" s="67"/>
      <c r="GII136" s="65"/>
      <c r="GIJ136" s="65"/>
      <c r="GIK136" s="65"/>
      <c r="GIL136" s="66"/>
      <c r="GIN136" s="64"/>
      <c r="GIO136" s="67"/>
      <c r="GIP136" s="67"/>
      <c r="GIQ136" s="65"/>
      <c r="GIR136" s="65"/>
      <c r="GIS136" s="65"/>
      <c r="GIT136" s="66"/>
      <c r="GIV136" s="64"/>
      <c r="GIW136" s="67"/>
      <c r="GIX136" s="67"/>
      <c r="GIY136" s="65"/>
      <c r="GIZ136" s="65"/>
      <c r="GJA136" s="65"/>
      <c r="GJB136" s="66"/>
      <c r="GJD136" s="64"/>
      <c r="GJE136" s="67"/>
      <c r="GJF136" s="67"/>
      <c r="GJG136" s="65"/>
      <c r="GJH136" s="65"/>
      <c r="GJI136" s="65"/>
      <c r="GJJ136" s="66"/>
      <c r="GJL136" s="64"/>
      <c r="GJM136" s="67"/>
      <c r="GJN136" s="67"/>
      <c r="GJO136" s="65"/>
      <c r="GJP136" s="65"/>
      <c r="GJQ136" s="65"/>
      <c r="GJR136" s="66"/>
      <c r="GJT136" s="64"/>
      <c r="GJU136" s="67"/>
      <c r="GJV136" s="67"/>
      <c r="GJW136" s="65"/>
      <c r="GJX136" s="65"/>
      <c r="GJY136" s="65"/>
      <c r="GJZ136" s="66"/>
      <c r="GKB136" s="64"/>
      <c r="GKC136" s="67"/>
      <c r="GKD136" s="67"/>
      <c r="GKE136" s="65"/>
      <c r="GKF136" s="65"/>
      <c r="GKG136" s="65"/>
      <c r="GKH136" s="66"/>
      <c r="GKJ136" s="64"/>
      <c r="GKK136" s="67"/>
      <c r="GKL136" s="67"/>
      <c r="GKM136" s="65"/>
      <c r="GKN136" s="65"/>
      <c r="GKO136" s="65"/>
      <c r="GKP136" s="66"/>
      <c r="GKR136" s="64"/>
      <c r="GKS136" s="67"/>
      <c r="GKT136" s="67"/>
      <c r="GKU136" s="65"/>
      <c r="GKV136" s="65"/>
      <c r="GKW136" s="65"/>
      <c r="GKX136" s="66"/>
      <c r="GKZ136" s="64"/>
      <c r="GLA136" s="67"/>
      <c r="GLB136" s="67"/>
      <c r="GLC136" s="65"/>
      <c r="GLD136" s="65"/>
      <c r="GLE136" s="65"/>
      <c r="GLF136" s="66"/>
      <c r="GLH136" s="64"/>
      <c r="GLI136" s="67"/>
      <c r="GLJ136" s="67"/>
      <c r="GLK136" s="65"/>
      <c r="GLL136" s="65"/>
      <c r="GLM136" s="65"/>
      <c r="GLN136" s="66"/>
      <c r="GLP136" s="64"/>
      <c r="GLQ136" s="67"/>
      <c r="GLR136" s="67"/>
      <c r="GLS136" s="65"/>
      <c r="GLT136" s="65"/>
      <c r="GLU136" s="65"/>
      <c r="GLV136" s="66"/>
      <c r="GLX136" s="64"/>
      <c r="GLY136" s="67"/>
      <c r="GLZ136" s="67"/>
      <c r="GMA136" s="65"/>
      <c r="GMB136" s="65"/>
      <c r="GMC136" s="65"/>
      <c r="GMD136" s="66"/>
      <c r="GMF136" s="64"/>
      <c r="GMG136" s="67"/>
      <c r="GMH136" s="67"/>
      <c r="GMI136" s="65"/>
      <c r="GMJ136" s="65"/>
      <c r="GMK136" s="65"/>
      <c r="GML136" s="66"/>
      <c r="GMN136" s="64"/>
      <c r="GMO136" s="67"/>
      <c r="GMP136" s="67"/>
      <c r="GMQ136" s="65"/>
      <c r="GMR136" s="65"/>
      <c r="GMS136" s="65"/>
      <c r="GMT136" s="66"/>
      <c r="GMV136" s="64"/>
      <c r="GMW136" s="67"/>
      <c r="GMX136" s="67"/>
      <c r="GMY136" s="65"/>
      <c r="GMZ136" s="65"/>
      <c r="GNA136" s="65"/>
      <c r="GNB136" s="66"/>
      <c r="GND136" s="64"/>
      <c r="GNE136" s="67"/>
      <c r="GNF136" s="67"/>
      <c r="GNG136" s="65"/>
      <c r="GNH136" s="65"/>
      <c r="GNI136" s="65"/>
      <c r="GNJ136" s="66"/>
      <c r="GNL136" s="64"/>
      <c r="GNM136" s="67"/>
      <c r="GNN136" s="67"/>
      <c r="GNO136" s="65"/>
      <c r="GNP136" s="65"/>
      <c r="GNQ136" s="65"/>
      <c r="GNR136" s="66"/>
      <c r="GNT136" s="64"/>
      <c r="GNU136" s="67"/>
      <c r="GNV136" s="67"/>
      <c r="GNW136" s="65"/>
      <c r="GNX136" s="65"/>
      <c r="GNY136" s="65"/>
      <c r="GNZ136" s="66"/>
      <c r="GOB136" s="64"/>
      <c r="GOC136" s="67"/>
      <c r="GOD136" s="67"/>
      <c r="GOE136" s="65"/>
      <c r="GOF136" s="65"/>
      <c r="GOG136" s="65"/>
      <c r="GOH136" s="66"/>
      <c r="GOJ136" s="64"/>
      <c r="GOK136" s="67"/>
      <c r="GOL136" s="67"/>
      <c r="GOM136" s="65"/>
      <c r="GON136" s="65"/>
      <c r="GOO136" s="65"/>
      <c r="GOP136" s="66"/>
      <c r="GOR136" s="64"/>
      <c r="GOS136" s="67"/>
      <c r="GOT136" s="67"/>
      <c r="GOU136" s="65"/>
      <c r="GOV136" s="65"/>
      <c r="GOW136" s="65"/>
      <c r="GOX136" s="66"/>
      <c r="GOZ136" s="64"/>
      <c r="GPA136" s="67"/>
      <c r="GPB136" s="67"/>
      <c r="GPC136" s="65"/>
      <c r="GPD136" s="65"/>
      <c r="GPE136" s="65"/>
      <c r="GPF136" s="66"/>
      <c r="GPH136" s="64"/>
      <c r="GPI136" s="67"/>
      <c r="GPJ136" s="67"/>
      <c r="GPK136" s="65"/>
      <c r="GPL136" s="65"/>
      <c r="GPM136" s="65"/>
      <c r="GPN136" s="66"/>
      <c r="GPP136" s="64"/>
      <c r="GPQ136" s="67"/>
      <c r="GPR136" s="67"/>
      <c r="GPS136" s="65"/>
      <c r="GPT136" s="65"/>
      <c r="GPU136" s="65"/>
      <c r="GPV136" s="66"/>
      <c r="GPX136" s="64"/>
      <c r="GPY136" s="67"/>
      <c r="GPZ136" s="67"/>
      <c r="GQA136" s="65"/>
      <c r="GQB136" s="65"/>
      <c r="GQC136" s="65"/>
      <c r="GQD136" s="66"/>
      <c r="GQF136" s="64"/>
      <c r="GQG136" s="67"/>
      <c r="GQH136" s="67"/>
      <c r="GQI136" s="65"/>
      <c r="GQJ136" s="65"/>
      <c r="GQK136" s="65"/>
      <c r="GQL136" s="66"/>
      <c r="GQN136" s="64"/>
      <c r="GQO136" s="67"/>
      <c r="GQP136" s="67"/>
      <c r="GQQ136" s="65"/>
      <c r="GQR136" s="65"/>
      <c r="GQS136" s="65"/>
      <c r="GQT136" s="66"/>
      <c r="GQV136" s="64"/>
      <c r="GQW136" s="67"/>
      <c r="GQX136" s="67"/>
      <c r="GQY136" s="65"/>
      <c r="GQZ136" s="65"/>
      <c r="GRA136" s="65"/>
      <c r="GRB136" s="66"/>
      <c r="GRD136" s="64"/>
      <c r="GRE136" s="67"/>
      <c r="GRF136" s="67"/>
      <c r="GRG136" s="65"/>
      <c r="GRH136" s="65"/>
      <c r="GRI136" s="65"/>
      <c r="GRJ136" s="66"/>
      <c r="GRL136" s="64"/>
      <c r="GRM136" s="67"/>
      <c r="GRN136" s="67"/>
      <c r="GRO136" s="65"/>
      <c r="GRP136" s="65"/>
      <c r="GRQ136" s="65"/>
      <c r="GRR136" s="66"/>
      <c r="GRT136" s="64"/>
      <c r="GRU136" s="67"/>
      <c r="GRV136" s="67"/>
      <c r="GRW136" s="65"/>
      <c r="GRX136" s="65"/>
      <c r="GRY136" s="65"/>
      <c r="GRZ136" s="66"/>
      <c r="GSB136" s="64"/>
      <c r="GSC136" s="67"/>
      <c r="GSD136" s="67"/>
      <c r="GSE136" s="65"/>
      <c r="GSF136" s="65"/>
      <c r="GSG136" s="65"/>
      <c r="GSH136" s="66"/>
      <c r="GSJ136" s="64"/>
      <c r="GSK136" s="67"/>
      <c r="GSL136" s="67"/>
      <c r="GSM136" s="65"/>
      <c r="GSN136" s="65"/>
      <c r="GSO136" s="65"/>
      <c r="GSP136" s="66"/>
      <c r="GSR136" s="64"/>
      <c r="GSS136" s="67"/>
      <c r="GST136" s="67"/>
      <c r="GSU136" s="65"/>
      <c r="GSV136" s="65"/>
      <c r="GSW136" s="65"/>
      <c r="GSX136" s="66"/>
      <c r="GSZ136" s="64"/>
      <c r="GTA136" s="67"/>
      <c r="GTB136" s="67"/>
      <c r="GTC136" s="65"/>
      <c r="GTD136" s="65"/>
      <c r="GTE136" s="65"/>
      <c r="GTF136" s="66"/>
      <c r="GTH136" s="64"/>
      <c r="GTI136" s="67"/>
      <c r="GTJ136" s="67"/>
      <c r="GTK136" s="65"/>
      <c r="GTL136" s="65"/>
      <c r="GTM136" s="65"/>
      <c r="GTN136" s="66"/>
      <c r="GTP136" s="64"/>
      <c r="GTQ136" s="67"/>
      <c r="GTR136" s="67"/>
      <c r="GTS136" s="65"/>
      <c r="GTT136" s="65"/>
      <c r="GTU136" s="65"/>
      <c r="GTV136" s="66"/>
      <c r="GTX136" s="64"/>
      <c r="GTY136" s="67"/>
      <c r="GTZ136" s="67"/>
      <c r="GUA136" s="65"/>
      <c r="GUB136" s="65"/>
      <c r="GUC136" s="65"/>
      <c r="GUD136" s="66"/>
      <c r="GUF136" s="64"/>
      <c r="GUG136" s="67"/>
      <c r="GUH136" s="67"/>
      <c r="GUI136" s="65"/>
      <c r="GUJ136" s="65"/>
      <c r="GUK136" s="65"/>
      <c r="GUL136" s="66"/>
      <c r="GUN136" s="64"/>
      <c r="GUO136" s="67"/>
      <c r="GUP136" s="67"/>
      <c r="GUQ136" s="65"/>
      <c r="GUR136" s="65"/>
      <c r="GUS136" s="65"/>
      <c r="GUT136" s="66"/>
      <c r="GUV136" s="64"/>
      <c r="GUW136" s="67"/>
      <c r="GUX136" s="67"/>
      <c r="GUY136" s="65"/>
      <c r="GUZ136" s="65"/>
      <c r="GVA136" s="65"/>
      <c r="GVB136" s="66"/>
      <c r="GVD136" s="64"/>
      <c r="GVE136" s="67"/>
      <c r="GVF136" s="67"/>
      <c r="GVG136" s="65"/>
      <c r="GVH136" s="65"/>
      <c r="GVI136" s="65"/>
      <c r="GVJ136" s="66"/>
      <c r="GVL136" s="64"/>
      <c r="GVM136" s="67"/>
      <c r="GVN136" s="67"/>
      <c r="GVO136" s="65"/>
      <c r="GVP136" s="65"/>
      <c r="GVQ136" s="65"/>
      <c r="GVR136" s="66"/>
      <c r="GVT136" s="64"/>
      <c r="GVU136" s="67"/>
      <c r="GVV136" s="67"/>
      <c r="GVW136" s="65"/>
      <c r="GVX136" s="65"/>
      <c r="GVY136" s="65"/>
      <c r="GVZ136" s="66"/>
      <c r="GWB136" s="64"/>
      <c r="GWC136" s="67"/>
      <c r="GWD136" s="67"/>
      <c r="GWE136" s="65"/>
      <c r="GWF136" s="65"/>
      <c r="GWG136" s="65"/>
      <c r="GWH136" s="66"/>
      <c r="GWJ136" s="64"/>
      <c r="GWK136" s="67"/>
      <c r="GWL136" s="67"/>
      <c r="GWM136" s="65"/>
      <c r="GWN136" s="65"/>
      <c r="GWO136" s="65"/>
      <c r="GWP136" s="66"/>
      <c r="GWR136" s="64"/>
      <c r="GWS136" s="67"/>
      <c r="GWT136" s="67"/>
      <c r="GWU136" s="65"/>
      <c r="GWV136" s="65"/>
      <c r="GWW136" s="65"/>
      <c r="GWX136" s="66"/>
      <c r="GWZ136" s="64"/>
      <c r="GXA136" s="67"/>
      <c r="GXB136" s="67"/>
      <c r="GXC136" s="65"/>
      <c r="GXD136" s="65"/>
      <c r="GXE136" s="65"/>
      <c r="GXF136" s="66"/>
      <c r="GXH136" s="64"/>
      <c r="GXI136" s="67"/>
      <c r="GXJ136" s="67"/>
      <c r="GXK136" s="65"/>
      <c r="GXL136" s="65"/>
      <c r="GXM136" s="65"/>
      <c r="GXN136" s="66"/>
      <c r="GXP136" s="64"/>
      <c r="GXQ136" s="67"/>
      <c r="GXR136" s="67"/>
      <c r="GXS136" s="65"/>
      <c r="GXT136" s="65"/>
      <c r="GXU136" s="65"/>
      <c r="GXV136" s="66"/>
      <c r="GXX136" s="64"/>
      <c r="GXY136" s="67"/>
      <c r="GXZ136" s="67"/>
      <c r="GYA136" s="65"/>
      <c r="GYB136" s="65"/>
      <c r="GYC136" s="65"/>
      <c r="GYD136" s="66"/>
      <c r="GYF136" s="64"/>
      <c r="GYG136" s="67"/>
      <c r="GYH136" s="67"/>
      <c r="GYI136" s="65"/>
      <c r="GYJ136" s="65"/>
      <c r="GYK136" s="65"/>
      <c r="GYL136" s="66"/>
      <c r="GYN136" s="64"/>
      <c r="GYO136" s="67"/>
      <c r="GYP136" s="67"/>
      <c r="GYQ136" s="65"/>
      <c r="GYR136" s="65"/>
      <c r="GYS136" s="65"/>
      <c r="GYT136" s="66"/>
      <c r="GYV136" s="64"/>
      <c r="GYW136" s="67"/>
      <c r="GYX136" s="67"/>
      <c r="GYY136" s="65"/>
      <c r="GYZ136" s="65"/>
      <c r="GZA136" s="65"/>
      <c r="GZB136" s="66"/>
      <c r="GZD136" s="64"/>
      <c r="GZE136" s="67"/>
      <c r="GZF136" s="67"/>
      <c r="GZG136" s="65"/>
      <c r="GZH136" s="65"/>
      <c r="GZI136" s="65"/>
      <c r="GZJ136" s="66"/>
      <c r="GZL136" s="64"/>
      <c r="GZM136" s="67"/>
      <c r="GZN136" s="67"/>
      <c r="GZO136" s="65"/>
      <c r="GZP136" s="65"/>
      <c r="GZQ136" s="65"/>
      <c r="GZR136" s="66"/>
      <c r="GZT136" s="64"/>
      <c r="GZU136" s="67"/>
      <c r="GZV136" s="67"/>
      <c r="GZW136" s="65"/>
      <c r="GZX136" s="65"/>
      <c r="GZY136" s="65"/>
      <c r="GZZ136" s="66"/>
      <c r="HAB136" s="64"/>
      <c r="HAC136" s="67"/>
      <c r="HAD136" s="67"/>
      <c r="HAE136" s="65"/>
      <c r="HAF136" s="65"/>
      <c r="HAG136" s="65"/>
      <c r="HAH136" s="66"/>
      <c r="HAJ136" s="64"/>
      <c r="HAK136" s="67"/>
      <c r="HAL136" s="67"/>
      <c r="HAM136" s="65"/>
      <c r="HAN136" s="65"/>
      <c r="HAO136" s="65"/>
      <c r="HAP136" s="66"/>
      <c r="HAR136" s="64"/>
      <c r="HAS136" s="67"/>
      <c r="HAT136" s="67"/>
      <c r="HAU136" s="65"/>
      <c r="HAV136" s="65"/>
      <c r="HAW136" s="65"/>
      <c r="HAX136" s="66"/>
      <c r="HAZ136" s="64"/>
      <c r="HBA136" s="67"/>
      <c r="HBB136" s="67"/>
      <c r="HBC136" s="65"/>
      <c r="HBD136" s="65"/>
      <c r="HBE136" s="65"/>
      <c r="HBF136" s="66"/>
      <c r="HBH136" s="64"/>
      <c r="HBI136" s="67"/>
      <c r="HBJ136" s="67"/>
      <c r="HBK136" s="65"/>
      <c r="HBL136" s="65"/>
      <c r="HBM136" s="65"/>
      <c r="HBN136" s="66"/>
      <c r="HBP136" s="64"/>
      <c r="HBQ136" s="67"/>
      <c r="HBR136" s="67"/>
      <c r="HBS136" s="65"/>
      <c r="HBT136" s="65"/>
      <c r="HBU136" s="65"/>
      <c r="HBV136" s="66"/>
      <c r="HBX136" s="64"/>
      <c r="HBY136" s="67"/>
      <c r="HBZ136" s="67"/>
      <c r="HCA136" s="65"/>
      <c r="HCB136" s="65"/>
      <c r="HCC136" s="65"/>
      <c r="HCD136" s="66"/>
      <c r="HCF136" s="64"/>
      <c r="HCG136" s="67"/>
      <c r="HCH136" s="67"/>
      <c r="HCI136" s="65"/>
      <c r="HCJ136" s="65"/>
      <c r="HCK136" s="65"/>
      <c r="HCL136" s="66"/>
      <c r="HCN136" s="64"/>
      <c r="HCO136" s="67"/>
      <c r="HCP136" s="67"/>
      <c r="HCQ136" s="65"/>
      <c r="HCR136" s="65"/>
      <c r="HCS136" s="65"/>
      <c r="HCT136" s="66"/>
      <c r="HCV136" s="64"/>
      <c r="HCW136" s="67"/>
      <c r="HCX136" s="67"/>
      <c r="HCY136" s="65"/>
      <c r="HCZ136" s="65"/>
      <c r="HDA136" s="65"/>
      <c r="HDB136" s="66"/>
      <c r="HDD136" s="64"/>
      <c r="HDE136" s="67"/>
      <c r="HDF136" s="67"/>
      <c r="HDG136" s="65"/>
      <c r="HDH136" s="65"/>
      <c r="HDI136" s="65"/>
      <c r="HDJ136" s="66"/>
      <c r="HDL136" s="64"/>
      <c r="HDM136" s="67"/>
      <c r="HDN136" s="67"/>
      <c r="HDO136" s="65"/>
      <c r="HDP136" s="65"/>
      <c r="HDQ136" s="65"/>
      <c r="HDR136" s="66"/>
      <c r="HDT136" s="64"/>
      <c r="HDU136" s="67"/>
      <c r="HDV136" s="67"/>
      <c r="HDW136" s="65"/>
      <c r="HDX136" s="65"/>
      <c r="HDY136" s="65"/>
      <c r="HDZ136" s="66"/>
      <c r="HEB136" s="64"/>
      <c r="HEC136" s="67"/>
      <c r="HED136" s="67"/>
      <c r="HEE136" s="65"/>
      <c r="HEF136" s="65"/>
      <c r="HEG136" s="65"/>
      <c r="HEH136" s="66"/>
      <c r="HEJ136" s="64"/>
      <c r="HEK136" s="67"/>
      <c r="HEL136" s="67"/>
      <c r="HEM136" s="65"/>
      <c r="HEN136" s="65"/>
      <c r="HEO136" s="65"/>
      <c r="HEP136" s="66"/>
      <c r="HER136" s="64"/>
      <c r="HES136" s="67"/>
      <c r="HET136" s="67"/>
      <c r="HEU136" s="65"/>
      <c r="HEV136" s="65"/>
      <c r="HEW136" s="65"/>
      <c r="HEX136" s="66"/>
      <c r="HEZ136" s="64"/>
      <c r="HFA136" s="67"/>
      <c r="HFB136" s="67"/>
      <c r="HFC136" s="65"/>
      <c r="HFD136" s="65"/>
      <c r="HFE136" s="65"/>
      <c r="HFF136" s="66"/>
      <c r="HFH136" s="64"/>
      <c r="HFI136" s="67"/>
      <c r="HFJ136" s="67"/>
      <c r="HFK136" s="65"/>
      <c r="HFL136" s="65"/>
      <c r="HFM136" s="65"/>
      <c r="HFN136" s="66"/>
      <c r="HFP136" s="64"/>
      <c r="HFQ136" s="67"/>
      <c r="HFR136" s="67"/>
      <c r="HFS136" s="65"/>
      <c r="HFT136" s="65"/>
      <c r="HFU136" s="65"/>
      <c r="HFV136" s="66"/>
      <c r="HFX136" s="64"/>
      <c r="HFY136" s="67"/>
      <c r="HFZ136" s="67"/>
      <c r="HGA136" s="65"/>
      <c r="HGB136" s="65"/>
      <c r="HGC136" s="65"/>
      <c r="HGD136" s="66"/>
      <c r="HGF136" s="64"/>
      <c r="HGG136" s="67"/>
      <c r="HGH136" s="67"/>
      <c r="HGI136" s="65"/>
      <c r="HGJ136" s="65"/>
      <c r="HGK136" s="65"/>
      <c r="HGL136" s="66"/>
      <c r="HGN136" s="64"/>
      <c r="HGO136" s="67"/>
      <c r="HGP136" s="67"/>
      <c r="HGQ136" s="65"/>
      <c r="HGR136" s="65"/>
      <c r="HGS136" s="65"/>
      <c r="HGT136" s="66"/>
      <c r="HGV136" s="64"/>
      <c r="HGW136" s="67"/>
      <c r="HGX136" s="67"/>
      <c r="HGY136" s="65"/>
      <c r="HGZ136" s="65"/>
      <c r="HHA136" s="65"/>
      <c r="HHB136" s="66"/>
      <c r="HHD136" s="64"/>
      <c r="HHE136" s="67"/>
      <c r="HHF136" s="67"/>
      <c r="HHG136" s="65"/>
      <c r="HHH136" s="65"/>
      <c r="HHI136" s="65"/>
      <c r="HHJ136" s="66"/>
      <c r="HHL136" s="64"/>
      <c r="HHM136" s="67"/>
      <c r="HHN136" s="67"/>
      <c r="HHO136" s="65"/>
      <c r="HHP136" s="65"/>
      <c r="HHQ136" s="65"/>
      <c r="HHR136" s="66"/>
      <c r="HHT136" s="64"/>
      <c r="HHU136" s="67"/>
      <c r="HHV136" s="67"/>
      <c r="HHW136" s="65"/>
      <c r="HHX136" s="65"/>
      <c r="HHY136" s="65"/>
      <c r="HHZ136" s="66"/>
      <c r="HIB136" s="64"/>
      <c r="HIC136" s="67"/>
      <c r="HID136" s="67"/>
      <c r="HIE136" s="65"/>
      <c r="HIF136" s="65"/>
      <c r="HIG136" s="65"/>
      <c r="HIH136" s="66"/>
      <c r="HIJ136" s="64"/>
      <c r="HIK136" s="67"/>
      <c r="HIL136" s="67"/>
      <c r="HIM136" s="65"/>
      <c r="HIN136" s="65"/>
      <c r="HIO136" s="65"/>
      <c r="HIP136" s="66"/>
      <c r="HIR136" s="64"/>
      <c r="HIS136" s="67"/>
      <c r="HIT136" s="67"/>
      <c r="HIU136" s="65"/>
      <c r="HIV136" s="65"/>
      <c r="HIW136" s="65"/>
      <c r="HIX136" s="66"/>
      <c r="HIZ136" s="64"/>
      <c r="HJA136" s="67"/>
      <c r="HJB136" s="67"/>
      <c r="HJC136" s="65"/>
      <c r="HJD136" s="65"/>
      <c r="HJE136" s="65"/>
      <c r="HJF136" s="66"/>
      <c r="HJH136" s="64"/>
      <c r="HJI136" s="67"/>
      <c r="HJJ136" s="67"/>
      <c r="HJK136" s="65"/>
      <c r="HJL136" s="65"/>
      <c r="HJM136" s="65"/>
      <c r="HJN136" s="66"/>
      <c r="HJP136" s="64"/>
      <c r="HJQ136" s="67"/>
      <c r="HJR136" s="67"/>
      <c r="HJS136" s="65"/>
      <c r="HJT136" s="65"/>
      <c r="HJU136" s="65"/>
      <c r="HJV136" s="66"/>
      <c r="HJX136" s="64"/>
      <c r="HJY136" s="67"/>
      <c r="HJZ136" s="67"/>
      <c r="HKA136" s="65"/>
      <c r="HKB136" s="65"/>
      <c r="HKC136" s="65"/>
      <c r="HKD136" s="66"/>
      <c r="HKF136" s="64"/>
      <c r="HKG136" s="67"/>
      <c r="HKH136" s="67"/>
      <c r="HKI136" s="65"/>
      <c r="HKJ136" s="65"/>
      <c r="HKK136" s="65"/>
      <c r="HKL136" s="66"/>
      <c r="HKN136" s="64"/>
      <c r="HKO136" s="67"/>
      <c r="HKP136" s="67"/>
      <c r="HKQ136" s="65"/>
      <c r="HKR136" s="65"/>
      <c r="HKS136" s="65"/>
      <c r="HKT136" s="66"/>
      <c r="HKV136" s="64"/>
      <c r="HKW136" s="67"/>
      <c r="HKX136" s="67"/>
      <c r="HKY136" s="65"/>
      <c r="HKZ136" s="65"/>
      <c r="HLA136" s="65"/>
      <c r="HLB136" s="66"/>
      <c r="HLD136" s="64"/>
      <c r="HLE136" s="67"/>
      <c r="HLF136" s="67"/>
      <c r="HLG136" s="65"/>
      <c r="HLH136" s="65"/>
      <c r="HLI136" s="65"/>
      <c r="HLJ136" s="66"/>
      <c r="HLL136" s="64"/>
      <c r="HLM136" s="67"/>
      <c r="HLN136" s="67"/>
      <c r="HLO136" s="65"/>
      <c r="HLP136" s="65"/>
      <c r="HLQ136" s="65"/>
      <c r="HLR136" s="66"/>
      <c r="HLT136" s="64"/>
      <c r="HLU136" s="67"/>
      <c r="HLV136" s="67"/>
      <c r="HLW136" s="65"/>
      <c r="HLX136" s="65"/>
      <c r="HLY136" s="65"/>
      <c r="HLZ136" s="66"/>
      <c r="HMB136" s="64"/>
      <c r="HMC136" s="67"/>
      <c r="HMD136" s="67"/>
      <c r="HME136" s="65"/>
      <c r="HMF136" s="65"/>
      <c r="HMG136" s="65"/>
      <c r="HMH136" s="66"/>
      <c r="HMJ136" s="64"/>
      <c r="HMK136" s="67"/>
      <c r="HML136" s="67"/>
      <c r="HMM136" s="65"/>
      <c r="HMN136" s="65"/>
      <c r="HMO136" s="65"/>
      <c r="HMP136" s="66"/>
      <c r="HMR136" s="64"/>
      <c r="HMS136" s="67"/>
      <c r="HMT136" s="67"/>
      <c r="HMU136" s="65"/>
      <c r="HMV136" s="65"/>
      <c r="HMW136" s="65"/>
      <c r="HMX136" s="66"/>
      <c r="HMZ136" s="64"/>
      <c r="HNA136" s="67"/>
      <c r="HNB136" s="67"/>
      <c r="HNC136" s="65"/>
      <c r="HND136" s="65"/>
      <c r="HNE136" s="65"/>
      <c r="HNF136" s="66"/>
      <c r="HNH136" s="64"/>
      <c r="HNI136" s="67"/>
      <c r="HNJ136" s="67"/>
      <c r="HNK136" s="65"/>
      <c r="HNL136" s="65"/>
      <c r="HNM136" s="65"/>
      <c r="HNN136" s="66"/>
      <c r="HNP136" s="64"/>
      <c r="HNQ136" s="67"/>
      <c r="HNR136" s="67"/>
      <c r="HNS136" s="65"/>
      <c r="HNT136" s="65"/>
      <c r="HNU136" s="65"/>
      <c r="HNV136" s="66"/>
      <c r="HNX136" s="64"/>
      <c r="HNY136" s="67"/>
      <c r="HNZ136" s="67"/>
      <c r="HOA136" s="65"/>
      <c r="HOB136" s="65"/>
      <c r="HOC136" s="65"/>
      <c r="HOD136" s="66"/>
      <c r="HOF136" s="64"/>
      <c r="HOG136" s="67"/>
      <c r="HOH136" s="67"/>
      <c r="HOI136" s="65"/>
      <c r="HOJ136" s="65"/>
      <c r="HOK136" s="65"/>
      <c r="HOL136" s="66"/>
      <c r="HON136" s="64"/>
      <c r="HOO136" s="67"/>
      <c r="HOP136" s="67"/>
      <c r="HOQ136" s="65"/>
      <c r="HOR136" s="65"/>
      <c r="HOS136" s="65"/>
      <c r="HOT136" s="66"/>
      <c r="HOV136" s="64"/>
      <c r="HOW136" s="67"/>
      <c r="HOX136" s="67"/>
      <c r="HOY136" s="65"/>
      <c r="HOZ136" s="65"/>
      <c r="HPA136" s="65"/>
      <c r="HPB136" s="66"/>
      <c r="HPD136" s="64"/>
      <c r="HPE136" s="67"/>
      <c r="HPF136" s="67"/>
      <c r="HPG136" s="65"/>
      <c r="HPH136" s="65"/>
      <c r="HPI136" s="65"/>
      <c r="HPJ136" s="66"/>
      <c r="HPL136" s="64"/>
      <c r="HPM136" s="67"/>
      <c r="HPN136" s="67"/>
      <c r="HPO136" s="65"/>
      <c r="HPP136" s="65"/>
      <c r="HPQ136" s="65"/>
      <c r="HPR136" s="66"/>
      <c r="HPT136" s="64"/>
      <c r="HPU136" s="67"/>
      <c r="HPV136" s="67"/>
      <c r="HPW136" s="65"/>
      <c r="HPX136" s="65"/>
      <c r="HPY136" s="65"/>
      <c r="HPZ136" s="66"/>
      <c r="HQB136" s="64"/>
      <c r="HQC136" s="67"/>
      <c r="HQD136" s="67"/>
      <c r="HQE136" s="65"/>
      <c r="HQF136" s="65"/>
      <c r="HQG136" s="65"/>
      <c r="HQH136" s="66"/>
      <c r="HQJ136" s="64"/>
      <c r="HQK136" s="67"/>
      <c r="HQL136" s="67"/>
      <c r="HQM136" s="65"/>
      <c r="HQN136" s="65"/>
      <c r="HQO136" s="65"/>
      <c r="HQP136" s="66"/>
      <c r="HQR136" s="64"/>
      <c r="HQS136" s="67"/>
      <c r="HQT136" s="67"/>
      <c r="HQU136" s="65"/>
      <c r="HQV136" s="65"/>
      <c r="HQW136" s="65"/>
      <c r="HQX136" s="66"/>
      <c r="HQZ136" s="64"/>
      <c r="HRA136" s="67"/>
      <c r="HRB136" s="67"/>
      <c r="HRC136" s="65"/>
      <c r="HRD136" s="65"/>
      <c r="HRE136" s="65"/>
      <c r="HRF136" s="66"/>
      <c r="HRH136" s="64"/>
      <c r="HRI136" s="67"/>
      <c r="HRJ136" s="67"/>
      <c r="HRK136" s="65"/>
      <c r="HRL136" s="65"/>
      <c r="HRM136" s="65"/>
      <c r="HRN136" s="66"/>
      <c r="HRP136" s="64"/>
      <c r="HRQ136" s="67"/>
      <c r="HRR136" s="67"/>
      <c r="HRS136" s="65"/>
      <c r="HRT136" s="65"/>
      <c r="HRU136" s="65"/>
      <c r="HRV136" s="66"/>
      <c r="HRX136" s="64"/>
      <c r="HRY136" s="67"/>
      <c r="HRZ136" s="67"/>
      <c r="HSA136" s="65"/>
      <c r="HSB136" s="65"/>
      <c r="HSC136" s="65"/>
      <c r="HSD136" s="66"/>
      <c r="HSF136" s="64"/>
      <c r="HSG136" s="67"/>
      <c r="HSH136" s="67"/>
      <c r="HSI136" s="65"/>
      <c r="HSJ136" s="65"/>
      <c r="HSK136" s="65"/>
      <c r="HSL136" s="66"/>
      <c r="HSN136" s="64"/>
      <c r="HSO136" s="67"/>
      <c r="HSP136" s="67"/>
      <c r="HSQ136" s="65"/>
      <c r="HSR136" s="65"/>
      <c r="HSS136" s="65"/>
      <c r="HST136" s="66"/>
      <c r="HSV136" s="64"/>
      <c r="HSW136" s="67"/>
      <c r="HSX136" s="67"/>
      <c r="HSY136" s="65"/>
      <c r="HSZ136" s="65"/>
      <c r="HTA136" s="65"/>
      <c r="HTB136" s="66"/>
      <c r="HTD136" s="64"/>
      <c r="HTE136" s="67"/>
      <c r="HTF136" s="67"/>
      <c r="HTG136" s="65"/>
      <c r="HTH136" s="65"/>
      <c r="HTI136" s="65"/>
      <c r="HTJ136" s="66"/>
      <c r="HTL136" s="64"/>
      <c r="HTM136" s="67"/>
      <c r="HTN136" s="67"/>
      <c r="HTO136" s="65"/>
      <c r="HTP136" s="65"/>
      <c r="HTQ136" s="65"/>
      <c r="HTR136" s="66"/>
      <c r="HTT136" s="64"/>
      <c r="HTU136" s="67"/>
      <c r="HTV136" s="67"/>
      <c r="HTW136" s="65"/>
      <c r="HTX136" s="65"/>
      <c r="HTY136" s="65"/>
      <c r="HTZ136" s="66"/>
      <c r="HUB136" s="64"/>
      <c r="HUC136" s="67"/>
      <c r="HUD136" s="67"/>
      <c r="HUE136" s="65"/>
      <c r="HUF136" s="65"/>
      <c r="HUG136" s="65"/>
      <c r="HUH136" s="66"/>
      <c r="HUJ136" s="64"/>
      <c r="HUK136" s="67"/>
      <c r="HUL136" s="67"/>
      <c r="HUM136" s="65"/>
      <c r="HUN136" s="65"/>
      <c r="HUO136" s="65"/>
      <c r="HUP136" s="66"/>
      <c r="HUR136" s="64"/>
      <c r="HUS136" s="67"/>
      <c r="HUT136" s="67"/>
      <c r="HUU136" s="65"/>
      <c r="HUV136" s="65"/>
      <c r="HUW136" s="65"/>
      <c r="HUX136" s="66"/>
      <c r="HUZ136" s="64"/>
      <c r="HVA136" s="67"/>
      <c r="HVB136" s="67"/>
      <c r="HVC136" s="65"/>
      <c r="HVD136" s="65"/>
      <c r="HVE136" s="65"/>
      <c r="HVF136" s="66"/>
      <c r="HVH136" s="64"/>
      <c r="HVI136" s="67"/>
      <c r="HVJ136" s="67"/>
      <c r="HVK136" s="65"/>
      <c r="HVL136" s="65"/>
      <c r="HVM136" s="65"/>
      <c r="HVN136" s="66"/>
      <c r="HVP136" s="64"/>
      <c r="HVQ136" s="67"/>
      <c r="HVR136" s="67"/>
      <c r="HVS136" s="65"/>
      <c r="HVT136" s="65"/>
      <c r="HVU136" s="65"/>
      <c r="HVV136" s="66"/>
      <c r="HVX136" s="64"/>
      <c r="HVY136" s="67"/>
      <c r="HVZ136" s="67"/>
      <c r="HWA136" s="65"/>
      <c r="HWB136" s="65"/>
      <c r="HWC136" s="65"/>
      <c r="HWD136" s="66"/>
      <c r="HWF136" s="64"/>
      <c r="HWG136" s="67"/>
      <c r="HWH136" s="67"/>
      <c r="HWI136" s="65"/>
      <c r="HWJ136" s="65"/>
      <c r="HWK136" s="65"/>
      <c r="HWL136" s="66"/>
      <c r="HWN136" s="64"/>
      <c r="HWO136" s="67"/>
      <c r="HWP136" s="67"/>
      <c r="HWQ136" s="65"/>
      <c r="HWR136" s="65"/>
      <c r="HWS136" s="65"/>
      <c r="HWT136" s="66"/>
      <c r="HWV136" s="64"/>
      <c r="HWW136" s="67"/>
      <c r="HWX136" s="67"/>
      <c r="HWY136" s="65"/>
      <c r="HWZ136" s="65"/>
      <c r="HXA136" s="65"/>
      <c r="HXB136" s="66"/>
      <c r="HXD136" s="64"/>
      <c r="HXE136" s="67"/>
      <c r="HXF136" s="67"/>
      <c r="HXG136" s="65"/>
      <c r="HXH136" s="65"/>
      <c r="HXI136" s="65"/>
      <c r="HXJ136" s="66"/>
      <c r="HXL136" s="64"/>
      <c r="HXM136" s="67"/>
      <c r="HXN136" s="67"/>
      <c r="HXO136" s="65"/>
      <c r="HXP136" s="65"/>
      <c r="HXQ136" s="65"/>
      <c r="HXR136" s="66"/>
      <c r="HXT136" s="64"/>
      <c r="HXU136" s="67"/>
      <c r="HXV136" s="67"/>
      <c r="HXW136" s="65"/>
      <c r="HXX136" s="65"/>
      <c r="HXY136" s="65"/>
      <c r="HXZ136" s="66"/>
      <c r="HYB136" s="64"/>
      <c r="HYC136" s="67"/>
      <c r="HYD136" s="67"/>
      <c r="HYE136" s="65"/>
      <c r="HYF136" s="65"/>
      <c r="HYG136" s="65"/>
      <c r="HYH136" s="66"/>
      <c r="HYJ136" s="64"/>
      <c r="HYK136" s="67"/>
      <c r="HYL136" s="67"/>
      <c r="HYM136" s="65"/>
      <c r="HYN136" s="65"/>
      <c r="HYO136" s="65"/>
      <c r="HYP136" s="66"/>
      <c r="HYR136" s="64"/>
      <c r="HYS136" s="67"/>
      <c r="HYT136" s="67"/>
      <c r="HYU136" s="65"/>
      <c r="HYV136" s="65"/>
      <c r="HYW136" s="65"/>
      <c r="HYX136" s="66"/>
      <c r="HYZ136" s="64"/>
      <c r="HZA136" s="67"/>
      <c r="HZB136" s="67"/>
      <c r="HZC136" s="65"/>
      <c r="HZD136" s="65"/>
      <c r="HZE136" s="65"/>
      <c r="HZF136" s="66"/>
      <c r="HZH136" s="64"/>
      <c r="HZI136" s="67"/>
      <c r="HZJ136" s="67"/>
      <c r="HZK136" s="65"/>
      <c r="HZL136" s="65"/>
      <c r="HZM136" s="65"/>
      <c r="HZN136" s="66"/>
      <c r="HZP136" s="64"/>
      <c r="HZQ136" s="67"/>
      <c r="HZR136" s="67"/>
      <c r="HZS136" s="65"/>
      <c r="HZT136" s="65"/>
      <c r="HZU136" s="65"/>
      <c r="HZV136" s="66"/>
      <c r="HZX136" s="64"/>
      <c r="HZY136" s="67"/>
      <c r="HZZ136" s="67"/>
      <c r="IAA136" s="65"/>
      <c r="IAB136" s="65"/>
      <c r="IAC136" s="65"/>
      <c r="IAD136" s="66"/>
      <c r="IAF136" s="64"/>
      <c r="IAG136" s="67"/>
      <c r="IAH136" s="67"/>
      <c r="IAI136" s="65"/>
      <c r="IAJ136" s="65"/>
      <c r="IAK136" s="65"/>
      <c r="IAL136" s="66"/>
      <c r="IAN136" s="64"/>
      <c r="IAO136" s="67"/>
      <c r="IAP136" s="67"/>
      <c r="IAQ136" s="65"/>
      <c r="IAR136" s="65"/>
      <c r="IAS136" s="65"/>
      <c r="IAT136" s="66"/>
      <c r="IAV136" s="64"/>
      <c r="IAW136" s="67"/>
      <c r="IAX136" s="67"/>
      <c r="IAY136" s="65"/>
      <c r="IAZ136" s="65"/>
      <c r="IBA136" s="65"/>
      <c r="IBB136" s="66"/>
      <c r="IBD136" s="64"/>
      <c r="IBE136" s="67"/>
      <c r="IBF136" s="67"/>
      <c r="IBG136" s="65"/>
      <c r="IBH136" s="65"/>
      <c r="IBI136" s="65"/>
      <c r="IBJ136" s="66"/>
      <c r="IBL136" s="64"/>
      <c r="IBM136" s="67"/>
      <c r="IBN136" s="67"/>
      <c r="IBO136" s="65"/>
      <c r="IBP136" s="65"/>
      <c r="IBQ136" s="65"/>
      <c r="IBR136" s="66"/>
      <c r="IBT136" s="64"/>
      <c r="IBU136" s="67"/>
      <c r="IBV136" s="67"/>
      <c r="IBW136" s="65"/>
      <c r="IBX136" s="65"/>
      <c r="IBY136" s="65"/>
      <c r="IBZ136" s="66"/>
      <c r="ICB136" s="64"/>
      <c r="ICC136" s="67"/>
      <c r="ICD136" s="67"/>
      <c r="ICE136" s="65"/>
      <c r="ICF136" s="65"/>
      <c r="ICG136" s="65"/>
      <c r="ICH136" s="66"/>
      <c r="ICJ136" s="64"/>
      <c r="ICK136" s="67"/>
      <c r="ICL136" s="67"/>
      <c r="ICM136" s="65"/>
      <c r="ICN136" s="65"/>
      <c r="ICO136" s="65"/>
      <c r="ICP136" s="66"/>
      <c r="ICR136" s="64"/>
      <c r="ICS136" s="67"/>
      <c r="ICT136" s="67"/>
      <c r="ICU136" s="65"/>
      <c r="ICV136" s="65"/>
      <c r="ICW136" s="65"/>
      <c r="ICX136" s="66"/>
      <c r="ICZ136" s="64"/>
      <c r="IDA136" s="67"/>
      <c r="IDB136" s="67"/>
      <c r="IDC136" s="65"/>
      <c r="IDD136" s="65"/>
      <c r="IDE136" s="65"/>
      <c r="IDF136" s="66"/>
      <c r="IDH136" s="64"/>
      <c r="IDI136" s="67"/>
      <c r="IDJ136" s="67"/>
      <c r="IDK136" s="65"/>
      <c r="IDL136" s="65"/>
      <c r="IDM136" s="65"/>
      <c r="IDN136" s="66"/>
      <c r="IDP136" s="64"/>
      <c r="IDQ136" s="67"/>
      <c r="IDR136" s="67"/>
      <c r="IDS136" s="65"/>
      <c r="IDT136" s="65"/>
      <c r="IDU136" s="65"/>
      <c r="IDV136" s="66"/>
      <c r="IDX136" s="64"/>
      <c r="IDY136" s="67"/>
      <c r="IDZ136" s="67"/>
      <c r="IEA136" s="65"/>
      <c r="IEB136" s="65"/>
      <c r="IEC136" s="65"/>
      <c r="IED136" s="66"/>
      <c r="IEF136" s="64"/>
      <c r="IEG136" s="67"/>
      <c r="IEH136" s="67"/>
      <c r="IEI136" s="65"/>
      <c r="IEJ136" s="65"/>
      <c r="IEK136" s="65"/>
      <c r="IEL136" s="66"/>
      <c r="IEN136" s="64"/>
      <c r="IEO136" s="67"/>
      <c r="IEP136" s="67"/>
      <c r="IEQ136" s="65"/>
      <c r="IER136" s="65"/>
      <c r="IES136" s="65"/>
      <c r="IET136" s="66"/>
      <c r="IEV136" s="64"/>
      <c r="IEW136" s="67"/>
      <c r="IEX136" s="67"/>
      <c r="IEY136" s="65"/>
      <c r="IEZ136" s="65"/>
      <c r="IFA136" s="65"/>
      <c r="IFB136" s="66"/>
      <c r="IFD136" s="64"/>
      <c r="IFE136" s="67"/>
      <c r="IFF136" s="67"/>
      <c r="IFG136" s="65"/>
      <c r="IFH136" s="65"/>
      <c r="IFI136" s="65"/>
      <c r="IFJ136" s="66"/>
      <c r="IFL136" s="64"/>
      <c r="IFM136" s="67"/>
      <c r="IFN136" s="67"/>
      <c r="IFO136" s="65"/>
      <c r="IFP136" s="65"/>
      <c r="IFQ136" s="65"/>
      <c r="IFR136" s="66"/>
      <c r="IFT136" s="64"/>
      <c r="IFU136" s="67"/>
      <c r="IFV136" s="67"/>
      <c r="IFW136" s="65"/>
      <c r="IFX136" s="65"/>
      <c r="IFY136" s="65"/>
      <c r="IFZ136" s="66"/>
      <c r="IGB136" s="64"/>
      <c r="IGC136" s="67"/>
      <c r="IGD136" s="67"/>
      <c r="IGE136" s="65"/>
      <c r="IGF136" s="65"/>
      <c r="IGG136" s="65"/>
      <c r="IGH136" s="66"/>
      <c r="IGJ136" s="64"/>
      <c r="IGK136" s="67"/>
      <c r="IGL136" s="67"/>
      <c r="IGM136" s="65"/>
      <c r="IGN136" s="65"/>
      <c r="IGO136" s="65"/>
      <c r="IGP136" s="66"/>
      <c r="IGR136" s="64"/>
      <c r="IGS136" s="67"/>
      <c r="IGT136" s="67"/>
      <c r="IGU136" s="65"/>
      <c r="IGV136" s="65"/>
      <c r="IGW136" s="65"/>
      <c r="IGX136" s="66"/>
      <c r="IGZ136" s="64"/>
      <c r="IHA136" s="67"/>
      <c r="IHB136" s="67"/>
      <c r="IHC136" s="65"/>
      <c r="IHD136" s="65"/>
      <c r="IHE136" s="65"/>
      <c r="IHF136" s="66"/>
      <c r="IHH136" s="64"/>
      <c r="IHI136" s="67"/>
      <c r="IHJ136" s="67"/>
      <c r="IHK136" s="65"/>
      <c r="IHL136" s="65"/>
      <c r="IHM136" s="65"/>
      <c r="IHN136" s="66"/>
      <c r="IHP136" s="64"/>
      <c r="IHQ136" s="67"/>
      <c r="IHR136" s="67"/>
      <c r="IHS136" s="65"/>
      <c r="IHT136" s="65"/>
      <c r="IHU136" s="65"/>
      <c r="IHV136" s="66"/>
      <c r="IHX136" s="64"/>
      <c r="IHY136" s="67"/>
      <c r="IHZ136" s="67"/>
      <c r="IIA136" s="65"/>
      <c r="IIB136" s="65"/>
      <c r="IIC136" s="65"/>
      <c r="IID136" s="66"/>
      <c r="IIF136" s="64"/>
      <c r="IIG136" s="67"/>
      <c r="IIH136" s="67"/>
      <c r="III136" s="65"/>
      <c r="IIJ136" s="65"/>
      <c r="IIK136" s="65"/>
      <c r="IIL136" s="66"/>
      <c r="IIN136" s="64"/>
      <c r="IIO136" s="67"/>
      <c r="IIP136" s="67"/>
      <c r="IIQ136" s="65"/>
      <c r="IIR136" s="65"/>
      <c r="IIS136" s="65"/>
      <c r="IIT136" s="66"/>
      <c r="IIV136" s="64"/>
      <c r="IIW136" s="67"/>
      <c r="IIX136" s="67"/>
      <c r="IIY136" s="65"/>
      <c r="IIZ136" s="65"/>
      <c r="IJA136" s="65"/>
      <c r="IJB136" s="66"/>
      <c r="IJD136" s="64"/>
      <c r="IJE136" s="67"/>
      <c r="IJF136" s="67"/>
      <c r="IJG136" s="65"/>
      <c r="IJH136" s="65"/>
      <c r="IJI136" s="65"/>
      <c r="IJJ136" s="66"/>
      <c r="IJL136" s="64"/>
      <c r="IJM136" s="67"/>
      <c r="IJN136" s="67"/>
      <c r="IJO136" s="65"/>
      <c r="IJP136" s="65"/>
      <c r="IJQ136" s="65"/>
      <c r="IJR136" s="66"/>
      <c r="IJT136" s="64"/>
      <c r="IJU136" s="67"/>
      <c r="IJV136" s="67"/>
      <c r="IJW136" s="65"/>
      <c r="IJX136" s="65"/>
      <c r="IJY136" s="65"/>
      <c r="IJZ136" s="66"/>
      <c r="IKB136" s="64"/>
      <c r="IKC136" s="67"/>
      <c r="IKD136" s="67"/>
      <c r="IKE136" s="65"/>
      <c r="IKF136" s="65"/>
      <c r="IKG136" s="65"/>
      <c r="IKH136" s="66"/>
      <c r="IKJ136" s="64"/>
      <c r="IKK136" s="67"/>
      <c r="IKL136" s="67"/>
      <c r="IKM136" s="65"/>
      <c r="IKN136" s="65"/>
      <c r="IKO136" s="65"/>
      <c r="IKP136" s="66"/>
      <c r="IKR136" s="64"/>
      <c r="IKS136" s="67"/>
      <c r="IKT136" s="67"/>
      <c r="IKU136" s="65"/>
      <c r="IKV136" s="65"/>
      <c r="IKW136" s="65"/>
      <c r="IKX136" s="66"/>
      <c r="IKZ136" s="64"/>
      <c r="ILA136" s="67"/>
      <c r="ILB136" s="67"/>
      <c r="ILC136" s="65"/>
      <c r="ILD136" s="65"/>
      <c r="ILE136" s="65"/>
      <c r="ILF136" s="66"/>
      <c r="ILH136" s="64"/>
      <c r="ILI136" s="67"/>
      <c r="ILJ136" s="67"/>
      <c r="ILK136" s="65"/>
      <c r="ILL136" s="65"/>
      <c r="ILM136" s="65"/>
      <c r="ILN136" s="66"/>
      <c r="ILP136" s="64"/>
      <c r="ILQ136" s="67"/>
      <c r="ILR136" s="67"/>
      <c r="ILS136" s="65"/>
      <c r="ILT136" s="65"/>
      <c r="ILU136" s="65"/>
      <c r="ILV136" s="66"/>
      <c r="ILX136" s="64"/>
      <c r="ILY136" s="67"/>
      <c r="ILZ136" s="67"/>
      <c r="IMA136" s="65"/>
      <c r="IMB136" s="65"/>
      <c r="IMC136" s="65"/>
      <c r="IMD136" s="66"/>
      <c r="IMF136" s="64"/>
      <c r="IMG136" s="67"/>
      <c r="IMH136" s="67"/>
      <c r="IMI136" s="65"/>
      <c r="IMJ136" s="65"/>
      <c r="IMK136" s="65"/>
      <c r="IML136" s="66"/>
      <c r="IMN136" s="64"/>
      <c r="IMO136" s="67"/>
      <c r="IMP136" s="67"/>
      <c r="IMQ136" s="65"/>
      <c r="IMR136" s="65"/>
      <c r="IMS136" s="65"/>
      <c r="IMT136" s="66"/>
      <c r="IMV136" s="64"/>
      <c r="IMW136" s="67"/>
      <c r="IMX136" s="67"/>
      <c r="IMY136" s="65"/>
      <c r="IMZ136" s="65"/>
      <c r="INA136" s="65"/>
      <c r="INB136" s="66"/>
      <c r="IND136" s="64"/>
      <c r="INE136" s="67"/>
      <c r="INF136" s="67"/>
      <c r="ING136" s="65"/>
      <c r="INH136" s="65"/>
      <c r="INI136" s="65"/>
      <c r="INJ136" s="66"/>
      <c r="INL136" s="64"/>
      <c r="INM136" s="67"/>
      <c r="INN136" s="67"/>
      <c r="INO136" s="65"/>
      <c r="INP136" s="65"/>
      <c r="INQ136" s="65"/>
      <c r="INR136" s="66"/>
      <c r="INT136" s="64"/>
      <c r="INU136" s="67"/>
      <c r="INV136" s="67"/>
      <c r="INW136" s="65"/>
      <c r="INX136" s="65"/>
      <c r="INY136" s="65"/>
      <c r="INZ136" s="66"/>
      <c r="IOB136" s="64"/>
      <c r="IOC136" s="67"/>
      <c r="IOD136" s="67"/>
      <c r="IOE136" s="65"/>
      <c r="IOF136" s="65"/>
      <c r="IOG136" s="65"/>
      <c r="IOH136" s="66"/>
      <c r="IOJ136" s="64"/>
      <c r="IOK136" s="67"/>
      <c r="IOL136" s="67"/>
      <c r="IOM136" s="65"/>
      <c r="ION136" s="65"/>
      <c r="IOO136" s="65"/>
      <c r="IOP136" s="66"/>
      <c r="IOR136" s="64"/>
      <c r="IOS136" s="67"/>
      <c r="IOT136" s="67"/>
      <c r="IOU136" s="65"/>
      <c r="IOV136" s="65"/>
      <c r="IOW136" s="65"/>
      <c r="IOX136" s="66"/>
      <c r="IOZ136" s="64"/>
      <c r="IPA136" s="67"/>
      <c r="IPB136" s="67"/>
      <c r="IPC136" s="65"/>
      <c r="IPD136" s="65"/>
      <c r="IPE136" s="65"/>
      <c r="IPF136" s="66"/>
      <c r="IPH136" s="64"/>
      <c r="IPI136" s="67"/>
      <c r="IPJ136" s="67"/>
      <c r="IPK136" s="65"/>
      <c r="IPL136" s="65"/>
      <c r="IPM136" s="65"/>
      <c r="IPN136" s="66"/>
      <c r="IPP136" s="64"/>
      <c r="IPQ136" s="67"/>
      <c r="IPR136" s="67"/>
      <c r="IPS136" s="65"/>
      <c r="IPT136" s="65"/>
      <c r="IPU136" s="65"/>
      <c r="IPV136" s="66"/>
      <c r="IPX136" s="64"/>
      <c r="IPY136" s="67"/>
      <c r="IPZ136" s="67"/>
      <c r="IQA136" s="65"/>
      <c r="IQB136" s="65"/>
      <c r="IQC136" s="65"/>
      <c r="IQD136" s="66"/>
      <c r="IQF136" s="64"/>
      <c r="IQG136" s="67"/>
      <c r="IQH136" s="67"/>
      <c r="IQI136" s="65"/>
      <c r="IQJ136" s="65"/>
      <c r="IQK136" s="65"/>
      <c r="IQL136" s="66"/>
      <c r="IQN136" s="64"/>
      <c r="IQO136" s="67"/>
      <c r="IQP136" s="67"/>
      <c r="IQQ136" s="65"/>
      <c r="IQR136" s="65"/>
      <c r="IQS136" s="65"/>
      <c r="IQT136" s="66"/>
      <c r="IQV136" s="64"/>
      <c r="IQW136" s="67"/>
      <c r="IQX136" s="67"/>
      <c r="IQY136" s="65"/>
      <c r="IQZ136" s="65"/>
      <c r="IRA136" s="65"/>
      <c r="IRB136" s="66"/>
      <c r="IRD136" s="64"/>
      <c r="IRE136" s="67"/>
      <c r="IRF136" s="67"/>
      <c r="IRG136" s="65"/>
      <c r="IRH136" s="65"/>
      <c r="IRI136" s="65"/>
      <c r="IRJ136" s="66"/>
      <c r="IRL136" s="64"/>
      <c r="IRM136" s="67"/>
      <c r="IRN136" s="67"/>
      <c r="IRO136" s="65"/>
      <c r="IRP136" s="65"/>
      <c r="IRQ136" s="65"/>
      <c r="IRR136" s="66"/>
      <c r="IRT136" s="64"/>
      <c r="IRU136" s="67"/>
      <c r="IRV136" s="67"/>
      <c r="IRW136" s="65"/>
      <c r="IRX136" s="65"/>
      <c r="IRY136" s="65"/>
      <c r="IRZ136" s="66"/>
      <c r="ISB136" s="64"/>
      <c r="ISC136" s="67"/>
      <c r="ISD136" s="67"/>
      <c r="ISE136" s="65"/>
      <c r="ISF136" s="65"/>
      <c r="ISG136" s="65"/>
      <c r="ISH136" s="66"/>
      <c r="ISJ136" s="64"/>
      <c r="ISK136" s="67"/>
      <c r="ISL136" s="67"/>
      <c r="ISM136" s="65"/>
      <c r="ISN136" s="65"/>
      <c r="ISO136" s="65"/>
      <c r="ISP136" s="66"/>
      <c r="ISR136" s="64"/>
      <c r="ISS136" s="67"/>
      <c r="IST136" s="67"/>
      <c r="ISU136" s="65"/>
      <c r="ISV136" s="65"/>
      <c r="ISW136" s="65"/>
      <c r="ISX136" s="66"/>
      <c r="ISZ136" s="64"/>
      <c r="ITA136" s="67"/>
      <c r="ITB136" s="67"/>
      <c r="ITC136" s="65"/>
      <c r="ITD136" s="65"/>
      <c r="ITE136" s="65"/>
      <c r="ITF136" s="66"/>
      <c r="ITH136" s="64"/>
      <c r="ITI136" s="67"/>
      <c r="ITJ136" s="67"/>
      <c r="ITK136" s="65"/>
      <c r="ITL136" s="65"/>
      <c r="ITM136" s="65"/>
      <c r="ITN136" s="66"/>
      <c r="ITP136" s="64"/>
      <c r="ITQ136" s="67"/>
      <c r="ITR136" s="67"/>
      <c r="ITS136" s="65"/>
      <c r="ITT136" s="65"/>
      <c r="ITU136" s="65"/>
      <c r="ITV136" s="66"/>
      <c r="ITX136" s="64"/>
      <c r="ITY136" s="67"/>
      <c r="ITZ136" s="67"/>
      <c r="IUA136" s="65"/>
      <c r="IUB136" s="65"/>
      <c r="IUC136" s="65"/>
      <c r="IUD136" s="66"/>
      <c r="IUF136" s="64"/>
      <c r="IUG136" s="67"/>
      <c r="IUH136" s="67"/>
      <c r="IUI136" s="65"/>
      <c r="IUJ136" s="65"/>
      <c r="IUK136" s="65"/>
      <c r="IUL136" s="66"/>
      <c r="IUN136" s="64"/>
      <c r="IUO136" s="67"/>
      <c r="IUP136" s="67"/>
      <c r="IUQ136" s="65"/>
      <c r="IUR136" s="65"/>
      <c r="IUS136" s="65"/>
      <c r="IUT136" s="66"/>
      <c r="IUV136" s="64"/>
      <c r="IUW136" s="67"/>
      <c r="IUX136" s="67"/>
      <c r="IUY136" s="65"/>
      <c r="IUZ136" s="65"/>
      <c r="IVA136" s="65"/>
      <c r="IVB136" s="66"/>
      <c r="IVD136" s="64"/>
      <c r="IVE136" s="67"/>
      <c r="IVF136" s="67"/>
      <c r="IVG136" s="65"/>
      <c r="IVH136" s="65"/>
      <c r="IVI136" s="65"/>
      <c r="IVJ136" s="66"/>
      <c r="IVL136" s="64"/>
      <c r="IVM136" s="67"/>
      <c r="IVN136" s="67"/>
      <c r="IVO136" s="65"/>
      <c r="IVP136" s="65"/>
      <c r="IVQ136" s="65"/>
      <c r="IVR136" s="66"/>
      <c r="IVT136" s="64"/>
      <c r="IVU136" s="67"/>
      <c r="IVV136" s="67"/>
      <c r="IVW136" s="65"/>
      <c r="IVX136" s="65"/>
      <c r="IVY136" s="65"/>
      <c r="IVZ136" s="66"/>
      <c r="IWB136" s="64"/>
      <c r="IWC136" s="67"/>
      <c r="IWD136" s="67"/>
      <c r="IWE136" s="65"/>
      <c r="IWF136" s="65"/>
      <c r="IWG136" s="65"/>
      <c r="IWH136" s="66"/>
      <c r="IWJ136" s="64"/>
      <c r="IWK136" s="67"/>
      <c r="IWL136" s="67"/>
      <c r="IWM136" s="65"/>
      <c r="IWN136" s="65"/>
      <c r="IWO136" s="65"/>
      <c r="IWP136" s="66"/>
      <c r="IWR136" s="64"/>
      <c r="IWS136" s="67"/>
      <c r="IWT136" s="67"/>
      <c r="IWU136" s="65"/>
      <c r="IWV136" s="65"/>
      <c r="IWW136" s="65"/>
      <c r="IWX136" s="66"/>
      <c r="IWZ136" s="64"/>
      <c r="IXA136" s="67"/>
      <c r="IXB136" s="67"/>
      <c r="IXC136" s="65"/>
      <c r="IXD136" s="65"/>
      <c r="IXE136" s="65"/>
      <c r="IXF136" s="66"/>
      <c r="IXH136" s="64"/>
      <c r="IXI136" s="67"/>
      <c r="IXJ136" s="67"/>
      <c r="IXK136" s="65"/>
      <c r="IXL136" s="65"/>
      <c r="IXM136" s="65"/>
      <c r="IXN136" s="66"/>
      <c r="IXP136" s="64"/>
      <c r="IXQ136" s="67"/>
      <c r="IXR136" s="67"/>
      <c r="IXS136" s="65"/>
      <c r="IXT136" s="65"/>
      <c r="IXU136" s="65"/>
      <c r="IXV136" s="66"/>
      <c r="IXX136" s="64"/>
      <c r="IXY136" s="67"/>
      <c r="IXZ136" s="67"/>
      <c r="IYA136" s="65"/>
      <c r="IYB136" s="65"/>
      <c r="IYC136" s="65"/>
      <c r="IYD136" s="66"/>
      <c r="IYF136" s="64"/>
      <c r="IYG136" s="67"/>
      <c r="IYH136" s="67"/>
      <c r="IYI136" s="65"/>
      <c r="IYJ136" s="65"/>
      <c r="IYK136" s="65"/>
      <c r="IYL136" s="66"/>
      <c r="IYN136" s="64"/>
      <c r="IYO136" s="67"/>
      <c r="IYP136" s="67"/>
      <c r="IYQ136" s="65"/>
      <c r="IYR136" s="65"/>
      <c r="IYS136" s="65"/>
      <c r="IYT136" s="66"/>
      <c r="IYV136" s="64"/>
      <c r="IYW136" s="67"/>
      <c r="IYX136" s="67"/>
      <c r="IYY136" s="65"/>
      <c r="IYZ136" s="65"/>
      <c r="IZA136" s="65"/>
      <c r="IZB136" s="66"/>
      <c r="IZD136" s="64"/>
      <c r="IZE136" s="67"/>
      <c r="IZF136" s="67"/>
      <c r="IZG136" s="65"/>
      <c r="IZH136" s="65"/>
      <c r="IZI136" s="65"/>
      <c r="IZJ136" s="66"/>
      <c r="IZL136" s="64"/>
      <c r="IZM136" s="67"/>
      <c r="IZN136" s="67"/>
      <c r="IZO136" s="65"/>
      <c r="IZP136" s="65"/>
      <c r="IZQ136" s="65"/>
      <c r="IZR136" s="66"/>
      <c r="IZT136" s="64"/>
      <c r="IZU136" s="67"/>
      <c r="IZV136" s="67"/>
      <c r="IZW136" s="65"/>
      <c r="IZX136" s="65"/>
      <c r="IZY136" s="65"/>
      <c r="IZZ136" s="66"/>
      <c r="JAB136" s="64"/>
      <c r="JAC136" s="67"/>
      <c r="JAD136" s="67"/>
      <c r="JAE136" s="65"/>
      <c r="JAF136" s="65"/>
      <c r="JAG136" s="65"/>
      <c r="JAH136" s="66"/>
      <c r="JAJ136" s="64"/>
      <c r="JAK136" s="67"/>
      <c r="JAL136" s="67"/>
      <c r="JAM136" s="65"/>
      <c r="JAN136" s="65"/>
      <c r="JAO136" s="65"/>
      <c r="JAP136" s="66"/>
      <c r="JAR136" s="64"/>
      <c r="JAS136" s="67"/>
      <c r="JAT136" s="67"/>
      <c r="JAU136" s="65"/>
      <c r="JAV136" s="65"/>
      <c r="JAW136" s="65"/>
      <c r="JAX136" s="66"/>
      <c r="JAZ136" s="64"/>
      <c r="JBA136" s="67"/>
      <c r="JBB136" s="67"/>
      <c r="JBC136" s="65"/>
      <c r="JBD136" s="65"/>
      <c r="JBE136" s="65"/>
      <c r="JBF136" s="66"/>
      <c r="JBH136" s="64"/>
      <c r="JBI136" s="67"/>
      <c r="JBJ136" s="67"/>
      <c r="JBK136" s="65"/>
      <c r="JBL136" s="65"/>
      <c r="JBM136" s="65"/>
      <c r="JBN136" s="66"/>
      <c r="JBP136" s="64"/>
      <c r="JBQ136" s="67"/>
      <c r="JBR136" s="67"/>
      <c r="JBS136" s="65"/>
      <c r="JBT136" s="65"/>
      <c r="JBU136" s="65"/>
      <c r="JBV136" s="66"/>
      <c r="JBX136" s="64"/>
      <c r="JBY136" s="67"/>
      <c r="JBZ136" s="67"/>
      <c r="JCA136" s="65"/>
      <c r="JCB136" s="65"/>
      <c r="JCC136" s="65"/>
      <c r="JCD136" s="66"/>
      <c r="JCF136" s="64"/>
      <c r="JCG136" s="67"/>
      <c r="JCH136" s="67"/>
      <c r="JCI136" s="65"/>
      <c r="JCJ136" s="65"/>
      <c r="JCK136" s="65"/>
      <c r="JCL136" s="66"/>
      <c r="JCN136" s="64"/>
      <c r="JCO136" s="67"/>
      <c r="JCP136" s="67"/>
      <c r="JCQ136" s="65"/>
      <c r="JCR136" s="65"/>
      <c r="JCS136" s="65"/>
      <c r="JCT136" s="66"/>
      <c r="JCV136" s="64"/>
      <c r="JCW136" s="67"/>
      <c r="JCX136" s="67"/>
      <c r="JCY136" s="65"/>
      <c r="JCZ136" s="65"/>
      <c r="JDA136" s="65"/>
      <c r="JDB136" s="66"/>
      <c r="JDD136" s="64"/>
      <c r="JDE136" s="67"/>
      <c r="JDF136" s="67"/>
      <c r="JDG136" s="65"/>
      <c r="JDH136" s="65"/>
      <c r="JDI136" s="65"/>
      <c r="JDJ136" s="66"/>
      <c r="JDL136" s="64"/>
      <c r="JDM136" s="67"/>
      <c r="JDN136" s="67"/>
      <c r="JDO136" s="65"/>
      <c r="JDP136" s="65"/>
      <c r="JDQ136" s="65"/>
      <c r="JDR136" s="66"/>
      <c r="JDT136" s="64"/>
      <c r="JDU136" s="67"/>
      <c r="JDV136" s="67"/>
      <c r="JDW136" s="65"/>
      <c r="JDX136" s="65"/>
      <c r="JDY136" s="65"/>
      <c r="JDZ136" s="66"/>
      <c r="JEB136" s="64"/>
      <c r="JEC136" s="67"/>
      <c r="JED136" s="67"/>
      <c r="JEE136" s="65"/>
      <c r="JEF136" s="65"/>
      <c r="JEG136" s="65"/>
      <c r="JEH136" s="66"/>
      <c r="JEJ136" s="64"/>
      <c r="JEK136" s="67"/>
      <c r="JEL136" s="67"/>
      <c r="JEM136" s="65"/>
      <c r="JEN136" s="65"/>
      <c r="JEO136" s="65"/>
      <c r="JEP136" s="66"/>
      <c r="JER136" s="64"/>
      <c r="JES136" s="67"/>
      <c r="JET136" s="67"/>
      <c r="JEU136" s="65"/>
      <c r="JEV136" s="65"/>
      <c r="JEW136" s="65"/>
      <c r="JEX136" s="66"/>
      <c r="JEZ136" s="64"/>
      <c r="JFA136" s="67"/>
      <c r="JFB136" s="67"/>
      <c r="JFC136" s="65"/>
      <c r="JFD136" s="65"/>
      <c r="JFE136" s="65"/>
      <c r="JFF136" s="66"/>
      <c r="JFH136" s="64"/>
      <c r="JFI136" s="67"/>
      <c r="JFJ136" s="67"/>
      <c r="JFK136" s="65"/>
      <c r="JFL136" s="65"/>
      <c r="JFM136" s="65"/>
      <c r="JFN136" s="66"/>
      <c r="JFP136" s="64"/>
      <c r="JFQ136" s="67"/>
      <c r="JFR136" s="67"/>
      <c r="JFS136" s="65"/>
      <c r="JFT136" s="65"/>
      <c r="JFU136" s="65"/>
      <c r="JFV136" s="66"/>
      <c r="JFX136" s="64"/>
      <c r="JFY136" s="67"/>
      <c r="JFZ136" s="67"/>
      <c r="JGA136" s="65"/>
      <c r="JGB136" s="65"/>
      <c r="JGC136" s="65"/>
      <c r="JGD136" s="66"/>
      <c r="JGF136" s="64"/>
      <c r="JGG136" s="67"/>
      <c r="JGH136" s="67"/>
      <c r="JGI136" s="65"/>
      <c r="JGJ136" s="65"/>
      <c r="JGK136" s="65"/>
      <c r="JGL136" s="66"/>
      <c r="JGN136" s="64"/>
      <c r="JGO136" s="67"/>
      <c r="JGP136" s="67"/>
      <c r="JGQ136" s="65"/>
      <c r="JGR136" s="65"/>
      <c r="JGS136" s="65"/>
      <c r="JGT136" s="66"/>
      <c r="JGV136" s="64"/>
      <c r="JGW136" s="67"/>
      <c r="JGX136" s="67"/>
      <c r="JGY136" s="65"/>
      <c r="JGZ136" s="65"/>
      <c r="JHA136" s="65"/>
      <c r="JHB136" s="66"/>
      <c r="JHD136" s="64"/>
      <c r="JHE136" s="67"/>
      <c r="JHF136" s="67"/>
      <c r="JHG136" s="65"/>
      <c r="JHH136" s="65"/>
      <c r="JHI136" s="65"/>
      <c r="JHJ136" s="66"/>
      <c r="JHL136" s="64"/>
      <c r="JHM136" s="67"/>
      <c r="JHN136" s="67"/>
      <c r="JHO136" s="65"/>
      <c r="JHP136" s="65"/>
      <c r="JHQ136" s="65"/>
      <c r="JHR136" s="66"/>
      <c r="JHT136" s="64"/>
      <c r="JHU136" s="67"/>
      <c r="JHV136" s="67"/>
      <c r="JHW136" s="65"/>
      <c r="JHX136" s="65"/>
      <c r="JHY136" s="65"/>
      <c r="JHZ136" s="66"/>
      <c r="JIB136" s="64"/>
      <c r="JIC136" s="67"/>
      <c r="JID136" s="67"/>
      <c r="JIE136" s="65"/>
      <c r="JIF136" s="65"/>
      <c r="JIG136" s="65"/>
      <c r="JIH136" s="66"/>
      <c r="JIJ136" s="64"/>
      <c r="JIK136" s="67"/>
      <c r="JIL136" s="67"/>
      <c r="JIM136" s="65"/>
      <c r="JIN136" s="65"/>
      <c r="JIO136" s="65"/>
      <c r="JIP136" s="66"/>
      <c r="JIR136" s="64"/>
      <c r="JIS136" s="67"/>
      <c r="JIT136" s="67"/>
      <c r="JIU136" s="65"/>
      <c r="JIV136" s="65"/>
      <c r="JIW136" s="65"/>
      <c r="JIX136" s="66"/>
      <c r="JIZ136" s="64"/>
      <c r="JJA136" s="67"/>
      <c r="JJB136" s="67"/>
      <c r="JJC136" s="65"/>
      <c r="JJD136" s="65"/>
      <c r="JJE136" s="65"/>
      <c r="JJF136" s="66"/>
      <c r="JJH136" s="64"/>
      <c r="JJI136" s="67"/>
      <c r="JJJ136" s="67"/>
      <c r="JJK136" s="65"/>
      <c r="JJL136" s="65"/>
      <c r="JJM136" s="65"/>
      <c r="JJN136" s="66"/>
      <c r="JJP136" s="64"/>
      <c r="JJQ136" s="67"/>
      <c r="JJR136" s="67"/>
      <c r="JJS136" s="65"/>
      <c r="JJT136" s="65"/>
      <c r="JJU136" s="65"/>
      <c r="JJV136" s="66"/>
      <c r="JJX136" s="64"/>
      <c r="JJY136" s="67"/>
      <c r="JJZ136" s="67"/>
      <c r="JKA136" s="65"/>
      <c r="JKB136" s="65"/>
      <c r="JKC136" s="65"/>
      <c r="JKD136" s="66"/>
      <c r="JKF136" s="64"/>
      <c r="JKG136" s="67"/>
      <c r="JKH136" s="67"/>
      <c r="JKI136" s="65"/>
      <c r="JKJ136" s="65"/>
      <c r="JKK136" s="65"/>
      <c r="JKL136" s="66"/>
      <c r="JKN136" s="64"/>
      <c r="JKO136" s="67"/>
      <c r="JKP136" s="67"/>
      <c r="JKQ136" s="65"/>
      <c r="JKR136" s="65"/>
      <c r="JKS136" s="65"/>
      <c r="JKT136" s="66"/>
      <c r="JKV136" s="64"/>
      <c r="JKW136" s="67"/>
      <c r="JKX136" s="67"/>
      <c r="JKY136" s="65"/>
      <c r="JKZ136" s="65"/>
      <c r="JLA136" s="65"/>
      <c r="JLB136" s="66"/>
      <c r="JLD136" s="64"/>
      <c r="JLE136" s="67"/>
      <c r="JLF136" s="67"/>
      <c r="JLG136" s="65"/>
      <c r="JLH136" s="65"/>
      <c r="JLI136" s="65"/>
      <c r="JLJ136" s="66"/>
      <c r="JLL136" s="64"/>
      <c r="JLM136" s="67"/>
      <c r="JLN136" s="67"/>
      <c r="JLO136" s="65"/>
      <c r="JLP136" s="65"/>
      <c r="JLQ136" s="65"/>
      <c r="JLR136" s="66"/>
      <c r="JLT136" s="64"/>
      <c r="JLU136" s="67"/>
      <c r="JLV136" s="67"/>
      <c r="JLW136" s="65"/>
      <c r="JLX136" s="65"/>
      <c r="JLY136" s="65"/>
      <c r="JLZ136" s="66"/>
      <c r="JMB136" s="64"/>
      <c r="JMC136" s="67"/>
      <c r="JMD136" s="67"/>
      <c r="JME136" s="65"/>
      <c r="JMF136" s="65"/>
      <c r="JMG136" s="65"/>
      <c r="JMH136" s="66"/>
      <c r="JMJ136" s="64"/>
      <c r="JMK136" s="67"/>
      <c r="JML136" s="67"/>
      <c r="JMM136" s="65"/>
      <c r="JMN136" s="65"/>
      <c r="JMO136" s="65"/>
      <c r="JMP136" s="66"/>
      <c r="JMR136" s="64"/>
      <c r="JMS136" s="67"/>
      <c r="JMT136" s="67"/>
      <c r="JMU136" s="65"/>
      <c r="JMV136" s="65"/>
      <c r="JMW136" s="65"/>
      <c r="JMX136" s="66"/>
      <c r="JMZ136" s="64"/>
      <c r="JNA136" s="67"/>
      <c r="JNB136" s="67"/>
      <c r="JNC136" s="65"/>
      <c r="JND136" s="65"/>
      <c r="JNE136" s="65"/>
      <c r="JNF136" s="66"/>
      <c r="JNH136" s="64"/>
      <c r="JNI136" s="67"/>
      <c r="JNJ136" s="67"/>
      <c r="JNK136" s="65"/>
      <c r="JNL136" s="65"/>
      <c r="JNM136" s="65"/>
      <c r="JNN136" s="66"/>
      <c r="JNP136" s="64"/>
      <c r="JNQ136" s="67"/>
      <c r="JNR136" s="67"/>
      <c r="JNS136" s="65"/>
      <c r="JNT136" s="65"/>
      <c r="JNU136" s="65"/>
      <c r="JNV136" s="66"/>
      <c r="JNX136" s="64"/>
      <c r="JNY136" s="67"/>
      <c r="JNZ136" s="67"/>
      <c r="JOA136" s="65"/>
      <c r="JOB136" s="65"/>
      <c r="JOC136" s="65"/>
      <c r="JOD136" s="66"/>
      <c r="JOF136" s="64"/>
      <c r="JOG136" s="67"/>
      <c r="JOH136" s="67"/>
      <c r="JOI136" s="65"/>
      <c r="JOJ136" s="65"/>
      <c r="JOK136" s="65"/>
      <c r="JOL136" s="66"/>
      <c r="JON136" s="64"/>
      <c r="JOO136" s="67"/>
      <c r="JOP136" s="67"/>
      <c r="JOQ136" s="65"/>
      <c r="JOR136" s="65"/>
      <c r="JOS136" s="65"/>
      <c r="JOT136" s="66"/>
      <c r="JOV136" s="64"/>
      <c r="JOW136" s="67"/>
      <c r="JOX136" s="67"/>
      <c r="JOY136" s="65"/>
      <c r="JOZ136" s="65"/>
      <c r="JPA136" s="65"/>
      <c r="JPB136" s="66"/>
      <c r="JPD136" s="64"/>
      <c r="JPE136" s="67"/>
      <c r="JPF136" s="67"/>
      <c r="JPG136" s="65"/>
      <c r="JPH136" s="65"/>
      <c r="JPI136" s="65"/>
      <c r="JPJ136" s="66"/>
      <c r="JPL136" s="64"/>
      <c r="JPM136" s="67"/>
      <c r="JPN136" s="67"/>
      <c r="JPO136" s="65"/>
      <c r="JPP136" s="65"/>
      <c r="JPQ136" s="65"/>
      <c r="JPR136" s="66"/>
      <c r="JPT136" s="64"/>
      <c r="JPU136" s="67"/>
      <c r="JPV136" s="67"/>
      <c r="JPW136" s="65"/>
      <c r="JPX136" s="65"/>
      <c r="JPY136" s="65"/>
      <c r="JPZ136" s="66"/>
      <c r="JQB136" s="64"/>
      <c r="JQC136" s="67"/>
      <c r="JQD136" s="67"/>
      <c r="JQE136" s="65"/>
      <c r="JQF136" s="65"/>
      <c r="JQG136" s="65"/>
      <c r="JQH136" s="66"/>
      <c r="JQJ136" s="64"/>
      <c r="JQK136" s="67"/>
      <c r="JQL136" s="67"/>
      <c r="JQM136" s="65"/>
      <c r="JQN136" s="65"/>
      <c r="JQO136" s="65"/>
      <c r="JQP136" s="66"/>
      <c r="JQR136" s="64"/>
      <c r="JQS136" s="67"/>
      <c r="JQT136" s="67"/>
      <c r="JQU136" s="65"/>
      <c r="JQV136" s="65"/>
      <c r="JQW136" s="65"/>
      <c r="JQX136" s="66"/>
      <c r="JQZ136" s="64"/>
      <c r="JRA136" s="67"/>
      <c r="JRB136" s="67"/>
      <c r="JRC136" s="65"/>
      <c r="JRD136" s="65"/>
      <c r="JRE136" s="65"/>
      <c r="JRF136" s="66"/>
      <c r="JRH136" s="64"/>
      <c r="JRI136" s="67"/>
      <c r="JRJ136" s="67"/>
      <c r="JRK136" s="65"/>
      <c r="JRL136" s="65"/>
      <c r="JRM136" s="65"/>
      <c r="JRN136" s="66"/>
      <c r="JRP136" s="64"/>
      <c r="JRQ136" s="67"/>
      <c r="JRR136" s="67"/>
      <c r="JRS136" s="65"/>
      <c r="JRT136" s="65"/>
      <c r="JRU136" s="65"/>
      <c r="JRV136" s="66"/>
      <c r="JRX136" s="64"/>
      <c r="JRY136" s="67"/>
      <c r="JRZ136" s="67"/>
      <c r="JSA136" s="65"/>
      <c r="JSB136" s="65"/>
      <c r="JSC136" s="65"/>
      <c r="JSD136" s="66"/>
      <c r="JSF136" s="64"/>
      <c r="JSG136" s="67"/>
      <c r="JSH136" s="67"/>
      <c r="JSI136" s="65"/>
      <c r="JSJ136" s="65"/>
      <c r="JSK136" s="65"/>
      <c r="JSL136" s="66"/>
      <c r="JSN136" s="64"/>
      <c r="JSO136" s="67"/>
      <c r="JSP136" s="67"/>
      <c r="JSQ136" s="65"/>
      <c r="JSR136" s="65"/>
      <c r="JSS136" s="65"/>
      <c r="JST136" s="66"/>
      <c r="JSV136" s="64"/>
      <c r="JSW136" s="67"/>
      <c r="JSX136" s="67"/>
      <c r="JSY136" s="65"/>
      <c r="JSZ136" s="65"/>
      <c r="JTA136" s="65"/>
      <c r="JTB136" s="66"/>
      <c r="JTD136" s="64"/>
      <c r="JTE136" s="67"/>
      <c r="JTF136" s="67"/>
      <c r="JTG136" s="65"/>
      <c r="JTH136" s="65"/>
      <c r="JTI136" s="65"/>
      <c r="JTJ136" s="66"/>
      <c r="JTL136" s="64"/>
      <c r="JTM136" s="67"/>
      <c r="JTN136" s="67"/>
      <c r="JTO136" s="65"/>
      <c r="JTP136" s="65"/>
      <c r="JTQ136" s="65"/>
      <c r="JTR136" s="66"/>
      <c r="JTT136" s="64"/>
      <c r="JTU136" s="67"/>
      <c r="JTV136" s="67"/>
      <c r="JTW136" s="65"/>
      <c r="JTX136" s="65"/>
      <c r="JTY136" s="65"/>
      <c r="JTZ136" s="66"/>
      <c r="JUB136" s="64"/>
      <c r="JUC136" s="67"/>
      <c r="JUD136" s="67"/>
      <c r="JUE136" s="65"/>
      <c r="JUF136" s="65"/>
      <c r="JUG136" s="65"/>
      <c r="JUH136" s="66"/>
      <c r="JUJ136" s="64"/>
      <c r="JUK136" s="67"/>
      <c r="JUL136" s="67"/>
      <c r="JUM136" s="65"/>
      <c r="JUN136" s="65"/>
      <c r="JUO136" s="65"/>
      <c r="JUP136" s="66"/>
      <c r="JUR136" s="64"/>
      <c r="JUS136" s="67"/>
      <c r="JUT136" s="67"/>
      <c r="JUU136" s="65"/>
      <c r="JUV136" s="65"/>
      <c r="JUW136" s="65"/>
      <c r="JUX136" s="66"/>
      <c r="JUZ136" s="64"/>
      <c r="JVA136" s="67"/>
      <c r="JVB136" s="67"/>
      <c r="JVC136" s="65"/>
      <c r="JVD136" s="65"/>
      <c r="JVE136" s="65"/>
      <c r="JVF136" s="66"/>
      <c r="JVH136" s="64"/>
      <c r="JVI136" s="67"/>
      <c r="JVJ136" s="67"/>
      <c r="JVK136" s="65"/>
      <c r="JVL136" s="65"/>
      <c r="JVM136" s="65"/>
      <c r="JVN136" s="66"/>
      <c r="JVP136" s="64"/>
      <c r="JVQ136" s="67"/>
      <c r="JVR136" s="67"/>
      <c r="JVS136" s="65"/>
      <c r="JVT136" s="65"/>
      <c r="JVU136" s="65"/>
      <c r="JVV136" s="66"/>
      <c r="JVX136" s="64"/>
      <c r="JVY136" s="67"/>
      <c r="JVZ136" s="67"/>
      <c r="JWA136" s="65"/>
      <c r="JWB136" s="65"/>
      <c r="JWC136" s="65"/>
      <c r="JWD136" s="66"/>
      <c r="JWF136" s="64"/>
      <c r="JWG136" s="67"/>
      <c r="JWH136" s="67"/>
      <c r="JWI136" s="65"/>
      <c r="JWJ136" s="65"/>
      <c r="JWK136" s="65"/>
      <c r="JWL136" s="66"/>
      <c r="JWN136" s="64"/>
      <c r="JWO136" s="67"/>
      <c r="JWP136" s="67"/>
      <c r="JWQ136" s="65"/>
      <c r="JWR136" s="65"/>
      <c r="JWS136" s="65"/>
      <c r="JWT136" s="66"/>
      <c r="JWV136" s="64"/>
      <c r="JWW136" s="67"/>
      <c r="JWX136" s="67"/>
      <c r="JWY136" s="65"/>
      <c r="JWZ136" s="65"/>
      <c r="JXA136" s="65"/>
      <c r="JXB136" s="66"/>
      <c r="JXD136" s="64"/>
      <c r="JXE136" s="67"/>
      <c r="JXF136" s="67"/>
      <c r="JXG136" s="65"/>
      <c r="JXH136" s="65"/>
      <c r="JXI136" s="65"/>
      <c r="JXJ136" s="66"/>
      <c r="JXL136" s="64"/>
      <c r="JXM136" s="67"/>
      <c r="JXN136" s="67"/>
      <c r="JXO136" s="65"/>
      <c r="JXP136" s="65"/>
      <c r="JXQ136" s="65"/>
      <c r="JXR136" s="66"/>
      <c r="JXT136" s="64"/>
      <c r="JXU136" s="67"/>
      <c r="JXV136" s="67"/>
      <c r="JXW136" s="65"/>
      <c r="JXX136" s="65"/>
      <c r="JXY136" s="65"/>
      <c r="JXZ136" s="66"/>
      <c r="JYB136" s="64"/>
      <c r="JYC136" s="67"/>
      <c r="JYD136" s="67"/>
      <c r="JYE136" s="65"/>
      <c r="JYF136" s="65"/>
      <c r="JYG136" s="65"/>
      <c r="JYH136" s="66"/>
      <c r="JYJ136" s="64"/>
      <c r="JYK136" s="67"/>
      <c r="JYL136" s="67"/>
      <c r="JYM136" s="65"/>
      <c r="JYN136" s="65"/>
      <c r="JYO136" s="65"/>
      <c r="JYP136" s="66"/>
      <c r="JYR136" s="64"/>
      <c r="JYS136" s="67"/>
      <c r="JYT136" s="67"/>
      <c r="JYU136" s="65"/>
      <c r="JYV136" s="65"/>
      <c r="JYW136" s="65"/>
      <c r="JYX136" s="66"/>
      <c r="JYZ136" s="64"/>
      <c r="JZA136" s="67"/>
      <c r="JZB136" s="67"/>
      <c r="JZC136" s="65"/>
      <c r="JZD136" s="65"/>
      <c r="JZE136" s="65"/>
      <c r="JZF136" s="66"/>
      <c r="JZH136" s="64"/>
      <c r="JZI136" s="67"/>
      <c r="JZJ136" s="67"/>
      <c r="JZK136" s="65"/>
      <c r="JZL136" s="65"/>
      <c r="JZM136" s="65"/>
      <c r="JZN136" s="66"/>
      <c r="JZP136" s="64"/>
      <c r="JZQ136" s="67"/>
      <c r="JZR136" s="67"/>
      <c r="JZS136" s="65"/>
      <c r="JZT136" s="65"/>
      <c r="JZU136" s="65"/>
      <c r="JZV136" s="66"/>
      <c r="JZX136" s="64"/>
      <c r="JZY136" s="67"/>
      <c r="JZZ136" s="67"/>
      <c r="KAA136" s="65"/>
      <c r="KAB136" s="65"/>
      <c r="KAC136" s="65"/>
      <c r="KAD136" s="66"/>
      <c r="KAF136" s="64"/>
      <c r="KAG136" s="67"/>
      <c r="KAH136" s="67"/>
      <c r="KAI136" s="65"/>
      <c r="KAJ136" s="65"/>
      <c r="KAK136" s="65"/>
      <c r="KAL136" s="66"/>
      <c r="KAN136" s="64"/>
      <c r="KAO136" s="67"/>
      <c r="KAP136" s="67"/>
      <c r="KAQ136" s="65"/>
      <c r="KAR136" s="65"/>
      <c r="KAS136" s="65"/>
      <c r="KAT136" s="66"/>
      <c r="KAV136" s="64"/>
      <c r="KAW136" s="67"/>
      <c r="KAX136" s="67"/>
      <c r="KAY136" s="65"/>
      <c r="KAZ136" s="65"/>
      <c r="KBA136" s="65"/>
      <c r="KBB136" s="66"/>
      <c r="KBD136" s="64"/>
      <c r="KBE136" s="67"/>
      <c r="KBF136" s="67"/>
      <c r="KBG136" s="65"/>
      <c r="KBH136" s="65"/>
      <c r="KBI136" s="65"/>
      <c r="KBJ136" s="66"/>
      <c r="KBL136" s="64"/>
      <c r="KBM136" s="67"/>
      <c r="KBN136" s="67"/>
      <c r="KBO136" s="65"/>
      <c r="KBP136" s="65"/>
      <c r="KBQ136" s="65"/>
      <c r="KBR136" s="66"/>
      <c r="KBT136" s="64"/>
      <c r="KBU136" s="67"/>
      <c r="KBV136" s="67"/>
      <c r="KBW136" s="65"/>
      <c r="KBX136" s="65"/>
      <c r="KBY136" s="65"/>
      <c r="KBZ136" s="66"/>
      <c r="KCB136" s="64"/>
      <c r="KCC136" s="67"/>
      <c r="KCD136" s="67"/>
      <c r="KCE136" s="65"/>
      <c r="KCF136" s="65"/>
      <c r="KCG136" s="65"/>
      <c r="KCH136" s="66"/>
      <c r="KCJ136" s="64"/>
      <c r="KCK136" s="67"/>
      <c r="KCL136" s="67"/>
      <c r="KCM136" s="65"/>
      <c r="KCN136" s="65"/>
      <c r="KCO136" s="65"/>
      <c r="KCP136" s="66"/>
      <c r="KCR136" s="64"/>
      <c r="KCS136" s="67"/>
      <c r="KCT136" s="67"/>
      <c r="KCU136" s="65"/>
      <c r="KCV136" s="65"/>
      <c r="KCW136" s="65"/>
      <c r="KCX136" s="66"/>
      <c r="KCZ136" s="64"/>
      <c r="KDA136" s="67"/>
      <c r="KDB136" s="67"/>
      <c r="KDC136" s="65"/>
      <c r="KDD136" s="65"/>
      <c r="KDE136" s="65"/>
      <c r="KDF136" s="66"/>
      <c r="KDH136" s="64"/>
      <c r="KDI136" s="67"/>
      <c r="KDJ136" s="67"/>
      <c r="KDK136" s="65"/>
      <c r="KDL136" s="65"/>
      <c r="KDM136" s="65"/>
      <c r="KDN136" s="66"/>
      <c r="KDP136" s="64"/>
      <c r="KDQ136" s="67"/>
      <c r="KDR136" s="67"/>
      <c r="KDS136" s="65"/>
      <c r="KDT136" s="65"/>
      <c r="KDU136" s="65"/>
      <c r="KDV136" s="66"/>
      <c r="KDX136" s="64"/>
      <c r="KDY136" s="67"/>
      <c r="KDZ136" s="67"/>
      <c r="KEA136" s="65"/>
      <c r="KEB136" s="65"/>
      <c r="KEC136" s="65"/>
      <c r="KED136" s="66"/>
      <c r="KEF136" s="64"/>
      <c r="KEG136" s="67"/>
      <c r="KEH136" s="67"/>
      <c r="KEI136" s="65"/>
      <c r="KEJ136" s="65"/>
      <c r="KEK136" s="65"/>
      <c r="KEL136" s="66"/>
      <c r="KEN136" s="64"/>
      <c r="KEO136" s="67"/>
      <c r="KEP136" s="67"/>
      <c r="KEQ136" s="65"/>
      <c r="KER136" s="65"/>
      <c r="KES136" s="65"/>
      <c r="KET136" s="66"/>
      <c r="KEV136" s="64"/>
      <c r="KEW136" s="67"/>
      <c r="KEX136" s="67"/>
      <c r="KEY136" s="65"/>
      <c r="KEZ136" s="65"/>
      <c r="KFA136" s="65"/>
      <c r="KFB136" s="66"/>
      <c r="KFD136" s="64"/>
      <c r="KFE136" s="67"/>
      <c r="KFF136" s="67"/>
      <c r="KFG136" s="65"/>
      <c r="KFH136" s="65"/>
      <c r="KFI136" s="65"/>
      <c r="KFJ136" s="66"/>
      <c r="KFL136" s="64"/>
      <c r="KFM136" s="67"/>
      <c r="KFN136" s="67"/>
      <c r="KFO136" s="65"/>
      <c r="KFP136" s="65"/>
      <c r="KFQ136" s="65"/>
      <c r="KFR136" s="66"/>
      <c r="KFT136" s="64"/>
      <c r="KFU136" s="67"/>
      <c r="KFV136" s="67"/>
      <c r="KFW136" s="65"/>
      <c r="KFX136" s="65"/>
      <c r="KFY136" s="65"/>
      <c r="KFZ136" s="66"/>
      <c r="KGB136" s="64"/>
      <c r="KGC136" s="67"/>
      <c r="KGD136" s="67"/>
      <c r="KGE136" s="65"/>
      <c r="KGF136" s="65"/>
      <c r="KGG136" s="65"/>
      <c r="KGH136" s="66"/>
      <c r="KGJ136" s="64"/>
      <c r="KGK136" s="67"/>
      <c r="KGL136" s="67"/>
      <c r="KGM136" s="65"/>
      <c r="KGN136" s="65"/>
      <c r="KGO136" s="65"/>
      <c r="KGP136" s="66"/>
      <c r="KGR136" s="64"/>
      <c r="KGS136" s="67"/>
      <c r="KGT136" s="67"/>
      <c r="KGU136" s="65"/>
      <c r="KGV136" s="65"/>
      <c r="KGW136" s="65"/>
      <c r="KGX136" s="66"/>
      <c r="KGZ136" s="64"/>
      <c r="KHA136" s="67"/>
      <c r="KHB136" s="67"/>
      <c r="KHC136" s="65"/>
      <c r="KHD136" s="65"/>
      <c r="KHE136" s="65"/>
      <c r="KHF136" s="66"/>
      <c r="KHH136" s="64"/>
      <c r="KHI136" s="67"/>
      <c r="KHJ136" s="67"/>
      <c r="KHK136" s="65"/>
      <c r="KHL136" s="65"/>
      <c r="KHM136" s="65"/>
      <c r="KHN136" s="66"/>
      <c r="KHP136" s="64"/>
      <c r="KHQ136" s="67"/>
      <c r="KHR136" s="67"/>
      <c r="KHS136" s="65"/>
      <c r="KHT136" s="65"/>
      <c r="KHU136" s="65"/>
      <c r="KHV136" s="66"/>
      <c r="KHX136" s="64"/>
      <c r="KHY136" s="67"/>
      <c r="KHZ136" s="67"/>
      <c r="KIA136" s="65"/>
      <c r="KIB136" s="65"/>
      <c r="KIC136" s="65"/>
      <c r="KID136" s="66"/>
      <c r="KIF136" s="64"/>
      <c r="KIG136" s="67"/>
      <c r="KIH136" s="67"/>
      <c r="KII136" s="65"/>
      <c r="KIJ136" s="65"/>
      <c r="KIK136" s="65"/>
      <c r="KIL136" s="66"/>
      <c r="KIN136" s="64"/>
      <c r="KIO136" s="67"/>
      <c r="KIP136" s="67"/>
      <c r="KIQ136" s="65"/>
      <c r="KIR136" s="65"/>
      <c r="KIS136" s="65"/>
      <c r="KIT136" s="66"/>
      <c r="KIV136" s="64"/>
      <c r="KIW136" s="67"/>
      <c r="KIX136" s="67"/>
      <c r="KIY136" s="65"/>
      <c r="KIZ136" s="65"/>
      <c r="KJA136" s="65"/>
      <c r="KJB136" s="66"/>
      <c r="KJD136" s="64"/>
      <c r="KJE136" s="67"/>
      <c r="KJF136" s="67"/>
      <c r="KJG136" s="65"/>
      <c r="KJH136" s="65"/>
      <c r="KJI136" s="65"/>
      <c r="KJJ136" s="66"/>
      <c r="KJL136" s="64"/>
      <c r="KJM136" s="67"/>
      <c r="KJN136" s="67"/>
      <c r="KJO136" s="65"/>
      <c r="KJP136" s="65"/>
      <c r="KJQ136" s="65"/>
      <c r="KJR136" s="66"/>
      <c r="KJT136" s="64"/>
      <c r="KJU136" s="67"/>
      <c r="KJV136" s="67"/>
      <c r="KJW136" s="65"/>
      <c r="KJX136" s="65"/>
      <c r="KJY136" s="65"/>
      <c r="KJZ136" s="66"/>
      <c r="KKB136" s="64"/>
      <c r="KKC136" s="67"/>
      <c r="KKD136" s="67"/>
      <c r="KKE136" s="65"/>
      <c r="KKF136" s="65"/>
      <c r="KKG136" s="65"/>
      <c r="KKH136" s="66"/>
      <c r="KKJ136" s="64"/>
      <c r="KKK136" s="67"/>
      <c r="KKL136" s="67"/>
      <c r="KKM136" s="65"/>
      <c r="KKN136" s="65"/>
      <c r="KKO136" s="65"/>
      <c r="KKP136" s="66"/>
      <c r="KKR136" s="64"/>
      <c r="KKS136" s="67"/>
      <c r="KKT136" s="67"/>
      <c r="KKU136" s="65"/>
      <c r="KKV136" s="65"/>
      <c r="KKW136" s="65"/>
      <c r="KKX136" s="66"/>
      <c r="KKZ136" s="64"/>
      <c r="KLA136" s="67"/>
      <c r="KLB136" s="67"/>
      <c r="KLC136" s="65"/>
      <c r="KLD136" s="65"/>
      <c r="KLE136" s="65"/>
      <c r="KLF136" s="66"/>
      <c r="KLH136" s="64"/>
      <c r="KLI136" s="67"/>
      <c r="KLJ136" s="67"/>
      <c r="KLK136" s="65"/>
      <c r="KLL136" s="65"/>
      <c r="KLM136" s="65"/>
      <c r="KLN136" s="66"/>
      <c r="KLP136" s="64"/>
      <c r="KLQ136" s="67"/>
      <c r="KLR136" s="67"/>
      <c r="KLS136" s="65"/>
      <c r="KLT136" s="65"/>
      <c r="KLU136" s="65"/>
      <c r="KLV136" s="66"/>
      <c r="KLX136" s="64"/>
      <c r="KLY136" s="67"/>
      <c r="KLZ136" s="67"/>
      <c r="KMA136" s="65"/>
      <c r="KMB136" s="65"/>
      <c r="KMC136" s="65"/>
      <c r="KMD136" s="66"/>
      <c r="KMF136" s="64"/>
      <c r="KMG136" s="67"/>
      <c r="KMH136" s="67"/>
      <c r="KMI136" s="65"/>
      <c r="KMJ136" s="65"/>
      <c r="KMK136" s="65"/>
      <c r="KML136" s="66"/>
      <c r="KMN136" s="64"/>
      <c r="KMO136" s="67"/>
      <c r="KMP136" s="67"/>
      <c r="KMQ136" s="65"/>
      <c r="KMR136" s="65"/>
      <c r="KMS136" s="65"/>
      <c r="KMT136" s="66"/>
      <c r="KMV136" s="64"/>
      <c r="KMW136" s="67"/>
      <c r="KMX136" s="67"/>
      <c r="KMY136" s="65"/>
      <c r="KMZ136" s="65"/>
      <c r="KNA136" s="65"/>
      <c r="KNB136" s="66"/>
      <c r="KND136" s="64"/>
      <c r="KNE136" s="67"/>
      <c r="KNF136" s="67"/>
      <c r="KNG136" s="65"/>
      <c r="KNH136" s="65"/>
      <c r="KNI136" s="65"/>
      <c r="KNJ136" s="66"/>
      <c r="KNL136" s="64"/>
      <c r="KNM136" s="67"/>
      <c r="KNN136" s="67"/>
      <c r="KNO136" s="65"/>
      <c r="KNP136" s="65"/>
      <c r="KNQ136" s="65"/>
      <c r="KNR136" s="66"/>
      <c r="KNT136" s="64"/>
      <c r="KNU136" s="67"/>
      <c r="KNV136" s="67"/>
      <c r="KNW136" s="65"/>
      <c r="KNX136" s="65"/>
      <c r="KNY136" s="65"/>
      <c r="KNZ136" s="66"/>
      <c r="KOB136" s="64"/>
      <c r="KOC136" s="67"/>
      <c r="KOD136" s="67"/>
      <c r="KOE136" s="65"/>
      <c r="KOF136" s="65"/>
      <c r="KOG136" s="65"/>
      <c r="KOH136" s="66"/>
      <c r="KOJ136" s="64"/>
      <c r="KOK136" s="67"/>
      <c r="KOL136" s="67"/>
      <c r="KOM136" s="65"/>
      <c r="KON136" s="65"/>
      <c r="KOO136" s="65"/>
      <c r="KOP136" s="66"/>
      <c r="KOR136" s="64"/>
      <c r="KOS136" s="67"/>
      <c r="KOT136" s="67"/>
      <c r="KOU136" s="65"/>
      <c r="KOV136" s="65"/>
      <c r="KOW136" s="65"/>
      <c r="KOX136" s="66"/>
      <c r="KOZ136" s="64"/>
      <c r="KPA136" s="67"/>
      <c r="KPB136" s="67"/>
      <c r="KPC136" s="65"/>
      <c r="KPD136" s="65"/>
      <c r="KPE136" s="65"/>
      <c r="KPF136" s="66"/>
      <c r="KPH136" s="64"/>
      <c r="KPI136" s="67"/>
      <c r="KPJ136" s="67"/>
      <c r="KPK136" s="65"/>
      <c r="KPL136" s="65"/>
      <c r="KPM136" s="65"/>
      <c r="KPN136" s="66"/>
      <c r="KPP136" s="64"/>
      <c r="KPQ136" s="67"/>
      <c r="KPR136" s="67"/>
      <c r="KPS136" s="65"/>
      <c r="KPT136" s="65"/>
      <c r="KPU136" s="65"/>
      <c r="KPV136" s="66"/>
      <c r="KPX136" s="64"/>
      <c r="KPY136" s="67"/>
      <c r="KPZ136" s="67"/>
      <c r="KQA136" s="65"/>
      <c r="KQB136" s="65"/>
      <c r="KQC136" s="65"/>
      <c r="KQD136" s="66"/>
      <c r="KQF136" s="64"/>
      <c r="KQG136" s="67"/>
      <c r="KQH136" s="67"/>
      <c r="KQI136" s="65"/>
      <c r="KQJ136" s="65"/>
      <c r="KQK136" s="65"/>
      <c r="KQL136" s="66"/>
      <c r="KQN136" s="64"/>
      <c r="KQO136" s="67"/>
      <c r="KQP136" s="67"/>
      <c r="KQQ136" s="65"/>
      <c r="KQR136" s="65"/>
      <c r="KQS136" s="65"/>
      <c r="KQT136" s="66"/>
      <c r="KQV136" s="64"/>
      <c r="KQW136" s="67"/>
      <c r="KQX136" s="67"/>
      <c r="KQY136" s="65"/>
      <c r="KQZ136" s="65"/>
      <c r="KRA136" s="65"/>
      <c r="KRB136" s="66"/>
      <c r="KRD136" s="64"/>
      <c r="KRE136" s="67"/>
      <c r="KRF136" s="67"/>
      <c r="KRG136" s="65"/>
      <c r="KRH136" s="65"/>
      <c r="KRI136" s="65"/>
      <c r="KRJ136" s="66"/>
      <c r="KRL136" s="64"/>
      <c r="KRM136" s="67"/>
      <c r="KRN136" s="67"/>
      <c r="KRO136" s="65"/>
      <c r="KRP136" s="65"/>
      <c r="KRQ136" s="65"/>
      <c r="KRR136" s="66"/>
      <c r="KRT136" s="64"/>
      <c r="KRU136" s="67"/>
      <c r="KRV136" s="67"/>
      <c r="KRW136" s="65"/>
      <c r="KRX136" s="65"/>
      <c r="KRY136" s="65"/>
      <c r="KRZ136" s="66"/>
      <c r="KSB136" s="64"/>
      <c r="KSC136" s="67"/>
      <c r="KSD136" s="67"/>
      <c r="KSE136" s="65"/>
      <c r="KSF136" s="65"/>
      <c r="KSG136" s="65"/>
      <c r="KSH136" s="66"/>
      <c r="KSJ136" s="64"/>
      <c r="KSK136" s="67"/>
      <c r="KSL136" s="67"/>
      <c r="KSM136" s="65"/>
      <c r="KSN136" s="65"/>
      <c r="KSO136" s="65"/>
      <c r="KSP136" s="66"/>
      <c r="KSR136" s="64"/>
      <c r="KSS136" s="67"/>
      <c r="KST136" s="67"/>
      <c r="KSU136" s="65"/>
      <c r="KSV136" s="65"/>
      <c r="KSW136" s="65"/>
      <c r="KSX136" s="66"/>
      <c r="KSZ136" s="64"/>
      <c r="KTA136" s="67"/>
      <c r="KTB136" s="67"/>
      <c r="KTC136" s="65"/>
      <c r="KTD136" s="65"/>
      <c r="KTE136" s="65"/>
      <c r="KTF136" s="66"/>
      <c r="KTH136" s="64"/>
      <c r="KTI136" s="67"/>
      <c r="KTJ136" s="67"/>
      <c r="KTK136" s="65"/>
      <c r="KTL136" s="65"/>
      <c r="KTM136" s="65"/>
      <c r="KTN136" s="66"/>
      <c r="KTP136" s="64"/>
      <c r="KTQ136" s="67"/>
      <c r="KTR136" s="67"/>
      <c r="KTS136" s="65"/>
      <c r="KTT136" s="65"/>
      <c r="KTU136" s="65"/>
      <c r="KTV136" s="66"/>
      <c r="KTX136" s="64"/>
      <c r="KTY136" s="67"/>
      <c r="KTZ136" s="67"/>
      <c r="KUA136" s="65"/>
      <c r="KUB136" s="65"/>
      <c r="KUC136" s="65"/>
      <c r="KUD136" s="66"/>
      <c r="KUF136" s="64"/>
      <c r="KUG136" s="67"/>
      <c r="KUH136" s="67"/>
      <c r="KUI136" s="65"/>
      <c r="KUJ136" s="65"/>
      <c r="KUK136" s="65"/>
      <c r="KUL136" s="66"/>
      <c r="KUN136" s="64"/>
      <c r="KUO136" s="67"/>
      <c r="KUP136" s="67"/>
      <c r="KUQ136" s="65"/>
      <c r="KUR136" s="65"/>
      <c r="KUS136" s="65"/>
      <c r="KUT136" s="66"/>
      <c r="KUV136" s="64"/>
      <c r="KUW136" s="67"/>
      <c r="KUX136" s="67"/>
      <c r="KUY136" s="65"/>
      <c r="KUZ136" s="65"/>
      <c r="KVA136" s="65"/>
      <c r="KVB136" s="66"/>
      <c r="KVD136" s="64"/>
      <c r="KVE136" s="67"/>
      <c r="KVF136" s="67"/>
      <c r="KVG136" s="65"/>
      <c r="KVH136" s="65"/>
      <c r="KVI136" s="65"/>
      <c r="KVJ136" s="66"/>
      <c r="KVL136" s="64"/>
      <c r="KVM136" s="67"/>
      <c r="KVN136" s="67"/>
      <c r="KVO136" s="65"/>
      <c r="KVP136" s="65"/>
      <c r="KVQ136" s="65"/>
      <c r="KVR136" s="66"/>
      <c r="KVT136" s="64"/>
      <c r="KVU136" s="67"/>
      <c r="KVV136" s="67"/>
      <c r="KVW136" s="65"/>
      <c r="KVX136" s="65"/>
      <c r="KVY136" s="65"/>
      <c r="KVZ136" s="66"/>
      <c r="KWB136" s="64"/>
      <c r="KWC136" s="67"/>
      <c r="KWD136" s="67"/>
      <c r="KWE136" s="65"/>
      <c r="KWF136" s="65"/>
      <c r="KWG136" s="65"/>
      <c r="KWH136" s="66"/>
      <c r="KWJ136" s="64"/>
      <c r="KWK136" s="67"/>
      <c r="KWL136" s="67"/>
      <c r="KWM136" s="65"/>
      <c r="KWN136" s="65"/>
      <c r="KWO136" s="65"/>
      <c r="KWP136" s="66"/>
      <c r="KWR136" s="64"/>
      <c r="KWS136" s="67"/>
      <c r="KWT136" s="67"/>
      <c r="KWU136" s="65"/>
      <c r="KWV136" s="65"/>
      <c r="KWW136" s="65"/>
      <c r="KWX136" s="66"/>
      <c r="KWZ136" s="64"/>
      <c r="KXA136" s="67"/>
      <c r="KXB136" s="67"/>
      <c r="KXC136" s="65"/>
      <c r="KXD136" s="65"/>
      <c r="KXE136" s="65"/>
      <c r="KXF136" s="66"/>
      <c r="KXH136" s="64"/>
      <c r="KXI136" s="67"/>
      <c r="KXJ136" s="67"/>
      <c r="KXK136" s="65"/>
      <c r="KXL136" s="65"/>
      <c r="KXM136" s="65"/>
      <c r="KXN136" s="66"/>
      <c r="KXP136" s="64"/>
      <c r="KXQ136" s="67"/>
      <c r="KXR136" s="67"/>
      <c r="KXS136" s="65"/>
      <c r="KXT136" s="65"/>
      <c r="KXU136" s="65"/>
      <c r="KXV136" s="66"/>
      <c r="KXX136" s="64"/>
      <c r="KXY136" s="67"/>
      <c r="KXZ136" s="67"/>
      <c r="KYA136" s="65"/>
      <c r="KYB136" s="65"/>
      <c r="KYC136" s="65"/>
      <c r="KYD136" s="66"/>
      <c r="KYF136" s="64"/>
      <c r="KYG136" s="67"/>
      <c r="KYH136" s="67"/>
      <c r="KYI136" s="65"/>
      <c r="KYJ136" s="65"/>
      <c r="KYK136" s="65"/>
      <c r="KYL136" s="66"/>
      <c r="KYN136" s="64"/>
      <c r="KYO136" s="67"/>
      <c r="KYP136" s="67"/>
      <c r="KYQ136" s="65"/>
      <c r="KYR136" s="65"/>
      <c r="KYS136" s="65"/>
      <c r="KYT136" s="66"/>
      <c r="KYV136" s="64"/>
      <c r="KYW136" s="67"/>
      <c r="KYX136" s="67"/>
      <c r="KYY136" s="65"/>
      <c r="KYZ136" s="65"/>
      <c r="KZA136" s="65"/>
      <c r="KZB136" s="66"/>
      <c r="KZD136" s="64"/>
      <c r="KZE136" s="67"/>
      <c r="KZF136" s="67"/>
      <c r="KZG136" s="65"/>
      <c r="KZH136" s="65"/>
      <c r="KZI136" s="65"/>
      <c r="KZJ136" s="66"/>
      <c r="KZL136" s="64"/>
      <c r="KZM136" s="67"/>
      <c r="KZN136" s="67"/>
      <c r="KZO136" s="65"/>
      <c r="KZP136" s="65"/>
      <c r="KZQ136" s="65"/>
      <c r="KZR136" s="66"/>
      <c r="KZT136" s="64"/>
      <c r="KZU136" s="67"/>
      <c r="KZV136" s="67"/>
      <c r="KZW136" s="65"/>
      <c r="KZX136" s="65"/>
      <c r="KZY136" s="65"/>
      <c r="KZZ136" s="66"/>
      <c r="LAB136" s="64"/>
      <c r="LAC136" s="67"/>
      <c r="LAD136" s="67"/>
      <c r="LAE136" s="65"/>
      <c r="LAF136" s="65"/>
      <c r="LAG136" s="65"/>
      <c r="LAH136" s="66"/>
      <c r="LAJ136" s="64"/>
      <c r="LAK136" s="67"/>
      <c r="LAL136" s="67"/>
      <c r="LAM136" s="65"/>
      <c r="LAN136" s="65"/>
      <c r="LAO136" s="65"/>
      <c r="LAP136" s="66"/>
      <c r="LAR136" s="64"/>
      <c r="LAS136" s="67"/>
      <c r="LAT136" s="67"/>
      <c r="LAU136" s="65"/>
      <c r="LAV136" s="65"/>
      <c r="LAW136" s="65"/>
      <c r="LAX136" s="66"/>
      <c r="LAZ136" s="64"/>
      <c r="LBA136" s="67"/>
      <c r="LBB136" s="67"/>
      <c r="LBC136" s="65"/>
      <c r="LBD136" s="65"/>
      <c r="LBE136" s="65"/>
      <c r="LBF136" s="66"/>
      <c r="LBH136" s="64"/>
      <c r="LBI136" s="67"/>
      <c r="LBJ136" s="67"/>
      <c r="LBK136" s="65"/>
      <c r="LBL136" s="65"/>
      <c r="LBM136" s="65"/>
      <c r="LBN136" s="66"/>
      <c r="LBP136" s="64"/>
      <c r="LBQ136" s="67"/>
      <c r="LBR136" s="67"/>
      <c r="LBS136" s="65"/>
      <c r="LBT136" s="65"/>
      <c r="LBU136" s="65"/>
      <c r="LBV136" s="66"/>
      <c r="LBX136" s="64"/>
      <c r="LBY136" s="67"/>
      <c r="LBZ136" s="67"/>
      <c r="LCA136" s="65"/>
      <c r="LCB136" s="65"/>
      <c r="LCC136" s="65"/>
      <c r="LCD136" s="66"/>
      <c r="LCF136" s="64"/>
      <c r="LCG136" s="67"/>
      <c r="LCH136" s="67"/>
      <c r="LCI136" s="65"/>
      <c r="LCJ136" s="65"/>
      <c r="LCK136" s="65"/>
      <c r="LCL136" s="66"/>
      <c r="LCN136" s="64"/>
      <c r="LCO136" s="67"/>
      <c r="LCP136" s="67"/>
      <c r="LCQ136" s="65"/>
      <c r="LCR136" s="65"/>
      <c r="LCS136" s="65"/>
      <c r="LCT136" s="66"/>
      <c r="LCV136" s="64"/>
      <c r="LCW136" s="67"/>
      <c r="LCX136" s="67"/>
      <c r="LCY136" s="65"/>
      <c r="LCZ136" s="65"/>
      <c r="LDA136" s="65"/>
      <c r="LDB136" s="66"/>
      <c r="LDD136" s="64"/>
      <c r="LDE136" s="67"/>
      <c r="LDF136" s="67"/>
      <c r="LDG136" s="65"/>
      <c r="LDH136" s="65"/>
      <c r="LDI136" s="65"/>
      <c r="LDJ136" s="66"/>
      <c r="LDL136" s="64"/>
      <c r="LDM136" s="67"/>
      <c r="LDN136" s="67"/>
      <c r="LDO136" s="65"/>
      <c r="LDP136" s="65"/>
      <c r="LDQ136" s="65"/>
      <c r="LDR136" s="66"/>
      <c r="LDT136" s="64"/>
      <c r="LDU136" s="67"/>
      <c r="LDV136" s="67"/>
      <c r="LDW136" s="65"/>
      <c r="LDX136" s="65"/>
      <c r="LDY136" s="65"/>
      <c r="LDZ136" s="66"/>
      <c r="LEB136" s="64"/>
      <c r="LEC136" s="67"/>
      <c r="LED136" s="67"/>
      <c r="LEE136" s="65"/>
      <c r="LEF136" s="65"/>
      <c r="LEG136" s="65"/>
      <c r="LEH136" s="66"/>
      <c r="LEJ136" s="64"/>
      <c r="LEK136" s="67"/>
      <c r="LEL136" s="67"/>
      <c r="LEM136" s="65"/>
      <c r="LEN136" s="65"/>
      <c r="LEO136" s="65"/>
      <c r="LEP136" s="66"/>
      <c r="LER136" s="64"/>
      <c r="LES136" s="67"/>
      <c r="LET136" s="67"/>
      <c r="LEU136" s="65"/>
      <c r="LEV136" s="65"/>
      <c r="LEW136" s="65"/>
      <c r="LEX136" s="66"/>
      <c r="LEZ136" s="64"/>
      <c r="LFA136" s="67"/>
      <c r="LFB136" s="67"/>
      <c r="LFC136" s="65"/>
      <c r="LFD136" s="65"/>
      <c r="LFE136" s="65"/>
      <c r="LFF136" s="66"/>
      <c r="LFH136" s="64"/>
      <c r="LFI136" s="67"/>
      <c r="LFJ136" s="67"/>
      <c r="LFK136" s="65"/>
      <c r="LFL136" s="65"/>
      <c r="LFM136" s="65"/>
      <c r="LFN136" s="66"/>
      <c r="LFP136" s="64"/>
      <c r="LFQ136" s="67"/>
      <c r="LFR136" s="67"/>
      <c r="LFS136" s="65"/>
      <c r="LFT136" s="65"/>
      <c r="LFU136" s="65"/>
      <c r="LFV136" s="66"/>
      <c r="LFX136" s="64"/>
      <c r="LFY136" s="67"/>
      <c r="LFZ136" s="67"/>
      <c r="LGA136" s="65"/>
      <c r="LGB136" s="65"/>
      <c r="LGC136" s="65"/>
      <c r="LGD136" s="66"/>
      <c r="LGF136" s="64"/>
      <c r="LGG136" s="67"/>
      <c r="LGH136" s="67"/>
      <c r="LGI136" s="65"/>
      <c r="LGJ136" s="65"/>
      <c r="LGK136" s="65"/>
      <c r="LGL136" s="66"/>
      <c r="LGN136" s="64"/>
      <c r="LGO136" s="67"/>
      <c r="LGP136" s="67"/>
      <c r="LGQ136" s="65"/>
      <c r="LGR136" s="65"/>
      <c r="LGS136" s="65"/>
      <c r="LGT136" s="66"/>
      <c r="LGV136" s="64"/>
      <c r="LGW136" s="67"/>
      <c r="LGX136" s="67"/>
      <c r="LGY136" s="65"/>
      <c r="LGZ136" s="65"/>
      <c r="LHA136" s="65"/>
      <c r="LHB136" s="66"/>
      <c r="LHD136" s="64"/>
      <c r="LHE136" s="67"/>
      <c r="LHF136" s="67"/>
      <c r="LHG136" s="65"/>
      <c r="LHH136" s="65"/>
      <c r="LHI136" s="65"/>
      <c r="LHJ136" s="66"/>
      <c r="LHL136" s="64"/>
      <c r="LHM136" s="67"/>
      <c r="LHN136" s="67"/>
      <c r="LHO136" s="65"/>
      <c r="LHP136" s="65"/>
      <c r="LHQ136" s="65"/>
      <c r="LHR136" s="66"/>
      <c r="LHT136" s="64"/>
      <c r="LHU136" s="67"/>
      <c r="LHV136" s="67"/>
      <c r="LHW136" s="65"/>
      <c r="LHX136" s="65"/>
      <c r="LHY136" s="65"/>
      <c r="LHZ136" s="66"/>
      <c r="LIB136" s="64"/>
      <c r="LIC136" s="67"/>
      <c r="LID136" s="67"/>
      <c r="LIE136" s="65"/>
      <c r="LIF136" s="65"/>
      <c r="LIG136" s="65"/>
      <c r="LIH136" s="66"/>
      <c r="LIJ136" s="64"/>
      <c r="LIK136" s="67"/>
      <c r="LIL136" s="67"/>
      <c r="LIM136" s="65"/>
      <c r="LIN136" s="65"/>
      <c r="LIO136" s="65"/>
      <c r="LIP136" s="66"/>
      <c r="LIR136" s="64"/>
      <c r="LIS136" s="67"/>
      <c r="LIT136" s="67"/>
      <c r="LIU136" s="65"/>
      <c r="LIV136" s="65"/>
      <c r="LIW136" s="65"/>
      <c r="LIX136" s="66"/>
      <c r="LIZ136" s="64"/>
      <c r="LJA136" s="67"/>
      <c r="LJB136" s="67"/>
      <c r="LJC136" s="65"/>
      <c r="LJD136" s="65"/>
      <c r="LJE136" s="65"/>
      <c r="LJF136" s="66"/>
      <c r="LJH136" s="64"/>
      <c r="LJI136" s="67"/>
      <c r="LJJ136" s="67"/>
      <c r="LJK136" s="65"/>
      <c r="LJL136" s="65"/>
      <c r="LJM136" s="65"/>
      <c r="LJN136" s="66"/>
      <c r="LJP136" s="64"/>
      <c r="LJQ136" s="67"/>
      <c r="LJR136" s="67"/>
      <c r="LJS136" s="65"/>
      <c r="LJT136" s="65"/>
      <c r="LJU136" s="65"/>
      <c r="LJV136" s="66"/>
      <c r="LJX136" s="64"/>
      <c r="LJY136" s="67"/>
      <c r="LJZ136" s="67"/>
      <c r="LKA136" s="65"/>
      <c r="LKB136" s="65"/>
      <c r="LKC136" s="65"/>
      <c r="LKD136" s="66"/>
      <c r="LKF136" s="64"/>
      <c r="LKG136" s="67"/>
      <c r="LKH136" s="67"/>
      <c r="LKI136" s="65"/>
      <c r="LKJ136" s="65"/>
      <c r="LKK136" s="65"/>
      <c r="LKL136" s="66"/>
      <c r="LKN136" s="64"/>
      <c r="LKO136" s="67"/>
      <c r="LKP136" s="67"/>
      <c r="LKQ136" s="65"/>
      <c r="LKR136" s="65"/>
      <c r="LKS136" s="65"/>
      <c r="LKT136" s="66"/>
      <c r="LKV136" s="64"/>
      <c r="LKW136" s="67"/>
      <c r="LKX136" s="67"/>
      <c r="LKY136" s="65"/>
      <c r="LKZ136" s="65"/>
      <c r="LLA136" s="65"/>
      <c r="LLB136" s="66"/>
      <c r="LLD136" s="64"/>
      <c r="LLE136" s="67"/>
      <c r="LLF136" s="67"/>
      <c r="LLG136" s="65"/>
      <c r="LLH136" s="65"/>
      <c r="LLI136" s="65"/>
      <c r="LLJ136" s="66"/>
      <c r="LLL136" s="64"/>
      <c r="LLM136" s="67"/>
      <c r="LLN136" s="67"/>
      <c r="LLO136" s="65"/>
      <c r="LLP136" s="65"/>
      <c r="LLQ136" s="65"/>
      <c r="LLR136" s="66"/>
      <c r="LLT136" s="64"/>
      <c r="LLU136" s="67"/>
      <c r="LLV136" s="67"/>
      <c r="LLW136" s="65"/>
      <c r="LLX136" s="65"/>
      <c r="LLY136" s="65"/>
      <c r="LLZ136" s="66"/>
      <c r="LMB136" s="64"/>
      <c r="LMC136" s="67"/>
      <c r="LMD136" s="67"/>
      <c r="LME136" s="65"/>
      <c r="LMF136" s="65"/>
      <c r="LMG136" s="65"/>
      <c r="LMH136" s="66"/>
      <c r="LMJ136" s="64"/>
      <c r="LMK136" s="67"/>
      <c r="LML136" s="67"/>
      <c r="LMM136" s="65"/>
      <c r="LMN136" s="65"/>
      <c r="LMO136" s="65"/>
      <c r="LMP136" s="66"/>
      <c r="LMR136" s="64"/>
      <c r="LMS136" s="67"/>
      <c r="LMT136" s="67"/>
      <c r="LMU136" s="65"/>
      <c r="LMV136" s="65"/>
      <c r="LMW136" s="65"/>
      <c r="LMX136" s="66"/>
      <c r="LMZ136" s="64"/>
      <c r="LNA136" s="67"/>
      <c r="LNB136" s="67"/>
      <c r="LNC136" s="65"/>
      <c r="LND136" s="65"/>
      <c r="LNE136" s="65"/>
      <c r="LNF136" s="66"/>
      <c r="LNH136" s="64"/>
      <c r="LNI136" s="67"/>
      <c r="LNJ136" s="67"/>
      <c r="LNK136" s="65"/>
      <c r="LNL136" s="65"/>
      <c r="LNM136" s="65"/>
      <c r="LNN136" s="66"/>
      <c r="LNP136" s="64"/>
      <c r="LNQ136" s="67"/>
      <c r="LNR136" s="67"/>
      <c r="LNS136" s="65"/>
      <c r="LNT136" s="65"/>
      <c r="LNU136" s="65"/>
      <c r="LNV136" s="66"/>
      <c r="LNX136" s="64"/>
      <c r="LNY136" s="67"/>
      <c r="LNZ136" s="67"/>
      <c r="LOA136" s="65"/>
      <c r="LOB136" s="65"/>
      <c r="LOC136" s="65"/>
      <c r="LOD136" s="66"/>
      <c r="LOF136" s="64"/>
      <c r="LOG136" s="67"/>
      <c r="LOH136" s="67"/>
      <c r="LOI136" s="65"/>
      <c r="LOJ136" s="65"/>
      <c r="LOK136" s="65"/>
      <c r="LOL136" s="66"/>
      <c r="LON136" s="64"/>
      <c r="LOO136" s="67"/>
      <c r="LOP136" s="67"/>
      <c r="LOQ136" s="65"/>
      <c r="LOR136" s="65"/>
      <c r="LOS136" s="65"/>
      <c r="LOT136" s="66"/>
      <c r="LOV136" s="64"/>
      <c r="LOW136" s="67"/>
      <c r="LOX136" s="67"/>
      <c r="LOY136" s="65"/>
      <c r="LOZ136" s="65"/>
      <c r="LPA136" s="65"/>
      <c r="LPB136" s="66"/>
      <c r="LPD136" s="64"/>
      <c r="LPE136" s="67"/>
      <c r="LPF136" s="67"/>
      <c r="LPG136" s="65"/>
      <c r="LPH136" s="65"/>
      <c r="LPI136" s="65"/>
      <c r="LPJ136" s="66"/>
      <c r="LPL136" s="64"/>
      <c r="LPM136" s="67"/>
      <c r="LPN136" s="67"/>
      <c r="LPO136" s="65"/>
      <c r="LPP136" s="65"/>
      <c r="LPQ136" s="65"/>
      <c r="LPR136" s="66"/>
      <c r="LPT136" s="64"/>
      <c r="LPU136" s="67"/>
      <c r="LPV136" s="67"/>
      <c r="LPW136" s="65"/>
      <c r="LPX136" s="65"/>
      <c r="LPY136" s="65"/>
      <c r="LPZ136" s="66"/>
      <c r="LQB136" s="64"/>
      <c r="LQC136" s="67"/>
      <c r="LQD136" s="67"/>
      <c r="LQE136" s="65"/>
      <c r="LQF136" s="65"/>
      <c r="LQG136" s="65"/>
      <c r="LQH136" s="66"/>
      <c r="LQJ136" s="64"/>
      <c r="LQK136" s="67"/>
      <c r="LQL136" s="67"/>
      <c r="LQM136" s="65"/>
      <c r="LQN136" s="65"/>
      <c r="LQO136" s="65"/>
      <c r="LQP136" s="66"/>
      <c r="LQR136" s="64"/>
      <c r="LQS136" s="67"/>
      <c r="LQT136" s="67"/>
      <c r="LQU136" s="65"/>
      <c r="LQV136" s="65"/>
      <c r="LQW136" s="65"/>
      <c r="LQX136" s="66"/>
      <c r="LQZ136" s="64"/>
      <c r="LRA136" s="67"/>
      <c r="LRB136" s="67"/>
      <c r="LRC136" s="65"/>
      <c r="LRD136" s="65"/>
      <c r="LRE136" s="65"/>
      <c r="LRF136" s="66"/>
      <c r="LRH136" s="64"/>
      <c r="LRI136" s="67"/>
      <c r="LRJ136" s="67"/>
      <c r="LRK136" s="65"/>
      <c r="LRL136" s="65"/>
      <c r="LRM136" s="65"/>
      <c r="LRN136" s="66"/>
      <c r="LRP136" s="64"/>
      <c r="LRQ136" s="67"/>
      <c r="LRR136" s="67"/>
      <c r="LRS136" s="65"/>
      <c r="LRT136" s="65"/>
      <c r="LRU136" s="65"/>
      <c r="LRV136" s="66"/>
      <c r="LRX136" s="64"/>
      <c r="LRY136" s="67"/>
      <c r="LRZ136" s="67"/>
      <c r="LSA136" s="65"/>
      <c r="LSB136" s="65"/>
      <c r="LSC136" s="65"/>
      <c r="LSD136" s="66"/>
      <c r="LSF136" s="64"/>
      <c r="LSG136" s="67"/>
      <c r="LSH136" s="67"/>
      <c r="LSI136" s="65"/>
      <c r="LSJ136" s="65"/>
      <c r="LSK136" s="65"/>
      <c r="LSL136" s="66"/>
      <c r="LSN136" s="64"/>
      <c r="LSO136" s="67"/>
      <c r="LSP136" s="67"/>
      <c r="LSQ136" s="65"/>
      <c r="LSR136" s="65"/>
      <c r="LSS136" s="65"/>
      <c r="LST136" s="66"/>
      <c r="LSV136" s="64"/>
      <c r="LSW136" s="67"/>
      <c r="LSX136" s="67"/>
      <c r="LSY136" s="65"/>
      <c r="LSZ136" s="65"/>
      <c r="LTA136" s="65"/>
      <c r="LTB136" s="66"/>
      <c r="LTD136" s="64"/>
      <c r="LTE136" s="67"/>
      <c r="LTF136" s="67"/>
      <c r="LTG136" s="65"/>
      <c r="LTH136" s="65"/>
      <c r="LTI136" s="65"/>
      <c r="LTJ136" s="66"/>
      <c r="LTL136" s="64"/>
      <c r="LTM136" s="67"/>
      <c r="LTN136" s="67"/>
      <c r="LTO136" s="65"/>
      <c r="LTP136" s="65"/>
      <c r="LTQ136" s="65"/>
      <c r="LTR136" s="66"/>
      <c r="LTT136" s="64"/>
      <c r="LTU136" s="67"/>
      <c r="LTV136" s="67"/>
      <c r="LTW136" s="65"/>
      <c r="LTX136" s="65"/>
      <c r="LTY136" s="65"/>
      <c r="LTZ136" s="66"/>
      <c r="LUB136" s="64"/>
      <c r="LUC136" s="67"/>
      <c r="LUD136" s="67"/>
      <c r="LUE136" s="65"/>
      <c r="LUF136" s="65"/>
      <c r="LUG136" s="65"/>
      <c r="LUH136" s="66"/>
      <c r="LUJ136" s="64"/>
      <c r="LUK136" s="67"/>
      <c r="LUL136" s="67"/>
      <c r="LUM136" s="65"/>
      <c r="LUN136" s="65"/>
      <c r="LUO136" s="65"/>
      <c r="LUP136" s="66"/>
      <c r="LUR136" s="64"/>
      <c r="LUS136" s="67"/>
      <c r="LUT136" s="67"/>
      <c r="LUU136" s="65"/>
      <c r="LUV136" s="65"/>
      <c r="LUW136" s="65"/>
      <c r="LUX136" s="66"/>
      <c r="LUZ136" s="64"/>
      <c r="LVA136" s="67"/>
      <c r="LVB136" s="67"/>
      <c r="LVC136" s="65"/>
      <c r="LVD136" s="65"/>
      <c r="LVE136" s="65"/>
      <c r="LVF136" s="66"/>
      <c r="LVH136" s="64"/>
      <c r="LVI136" s="67"/>
      <c r="LVJ136" s="67"/>
      <c r="LVK136" s="65"/>
      <c r="LVL136" s="65"/>
      <c r="LVM136" s="65"/>
      <c r="LVN136" s="66"/>
      <c r="LVP136" s="64"/>
      <c r="LVQ136" s="67"/>
      <c r="LVR136" s="67"/>
      <c r="LVS136" s="65"/>
      <c r="LVT136" s="65"/>
      <c r="LVU136" s="65"/>
      <c r="LVV136" s="66"/>
      <c r="LVX136" s="64"/>
      <c r="LVY136" s="67"/>
      <c r="LVZ136" s="67"/>
      <c r="LWA136" s="65"/>
      <c r="LWB136" s="65"/>
      <c r="LWC136" s="65"/>
      <c r="LWD136" s="66"/>
      <c r="LWF136" s="64"/>
      <c r="LWG136" s="67"/>
      <c r="LWH136" s="67"/>
      <c r="LWI136" s="65"/>
      <c r="LWJ136" s="65"/>
      <c r="LWK136" s="65"/>
      <c r="LWL136" s="66"/>
      <c r="LWN136" s="64"/>
      <c r="LWO136" s="67"/>
      <c r="LWP136" s="67"/>
      <c r="LWQ136" s="65"/>
      <c r="LWR136" s="65"/>
      <c r="LWS136" s="65"/>
      <c r="LWT136" s="66"/>
      <c r="LWV136" s="64"/>
      <c r="LWW136" s="67"/>
      <c r="LWX136" s="67"/>
      <c r="LWY136" s="65"/>
      <c r="LWZ136" s="65"/>
      <c r="LXA136" s="65"/>
      <c r="LXB136" s="66"/>
      <c r="LXD136" s="64"/>
      <c r="LXE136" s="67"/>
      <c r="LXF136" s="67"/>
      <c r="LXG136" s="65"/>
      <c r="LXH136" s="65"/>
      <c r="LXI136" s="65"/>
      <c r="LXJ136" s="66"/>
      <c r="LXL136" s="64"/>
      <c r="LXM136" s="67"/>
      <c r="LXN136" s="67"/>
      <c r="LXO136" s="65"/>
      <c r="LXP136" s="65"/>
      <c r="LXQ136" s="65"/>
      <c r="LXR136" s="66"/>
      <c r="LXT136" s="64"/>
      <c r="LXU136" s="67"/>
      <c r="LXV136" s="67"/>
      <c r="LXW136" s="65"/>
      <c r="LXX136" s="65"/>
      <c r="LXY136" s="65"/>
      <c r="LXZ136" s="66"/>
      <c r="LYB136" s="64"/>
      <c r="LYC136" s="67"/>
      <c r="LYD136" s="67"/>
      <c r="LYE136" s="65"/>
      <c r="LYF136" s="65"/>
      <c r="LYG136" s="65"/>
      <c r="LYH136" s="66"/>
      <c r="LYJ136" s="64"/>
      <c r="LYK136" s="67"/>
      <c r="LYL136" s="67"/>
      <c r="LYM136" s="65"/>
      <c r="LYN136" s="65"/>
      <c r="LYO136" s="65"/>
      <c r="LYP136" s="66"/>
      <c r="LYR136" s="64"/>
      <c r="LYS136" s="67"/>
      <c r="LYT136" s="67"/>
      <c r="LYU136" s="65"/>
      <c r="LYV136" s="65"/>
      <c r="LYW136" s="65"/>
      <c r="LYX136" s="66"/>
      <c r="LYZ136" s="64"/>
      <c r="LZA136" s="67"/>
      <c r="LZB136" s="67"/>
      <c r="LZC136" s="65"/>
      <c r="LZD136" s="65"/>
      <c r="LZE136" s="65"/>
      <c r="LZF136" s="66"/>
      <c r="LZH136" s="64"/>
      <c r="LZI136" s="67"/>
      <c r="LZJ136" s="67"/>
      <c r="LZK136" s="65"/>
      <c r="LZL136" s="65"/>
      <c r="LZM136" s="65"/>
      <c r="LZN136" s="66"/>
      <c r="LZP136" s="64"/>
      <c r="LZQ136" s="67"/>
      <c r="LZR136" s="67"/>
      <c r="LZS136" s="65"/>
      <c r="LZT136" s="65"/>
      <c r="LZU136" s="65"/>
      <c r="LZV136" s="66"/>
      <c r="LZX136" s="64"/>
      <c r="LZY136" s="67"/>
      <c r="LZZ136" s="67"/>
      <c r="MAA136" s="65"/>
      <c r="MAB136" s="65"/>
      <c r="MAC136" s="65"/>
      <c r="MAD136" s="66"/>
      <c r="MAF136" s="64"/>
      <c r="MAG136" s="67"/>
      <c r="MAH136" s="67"/>
      <c r="MAI136" s="65"/>
      <c r="MAJ136" s="65"/>
      <c r="MAK136" s="65"/>
      <c r="MAL136" s="66"/>
      <c r="MAN136" s="64"/>
      <c r="MAO136" s="67"/>
      <c r="MAP136" s="67"/>
      <c r="MAQ136" s="65"/>
      <c r="MAR136" s="65"/>
      <c r="MAS136" s="65"/>
      <c r="MAT136" s="66"/>
      <c r="MAV136" s="64"/>
      <c r="MAW136" s="67"/>
      <c r="MAX136" s="67"/>
      <c r="MAY136" s="65"/>
      <c r="MAZ136" s="65"/>
      <c r="MBA136" s="65"/>
      <c r="MBB136" s="66"/>
      <c r="MBD136" s="64"/>
      <c r="MBE136" s="67"/>
      <c r="MBF136" s="67"/>
      <c r="MBG136" s="65"/>
      <c r="MBH136" s="65"/>
      <c r="MBI136" s="65"/>
      <c r="MBJ136" s="66"/>
      <c r="MBL136" s="64"/>
      <c r="MBM136" s="67"/>
      <c r="MBN136" s="67"/>
      <c r="MBO136" s="65"/>
      <c r="MBP136" s="65"/>
      <c r="MBQ136" s="65"/>
      <c r="MBR136" s="66"/>
      <c r="MBT136" s="64"/>
      <c r="MBU136" s="67"/>
      <c r="MBV136" s="67"/>
      <c r="MBW136" s="65"/>
      <c r="MBX136" s="65"/>
      <c r="MBY136" s="65"/>
      <c r="MBZ136" s="66"/>
      <c r="MCB136" s="64"/>
      <c r="MCC136" s="67"/>
      <c r="MCD136" s="67"/>
      <c r="MCE136" s="65"/>
      <c r="MCF136" s="65"/>
      <c r="MCG136" s="65"/>
      <c r="MCH136" s="66"/>
      <c r="MCJ136" s="64"/>
      <c r="MCK136" s="67"/>
      <c r="MCL136" s="67"/>
      <c r="MCM136" s="65"/>
      <c r="MCN136" s="65"/>
      <c r="MCO136" s="65"/>
      <c r="MCP136" s="66"/>
      <c r="MCR136" s="64"/>
      <c r="MCS136" s="67"/>
      <c r="MCT136" s="67"/>
      <c r="MCU136" s="65"/>
      <c r="MCV136" s="65"/>
      <c r="MCW136" s="65"/>
      <c r="MCX136" s="66"/>
      <c r="MCZ136" s="64"/>
      <c r="MDA136" s="67"/>
      <c r="MDB136" s="67"/>
      <c r="MDC136" s="65"/>
      <c r="MDD136" s="65"/>
      <c r="MDE136" s="65"/>
      <c r="MDF136" s="66"/>
      <c r="MDH136" s="64"/>
      <c r="MDI136" s="67"/>
      <c r="MDJ136" s="67"/>
      <c r="MDK136" s="65"/>
      <c r="MDL136" s="65"/>
      <c r="MDM136" s="65"/>
      <c r="MDN136" s="66"/>
      <c r="MDP136" s="64"/>
      <c r="MDQ136" s="67"/>
      <c r="MDR136" s="67"/>
      <c r="MDS136" s="65"/>
      <c r="MDT136" s="65"/>
      <c r="MDU136" s="65"/>
      <c r="MDV136" s="66"/>
      <c r="MDX136" s="64"/>
      <c r="MDY136" s="67"/>
      <c r="MDZ136" s="67"/>
      <c r="MEA136" s="65"/>
      <c r="MEB136" s="65"/>
      <c r="MEC136" s="65"/>
      <c r="MED136" s="66"/>
      <c r="MEF136" s="64"/>
      <c r="MEG136" s="67"/>
      <c r="MEH136" s="67"/>
      <c r="MEI136" s="65"/>
      <c r="MEJ136" s="65"/>
      <c r="MEK136" s="65"/>
      <c r="MEL136" s="66"/>
      <c r="MEN136" s="64"/>
      <c r="MEO136" s="67"/>
      <c r="MEP136" s="67"/>
      <c r="MEQ136" s="65"/>
      <c r="MER136" s="65"/>
      <c r="MES136" s="65"/>
      <c r="MET136" s="66"/>
      <c r="MEV136" s="64"/>
      <c r="MEW136" s="67"/>
      <c r="MEX136" s="67"/>
      <c r="MEY136" s="65"/>
      <c r="MEZ136" s="65"/>
      <c r="MFA136" s="65"/>
      <c r="MFB136" s="66"/>
      <c r="MFD136" s="64"/>
      <c r="MFE136" s="67"/>
      <c r="MFF136" s="67"/>
      <c r="MFG136" s="65"/>
      <c r="MFH136" s="65"/>
      <c r="MFI136" s="65"/>
      <c r="MFJ136" s="66"/>
      <c r="MFL136" s="64"/>
      <c r="MFM136" s="67"/>
      <c r="MFN136" s="67"/>
      <c r="MFO136" s="65"/>
      <c r="MFP136" s="65"/>
      <c r="MFQ136" s="65"/>
      <c r="MFR136" s="66"/>
      <c r="MFT136" s="64"/>
      <c r="MFU136" s="67"/>
      <c r="MFV136" s="67"/>
      <c r="MFW136" s="65"/>
      <c r="MFX136" s="65"/>
      <c r="MFY136" s="65"/>
      <c r="MFZ136" s="66"/>
      <c r="MGB136" s="64"/>
      <c r="MGC136" s="67"/>
      <c r="MGD136" s="67"/>
      <c r="MGE136" s="65"/>
      <c r="MGF136" s="65"/>
      <c r="MGG136" s="65"/>
      <c r="MGH136" s="66"/>
      <c r="MGJ136" s="64"/>
      <c r="MGK136" s="67"/>
      <c r="MGL136" s="67"/>
      <c r="MGM136" s="65"/>
      <c r="MGN136" s="65"/>
      <c r="MGO136" s="65"/>
      <c r="MGP136" s="66"/>
      <c r="MGR136" s="64"/>
      <c r="MGS136" s="67"/>
      <c r="MGT136" s="67"/>
      <c r="MGU136" s="65"/>
      <c r="MGV136" s="65"/>
      <c r="MGW136" s="65"/>
      <c r="MGX136" s="66"/>
      <c r="MGZ136" s="64"/>
      <c r="MHA136" s="67"/>
      <c r="MHB136" s="67"/>
      <c r="MHC136" s="65"/>
      <c r="MHD136" s="65"/>
      <c r="MHE136" s="65"/>
      <c r="MHF136" s="66"/>
      <c r="MHH136" s="64"/>
      <c r="MHI136" s="67"/>
      <c r="MHJ136" s="67"/>
      <c r="MHK136" s="65"/>
      <c r="MHL136" s="65"/>
      <c r="MHM136" s="65"/>
      <c r="MHN136" s="66"/>
      <c r="MHP136" s="64"/>
      <c r="MHQ136" s="67"/>
      <c r="MHR136" s="67"/>
      <c r="MHS136" s="65"/>
      <c r="MHT136" s="65"/>
      <c r="MHU136" s="65"/>
      <c r="MHV136" s="66"/>
      <c r="MHX136" s="64"/>
      <c r="MHY136" s="67"/>
      <c r="MHZ136" s="67"/>
      <c r="MIA136" s="65"/>
      <c r="MIB136" s="65"/>
      <c r="MIC136" s="65"/>
      <c r="MID136" s="66"/>
      <c r="MIF136" s="64"/>
      <c r="MIG136" s="67"/>
      <c r="MIH136" s="67"/>
      <c r="MII136" s="65"/>
      <c r="MIJ136" s="65"/>
      <c r="MIK136" s="65"/>
      <c r="MIL136" s="66"/>
      <c r="MIN136" s="64"/>
      <c r="MIO136" s="67"/>
      <c r="MIP136" s="67"/>
      <c r="MIQ136" s="65"/>
      <c r="MIR136" s="65"/>
      <c r="MIS136" s="65"/>
      <c r="MIT136" s="66"/>
      <c r="MIV136" s="64"/>
      <c r="MIW136" s="67"/>
      <c r="MIX136" s="67"/>
      <c r="MIY136" s="65"/>
      <c r="MIZ136" s="65"/>
      <c r="MJA136" s="65"/>
      <c r="MJB136" s="66"/>
      <c r="MJD136" s="64"/>
      <c r="MJE136" s="67"/>
      <c r="MJF136" s="67"/>
      <c r="MJG136" s="65"/>
      <c r="MJH136" s="65"/>
      <c r="MJI136" s="65"/>
      <c r="MJJ136" s="66"/>
      <c r="MJL136" s="64"/>
      <c r="MJM136" s="67"/>
      <c r="MJN136" s="67"/>
      <c r="MJO136" s="65"/>
      <c r="MJP136" s="65"/>
      <c r="MJQ136" s="65"/>
      <c r="MJR136" s="66"/>
      <c r="MJT136" s="64"/>
      <c r="MJU136" s="67"/>
      <c r="MJV136" s="67"/>
      <c r="MJW136" s="65"/>
      <c r="MJX136" s="65"/>
      <c r="MJY136" s="65"/>
      <c r="MJZ136" s="66"/>
      <c r="MKB136" s="64"/>
      <c r="MKC136" s="67"/>
      <c r="MKD136" s="67"/>
      <c r="MKE136" s="65"/>
      <c r="MKF136" s="65"/>
      <c r="MKG136" s="65"/>
      <c r="MKH136" s="66"/>
      <c r="MKJ136" s="64"/>
      <c r="MKK136" s="67"/>
      <c r="MKL136" s="67"/>
      <c r="MKM136" s="65"/>
      <c r="MKN136" s="65"/>
      <c r="MKO136" s="65"/>
      <c r="MKP136" s="66"/>
      <c r="MKR136" s="64"/>
      <c r="MKS136" s="67"/>
      <c r="MKT136" s="67"/>
      <c r="MKU136" s="65"/>
      <c r="MKV136" s="65"/>
      <c r="MKW136" s="65"/>
      <c r="MKX136" s="66"/>
      <c r="MKZ136" s="64"/>
      <c r="MLA136" s="67"/>
      <c r="MLB136" s="67"/>
      <c r="MLC136" s="65"/>
      <c r="MLD136" s="65"/>
      <c r="MLE136" s="65"/>
      <c r="MLF136" s="66"/>
      <c r="MLH136" s="64"/>
      <c r="MLI136" s="67"/>
      <c r="MLJ136" s="67"/>
      <c r="MLK136" s="65"/>
      <c r="MLL136" s="65"/>
      <c r="MLM136" s="65"/>
      <c r="MLN136" s="66"/>
      <c r="MLP136" s="64"/>
      <c r="MLQ136" s="67"/>
      <c r="MLR136" s="67"/>
      <c r="MLS136" s="65"/>
      <c r="MLT136" s="65"/>
      <c r="MLU136" s="65"/>
      <c r="MLV136" s="66"/>
      <c r="MLX136" s="64"/>
      <c r="MLY136" s="67"/>
      <c r="MLZ136" s="67"/>
      <c r="MMA136" s="65"/>
      <c r="MMB136" s="65"/>
      <c r="MMC136" s="65"/>
      <c r="MMD136" s="66"/>
      <c r="MMF136" s="64"/>
      <c r="MMG136" s="67"/>
      <c r="MMH136" s="67"/>
      <c r="MMI136" s="65"/>
      <c r="MMJ136" s="65"/>
      <c r="MMK136" s="65"/>
      <c r="MML136" s="66"/>
      <c r="MMN136" s="64"/>
      <c r="MMO136" s="67"/>
      <c r="MMP136" s="67"/>
      <c r="MMQ136" s="65"/>
      <c r="MMR136" s="65"/>
      <c r="MMS136" s="65"/>
      <c r="MMT136" s="66"/>
      <c r="MMV136" s="64"/>
      <c r="MMW136" s="67"/>
      <c r="MMX136" s="67"/>
      <c r="MMY136" s="65"/>
      <c r="MMZ136" s="65"/>
      <c r="MNA136" s="65"/>
      <c r="MNB136" s="66"/>
      <c r="MND136" s="64"/>
      <c r="MNE136" s="67"/>
      <c r="MNF136" s="67"/>
      <c r="MNG136" s="65"/>
      <c r="MNH136" s="65"/>
      <c r="MNI136" s="65"/>
      <c r="MNJ136" s="66"/>
      <c r="MNL136" s="64"/>
      <c r="MNM136" s="67"/>
      <c r="MNN136" s="67"/>
      <c r="MNO136" s="65"/>
      <c r="MNP136" s="65"/>
      <c r="MNQ136" s="65"/>
      <c r="MNR136" s="66"/>
      <c r="MNT136" s="64"/>
      <c r="MNU136" s="67"/>
      <c r="MNV136" s="67"/>
      <c r="MNW136" s="65"/>
      <c r="MNX136" s="65"/>
      <c r="MNY136" s="65"/>
      <c r="MNZ136" s="66"/>
      <c r="MOB136" s="64"/>
      <c r="MOC136" s="67"/>
      <c r="MOD136" s="67"/>
      <c r="MOE136" s="65"/>
      <c r="MOF136" s="65"/>
      <c r="MOG136" s="65"/>
      <c r="MOH136" s="66"/>
      <c r="MOJ136" s="64"/>
      <c r="MOK136" s="67"/>
      <c r="MOL136" s="67"/>
      <c r="MOM136" s="65"/>
      <c r="MON136" s="65"/>
      <c r="MOO136" s="65"/>
      <c r="MOP136" s="66"/>
      <c r="MOR136" s="64"/>
      <c r="MOS136" s="67"/>
      <c r="MOT136" s="67"/>
      <c r="MOU136" s="65"/>
      <c r="MOV136" s="65"/>
      <c r="MOW136" s="65"/>
      <c r="MOX136" s="66"/>
      <c r="MOZ136" s="64"/>
      <c r="MPA136" s="67"/>
      <c r="MPB136" s="67"/>
      <c r="MPC136" s="65"/>
      <c r="MPD136" s="65"/>
      <c r="MPE136" s="65"/>
      <c r="MPF136" s="66"/>
      <c r="MPH136" s="64"/>
      <c r="MPI136" s="67"/>
      <c r="MPJ136" s="67"/>
      <c r="MPK136" s="65"/>
      <c r="MPL136" s="65"/>
      <c r="MPM136" s="65"/>
      <c r="MPN136" s="66"/>
      <c r="MPP136" s="64"/>
      <c r="MPQ136" s="67"/>
      <c r="MPR136" s="67"/>
      <c r="MPS136" s="65"/>
      <c r="MPT136" s="65"/>
      <c r="MPU136" s="65"/>
      <c r="MPV136" s="66"/>
      <c r="MPX136" s="64"/>
      <c r="MPY136" s="67"/>
      <c r="MPZ136" s="67"/>
      <c r="MQA136" s="65"/>
      <c r="MQB136" s="65"/>
      <c r="MQC136" s="65"/>
      <c r="MQD136" s="66"/>
      <c r="MQF136" s="64"/>
      <c r="MQG136" s="67"/>
      <c r="MQH136" s="67"/>
      <c r="MQI136" s="65"/>
      <c r="MQJ136" s="65"/>
      <c r="MQK136" s="65"/>
      <c r="MQL136" s="66"/>
      <c r="MQN136" s="64"/>
      <c r="MQO136" s="67"/>
      <c r="MQP136" s="67"/>
      <c r="MQQ136" s="65"/>
      <c r="MQR136" s="65"/>
      <c r="MQS136" s="65"/>
      <c r="MQT136" s="66"/>
      <c r="MQV136" s="64"/>
      <c r="MQW136" s="67"/>
      <c r="MQX136" s="67"/>
      <c r="MQY136" s="65"/>
      <c r="MQZ136" s="65"/>
      <c r="MRA136" s="65"/>
      <c r="MRB136" s="66"/>
      <c r="MRD136" s="64"/>
      <c r="MRE136" s="67"/>
      <c r="MRF136" s="67"/>
      <c r="MRG136" s="65"/>
      <c r="MRH136" s="65"/>
      <c r="MRI136" s="65"/>
      <c r="MRJ136" s="66"/>
      <c r="MRL136" s="64"/>
      <c r="MRM136" s="67"/>
      <c r="MRN136" s="67"/>
      <c r="MRO136" s="65"/>
      <c r="MRP136" s="65"/>
      <c r="MRQ136" s="65"/>
      <c r="MRR136" s="66"/>
      <c r="MRT136" s="64"/>
      <c r="MRU136" s="67"/>
      <c r="MRV136" s="67"/>
      <c r="MRW136" s="65"/>
      <c r="MRX136" s="65"/>
      <c r="MRY136" s="65"/>
      <c r="MRZ136" s="66"/>
      <c r="MSB136" s="64"/>
      <c r="MSC136" s="67"/>
      <c r="MSD136" s="67"/>
      <c r="MSE136" s="65"/>
      <c r="MSF136" s="65"/>
      <c r="MSG136" s="65"/>
      <c r="MSH136" s="66"/>
      <c r="MSJ136" s="64"/>
      <c r="MSK136" s="67"/>
      <c r="MSL136" s="67"/>
      <c r="MSM136" s="65"/>
      <c r="MSN136" s="65"/>
      <c r="MSO136" s="65"/>
      <c r="MSP136" s="66"/>
      <c r="MSR136" s="64"/>
      <c r="MSS136" s="67"/>
      <c r="MST136" s="67"/>
      <c r="MSU136" s="65"/>
      <c r="MSV136" s="65"/>
      <c r="MSW136" s="65"/>
      <c r="MSX136" s="66"/>
      <c r="MSZ136" s="64"/>
      <c r="MTA136" s="67"/>
      <c r="MTB136" s="67"/>
      <c r="MTC136" s="65"/>
      <c r="MTD136" s="65"/>
      <c r="MTE136" s="65"/>
      <c r="MTF136" s="66"/>
      <c r="MTH136" s="64"/>
      <c r="MTI136" s="67"/>
      <c r="MTJ136" s="67"/>
      <c r="MTK136" s="65"/>
      <c r="MTL136" s="65"/>
      <c r="MTM136" s="65"/>
      <c r="MTN136" s="66"/>
      <c r="MTP136" s="64"/>
      <c r="MTQ136" s="67"/>
      <c r="MTR136" s="67"/>
      <c r="MTS136" s="65"/>
      <c r="MTT136" s="65"/>
      <c r="MTU136" s="65"/>
      <c r="MTV136" s="66"/>
      <c r="MTX136" s="64"/>
      <c r="MTY136" s="67"/>
      <c r="MTZ136" s="67"/>
      <c r="MUA136" s="65"/>
      <c r="MUB136" s="65"/>
      <c r="MUC136" s="65"/>
      <c r="MUD136" s="66"/>
      <c r="MUF136" s="64"/>
      <c r="MUG136" s="67"/>
      <c r="MUH136" s="67"/>
      <c r="MUI136" s="65"/>
      <c r="MUJ136" s="65"/>
      <c r="MUK136" s="65"/>
      <c r="MUL136" s="66"/>
      <c r="MUN136" s="64"/>
      <c r="MUO136" s="67"/>
      <c r="MUP136" s="67"/>
      <c r="MUQ136" s="65"/>
      <c r="MUR136" s="65"/>
      <c r="MUS136" s="65"/>
      <c r="MUT136" s="66"/>
      <c r="MUV136" s="64"/>
      <c r="MUW136" s="67"/>
      <c r="MUX136" s="67"/>
      <c r="MUY136" s="65"/>
      <c r="MUZ136" s="65"/>
      <c r="MVA136" s="65"/>
      <c r="MVB136" s="66"/>
      <c r="MVD136" s="64"/>
      <c r="MVE136" s="67"/>
      <c r="MVF136" s="67"/>
      <c r="MVG136" s="65"/>
      <c r="MVH136" s="65"/>
      <c r="MVI136" s="65"/>
      <c r="MVJ136" s="66"/>
      <c r="MVL136" s="64"/>
      <c r="MVM136" s="67"/>
      <c r="MVN136" s="67"/>
      <c r="MVO136" s="65"/>
      <c r="MVP136" s="65"/>
      <c r="MVQ136" s="65"/>
      <c r="MVR136" s="66"/>
      <c r="MVT136" s="64"/>
      <c r="MVU136" s="67"/>
      <c r="MVV136" s="67"/>
      <c r="MVW136" s="65"/>
      <c r="MVX136" s="65"/>
      <c r="MVY136" s="65"/>
      <c r="MVZ136" s="66"/>
      <c r="MWB136" s="64"/>
      <c r="MWC136" s="67"/>
      <c r="MWD136" s="67"/>
      <c r="MWE136" s="65"/>
      <c r="MWF136" s="65"/>
      <c r="MWG136" s="65"/>
      <c r="MWH136" s="66"/>
      <c r="MWJ136" s="64"/>
      <c r="MWK136" s="67"/>
      <c r="MWL136" s="67"/>
      <c r="MWM136" s="65"/>
      <c r="MWN136" s="65"/>
      <c r="MWO136" s="65"/>
      <c r="MWP136" s="66"/>
      <c r="MWR136" s="64"/>
      <c r="MWS136" s="67"/>
      <c r="MWT136" s="67"/>
      <c r="MWU136" s="65"/>
      <c r="MWV136" s="65"/>
      <c r="MWW136" s="65"/>
      <c r="MWX136" s="66"/>
      <c r="MWZ136" s="64"/>
      <c r="MXA136" s="67"/>
      <c r="MXB136" s="67"/>
      <c r="MXC136" s="65"/>
      <c r="MXD136" s="65"/>
      <c r="MXE136" s="65"/>
      <c r="MXF136" s="66"/>
      <c r="MXH136" s="64"/>
      <c r="MXI136" s="67"/>
      <c r="MXJ136" s="67"/>
      <c r="MXK136" s="65"/>
      <c r="MXL136" s="65"/>
      <c r="MXM136" s="65"/>
      <c r="MXN136" s="66"/>
      <c r="MXP136" s="64"/>
      <c r="MXQ136" s="67"/>
      <c r="MXR136" s="67"/>
      <c r="MXS136" s="65"/>
      <c r="MXT136" s="65"/>
      <c r="MXU136" s="65"/>
      <c r="MXV136" s="66"/>
      <c r="MXX136" s="64"/>
      <c r="MXY136" s="67"/>
      <c r="MXZ136" s="67"/>
      <c r="MYA136" s="65"/>
      <c r="MYB136" s="65"/>
      <c r="MYC136" s="65"/>
      <c r="MYD136" s="66"/>
      <c r="MYF136" s="64"/>
      <c r="MYG136" s="67"/>
      <c r="MYH136" s="67"/>
      <c r="MYI136" s="65"/>
      <c r="MYJ136" s="65"/>
      <c r="MYK136" s="65"/>
      <c r="MYL136" s="66"/>
      <c r="MYN136" s="64"/>
      <c r="MYO136" s="67"/>
      <c r="MYP136" s="67"/>
      <c r="MYQ136" s="65"/>
      <c r="MYR136" s="65"/>
      <c r="MYS136" s="65"/>
      <c r="MYT136" s="66"/>
      <c r="MYV136" s="64"/>
      <c r="MYW136" s="67"/>
      <c r="MYX136" s="67"/>
      <c r="MYY136" s="65"/>
      <c r="MYZ136" s="65"/>
      <c r="MZA136" s="65"/>
      <c r="MZB136" s="66"/>
      <c r="MZD136" s="64"/>
      <c r="MZE136" s="67"/>
      <c r="MZF136" s="67"/>
      <c r="MZG136" s="65"/>
      <c r="MZH136" s="65"/>
      <c r="MZI136" s="65"/>
      <c r="MZJ136" s="66"/>
      <c r="MZL136" s="64"/>
      <c r="MZM136" s="67"/>
      <c r="MZN136" s="67"/>
      <c r="MZO136" s="65"/>
      <c r="MZP136" s="65"/>
      <c r="MZQ136" s="65"/>
      <c r="MZR136" s="66"/>
      <c r="MZT136" s="64"/>
      <c r="MZU136" s="67"/>
      <c r="MZV136" s="67"/>
      <c r="MZW136" s="65"/>
      <c r="MZX136" s="65"/>
      <c r="MZY136" s="65"/>
      <c r="MZZ136" s="66"/>
      <c r="NAB136" s="64"/>
      <c r="NAC136" s="67"/>
      <c r="NAD136" s="67"/>
      <c r="NAE136" s="65"/>
      <c r="NAF136" s="65"/>
      <c r="NAG136" s="65"/>
      <c r="NAH136" s="66"/>
      <c r="NAJ136" s="64"/>
      <c r="NAK136" s="67"/>
      <c r="NAL136" s="67"/>
      <c r="NAM136" s="65"/>
      <c r="NAN136" s="65"/>
      <c r="NAO136" s="65"/>
      <c r="NAP136" s="66"/>
      <c r="NAR136" s="64"/>
      <c r="NAS136" s="67"/>
      <c r="NAT136" s="67"/>
      <c r="NAU136" s="65"/>
      <c r="NAV136" s="65"/>
      <c r="NAW136" s="65"/>
      <c r="NAX136" s="66"/>
      <c r="NAZ136" s="64"/>
      <c r="NBA136" s="67"/>
      <c r="NBB136" s="67"/>
      <c r="NBC136" s="65"/>
      <c r="NBD136" s="65"/>
      <c r="NBE136" s="65"/>
      <c r="NBF136" s="66"/>
      <c r="NBH136" s="64"/>
      <c r="NBI136" s="67"/>
      <c r="NBJ136" s="67"/>
      <c r="NBK136" s="65"/>
      <c r="NBL136" s="65"/>
      <c r="NBM136" s="65"/>
      <c r="NBN136" s="66"/>
      <c r="NBP136" s="64"/>
      <c r="NBQ136" s="67"/>
      <c r="NBR136" s="67"/>
      <c r="NBS136" s="65"/>
      <c r="NBT136" s="65"/>
      <c r="NBU136" s="65"/>
      <c r="NBV136" s="66"/>
      <c r="NBX136" s="64"/>
      <c r="NBY136" s="67"/>
      <c r="NBZ136" s="67"/>
      <c r="NCA136" s="65"/>
      <c r="NCB136" s="65"/>
      <c r="NCC136" s="65"/>
      <c r="NCD136" s="66"/>
      <c r="NCF136" s="64"/>
      <c r="NCG136" s="67"/>
      <c r="NCH136" s="67"/>
      <c r="NCI136" s="65"/>
      <c r="NCJ136" s="65"/>
      <c r="NCK136" s="65"/>
      <c r="NCL136" s="66"/>
      <c r="NCN136" s="64"/>
      <c r="NCO136" s="67"/>
      <c r="NCP136" s="67"/>
      <c r="NCQ136" s="65"/>
      <c r="NCR136" s="65"/>
      <c r="NCS136" s="65"/>
      <c r="NCT136" s="66"/>
      <c r="NCV136" s="64"/>
      <c r="NCW136" s="67"/>
      <c r="NCX136" s="67"/>
      <c r="NCY136" s="65"/>
      <c r="NCZ136" s="65"/>
      <c r="NDA136" s="65"/>
      <c r="NDB136" s="66"/>
      <c r="NDD136" s="64"/>
      <c r="NDE136" s="67"/>
      <c r="NDF136" s="67"/>
      <c r="NDG136" s="65"/>
      <c r="NDH136" s="65"/>
      <c r="NDI136" s="65"/>
      <c r="NDJ136" s="66"/>
      <c r="NDL136" s="64"/>
      <c r="NDM136" s="67"/>
      <c r="NDN136" s="67"/>
      <c r="NDO136" s="65"/>
      <c r="NDP136" s="65"/>
      <c r="NDQ136" s="65"/>
      <c r="NDR136" s="66"/>
      <c r="NDT136" s="64"/>
      <c r="NDU136" s="67"/>
      <c r="NDV136" s="67"/>
      <c r="NDW136" s="65"/>
      <c r="NDX136" s="65"/>
      <c r="NDY136" s="65"/>
      <c r="NDZ136" s="66"/>
      <c r="NEB136" s="64"/>
      <c r="NEC136" s="67"/>
      <c r="NED136" s="67"/>
      <c r="NEE136" s="65"/>
      <c r="NEF136" s="65"/>
      <c r="NEG136" s="65"/>
      <c r="NEH136" s="66"/>
      <c r="NEJ136" s="64"/>
      <c r="NEK136" s="67"/>
      <c r="NEL136" s="67"/>
      <c r="NEM136" s="65"/>
      <c r="NEN136" s="65"/>
      <c r="NEO136" s="65"/>
      <c r="NEP136" s="66"/>
      <c r="NER136" s="64"/>
      <c r="NES136" s="67"/>
      <c r="NET136" s="67"/>
      <c r="NEU136" s="65"/>
      <c r="NEV136" s="65"/>
      <c r="NEW136" s="65"/>
      <c r="NEX136" s="66"/>
      <c r="NEZ136" s="64"/>
      <c r="NFA136" s="67"/>
      <c r="NFB136" s="67"/>
      <c r="NFC136" s="65"/>
      <c r="NFD136" s="65"/>
      <c r="NFE136" s="65"/>
      <c r="NFF136" s="66"/>
      <c r="NFH136" s="64"/>
      <c r="NFI136" s="67"/>
      <c r="NFJ136" s="67"/>
      <c r="NFK136" s="65"/>
      <c r="NFL136" s="65"/>
      <c r="NFM136" s="65"/>
      <c r="NFN136" s="66"/>
      <c r="NFP136" s="64"/>
      <c r="NFQ136" s="67"/>
      <c r="NFR136" s="67"/>
      <c r="NFS136" s="65"/>
      <c r="NFT136" s="65"/>
      <c r="NFU136" s="65"/>
      <c r="NFV136" s="66"/>
      <c r="NFX136" s="64"/>
      <c r="NFY136" s="67"/>
      <c r="NFZ136" s="67"/>
      <c r="NGA136" s="65"/>
      <c r="NGB136" s="65"/>
      <c r="NGC136" s="65"/>
      <c r="NGD136" s="66"/>
      <c r="NGF136" s="64"/>
      <c r="NGG136" s="67"/>
      <c r="NGH136" s="67"/>
      <c r="NGI136" s="65"/>
      <c r="NGJ136" s="65"/>
      <c r="NGK136" s="65"/>
      <c r="NGL136" s="66"/>
      <c r="NGN136" s="64"/>
      <c r="NGO136" s="67"/>
      <c r="NGP136" s="67"/>
      <c r="NGQ136" s="65"/>
      <c r="NGR136" s="65"/>
      <c r="NGS136" s="65"/>
      <c r="NGT136" s="66"/>
      <c r="NGV136" s="64"/>
      <c r="NGW136" s="67"/>
      <c r="NGX136" s="67"/>
      <c r="NGY136" s="65"/>
      <c r="NGZ136" s="65"/>
      <c r="NHA136" s="65"/>
      <c r="NHB136" s="66"/>
      <c r="NHD136" s="64"/>
      <c r="NHE136" s="67"/>
      <c r="NHF136" s="67"/>
      <c r="NHG136" s="65"/>
      <c r="NHH136" s="65"/>
      <c r="NHI136" s="65"/>
      <c r="NHJ136" s="66"/>
      <c r="NHL136" s="64"/>
      <c r="NHM136" s="67"/>
      <c r="NHN136" s="67"/>
      <c r="NHO136" s="65"/>
      <c r="NHP136" s="65"/>
      <c r="NHQ136" s="65"/>
      <c r="NHR136" s="66"/>
      <c r="NHT136" s="64"/>
      <c r="NHU136" s="67"/>
      <c r="NHV136" s="67"/>
      <c r="NHW136" s="65"/>
      <c r="NHX136" s="65"/>
      <c r="NHY136" s="65"/>
      <c r="NHZ136" s="66"/>
      <c r="NIB136" s="64"/>
      <c r="NIC136" s="67"/>
      <c r="NID136" s="67"/>
      <c r="NIE136" s="65"/>
      <c r="NIF136" s="65"/>
      <c r="NIG136" s="65"/>
      <c r="NIH136" s="66"/>
      <c r="NIJ136" s="64"/>
      <c r="NIK136" s="67"/>
      <c r="NIL136" s="67"/>
      <c r="NIM136" s="65"/>
      <c r="NIN136" s="65"/>
      <c r="NIO136" s="65"/>
      <c r="NIP136" s="66"/>
      <c r="NIR136" s="64"/>
      <c r="NIS136" s="67"/>
      <c r="NIT136" s="67"/>
      <c r="NIU136" s="65"/>
      <c r="NIV136" s="65"/>
      <c r="NIW136" s="65"/>
      <c r="NIX136" s="66"/>
      <c r="NIZ136" s="64"/>
      <c r="NJA136" s="67"/>
      <c r="NJB136" s="67"/>
      <c r="NJC136" s="65"/>
      <c r="NJD136" s="65"/>
      <c r="NJE136" s="65"/>
      <c r="NJF136" s="66"/>
      <c r="NJH136" s="64"/>
      <c r="NJI136" s="67"/>
      <c r="NJJ136" s="67"/>
      <c r="NJK136" s="65"/>
      <c r="NJL136" s="65"/>
      <c r="NJM136" s="65"/>
      <c r="NJN136" s="66"/>
      <c r="NJP136" s="64"/>
      <c r="NJQ136" s="67"/>
      <c r="NJR136" s="67"/>
      <c r="NJS136" s="65"/>
      <c r="NJT136" s="65"/>
      <c r="NJU136" s="65"/>
      <c r="NJV136" s="66"/>
      <c r="NJX136" s="64"/>
      <c r="NJY136" s="67"/>
      <c r="NJZ136" s="67"/>
      <c r="NKA136" s="65"/>
      <c r="NKB136" s="65"/>
      <c r="NKC136" s="65"/>
      <c r="NKD136" s="66"/>
      <c r="NKF136" s="64"/>
      <c r="NKG136" s="67"/>
      <c r="NKH136" s="67"/>
      <c r="NKI136" s="65"/>
      <c r="NKJ136" s="65"/>
      <c r="NKK136" s="65"/>
      <c r="NKL136" s="66"/>
      <c r="NKN136" s="64"/>
      <c r="NKO136" s="67"/>
      <c r="NKP136" s="67"/>
      <c r="NKQ136" s="65"/>
      <c r="NKR136" s="65"/>
      <c r="NKS136" s="65"/>
      <c r="NKT136" s="66"/>
      <c r="NKV136" s="64"/>
      <c r="NKW136" s="67"/>
      <c r="NKX136" s="67"/>
      <c r="NKY136" s="65"/>
      <c r="NKZ136" s="65"/>
      <c r="NLA136" s="65"/>
      <c r="NLB136" s="66"/>
      <c r="NLD136" s="64"/>
      <c r="NLE136" s="67"/>
      <c r="NLF136" s="67"/>
      <c r="NLG136" s="65"/>
      <c r="NLH136" s="65"/>
      <c r="NLI136" s="65"/>
      <c r="NLJ136" s="66"/>
      <c r="NLL136" s="64"/>
      <c r="NLM136" s="67"/>
      <c r="NLN136" s="67"/>
      <c r="NLO136" s="65"/>
      <c r="NLP136" s="65"/>
      <c r="NLQ136" s="65"/>
      <c r="NLR136" s="66"/>
      <c r="NLT136" s="64"/>
      <c r="NLU136" s="67"/>
      <c r="NLV136" s="67"/>
      <c r="NLW136" s="65"/>
      <c r="NLX136" s="65"/>
      <c r="NLY136" s="65"/>
      <c r="NLZ136" s="66"/>
      <c r="NMB136" s="64"/>
      <c r="NMC136" s="67"/>
      <c r="NMD136" s="67"/>
      <c r="NME136" s="65"/>
      <c r="NMF136" s="65"/>
      <c r="NMG136" s="65"/>
      <c r="NMH136" s="66"/>
      <c r="NMJ136" s="64"/>
      <c r="NMK136" s="67"/>
      <c r="NML136" s="67"/>
      <c r="NMM136" s="65"/>
      <c r="NMN136" s="65"/>
      <c r="NMO136" s="65"/>
      <c r="NMP136" s="66"/>
      <c r="NMR136" s="64"/>
      <c r="NMS136" s="67"/>
      <c r="NMT136" s="67"/>
      <c r="NMU136" s="65"/>
      <c r="NMV136" s="65"/>
      <c r="NMW136" s="65"/>
      <c r="NMX136" s="66"/>
      <c r="NMZ136" s="64"/>
      <c r="NNA136" s="67"/>
      <c r="NNB136" s="67"/>
      <c r="NNC136" s="65"/>
      <c r="NND136" s="65"/>
      <c r="NNE136" s="65"/>
      <c r="NNF136" s="66"/>
      <c r="NNH136" s="64"/>
      <c r="NNI136" s="67"/>
      <c r="NNJ136" s="67"/>
      <c r="NNK136" s="65"/>
      <c r="NNL136" s="65"/>
      <c r="NNM136" s="65"/>
      <c r="NNN136" s="66"/>
      <c r="NNP136" s="64"/>
      <c r="NNQ136" s="67"/>
      <c r="NNR136" s="67"/>
      <c r="NNS136" s="65"/>
      <c r="NNT136" s="65"/>
      <c r="NNU136" s="65"/>
      <c r="NNV136" s="66"/>
      <c r="NNX136" s="64"/>
      <c r="NNY136" s="67"/>
      <c r="NNZ136" s="67"/>
      <c r="NOA136" s="65"/>
      <c r="NOB136" s="65"/>
      <c r="NOC136" s="65"/>
      <c r="NOD136" s="66"/>
      <c r="NOF136" s="64"/>
      <c r="NOG136" s="67"/>
      <c r="NOH136" s="67"/>
      <c r="NOI136" s="65"/>
      <c r="NOJ136" s="65"/>
      <c r="NOK136" s="65"/>
      <c r="NOL136" s="66"/>
      <c r="NON136" s="64"/>
      <c r="NOO136" s="67"/>
      <c r="NOP136" s="67"/>
      <c r="NOQ136" s="65"/>
      <c r="NOR136" s="65"/>
      <c r="NOS136" s="65"/>
      <c r="NOT136" s="66"/>
      <c r="NOV136" s="64"/>
      <c r="NOW136" s="67"/>
      <c r="NOX136" s="67"/>
      <c r="NOY136" s="65"/>
      <c r="NOZ136" s="65"/>
      <c r="NPA136" s="65"/>
      <c r="NPB136" s="66"/>
      <c r="NPD136" s="64"/>
      <c r="NPE136" s="67"/>
      <c r="NPF136" s="67"/>
      <c r="NPG136" s="65"/>
      <c r="NPH136" s="65"/>
      <c r="NPI136" s="65"/>
      <c r="NPJ136" s="66"/>
      <c r="NPL136" s="64"/>
      <c r="NPM136" s="67"/>
      <c r="NPN136" s="67"/>
      <c r="NPO136" s="65"/>
      <c r="NPP136" s="65"/>
      <c r="NPQ136" s="65"/>
      <c r="NPR136" s="66"/>
      <c r="NPT136" s="64"/>
      <c r="NPU136" s="67"/>
      <c r="NPV136" s="67"/>
      <c r="NPW136" s="65"/>
      <c r="NPX136" s="65"/>
      <c r="NPY136" s="65"/>
      <c r="NPZ136" s="66"/>
      <c r="NQB136" s="64"/>
      <c r="NQC136" s="67"/>
      <c r="NQD136" s="67"/>
      <c r="NQE136" s="65"/>
      <c r="NQF136" s="65"/>
      <c r="NQG136" s="65"/>
      <c r="NQH136" s="66"/>
      <c r="NQJ136" s="64"/>
      <c r="NQK136" s="67"/>
      <c r="NQL136" s="67"/>
      <c r="NQM136" s="65"/>
      <c r="NQN136" s="65"/>
      <c r="NQO136" s="65"/>
      <c r="NQP136" s="66"/>
      <c r="NQR136" s="64"/>
      <c r="NQS136" s="67"/>
      <c r="NQT136" s="67"/>
      <c r="NQU136" s="65"/>
      <c r="NQV136" s="65"/>
      <c r="NQW136" s="65"/>
      <c r="NQX136" s="66"/>
      <c r="NQZ136" s="64"/>
      <c r="NRA136" s="67"/>
      <c r="NRB136" s="67"/>
      <c r="NRC136" s="65"/>
      <c r="NRD136" s="65"/>
      <c r="NRE136" s="65"/>
      <c r="NRF136" s="66"/>
      <c r="NRH136" s="64"/>
      <c r="NRI136" s="67"/>
      <c r="NRJ136" s="67"/>
      <c r="NRK136" s="65"/>
      <c r="NRL136" s="65"/>
      <c r="NRM136" s="65"/>
      <c r="NRN136" s="66"/>
      <c r="NRP136" s="64"/>
      <c r="NRQ136" s="67"/>
      <c r="NRR136" s="67"/>
      <c r="NRS136" s="65"/>
      <c r="NRT136" s="65"/>
      <c r="NRU136" s="65"/>
      <c r="NRV136" s="66"/>
      <c r="NRX136" s="64"/>
      <c r="NRY136" s="67"/>
      <c r="NRZ136" s="67"/>
      <c r="NSA136" s="65"/>
      <c r="NSB136" s="65"/>
      <c r="NSC136" s="65"/>
      <c r="NSD136" s="66"/>
      <c r="NSF136" s="64"/>
      <c r="NSG136" s="67"/>
      <c r="NSH136" s="67"/>
      <c r="NSI136" s="65"/>
      <c r="NSJ136" s="65"/>
      <c r="NSK136" s="65"/>
      <c r="NSL136" s="66"/>
      <c r="NSN136" s="64"/>
      <c r="NSO136" s="67"/>
      <c r="NSP136" s="67"/>
      <c r="NSQ136" s="65"/>
      <c r="NSR136" s="65"/>
      <c r="NSS136" s="65"/>
      <c r="NST136" s="66"/>
      <c r="NSV136" s="64"/>
      <c r="NSW136" s="67"/>
      <c r="NSX136" s="67"/>
      <c r="NSY136" s="65"/>
      <c r="NSZ136" s="65"/>
      <c r="NTA136" s="65"/>
      <c r="NTB136" s="66"/>
      <c r="NTD136" s="64"/>
      <c r="NTE136" s="67"/>
      <c r="NTF136" s="67"/>
      <c r="NTG136" s="65"/>
      <c r="NTH136" s="65"/>
      <c r="NTI136" s="65"/>
      <c r="NTJ136" s="66"/>
      <c r="NTL136" s="64"/>
      <c r="NTM136" s="67"/>
      <c r="NTN136" s="67"/>
      <c r="NTO136" s="65"/>
      <c r="NTP136" s="65"/>
      <c r="NTQ136" s="65"/>
      <c r="NTR136" s="66"/>
      <c r="NTT136" s="64"/>
      <c r="NTU136" s="67"/>
      <c r="NTV136" s="67"/>
      <c r="NTW136" s="65"/>
      <c r="NTX136" s="65"/>
      <c r="NTY136" s="65"/>
      <c r="NTZ136" s="66"/>
      <c r="NUB136" s="64"/>
      <c r="NUC136" s="67"/>
      <c r="NUD136" s="67"/>
      <c r="NUE136" s="65"/>
      <c r="NUF136" s="65"/>
      <c r="NUG136" s="65"/>
      <c r="NUH136" s="66"/>
      <c r="NUJ136" s="64"/>
      <c r="NUK136" s="67"/>
      <c r="NUL136" s="67"/>
      <c r="NUM136" s="65"/>
      <c r="NUN136" s="65"/>
      <c r="NUO136" s="65"/>
      <c r="NUP136" s="66"/>
      <c r="NUR136" s="64"/>
      <c r="NUS136" s="67"/>
      <c r="NUT136" s="67"/>
      <c r="NUU136" s="65"/>
      <c r="NUV136" s="65"/>
      <c r="NUW136" s="65"/>
      <c r="NUX136" s="66"/>
      <c r="NUZ136" s="64"/>
      <c r="NVA136" s="67"/>
      <c r="NVB136" s="67"/>
      <c r="NVC136" s="65"/>
      <c r="NVD136" s="65"/>
      <c r="NVE136" s="65"/>
      <c r="NVF136" s="66"/>
      <c r="NVH136" s="64"/>
      <c r="NVI136" s="67"/>
      <c r="NVJ136" s="67"/>
      <c r="NVK136" s="65"/>
      <c r="NVL136" s="65"/>
      <c r="NVM136" s="65"/>
      <c r="NVN136" s="66"/>
      <c r="NVP136" s="64"/>
      <c r="NVQ136" s="67"/>
      <c r="NVR136" s="67"/>
      <c r="NVS136" s="65"/>
      <c r="NVT136" s="65"/>
      <c r="NVU136" s="65"/>
      <c r="NVV136" s="66"/>
      <c r="NVX136" s="64"/>
      <c r="NVY136" s="67"/>
      <c r="NVZ136" s="67"/>
      <c r="NWA136" s="65"/>
      <c r="NWB136" s="65"/>
      <c r="NWC136" s="65"/>
      <c r="NWD136" s="66"/>
      <c r="NWF136" s="64"/>
      <c r="NWG136" s="67"/>
      <c r="NWH136" s="67"/>
      <c r="NWI136" s="65"/>
      <c r="NWJ136" s="65"/>
      <c r="NWK136" s="65"/>
      <c r="NWL136" s="66"/>
      <c r="NWN136" s="64"/>
      <c r="NWO136" s="67"/>
      <c r="NWP136" s="67"/>
      <c r="NWQ136" s="65"/>
      <c r="NWR136" s="65"/>
      <c r="NWS136" s="65"/>
      <c r="NWT136" s="66"/>
      <c r="NWV136" s="64"/>
      <c r="NWW136" s="67"/>
      <c r="NWX136" s="67"/>
      <c r="NWY136" s="65"/>
      <c r="NWZ136" s="65"/>
      <c r="NXA136" s="65"/>
      <c r="NXB136" s="66"/>
      <c r="NXD136" s="64"/>
      <c r="NXE136" s="67"/>
      <c r="NXF136" s="67"/>
      <c r="NXG136" s="65"/>
      <c r="NXH136" s="65"/>
      <c r="NXI136" s="65"/>
      <c r="NXJ136" s="66"/>
      <c r="NXL136" s="64"/>
      <c r="NXM136" s="67"/>
      <c r="NXN136" s="67"/>
      <c r="NXO136" s="65"/>
      <c r="NXP136" s="65"/>
      <c r="NXQ136" s="65"/>
      <c r="NXR136" s="66"/>
      <c r="NXT136" s="64"/>
      <c r="NXU136" s="67"/>
      <c r="NXV136" s="67"/>
      <c r="NXW136" s="65"/>
      <c r="NXX136" s="65"/>
      <c r="NXY136" s="65"/>
      <c r="NXZ136" s="66"/>
      <c r="NYB136" s="64"/>
      <c r="NYC136" s="67"/>
      <c r="NYD136" s="67"/>
      <c r="NYE136" s="65"/>
      <c r="NYF136" s="65"/>
      <c r="NYG136" s="65"/>
      <c r="NYH136" s="66"/>
      <c r="NYJ136" s="64"/>
      <c r="NYK136" s="67"/>
      <c r="NYL136" s="67"/>
      <c r="NYM136" s="65"/>
      <c r="NYN136" s="65"/>
      <c r="NYO136" s="65"/>
      <c r="NYP136" s="66"/>
      <c r="NYR136" s="64"/>
      <c r="NYS136" s="67"/>
      <c r="NYT136" s="67"/>
      <c r="NYU136" s="65"/>
      <c r="NYV136" s="65"/>
      <c r="NYW136" s="65"/>
      <c r="NYX136" s="66"/>
      <c r="NYZ136" s="64"/>
      <c r="NZA136" s="67"/>
      <c r="NZB136" s="67"/>
      <c r="NZC136" s="65"/>
      <c r="NZD136" s="65"/>
      <c r="NZE136" s="65"/>
      <c r="NZF136" s="66"/>
      <c r="NZH136" s="64"/>
      <c r="NZI136" s="67"/>
      <c r="NZJ136" s="67"/>
      <c r="NZK136" s="65"/>
      <c r="NZL136" s="65"/>
      <c r="NZM136" s="65"/>
      <c r="NZN136" s="66"/>
      <c r="NZP136" s="64"/>
      <c r="NZQ136" s="67"/>
      <c r="NZR136" s="67"/>
      <c r="NZS136" s="65"/>
      <c r="NZT136" s="65"/>
      <c r="NZU136" s="65"/>
      <c r="NZV136" s="66"/>
      <c r="NZX136" s="64"/>
      <c r="NZY136" s="67"/>
      <c r="NZZ136" s="67"/>
      <c r="OAA136" s="65"/>
      <c r="OAB136" s="65"/>
      <c r="OAC136" s="65"/>
      <c r="OAD136" s="66"/>
      <c r="OAF136" s="64"/>
      <c r="OAG136" s="67"/>
      <c r="OAH136" s="67"/>
      <c r="OAI136" s="65"/>
      <c r="OAJ136" s="65"/>
      <c r="OAK136" s="65"/>
      <c r="OAL136" s="66"/>
      <c r="OAN136" s="64"/>
      <c r="OAO136" s="67"/>
      <c r="OAP136" s="67"/>
      <c r="OAQ136" s="65"/>
      <c r="OAR136" s="65"/>
      <c r="OAS136" s="65"/>
      <c r="OAT136" s="66"/>
      <c r="OAV136" s="64"/>
      <c r="OAW136" s="67"/>
      <c r="OAX136" s="67"/>
      <c r="OAY136" s="65"/>
      <c r="OAZ136" s="65"/>
      <c r="OBA136" s="65"/>
      <c r="OBB136" s="66"/>
      <c r="OBD136" s="64"/>
      <c r="OBE136" s="67"/>
      <c r="OBF136" s="67"/>
      <c r="OBG136" s="65"/>
      <c r="OBH136" s="65"/>
      <c r="OBI136" s="65"/>
      <c r="OBJ136" s="66"/>
      <c r="OBL136" s="64"/>
      <c r="OBM136" s="67"/>
      <c r="OBN136" s="67"/>
      <c r="OBO136" s="65"/>
      <c r="OBP136" s="65"/>
      <c r="OBQ136" s="65"/>
      <c r="OBR136" s="66"/>
      <c r="OBT136" s="64"/>
      <c r="OBU136" s="67"/>
      <c r="OBV136" s="67"/>
      <c r="OBW136" s="65"/>
      <c r="OBX136" s="65"/>
      <c r="OBY136" s="65"/>
      <c r="OBZ136" s="66"/>
      <c r="OCB136" s="64"/>
      <c r="OCC136" s="67"/>
      <c r="OCD136" s="67"/>
      <c r="OCE136" s="65"/>
      <c r="OCF136" s="65"/>
      <c r="OCG136" s="65"/>
      <c r="OCH136" s="66"/>
      <c r="OCJ136" s="64"/>
      <c r="OCK136" s="67"/>
      <c r="OCL136" s="67"/>
      <c r="OCM136" s="65"/>
      <c r="OCN136" s="65"/>
      <c r="OCO136" s="65"/>
      <c r="OCP136" s="66"/>
      <c r="OCR136" s="64"/>
      <c r="OCS136" s="67"/>
      <c r="OCT136" s="67"/>
      <c r="OCU136" s="65"/>
      <c r="OCV136" s="65"/>
      <c r="OCW136" s="65"/>
      <c r="OCX136" s="66"/>
      <c r="OCZ136" s="64"/>
      <c r="ODA136" s="67"/>
      <c r="ODB136" s="67"/>
      <c r="ODC136" s="65"/>
      <c r="ODD136" s="65"/>
      <c r="ODE136" s="65"/>
      <c r="ODF136" s="66"/>
      <c r="ODH136" s="64"/>
      <c r="ODI136" s="67"/>
      <c r="ODJ136" s="67"/>
      <c r="ODK136" s="65"/>
      <c r="ODL136" s="65"/>
      <c r="ODM136" s="65"/>
      <c r="ODN136" s="66"/>
      <c r="ODP136" s="64"/>
      <c r="ODQ136" s="67"/>
      <c r="ODR136" s="67"/>
      <c r="ODS136" s="65"/>
      <c r="ODT136" s="65"/>
      <c r="ODU136" s="65"/>
      <c r="ODV136" s="66"/>
      <c r="ODX136" s="64"/>
      <c r="ODY136" s="67"/>
      <c r="ODZ136" s="67"/>
      <c r="OEA136" s="65"/>
      <c r="OEB136" s="65"/>
      <c r="OEC136" s="65"/>
      <c r="OED136" s="66"/>
      <c r="OEF136" s="64"/>
      <c r="OEG136" s="67"/>
      <c r="OEH136" s="67"/>
      <c r="OEI136" s="65"/>
      <c r="OEJ136" s="65"/>
      <c r="OEK136" s="65"/>
      <c r="OEL136" s="66"/>
      <c r="OEN136" s="64"/>
      <c r="OEO136" s="67"/>
      <c r="OEP136" s="67"/>
      <c r="OEQ136" s="65"/>
      <c r="OER136" s="65"/>
      <c r="OES136" s="65"/>
      <c r="OET136" s="66"/>
      <c r="OEV136" s="64"/>
      <c r="OEW136" s="67"/>
      <c r="OEX136" s="67"/>
      <c r="OEY136" s="65"/>
      <c r="OEZ136" s="65"/>
      <c r="OFA136" s="65"/>
      <c r="OFB136" s="66"/>
      <c r="OFD136" s="64"/>
      <c r="OFE136" s="67"/>
      <c r="OFF136" s="67"/>
      <c r="OFG136" s="65"/>
      <c r="OFH136" s="65"/>
      <c r="OFI136" s="65"/>
      <c r="OFJ136" s="66"/>
      <c r="OFL136" s="64"/>
      <c r="OFM136" s="67"/>
      <c r="OFN136" s="67"/>
      <c r="OFO136" s="65"/>
      <c r="OFP136" s="65"/>
      <c r="OFQ136" s="65"/>
      <c r="OFR136" s="66"/>
      <c r="OFT136" s="64"/>
      <c r="OFU136" s="67"/>
      <c r="OFV136" s="67"/>
      <c r="OFW136" s="65"/>
      <c r="OFX136" s="65"/>
      <c r="OFY136" s="65"/>
      <c r="OFZ136" s="66"/>
      <c r="OGB136" s="64"/>
      <c r="OGC136" s="67"/>
      <c r="OGD136" s="67"/>
      <c r="OGE136" s="65"/>
      <c r="OGF136" s="65"/>
      <c r="OGG136" s="65"/>
      <c r="OGH136" s="66"/>
      <c r="OGJ136" s="64"/>
      <c r="OGK136" s="67"/>
      <c r="OGL136" s="67"/>
      <c r="OGM136" s="65"/>
      <c r="OGN136" s="65"/>
      <c r="OGO136" s="65"/>
      <c r="OGP136" s="66"/>
      <c r="OGR136" s="64"/>
      <c r="OGS136" s="67"/>
      <c r="OGT136" s="67"/>
      <c r="OGU136" s="65"/>
      <c r="OGV136" s="65"/>
      <c r="OGW136" s="65"/>
      <c r="OGX136" s="66"/>
      <c r="OGZ136" s="64"/>
      <c r="OHA136" s="67"/>
      <c r="OHB136" s="67"/>
      <c r="OHC136" s="65"/>
      <c r="OHD136" s="65"/>
      <c r="OHE136" s="65"/>
      <c r="OHF136" s="66"/>
      <c r="OHH136" s="64"/>
      <c r="OHI136" s="67"/>
      <c r="OHJ136" s="67"/>
      <c r="OHK136" s="65"/>
      <c r="OHL136" s="65"/>
      <c r="OHM136" s="65"/>
      <c r="OHN136" s="66"/>
      <c r="OHP136" s="64"/>
      <c r="OHQ136" s="67"/>
      <c r="OHR136" s="67"/>
      <c r="OHS136" s="65"/>
      <c r="OHT136" s="65"/>
      <c r="OHU136" s="65"/>
      <c r="OHV136" s="66"/>
      <c r="OHX136" s="64"/>
      <c r="OHY136" s="67"/>
      <c r="OHZ136" s="67"/>
      <c r="OIA136" s="65"/>
      <c r="OIB136" s="65"/>
      <c r="OIC136" s="65"/>
      <c r="OID136" s="66"/>
      <c r="OIF136" s="64"/>
      <c r="OIG136" s="67"/>
      <c r="OIH136" s="67"/>
      <c r="OII136" s="65"/>
      <c r="OIJ136" s="65"/>
      <c r="OIK136" s="65"/>
      <c r="OIL136" s="66"/>
      <c r="OIN136" s="64"/>
      <c r="OIO136" s="67"/>
      <c r="OIP136" s="67"/>
      <c r="OIQ136" s="65"/>
      <c r="OIR136" s="65"/>
      <c r="OIS136" s="65"/>
      <c r="OIT136" s="66"/>
      <c r="OIV136" s="64"/>
      <c r="OIW136" s="67"/>
      <c r="OIX136" s="67"/>
      <c r="OIY136" s="65"/>
      <c r="OIZ136" s="65"/>
      <c r="OJA136" s="65"/>
      <c r="OJB136" s="66"/>
      <c r="OJD136" s="64"/>
      <c r="OJE136" s="67"/>
      <c r="OJF136" s="67"/>
      <c r="OJG136" s="65"/>
      <c r="OJH136" s="65"/>
      <c r="OJI136" s="65"/>
      <c r="OJJ136" s="66"/>
      <c r="OJL136" s="64"/>
      <c r="OJM136" s="67"/>
      <c r="OJN136" s="67"/>
      <c r="OJO136" s="65"/>
      <c r="OJP136" s="65"/>
      <c r="OJQ136" s="65"/>
      <c r="OJR136" s="66"/>
      <c r="OJT136" s="64"/>
      <c r="OJU136" s="67"/>
      <c r="OJV136" s="67"/>
      <c r="OJW136" s="65"/>
      <c r="OJX136" s="65"/>
      <c r="OJY136" s="65"/>
      <c r="OJZ136" s="66"/>
      <c r="OKB136" s="64"/>
      <c r="OKC136" s="67"/>
      <c r="OKD136" s="67"/>
      <c r="OKE136" s="65"/>
      <c r="OKF136" s="65"/>
      <c r="OKG136" s="65"/>
      <c r="OKH136" s="66"/>
      <c r="OKJ136" s="64"/>
      <c r="OKK136" s="67"/>
      <c r="OKL136" s="67"/>
      <c r="OKM136" s="65"/>
      <c r="OKN136" s="65"/>
      <c r="OKO136" s="65"/>
      <c r="OKP136" s="66"/>
      <c r="OKR136" s="64"/>
      <c r="OKS136" s="67"/>
      <c r="OKT136" s="67"/>
      <c r="OKU136" s="65"/>
      <c r="OKV136" s="65"/>
      <c r="OKW136" s="65"/>
      <c r="OKX136" s="66"/>
      <c r="OKZ136" s="64"/>
      <c r="OLA136" s="67"/>
      <c r="OLB136" s="67"/>
      <c r="OLC136" s="65"/>
      <c r="OLD136" s="65"/>
      <c r="OLE136" s="65"/>
      <c r="OLF136" s="66"/>
      <c r="OLH136" s="64"/>
      <c r="OLI136" s="67"/>
      <c r="OLJ136" s="67"/>
      <c r="OLK136" s="65"/>
      <c r="OLL136" s="65"/>
      <c r="OLM136" s="65"/>
      <c r="OLN136" s="66"/>
      <c r="OLP136" s="64"/>
      <c r="OLQ136" s="67"/>
      <c r="OLR136" s="67"/>
      <c r="OLS136" s="65"/>
      <c r="OLT136" s="65"/>
      <c r="OLU136" s="65"/>
      <c r="OLV136" s="66"/>
      <c r="OLX136" s="64"/>
      <c r="OLY136" s="67"/>
      <c r="OLZ136" s="67"/>
      <c r="OMA136" s="65"/>
      <c r="OMB136" s="65"/>
      <c r="OMC136" s="65"/>
      <c r="OMD136" s="66"/>
      <c r="OMF136" s="64"/>
      <c r="OMG136" s="67"/>
      <c r="OMH136" s="67"/>
      <c r="OMI136" s="65"/>
      <c r="OMJ136" s="65"/>
      <c r="OMK136" s="65"/>
      <c r="OML136" s="66"/>
      <c r="OMN136" s="64"/>
      <c r="OMO136" s="67"/>
      <c r="OMP136" s="67"/>
      <c r="OMQ136" s="65"/>
      <c r="OMR136" s="65"/>
      <c r="OMS136" s="65"/>
      <c r="OMT136" s="66"/>
      <c r="OMV136" s="64"/>
      <c r="OMW136" s="67"/>
      <c r="OMX136" s="67"/>
      <c r="OMY136" s="65"/>
      <c r="OMZ136" s="65"/>
      <c r="ONA136" s="65"/>
      <c r="ONB136" s="66"/>
      <c r="OND136" s="64"/>
      <c r="ONE136" s="67"/>
      <c r="ONF136" s="67"/>
      <c r="ONG136" s="65"/>
      <c r="ONH136" s="65"/>
      <c r="ONI136" s="65"/>
      <c r="ONJ136" s="66"/>
      <c r="ONL136" s="64"/>
      <c r="ONM136" s="67"/>
      <c r="ONN136" s="67"/>
      <c r="ONO136" s="65"/>
      <c r="ONP136" s="65"/>
      <c r="ONQ136" s="65"/>
      <c r="ONR136" s="66"/>
      <c r="ONT136" s="64"/>
      <c r="ONU136" s="67"/>
      <c r="ONV136" s="67"/>
      <c r="ONW136" s="65"/>
      <c r="ONX136" s="65"/>
      <c r="ONY136" s="65"/>
      <c r="ONZ136" s="66"/>
      <c r="OOB136" s="64"/>
      <c r="OOC136" s="67"/>
      <c r="OOD136" s="67"/>
      <c r="OOE136" s="65"/>
      <c r="OOF136" s="65"/>
      <c r="OOG136" s="65"/>
      <c r="OOH136" s="66"/>
      <c r="OOJ136" s="64"/>
      <c r="OOK136" s="67"/>
      <c r="OOL136" s="67"/>
      <c r="OOM136" s="65"/>
      <c r="OON136" s="65"/>
      <c r="OOO136" s="65"/>
      <c r="OOP136" s="66"/>
      <c r="OOR136" s="64"/>
      <c r="OOS136" s="67"/>
      <c r="OOT136" s="67"/>
      <c r="OOU136" s="65"/>
      <c r="OOV136" s="65"/>
      <c r="OOW136" s="65"/>
      <c r="OOX136" s="66"/>
      <c r="OOZ136" s="64"/>
      <c r="OPA136" s="67"/>
      <c r="OPB136" s="67"/>
      <c r="OPC136" s="65"/>
      <c r="OPD136" s="65"/>
      <c r="OPE136" s="65"/>
      <c r="OPF136" s="66"/>
      <c r="OPH136" s="64"/>
      <c r="OPI136" s="67"/>
      <c r="OPJ136" s="67"/>
      <c r="OPK136" s="65"/>
      <c r="OPL136" s="65"/>
      <c r="OPM136" s="65"/>
      <c r="OPN136" s="66"/>
      <c r="OPP136" s="64"/>
      <c r="OPQ136" s="67"/>
      <c r="OPR136" s="67"/>
      <c r="OPS136" s="65"/>
      <c r="OPT136" s="65"/>
      <c r="OPU136" s="65"/>
      <c r="OPV136" s="66"/>
      <c r="OPX136" s="64"/>
      <c r="OPY136" s="67"/>
      <c r="OPZ136" s="67"/>
      <c r="OQA136" s="65"/>
      <c r="OQB136" s="65"/>
      <c r="OQC136" s="65"/>
      <c r="OQD136" s="66"/>
      <c r="OQF136" s="64"/>
      <c r="OQG136" s="67"/>
      <c r="OQH136" s="67"/>
      <c r="OQI136" s="65"/>
      <c r="OQJ136" s="65"/>
      <c r="OQK136" s="65"/>
      <c r="OQL136" s="66"/>
      <c r="OQN136" s="64"/>
      <c r="OQO136" s="67"/>
      <c r="OQP136" s="67"/>
      <c r="OQQ136" s="65"/>
      <c r="OQR136" s="65"/>
      <c r="OQS136" s="65"/>
      <c r="OQT136" s="66"/>
      <c r="OQV136" s="64"/>
      <c r="OQW136" s="67"/>
      <c r="OQX136" s="67"/>
      <c r="OQY136" s="65"/>
      <c r="OQZ136" s="65"/>
      <c r="ORA136" s="65"/>
      <c r="ORB136" s="66"/>
      <c r="ORD136" s="64"/>
      <c r="ORE136" s="67"/>
      <c r="ORF136" s="67"/>
      <c r="ORG136" s="65"/>
      <c r="ORH136" s="65"/>
      <c r="ORI136" s="65"/>
      <c r="ORJ136" s="66"/>
      <c r="ORL136" s="64"/>
      <c r="ORM136" s="67"/>
      <c r="ORN136" s="67"/>
      <c r="ORO136" s="65"/>
      <c r="ORP136" s="65"/>
      <c r="ORQ136" s="65"/>
      <c r="ORR136" s="66"/>
      <c r="ORT136" s="64"/>
      <c r="ORU136" s="67"/>
      <c r="ORV136" s="67"/>
      <c r="ORW136" s="65"/>
      <c r="ORX136" s="65"/>
      <c r="ORY136" s="65"/>
      <c r="ORZ136" s="66"/>
      <c r="OSB136" s="64"/>
      <c r="OSC136" s="67"/>
      <c r="OSD136" s="67"/>
      <c r="OSE136" s="65"/>
      <c r="OSF136" s="65"/>
      <c r="OSG136" s="65"/>
      <c r="OSH136" s="66"/>
      <c r="OSJ136" s="64"/>
      <c r="OSK136" s="67"/>
      <c r="OSL136" s="67"/>
      <c r="OSM136" s="65"/>
      <c r="OSN136" s="65"/>
      <c r="OSO136" s="65"/>
      <c r="OSP136" s="66"/>
      <c r="OSR136" s="64"/>
      <c r="OSS136" s="67"/>
      <c r="OST136" s="67"/>
      <c r="OSU136" s="65"/>
      <c r="OSV136" s="65"/>
      <c r="OSW136" s="65"/>
      <c r="OSX136" s="66"/>
      <c r="OSZ136" s="64"/>
      <c r="OTA136" s="67"/>
      <c r="OTB136" s="67"/>
      <c r="OTC136" s="65"/>
      <c r="OTD136" s="65"/>
      <c r="OTE136" s="65"/>
      <c r="OTF136" s="66"/>
      <c r="OTH136" s="64"/>
      <c r="OTI136" s="67"/>
      <c r="OTJ136" s="67"/>
      <c r="OTK136" s="65"/>
      <c r="OTL136" s="65"/>
      <c r="OTM136" s="65"/>
      <c r="OTN136" s="66"/>
      <c r="OTP136" s="64"/>
      <c r="OTQ136" s="67"/>
      <c r="OTR136" s="67"/>
      <c r="OTS136" s="65"/>
      <c r="OTT136" s="65"/>
      <c r="OTU136" s="65"/>
      <c r="OTV136" s="66"/>
      <c r="OTX136" s="64"/>
      <c r="OTY136" s="67"/>
      <c r="OTZ136" s="67"/>
      <c r="OUA136" s="65"/>
      <c r="OUB136" s="65"/>
      <c r="OUC136" s="65"/>
      <c r="OUD136" s="66"/>
      <c r="OUF136" s="64"/>
      <c r="OUG136" s="67"/>
      <c r="OUH136" s="67"/>
      <c r="OUI136" s="65"/>
      <c r="OUJ136" s="65"/>
      <c r="OUK136" s="65"/>
      <c r="OUL136" s="66"/>
      <c r="OUN136" s="64"/>
      <c r="OUO136" s="67"/>
      <c r="OUP136" s="67"/>
      <c r="OUQ136" s="65"/>
      <c r="OUR136" s="65"/>
      <c r="OUS136" s="65"/>
      <c r="OUT136" s="66"/>
      <c r="OUV136" s="64"/>
      <c r="OUW136" s="67"/>
      <c r="OUX136" s="67"/>
      <c r="OUY136" s="65"/>
      <c r="OUZ136" s="65"/>
      <c r="OVA136" s="65"/>
      <c r="OVB136" s="66"/>
      <c r="OVD136" s="64"/>
      <c r="OVE136" s="67"/>
      <c r="OVF136" s="67"/>
      <c r="OVG136" s="65"/>
      <c r="OVH136" s="65"/>
      <c r="OVI136" s="65"/>
      <c r="OVJ136" s="66"/>
      <c r="OVL136" s="64"/>
      <c r="OVM136" s="67"/>
      <c r="OVN136" s="67"/>
      <c r="OVO136" s="65"/>
      <c r="OVP136" s="65"/>
      <c r="OVQ136" s="65"/>
      <c r="OVR136" s="66"/>
      <c r="OVT136" s="64"/>
      <c r="OVU136" s="67"/>
      <c r="OVV136" s="67"/>
      <c r="OVW136" s="65"/>
      <c r="OVX136" s="65"/>
      <c r="OVY136" s="65"/>
      <c r="OVZ136" s="66"/>
      <c r="OWB136" s="64"/>
      <c r="OWC136" s="67"/>
      <c r="OWD136" s="67"/>
      <c r="OWE136" s="65"/>
      <c r="OWF136" s="65"/>
      <c r="OWG136" s="65"/>
      <c r="OWH136" s="66"/>
      <c r="OWJ136" s="64"/>
      <c r="OWK136" s="67"/>
      <c r="OWL136" s="67"/>
      <c r="OWM136" s="65"/>
      <c r="OWN136" s="65"/>
      <c r="OWO136" s="65"/>
      <c r="OWP136" s="66"/>
      <c r="OWR136" s="64"/>
      <c r="OWS136" s="67"/>
      <c r="OWT136" s="67"/>
      <c r="OWU136" s="65"/>
      <c r="OWV136" s="65"/>
      <c r="OWW136" s="65"/>
      <c r="OWX136" s="66"/>
      <c r="OWZ136" s="64"/>
      <c r="OXA136" s="67"/>
      <c r="OXB136" s="67"/>
      <c r="OXC136" s="65"/>
      <c r="OXD136" s="65"/>
      <c r="OXE136" s="65"/>
      <c r="OXF136" s="66"/>
      <c r="OXH136" s="64"/>
      <c r="OXI136" s="67"/>
      <c r="OXJ136" s="67"/>
      <c r="OXK136" s="65"/>
      <c r="OXL136" s="65"/>
      <c r="OXM136" s="65"/>
      <c r="OXN136" s="66"/>
      <c r="OXP136" s="64"/>
      <c r="OXQ136" s="67"/>
      <c r="OXR136" s="67"/>
      <c r="OXS136" s="65"/>
      <c r="OXT136" s="65"/>
      <c r="OXU136" s="65"/>
      <c r="OXV136" s="66"/>
      <c r="OXX136" s="64"/>
      <c r="OXY136" s="67"/>
      <c r="OXZ136" s="67"/>
      <c r="OYA136" s="65"/>
      <c r="OYB136" s="65"/>
      <c r="OYC136" s="65"/>
      <c r="OYD136" s="66"/>
      <c r="OYF136" s="64"/>
      <c r="OYG136" s="67"/>
      <c r="OYH136" s="67"/>
      <c r="OYI136" s="65"/>
      <c r="OYJ136" s="65"/>
      <c r="OYK136" s="65"/>
      <c r="OYL136" s="66"/>
      <c r="OYN136" s="64"/>
      <c r="OYO136" s="67"/>
      <c r="OYP136" s="67"/>
      <c r="OYQ136" s="65"/>
      <c r="OYR136" s="65"/>
      <c r="OYS136" s="65"/>
      <c r="OYT136" s="66"/>
      <c r="OYV136" s="64"/>
      <c r="OYW136" s="67"/>
      <c r="OYX136" s="67"/>
      <c r="OYY136" s="65"/>
      <c r="OYZ136" s="65"/>
      <c r="OZA136" s="65"/>
      <c r="OZB136" s="66"/>
      <c r="OZD136" s="64"/>
      <c r="OZE136" s="67"/>
      <c r="OZF136" s="67"/>
      <c r="OZG136" s="65"/>
      <c r="OZH136" s="65"/>
      <c r="OZI136" s="65"/>
      <c r="OZJ136" s="66"/>
      <c r="OZL136" s="64"/>
      <c r="OZM136" s="67"/>
      <c r="OZN136" s="67"/>
      <c r="OZO136" s="65"/>
      <c r="OZP136" s="65"/>
      <c r="OZQ136" s="65"/>
      <c r="OZR136" s="66"/>
      <c r="OZT136" s="64"/>
      <c r="OZU136" s="67"/>
      <c r="OZV136" s="67"/>
      <c r="OZW136" s="65"/>
      <c r="OZX136" s="65"/>
      <c r="OZY136" s="65"/>
      <c r="OZZ136" s="66"/>
      <c r="PAB136" s="64"/>
      <c r="PAC136" s="67"/>
      <c r="PAD136" s="67"/>
      <c r="PAE136" s="65"/>
      <c r="PAF136" s="65"/>
      <c r="PAG136" s="65"/>
      <c r="PAH136" s="66"/>
      <c r="PAJ136" s="64"/>
      <c r="PAK136" s="67"/>
      <c r="PAL136" s="67"/>
      <c r="PAM136" s="65"/>
      <c r="PAN136" s="65"/>
      <c r="PAO136" s="65"/>
      <c r="PAP136" s="66"/>
      <c r="PAR136" s="64"/>
      <c r="PAS136" s="67"/>
      <c r="PAT136" s="67"/>
      <c r="PAU136" s="65"/>
      <c r="PAV136" s="65"/>
      <c r="PAW136" s="65"/>
      <c r="PAX136" s="66"/>
      <c r="PAZ136" s="64"/>
      <c r="PBA136" s="67"/>
      <c r="PBB136" s="67"/>
      <c r="PBC136" s="65"/>
      <c r="PBD136" s="65"/>
      <c r="PBE136" s="65"/>
      <c r="PBF136" s="66"/>
      <c r="PBH136" s="64"/>
      <c r="PBI136" s="67"/>
      <c r="PBJ136" s="67"/>
      <c r="PBK136" s="65"/>
      <c r="PBL136" s="65"/>
      <c r="PBM136" s="65"/>
      <c r="PBN136" s="66"/>
      <c r="PBP136" s="64"/>
      <c r="PBQ136" s="67"/>
      <c r="PBR136" s="67"/>
      <c r="PBS136" s="65"/>
      <c r="PBT136" s="65"/>
      <c r="PBU136" s="65"/>
      <c r="PBV136" s="66"/>
      <c r="PBX136" s="64"/>
      <c r="PBY136" s="67"/>
      <c r="PBZ136" s="67"/>
      <c r="PCA136" s="65"/>
      <c r="PCB136" s="65"/>
      <c r="PCC136" s="65"/>
      <c r="PCD136" s="66"/>
      <c r="PCF136" s="64"/>
      <c r="PCG136" s="67"/>
      <c r="PCH136" s="67"/>
      <c r="PCI136" s="65"/>
      <c r="PCJ136" s="65"/>
      <c r="PCK136" s="65"/>
      <c r="PCL136" s="66"/>
      <c r="PCN136" s="64"/>
      <c r="PCO136" s="67"/>
      <c r="PCP136" s="67"/>
      <c r="PCQ136" s="65"/>
      <c r="PCR136" s="65"/>
      <c r="PCS136" s="65"/>
      <c r="PCT136" s="66"/>
      <c r="PCV136" s="64"/>
      <c r="PCW136" s="67"/>
      <c r="PCX136" s="67"/>
      <c r="PCY136" s="65"/>
      <c r="PCZ136" s="65"/>
      <c r="PDA136" s="65"/>
      <c r="PDB136" s="66"/>
      <c r="PDD136" s="64"/>
      <c r="PDE136" s="67"/>
      <c r="PDF136" s="67"/>
      <c r="PDG136" s="65"/>
      <c r="PDH136" s="65"/>
      <c r="PDI136" s="65"/>
      <c r="PDJ136" s="66"/>
      <c r="PDL136" s="64"/>
      <c r="PDM136" s="67"/>
      <c r="PDN136" s="67"/>
      <c r="PDO136" s="65"/>
      <c r="PDP136" s="65"/>
      <c r="PDQ136" s="65"/>
      <c r="PDR136" s="66"/>
      <c r="PDT136" s="64"/>
      <c r="PDU136" s="67"/>
      <c r="PDV136" s="67"/>
      <c r="PDW136" s="65"/>
      <c r="PDX136" s="65"/>
      <c r="PDY136" s="65"/>
      <c r="PDZ136" s="66"/>
      <c r="PEB136" s="64"/>
      <c r="PEC136" s="67"/>
      <c r="PED136" s="67"/>
      <c r="PEE136" s="65"/>
      <c r="PEF136" s="65"/>
      <c r="PEG136" s="65"/>
      <c r="PEH136" s="66"/>
      <c r="PEJ136" s="64"/>
      <c r="PEK136" s="67"/>
      <c r="PEL136" s="67"/>
      <c r="PEM136" s="65"/>
      <c r="PEN136" s="65"/>
      <c r="PEO136" s="65"/>
      <c r="PEP136" s="66"/>
      <c r="PER136" s="64"/>
      <c r="PES136" s="67"/>
      <c r="PET136" s="67"/>
      <c r="PEU136" s="65"/>
      <c r="PEV136" s="65"/>
      <c r="PEW136" s="65"/>
      <c r="PEX136" s="66"/>
      <c r="PEZ136" s="64"/>
      <c r="PFA136" s="67"/>
      <c r="PFB136" s="67"/>
      <c r="PFC136" s="65"/>
      <c r="PFD136" s="65"/>
      <c r="PFE136" s="65"/>
      <c r="PFF136" s="66"/>
      <c r="PFH136" s="64"/>
      <c r="PFI136" s="67"/>
      <c r="PFJ136" s="67"/>
      <c r="PFK136" s="65"/>
      <c r="PFL136" s="65"/>
      <c r="PFM136" s="65"/>
      <c r="PFN136" s="66"/>
      <c r="PFP136" s="64"/>
      <c r="PFQ136" s="67"/>
      <c r="PFR136" s="67"/>
      <c r="PFS136" s="65"/>
      <c r="PFT136" s="65"/>
      <c r="PFU136" s="65"/>
      <c r="PFV136" s="66"/>
      <c r="PFX136" s="64"/>
      <c r="PFY136" s="67"/>
      <c r="PFZ136" s="67"/>
      <c r="PGA136" s="65"/>
      <c r="PGB136" s="65"/>
      <c r="PGC136" s="65"/>
      <c r="PGD136" s="66"/>
      <c r="PGF136" s="64"/>
      <c r="PGG136" s="67"/>
      <c r="PGH136" s="67"/>
      <c r="PGI136" s="65"/>
      <c r="PGJ136" s="65"/>
      <c r="PGK136" s="65"/>
      <c r="PGL136" s="66"/>
      <c r="PGN136" s="64"/>
      <c r="PGO136" s="67"/>
      <c r="PGP136" s="67"/>
      <c r="PGQ136" s="65"/>
      <c r="PGR136" s="65"/>
      <c r="PGS136" s="65"/>
      <c r="PGT136" s="66"/>
      <c r="PGV136" s="64"/>
      <c r="PGW136" s="67"/>
      <c r="PGX136" s="67"/>
      <c r="PGY136" s="65"/>
      <c r="PGZ136" s="65"/>
      <c r="PHA136" s="65"/>
      <c r="PHB136" s="66"/>
      <c r="PHD136" s="64"/>
      <c r="PHE136" s="67"/>
      <c r="PHF136" s="67"/>
      <c r="PHG136" s="65"/>
      <c r="PHH136" s="65"/>
      <c r="PHI136" s="65"/>
      <c r="PHJ136" s="66"/>
      <c r="PHL136" s="64"/>
      <c r="PHM136" s="67"/>
      <c r="PHN136" s="67"/>
      <c r="PHO136" s="65"/>
      <c r="PHP136" s="65"/>
      <c r="PHQ136" s="65"/>
      <c r="PHR136" s="66"/>
      <c r="PHT136" s="64"/>
      <c r="PHU136" s="67"/>
      <c r="PHV136" s="67"/>
      <c r="PHW136" s="65"/>
      <c r="PHX136" s="65"/>
      <c r="PHY136" s="65"/>
      <c r="PHZ136" s="66"/>
      <c r="PIB136" s="64"/>
      <c r="PIC136" s="67"/>
      <c r="PID136" s="67"/>
      <c r="PIE136" s="65"/>
      <c r="PIF136" s="65"/>
      <c r="PIG136" s="65"/>
      <c r="PIH136" s="66"/>
      <c r="PIJ136" s="64"/>
      <c r="PIK136" s="67"/>
      <c r="PIL136" s="67"/>
      <c r="PIM136" s="65"/>
      <c r="PIN136" s="65"/>
      <c r="PIO136" s="65"/>
      <c r="PIP136" s="66"/>
      <c r="PIR136" s="64"/>
      <c r="PIS136" s="67"/>
      <c r="PIT136" s="67"/>
      <c r="PIU136" s="65"/>
      <c r="PIV136" s="65"/>
      <c r="PIW136" s="65"/>
      <c r="PIX136" s="66"/>
      <c r="PIZ136" s="64"/>
      <c r="PJA136" s="67"/>
      <c r="PJB136" s="67"/>
      <c r="PJC136" s="65"/>
      <c r="PJD136" s="65"/>
      <c r="PJE136" s="65"/>
      <c r="PJF136" s="66"/>
      <c r="PJH136" s="64"/>
      <c r="PJI136" s="67"/>
      <c r="PJJ136" s="67"/>
      <c r="PJK136" s="65"/>
      <c r="PJL136" s="65"/>
      <c r="PJM136" s="65"/>
      <c r="PJN136" s="66"/>
      <c r="PJP136" s="64"/>
      <c r="PJQ136" s="67"/>
      <c r="PJR136" s="67"/>
      <c r="PJS136" s="65"/>
      <c r="PJT136" s="65"/>
      <c r="PJU136" s="65"/>
      <c r="PJV136" s="66"/>
      <c r="PJX136" s="64"/>
      <c r="PJY136" s="67"/>
      <c r="PJZ136" s="67"/>
      <c r="PKA136" s="65"/>
      <c r="PKB136" s="65"/>
      <c r="PKC136" s="65"/>
      <c r="PKD136" s="66"/>
      <c r="PKF136" s="64"/>
      <c r="PKG136" s="67"/>
      <c r="PKH136" s="67"/>
      <c r="PKI136" s="65"/>
      <c r="PKJ136" s="65"/>
      <c r="PKK136" s="65"/>
      <c r="PKL136" s="66"/>
      <c r="PKN136" s="64"/>
      <c r="PKO136" s="67"/>
      <c r="PKP136" s="67"/>
      <c r="PKQ136" s="65"/>
      <c r="PKR136" s="65"/>
      <c r="PKS136" s="65"/>
      <c r="PKT136" s="66"/>
      <c r="PKV136" s="64"/>
      <c r="PKW136" s="67"/>
      <c r="PKX136" s="67"/>
      <c r="PKY136" s="65"/>
      <c r="PKZ136" s="65"/>
      <c r="PLA136" s="65"/>
      <c r="PLB136" s="66"/>
      <c r="PLD136" s="64"/>
      <c r="PLE136" s="67"/>
      <c r="PLF136" s="67"/>
      <c r="PLG136" s="65"/>
      <c r="PLH136" s="65"/>
      <c r="PLI136" s="65"/>
      <c r="PLJ136" s="66"/>
      <c r="PLL136" s="64"/>
      <c r="PLM136" s="67"/>
      <c r="PLN136" s="67"/>
      <c r="PLO136" s="65"/>
      <c r="PLP136" s="65"/>
      <c r="PLQ136" s="65"/>
      <c r="PLR136" s="66"/>
      <c r="PLT136" s="64"/>
      <c r="PLU136" s="67"/>
      <c r="PLV136" s="67"/>
      <c r="PLW136" s="65"/>
      <c r="PLX136" s="65"/>
      <c r="PLY136" s="65"/>
      <c r="PLZ136" s="66"/>
      <c r="PMB136" s="64"/>
      <c r="PMC136" s="67"/>
      <c r="PMD136" s="67"/>
      <c r="PME136" s="65"/>
      <c r="PMF136" s="65"/>
      <c r="PMG136" s="65"/>
      <c r="PMH136" s="66"/>
      <c r="PMJ136" s="64"/>
      <c r="PMK136" s="67"/>
      <c r="PML136" s="67"/>
      <c r="PMM136" s="65"/>
      <c r="PMN136" s="65"/>
      <c r="PMO136" s="65"/>
      <c r="PMP136" s="66"/>
      <c r="PMR136" s="64"/>
      <c r="PMS136" s="67"/>
      <c r="PMT136" s="67"/>
      <c r="PMU136" s="65"/>
      <c r="PMV136" s="65"/>
      <c r="PMW136" s="65"/>
      <c r="PMX136" s="66"/>
      <c r="PMZ136" s="64"/>
      <c r="PNA136" s="67"/>
      <c r="PNB136" s="67"/>
      <c r="PNC136" s="65"/>
      <c r="PND136" s="65"/>
      <c r="PNE136" s="65"/>
      <c r="PNF136" s="66"/>
      <c r="PNH136" s="64"/>
      <c r="PNI136" s="67"/>
      <c r="PNJ136" s="67"/>
      <c r="PNK136" s="65"/>
      <c r="PNL136" s="65"/>
      <c r="PNM136" s="65"/>
      <c r="PNN136" s="66"/>
      <c r="PNP136" s="64"/>
      <c r="PNQ136" s="67"/>
      <c r="PNR136" s="67"/>
      <c r="PNS136" s="65"/>
      <c r="PNT136" s="65"/>
      <c r="PNU136" s="65"/>
      <c r="PNV136" s="66"/>
      <c r="PNX136" s="64"/>
      <c r="PNY136" s="67"/>
      <c r="PNZ136" s="67"/>
      <c r="POA136" s="65"/>
      <c r="POB136" s="65"/>
      <c r="POC136" s="65"/>
      <c r="POD136" s="66"/>
      <c r="POF136" s="64"/>
      <c r="POG136" s="67"/>
      <c r="POH136" s="67"/>
      <c r="POI136" s="65"/>
      <c r="POJ136" s="65"/>
      <c r="POK136" s="65"/>
      <c r="POL136" s="66"/>
      <c r="PON136" s="64"/>
      <c r="POO136" s="67"/>
      <c r="POP136" s="67"/>
      <c r="POQ136" s="65"/>
      <c r="POR136" s="65"/>
      <c r="POS136" s="65"/>
      <c r="POT136" s="66"/>
      <c r="POV136" s="64"/>
      <c r="POW136" s="67"/>
      <c r="POX136" s="67"/>
      <c r="POY136" s="65"/>
      <c r="POZ136" s="65"/>
      <c r="PPA136" s="65"/>
      <c r="PPB136" s="66"/>
      <c r="PPD136" s="64"/>
      <c r="PPE136" s="67"/>
      <c r="PPF136" s="67"/>
      <c r="PPG136" s="65"/>
      <c r="PPH136" s="65"/>
      <c r="PPI136" s="65"/>
      <c r="PPJ136" s="66"/>
      <c r="PPL136" s="64"/>
      <c r="PPM136" s="67"/>
      <c r="PPN136" s="67"/>
      <c r="PPO136" s="65"/>
      <c r="PPP136" s="65"/>
      <c r="PPQ136" s="65"/>
      <c r="PPR136" s="66"/>
      <c r="PPT136" s="64"/>
      <c r="PPU136" s="67"/>
      <c r="PPV136" s="67"/>
      <c r="PPW136" s="65"/>
      <c r="PPX136" s="65"/>
      <c r="PPY136" s="65"/>
      <c r="PPZ136" s="66"/>
      <c r="PQB136" s="64"/>
      <c r="PQC136" s="67"/>
      <c r="PQD136" s="67"/>
      <c r="PQE136" s="65"/>
      <c r="PQF136" s="65"/>
      <c r="PQG136" s="65"/>
      <c r="PQH136" s="66"/>
      <c r="PQJ136" s="64"/>
      <c r="PQK136" s="67"/>
      <c r="PQL136" s="67"/>
      <c r="PQM136" s="65"/>
      <c r="PQN136" s="65"/>
      <c r="PQO136" s="65"/>
      <c r="PQP136" s="66"/>
      <c r="PQR136" s="64"/>
      <c r="PQS136" s="67"/>
      <c r="PQT136" s="67"/>
      <c r="PQU136" s="65"/>
      <c r="PQV136" s="65"/>
      <c r="PQW136" s="65"/>
      <c r="PQX136" s="66"/>
      <c r="PQZ136" s="64"/>
      <c r="PRA136" s="67"/>
      <c r="PRB136" s="67"/>
      <c r="PRC136" s="65"/>
      <c r="PRD136" s="65"/>
      <c r="PRE136" s="65"/>
      <c r="PRF136" s="66"/>
      <c r="PRH136" s="64"/>
      <c r="PRI136" s="67"/>
      <c r="PRJ136" s="67"/>
      <c r="PRK136" s="65"/>
      <c r="PRL136" s="65"/>
      <c r="PRM136" s="65"/>
      <c r="PRN136" s="66"/>
      <c r="PRP136" s="64"/>
      <c r="PRQ136" s="67"/>
      <c r="PRR136" s="67"/>
      <c r="PRS136" s="65"/>
      <c r="PRT136" s="65"/>
      <c r="PRU136" s="65"/>
      <c r="PRV136" s="66"/>
      <c r="PRX136" s="64"/>
      <c r="PRY136" s="67"/>
      <c r="PRZ136" s="67"/>
      <c r="PSA136" s="65"/>
      <c r="PSB136" s="65"/>
      <c r="PSC136" s="65"/>
      <c r="PSD136" s="66"/>
      <c r="PSF136" s="64"/>
      <c r="PSG136" s="67"/>
      <c r="PSH136" s="67"/>
      <c r="PSI136" s="65"/>
      <c r="PSJ136" s="65"/>
      <c r="PSK136" s="65"/>
      <c r="PSL136" s="66"/>
      <c r="PSN136" s="64"/>
      <c r="PSO136" s="67"/>
      <c r="PSP136" s="67"/>
      <c r="PSQ136" s="65"/>
      <c r="PSR136" s="65"/>
      <c r="PSS136" s="65"/>
      <c r="PST136" s="66"/>
      <c r="PSV136" s="64"/>
      <c r="PSW136" s="67"/>
      <c r="PSX136" s="67"/>
      <c r="PSY136" s="65"/>
      <c r="PSZ136" s="65"/>
      <c r="PTA136" s="65"/>
      <c r="PTB136" s="66"/>
      <c r="PTD136" s="64"/>
      <c r="PTE136" s="67"/>
      <c r="PTF136" s="67"/>
      <c r="PTG136" s="65"/>
      <c r="PTH136" s="65"/>
      <c r="PTI136" s="65"/>
      <c r="PTJ136" s="66"/>
      <c r="PTL136" s="64"/>
      <c r="PTM136" s="67"/>
      <c r="PTN136" s="67"/>
      <c r="PTO136" s="65"/>
      <c r="PTP136" s="65"/>
      <c r="PTQ136" s="65"/>
      <c r="PTR136" s="66"/>
      <c r="PTT136" s="64"/>
      <c r="PTU136" s="67"/>
      <c r="PTV136" s="67"/>
      <c r="PTW136" s="65"/>
      <c r="PTX136" s="65"/>
      <c r="PTY136" s="65"/>
      <c r="PTZ136" s="66"/>
      <c r="PUB136" s="64"/>
      <c r="PUC136" s="67"/>
      <c r="PUD136" s="67"/>
      <c r="PUE136" s="65"/>
      <c r="PUF136" s="65"/>
      <c r="PUG136" s="65"/>
      <c r="PUH136" s="66"/>
      <c r="PUJ136" s="64"/>
      <c r="PUK136" s="67"/>
      <c r="PUL136" s="67"/>
      <c r="PUM136" s="65"/>
      <c r="PUN136" s="65"/>
      <c r="PUO136" s="65"/>
      <c r="PUP136" s="66"/>
      <c r="PUR136" s="64"/>
      <c r="PUS136" s="67"/>
      <c r="PUT136" s="67"/>
      <c r="PUU136" s="65"/>
      <c r="PUV136" s="65"/>
      <c r="PUW136" s="65"/>
      <c r="PUX136" s="66"/>
      <c r="PUZ136" s="64"/>
      <c r="PVA136" s="67"/>
      <c r="PVB136" s="67"/>
      <c r="PVC136" s="65"/>
      <c r="PVD136" s="65"/>
      <c r="PVE136" s="65"/>
      <c r="PVF136" s="66"/>
      <c r="PVH136" s="64"/>
      <c r="PVI136" s="67"/>
      <c r="PVJ136" s="67"/>
      <c r="PVK136" s="65"/>
      <c r="PVL136" s="65"/>
      <c r="PVM136" s="65"/>
      <c r="PVN136" s="66"/>
      <c r="PVP136" s="64"/>
      <c r="PVQ136" s="67"/>
      <c r="PVR136" s="67"/>
      <c r="PVS136" s="65"/>
      <c r="PVT136" s="65"/>
      <c r="PVU136" s="65"/>
      <c r="PVV136" s="66"/>
      <c r="PVX136" s="64"/>
      <c r="PVY136" s="67"/>
      <c r="PVZ136" s="67"/>
      <c r="PWA136" s="65"/>
      <c r="PWB136" s="65"/>
      <c r="PWC136" s="65"/>
      <c r="PWD136" s="66"/>
      <c r="PWF136" s="64"/>
      <c r="PWG136" s="67"/>
      <c r="PWH136" s="67"/>
      <c r="PWI136" s="65"/>
      <c r="PWJ136" s="65"/>
      <c r="PWK136" s="65"/>
      <c r="PWL136" s="66"/>
      <c r="PWN136" s="64"/>
      <c r="PWO136" s="67"/>
      <c r="PWP136" s="67"/>
      <c r="PWQ136" s="65"/>
      <c r="PWR136" s="65"/>
      <c r="PWS136" s="65"/>
      <c r="PWT136" s="66"/>
      <c r="PWV136" s="64"/>
      <c r="PWW136" s="67"/>
      <c r="PWX136" s="67"/>
      <c r="PWY136" s="65"/>
      <c r="PWZ136" s="65"/>
      <c r="PXA136" s="65"/>
      <c r="PXB136" s="66"/>
      <c r="PXD136" s="64"/>
      <c r="PXE136" s="67"/>
      <c r="PXF136" s="67"/>
      <c r="PXG136" s="65"/>
      <c r="PXH136" s="65"/>
      <c r="PXI136" s="65"/>
      <c r="PXJ136" s="66"/>
      <c r="PXL136" s="64"/>
      <c r="PXM136" s="67"/>
      <c r="PXN136" s="67"/>
      <c r="PXO136" s="65"/>
      <c r="PXP136" s="65"/>
      <c r="PXQ136" s="65"/>
      <c r="PXR136" s="66"/>
      <c r="PXT136" s="64"/>
      <c r="PXU136" s="67"/>
      <c r="PXV136" s="67"/>
      <c r="PXW136" s="65"/>
      <c r="PXX136" s="65"/>
      <c r="PXY136" s="65"/>
      <c r="PXZ136" s="66"/>
      <c r="PYB136" s="64"/>
      <c r="PYC136" s="67"/>
      <c r="PYD136" s="67"/>
      <c r="PYE136" s="65"/>
      <c r="PYF136" s="65"/>
      <c r="PYG136" s="65"/>
      <c r="PYH136" s="66"/>
      <c r="PYJ136" s="64"/>
      <c r="PYK136" s="67"/>
      <c r="PYL136" s="67"/>
      <c r="PYM136" s="65"/>
      <c r="PYN136" s="65"/>
      <c r="PYO136" s="65"/>
      <c r="PYP136" s="66"/>
      <c r="PYR136" s="64"/>
      <c r="PYS136" s="67"/>
      <c r="PYT136" s="67"/>
      <c r="PYU136" s="65"/>
      <c r="PYV136" s="65"/>
      <c r="PYW136" s="65"/>
      <c r="PYX136" s="66"/>
      <c r="PYZ136" s="64"/>
      <c r="PZA136" s="67"/>
      <c r="PZB136" s="67"/>
      <c r="PZC136" s="65"/>
      <c r="PZD136" s="65"/>
      <c r="PZE136" s="65"/>
      <c r="PZF136" s="66"/>
      <c r="PZH136" s="64"/>
      <c r="PZI136" s="67"/>
      <c r="PZJ136" s="67"/>
      <c r="PZK136" s="65"/>
      <c r="PZL136" s="65"/>
      <c r="PZM136" s="65"/>
      <c r="PZN136" s="66"/>
      <c r="PZP136" s="64"/>
      <c r="PZQ136" s="67"/>
      <c r="PZR136" s="67"/>
      <c r="PZS136" s="65"/>
      <c r="PZT136" s="65"/>
      <c r="PZU136" s="65"/>
      <c r="PZV136" s="66"/>
      <c r="PZX136" s="64"/>
      <c r="PZY136" s="67"/>
      <c r="PZZ136" s="67"/>
      <c r="QAA136" s="65"/>
      <c r="QAB136" s="65"/>
      <c r="QAC136" s="65"/>
      <c r="QAD136" s="66"/>
      <c r="QAF136" s="64"/>
      <c r="QAG136" s="67"/>
      <c r="QAH136" s="67"/>
      <c r="QAI136" s="65"/>
      <c r="QAJ136" s="65"/>
      <c r="QAK136" s="65"/>
      <c r="QAL136" s="66"/>
      <c r="QAN136" s="64"/>
      <c r="QAO136" s="67"/>
      <c r="QAP136" s="67"/>
      <c r="QAQ136" s="65"/>
      <c r="QAR136" s="65"/>
      <c r="QAS136" s="65"/>
      <c r="QAT136" s="66"/>
      <c r="QAV136" s="64"/>
      <c r="QAW136" s="67"/>
      <c r="QAX136" s="67"/>
      <c r="QAY136" s="65"/>
      <c r="QAZ136" s="65"/>
      <c r="QBA136" s="65"/>
      <c r="QBB136" s="66"/>
      <c r="QBD136" s="64"/>
      <c r="QBE136" s="67"/>
      <c r="QBF136" s="67"/>
      <c r="QBG136" s="65"/>
      <c r="QBH136" s="65"/>
      <c r="QBI136" s="65"/>
      <c r="QBJ136" s="66"/>
      <c r="QBL136" s="64"/>
      <c r="QBM136" s="67"/>
      <c r="QBN136" s="67"/>
      <c r="QBO136" s="65"/>
      <c r="QBP136" s="65"/>
      <c r="QBQ136" s="65"/>
      <c r="QBR136" s="66"/>
      <c r="QBT136" s="64"/>
      <c r="QBU136" s="67"/>
      <c r="QBV136" s="67"/>
      <c r="QBW136" s="65"/>
      <c r="QBX136" s="65"/>
      <c r="QBY136" s="65"/>
      <c r="QBZ136" s="66"/>
      <c r="QCB136" s="64"/>
      <c r="QCC136" s="67"/>
      <c r="QCD136" s="67"/>
      <c r="QCE136" s="65"/>
      <c r="QCF136" s="65"/>
      <c r="QCG136" s="65"/>
      <c r="QCH136" s="66"/>
      <c r="QCJ136" s="64"/>
      <c r="QCK136" s="67"/>
      <c r="QCL136" s="67"/>
      <c r="QCM136" s="65"/>
      <c r="QCN136" s="65"/>
      <c r="QCO136" s="65"/>
      <c r="QCP136" s="66"/>
      <c r="QCR136" s="64"/>
      <c r="QCS136" s="67"/>
      <c r="QCT136" s="67"/>
      <c r="QCU136" s="65"/>
      <c r="QCV136" s="65"/>
      <c r="QCW136" s="65"/>
      <c r="QCX136" s="66"/>
      <c r="QCZ136" s="64"/>
      <c r="QDA136" s="67"/>
      <c r="QDB136" s="67"/>
      <c r="QDC136" s="65"/>
      <c r="QDD136" s="65"/>
      <c r="QDE136" s="65"/>
      <c r="QDF136" s="66"/>
      <c r="QDH136" s="64"/>
      <c r="QDI136" s="67"/>
      <c r="QDJ136" s="67"/>
      <c r="QDK136" s="65"/>
      <c r="QDL136" s="65"/>
      <c r="QDM136" s="65"/>
      <c r="QDN136" s="66"/>
      <c r="QDP136" s="64"/>
      <c r="QDQ136" s="67"/>
      <c r="QDR136" s="67"/>
      <c r="QDS136" s="65"/>
      <c r="QDT136" s="65"/>
      <c r="QDU136" s="65"/>
      <c r="QDV136" s="66"/>
      <c r="QDX136" s="64"/>
      <c r="QDY136" s="67"/>
      <c r="QDZ136" s="67"/>
      <c r="QEA136" s="65"/>
      <c r="QEB136" s="65"/>
      <c r="QEC136" s="65"/>
      <c r="QED136" s="66"/>
      <c r="QEF136" s="64"/>
      <c r="QEG136" s="67"/>
      <c r="QEH136" s="67"/>
      <c r="QEI136" s="65"/>
      <c r="QEJ136" s="65"/>
      <c r="QEK136" s="65"/>
      <c r="QEL136" s="66"/>
      <c r="QEN136" s="64"/>
      <c r="QEO136" s="67"/>
      <c r="QEP136" s="67"/>
      <c r="QEQ136" s="65"/>
      <c r="QER136" s="65"/>
      <c r="QES136" s="65"/>
      <c r="QET136" s="66"/>
      <c r="QEV136" s="64"/>
      <c r="QEW136" s="67"/>
      <c r="QEX136" s="67"/>
      <c r="QEY136" s="65"/>
      <c r="QEZ136" s="65"/>
      <c r="QFA136" s="65"/>
      <c r="QFB136" s="66"/>
      <c r="QFD136" s="64"/>
      <c r="QFE136" s="67"/>
      <c r="QFF136" s="67"/>
      <c r="QFG136" s="65"/>
      <c r="QFH136" s="65"/>
      <c r="QFI136" s="65"/>
      <c r="QFJ136" s="66"/>
      <c r="QFL136" s="64"/>
      <c r="QFM136" s="67"/>
      <c r="QFN136" s="67"/>
      <c r="QFO136" s="65"/>
      <c r="QFP136" s="65"/>
      <c r="QFQ136" s="65"/>
      <c r="QFR136" s="66"/>
      <c r="QFT136" s="64"/>
      <c r="QFU136" s="67"/>
      <c r="QFV136" s="67"/>
      <c r="QFW136" s="65"/>
      <c r="QFX136" s="65"/>
      <c r="QFY136" s="65"/>
      <c r="QFZ136" s="66"/>
      <c r="QGB136" s="64"/>
      <c r="QGC136" s="67"/>
      <c r="QGD136" s="67"/>
      <c r="QGE136" s="65"/>
      <c r="QGF136" s="65"/>
      <c r="QGG136" s="65"/>
      <c r="QGH136" s="66"/>
      <c r="QGJ136" s="64"/>
      <c r="QGK136" s="67"/>
      <c r="QGL136" s="67"/>
      <c r="QGM136" s="65"/>
      <c r="QGN136" s="65"/>
      <c r="QGO136" s="65"/>
      <c r="QGP136" s="66"/>
      <c r="QGR136" s="64"/>
      <c r="QGS136" s="67"/>
      <c r="QGT136" s="67"/>
      <c r="QGU136" s="65"/>
      <c r="QGV136" s="65"/>
      <c r="QGW136" s="65"/>
      <c r="QGX136" s="66"/>
      <c r="QGZ136" s="64"/>
      <c r="QHA136" s="67"/>
      <c r="QHB136" s="67"/>
      <c r="QHC136" s="65"/>
      <c r="QHD136" s="65"/>
      <c r="QHE136" s="65"/>
      <c r="QHF136" s="66"/>
      <c r="QHH136" s="64"/>
      <c r="QHI136" s="67"/>
      <c r="QHJ136" s="67"/>
      <c r="QHK136" s="65"/>
      <c r="QHL136" s="65"/>
      <c r="QHM136" s="65"/>
      <c r="QHN136" s="66"/>
      <c r="QHP136" s="64"/>
      <c r="QHQ136" s="67"/>
      <c r="QHR136" s="67"/>
      <c r="QHS136" s="65"/>
      <c r="QHT136" s="65"/>
      <c r="QHU136" s="65"/>
      <c r="QHV136" s="66"/>
      <c r="QHX136" s="64"/>
      <c r="QHY136" s="67"/>
      <c r="QHZ136" s="67"/>
      <c r="QIA136" s="65"/>
      <c r="QIB136" s="65"/>
      <c r="QIC136" s="65"/>
      <c r="QID136" s="66"/>
      <c r="QIF136" s="64"/>
      <c r="QIG136" s="67"/>
      <c r="QIH136" s="67"/>
      <c r="QII136" s="65"/>
      <c r="QIJ136" s="65"/>
      <c r="QIK136" s="65"/>
      <c r="QIL136" s="66"/>
      <c r="QIN136" s="64"/>
      <c r="QIO136" s="67"/>
      <c r="QIP136" s="67"/>
      <c r="QIQ136" s="65"/>
      <c r="QIR136" s="65"/>
      <c r="QIS136" s="65"/>
      <c r="QIT136" s="66"/>
      <c r="QIV136" s="64"/>
      <c r="QIW136" s="67"/>
      <c r="QIX136" s="67"/>
      <c r="QIY136" s="65"/>
      <c r="QIZ136" s="65"/>
      <c r="QJA136" s="65"/>
      <c r="QJB136" s="66"/>
      <c r="QJD136" s="64"/>
      <c r="QJE136" s="67"/>
      <c r="QJF136" s="67"/>
      <c r="QJG136" s="65"/>
      <c r="QJH136" s="65"/>
      <c r="QJI136" s="65"/>
      <c r="QJJ136" s="66"/>
      <c r="QJL136" s="64"/>
      <c r="QJM136" s="67"/>
      <c r="QJN136" s="67"/>
      <c r="QJO136" s="65"/>
      <c r="QJP136" s="65"/>
      <c r="QJQ136" s="65"/>
      <c r="QJR136" s="66"/>
      <c r="QJT136" s="64"/>
      <c r="QJU136" s="67"/>
      <c r="QJV136" s="67"/>
      <c r="QJW136" s="65"/>
      <c r="QJX136" s="65"/>
      <c r="QJY136" s="65"/>
      <c r="QJZ136" s="66"/>
      <c r="QKB136" s="64"/>
      <c r="QKC136" s="67"/>
      <c r="QKD136" s="67"/>
      <c r="QKE136" s="65"/>
      <c r="QKF136" s="65"/>
      <c r="QKG136" s="65"/>
      <c r="QKH136" s="66"/>
      <c r="QKJ136" s="64"/>
      <c r="QKK136" s="67"/>
      <c r="QKL136" s="67"/>
      <c r="QKM136" s="65"/>
      <c r="QKN136" s="65"/>
      <c r="QKO136" s="65"/>
      <c r="QKP136" s="66"/>
      <c r="QKR136" s="64"/>
      <c r="QKS136" s="67"/>
      <c r="QKT136" s="67"/>
      <c r="QKU136" s="65"/>
      <c r="QKV136" s="65"/>
      <c r="QKW136" s="65"/>
      <c r="QKX136" s="66"/>
      <c r="QKZ136" s="64"/>
      <c r="QLA136" s="67"/>
      <c r="QLB136" s="67"/>
      <c r="QLC136" s="65"/>
      <c r="QLD136" s="65"/>
      <c r="QLE136" s="65"/>
      <c r="QLF136" s="66"/>
      <c r="QLH136" s="64"/>
      <c r="QLI136" s="67"/>
      <c r="QLJ136" s="67"/>
      <c r="QLK136" s="65"/>
      <c r="QLL136" s="65"/>
      <c r="QLM136" s="65"/>
      <c r="QLN136" s="66"/>
      <c r="QLP136" s="64"/>
      <c r="QLQ136" s="67"/>
      <c r="QLR136" s="67"/>
      <c r="QLS136" s="65"/>
      <c r="QLT136" s="65"/>
      <c r="QLU136" s="65"/>
      <c r="QLV136" s="66"/>
      <c r="QLX136" s="64"/>
      <c r="QLY136" s="67"/>
      <c r="QLZ136" s="67"/>
      <c r="QMA136" s="65"/>
      <c r="QMB136" s="65"/>
      <c r="QMC136" s="65"/>
      <c r="QMD136" s="66"/>
      <c r="QMF136" s="64"/>
      <c r="QMG136" s="67"/>
      <c r="QMH136" s="67"/>
      <c r="QMI136" s="65"/>
      <c r="QMJ136" s="65"/>
      <c r="QMK136" s="65"/>
      <c r="QML136" s="66"/>
      <c r="QMN136" s="64"/>
      <c r="QMO136" s="67"/>
      <c r="QMP136" s="67"/>
      <c r="QMQ136" s="65"/>
      <c r="QMR136" s="65"/>
      <c r="QMS136" s="65"/>
      <c r="QMT136" s="66"/>
      <c r="QMV136" s="64"/>
      <c r="QMW136" s="67"/>
      <c r="QMX136" s="67"/>
      <c r="QMY136" s="65"/>
      <c r="QMZ136" s="65"/>
      <c r="QNA136" s="65"/>
      <c r="QNB136" s="66"/>
      <c r="QND136" s="64"/>
      <c r="QNE136" s="67"/>
      <c r="QNF136" s="67"/>
      <c r="QNG136" s="65"/>
      <c r="QNH136" s="65"/>
      <c r="QNI136" s="65"/>
      <c r="QNJ136" s="66"/>
      <c r="QNL136" s="64"/>
      <c r="QNM136" s="67"/>
      <c r="QNN136" s="67"/>
      <c r="QNO136" s="65"/>
      <c r="QNP136" s="65"/>
      <c r="QNQ136" s="65"/>
      <c r="QNR136" s="66"/>
      <c r="QNT136" s="64"/>
      <c r="QNU136" s="67"/>
      <c r="QNV136" s="67"/>
      <c r="QNW136" s="65"/>
      <c r="QNX136" s="65"/>
      <c r="QNY136" s="65"/>
      <c r="QNZ136" s="66"/>
      <c r="QOB136" s="64"/>
      <c r="QOC136" s="67"/>
      <c r="QOD136" s="67"/>
      <c r="QOE136" s="65"/>
      <c r="QOF136" s="65"/>
      <c r="QOG136" s="65"/>
      <c r="QOH136" s="66"/>
      <c r="QOJ136" s="64"/>
      <c r="QOK136" s="67"/>
      <c r="QOL136" s="67"/>
      <c r="QOM136" s="65"/>
      <c r="QON136" s="65"/>
      <c r="QOO136" s="65"/>
      <c r="QOP136" s="66"/>
      <c r="QOR136" s="64"/>
      <c r="QOS136" s="67"/>
      <c r="QOT136" s="67"/>
      <c r="QOU136" s="65"/>
      <c r="QOV136" s="65"/>
      <c r="QOW136" s="65"/>
      <c r="QOX136" s="66"/>
      <c r="QOZ136" s="64"/>
      <c r="QPA136" s="67"/>
      <c r="QPB136" s="67"/>
      <c r="QPC136" s="65"/>
      <c r="QPD136" s="65"/>
      <c r="QPE136" s="65"/>
      <c r="QPF136" s="66"/>
      <c r="QPH136" s="64"/>
      <c r="QPI136" s="67"/>
      <c r="QPJ136" s="67"/>
      <c r="QPK136" s="65"/>
      <c r="QPL136" s="65"/>
      <c r="QPM136" s="65"/>
      <c r="QPN136" s="66"/>
      <c r="QPP136" s="64"/>
      <c r="QPQ136" s="67"/>
      <c r="QPR136" s="67"/>
      <c r="QPS136" s="65"/>
      <c r="QPT136" s="65"/>
      <c r="QPU136" s="65"/>
      <c r="QPV136" s="66"/>
      <c r="QPX136" s="64"/>
      <c r="QPY136" s="67"/>
      <c r="QPZ136" s="67"/>
      <c r="QQA136" s="65"/>
      <c r="QQB136" s="65"/>
      <c r="QQC136" s="65"/>
      <c r="QQD136" s="66"/>
      <c r="QQF136" s="64"/>
      <c r="QQG136" s="67"/>
      <c r="QQH136" s="67"/>
      <c r="QQI136" s="65"/>
      <c r="QQJ136" s="65"/>
      <c r="QQK136" s="65"/>
      <c r="QQL136" s="66"/>
      <c r="QQN136" s="64"/>
      <c r="QQO136" s="67"/>
      <c r="QQP136" s="67"/>
      <c r="QQQ136" s="65"/>
      <c r="QQR136" s="65"/>
      <c r="QQS136" s="65"/>
      <c r="QQT136" s="66"/>
      <c r="QQV136" s="64"/>
      <c r="QQW136" s="67"/>
      <c r="QQX136" s="67"/>
      <c r="QQY136" s="65"/>
      <c r="QQZ136" s="65"/>
      <c r="QRA136" s="65"/>
      <c r="QRB136" s="66"/>
      <c r="QRD136" s="64"/>
      <c r="QRE136" s="67"/>
      <c r="QRF136" s="67"/>
      <c r="QRG136" s="65"/>
      <c r="QRH136" s="65"/>
      <c r="QRI136" s="65"/>
      <c r="QRJ136" s="66"/>
      <c r="QRL136" s="64"/>
      <c r="QRM136" s="67"/>
      <c r="QRN136" s="67"/>
      <c r="QRO136" s="65"/>
      <c r="QRP136" s="65"/>
      <c r="QRQ136" s="65"/>
      <c r="QRR136" s="66"/>
      <c r="QRT136" s="64"/>
      <c r="QRU136" s="67"/>
      <c r="QRV136" s="67"/>
      <c r="QRW136" s="65"/>
      <c r="QRX136" s="65"/>
      <c r="QRY136" s="65"/>
      <c r="QRZ136" s="66"/>
      <c r="QSB136" s="64"/>
      <c r="QSC136" s="67"/>
      <c r="QSD136" s="67"/>
      <c r="QSE136" s="65"/>
      <c r="QSF136" s="65"/>
      <c r="QSG136" s="65"/>
      <c r="QSH136" s="66"/>
      <c r="QSJ136" s="64"/>
      <c r="QSK136" s="67"/>
      <c r="QSL136" s="67"/>
      <c r="QSM136" s="65"/>
      <c r="QSN136" s="65"/>
      <c r="QSO136" s="65"/>
      <c r="QSP136" s="66"/>
      <c r="QSR136" s="64"/>
      <c r="QSS136" s="67"/>
      <c r="QST136" s="67"/>
      <c r="QSU136" s="65"/>
      <c r="QSV136" s="65"/>
      <c r="QSW136" s="65"/>
      <c r="QSX136" s="66"/>
      <c r="QSZ136" s="64"/>
      <c r="QTA136" s="67"/>
      <c r="QTB136" s="67"/>
      <c r="QTC136" s="65"/>
      <c r="QTD136" s="65"/>
      <c r="QTE136" s="65"/>
      <c r="QTF136" s="66"/>
      <c r="QTH136" s="64"/>
      <c r="QTI136" s="67"/>
      <c r="QTJ136" s="67"/>
      <c r="QTK136" s="65"/>
      <c r="QTL136" s="65"/>
      <c r="QTM136" s="65"/>
      <c r="QTN136" s="66"/>
      <c r="QTP136" s="64"/>
      <c r="QTQ136" s="67"/>
      <c r="QTR136" s="67"/>
      <c r="QTS136" s="65"/>
      <c r="QTT136" s="65"/>
      <c r="QTU136" s="65"/>
      <c r="QTV136" s="66"/>
      <c r="QTX136" s="64"/>
      <c r="QTY136" s="67"/>
      <c r="QTZ136" s="67"/>
      <c r="QUA136" s="65"/>
      <c r="QUB136" s="65"/>
      <c r="QUC136" s="65"/>
      <c r="QUD136" s="66"/>
      <c r="QUF136" s="64"/>
      <c r="QUG136" s="67"/>
      <c r="QUH136" s="67"/>
      <c r="QUI136" s="65"/>
      <c r="QUJ136" s="65"/>
      <c r="QUK136" s="65"/>
      <c r="QUL136" s="66"/>
      <c r="QUN136" s="64"/>
      <c r="QUO136" s="67"/>
      <c r="QUP136" s="67"/>
      <c r="QUQ136" s="65"/>
      <c r="QUR136" s="65"/>
      <c r="QUS136" s="65"/>
      <c r="QUT136" s="66"/>
      <c r="QUV136" s="64"/>
      <c r="QUW136" s="67"/>
      <c r="QUX136" s="67"/>
      <c r="QUY136" s="65"/>
      <c r="QUZ136" s="65"/>
      <c r="QVA136" s="65"/>
      <c r="QVB136" s="66"/>
      <c r="QVD136" s="64"/>
      <c r="QVE136" s="67"/>
      <c r="QVF136" s="67"/>
      <c r="QVG136" s="65"/>
      <c r="QVH136" s="65"/>
      <c r="QVI136" s="65"/>
      <c r="QVJ136" s="66"/>
      <c r="QVL136" s="64"/>
      <c r="QVM136" s="67"/>
      <c r="QVN136" s="67"/>
      <c r="QVO136" s="65"/>
      <c r="QVP136" s="65"/>
      <c r="QVQ136" s="65"/>
      <c r="QVR136" s="66"/>
      <c r="QVT136" s="64"/>
      <c r="QVU136" s="67"/>
      <c r="QVV136" s="67"/>
      <c r="QVW136" s="65"/>
      <c r="QVX136" s="65"/>
      <c r="QVY136" s="65"/>
      <c r="QVZ136" s="66"/>
      <c r="QWB136" s="64"/>
      <c r="QWC136" s="67"/>
      <c r="QWD136" s="67"/>
      <c r="QWE136" s="65"/>
      <c r="QWF136" s="65"/>
      <c r="QWG136" s="65"/>
      <c r="QWH136" s="66"/>
      <c r="QWJ136" s="64"/>
      <c r="QWK136" s="67"/>
      <c r="QWL136" s="67"/>
      <c r="QWM136" s="65"/>
      <c r="QWN136" s="65"/>
      <c r="QWO136" s="65"/>
      <c r="QWP136" s="66"/>
      <c r="QWR136" s="64"/>
      <c r="QWS136" s="67"/>
      <c r="QWT136" s="67"/>
      <c r="QWU136" s="65"/>
      <c r="QWV136" s="65"/>
      <c r="QWW136" s="65"/>
      <c r="QWX136" s="66"/>
      <c r="QWZ136" s="64"/>
      <c r="QXA136" s="67"/>
      <c r="QXB136" s="67"/>
      <c r="QXC136" s="65"/>
      <c r="QXD136" s="65"/>
      <c r="QXE136" s="65"/>
      <c r="QXF136" s="66"/>
      <c r="QXH136" s="64"/>
      <c r="QXI136" s="67"/>
      <c r="QXJ136" s="67"/>
      <c r="QXK136" s="65"/>
      <c r="QXL136" s="65"/>
      <c r="QXM136" s="65"/>
      <c r="QXN136" s="66"/>
      <c r="QXP136" s="64"/>
      <c r="QXQ136" s="67"/>
      <c r="QXR136" s="67"/>
      <c r="QXS136" s="65"/>
      <c r="QXT136" s="65"/>
      <c r="QXU136" s="65"/>
      <c r="QXV136" s="66"/>
      <c r="QXX136" s="64"/>
      <c r="QXY136" s="67"/>
      <c r="QXZ136" s="67"/>
      <c r="QYA136" s="65"/>
      <c r="QYB136" s="65"/>
      <c r="QYC136" s="65"/>
      <c r="QYD136" s="66"/>
      <c r="QYF136" s="64"/>
      <c r="QYG136" s="67"/>
      <c r="QYH136" s="67"/>
      <c r="QYI136" s="65"/>
      <c r="QYJ136" s="65"/>
      <c r="QYK136" s="65"/>
      <c r="QYL136" s="66"/>
      <c r="QYN136" s="64"/>
      <c r="QYO136" s="67"/>
      <c r="QYP136" s="67"/>
      <c r="QYQ136" s="65"/>
      <c r="QYR136" s="65"/>
      <c r="QYS136" s="65"/>
      <c r="QYT136" s="66"/>
      <c r="QYV136" s="64"/>
      <c r="QYW136" s="67"/>
      <c r="QYX136" s="67"/>
      <c r="QYY136" s="65"/>
      <c r="QYZ136" s="65"/>
      <c r="QZA136" s="65"/>
      <c r="QZB136" s="66"/>
      <c r="QZD136" s="64"/>
      <c r="QZE136" s="67"/>
      <c r="QZF136" s="67"/>
      <c r="QZG136" s="65"/>
      <c r="QZH136" s="65"/>
      <c r="QZI136" s="65"/>
      <c r="QZJ136" s="66"/>
      <c r="QZL136" s="64"/>
      <c r="QZM136" s="67"/>
      <c r="QZN136" s="67"/>
      <c r="QZO136" s="65"/>
      <c r="QZP136" s="65"/>
      <c r="QZQ136" s="65"/>
      <c r="QZR136" s="66"/>
      <c r="QZT136" s="64"/>
      <c r="QZU136" s="67"/>
      <c r="QZV136" s="67"/>
      <c r="QZW136" s="65"/>
      <c r="QZX136" s="65"/>
      <c r="QZY136" s="65"/>
      <c r="QZZ136" s="66"/>
      <c r="RAB136" s="64"/>
      <c r="RAC136" s="67"/>
      <c r="RAD136" s="67"/>
      <c r="RAE136" s="65"/>
      <c r="RAF136" s="65"/>
      <c r="RAG136" s="65"/>
      <c r="RAH136" s="66"/>
      <c r="RAJ136" s="64"/>
      <c r="RAK136" s="67"/>
      <c r="RAL136" s="67"/>
      <c r="RAM136" s="65"/>
      <c r="RAN136" s="65"/>
      <c r="RAO136" s="65"/>
      <c r="RAP136" s="66"/>
      <c r="RAR136" s="64"/>
      <c r="RAS136" s="67"/>
      <c r="RAT136" s="67"/>
      <c r="RAU136" s="65"/>
      <c r="RAV136" s="65"/>
      <c r="RAW136" s="65"/>
      <c r="RAX136" s="66"/>
      <c r="RAZ136" s="64"/>
      <c r="RBA136" s="67"/>
      <c r="RBB136" s="67"/>
      <c r="RBC136" s="65"/>
      <c r="RBD136" s="65"/>
      <c r="RBE136" s="65"/>
      <c r="RBF136" s="66"/>
      <c r="RBH136" s="64"/>
      <c r="RBI136" s="67"/>
      <c r="RBJ136" s="67"/>
      <c r="RBK136" s="65"/>
      <c r="RBL136" s="65"/>
      <c r="RBM136" s="65"/>
      <c r="RBN136" s="66"/>
      <c r="RBP136" s="64"/>
      <c r="RBQ136" s="67"/>
      <c r="RBR136" s="67"/>
      <c r="RBS136" s="65"/>
      <c r="RBT136" s="65"/>
      <c r="RBU136" s="65"/>
      <c r="RBV136" s="66"/>
      <c r="RBX136" s="64"/>
      <c r="RBY136" s="67"/>
      <c r="RBZ136" s="67"/>
      <c r="RCA136" s="65"/>
      <c r="RCB136" s="65"/>
      <c r="RCC136" s="65"/>
      <c r="RCD136" s="66"/>
      <c r="RCF136" s="64"/>
      <c r="RCG136" s="67"/>
      <c r="RCH136" s="67"/>
      <c r="RCI136" s="65"/>
      <c r="RCJ136" s="65"/>
      <c r="RCK136" s="65"/>
      <c r="RCL136" s="66"/>
      <c r="RCN136" s="64"/>
      <c r="RCO136" s="67"/>
      <c r="RCP136" s="67"/>
      <c r="RCQ136" s="65"/>
      <c r="RCR136" s="65"/>
      <c r="RCS136" s="65"/>
      <c r="RCT136" s="66"/>
      <c r="RCV136" s="64"/>
      <c r="RCW136" s="67"/>
      <c r="RCX136" s="67"/>
      <c r="RCY136" s="65"/>
      <c r="RCZ136" s="65"/>
      <c r="RDA136" s="65"/>
      <c r="RDB136" s="66"/>
      <c r="RDD136" s="64"/>
      <c r="RDE136" s="67"/>
      <c r="RDF136" s="67"/>
      <c r="RDG136" s="65"/>
      <c r="RDH136" s="65"/>
      <c r="RDI136" s="65"/>
      <c r="RDJ136" s="66"/>
      <c r="RDL136" s="64"/>
      <c r="RDM136" s="67"/>
      <c r="RDN136" s="67"/>
      <c r="RDO136" s="65"/>
      <c r="RDP136" s="65"/>
      <c r="RDQ136" s="65"/>
      <c r="RDR136" s="66"/>
      <c r="RDT136" s="64"/>
      <c r="RDU136" s="67"/>
      <c r="RDV136" s="67"/>
      <c r="RDW136" s="65"/>
      <c r="RDX136" s="65"/>
      <c r="RDY136" s="65"/>
      <c r="RDZ136" s="66"/>
      <c r="REB136" s="64"/>
      <c r="REC136" s="67"/>
      <c r="RED136" s="67"/>
      <c r="REE136" s="65"/>
      <c r="REF136" s="65"/>
      <c r="REG136" s="65"/>
      <c r="REH136" s="66"/>
      <c r="REJ136" s="64"/>
      <c r="REK136" s="67"/>
      <c r="REL136" s="67"/>
      <c r="REM136" s="65"/>
      <c r="REN136" s="65"/>
      <c r="REO136" s="65"/>
      <c r="REP136" s="66"/>
      <c r="RER136" s="64"/>
      <c r="RES136" s="67"/>
      <c r="RET136" s="67"/>
      <c r="REU136" s="65"/>
      <c r="REV136" s="65"/>
      <c r="REW136" s="65"/>
      <c r="REX136" s="66"/>
      <c r="REZ136" s="64"/>
      <c r="RFA136" s="67"/>
      <c r="RFB136" s="67"/>
      <c r="RFC136" s="65"/>
      <c r="RFD136" s="65"/>
      <c r="RFE136" s="65"/>
      <c r="RFF136" s="66"/>
      <c r="RFH136" s="64"/>
      <c r="RFI136" s="67"/>
      <c r="RFJ136" s="67"/>
      <c r="RFK136" s="65"/>
      <c r="RFL136" s="65"/>
      <c r="RFM136" s="65"/>
      <c r="RFN136" s="66"/>
      <c r="RFP136" s="64"/>
      <c r="RFQ136" s="67"/>
      <c r="RFR136" s="67"/>
      <c r="RFS136" s="65"/>
      <c r="RFT136" s="65"/>
      <c r="RFU136" s="65"/>
      <c r="RFV136" s="66"/>
      <c r="RFX136" s="64"/>
      <c r="RFY136" s="67"/>
      <c r="RFZ136" s="67"/>
      <c r="RGA136" s="65"/>
      <c r="RGB136" s="65"/>
      <c r="RGC136" s="65"/>
      <c r="RGD136" s="66"/>
      <c r="RGF136" s="64"/>
      <c r="RGG136" s="67"/>
      <c r="RGH136" s="67"/>
      <c r="RGI136" s="65"/>
      <c r="RGJ136" s="65"/>
      <c r="RGK136" s="65"/>
      <c r="RGL136" s="66"/>
      <c r="RGN136" s="64"/>
      <c r="RGO136" s="67"/>
      <c r="RGP136" s="67"/>
      <c r="RGQ136" s="65"/>
      <c r="RGR136" s="65"/>
      <c r="RGS136" s="65"/>
      <c r="RGT136" s="66"/>
      <c r="RGV136" s="64"/>
      <c r="RGW136" s="67"/>
      <c r="RGX136" s="67"/>
      <c r="RGY136" s="65"/>
      <c r="RGZ136" s="65"/>
      <c r="RHA136" s="65"/>
      <c r="RHB136" s="66"/>
      <c r="RHD136" s="64"/>
      <c r="RHE136" s="67"/>
      <c r="RHF136" s="67"/>
      <c r="RHG136" s="65"/>
      <c r="RHH136" s="65"/>
      <c r="RHI136" s="65"/>
      <c r="RHJ136" s="66"/>
      <c r="RHL136" s="64"/>
      <c r="RHM136" s="67"/>
      <c r="RHN136" s="67"/>
      <c r="RHO136" s="65"/>
      <c r="RHP136" s="65"/>
      <c r="RHQ136" s="65"/>
      <c r="RHR136" s="66"/>
      <c r="RHT136" s="64"/>
      <c r="RHU136" s="67"/>
      <c r="RHV136" s="67"/>
      <c r="RHW136" s="65"/>
      <c r="RHX136" s="65"/>
      <c r="RHY136" s="65"/>
      <c r="RHZ136" s="66"/>
      <c r="RIB136" s="64"/>
      <c r="RIC136" s="67"/>
      <c r="RID136" s="67"/>
      <c r="RIE136" s="65"/>
      <c r="RIF136" s="65"/>
      <c r="RIG136" s="65"/>
      <c r="RIH136" s="66"/>
      <c r="RIJ136" s="64"/>
      <c r="RIK136" s="67"/>
      <c r="RIL136" s="67"/>
      <c r="RIM136" s="65"/>
      <c r="RIN136" s="65"/>
      <c r="RIO136" s="65"/>
      <c r="RIP136" s="66"/>
      <c r="RIR136" s="64"/>
      <c r="RIS136" s="67"/>
      <c r="RIT136" s="67"/>
      <c r="RIU136" s="65"/>
      <c r="RIV136" s="65"/>
      <c r="RIW136" s="65"/>
      <c r="RIX136" s="66"/>
      <c r="RIZ136" s="64"/>
      <c r="RJA136" s="67"/>
      <c r="RJB136" s="67"/>
      <c r="RJC136" s="65"/>
      <c r="RJD136" s="65"/>
      <c r="RJE136" s="65"/>
      <c r="RJF136" s="66"/>
      <c r="RJH136" s="64"/>
      <c r="RJI136" s="67"/>
      <c r="RJJ136" s="67"/>
      <c r="RJK136" s="65"/>
      <c r="RJL136" s="65"/>
      <c r="RJM136" s="65"/>
      <c r="RJN136" s="66"/>
      <c r="RJP136" s="64"/>
      <c r="RJQ136" s="67"/>
      <c r="RJR136" s="67"/>
      <c r="RJS136" s="65"/>
      <c r="RJT136" s="65"/>
      <c r="RJU136" s="65"/>
      <c r="RJV136" s="66"/>
      <c r="RJX136" s="64"/>
      <c r="RJY136" s="67"/>
      <c r="RJZ136" s="67"/>
      <c r="RKA136" s="65"/>
      <c r="RKB136" s="65"/>
      <c r="RKC136" s="65"/>
      <c r="RKD136" s="66"/>
      <c r="RKF136" s="64"/>
      <c r="RKG136" s="67"/>
      <c r="RKH136" s="67"/>
      <c r="RKI136" s="65"/>
      <c r="RKJ136" s="65"/>
      <c r="RKK136" s="65"/>
      <c r="RKL136" s="66"/>
      <c r="RKN136" s="64"/>
      <c r="RKO136" s="67"/>
      <c r="RKP136" s="67"/>
      <c r="RKQ136" s="65"/>
      <c r="RKR136" s="65"/>
      <c r="RKS136" s="65"/>
      <c r="RKT136" s="66"/>
      <c r="RKV136" s="64"/>
      <c r="RKW136" s="67"/>
      <c r="RKX136" s="67"/>
      <c r="RKY136" s="65"/>
      <c r="RKZ136" s="65"/>
      <c r="RLA136" s="65"/>
      <c r="RLB136" s="66"/>
      <c r="RLD136" s="64"/>
      <c r="RLE136" s="67"/>
      <c r="RLF136" s="67"/>
      <c r="RLG136" s="65"/>
      <c r="RLH136" s="65"/>
      <c r="RLI136" s="65"/>
      <c r="RLJ136" s="66"/>
      <c r="RLL136" s="64"/>
      <c r="RLM136" s="67"/>
      <c r="RLN136" s="67"/>
      <c r="RLO136" s="65"/>
      <c r="RLP136" s="65"/>
      <c r="RLQ136" s="65"/>
      <c r="RLR136" s="66"/>
      <c r="RLT136" s="64"/>
      <c r="RLU136" s="67"/>
      <c r="RLV136" s="67"/>
      <c r="RLW136" s="65"/>
      <c r="RLX136" s="65"/>
      <c r="RLY136" s="65"/>
      <c r="RLZ136" s="66"/>
      <c r="RMB136" s="64"/>
      <c r="RMC136" s="67"/>
      <c r="RMD136" s="67"/>
      <c r="RME136" s="65"/>
      <c r="RMF136" s="65"/>
      <c r="RMG136" s="65"/>
      <c r="RMH136" s="66"/>
      <c r="RMJ136" s="64"/>
      <c r="RMK136" s="67"/>
      <c r="RML136" s="67"/>
      <c r="RMM136" s="65"/>
      <c r="RMN136" s="65"/>
      <c r="RMO136" s="65"/>
      <c r="RMP136" s="66"/>
      <c r="RMR136" s="64"/>
      <c r="RMS136" s="67"/>
      <c r="RMT136" s="67"/>
      <c r="RMU136" s="65"/>
      <c r="RMV136" s="65"/>
      <c r="RMW136" s="65"/>
      <c r="RMX136" s="66"/>
      <c r="RMZ136" s="64"/>
      <c r="RNA136" s="67"/>
      <c r="RNB136" s="67"/>
      <c r="RNC136" s="65"/>
      <c r="RND136" s="65"/>
      <c r="RNE136" s="65"/>
      <c r="RNF136" s="66"/>
      <c r="RNH136" s="64"/>
      <c r="RNI136" s="67"/>
      <c r="RNJ136" s="67"/>
      <c r="RNK136" s="65"/>
      <c r="RNL136" s="65"/>
      <c r="RNM136" s="65"/>
      <c r="RNN136" s="66"/>
      <c r="RNP136" s="64"/>
      <c r="RNQ136" s="67"/>
      <c r="RNR136" s="67"/>
      <c r="RNS136" s="65"/>
      <c r="RNT136" s="65"/>
      <c r="RNU136" s="65"/>
      <c r="RNV136" s="66"/>
      <c r="RNX136" s="64"/>
      <c r="RNY136" s="67"/>
      <c r="RNZ136" s="67"/>
      <c r="ROA136" s="65"/>
      <c r="ROB136" s="65"/>
      <c r="ROC136" s="65"/>
      <c r="ROD136" s="66"/>
      <c r="ROF136" s="64"/>
      <c r="ROG136" s="67"/>
      <c r="ROH136" s="67"/>
      <c r="ROI136" s="65"/>
      <c r="ROJ136" s="65"/>
      <c r="ROK136" s="65"/>
      <c r="ROL136" s="66"/>
      <c r="RON136" s="64"/>
      <c r="ROO136" s="67"/>
      <c r="ROP136" s="67"/>
      <c r="ROQ136" s="65"/>
      <c r="ROR136" s="65"/>
      <c r="ROS136" s="65"/>
      <c r="ROT136" s="66"/>
      <c r="ROV136" s="64"/>
      <c r="ROW136" s="67"/>
      <c r="ROX136" s="67"/>
      <c r="ROY136" s="65"/>
      <c r="ROZ136" s="65"/>
      <c r="RPA136" s="65"/>
      <c r="RPB136" s="66"/>
      <c r="RPD136" s="64"/>
      <c r="RPE136" s="67"/>
      <c r="RPF136" s="67"/>
      <c r="RPG136" s="65"/>
      <c r="RPH136" s="65"/>
      <c r="RPI136" s="65"/>
      <c r="RPJ136" s="66"/>
      <c r="RPL136" s="64"/>
      <c r="RPM136" s="67"/>
      <c r="RPN136" s="67"/>
      <c r="RPO136" s="65"/>
      <c r="RPP136" s="65"/>
      <c r="RPQ136" s="65"/>
      <c r="RPR136" s="66"/>
      <c r="RPT136" s="64"/>
      <c r="RPU136" s="67"/>
      <c r="RPV136" s="67"/>
      <c r="RPW136" s="65"/>
      <c r="RPX136" s="65"/>
      <c r="RPY136" s="65"/>
      <c r="RPZ136" s="66"/>
      <c r="RQB136" s="64"/>
      <c r="RQC136" s="67"/>
      <c r="RQD136" s="67"/>
      <c r="RQE136" s="65"/>
      <c r="RQF136" s="65"/>
      <c r="RQG136" s="65"/>
      <c r="RQH136" s="66"/>
      <c r="RQJ136" s="64"/>
      <c r="RQK136" s="67"/>
      <c r="RQL136" s="67"/>
      <c r="RQM136" s="65"/>
      <c r="RQN136" s="65"/>
      <c r="RQO136" s="65"/>
      <c r="RQP136" s="66"/>
      <c r="RQR136" s="64"/>
      <c r="RQS136" s="67"/>
      <c r="RQT136" s="67"/>
      <c r="RQU136" s="65"/>
      <c r="RQV136" s="65"/>
      <c r="RQW136" s="65"/>
      <c r="RQX136" s="66"/>
      <c r="RQZ136" s="64"/>
      <c r="RRA136" s="67"/>
      <c r="RRB136" s="67"/>
      <c r="RRC136" s="65"/>
      <c r="RRD136" s="65"/>
      <c r="RRE136" s="65"/>
      <c r="RRF136" s="66"/>
      <c r="RRH136" s="64"/>
      <c r="RRI136" s="67"/>
      <c r="RRJ136" s="67"/>
      <c r="RRK136" s="65"/>
      <c r="RRL136" s="65"/>
      <c r="RRM136" s="65"/>
      <c r="RRN136" s="66"/>
      <c r="RRP136" s="64"/>
      <c r="RRQ136" s="67"/>
      <c r="RRR136" s="67"/>
      <c r="RRS136" s="65"/>
      <c r="RRT136" s="65"/>
      <c r="RRU136" s="65"/>
      <c r="RRV136" s="66"/>
      <c r="RRX136" s="64"/>
      <c r="RRY136" s="67"/>
      <c r="RRZ136" s="67"/>
      <c r="RSA136" s="65"/>
      <c r="RSB136" s="65"/>
      <c r="RSC136" s="65"/>
      <c r="RSD136" s="66"/>
      <c r="RSF136" s="64"/>
      <c r="RSG136" s="67"/>
      <c r="RSH136" s="67"/>
      <c r="RSI136" s="65"/>
      <c r="RSJ136" s="65"/>
      <c r="RSK136" s="65"/>
      <c r="RSL136" s="66"/>
      <c r="RSN136" s="64"/>
      <c r="RSO136" s="67"/>
      <c r="RSP136" s="67"/>
      <c r="RSQ136" s="65"/>
      <c r="RSR136" s="65"/>
      <c r="RSS136" s="65"/>
      <c r="RST136" s="66"/>
      <c r="RSV136" s="64"/>
      <c r="RSW136" s="67"/>
      <c r="RSX136" s="67"/>
      <c r="RSY136" s="65"/>
      <c r="RSZ136" s="65"/>
      <c r="RTA136" s="65"/>
      <c r="RTB136" s="66"/>
      <c r="RTD136" s="64"/>
      <c r="RTE136" s="67"/>
      <c r="RTF136" s="67"/>
      <c r="RTG136" s="65"/>
      <c r="RTH136" s="65"/>
      <c r="RTI136" s="65"/>
      <c r="RTJ136" s="66"/>
      <c r="RTL136" s="64"/>
      <c r="RTM136" s="67"/>
      <c r="RTN136" s="67"/>
      <c r="RTO136" s="65"/>
      <c r="RTP136" s="65"/>
      <c r="RTQ136" s="65"/>
      <c r="RTR136" s="66"/>
      <c r="RTT136" s="64"/>
      <c r="RTU136" s="67"/>
      <c r="RTV136" s="67"/>
      <c r="RTW136" s="65"/>
      <c r="RTX136" s="65"/>
      <c r="RTY136" s="65"/>
      <c r="RTZ136" s="66"/>
      <c r="RUB136" s="64"/>
      <c r="RUC136" s="67"/>
      <c r="RUD136" s="67"/>
      <c r="RUE136" s="65"/>
      <c r="RUF136" s="65"/>
      <c r="RUG136" s="65"/>
      <c r="RUH136" s="66"/>
      <c r="RUJ136" s="64"/>
      <c r="RUK136" s="67"/>
      <c r="RUL136" s="67"/>
      <c r="RUM136" s="65"/>
      <c r="RUN136" s="65"/>
      <c r="RUO136" s="65"/>
      <c r="RUP136" s="66"/>
      <c r="RUR136" s="64"/>
      <c r="RUS136" s="67"/>
      <c r="RUT136" s="67"/>
      <c r="RUU136" s="65"/>
      <c r="RUV136" s="65"/>
      <c r="RUW136" s="65"/>
      <c r="RUX136" s="66"/>
      <c r="RUZ136" s="64"/>
      <c r="RVA136" s="67"/>
      <c r="RVB136" s="67"/>
      <c r="RVC136" s="65"/>
      <c r="RVD136" s="65"/>
      <c r="RVE136" s="65"/>
      <c r="RVF136" s="66"/>
      <c r="RVH136" s="64"/>
      <c r="RVI136" s="67"/>
      <c r="RVJ136" s="67"/>
      <c r="RVK136" s="65"/>
      <c r="RVL136" s="65"/>
      <c r="RVM136" s="65"/>
      <c r="RVN136" s="66"/>
      <c r="RVP136" s="64"/>
      <c r="RVQ136" s="67"/>
      <c r="RVR136" s="67"/>
      <c r="RVS136" s="65"/>
      <c r="RVT136" s="65"/>
      <c r="RVU136" s="65"/>
      <c r="RVV136" s="66"/>
      <c r="RVX136" s="64"/>
      <c r="RVY136" s="67"/>
      <c r="RVZ136" s="67"/>
      <c r="RWA136" s="65"/>
      <c r="RWB136" s="65"/>
      <c r="RWC136" s="65"/>
      <c r="RWD136" s="66"/>
      <c r="RWF136" s="64"/>
      <c r="RWG136" s="67"/>
      <c r="RWH136" s="67"/>
      <c r="RWI136" s="65"/>
      <c r="RWJ136" s="65"/>
      <c r="RWK136" s="65"/>
      <c r="RWL136" s="66"/>
      <c r="RWN136" s="64"/>
      <c r="RWO136" s="67"/>
      <c r="RWP136" s="67"/>
      <c r="RWQ136" s="65"/>
      <c r="RWR136" s="65"/>
      <c r="RWS136" s="65"/>
      <c r="RWT136" s="66"/>
      <c r="RWV136" s="64"/>
      <c r="RWW136" s="67"/>
      <c r="RWX136" s="67"/>
      <c r="RWY136" s="65"/>
      <c r="RWZ136" s="65"/>
      <c r="RXA136" s="65"/>
      <c r="RXB136" s="66"/>
      <c r="RXD136" s="64"/>
      <c r="RXE136" s="67"/>
      <c r="RXF136" s="67"/>
      <c r="RXG136" s="65"/>
      <c r="RXH136" s="65"/>
      <c r="RXI136" s="65"/>
      <c r="RXJ136" s="66"/>
      <c r="RXL136" s="64"/>
      <c r="RXM136" s="67"/>
      <c r="RXN136" s="67"/>
      <c r="RXO136" s="65"/>
      <c r="RXP136" s="65"/>
      <c r="RXQ136" s="65"/>
      <c r="RXR136" s="66"/>
      <c r="RXT136" s="64"/>
      <c r="RXU136" s="67"/>
      <c r="RXV136" s="67"/>
      <c r="RXW136" s="65"/>
      <c r="RXX136" s="65"/>
      <c r="RXY136" s="65"/>
      <c r="RXZ136" s="66"/>
      <c r="RYB136" s="64"/>
      <c r="RYC136" s="67"/>
      <c r="RYD136" s="67"/>
      <c r="RYE136" s="65"/>
      <c r="RYF136" s="65"/>
      <c r="RYG136" s="65"/>
      <c r="RYH136" s="66"/>
      <c r="RYJ136" s="64"/>
      <c r="RYK136" s="67"/>
      <c r="RYL136" s="67"/>
      <c r="RYM136" s="65"/>
      <c r="RYN136" s="65"/>
      <c r="RYO136" s="65"/>
      <c r="RYP136" s="66"/>
      <c r="RYR136" s="64"/>
      <c r="RYS136" s="67"/>
      <c r="RYT136" s="67"/>
      <c r="RYU136" s="65"/>
      <c r="RYV136" s="65"/>
      <c r="RYW136" s="65"/>
      <c r="RYX136" s="66"/>
      <c r="RYZ136" s="64"/>
      <c r="RZA136" s="67"/>
      <c r="RZB136" s="67"/>
      <c r="RZC136" s="65"/>
      <c r="RZD136" s="65"/>
      <c r="RZE136" s="65"/>
      <c r="RZF136" s="66"/>
      <c r="RZH136" s="64"/>
      <c r="RZI136" s="67"/>
      <c r="RZJ136" s="67"/>
      <c r="RZK136" s="65"/>
      <c r="RZL136" s="65"/>
      <c r="RZM136" s="65"/>
      <c r="RZN136" s="66"/>
      <c r="RZP136" s="64"/>
      <c r="RZQ136" s="67"/>
      <c r="RZR136" s="67"/>
      <c r="RZS136" s="65"/>
      <c r="RZT136" s="65"/>
      <c r="RZU136" s="65"/>
      <c r="RZV136" s="66"/>
      <c r="RZX136" s="64"/>
      <c r="RZY136" s="67"/>
      <c r="RZZ136" s="67"/>
      <c r="SAA136" s="65"/>
      <c r="SAB136" s="65"/>
      <c r="SAC136" s="65"/>
      <c r="SAD136" s="66"/>
      <c r="SAF136" s="64"/>
      <c r="SAG136" s="67"/>
      <c r="SAH136" s="67"/>
      <c r="SAI136" s="65"/>
      <c r="SAJ136" s="65"/>
      <c r="SAK136" s="65"/>
      <c r="SAL136" s="66"/>
      <c r="SAN136" s="64"/>
      <c r="SAO136" s="67"/>
      <c r="SAP136" s="67"/>
      <c r="SAQ136" s="65"/>
      <c r="SAR136" s="65"/>
      <c r="SAS136" s="65"/>
      <c r="SAT136" s="66"/>
      <c r="SAV136" s="64"/>
      <c r="SAW136" s="67"/>
      <c r="SAX136" s="67"/>
      <c r="SAY136" s="65"/>
      <c r="SAZ136" s="65"/>
      <c r="SBA136" s="65"/>
      <c r="SBB136" s="66"/>
      <c r="SBD136" s="64"/>
      <c r="SBE136" s="67"/>
      <c r="SBF136" s="67"/>
      <c r="SBG136" s="65"/>
      <c r="SBH136" s="65"/>
      <c r="SBI136" s="65"/>
      <c r="SBJ136" s="66"/>
      <c r="SBL136" s="64"/>
      <c r="SBM136" s="67"/>
      <c r="SBN136" s="67"/>
      <c r="SBO136" s="65"/>
      <c r="SBP136" s="65"/>
      <c r="SBQ136" s="65"/>
      <c r="SBR136" s="66"/>
      <c r="SBT136" s="64"/>
      <c r="SBU136" s="67"/>
      <c r="SBV136" s="67"/>
      <c r="SBW136" s="65"/>
      <c r="SBX136" s="65"/>
      <c r="SBY136" s="65"/>
      <c r="SBZ136" s="66"/>
      <c r="SCB136" s="64"/>
      <c r="SCC136" s="67"/>
      <c r="SCD136" s="67"/>
      <c r="SCE136" s="65"/>
      <c r="SCF136" s="65"/>
      <c r="SCG136" s="65"/>
      <c r="SCH136" s="66"/>
      <c r="SCJ136" s="64"/>
      <c r="SCK136" s="67"/>
      <c r="SCL136" s="67"/>
      <c r="SCM136" s="65"/>
      <c r="SCN136" s="65"/>
      <c r="SCO136" s="65"/>
      <c r="SCP136" s="66"/>
      <c r="SCR136" s="64"/>
      <c r="SCS136" s="67"/>
      <c r="SCT136" s="67"/>
      <c r="SCU136" s="65"/>
      <c r="SCV136" s="65"/>
      <c r="SCW136" s="65"/>
      <c r="SCX136" s="66"/>
      <c r="SCZ136" s="64"/>
      <c r="SDA136" s="67"/>
      <c r="SDB136" s="67"/>
      <c r="SDC136" s="65"/>
      <c r="SDD136" s="65"/>
      <c r="SDE136" s="65"/>
      <c r="SDF136" s="66"/>
      <c r="SDH136" s="64"/>
      <c r="SDI136" s="67"/>
      <c r="SDJ136" s="67"/>
      <c r="SDK136" s="65"/>
      <c r="SDL136" s="65"/>
      <c r="SDM136" s="65"/>
      <c r="SDN136" s="66"/>
      <c r="SDP136" s="64"/>
      <c r="SDQ136" s="67"/>
      <c r="SDR136" s="67"/>
      <c r="SDS136" s="65"/>
      <c r="SDT136" s="65"/>
      <c r="SDU136" s="65"/>
      <c r="SDV136" s="66"/>
      <c r="SDX136" s="64"/>
      <c r="SDY136" s="67"/>
      <c r="SDZ136" s="67"/>
      <c r="SEA136" s="65"/>
      <c r="SEB136" s="65"/>
      <c r="SEC136" s="65"/>
      <c r="SED136" s="66"/>
      <c r="SEF136" s="64"/>
      <c r="SEG136" s="67"/>
      <c r="SEH136" s="67"/>
      <c r="SEI136" s="65"/>
      <c r="SEJ136" s="65"/>
      <c r="SEK136" s="65"/>
      <c r="SEL136" s="66"/>
      <c r="SEN136" s="64"/>
      <c r="SEO136" s="67"/>
      <c r="SEP136" s="67"/>
      <c r="SEQ136" s="65"/>
      <c r="SER136" s="65"/>
      <c r="SES136" s="65"/>
      <c r="SET136" s="66"/>
      <c r="SEV136" s="64"/>
      <c r="SEW136" s="67"/>
      <c r="SEX136" s="67"/>
      <c r="SEY136" s="65"/>
      <c r="SEZ136" s="65"/>
      <c r="SFA136" s="65"/>
      <c r="SFB136" s="66"/>
      <c r="SFD136" s="64"/>
      <c r="SFE136" s="67"/>
      <c r="SFF136" s="67"/>
      <c r="SFG136" s="65"/>
      <c r="SFH136" s="65"/>
      <c r="SFI136" s="65"/>
      <c r="SFJ136" s="66"/>
      <c r="SFL136" s="64"/>
      <c r="SFM136" s="67"/>
      <c r="SFN136" s="67"/>
      <c r="SFO136" s="65"/>
      <c r="SFP136" s="65"/>
      <c r="SFQ136" s="65"/>
      <c r="SFR136" s="66"/>
      <c r="SFT136" s="64"/>
      <c r="SFU136" s="67"/>
      <c r="SFV136" s="67"/>
      <c r="SFW136" s="65"/>
      <c r="SFX136" s="65"/>
      <c r="SFY136" s="65"/>
      <c r="SFZ136" s="66"/>
      <c r="SGB136" s="64"/>
      <c r="SGC136" s="67"/>
      <c r="SGD136" s="67"/>
      <c r="SGE136" s="65"/>
      <c r="SGF136" s="65"/>
      <c r="SGG136" s="65"/>
      <c r="SGH136" s="66"/>
      <c r="SGJ136" s="64"/>
      <c r="SGK136" s="67"/>
      <c r="SGL136" s="67"/>
      <c r="SGM136" s="65"/>
      <c r="SGN136" s="65"/>
      <c r="SGO136" s="65"/>
      <c r="SGP136" s="66"/>
      <c r="SGR136" s="64"/>
      <c r="SGS136" s="67"/>
      <c r="SGT136" s="67"/>
      <c r="SGU136" s="65"/>
      <c r="SGV136" s="65"/>
      <c r="SGW136" s="65"/>
      <c r="SGX136" s="66"/>
      <c r="SGZ136" s="64"/>
      <c r="SHA136" s="67"/>
      <c r="SHB136" s="67"/>
      <c r="SHC136" s="65"/>
      <c r="SHD136" s="65"/>
      <c r="SHE136" s="65"/>
      <c r="SHF136" s="66"/>
      <c r="SHH136" s="64"/>
      <c r="SHI136" s="67"/>
      <c r="SHJ136" s="67"/>
      <c r="SHK136" s="65"/>
      <c r="SHL136" s="65"/>
      <c r="SHM136" s="65"/>
      <c r="SHN136" s="66"/>
      <c r="SHP136" s="64"/>
      <c r="SHQ136" s="67"/>
      <c r="SHR136" s="67"/>
      <c r="SHS136" s="65"/>
      <c r="SHT136" s="65"/>
      <c r="SHU136" s="65"/>
      <c r="SHV136" s="66"/>
      <c r="SHX136" s="64"/>
      <c r="SHY136" s="67"/>
      <c r="SHZ136" s="67"/>
      <c r="SIA136" s="65"/>
      <c r="SIB136" s="65"/>
      <c r="SIC136" s="65"/>
      <c r="SID136" s="66"/>
      <c r="SIF136" s="64"/>
      <c r="SIG136" s="67"/>
      <c r="SIH136" s="67"/>
      <c r="SII136" s="65"/>
      <c r="SIJ136" s="65"/>
      <c r="SIK136" s="65"/>
      <c r="SIL136" s="66"/>
      <c r="SIN136" s="64"/>
      <c r="SIO136" s="67"/>
      <c r="SIP136" s="67"/>
      <c r="SIQ136" s="65"/>
      <c r="SIR136" s="65"/>
      <c r="SIS136" s="65"/>
      <c r="SIT136" s="66"/>
      <c r="SIV136" s="64"/>
      <c r="SIW136" s="67"/>
      <c r="SIX136" s="67"/>
      <c r="SIY136" s="65"/>
      <c r="SIZ136" s="65"/>
      <c r="SJA136" s="65"/>
      <c r="SJB136" s="66"/>
      <c r="SJD136" s="64"/>
      <c r="SJE136" s="67"/>
      <c r="SJF136" s="67"/>
      <c r="SJG136" s="65"/>
      <c r="SJH136" s="65"/>
      <c r="SJI136" s="65"/>
      <c r="SJJ136" s="66"/>
      <c r="SJL136" s="64"/>
      <c r="SJM136" s="67"/>
      <c r="SJN136" s="67"/>
      <c r="SJO136" s="65"/>
      <c r="SJP136" s="65"/>
      <c r="SJQ136" s="65"/>
      <c r="SJR136" s="66"/>
      <c r="SJT136" s="64"/>
      <c r="SJU136" s="67"/>
      <c r="SJV136" s="67"/>
      <c r="SJW136" s="65"/>
      <c r="SJX136" s="65"/>
      <c r="SJY136" s="65"/>
      <c r="SJZ136" s="66"/>
      <c r="SKB136" s="64"/>
      <c r="SKC136" s="67"/>
      <c r="SKD136" s="67"/>
      <c r="SKE136" s="65"/>
      <c r="SKF136" s="65"/>
      <c r="SKG136" s="65"/>
      <c r="SKH136" s="66"/>
      <c r="SKJ136" s="64"/>
      <c r="SKK136" s="67"/>
      <c r="SKL136" s="67"/>
      <c r="SKM136" s="65"/>
      <c r="SKN136" s="65"/>
      <c r="SKO136" s="65"/>
      <c r="SKP136" s="66"/>
      <c r="SKR136" s="64"/>
      <c r="SKS136" s="67"/>
      <c r="SKT136" s="67"/>
      <c r="SKU136" s="65"/>
      <c r="SKV136" s="65"/>
      <c r="SKW136" s="65"/>
      <c r="SKX136" s="66"/>
      <c r="SKZ136" s="64"/>
      <c r="SLA136" s="67"/>
      <c r="SLB136" s="67"/>
      <c r="SLC136" s="65"/>
      <c r="SLD136" s="65"/>
      <c r="SLE136" s="65"/>
      <c r="SLF136" s="66"/>
      <c r="SLH136" s="64"/>
      <c r="SLI136" s="67"/>
      <c r="SLJ136" s="67"/>
      <c r="SLK136" s="65"/>
      <c r="SLL136" s="65"/>
      <c r="SLM136" s="65"/>
      <c r="SLN136" s="66"/>
      <c r="SLP136" s="64"/>
      <c r="SLQ136" s="67"/>
      <c r="SLR136" s="67"/>
      <c r="SLS136" s="65"/>
      <c r="SLT136" s="65"/>
      <c r="SLU136" s="65"/>
      <c r="SLV136" s="66"/>
      <c r="SLX136" s="64"/>
      <c r="SLY136" s="67"/>
      <c r="SLZ136" s="67"/>
      <c r="SMA136" s="65"/>
      <c r="SMB136" s="65"/>
      <c r="SMC136" s="65"/>
      <c r="SMD136" s="66"/>
      <c r="SMF136" s="64"/>
      <c r="SMG136" s="67"/>
      <c r="SMH136" s="67"/>
      <c r="SMI136" s="65"/>
      <c r="SMJ136" s="65"/>
      <c r="SMK136" s="65"/>
      <c r="SML136" s="66"/>
      <c r="SMN136" s="64"/>
      <c r="SMO136" s="67"/>
      <c r="SMP136" s="67"/>
      <c r="SMQ136" s="65"/>
      <c r="SMR136" s="65"/>
      <c r="SMS136" s="65"/>
      <c r="SMT136" s="66"/>
      <c r="SMV136" s="64"/>
      <c r="SMW136" s="67"/>
      <c r="SMX136" s="67"/>
      <c r="SMY136" s="65"/>
      <c r="SMZ136" s="65"/>
      <c r="SNA136" s="65"/>
      <c r="SNB136" s="66"/>
      <c r="SND136" s="64"/>
      <c r="SNE136" s="67"/>
      <c r="SNF136" s="67"/>
      <c r="SNG136" s="65"/>
      <c r="SNH136" s="65"/>
      <c r="SNI136" s="65"/>
      <c r="SNJ136" s="66"/>
      <c r="SNL136" s="64"/>
      <c r="SNM136" s="67"/>
      <c r="SNN136" s="67"/>
      <c r="SNO136" s="65"/>
      <c r="SNP136" s="65"/>
      <c r="SNQ136" s="65"/>
      <c r="SNR136" s="66"/>
      <c r="SNT136" s="64"/>
      <c r="SNU136" s="67"/>
      <c r="SNV136" s="67"/>
      <c r="SNW136" s="65"/>
      <c r="SNX136" s="65"/>
      <c r="SNY136" s="65"/>
      <c r="SNZ136" s="66"/>
      <c r="SOB136" s="64"/>
      <c r="SOC136" s="67"/>
      <c r="SOD136" s="67"/>
      <c r="SOE136" s="65"/>
      <c r="SOF136" s="65"/>
      <c r="SOG136" s="65"/>
      <c r="SOH136" s="66"/>
      <c r="SOJ136" s="64"/>
      <c r="SOK136" s="67"/>
      <c r="SOL136" s="67"/>
      <c r="SOM136" s="65"/>
      <c r="SON136" s="65"/>
      <c r="SOO136" s="65"/>
      <c r="SOP136" s="66"/>
      <c r="SOR136" s="64"/>
      <c r="SOS136" s="67"/>
      <c r="SOT136" s="67"/>
      <c r="SOU136" s="65"/>
      <c r="SOV136" s="65"/>
      <c r="SOW136" s="65"/>
      <c r="SOX136" s="66"/>
      <c r="SOZ136" s="64"/>
      <c r="SPA136" s="67"/>
      <c r="SPB136" s="67"/>
      <c r="SPC136" s="65"/>
      <c r="SPD136" s="65"/>
      <c r="SPE136" s="65"/>
      <c r="SPF136" s="66"/>
      <c r="SPH136" s="64"/>
      <c r="SPI136" s="67"/>
      <c r="SPJ136" s="67"/>
      <c r="SPK136" s="65"/>
      <c r="SPL136" s="65"/>
      <c r="SPM136" s="65"/>
      <c r="SPN136" s="66"/>
      <c r="SPP136" s="64"/>
      <c r="SPQ136" s="67"/>
      <c r="SPR136" s="67"/>
      <c r="SPS136" s="65"/>
      <c r="SPT136" s="65"/>
      <c r="SPU136" s="65"/>
      <c r="SPV136" s="66"/>
      <c r="SPX136" s="64"/>
      <c r="SPY136" s="67"/>
      <c r="SPZ136" s="67"/>
      <c r="SQA136" s="65"/>
      <c r="SQB136" s="65"/>
      <c r="SQC136" s="65"/>
      <c r="SQD136" s="66"/>
      <c r="SQF136" s="64"/>
      <c r="SQG136" s="67"/>
      <c r="SQH136" s="67"/>
      <c r="SQI136" s="65"/>
      <c r="SQJ136" s="65"/>
      <c r="SQK136" s="65"/>
      <c r="SQL136" s="66"/>
      <c r="SQN136" s="64"/>
      <c r="SQO136" s="67"/>
      <c r="SQP136" s="67"/>
      <c r="SQQ136" s="65"/>
      <c r="SQR136" s="65"/>
      <c r="SQS136" s="65"/>
      <c r="SQT136" s="66"/>
      <c r="SQV136" s="64"/>
      <c r="SQW136" s="67"/>
      <c r="SQX136" s="67"/>
      <c r="SQY136" s="65"/>
      <c r="SQZ136" s="65"/>
      <c r="SRA136" s="65"/>
      <c r="SRB136" s="66"/>
      <c r="SRD136" s="64"/>
      <c r="SRE136" s="67"/>
      <c r="SRF136" s="67"/>
      <c r="SRG136" s="65"/>
      <c r="SRH136" s="65"/>
      <c r="SRI136" s="65"/>
      <c r="SRJ136" s="66"/>
      <c r="SRL136" s="64"/>
      <c r="SRM136" s="67"/>
      <c r="SRN136" s="67"/>
      <c r="SRO136" s="65"/>
      <c r="SRP136" s="65"/>
      <c r="SRQ136" s="65"/>
      <c r="SRR136" s="66"/>
      <c r="SRT136" s="64"/>
      <c r="SRU136" s="67"/>
      <c r="SRV136" s="67"/>
      <c r="SRW136" s="65"/>
      <c r="SRX136" s="65"/>
      <c r="SRY136" s="65"/>
      <c r="SRZ136" s="66"/>
      <c r="SSB136" s="64"/>
      <c r="SSC136" s="67"/>
      <c r="SSD136" s="67"/>
      <c r="SSE136" s="65"/>
      <c r="SSF136" s="65"/>
      <c r="SSG136" s="65"/>
      <c r="SSH136" s="66"/>
      <c r="SSJ136" s="64"/>
      <c r="SSK136" s="67"/>
      <c r="SSL136" s="67"/>
      <c r="SSM136" s="65"/>
      <c r="SSN136" s="65"/>
      <c r="SSO136" s="65"/>
      <c r="SSP136" s="66"/>
      <c r="SSR136" s="64"/>
      <c r="SSS136" s="67"/>
      <c r="SST136" s="67"/>
      <c r="SSU136" s="65"/>
      <c r="SSV136" s="65"/>
      <c r="SSW136" s="65"/>
      <c r="SSX136" s="66"/>
      <c r="SSZ136" s="64"/>
      <c r="STA136" s="67"/>
      <c r="STB136" s="67"/>
      <c r="STC136" s="65"/>
      <c r="STD136" s="65"/>
      <c r="STE136" s="65"/>
      <c r="STF136" s="66"/>
      <c r="STH136" s="64"/>
      <c r="STI136" s="67"/>
      <c r="STJ136" s="67"/>
      <c r="STK136" s="65"/>
      <c r="STL136" s="65"/>
      <c r="STM136" s="65"/>
      <c r="STN136" s="66"/>
      <c r="STP136" s="64"/>
      <c r="STQ136" s="67"/>
      <c r="STR136" s="67"/>
      <c r="STS136" s="65"/>
      <c r="STT136" s="65"/>
      <c r="STU136" s="65"/>
      <c r="STV136" s="66"/>
      <c r="STX136" s="64"/>
      <c r="STY136" s="67"/>
      <c r="STZ136" s="67"/>
      <c r="SUA136" s="65"/>
      <c r="SUB136" s="65"/>
      <c r="SUC136" s="65"/>
      <c r="SUD136" s="66"/>
      <c r="SUF136" s="64"/>
      <c r="SUG136" s="67"/>
      <c r="SUH136" s="67"/>
      <c r="SUI136" s="65"/>
      <c r="SUJ136" s="65"/>
      <c r="SUK136" s="65"/>
      <c r="SUL136" s="66"/>
      <c r="SUN136" s="64"/>
      <c r="SUO136" s="67"/>
      <c r="SUP136" s="67"/>
      <c r="SUQ136" s="65"/>
      <c r="SUR136" s="65"/>
      <c r="SUS136" s="65"/>
      <c r="SUT136" s="66"/>
      <c r="SUV136" s="64"/>
      <c r="SUW136" s="67"/>
      <c r="SUX136" s="67"/>
      <c r="SUY136" s="65"/>
      <c r="SUZ136" s="65"/>
      <c r="SVA136" s="65"/>
      <c r="SVB136" s="66"/>
      <c r="SVD136" s="64"/>
      <c r="SVE136" s="67"/>
      <c r="SVF136" s="67"/>
      <c r="SVG136" s="65"/>
      <c r="SVH136" s="65"/>
      <c r="SVI136" s="65"/>
      <c r="SVJ136" s="66"/>
      <c r="SVL136" s="64"/>
      <c r="SVM136" s="67"/>
      <c r="SVN136" s="67"/>
      <c r="SVO136" s="65"/>
      <c r="SVP136" s="65"/>
      <c r="SVQ136" s="65"/>
      <c r="SVR136" s="66"/>
      <c r="SVT136" s="64"/>
      <c r="SVU136" s="67"/>
      <c r="SVV136" s="67"/>
      <c r="SVW136" s="65"/>
      <c r="SVX136" s="65"/>
      <c r="SVY136" s="65"/>
      <c r="SVZ136" s="66"/>
      <c r="SWB136" s="64"/>
      <c r="SWC136" s="67"/>
      <c r="SWD136" s="67"/>
      <c r="SWE136" s="65"/>
      <c r="SWF136" s="65"/>
      <c r="SWG136" s="65"/>
      <c r="SWH136" s="66"/>
      <c r="SWJ136" s="64"/>
      <c r="SWK136" s="67"/>
      <c r="SWL136" s="67"/>
      <c r="SWM136" s="65"/>
      <c r="SWN136" s="65"/>
      <c r="SWO136" s="65"/>
      <c r="SWP136" s="66"/>
      <c r="SWR136" s="64"/>
      <c r="SWS136" s="67"/>
      <c r="SWT136" s="67"/>
      <c r="SWU136" s="65"/>
      <c r="SWV136" s="65"/>
      <c r="SWW136" s="65"/>
      <c r="SWX136" s="66"/>
      <c r="SWZ136" s="64"/>
      <c r="SXA136" s="67"/>
      <c r="SXB136" s="67"/>
      <c r="SXC136" s="65"/>
      <c r="SXD136" s="65"/>
      <c r="SXE136" s="65"/>
      <c r="SXF136" s="66"/>
      <c r="SXH136" s="64"/>
      <c r="SXI136" s="67"/>
      <c r="SXJ136" s="67"/>
      <c r="SXK136" s="65"/>
      <c r="SXL136" s="65"/>
      <c r="SXM136" s="65"/>
      <c r="SXN136" s="66"/>
      <c r="SXP136" s="64"/>
      <c r="SXQ136" s="67"/>
      <c r="SXR136" s="67"/>
      <c r="SXS136" s="65"/>
      <c r="SXT136" s="65"/>
      <c r="SXU136" s="65"/>
      <c r="SXV136" s="66"/>
      <c r="SXX136" s="64"/>
      <c r="SXY136" s="67"/>
      <c r="SXZ136" s="67"/>
      <c r="SYA136" s="65"/>
      <c r="SYB136" s="65"/>
      <c r="SYC136" s="65"/>
      <c r="SYD136" s="66"/>
      <c r="SYF136" s="64"/>
      <c r="SYG136" s="67"/>
      <c r="SYH136" s="67"/>
      <c r="SYI136" s="65"/>
      <c r="SYJ136" s="65"/>
      <c r="SYK136" s="65"/>
      <c r="SYL136" s="66"/>
      <c r="SYN136" s="64"/>
      <c r="SYO136" s="67"/>
      <c r="SYP136" s="67"/>
      <c r="SYQ136" s="65"/>
      <c r="SYR136" s="65"/>
      <c r="SYS136" s="65"/>
      <c r="SYT136" s="66"/>
      <c r="SYV136" s="64"/>
      <c r="SYW136" s="67"/>
      <c r="SYX136" s="67"/>
      <c r="SYY136" s="65"/>
      <c r="SYZ136" s="65"/>
      <c r="SZA136" s="65"/>
      <c r="SZB136" s="66"/>
      <c r="SZD136" s="64"/>
      <c r="SZE136" s="67"/>
      <c r="SZF136" s="67"/>
      <c r="SZG136" s="65"/>
      <c r="SZH136" s="65"/>
      <c r="SZI136" s="65"/>
      <c r="SZJ136" s="66"/>
      <c r="SZL136" s="64"/>
      <c r="SZM136" s="67"/>
      <c r="SZN136" s="67"/>
      <c r="SZO136" s="65"/>
      <c r="SZP136" s="65"/>
      <c r="SZQ136" s="65"/>
      <c r="SZR136" s="66"/>
      <c r="SZT136" s="64"/>
      <c r="SZU136" s="67"/>
      <c r="SZV136" s="67"/>
      <c r="SZW136" s="65"/>
      <c r="SZX136" s="65"/>
      <c r="SZY136" s="65"/>
      <c r="SZZ136" s="66"/>
      <c r="TAB136" s="64"/>
      <c r="TAC136" s="67"/>
      <c r="TAD136" s="67"/>
      <c r="TAE136" s="65"/>
      <c r="TAF136" s="65"/>
      <c r="TAG136" s="65"/>
      <c r="TAH136" s="66"/>
      <c r="TAJ136" s="64"/>
      <c r="TAK136" s="67"/>
      <c r="TAL136" s="67"/>
      <c r="TAM136" s="65"/>
      <c r="TAN136" s="65"/>
      <c r="TAO136" s="65"/>
      <c r="TAP136" s="66"/>
      <c r="TAR136" s="64"/>
      <c r="TAS136" s="67"/>
      <c r="TAT136" s="67"/>
      <c r="TAU136" s="65"/>
      <c r="TAV136" s="65"/>
      <c r="TAW136" s="65"/>
      <c r="TAX136" s="66"/>
      <c r="TAZ136" s="64"/>
      <c r="TBA136" s="67"/>
      <c r="TBB136" s="67"/>
      <c r="TBC136" s="65"/>
      <c r="TBD136" s="65"/>
      <c r="TBE136" s="65"/>
      <c r="TBF136" s="66"/>
      <c r="TBH136" s="64"/>
      <c r="TBI136" s="67"/>
      <c r="TBJ136" s="67"/>
      <c r="TBK136" s="65"/>
      <c r="TBL136" s="65"/>
      <c r="TBM136" s="65"/>
      <c r="TBN136" s="66"/>
      <c r="TBP136" s="64"/>
      <c r="TBQ136" s="67"/>
      <c r="TBR136" s="67"/>
      <c r="TBS136" s="65"/>
      <c r="TBT136" s="65"/>
      <c r="TBU136" s="65"/>
      <c r="TBV136" s="66"/>
      <c r="TBX136" s="64"/>
      <c r="TBY136" s="67"/>
      <c r="TBZ136" s="67"/>
      <c r="TCA136" s="65"/>
      <c r="TCB136" s="65"/>
      <c r="TCC136" s="65"/>
      <c r="TCD136" s="66"/>
      <c r="TCF136" s="64"/>
      <c r="TCG136" s="67"/>
      <c r="TCH136" s="67"/>
      <c r="TCI136" s="65"/>
      <c r="TCJ136" s="65"/>
      <c r="TCK136" s="65"/>
      <c r="TCL136" s="66"/>
      <c r="TCN136" s="64"/>
      <c r="TCO136" s="67"/>
      <c r="TCP136" s="67"/>
      <c r="TCQ136" s="65"/>
      <c r="TCR136" s="65"/>
      <c r="TCS136" s="65"/>
      <c r="TCT136" s="66"/>
      <c r="TCV136" s="64"/>
      <c r="TCW136" s="67"/>
      <c r="TCX136" s="67"/>
      <c r="TCY136" s="65"/>
      <c r="TCZ136" s="65"/>
      <c r="TDA136" s="65"/>
      <c r="TDB136" s="66"/>
      <c r="TDD136" s="64"/>
      <c r="TDE136" s="67"/>
      <c r="TDF136" s="67"/>
      <c r="TDG136" s="65"/>
      <c r="TDH136" s="65"/>
      <c r="TDI136" s="65"/>
      <c r="TDJ136" s="66"/>
      <c r="TDL136" s="64"/>
      <c r="TDM136" s="67"/>
      <c r="TDN136" s="67"/>
      <c r="TDO136" s="65"/>
      <c r="TDP136" s="65"/>
      <c r="TDQ136" s="65"/>
      <c r="TDR136" s="66"/>
      <c r="TDT136" s="64"/>
      <c r="TDU136" s="67"/>
      <c r="TDV136" s="67"/>
      <c r="TDW136" s="65"/>
      <c r="TDX136" s="65"/>
      <c r="TDY136" s="65"/>
      <c r="TDZ136" s="66"/>
      <c r="TEB136" s="64"/>
      <c r="TEC136" s="67"/>
      <c r="TED136" s="67"/>
      <c r="TEE136" s="65"/>
      <c r="TEF136" s="65"/>
      <c r="TEG136" s="65"/>
      <c r="TEH136" s="66"/>
      <c r="TEJ136" s="64"/>
      <c r="TEK136" s="67"/>
      <c r="TEL136" s="67"/>
      <c r="TEM136" s="65"/>
      <c r="TEN136" s="65"/>
      <c r="TEO136" s="65"/>
      <c r="TEP136" s="66"/>
      <c r="TER136" s="64"/>
      <c r="TES136" s="67"/>
      <c r="TET136" s="67"/>
      <c r="TEU136" s="65"/>
      <c r="TEV136" s="65"/>
      <c r="TEW136" s="65"/>
      <c r="TEX136" s="66"/>
      <c r="TEZ136" s="64"/>
      <c r="TFA136" s="67"/>
      <c r="TFB136" s="67"/>
      <c r="TFC136" s="65"/>
      <c r="TFD136" s="65"/>
      <c r="TFE136" s="65"/>
      <c r="TFF136" s="66"/>
      <c r="TFH136" s="64"/>
      <c r="TFI136" s="67"/>
      <c r="TFJ136" s="67"/>
      <c r="TFK136" s="65"/>
      <c r="TFL136" s="65"/>
      <c r="TFM136" s="65"/>
      <c r="TFN136" s="66"/>
      <c r="TFP136" s="64"/>
      <c r="TFQ136" s="67"/>
      <c r="TFR136" s="67"/>
      <c r="TFS136" s="65"/>
      <c r="TFT136" s="65"/>
      <c r="TFU136" s="65"/>
      <c r="TFV136" s="66"/>
      <c r="TFX136" s="64"/>
      <c r="TFY136" s="67"/>
      <c r="TFZ136" s="67"/>
      <c r="TGA136" s="65"/>
      <c r="TGB136" s="65"/>
      <c r="TGC136" s="65"/>
      <c r="TGD136" s="66"/>
      <c r="TGF136" s="64"/>
      <c r="TGG136" s="67"/>
      <c r="TGH136" s="67"/>
      <c r="TGI136" s="65"/>
      <c r="TGJ136" s="65"/>
      <c r="TGK136" s="65"/>
      <c r="TGL136" s="66"/>
      <c r="TGN136" s="64"/>
      <c r="TGO136" s="67"/>
      <c r="TGP136" s="67"/>
      <c r="TGQ136" s="65"/>
      <c r="TGR136" s="65"/>
      <c r="TGS136" s="65"/>
      <c r="TGT136" s="66"/>
      <c r="TGV136" s="64"/>
      <c r="TGW136" s="67"/>
      <c r="TGX136" s="67"/>
      <c r="TGY136" s="65"/>
      <c r="TGZ136" s="65"/>
      <c r="THA136" s="65"/>
      <c r="THB136" s="66"/>
      <c r="THD136" s="64"/>
      <c r="THE136" s="67"/>
      <c r="THF136" s="67"/>
      <c r="THG136" s="65"/>
      <c r="THH136" s="65"/>
      <c r="THI136" s="65"/>
      <c r="THJ136" s="66"/>
      <c r="THL136" s="64"/>
      <c r="THM136" s="67"/>
      <c r="THN136" s="67"/>
      <c r="THO136" s="65"/>
      <c r="THP136" s="65"/>
      <c r="THQ136" s="65"/>
      <c r="THR136" s="66"/>
      <c r="THT136" s="64"/>
      <c r="THU136" s="67"/>
      <c r="THV136" s="67"/>
      <c r="THW136" s="65"/>
      <c r="THX136" s="65"/>
      <c r="THY136" s="65"/>
      <c r="THZ136" s="66"/>
      <c r="TIB136" s="64"/>
      <c r="TIC136" s="67"/>
      <c r="TID136" s="67"/>
      <c r="TIE136" s="65"/>
      <c r="TIF136" s="65"/>
      <c r="TIG136" s="65"/>
      <c r="TIH136" s="66"/>
      <c r="TIJ136" s="64"/>
      <c r="TIK136" s="67"/>
      <c r="TIL136" s="67"/>
      <c r="TIM136" s="65"/>
      <c r="TIN136" s="65"/>
      <c r="TIO136" s="65"/>
      <c r="TIP136" s="66"/>
      <c r="TIR136" s="64"/>
      <c r="TIS136" s="67"/>
      <c r="TIT136" s="67"/>
      <c r="TIU136" s="65"/>
      <c r="TIV136" s="65"/>
      <c r="TIW136" s="65"/>
      <c r="TIX136" s="66"/>
      <c r="TIZ136" s="64"/>
      <c r="TJA136" s="67"/>
      <c r="TJB136" s="67"/>
      <c r="TJC136" s="65"/>
      <c r="TJD136" s="65"/>
      <c r="TJE136" s="65"/>
      <c r="TJF136" s="66"/>
      <c r="TJH136" s="64"/>
      <c r="TJI136" s="67"/>
      <c r="TJJ136" s="67"/>
      <c r="TJK136" s="65"/>
      <c r="TJL136" s="65"/>
      <c r="TJM136" s="65"/>
      <c r="TJN136" s="66"/>
      <c r="TJP136" s="64"/>
      <c r="TJQ136" s="67"/>
      <c r="TJR136" s="67"/>
      <c r="TJS136" s="65"/>
      <c r="TJT136" s="65"/>
      <c r="TJU136" s="65"/>
      <c r="TJV136" s="66"/>
      <c r="TJX136" s="64"/>
      <c r="TJY136" s="67"/>
      <c r="TJZ136" s="67"/>
      <c r="TKA136" s="65"/>
      <c r="TKB136" s="65"/>
      <c r="TKC136" s="65"/>
      <c r="TKD136" s="66"/>
      <c r="TKF136" s="64"/>
      <c r="TKG136" s="67"/>
      <c r="TKH136" s="67"/>
      <c r="TKI136" s="65"/>
      <c r="TKJ136" s="65"/>
      <c r="TKK136" s="65"/>
      <c r="TKL136" s="66"/>
      <c r="TKN136" s="64"/>
      <c r="TKO136" s="67"/>
      <c r="TKP136" s="67"/>
      <c r="TKQ136" s="65"/>
      <c r="TKR136" s="65"/>
      <c r="TKS136" s="65"/>
      <c r="TKT136" s="66"/>
      <c r="TKV136" s="64"/>
      <c r="TKW136" s="67"/>
      <c r="TKX136" s="67"/>
      <c r="TKY136" s="65"/>
      <c r="TKZ136" s="65"/>
      <c r="TLA136" s="65"/>
      <c r="TLB136" s="66"/>
      <c r="TLD136" s="64"/>
      <c r="TLE136" s="67"/>
      <c r="TLF136" s="67"/>
      <c r="TLG136" s="65"/>
      <c r="TLH136" s="65"/>
      <c r="TLI136" s="65"/>
      <c r="TLJ136" s="66"/>
      <c r="TLL136" s="64"/>
      <c r="TLM136" s="67"/>
      <c r="TLN136" s="67"/>
      <c r="TLO136" s="65"/>
      <c r="TLP136" s="65"/>
      <c r="TLQ136" s="65"/>
      <c r="TLR136" s="66"/>
      <c r="TLT136" s="64"/>
      <c r="TLU136" s="67"/>
      <c r="TLV136" s="67"/>
      <c r="TLW136" s="65"/>
      <c r="TLX136" s="65"/>
      <c r="TLY136" s="65"/>
      <c r="TLZ136" s="66"/>
      <c r="TMB136" s="64"/>
      <c r="TMC136" s="67"/>
      <c r="TMD136" s="67"/>
      <c r="TME136" s="65"/>
      <c r="TMF136" s="65"/>
      <c r="TMG136" s="65"/>
      <c r="TMH136" s="66"/>
      <c r="TMJ136" s="64"/>
      <c r="TMK136" s="67"/>
      <c r="TML136" s="67"/>
      <c r="TMM136" s="65"/>
      <c r="TMN136" s="65"/>
      <c r="TMO136" s="65"/>
      <c r="TMP136" s="66"/>
      <c r="TMR136" s="64"/>
      <c r="TMS136" s="67"/>
      <c r="TMT136" s="67"/>
      <c r="TMU136" s="65"/>
      <c r="TMV136" s="65"/>
      <c r="TMW136" s="65"/>
      <c r="TMX136" s="66"/>
      <c r="TMZ136" s="64"/>
      <c r="TNA136" s="67"/>
      <c r="TNB136" s="67"/>
      <c r="TNC136" s="65"/>
      <c r="TND136" s="65"/>
      <c r="TNE136" s="65"/>
      <c r="TNF136" s="66"/>
      <c r="TNH136" s="64"/>
      <c r="TNI136" s="67"/>
      <c r="TNJ136" s="67"/>
      <c r="TNK136" s="65"/>
      <c r="TNL136" s="65"/>
      <c r="TNM136" s="65"/>
      <c r="TNN136" s="66"/>
      <c r="TNP136" s="64"/>
      <c r="TNQ136" s="67"/>
      <c r="TNR136" s="67"/>
      <c r="TNS136" s="65"/>
      <c r="TNT136" s="65"/>
      <c r="TNU136" s="65"/>
      <c r="TNV136" s="66"/>
      <c r="TNX136" s="64"/>
      <c r="TNY136" s="67"/>
      <c r="TNZ136" s="67"/>
      <c r="TOA136" s="65"/>
      <c r="TOB136" s="65"/>
      <c r="TOC136" s="65"/>
      <c r="TOD136" s="66"/>
      <c r="TOF136" s="64"/>
      <c r="TOG136" s="67"/>
      <c r="TOH136" s="67"/>
      <c r="TOI136" s="65"/>
      <c r="TOJ136" s="65"/>
      <c r="TOK136" s="65"/>
      <c r="TOL136" s="66"/>
      <c r="TON136" s="64"/>
      <c r="TOO136" s="67"/>
      <c r="TOP136" s="67"/>
      <c r="TOQ136" s="65"/>
      <c r="TOR136" s="65"/>
      <c r="TOS136" s="65"/>
      <c r="TOT136" s="66"/>
      <c r="TOV136" s="64"/>
      <c r="TOW136" s="67"/>
      <c r="TOX136" s="67"/>
      <c r="TOY136" s="65"/>
      <c r="TOZ136" s="65"/>
      <c r="TPA136" s="65"/>
      <c r="TPB136" s="66"/>
      <c r="TPD136" s="64"/>
      <c r="TPE136" s="67"/>
      <c r="TPF136" s="67"/>
      <c r="TPG136" s="65"/>
      <c r="TPH136" s="65"/>
      <c r="TPI136" s="65"/>
      <c r="TPJ136" s="66"/>
      <c r="TPL136" s="64"/>
      <c r="TPM136" s="67"/>
      <c r="TPN136" s="67"/>
      <c r="TPO136" s="65"/>
      <c r="TPP136" s="65"/>
      <c r="TPQ136" s="65"/>
      <c r="TPR136" s="66"/>
      <c r="TPT136" s="64"/>
      <c r="TPU136" s="67"/>
      <c r="TPV136" s="67"/>
      <c r="TPW136" s="65"/>
      <c r="TPX136" s="65"/>
      <c r="TPY136" s="65"/>
      <c r="TPZ136" s="66"/>
      <c r="TQB136" s="64"/>
      <c r="TQC136" s="67"/>
      <c r="TQD136" s="67"/>
      <c r="TQE136" s="65"/>
      <c r="TQF136" s="65"/>
      <c r="TQG136" s="65"/>
      <c r="TQH136" s="66"/>
      <c r="TQJ136" s="64"/>
      <c r="TQK136" s="67"/>
      <c r="TQL136" s="67"/>
      <c r="TQM136" s="65"/>
      <c r="TQN136" s="65"/>
      <c r="TQO136" s="65"/>
      <c r="TQP136" s="66"/>
      <c r="TQR136" s="64"/>
      <c r="TQS136" s="67"/>
      <c r="TQT136" s="67"/>
      <c r="TQU136" s="65"/>
      <c r="TQV136" s="65"/>
      <c r="TQW136" s="65"/>
      <c r="TQX136" s="66"/>
      <c r="TQZ136" s="64"/>
      <c r="TRA136" s="67"/>
      <c r="TRB136" s="67"/>
      <c r="TRC136" s="65"/>
      <c r="TRD136" s="65"/>
      <c r="TRE136" s="65"/>
      <c r="TRF136" s="66"/>
      <c r="TRH136" s="64"/>
      <c r="TRI136" s="67"/>
      <c r="TRJ136" s="67"/>
      <c r="TRK136" s="65"/>
      <c r="TRL136" s="65"/>
      <c r="TRM136" s="65"/>
      <c r="TRN136" s="66"/>
      <c r="TRP136" s="64"/>
      <c r="TRQ136" s="67"/>
      <c r="TRR136" s="67"/>
      <c r="TRS136" s="65"/>
      <c r="TRT136" s="65"/>
      <c r="TRU136" s="65"/>
      <c r="TRV136" s="66"/>
      <c r="TRX136" s="64"/>
      <c r="TRY136" s="67"/>
      <c r="TRZ136" s="67"/>
      <c r="TSA136" s="65"/>
      <c r="TSB136" s="65"/>
      <c r="TSC136" s="65"/>
      <c r="TSD136" s="66"/>
      <c r="TSF136" s="64"/>
      <c r="TSG136" s="67"/>
      <c r="TSH136" s="67"/>
      <c r="TSI136" s="65"/>
      <c r="TSJ136" s="65"/>
      <c r="TSK136" s="65"/>
      <c r="TSL136" s="66"/>
      <c r="TSN136" s="64"/>
      <c r="TSO136" s="67"/>
      <c r="TSP136" s="67"/>
      <c r="TSQ136" s="65"/>
      <c r="TSR136" s="65"/>
      <c r="TSS136" s="65"/>
      <c r="TST136" s="66"/>
      <c r="TSV136" s="64"/>
      <c r="TSW136" s="67"/>
      <c r="TSX136" s="67"/>
      <c r="TSY136" s="65"/>
      <c r="TSZ136" s="65"/>
      <c r="TTA136" s="65"/>
      <c r="TTB136" s="66"/>
      <c r="TTD136" s="64"/>
      <c r="TTE136" s="67"/>
      <c r="TTF136" s="67"/>
      <c r="TTG136" s="65"/>
      <c r="TTH136" s="65"/>
      <c r="TTI136" s="65"/>
      <c r="TTJ136" s="66"/>
      <c r="TTL136" s="64"/>
      <c r="TTM136" s="67"/>
      <c r="TTN136" s="67"/>
      <c r="TTO136" s="65"/>
      <c r="TTP136" s="65"/>
      <c r="TTQ136" s="65"/>
      <c r="TTR136" s="66"/>
      <c r="TTT136" s="64"/>
      <c r="TTU136" s="67"/>
      <c r="TTV136" s="67"/>
      <c r="TTW136" s="65"/>
      <c r="TTX136" s="65"/>
      <c r="TTY136" s="65"/>
      <c r="TTZ136" s="66"/>
      <c r="TUB136" s="64"/>
      <c r="TUC136" s="67"/>
      <c r="TUD136" s="67"/>
      <c r="TUE136" s="65"/>
      <c r="TUF136" s="65"/>
      <c r="TUG136" s="65"/>
      <c r="TUH136" s="66"/>
      <c r="TUJ136" s="64"/>
      <c r="TUK136" s="67"/>
      <c r="TUL136" s="67"/>
      <c r="TUM136" s="65"/>
      <c r="TUN136" s="65"/>
      <c r="TUO136" s="65"/>
      <c r="TUP136" s="66"/>
      <c r="TUR136" s="64"/>
      <c r="TUS136" s="67"/>
      <c r="TUT136" s="67"/>
      <c r="TUU136" s="65"/>
      <c r="TUV136" s="65"/>
      <c r="TUW136" s="65"/>
      <c r="TUX136" s="66"/>
      <c r="TUZ136" s="64"/>
      <c r="TVA136" s="67"/>
      <c r="TVB136" s="67"/>
      <c r="TVC136" s="65"/>
      <c r="TVD136" s="65"/>
      <c r="TVE136" s="65"/>
      <c r="TVF136" s="66"/>
      <c r="TVH136" s="64"/>
      <c r="TVI136" s="67"/>
      <c r="TVJ136" s="67"/>
      <c r="TVK136" s="65"/>
      <c r="TVL136" s="65"/>
      <c r="TVM136" s="65"/>
      <c r="TVN136" s="66"/>
      <c r="TVP136" s="64"/>
      <c r="TVQ136" s="67"/>
      <c r="TVR136" s="67"/>
      <c r="TVS136" s="65"/>
      <c r="TVT136" s="65"/>
      <c r="TVU136" s="65"/>
      <c r="TVV136" s="66"/>
      <c r="TVX136" s="64"/>
      <c r="TVY136" s="67"/>
      <c r="TVZ136" s="67"/>
      <c r="TWA136" s="65"/>
      <c r="TWB136" s="65"/>
      <c r="TWC136" s="65"/>
      <c r="TWD136" s="66"/>
      <c r="TWF136" s="64"/>
      <c r="TWG136" s="67"/>
      <c r="TWH136" s="67"/>
      <c r="TWI136" s="65"/>
      <c r="TWJ136" s="65"/>
      <c r="TWK136" s="65"/>
      <c r="TWL136" s="66"/>
      <c r="TWN136" s="64"/>
      <c r="TWO136" s="67"/>
      <c r="TWP136" s="67"/>
      <c r="TWQ136" s="65"/>
      <c r="TWR136" s="65"/>
      <c r="TWS136" s="65"/>
      <c r="TWT136" s="66"/>
      <c r="TWV136" s="64"/>
      <c r="TWW136" s="67"/>
      <c r="TWX136" s="67"/>
      <c r="TWY136" s="65"/>
      <c r="TWZ136" s="65"/>
      <c r="TXA136" s="65"/>
      <c r="TXB136" s="66"/>
      <c r="TXD136" s="64"/>
      <c r="TXE136" s="67"/>
      <c r="TXF136" s="67"/>
      <c r="TXG136" s="65"/>
      <c r="TXH136" s="65"/>
      <c r="TXI136" s="65"/>
      <c r="TXJ136" s="66"/>
      <c r="TXL136" s="64"/>
      <c r="TXM136" s="67"/>
      <c r="TXN136" s="67"/>
      <c r="TXO136" s="65"/>
      <c r="TXP136" s="65"/>
      <c r="TXQ136" s="65"/>
      <c r="TXR136" s="66"/>
      <c r="TXT136" s="64"/>
      <c r="TXU136" s="67"/>
      <c r="TXV136" s="67"/>
      <c r="TXW136" s="65"/>
      <c r="TXX136" s="65"/>
      <c r="TXY136" s="65"/>
      <c r="TXZ136" s="66"/>
      <c r="TYB136" s="64"/>
      <c r="TYC136" s="67"/>
      <c r="TYD136" s="67"/>
      <c r="TYE136" s="65"/>
      <c r="TYF136" s="65"/>
      <c r="TYG136" s="65"/>
      <c r="TYH136" s="66"/>
      <c r="TYJ136" s="64"/>
      <c r="TYK136" s="67"/>
      <c r="TYL136" s="67"/>
      <c r="TYM136" s="65"/>
      <c r="TYN136" s="65"/>
      <c r="TYO136" s="65"/>
      <c r="TYP136" s="66"/>
      <c r="TYR136" s="64"/>
      <c r="TYS136" s="67"/>
      <c r="TYT136" s="67"/>
      <c r="TYU136" s="65"/>
      <c r="TYV136" s="65"/>
      <c r="TYW136" s="65"/>
      <c r="TYX136" s="66"/>
      <c r="TYZ136" s="64"/>
      <c r="TZA136" s="67"/>
      <c r="TZB136" s="67"/>
      <c r="TZC136" s="65"/>
      <c r="TZD136" s="65"/>
      <c r="TZE136" s="65"/>
      <c r="TZF136" s="66"/>
      <c r="TZH136" s="64"/>
      <c r="TZI136" s="67"/>
      <c r="TZJ136" s="67"/>
      <c r="TZK136" s="65"/>
      <c r="TZL136" s="65"/>
      <c r="TZM136" s="65"/>
      <c r="TZN136" s="66"/>
      <c r="TZP136" s="64"/>
      <c r="TZQ136" s="67"/>
      <c r="TZR136" s="67"/>
      <c r="TZS136" s="65"/>
      <c r="TZT136" s="65"/>
      <c r="TZU136" s="65"/>
      <c r="TZV136" s="66"/>
      <c r="TZX136" s="64"/>
      <c r="TZY136" s="67"/>
      <c r="TZZ136" s="67"/>
      <c r="UAA136" s="65"/>
      <c r="UAB136" s="65"/>
      <c r="UAC136" s="65"/>
      <c r="UAD136" s="66"/>
      <c r="UAF136" s="64"/>
      <c r="UAG136" s="67"/>
      <c r="UAH136" s="67"/>
      <c r="UAI136" s="65"/>
      <c r="UAJ136" s="65"/>
      <c r="UAK136" s="65"/>
      <c r="UAL136" s="66"/>
      <c r="UAN136" s="64"/>
      <c r="UAO136" s="67"/>
      <c r="UAP136" s="67"/>
      <c r="UAQ136" s="65"/>
      <c r="UAR136" s="65"/>
      <c r="UAS136" s="65"/>
      <c r="UAT136" s="66"/>
      <c r="UAV136" s="64"/>
      <c r="UAW136" s="67"/>
      <c r="UAX136" s="67"/>
      <c r="UAY136" s="65"/>
      <c r="UAZ136" s="65"/>
      <c r="UBA136" s="65"/>
      <c r="UBB136" s="66"/>
      <c r="UBD136" s="64"/>
      <c r="UBE136" s="67"/>
      <c r="UBF136" s="67"/>
      <c r="UBG136" s="65"/>
      <c r="UBH136" s="65"/>
      <c r="UBI136" s="65"/>
      <c r="UBJ136" s="66"/>
      <c r="UBL136" s="64"/>
      <c r="UBM136" s="67"/>
      <c r="UBN136" s="67"/>
      <c r="UBO136" s="65"/>
      <c r="UBP136" s="65"/>
      <c r="UBQ136" s="65"/>
      <c r="UBR136" s="66"/>
      <c r="UBT136" s="64"/>
      <c r="UBU136" s="67"/>
      <c r="UBV136" s="67"/>
      <c r="UBW136" s="65"/>
      <c r="UBX136" s="65"/>
      <c r="UBY136" s="65"/>
      <c r="UBZ136" s="66"/>
      <c r="UCB136" s="64"/>
      <c r="UCC136" s="67"/>
      <c r="UCD136" s="67"/>
      <c r="UCE136" s="65"/>
      <c r="UCF136" s="65"/>
      <c r="UCG136" s="65"/>
      <c r="UCH136" s="66"/>
      <c r="UCJ136" s="64"/>
      <c r="UCK136" s="67"/>
      <c r="UCL136" s="67"/>
      <c r="UCM136" s="65"/>
      <c r="UCN136" s="65"/>
      <c r="UCO136" s="65"/>
      <c r="UCP136" s="66"/>
      <c r="UCR136" s="64"/>
      <c r="UCS136" s="67"/>
      <c r="UCT136" s="67"/>
      <c r="UCU136" s="65"/>
      <c r="UCV136" s="65"/>
      <c r="UCW136" s="65"/>
      <c r="UCX136" s="66"/>
      <c r="UCZ136" s="64"/>
      <c r="UDA136" s="67"/>
      <c r="UDB136" s="67"/>
      <c r="UDC136" s="65"/>
      <c r="UDD136" s="65"/>
      <c r="UDE136" s="65"/>
      <c r="UDF136" s="66"/>
      <c r="UDH136" s="64"/>
      <c r="UDI136" s="67"/>
      <c r="UDJ136" s="67"/>
      <c r="UDK136" s="65"/>
      <c r="UDL136" s="65"/>
      <c r="UDM136" s="65"/>
      <c r="UDN136" s="66"/>
      <c r="UDP136" s="64"/>
      <c r="UDQ136" s="67"/>
      <c r="UDR136" s="67"/>
      <c r="UDS136" s="65"/>
      <c r="UDT136" s="65"/>
      <c r="UDU136" s="65"/>
      <c r="UDV136" s="66"/>
      <c r="UDX136" s="64"/>
      <c r="UDY136" s="67"/>
      <c r="UDZ136" s="67"/>
      <c r="UEA136" s="65"/>
      <c r="UEB136" s="65"/>
      <c r="UEC136" s="65"/>
      <c r="UED136" s="66"/>
      <c r="UEF136" s="64"/>
      <c r="UEG136" s="67"/>
      <c r="UEH136" s="67"/>
      <c r="UEI136" s="65"/>
      <c r="UEJ136" s="65"/>
      <c r="UEK136" s="65"/>
      <c r="UEL136" s="66"/>
      <c r="UEN136" s="64"/>
      <c r="UEO136" s="67"/>
      <c r="UEP136" s="67"/>
      <c r="UEQ136" s="65"/>
      <c r="UER136" s="65"/>
      <c r="UES136" s="65"/>
      <c r="UET136" s="66"/>
      <c r="UEV136" s="64"/>
      <c r="UEW136" s="67"/>
      <c r="UEX136" s="67"/>
      <c r="UEY136" s="65"/>
      <c r="UEZ136" s="65"/>
      <c r="UFA136" s="65"/>
      <c r="UFB136" s="66"/>
      <c r="UFD136" s="64"/>
      <c r="UFE136" s="67"/>
      <c r="UFF136" s="67"/>
      <c r="UFG136" s="65"/>
      <c r="UFH136" s="65"/>
      <c r="UFI136" s="65"/>
      <c r="UFJ136" s="66"/>
      <c r="UFL136" s="64"/>
      <c r="UFM136" s="67"/>
      <c r="UFN136" s="67"/>
      <c r="UFO136" s="65"/>
      <c r="UFP136" s="65"/>
      <c r="UFQ136" s="65"/>
      <c r="UFR136" s="66"/>
      <c r="UFT136" s="64"/>
      <c r="UFU136" s="67"/>
      <c r="UFV136" s="67"/>
      <c r="UFW136" s="65"/>
      <c r="UFX136" s="65"/>
      <c r="UFY136" s="65"/>
      <c r="UFZ136" s="66"/>
      <c r="UGB136" s="64"/>
      <c r="UGC136" s="67"/>
      <c r="UGD136" s="67"/>
      <c r="UGE136" s="65"/>
      <c r="UGF136" s="65"/>
      <c r="UGG136" s="65"/>
      <c r="UGH136" s="66"/>
      <c r="UGJ136" s="64"/>
      <c r="UGK136" s="67"/>
      <c r="UGL136" s="67"/>
      <c r="UGM136" s="65"/>
      <c r="UGN136" s="65"/>
      <c r="UGO136" s="65"/>
      <c r="UGP136" s="66"/>
      <c r="UGR136" s="64"/>
      <c r="UGS136" s="67"/>
      <c r="UGT136" s="67"/>
      <c r="UGU136" s="65"/>
      <c r="UGV136" s="65"/>
      <c r="UGW136" s="65"/>
      <c r="UGX136" s="66"/>
      <c r="UGZ136" s="64"/>
      <c r="UHA136" s="67"/>
      <c r="UHB136" s="67"/>
      <c r="UHC136" s="65"/>
      <c r="UHD136" s="65"/>
      <c r="UHE136" s="65"/>
      <c r="UHF136" s="66"/>
      <c r="UHH136" s="64"/>
      <c r="UHI136" s="67"/>
      <c r="UHJ136" s="67"/>
      <c r="UHK136" s="65"/>
      <c r="UHL136" s="65"/>
      <c r="UHM136" s="65"/>
      <c r="UHN136" s="66"/>
      <c r="UHP136" s="64"/>
      <c r="UHQ136" s="67"/>
      <c r="UHR136" s="67"/>
      <c r="UHS136" s="65"/>
      <c r="UHT136" s="65"/>
      <c r="UHU136" s="65"/>
      <c r="UHV136" s="66"/>
      <c r="UHX136" s="64"/>
      <c r="UHY136" s="67"/>
      <c r="UHZ136" s="67"/>
      <c r="UIA136" s="65"/>
      <c r="UIB136" s="65"/>
      <c r="UIC136" s="65"/>
      <c r="UID136" s="66"/>
      <c r="UIF136" s="64"/>
      <c r="UIG136" s="67"/>
      <c r="UIH136" s="67"/>
      <c r="UII136" s="65"/>
      <c r="UIJ136" s="65"/>
      <c r="UIK136" s="65"/>
      <c r="UIL136" s="66"/>
      <c r="UIN136" s="64"/>
      <c r="UIO136" s="67"/>
      <c r="UIP136" s="67"/>
      <c r="UIQ136" s="65"/>
      <c r="UIR136" s="65"/>
      <c r="UIS136" s="65"/>
      <c r="UIT136" s="66"/>
      <c r="UIV136" s="64"/>
      <c r="UIW136" s="67"/>
      <c r="UIX136" s="67"/>
      <c r="UIY136" s="65"/>
      <c r="UIZ136" s="65"/>
      <c r="UJA136" s="65"/>
      <c r="UJB136" s="66"/>
      <c r="UJD136" s="64"/>
      <c r="UJE136" s="67"/>
      <c r="UJF136" s="67"/>
      <c r="UJG136" s="65"/>
      <c r="UJH136" s="65"/>
      <c r="UJI136" s="65"/>
      <c r="UJJ136" s="66"/>
      <c r="UJL136" s="64"/>
      <c r="UJM136" s="67"/>
      <c r="UJN136" s="67"/>
      <c r="UJO136" s="65"/>
      <c r="UJP136" s="65"/>
      <c r="UJQ136" s="65"/>
      <c r="UJR136" s="66"/>
      <c r="UJT136" s="64"/>
      <c r="UJU136" s="67"/>
      <c r="UJV136" s="67"/>
      <c r="UJW136" s="65"/>
      <c r="UJX136" s="65"/>
      <c r="UJY136" s="65"/>
      <c r="UJZ136" s="66"/>
      <c r="UKB136" s="64"/>
      <c r="UKC136" s="67"/>
      <c r="UKD136" s="67"/>
      <c r="UKE136" s="65"/>
      <c r="UKF136" s="65"/>
      <c r="UKG136" s="65"/>
      <c r="UKH136" s="66"/>
      <c r="UKJ136" s="64"/>
      <c r="UKK136" s="67"/>
      <c r="UKL136" s="67"/>
      <c r="UKM136" s="65"/>
      <c r="UKN136" s="65"/>
      <c r="UKO136" s="65"/>
      <c r="UKP136" s="66"/>
      <c r="UKR136" s="64"/>
      <c r="UKS136" s="67"/>
      <c r="UKT136" s="67"/>
      <c r="UKU136" s="65"/>
      <c r="UKV136" s="65"/>
      <c r="UKW136" s="65"/>
      <c r="UKX136" s="66"/>
      <c r="UKZ136" s="64"/>
      <c r="ULA136" s="67"/>
      <c r="ULB136" s="67"/>
      <c r="ULC136" s="65"/>
      <c r="ULD136" s="65"/>
      <c r="ULE136" s="65"/>
      <c r="ULF136" s="66"/>
      <c r="ULH136" s="64"/>
      <c r="ULI136" s="67"/>
      <c r="ULJ136" s="67"/>
      <c r="ULK136" s="65"/>
      <c r="ULL136" s="65"/>
      <c r="ULM136" s="65"/>
      <c r="ULN136" s="66"/>
      <c r="ULP136" s="64"/>
      <c r="ULQ136" s="67"/>
      <c r="ULR136" s="67"/>
      <c r="ULS136" s="65"/>
      <c r="ULT136" s="65"/>
      <c r="ULU136" s="65"/>
      <c r="ULV136" s="66"/>
      <c r="ULX136" s="64"/>
      <c r="ULY136" s="67"/>
      <c r="ULZ136" s="67"/>
      <c r="UMA136" s="65"/>
      <c r="UMB136" s="65"/>
      <c r="UMC136" s="65"/>
      <c r="UMD136" s="66"/>
      <c r="UMF136" s="64"/>
      <c r="UMG136" s="67"/>
      <c r="UMH136" s="67"/>
      <c r="UMI136" s="65"/>
      <c r="UMJ136" s="65"/>
      <c r="UMK136" s="65"/>
      <c r="UML136" s="66"/>
      <c r="UMN136" s="64"/>
      <c r="UMO136" s="67"/>
      <c r="UMP136" s="67"/>
      <c r="UMQ136" s="65"/>
      <c r="UMR136" s="65"/>
      <c r="UMS136" s="65"/>
      <c r="UMT136" s="66"/>
      <c r="UMV136" s="64"/>
      <c r="UMW136" s="67"/>
      <c r="UMX136" s="67"/>
      <c r="UMY136" s="65"/>
      <c r="UMZ136" s="65"/>
      <c r="UNA136" s="65"/>
      <c r="UNB136" s="66"/>
      <c r="UND136" s="64"/>
      <c r="UNE136" s="67"/>
      <c r="UNF136" s="67"/>
      <c r="UNG136" s="65"/>
      <c r="UNH136" s="65"/>
      <c r="UNI136" s="65"/>
      <c r="UNJ136" s="66"/>
      <c r="UNL136" s="64"/>
      <c r="UNM136" s="67"/>
      <c r="UNN136" s="67"/>
      <c r="UNO136" s="65"/>
      <c r="UNP136" s="65"/>
      <c r="UNQ136" s="65"/>
      <c r="UNR136" s="66"/>
      <c r="UNT136" s="64"/>
      <c r="UNU136" s="67"/>
      <c r="UNV136" s="67"/>
      <c r="UNW136" s="65"/>
      <c r="UNX136" s="65"/>
      <c r="UNY136" s="65"/>
      <c r="UNZ136" s="66"/>
      <c r="UOB136" s="64"/>
      <c r="UOC136" s="67"/>
      <c r="UOD136" s="67"/>
      <c r="UOE136" s="65"/>
      <c r="UOF136" s="65"/>
      <c r="UOG136" s="65"/>
      <c r="UOH136" s="66"/>
      <c r="UOJ136" s="64"/>
      <c r="UOK136" s="67"/>
      <c r="UOL136" s="67"/>
      <c r="UOM136" s="65"/>
      <c r="UON136" s="65"/>
      <c r="UOO136" s="65"/>
      <c r="UOP136" s="66"/>
      <c r="UOR136" s="64"/>
      <c r="UOS136" s="67"/>
      <c r="UOT136" s="67"/>
      <c r="UOU136" s="65"/>
      <c r="UOV136" s="65"/>
      <c r="UOW136" s="65"/>
      <c r="UOX136" s="66"/>
      <c r="UOZ136" s="64"/>
      <c r="UPA136" s="67"/>
      <c r="UPB136" s="67"/>
      <c r="UPC136" s="65"/>
      <c r="UPD136" s="65"/>
      <c r="UPE136" s="65"/>
      <c r="UPF136" s="66"/>
      <c r="UPH136" s="64"/>
      <c r="UPI136" s="67"/>
      <c r="UPJ136" s="67"/>
      <c r="UPK136" s="65"/>
      <c r="UPL136" s="65"/>
      <c r="UPM136" s="65"/>
      <c r="UPN136" s="66"/>
      <c r="UPP136" s="64"/>
      <c r="UPQ136" s="67"/>
      <c r="UPR136" s="67"/>
      <c r="UPS136" s="65"/>
      <c r="UPT136" s="65"/>
      <c r="UPU136" s="65"/>
      <c r="UPV136" s="66"/>
      <c r="UPX136" s="64"/>
      <c r="UPY136" s="67"/>
      <c r="UPZ136" s="67"/>
      <c r="UQA136" s="65"/>
      <c r="UQB136" s="65"/>
      <c r="UQC136" s="65"/>
      <c r="UQD136" s="66"/>
      <c r="UQF136" s="64"/>
      <c r="UQG136" s="67"/>
      <c r="UQH136" s="67"/>
      <c r="UQI136" s="65"/>
      <c r="UQJ136" s="65"/>
      <c r="UQK136" s="65"/>
      <c r="UQL136" s="66"/>
      <c r="UQN136" s="64"/>
      <c r="UQO136" s="67"/>
      <c r="UQP136" s="67"/>
      <c r="UQQ136" s="65"/>
      <c r="UQR136" s="65"/>
      <c r="UQS136" s="65"/>
      <c r="UQT136" s="66"/>
      <c r="UQV136" s="64"/>
      <c r="UQW136" s="67"/>
      <c r="UQX136" s="67"/>
      <c r="UQY136" s="65"/>
      <c r="UQZ136" s="65"/>
      <c r="URA136" s="65"/>
      <c r="URB136" s="66"/>
      <c r="URD136" s="64"/>
      <c r="URE136" s="67"/>
      <c r="URF136" s="67"/>
      <c r="URG136" s="65"/>
      <c r="URH136" s="65"/>
      <c r="URI136" s="65"/>
      <c r="URJ136" s="66"/>
      <c r="URL136" s="64"/>
      <c r="URM136" s="67"/>
      <c r="URN136" s="67"/>
      <c r="URO136" s="65"/>
      <c r="URP136" s="65"/>
      <c r="URQ136" s="65"/>
      <c r="URR136" s="66"/>
      <c r="URT136" s="64"/>
      <c r="URU136" s="67"/>
      <c r="URV136" s="67"/>
      <c r="URW136" s="65"/>
      <c r="URX136" s="65"/>
      <c r="URY136" s="65"/>
      <c r="URZ136" s="66"/>
      <c r="USB136" s="64"/>
      <c r="USC136" s="67"/>
      <c r="USD136" s="67"/>
      <c r="USE136" s="65"/>
      <c r="USF136" s="65"/>
      <c r="USG136" s="65"/>
      <c r="USH136" s="66"/>
      <c r="USJ136" s="64"/>
      <c r="USK136" s="67"/>
      <c r="USL136" s="67"/>
      <c r="USM136" s="65"/>
      <c r="USN136" s="65"/>
      <c r="USO136" s="65"/>
      <c r="USP136" s="66"/>
      <c r="USR136" s="64"/>
      <c r="USS136" s="67"/>
      <c r="UST136" s="67"/>
      <c r="USU136" s="65"/>
      <c r="USV136" s="65"/>
      <c r="USW136" s="65"/>
      <c r="USX136" s="66"/>
      <c r="USZ136" s="64"/>
      <c r="UTA136" s="67"/>
      <c r="UTB136" s="67"/>
      <c r="UTC136" s="65"/>
      <c r="UTD136" s="65"/>
      <c r="UTE136" s="65"/>
      <c r="UTF136" s="66"/>
      <c r="UTH136" s="64"/>
      <c r="UTI136" s="67"/>
      <c r="UTJ136" s="67"/>
      <c r="UTK136" s="65"/>
      <c r="UTL136" s="65"/>
      <c r="UTM136" s="65"/>
      <c r="UTN136" s="66"/>
      <c r="UTP136" s="64"/>
      <c r="UTQ136" s="67"/>
      <c r="UTR136" s="67"/>
      <c r="UTS136" s="65"/>
      <c r="UTT136" s="65"/>
      <c r="UTU136" s="65"/>
      <c r="UTV136" s="66"/>
      <c r="UTX136" s="64"/>
      <c r="UTY136" s="67"/>
      <c r="UTZ136" s="67"/>
      <c r="UUA136" s="65"/>
      <c r="UUB136" s="65"/>
      <c r="UUC136" s="65"/>
      <c r="UUD136" s="66"/>
      <c r="UUF136" s="64"/>
      <c r="UUG136" s="67"/>
      <c r="UUH136" s="67"/>
      <c r="UUI136" s="65"/>
      <c r="UUJ136" s="65"/>
      <c r="UUK136" s="65"/>
      <c r="UUL136" s="66"/>
      <c r="UUN136" s="64"/>
      <c r="UUO136" s="67"/>
      <c r="UUP136" s="67"/>
      <c r="UUQ136" s="65"/>
      <c r="UUR136" s="65"/>
      <c r="UUS136" s="65"/>
      <c r="UUT136" s="66"/>
      <c r="UUV136" s="64"/>
      <c r="UUW136" s="67"/>
      <c r="UUX136" s="67"/>
      <c r="UUY136" s="65"/>
      <c r="UUZ136" s="65"/>
      <c r="UVA136" s="65"/>
      <c r="UVB136" s="66"/>
      <c r="UVD136" s="64"/>
      <c r="UVE136" s="67"/>
      <c r="UVF136" s="67"/>
      <c r="UVG136" s="65"/>
      <c r="UVH136" s="65"/>
      <c r="UVI136" s="65"/>
      <c r="UVJ136" s="66"/>
      <c r="UVL136" s="64"/>
      <c r="UVM136" s="67"/>
      <c r="UVN136" s="67"/>
      <c r="UVO136" s="65"/>
      <c r="UVP136" s="65"/>
      <c r="UVQ136" s="65"/>
      <c r="UVR136" s="66"/>
      <c r="UVT136" s="64"/>
      <c r="UVU136" s="67"/>
      <c r="UVV136" s="67"/>
      <c r="UVW136" s="65"/>
      <c r="UVX136" s="65"/>
      <c r="UVY136" s="65"/>
      <c r="UVZ136" s="66"/>
      <c r="UWB136" s="64"/>
      <c r="UWC136" s="67"/>
      <c r="UWD136" s="67"/>
      <c r="UWE136" s="65"/>
      <c r="UWF136" s="65"/>
      <c r="UWG136" s="65"/>
      <c r="UWH136" s="66"/>
      <c r="UWJ136" s="64"/>
      <c r="UWK136" s="67"/>
      <c r="UWL136" s="67"/>
      <c r="UWM136" s="65"/>
      <c r="UWN136" s="65"/>
      <c r="UWO136" s="65"/>
      <c r="UWP136" s="66"/>
      <c r="UWR136" s="64"/>
      <c r="UWS136" s="67"/>
      <c r="UWT136" s="67"/>
      <c r="UWU136" s="65"/>
      <c r="UWV136" s="65"/>
      <c r="UWW136" s="65"/>
      <c r="UWX136" s="66"/>
      <c r="UWZ136" s="64"/>
      <c r="UXA136" s="67"/>
      <c r="UXB136" s="67"/>
      <c r="UXC136" s="65"/>
      <c r="UXD136" s="65"/>
      <c r="UXE136" s="65"/>
      <c r="UXF136" s="66"/>
      <c r="UXH136" s="64"/>
      <c r="UXI136" s="67"/>
      <c r="UXJ136" s="67"/>
      <c r="UXK136" s="65"/>
      <c r="UXL136" s="65"/>
      <c r="UXM136" s="65"/>
      <c r="UXN136" s="66"/>
      <c r="UXP136" s="64"/>
      <c r="UXQ136" s="67"/>
      <c r="UXR136" s="67"/>
      <c r="UXS136" s="65"/>
      <c r="UXT136" s="65"/>
      <c r="UXU136" s="65"/>
      <c r="UXV136" s="66"/>
      <c r="UXX136" s="64"/>
      <c r="UXY136" s="67"/>
      <c r="UXZ136" s="67"/>
      <c r="UYA136" s="65"/>
      <c r="UYB136" s="65"/>
      <c r="UYC136" s="65"/>
      <c r="UYD136" s="66"/>
      <c r="UYF136" s="64"/>
      <c r="UYG136" s="67"/>
      <c r="UYH136" s="67"/>
      <c r="UYI136" s="65"/>
      <c r="UYJ136" s="65"/>
      <c r="UYK136" s="65"/>
      <c r="UYL136" s="66"/>
      <c r="UYN136" s="64"/>
      <c r="UYO136" s="67"/>
      <c r="UYP136" s="67"/>
      <c r="UYQ136" s="65"/>
      <c r="UYR136" s="65"/>
      <c r="UYS136" s="65"/>
      <c r="UYT136" s="66"/>
      <c r="UYV136" s="64"/>
      <c r="UYW136" s="67"/>
      <c r="UYX136" s="67"/>
      <c r="UYY136" s="65"/>
      <c r="UYZ136" s="65"/>
      <c r="UZA136" s="65"/>
      <c r="UZB136" s="66"/>
      <c r="UZD136" s="64"/>
      <c r="UZE136" s="67"/>
      <c r="UZF136" s="67"/>
      <c r="UZG136" s="65"/>
      <c r="UZH136" s="65"/>
      <c r="UZI136" s="65"/>
      <c r="UZJ136" s="66"/>
      <c r="UZL136" s="64"/>
      <c r="UZM136" s="67"/>
      <c r="UZN136" s="67"/>
      <c r="UZO136" s="65"/>
      <c r="UZP136" s="65"/>
      <c r="UZQ136" s="65"/>
      <c r="UZR136" s="66"/>
      <c r="UZT136" s="64"/>
      <c r="UZU136" s="67"/>
      <c r="UZV136" s="67"/>
      <c r="UZW136" s="65"/>
      <c r="UZX136" s="65"/>
      <c r="UZY136" s="65"/>
      <c r="UZZ136" s="66"/>
      <c r="VAB136" s="64"/>
      <c r="VAC136" s="67"/>
      <c r="VAD136" s="67"/>
      <c r="VAE136" s="65"/>
      <c r="VAF136" s="65"/>
      <c r="VAG136" s="65"/>
      <c r="VAH136" s="66"/>
      <c r="VAJ136" s="64"/>
      <c r="VAK136" s="67"/>
      <c r="VAL136" s="67"/>
      <c r="VAM136" s="65"/>
      <c r="VAN136" s="65"/>
      <c r="VAO136" s="65"/>
      <c r="VAP136" s="66"/>
      <c r="VAR136" s="64"/>
      <c r="VAS136" s="67"/>
      <c r="VAT136" s="67"/>
      <c r="VAU136" s="65"/>
      <c r="VAV136" s="65"/>
      <c r="VAW136" s="65"/>
      <c r="VAX136" s="66"/>
      <c r="VAZ136" s="64"/>
      <c r="VBA136" s="67"/>
      <c r="VBB136" s="67"/>
      <c r="VBC136" s="65"/>
      <c r="VBD136" s="65"/>
      <c r="VBE136" s="65"/>
      <c r="VBF136" s="66"/>
      <c r="VBH136" s="64"/>
      <c r="VBI136" s="67"/>
      <c r="VBJ136" s="67"/>
      <c r="VBK136" s="65"/>
      <c r="VBL136" s="65"/>
      <c r="VBM136" s="65"/>
      <c r="VBN136" s="66"/>
      <c r="VBP136" s="64"/>
      <c r="VBQ136" s="67"/>
      <c r="VBR136" s="67"/>
      <c r="VBS136" s="65"/>
      <c r="VBT136" s="65"/>
      <c r="VBU136" s="65"/>
      <c r="VBV136" s="66"/>
      <c r="VBX136" s="64"/>
      <c r="VBY136" s="67"/>
      <c r="VBZ136" s="67"/>
      <c r="VCA136" s="65"/>
      <c r="VCB136" s="65"/>
      <c r="VCC136" s="65"/>
      <c r="VCD136" s="66"/>
      <c r="VCF136" s="64"/>
      <c r="VCG136" s="67"/>
      <c r="VCH136" s="67"/>
      <c r="VCI136" s="65"/>
      <c r="VCJ136" s="65"/>
      <c r="VCK136" s="65"/>
      <c r="VCL136" s="66"/>
      <c r="VCN136" s="64"/>
      <c r="VCO136" s="67"/>
      <c r="VCP136" s="67"/>
      <c r="VCQ136" s="65"/>
      <c r="VCR136" s="65"/>
      <c r="VCS136" s="65"/>
      <c r="VCT136" s="66"/>
      <c r="VCV136" s="64"/>
      <c r="VCW136" s="67"/>
      <c r="VCX136" s="67"/>
      <c r="VCY136" s="65"/>
      <c r="VCZ136" s="65"/>
      <c r="VDA136" s="65"/>
      <c r="VDB136" s="66"/>
      <c r="VDD136" s="64"/>
      <c r="VDE136" s="67"/>
      <c r="VDF136" s="67"/>
      <c r="VDG136" s="65"/>
      <c r="VDH136" s="65"/>
      <c r="VDI136" s="65"/>
      <c r="VDJ136" s="66"/>
      <c r="VDL136" s="64"/>
      <c r="VDM136" s="67"/>
      <c r="VDN136" s="67"/>
      <c r="VDO136" s="65"/>
      <c r="VDP136" s="65"/>
      <c r="VDQ136" s="65"/>
      <c r="VDR136" s="66"/>
      <c r="VDT136" s="64"/>
      <c r="VDU136" s="67"/>
      <c r="VDV136" s="67"/>
      <c r="VDW136" s="65"/>
      <c r="VDX136" s="65"/>
      <c r="VDY136" s="65"/>
      <c r="VDZ136" s="66"/>
      <c r="VEB136" s="64"/>
      <c r="VEC136" s="67"/>
      <c r="VED136" s="67"/>
      <c r="VEE136" s="65"/>
      <c r="VEF136" s="65"/>
      <c r="VEG136" s="65"/>
      <c r="VEH136" s="66"/>
      <c r="VEJ136" s="64"/>
      <c r="VEK136" s="67"/>
      <c r="VEL136" s="67"/>
      <c r="VEM136" s="65"/>
      <c r="VEN136" s="65"/>
      <c r="VEO136" s="65"/>
      <c r="VEP136" s="66"/>
      <c r="VER136" s="64"/>
      <c r="VES136" s="67"/>
      <c r="VET136" s="67"/>
      <c r="VEU136" s="65"/>
      <c r="VEV136" s="65"/>
      <c r="VEW136" s="65"/>
      <c r="VEX136" s="66"/>
      <c r="VEZ136" s="64"/>
      <c r="VFA136" s="67"/>
      <c r="VFB136" s="67"/>
      <c r="VFC136" s="65"/>
      <c r="VFD136" s="65"/>
      <c r="VFE136" s="65"/>
      <c r="VFF136" s="66"/>
      <c r="VFH136" s="64"/>
      <c r="VFI136" s="67"/>
      <c r="VFJ136" s="67"/>
      <c r="VFK136" s="65"/>
      <c r="VFL136" s="65"/>
      <c r="VFM136" s="65"/>
      <c r="VFN136" s="66"/>
      <c r="VFP136" s="64"/>
      <c r="VFQ136" s="67"/>
      <c r="VFR136" s="67"/>
      <c r="VFS136" s="65"/>
      <c r="VFT136" s="65"/>
      <c r="VFU136" s="65"/>
      <c r="VFV136" s="66"/>
      <c r="VFX136" s="64"/>
      <c r="VFY136" s="67"/>
      <c r="VFZ136" s="67"/>
      <c r="VGA136" s="65"/>
      <c r="VGB136" s="65"/>
      <c r="VGC136" s="65"/>
      <c r="VGD136" s="66"/>
      <c r="VGF136" s="64"/>
      <c r="VGG136" s="67"/>
      <c r="VGH136" s="67"/>
      <c r="VGI136" s="65"/>
      <c r="VGJ136" s="65"/>
      <c r="VGK136" s="65"/>
      <c r="VGL136" s="66"/>
      <c r="VGN136" s="64"/>
      <c r="VGO136" s="67"/>
      <c r="VGP136" s="67"/>
      <c r="VGQ136" s="65"/>
      <c r="VGR136" s="65"/>
      <c r="VGS136" s="65"/>
      <c r="VGT136" s="66"/>
      <c r="VGV136" s="64"/>
      <c r="VGW136" s="67"/>
      <c r="VGX136" s="67"/>
      <c r="VGY136" s="65"/>
      <c r="VGZ136" s="65"/>
      <c r="VHA136" s="65"/>
      <c r="VHB136" s="66"/>
      <c r="VHD136" s="64"/>
      <c r="VHE136" s="67"/>
      <c r="VHF136" s="67"/>
      <c r="VHG136" s="65"/>
      <c r="VHH136" s="65"/>
      <c r="VHI136" s="65"/>
      <c r="VHJ136" s="66"/>
      <c r="VHL136" s="64"/>
      <c r="VHM136" s="67"/>
      <c r="VHN136" s="67"/>
      <c r="VHO136" s="65"/>
      <c r="VHP136" s="65"/>
      <c r="VHQ136" s="65"/>
      <c r="VHR136" s="66"/>
      <c r="VHT136" s="64"/>
      <c r="VHU136" s="67"/>
      <c r="VHV136" s="67"/>
      <c r="VHW136" s="65"/>
      <c r="VHX136" s="65"/>
      <c r="VHY136" s="65"/>
      <c r="VHZ136" s="66"/>
      <c r="VIB136" s="64"/>
      <c r="VIC136" s="67"/>
      <c r="VID136" s="67"/>
      <c r="VIE136" s="65"/>
      <c r="VIF136" s="65"/>
      <c r="VIG136" s="65"/>
      <c r="VIH136" s="66"/>
      <c r="VIJ136" s="64"/>
      <c r="VIK136" s="67"/>
      <c r="VIL136" s="67"/>
      <c r="VIM136" s="65"/>
      <c r="VIN136" s="65"/>
      <c r="VIO136" s="65"/>
      <c r="VIP136" s="66"/>
      <c r="VIR136" s="64"/>
      <c r="VIS136" s="67"/>
      <c r="VIT136" s="67"/>
      <c r="VIU136" s="65"/>
      <c r="VIV136" s="65"/>
      <c r="VIW136" s="65"/>
      <c r="VIX136" s="66"/>
      <c r="VIZ136" s="64"/>
      <c r="VJA136" s="67"/>
      <c r="VJB136" s="67"/>
      <c r="VJC136" s="65"/>
      <c r="VJD136" s="65"/>
      <c r="VJE136" s="65"/>
      <c r="VJF136" s="66"/>
      <c r="VJH136" s="64"/>
      <c r="VJI136" s="67"/>
      <c r="VJJ136" s="67"/>
      <c r="VJK136" s="65"/>
      <c r="VJL136" s="65"/>
      <c r="VJM136" s="65"/>
      <c r="VJN136" s="66"/>
      <c r="VJP136" s="64"/>
      <c r="VJQ136" s="67"/>
      <c r="VJR136" s="67"/>
      <c r="VJS136" s="65"/>
      <c r="VJT136" s="65"/>
      <c r="VJU136" s="65"/>
      <c r="VJV136" s="66"/>
      <c r="VJX136" s="64"/>
      <c r="VJY136" s="67"/>
      <c r="VJZ136" s="67"/>
      <c r="VKA136" s="65"/>
      <c r="VKB136" s="65"/>
      <c r="VKC136" s="65"/>
      <c r="VKD136" s="66"/>
      <c r="VKF136" s="64"/>
      <c r="VKG136" s="67"/>
      <c r="VKH136" s="67"/>
      <c r="VKI136" s="65"/>
      <c r="VKJ136" s="65"/>
      <c r="VKK136" s="65"/>
      <c r="VKL136" s="66"/>
      <c r="VKN136" s="64"/>
      <c r="VKO136" s="67"/>
      <c r="VKP136" s="67"/>
      <c r="VKQ136" s="65"/>
      <c r="VKR136" s="65"/>
      <c r="VKS136" s="65"/>
      <c r="VKT136" s="66"/>
      <c r="VKV136" s="64"/>
      <c r="VKW136" s="67"/>
      <c r="VKX136" s="67"/>
      <c r="VKY136" s="65"/>
      <c r="VKZ136" s="65"/>
      <c r="VLA136" s="65"/>
      <c r="VLB136" s="66"/>
      <c r="VLD136" s="64"/>
      <c r="VLE136" s="67"/>
      <c r="VLF136" s="67"/>
      <c r="VLG136" s="65"/>
      <c r="VLH136" s="65"/>
      <c r="VLI136" s="65"/>
      <c r="VLJ136" s="66"/>
      <c r="VLL136" s="64"/>
      <c r="VLM136" s="67"/>
      <c r="VLN136" s="67"/>
      <c r="VLO136" s="65"/>
      <c r="VLP136" s="65"/>
      <c r="VLQ136" s="65"/>
      <c r="VLR136" s="66"/>
      <c r="VLT136" s="64"/>
      <c r="VLU136" s="67"/>
      <c r="VLV136" s="67"/>
      <c r="VLW136" s="65"/>
      <c r="VLX136" s="65"/>
      <c r="VLY136" s="65"/>
      <c r="VLZ136" s="66"/>
      <c r="VMB136" s="64"/>
      <c r="VMC136" s="67"/>
      <c r="VMD136" s="67"/>
      <c r="VME136" s="65"/>
      <c r="VMF136" s="65"/>
      <c r="VMG136" s="65"/>
      <c r="VMH136" s="66"/>
      <c r="VMJ136" s="64"/>
      <c r="VMK136" s="67"/>
      <c r="VML136" s="67"/>
      <c r="VMM136" s="65"/>
      <c r="VMN136" s="65"/>
      <c r="VMO136" s="65"/>
      <c r="VMP136" s="66"/>
      <c r="VMR136" s="64"/>
      <c r="VMS136" s="67"/>
      <c r="VMT136" s="67"/>
      <c r="VMU136" s="65"/>
      <c r="VMV136" s="65"/>
      <c r="VMW136" s="65"/>
      <c r="VMX136" s="66"/>
      <c r="VMZ136" s="64"/>
      <c r="VNA136" s="67"/>
      <c r="VNB136" s="67"/>
      <c r="VNC136" s="65"/>
      <c r="VND136" s="65"/>
      <c r="VNE136" s="65"/>
      <c r="VNF136" s="66"/>
      <c r="VNH136" s="64"/>
      <c r="VNI136" s="67"/>
      <c r="VNJ136" s="67"/>
      <c r="VNK136" s="65"/>
      <c r="VNL136" s="65"/>
      <c r="VNM136" s="65"/>
      <c r="VNN136" s="66"/>
      <c r="VNP136" s="64"/>
      <c r="VNQ136" s="67"/>
      <c r="VNR136" s="67"/>
      <c r="VNS136" s="65"/>
      <c r="VNT136" s="65"/>
      <c r="VNU136" s="65"/>
      <c r="VNV136" s="66"/>
      <c r="VNX136" s="64"/>
      <c r="VNY136" s="67"/>
      <c r="VNZ136" s="67"/>
      <c r="VOA136" s="65"/>
      <c r="VOB136" s="65"/>
      <c r="VOC136" s="65"/>
      <c r="VOD136" s="66"/>
      <c r="VOF136" s="64"/>
      <c r="VOG136" s="67"/>
      <c r="VOH136" s="67"/>
      <c r="VOI136" s="65"/>
      <c r="VOJ136" s="65"/>
      <c r="VOK136" s="65"/>
      <c r="VOL136" s="66"/>
      <c r="VON136" s="64"/>
      <c r="VOO136" s="67"/>
      <c r="VOP136" s="67"/>
      <c r="VOQ136" s="65"/>
      <c r="VOR136" s="65"/>
      <c r="VOS136" s="65"/>
      <c r="VOT136" s="66"/>
      <c r="VOV136" s="64"/>
      <c r="VOW136" s="67"/>
      <c r="VOX136" s="67"/>
      <c r="VOY136" s="65"/>
      <c r="VOZ136" s="65"/>
      <c r="VPA136" s="65"/>
      <c r="VPB136" s="66"/>
      <c r="VPD136" s="64"/>
      <c r="VPE136" s="67"/>
      <c r="VPF136" s="67"/>
      <c r="VPG136" s="65"/>
      <c r="VPH136" s="65"/>
      <c r="VPI136" s="65"/>
      <c r="VPJ136" s="66"/>
      <c r="VPL136" s="64"/>
      <c r="VPM136" s="67"/>
      <c r="VPN136" s="67"/>
      <c r="VPO136" s="65"/>
      <c r="VPP136" s="65"/>
      <c r="VPQ136" s="65"/>
      <c r="VPR136" s="66"/>
      <c r="VPT136" s="64"/>
      <c r="VPU136" s="67"/>
      <c r="VPV136" s="67"/>
      <c r="VPW136" s="65"/>
      <c r="VPX136" s="65"/>
      <c r="VPY136" s="65"/>
      <c r="VPZ136" s="66"/>
      <c r="VQB136" s="64"/>
      <c r="VQC136" s="67"/>
      <c r="VQD136" s="67"/>
      <c r="VQE136" s="65"/>
      <c r="VQF136" s="65"/>
      <c r="VQG136" s="65"/>
      <c r="VQH136" s="66"/>
      <c r="VQJ136" s="64"/>
      <c r="VQK136" s="67"/>
      <c r="VQL136" s="67"/>
      <c r="VQM136" s="65"/>
      <c r="VQN136" s="65"/>
      <c r="VQO136" s="65"/>
      <c r="VQP136" s="66"/>
      <c r="VQR136" s="64"/>
      <c r="VQS136" s="67"/>
      <c r="VQT136" s="67"/>
      <c r="VQU136" s="65"/>
      <c r="VQV136" s="65"/>
      <c r="VQW136" s="65"/>
      <c r="VQX136" s="66"/>
      <c r="VQZ136" s="64"/>
      <c r="VRA136" s="67"/>
      <c r="VRB136" s="67"/>
      <c r="VRC136" s="65"/>
      <c r="VRD136" s="65"/>
      <c r="VRE136" s="65"/>
      <c r="VRF136" s="66"/>
      <c r="VRH136" s="64"/>
      <c r="VRI136" s="67"/>
      <c r="VRJ136" s="67"/>
      <c r="VRK136" s="65"/>
      <c r="VRL136" s="65"/>
      <c r="VRM136" s="65"/>
      <c r="VRN136" s="66"/>
      <c r="VRP136" s="64"/>
      <c r="VRQ136" s="67"/>
      <c r="VRR136" s="67"/>
      <c r="VRS136" s="65"/>
      <c r="VRT136" s="65"/>
      <c r="VRU136" s="65"/>
      <c r="VRV136" s="66"/>
      <c r="VRX136" s="64"/>
      <c r="VRY136" s="67"/>
      <c r="VRZ136" s="67"/>
      <c r="VSA136" s="65"/>
      <c r="VSB136" s="65"/>
      <c r="VSC136" s="65"/>
      <c r="VSD136" s="66"/>
      <c r="VSF136" s="64"/>
      <c r="VSG136" s="67"/>
      <c r="VSH136" s="67"/>
      <c r="VSI136" s="65"/>
      <c r="VSJ136" s="65"/>
      <c r="VSK136" s="65"/>
      <c r="VSL136" s="66"/>
      <c r="VSN136" s="64"/>
      <c r="VSO136" s="67"/>
      <c r="VSP136" s="67"/>
      <c r="VSQ136" s="65"/>
      <c r="VSR136" s="65"/>
      <c r="VSS136" s="65"/>
      <c r="VST136" s="66"/>
      <c r="VSV136" s="64"/>
      <c r="VSW136" s="67"/>
      <c r="VSX136" s="67"/>
      <c r="VSY136" s="65"/>
      <c r="VSZ136" s="65"/>
      <c r="VTA136" s="65"/>
      <c r="VTB136" s="66"/>
      <c r="VTD136" s="64"/>
      <c r="VTE136" s="67"/>
      <c r="VTF136" s="67"/>
      <c r="VTG136" s="65"/>
      <c r="VTH136" s="65"/>
      <c r="VTI136" s="65"/>
      <c r="VTJ136" s="66"/>
      <c r="VTL136" s="64"/>
      <c r="VTM136" s="67"/>
      <c r="VTN136" s="67"/>
      <c r="VTO136" s="65"/>
      <c r="VTP136" s="65"/>
      <c r="VTQ136" s="65"/>
      <c r="VTR136" s="66"/>
      <c r="VTT136" s="64"/>
      <c r="VTU136" s="67"/>
      <c r="VTV136" s="67"/>
      <c r="VTW136" s="65"/>
      <c r="VTX136" s="65"/>
      <c r="VTY136" s="65"/>
      <c r="VTZ136" s="66"/>
      <c r="VUB136" s="64"/>
      <c r="VUC136" s="67"/>
      <c r="VUD136" s="67"/>
      <c r="VUE136" s="65"/>
      <c r="VUF136" s="65"/>
      <c r="VUG136" s="65"/>
      <c r="VUH136" s="66"/>
      <c r="VUJ136" s="64"/>
      <c r="VUK136" s="67"/>
      <c r="VUL136" s="67"/>
      <c r="VUM136" s="65"/>
      <c r="VUN136" s="65"/>
      <c r="VUO136" s="65"/>
      <c r="VUP136" s="66"/>
      <c r="VUR136" s="64"/>
      <c r="VUS136" s="67"/>
      <c r="VUT136" s="67"/>
      <c r="VUU136" s="65"/>
      <c r="VUV136" s="65"/>
      <c r="VUW136" s="65"/>
      <c r="VUX136" s="66"/>
      <c r="VUZ136" s="64"/>
      <c r="VVA136" s="67"/>
      <c r="VVB136" s="67"/>
      <c r="VVC136" s="65"/>
      <c r="VVD136" s="65"/>
      <c r="VVE136" s="65"/>
      <c r="VVF136" s="66"/>
      <c r="VVH136" s="64"/>
      <c r="VVI136" s="67"/>
      <c r="VVJ136" s="67"/>
      <c r="VVK136" s="65"/>
      <c r="VVL136" s="65"/>
      <c r="VVM136" s="65"/>
      <c r="VVN136" s="66"/>
      <c r="VVP136" s="64"/>
      <c r="VVQ136" s="67"/>
      <c r="VVR136" s="67"/>
      <c r="VVS136" s="65"/>
      <c r="VVT136" s="65"/>
      <c r="VVU136" s="65"/>
      <c r="VVV136" s="66"/>
      <c r="VVX136" s="64"/>
      <c r="VVY136" s="67"/>
      <c r="VVZ136" s="67"/>
      <c r="VWA136" s="65"/>
      <c r="VWB136" s="65"/>
      <c r="VWC136" s="65"/>
      <c r="VWD136" s="66"/>
      <c r="VWF136" s="64"/>
      <c r="VWG136" s="67"/>
      <c r="VWH136" s="67"/>
      <c r="VWI136" s="65"/>
      <c r="VWJ136" s="65"/>
      <c r="VWK136" s="65"/>
      <c r="VWL136" s="66"/>
      <c r="VWN136" s="64"/>
      <c r="VWO136" s="67"/>
      <c r="VWP136" s="67"/>
      <c r="VWQ136" s="65"/>
      <c r="VWR136" s="65"/>
      <c r="VWS136" s="65"/>
      <c r="VWT136" s="66"/>
      <c r="VWV136" s="64"/>
      <c r="VWW136" s="67"/>
      <c r="VWX136" s="67"/>
      <c r="VWY136" s="65"/>
      <c r="VWZ136" s="65"/>
      <c r="VXA136" s="65"/>
      <c r="VXB136" s="66"/>
      <c r="VXD136" s="64"/>
      <c r="VXE136" s="67"/>
      <c r="VXF136" s="67"/>
      <c r="VXG136" s="65"/>
      <c r="VXH136" s="65"/>
      <c r="VXI136" s="65"/>
      <c r="VXJ136" s="66"/>
      <c r="VXL136" s="64"/>
      <c r="VXM136" s="67"/>
      <c r="VXN136" s="67"/>
      <c r="VXO136" s="65"/>
      <c r="VXP136" s="65"/>
      <c r="VXQ136" s="65"/>
      <c r="VXR136" s="66"/>
      <c r="VXT136" s="64"/>
      <c r="VXU136" s="67"/>
      <c r="VXV136" s="67"/>
      <c r="VXW136" s="65"/>
      <c r="VXX136" s="65"/>
      <c r="VXY136" s="65"/>
      <c r="VXZ136" s="66"/>
      <c r="VYB136" s="64"/>
      <c r="VYC136" s="67"/>
      <c r="VYD136" s="67"/>
      <c r="VYE136" s="65"/>
      <c r="VYF136" s="65"/>
      <c r="VYG136" s="65"/>
      <c r="VYH136" s="66"/>
      <c r="VYJ136" s="64"/>
      <c r="VYK136" s="67"/>
      <c r="VYL136" s="67"/>
      <c r="VYM136" s="65"/>
      <c r="VYN136" s="65"/>
      <c r="VYO136" s="65"/>
      <c r="VYP136" s="66"/>
      <c r="VYR136" s="64"/>
      <c r="VYS136" s="67"/>
      <c r="VYT136" s="67"/>
      <c r="VYU136" s="65"/>
      <c r="VYV136" s="65"/>
      <c r="VYW136" s="65"/>
      <c r="VYX136" s="66"/>
      <c r="VYZ136" s="64"/>
      <c r="VZA136" s="67"/>
      <c r="VZB136" s="67"/>
      <c r="VZC136" s="65"/>
      <c r="VZD136" s="65"/>
      <c r="VZE136" s="65"/>
      <c r="VZF136" s="66"/>
      <c r="VZH136" s="64"/>
      <c r="VZI136" s="67"/>
      <c r="VZJ136" s="67"/>
      <c r="VZK136" s="65"/>
      <c r="VZL136" s="65"/>
      <c r="VZM136" s="65"/>
      <c r="VZN136" s="66"/>
      <c r="VZP136" s="64"/>
      <c r="VZQ136" s="67"/>
      <c r="VZR136" s="67"/>
      <c r="VZS136" s="65"/>
      <c r="VZT136" s="65"/>
      <c r="VZU136" s="65"/>
      <c r="VZV136" s="66"/>
      <c r="VZX136" s="64"/>
      <c r="VZY136" s="67"/>
      <c r="VZZ136" s="67"/>
      <c r="WAA136" s="65"/>
      <c r="WAB136" s="65"/>
      <c r="WAC136" s="65"/>
      <c r="WAD136" s="66"/>
      <c r="WAF136" s="64"/>
      <c r="WAG136" s="67"/>
      <c r="WAH136" s="67"/>
      <c r="WAI136" s="65"/>
      <c r="WAJ136" s="65"/>
      <c r="WAK136" s="65"/>
      <c r="WAL136" s="66"/>
      <c r="WAN136" s="64"/>
      <c r="WAO136" s="67"/>
      <c r="WAP136" s="67"/>
      <c r="WAQ136" s="65"/>
      <c r="WAR136" s="65"/>
      <c r="WAS136" s="65"/>
      <c r="WAT136" s="66"/>
      <c r="WAV136" s="64"/>
      <c r="WAW136" s="67"/>
      <c r="WAX136" s="67"/>
      <c r="WAY136" s="65"/>
      <c r="WAZ136" s="65"/>
      <c r="WBA136" s="65"/>
      <c r="WBB136" s="66"/>
      <c r="WBD136" s="64"/>
      <c r="WBE136" s="67"/>
      <c r="WBF136" s="67"/>
      <c r="WBG136" s="65"/>
      <c r="WBH136" s="65"/>
      <c r="WBI136" s="65"/>
      <c r="WBJ136" s="66"/>
      <c r="WBL136" s="64"/>
      <c r="WBM136" s="67"/>
      <c r="WBN136" s="67"/>
      <c r="WBO136" s="65"/>
      <c r="WBP136" s="65"/>
      <c r="WBQ136" s="65"/>
      <c r="WBR136" s="66"/>
      <c r="WBT136" s="64"/>
      <c r="WBU136" s="67"/>
      <c r="WBV136" s="67"/>
      <c r="WBW136" s="65"/>
      <c r="WBX136" s="65"/>
      <c r="WBY136" s="65"/>
      <c r="WBZ136" s="66"/>
      <c r="WCB136" s="64"/>
      <c r="WCC136" s="67"/>
      <c r="WCD136" s="67"/>
      <c r="WCE136" s="65"/>
      <c r="WCF136" s="65"/>
      <c r="WCG136" s="65"/>
      <c r="WCH136" s="66"/>
      <c r="WCJ136" s="64"/>
      <c r="WCK136" s="67"/>
      <c r="WCL136" s="67"/>
      <c r="WCM136" s="65"/>
      <c r="WCN136" s="65"/>
      <c r="WCO136" s="65"/>
      <c r="WCP136" s="66"/>
      <c r="WCR136" s="64"/>
      <c r="WCS136" s="67"/>
      <c r="WCT136" s="67"/>
      <c r="WCU136" s="65"/>
      <c r="WCV136" s="65"/>
      <c r="WCW136" s="65"/>
      <c r="WCX136" s="66"/>
      <c r="WCZ136" s="64"/>
      <c r="WDA136" s="67"/>
      <c r="WDB136" s="67"/>
      <c r="WDC136" s="65"/>
      <c r="WDD136" s="65"/>
      <c r="WDE136" s="65"/>
      <c r="WDF136" s="66"/>
      <c r="WDH136" s="64"/>
      <c r="WDI136" s="67"/>
      <c r="WDJ136" s="67"/>
      <c r="WDK136" s="65"/>
      <c r="WDL136" s="65"/>
      <c r="WDM136" s="65"/>
      <c r="WDN136" s="66"/>
      <c r="WDP136" s="64"/>
      <c r="WDQ136" s="67"/>
      <c r="WDR136" s="67"/>
      <c r="WDS136" s="65"/>
      <c r="WDT136" s="65"/>
      <c r="WDU136" s="65"/>
      <c r="WDV136" s="66"/>
      <c r="WDX136" s="64"/>
      <c r="WDY136" s="67"/>
      <c r="WDZ136" s="67"/>
      <c r="WEA136" s="65"/>
      <c r="WEB136" s="65"/>
      <c r="WEC136" s="65"/>
      <c r="WED136" s="66"/>
      <c r="WEF136" s="64"/>
      <c r="WEG136" s="67"/>
      <c r="WEH136" s="67"/>
      <c r="WEI136" s="65"/>
      <c r="WEJ136" s="65"/>
      <c r="WEK136" s="65"/>
      <c r="WEL136" s="66"/>
      <c r="WEN136" s="64"/>
      <c r="WEO136" s="67"/>
      <c r="WEP136" s="67"/>
      <c r="WEQ136" s="65"/>
      <c r="WER136" s="65"/>
      <c r="WES136" s="65"/>
      <c r="WET136" s="66"/>
      <c r="WEV136" s="64"/>
      <c r="WEW136" s="67"/>
      <c r="WEX136" s="67"/>
      <c r="WEY136" s="65"/>
      <c r="WEZ136" s="65"/>
      <c r="WFA136" s="65"/>
      <c r="WFB136" s="66"/>
      <c r="WFD136" s="64"/>
      <c r="WFE136" s="67"/>
      <c r="WFF136" s="67"/>
      <c r="WFG136" s="65"/>
      <c r="WFH136" s="65"/>
      <c r="WFI136" s="65"/>
      <c r="WFJ136" s="66"/>
      <c r="WFL136" s="64"/>
      <c r="WFM136" s="67"/>
      <c r="WFN136" s="67"/>
      <c r="WFO136" s="65"/>
      <c r="WFP136" s="65"/>
      <c r="WFQ136" s="65"/>
      <c r="WFR136" s="66"/>
      <c r="WFT136" s="64"/>
      <c r="WFU136" s="67"/>
      <c r="WFV136" s="67"/>
      <c r="WFW136" s="65"/>
      <c r="WFX136" s="65"/>
      <c r="WFY136" s="65"/>
      <c r="WFZ136" s="66"/>
      <c r="WGB136" s="64"/>
      <c r="WGC136" s="67"/>
      <c r="WGD136" s="67"/>
      <c r="WGE136" s="65"/>
      <c r="WGF136" s="65"/>
      <c r="WGG136" s="65"/>
      <c r="WGH136" s="66"/>
      <c r="WGJ136" s="64"/>
      <c r="WGK136" s="67"/>
      <c r="WGL136" s="67"/>
      <c r="WGM136" s="65"/>
      <c r="WGN136" s="65"/>
      <c r="WGO136" s="65"/>
      <c r="WGP136" s="66"/>
      <c r="WGR136" s="64"/>
      <c r="WGS136" s="67"/>
      <c r="WGT136" s="67"/>
      <c r="WGU136" s="65"/>
      <c r="WGV136" s="65"/>
      <c r="WGW136" s="65"/>
      <c r="WGX136" s="66"/>
      <c r="WGZ136" s="64"/>
      <c r="WHA136" s="67"/>
      <c r="WHB136" s="67"/>
      <c r="WHC136" s="65"/>
      <c r="WHD136" s="65"/>
      <c r="WHE136" s="65"/>
      <c r="WHF136" s="66"/>
      <c r="WHH136" s="64"/>
      <c r="WHI136" s="67"/>
      <c r="WHJ136" s="67"/>
      <c r="WHK136" s="65"/>
      <c r="WHL136" s="65"/>
      <c r="WHM136" s="65"/>
      <c r="WHN136" s="66"/>
      <c r="WHP136" s="64"/>
      <c r="WHQ136" s="67"/>
      <c r="WHR136" s="67"/>
      <c r="WHS136" s="65"/>
      <c r="WHT136" s="65"/>
      <c r="WHU136" s="65"/>
      <c r="WHV136" s="66"/>
      <c r="WHX136" s="64"/>
      <c r="WHY136" s="67"/>
      <c r="WHZ136" s="67"/>
      <c r="WIA136" s="65"/>
      <c r="WIB136" s="65"/>
      <c r="WIC136" s="65"/>
      <c r="WID136" s="66"/>
      <c r="WIF136" s="64"/>
      <c r="WIG136" s="67"/>
      <c r="WIH136" s="67"/>
      <c r="WII136" s="65"/>
      <c r="WIJ136" s="65"/>
      <c r="WIK136" s="65"/>
      <c r="WIL136" s="66"/>
      <c r="WIN136" s="64"/>
      <c r="WIO136" s="67"/>
      <c r="WIP136" s="67"/>
      <c r="WIQ136" s="65"/>
      <c r="WIR136" s="65"/>
      <c r="WIS136" s="65"/>
      <c r="WIT136" s="66"/>
      <c r="WIV136" s="64"/>
      <c r="WIW136" s="67"/>
      <c r="WIX136" s="67"/>
      <c r="WIY136" s="65"/>
      <c r="WIZ136" s="65"/>
      <c r="WJA136" s="65"/>
      <c r="WJB136" s="66"/>
      <c r="WJD136" s="64"/>
      <c r="WJE136" s="67"/>
      <c r="WJF136" s="67"/>
      <c r="WJG136" s="65"/>
      <c r="WJH136" s="65"/>
      <c r="WJI136" s="65"/>
      <c r="WJJ136" s="66"/>
      <c r="WJL136" s="64"/>
      <c r="WJM136" s="67"/>
      <c r="WJN136" s="67"/>
      <c r="WJO136" s="65"/>
      <c r="WJP136" s="65"/>
      <c r="WJQ136" s="65"/>
      <c r="WJR136" s="66"/>
      <c r="WJT136" s="64"/>
      <c r="WJU136" s="67"/>
      <c r="WJV136" s="67"/>
      <c r="WJW136" s="65"/>
      <c r="WJX136" s="65"/>
      <c r="WJY136" s="65"/>
      <c r="WJZ136" s="66"/>
      <c r="WKB136" s="64"/>
      <c r="WKC136" s="67"/>
      <c r="WKD136" s="67"/>
      <c r="WKE136" s="65"/>
      <c r="WKF136" s="65"/>
      <c r="WKG136" s="65"/>
      <c r="WKH136" s="66"/>
      <c r="WKJ136" s="64"/>
      <c r="WKK136" s="67"/>
      <c r="WKL136" s="67"/>
      <c r="WKM136" s="65"/>
      <c r="WKN136" s="65"/>
      <c r="WKO136" s="65"/>
      <c r="WKP136" s="66"/>
      <c r="WKR136" s="64"/>
      <c r="WKS136" s="67"/>
      <c r="WKT136" s="67"/>
      <c r="WKU136" s="65"/>
      <c r="WKV136" s="65"/>
      <c r="WKW136" s="65"/>
      <c r="WKX136" s="66"/>
      <c r="WKZ136" s="64"/>
      <c r="WLA136" s="67"/>
      <c r="WLB136" s="67"/>
      <c r="WLC136" s="65"/>
      <c r="WLD136" s="65"/>
      <c r="WLE136" s="65"/>
      <c r="WLF136" s="66"/>
      <c r="WLH136" s="64"/>
      <c r="WLI136" s="67"/>
      <c r="WLJ136" s="67"/>
      <c r="WLK136" s="65"/>
      <c r="WLL136" s="65"/>
      <c r="WLM136" s="65"/>
      <c r="WLN136" s="66"/>
      <c r="WLP136" s="64"/>
      <c r="WLQ136" s="67"/>
      <c r="WLR136" s="67"/>
      <c r="WLS136" s="65"/>
      <c r="WLT136" s="65"/>
      <c r="WLU136" s="65"/>
      <c r="WLV136" s="66"/>
      <c r="WLX136" s="64"/>
      <c r="WLY136" s="67"/>
      <c r="WLZ136" s="67"/>
      <c r="WMA136" s="65"/>
      <c r="WMB136" s="65"/>
      <c r="WMC136" s="65"/>
      <c r="WMD136" s="66"/>
      <c r="WMF136" s="64"/>
      <c r="WMG136" s="67"/>
      <c r="WMH136" s="67"/>
      <c r="WMI136" s="65"/>
      <c r="WMJ136" s="65"/>
      <c r="WMK136" s="65"/>
      <c r="WML136" s="66"/>
      <c r="WMN136" s="64"/>
      <c r="WMO136" s="67"/>
      <c r="WMP136" s="67"/>
      <c r="WMQ136" s="65"/>
      <c r="WMR136" s="65"/>
      <c r="WMS136" s="65"/>
      <c r="WMT136" s="66"/>
      <c r="WMV136" s="64"/>
      <c r="WMW136" s="67"/>
      <c r="WMX136" s="67"/>
      <c r="WMY136" s="65"/>
      <c r="WMZ136" s="65"/>
      <c r="WNA136" s="65"/>
      <c r="WNB136" s="66"/>
      <c r="WND136" s="64"/>
      <c r="WNE136" s="67"/>
      <c r="WNF136" s="67"/>
      <c r="WNG136" s="65"/>
      <c r="WNH136" s="65"/>
      <c r="WNI136" s="65"/>
      <c r="WNJ136" s="66"/>
      <c r="WNL136" s="64"/>
      <c r="WNM136" s="67"/>
      <c r="WNN136" s="67"/>
      <c r="WNO136" s="65"/>
      <c r="WNP136" s="65"/>
      <c r="WNQ136" s="65"/>
      <c r="WNR136" s="66"/>
      <c r="WNT136" s="64"/>
      <c r="WNU136" s="67"/>
      <c r="WNV136" s="67"/>
      <c r="WNW136" s="65"/>
      <c r="WNX136" s="65"/>
      <c r="WNY136" s="65"/>
      <c r="WNZ136" s="66"/>
      <c r="WOB136" s="64"/>
      <c r="WOC136" s="67"/>
      <c r="WOD136" s="67"/>
      <c r="WOE136" s="65"/>
      <c r="WOF136" s="65"/>
      <c r="WOG136" s="65"/>
      <c r="WOH136" s="66"/>
      <c r="WOJ136" s="64"/>
      <c r="WOK136" s="67"/>
      <c r="WOL136" s="67"/>
      <c r="WOM136" s="65"/>
      <c r="WON136" s="65"/>
      <c r="WOO136" s="65"/>
      <c r="WOP136" s="66"/>
      <c r="WOR136" s="64"/>
      <c r="WOS136" s="67"/>
      <c r="WOT136" s="67"/>
      <c r="WOU136" s="65"/>
      <c r="WOV136" s="65"/>
      <c r="WOW136" s="65"/>
      <c r="WOX136" s="66"/>
      <c r="WOZ136" s="64"/>
      <c r="WPA136" s="67"/>
      <c r="WPB136" s="67"/>
      <c r="WPC136" s="65"/>
      <c r="WPD136" s="65"/>
      <c r="WPE136" s="65"/>
      <c r="WPF136" s="66"/>
      <c r="WPH136" s="64"/>
      <c r="WPI136" s="67"/>
      <c r="WPJ136" s="67"/>
      <c r="WPK136" s="65"/>
      <c r="WPL136" s="65"/>
      <c r="WPM136" s="65"/>
      <c r="WPN136" s="66"/>
      <c r="WPP136" s="64"/>
      <c r="WPQ136" s="67"/>
      <c r="WPR136" s="67"/>
      <c r="WPS136" s="65"/>
      <c r="WPT136" s="65"/>
      <c r="WPU136" s="65"/>
      <c r="WPV136" s="66"/>
      <c r="WPX136" s="64"/>
      <c r="WPY136" s="67"/>
      <c r="WPZ136" s="67"/>
      <c r="WQA136" s="65"/>
      <c r="WQB136" s="65"/>
      <c r="WQC136" s="65"/>
      <c r="WQD136" s="66"/>
      <c r="WQF136" s="64"/>
      <c r="WQG136" s="67"/>
      <c r="WQH136" s="67"/>
      <c r="WQI136" s="65"/>
      <c r="WQJ136" s="65"/>
      <c r="WQK136" s="65"/>
      <c r="WQL136" s="66"/>
      <c r="WQN136" s="64"/>
      <c r="WQO136" s="67"/>
      <c r="WQP136" s="67"/>
      <c r="WQQ136" s="65"/>
      <c r="WQR136" s="65"/>
      <c r="WQS136" s="65"/>
      <c r="WQT136" s="66"/>
      <c r="WQV136" s="64"/>
      <c r="WQW136" s="67"/>
      <c r="WQX136" s="67"/>
      <c r="WQY136" s="65"/>
      <c r="WQZ136" s="65"/>
      <c r="WRA136" s="65"/>
      <c r="WRB136" s="66"/>
      <c r="WRD136" s="64"/>
      <c r="WRE136" s="67"/>
      <c r="WRF136" s="67"/>
      <c r="WRG136" s="65"/>
      <c r="WRH136" s="65"/>
      <c r="WRI136" s="65"/>
      <c r="WRJ136" s="66"/>
      <c r="WRL136" s="64"/>
      <c r="WRM136" s="67"/>
      <c r="WRN136" s="67"/>
      <c r="WRO136" s="65"/>
      <c r="WRP136" s="65"/>
      <c r="WRQ136" s="65"/>
      <c r="WRR136" s="66"/>
      <c r="WRT136" s="64"/>
      <c r="WRU136" s="67"/>
      <c r="WRV136" s="67"/>
      <c r="WRW136" s="65"/>
      <c r="WRX136" s="65"/>
      <c r="WRY136" s="65"/>
      <c r="WRZ136" s="66"/>
      <c r="WSB136" s="64"/>
      <c r="WSC136" s="67"/>
      <c r="WSD136" s="67"/>
      <c r="WSE136" s="65"/>
      <c r="WSF136" s="65"/>
      <c r="WSG136" s="65"/>
      <c r="WSH136" s="66"/>
      <c r="WSJ136" s="64"/>
      <c r="WSK136" s="67"/>
      <c r="WSL136" s="67"/>
      <c r="WSM136" s="65"/>
      <c r="WSN136" s="65"/>
      <c r="WSO136" s="65"/>
      <c r="WSP136" s="66"/>
      <c r="WSR136" s="64"/>
      <c r="WSS136" s="67"/>
      <c r="WST136" s="67"/>
      <c r="WSU136" s="65"/>
      <c r="WSV136" s="65"/>
      <c r="WSW136" s="65"/>
      <c r="WSX136" s="66"/>
      <c r="WSZ136" s="64"/>
      <c r="WTA136" s="67"/>
      <c r="WTB136" s="67"/>
      <c r="WTC136" s="65"/>
      <c r="WTD136" s="65"/>
      <c r="WTE136" s="65"/>
      <c r="WTF136" s="66"/>
      <c r="WTH136" s="64"/>
      <c r="WTI136" s="67"/>
      <c r="WTJ136" s="67"/>
      <c r="WTK136" s="65"/>
      <c r="WTL136" s="65"/>
      <c r="WTM136" s="65"/>
      <c r="WTN136" s="66"/>
      <c r="WTP136" s="64"/>
      <c r="WTQ136" s="67"/>
      <c r="WTR136" s="67"/>
      <c r="WTS136" s="65"/>
      <c r="WTT136" s="65"/>
      <c r="WTU136" s="65"/>
      <c r="WTV136" s="66"/>
      <c r="WTX136" s="64"/>
      <c r="WTY136" s="67"/>
      <c r="WTZ136" s="67"/>
      <c r="WUA136" s="65"/>
      <c r="WUB136" s="65"/>
      <c r="WUC136" s="65"/>
      <c r="WUD136" s="66"/>
      <c r="WUF136" s="64"/>
      <c r="WUG136" s="67"/>
      <c r="WUH136" s="67"/>
      <c r="WUI136" s="65"/>
      <c r="WUJ136" s="65"/>
      <c r="WUK136" s="65"/>
      <c r="WUL136" s="66"/>
      <c r="WUN136" s="64"/>
      <c r="WUO136" s="67"/>
      <c r="WUP136" s="67"/>
      <c r="WUQ136" s="65"/>
      <c r="WUR136" s="65"/>
      <c r="WUS136" s="65"/>
      <c r="WUT136" s="66"/>
      <c r="WUV136" s="64"/>
      <c r="WUW136" s="67"/>
      <c r="WUX136" s="67"/>
      <c r="WUY136" s="65"/>
      <c r="WUZ136" s="65"/>
      <c r="WVA136" s="65"/>
      <c r="WVB136" s="66"/>
      <c r="WVD136" s="64"/>
      <c r="WVE136" s="67"/>
      <c r="WVF136" s="67"/>
      <c r="WVG136" s="65"/>
      <c r="WVH136" s="65"/>
      <c r="WVI136" s="65"/>
      <c r="WVJ136" s="66"/>
      <c r="WVL136" s="64"/>
      <c r="WVM136" s="67"/>
      <c r="WVN136" s="67"/>
      <c r="WVO136" s="65"/>
      <c r="WVP136" s="65"/>
      <c r="WVQ136" s="65"/>
      <c r="WVR136" s="66"/>
      <c r="WVT136" s="64"/>
      <c r="WVU136" s="67"/>
      <c r="WVV136" s="67"/>
      <c r="WVW136" s="65"/>
      <c r="WVX136" s="65"/>
      <c r="WVY136" s="65"/>
      <c r="WVZ136" s="66"/>
      <c r="WWB136" s="64"/>
      <c r="WWC136" s="67"/>
      <c r="WWD136" s="67"/>
      <c r="WWE136" s="65"/>
      <c r="WWF136" s="65"/>
      <c r="WWG136" s="65"/>
      <c r="WWH136" s="66"/>
      <c r="WWJ136" s="64"/>
      <c r="WWK136" s="67"/>
      <c r="WWL136" s="67"/>
      <c r="WWM136" s="65"/>
      <c r="WWN136" s="65"/>
      <c r="WWO136" s="65"/>
      <c r="WWP136" s="66"/>
      <c r="WWR136" s="64"/>
      <c r="WWS136" s="67"/>
      <c r="WWT136" s="67"/>
      <c r="WWU136" s="65"/>
      <c r="WWV136" s="65"/>
      <c r="WWW136" s="65"/>
      <c r="WWX136" s="66"/>
      <c r="WWZ136" s="64"/>
      <c r="WXA136" s="67"/>
      <c r="WXB136" s="67"/>
      <c r="WXC136" s="65"/>
      <c r="WXD136" s="65"/>
      <c r="WXE136" s="65"/>
      <c r="WXF136" s="66"/>
      <c r="WXH136" s="64"/>
      <c r="WXI136" s="67"/>
      <c r="WXJ136" s="67"/>
      <c r="WXK136" s="65"/>
      <c r="WXL136" s="65"/>
      <c r="WXM136" s="65"/>
      <c r="WXN136" s="66"/>
      <c r="WXP136" s="64"/>
      <c r="WXQ136" s="67"/>
      <c r="WXR136" s="67"/>
      <c r="WXS136" s="65"/>
      <c r="WXT136" s="65"/>
      <c r="WXU136" s="65"/>
      <c r="WXV136" s="66"/>
      <c r="WXX136" s="64"/>
      <c r="WXY136" s="67"/>
      <c r="WXZ136" s="67"/>
      <c r="WYA136" s="65"/>
      <c r="WYB136" s="65"/>
      <c r="WYC136" s="65"/>
      <c r="WYD136" s="66"/>
      <c r="WYF136" s="64"/>
      <c r="WYG136" s="67"/>
      <c r="WYH136" s="67"/>
      <c r="WYI136" s="65"/>
      <c r="WYJ136" s="65"/>
      <c r="WYK136" s="65"/>
      <c r="WYL136" s="66"/>
      <c r="WYN136" s="64"/>
      <c r="WYO136" s="67"/>
      <c r="WYP136" s="67"/>
      <c r="WYQ136" s="65"/>
      <c r="WYR136" s="65"/>
      <c r="WYS136" s="65"/>
      <c r="WYT136" s="66"/>
      <c r="WYV136" s="64"/>
      <c r="WYW136" s="67"/>
      <c r="WYX136" s="67"/>
      <c r="WYY136" s="65"/>
      <c r="WYZ136" s="65"/>
      <c r="WZA136" s="65"/>
      <c r="WZB136" s="66"/>
      <c r="WZD136" s="64"/>
      <c r="WZE136" s="67"/>
      <c r="WZF136" s="67"/>
      <c r="WZG136" s="65"/>
      <c r="WZH136" s="65"/>
      <c r="WZI136" s="65"/>
      <c r="WZJ136" s="66"/>
      <c r="WZL136" s="64"/>
      <c r="WZM136" s="67"/>
      <c r="WZN136" s="67"/>
      <c r="WZO136" s="65"/>
      <c r="WZP136" s="65"/>
      <c r="WZQ136" s="65"/>
      <c r="WZR136" s="66"/>
      <c r="WZT136" s="64"/>
      <c r="WZU136" s="67"/>
      <c r="WZV136" s="67"/>
      <c r="WZW136" s="65"/>
      <c r="WZX136" s="65"/>
      <c r="WZY136" s="65"/>
      <c r="WZZ136" s="66"/>
      <c r="XAB136" s="64"/>
      <c r="XAC136" s="67"/>
      <c r="XAD136" s="67"/>
      <c r="XAE136" s="65"/>
      <c r="XAF136" s="65"/>
      <c r="XAG136" s="65"/>
      <c r="XAH136" s="66"/>
      <c r="XAJ136" s="64"/>
      <c r="XAK136" s="67"/>
      <c r="XAL136" s="67"/>
      <c r="XAM136" s="65"/>
      <c r="XAN136" s="65"/>
      <c r="XAO136" s="65"/>
      <c r="XAP136" s="66"/>
      <c r="XAR136" s="64"/>
      <c r="XAS136" s="67"/>
      <c r="XAT136" s="67"/>
      <c r="XAU136" s="65"/>
      <c r="XAV136" s="65"/>
      <c r="XAW136" s="65"/>
      <c r="XAX136" s="66"/>
      <c r="XAZ136" s="64"/>
      <c r="XBA136" s="67"/>
      <c r="XBB136" s="67"/>
      <c r="XBC136" s="65"/>
      <c r="XBD136" s="65"/>
      <c r="XBE136" s="65"/>
      <c r="XBF136" s="66"/>
      <c r="XBH136" s="64"/>
      <c r="XBI136" s="67"/>
      <c r="XBJ136" s="67"/>
      <c r="XBK136" s="65"/>
      <c r="XBL136" s="65"/>
      <c r="XBM136" s="65"/>
      <c r="XBN136" s="66"/>
      <c r="XBP136" s="64"/>
      <c r="XBQ136" s="67"/>
      <c r="XBR136" s="67"/>
      <c r="XBS136" s="65"/>
      <c r="XBT136" s="65"/>
      <c r="XBU136" s="65"/>
      <c r="XBV136" s="66"/>
      <c r="XBX136" s="64"/>
      <c r="XBY136" s="67"/>
      <c r="XBZ136" s="67"/>
      <c r="XCA136" s="65"/>
      <c r="XCB136" s="65"/>
      <c r="XCC136" s="65"/>
      <c r="XCD136" s="66"/>
      <c r="XCF136" s="64"/>
      <c r="XCG136" s="67"/>
      <c r="XCH136" s="67"/>
      <c r="XCI136" s="65"/>
      <c r="XCJ136" s="65"/>
      <c r="XCK136" s="65"/>
      <c r="XCL136" s="66"/>
      <c r="XCN136" s="64"/>
      <c r="XCO136" s="67"/>
      <c r="XCP136" s="67"/>
      <c r="XCQ136" s="65"/>
      <c r="XCR136" s="65"/>
      <c r="XCS136" s="65"/>
      <c r="XCT136" s="66"/>
      <c r="XCV136" s="64"/>
      <c r="XCW136" s="67"/>
      <c r="XCX136" s="67"/>
      <c r="XCY136" s="65"/>
      <c r="XCZ136" s="65"/>
      <c r="XDA136" s="65"/>
      <c r="XDB136" s="66"/>
      <c r="XDD136" s="64"/>
      <c r="XDE136" s="67"/>
      <c r="XDF136" s="67"/>
      <c r="XDG136" s="65"/>
      <c r="XDH136" s="65"/>
      <c r="XDI136" s="65"/>
      <c r="XDJ136" s="66"/>
      <c r="XDL136" s="64"/>
      <c r="XDM136" s="67"/>
      <c r="XDN136" s="67"/>
      <c r="XDO136" s="65"/>
      <c r="XDP136" s="65"/>
      <c r="XDQ136" s="65"/>
      <c r="XDR136" s="66"/>
      <c r="XDT136" s="64"/>
      <c r="XDU136" s="67"/>
      <c r="XDV136" s="67"/>
      <c r="XDW136" s="65"/>
      <c r="XDX136" s="65"/>
      <c r="XDY136" s="65"/>
      <c r="XDZ136" s="66"/>
      <c r="XEB136" s="64"/>
      <c r="XEC136" s="67"/>
      <c r="XED136" s="67"/>
      <c r="XEE136" s="65"/>
      <c r="XEF136" s="65"/>
      <c r="XEG136" s="65"/>
      <c r="XEH136" s="66"/>
      <c r="XEJ136" s="64"/>
      <c r="XEK136" s="67"/>
      <c r="XEL136" s="67"/>
      <c r="XEM136" s="65"/>
      <c r="XEN136" s="65"/>
      <c r="XEO136" s="65"/>
      <c r="XEP136" s="66"/>
      <c r="XER136" s="64"/>
      <c r="XES136" s="67"/>
      <c r="XET136" s="67"/>
      <c r="XEU136" s="65"/>
      <c r="XEV136" s="65"/>
      <c r="XEW136" s="65"/>
      <c r="XEX136" s="66"/>
      <c r="XEZ136" s="64"/>
      <c r="XFA136" s="67"/>
      <c r="XFB136" s="67"/>
      <c r="XFC136" s="65"/>
      <c r="XFD136" s="65"/>
    </row>
    <row r="137" spans="1:16384" s="58" customFormat="1" ht="20.25" customHeight="1">
      <c r="A137" s="60">
        <f t="shared" si="41"/>
        <v>137</v>
      </c>
      <c r="B137" s="1023"/>
      <c r="C137" s="995"/>
      <c r="D137" s="930" t="s">
        <v>9</v>
      </c>
      <c r="E137" s="931"/>
      <c r="F137" s="932"/>
      <c r="G137" s="243"/>
      <c r="H137" s="825"/>
      <c r="I137" s="243"/>
      <c r="J137" s="243"/>
      <c r="K137" s="245">
        <f t="shared" si="82"/>
        <v>0</v>
      </c>
      <c r="L137" s="64"/>
      <c r="M137" s="67"/>
      <c r="N137" s="67"/>
      <c r="O137" s="65"/>
      <c r="P137" s="65"/>
      <c r="Q137" s="65"/>
      <c r="R137" s="66"/>
      <c r="T137" s="64"/>
      <c r="U137" s="67"/>
      <c r="V137" s="67"/>
      <c r="W137" s="65"/>
      <c r="X137" s="65"/>
      <c r="Y137" s="65"/>
      <c r="Z137" s="66"/>
      <c r="AA137" s="236" t="str">
        <f t="shared" si="74"/>
        <v>OK</v>
      </c>
      <c r="AB137" s="238"/>
      <c r="AC137" s="239"/>
      <c r="AD137" s="236" t="str">
        <f>IF(OR(AA137="Error",AB137="Error",AC137="Error"),CONCATENATE("Error en el concepto ",D137," de la Hoja 2 Fila  ",A137),"")</f>
        <v/>
      </c>
      <c r="AE137" s="65"/>
      <c r="AF137" s="65"/>
      <c r="AG137" s="65"/>
      <c r="AH137" s="66"/>
      <c r="AJ137" s="64"/>
      <c r="AK137" s="67"/>
      <c r="AL137" s="67"/>
      <c r="AM137" s="65"/>
      <c r="AN137" s="65"/>
      <c r="AO137" s="65"/>
      <c r="AP137" s="66"/>
      <c r="AR137" s="64"/>
      <c r="AS137" s="67"/>
      <c r="AT137" s="67"/>
      <c r="AU137" s="65"/>
      <c r="AV137" s="65"/>
      <c r="AW137" s="65"/>
      <c r="AX137" s="66"/>
      <c r="AZ137" s="64"/>
      <c r="BA137" s="67"/>
      <c r="BB137" s="67"/>
      <c r="BC137" s="65"/>
      <c r="BD137" s="65"/>
      <c r="BE137" s="65"/>
      <c r="BF137" s="66"/>
      <c r="BH137" s="64"/>
      <c r="BI137" s="67"/>
      <c r="BJ137" s="67"/>
      <c r="BK137" s="65"/>
      <c r="BL137" s="65"/>
      <c r="BM137" s="65"/>
      <c r="BN137" s="66"/>
      <c r="BP137" s="64"/>
      <c r="BQ137" s="67"/>
      <c r="BR137" s="67"/>
      <c r="BS137" s="65"/>
      <c r="BT137" s="65"/>
      <c r="BU137" s="65"/>
      <c r="BV137" s="66"/>
      <c r="BX137" s="64"/>
      <c r="BY137" s="67"/>
      <c r="BZ137" s="67"/>
      <c r="CA137" s="65"/>
      <c r="CB137" s="65"/>
      <c r="CC137" s="65"/>
      <c r="CD137" s="66"/>
      <c r="CF137" s="64"/>
      <c r="CG137" s="67"/>
      <c r="CH137" s="67"/>
      <c r="CI137" s="65"/>
      <c r="CJ137" s="65"/>
      <c r="CK137" s="65"/>
      <c r="CL137" s="66"/>
      <c r="CN137" s="64"/>
      <c r="CO137" s="67"/>
      <c r="CP137" s="67"/>
      <c r="CQ137" s="65"/>
      <c r="CR137" s="65"/>
      <c r="CS137" s="65"/>
      <c r="CT137" s="66"/>
      <c r="CV137" s="64"/>
      <c r="CW137" s="67"/>
      <c r="CX137" s="67"/>
      <c r="CY137" s="65"/>
      <c r="CZ137" s="65"/>
      <c r="DA137" s="65"/>
      <c r="DB137" s="66"/>
      <c r="DD137" s="64"/>
      <c r="DE137" s="67"/>
      <c r="DF137" s="67"/>
      <c r="DG137" s="65"/>
      <c r="DH137" s="65"/>
      <c r="DI137" s="65"/>
      <c r="DJ137" s="66"/>
      <c r="DL137" s="64"/>
      <c r="DM137" s="67"/>
      <c r="DN137" s="67"/>
      <c r="DO137" s="65"/>
      <c r="DP137" s="65"/>
      <c r="DQ137" s="65"/>
      <c r="DR137" s="66"/>
      <c r="DT137" s="64"/>
      <c r="DU137" s="67"/>
      <c r="DV137" s="67"/>
      <c r="DW137" s="65"/>
      <c r="DX137" s="65"/>
      <c r="DY137" s="65"/>
      <c r="DZ137" s="66"/>
      <c r="EB137" s="64"/>
      <c r="EC137" s="67"/>
      <c r="ED137" s="67"/>
      <c r="EE137" s="65"/>
      <c r="EF137" s="65"/>
      <c r="EG137" s="65"/>
      <c r="EH137" s="66"/>
      <c r="EJ137" s="64"/>
      <c r="EK137" s="67"/>
      <c r="EL137" s="67"/>
      <c r="EM137" s="65"/>
      <c r="EN137" s="65"/>
      <c r="EO137" s="65"/>
      <c r="EP137" s="66"/>
      <c r="ER137" s="64"/>
      <c r="ES137" s="67"/>
      <c r="ET137" s="67"/>
      <c r="EU137" s="65"/>
      <c r="EV137" s="65"/>
      <c r="EW137" s="65"/>
      <c r="EX137" s="66"/>
      <c r="EZ137" s="64"/>
      <c r="FA137" s="67"/>
      <c r="FB137" s="67"/>
      <c r="FC137" s="65"/>
      <c r="FD137" s="65"/>
      <c r="FE137" s="65"/>
      <c r="FF137" s="66"/>
      <c r="FH137" s="64"/>
      <c r="FI137" s="67"/>
      <c r="FJ137" s="67"/>
      <c r="FK137" s="65"/>
      <c r="FL137" s="65"/>
      <c r="FM137" s="65"/>
      <c r="FN137" s="66"/>
      <c r="FP137" s="64"/>
      <c r="FQ137" s="67"/>
      <c r="FR137" s="67"/>
      <c r="FS137" s="65"/>
      <c r="FT137" s="65"/>
      <c r="FU137" s="65"/>
      <c r="FV137" s="66"/>
      <c r="FX137" s="64"/>
      <c r="FY137" s="67"/>
      <c r="FZ137" s="67"/>
      <c r="GA137" s="65"/>
      <c r="GB137" s="65"/>
      <c r="GC137" s="65"/>
      <c r="GD137" s="66"/>
      <c r="GF137" s="64"/>
      <c r="GG137" s="67"/>
      <c r="GH137" s="67"/>
      <c r="GI137" s="65"/>
      <c r="GJ137" s="65"/>
      <c r="GK137" s="65"/>
      <c r="GL137" s="66"/>
      <c r="GN137" s="64"/>
      <c r="GO137" s="67"/>
      <c r="GP137" s="67"/>
      <c r="GQ137" s="65"/>
      <c r="GR137" s="65"/>
      <c r="GS137" s="65"/>
      <c r="GT137" s="66"/>
      <c r="GV137" s="64"/>
      <c r="GW137" s="67"/>
      <c r="GX137" s="67"/>
      <c r="GY137" s="65"/>
      <c r="GZ137" s="65"/>
      <c r="HA137" s="65"/>
      <c r="HB137" s="66"/>
      <c r="HD137" s="64"/>
      <c r="HE137" s="67"/>
      <c r="HF137" s="67"/>
      <c r="HG137" s="65"/>
      <c r="HH137" s="65"/>
      <c r="HI137" s="65"/>
      <c r="HJ137" s="66"/>
      <c r="HL137" s="64"/>
      <c r="HM137" s="67"/>
      <c r="HN137" s="67"/>
      <c r="HO137" s="65"/>
      <c r="HP137" s="65"/>
      <c r="HQ137" s="65"/>
      <c r="HR137" s="66"/>
      <c r="HT137" s="64"/>
      <c r="HU137" s="67"/>
      <c r="HV137" s="67"/>
      <c r="HW137" s="65"/>
      <c r="HX137" s="65"/>
      <c r="HY137" s="65"/>
      <c r="HZ137" s="66"/>
      <c r="IB137" s="64"/>
      <c r="IC137" s="67"/>
      <c r="ID137" s="67"/>
      <c r="IE137" s="65"/>
      <c r="IF137" s="65"/>
      <c r="IG137" s="65"/>
      <c r="IH137" s="66"/>
      <c r="IJ137" s="64"/>
      <c r="IK137" s="67"/>
      <c r="IL137" s="67"/>
      <c r="IM137" s="65"/>
      <c r="IN137" s="65"/>
      <c r="IO137" s="65"/>
      <c r="IP137" s="66"/>
      <c r="IR137" s="64"/>
      <c r="IS137" s="67"/>
      <c r="IT137" s="67"/>
      <c r="IU137" s="65"/>
      <c r="IV137" s="65"/>
      <c r="IW137" s="65"/>
      <c r="IX137" s="66"/>
      <c r="IZ137" s="64"/>
      <c r="JA137" s="67"/>
      <c r="JB137" s="67"/>
      <c r="JC137" s="65"/>
      <c r="JD137" s="65"/>
      <c r="JE137" s="65"/>
      <c r="JF137" s="66"/>
      <c r="JH137" s="64"/>
      <c r="JI137" s="67"/>
      <c r="JJ137" s="67"/>
      <c r="JK137" s="65"/>
      <c r="JL137" s="65"/>
      <c r="JM137" s="65"/>
      <c r="JN137" s="66"/>
      <c r="JP137" s="64"/>
      <c r="JQ137" s="67"/>
      <c r="JR137" s="67"/>
      <c r="JS137" s="65"/>
      <c r="JT137" s="65"/>
      <c r="JU137" s="65"/>
      <c r="JV137" s="66"/>
      <c r="JX137" s="64"/>
      <c r="JY137" s="67"/>
      <c r="JZ137" s="67"/>
      <c r="KA137" s="65"/>
      <c r="KB137" s="65"/>
      <c r="KC137" s="65"/>
      <c r="KD137" s="66"/>
      <c r="KF137" s="64"/>
      <c r="KG137" s="67"/>
      <c r="KH137" s="67"/>
      <c r="KI137" s="65"/>
      <c r="KJ137" s="65"/>
      <c r="KK137" s="65"/>
      <c r="KL137" s="66"/>
      <c r="KN137" s="64"/>
      <c r="KO137" s="67"/>
      <c r="KP137" s="67"/>
      <c r="KQ137" s="65"/>
      <c r="KR137" s="65"/>
      <c r="KS137" s="65"/>
      <c r="KT137" s="66"/>
      <c r="KV137" s="64"/>
      <c r="KW137" s="67"/>
      <c r="KX137" s="67"/>
      <c r="KY137" s="65"/>
      <c r="KZ137" s="65"/>
      <c r="LA137" s="65"/>
      <c r="LB137" s="66"/>
      <c r="LD137" s="64"/>
      <c r="LE137" s="67"/>
      <c r="LF137" s="67"/>
      <c r="LG137" s="65"/>
      <c r="LH137" s="65"/>
      <c r="LI137" s="65"/>
      <c r="LJ137" s="66"/>
      <c r="LL137" s="64"/>
      <c r="LM137" s="67"/>
      <c r="LN137" s="67"/>
      <c r="LO137" s="65"/>
      <c r="LP137" s="65"/>
      <c r="LQ137" s="65"/>
      <c r="LR137" s="66"/>
      <c r="LT137" s="64"/>
      <c r="LU137" s="67"/>
      <c r="LV137" s="67"/>
      <c r="LW137" s="65"/>
      <c r="LX137" s="65"/>
      <c r="LY137" s="65"/>
      <c r="LZ137" s="66"/>
      <c r="MB137" s="64"/>
      <c r="MC137" s="67"/>
      <c r="MD137" s="67"/>
      <c r="ME137" s="65"/>
      <c r="MF137" s="65"/>
      <c r="MG137" s="65"/>
      <c r="MH137" s="66"/>
      <c r="MJ137" s="64"/>
      <c r="MK137" s="67"/>
      <c r="ML137" s="67"/>
      <c r="MM137" s="65"/>
      <c r="MN137" s="65"/>
      <c r="MO137" s="65"/>
      <c r="MP137" s="66"/>
      <c r="MR137" s="64"/>
      <c r="MS137" s="67"/>
      <c r="MT137" s="67"/>
      <c r="MU137" s="65"/>
      <c r="MV137" s="65"/>
      <c r="MW137" s="65"/>
      <c r="MX137" s="66"/>
      <c r="MZ137" s="64"/>
      <c r="NA137" s="67"/>
      <c r="NB137" s="67"/>
      <c r="NC137" s="65"/>
      <c r="ND137" s="65"/>
      <c r="NE137" s="65"/>
      <c r="NF137" s="66"/>
      <c r="NH137" s="64"/>
      <c r="NI137" s="67"/>
      <c r="NJ137" s="67"/>
      <c r="NK137" s="65"/>
      <c r="NL137" s="65"/>
      <c r="NM137" s="65"/>
      <c r="NN137" s="66"/>
      <c r="NP137" s="64"/>
      <c r="NQ137" s="67"/>
      <c r="NR137" s="67"/>
      <c r="NS137" s="65"/>
      <c r="NT137" s="65"/>
      <c r="NU137" s="65"/>
      <c r="NV137" s="66"/>
      <c r="NX137" s="64"/>
      <c r="NY137" s="67"/>
      <c r="NZ137" s="67"/>
      <c r="OA137" s="65"/>
      <c r="OB137" s="65"/>
      <c r="OC137" s="65"/>
      <c r="OD137" s="66"/>
      <c r="OF137" s="64"/>
      <c r="OG137" s="67"/>
      <c r="OH137" s="67"/>
      <c r="OI137" s="65"/>
      <c r="OJ137" s="65"/>
      <c r="OK137" s="65"/>
      <c r="OL137" s="66"/>
      <c r="ON137" s="64"/>
      <c r="OO137" s="67"/>
      <c r="OP137" s="67"/>
      <c r="OQ137" s="65"/>
      <c r="OR137" s="65"/>
      <c r="OS137" s="65"/>
      <c r="OT137" s="66"/>
      <c r="OV137" s="64"/>
      <c r="OW137" s="67"/>
      <c r="OX137" s="67"/>
      <c r="OY137" s="65"/>
      <c r="OZ137" s="65"/>
      <c r="PA137" s="65"/>
      <c r="PB137" s="66"/>
      <c r="PD137" s="64"/>
      <c r="PE137" s="67"/>
      <c r="PF137" s="67"/>
      <c r="PG137" s="65"/>
      <c r="PH137" s="65"/>
      <c r="PI137" s="65"/>
      <c r="PJ137" s="66"/>
      <c r="PL137" s="64"/>
      <c r="PM137" s="67"/>
      <c r="PN137" s="67"/>
      <c r="PO137" s="65"/>
      <c r="PP137" s="65"/>
      <c r="PQ137" s="65"/>
      <c r="PR137" s="66"/>
      <c r="PT137" s="64"/>
      <c r="PU137" s="67"/>
      <c r="PV137" s="67"/>
      <c r="PW137" s="65"/>
      <c r="PX137" s="65"/>
      <c r="PY137" s="65"/>
      <c r="PZ137" s="66"/>
      <c r="QB137" s="64"/>
      <c r="QC137" s="67"/>
      <c r="QD137" s="67"/>
      <c r="QE137" s="65"/>
      <c r="QF137" s="65"/>
      <c r="QG137" s="65"/>
      <c r="QH137" s="66"/>
      <c r="QJ137" s="64"/>
      <c r="QK137" s="67"/>
      <c r="QL137" s="67"/>
      <c r="QM137" s="65"/>
      <c r="QN137" s="65"/>
      <c r="QO137" s="65"/>
      <c r="QP137" s="66"/>
      <c r="QR137" s="64"/>
      <c r="QS137" s="67"/>
      <c r="QT137" s="67"/>
      <c r="QU137" s="65"/>
      <c r="QV137" s="65"/>
      <c r="QW137" s="65"/>
      <c r="QX137" s="66"/>
      <c r="QZ137" s="64"/>
      <c r="RA137" s="67"/>
      <c r="RB137" s="67"/>
      <c r="RC137" s="65"/>
      <c r="RD137" s="65"/>
      <c r="RE137" s="65"/>
      <c r="RF137" s="66"/>
      <c r="RH137" s="64"/>
      <c r="RI137" s="67"/>
      <c r="RJ137" s="67"/>
      <c r="RK137" s="65"/>
      <c r="RL137" s="65"/>
      <c r="RM137" s="65"/>
      <c r="RN137" s="66"/>
      <c r="RP137" s="64"/>
      <c r="RQ137" s="67"/>
      <c r="RR137" s="67"/>
      <c r="RS137" s="65"/>
      <c r="RT137" s="65"/>
      <c r="RU137" s="65"/>
      <c r="RV137" s="66"/>
      <c r="RX137" s="64"/>
      <c r="RY137" s="67"/>
      <c r="RZ137" s="67"/>
      <c r="SA137" s="65"/>
      <c r="SB137" s="65"/>
      <c r="SC137" s="65"/>
      <c r="SD137" s="66"/>
      <c r="SF137" s="64"/>
      <c r="SG137" s="67"/>
      <c r="SH137" s="67"/>
      <c r="SI137" s="65"/>
      <c r="SJ137" s="65"/>
      <c r="SK137" s="65"/>
      <c r="SL137" s="66"/>
      <c r="SN137" s="64"/>
      <c r="SO137" s="67"/>
      <c r="SP137" s="67"/>
      <c r="SQ137" s="65"/>
      <c r="SR137" s="65"/>
      <c r="SS137" s="65"/>
      <c r="ST137" s="66"/>
      <c r="SV137" s="64"/>
      <c r="SW137" s="67"/>
      <c r="SX137" s="67"/>
      <c r="SY137" s="65"/>
      <c r="SZ137" s="65"/>
      <c r="TA137" s="65"/>
      <c r="TB137" s="66"/>
      <c r="TD137" s="64"/>
      <c r="TE137" s="67"/>
      <c r="TF137" s="67"/>
      <c r="TG137" s="65"/>
      <c r="TH137" s="65"/>
      <c r="TI137" s="65"/>
      <c r="TJ137" s="66"/>
      <c r="TL137" s="64"/>
      <c r="TM137" s="67"/>
      <c r="TN137" s="67"/>
      <c r="TO137" s="65"/>
      <c r="TP137" s="65"/>
      <c r="TQ137" s="65"/>
      <c r="TR137" s="66"/>
      <c r="TT137" s="64"/>
      <c r="TU137" s="67"/>
      <c r="TV137" s="67"/>
      <c r="TW137" s="65"/>
      <c r="TX137" s="65"/>
      <c r="TY137" s="65"/>
      <c r="TZ137" s="66"/>
      <c r="UB137" s="64"/>
      <c r="UC137" s="67"/>
      <c r="UD137" s="67"/>
      <c r="UE137" s="65"/>
      <c r="UF137" s="65"/>
      <c r="UG137" s="65"/>
      <c r="UH137" s="66"/>
      <c r="UJ137" s="64"/>
      <c r="UK137" s="67"/>
      <c r="UL137" s="67"/>
      <c r="UM137" s="65"/>
      <c r="UN137" s="65"/>
      <c r="UO137" s="65"/>
      <c r="UP137" s="66"/>
      <c r="UR137" s="64"/>
      <c r="US137" s="67"/>
      <c r="UT137" s="67"/>
      <c r="UU137" s="65"/>
      <c r="UV137" s="65"/>
      <c r="UW137" s="65"/>
      <c r="UX137" s="66"/>
      <c r="UZ137" s="64"/>
      <c r="VA137" s="67"/>
      <c r="VB137" s="67"/>
      <c r="VC137" s="65"/>
      <c r="VD137" s="65"/>
      <c r="VE137" s="65"/>
      <c r="VF137" s="66"/>
      <c r="VH137" s="64"/>
      <c r="VI137" s="67"/>
      <c r="VJ137" s="67"/>
      <c r="VK137" s="65"/>
      <c r="VL137" s="65"/>
      <c r="VM137" s="65"/>
      <c r="VN137" s="66"/>
      <c r="VP137" s="64"/>
      <c r="VQ137" s="67"/>
      <c r="VR137" s="67"/>
      <c r="VS137" s="65"/>
      <c r="VT137" s="65"/>
      <c r="VU137" s="65"/>
      <c r="VV137" s="66"/>
      <c r="VX137" s="64"/>
      <c r="VY137" s="67"/>
      <c r="VZ137" s="67"/>
      <c r="WA137" s="65"/>
      <c r="WB137" s="65"/>
      <c r="WC137" s="65"/>
      <c r="WD137" s="66"/>
      <c r="WF137" s="64"/>
      <c r="WG137" s="67"/>
      <c r="WH137" s="67"/>
      <c r="WI137" s="65"/>
      <c r="WJ137" s="65"/>
      <c r="WK137" s="65"/>
      <c r="WL137" s="66"/>
      <c r="WN137" s="64"/>
      <c r="WO137" s="67"/>
      <c r="WP137" s="67"/>
      <c r="WQ137" s="65"/>
      <c r="WR137" s="65"/>
      <c r="WS137" s="65"/>
      <c r="WT137" s="66"/>
      <c r="WV137" s="64"/>
      <c r="WW137" s="67"/>
      <c r="WX137" s="67"/>
      <c r="WY137" s="65"/>
      <c r="WZ137" s="65"/>
      <c r="XA137" s="65"/>
      <c r="XB137" s="66"/>
      <c r="XD137" s="64"/>
      <c r="XE137" s="67"/>
      <c r="XF137" s="67"/>
      <c r="XG137" s="65"/>
      <c r="XH137" s="65"/>
      <c r="XI137" s="65"/>
      <c r="XJ137" s="66"/>
      <c r="XL137" s="64"/>
      <c r="XM137" s="67"/>
      <c r="XN137" s="67"/>
      <c r="XO137" s="65"/>
      <c r="XP137" s="65"/>
      <c r="XQ137" s="65"/>
      <c r="XR137" s="66"/>
      <c r="XT137" s="64"/>
      <c r="XU137" s="67"/>
      <c r="XV137" s="67"/>
      <c r="XW137" s="65"/>
      <c r="XX137" s="65"/>
      <c r="XY137" s="65"/>
      <c r="XZ137" s="66"/>
      <c r="YB137" s="64"/>
      <c r="YC137" s="67"/>
      <c r="YD137" s="67"/>
      <c r="YE137" s="65"/>
      <c r="YF137" s="65"/>
      <c r="YG137" s="65"/>
      <c r="YH137" s="66"/>
      <c r="YJ137" s="64"/>
      <c r="YK137" s="67"/>
      <c r="YL137" s="67"/>
      <c r="YM137" s="65"/>
      <c r="YN137" s="65"/>
      <c r="YO137" s="65"/>
      <c r="YP137" s="66"/>
      <c r="YR137" s="64"/>
      <c r="YS137" s="67"/>
      <c r="YT137" s="67"/>
      <c r="YU137" s="65"/>
      <c r="YV137" s="65"/>
      <c r="YW137" s="65"/>
      <c r="YX137" s="66"/>
      <c r="YZ137" s="64"/>
      <c r="ZA137" s="67"/>
      <c r="ZB137" s="67"/>
      <c r="ZC137" s="65"/>
      <c r="ZD137" s="65"/>
      <c r="ZE137" s="65"/>
      <c r="ZF137" s="66"/>
      <c r="ZH137" s="64"/>
      <c r="ZI137" s="67"/>
      <c r="ZJ137" s="67"/>
      <c r="ZK137" s="65"/>
      <c r="ZL137" s="65"/>
      <c r="ZM137" s="65"/>
      <c r="ZN137" s="66"/>
      <c r="ZP137" s="64"/>
      <c r="ZQ137" s="67"/>
      <c r="ZR137" s="67"/>
      <c r="ZS137" s="65"/>
      <c r="ZT137" s="65"/>
      <c r="ZU137" s="65"/>
      <c r="ZV137" s="66"/>
      <c r="ZX137" s="64"/>
      <c r="ZY137" s="67"/>
      <c r="ZZ137" s="67"/>
      <c r="AAA137" s="65"/>
      <c r="AAB137" s="65"/>
      <c r="AAC137" s="65"/>
      <c r="AAD137" s="66"/>
      <c r="AAF137" s="64"/>
      <c r="AAG137" s="67"/>
      <c r="AAH137" s="67"/>
      <c r="AAI137" s="65"/>
      <c r="AAJ137" s="65"/>
      <c r="AAK137" s="65"/>
      <c r="AAL137" s="66"/>
      <c r="AAN137" s="64"/>
      <c r="AAO137" s="67"/>
      <c r="AAP137" s="67"/>
      <c r="AAQ137" s="65"/>
      <c r="AAR137" s="65"/>
      <c r="AAS137" s="65"/>
      <c r="AAT137" s="66"/>
      <c r="AAV137" s="64"/>
      <c r="AAW137" s="67"/>
      <c r="AAX137" s="67"/>
      <c r="AAY137" s="65"/>
      <c r="AAZ137" s="65"/>
      <c r="ABA137" s="65"/>
      <c r="ABB137" s="66"/>
      <c r="ABD137" s="64"/>
      <c r="ABE137" s="67"/>
      <c r="ABF137" s="67"/>
      <c r="ABG137" s="65"/>
      <c r="ABH137" s="65"/>
      <c r="ABI137" s="65"/>
      <c r="ABJ137" s="66"/>
      <c r="ABL137" s="64"/>
      <c r="ABM137" s="67"/>
      <c r="ABN137" s="67"/>
      <c r="ABO137" s="65"/>
      <c r="ABP137" s="65"/>
      <c r="ABQ137" s="65"/>
      <c r="ABR137" s="66"/>
      <c r="ABT137" s="64"/>
      <c r="ABU137" s="67"/>
      <c r="ABV137" s="67"/>
      <c r="ABW137" s="65"/>
      <c r="ABX137" s="65"/>
      <c r="ABY137" s="65"/>
      <c r="ABZ137" s="66"/>
      <c r="ACB137" s="64"/>
      <c r="ACC137" s="67"/>
      <c r="ACD137" s="67"/>
      <c r="ACE137" s="65"/>
      <c r="ACF137" s="65"/>
      <c r="ACG137" s="65"/>
      <c r="ACH137" s="66"/>
      <c r="ACJ137" s="64"/>
      <c r="ACK137" s="67"/>
      <c r="ACL137" s="67"/>
      <c r="ACM137" s="65"/>
      <c r="ACN137" s="65"/>
      <c r="ACO137" s="65"/>
      <c r="ACP137" s="66"/>
      <c r="ACR137" s="64"/>
      <c r="ACS137" s="67"/>
      <c r="ACT137" s="67"/>
      <c r="ACU137" s="65"/>
      <c r="ACV137" s="65"/>
      <c r="ACW137" s="65"/>
      <c r="ACX137" s="66"/>
      <c r="ACZ137" s="64"/>
      <c r="ADA137" s="67"/>
      <c r="ADB137" s="67"/>
      <c r="ADC137" s="65"/>
      <c r="ADD137" s="65"/>
      <c r="ADE137" s="65"/>
      <c r="ADF137" s="66"/>
      <c r="ADH137" s="64"/>
      <c r="ADI137" s="67"/>
      <c r="ADJ137" s="67"/>
      <c r="ADK137" s="65"/>
      <c r="ADL137" s="65"/>
      <c r="ADM137" s="65"/>
      <c r="ADN137" s="66"/>
      <c r="ADP137" s="64"/>
      <c r="ADQ137" s="67"/>
      <c r="ADR137" s="67"/>
      <c r="ADS137" s="65"/>
      <c r="ADT137" s="65"/>
      <c r="ADU137" s="65"/>
      <c r="ADV137" s="66"/>
      <c r="ADX137" s="64"/>
      <c r="ADY137" s="67"/>
      <c r="ADZ137" s="67"/>
      <c r="AEA137" s="65"/>
      <c r="AEB137" s="65"/>
      <c r="AEC137" s="65"/>
      <c r="AED137" s="66"/>
      <c r="AEF137" s="64"/>
      <c r="AEG137" s="67"/>
      <c r="AEH137" s="67"/>
      <c r="AEI137" s="65"/>
      <c r="AEJ137" s="65"/>
      <c r="AEK137" s="65"/>
      <c r="AEL137" s="66"/>
      <c r="AEN137" s="64"/>
      <c r="AEO137" s="67"/>
      <c r="AEP137" s="67"/>
      <c r="AEQ137" s="65"/>
      <c r="AER137" s="65"/>
      <c r="AES137" s="65"/>
      <c r="AET137" s="66"/>
      <c r="AEV137" s="64"/>
      <c r="AEW137" s="67"/>
      <c r="AEX137" s="67"/>
      <c r="AEY137" s="65"/>
      <c r="AEZ137" s="65"/>
      <c r="AFA137" s="65"/>
      <c r="AFB137" s="66"/>
      <c r="AFD137" s="64"/>
      <c r="AFE137" s="67"/>
      <c r="AFF137" s="67"/>
      <c r="AFG137" s="65"/>
      <c r="AFH137" s="65"/>
      <c r="AFI137" s="65"/>
      <c r="AFJ137" s="66"/>
      <c r="AFL137" s="64"/>
      <c r="AFM137" s="67"/>
      <c r="AFN137" s="67"/>
      <c r="AFO137" s="65"/>
      <c r="AFP137" s="65"/>
      <c r="AFQ137" s="65"/>
      <c r="AFR137" s="66"/>
      <c r="AFT137" s="64"/>
      <c r="AFU137" s="67"/>
      <c r="AFV137" s="67"/>
      <c r="AFW137" s="65"/>
      <c r="AFX137" s="65"/>
      <c r="AFY137" s="65"/>
      <c r="AFZ137" s="66"/>
      <c r="AGB137" s="64"/>
      <c r="AGC137" s="67"/>
      <c r="AGD137" s="67"/>
      <c r="AGE137" s="65"/>
      <c r="AGF137" s="65"/>
      <c r="AGG137" s="65"/>
      <c r="AGH137" s="66"/>
      <c r="AGJ137" s="64"/>
      <c r="AGK137" s="67"/>
      <c r="AGL137" s="67"/>
      <c r="AGM137" s="65"/>
      <c r="AGN137" s="65"/>
      <c r="AGO137" s="65"/>
      <c r="AGP137" s="66"/>
      <c r="AGR137" s="64"/>
      <c r="AGS137" s="67"/>
      <c r="AGT137" s="67"/>
      <c r="AGU137" s="65"/>
      <c r="AGV137" s="65"/>
      <c r="AGW137" s="65"/>
      <c r="AGX137" s="66"/>
      <c r="AGZ137" s="64"/>
      <c r="AHA137" s="67"/>
      <c r="AHB137" s="67"/>
      <c r="AHC137" s="65"/>
      <c r="AHD137" s="65"/>
      <c r="AHE137" s="65"/>
      <c r="AHF137" s="66"/>
      <c r="AHH137" s="64"/>
      <c r="AHI137" s="67"/>
      <c r="AHJ137" s="67"/>
      <c r="AHK137" s="65"/>
      <c r="AHL137" s="65"/>
      <c r="AHM137" s="65"/>
      <c r="AHN137" s="66"/>
      <c r="AHP137" s="64"/>
      <c r="AHQ137" s="67"/>
      <c r="AHR137" s="67"/>
      <c r="AHS137" s="65"/>
      <c r="AHT137" s="65"/>
      <c r="AHU137" s="65"/>
      <c r="AHV137" s="66"/>
      <c r="AHX137" s="64"/>
      <c r="AHY137" s="67"/>
      <c r="AHZ137" s="67"/>
      <c r="AIA137" s="65"/>
      <c r="AIB137" s="65"/>
      <c r="AIC137" s="65"/>
      <c r="AID137" s="66"/>
      <c r="AIF137" s="64"/>
      <c r="AIG137" s="67"/>
      <c r="AIH137" s="67"/>
      <c r="AII137" s="65"/>
      <c r="AIJ137" s="65"/>
      <c r="AIK137" s="65"/>
      <c r="AIL137" s="66"/>
      <c r="AIN137" s="64"/>
      <c r="AIO137" s="67"/>
      <c r="AIP137" s="67"/>
      <c r="AIQ137" s="65"/>
      <c r="AIR137" s="65"/>
      <c r="AIS137" s="65"/>
      <c r="AIT137" s="66"/>
      <c r="AIV137" s="64"/>
      <c r="AIW137" s="67"/>
      <c r="AIX137" s="67"/>
      <c r="AIY137" s="65"/>
      <c r="AIZ137" s="65"/>
      <c r="AJA137" s="65"/>
      <c r="AJB137" s="66"/>
      <c r="AJD137" s="64"/>
      <c r="AJE137" s="67"/>
      <c r="AJF137" s="67"/>
      <c r="AJG137" s="65"/>
      <c r="AJH137" s="65"/>
      <c r="AJI137" s="65"/>
      <c r="AJJ137" s="66"/>
      <c r="AJL137" s="64"/>
      <c r="AJM137" s="67"/>
      <c r="AJN137" s="67"/>
      <c r="AJO137" s="65"/>
      <c r="AJP137" s="65"/>
      <c r="AJQ137" s="65"/>
      <c r="AJR137" s="66"/>
      <c r="AJT137" s="64"/>
      <c r="AJU137" s="67"/>
      <c r="AJV137" s="67"/>
      <c r="AJW137" s="65"/>
      <c r="AJX137" s="65"/>
      <c r="AJY137" s="65"/>
      <c r="AJZ137" s="66"/>
      <c r="AKB137" s="64"/>
      <c r="AKC137" s="67"/>
      <c r="AKD137" s="67"/>
      <c r="AKE137" s="65"/>
      <c r="AKF137" s="65"/>
      <c r="AKG137" s="65"/>
      <c r="AKH137" s="66"/>
      <c r="AKJ137" s="64"/>
      <c r="AKK137" s="67"/>
      <c r="AKL137" s="67"/>
      <c r="AKM137" s="65"/>
      <c r="AKN137" s="65"/>
      <c r="AKO137" s="65"/>
      <c r="AKP137" s="66"/>
      <c r="AKR137" s="64"/>
      <c r="AKS137" s="67"/>
      <c r="AKT137" s="67"/>
      <c r="AKU137" s="65"/>
      <c r="AKV137" s="65"/>
      <c r="AKW137" s="65"/>
      <c r="AKX137" s="66"/>
      <c r="AKZ137" s="64"/>
      <c r="ALA137" s="67"/>
      <c r="ALB137" s="67"/>
      <c r="ALC137" s="65"/>
      <c r="ALD137" s="65"/>
      <c r="ALE137" s="65"/>
      <c r="ALF137" s="66"/>
      <c r="ALH137" s="64"/>
      <c r="ALI137" s="67"/>
      <c r="ALJ137" s="67"/>
      <c r="ALK137" s="65"/>
      <c r="ALL137" s="65"/>
      <c r="ALM137" s="65"/>
      <c r="ALN137" s="66"/>
      <c r="ALP137" s="64"/>
      <c r="ALQ137" s="67"/>
      <c r="ALR137" s="67"/>
      <c r="ALS137" s="65"/>
      <c r="ALT137" s="65"/>
      <c r="ALU137" s="65"/>
      <c r="ALV137" s="66"/>
      <c r="ALX137" s="64"/>
      <c r="ALY137" s="67"/>
      <c r="ALZ137" s="67"/>
      <c r="AMA137" s="65"/>
      <c r="AMB137" s="65"/>
      <c r="AMC137" s="65"/>
      <c r="AMD137" s="66"/>
      <c r="AMF137" s="64"/>
      <c r="AMG137" s="67"/>
      <c r="AMH137" s="67"/>
      <c r="AMI137" s="65"/>
      <c r="AMJ137" s="65"/>
      <c r="AMK137" s="65"/>
      <c r="AML137" s="66"/>
      <c r="AMN137" s="64"/>
      <c r="AMO137" s="67"/>
      <c r="AMP137" s="67"/>
      <c r="AMQ137" s="65"/>
      <c r="AMR137" s="65"/>
      <c r="AMS137" s="65"/>
      <c r="AMT137" s="66"/>
      <c r="AMV137" s="64"/>
      <c r="AMW137" s="67"/>
      <c r="AMX137" s="67"/>
      <c r="AMY137" s="65"/>
      <c r="AMZ137" s="65"/>
      <c r="ANA137" s="65"/>
      <c r="ANB137" s="66"/>
      <c r="AND137" s="64"/>
      <c r="ANE137" s="67"/>
      <c r="ANF137" s="67"/>
      <c r="ANG137" s="65"/>
      <c r="ANH137" s="65"/>
      <c r="ANI137" s="65"/>
      <c r="ANJ137" s="66"/>
      <c r="ANL137" s="64"/>
      <c r="ANM137" s="67"/>
      <c r="ANN137" s="67"/>
      <c r="ANO137" s="65"/>
      <c r="ANP137" s="65"/>
      <c r="ANQ137" s="65"/>
      <c r="ANR137" s="66"/>
      <c r="ANT137" s="64"/>
      <c r="ANU137" s="67"/>
      <c r="ANV137" s="67"/>
      <c r="ANW137" s="65"/>
      <c r="ANX137" s="65"/>
      <c r="ANY137" s="65"/>
      <c r="ANZ137" s="66"/>
      <c r="AOB137" s="64"/>
      <c r="AOC137" s="67"/>
      <c r="AOD137" s="67"/>
      <c r="AOE137" s="65"/>
      <c r="AOF137" s="65"/>
      <c r="AOG137" s="65"/>
      <c r="AOH137" s="66"/>
      <c r="AOJ137" s="64"/>
      <c r="AOK137" s="67"/>
      <c r="AOL137" s="67"/>
      <c r="AOM137" s="65"/>
      <c r="AON137" s="65"/>
      <c r="AOO137" s="65"/>
      <c r="AOP137" s="66"/>
      <c r="AOR137" s="64"/>
      <c r="AOS137" s="67"/>
      <c r="AOT137" s="67"/>
      <c r="AOU137" s="65"/>
      <c r="AOV137" s="65"/>
      <c r="AOW137" s="65"/>
      <c r="AOX137" s="66"/>
      <c r="AOZ137" s="64"/>
      <c r="APA137" s="67"/>
      <c r="APB137" s="67"/>
      <c r="APC137" s="65"/>
      <c r="APD137" s="65"/>
      <c r="APE137" s="65"/>
      <c r="APF137" s="66"/>
      <c r="APH137" s="64"/>
      <c r="API137" s="67"/>
      <c r="APJ137" s="67"/>
      <c r="APK137" s="65"/>
      <c r="APL137" s="65"/>
      <c r="APM137" s="65"/>
      <c r="APN137" s="66"/>
      <c r="APP137" s="64"/>
      <c r="APQ137" s="67"/>
      <c r="APR137" s="67"/>
      <c r="APS137" s="65"/>
      <c r="APT137" s="65"/>
      <c r="APU137" s="65"/>
      <c r="APV137" s="66"/>
      <c r="APX137" s="64"/>
      <c r="APY137" s="67"/>
      <c r="APZ137" s="67"/>
      <c r="AQA137" s="65"/>
      <c r="AQB137" s="65"/>
      <c r="AQC137" s="65"/>
      <c r="AQD137" s="66"/>
      <c r="AQF137" s="64"/>
      <c r="AQG137" s="67"/>
      <c r="AQH137" s="67"/>
      <c r="AQI137" s="65"/>
      <c r="AQJ137" s="65"/>
      <c r="AQK137" s="65"/>
      <c r="AQL137" s="66"/>
      <c r="AQN137" s="64"/>
      <c r="AQO137" s="67"/>
      <c r="AQP137" s="67"/>
      <c r="AQQ137" s="65"/>
      <c r="AQR137" s="65"/>
      <c r="AQS137" s="65"/>
      <c r="AQT137" s="66"/>
      <c r="AQV137" s="64"/>
      <c r="AQW137" s="67"/>
      <c r="AQX137" s="67"/>
      <c r="AQY137" s="65"/>
      <c r="AQZ137" s="65"/>
      <c r="ARA137" s="65"/>
      <c r="ARB137" s="66"/>
      <c r="ARD137" s="64"/>
      <c r="ARE137" s="67"/>
      <c r="ARF137" s="67"/>
      <c r="ARG137" s="65"/>
      <c r="ARH137" s="65"/>
      <c r="ARI137" s="65"/>
      <c r="ARJ137" s="66"/>
      <c r="ARL137" s="64"/>
      <c r="ARM137" s="67"/>
      <c r="ARN137" s="67"/>
      <c r="ARO137" s="65"/>
      <c r="ARP137" s="65"/>
      <c r="ARQ137" s="65"/>
      <c r="ARR137" s="66"/>
      <c r="ART137" s="64"/>
      <c r="ARU137" s="67"/>
      <c r="ARV137" s="67"/>
      <c r="ARW137" s="65"/>
      <c r="ARX137" s="65"/>
      <c r="ARY137" s="65"/>
      <c r="ARZ137" s="66"/>
      <c r="ASB137" s="64"/>
      <c r="ASC137" s="67"/>
      <c r="ASD137" s="67"/>
      <c r="ASE137" s="65"/>
      <c r="ASF137" s="65"/>
      <c r="ASG137" s="65"/>
      <c r="ASH137" s="66"/>
      <c r="ASJ137" s="64"/>
      <c r="ASK137" s="67"/>
      <c r="ASL137" s="67"/>
      <c r="ASM137" s="65"/>
      <c r="ASN137" s="65"/>
      <c r="ASO137" s="65"/>
      <c r="ASP137" s="66"/>
      <c r="ASR137" s="64"/>
      <c r="ASS137" s="67"/>
      <c r="AST137" s="67"/>
      <c r="ASU137" s="65"/>
      <c r="ASV137" s="65"/>
      <c r="ASW137" s="65"/>
      <c r="ASX137" s="66"/>
      <c r="ASZ137" s="64"/>
      <c r="ATA137" s="67"/>
      <c r="ATB137" s="67"/>
      <c r="ATC137" s="65"/>
      <c r="ATD137" s="65"/>
      <c r="ATE137" s="65"/>
      <c r="ATF137" s="66"/>
      <c r="ATH137" s="64"/>
      <c r="ATI137" s="67"/>
      <c r="ATJ137" s="67"/>
      <c r="ATK137" s="65"/>
      <c r="ATL137" s="65"/>
      <c r="ATM137" s="65"/>
      <c r="ATN137" s="66"/>
      <c r="ATP137" s="64"/>
      <c r="ATQ137" s="67"/>
      <c r="ATR137" s="67"/>
      <c r="ATS137" s="65"/>
      <c r="ATT137" s="65"/>
      <c r="ATU137" s="65"/>
      <c r="ATV137" s="66"/>
      <c r="ATX137" s="64"/>
      <c r="ATY137" s="67"/>
      <c r="ATZ137" s="67"/>
      <c r="AUA137" s="65"/>
      <c r="AUB137" s="65"/>
      <c r="AUC137" s="65"/>
      <c r="AUD137" s="66"/>
      <c r="AUF137" s="64"/>
      <c r="AUG137" s="67"/>
      <c r="AUH137" s="67"/>
      <c r="AUI137" s="65"/>
      <c r="AUJ137" s="65"/>
      <c r="AUK137" s="65"/>
      <c r="AUL137" s="66"/>
      <c r="AUN137" s="64"/>
      <c r="AUO137" s="67"/>
      <c r="AUP137" s="67"/>
      <c r="AUQ137" s="65"/>
      <c r="AUR137" s="65"/>
      <c r="AUS137" s="65"/>
      <c r="AUT137" s="66"/>
      <c r="AUV137" s="64"/>
      <c r="AUW137" s="67"/>
      <c r="AUX137" s="67"/>
      <c r="AUY137" s="65"/>
      <c r="AUZ137" s="65"/>
      <c r="AVA137" s="65"/>
      <c r="AVB137" s="66"/>
      <c r="AVD137" s="64"/>
      <c r="AVE137" s="67"/>
      <c r="AVF137" s="67"/>
      <c r="AVG137" s="65"/>
      <c r="AVH137" s="65"/>
      <c r="AVI137" s="65"/>
      <c r="AVJ137" s="66"/>
      <c r="AVL137" s="64"/>
      <c r="AVM137" s="67"/>
      <c r="AVN137" s="67"/>
      <c r="AVO137" s="65"/>
      <c r="AVP137" s="65"/>
      <c r="AVQ137" s="65"/>
      <c r="AVR137" s="66"/>
      <c r="AVT137" s="64"/>
      <c r="AVU137" s="67"/>
      <c r="AVV137" s="67"/>
      <c r="AVW137" s="65"/>
      <c r="AVX137" s="65"/>
      <c r="AVY137" s="65"/>
      <c r="AVZ137" s="66"/>
      <c r="AWB137" s="64"/>
      <c r="AWC137" s="67"/>
      <c r="AWD137" s="67"/>
      <c r="AWE137" s="65"/>
      <c r="AWF137" s="65"/>
      <c r="AWG137" s="65"/>
      <c r="AWH137" s="66"/>
      <c r="AWJ137" s="64"/>
      <c r="AWK137" s="67"/>
      <c r="AWL137" s="67"/>
      <c r="AWM137" s="65"/>
      <c r="AWN137" s="65"/>
      <c r="AWO137" s="65"/>
      <c r="AWP137" s="66"/>
      <c r="AWR137" s="64"/>
      <c r="AWS137" s="67"/>
      <c r="AWT137" s="67"/>
      <c r="AWU137" s="65"/>
      <c r="AWV137" s="65"/>
      <c r="AWW137" s="65"/>
      <c r="AWX137" s="66"/>
      <c r="AWZ137" s="64"/>
      <c r="AXA137" s="67"/>
      <c r="AXB137" s="67"/>
      <c r="AXC137" s="65"/>
      <c r="AXD137" s="65"/>
      <c r="AXE137" s="65"/>
      <c r="AXF137" s="66"/>
      <c r="AXH137" s="64"/>
      <c r="AXI137" s="67"/>
      <c r="AXJ137" s="67"/>
      <c r="AXK137" s="65"/>
      <c r="AXL137" s="65"/>
      <c r="AXM137" s="65"/>
      <c r="AXN137" s="66"/>
      <c r="AXP137" s="64"/>
      <c r="AXQ137" s="67"/>
      <c r="AXR137" s="67"/>
      <c r="AXS137" s="65"/>
      <c r="AXT137" s="65"/>
      <c r="AXU137" s="65"/>
      <c r="AXV137" s="66"/>
      <c r="AXX137" s="64"/>
      <c r="AXY137" s="67"/>
      <c r="AXZ137" s="67"/>
      <c r="AYA137" s="65"/>
      <c r="AYB137" s="65"/>
      <c r="AYC137" s="65"/>
      <c r="AYD137" s="66"/>
      <c r="AYF137" s="64"/>
      <c r="AYG137" s="67"/>
      <c r="AYH137" s="67"/>
      <c r="AYI137" s="65"/>
      <c r="AYJ137" s="65"/>
      <c r="AYK137" s="65"/>
      <c r="AYL137" s="66"/>
      <c r="AYN137" s="64"/>
      <c r="AYO137" s="67"/>
      <c r="AYP137" s="67"/>
      <c r="AYQ137" s="65"/>
      <c r="AYR137" s="65"/>
      <c r="AYS137" s="65"/>
      <c r="AYT137" s="66"/>
      <c r="AYV137" s="64"/>
      <c r="AYW137" s="67"/>
      <c r="AYX137" s="67"/>
      <c r="AYY137" s="65"/>
      <c r="AYZ137" s="65"/>
      <c r="AZA137" s="65"/>
      <c r="AZB137" s="66"/>
      <c r="AZD137" s="64"/>
      <c r="AZE137" s="67"/>
      <c r="AZF137" s="67"/>
      <c r="AZG137" s="65"/>
      <c r="AZH137" s="65"/>
      <c r="AZI137" s="65"/>
      <c r="AZJ137" s="66"/>
      <c r="AZL137" s="64"/>
      <c r="AZM137" s="67"/>
      <c r="AZN137" s="67"/>
      <c r="AZO137" s="65"/>
      <c r="AZP137" s="65"/>
      <c r="AZQ137" s="65"/>
      <c r="AZR137" s="66"/>
      <c r="AZT137" s="64"/>
      <c r="AZU137" s="67"/>
      <c r="AZV137" s="67"/>
      <c r="AZW137" s="65"/>
      <c r="AZX137" s="65"/>
      <c r="AZY137" s="65"/>
      <c r="AZZ137" s="66"/>
      <c r="BAB137" s="64"/>
      <c r="BAC137" s="67"/>
      <c r="BAD137" s="67"/>
      <c r="BAE137" s="65"/>
      <c r="BAF137" s="65"/>
      <c r="BAG137" s="65"/>
      <c r="BAH137" s="66"/>
      <c r="BAJ137" s="64"/>
      <c r="BAK137" s="67"/>
      <c r="BAL137" s="67"/>
      <c r="BAM137" s="65"/>
      <c r="BAN137" s="65"/>
      <c r="BAO137" s="65"/>
      <c r="BAP137" s="66"/>
      <c r="BAR137" s="64"/>
      <c r="BAS137" s="67"/>
      <c r="BAT137" s="67"/>
      <c r="BAU137" s="65"/>
      <c r="BAV137" s="65"/>
      <c r="BAW137" s="65"/>
      <c r="BAX137" s="66"/>
      <c r="BAZ137" s="64"/>
      <c r="BBA137" s="67"/>
      <c r="BBB137" s="67"/>
      <c r="BBC137" s="65"/>
      <c r="BBD137" s="65"/>
      <c r="BBE137" s="65"/>
      <c r="BBF137" s="66"/>
      <c r="BBH137" s="64"/>
      <c r="BBI137" s="67"/>
      <c r="BBJ137" s="67"/>
      <c r="BBK137" s="65"/>
      <c r="BBL137" s="65"/>
      <c r="BBM137" s="65"/>
      <c r="BBN137" s="66"/>
      <c r="BBP137" s="64"/>
      <c r="BBQ137" s="67"/>
      <c r="BBR137" s="67"/>
      <c r="BBS137" s="65"/>
      <c r="BBT137" s="65"/>
      <c r="BBU137" s="65"/>
      <c r="BBV137" s="66"/>
      <c r="BBX137" s="64"/>
      <c r="BBY137" s="67"/>
      <c r="BBZ137" s="67"/>
      <c r="BCA137" s="65"/>
      <c r="BCB137" s="65"/>
      <c r="BCC137" s="65"/>
      <c r="BCD137" s="66"/>
      <c r="BCF137" s="64"/>
      <c r="BCG137" s="67"/>
      <c r="BCH137" s="67"/>
      <c r="BCI137" s="65"/>
      <c r="BCJ137" s="65"/>
      <c r="BCK137" s="65"/>
      <c r="BCL137" s="66"/>
      <c r="BCN137" s="64"/>
      <c r="BCO137" s="67"/>
      <c r="BCP137" s="67"/>
      <c r="BCQ137" s="65"/>
      <c r="BCR137" s="65"/>
      <c r="BCS137" s="65"/>
      <c r="BCT137" s="66"/>
      <c r="BCV137" s="64"/>
      <c r="BCW137" s="67"/>
      <c r="BCX137" s="67"/>
      <c r="BCY137" s="65"/>
      <c r="BCZ137" s="65"/>
      <c r="BDA137" s="65"/>
      <c r="BDB137" s="66"/>
      <c r="BDD137" s="64"/>
      <c r="BDE137" s="67"/>
      <c r="BDF137" s="67"/>
      <c r="BDG137" s="65"/>
      <c r="BDH137" s="65"/>
      <c r="BDI137" s="65"/>
      <c r="BDJ137" s="66"/>
      <c r="BDL137" s="64"/>
      <c r="BDM137" s="67"/>
      <c r="BDN137" s="67"/>
      <c r="BDO137" s="65"/>
      <c r="BDP137" s="65"/>
      <c r="BDQ137" s="65"/>
      <c r="BDR137" s="66"/>
      <c r="BDT137" s="64"/>
      <c r="BDU137" s="67"/>
      <c r="BDV137" s="67"/>
      <c r="BDW137" s="65"/>
      <c r="BDX137" s="65"/>
      <c r="BDY137" s="65"/>
      <c r="BDZ137" s="66"/>
      <c r="BEB137" s="64"/>
      <c r="BEC137" s="67"/>
      <c r="BED137" s="67"/>
      <c r="BEE137" s="65"/>
      <c r="BEF137" s="65"/>
      <c r="BEG137" s="65"/>
      <c r="BEH137" s="66"/>
      <c r="BEJ137" s="64"/>
      <c r="BEK137" s="67"/>
      <c r="BEL137" s="67"/>
      <c r="BEM137" s="65"/>
      <c r="BEN137" s="65"/>
      <c r="BEO137" s="65"/>
      <c r="BEP137" s="66"/>
      <c r="BER137" s="64"/>
      <c r="BES137" s="67"/>
      <c r="BET137" s="67"/>
      <c r="BEU137" s="65"/>
      <c r="BEV137" s="65"/>
      <c r="BEW137" s="65"/>
      <c r="BEX137" s="66"/>
      <c r="BEZ137" s="64"/>
      <c r="BFA137" s="67"/>
      <c r="BFB137" s="67"/>
      <c r="BFC137" s="65"/>
      <c r="BFD137" s="65"/>
      <c r="BFE137" s="65"/>
      <c r="BFF137" s="66"/>
      <c r="BFH137" s="64"/>
      <c r="BFI137" s="67"/>
      <c r="BFJ137" s="67"/>
      <c r="BFK137" s="65"/>
      <c r="BFL137" s="65"/>
      <c r="BFM137" s="65"/>
      <c r="BFN137" s="66"/>
      <c r="BFP137" s="64"/>
      <c r="BFQ137" s="67"/>
      <c r="BFR137" s="67"/>
      <c r="BFS137" s="65"/>
      <c r="BFT137" s="65"/>
      <c r="BFU137" s="65"/>
      <c r="BFV137" s="66"/>
      <c r="BFX137" s="64"/>
      <c r="BFY137" s="67"/>
      <c r="BFZ137" s="67"/>
      <c r="BGA137" s="65"/>
      <c r="BGB137" s="65"/>
      <c r="BGC137" s="65"/>
      <c r="BGD137" s="66"/>
      <c r="BGF137" s="64"/>
      <c r="BGG137" s="67"/>
      <c r="BGH137" s="67"/>
      <c r="BGI137" s="65"/>
      <c r="BGJ137" s="65"/>
      <c r="BGK137" s="65"/>
      <c r="BGL137" s="66"/>
      <c r="BGN137" s="64"/>
      <c r="BGO137" s="67"/>
      <c r="BGP137" s="67"/>
      <c r="BGQ137" s="65"/>
      <c r="BGR137" s="65"/>
      <c r="BGS137" s="65"/>
      <c r="BGT137" s="66"/>
      <c r="BGV137" s="64"/>
      <c r="BGW137" s="67"/>
      <c r="BGX137" s="67"/>
      <c r="BGY137" s="65"/>
      <c r="BGZ137" s="65"/>
      <c r="BHA137" s="65"/>
      <c r="BHB137" s="66"/>
      <c r="BHD137" s="64"/>
      <c r="BHE137" s="67"/>
      <c r="BHF137" s="67"/>
      <c r="BHG137" s="65"/>
      <c r="BHH137" s="65"/>
      <c r="BHI137" s="65"/>
      <c r="BHJ137" s="66"/>
      <c r="BHL137" s="64"/>
      <c r="BHM137" s="67"/>
      <c r="BHN137" s="67"/>
      <c r="BHO137" s="65"/>
      <c r="BHP137" s="65"/>
      <c r="BHQ137" s="65"/>
      <c r="BHR137" s="66"/>
      <c r="BHT137" s="64"/>
      <c r="BHU137" s="67"/>
      <c r="BHV137" s="67"/>
      <c r="BHW137" s="65"/>
      <c r="BHX137" s="65"/>
      <c r="BHY137" s="65"/>
      <c r="BHZ137" s="66"/>
      <c r="BIB137" s="64"/>
      <c r="BIC137" s="67"/>
      <c r="BID137" s="67"/>
      <c r="BIE137" s="65"/>
      <c r="BIF137" s="65"/>
      <c r="BIG137" s="65"/>
      <c r="BIH137" s="66"/>
      <c r="BIJ137" s="64"/>
      <c r="BIK137" s="67"/>
      <c r="BIL137" s="67"/>
      <c r="BIM137" s="65"/>
      <c r="BIN137" s="65"/>
      <c r="BIO137" s="65"/>
      <c r="BIP137" s="66"/>
      <c r="BIR137" s="64"/>
      <c r="BIS137" s="67"/>
      <c r="BIT137" s="67"/>
      <c r="BIU137" s="65"/>
      <c r="BIV137" s="65"/>
      <c r="BIW137" s="65"/>
      <c r="BIX137" s="66"/>
      <c r="BIZ137" s="64"/>
      <c r="BJA137" s="67"/>
      <c r="BJB137" s="67"/>
      <c r="BJC137" s="65"/>
      <c r="BJD137" s="65"/>
      <c r="BJE137" s="65"/>
      <c r="BJF137" s="66"/>
      <c r="BJH137" s="64"/>
      <c r="BJI137" s="67"/>
      <c r="BJJ137" s="67"/>
      <c r="BJK137" s="65"/>
      <c r="BJL137" s="65"/>
      <c r="BJM137" s="65"/>
      <c r="BJN137" s="66"/>
      <c r="BJP137" s="64"/>
      <c r="BJQ137" s="67"/>
      <c r="BJR137" s="67"/>
      <c r="BJS137" s="65"/>
      <c r="BJT137" s="65"/>
      <c r="BJU137" s="65"/>
      <c r="BJV137" s="66"/>
      <c r="BJX137" s="64"/>
      <c r="BJY137" s="67"/>
      <c r="BJZ137" s="67"/>
      <c r="BKA137" s="65"/>
      <c r="BKB137" s="65"/>
      <c r="BKC137" s="65"/>
      <c r="BKD137" s="66"/>
      <c r="BKF137" s="64"/>
      <c r="BKG137" s="67"/>
      <c r="BKH137" s="67"/>
      <c r="BKI137" s="65"/>
      <c r="BKJ137" s="65"/>
      <c r="BKK137" s="65"/>
      <c r="BKL137" s="66"/>
      <c r="BKN137" s="64"/>
      <c r="BKO137" s="67"/>
      <c r="BKP137" s="67"/>
      <c r="BKQ137" s="65"/>
      <c r="BKR137" s="65"/>
      <c r="BKS137" s="65"/>
      <c r="BKT137" s="66"/>
      <c r="BKV137" s="64"/>
      <c r="BKW137" s="67"/>
      <c r="BKX137" s="67"/>
      <c r="BKY137" s="65"/>
      <c r="BKZ137" s="65"/>
      <c r="BLA137" s="65"/>
      <c r="BLB137" s="66"/>
      <c r="BLD137" s="64"/>
      <c r="BLE137" s="67"/>
      <c r="BLF137" s="67"/>
      <c r="BLG137" s="65"/>
      <c r="BLH137" s="65"/>
      <c r="BLI137" s="65"/>
      <c r="BLJ137" s="66"/>
      <c r="BLL137" s="64"/>
      <c r="BLM137" s="67"/>
      <c r="BLN137" s="67"/>
      <c r="BLO137" s="65"/>
      <c r="BLP137" s="65"/>
      <c r="BLQ137" s="65"/>
      <c r="BLR137" s="66"/>
      <c r="BLT137" s="64"/>
      <c r="BLU137" s="67"/>
      <c r="BLV137" s="67"/>
      <c r="BLW137" s="65"/>
      <c r="BLX137" s="65"/>
      <c r="BLY137" s="65"/>
      <c r="BLZ137" s="66"/>
      <c r="BMB137" s="64"/>
      <c r="BMC137" s="67"/>
      <c r="BMD137" s="67"/>
      <c r="BME137" s="65"/>
      <c r="BMF137" s="65"/>
      <c r="BMG137" s="65"/>
      <c r="BMH137" s="66"/>
      <c r="BMJ137" s="64"/>
      <c r="BMK137" s="67"/>
      <c r="BML137" s="67"/>
      <c r="BMM137" s="65"/>
      <c r="BMN137" s="65"/>
      <c r="BMO137" s="65"/>
      <c r="BMP137" s="66"/>
      <c r="BMR137" s="64"/>
      <c r="BMS137" s="67"/>
      <c r="BMT137" s="67"/>
      <c r="BMU137" s="65"/>
      <c r="BMV137" s="65"/>
      <c r="BMW137" s="65"/>
      <c r="BMX137" s="66"/>
      <c r="BMZ137" s="64"/>
      <c r="BNA137" s="67"/>
      <c r="BNB137" s="67"/>
      <c r="BNC137" s="65"/>
      <c r="BND137" s="65"/>
      <c r="BNE137" s="65"/>
      <c r="BNF137" s="66"/>
      <c r="BNH137" s="64"/>
      <c r="BNI137" s="67"/>
      <c r="BNJ137" s="67"/>
      <c r="BNK137" s="65"/>
      <c r="BNL137" s="65"/>
      <c r="BNM137" s="65"/>
      <c r="BNN137" s="66"/>
      <c r="BNP137" s="64"/>
      <c r="BNQ137" s="67"/>
      <c r="BNR137" s="67"/>
      <c r="BNS137" s="65"/>
      <c r="BNT137" s="65"/>
      <c r="BNU137" s="65"/>
      <c r="BNV137" s="66"/>
      <c r="BNX137" s="64"/>
      <c r="BNY137" s="67"/>
      <c r="BNZ137" s="67"/>
      <c r="BOA137" s="65"/>
      <c r="BOB137" s="65"/>
      <c r="BOC137" s="65"/>
      <c r="BOD137" s="66"/>
      <c r="BOF137" s="64"/>
      <c r="BOG137" s="67"/>
      <c r="BOH137" s="67"/>
      <c r="BOI137" s="65"/>
      <c r="BOJ137" s="65"/>
      <c r="BOK137" s="65"/>
      <c r="BOL137" s="66"/>
      <c r="BON137" s="64"/>
      <c r="BOO137" s="67"/>
      <c r="BOP137" s="67"/>
      <c r="BOQ137" s="65"/>
      <c r="BOR137" s="65"/>
      <c r="BOS137" s="65"/>
      <c r="BOT137" s="66"/>
      <c r="BOV137" s="64"/>
      <c r="BOW137" s="67"/>
      <c r="BOX137" s="67"/>
      <c r="BOY137" s="65"/>
      <c r="BOZ137" s="65"/>
      <c r="BPA137" s="65"/>
      <c r="BPB137" s="66"/>
      <c r="BPD137" s="64"/>
      <c r="BPE137" s="67"/>
      <c r="BPF137" s="67"/>
      <c r="BPG137" s="65"/>
      <c r="BPH137" s="65"/>
      <c r="BPI137" s="65"/>
      <c r="BPJ137" s="66"/>
      <c r="BPL137" s="64"/>
      <c r="BPM137" s="67"/>
      <c r="BPN137" s="67"/>
      <c r="BPO137" s="65"/>
      <c r="BPP137" s="65"/>
      <c r="BPQ137" s="65"/>
      <c r="BPR137" s="66"/>
      <c r="BPT137" s="64"/>
      <c r="BPU137" s="67"/>
      <c r="BPV137" s="67"/>
      <c r="BPW137" s="65"/>
      <c r="BPX137" s="65"/>
      <c r="BPY137" s="65"/>
      <c r="BPZ137" s="66"/>
      <c r="BQB137" s="64"/>
      <c r="BQC137" s="67"/>
      <c r="BQD137" s="67"/>
      <c r="BQE137" s="65"/>
      <c r="BQF137" s="65"/>
      <c r="BQG137" s="65"/>
      <c r="BQH137" s="66"/>
      <c r="BQJ137" s="64"/>
      <c r="BQK137" s="67"/>
      <c r="BQL137" s="67"/>
      <c r="BQM137" s="65"/>
      <c r="BQN137" s="65"/>
      <c r="BQO137" s="65"/>
      <c r="BQP137" s="66"/>
      <c r="BQR137" s="64"/>
      <c r="BQS137" s="67"/>
      <c r="BQT137" s="67"/>
      <c r="BQU137" s="65"/>
      <c r="BQV137" s="65"/>
      <c r="BQW137" s="65"/>
      <c r="BQX137" s="66"/>
      <c r="BQZ137" s="64"/>
      <c r="BRA137" s="67"/>
      <c r="BRB137" s="67"/>
      <c r="BRC137" s="65"/>
      <c r="BRD137" s="65"/>
      <c r="BRE137" s="65"/>
      <c r="BRF137" s="66"/>
      <c r="BRH137" s="64"/>
      <c r="BRI137" s="67"/>
      <c r="BRJ137" s="67"/>
      <c r="BRK137" s="65"/>
      <c r="BRL137" s="65"/>
      <c r="BRM137" s="65"/>
      <c r="BRN137" s="66"/>
      <c r="BRP137" s="64"/>
      <c r="BRQ137" s="67"/>
      <c r="BRR137" s="67"/>
      <c r="BRS137" s="65"/>
      <c r="BRT137" s="65"/>
      <c r="BRU137" s="65"/>
      <c r="BRV137" s="66"/>
      <c r="BRX137" s="64"/>
      <c r="BRY137" s="67"/>
      <c r="BRZ137" s="67"/>
      <c r="BSA137" s="65"/>
      <c r="BSB137" s="65"/>
      <c r="BSC137" s="65"/>
      <c r="BSD137" s="66"/>
      <c r="BSF137" s="64"/>
      <c r="BSG137" s="67"/>
      <c r="BSH137" s="67"/>
      <c r="BSI137" s="65"/>
      <c r="BSJ137" s="65"/>
      <c r="BSK137" s="65"/>
      <c r="BSL137" s="66"/>
      <c r="BSN137" s="64"/>
      <c r="BSO137" s="67"/>
      <c r="BSP137" s="67"/>
      <c r="BSQ137" s="65"/>
      <c r="BSR137" s="65"/>
      <c r="BSS137" s="65"/>
      <c r="BST137" s="66"/>
      <c r="BSV137" s="64"/>
      <c r="BSW137" s="67"/>
      <c r="BSX137" s="67"/>
      <c r="BSY137" s="65"/>
      <c r="BSZ137" s="65"/>
      <c r="BTA137" s="65"/>
      <c r="BTB137" s="66"/>
      <c r="BTD137" s="64"/>
      <c r="BTE137" s="67"/>
      <c r="BTF137" s="67"/>
      <c r="BTG137" s="65"/>
      <c r="BTH137" s="65"/>
      <c r="BTI137" s="65"/>
      <c r="BTJ137" s="66"/>
      <c r="BTL137" s="64"/>
      <c r="BTM137" s="67"/>
      <c r="BTN137" s="67"/>
      <c r="BTO137" s="65"/>
      <c r="BTP137" s="65"/>
      <c r="BTQ137" s="65"/>
      <c r="BTR137" s="66"/>
      <c r="BTT137" s="64"/>
      <c r="BTU137" s="67"/>
      <c r="BTV137" s="67"/>
      <c r="BTW137" s="65"/>
      <c r="BTX137" s="65"/>
      <c r="BTY137" s="65"/>
      <c r="BTZ137" s="66"/>
      <c r="BUB137" s="64"/>
      <c r="BUC137" s="67"/>
      <c r="BUD137" s="67"/>
      <c r="BUE137" s="65"/>
      <c r="BUF137" s="65"/>
      <c r="BUG137" s="65"/>
      <c r="BUH137" s="66"/>
      <c r="BUJ137" s="64"/>
      <c r="BUK137" s="67"/>
      <c r="BUL137" s="67"/>
      <c r="BUM137" s="65"/>
      <c r="BUN137" s="65"/>
      <c r="BUO137" s="65"/>
      <c r="BUP137" s="66"/>
      <c r="BUR137" s="64"/>
      <c r="BUS137" s="67"/>
      <c r="BUT137" s="67"/>
      <c r="BUU137" s="65"/>
      <c r="BUV137" s="65"/>
      <c r="BUW137" s="65"/>
      <c r="BUX137" s="66"/>
      <c r="BUZ137" s="64"/>
      <c r="BVA137" s="67"/>
      <c r="BVB137" s="67"/>
      <c r="BVC137" s="65"/>
      <c r="BVD137" s="65"/>
      <c r="BVE137" s="65"/>
      <c r="BVF137" s="66"/>
      <c r="BVH137" s="64"/>
      <c r="BVI137" s="67"/>
      <c r="BVJ137" s="67"/>
      <c r="BVK137" s="65"/>
      <c r="BVL137" s="65"/>
      <c r="BVM137" s="65"/>
      <c r="BVN137" s="66"/>
      <c r="BVP137" s="64"/>
      <c r="BVQ137" s="67"/>
      <c r="BVR137" s="67"/>
      <c r="BVS137" s="65"/>
      <c r="BVT137" s="65"/>
      <c r="BVU137" s="65"/>
      <c r="BVV137" s="66"/>
      <c r="BVX137" s="64"/>
      <c r="BVY137" s="67"/>
      <c r="BVZ137" s="67"/>
      <c r="BWA137" s="65"/>
      <c r="BWB137" s="65"/>
      <c r="BWC137" s="65"/>
      <c r="BWD137" s="66"/>
      <c r="BWF137" s="64"/>
      <c r="BWG137" s="67"/>
      <c r="BWH137" s="67"/>
      <c r="BWI137" s="65"/>
      <c r="BWJ137" s="65"/>
      <c r="BWK137" s="65"/>
      <c r="BWL137" s="66"/>
      <c r="BWN137" s="64"/>
      <c r="BWO137" s="67"/>
      <c r="BWP137" s="67"/>
      <c r="BWQ137" s="65"/>
      <c r="BWR137" s="65"/>
      <c r="BWS137" s="65"/>
      <c r="BWT137" s="66"/>
      <c r="BWV137" s="64"/>
      <c r="BWW137" s="67"/>
      <c r="BWX137" s="67"/>
      <c r="BWY137" s="65"/>
      <c r="BWZ137" s="65"/>
      <c r="BXA137" s="65"/>
      <c r="BXB137" s="66"/>
      <c r="BXD137" s="64"/>
      <c r="BXE137" s="67"/>
      <c r="BXF137" s="67"/>
      <c r="BXG137" s="65"/>
      <c r="BXH137" s="65"/>
      <c r="BXI137" s="65"/>
      <c r="BXJ137" s="66"/>
      <c r="BXL137" s="64"/>
      <c r="BXM137" s="67"/>
      <c r="BXN137" s="67"/>
      <c r="BXO137" s="65"/>
      <c r="BXP137" s="65"/>
      <c r="BXQ137" s="65"/>
      <c r="BXR137" s="66"/>
      <c r="BXT137" s="64"/>
      <c r="BXU137" s="67"/>
      <c r="BXV137" s="67"/>
      <c r="BXW137" s="65"/>
      <c r="BXX137" s="65"/>
      <c r="BXY137" s="65"/>
      <c r="BXZ137" s="66"/>
      <c r="BYB137" s="64"/>
      <c r="BYC137" s="67"/>
      <c r="BYD137" s="67"/>
      <c r="BYE137" s="65"/>
      <c r="BYF137" s="65"/>
      <c r="BYG137" s="65"/>
      <c r="BYH137" s="66"/>
      <c r="BYJ137" s="64"/>
      <c r="BYK137" s="67"/>
      <c r="BYL137" s="67"/>
      <c r="BYM137" s="65"/>
      <c r="BYN137" s="65"/>
      <c r="BYO137" s="65"/>
      <c r="BYP137" s="66"/>
      <c r="BYR137" s="64"/>
      <c r="BYS137" s="67"/>
      <c r="BYT137" s="67"/>
      <c r="BYU137" s="65"/>
      <c r="BYV137" s="65"/>
      <c r="BYW137" s="65"/>
      <c r="BYX137" s="66"/>
      <c r="BYZ137" s="64"/>
      <c r="BZA137" s="67"/>
      <c r="BZB137" s="67"/>
      <c r="BZC137" s="65"/>
      <c r="BZD137" s="65"/>
      <c r="BZE137" s="65"/>
      <c r="BZF137" s="66"/>
      <c r="BZH137" s="64"/>
      <c r="BZI137" s="67"/>
      <c r="BZJ137" s="67"/>
      <c r="BZK137" s="65"/>
      <c r="BZL137" s="65"/>
      <c r="BZM137" s="65"/>
      <c r="BZN137" s="66"/>
      <c r="BZP137" s="64"/>
      <c r="BZQ137" s="67"/>
      <c r="BZR137" s="67"/>
      <c r="BZS137" s="65"/>
      <c r="BZT137" s="65"/>
      <c r="BZU137" s="65"/>
      <c r="BZV137" s="66"/>
      <c r="BZX137" s="64"/>
      <c r="BZY137" s="67"/>
      <c r="BZZ137" s="67"/>
      <c r="CAA137" s="65"/>
      <c r="CAB137" s="65"/>
      <c r="CAC137" s="65"/>
      <c r="CAD137" s="66"/>
      <c r="CAF137" s="64"/>
      <c r="CAG137" s="67"/>
      <c r="CAH137" s="67"/>
      <c r="CAI137" s="65"/>
      <c r="CAJ137" s="65"/>
      <c r="CAK137" s="65"/>
      <c r="CAL137" s="66"/>
      <c r="CAN137" s="64"/>
      <c r="CAO137" s="67"/>
      <c r="CAP137" s="67"/>
      <c r="CAQ137" s="65"/>
      <c r="CAR137" s="65"/>
      <c r="CAS137" s="65"/>
      <c r="CAT137" s="66"/>
      <c r="CAV137" s="64"/>
      <c r="CAW137" s="67"/>
      <c r="CAX137" s="67"/>
      <c r="CAY137" s="65"/>
      <c r="CAZ137" s="65"/>
      <c r="CBA137" s="65"/>
      <c r="CBB137" s="66"/>
      <c r="CBD137" s="64"/>
      <c r="CBE137" s="67"/>
      <c r="CBF137" s="67"/>
      <c r="CBG137" s="65"/>
      <c r="CBH137" s="65"/>
      <c r="CBI137" s="65"/>
      <c r="CBJ137" s="66"/>
      <c r="CBL137" s="64"/>
      <c r="CBM137" s="67"/>
      <c r="CBN137" s="67"/>
      <c r="CBO137" s="65"/>
      <c r="CBP137" s="65"/>
      <c r="CBQ137" s="65"/>
      <c r="CBR137" s="66"/>
      <c r="CBT137" s="64"/>
      <c r="CBU137" s="67"/>
      <c r="CBV137" s="67"/>
      <c r="CBW137" s="65"/>
      <c r="CBX137" s="65"/>
      <c r="CBY137" s="65"/>
      <c r="CBZ137" s="66"/>
      <c r="CCB137" s="64"/>
      <c r="CCC137" s="67"/>
      <c r="CCD137" s="67"/>
      <c r="CCE137" s="65"/>
      <c r="CCF137" s="65"/>
      <c r="CCG137" s="65"/>
      <c r="CCH137" s="66"/>
      <c r="CCJ137" s="64"/>
      <c r="CCK137" s="67"/>
      <c r="CCL137" s="67"/>
      <c r="CCM137" s="65"/>
      <c r="CCN137" s="65"/>
      <c r="CCO137" s="65"/>
      <c r="CCP137" s="66"/>
      <c r="CCR137" s="64"/>
      <c r="CCS137" s="67"/>
      <c r="CCT137" s="67"/>
      <c r="CCU137" s="65"/>
      <c r="CCV137" s="65"/>
      <c r="CCW137" s="65"/>
      <c r="CCX137" s="66"/>
      <c r="CCZ137" s="64"/>
      <c r="CDA137" s="67"/>
      <c r="CDB137" s="67"/>
      <c r="CDC137" s="65"/>
      <c r="CDD137" s="65"/>
      <c r="CDE137" s="65"/>
      <c r="CDF137" s="66"/>
      <c r="CDH137" s="64"/>
      <c r="CDI137" s="67"/>
      <c r="CDJ137" s="67"/>
      <c r="CDK137" s="65"/>
      <c r="CDL137" s="65"/>
      <c r="CDM137" s="65"/>
      <c r="CDN137" s="66"/>
      <c r="CDP137" s="64"/>
      <c r="CDQ137" s="67"/>
      <c r="CDR137" s="67"/>
      <c r="CDS137" s="65"/>
      <c r="CDT137" s="65"/>
      <c r="CDU137" s="65"/>
      <c r="CDV137" s="66"/>
      <c r="CDX137" s="64"/>
      <c r="CDY137" s="67"/>
      <c r="CDZ137" s="67"/>
      <c r="CEA137" s="65"/>
      <c r="CEB137" s="65"/>
      <c r="CEC137" s="65"/>
      <c r="CED137" s="66"/>
      <c r="CEF137" s="64"/>
      <c r="CEG137" s="67"/>
      <c r="CEH137" s="67"/>
      <c r="CEI137" s="65"/>
      <c r="CEJ137" s="65"/>
      <c r="CEK137" s="65"/>
      <c r="CEL137" s="66"/>
      <c r="CEN137" s="64"/>
      <c r="CEO137" s="67"/>
      <c r="CEP137" s="67"/>
      <c r="CEQ137" s="65"/>
      <c r="CER137" s="65"/>
      <c r="CES137" s="65"/>
      <c r="CET137" s="66"/>
      <c r="CEV137" s="64"/>
      <c r="CEW137" s="67"/>
      <c r="CEX137" s="67"/>
      <c r="CEY137" s="65"/>
      <c r="CEZ137" s="65"/>
      <c r="CFA137" s="65"/>
      <c r="CFB137" s="66"/>
      <c r="CFD137" s="64"/>
      <c r="CFE137" s="67"/>
      <c r="CFF137" s="67"/>
      <c r="CFG137" s="65"/>
      <c r="CFH137" s="65"/>
      <c r="CFI137" s="65"/>
      <c r="CFJ137" s="66"/>
      <c r="CFL137" s="64"/>
      <c r="CFM137" s="67"/>
      <c r="CFN137" s="67"/>
      <c r="CFO137" s="65"/>
      <c r="CFP137" s="65"/>
      <c r="CFQ137" s="65"/>
      <c r="CFR137" s="66"/>
      <c r="CFT137" s="64"/>
      <c r="CFU137" s="67"/>
      <c r="CFV137" s="67"/>
      <c r="CFW137" s="65"/>
      <c r="CFX137" s="65"/>
      <c r="CFY137" s="65"/>
      <c r="CFZ137" s="66"/>
      <c r="CGB137" s="64"/>
      <c r="CGC137" s="67"/>
      <c r="CGD137" s="67"/>
      <c r="CGE137" s="65"/>
      <c r="CGF137" s="65"/>
      <c r="CGG137" s="65"/>
      <c r="CGH137" s="66"/>
      <c r="CGJ137" s="64"/>
      <c r="CGK137" s="67"/>
      <c r="CGL137" s="67"/>
      <c r="CGM137" s="65"/>
      <c r="CGN137" s="65"/>
      <c r="CGO137" s="65"/>
      <c r="CGP137" s="66"/>
      <c r="CGR137" s="64"/>
      <c r="CGS137" s="67"/>
      <c r="CGT137" s="67"/>
      <c r="CGU137" s="65"/>
      <c r="CGV137" s="65"/>
      <c r="CGW137" s="65"/>
      <c r="CGX137" s="66"/>
      <c r="CGZ137" s="64"/>
      <c r="CHA137" s="67"/>
      <c r="CHB137" s="67"/>
      <c r="CHC137" s="65"/>
      <c r="CHD137" s="65"/>
      <c r="CHE137" s="65"/>
      <c r="CHF137" s="66"/>
      <c r="CHH137" s="64"/>
      <c r="CHI137" s="67"/>
      <c r="CHJ137" s="67"/>
      <c r="CHK137" s="65"/>
      <c r="CHL137" s="65"/>
      <c r="CHM137" s="65"/>
      <c r="CHN137" s="66"/>
      <c r="CHP137" s="64"/>
      <c r="CHQ137" s="67"/>
      <c r="CHR137" s="67"/>
      <c r="CHS137" s="65"/>
      <c r="CHT137" s="65"/>
      <c r="CHU137" s="65"/>
      <c r="CHV137" s="66"/>
      <c r="CHX137" s="64"/>
      <c r="CHY137" s="67"/>
      <c r="CHZ137" s="67"/>
      <c r="CIA137" s="65"/>
      <c r="CIB137" s="65"/>
      <c r="CIC137" s="65"/>
      <c r="CID137" s="66"/>
      <c r="CIF137" s="64"/>
      <c r="CIG137" s="67"/>
      <c r="CIH137" s="67"/>
      <c r="CII137" s="65"/>
      <c r="CIJ137" s="65"/>
      <c r="CIK137" s="65"/>
      <c r="CIL137" s="66"/>
      <c r="CIN137" s="64"/>
      <c r="CIO137" s="67"/>
      <c r="CIP137" s="67"/>
      <c r="CIQ137" s="65"/>
      <c r="CIR137" s="65"/>
      <c r="CIS137" s="65"/>
      <c r="CIT137" s="66"/>
      <c r="CIV137" s="64"/>
      <c r="CIW137" s="67"/>
      <c r="CIX137" s="67"/>
      <c r="CIY137" s="65"/>
      <c r="CIZ137" s="65"/>
      <c r="CJA137" s="65"/>
      <c r="CJB137" s="66"/>
      <c r="CJD137" s="64"/>
      <c r="CJE137" s="67"/>
      <c r="CJF137" s="67"/>
      <c r="CJG137" s="65"/>
      <c r="CJH137" s="65"/>
      <c r="CJI137" s="65"/>
      <c r="CJJ137" s="66"/>
      <c r="CJL137" s="64"/>
      <c r="CJM137" s="67"/>
      <c r="CJN137" s="67"/>
      <c r="CJO137" s="65"/>
      <c r="CJP137" s="65"/>
      <c r="CJQ137" s="65"/>
      <c r="CJR137" s="66"/>
      <c r="CJT137" s="64"/>
      <c r="CJU137" s="67"/>
      <c r="CJV137" s="67"/>
      <c r="CJW137" s="65"/>
      <c r="CJX137" s="65"/>
      <c r="CJY137" s="65"/>
      <c r="CJZ137" s="66"/>
      <c r="CKB137" s="64"/>
      <c r="CKC137" s="67"/>
      <c r="CKD137" s="67"/>
      <c r="CKE137" s="65"/>
      <c r="CKF137" s="65"/>
      <c r="CKG137" s="65"/>
      <c r="CKH137" s="66"/>
      <c r="CKJ137" s="64"/>
      <c r="CKK137" s="67"/>
      <c r="CKL137" s="67"/>
      <c r="CKM137" s="65"/>
      <c r="CKN137" s="65"/>
      <c r="CKO137" s="65"/>
      <c r="CKP137" s="66"/>
      <c r="CKR137" s="64"/>
      <c r="CKS137" s="67"/>
      <c r="CKT137" s="67"/>
      <c r="CKU137" s="65"/>
      <c r="CKV137" s="65"/>
      <c r="CKW137" s="65"/>
      <c r="CKX137" s="66"/>
      <c r="CKZ137" s="64"/>
      <c r="CLA137" s="67"/>
      <c r="CLB137" s="67"/>
      <c r="CLC137" s="65"/>
      <c r="CLD137" s="65"/>
      <c r="CLE137" s="65"/>
      <c r="CLF137" s="66"/>
      <c r="CLH137" s="64"/>
      <c r="CLI137" s="67"/>
      <c r="CLJ137" s="67"/>
      <c r="CLK137" s="65"/>
      <c r="CLL137" s="65"/>
      <c r="CLM137" s="65"/>
      <c r="CLN137" s="66"/>
      <c r="CLP137" s="64"/>
      <c r="CLQ137" s="67"/>
      <c r="CLR137" s="67"/>
      <c r="CLS137" s="65"/>
      <c r="CLT137" s="65"/>
      <c r="CLU137" s="65"/>
      <c r="CLV137" s="66"/>
      <c r="CLX137" s="64"/>
      <c r="CLY137" s="67"/>
      <c r="CLZ137" s="67"/>
      <c r="CMA137" s="65"/>
      <c r="CMB137" s="65"/>
      <c r="CMC137" s="65"/>
      <c r="CMD137" s="66"/>
      <c r="CMF137" s="64"/>
      <c r="CMG137" s="67"/>
      <c r="CMH137" s="67"/>
      <c r="CMI137" s="65"/>
      <c r="CMJ137" s="65"/>
      <c r="CMK137" s="65"/>
      <c r="CML137" s="66"/>
      <c r="CMN137" s="64"/>
      <c r="CMO137" s="67"/>
      <c r="CMP137" s="67"/>
      <c r="CMQ137" s="65"/>
      <c r="CMR137" s="65"/>
      <c r="CMS137" s="65"/>
      <c r="CMT137" s="66"/>
      <c r="CMV137" s="64"/>
      <c r="CMW137" s="67"/>
      <c r="CMX137" s="67"/>
      <c r="CMY137" s="65"/>
      <c r="CMZ137" s="65"/>
      <c r="CNA137" s="65"/>
      <c r="CNB137" s="66"/>
      <c r="CND137" s="64"/>
      <c r="CNE137" s="67"/>
      <c r="CNF137" s="67"/>
      <c r="CNG137" s="65"/>
      <c r="CNH137" s="65"/>
      <c r="CNI137" s="65"/>
      <c r="CNJ137" s="66"/>
      <c r="CNL137" s="64"/>
      <c r="CNM137" s="67"/>
      <c r="CNN137" s="67"/>
      <c r="CNO137" s="65"/>
      <c r="CNP137" s="65"/>
      <c r="CNQ137" s="65"/>
      <c r="CNR137" s="66"/>
      <c r="CNT137" s="64"/>
      <c r="CNU137" s="67"/>
      <c r="CNV137" s="67"/>
      <c r="CNW137" s="65"/>
      <c r="CNX137" s="65"/>
      <c r="CNY137" s="65"/>
      <c r="CNZ137" s="66"/>
      <c r="COB137" s="64"/>
      <c r="COC137" s="67"/>
      <c r="COD137" s="67"/>
      <c r="COE137" s="65"/>
      <c r="COF137" s="65"/>
      <c r="COG137" s="65"/>
      <c r="COH137" s="66"/>
      <c r="COJ137" s="64"/>
      <c r="COK137" s="67"/>
      <c r="COL137" s="67"/>
      <c r="COM137" s="65"/>
      <c r="CON137" s="65"/>
      <c r="COO137" s="65"/>
      <c r="COP137" s="66"/>
      <c r="COR137" s="64"/>
      <c r="COS137" s="67"/>
      <c r="COT137" s="67"/>
      <c r="COU137" s="65"/>
      <c r="COV137" s="65"/>
      <c r="COW137" s="65"/>
      <c r="COX137" s="66"/>
      <c r="COZ137" s="64"/>
      <c r="CPA137" s="67"/>
      <c r="CPB137" s="67"/>
      <c r="CPC137" s="65"/>
      <c r="CPD137" s="65"/>
      <c r="CPE137" s="65"/>
      <c r="CPF137" s="66"/>
      <c r="CPH137" s="64"/>
      <c r="CPI137" s="67"/>
      <c r="CPJ137" s="67"/>
      <c r="CPK137" s="65"/>
      <c r="CPL137" s="65"/>
      <c r="CPM137" s="65"/>
      <c r="CPN137" s="66"/>
      <c r="CPP137" s="64"/>
      <c r="CPQ137" s="67"/>
      <c r="CPR137" s="67"/>
      <c r="CPS137" s="65"/>
      <c r="CPT137" s="65"/>
      <c r="CPU137" s="65"/>
      <c r="CPV137" s="66"/>
      <c r="CPX137" s="64"/>
      <c r="CPY137" s="67"/>
      <c r="CPZ137" s="67"/>
      <c r="CQA137" s="65"/>
      <c r="CQB137" s="65"/>
      <c r="CQC137" s="65"/>
      <c r="CQD137" s="66"/>
      <c r="CQF137" s="64"/>
      <c r="CQG137" s="67"/>
      <c r="CQH137" s="67"/>
      <c r="CQI137" s="65"/>
      <c r="CQJ137" s="65"/>
      <c r="CQK137" s="65"/>
      <c r="CQL137" s="66"/>
      <c r="CQN137" s="64"/>
      <c r="CQO137" s="67"/>
      <c r="CQP137" s="67"/>
      <c r="CQQ137" s="65"/>
      <c r="CQR137" s="65"/>
      <c r="CQS137" s="65"/>
      <c r="CQT137" s="66"/>
      <c r="CQV137" s="64"/>
      <c r="CQW137" s="67"/>
      <c r="CQX137" s="67"/>
      <c r="CQY137" s="65"/>
      <c r="CQZ137" s="65"/>
      <c r="CRA137" s="65"/>
      <c r="CRB137" s="66"/>
      <c r="CRD137" s="64"/>
      <c r="CRE137" s="67"/>
      <c r="CRF137" s="67"/>
      <c r="CRG137" s="65"/>
      <c r="CRH137" s="65"/>
      <c r="CRI137" s="65"/>
      <c r="CRJ137" s="66"/>
      <c r="CRL137" s="64"/>
      <c r="CRM137" s="67"/>
      <c r="CRN137" s="67"/>
      <c r="CRO137" s="65"/>
      <c r="CRP137" s="65"/>
      <c r="CRQ137" s="65"/>
      <c r="CRR137" s="66"/>
      <c r="CRT137" s="64"/>
      <c r="CRU137" s="67"/>
      <c r="CRV137" s="67"/>
      <c r="CRW137" s="65"/>
      <c r="CRX137" s="65"/>
      <c r="CRY137" s="65"/>
      <c r="CRZ137" s="66"/>
      <c r="CSB137" s="64"/>
      <c r="CSC137" s="67"/>
      <c r="CSD137" s="67"/>
      <c r="CSE137" s="65"/>
      <c r="CSF137" s="65"/>
      <c r="CSG137" s="65"/>
      <c r="CSH137" s="66"/>
      <c r="CSJ137" s="64"/>
      <c r="CSK137" s="67"/>
      <c r="CSL137" s="67"/>
      <c r="CSM137" s="65"/>
      <c r="CSN137" s="65"/>
      <c r="CSO137" s="65"/>
      <c r="CSP137" s="66"/>
      <c r="CSR137" s="64"/>
      <c r="CSS137" s="67"/>
      <c r="CST137" s="67"/>
      <c r="CSU137" s="65"/>
      <c r="CSV137" s="65"/>
      <c r="CSW137" s="65"/>
      <c r="CSX137" s="66"/>
      <c r="CSZ137" s="64"/>
      <c r="CTA137" s="67"/>
      <c r="CTB137" s="67"/>
      <c r="CTC137" s="65"/>
      <c r="CTD137" s="65"/>
      <c r="CTE137" s="65"/>
      <c r="CTF137" s="66"/>
      <c r="CTH137" s="64"/>
      <c r="CTI137" s="67"/>
      <c r="CTJ137" s="67"/>
      <c r="CTK137" s="65"/>
      <c r="CTL137" s="65"/>
      <c r="CTM137" s="65"/>
      <c r="CTN137" s="66"/>
      <c r="CTP137" s="64"/>
      <c r="CTQ137" s="67"/>
      <c r="CTR137" s="67"/>
      <c r="CTS137" s="65"/>
      <c r="CTT137" s="65"/>
      <c r="CTU137" s="65"/>
      <c r="CTV137" s="66"/>
      <c r="CTX137" s="64"/>
      <c r="CTY137" s="67"/>
      <c r="CTZ137" s="67"/>
      <c r="CUA137" s="65"/>
      <c r="CUB137" s="65"/>
      <c r="CUC137" s="65"/>
      <c r="CUD137" s="66"/>
      <c r="CUF137" s="64"/>
      <c r="CUG137" s="67"/>
      <c r="CUH137" s="67"/>
      <c r="CUI137" s="65"/>
      <c r="CUJ137" s="65"/>
      <c r="CUK137" s="65"/>
      <c r="CUL137" s="66"/>
      <c r="CUN137" s="64"/>
      <c r="CUO137" s="67"/>
      <c r="CUP137" s="67"/>
      <c r="CUQ137" s="65"/>
      <c r="CUR137" s="65"/>
      <c r="CUS137" s="65"/>
      <c r="CUT137" s="66"/>
      <c r="CUV137" s="64"/>
      <c r="CUW137" s="67"/>
      <c r="CUX137" s="67"/>
      <c r="CUY137" s="65"/>
      <c r="CUZ137" s="65"/>
      <c r="CVA137" s="65"/>
      <c r="CVB137" s="66"/>
      <c r="CVD137" s="64"/>
      <c r="CVE137" s="67"/>
      <c r="CVF137" s="67"/>
      <c r="CVG137" s="65"/>
      <c r="CVH137" s="65"/>
      <c r="CVI137" s="65"/>
      <c r="CVJ137" s="66"/>
      <c r="CVL137" s="64"/>
      <c r="CVM137" s="67"/>
      <c r="CVN137" s="67"/>
      <c r="CVO137" s="65"/>
      <c r="CVP137" s="65"/>
      <c r="CVQ137" s="65"/>
      <c r="CVR137" s="66"/>
      <c r="CVT137" s="64"/>
      <c r="CVU137" s="67"/>
      <c r="CVV137" s="67"/>
      <c r="CVW137" s="65"/>
      <c r="CVX137" s="65"/>
      <c r="CVY137" s="65"/>
      <c r="CVZ137" s="66"/>
      <c r="CWB137" s="64"/>
      <c r="CWC137" s="67"/>
      <c r="CWD137" s="67"/>
      <c r="CWE137" s="65"/>
      <c r="CWF137" s="65"/>
      <c r="CWG137" s="65"/>
      <c r="CWH137" s="66"/>
      <c r="CWJ137" s="64"/>
      <c r="CWK137" s="67"/>
      <c r="CWL137" s="67"/>
      <c r="CWM137" s="65"/>
      <c r="CWN137" s="65"/>
      <c r="CWO137" s="65"/>
      <c r="CWP137" s="66"/>
      <c r="CWR137" s="64"/>
      <c r="CWS137" s="67"/>
      <c r="CWT137" s="67"/>
      <c r="CWU137" s="65"/>
      <c r="CWV137" s="65"/>
      <c r="CWW137" s="65"/>
      <c r="CWX137" s="66"/>
      <c r="CWZ137" s="64"/>
      <c r="CXA137" s="67"/>
      <c r="CXB137" s="67"/>
      <c r="CXC137" s="65"/>
      <c r="CXD137" s="65"/>
      <c r="CXE137" s="65"/>
      <c r="CXF137" s="66"/>
      <c r="CXH137" s="64"/>
      <c r="CXI137" s="67"/>
      <c r="CXJ137" s="67"/>
      <c r="CXK137" s="65"/>
      <c r="CXL137" s="65"/>
      <c r="CXM137" s="65"/>
      <c r="CXN137" s="66"/>
      <c r="CXP137" s="64"/>
      <c r="CXQ137" s="67"/>
      <c r="CXR137" s="67"/>
      <c r="CXS137" s="65"/>
      <c r="CXT137" s="65"/>
      <c r="CXU137" s="65"/>
      <c r="CXV137" s="66"/>
      <c r="CXX137" s="64"/>
      <c r="CXY137" s="67"/>
      <c r="CXZ137" s="67"/>
      <c r="CYA137" s="65"/>
      <c r="CYB137" s="65"/>
      <c r="CYC137" s="65"/>
      <c r="CYD137" s="66"/>
      <c r="CYF137" s="64"/>
      <c r="CYG137" s="67"/>
      <c r="CYH137" s="67"/>
      <c r="CYI137" s="65"/>
      <c r="CYJ137" s="65"/>
      <c r="CYK137" s="65"/>
      <c r="CYL137" s="66"/>
      <c r="CYN137" s="64"/>
      <c r="CYO137" s="67"/>
      <c r="CYP137" s="67"/>
      <c r="CYQ137" s="65"/>
      <c r="CYR137" s="65"/>
      <c r="CYS137" s="65"/>
      <c r="CYT137" s="66"/>
      <c r="CYV137" s="64"/>
      <c r="CYW137" s="67"/>
      <c r="CYX137" s="67"/>
      <c r="CYY137" s="65"/>
      <c r="CYZ137" s="65"/>
      <c r="CZA137" s="65"/>
      <c r="CZB137" s="66"/>
      <c r="CZD137" s="64"/>
      <c r="CZE137" s="67"/>
      <c r="CZF137" s="67"/>
      <c r="CZG137" s="65"/>
      <c r="CZH137" s="65"/>
      <c r="CZI137" s="65"/>
      <c r="CZJ137" s="66"/>
      <c r="CZL137" s="64"/>
      <c r="CZM137" s="67"/>
      <c r="CZN137" s="67"/>
      <c r="CZO137" s="65"/>
      <c r="CZP137" s="65"/>
      <c r="CZQ137" s="65"/>
      <c r="CZR137" s="66"/>
      <c r="CZT137" s="64"/>
      <c r="CZU137" s="67"/>
      <c r="CZV137" s="67"/>
      <c r="CZW137" s="65"/>
      <c r="CZX137" s="65"/>
      <c r="CZY137" s="65"/>
      <c r="CZZ137" s="66"/>
      <c r="DAB137" s="64"/>
      <c r="DAC137" s="67"/>
      <c r="DAD137" s="67"/>
      <c r="DAE137" s="65"/>
      <c r="DAF137" s="65"/>
      <c r="DAG137" s="65"/>
      <c r="DAH137" s="66"/>
      <c r="DAJ137" s="64"/>
      <c r="DAK137" s="67"/>
      <c r="DAL137" s="67"/>
      <c r="DAM137" s="65"/>
      <c r="DAN137" s="65"/>
      <c r="DAO137" s="65"/>
      <c r="DAP137" s="66"/>
      <c r="DAR137" s="64"/>
      <c r="DAS137" s="67"/>
      <c r="DAT137" s="67"/>
      <c r="DAU137" s="65"/>
      <c r="DAV137" s="65"/>
      <c r="DAW137" s="65"/>
      <c r="DAX137" s="66"/>
      <c r="DAZ137" s="64"/>
      <c r="DBA137" s="67"/>
      <c r="DBB137" s="67"/>
      <c r="DBC137" s="65"/>
      <c r="DBD137" s="65"/>
      <c r="DBE137" s="65"/>
      <c r="DBF137" s="66"/>
      <c r="DBH137" s="64"/>
      <c r="DBI137" s="67"/>
      <c r="DBJ137" s="67"/>
      <c r="DBK137" s="65"/>
      <c r="DBL137" s="65"/>
      <c r="DBM137" s="65"/>
      <c r="DBN137" s="66"/>
      <c r="DBP137" s="64"/>
      <c r="DBQ137" s="67"/>
      <c r="DBR137" s="67"/>
      <c r="DBS137" s="65"/>
      <c r="DBT137" s="65"/>
      <c r="DBU137" s="65"/>
      <c r="DBV137" s="66"/>
      <c r="DBX137" s="64"/>
      <c r="DBY137" s="67"/>
      <c r="DBZ137" s="67"/>
      <c r="DCA137" s="65"/>
      <c r="DCB137" s="65"/>
      <c r="DCC137" s="65"/>
      <c r="DCD137" s="66"/>
      <c r="DCF137" s="64"/>
      <c r="DCG137" s="67"/>
      <c r="DCH137" s="67"/>
      <c r="DCI137" s="65"/>
      <c r="DCJ137" s="65"/>
      <c r="DCK137" s="65"/>
      <c r="DCL137" s="66"/>
      <c r="DCN137" s="64"/>
      <c r="DCO137" s="67"/>
      <c r="DCP137" s="67"/>
      <c r="DCQ137" s="65"/>
      <c r="DCR137" s="65"/>
      <c r="DCS137" s="65"/>
      <c r="DCT137" s="66"/>
      <c r="DCV137" s="64"/>
      <c r="DCW137" s="67"/>
      <c r="DCX137" s="67"/>
      <c r="DCY137" s="65"/>
      <c r="DCZ137" s="65"/>
      <c r="DDA137" s="65"/>
      <c r="DDB137" s="66"/>
      <c r="DDD137" s="64"/>
      <c r="DDE137" s="67"/>
      <c r="DDF137" s="67"/>
      <c r="DDG137" s="65"/>
      <c r="DDH137" s="65"/>
      <c r="DDI137" s="65"/>
      <c r="DDJ137" s="66"/>
      <c r="DDL137" s="64"/>
      <c r="DDM137" s="67"/>
      <c r="DDN137" s="67"/>
      <c r="DDO137" s="65"/>
      <c r="DDP137" s="65"/>
      <c r="DDQ137" s="65"/>
      <c r="DDR137" s="66"/>
      <c r="DDT137" s="64"/>
      <c r="DDU137" s="67"/>
      <c r="DDV137" s="67"/>
      <c r="DDW137" s="65"/>
      <c r="DDX137" s="65"/>
      <c r="DDY137" s="65"/>
      <c r="DDZ137" s="66"/>
      <c r="DEB137" s="64"/>
      <c r="DEC137" s="67"/>
      <c r="DED137" s="67"/>
      <c r="DEE137" s="65"/>
      <c r="DEF137" s="65"/>
      <c r="DEG137" s="65"/>
      <c r="DEH137" s="66"/>
      <c r="DEJ137" s="64"/>
      <c r="DEK137" s="67"/>
      <c r="DEL137" s="67"/>
      <c r="DEM137" s="65"/>
      <c r="DEN137" s="65"/>
      <c r="DEO137" s="65"/>
      <c r="DEP137" s="66"/>
      <c r="DER137" s="64"/>
      <c r="DES137" s="67"/>
      <c r="DET137" s="67"/>
      <c r="DEU137" s="65"/>
      <c r="DEV137" s="65"/>
      <c r="DEW137" s="65"/>
      <c r="DEX137" s="66"/>
      <c r="DEZ137" s="64"/>
      <c r="DFA137" s="67"/>
      <c r="DFB137" s="67"/>
      <c r="DFC137" s="65"/>
      <c r="DFD137" s="65"/>
      <c r="DFE137" s="65"/>
      <c r="DFF137" s="66"/>
      <c r="DFH137" s="64"/>
      <c r="DFI137" s="67"/>
      <c r="DFJ137" s="67"/>
      <c r="DFK137" s="65"/>
      <c r="DFL137" s="65"/>
      <c r="DFM137" s="65"/>
      <c r="DFN137" s="66"/>
      <c r="DFP137" s="64"/>
      <c r="DFQ137" s="67"/>
      <c r="DFR137" s="67"/>
      <c r="DFS137" s="65"/>
      <c r="DFT137" s="65"/>
      <c r="DFU137" s="65"/>
      <c r="DFV137" s="66"/>
      <c r="DFX137" s="64"/>
      <c r="DFY137" s="67"/>
      <c r="DFZ137" s="67"/>
      <c r="DGA137" s="65"/>
      <c r="DGB137" s="65"/>
      <c r="DGC137" s="65"/>
      <c r="DGD137" s="66"/>
      <c r="DGF137" s="64"/>
      <c r="DGG137" s="67"/>
      <c r="DGH137" s="67"/>
      <c r="DGI137" s="65"/>
      <c r="DGJ137" s="65"/>
      <c r="DGK137" s="65"/>
      <c r="DGL137" s="66"/>
      <c r="DGN137" s="64"/>
      <c r="DGO137" s="67"/>
      <c r="DGP137" s="67"/>
      <c r="DGQ137" s="65"/>
      <c r="DGR137" s="65"/>
      <c r="DGS137" s="65"/>
      <c r="DGT137" s="66"/>
      <c r="DGV137" s="64"/>
      <c r="DGW137" s="67"/>
      <c r="DGX137" s="67"/>
      <c r="DGY137" s="65"/>
      <c r="DGZ137" s="65"/>
      <c r="DHA137" s="65"/>
      <c r="DHB137" s="66"/>
      <c r="DHD137" s="64"/>
      <c r="DHE137" s="67"/>
      <c r="DHF137" s="67"/>
      <c r="DHG137" s="65"/>
      <c r="DHH137" s="65"/>
      <c r="DHI137" s="65"/>
      <c r="DHJ137" s="66"/>
      <c r="DHL137" s="64"/>
      <c r="DHM137" s="67"/>
      <c r="DHN137" s="67"/>
      <c r="DHO137" s="65"/>
      <c r="DHP137" s="65"/>
      <c r="DHQ137" s="65"/>
      <c r="DHR137" s="66"/>
      <c r="DHT137" s="64"/>
      <c r="DHU137" s="67"/>
      <c r="DHV137" s="67"/>
      <c r="DHW137" s="65"/>
      <c r="DHX137" s="65"/>
      <c r="DHY137" s="65"/>
      <c r="DHZ137" s="66"/>
      <c r="DIB137" s="64"/>
      <c r="DIC137" s="67"/>
      <c r="DID137" s="67"/>
      <c r="DIE137" s="65"/>
      <c r="DIF137" s="65"/>
      <c r="DIG137" s="65"/>
      <c r="DIH137" s="66"/>
      <c r="DIJ137" s="64"/>
      <c r="DIK137" s="67"/>
      <c r="DIL137" s="67"/>
      <c r="DIM137" s="65"/>
      <c r="DIN137" s="65"/>
      <c r="DIO137" s="65"/>
      <c r="DIP137" s="66"/>
      <c r="DIR137" s="64"/>
      <c r="DIS137" s="67"/>
      <c r="DIT137" s="67"/>
      <c r="DIU137" s="65"/>
      <c r="DIV137" s="65"/>
      <c r="DIW137" s="65"/>
      <c r="DIX137" s="66"/>
      <c r="DIZ137" s="64"/>
      <c r="DJA137" s="67"/>
      <c r="DJB137" s="67"/>
      <c r="DJC137" s="65"/>
      <c r="DJD137" s="65"/>
      <c r="DJE137" s="65"/>
      <c r="DJF137" s="66"/>
      <c r="DJH137" s="64"/>
      <c r="DJI137" s="67"/>
      <c r="DJJ137" s="67"/>
      <c r="DJK137" s="65"/>
      <c r="DJL137" s="65"/>
      <c r="DJM137" s="65"/>
      <c r="DJN137" s="66"/>
      <c r="DJP137" s="64"/>
      <c r="DJQ137" s="67"/>
      <c r="DJR137" s="67"/>
      <c r="DJS137" s="65"/>
      <c r="DJT137" s="65"/>
      <c r="DJU137" s="65"/>
      <c r="DJV137" s="66"/>
      <c r="DJX137" s="64"/>
      <c r="DJY137" s="67"/>
      <c r="DJZ137" s="67"/>
      <c r="DKA137" s="65"/>
      <c r="DKB137" s="65"/>
      <c r="DKC137" s="65"/>
      <c r="DKD137" s="66"/>
      <c r="DKF137" s="64"/>
      <c r="DKG137" s="67"/>
      <c r="DKH137" s="67"/>
      <c r="DKI137" s="65"/>
      <c r="DKJ137" s="65"/>
      <c r="DKK137" s="65"/>
      <c r="DKL137" s="66"/>
      <c r="DKN137" s="64"/>
      <c r="DKO137" s="67"/>
      <c r="DKP137" s="67"/>
      <c r="DKQ137" s="65"/>
      <c r="DKR137" s="65"/>
      <c r="DKS137" s="65"/>
      <c r="DKT137" s="66"/>
      <c r="DKV137" s="64"/>
      <c r="DKW137" s="67"/>
      <c r="DKX137" s="67"/>
      <c r="DKY137" s="65"/>
      <c r="DKZ137" s="65"/>
      <c r="DLA137" s="65"/>
      <c r="DLB137" s="66"/>
      <c r="DLD137" s="64"/>
      <c r="DLE137" s="67"/>
      <c r="DLF137" s="67"/>
      <c r="DLG137" s="65"/>
      <c r="DLH137" s="65"/>
      <c r="DLI137" s="65"/>
      <c r="DLJ137" s="66"/>
      <c r="DLL137" s="64"/>
      <c r="DLM137" s="67"/>
      <c r="DLN137" s="67"/>
      <c r="DLO137" s="65"/>
      <c r="DLP137" s="65"/>
      <c r="DLQ137" s="65"/>
      <c r="DLR137" s="66"/>
      <c r="DLT137" s="64"/>
      <c r="DLU137" s="67"/>
      <c r="DLV137" s="67"/>
      <c r="DLW137" s="65"/>
      <c r="DLX137" s="65"/>
      <c r="DLY137" s="65"/>
      <c r="DLZ137" s="66"/>
      <c r="DMB137" s="64"/>
      <c r="DMC137" s="67"/>
      <c r="DMD137" s="67"/>
      <c r="DME137" s="65"/>
      <c r="DMF137" s="65"/>
      <c r="DMG137" s="65"/>
      <c r="DMH137" s="66"/>
      <c r="DMJ137" s="64"/>
      <c r="DMK137" s="67"/>
      <c r="DML137" s="67"/>
      <c r="DMM137" s="65"/>
      <c r="DMN137" s="65"/>
      <c r="DMO137" s="65"/>
      <c r="DMP137" s="66"/>
      <c r="DMR137" s="64"/>
      <c r="DMS137" s="67"/>
      <c r="DMT137" s="67"/>
      <c r="DMU137" s="65"/>
      <c r="DMV137" s="65"/>
      <c r="DMW137" s="65"/>
      <c r="DMX137" s="66"/>
      <c r="DMZ137" s="64"/>
      <c r="DNA137" s="67"/>
      <c r="DNB137" s="67"/>
      <c r="DNC137" s="65"/>
      <c r="DND137" s="65"/>
      <c r="DNE137" s="65"/>
      <c r="DNF137" s="66"/>
      <c r="DNH137" s="64"/>
      <c r="DNI137" s="67"/>
      <c r="DNJ137" s="67"/>
      <c r="DNK137" s="65"/>
      <c r="DNL137" s="65"/>
      <c r="DNM137" s="65"/>
      <c r="DNN137" s="66"/>
      <c r="DNP137" s="64"/>
      <c r="DNQ137" s="67"/>
      <c r="DNR137" s="67"/>
      <c r="DNS137" s="65"/>
      <c r="DNT137" s="65"/>
      <c r="DNU137" s="65"/>
      <c r="DNV137" s="66"/>
      <c r="DNX137" s="64"/>
      <c r="DNY137" s="67"/>
      <c r="DNZ137" s="67"/>
      <c r="DOA137" s="65"/>
      <c r="DOB137" s="65"/>
      <c r="DOC137" s="65"/>
      <c r="DOD137" s="66"/>
      <c r="DOF137" s="64"/>
      <c r="DOG137" s="67"/>
      <c r="DOH137" s="67"/>
      <c r="DOI137" s="65"/>
      <c r="DOJ137" s="65"/>
      <c r="DOK137" s="65"/>
      <c r="DOL137" s="66"/>
      <c r="DON137" s="64"/>
      <c r="DOO137" s="67"/>
      <c r="DOP137" s="67"/>
      <c r="DOQ137" s="65"/>
      <c r="DOR137" s="65"/>
      <c r="DOS137" s="65"/>
      <c r="DOT137" s="66"/>
      <c r="DOV137" s="64"/>
      <c r="DOW137" s="67"/>
      <c r="DOX137" s="67"/>
      <c r="DOY137" s="65"/>
      <c r="DOZ137" s="65"/>
      <c r="DPA137" s="65"/>
      <c r="DPB137" s="66"/>
      <c r="DPD137" s="64"/>
      <c r="DPE137" s="67"/>
      <c r="DPF137" s="67"/>
      <c r="DPG137" s="65"/>
      <c r="DPH137" s="65"/>
      <c r="DPI137" s="65"/>
      <c r="DPJ137" s="66"/>
      <c r="DPL137" s="64"/>
      <c r="DPM137" s="67"/>
      <c r="DPN137" s="67"/>
      <c r="DPO137" s="65"/>
      <c r="DPP137" s="65"/>
      <c r="DPQ137" s="65"/>
      <c r="DPR137" s="66"/>
      <c r="DPT137" s="64"/>
      <c r="DPU137" s="67"/>
      <c r="DPV137" s="67"/>
      <c r="DPW137" s="65"/>
      <c r="DPX137" s="65"/>
      <c r="DPY137" s="65"/>
      <c r="DPZ137" s="66"/>
      <c r="DQB137" s="64"/>
      <c r="DQC137" s="67"/>
      <c r="DQD137" s="67"/>
      <c r="DQE137" s="65"/>
      <c r="DQF137" s="65"/>
      <c r="DQG137" s="65"/>
      <c r="DQH137" s="66"/>
      <c r="DQJ137" s="64"/>
      <c r="DQK137" s="67"/>
      <c r="DQL137" s="67"/>
      <c r="DQM137" s="65"/>
      <c r="DQN137" s="65"/>
      <c r="DQO137" s="65"/>
      <c r="DQP137" s="66"/>
      <c r="DQR137" s="64"/>
      <c r="DQS137" s="67"/>
      <c r="DQT137" s="67"/>
      <c r="DQU137" s="65"/>
      <c r="DQV137" s="65"/>
      <c r="DQW137" s="65"/>
      <c r="DQX137" s="66"/>
      <c r="DQZ137" s="64"/>
      <c r="DRA137" s="67"/>
      <c r="DRB137" s="67"/>
      <c r="DRC137" s="65"/>
      <c r="DRD137" s="65"/>
      <c r="DRE137" s="65"/>
      <c r="DRF137" s="66"/>
      <c r="DRH137" s="64"/>
      <c r="DRI137" s="67"/>
      <c r="DRJ137" s="67"/>
      <c r="DRK137" s="65"/>
      <c r="DRL137" s="65"/>
      <c r="DRM137" s="65"/>
      <c r="DRN137" s="66"/>
      <c r="DRP137" s="64"/>
      <c r="DRQ137" s="67"/>
      <c r="DRR137" s="67"/>
      <c r="DRS137" s="65"/>
      <c r="DRT137" s="65"/>
      <c r="DRU137" s="65"/>
      <c r="DRV137" s="66"/>
      <c r="DRX137" s="64"/>
      <c r="DRY137" s="67"/>
      <c r="DRZ137" s="67"/>
      <c r="DSA137" s="65"/>
      <c r="DSB137" s="65"/>
      <c r="DSC137" s="65"/>
      <c r="DSD137" s="66"/>
      <c r="DSF137" s="64"/>
      <c r="DSG137" s="67"/>
      <c r="DSH137" s="67"/>
      <c r="DSI137" s="65"/>
      <c r="DSJ137" s="65"/>
      <c r="DSK137" s="65"/>
      <c r="DSL137" s="66"/>
      <c r="DSN137" s="64"/>
      <c r="DSO137" s="67"/>
      <c r="DSP137" s="67"/>
      <c r="DSQ137" s="65"/>
      <c r="DSR137" s="65"/>
      <c r="DSS137" s="65"/>
      <c r="DST137" s="66"/>
      <c r="DSV137" s="64"/>
      <c r="DSW137" s="67"/>
      <c r="DSX137" s="67"/>
      <c r="DSY137" s="65"/>
      <c r="DSZ137" s="65"/>
      <c r="DTA137" s="65"/>
      <c r="DTB137" s="66"/>
      <c r="DTD137" s="64"/>
      <c r="DTE137" s="67"/>
      <c r="DTF137" s="67"/>
      <c r="DTG137" s="65"/>
      <c r="DTH137" s="65"/>
      <c r="DTI137" s="65"/>
      <c r="DTJ137" s="66"/>
      <c r="DTL137" s="64"/>
      <c r="DTM137" s="67"/>
      <c r="DTN137" s="67"/>
      <c r="DTO137" s="65"/>
      <c r="DTP137" s="65"/>
      <c r="DTQ137" s="65"/>
      <c r="DTR137" s="66"/>
      <c r="DTT137" s="64"/>
      <c r="DTU137" s="67"/>
      <c r="DTV137" s="67"/>
      <c r="DTW137" s="65"/>
      <c r="DTX137" s="65"/>
      <c r="DTY137" s="65"/>
      <c r="DTZ137" s="66"/>
      <c r="DUB137" s="64"/>
      <c r="DUC137" s="67"/>
      <c r="DUD137" s="67"/>
      <c r="DUE137" s="65"/>
      <c r="DUF137" s="65"/>
      <c r="DUG137" s="65"/>
      <c r="DUH137" s="66"/>
      <c r="DUJ137" s="64"/>
      <c r="DUK137" s="67"/>
      <c r="DUL137" s="67"/>
      <c r="DUM137" s="65"/>
      <c r="DUN137" s="65"/>
      <c r="DUO137" s="65"/>
      <c r="DUP137" s="66"/>
      <c r="DUR137" s="64"/>
      <c r="DUS137" s="67"/>
      <c r="DUT137" s="67"/>
      <c r="DUU137" s="65"/>
      <c r="DUV137" s="65"/>
      <c r="DUW137" s="65"/>
      <c r="DUX137" s="66"/>
      <c r="DUZ137" s="64"/>
      <c r="DVA137" s="67"/>
      <c r="DVB137" s="67"/>
      <c r="DVC137" s="65"/>
      <c r="DVD137" s="65"/>
      <c r="DVE137" s="65"/>
      <c r="DVF137" s="66"/>
      <c r="DVH137" s="64"/>
      <c r="DVI137" s="67"/>
      <c r="DVJ137" s="67"/>
      <c r="DVK137" s="65"/>
      <c r="DVL137" s="65"/>
      <c r="DVM137" s="65"/>
      <c r="DVN137" s="66"/>
      <c r="DVP137" s="64"/>
      <c r="DVQ137" s="67"/>
      <c r="DVR137" s="67"/>
      <c r="DVS137" s="65"/>
      <c r="DVT137" s="65"/>
      <c r="DVU137" s="65"/>
      <c r="DVV137" s="66"/>
      <c r="DVX137" s="64"/>
      <c r="DVY137" s="67"/>
      <c r="DVZ137" s="67"/>
      <c r="DWA137" s="65"/>
      <c r="DWB137" s="65"/>
      <c r="DWC137" s="65"/>
      <c r="DWD137" s="66"/>
      <c r="DWF137" s="64"/>
      <c r="DWG137" s="67"/>
      <c r="DWH137" s="67"/>
      <c r="DWI137" s="65"/>
      <c r="DWJ137" s="65"/>
      <c r="DWK137" s="65"/>
      <c r="DWL137" s="66"/>
      <c r="DWN137" s="64"/>
      <c r="DWO137" s="67"/>
      <c r="DWP137" s="67"/>
      <c r="DWQ137" s="65"/>
      <c r="DWR137" s="65"/>
      <c r="DWS137" s="65"/>
      <c r="DWT137" s="66"/>
      <c r="DWV137" s="64"/>
      <c r="DWW137" s="67"/>
      <c r="DWX137" s="67"/>
      <c r="DWY137" s="65"/>
      <c r="DWZ137" s="65"/>
      <c r="DXA137" s="65"/>
      <c r="DXB137" s="66"/>
      <c r="DXD137" s="64"/>
      <c r="DXE137" s="67"/>
      <c r="DXF137" s="67"/>
      <c r="DXG137" s="65"/>
      <c r="DXH137" s="65"/>
      <c r="DXI137" s="65"/>
      <c r="DXJ137" s="66"/>
      <c r="DXL137" s="64"/>
      <c r="DXM137" s="67"/>
      <c r="DXN137" s="67"/>
      <c r="DXO137" s="65"/>
      <c r="DXP137" s="65"/>
      <c r="DXQ137" s="65"/>
      <c r="DXR137" s="66"/>
      <c r="DXT137" s="64"/>
      <c r="DXU137" s="67"/>
      <c r="DXV137" s="67"/>
      <c r="DXW137" s="65"/>
      <c r="DXX137" s="65"/>
      <c r="DXY137" s="65"/>
      <c r="DXZ137" s="66"/>
      <c r="DYB137" s="64"/>
      <c r="DYC137" s="67"/>
      <c r="DYD137" s="67"/>
      <c r="DYE137" s="65"/>
      <c r="DYF137" s="65"/>
      <c r="DYG137" s="65"/>
      <c r="DYH137" s="66"/>
      <c r="DYJ137" s="64"/>
      <c r="DYK137" s="67"/>
      <c r="DYL137" s="67"/>
      <c r="DYM137" s="65"/>
      <c r="DYN137" s="65"/>
      <c r="DYO137" s="65"/>
      <c r="DYP137" s="66"/>
      <c r="DYR137" s="64"/>
      <c r="DYS137" s="67"/>
      <c r="DYT137" s="67"/>
      <c r="DYU137" s="65"/>
      <c r="DYV137" s="65"/>
      <c r="DYW137" s="65"/>
      <c r="DYX137" s="66"/>
      <c r="DYZ137" s="64"/>
      <c r="DZA137" s="67"/>
      <c r="DZB137" s="67"/>
      <c r="DZC137" s="65"/>
      <c r="DZD137" s="65"/>
      <c r="DZE137" s="65"/>
      <c r="DZF137" s="66"/>
      <c r="DZH137" s="64"/>
      <c r="DZI137" s="67"/>
      <c r="DZJ137" s="67"/>
      <c r="DZK137" s="65"/>
      <c r="DZL137" s="65"/>
      <c r="DZM137" s="65"/>
      <c r="DZN137" s="66"/>
      <c r="DZP137" s="64"/>
      <c r="DZQ137" s="67"/>
      <c r="DZR137" s="67"/>
      <c r="DZS137" s="65"/>
      <c r="DZT137" s="65"/>
      <c r="DZU137" s="65"/>
      <c r="DZV137" s="66"/>
      <c r="DZX137" s="64"/>
      <c r="DZY137" s="67"/>
      <c r="DZZ137" s="67"/>
      <c r="EAA137" s="65"/>
      <c r="EAB137" s="65"/>
      <c r="EAC137" s="65"/>
      <c r="EAD137" s="66"/>
      <c r="EAF137" s="64"/>
      <c r="EAG137" s="67"/>
      <c r="EAH137" s="67"/>
      <c r="EAI137" s="65"/>
      <c r="EAJ137" s="65"/>
      <c r="EAK137" s="65"/>
      <c r="EAL137" s="66"/>
      <c r="EAN137" s="64"/>
      <c r="EAO137" s="67"/>
      <c r="EAP137" s="67"/>
      <c r="EAQ137" s="65"/>
      <c r="EAR137" s="65"/>
      <c r="EAS137" s="65"/>
      <c r="EAT137" s="66"/>
      <c r="EAV137" s="64"/>
      <c r="EAW137" s="67"/>
      <c r="EAX137" s="67"/>
      <c r="EAY137" s="65"/>
      <c r="EAZ137" s="65"/>
      <c r="EBA137" s="65"/>
      <c r="EBB137" s="66"/>
      <c r="EBD137" s="64"/>
      <c r="EBE137" s="67"/>
      <c r="EBF137" s="67"/>
      <c r="EBG137" s="65"/>
      <c r="EBH137" s="65"/>
      <c r="EBI137" s="65"/>
      <c r="EBJ137" s="66"/>
      <c r="EBL137" s="64"/>
      <c r="EBM137" s="67"/>
      <c r="EBN137" s="67"/>
      <c r="EBO137" s="65"/>
      <c r="EBP137" s="65"/>
      <c r="EBQ137" s="65"/>
      <c r="EBR137" s="66"/>
      <c r="EBT137" s="64"/>
      <c r="EBU137" s="67"/>
      <c r="EBV137" s="67"/>
      <c r="EBW137" s="65"/>
      <c r="EBX137" s="65"/>
      <c r="EBY137" s="65"/>
      <c r="EBZ137" s="66"/>
      <c r="ECB137" s="64"/>
      <c r="ECC137" s="67"/>
      <c r="ECD137" s="67"/>
      <c r="ECE137" s="65"/>
      <c r="ECF137" s="65"/>
      <c r="ECG137" s="65"/>
      <c r="ECH137" s="66"/>
      <c r="ECJ137" s="64"/>
      <c r="ECK137" s="67"/>
      <c r="ECL137" s="67"/>
      <c r="ECM137" s="65"/>
      <c r="ECN137" s="65"/>
      <c r="ECO137" s="65"/>
      <c r="ECP137" s="66"/>
      <c r="ECR137" s="64"/>
      <c r="ECS137" s="67"/>
      <c r="ECT137" s="67"/>
      <c r="ECU137" s="65"/>
      <c r="ECV137" s="65"/>
      <c r="ECW137" s="65"/>
      <c r="ECX137" s="66"/>
      <c r="ECZ137" s="64"/>
      <c r="EDA137" s="67"/>
      <c r="EDB137" s="67"/>
      <c r="EDC137" s="65"/>
      <c r="EDD137" s="65"/>
      <c r="EDE137" s="65"/>
      <c r="EDF137" s="66"/>
      <c r="EDH137" s="64"/>
      <c r="EDI137" s="67"/>
      <c r="EDJ137" s="67"/>
      <c r="EDK137" s="65"/>
      <c r="EDL137" s="65"/>
      <c r="EDM137" s="65"/>
      <c r="EDN137" s="66"/>
      <c r="EDP137" s="64"/>
      <c r="EDQ137" s="67"/>
      <c r="EDR137" s="67"/>
      <c r="EDS137" s="65"/>
      <c r="EDT137" s="65"/>
      <c r="EDU137" s="65"/>
      <c r="EDV137" s="66"/>
      <c r="EDX137" s="64"/>
      <c r="EDY137" s="67"/>
      <c r="EDZ137" s="67"/>
      <c r="EEA137" s="65"/>
      <c r="EEB137" s="65"/>
      <c r="EEC137" s="65"/>
      <c r="EED137" s="66"/>
      <c r="EEF137" s="64"/>
      <c r="EEG137" s="67"/>
      <c r="EEH137" s="67"/>
      <c r="EEI137" s="65"/>
      <c r="EEJ137" s="65"/>
      <c r="EEK137" s="65"/>
      <c r="EEL137" s="66"/>
      <c r="EEN137" s="64"/>
      <c r="EEO137" s="67"/>
      <c r="EEP137" s="67"/>
      <c r="EEQ137" s="65"/>
      <c r="EER137" s="65"/>
      <c r="EES137" s="65"/>
      <c r="EET137" s="66"/>
      <c r="EEV137" s="64"/>
      <c r="EEW137" s="67"/>
      <c r="EEX137" s="67"/>
      <c r="EEY137" s="65"/>
      <c r="EEZ137" s="65"/>
      <c r="EFA137" s="65"/>
      <c r="EFB137" s="66"/>
      <c r="EFD137" s="64"/>
      <c r="EFE137" s="67"/>
      <c r="EFF137" s="67"/>
      <c r="EFG137" s="65"/>
      <c r="EFH137" s="65"/>
      <c r="EFI137" s="65"/>
      <c r="EFJ137" s="66"/>
      <c r="EFL137" s="64"/>
      <c r="EFM137" s="67"/>
      <c r="EFN137" s="67"/>
      <c r="EFO137" s="65"/>
      <c r="EFP137" s="65"/>
      <c r="EFQ137" s="65"/>
      <c r="EFR137" s="66"/>
      <c r="EFT137" s="64"/>
      <c r="EFU137" s="67"/>
      <c r="EFV137" s="67"/>
      <c r="EFW137" s="65"/>
      <c r="EFX137" s="65"/>
      <c r="EFY137" s="65"/>
      <c r="EFZ137" s="66"/>
      <c r="EGB137" s="64"/>
      <c r="EGC137" s="67"/>
      <c r="EGD137" s="67"/>
      <c r="EGE137" s="65"/>
      <c r="EGF137" s="65"/>
      <c r="EGG137" s="65"/>
      <c r="EGH137" s="66"/>
      <c r="EGJ137" s="64"/>
      <c r="EGK137" s="67"/>
      <c r="EGL137" s="67"/>
      <c r="EGM137" s="65"/>
      <c r="EGN137" s="65"/>
      <c r="EGO137" s="65"/>
      <c r="EGP137" s="66"/>
      <c r="EGR137" s="64"/>
      <c r="EGS137" s="67"/>
      <c r="EGT137" s="67"/>
      <c r="EGU137" s="65"/>
      <c r="EGV137" s="65"/>
      <c r="EGW137" s="65"/>
      <c r="EGX137" s="66"/>
      <c r="EGZ137" s="64"/>
      <c r="EHA137" s="67"/>
      <c r="EHB137" s="67"/>
      <c r="EHC137" s="65"/>
      <c r="EHD137" s="65"/>
      <c r="EHE137" s="65"/>
      <c r="EHF137" s="66"/>
      <c r="EHH137" s="64"/>
      <c r="EHI137" s="67"/>
      <c r="EHJ137" s="67"/>
      <c r="EHK137" s="65"/>
      <c r="EHL137" s="65"/>
      <c r="EHM137" s="65"/>
      <c r="EHN137" s="66"/>
      <c r="EHP137" s="64"/>
      <c r="EHQ137" s="67"/>
      <c r="EHR137" s="67"/>
      <c r="EHS137" s="65"/>
      <c r="EHT137" s="65"/>
      <c r="EHU137" s="65"/>
      <c r="EHV137" s="66"/>
      <c r="EHX137" s="64"/>
      <c r="EHY137" s="67"/>
      <c r="EHZ137" s="67"/>
      <c r="EIA137" s="65"/>
      <c r="EIB137" s="65"/>
      <c r="EIC137" s="65"/>
      <c r="EID137" s="66"/>
      <c r="EIF137" s="64"/>
      <c r="EIG137" s="67"/>
      <c r="EIH137" s="67"/>
      <c r="EII137" s="65"/>
      <c r="EIJ137" s="65"/>
      <c r="EIK137" s="65"/>
      <c r="EIL137" s="66"/>
      <c r="EIN137" s="64"/>
      <c r="EIO137" s="67"/>
      <c r="EIP137" s="67"/>
      <c r="EIQ137" s="65"/>
      <c r="EIR137" s="65"/>
      <c r="EIS137" s="65"/>
      <c r="EIT137" s="66"/>
      <c r="EIV137" s="64"/>
      <c r="EIW137" s="67"/>
      <c r="EIX137" s="67"/>
      <c r="EIY137" s="65"/>
      <c r="EIZ137" s="65"/>
      <c r="EJA137" s="65"/>
      <c r="EJB137" s="66"/>
      <c r="EJD137" s="64"/>
      <c r="EJE137" s="67"/>
      <c r="EJF137" s="67"/>
      <c r="EJG137" s="65"/>
      <c r="EJH137" s="65"/>
      <c r="EJI137" s="65"/>
      <c r="EJJ137" s="66"/>
      <c r="EJL137" s="64"/>
      <c r="EJM137" s="67"/>
      <c r="EJN137" s="67"/>
      <c r="EJO137" s="65"/>
      <c r="EJP137" s="65"/>
      <c r="EJQ137" s="65"/>
      <c r="EJR137" s="66"/>
      <c r="EJT137" s="64"/>
      <c r="EJU137" s="67"/>
      <c r="EJV137" s="67"/>
      <c r="EJW137" s="65"/>
      <c r="EJX137" s="65"/>
      <c r="EJY137" s="65"/>
      <c r="EJZ137" s="66"/>
      <c r="EKB137" s="64"/>
      <c r="EKC137" s="67"/>
      <c r="EKD137" s="67"/>
      <c r="EKE137" s="65"/>
      <c r="EKF137" s="65"/>
      <c r="EKG137" s="65"/>
      <c r="EKH137" s="66"/>
      <c r="EKJ137" s="64"/>
      <c r="EKK137" s="67"/>
      <c r="EKL137" s="67"/>
      <c r="EKM137" s="65"/>
      <c r="EKN137" s="65"/>
      <c r="EKO137" s="65"/>
      <c r="EKP137" s="66"/>
      <c r="EKR137" s="64"/>
      <c r="EKS137" s="67"/>
      <c r="EKT137" s="67"/>
      <c r="EKU137" s="65"/>
      <c r="EKV137" s="65"/>
      <c r="EKW137" s="65"/>
      <c r="EKX137" s="66"/>
      <c r="EKZ137" s="64"/>
      <c r="ELA137" s="67"/>
      <c r="ELB137" s="67"/>
      <c r="ELC137" s="65"/>
      <c r="ELD137" s="65"/>
      <c r="ELE137" s="65"/>
      <c r="ELF137" s="66"/>
      <c r="ELH137" s="64"/>
      <c r="ELI137" s="67"/>
      <c r="ELJ137" s="67"/>
      <c r="ELK137" s="65"/>
      <c r="ELL137" s="65"/>
      <c r="ELM137" s="65"/>
      <c r="ELN137" s="66"/>
      <c r="ELP137" s="64"/>
      <c r="ELQ137" s="67"/>
      <c r="ELR137" s="67"/>
      <c r="ELS137" s="65"/>
      <c r="ELT137" s="65"/>
      <c r="ELU137" s="65"/>
      <c r="ELV137" s="66"/>
      <c r="ELX137" s="64"/>
      <c r="ELY137" s="67"/>
      <c r="ELZ137" s="67"/>
      <c r="EMA137" s="65"/>
      <c r="EMB137" s="65"/>
      <c r="EMC137" s="65"/>
      <c r="EMD137" s="66"/>
      <c r="EMF137" s="64"/>
      <c r="EMG137" s="67"/>
      <c r="EMH137" s="67"/>
      <c r="EMI137" s="65"/>
      <c r="EMJ137" s="65"/>
      <c r="EMK137" s="65"/>
      <c r="EML137" s="66"/>
      <c r="EMN137" s="64"/>
      <c r="EMO137" s="67"/>
      <c r="EMP137" s="67"/>
      <c r="EMQ137" s="65"/>
      <c r="EMR137" s="65"/>
      <c r="EMS137" s="65"/>
      <c r="EMT137" s="66"/>
      <c r="EMV137" s="64"/>
      <c r="EMW137" s="67"/>
      <c r="EMX137" s="67"/>
      <c r="EMY137" s="65"/>
      <c r="EMZ137" s="65"/>
      <c r="ENA137" s="65"/>
      <c r="ENB137" s="66"/>
      <c r="END137" s="64"/>
      <c r="ENE137" s="67"/>
      <c r="ENF137" s="67"/>
      <c r="ENG137" s="65"/>
      <c r="ENH137" s="65"/>
      <c r="ENI137" s="65"/>
      <c r="ENJ137" s="66"/>
      <c r="ENL137" s="64"/>
      <c r="ENM137" s="67"/>
      <c r="ENN137" s="67"/>
      <c r="ENO137" s="65"/>
      <c r="ENP137" s="65"/>
      <c r="ENQ137" s="65"/>
      <c r="ENR137" s="66"/>
      <c r="ENT137" s="64"/>
      <c r="ENU137" s="67"/>
      <c r="ENV137" s="67"/>
      <c r="ENW137" s="65"/>
      <c r="ENX137" s="65"/>
      <c r="ENY137" s="65"/>
      <c r="ENZ137" s="66"/>
      <c r="EOB137" s="64"/>
      <c r="EOC137" s="67"/>
      <c r="EOD137" s="67"/>
      <c r="EOE137" s="65"/>
      <c r="EOF137" s="65"/>
      <c r="EOG137" s="65"/>
      <c r="EOH137" s="66"/>
      <c r="EOJ137" s="64"/>
      <c r="EOK137" s="67"/>
      <c r="EOL137" s="67"/>
      <c r="EOM137" s="65"/>
      <c r="EON137" s="65"/>
      <c r="EOO137" s="65"/>
      <c r="EOP137" s="66"/>
      <c r="EOR137" s="64"/>
      <c r="EOS137" s="67"/>
      <c r="EOT137" s="67"/>
      <c r="EOU137" s="65"/>
      <c r="EOV137" s="65"/>
      <c r="EOW137" s="65"/>
      <c r="EOX137" s="66"/>
      <c r="EOZ137" s="64"/>
      <c r="EPA137" s="67"/>
      <c r="EPB137" s="67"/>
      <c r="EPC137" s="65"/>
      <c r="EPD137" s="65"/>
      <c r="EPE137" s="65"/>
      <c r="EPF137" s="66"/>
      <c r="EPH137" s="64"/>
      <c r="EPI137" s="67"/>
      <c r="EPJ137" s="67"/>
      <c r="EPK137" s="65"/>
      <c r="EPL137" s="65"/>
      <c r="EPM137" s="65"/>
      <c r="EPN137" s="66"/>
      <c r="EPP137" s="64"/>
      <c r="EPQ137" s="67"/>
      <c r="EPR137" s="67"/>
      <c r="EPS137" s="65"/>
      <c r="EPT137" s="65"/>
      <c r="EPU137" s="65"/>
      <c r="EPV137" s="66"/>
      <c r="EPX137" s="64"/>
      <c r="EPY137" s="67"/>
      <c r="EPZ137" s="67"/>
      <c r="EQA137" s="65"/>
      <c r="EQB137" s="65"/>
      <c r="EQC137" s="65"/>
      <c r="EQD137" s="66"/>
      <c r="EQF137" s="64"/>
      <c r="EQG137" s="67"/>
      <c r="EQH137" s="67"/>
      <c r="EQI137" s="65"/>
      <c r="EQJ137" s="65"/>
      <c r="EQK137" s="65"/>
      <c r="EQL137" s="66"/>
      <c r="EQN137" s="64"/>
      <c r="EQO137" s="67"/>
      <c r="EQP137" s="67"/>
      <c r="EQQ137" s="65"/>
      <c r="EQR137" s="65"/>
      <c r="EQS137" s="65"/>
      <c r="EQT137" s="66"/>
      <c r="EQV137" s="64"/>
      <c r="EQW137" s="67"/>
      <c r="EQX137" s="67"/>
      <c r="EQY137" s="65"/>
      <c r="EQZ137" s="65"/>
      <c r="ERA137" s="65"/>
      <c r="ERB137" s="66"/>
      <c r="ERD137" s="64"/>
      <c r="ERE137" s="67"/>
      <c r="ERF137" s="67"/>
      <c r="ERG137" s="65"/>
      <c r="ERH137" s="65"/>
      <c r="ERI137" s="65"/>
      <c r="ERJ137" s="66"/>
      <c r="ERL137" s="64"/>
      <c r="ERM137" s="67"/>
      <c r="ERN137" s="67"/>
      <c r="ERO137" s="65"/>
      <c r="ERP137" s="65"/>
      <c r="ERQ137" s="65"/>
      <c r="ERR137" s="66"/>
      <c r="ERT137" s="64"/>
      <c r="ERU137" s="67"/>
      <c r="ERV137" s="67"/>
      <c r="ERW137" s="65"/>
      <c r="ERX137" s="65"/>
      <c r="ERY137" s="65"/>
      <c r="ERZ137" s="66"/>
      <c r="ESB137" s="64"/>
      <c r="ESC137" s="67"/>
      <c r="ESD137" s="67"/>
      <c r="ESE137" s="65"/>
      <c r="ESF137" s="65"/>
      <c r="ESG137" s="65"/>
      <c r="ESH137" s="66"/>
      <c r="ESJ137" s="64"/>
      <c r="ESK137" s="67"/>
      <c r="ESL137" s="67"/>
      <c r="ESM137" s="65"/>
      <c r="ESN137" s="65"/>
      <c r="ESO137" s="65"/>
      <c r="ESP137" s="66"/>
      <c r="ESR137" s="64"/>
      <c r="ESS137" s="67"/>
      <c r="EST137" s="67"/>
      <c r="ESU137" s="65"/>
      <c r="ESV137" s="65"/>
      <c r="ESW137" s="65"/>
      <c r="ESX137" s="66"/>
      <c r="ESZ137" s="64"/>
      <c r="ETA137" s="67"/>
      <c r="ETB137" s="67"/>
      <c r="ETC137" s="65"/>
      <c r="ETD137" s="65"/>
      <c r="ETE137" s="65"/>
      <c r="ETF137" s="66"/>
      <c r="ETH137" s="64"/>
      <c r="ETI137" s="67"/>
      <c r="ETJ137" s="67"/>
      <c r="ETK137" s="65"/>
      <c r="ETL137" s="65"/>
      <c r="ETM137" s="65"/>
      <c r="ETN137" s="66"/>
      <c r="ETP137" s="64"/>
      <c r="ETQ137" s="67"/>
      <c r="ETR137" s="67"/>
      <c r="ETS137" s="65"/>
      <c r="ETT137" s="65"/>
      <c r="ETU137" s="65"/>
      <c r="ETV137" s="66"/>
      <c r="ETX137" s="64"/>
      <c r="ETY137" s="67"/>
      <c r="ETZ137" s="67"/>
      <c r="EUA137" s="65"/>
      <c r="EUB137" s="65"/>
      <c r="EUC137" s="65"/>
      <c r="EUD137" s="66"/>
      <c r="EUF137" s="64"/>
      <c r="EUG137" s="67"/>
      <c r="EUH137" s="67"/>
      <c r="EUI137" s="65"/>
      <c r="EUJ137" s="65"/>
      <c r="EUK137" s="65"/>
      <c r="EUL137" s="66"/>
      <c r="EUN137" s="64"/>
      <c r="EUO137" s="67"/>
      <c r="EUP137" s="67"/>
      <c r="EUQ137" s="65"/>
      <c r="EUR137" s="65"/>
      <c r="EUS137" s="65"/>
      <c r="EUT137" s="66"/>
      <c r="EUV137" s="64"/>
      <c r="EUW137" s="67"/>
      <c r="EUX137" s="67"/>
      <c r="EUY137" s="65"/>
      <c r="EUZ137" s="65"/>
      <c r="EVA137" s="65"/>
      <c r="EVB137" s="66"/>
      <c r="EVD137" s="64"/>
      <c r="EVE137" s="67"/>
      <c r="EVF137" s="67"/>
      <c r="EVG137" s="65"/>
      <c r="EVH137" s="65"/>
      <c r="EVI137" s="65"/>
      <c r="EVJ137" s="66"/>
      <c r="EVL137" s="64"/>
      <c r="EVM137" s="67"/>
      <c r="EVN137" s="67"/>
      <c r="EVO137" s="65"/>
      <c r="EVP137" s="65"/>
      <c r="EVQ137" s="65"/>
      <c r="EVR137" s="66"/>
      <c r="EVT137" s="64"/>
      <c r="EVU137" s="67"/>
      <c r="EVV137" s="67"/>
      <c r="EVW137" s="65"/>
      <c r="EVX137" s="65"/>
      <c r="EVY137" s="65"/>
      <c r="EVZ137" s="66"/>
      <c r="EWB137" s="64"/>
      <c r="EWC137" s="67"/>
      <c r="EWD137" s="67"/>
      <c r="EWE137" s="65"/>
      <c r="EWF137" s="65"/>
      <c r="EWG137" s="65"/>
      <c r="EWH137" s="66"/>
      <c r="EWJ137" s="64"/>
      <c r="EWK137" s="67"/>
      <c r="EWL137" s="67"/>
      <c r="EWM137" s="65"/>
      <c r="EWN137" s="65"/>
      <c r="EWO137" s="65"/>
      <c r="EWP137" s="66"/>
      <c r="EWR137" s="64"/>
      <c r="EWS137" s="67"/>
      <c r="EWT137" s="67"/>
      <c r="EWU137" s="65"/>
      <c r="EWV137" s="65"/>
      <c r="EWW137" s="65"/>
      <c r="EWX137" s="66"/>
      <c r="EWZ137" s="64"/>
      <c r="EXA137" s="67"/>
      <c r="EXB137" s="67"/>
      <c r="EXC137" s="65"/>
      <c r="EXD137" s="65"/>
      <c r="EXE137" s="65"/>
      <c r="EXF137" s="66"/>
      <c r="EXH137" s="64"/>
      <c r="EXI137" s="67"/>
      <c r="EXJ137" s="67"/>
      <c r="EXK137" s="65"/>
      <c r="EXL137" s="65"/>
      <c r="EXM137" s="65"/>
      <c r="EXN137" s="66"/>
      <c r="EXP137" s="64"/>
      <c r="EXQ137" s="67"/>
      <c r="EXR137" s="67"/>
      <c r="EXS137" s="65"/>
      <c r="EXT137" s="65"/>
      <c r="EXU137" s="65"/>
      <c r="EXV137" s="66"/>
      <c r="EXX137" s="64"/>
      <c r="EXY137" s="67"/>
      <c r="EXZ137" s="67"/>
      <c r="EYA137" s="65"/>
      <c r="EYB137" s="65"/>
      <c r="EYC137" s="65"/>
      <c r="EYD137" s="66"/>
      <c r="EYF137" s="64"/>
      <c r="EYG137" s="67"/>
      <c r="EYH137" s="67"/>
      <c r="EYI137" s="65"/>
      <c r="EYJ137" s="65"/>
      <c r="EYK137" s="65"/>
      <c r="EYL137" s="66"/>
      <c r="EYN137" s="64"/>
      <c r="EYO137" s="67"/>
      <c r="EYP137" s="67"/>
      <c r="EYQ137" s="65"/>
      <c r="EYR137" s="65"/>
      <c r="EYS137" s="65"/>
      <c r="EYT137" s="66"/>
      <c r="EYV137" s="64"/>
      <c r="EYW137" s="67"/>
      <c r="EYX137" s="67"/>
      <c r="EYY137" s="65"/>
      <c r="EYZ137" s="65"/>
      <c r="EZA137" s="65"/>
      <c r="EZB137" s="66"/>
      <c r="EZD137" s="64"/>
      <c r="EZE137" s="67"/>
      <c r="EZF137" s="67"/>
      <c r="EZG137" s="65"/>
      <c r="EZH137" s="65"/>
      <c r="EZI137" s="65"/>
      <c r="EZJ137" s="66"/>
      <c r="EZL137" s="64"/>
      <c r="EZM137" s="67"/>
      <c r="EZN137" s="67"/>
      <c r="EZO137" s="65"/>
      <c r="EZP137" s="65"/>
      <c r="EZQ137" s="65"/>
      <c r="EZR137" s="66"/>
      <c r="EZT137" s="64"/>
      <c r="EZU137" s="67"/>
      <c r="EZV137" s="67"/>
      <c r="EZW137" s="65"/>
      <c r="EZX137" s="65"/>
      <c r="EZY137" s="65"/>
      <c r="EZZ137" s="66"/>
      <c r="FAB137" s="64"/>
      <c r="FAC137" s="67"/>
      <c r="FAD137" s="67"/>
      <c r="FAE137" s="65"/>
      <c r="FAF137" s="65"/>
      <c r="FAG137" s="65"/>
      <c r="FAH137" s="66"/>
      <c r="FAJ137" s="64"/>
      <c r="FAK137" s="67"/>
      <c r="FAL137" s="67"/>
      <c r="FAM137" s="65"/>
      <c r="FAN137" s="65"/>
      <c r="FAO137" s="65"/>
      <c r="FAP137" s="66"/>
      <c r="FAR137" s="64"/>
      <c r="FAS137" s="67"/>
      <c r="FAT137" s="67"/>
      <c r="FAU137" s="65"/>
      <c r="FAV137" s="65"/>
      <c r="FAW137" s="65"/>
      <c r="FAX137" s="66"/>
      <c r="FAZ137" s="64"/>
      <c r="FBA137" s="67"/>
      <c r="FBB137" s="67"/>
      <c r="FBC137" s="65"/>
      <c r="FBD137" s="65"/>
      <c r="FBE137" s="65"/>
      <c r="FBF137" s="66"/>
      <c r="FBH137" s="64"/>
      <c r="FBI137" s="67"/>
      <c r="FBJ137" s="67"/>
      <c r="FBK137" s="65"/>
      <c r="FBL137" s="65"/>
      <c r="FBM137" s="65"/>
      <c r="FBN137" s="66"/>
      <c r="FBP137" s="64"/>
      <c r="FBQ137" s="67"/>
      <c r="FBR137" s="67"/>
      <c r="FBS137" s="65"/>
      <c r="FBT137" s="65"/>
      <c r="FBU137" s="65"/>
      <c r="FBV137" s="66"/>
      <c r="FBX137" s="64"/>
      <c r="FBY137" s="67"/>
      <c r="FBZ137" s="67"/>
      <c r="FCA137" s="65"/>
      <c r="FCB137" s="65"/>
      <c r="FCC137" s="65"/>
      <c r="FCD137" s="66"/>
      <c r="FCF137" s="64"/>
      <c r="FCG137" s="67"/>
      <c r="FCH137" s="67"/>
      <c r="FCI137" s="65"/>
      <c r="FCJ137" s="65"/>
      <c r="FCK137" s="65"/>
      <c r="FCL137" s="66"/>
      <c r="FCN137" s="64"/>
      <c r="FCO137" s="67"/>
      <c r="FCP137" s="67"/>
      <c r="FCQ137" s="65"/>
      <c r="FCR137" s="65"/>
      <c r="FCS137" s="65"/>
      <c r="FCT137" s="66"/>
      <c r="FCV137" s="64"/>
      <c r="FCW137" s="67"/>
      <c r="FCX137" s="67"/>
      <c r="FCY137" s="65"/>
      <c r="FCZ137" s="65"/>
      <c r="FDA137" s="65"/>
      <c r="FDB137" s="66"/>
      <c r="FDD137" s="64"/>
      <c r="FDE137" s="67"/>
      <c r="FDF137" s="67"/>
      <c r="FDG137" s="65"/>
      <c r="FDH137" s="65"/>
      <c r="FDI137" s="65"/>
      <c r="FDJ137" s="66"/>
      <c r="FDL137" s="64"/>
      <c r="FDM137" s="67"/>
      <c r="FDN137" s="67"/>
      <c r="FDO137" s="65"/>
      <c r="FDP137" s="65"/>
      <c r="FDQ137" s="65"/>
      <c r="FDR137" s="66"/>
      <c r="FDT137" s="64"/>
      <c r="FDU137" s="67"/>
      <c r="FDV137" s="67"/>
      <c r="FDW137" s="65"/>
      <c r="FDX137" s="65"/>
      <c r="FDY137" s="65"/>
      <c r="FDZ137" s="66"/>
      <c r="FEB137" s="64"/>
      <c r="FEC137" s="67"/>
      <c r="FED137" s="67"/>
      <c r="FEE137" s="65"/>
      <c r="FEF137" s="65"/>
      <c r="FEG137" s="65"/>
      <c r="FEH137" s="66"/>
      <c r="FEJ137" s="64"/>
      <c r="FEK137" s="67"/>
      <c r="FEL137" s="67"/>
      <c r="FEM137" s="65"/>
      <c r="FEN137" s="65"/>
      <c r="FEO137" s="65"/>
      <c r="FEP137" s="66"/>
      <c r="FER137" s="64"/>
      <c r="FES137" s="67"/>
      <c r="FET137" s="67"/>
      <c r="FEU137" s="65"/>
      <c r="FEV137" s="65"/>
      <c r="FEW137" s="65"/>
      <c r="FEX137" s="66"/>
      <c r="FEZ137" s="64"/>
      <c r="FFA137" s="67"/>
      <c r="FFB137" s="67"/>
      <c r="FFC137" s="65"/>
      <c r="FFD137" s="65"/>
      <c r="FFE137" s="65"/>
      <c r="FFF137" s="66"/>
      <c r="FFH137" s="64"/>
      <c r="FFI137" s="67"/>
      <c r="FFJ137" s="67"/>
      <c r="FFK137" s="65"/>
      <c r="FFL137" s="65"/>
      <c r="FFM137" s="65"/>
      <c r="FFN137" s="66"/>
      <c r="FFP137" s="64"/>
      <c r="FFQ137" s="67"/>
      <c r="FFR137" s="67"/>
      <c r="FFS137" s="65"/>
      <c r="FFT137" s="65"/>
      <c r="FFU137" s="65"/>
      <c r="FFV137" s="66"/>
      <c r="FFX137" s="64"/>
      <c r="FFY137" s="67"/>
      <c r="FFZ137" s="67"/>
      <c r="FGA137" s="65"/>
      <c r="FGB137" s="65"/>
      <c r="FGC137" s="65"/>
      <c r="FGD137" s="66"/>
      <c r="FGF137" s="64"/>
      <c r="FGG137" s="67"/>
      <c r="FGH137" s="67"/>
      <c r="FGI137" s="65"/>
      <c r="FGJ137" s="65"/>
      <c r="FGK137" s="65"/>
      <c r="FGL137" s="66"/>
      <c r="FGN137" s="64"/>
      <c r="FGO137" s="67"/>
      <c r="FGP137" s="67"/>
      <c r="FGQ137" s="65"/>
      <c r="FGR137" s="65"/>
      <c r="FGS137" s="65"/>
      <c r="FGT137" s="66"/>
      <c r="FGV137" s="64"/>
      <c r="FGW137" s="67"/>
      <c r="FGX137" s="67"/>
      <c r="FGY137" s="65"/>
      <c r="FGZ137" s="65"/>
      <c r="FHA137" s="65"/>
      <c r="FHB137" s="66"/>
      <c r="FHD137" s="64"/>
      <c r="FHE137" s="67"/>
      <c r="FHF137" s="67"/>
      <c r="FHG137" s="65"/>
      <c r="FHH137" s="65"/>
      <c r="FHI137" s="65"/>
      <c r="FHJ137" s="66"/>
      <c r="FHL137" s="64"/>
      <c r="FHM137" s="67"/>
      <c r="FHN137" s="67"/>
      <c r="FHO137" s="65"/>
      <c r="FHP137" s="65"/>
      <c r="FHQ137" s="65"/>
      <c r="FHR137" s="66"/>
      <c r="FHT137" s="64"/>
      <c r="FHU137" s="67"/>
      <c r="FHV137" s="67"/>
      <c r="FHW137" s="65"/>
      <c r="FHX137" s="65"/>
      <c r="FHY137" s="65"/>
      <c r="FHZ137" s="66"/>
      <c r="FIB137" s="64"/>
      <c r="FIC137" s="67"/>
      <c r="FID137" s="67"/>
      <c r="FIE137" s="65"/>
      <c r="FIF137" s="65"/>
      <c r="FIG137" s="65"/>
      <c r="FIH137" s="66"/>
      <c r="FIJ137" s="64"/>
      <c r="FIK137" s="67"/>
      <c r="FIL137" s="67"/>
      <c r="FIM137" s="65"/>
      <c r="FIN137" s="65"/>
      <c r="FIO137" s="65"/>
      <c r="FIP137" s="66"/>
      <c r="FIR137" s="64"/>
      <c r="FIS137" s="67"/>
      <c r="FIT137" s="67"/>
      <c r="FIU137" s="65"/>
      <c r="FIV137" s="65"/>
      <c r="FIW137" s="65"/>
      <c r="FIX137" s="66"/>
      <c r="FIZ137" s="64"/>
      <c r="FJA137" s="67"/>
      <c r="FJB137" s="67"/>
      <c r="FJC137" s="65"/>
      <c r="FJD137" s="65"/>
      <c r="FJE137" s="65"/>
      <c r="FJF137" s="66"/>
      <c r="FJH137" s="64"/>
      <c r="FJI137" s="67"/>
      <c r="FJJ137" s="67"/>
      <c r="FJK137" s="65"/>
      <c r="FJL137" s="65"/>
      <c r="FJM137" s="65"/>
      <c r="FJN137" s="66"/>
      <c r="FJP137" s="64"/>
      <c r="FJQ137" s="67"/>
      <c r="FJR137" s="67"/>
      <c r="FJS137" s="65"/>
      <c r="FJT137" s="65"/>
      <c r="FJU137" s="65"/>
      <c r="FJV137" s="66"/>
      <c r="FJX137" s="64"/>
      <c r="FJY137" s="67"/>
      <c r="FJZ137" s="67"/>
      <c r="FKA137" s="65"/>
      <c r="FKB137" s="65"/>
      <c r="FKC137" s="65"/>
      <c r="FKD137" s="66"/>
      <c r="FKF137" s="64"/>
      <c r="FKG137" s="67"/>
      <c r="FKH137" s="67"/>
      <c r="FKI137" s="65"/>
      <c r="FKJ137" s="65"/>
      <c r="FKK137" s="65"/>
      <c r="FKL137" s="66"/>
      <c r="FKN137" s="64"/>
      <c r="FKO137" s="67"/>
      <c r="FKP137" s="67"/>
      <c r="FKQ137" s="65"/>
      <c r="FKR137" s="65"/>
      <c r="FKS137" s="65"/>
      <c r="FKT137" s="66"/>
      <c r="FKV137" s="64"/>
      <c r="FKW137" s="67"/>
      <c r="FKX137" s="67"/>
      <c r="FKY137" s="65"/>
      <c r="FKZ137" s="65"/>
      <c r="FLA137" s="65"/>
      <c r="FLB137" s="66"/>
      <c r="FLD137" s="64"/>
      <c r="FLE137" s="67"/>
      <c r="FLF137" s="67"/>
      <c r="FLG137" s="65"/>
      <c r="FLH137" s="65"/>
      <c r="FLI137" s="65"/>
      <c r="FLJ137" s="66"/>
      <c r="FLL137" s="64"/>
      <c r="FLM137" s="67"/>
      <c r="FLN137" s="67"/>
      <c r="FLO137" s="65"/>
      <c r="FLP137" s="65"/>
      <c r="FLQ137" s="65"/>
      <c r="FLR137" s="66"/>
      <c r="FLT137" s="64"/>
      <c r="FLU137" s="67"/>
      <c r="FLV137" s="67"/>
      <c r="FLW137" s="65"/>
      <c r="FLX137" s="65"/>
      <c r="FLY137" s="65"/>
      <c r="FLZ137" s="66"/>
      <c r="FMB137" s="64"/>
      <c r="FMC137" s="67"/>
      <c r="FMD137" s="67"/>
      <c r="FME137" s="65"/>
      <c r="FMF137" s="65"/>
      <c r="FMG137" s="65"/>
      <c r="FMH137" s="66"/>
      <c r="FMJ137" s="64"/>
      <c r="FMK137" s="67"/>
      <c r="FML137" s="67"/>
      <c r="FMM137" s="65"/>
      <c r="FMN137" s="65"/>
      <c r="FMO137" s="65"/>
      <c r="FMP137" s="66"/>
      <c r="FMR137" s="64"/>
      <c r="FMS137" s="67"/>
      <c r="FMT137" s="67"/>
      <c r="FMU137" s="65"/>
      <c r="FMV137" s="65"/>
      <c r="FMW137" s="65"/>
      <c r="FMX137" s="66"/>
      <c r="FMZ137" s="64"/>
      <c r="FNA137" s="67"/>
      <c r="FNB137" s="67"/>
      <c r="FNC137" s="65"/>
      <c r="FND137" s="65"/>
      <c r="FNE137" s="65"/>
      <c r="FNF137" s="66"/>
      <c r="FNH137" s="64"/>
      <c r="FNI137" s="67"/>
      <c r="FNJ137" s="67"/>
      <c r="FNK137" s="65"/>
      <c r="FNL137" s="65"/>
      <c r="FNM137" s="65"/>
      <c r="FNN137" s="66"/>
      <c r="FNP137" s="64"/>
      <c r="FNQ137" s="67"/>
      <c r="FNR137" s="67"/>
      <c r="FNS137" s="65"/>
      <c r="FNT137" s="65"/>
      <c r="FNU137" s="65"/>
      <c r="FNV137" s="66"/>
      <c r="FNX137" s="64"/>
      <c r="FNY137" s="67"/>
      <c r="FNZ137" s="67"/>
      <c r="FOA137" s="65"/>
      <c r="FOB137" s="65"/>
      <c r="FOC137" s="65"/>
      <c r="FOD137" s="66"/>
      <c r="FOF137" s="64"/>
      <c r="FOG137" s="67"/>
      <c r="FOH137" s="67"/>
      <c r="FOI137" s="65"/>
      <c r="FOJ137" s="65"/>
      <c r="FOK137" s="65"/>
      <c r="FOL137" s="66"/>
      <c r="FON137" s="64"/>
      <c r="FOO137" s="67"/>
      <c r="FOP137" s="67"/>
      <c r="FOQ137" s="65"/>
      <c r="FOR137" s="65"/>
      <c r="FOS137" s="65"/>
      <c r="FOT137" s="66"/>
      <c r="FOV137" s="64"/>
      <c r="FOW137" s="67"/>
      <c r="FOX137" s="67"/>
      <c r="FOY137" s="65"/>
      <c r="FOZ137" s="65"/>
      <c r="FPA137" s="65"/>
      <c r="FPB137" s="66"/>
      <c r="FPD137" s="64"/>
      <c r="FPE137" s="67"/>
      <c r="FPF137" s="67"/>
      <c r="FPG137" s="65"/>
      <c r="FPH137" s="65"/>
      <c r="FPI137" s="65"/>
      <c r="FPJ137" s="66"/>
      <c r="FPL137" s="64"/>
      <c r="FPM137" s="67"/>
      <c r="FPN137" s="67"/>
      <c r="FPO137" s="65"/>
      <c r="FPP137" s="65"/>
      <c r="FPQ137" s="65"/>
      <c r="FPR137" s="66"/>
      <c r="FPT137" s="64"/>
      <c r="FPU137" s="67"/>
      <c r="FPV137" s="67"/>
      <c r="FPW137" s="65"/>
      <c r="FPX137" s="65"/>
      <c r="FPY137" s="65"/>
      <c r="FPZ137" s="66"/>
      <c r="FQB137" s="64"/>
      <c r="FQC137" s="67"/>
      <c r="FQD137" s="67"/>
      <c r="FQE137" s="65"/>
      <c r="FQF137" s="65"/>
      <c r="FQG137" s="65"/>
      <c r="FQH137" s="66"/>
      <c r="FQJ137" s="64"/>
      <c r="FQK137" s="67"/>
      <c r="FQL137" s="67"/>
      <c r="FQM137" s="65"/>
      <c r="FQN137" s="65"/>
      <c r="FQO137" s="65"/>
      <c r="FQP137" s="66"/>
      <c r="FQR137" s="64"/>
      <c r="FQS137" s="67"/>
      <c r="FQT137" s="67"/>
      <c r="FQU137" s="65"/>
      <c r="FQV137" s="65"/>
      <c r="FQW137" s="65"/>
      <c r="FQX137" s="66"/>
      <c r="FQZ137" s="64"/>
      <c r="FRA137" s="67"/>
      <c r="FRB137" s="67"/>
      <c r="FRC137" s="65"/>
      <c r="FRD137" s="65"/>
      <c r="FRE137" s="65"/>
      <c r="FRF137" s="66"/>
      <c r="FRH137" s="64"/>
      <c r="FRI137" s="67"/>
      <c r="FRJ137" s="67"/>
      <c r="FRK137" s="65"/>
      <c r="FRL137" s="65"/>
      <c r="FRM137" s="65"/>
      <c r="FRN137" s="66"/>
      <c r="FRP137" s="64"/>
      <c r="FRQ137" s="67"/>
      <c r="FRR137" s="67"/>
      <c r="FRS137" s="65"/>
      <c r="FRT137" s="65"/>
      <c r="FRU137" s="65"/>
      <c r="FRV137" s="66"/>
      <c r="FRX137" s="64"/>
      <c r="FRY137" s="67"/>
      <c r="FRZ137" s="67"/>
      <c r="FSA137" s="65"/>
      <c r="FSB137" s="65"/>
      <c r="FSC137" s="65"/>
      <c r="FSD137" s="66"/>
      <c r="FSF137" s="64"/>
      <c r="FSG137" s="67"/>
      <c r="FSH137" s="67"/>
      <c r="FSI137" s="65"/>
      <c r="FSJ137" s="65"/>
      <c r="FSK137" s="65"/>
      <c r="FSL137" s="66"/>
      <c r="FSN137" s="64"/>
      <c r="FSO137" s="67"/>
      <c r="FSP137" s="67"/>
      <c r="FSQ137" s="65"/>
      <c r="FSR137" s="65"/>
      <c r="FSS137" s="65"/>
      <c r="FST137" s="66"/>
      <c r="FSV137" s="64"/>
      <c r="FSW137" s="67"/>
      <c r="FSX137" s="67"/>
      <c r="FSY137" s="65"/>
      <c r="FSZ137" s="65"/>
      <c r="FTA137" s="65"/>
      <c r="FTB137" s="66"/>
      <c r="FTD137" s="64"/>
      <c r="FTE137" s="67"/>
      <c r="FTF137" s="67"/>
      <c r="FTG137" s="65"/>
      <c r="FTH137" s="65"/>
      <c r="FTI137" s="65"/>
      <c r="FTJ137" s="66"/>
      <c r="FTL137" s="64"/>
      <c r="FTM137" s="67"/>
      <c r="FTN137" s="67"/>
      <c r="FTO137" s="65"/>
      <c r="FTP137" s="65"/>
      <c r="FTQ137" s="65"/>
      <c r="FTR137" s="66"/>
      <c r="FTT137" s="64"/>
      <c r="FTU137" s="67"/>
      <c r="FTV137" s="67"/>
      <c r="FTW137" s="65"/>
      <c r="FTX137" s="65"/>
      <c r="FTY137" s="65"/>
      <c r="FTZ137" s="66"/>
      <c r="FUB137" s="64"/>
      <c r="FUC137" s="67"/>
      <c r="FUD137" s="67"/>
      <c r="FUE137" s="65"/>
      <c r="FUF137" s="65"/>
      <c r="FUG137" s="65"/>
      <c r="FUH137" s="66"/>
      <c r="FUJ137" s="64"/>
      <c r="FUK137" s="67"/>
      <c r="FUL137" s="67"/>
      <c r="FUM137" s="65"/>
      <c r="FUN137" s="65"/>
      <c r="FUO137" s="65"/>
      <c r="FUP137" s="66"/>
      <c r="FUR137" s="64"/>
      <c r="FUS137" s="67"/>
      <c r="FUT137" s="67"/>
      <c r="FUU137" s="65"/>
      <c r="FUV137" s="65"/>
      <c r="FUW137" s="65"/>
      <c r="FUX137" s="66"/>
      <c r="FUZ137" s="64"/>
      <c r="FVA137" s="67"/>
      <c r="FVB137" s="67"/>
      <c r="FVC137" s="65"/>
      <c r="FVD137" s="65"/>
      <c r="FVE137" s="65"/>
      <c r="FVF137" s="66"/>
      <c r="FVH137" s="64"/>
      <c r="FVI137" s="67"/>
      <c r="FVJ137" s="67"/>
      <c r="FVK137" s="65"/>
      <c r="FVL137" s="65"/>
      <c r="FVM137" s="65"/>
      <c r="FVN137" s="66"/>
      <c r="FVP137" s="64"/>
      <c r="FVQ137" s="67"/>
      <c r="FVR137" s="67"/>
      <c r="FVS137" s="65"/>
      <c r="FVT137" s="65"/>
      <c r="FVU137" s="65"/>
      <c r="FVV137" s="66"/>
      <c r="FVX137" s="64"/>
      <c r="FVY137" s="67"/>
      <c r="FVZ137" s="67"/>
      <c r="FWA137" s="65"/>
      <c r="FWB137" s="65"/>
      <c r="FWC137" s="65"/>
      <c r="FWD137" s="66"/>
      <c r="FWF137" s="64"/>
      <c r="FWG137" s="67"/>
      <c r="FWH137" s="67"/>
      <c r="FWI137" s="65"/>
      <c r="FWJ137" s="65"/>
      <c r="FWK137" s="65"/>
      <c r="FWL137" s="66"/>
      <c r="FWN137" s="64"/>
      <c r="FWO137" s="67"/>
      <c r="FWP137" s="67"/>
      <c r="FWQ137" s="65"/>
      <c r="FWR137" s="65"/>
      <c r="FWS137" s="65"/>
      <c r="FWT137" s="66"/>
      <c r="FWV137" s="64"/>
      <c r="FWW137" s="67"/>
      <c r="FWX137" s="67"/>
      <c r="FWY137" s="65"/>
      <c r="FWZ137" s="65"/>
      <c r="FXA137" s="65"/>
      <c r="FXB137" s="66"/>
      <c r="FXD137" s="64"/>
      <c r="FXE137" s="67"/>
      <c r="FXF137" s="67"/>
      <c r="FXG137" s="65"/>
      <c r="FXH137" s="65"/>
      <c r="FXI137" s="65"/>
      <c r="FXJ137" s="66"/>
      <c r="FXL137" s="64"/>
      <c r="FXM137" s="67"/>
      <c r="FXN137" s="67"/>
      <c r="FXO137" s="65"/>
      <c r="FXP137" s="65"/>
      <c r="FXQ137" s="65"/>
      <c r="FXR137" s="66"/>
      <c r="FXT137" s="64"/>
      <c r="FXU137" s="67"/>
      <c r="FXV137" s="67"/>
      <c r="FXW137" s="65"/>
      <c r="FXX137" s="65"/>
      <c r="FXY137" s="65"/>
      <c r="FXZ137" s="66"/>
      <c r="FYB137" s="64"/>
      <c r="FYC137" s="67"/>
      <c r="FYD137" s="67"/>
      <c r="FYE137" s="65"/>
      <c r="FYF137" s="65"/>
      <c r="FYG137" s="65"/>
      <c r="FYH137" s="66"/>
      <c r="FYJ137" s="64"/>
      <c r="FYK137" s="67"/>
      <c r="FYL137" s="67"/>
      <c r="FYM137" s="65"/>
      <c r="FYN137" s="65"/>
      <c r="FYO137" s="65"/>
      <c r="FYP137" s="66"/>
      <c r="FYR137" s="64"/>
      <c r="FYS137" s="67"/>
      <c r="FYT137" s="67"/>
      <c r="FYU137" s="65"/>
      <c r="FYV137" s="65"/>
      <c r="FYW137" s="65"/>
      <c r="FYX137" s="66"/>
      <c r="FYZ137" s="64"/>
      <c r="FZA137" s="67"/>
      <c r="FZB137" s="67"/>
      <c r="FZC137" s="65"/>
      <c r="FZD137" s="65"/>
      <c r="FZE137" s="65"/>
      <c r="FZF137" s="66"/>
      <c r="FZH137" s="64"/>
      <c r="FZI137" s="67"/>
      <c r="FZJ137" s="67"/>
      <c r="FZK137" s="65"/>
      <c r="FZL137" s="65"/>
      <c r="FZM137" s="65"/>
      <c r="FZN137" s="66"/>
      <c r="FZP137" s="64"/>
      <c r="FZQ137" s="67"/>
      <c r="FZR137" s="67"/>
      <c r="FZS137" s="65"/>
      <c r="FZT137" s="65"/>
      <c r="FZU137" s="65"/>
      <c r="FZV137" s="66"/>
      <c r="FZX137" s="64"/>
      <c r="FZY137" s="67"/>
      <c r="FZZ137" s="67"/>
      <c r="GAA137" s="65"/>
      <c r="GAB137" s="65"/>
      <c r="GAC137" s="65"/>
      <c r="GAD137" s="66"/>
      <c r="GAF137" s="64"/>
      <c r="GAG137" s="67"/>
      <c r="GAH137" s="67"/>
      <c r="GAI137" s="65"/>
      <c r="GAJ137" s="65"/>
      <c r="GAK137" s="65"/>
      <c r="GAL137" s="66"/>
      <c r="GAN137" s="64"/>
      <c r="GAO137" s="67"/>
      <c r="GAP137" s="67"/>
      <c r="GAQ137" s="65"/>
      <c r="GAR137" s="65"/>
      <c r="GAS137" s="65"/>
      <c r="GAT137" s="66"/>
      <c r="GAV137" s="64"/>
      <c r="GAW137" s="67"/>
      <c r="GAX137" s="67"/>
      <c r="GAY137" s="65"/>
      <c r="GAZ137" s="65"/>
      <c r="GBA137" s="65"/>
      <c r="GBB137" s="66"/>
      <c r="GBD137" s="64"/>
      <c r="GBE137" s="67"/>
      <c r="GBF137" s="67"/>
      <c r="GBG137" s="65"/>
      <c r="GBH137" s="65"/>
      <c r="GBI137" s="65"/>
      <c r="GBJ137" s="66"/>
      <c r="GBL137" s="64"/>
      <c r="GBM137" s="67"/>
      <c r="GBN137" s="67"/>
      <c r="GBO137" s="65"/>
      <c r="GBP137" s="65"/>
      <c r="GBQ137" s="65"/>
      <c r="GBR137" s="66"/>
      <c r="GBT137" s="64"/>
      <c r="GBU137" s="67"/>
      <c r="GBV137" s="67"/>
      <c r="GBW137" s="65"/>
      <c r="GBX137" s="65"/>
      <c r="GBY137" s="65"/>
      <c r="GBZ137" s="66"/>
      <c r="GCB137" s="64"/>
      <c r="GCC137" s="67"/>
      <c r="GCD137" s="67"/>
      <c r="GCE137" s="65"/>
      <c r="GCF137" s="65"/>
      <c r="GCG137" s="65"/>
      <c r="GCH137" s="66"/>
      <c r="GCJ137" s="64"/>
      <c r="GCK137" s="67"/>
      <c r="GCL137" s="67"/>
      <c r="GCM137" s="65"/>
      <c r="GCN137" s="65"/>
      <c r="GCO137" s="65"/>
      <c r="GCP137" s="66"/>
      <c r="GCR137" s="64"/>
      <c r="GCS137" s="67"/>
      <c r="GCT137" s="67"/>
      <c r="GCU137" s="65"/>
      <c r="GCV137" s="65"/>
      <c r="GCW137" s="65"/>
      <c r="GCX137" s="66"/>
      <c r="GCZ137" s="64"/>
      <c r="GDA137" s="67"/>
      <c r="GDB137" s="67"/>
      <c r="GDC137" s="65"/>
      <c r="GDD137" s="65"/>
      <c r="GDE137" s="65"/>
      <c r="GDF137" s="66"/>
      <c r="GDH137" s="64"/>
      <c r="GDI137" s="67"/>
      <c r="GDJ137" s="67"/>
      <c r="GDK137" s="65"/>
      <c r="GDL137" s="65"/>
      <c r="GDM137" s="65"/>
      <c r="GDN137" s="66"/>
      <c r="GDP137" s="64"/>
      <c r="GDQ137" s="67"/>
      <c r="GDR137" s="67"/>
      <c r="GDS137" s="65"/>
      <c r="GDT137" s="65"/>
      <c r="GDU137" s="65"/>
      <c r="GDV137" s="66"/>
      <c r="GDX137" s="64"/>
      <c r="GDY137" s="67"/>
      <c r="GDZ137" s="67"/>
      <c r="GEA137" s="65"/>
      <c r="GEB137" s="65"/>
      <c r="GEC137" s="65"/>
      <c r="GED137" s="66"/>
      <c r="GEF137" s="64"/>
      <c r="GEG137" s="67"/>
      <c r="GEH137" s="67"/>
      <c r="GEI137" s="65"/>
      <c r="GEJ137" s="65"/>
      <c r="GEK137" s="65"/>
      <c r="GEL137" s="66"/>
      <c r="GEN137" s="64"/>
      <c r="GEO137" s="67"/>
      <c r="GEP137" s="67"/>
      <c r="GEQ137" s="65"/>
      <c r="GER137" s="65"/>
      <c r="GES137" s="65"/>
      <c r="GET137" s="66"/>
      <c r="GEV137" s="64"/>
      <c r="GEW137" s="67"/>
      <c r="GEX137" s="67"/>
      <c r="GEY137" s="65"/>
      <c r="GEZ137" s="65"/>
      <c r="GFA137" s="65"/>
      <c r="GFB137" s="66"/>
      <c r="GFD137" s="64"/>
      <c r="GFE137" s="67"/>
      <c r="GFF137" s="67"/>
      <c r="GFG137" s="65"/>
      <c r="GFH137" s="65"/>
      <c r="GFI137" s="65"/>
      <c r="GFJ137" s="66"/>
      <c r="GFL137" s="64"/>
      <c r="GFM137" s="67"/>
      <c r="GFN137" s="67"/>
      <c r="GFO137" s="65"/>
      <c r="GFP137" s="65"/>
      <c r="GFQ137" s="65"/>
      <c r="GFR137" s="66"/>
      <c r="GFT137" s="64"/>
      <c r="GFU137" s="67"/>
      <c r="GFV137" s="67"/>
      <c r="GFW137" s="65"/>
      <c r="GFX137" s="65"/>
      <c r="GFY137" s="65"/>
      <c r="GFZ137" s="66"/>
      <c r="GGB137" s="64"/>
      <c r="GGC137" s="67"/>
      <c r="GGD137" s="67"/>
      <c r="GGE137" s="65"/>
      <c r="GGF137" s="65"/>
      <c r="GGG137" s="65"/>
      <c r="GGH137" s="66"/>
      <c r="GGJ137" s="64"/>
      <c r="GGK137" s="67"/>
      <c r="GGL137" s="67"/>
      <c r="GGM137" s="65"/>
      <c r="GGN137" s="65"/>
      <c r="GGO137" s="65"/>
      <c r="GGP137" s="66"/>
      <c r="GGR137" s="64"/>
      <c r="GGS137" s="67"/>
      <c r="GGT137" s="67"/>
      <c r="GGU137" s="65"/>
      <c r="GGV137" s="65"/>
      <c r="GGW137" s="65"/>
      <c r="GGX137" s="66"/>
      <c r="GGZ137" s="64"/>
      <c r="GHA137" s="67"/>
      <c r="GHB137" s="67"/>
      <c r="GHC137" s="65"/>
      <c r="GHD137" s="65"/>
      <c r="GHE137" s="65"/>
      <c r="GHF137" s="66"/>
      <c r="GHH137" s="64"/>
      <c r="GHI137" s="67"/>
      <c r="GHJ137" s="67"/>
      <c r="GHK137" s="65"/>
      <c r="GHL137" s="65"/>
      <c r="GHM137" s="65"/>
      <c r="GHN137" s="66"/>
      <c r="GHP137" s="64"/>
      <c r="GHQ137" s="67"/>
      <c r="GHR137" s="67"/>
      <c r="GHS137" s="65"/>
      <c r="GHT137" s="65"/>
      <c r="GHU137" s="65"/>
      <c r="GHV137" s="66"/>
      <c r="GHX137" s="64"/>
      <c r="GHY137" s="67"/>
      <c r="GHZ137" s="67"/>
      <c r="GIA137" s="65"/>
      <c r="GIB137" s="65"/>
      <c r="GIC137" s="65"/>
      <c r="GID137" s="66"/>
      <c r="GIF137" s="64"/>
      <c r="GIG137" s="67"/>
      <c r="GIH137" s="67"/>
      <c r="GII137" s="65"/>
      <c r="GIJ137" s="65"/>
      <c r="GIK137" s="65"/>
      <c r="GIL137" s="66"/>
      <c r="GIN137" s="64"/>
      <c r="GIO137" s="67"/>
      <c r="GIP137" s="67"/>
      <c r="GIQ137" s="65"/>
      <c r="GIR137" s="65"/>
      <c r="GIS137" s="65"/>
      <c r="GIT137" s="66"/>
      <c r="GIV137" s="64"/>
      <c r="GIW137" s="67"/>
      <c r="GIX137" s="67"/>
      <c r="GIY137" s="65"/>
      <c r="GIZ137" s="65"/>
      <c r="GJA137" s="65"/>
      <c r="GJB137" s="66"/>
      <c r="GJD137" s="64"/>
      <c r="GJE137" s="67"/>
      <c r="GJF137" s="67"/>
      <c r="GJG137" s="65"/>
      <c r="GJH137" s="65"/>
      <c r="GJI137" s="65"/>
      <c r="GJJ137" s="66"/>
      <c r="GJL137" s="64"/>
      <c r="GJM137" s="67"/>
      <c r="GJN137" s="67"/>
      <c r="GJO137" s="65"/>
      <c r="GJP137" s="65"/>
      <c r="GJQ137" s="65"/>
      <c r="GJR137" s="66"/>
      <c r="GJT137" s="64"/>
      <c r="GJU137" s="67"/>
      <c r="GJV137" s="67"/>
      <c r="GJW137" s="65"/>
      <c r="GJX137" s="65"/>
      <c r="GJY137" s="65"/>
      <c r="GJZ137" s="66"/>
      <c r="GKB137" s="64"/>
      <c r="GKC137" s="67"/>
      <c r="GKD137" s="67"/>
      <c r="GKE137" s="65"/>
      <c r="GKF137" s="65"/>
      <c r="GKG137" s="65"/>
      <c r="GKH137" s="66"/>
      <c r="GKJ137" s="64"/>
      <c r="GKK137" s="67"/>
      <c r="GKL137" s="67"/>
      <c r="GKM137" s="65"/>
      <c r="GKN137" s="65"/>
      <c r="GKO137" s="65"/>
      <c r="GKP137" s="66"/>
      <c r="GKR137" s="64"/>
      <c r="GKS137" s="67"/>
      <c r="GKT137" s="67"/>
      <c r="GKU137" s="65"/>
      <c r="GKV137" s="65"/>
      <c r="GKW137" s="65"/>
      <c r="GKX137" s="66"/>
      <c r="GKZ137" s="64"/>
      <c r="GLA137" s="67"/>
      <c r="GLB137" s="67"/>
      <c r="GLC137" s="65"/>
      <c r="GLD137" s="65"/>
      <c r="GLE137" s="65"/>
      <c r="GLF137" s="66"/>
      <c r="GLH137" s="64"/>
      <c r="GLI137" s="67"/>
      <c r="GLJ137" s="67"/>
      <c r="GLK137" s="65"/>
      <c r="GLL137" s="65"/>
      <c r="GLM137" s="65"/>
      <c r="GLN137" s="66"/>
      <c r="GLP137" s="64"/>
      <c r="GLQ137" s="67"/>
      <c r="GLR137" s="67"/>
      <c r="GLS137" s="65"/>
      <c r="GLT137" s="65"/>
      <c r="GLU137" s="65"/>
      <c r="GLV137" s="66"/>
      <c r="GLX137" s="64"/>
      <c r="GLY137" s="67"/>
      <c r="GLZ137" s="67"/>
      <c r="GMA137" s="65"/>
      <c r="GMB137" s="65"/>
      <c r="GMC137" s="65"/>
      <c r="GMD137" s="66"/>
      <c r="GMF137" s="64"/>
      <c r="GMG137" s="67"/>
      <c r="GMH137" s="67"/>
      <c r="GMI137" s="65"/>
      <c r="GMJ137" s="65"/>
      <c r="GMK137" s="65"/>
      <c r="GML137" s="66"/>
      <c r="GMN137" s="64"/>
      <c r="GMO137" s="67"/>
      <c r="GMP137" s="67"/>
      <c r="GMQ137" s="65"/>
      <c r="GMR137" s="65"/>
      <c r="GMS137" s="65"/>
      <c r="GMT137" s="66"/>
      <c r="GMV137" s="64"/>
      <c r="GMW137" s="67"/>
      <c r="GMX137" s="67"/>
      <c r="GMY137" s="65"/>
      <c r="GMZ137" s="65"/>
      <c r="GNA137" s="65"/>
      <c r="GNB137" s="66"/>
      <c r="GND137" s="64"/>
      <c r="GNE137" s="67"/>
      <c r="GNF137" s="67"/>
      <c r="GNG137" s="65"/>
      <c r="GNH137" s="65"/>
      <c r="GNI137" s="65"/>
      <c r="GNJ137" s="66"/>
      <c r="GNL137" s="64"/>
      <c r="GNM137" s="67"/>
      <c r="GNN137" s="67"/>
      <c r="GNO137" s="65"/>
      <c r="GNP137" s="65"/>
      <c r="GNQ137" s="65"/>
      <c r="GNR137" s="66"/>
      <c r="GNT137" s="64"/>
      <c r="GNU137" s="67"/>
      <c r="GNV137" s="67"/>
      <c r="GNW137" s="65"/>
      <c r="GNX137" s="65"/>
      <c r="GNY137" s="65"/>
      <c r="GNZ137" s="66"/>
      <c r="GOB137" s="64"/>
      <c r="GOC137" s="67"/>
      <c r="GOD137" s="67"/>
      <c r="GOE137" s="65"/>
      <c r="GOF137" s="65"/>
      <c r="GOG137" s="65"/>
      <c r="GOH137" s="66"/>
      <c r="GOJ137" s="64"/>
      <c r="GOK137" s="67"/>
      <c r="GOL137" s="67"/>
      <c r="GOM137" s="65"/>
      <c r="GON137" s="65"/>
      <c r="GOO137" s="65"/>
      <c r="GOP137" s="66"/>
      <c r="GOR137" s="64"/>
      <c r="GOS137" s="67"/>
      <c r="GOT137" s="67"/>
      <c r="GOU137" s="65"/>
      <c r="GOV137" s="65"/>
      <c r="GOW137" s="65"/>
      <c r="GOX137" s="66"/>
      <c r="GOZ137" s="64"/>
      <c r="GPA137" s="67"/>
      <c r="GPB137" s="67"/>
      <c r="GPC137" s="65"/>
      <c r="GPD137" s="65"/>
      <c r="GPE137" s="65"/>
      <c r="GPF137" s="66"/>
      <c r="GPH137" s="64"/>
      <c r="GPI137" s="67"/>
      <c r="GPJ137" s="67"/>
      <c r="GPK137" s="65"/>
      <c r="GPL137" s="65"/>
      <c r="GPM137" s="65"/>
      <c r="GPN137" s="66"/>
      <c r="GPP137" s="64"/>
      <c r="GPQ137" s="67"/>
      <c r="GPR137" s="67"/>
      <c r="GPS137" s="65"/>
      <c r="GPT137" s="65"/>
      <c r="GPU137" s="65"/>
      <c r="GPV137" s="66"/>
      <c r="GPX137" s="64"/>
      <c r="GPY137" s="67"/>
      <c r="GPZ137" s="67"/>
      <c r="GQA137" s="65"/>
      <c r="GQB137" s="65"/>
      <c r="GQC137" s="65"/>
      <c r="GQD137" s="66"/>
      <c r="GQF137" s="64"/>
      <c r="GQG137" s="67"/>
      <c r="GQH137" s="67"/>
      <c r="GQI137" s="65"/>
      <c r="GQJ137" s="65"/>
      <c r="GQK137" s="65"/>
      <c r="GQL137" s="66"/>
      <c r="GQN137" s="64"/>
      <c r="GQO137" s="67"/>
      <c r="GQP137" s="67"/>
      <c r="GQQ137" s="65"/>
      <c r="GQR137" s="65"/>
      <c r="GQS137" s="65"/>
      <c r="GQT137" s="66"/>
      <c r="GQV137" s="64"/>
      <c r="GQW137" s="67"/>
      <c r="GQX137" s="67"/>
      <c r="GQY137" s="65"/>
      <c r="GQZ137" s="65"/>
      <c r="GRA137" s="65"/>
      <c r="GRB137" s="66"/>
      <c r="GRD137" s="64"/>
      <c r="GRE137" s="67"/>
      <c r="GRF137" s="67"/>
      <c r="GRG137" s="65"/>
      <c r="GRH137" s="65"/>
      <c r="GRI137" s="65"/>
      <c r="GRJ137" s="66"/>
      <c r="GRL137" s="64"/>
      <c r="GRM137" s="67"/>
      <c r="GRN137" s="67"/>
      <c r="GRO137" s="65"/>
      <c r="GRP137" s="65"/>
      <c r="GRQ137" s="65"/>
      <c r="GRR137" s="66"/>
      <c r="GRT137" s="64"/>
      <c r="GRU137" s="67"/>
      <c r="GRV137" s="67"/>
      <c r="GRW137" s="65"/>
      <c r="GRX137" s="65"/>
      <c r="GRY137" s="65"/>
      <c r="GRZ137" s="66"/>
      <c r="GSB137" s="64"/>
      <c r="GSC137" s="67"/>
      <c r="GSD137" s="67"/>
      <c r="GSE137" s="65"/>
      <c r="GSF137" s="65"/>
      <c r="GSG137" s="65"/>
      <c r="GSH137" s="66"/>
      <c r="GSJ137" s="64"/>
      <c r="GSK137" s="67"/>
      <c r="GSL137" s="67"/>
      <c r="GSM137" s="65"/>
      <c r="GSN137" s="65"/>
      <c r="GSO137" s="65"/>
      <c r="GSP137" s="66"/>
      <c r="GSR137" s="64"/>
      <c r="GSS137" s="67"/>
      <c r="GST137" s="67"/>
      <c r="GSU137" s="65"/>
      <c r="GSV137" s="65"/>
      <c r="GSW137" s="65"/>
      <c r="GSX137" s="66"/>
      <c r="GSZ137" s="64"/>
      <c r="GTA137" s="67"/>
      <c r="GTB137" s="67"/>
      <c r="GTC137" s="65"/>
      <c r="GTD137" s="65"/>
      <c r="GTE137" s="65"/>
      <c r="GTF137" s="66"/>
      <c r="GTH137" s="64"/>
      <c r="GTI137" s="67"/>
      <c r="GTJ137" s="67"/>
      <c r="GTK137" s="65"/>
      <c r="GTL137" s="65"/>
      <c r="GTM137" s="65"/>
      <c r="GTN137" s="66"/>
      <c r="GTP137" s="64"/>
      <c r="GTQ137" s="67"/>
      <c r="GTR137" s="67"/>
      <c r="GTS137" s="65"/>
      <c r="GTT137" s="65"/>
      <c r="GTU137" s="65"/>
      <c r="GTV137" s="66"/>
      <c r="GTX137" s="64"/>
      <c r="GTY137" s="67"/>
      <c r="GTZ137" s="67"/>
      <c r="GUA137" s="65"/>
      <c r="GUB137" s="65"/>
      <c r="GUC137" s="65"/>
      <c r="GUD137" s="66"/>
      <c r="GUF137" s="64"/>
      <c r="GUG137" s="67"/>
      <c r="GUH137" s="67"/>
      <c r="GUI137" s="65"/>
      <c r="GUJ137" s="65"/>
      <c r="GUK137" s="65"/>
      <c r="GUL137" s="66"/>
      <c r="GUN137" s="64"/>
      <c r="GUO137" s="67"/>
      <c r="GUP137" s="67"/>
      <c r="GUQ137" s="65"/>
      <c r="GUR137" s="65"/>
      <c r="GUS137" s="65"/>
      <c r="GUT137" s="66"/>
      <c r="GUV137" s="64"/>
      <c r="GUW137" s="67"/>
      <c r="GUX137" s="67"/>
      <c r="GUY137" s="65"/>
      <c r="GUZ137" s="65"/>
      <c r="GVA137" s="65"/>
      <c r="GVB137" s="66"/>
      <c r="GVD137" s="64"/>
      <c r="GVE137" s="67"/>
      <c r="GVF137" s="67"/>
      <c r="GVG137" s="65"/>
      <c r="GVH137" s="65"/>
      <c r="GVI137" s="65"/>
      <c r="GVJ137" s="66"/>
      <c r="GVL137" s="64"/>
      <c r="GVM137" s="67"/>
      <c r="GVN137" s="67"/>
      <c r="GVO137" s="65"/>
      <c r="GVP137" s="65"/>
      <c r="GVQ137" s="65"/>
      <c r="GVR137" s="66"/>
      <c r="GVT137" s="64"/>
      <c r="GVU137" s="67"/>
      <c r="GVV137" s="67"/>
      <c r="GVW137" s="65"/>
      <c r="GVX137" s="65"/>
      <c r="GVY137" s="65"/>
      <c r="GVZ137" s="66"/>
      <c r="GWB137" s="64"/>
      <c r="GWC137" s="67"/>
      <c r="GWD137" s="67"/>
      <c r="GWE137" s="65"/>
      <c r="GWF137" s="65"/>
      <c r="GWG137" s="65"/>
      <c r="GWH137" s="66"/>
      <c r="GWJ137" s="64"/>
      <c r="GWK137" s="67"/>
      <c r="GWL137" s="67"/>
      <c r="GWM137" s="65"/>
      <c r="GWN137" s="65"/>
      <c r="GWO137" s="65"/>
      <c r="GWP137" s="66"/>
      <c r="GWR137" s="64"/>
      <c r="GWS137" s="67"/>
      <c r="GWT137" s="67"/>
      <c r="GWU137" s="65"/>
      <c r="GWV137" s="65"/>
      <c r="GWW137" s="65"/>
      <c r="GWX137" s="66"/>
      <c r="GWZ137" s="64"/>
      <c r="GXA137" s="67"/>
      <c r="GXB137" s="67"/>
      <c r="GXC137" s="65"/>
      <c r="GXD137" s="65"/>
      <c r="GXE137" s="65"/>
      <c r="GXF137" s="66"/>
      <c r="GXH137" s="64"/>
      <c r="GXI137" s="67"/>
      <c r="GXJ137" s="67"/>
      <c r="GXK137" s="65"/>
      <c r="GXL137" s="65"/>
      <c r="GXM137" s="65"/>
      <c r="GXN137" s="66"/>
      <c r="GXP137" s="64"/>
      <c r="GXQ137" s="67"/>
      <c r="GXR137" s="67"/>
      <c r="GXS137" s="65"/>
      <c r="GXT137" s="65"/>
      <c r="GXU137" s="65"/>
      <c r="GXV137" s="66"/>
      <c r="GXX137" s="64"/>
      <c r="GXY137" s="67"/>
      <c r="GXZ137" s="67"/>
      <c r="GYA137" s="65"/>
      <c r="GYB137" s="65"/>
      <c r="GYC137" s="65"/>
      <c r="GYD137" s="66"/>
      <c r="GYF137" s="64"/>
      <c r="GYG137" s="67"/>
      <c r="GYH137" s="67"/>
      <c r="GYI137" s="65"/>
      <c r="GYJ137" s="65"/>
      <c r="GYK137" s="65"/>
      <c r="GYL137" s="66"/>
      <c r="GYN137" s="64"/>
      <c r="GYO137" s="67"/>
      <c r="GYP137" s="67"/>
      <c r="GYQ137" s="65"/>
      <c r="GYR137" s="65"/>
      <c r="GYS137" s="65"/>
      <c r="GYT137" s="66"/>
      <c r="GYV137" s="64"/>
      <c r="GYW137" s="67"/>
      <c r="GYX137" s="67"/>
      <c r="GYY137" s="65"/>
      <c r="GYZ137" s="65"/>
      <c r="GZA137" s="65"/>
      <c r="GZB137" s="66"/>
      <c r="GZD137" s="64"/>
      <c r="GZE137" s="67"/>
      <c r="GZF137" s="67"/>
      <c r="GZG137" s="65"/>
      <c r="GZH137" s="65"/>
      <c r="GZI137" s="65"/>
      <c r="GZJ137" s="66"/>
      <c r="GZL137" s="64"/>
      <c r="GZM137" s="67"/>
      <c r="GZN137" s="67"/>
      <c r="GZO137" s="65"/>
      <c r="GZP137" s="65"/>
      <c r="GZQ137" s="65"/>
      <c r="GZR137" s="66"/>
      <c r="GZT137" s="64"/>
      <c r="GZU137" s="67"/>
      <c r="GZV137" s="67"/>
      <c r="GZW137" s="65"/>
      <c r="GZX137" s="65"/>
      <c r="GZY137" s="65"/>
      <c r="GZZ137" s="66"/>
      <c r="HAB137" s="64"/>
      <c r="HAC137" s="67"/>
      <c r="HAD137" s="67"/>
      <c r="HAE137" s="65"/>
      <c r="HAF137" s="65"/>
      <c r="HAG137" s="65"/>
      <c r="HAH137" s="66"/>
      <c r="HAJ137" s="64"/>
      <c r="HAK137" s="67"/>
      <c r="HAL137" s="67"/>
      <c r="HAM137" s="65"/>
      <c r="HAN137" s="65"/>
      <c r="HAO137" s="65"/>
      <c r="HAP137" s="66"/>
      <c r="HAR137" s="64"/>
      <c r="HAS137" s="67"/>
      <c r="HAT137" s="67"/>
      <c r="HAU137" s="65"/>
      <c r="HAV137" s="65"/>
      <c r="HAW137" s="65"/>
      <c r="HAX137" s="66"/>
      <c r="HAZ137" s="64"/>
      <c r="HBA137" s="67"/>
      <c r="HBB137" s="67"/>
      <c r="HBC137" s="65"/>
      <c r="HBD137" s="65"/>
      <c r="HBE137" s="65"/>
      <c r="HBF137" s="66"/>
      <c r="HBH137" s="64"/>
      <c r="HBI137" s="67"/>
      <c r="HBJ137" s="67"/>
      <c r="HBK137" s="65"/>
      <c r="HBL137" s="65"/>
      <c r="HBM137" s="65"/>
      <c r="HBN137" s="66"/>
      <c r="HBP137" s="64"/>
      <c r="HBQ137" s="67"/>
      <c r="HBR137" s="67"/>
      <c r="HBS137" s="65"/>
      <c r="HBT137" s="65"/>
      <c r="HBU137" s="65"/>
      <c r="HBV137" s="66"/>
      <c r="HBX137" s="64"/>
      <c r="HBY137" s="67"/>
      <c r="HBZ137" s="67"/>
      <c r="HCA137" s="65"/>
      <c r="HCB137" s="65"/>
      <c r="HCC137" s="65"/>
      <c r="HCD137" s="66"/>
      <c r="HCF137" s="64"/>
      <c r="HCG137" s="67"/>
      <c r="HCH137" s="67"/>
      <c r="HCI137" s="65"/>
      <c r="HCJ137" s="65"/>
      <c r="HCK137" s="65"/>
      <c r="HCL137" s="66"/>
      <c r="HCN137" s="64"/>
      <c r="HCO137" s="67"/>
      <c r="HCP137" s="67"/>
      <c r="HCQ137" s="65"/>
      <c r="HCR137" s="65"/>
      <c r="HCS137" s="65"/>
      <c r="HCT137" s="66"/>
      <c r="HCV137" s="64"/>
      <c r="HCW137" s="67"/>
      <c r="HCX137" s="67"/>
      <c r="HCY137" s="65"/>
      <c r="HCZ137" s="65"/>
      <c r="HDA137" s="65"/>
      <c r="HDB137" s="66"/>
      <c r="HDD137" s="64"/>
      <c r="HDE137" s="67"/>
      <c r="HDF137" s="67"/>
      <c r="HDG137" s="65"/>
      <c r="HDH137" s="65"/>
      <c r="HDI137" s="65"/>
      <c r="HDJ137" s="66"/>
      <c r="HDL137" s="64"/>
      <c r="HDM137" s="67"/>
      <c r="HDN137" s="67"/>
      <c r="HDO137" s="65"/>
      <c r="HDP137" s="65"/>
      <c r="HDQ137" s="65"/>
      <c r="HDR137" s="66"/>
      <c r="HDT137" s="64"/>
      <c r="HDU137" s="67"/>
      <c r="HDV137" s="67"/>
      <c r="HDW137" s="65"/>
      <c r="HDX137" s="65"/>
      <c r="HDY137" s="65"/>
      <c r="HDZ137" s="66"/>
      <c r="HEB137" s="64"/>
      <c r="HEC137" s="67"/>
      <c r="HED137" s="67"/>
      <c r="HEE137" s="65"/>
      <c r="HEF137" s="65"/>
      <c r="HEG137" s="65"/>
      <c r="HEH137" s="66"/>
      <c r="HEJ137" s="64"/>
      <c r="HEK137" s="67"/>
      <c r="HEL137" s="67"/>
      <c r="HEM137" s="65"/>
      <c r="HEN137" s="65"/>
      <c r="HEO137" s="65"/>
      <c r="HEP137" s="66"/>
      <c r="HER137" s="64"/>
      <c r="HES137" s="67"/>
      <c r="HET137" s="67"/>
      <c r="HEU137" s="65"/>
      <c r="HEV137" s="65"/>
      <c r="HEW137" s="65"/>
      <c r="HEX137" s="66"/>
      <c r="HEZ137" s="64"/>
      <c r="HFA137" s="67"/>
      <c r="HFB137" s="67"/>
      <c r="HFC137" s="65"/>
      <c r="HFD137" s="65"/>
      <c r="HFE137" s="65"/>
      <c r="HFF137" s="66"/>
      <c r="HFH137" s="64"/>
      <c r="HFI137" s="67"/>
      <c r="HFJ137" s="67"/>
      <c r="HFK137" s="65"/>
      <c r="HFL137" s="65"/>
      <c r="HFM137" s="65"/>
      <c r="HFN137" s="66"/>
      <c r="HFP137" s="64"/>
      <c r="HFQ137" s="67"/>
      <c r="HFR137" s="67"/>
      <c r="HFS137" s="65"/>
      <c r="HFT137" s="65"/>
      <c r="HFU137" s="65"/>
      <c r="HFV137" s="66"/>
      <c r="HFX137" s="64"/>
      <c r="HFY137" s="67"/>
      <c r="HFZ137" s="67"/>
      <c r="HGA137" s="65"/>
      <c r="HGB137" s="65"/>
      <c r="HGC137" s="65"/>
      <c r="HGD137" s="66"/>
      <c r="HGF137" s="64"/>
      <c r="HGG137" s="67"/>
      <c r="HGH137" s="67"/>
      <c r="HGI137" s="65"/>
      <c r="HGJ137" s="65"/>
      <c r="HGK137" s="65"/>
      <c r="HGL137" s="66"/>
      <c r="HGN137" s="64"/>
      <c r="HGO137" s="67"/>
      <c r="HGP137" s="67"/>
      <c r="HGQ137" s="65"/>
      <c r="HGR137" s="65"/>
      <c r="HGS137" s="65"/>
      <c r="HGT137" s="66"/>
      <c r="HGV137" s="64"/>
      <c r="HGW137" s="67"/>
      <c r="HGX137" s="67"/>
      <c r="HGY137" s="65"/>
      <c r="HGZ137" s="65"/>
      <c r="HHA137" s="65"/>
      <c r="HHB137" s="66"/>
      <c r="HHD137" s="64"/>
      <c r="HHE137" s="67"/>
      <c r="HHF137" s="67"/>
      <c r="HHG137" s="65"/>
      <c r="HHH137" s="65"/>
      <c r="HHI137" s="65"/>
      <c r="HHJ137" s="66"/>
      <c r="HHL137" s="64"/>
      <c r="HHM137" s="67"/>
      <c r="HHN137" s="67"/>
      <c r="HHO137" s="65"/>
      <c r="HHP137" s="65"/>
      <c r="HHQ137" s="65"/>
      <c r="HHR137" s="66"/>
      <c r="HHT137" s="64"/>
      <c r="HHU137" s="67"/>
      <c r="HHV137" s="67"/>
      <c r="HHW137" s="65"/>
      <c r="HHX137" s="65"/>
      <c r="HHY137" s="65"/>
      <c r="HHZ137" s="66"/>
      <c r="HIB137" s="64"/>
      <c r="HIC137" s="67"/>
      <c r="HID137" s="67"/>
      <c r="HIE137" s="65"/>
      <c r="HIF137" s="65"/>
      <c r="HIG137" s="65"/>
      <c r="HIH137" s="66"/>
      <c r="HIJ137" s="64"/>
      <c r="HIK137" s="67"/>
      <c r="HIL137" s="67"/>
      <c r="HIM137" s="65"/>
      <c r="HIN137" s="65"/>
      <c r="HIO137" s="65"/>
      <c r="HIP137" s="66"/>
      <c r="HIR137" s="64"/>
      <c r="HIS137" s="67"/>
      <c r="HIT137" s="67"/>
      <c r="HIU137" s="65"/>
      <c r="HIV137" s="65"/>
      <c r="HIW137" s="65"/>
      <c r="HIX137" s="66"/>
      <c r="HIZ137" s="64"/>
      <c r="HJA137" s="67"/>
      <c r="HJB137" s="67"/>
      <c r="HJC137" s="65"/>
      <c r="HJD137" s="65"/>
      <c r="HJE137" s="65"/>
      <c r="HJF137" s="66"/>
      <c r="HJH137" s="64"/>
      <c r="HJI137" s="67"/>
      <c r="HJJ137" s="67"/>
      <c r="HJK137" s="65"/>
      <c r="HJL137" s="65"/>
      <c r="HJM137" s="65"/>
      <c r="HJN137" s="66"/>
      <c r="HJP137" s="64"/>
      <c r="HJQ137" s="67"/>
      <c r="HJR137" s="67"/>
      <c r="HJS137" s="65"/>
      <c r="HJT137" s="65"/>
      <c r="HJU137" s="65"/>
      <c r="HJV137" s="66"/>
      <c r="HJX137" s="64"/>
      <c r="HJY137" s="67"/>
      <c r="HJZ137" s="67"/>
      <c r="HKA137" s="65"/>
      <c r="HKB137" s="65"/>
      <c r="HKC137" s="65"/>
      <c r="HKD137" s="66"/>
      <c r="HKF137" s="64"/>
      <c r="HKG137" s="67"/>
      <c r="HKH137" s="67"/>
      <c r="HKI137" s="65"/>
      <c r="HKJ137" s="65"/>
      <c r="HKK137" s="65"/>
      <c r="HKL137" s="66"/>
      <c r="HKN137" s="64"/>
      <c r="HKO137" s="67"/>
      <c r="HKP137" s="67"/>
      <c r="HKQ137" s="65"/>
      <c r="HKR137" s="65"/>
      <c r="HKS137" s="65"/>
      <c r="HKT137" s="66"/>
      <c r="HKV137" s="64"/>
      <c r="HKW137" s="67"/>
      <c r="HKX137" s="67"/>
      <c r="HKY137" s="65"/>
      <c r="HKZ137" s="65"/>
      <c r="HLA137" s="65"/>
      <c r="HLB137" s="66"/>
      <c r="HLD137" s="64"/>
      <c r="HLE137" s="67"/>
      <c r="HLF137" s="67"/>
      <c r="HLG137" s="65"/>
      <c r="HLH137" s="65"/>
      <c r="HLI137" s="65"/>
      <c r="HLJ137" s="66"/>
      <c r="HLL137" s="64"/>
      <c r="HLM137" s="67"/>
      <c r="HLN137" s="67"/>
      <c r="HLO137" s="65"/>
      <c r="HLP137" s="65"/>
      <c r="HLQ137" s="65"/>
      <c r="HLR137" s="66"/>
      <c r="HLT137" s="64"/>
      <c r="HLU137" s="67"/>
      <c r="HLV137" s="67"/>
      <c r="HLW137" s="65"/>
      <c r="HLX137" s="65"/>
      <c r="HLY137" s="65"/>
      <c r="HLZ137" s="66"/>
      <c r="HMB137" s="64"/>
      <c r="HMC137" s="67"/>
      <c r="HMD137" s="67"/>
      <c r="HME137" s="65"/>
      <c r="HMF137" s="65"/>
      <c r="HMG137" s="65"/>
      <c r="HMH137" s="66"/>
      <c r="HMJ137" s="64"/>
      <c r="HMK137" s="67"/>
      <c r="HML137" s="67"/>
      <c r="HMM137" s="65"/>
      <c r="HMN137" s="65"/>
      <c r="HMO137" s="65"/>
      <c r="HMP137" s="66"/>
      <c r="HMR137" s="64"/>
      <c r="HMS137" s="67"/>
      <c r="HMT137" s="67"/>
      <c r="HMU137" s="65"/>
      <c r="HMV137" s="65"/>
      <c r="HMW137" s="65"/>
      <c r="HMX137" s="66"/>
      <c r="HMZ137" s="64"/>
      <c r="HNA137" s="67"/>
      <c r="HNB137" s="67"/>
      <c r="HNC137" s="65"/>
      <c r="HND137" s="65"/>
      <c r="HNE137" s="65"/>
      <c r="HNF137" s="66"/>
      <c r="HNH137" s="64"/>
      <c r="HNI137" s="67"/>
      <c r="HNJ137" s="67"/>
      <c r="HNK137" s="65"/>
      <c r="HNL137" s="65"/>
      <c r="HNM137" s="65"/>
      <c r="HNN137" s="66"/>
      <c r="HNP137" s="64"/>
      <c r="HNQ137" s="67"/>
      <c r="HNR137" s="67"/>
      <c r="HNS137" s="65"/>
      <c r="HNT137" s="65"/>
      <c r="HNU137" s="65"/>
      <c r="HNV137" s="66"/>
      <c r="HNX137" s="64"/>
      <c r="HNY137" s="67"/>
      <c r="HNZ137" s="67"/>
      <c r="HOA137" s="65"/>
      <c r="HOB137" s="65"/>
      <c r="HOC137" s="65"/>
      <c r="HOD137" s="66"/>
      <c r="HOF137" s="64"/>
      <c r="HOG137" s="67"/>
      <c r="HOH137" s="67"/>
      <c r="HOI137" s="65"/>
      <c r="HOJ137" s="65"/>
      <c r="HOK137" s="65"/>
      <c r="HOL137" s="66"/>
      <c r="HON137" s="64"/>
      <c r="HOO137" s="67"/>
      <c r="HOP137" s="67"/>
      <c r="HOQ137" s="65"/>
      <c r="HOR137" s="65"/>
      <c r="HOS137" s="65"/>
      <c r="HOT137" s="66"/>
      <c r="HOV137" s="64"/>
      <c r="HOW137" s="67"/>
      <c r="HOX137" s="67"/>
      <c r="HOY137" s="65"/>
      <c r="HOZ137" s="65"/>
      <c r="HPA137" s="65"/>
      <c r="HPB137" s="66"/>
      <c r="HPD137" s="64"/>
      <c r="HPE137" s="67"/>
      <c r="HPF137" s="67"/>
      <c r="HPG137" s="65"/>
      <c r="HPH137" s="65"/>
      <c r="HPI137" s="65"/>
      <c r="HPJ137" s="66"/>
      <c r="HPL137" s="64"/>
      <c r="HPM137" s="67"/>
      <c r="HPN137" s="67"/>
      <c r="HPO137" s="65"/>
      <c r="HPP137" s="65"/>
      <c r="HPQ137" s="65"/>
      <c r="HPR137" s="66"/>
      <c r="HPT137" s="64"/>
      <c r="HPU137" s="67"/>
      <c r="HPV137" s="67"/>
      <c r="HPW137" s="65"/>
      <c r="HPX137" s="65"/>
      <c r="HPY137" s="65"/>
      <c r="HPZ137" s="66"/>
      <c r="HQB137" s="64"/>
      <c r="HQC137" s="67"/>
      <c r="HQD137" s="67"/>
      <c r="HQE137" s="65"/>
      <c r="HQF137" s="65"/>
      <c r="HQG137" s="65"/>
      <c r="HQH137" s="66"/>
      <c r="HQJ137" s="64"/>
      <c r="HQK137" s="67"/>
      <c r="HQL137" s="67"/>
      <c r="HQM137" s="65"/>
      <c r="HQN137" s="65"/>
      <c r="HQO137" s="65"/>
      <c r="HQP137" s="66"/>
      <c r="HQR137" s="64"/>
      <c r="HQS137" s="67"/>
      <c r="HQT137" s="67"/>
      <c r="HQU137" s="65"/>
      <c r="HQV137" s="65"/>
      <c r="HQW137" s="65"/>
      <c r="HQX137" s="66"/>
      <c r="HQZ137" s="64"/>
      <c r="HRA137" s="67"/>
      <c r="HRB137" s="67"/>
      <c r="HRC137" s="65"/>
      <c r="HRD137" s="65"/>
      <c r="HRE137" s="65"/>
      <c r="HRF137" s="66"/>
      <c r="HRH137" s="64"/>
      <c r="HRI137" s="67"/>
      <c r="HRJ137" s="67"/>
      <c r="HRK137" s="65"/>
      <c r="HRL137" s="65"/>
      <c r="HRM137" s="65"/>
      <c r="HRN137" s="66"/>
      <c r="HRP137" s="64"/>
      <c r="HRQ137" s="67"/>
      <c r="HRR137" s="67"/>
      <c r="HRS137" s="65"/>
      <c r="HRT137" s="65"/>
      <c r="HRU137" s="65"/>
      <c r="HRV137" s="66"/>
      <c r="HRX137" s="64"/>
      <c r="HRY137" s="67"/>
      <c r="HRZ137" s="67"/>
      <c r="HSA137" s="65"/>
      <c r="HSB137" s="65"/>
      <c r="HSC137" s="65"/>
      <c r="HSD137" s="66"/>
      <c r="HSF137" s="64"/>
      <c r="HSG137" s="67"/>
      <c r="HSH137" s="67"/>
      <c r="HSI137" s="65"/>
      <c r="HSJ137" s="65"/>
      <c r="HSK137" s="65"/>
      <c r="HSL137" s="66"/>
      <c r="HSN137" s="64"/>
      <c r="HSO137" s="67"/>
      <c r="HSP137" s="67"/>
      <c r="HSQ137" s="65"/>
      <c r="HSR137" s="65"/>
      <c r="HSS137" s="65"/>
      <c r="HST137" s="66"/>
      <c r="HSV137" s="64"/>
      <c r="HSW137" s="67"/>
      <c r="HSX137" s="67"/>
      <c r="HSY137" s="65"/>
      <c r="HSZ137" s="65"/>
      <c r="HTA137" s="65"/>
      <c r="HTB137" s="66"/>
      <c r="HTD137" s="64"/>
      <c r="HTE137" s="67"/>
      <c r="HTF137" s="67"/>
      <c r="HTG137" s="65"/>
      <c r="HTH137" s="65"/>
      <c r="HTI137" s="65"/>
      <c r="HTJ137" s="66"/>
      <c r="HTL137" s="64"/>
      <c r="HTM137" s="67"/>
      <c r="HTN137" s="67"/>
      <c r="HTO137" s="65"/>
      <c r="HTP137" s="65"/>
      <c r="HTQ137" s="65"/>
      <c r="HTR137" s="66"/>
      <c r="HTT137" s="64"/>
      <c r="HTU137" s="67"/>
      <c r="HTV137" s="67"/>
      <c r="HTW137" s="65"/>
      <c r="HTX137" s="65"/>
      <c r="HTY137" s="65"/>
      <c r="HTZ137" s="66"/>
      <c r="HUB137" s="64"/>
      <c r="HUC137" s="67"/>
      <c r="HUD137" s="67"/>
      <c r="HUE137" s="65"/>
      <c r="HUF137" s="65"/>
      <c r="HUG137" s="65"/>
      <c r="HUH137" s="66"/>
      <c r="HUJ137" s="64"/>
      <c r="HUK137" s="67"/>
      <c r="HUL137" s="67"/>
      <c r="HUM137" s="65"/>
      <c r="HUN137" s="65"/>
      <c r="HUO137" s="65"/>
      <c r="HUP137" s="66"/>
      <c r="HUR137" s="64"/>
      <c r="HUS137" s="67"/>
      <c r="HUT137" s="67"/>
      <c r="HUU137" s="65"/>
      <c r="HUV137" s="65"/>
      <c r="HUW137" s="65"/>
      <c r="HUX137" s="66"/>
      <c r="HUZ137" s="64"/>
      <c r="HVA137" s="67"/>
      <c r="HVB137" s="67"/>
      <c r="HVC137" s="65"/>
      <c r="HVD137" s="65"/>
      <c r="HVE137" s="65"/>
      <c r="HVF137" s="66"/>
      <c r="HVH137" s="64"/>
      <c r="HVI137" s="67"/>
      <c r="HVJ137" s="67"/>
      <c r="HVK137" s="65"/>
      <c r="HVL137" s="65"/>
      <c r="HVM137" s="65"/>
      <c r="HVN137" s="66"/>
      <c r="HVP137" s="64"/>
      <c r="HVQ137" s="67"/>
      <c r="HVR137" s="67"/>
      <c r="HVS137" s="65"/>
      <c r="HVT137" s="65"/>
      <c r="HVU137" s="65"/>
      <c r="HVV137" s="66"/>
      <c r="HVX137" s="64"/>
      <c r="HVY137" s="67"/>
      <c r="HVZ137" s="67"/>
      <c r="HWA137" s="65"/>
      <c r="HWB137" s="65"/>
      <c r="HWC137" s="65"/>
      <c r="HWD137" s="66"/>
      <c r="HWF137" s="64"/>
      <c r="HWG137" s="67"/>
      <c r="HWH137" s="67"/>
      <c r="HWI137" s="65"/>
      <c r="HWJ137" s="65"/>
      <c r="HWK137" s="65"/>
      <c r="HWL137" s="66"/>
      <c r="HWN137" s="64"/>
      <c r="HWO137" s="67"/>
      <c r="HWP137" s="67"/>
      <c r="HWQ137" s="65"/>
      <c r="HWR137" s="65"/>
      <c r="HWS137" s="65"/>
      <c r="HWT137" s="66"/>
      <c r="HWV137" s="64"/>
      <c r="HWW137" s="67"/>
      <c r="HWX137" s="67"/>
      <c r="HWY137" s="65"/>
      <c r="HWZ137" s="65"/>
      <c r="HXA137" s="65"/>
      <c r="HXB137" s="66"/>
      <c r="HXD137" s="64"/>
      <c r="HXE137" s="67"/>
      <c r="HXF137" s="67"/>
      <c r="HXG137" s="65"/>
      <c r="HXH137" s="65"/>
      <c r="HXI137" s="65"/>
      <c r="HXJ137" s="66"/>
      <c r="HXL137" s="64"/>
      <c r="HXM137" s="67"/>
      <c r="HXN137" s="67"/>
      <c r="HXO137" s="65"/>
      <c r="HXP137" s="65"/>
      <c r="HXQ137" s="65"/>
      <c r="HXR137" s="66"/>
      <c r="HXT137" s="64"/>
      <c r="HXU137" s="67"/>
      <c r="HXV137" s="67"/>
      <c r="HXW137" s="65"/>
      <c r="HXX137" s="65"/>
      <c r="HXY137" s="65"/>
      <c r="HXZ137" s="66"/>
      <c r="HYB137" s="64"/>
      <c r="HYC137" s="67"/>
      <c r="HYD137" s="67"/>
      <c r="HYE137" s="65"/>
      <c r="HYF137" s="65"/>
      <c r="HYG137" s="65"/>
      <c r="HYH137" s="66"/>
      <c r="HYJ137" s="64"/>
      <c r="HYK137" s="67"/>
      <c r="HYL137" s="67"/>
      <c r="HYM137" s="65"/>
      <c r="HYN137" s="65"/>
      <c r="HYO137" s="65"/>
      <c r="HYP137" s="66"/>
      <c r="HYR137" s="64"/>
      <c r="HYS137" s="67"/>
      <c r="HYT137" s="67"/>
      <c r="HYU137" s="65"/>
      <c r="HYV137" s="65"/>
      <c r="HYW137" s="65"/>
      <c r="HYX137" s="66"/>
      <c r="HYZ137" s="64"/>
      <c r="HZA137" s="67"/>
      <c r="HZB137" s="67"/>
      <c r="HZC137" s="65"/>
      <c r="HZD137" s="65"/>
      <c r="HZE137" s="65"/>
      <c r="HZF137" s="66"/>
      <c r="HZH137" s="64"/>
      <c r="HZI137" s="67"/>
      <c r="HZJ137" s="67"/>
      <c r="HZK137" s="65"/>
      <c r="HZL137" s="65"/>
      <c r="HZM137" s="65"/>
      <c r="HZN137" s="66"/>
      <c r="HZP137" s="64"/>
      <c r="HZQ137" s="67"/>
      <c r="HZR137" s="67"/>
      <c r="HZS137" s="65"/>
      <c r="HZT137" s="65"/>
      <c r="HZU137" s="65"/>
      <c r="HZV137" s="66"/>
      <c r="HZX137" s="64"/>
      <c r="HZY137" s="67"/>
      <c r="HZZ137" s="67"/>
      <c r="IAA137" s="65"/>
      <c r="IAB137" s="65"/>
      <c r="IAC137" s="65"/>
      <c r="IAD137" s="66"/>
      <c r="IAF137" s="64"/>
      <c r="IAG137" s="67"/>
      <c r="IAH137" s="67"/>
      <c r="IAI137" s="65"/>
      <c r="IAJ137" s="65"/>
      <c r="IAK137" s="65"/>
      <c r="IAL137" s="66"/>
      <c r="IAN137" s="64"/>
      <c r="IAO137" s="67"/>
      <c r="IAP137" s="67"/>
      <c r="IAQ137" s="65"/>
      <c r="IAR137" s="65"/>
      <c r="IAS137" s="65"/>
      <c r="IAT137" s="66"/>
      <c r="IAV137" s="64"/>
      <c r="IAW137" s="67"/>
      <c r="IAX137" s="67"/>
      <c r="IAY137" s="65"/>
      <c r="IAZ137" s="65"/>
      <c r="IBA137" s="65"/>
      <c r="IBB137" s="66"/>
      <c r="IBD137" s="64"/>
      <c r="IBE137" s="67"/>
      <c r="IBF137" s="67"/>
      <c r="IBG137" s="65"/>
      <c r="IBH137" s="65"/>
      <c r="IBI137" s="65"/>
      <c r="IBJ137" s="66"/>
      <c r="IBL137" s="64"/>
      <c r="IBM137" s="67"/>
      <c r="IBN137" s="67"/>
      <c r="IBO137" s="65"/>
      <c r="IBP137" s="65"/>
      <c r="IBQ137" s="65"/>
      <c r="IBR137" s="66"/>
      <c r="IBT137" s="64"/>
      <c r="IBU137" s="67"/>
      <c r="IBV137" s="67"/>
      <c r="IBW137" s="65"/>
      <c r="IBX137" s="65"/>
      <c r="IBY137" s="65"/>
      <c r="IBZ137" s="66"/>
      <c r="ICB137" s="64"/>
      <c r="ICC137" s="67"/>
      <c r="ICD137" s="67"/>
      <c r="ICE137" s="65"/>
      <c r="ICF137" s="65"/>
      <c r="ICG137" s="65"/>
      <c r="ICH137" s="66"/>
      <c r="ICJ137" s="64"/>
      <c r="ICK137" s="67"/>
      <c r="ICL137" s="67"/>
      <c r="ICM137" s="65"/>
      <c r="ICN137" s="65"/>
      <c r="ICO137" s="65"/>
      <c r="ICP137" s="66"/>
      <c r="ICR137" s="64"/>
      <c r="ICS137" s="67"/>
      <c r="ICT137" s="67"/>
      <c r="ICU137" s="65"/>
      <c r="ICV137" s="65"/>
      <c r="ICW137" s="65"/>
      <c r="ICX137" s="66"/>
      <c r="ICZ137" s="64"/>
      <c r="IDA137" s="67"/>
      <c r="IDB137" s="67"/>
      <c r="IDC137" s="65"/>
      <c r="IDD137" s="65"/>
      <c r="IDE137" s="65"/>
      <c r="IDF137" s="66"/>
      <c r="IDH137" s="64"/>
      <c r="IDI137" s="67"/>
      <c r="IDJ137" s="67"/>
      <c r="IDK137" s="65"/>
      <c r="IDL137" s="65"/>
      <c r="IDM137" s="65"/>
      <c r="IDN137" s="66"/>
      <c r="IDP137" s="64"/>
      <c r="IDQ137" s="67"/>
      <c r="IDR137" s="67"/>
      <c r="IDS137" s="65"/>
      <c r="IDT137" s="65"/>
      <c r="IDU137" s="65"/>
      <c r="IDV137" s="66"/>
      <c r="IDX137" s="64"/>
      <c r="IDY137" s="67"/>
      <c r="IDZ137" s="67"/>
      <c r="IEA137" s="65"/>
      <c r="IEB137" s="65"/>
      <c r="IEC137" s="65"/>
      <c r="IED137" s="66"/>
      <c r="IEF137" s="64"/>
      <c r="IEG137" s="67"/>
      <c r="IEH137" s="67"/>
      <c r="IEI137" s="65"/>
      <c r="IEJ137" s="65"/>
      <c r="IEK137" s="65"/>
      <c r="IEL137" s="66"/>
      <c r="IEN137" s="64"/>
      <c r="IEO137" s="67"/>
      <c r="IEP137" s="67"/>
      <c r="IEQ137" s="65"/>
      <c r="IER137" s="65"/>
      <c r="IES137" s="65"/>
      <c r="IET137" s="66"/>
      <c r="IEV137" s="64"/>
      <c r="IEW137" s="67"/>
      <c r="IEX137" s="67"/>
      <c r="IEY137" s="65"/>
      <c r="IEZ137" s="65"/>
      <c r="IFA137" s="65"/>
      <c r="IFB137" s="66"/>
      <c r="IFD137" s="64"/>
      <c r="IFE137" s="67"/>
      <c r="IFF137" s="67"/>
      <c r="IFG137" s="65"/>
      <c r="IFH137" s="65"/>
      <c r="IFI137" s="65"/>
      <c r="IFJ137" s="66"/>
      <c r="IFL137" s="64"/>
      <c r="IFM137" s="67"/>
      <c r="IFN137" s="67"/>
      <c r="IFO137" s="65"/>
      <c r="IFP137" s="65"/>
      <c r="IFQ137" s="65"/>
      <c r="IFR137" s="66"/>
      <c r="IFT137" s="64"/>
      <c r="IFU137" s="67"/>
      <c r="IFV137" s="67"/>
      <c r="IFW137" s="65"/>
      <c r="IFX137" s="65"/>
      <c r="IFY137" s="65"/>
      <c r="IFZ137" s="66"/>
      <c r="IGB137" s="64"/>
      <c r="IGC137" s="67"/>
      <c r="IGD137" s="67"/>
      <c r="IGE137" s="65"/>
      <c r="IGF137" s="65"/>
      <c r="IGG137" s="65"/>
      <c r="IGH137" s="66"/>
      <c r="IGJ137" s="64"/>
      <c r="IGK137" s="67"/>
      <c r="IGL137" s="67"/>
      <c r="IGM137" s="65"/>
      <c r="IGN137" s="65"/>
      <c r="IGO137" s="65"/>
      <c r="IGP137" s="66"/>
      <c r="IGR137" s="64"/>
      <c r="IGS137" s="67"/>
      <c r="IGT137" s="67"/>
      <c r="IGU137" s="65"/>
      <c r="IGV137" s="65"/>
      <c r="IGW137" s="65"/>
      <c r="IGX137" s="66"/>
      <c r="IGZ137" s="64"/>
      <c r="IHA137" s="67"/>
      <c r="IHB137" s="67"/>
      <c r="IHC137" s="65"/>
      <c r="IHD137" s="65"/>
      <c r="IHE137" s="65"/>
      <c r="IHF137" s="66"/>
      <c r="IHH137" s="64"/>
      <c r="IHI137" s="67"/>
      <c r="IHJ137" s="67"/>
      <c r="IHK137" s="65"/>
      <c r="IHL137" s="65"/>
      <c r="IHM137" s="65"/>
      <c r="IHN137" s="66"/>
      <c r="IHP137" s="64"/>
      <c r="IHQ137" s="67"/>
      <c r="IHR137" s="67"/>
      <c r="IHS137" s="65"/>
      <c r="IHT137" s="65"/>
      <c r="IHU137" s="65"/>
      <c r="IHV137" s="66"/>
      <c r="IHX137" s="64"/>
      <c r="IHY137" s="67"/>
      <c r="IHZ137" s="67"/>
      <c r="IIA137" s="65"/>
      <c r="IIB137" s="65"/>
      <c r="IIC137" s="65"/>
      <c r="IID137" s="66"/>
      <c r="IIF137" s="64"/>
      <c r="IIG137" s="67"/>
      <c r="IIH137" s="67"/>
      <c r="III137" s="65"/>
      <c r="IIJ137" s="65"/>
      <c r="IIK137" s="65"/>
      <c r="IIL137" s="66"/>
      <c r="IIN137" s="64"/>
      <c r="IIO137" s="67"/>
      <c r="IIP137" s="67"/>
      <c r="IIQ137" s="65"/>
      <c r="IIR137" s="65"/>
      <c r="IIS137" s="65"/>
      <c r="IIT137" s="66"/>
      <c r="IIV137" s="64"/>
      <c r="IIW137" s="67"/>
      <c r="IIX137" s="67"/>
      <c r="IIY137" s="65"/>
      <c r="IIZ137" s="65"/>
      <c r="IJA137" s="65"/>
      <c r="IJB137" s="66"/>
      <c r="IJD137" s="64"/>
      <c r="IJE137" s="67"/>
      <c r="IJF137" s="67"/>
      <c r="IJG137" s="65"/>
      <c r="IJH137" s="65"/>
      <c r="IJI137" s="65"/>
      <c r="IJJ137" s="66"/>
      <c r="IJL137" s="64"/>
      <c r="IJM137" s="67"/>
      <c r="IJN137" s="67"/>
      <c r="IJO137" s="65"/>
      <c r="IJP137" s="65"/>
      <c r="IJQ137" s="65"/>
      <c r="IJR137" s="66"/>
      <c r="IJT137" s="64"/>
      <c r="IJU137" s="67"/>
      <c r="IJV137" s="67"/>
      <c r="IJW137" s="65"/>
      <c r="IJX137" s="65"/>
      <c r="IJY137" s="65"/>
      <c r="IJZ137" s="66"/>
      <c r="IKB137" s="64"/>
      <c r="IKC137" s="67"/>
      <c r="IKD137" s="67"/>
      <c r="IKE137" s="65"/>
      <c r="IKF137" s="65"/>
      <c r="IKG137" s="65"/>
      <c r="IKH137" s="66"/>
      <c r="IKJ137" s="64"/>
      <c r="IKK137" s="67"/>
      <c r="IKL137" s="67"/>
      <c r="IKM137" s="65"/>
      <c r="IKN137" s="65"/>
      <c r="IKO137" s="65"/>
      <c r="IKP137" s="66"/>
      <c r="IKR137" s="64"/>
      <c r="IKS137" s="67"/>
      <c r="IKT137" s="67"/>
      <c r="IKU137" s="65"/>
      <c r="IKV137" s="65"/>
      <c r="IKW137" s="65"/>
      <c r="IKX137" s="66"/>
      <c r="IKZ137" s="64"/>
      <c r="ILA137" s="67"/>
      <c r="ILB137" s="67"/>
      <c r="ILC137" s="65"/>
      <c r="ILD137" s="65"/>
      <c r="ILE137" s="65"/>
      <c r="ILF137" s="66"/>
      <c r="ILH137" s="64"/>
      <c r="ILI137" s="67"/>
      <c r="ILJ137" s="67"/>
      <c r="ILK137" s="65"/>
      <c r="ILL137" s="65"/>
      <c r="ILM137" s="65"/>
      <c r="ILN137" s="66"/>
      <c r="ILP137" s="64"/>
      <c r="ILQ137" s="67"/>
      <c r="ILR137" s="67"/>
      <c r="ILS137" s="65"/>
      <c r="ILT137" s="65"/>
      <c r="ILU137" s="65"/>
      <c r="ILV137" s="66"/>
      <c r="ILX137" s="64"/>
      <c r="ILY137" s="67"/>
      <c r="ILZ137" s="67"/>
      <c r="IMA137" s="65"/>
      <c r="IMB137" s="65"/>
      <c r="IMC137" s="65"/>
      <c r="IMD137" s="66"/>
      <c r="IMF137" s="64"/>
      <c r="IMG137" s="67"/>
      <c r="IMH137" s="67"/>
      <c r="IMI137" s="65"/>
      <c r="IMJ137" s="65"/>
      <c r="IMK137" s="65"/>
      <c r="IML137" s="66"/>
      <c r="IMN137" s="64"/>
      <c r="IMO137" s="67"/>
      <c r="IMP137" s="67"/>
      <c r="IMQ137" s="65"/>
      <c r="IMR137" s="65"/>
      <c r="IMS137" s="65"/>
      <c r="IMT137" s="66"/>
      <c r="IMV137" s="64"/>
      <c r="IMW137" s="67"/>
      <c r="IMX137" s="67"/>
      <c r="IMY137" s="65"/>
      <c r="IMZ137" s="65"/>
      <c r="INA137" s="65"/>
      <c r="INB137" s="66"/>
      <c r="IND137" s="64"/>
      <c r="INE137" s="67"/>
      <c r="INF137" s="67"/>
      <c r="ING137" s="65"/>
      <c r="INH137" s="65"/>
      <c r="INI137" s="65"/>
      <c r="INJ137" s="66"/>
      <c r="INL137" s="64"/>
      <c r="INM137" s="67"/>
      <c r="INN137" s="67"/>
      <c r="INO137" s="65"/>
      <c r="INP137" s="65"/>
      <c r="INQ137" s="65"/>
      <c r="INR137" s="66"/>
      <c r="INT137" s="64"/>
      <c r="INU137" s="67"/>
      <c r="INV137" s="67"/>
      <c r="INW137" s="65"/>
      <c r="INX137" s="65"/>
      <c r="INY137" s="65"/>
      <c r="INZ137" s="66"/>
      <c r="IOB137" s="64"/>
      <c r="IOC137" s="67"/>
      <c r="IOD137" s="67"/>
      <c r="IOE137" s="65"/>
      <c r="IOF137" s="65"/>
      <c r="IOG137" s="65"/>
      <c r="IOH137" s="66"/>
      <c r="IOJ137" s="64"/>
      <c r="IOK137" s="67"/>
      <c r="IOL137" s="67"/>
      <c r="IOM137" s="65"/>
      <c r="ION137" s="65"/>
      <c r="IOO137" s="65"/>
      <c r="IOP137" s="66"/>
      <c r="IOR137" s="64"/>
      <c r="IOS137" s="67"/>
      <c r="IOT137" s="67"/>
      <c r="IOU137" s="65"/>
      <c r="IOV137" s="65"/>
      <c r="IOW137" s="65"/>
      <c r="IOX137" s="66"/>
      <c r="IOZ137" s="64"/>
      <c r="IPA137" s="67"/>
      <c r="IPB137" s="67"/>
      <c r="IPC137" s="65"/>
      <c r="IPD137" s="65"/>
      <c r="IPE137" s="65"/>
      <c r="IPF137" s="66"/>
      <c r="IPH137" s="64"/>
      <c r="IPI137" s="67"/>
      <c r="IPJ137" s="67"/>
      <c r="IPK137" s="65"/>
      <c r="IPL137" s="65"/>
      <c r="IPM137" s="65"/>
      <c r="IPN137" s="66"/>
      <c r="IPP137" s="64"/>
      <c r="IPQ137" s="67"/>
      <c r="IPR137" s="67"/>
      <c r="IPS137" s="65"/>
      <c r="IPT137" s="65"/>
      <c r="IPU137" s="65"/>
      <c r="IPV137" s="66"/>
      <c r="IPX137" s="64"/>
      <c r="IPY137" s="67"/>
      <c r="IPZ137" s="67"/>
      <c r="IQA137" s="65"/>
      <c r="IQB137" s="65"/>
      <c r="IQC137" s="65"/>
      <c r="IQD137" s="66"/>
      <c r="IQF137" s="64"/>
      <c r="IQG137" s="67"/>
      <c r="IQH137" s="67"/>
      <c r="IQI137" s="65"/>
      <c r="IQJ137" s="65"/>
      <c r="IQK137" s="65"/>
      <c r="IQL137" s="66"/>
      <c r="IQN137" s="64"/>
      <c r="IQO137" s="67"/>
      <c r="IQP137" s="67"/>
      <c r="IQQ137" s="65"/>
      <c r="IQR137" s="65"/>
      <c r="IQS137" s="65"/>
      <c r="IQT137" s="66"/>
      <c r="IQV137" s="64"/>
      <c r="IQW137" s="67"/>
      <c r="IQX137" s="67"/>
      <c r="IQY137" s="65"/>
      <c r="IQZ137" s="65"/>
      <c r="IRA137" s="65"/>
      <c r="IRB137" s="66"/>
      <c r="IRD137" s="64"/>
      <c r="IRE137" s="67"/>
      <c r="IRF137" s="67"/>
      <c r="IRG137" s="65"/>
      <c r="IRH137" s="65"/>
      <c r="IRI137" s="65"/>
      <c r="IRJ137" s="66"/>
      <c r="IRL137" s="64"/>
      <c r="IRM137" s="67"/>
      <c r="IRN137" s="67"/>
      <c r="IRO137" s="65"/>
      <c r="IRP137" s="65"/>
      <c r="IRQ137" s="65"/>
      <c r="IRR137" s="66"/>
      <c r="IRT137" s="64"/>
      <c r="IRU137" s="67"/>
      <c r="IRV137" s="67"/>
      <c r="IRW137" s="65"/>
      <c r="IRX137" s="65"/>
      <c r="IRY137" s="65"/>
      <c r="IRZ137" s="66"/>
      <c r="ISB137" s="64"/>
      <c r="ISC137" s="67"/>
      <c r="ISD137" s="67"/>
      <c r="ISE137" s="65"/>
      <c r="ISF137" s="65"/>
      <c r="ISG137" s="65"/>
      <c r="ISH137" s="66"/>
      <c r="ISJ137" s="64"/>
      <c r="ISK137" s="67"/>
      <c r="ISL137" s="67"/>
      <c r="ISM137" s="65"/>
      <c r="ISN137" s="65"/>
      <c r="ISO137" s="65"/>
      <c r="ISP137" s="66"/>
      <c r="ISR137" s="64"/>
      <c r="ISS137" s="67"/>
      <c r="IST137" s="67"/>
      <c r="ISU137" s="65"/>
      <c r="ISV137" s="65"/>
      <c r="ISW137" s="65"/>
      <c r="ISX137" s="66"/>
      <c r="ISZ137" s="64"/>
      <c r="ITA137" s="67"/>
      <c r="ITB137" s="67"/>
      <c r="ITC137" s="65"/>
      <c r="ITD137" s="65"/>
      <c r="ITE137" s="65"/>
      <c r="ITF137" s="66"/>
      <c r="ITH137" s="64"/>
      <c r="ITI137" s="67"/>
      <c r="ITJ137" s="67"/>
      <c r="ITK137" s="65"/>
      <c r="ITL137" s="65"/>
      <c r="ITM137" s="65"/>
      <c r="ITN137" s="66"/>
      <c r="ITP137" s="64"/>
      <c r="ITQ137" s="67"/>
      <c r="ITR137" s="67"/>
      <c r="ITS137" s="65"/>
      <c r="ITT137" s="65"/>
      <c r="ITU137" s="65"/>
      <c r="ITV137" s="66"/>
      <c r="ITX137" s="64"/>
      <c r="ITY137" s="67"/>
      <c r="ITZ137" s="67"/>
      <c r="IUA137" s="65"/>
      <c r="IUB137" s="65"/>
      <c r="IUC137" s="65"/>
      <c r="IUD137" s="66"/>
      <c r="IUF137" s="64"/>
      <c r="IUG137" s="67"/>
      <c r="IUH137" s="67"/>
      <c r="IUI137" s="65"/>
      <c r="IUJ137" s="65"/>
      <c r="IUK137" s="65"/>
      <c r="IUL137" s="66"/>
      <c r="IUN137" s="64"/>
      <c r="IUO137" s="67"/>
      <c r="IUP137" s="67"/>
      <c r="IUQ137" s="65"/>
      <c r="IUR137" s="65"/>
      <c r="IUS137" s="65"/>
      <c r="IUT137" s="66"/>
      <c r="IUV137" s="64"/>
      <c r="IUW137" s="67"/>
      <c r="IUX137" s="67"/>
      <c r="IUY137" s="65"/>
      <c r="IUZ137" s="65"/>
      <c r="IVA137" s="65"/>
      <c r="IVB137" s="66"/>
      <c r="IVD137" s="64"/>
      <c r="IVE137" s="67"/>
      <c r="IVF137" s="67"/>
      <c r="IVG137" s="65"/>
      <c r="IVH137" s="65"/>
      <c r="IVI137" s="65"/>
      <c r="IVJ137" s="66"/>
      <c r="IVL137" s="64"/>
      <c r="IVM137" s="67"/>
      <c r="IVN137" s="67"/>
      <c r="IVO137" s="65"/>
      <c r="IVP137" s="65"/>
      <c r="IVQ137" s="65"/>
      <c r="IVR137" s="66"/>
      <c r="IVT137" s="64"/>
      <c r="IVU137" s="67"/>
      <c r="IVV137" s="67"/>
      <c r="IVW137" s="65"/>
      <c r="IVX137" s="65"/>
      <c r="IVY137" s="65"/>
      <c r="IVZ137" s="66"/>
      <c r="IWB137" s="64"/>
      <c r="IWC137" s="67"/>
      <c r="IWD137" s="67"/>
      <c r="IWE137" s="65"/>
      <c r="IWF137" s="65"/>
      <c r="IWG137" s="65"/>
      <c r="IWH137" s="66"/>
      <c r="IWJ137" s="64"/>
      <c r="IWK137" s="67"/>
      <c r="IWL137" s="67"/>
      <c r="IWM137" s="65"/>
      <c r="IWN137" s="65"/>
      <c r="IWO137" s="65"/>
      <c r="IWP137" s="66"/>
      <c r="IWR137" s="64"/>
      <c r="IWS137" s="67"/>
      <c r="IWT137" s="67"/>
      <c r="IWU137" s="65"/>
      <c r="IWV137" s="65"/>
      <c r="IWW137" s="65"/>
      <c r="IWX137" s="66"/>
      <c r="IWZ137" s="64"/>
      <c r="IXA137" s="67"/>
      <c r="IXB137" s="67"/>
      <c r="IXC137" s="65"/>
      <c r="IXD137" s="65"/>
      <c r="IXE137" s="65"/>
      <c r="IXF137" s="66"/>
      <c r="IXH137" s="64"/>
      <c r="IXI137" s="67"/>
      <c r="IXJ137" s="67"/>
      <c r="IXK137" s="65"/>
      <c r="IXL137" s="65"/>
      <c r="IXM137" s="65"/>
      <c r="IXN137" s="66"/>
      <c r="IXP137" s="64"/>
      <c r="IXQ137" s="67"/>
      <c r="IXR137" s="67"/>
      <c r="IXS137" s="65"/>
      <c r="IXT137" s="65"/>
      <c r="IXU137" s="65"/>
      <c r="IXV137" s="66"/>
      <c r="IXX137" s="64"/>
      <c r="IXY137" s="67"/>
      <c r="IXZ137" s="67"/>
      <c r="IYA137" s="65"/>
      <c r="IYB137" s="65"/>
      <c r="IYC137" s="65"/>
      <c r="IYD137" s="66"/>
      <c r="IYF137" s="64"/>
      <c r="IYG137" s="67"/>
      <c r="IYH137" s="67"/>
      <c r="IYI137" s="65"/>
      <c r="IYJ137" s="65"/>
      <c r="IYK137" s="65"/>
      <c r="IYL137" s="66"/>
      <c r="IYN137" s="64"/>
      <c r="IYO137" s="67"/>
      <c r="IYP137" s="67"/>
      <c r="IYQ137" s="65"/>
      <c r="IYR137" s="65"/>
      <c r="IYS137" s="65"/>
      <c r="IYT137" s="66"/>
      <c r="IYV137" s="64"/>
      <c r="IYW137" s="67"/>
      <c r="IYX137" s="67"/>
      <c r="IYY137" s="65"/>
      <c r="IYZ137" s="65"/>
      <c r="IZA137" s="65"/>
      <c r="IZB137" s="66"/>
      <c r="IZD137" s="64"/>
      <c r="IZE137" s="67"/>
      <c r="IZF137" s="67"/>
      <c r="IZG137" s="65"/>
      <c r="IZH137" s="65"/>
      <c r="IZI137" s="65"/>
      <c r="IZJ137" s="66"/>
      <c r="IZL137" s="64"/>
      <c r="IZM137" s="67"/>
      <c r="IZN137" s="67"/>
      <c r="IZO137" s="65"/>
      <c r="IZP137" s="65"/>
      <c r="IZQ137" s="65"/>
      <c r="IZR137" s="66"/>
      <c r="IZT137" s="64"/>
      <c r="IZU137" s="67"/>
      <c r="IZV137" s="67"/>
      <c r="IZW137" s="65"/>
      <c r="IZX137" s="65"/>
      <c r="IZY137" s="65"/>
      <c r="IZZ137" s="66"/>
      <c r="JAB137" s="64"/>
      <c r="JAC137" s="67"/>
      <c r="JAD137" s="67"/>
      <c r="JAE137" s="65"/>
      <c r="JAF137" s="65"/>
      <c r="JAG137" s="65"/>
      <c r="JAH137" s="66"/>
      <c r="JAJ137" s="64"/>
      <c r="JAK137" s="67"/>
      <c r="JAL137" s="67"/>
      <c r="JAM137" s="65"/>
      <c r="JAN137" s="65"/>
      <c r="JAO137" s="65"/>
      <c r="JAP137" s="66"/>
      <c r="JAR137" s="64"/>
      <c r="JAS137" s="67"/>
      <c r="JAT137" s="67"/>
      <c r="JAU137" s="65"/>
      <c r="JAV137" s="65"/>
      <c r="JAW137" s="65"/>
      <c r="JAX137" s="66"/>
      <c r="JAZ137" s="64"/>
      <c r="JBA137" s="67"/>
      <c r="JBB137" s="67"/>
      <c r="JBC137" s="65"/>
      <c r="JBD137" s="65"/>
      <c r="JBE137" s="65"/>
      <c r="JBF137" s="66"/>
      <c r="JBH137" s="64"/>
      <c r="JBI137" s="67"/>
      <c r="JBJ137" s="67"/>
      <c r="JBK137" s="65"/>
      <c r="JBL137" s="65"/>
      <c r="JBM137" s="65"/>
      <c r="JBN137" s="66"/>
      <c r="JBP137" s="64"/>
      <c r="JBQ137" s="67"/>
      <c r="JBR137" s="67"/>
      <c r="JBS137" s="65"/>
      <c r="JBT137" s="65"/>
      <c r="JBU137" s="65"/>
      <c r="JBV137" s="66"/>
      <c r="JBX137" s="64"/>
      <c r="JBY137" s="67"/>
      <c r="JBZ137" s="67"/>
      <c r="JCA137" s="65"/>
      <c r="JCB137" s="65"/>
      <c r="JCC137" s="65"/>
      <c r="JCD137" s="66"/>
      <c r="JCF137" s="64"/>
      <c r="JCG137" s="67"/>
      <c r="JCH137" s="67"/>
      <c r="JCI137" s="65"/>
      <c r="JCJ137" s="65"/>
      <c r="JCK137" s="65"/>
      <c r="JCL137" s="66"/>
      <c r="JCN137" s="64"/>
      <c r="JCO137" s="67"/>
      <c r="JCP137" s="67"/>
      <c r="JCQ137" s="65"/>
      <c r="JCR137" s="65"/>
      <c r="JCS137" s="65"/>
      <c r="JCT137" s="66"/>
      <c r="JCV137" s="64"/>
      <c r="JCW137" s="67"/>
      <c r="JCX137" s="67"/>
      <c r="JCY137" s="65"/>
      <c r="JCZ137" s="65"/>
      <c r="JDA137" s="65"/>
      <c r="JDB137" s="66"/>
      <c r="JDD137" s="64"/>
      <c r="JDE137" s="67"/>
      <c r="JDF137" s="67"/>
      <c r="JDG137" s="65"/>
      <c r="JDH137" s="65"/>
      <c r="JDI137" s="65"/>
      <c r="JDJ137" s="66"/>
      <c r="JDL137" s="64"/>
      <c r="JDM137" s="67"/>
      <c r="JDN137" s="67"/>
      <c r="JDO137" s="65"/>
      <c r="JDP137" s="65"/>
      <c r="JDQ137" s="65"/>
      <c r="JDR137" s="66"/>
      <c r="JDT137" s="64"/>
      <c r="JDU137" s="67"/>
      <c r="JDV137" s="67"/>
      <c r="JDW137" s="65"/>
      <c r="JDX137" s="65"/>
      <c r="JDY137" s="65"/>
      <c r="JDZ137" s="66"/>
      <c r="JEB137" s="64"/>
      <c r="JEC137" s="67"/>
      <c r="JED137" s="67"/>
      <c r="JEE137" s="65"/>
      <c r="JEF137" s="65"/>
      <c r="JEG137" s="65"/>
      <c r="JEH137" s="66"/>
      <c r="JEJ137" s="64"/>
      <c r="JEK137" s="67"/>
      <c r="JEL137" s="67"/>
      <c r="JEM137" s="65"/>
      <c r="JEN137" s="65"/>
      <c r="JEO137" s="65"/>
      <c r="JEP137" s="66"/>
      <c r="JER137" s="64"/>
      <c r="JES137" s="67"/>
      <c r="JET137" s="67"/>
      <c r="JEU137" s="65"/>
      <c r="JEV137" s="65"/>
      <c r="JEW137" s="65"/>
      <c r="JEX137" s="66"/>
      <c r="JEZ137" s="64"/>
      <c r="JFA137" s="67"/>
      <c r="JFB137" s="67"/>
      <c r="JFC137" s="65"/>
      <c r="JFD137" s="65"/>
      <c r="JFE137" s="65"/>
      <c r="JFF137" s="66"/>
      <c r="JFH137" s="64"/>
      <c r="JFI137" s="67"/>
      <c r="JFJ137" s="67"/>
      <c r="JFK137" s="65"/>
      <c r="JFL137" s="65"/>
      <c r="JFM137" s="65"/>
      <c r="JFN137" s="66"/>
      <c r="JFP137" s="64"/>
      <c r="JFQ137" s="67"/>
      <c r="JFR137" s="67"/>
      <c r="JFS137" s="65"/>
      <c r="JFT137" s="65"/>
      <c r="JFU137" s="65"/>
      <c r="JFV137" s="66"/>
      <c r="JFX137" s="64"/>
      <c r="JFY137" s="67"/>
      <c r="JFZ137" s="67"/>
      <c r="JGA137" s="65"/>
      <c r="JGB137" s="65"/>
      <c r="JGC137" s="65"/>
      <c r="JGD137" s="66"/>
      <c r="JGF137" s="64"/>
      <c r="JGG137" s="67"/>
      <c r="JGH137" s="67"/>
      <c r="JGI137" s="65"/>
      <c r="JGJ137" s="65"/>
      <c r="JGK137" s="65"/>
      <c r="JGL137" s="66"/>
      <c r="JGN137" s="64"/>
      <c r="JGO137" s="67"/>
      <c r="JGP137" s="67"/>
      <c r="JGQ137" s="65"/>
      <c r="JGR137" s="65"/>
      <c r="JGS137" s="65"/>
      <c r="JGT137" s="66"/>
      <c r="JGV137" s="64"/>
      <c r="JGW137" s="67"/>
      <c r="JGX137" s="67"/>
      <c r="JGY137" s="65"/>
      <c r="JGZ137" s="65"/>
      <c r="JHA137" s="65"/>
      <c r="JHB137" s="66"/>
      <c r="JHD137" s="64"/>
      <c r="JHE137" s="67"/>
      <c r="JHF137" s="67"/>
      <c r="JHG137" s="65"/>
      <c r="JHH137" s="65"/>
      <c r="JHI137" s="65"/>
      <c r="JHJ137" s="66"/>
      <c r="JHL137" s="64"/>
      <c r="JHM137" s="67"/>
      <c r="JHN137" s="67"/>
      <c r="JHO137" s="65"/>
      <c r="JHP137" s="65"/>
      <c r="JHQ137" s="65"/>
      <c r="JHR137" s="66"/>
      <c r="JHT137" s="64"/>
      <c r="JHU137" s="67"/>
      <c r="JHV137" s="67"/>
      <c r="JHW137" s="65"/>
      <c r="JHX137" s="65"/>
      <c r="JHY137" s="65"/>
      <c r="JHZ137" s="66"/>
      <c r="JIB137" s="64"/>
      <c r="JIC137" s="67"/>
      <c r="JID137" s="67"/>
      <c r="JIE137" s="65"/>
      <c r="JIF137" s="65"/>
      <c r="JIG137" s="65"/>
      <c r="JIH137" s="66"/>
      <c r="JIJ137" s="64"/>
      <c r="JIK137" s="67"/>
      <c r="JIL137" s="67"/>
      <c r="JIM137" s="65"/>
      <c r="JIN137" s="65"/>
      <c r="JIO137" s="65"/>
      <c r="JIP137" s="66"/>
      <c r="JIR137" s="64"/>
      <c r="JIS137" s="67"/>
      <c r="JIT137" s="67"/>
      <c r="JIU137" s="65"/>
      <c r="JIV137" s="65"/>
      <c r="JIW137" s="65"/>
      <c r="JIX137" s="66"/>
      <c r="JIZ137" s="64"/>
      <c r="JJA137" s="67"/>
      <c r="JJB137" s="67"/>
      <c r="JJC137" s="65"/>
      <c r="JJD137" s="65"/>
      <c r="JJE137" s="65"/>
      <c r="JJF137" s="66"/>
      <c r="JJH137" s="64"/>
      <c r="JJI137" s="67"/>
      <c r="JJJ137" s="67"/>
      <c r="JJK137" s="65"/>
      <c r="JJL137" s="65"/>
      <c r="JJM137" s="65"/>
      <c r="JJN137" s="66"/>
      <c r="JJP137" s="64"/>
      <c r="JJQ137" s="67"/>
      <c r="JJR137" s="67"/>
      <c r="JJS137" s="65"/>
      <c r="JJT137" s="65"/>
      <c r="JJU137" s="65"/>
      <c r="JJV137" s="66"/>
      <c r="JJX137" s="64"/>
      <c r="JJY137" s="67"/>
      <c r="JJZ137" s="67"/>
      <c r="JKA137" s="65"/>
      <c r="JKB137" s="65"/>
      <c r="JKC137" s="65"/>
      <c r="JKD137" s="66"/>
      <c r="JKF137" s="64"/>
      <c r="JKG137" s="67"/>
      <c r="JKH137" s="67"/>
      <c r="JKI137" s="65"/>
      <c r="JKJ137" s="65"/>
      <c r="JKK137" s="65"/>
      <c r="JKL137" s="66"/>
      <c r="JKN137" s="64"/>
      <c r="JKO137" s="67"/>
      <c r="JKP137" s="67"/>
      <c r="JKQ137" s="65"/>
      <c r="JKR137" s="65"/>
      <c r="JKS137" s="65"/>
      <c r="JKT137" s="66"/>
      <c r="JKV137" s="64"/>
      <c r="JKW137" s="67"/>
      <c r="JKX137" s="67"/>
      <c r="JKY137" s="65"/>
      <c r="JKZ137" s="65"/>
      <c r="JLA137" s="65"/>
      <c r="JLB137" s="66"/>
      <c r="JLD137" s="64"/>
      <c r="JLE137" s="67"/>
      <c r="JLF137" s="67"/>
      <c r="JLG137" s="65"/>
      <c r="JLH137" s="65"/>
      <c r="JLI137" s="65"/>
      <c r="JLJ137" s="66"/>
      <c r="JLL137" s="64"/>
      <c r="JLM137" s="67"/>
      <c r="JLN137" s="67"/>
      <c r="JLO137" s="65"/>
      <c r="JLP137" s="65"/>
      <c r="JLQ137" s="65"/>
      <c r="JLR137" s="66"/>
      <c r="JLT137" s="64"/>
      <c r="JLU137" s="67"/>
      <c r="JLV137" s="67"/>
      <c r="JLW137" s="65"/>
      <c r="JLX137" s="65"/>
      <c r="JLY137" s="65"/>
      <c r="JLZ137" s="66"/>
      <c r="JMB137" s="64"/>
      <c r="JMC137" s="67"/>
      <c r="JMD137" s="67"/>
      <c r="JME137" s="65"/>
      <c r="JMF137" s="65"/>
      <c r="JMG137" s="65"/>
      <c r="JMH137" s="66"/>
      <c r="JMJ137" s="64"/>
      <c r="JMK137" s="67"/>
      <c r="JML137" s="67"/>
      <c r="JMM137" s="65"/>
      <c r="JMN137" s="65"/>
      <c r="JMO137" s="65"/>
      <c r="JMP137" s="66"/>
      <c r="JMR137" s="64"/>
      <c r="JMS137" s="67"/>
      <c r="JMT137" s="67"/>
      <c r="JMU137" s="65"/>
      <c r="JMV137" s="65"/>
      <c r="JMW137" s="65"/>
      <c r="JMX137" s="66"/>
      <c r="JMZ137" s="64"/>
      <c r="JNA137" s="67"/>
      <c r="JNB137" s="67"/>
      <c r="JNC137" s="65"/>
      <c r="JND137" s="65"/>
      <c r="JNE137" s="65"/>
      <c r="JNF137" s="66"/>
      <c r="JNH137" s="64"/>
      <c r="JNI137" s="67"/>
      <c r="JNJ137" s="67"/>
      <c r="JNK137" s="65"/>
      <c r="JNL137" s="65"/>
      <c r="JNM137" s="65"/>
      <c r="JNN137" s="66"/>
      <c r="JNP137" s="64"/>
      <c r="JNQ137" s="67"/>
      <c r="JNR137" s="67"/>
      <c r="JNS137" s="65"/>
      <c r="JNT137" s="65"/>
      <c r="JNU137" s="65"/>
      <c r="JNV137" s="66"/>
      <c r="JNX137" s="64"/>
      <c r="JNY137" s="67"/>
      <c r="JNZ137" s="67"/>
      <c r="JOA137" s="65"/>
      <c r="JOB137" s="65"/>
      <c r="JOC137" s="65"/>
      <c r="JOD137" s="66"/>
      <c r="JOF137" s="64"/>
      <c r="JOG137" s="67"/>
      <c r="JOH137" s="67"/>
      <c r="JOI137" s="65"/>
      <c r="JOJ137" s="65"/>
      <c r="JOK137" s="65"/>
      <c r="JOL137" s="66"/>
      <c r="JON137" s="64"/>
      <c r="JOO137" s="67"/>
      <c r="JOP137" s="67"/>
      <c r="JOQ137" s="65"/>
      <c r="JOR137" s="65"/>
      <c r="JOS137" s="65"/>
      <c r="JOT137" s="66"/>
      <c r="JOV137" s="64"/>
      <c r="JOW137" s="67"/>
      <c r="JOX137" s="67"/>
      <c r="JOY137" s="65"/>
      <c r="JOZ137" s="65"/>
      <c r="JPA137" s="65"/>
      <c r="JPB137" s="66"/>
      <c r="JPD137" s="64"/>
      <c r="JPE137" s="67"/>
      <c r="JPF137" s="67"/>
      <c r="JPG137" s="65"/>
      <c r="JPH137" s="65"/>
      <c r="JPI137" s="65"/>
      <c r="JPJ137" s="66"/>
      <c r="JPL137" s="64"/>
      <c r="JPM137" s="67"/>
      <c r="JPN137" s="67"/>
      <c r="JPO137" s="65"/>
      <c r="JPP137" s="65"/>
      <c r="JPQ137" s="65"/>
      <c r="JPR137" s="66"/>
      <c r="JPT137" s="64"/>
      <c r="JPU137" s="67"/>
      <c r="JPV137" s="67"/>
      <c r="JPW137" s="65"/>
      <c r="JPX137" s="65"/>
      <c r="JPY137" s="65"/>
      <c r="JPZ137" s="66"/>
      <c r="JQB137" s="64"/>
      <c r="JQC137" s="67"/>
      <c r="JQD137" s="67"/>
      <c r="JQE137" s="65"/>
      <c r="JQF137" s="65"/>
      <c r="JQG137" s="65"/>
      <c r="JQH137" s="66"/>
      <c r="JQJ137" s="64"/>
      <c r="JQK137" s="67"/>
      <c r="JQL137" s="67"/>
      <c r="JQM137" s="65"/>
      <c r="JQN137" s="65"/>
      <c r="JQO137" s="65"/>
      <c r="JQP137" s="66"/>
      <c r="JQR137" s="64"/>
      <c r="JQS137" s="67"/>
      <c r="JQT137" s="67"/>
      <c r="JQU137" s="65"/>
      <c r="JQV137" s="65"/>
      <c r="JQW137" s="65"/>
      <c r="JQX137" s="66"/>
      <c r="JQZ137" s="64"/>
      <c r="JRA137" s="67"/>
      <c r="JRB137" s="67"/>
      <c r="JRC137" s="65"/>
      <c r="JRD137" s="65"/>
      <c r="JRE137" s="65"/>
      <c r="JRF137" s="66"/>
      <c r="JRH137" s="64"/>
      <c r="JRI137" s="67"/>
      <c r="JRJ137" s="67"/>
      <c r="JRK137" s="65"/>
      <c r="JRL137" s="65"/>
      <c r="JRM137" s="65"/>
      <c r="JRN137" s="66"/>
      <c r="JRP137" s="64"/>
      <c r="JRQ137" s="67"/>
      <c r="JRR137" s="67"/>
      <c r="JRS137" s="65"/>
      <c r="JRT137" s="65"/>
      <c r="JRU137" s="65"/>
      <c r="JRV137" s="66"/>
      <c r="JRX137" s="64"/>
      <c r="JRY137" s="67"/>
      <c r="JRZ137" s="67"/>
      <c r="JSA137" s="65"/>
      <c r="JSB137" s="65"/>
      <c r="JSC137" s="65"/>
      <c r="JSD137" s="66"/>
      <c r="JSF137" s="64"/>
      <c r="JSG137" s="67"/>
      <c r="JSH137" s="67"/>
      <c r="JSI137" s="65"/>
      <c r="JSJ137" s="65"/>
      <c r="JSK137" s="65"/>
      <c r="JSL137" s="66"/>
      <c r="JSN137" s="64"/>
      <c r="JSO137" s="67"/>
      <c r="JSP137" s="67"/>
      <c r="JSQ137" s="65"/>
      <c r="JSR137" s="65"/>
      <c r="JSS137" s="65"/>
      <c r="JST137" s="66"/>
      <c r="JSV137" s="64"/>
      <c r="JSW137" s="67"/>
      <c r="JSX137" s="67"/>
      <c r="JSY137" s="65"/>
      <c r="JSZ137" s="65"/>
      <c r="JTA137" s="65"/>
      <c r="JTB137" s="66"/>
      <c r="JTD137" s="64"/>
      <c r="JTE137" s="67"/>
      <c r="JTF137" s="67"/>
      <c r="JTG137" s="65"/>
      <c r="JTH137" s="65"/>
      <c r="JTI137" s="65"/>
      <c r="JTJ137" s="66"/>
      <c r="JTL137" s="64"/>
      <c r="JTM137" s="67"/>
      <c r="JTN137" s="67"/>
      <c r="JTO137" s="65"/>
      <c r="JTP137" s="65"/>
      <c r="JTQ137" s="65"/>
      <c r="JTR137" s="66"/>
      <c r="JTT137" s="64"/>
      <c r="JTU137" s="67"/>
      <c r="JTV137" s="67"/>
      <c r="JTW137" s="65"/>
      <c r="JTX137" s="65"/>
      <c r="JTY137" s="65"/>
      <c r="JTZ137" s="66"/>
      <c r="JUB137" s="64"/>
      <c r="JUC137" s="67"/>
      <c r="JUD137" s="67"/>
      <c r="JUE137" s="65"/>
      <c r="JUF137" s="65"/>
      <c r="JUG137" s="65"/>
      <c r="JUH137" s="66"/>
      <c r="JUJ137" s="64"/>
      <c r="JUK137" s="67"/>
      <c r="JUL137" s="67"/>
      <c r="JUM137" s="65"/>
      <c r="JUN137" s="65"/>
      <c r="JUO137" s="65"/>
      <c r="JUP137" s="66"/>
      <c r="JUR137" s="64"/>
      <c r="JUS137" s="67"/>
      <c r="JUT137" s="67"/>
      <c r="JUU137" s="65"/>
      <c r="JUV137" s="65"/>
      <c r="JUW137" s="65"/>
      <c r="JUX137" s="66"/>
      <c r="JUZ137" s="64"/>
      <c r="JVA137" s="67"/>
      <c r="JVB137" s="67"/>
      <c r="JVC137" s="65"/>
      <c r="JVD137" s="65"/>
      <c r="JVE137" s="65"/>
      <c r="JVF137" s="66"/>
      <c r="JVH137" s="64"/>
      <c r="JVI137" s="67"/>
      <c r="JVJ137" s="67"/>
      <c r="JVK137" s="65"/>
      <c r="JVL137" s="65"/>
      <c r="JVM137" s="65"/>
      <c r="JVN137" s="66"/>
      <c r="JVP137" s="64"/>
      <c r="JVQ137" s="67"/>
      <c r="JVR137" s="67"/>
      <c r="JVS137" s="65"/>
      <c r="JVT137" s="65"/>
      <c r="JVU137" s="65"/>
      <c r="JVV137" s="66"/>
      <c r="JVX137" s="64"/>
      <c r="JVY137" s="67"/>
      <c r="JVZ137" s="67"/>
      <c r="JWA137" s="65"/>
      <c r="JWB137" s="65"/>
      <c r="JWC137" s="65"/>
      <c r="JWD137" s="66"/>
      <c r="JWF137" s="64"/>
      <c r="JWG137" s="67"/>
      <c r="JWH137" s="67"/>
      <c r="JWI137" s="65"/>
      <c r="JWJ137" s="65"/>
      <c r="JWK137" s="65"/>
      <c r="JWL137" s="66"/>
      <c r="JWN137" s="64"/>
      <c r="JWO137" s="67"/>
      <c r="JWP137" s="67"/>
      <c r="JWQ137" s="65"/>
      <c r="JWR137" s="65"/>
      <c r="JWS137" s="65"/>
      <c r="JWT137" s="66"/>
      <c r="JWV137" s="64"/>
      <c r="JWW137" s="67"/>
      <c r="JWX137" s="67"/>
      <c r="JWY137" s="65"/>
      <c r="JWZ137" s="65"/>
      <c r="JXA137" s="65"/>
      <c r="JXB137" s="66"/>
      <c r="JXD137" s="64"/>
      <c r="JXE137" s="67"/>
      <c r="JXF137" s="67"/>
      <c r="JXG137" s="65"/>
      <c r="JXH137" s="65"/>
      <c r="JXI137" s="65"/>
      <c r="JXJ137" s="66"/>
      <c r="JXL137" s="64"/>
      <c r="JXM137" s="67"/>
      <c r="JXN137" s="67"/>
      <c r="JXO137" s="65"/>
      <c r="JXP137" s="65"/>
      <c r="JXQ137" s="65"/>
      <c r="JXR137" s="66"/>
      <c r="JXT137" s="64"/>
      <c r="JXU137" s="67"/>
      <c r="JXV137" s="67"/>
      <c r="JXW137" s="65"/>
      <c r="JXX137" s="65"/>
      <c r="JXY137" s="65"/>
      <c r="JXZ137" s="66"/>
      <c r="JYB137" s="64"/>
      <c r="JYC137" s="67"/>
      <c r="JYD137" s="67"/>
      <c r="JYE137" s="65"/>
      <c r="JYF137" s="65"/>
      <c r="JYG137" s="65"/>
      <c r="JYH137" s="66"/>
      <c r="JYJ137" s="64"/>
      <c r="JYK137" s="67"/>
      <c r="JYL137" s="67"/>
      <c r="JYM137" s="65"/>
      <c r="JYN137" s="65"/>
      <c r="JYO137" s="65"/>
      <c r="JYP137" s="66"/>
      <c r="JYR137" s="64"/>
      <c r="JYS137" s="67"/>
      <c r="JYT137" s="67"/>
      <c r="JYU137" s="65"/>
      <c r="JYV137" s="65"/>
      <c r="JYW137" s="65"/>
      <c r="JYX137" s="66"/>
      <c r="JYZ137" s="64"/>
      <c r="JZA137" s="67"/>
      <c r="JZB137" s="67"/>
      <c r="JZC137" s="65"/>
      <c r="JZD137" s="65"/>
      <c r="JZE137" s="65"/>
      <c r="JZF137" s="66"/>
      <c r="JZH137" s="64"/>
      <c r="JZI137" s="67"/>
      <c r="JZJ137" s="67"/>
      <c r="JZK137" s="65"/>
      <c r="JZL137" s="65"/>
      <c r="JZM137" s="65"/>
      <c r="JZN137" s="66"/>
      <c r="JZP137" s="64"/>
      <c r="JZQ137" s="67"/>
      <c r="JZR137" s="67"/>
      <c r="JZS137" s="65"/>
      <c r="JZT137" s="65"/>
      <c r="JZU137" s="65"/>
      <c r="JZV137" s="66"/>
      <c r="JZX137" s="64"/>
      <c r="JZY137" s="67"/>
      <c r="JZZ137" s="67"/>
      <c r="KAA137" s="65"/>
      <c r="KAB137" s="65"/>
      <c r="KAC137" s="65"/>
      <c r="KAD137" s="66"/>
      <c r="KAF137" s="64"/>
      <c r="KAG137" s="67"/>
      <c r="KAH137" s="67"/>
      <c r="KAI137" s="65"/>
      <c r="KAJ137" s="65"/>
      <c r="KAK137" s="65"/>
      <c r="KAL137" s="66"/>
      <c r="KAN137" s="64"/>
      <c r="KAO137" s="67"/>
      <c r="KAP137" s="67"/>
      <c r="KAQ137" s="65"/>
      <c r="KAR137" s="65"/>
      <c r="KAS137" s="65"/>
      <c r="KAT137" s="66"/>
      <c r="KAV137" s="64"/>
      <c r="KAW137" s="67"/>
      <c r="KAX137" s="67"/>
      <c r="KAY137" s="65"/>
      <c r="KAZ137" s="65"/>
      <c r="KBA137" s="65"/>
      <c r="KBB137" s="66"/>
      <c r="KBD137" s="64"/>
      <c r="KBE137" s="67"/>
      <c r="KBF137" s="67"/>
      <c r="KBG137" s="65"/>
      <c r="KBH137" s="65"/>
      <c r="KBI137" s="65"/>
      <c r="KBJ137" s="66"/>
      <c r="KBL137" s="64"/>
      <c r="KBM137" s="67"/>
      <c r="KBN137" s="67"/>
      <c r="KBO137" s="65"/>
      <c r="KBP137" s="65"/>
      <c r="KBQ137" s="65"/>
      <c r="KBR137" s="66"/>
      <c r="KBT137" s="64"/>
      <c r="KBU137" s="67"/>
      <c r="KBV137" s="67"/>
      <c r="KBW137" s="65"/>
      <c r="KBX137" s="65"/>
      <c r="KBY137" s="65"/>
      <c r="KBZ137" s="66"/>
      <c r="KCB137" s="64"/>
      <c r="KCC137" s="67"/>
      <c r="KCD137" s="67"/>
      <c r="KCE137" s="65"/>
      <c r="KCF137" s="65"/>
      <c r="KCG137" s="65"/>
      <c r="KCH137" s="66"/>
      <c r="KCJ137" s="64"/>
      <c r="KCK137" s="67"/>
      <c r="KCL137" s="67"/>
      <c r="KCM137" s="65"/>
      <c r="KCN137" s="65"/>
      <c r="KCO137" s="65"/>
      <c r="KCP137" s="66"/>
      <c r="KCR137" s="64"/>
      <c r="KCS137" s="67"/>
      <c r="KCT137" s="67"/>
      <c r="KCU137" s="65"/>
      <c r="KCV137" s="65"/>
      <c r="KCW137" s="65"/>
      <c r="KCX137" s="66"/>
      <c r="KCZ137" s="64"/>
      <c r="KDA137" s="67"/>
      <c r="KDB137" s="67"/>
      <c r="KDC137" s="65"/>
      <c r="KDD137" s="65"/>
      <c r="KDE137" s="65"/>
      <c r="KDF137" s="66"/>
      <c r="KDH137" s="64"/>
      <c r="KDI137" s="67"/>
      <c r="KDJ137" s="67"/>
      <c r="KDK137" s="65"/>
      <c r="KDL137" s="65"/>
      <c r="KDM137" s="65"/>
      <c r="KDN137" s="66"/>
      <c r="KDP137" s="64"/>
      <c r="KDQ137" s="67"/>
      <c r="KDR137" s="67"/>
      <c r="KDS137" s="65"/>
      <c r="KDT137" s="65"/>
      <c r="KDU137" s="65"/>
      <c r="KDV137" s="66"/>
      <c r="KDX137" s="64"/>
      <c r="KDY137" s="67"/>
      <c r="KDZ137" s="67"/>
      <c r="KEA137" s="65"/>
      <c r="KEB137" s="65"/>
      <c r="KEC137" s="65"/>
      <c r="KED137" s="66"/>
      <c r="KEF137" s="64"/>
      <c r="KEG137" s="67"/>
      <c r="KEH137" s="67"/>
      <c r="KEI137" s="65"/>
      <c r="KEJ137" s="65"/>
      <c r="KEK137" s="65"/>
      <c r="KEL137" s="66"/>
      <c r="KEN137" s="64"/>
      <c r="KEO137" s="67"/>
      <c r="KEP137" s="67"/>
      <c r="KEQ137" s="65"/>
      <c r="KER137" s="65"/>
      <c r="KES137" s="65"/>
      <c r="KET137" s="66"/>
      <c r="KEV137" s="64"/>
      <c r="KEW137" s="67"/>
      <c r="KEX137" s="67"/>
      <c r="KEY137" s="65"/>
      <c r="KEZ137" s="65"/>
      <c r="KFA137" s="65"/>
      <c r="KFB137" s="66"/>
      <c r="KFD137" s="64"/>
      <c r="KFE137" s="67"/>
      <c r="KFF137" s="67"/>
      <c r="KFG137" s="65"/>
      <c r="KFH137" s="65"/>
      <c r="KFI137" s="65"/>
      <c r="KFJ137" s="66"/>
      <c r="KFL137" s="64"/>
      <c r="KFM137" s="67"/>
      <c r="KFN137" s="67"/>
      <c r="KFO137" s="65"/>
      <c r="KFP137" s="65"/>
      <c r="KFQ137" s="65"/>
      <c r="KFR137" s="66"/>
      <c r="KFT137" s="64"/>
      <c r="KFU137" s="67"/>
      <c r="KFV137" s="67"/>
      <c r="KFW137" s="65"/>
      <c r="KFX137" s="65"/>
      <c r="KFY137" s="65"/>
      <c r="KFZ137" s="66"/>
      <c r="KGB137" s="64"/>
      <c r="KGC137" s="67"/>
      <c r="KGD137" s="67"/>
      <c r="KGE137" s="65"/>
      <c r="KGF137" s="65"/>
      <c r="KGG137" s="65"/>
      <c r="KGH137" s="66"/>
      <c r="KGJ137" s="64"/>
      <c r="KGK137" s="67"/>
      <c r="KGL137" s="67"/>
      <c r="KGM137" s="65"/>
      <c r="KGN137" s="65"/>
      <c r="KGO137" s="65"/>
      <c r="KGP137" s="66"/>
      <c r="KGR137" s="64"/>
      <c r="KGS137" s="67"/>
      <c r="KGT137" s="67"/>
      <c r="KGU137" s="65"/>
      <c r="KGV137" s="65"/>
      <c r="KGW137" s="65"/>
      <c r="KGX137" s="66"/>
      <c r="KGZ137" s="64"/>
      <c r="KHA137" s="67"/>
      <c r="KHB137" s="67"/>
      <c r="KHC137" s="65"/>
      <c r="KHD137" s="65"/>
      <c r="KHE137" s="65"/>
      <c r="KHF137" s="66"/>
      <c r="KHH137" s="64"/>
      <c r="KHI137" s="67"/>
      <c r="KHJ137" s="67"/>
      <c r="KHK137" s="65"/>
      <c r="KHL137" s="65"/>
      <c r="KHM137" s="65"/>
      <c r="KHN137" s="66"/>
      <c r="KHP137" s="64"/>
      <c r="KHQ137" s="67"/>
      <c r="KHR137" s="67"/>
      <c r="KHS137" s="65"/>
      <c r="KHT137" s="65"/>
      <c r="KHU137" s="65"/>
      <c r="KHV137" s="66"/>
      <c r="KHX137" s="64"/>
      <c r="KHY137" s="67"/>
      <c r="KHZ137" s="67"/>
      <c r="KIA137" s="65"/>
      <c r="KIB137" s="65"/>
      <c r="KIC137" s="65"/>
      <c r="KID137" s="66"/>
      <c r="KIF137" s="64"/>
      <c r="KIG137" s="67"/>
      <c r="KIH137" s="67"/>
      <c r="KII137" s="65"/>
      <c r="KIJ137" s="65"/>
      <c r="KIK137" s="65"/>
      <c r="KIL137" s="66"/>
      <c r="KIN137" s="64"/>
      <c r="KIO137" s="67"/>
      <c r="KIP137" s="67"/>
      <c r="KIQ137" s="65"/>
      <c r="KIR137" s="65"/>
      <c r="KIS137" s="65"/>
      <c r="KIT137" s="66"/>
      <c r="KIV137" s="64"/>
      <c r="KIW137" s="67"/>
      <c r="KIX137" s="67"/>
      <c r="KIY137" s="65"/>
      <c r="KIZ137" s="65"/>
      <c r="KJA137" s="65"/>
      <c r="KJB137" s="66"/>
      <c r="KJD137" s="64"/>
      <c r="KJE137" s="67"/>
      <c r="KJF137" s="67"/>
      <c r="KJG137" s="65"/>
      <c r="KJH137" s="65"/>
      <c r="KJI137" s="65"/>
      <c r="KJJ137" s="66"/>
      <c r="KJL137" s="64"/>
      <c r="KJM137" s="67"/>
      <c r="KJN137" s="67"/>
      <c r="KJO137" s="65"/>
      <c r="KJP137" s="65"/>
      <c r="KJQ137" s="65"/>
      <c r="KJR137" s="66"/>
      <c r="KJT137" s="64"/>
      <c r="KJU137" s="67"/>
      <c r="KJV137" s="67"/>
      <c r="KJW137" s="65"/>
      <c r="KJX137" s="65"/>
      <c r="KJY137" s="65"/>
      <c r="KJZ137" s="66"/>
      <c r="KKB137" s="64"/>
      <c r="KKC137" s="67"/>
      <c r="KKD137" s="67"/>
      <c r="KKE137" s="65"/>
      <c r="KKF137" s="65"/>
      <c r="KKG137" s="65"/>
      <c r="KKH137" s="66"/>
      <c r="KKJ137" s="64"/>
      <c r="KKK137" s="67"/>
      <c r="KKL137" s="67"/>
      <c r="KKM137" s="65"/>
      <c r="KKN137" s="65"/>
      <c r="KKO137" s="65"/>
      <c r="KKP137" s="66"/>
      <c r="KKR137" s="64"/>
      <c r="KKS137" s="67"/>
      <c r="KKT137" s="67"/>
      <c r="KKU137" s="65"/>
      <c r="KKV137" s="65"/>
      <c r="KKW137" s="65"/>
      <c r="KKX137" s="66"/>
      <c r="KKZ137" s="64"/>
      <c r="KLA137" s="67"/>
      <c r="KLB137" s="67"/>
      <c r="KLC137" s="65"/>
      <c r="KLD137" s="65"/>
      <c r="KLE137" s="65"/>
      <c r="KLF137" s="66"/>
      <c r="KLH137" s="64"/>
      <c r="KLI137" s="67"/>
      <c r="KLJ137" s="67"/>
      <c r="KLK137" s="65"/>
      <c r="KLL137" s="65"/>
      <c r="KLM137" s="65"/>
      <c r="KLN137" s="66"/>
      <c r="KLP137" s="64"/>
      <c r="KLQ137" s="67"/>
      <c r="KLR137" s="67"/>
      <c r="KLS137" s="65"/>
      <c r="KLT137" s="65"/>
      <c r="KLU137" s="65"/>
      <c r="KLV137" s="66"/>
      <c r="KLX137" s="64"/>
      <c r="KLY137" s="67"/>
      <c r="KLZ137" s="67"/>
      <c r="KMA137" s="65"/>
      <c r="KMB137" s="65"/>
      <c r="KMC137" s="65"/>
      <c r="KMD137" s="66"/>
      <c r="KMF137" s="64"/>
      <c r="KMG137" s="67"/>
      <c r="KMH137" s="67"/>
      <c r="KMI137" s="65"/>
      <c r="KMJ137" s="65"/>
      <c r="KMK137" s="65"/>
      <c r="KML137" s="66"/>
      <c r="KMN137" s="64"/>
      <c r="KMO137" s="67"/>
      <c r="KMP137" s="67"/>
      <c r="KMQ137" s="65"/>
      <c r="KMR137" s="65"/>
      <c r="KMS137" s="65"/>
      <c r="KMT137" s="66"/>
      <c r="KMV137" s="64"/>
      <c r="KMW137" s="67"/>
      <c r="KMX137" s="67"/>
      <c r="KMY137" s="65"/>
      <c r="KMZ137" s="65"/>
      <c r="KNA137" s="65"/>
      <c r="KNB137" s="66"/>
      <c r="KND137" s="64"/>
      <c r="KNE137" s="67"/>
      <c r="KNF137" s="67"/>
      <c r="KNG137" s="65"/>
      <c r="KNH137" s="65"/>
      <c r="KNI137" s="65"/>
      <c r="KNJ137" s="66"/>
      <c r="KNL137" s="64"/>
      <c r="KNM137" s="67"/>
      <c r="KNN137" s="67"/>
      <c r="KNO137" s="65"/>
      <c r="KNP137" s="65"/>
      <c r="KNQ137" s="65"/>
      <c r="KNR137" s="66"/>
      <c r="KNT137" s="64"/>
      <c r="KNU137" s="67"/>
      <c r="KNV137" s="67"/>
      <c r="KNW137" s="65"/>
      <c r="KNX137" s="65"/>
      <c r="KNY137" s="65"/>
      <c r="KNZ137" s="66"/>
      <c r="KOB137" s="64"/>
      <c r="KOC137" s="67"/>
      <c r="KOD137" s="67"/>
      <c r="KOE137" s="65"/>
      <c r="KOF137" s="65"/>
      <c r="KOG137" s="65"/>
      <c r="KOH137" s="66"/>
      <c r="KOJ137" s="64"/>
      <c r="KOK137" s="67"/>
      <c r="KOL137" s="67"/>
      <c r="KOM137" s="65"/>
      <c r="KON137" s="65"/>
      <c r="KOO137" s="65"/>
      <c r="KOP137" s="66"/>
      <c r="KOR137" s="64"/>
      <c r="KOS137" s="67"/>
      <c r="KOT137" s="67"/>
      <c r="KOU137" s="65"/>
      <c r="KOV137" s="65"/>
      <c r="KOW137" s="65"/>
      <c r="KOX137" s="66"/>
      <c r="KOZ137" s="64"/>
      <c r="KPA137" s="67"/>
      <c r="KPB137" s="67"/>
      <c r="KPC137" s="65"/>
      <c r="KPD137" s="65"/>
      <c r="KPE137" s="65"/>
      <c r="KPF137" s="66"/>
      <c r="KPH137" s="64"/>
      <c r="KPI137" s="67"/>
      <c r="KPJ137" s="67"/>
      <c r="KPK137" s="65"/>
      <c r="KPL137" s="65"/>
      <c r="KPM137" s="65"/>
      <c r="KPN137" s="66"/>
      <c r="KPP137" s="64"/>
      <c r="KPQ137" s="67"/>
      <c r="KPR137" s="67"/>
      <c r="KPS137" s="65"/>
      <c r="KPT137" s="65"/>
      <c r="KPU137" s="65"/>
      <c r="KPV137" s="66"/>
      <c r="KPX137" s="64"/>
      <c r="KPY137" s="67"/>
      <c r="KPZ137" s="67"/>
      <c r="KQA137" s="65"/>
      <c r="KQB137" s="65"/>
      <c r="KQC137" s="65"/>
      <c r="KQD137" s="66"/>
      <c r="KQF137" s="64"/>
      <c r="KQG137" s="67"/>
      <c r="KQH137" s="67"/>
      <c r="KQI137" s="65"/>
      <c r="KQJ137" s="65"/>
      <c r="KQK137" s="65"/>
      <c r="KQL137" s="66"/>
      <c r="KQN137" s="64"/>
      <c r="KQO137" s="67"/>
      <c r="KQP137" s="67"/>
      <c r="KQQ137" s="65"/>
      <c r="KQR137" s="65"/>
      <c r="KQS137" s="65"/>
      <c r="KQT137" s="66"/>
      <c r="KQV137" s="64"/>
      <c r="KQW137" s="67"/>
      <c r="KQX137" s="67"/>
      <c r="KQY137" s="65"/>
      <c r="KQZ137" s="65"/>
      <c r="KRA137" s="65"/>
      <c r="KRB137" s="66"/>
      <c r="KRD137" s="64"/>
      <c r="KRE137" s="67"/>
      <c r="KRF137" s="67"/>
      <c r="KRG137" s="65"/>
      <c r="KRH137" s="65"/>
      <c r="KRI137" s="65"/>
      <c r="KRJ137" s="66"/>
      <c r="KRL137" s="64"/>
      <c r="KRM137" s="67"/>
      <c r="KRN137" s="67"/>
      <c r="KRO137" s="65"/>
      <c r="KRP137" s="65"/>
      <c r="KRQ137" s="65"/>
      <c r="KRR137" s="66"/>
      <c r="KRT137" s="64"/>
      <c r="KRU137" s="67"/>
      <c r="KRV137" s="67"/>
      <c r="KRW137" s="65"/>
      <c r="KRX137" s="65"/>
      <c r="KRY137" s="65"/>
      <c r="KRZ137" s="66"/>
      <c r="KSB137" s="64"/>
      <c r="KSC137" s="67"/>
      <c r="KSD137" s="67"/>
      <c r="KSE137" s="65"/>
      <c r="KSF137" s="65"/>
      <c r="KSG137" s="65"/>
      <c r="KSH137" s="66"/>
      <c r="KSJ137" s="64"/>
      <c r="KSK137" s="67"/>
      <c r="KSL137" s="67"/>
      <c r="KSM137" s="65"/>
      <c r="KSN137" s="65"/>
      <c r="KSO137" s="65"/>
      <c r="KSP137" s="66"/>
      <c r="KSR137" s="64"/>
      <c r="KSS137" s="67"/>
      <c r="KST137" s="67"/>
      <c r="KSU137" s="65"/>
      <c r="KSV137" s="65"/>
      <c r="KSW137" s="65"/>
      <c r="KSX137" s="66"/>
      <c r="KSZ137" s="64"/>
      <c r="KTA137" s="67"/>
      <c r="KTB137" s="67"/>
      <c r="KTC137" s="65"/>
      <c r="KTD137" s="65"/>
      <c r="KTE137" s="65"/>
      <c r="KTF137" s="66"/>
      <c r="KTH137" s="64"/>
      <c r="KTI137" s="67"/>
      <c r="KTJ137" s="67"/>
      <c r="KTK137" s="65"/>
      <c r="KTL137" s="65"/>
      <c r="KTM137" s="65"/>
      <c r="KTN137" s="66"/>
      <c r="KTP137" s="64"/>
      <c r="KTQ137" s="67"/>
      <c r="KTR137" s="67"/>
      <c r="KTS137" s="65"/>
      <c r="KTT137" s="65"/>
      <c r="KTU137" s="65"/>
      <c r="KTV137" s="66"/>
      <c r="KTX137" s="64"/>
      <c r="KTY137" s="67"/>
      <c r="KTZ137" s="67"/>
      <c r="KUA137" s="65"/>
      <c r="KUB137" s="65"/>
      <c r="KUC137" s="65"/>
      <c r="KUD137" s="66"/>
      <c r="KUF137" s="64"/>
      <c r="KUG137" s="67"/>
      <c r="KUH137" s="67"/>
      <c r="KUI137" s="65"/>
      <c r="KUJ137" s="65"/>
      <c r="KUK137" s="65"/>
      <c r="KUL137" s="66"/>
      <c r="KUN137" s="64"/>
      <c r="KUO137" s="67"/>
      <c r="KUP137" s="67"/>
      <c r="KUQ137" s="65"/>
      <c r="KUR137" s="65"/>
      <c r="KUS137" s="65"/>
      <c r="KUT137" s="66"/>
      <c r="KUV137" s="64"/>
      <c r="KUW137" s="67"/>
      <c r="KUX137" s="67"/>
      <c r="KUY137" s="65"/>
      <c r="KUZ137" s="65"/>
      <c r="KVA137" s="65"/>
      <c r="KVB137" s="66"/>
      <c r="KVD137" s="64"/>
      <c r="KVE137" s="67"/>
      <c r="KVF137" s="67"/>
      <c r="KVG137" s="65"/>
      <c r="KVH137" s="65"/>
      <c r="KVI137" s="65"/>
      <c r="KVJ137" s="66"/>
      <c r="KVL137" s="64"/>
      <c r="KVM137" s="67"/>
      <c r="KVN137" s="67"/>
      <c r="KVO137" s="65"/>
      <c r="KVP137" s="65"/>
      <c r="KVQ137" s="65"/>
      <c r="KVR137" s="66"/>
      <c r="KVT137" s="64"/>
      <c r="KVU137" s="67"/>
      <c r="KVV137" s="67"/>
      <c r="KVW137" s="65"/>
      <c r="KVX137" s="65"/>
      <c r="KVY137" s="65"/>
      <c r="KVZ137" s="66"/>
      <c r="KWB137" s="64"/>
      <c r="KWC137" s="67"/>
      <c r="KWD137" s="67"/>
      <c r="KWE137" s="65"/>
      <c r="KWF137" s="65"/>
      <c r="KWG137" s="65"/>
      <c r="KWH137" s="66"/>
      <c r="KWJ137" s="64"/>
      <c r="KWK137" s="67"/>
      <c r="KWL137" s="67"/>
      <c r="KWM137" s="65"/>
      <c r="KWN137" s="65"/>
      <c r="KWO137" s="65"/>
      <c r="KWP137" s="66"/>
      <c r="KWR137" s="64"/>
      <c r="KWS137" s="67"/>
      <c r="KWT137" s="67"/>
      <c r="KWU137" s="65"/>
      <c r="KWV137" s="65"/>
      <c r="KWW137" s="65"/>
      <c r="KWX137" s="66"/>
      <c r="KWZ137" s="64"/>
      <c r="KXA137" s="67"/>
      <c r="KXB137" s="67"/>
      <c r="KXC137" s="65"/>
      <c r="KXD137" s="65"/>
      <c r="KXE137" s="65"/>
      <c r="KXF137" s="66"/>
      <c r="KXH137" s="64"/>
      <c r="KXI137" s="67"/>
      <c r="KXJ137" s="67"/>
      <c r="KXK137" s="65"/>
      <c r="KXL137" s="65"/>
      <c r="KXM137" s="65"/>
      <c r="KXN137" s="66"/>
      <c r="KXP137" s="64"/>
      <c r="KXQ137" s="67"/>
      <c r="KXR137" s="67"/>
      <c r="KXS137" s="65"/>
      <c r="KXT137" s="65"/>
      <c r="KXU137" s="65"/>
      <c r="KXV137" s="66"/>
      <c r="KXX137" s="64"/>
      <c r="KXY137" s="67"/>
      <c r="KXZ137" s="67"/>
      <c r="KYA137" s="65"/>
      <c r="KYB137" s="65"/>
      <c r="KYC137" s="65"/>
      <c r="KYD137" s="66"/>
      <c r="KYF137" s="64"/>
      <c r="KYG137" s="67"/>
      <c r="KYH137" s="67"/>
      <c r="KYI137" s="65"/>
      <c r="KYJ137" s="65"/>
      <c r="KYK137" s="65"/>
      <c r="KYL137" s="66"/>
      <c r="KYN137" s="64"/>
      <c r="KYO137" s="67"/>
      <c r="KYP137" s="67"/>
      <c r="KYQ137" s="65"/>
      <c r="KYR137" s="65"/>
      <c r="KYS137" s="65"/>
      <c r="KYT137" s="66"/>
      <c r="KYV137" s="64"/>
      <c r="KYW137" s="67"/>
      <c r="KYX137" s="67"/>
      <c r="KYY137" s="65"/>
      <c r="KYZ137" s="65"/>
      <c r="KZA137" s="65"/>
      <c r="KZB137" s="66"/>
      <c r="KZD137" s="64"/>
      <c r="KZE137" s="67"/>
      <c r="KZF137" s="67"/>
      <c r="KZG137" s="65"/>
      <c r="KZH137" s="65"/>
      <c r="KZI137" s="65"/>
      <c r="KZJ137" s="66"/>
      <c r="KZL137" s="64"/>
      <c r="KZM137" s="67"/>
      <c r="KZN137" s="67"/>
      <c r="KZO137" s="65"/>
      <c r="KZP137" s="65"/>
      <c r="KZQ137" s="65"/>
      <c r="KZR137" s="66"/>
      <c r="KZT137" s="64"/>
      <c r="KZU137" s="67"/>
      <c r="KZV137" s="67"/>
      <c r="KZW137" s="65"/>
      <c r="KZX137" s="65"/>
      <c r="KZY137" s="65"/>
      <c r="KZZ137" s="66"/>
      <c r="LAB137" s="64"/>
      <c r="LAC137" s="67"/>
      <c r="LAD137" s="67"/>
      <c r="LAE137" s="65"/>
      <c r="LAF137" s="65"/>
      <c r="LAG137" s="65"/>
      <c r="LAH137" s="66"/>
      <c r="LAJ137" s="64"/>
      <c r="LAK137" s="67"/>
      <c r="LAL137" s="67"/>
      <c r="LAM137" s="65"/>
      <c r="LAN137" s="65"/>
      <c r="LAO137" s="65"/>
      <c r="LAP137" s="66"/>
      <c r="LAR137" s="64"/>
      <c r="LAS137" s="67"/>
      <c r="LAT137" s="67"/>
      <c r="LAU137" s="65"/>
      <c r="LAV137" s="65"/>
      <c r="LAW137" s="65"/>
      <c r="LAX137" s="66"/>
      <c r="LAZ137" s="64"/>
      <c r="LBA137" s="67"/>
      <c r="LBB137" s="67"/>
      <c r="LBC137" s="65"/>
      <c r="LBD137" s="65"/>
      <c r="LBE137" s="65"/>
      <c r="LBF137" s="66"/>
      <c r="LBH137" s="64"/>
      <c r="LBI137" s="67"/>
      <c r="LBJ137" s="67"/>
      <c r="LBK137" s="65"/>
      <c r="LBL137" s="65"/>
      <c r="LBM137" s="65"/>
      <c r="LBN137" s="66"/>
      <c r="LBP137" s="64"/>
      <c r="LBQ137" s="67"/>
      <c r="LBR137" s="67"/>
      <c r="LBS137" s="65"/>
      <c r="LBT137" s="65"/>
      <c r="LBU137" s="65"/>
      <c r="LBV137" s="66"/>
      <c r="LBX137" s="64"/>
      <c r="LBY137" s="67"/>
      <c r="LBZ137" s="67"/>
      <c r="LCA137" s="65"/>
      <c r="LCB137" s="65"/>
      <c r="LCC137" s="65"/>
      <c r="LCD137" s="66"/>
      <c r="LCF137" s="64"/>
      <c r="LCG137" s="67"/>
      <c r="LCH137" s="67"/>
      <c r="LCI137" s="65"/>
      <c r="LCJ137" s="65"/>
      <c r="LCK137" s="65"/>
      <c r="LCL137" s="66"/>
      <c r="LCN137" s="64"/>
      <c r="LCO137" s="67"/>
      <c r="LCP137" s="67"/>
      <c r="LCQ137" s="65"/>
      <c r="LCR137" s="65"/>
      <c r="LCS137" s="65"/>
      <c r="LCT137" s="66"/>
      <c r="LCV137" s="64"/>
      <c r="LCW137" s="67"/>
      <c r="LCX137" s="67"/>
      <c r="LCY137" s="65"/>
      <c r="LCZ137" s="65"/>
      <c r="LDA137" s="65"/>
      <c r="LDB137" s="66"/>
      <c r="LDD137" s="64"/>
      <c r="LDE137" s="67"/>
      <c r="LDF137" s="67"/>
      <c r="LDG137" s="65"/>
      <c r="LDH137" s="65"/>
      <c r="LDI137" s="65"/>
      <c r="LDJ137" s="66"/>
      <c r="LDL137" s="64"/>
      <c r="LDM137" s="67"/>
      <c r="LDN137" s="67"/>
      <c r="LDO137" s="65"/>
      <c r="LDP137" s="65"/>
      <c r="LDQ137" s="65"/>
      <c r="LDR137" s="66"/>
      <c r="LDT137" s="64"/>
      <c r="LDU137" s="67"/>
      <c r="LDV137" s="67"/>
      <c r="LDW137" s="65"/>
      <c r="LDX137" s="65"/>
      <c r="LDY137" s="65"/>
      <c r="LDZ137" s="66"/>
      <c r="LEB137" s="64"/>
      <c r="LEC137" s="67"/>
      <c r="LED137" s="67"/>
      <c r="LEE137" s="65"/>
      <c r="LEF137" s="65"/>
      <c r="LEG137" s="65"/>
      <c r="LEH137" s="66"/>
      <c r="LEJ137" s="64"/>
      <c r="LEK137" s="67"/>
      <c r="LEL137" s="67"/>
      <c r="LEM137" s="65"/>
      <c r="LEN137" s="65"/>
      <c r="LEO137" s="65"/>
      <c r="LEP137" s="66"/>
      <c r="LER137" s="64"/>
      <c r="LES137" s="67"/>
      <c r="LET137" s="67"/>
      <c r="LEU137" s="65"/>
      <c r="LEV137" s="65"/>
      <c r="LEW137" s="65"/>
      <c r="LEX137" s="66"/>
      <c r="LEZ137" s="64"/>
      <c r="LFA137" s="67"/>
      <c r="LFB137" s="67"/>
      <c r="LFC137" s="65"/>
      <c r="LFD137" s="65"/>
      <c r="LFE137" s="65"/>
      <c r="LFF137" s="66"/>
      <c r="LFH137" s="64"/>
      <c r="LFI137" s="67"/>
      <c r="LFJ137" s="67"/>
      <c r="LFK137" s="65"/>
      <c r="LFL137" s="65"/>
      <c r="LFM137" s="65"/>
      <c r="LFN137" s="66"/>
      <c r="LFP137" s="64"/>
      <c r="LFQ137" s="67"/>
      <c r="LFR137" s="67"/>
      <c r="LFS137" s="65"/>
      <c r="LFT137" s="65"/>
      <c r="LFU137" s="65"/>
      <c r="LFV137" s="66"/>
      <c r="LFX137" s="64"/>
      <c r="LFY137" s="67"/>
      <c r="LFZ137" s="67"/>
      <c r="LGA137" s="65"/>
      <c r="LGB137" s="65"/>
      <c r="LGC137" s="65"/>
      <c r="LGD137" s="66"/>
      <c r="LGF137" s="64"/>
      <c r="LGG137" s="67"/>
      <c r="LGH137" s="67"/>
      <c r="LGI137" s="65"/>
      <c r="LGJ137" s="65"/>
      <c r="LGK137" s="65"/>
      <c r="LGL137" s="66"/>
      <c r="LGN137" s="64"/>
      <c r="LGO137" s="67"/>
      <c r="LGP137" s="67"/>
      <c r="LGQ137" s="65"/>
      <c r="LGR137" s="65"/>
      <c r="LGS137" s="65"/>
      <c r="LGT137" s="66"/>
      <c r="LGV137" s="64"/>
      <c r="LGW137" s="67"/>
      <c r="LGX137" s="67"/>
      <c r="LGY137" s="65"/>
      <c r="LGZ137" s="65"/>
      <c r="LHA137" s="65"/>
      <c r="LHB137" s="66"/>
      <c r="LHD137" s="64"/>
      <c r="LHE137" s="67"/>
      <c r="LHF137" s="67"/>
      <c r="LHG137" s="65"/>
      <c r="LHH137" s="65"/>
      <c r="LHI137" s="65"/>
      <c r="LHJ137" s="66"/>
      <c r="LHL137" s="64"/>
      <c r="LHM137" s="67"/>
      <c r="LHN137" s="67"/>
      <c r="LHO137" s="65"/>
      <c r="LHP137" s="65"/>
      <c r="LHQ137" s="65"/>
      <c r="LHR137" s="66"/>
      <c r="LHT137" s="64"/>
      <c r="LHU137" s="67"/>
      <c r="LHV137" s="67"/>
      <c r="LHW137" s="65"/>
      <c r="LHX137" s="65"/>
      <c r="LHY137" s="65"/>
      <c r="LHZ137" s="66"/>
      <c r="LIB137" s="64"/>
      <c r="LIC137" s="67"/>
      <c r="LID137" s="67"/>
      <c r="LIE137" s="65"/>
      <c r="LIF137" s="65"/>
      <c r="LIG137" s="65"/>
      <c r="LIH137" s="66"/>
      <c r="LIJ137" s="64"/>
      <c r="LIK137" s="67"/>
      <c r="LIL137" s="67"/>
      <c r="LIM137" s="65"/>
      <c r="LIN137" s="65"/>
      <c r="LIO137" s="65"/>
      <c r="LIP137" s="66"/>
      <c r="LIR137" s="64"/>
      <c r="LIS137" s="67"/>
      <c r="LIT137" s="67"/>
      <c r="LIU137" s="65"/>
      <c r="LIV137" s="65"/>
      <c r="LIW137" s="65"/>
      <c r="LIX137" s="66"/>
      <c r="LIZ137" s="64"/>
      <c r="LJA137" s="67"/>
      <c r="LJB137" s="67"/>
      <c r="LJC137" s="65"/>
      <c r="LJD137" s="65"/>
      <c r="LJE137" s="65"/>
      <c r="LJF137" s="66"/>
      <c r="LJH137" s="64"/>
      <c r="LJI137" s="67"/>
      <c r="LJJ137" s="67"/>
      <c r="LJK137" s="65"/>
      <c r="LJL137" s="65"/>
      <c r="LJM137" s="65"/>
      <c r="LJN137" s="66"/>
      <c r="LJP137" s="64"/>
      <c r="LJQ137" s="67"/>
      <c r="LJR137" s="67"/>
      <c r="LJS137" s="65"/>
      <c r="LJT137" s="65"/>
      <c r="LJU137" s="65"/>
      <c r="LJV137" s="66"/>
      <c r="LJX137" s="64"/>
      <c r="LJY137" s="67"/>
      <c r="LJZ137" s="67"/>
      <c r="LKA137" s="65"/>
      <c r="LKB137" s="65"/>
      <c r="LKC137" s="65"/>
      <c r="LKD137" s="66"/>
      <c r="LKF137" s="64"/>
      <c r="LKG137" s="67"/>
      <c r="LKH137" s="67"/>
      <c r="LKI137" s="65"/>
      <c r="LKJ137" s="65"/>
      <c r="LKK137" s="65"/>
      <c r="LKL137" s="66"/>
      <c r="LKN137" s="64"/>
      <c r="LKO137" s="67"/>
      <c r="LKP137" s="67"/>
      <c r="LKQ137" s="65"/>
      <c r="LKR137" s="65"/>
      <c r="LKS137" s="65"/>
      <c r="LKT137" s="66"/>
      <c r="LKV137" s="64"/>
      <c r="LKW137" s="67"/>
      <c r="LKX137" s="67"/>
      <c r="LKY137" s="65"/>
      <c r="LKZ137" s="65"/>
      <c r="LLA137" s="65"/>
      <c r="LLB137" s="66"/>
      <c r="LLD137" s="64"/>
      <c r="LLE137" s="67"/>
      <c r="LLF137" s="67"/>
      <c r="LLG137" s="65"/>
      <c r="LLH137" s="65"/>
      <c r="LLI137" s="65"/>
      <c r="LLJ137" s="66"/>
      <c r="LLL137" s="64"/>
      <c r="LLM137" s="67"/>
      <c r="LLN137" s="67"/>
      <c r="LLO137" s="65"/>
      <c r="LLP137" s="65"/>
      <c r="LLQ137" s="65"/>
      <c r="LLR137" s="66"/>
      <c r="LLT137" s="64"/>
      <c r="LLU137" s="67"/>
      <c r="LLV137" s="67"/>
      <c r="LLW137" s="65"/>
      <c r="LLX137" s="65"/>
      <c r="LLY137" s="65"/>
      <c r="LLZ137" s="66"/>
      <c r="LMB137" s="64"/>
      <c r="LMC137" s="67"/>
      <c r="LMD137" s="67"/>
      <c r="LME137" s="65"/>
      <c r="LMF137" s="65"/>
      <c r="LMG137" s="65"/>
      <c r="LMH137" s="66"/>
      <c r="LMJ137" s="64"/>
      <c r="LMK137" s="67"/>
      <c r="LML137" s="67"/>
      <c r="LMM137" s="65"/>
      <c r="LMN137" s="65"/>
      <c r="LMO137" s="65"/>
      <c r="LMP137" s="66"/>
      <c r="LMR137" s="64"/>
      <c r="LMS137" s="67"/>
      <c r="LMT137" s="67"/>
      <c r="LMU137" s="65"/>
      <c r="LMV137" s="65"/>
      <c r="LMW137" s="65"/>
      <c r="LMX137" s="66"/>
      <c r="LMZ137" s="64"/>
      <c r="LNA137" s="67"/>
      <c r="LNB137" s="67"/>
      <c r="LNC137" s="65"/>
      <c r="LND137" s="65"/>
      <c r="LNE137" s="65"/>
      <c r="LNF137" s="66"/>
      <c r="LNH137" s="64"/>
      <c r="LNI137" s="67"/>
      <c r="LNJ137" s="67"/>
      <c r="LNK137" s="65"/>
      <c r="LNL137" s="65"/>
      <c r="LNM137" s="65"/>
      <c r="LNN137" s="66"/>
      <c r="LNP137" s="64"/>
      <c r="LNQ137" s="67"/>
      <c r="LNR137" s="67"/>
      <c r="LNS137" s="65"/>
      <c r="LNT137" s="65"/>
      <c r="LNU137" s="65"/>
      <c r="LNV137" s="66"/>
      <c r="LNX137" s="64"/>
      <c r="LNY137" s="67"/>
      <c r="LNZ137" s="67"/>
      <c r="LOA137" s="65"/>
      <c r="LOB137" s="65"/>
      <c r="LOC137" s="65"/>
      <c r="LOD137" s="66"/>
      <c r="LOF137" s="64"/>
      <c r="LOG137" s="67"/>
      <c r="LOH137" s="67"/>
      <c r="LOI137" s="65"/>
      <c r="LOJ137" s="65"/>
      <c r="LOK137" s="65"/>
      <c r="LOL137" s="66"/>
      <c r="LON137" s="64"/>
      <c r="LOO137" s="67"/>
      <c r="LOP137" s="67"/>
      <c r="LOQ137" s="65"/>
      <c r="LOR137" s="65"/>
      <c r="LOS137" s="65"/>
      <c r="LOT137" s="66"/>
      <c r="LOV137" s="64"/>
      <c r="LOW137" s="67"/>
      <c r="LOX137" s="67"/>
      <c r="LOY137" s="65"/>
      <c r="LOZ137" s="65"/>
      <c r="LPA137" s="65"/>
      <c r="LPB137" s="66"/>
      <c r="LPD137" s="64"/>
      <c r="LPE137" s="67"/>
      <c r="LPF137" s="67"/>
      <c r="LPG137" s="65"/>
      <c r="LPH137" s="65"/>
      <c r="LPI137" s="65"/>
      <c r="LPJ137" s="66"/>
      <c r="LPL137" s="64"/>
      <c r="LPM137" s="67"/>
      <c r="LPN137" s="67"/>
      <c r="LPO137" s="65"/>
      <c r="LPP137" s="65"/>
      <c r="LPQ137" s="65"/>
      <c r="LPR137" s="66"/>
      <c r="LPT137" s="64"/>
      <c r="LPU137" s="67"/>
      <c r="LPV137" s="67"/>
      <c r="LPW137" s="65"/>
      <c r="LPX137" s="65"/>
      <c r="LPY137" s="65"/>
      <c r="LPZ137" s="66"/>
      <c r="LQB137" s="64"/>
      <c r="LQC137" s="67"/>
      <c r="LQD137" s="67"/>
      <c r="LQE137" s="65"/>
      <c r="LQF137" s="65"/>
      <c r="LQG137" s="65"/>
      <c r="LQH137" s="66"/>
      <c r="LQJ137" s="64"/>
      <c r="LQK137" s="67"/>
      <c r="LQL137" s="67"/>
      <c r="LQM137" s="65"/>
      <c r="LQN137" s="65"/>
      <c r="LQO137" s="65"/>
      <c r="LQP137" s="66"/>
      <c r="LQR137" s="64"/>
      <c r="LQS137" s="67"/>
      <c r="LQT137" s="67"/>
      <c r="LQU137" s="65"/>
      <c r="LQV137" s="65"/>
      <c r="LQW137" s="65"/>
      <c r="LQX137" s="66"/>
      <c r="LQZ137" s="64"/>
      <c r="LRA137" s="67"/>
      <c r="LRB137" s="67"/>
      <c r="LRC137" s="65"/>
      <c r="LRD137" s="65"/>
      <c r="LRE137" s="65"/>
      <c r="LRF137" s="66"/>
      <c r="LRH137" s="64"/>
      <c r="LRI137" s="67"/>
      <c r="LRJ137" s="67"/>
      <c r="LRK137" s="65"/>
      <c r="LRL137" s="65"/>
      <c r="LRM137" s="65"/>
      <c r="LRN137" s="66"/>
      <c r="LRP137" s="64"/>
      <c r="LRQ137" s="67"/>
      <c r="LRR137" s="67"/>
      <c r="LRS137" s="65"/>
      <c r="LRT137" s="65"/>
      <c r="LRU137" s="65"/>
      <c r="LRV137" s="66"/>
      <c r="LRX137" s="64"/>
      <c r="LRY137" s="67"/>
      <c r="LRZ137" s="67"/>
      <c r="LSA137" s="65"/>
      <c r="LSB137" s="65"/>
      <c r="LSC137" s="65"/>
      <c r="LSD137" s="66"/>
      <c r="LSF137" s="64"/>
      <c r="LSG137" s="67"/>
      <c r="LSH137" s="67"/>
      <c r="LSI137" s="65"/>
      <c r="LSJ137" s="65"/>
      <c r="LSK137" s="65"/>
      <c r="LSL137" s="66"/>
      <c r="LSN137" s="64"/>
      <c r="LSO137" s="67"/>
      <c r="LSP137" s="67"/>
      <c r="LSQ137" s="65"/>
      <c r="LSR137" s="65"/>
      <c r="LSS137" s="65"/>
      <c r="LST137" s="66"/>
      <c r="LSV137" s="64"/>
      <c r="LSW137" s="67"/>
      <c r="LSX137" s="67"/>
      <c r="LSY137" s="65"/>
      <c r="LSZ137" s="65"/>
      <c r="LTA137" s="65"/>
      <c r="LTB137" s="66"/>
      <c r="LTD137" s="64"/>
      <c r="LTE137" s="67"/>
      <c r="LTF137" s="67"/>
      <c r="LTG137" s="65"/>
      <c r="LTH137" s="65"/>
      <c r="LTI137" s="65"/>
      <c r="LTJ137" s="66"/>
      <c r="LTL137" s="64"/>
      <c r="LTM137" s="67"/>
      <c r="LTN137" s="67"/>
      <c r="LTO137" s="65"/>
      <c r="LTP137" s="65"/>
      <c r="LTQ137" s="65"/>
      <c r="LTR137" s="66"/>
      <c r="LTT137" s="64"/>
      <c r="LTU137" s="67"/>
      <c r="LTV137" s="67"/>
      <c r="LTW137" s="65"/>
      <c r="LTX137" s="65"/>
      <c r="LTY137" s="65"/>
      <c r="LTZ137" s="66"/>
      <c r="LUB137" s="64"/>
      <c r="LUC137" s="67"/>
      <c r="LUD137" s="67"/>
      <c r="LUE137" s="65"/>
      <c r="LUF137" s="65"/>
      <c r="LUG137" s="65"/>
      <c r="LUH137" s="66"/>
      <c r="LUJ137" s="64"/>
      <c r="LUK137" s="67"/>
      <c r="LUL137" s="67"/>
      <c r="LUM137" s="65"/>
      <c r="LUN137" s="65"/>
      <c r="LUO137" s="65"/>
      <c r="LUP137" s="66"/>
      <c r="LUR137" s="64"/>
      <c r="LUS137" s="67"/>
      <c r="LUT137" s="67"/>
      <c r="LUU137" s="65"/>
      <c r="LUV137" s="65"/>
      <c r="LUW137" s="65"/>
      <c r="LUX137" s="66"/>
      <c r="LUZ137" s="64"/>
      <c r="LVA137" s="67"/>
      <c r="LVB137" s="67"/>
      <c r="LVC137" s="65"/>
      <c r="LVD137" s="65"/>
      <c r="LVE137" s="65"/>
      <c r="LVF137" s="66"/>
      <c r="LVH137" s="64"/>
      <c r="LVI137" s="67"/>
      <c r="LVJ137" s="67"/>
      <c r="LVK137" s="65"/>
      <c r="LVL137" s="65"/>
      <c r="LVM137" s="65"/>
      <c r="LVN137" s="66"/>
      <c r="LVP137" s="64"/>
      <c r="LVQ137" s="67"/>
      <c r="LVR137" s="67"/>
      <c r="LVS137" s="65"/>
      <c r="LVT137" s="65"/>
      <c r="LVU137" s="65"/>
      <c r="LVV137" s="66"/>
      <c r="LVX137" s="64"/>
      <c r="LVY137" s="67"/>
      <c r="LVZ137" s="67"/>
      <c r="LWA137" s="65"/>
      <c r="LWB137" s="65"/>
      <c r="LWC137" s="65"/>
      <c r="LWD137" s="66"/>
      <c r="LWF137" s="64"/>
      <c r="LWG137" s="67"/>
      <c r="LWH137" s="67"/>
      <c r="LWI137" s="65"/>
      <c r="LWJ137" s="65"/>
      <c r="LWK137" s="65"/>
      <c r="LWL137" s="66"/>
      <c r="LWN137" s="64"/>
      <c r="LWO137" s="67"/>
      <c r="LWP137" s="67"/>
      <c r="LWQ137" s="65"/>
      <c r="LWR137" s="65"/>
      <c r="LWS137" s="65"/>
      <c r="LWT137" s="66"/>
      <c r="LWV137" s="64"/>
      <c r="LWW137" s="67"/>
      <c r="LWX137" s="67"/>
      <c r="LWY137" s="65"/>
      <c r="LWZ137" s="65"/>
      <c r="LXA137" s="65"/>
      <c r="LXB137" s="66"/>
      <c r="LXD137" s="64"/>
      <c r="LXE137" s="67"/>
      <c r="LXF137" s="67"/>
      <c r="LXG137" s="65"/>
      <c r="LXH137" s="65"/>
      <c r="LXI137" s="65"/>
      <c r="LXJ137" s="66"/>
      <c r="LXL137" s="64"/>
      <c r="LXM137" s="67"/>
      <c r="LXN137" s="67"/>
      <c r="LXO137" s="65"/>
      <c r="LXP137" s="65"/>
      <c r="LXQ137" s="65"/>
      <c r="LXR137" s="66"/>
      <c r="LXT137" s="64"/>
      <c r="LXU137" s="67"/>
      <c r="LXV137" s="67"/>
      <c r="LXW137" s="65"/>
      <c r="LXX137" s="65"/>
      <c r="LXY137" s="65"/>
      <c r="LXZ137" s="66"/>
      <c r="LYB137" s="64"/>
      <c r="LYC137" s="67"/>
      <c r="LYD137" s="67"/>
      <c r="LYE137" s="65"/>
      <c r="LYF137" s="65"/>
      <c r="LYG137" s="65"/>
      <c r="LYH137" s="66"/>
      <c r="LYJ137" s="64"/>
      <c r="LYK137" s="67"/>
      <c r="LYL137" s="67"/>
      <c r="LYM137" s="65"/>
      <c r="LYN137" s="65"/>
      <c r="LYO137" s="65"/>
      <c r="LYP137" s="66"/>
      <c r="LYR137" s="64"/>
      <c r="LYS137" s="67"/>
      <c r="LYT137" s="67"/>
      <c r="LYU137" s="65"/>
      <c r="LYV137" s="65"/>
      <c r="LYW137" s="65"/>
      <c r="LYX137" s="66"/>
      <c r="LYZ137" s="64"/>
      <c r="LZA137" s="67"/>
      <c r="LZB137" s="67"/>
      <c r="LZC137" s="65"/>
      <c r="LZD137" s="65"/>
      <c r="LZE137" s="65"/>
      <c r="LZF137" s="66"/>
      <c r="LZH137" s="64"/>
      <c r="LZI137" s="67"/>
      <c r="LZJ137" s="67"/>
      <c r="LZK137" s="65"/>
      <c r="LZL137" s="65"/>
      <c r="LZM137" s="65"/>
      <c r="LZN137" s="66"/>
      <c r="LZP137" s="64"/>
      <c r="LZQ137" s="67"/>
      <c r="LZR137" s="67"/>
      <c r="LZS137" s="65"/>
      <c r="LZT137" s="65"/>
      <c r="LZU137" s="65"/>
      <c r="LZV137" s="66"/>
      <c r="LZX137" s="64"/>
      <c r="LZY137" s="67"/>
      <c r="LZZ137" s="67"/>
      <c r="MAA137" s="65"/>
      <c r="MAB137" s="65"/>
      <c r="MAC137" s="65"/>
      <c r="MAD137" s="66"/>
      <c r="MAF137" s="64"/>
      <c r="MAG137" s="67"/>
      <c r="MAH137" s="67"/>
      <c r="MAI137" s="65"/>
      <c r="MAJ137" s="65"/>
      <c r="MAK137" s="65"/>
      <c r="MAL137" s="66"/>
      <c r="MAN137" s="64"/>
      <c r="MAO137" s="67"/>
      <c r="MAP137" s="67"/>
      <c r="MAQ137" s="65"/>
      <c r="MAR137" s="65"/>
      <c r="MAS137" s="65"/>
      <c r="MAT137" s="66"/>
      <c r="MAV137" s="64"/>
      <c r="MAW137" s="67"/>
      <c r="MAX137" s="67"/>
      <c r="MAY137" s="65"/>
      <c r="MAZ137" s="65"/>
      <c r="MBA137" s="65"/>
      <c r="MBB137" s="66"/>
      <c r="MBD137" s="64"/>
      <c r="MBE137" s="67"/>
      <c r="MBF137" s="67"/>
      <c r="MBG137" s="65"/>
      <c r="MBH137" s="65"/>
      <c r="MBI137" s="65"/>
      <c r="MBJ137" s="66"/>
      <c r="MBL137" s="64"/>
      <c r="MBM137" s="67"/>
      <c r="MBN137" s="67"/>
      <c r="MBO137" s="65"/>
      <c r="MBP137" s="65"/>
      <c r="MBQ137" s="65"/>
      <c r="MBR137" s="66"/>
      <c r="MBT137" s="64"/>
      <c r="MBU137" s="67"/>
      <c r="MBV137" s="67"/>
      <c r="MBW137" s="65"/>
      <c r="MBX137" s="65"/>
      <c r="MBY137" s="65"/>
      <c r="MBZ137" s="66"/>
      <c r="MCB137" s="64"/>
      <c r="MCC137" s="67"/>
      <c r="MCD137" s="67"/>
      <c r="MCE137" s="65"/>
      <c r="MCF137" s="65"/>
      <c r="MCG137" s="65"/>
      <c r="MCH137" s="66"/>
      <c r="MCJ137" s="64"/>
      <c r="MCK137" s="67"/>
      <c r="MCL137" s="67"/>
      <c r="MCM137" s="65"/>
      <c r="MCN137" s="65"/>
      <c r="MCO137" s="65"/>
      <c r="MCP137" s="66"/>
      <c r="MCR137" s="64"/>
      <c r="MCS137" s="67"/>
      <c r="MCT137" s="67"/>
      <c r="MCU137" s="65"/>
      <c r="MCV137" s="65"/>
      <c r="MCW137" s="65"/>
      <c r="MCX137" s="66"/>
      <c r="MCZ137" s="64"/>
      <c r="MDA137" s="67"/>
      <c r="MDB137" s="67"/>
      <c r="MDC137" s="65"/>
      <c r="MDD137" s="65"/>
      <c r="MDE137" s="65"/>
      <c r="MDF137" s="66"/>
      <c r="MDH137" s="64"/>
      <c r="MDI137" s="67"/>
      <c r="MDJ137" s="67"/>
      <c r="MDK137" s="65"/>
      <c r="MDL137" s="65"/>
      <c r="MDM137" s="65"/>
      <c r="MDN137" s="66"/>
      <c r="MDP137" s="64"/>
      <c r="MDQ137" s="67"/>
      <c r="MDR137" s="67"/>
      <c r="MDS137" s="65"/>
      <c r="MDT137" s="65"/>
      <c r="MDU137" s="65"/>
      <c r="MDV137" s="66"/>
      <c r="MDX137" s="64"/>
      <c r="MDY137" s="67"/>
      <c r="MDZ137" s="67"/>
      <c r="MEA137" s="65"/>
      <c r="MEB137" s="65"/>
      <c r="MEC137" s="65"/>
      <c r="MED137" s="66"/>
      <c r="MEF137" s="64"/>
      <c r="MEG137" s="67"/>
      <c r="MEH137" s="67"/>
      <c r="MEI137" s="65"/>
      <c r="MEJ137" s="65"/>
      <c r="MEK137" s="65"/>
      <c r="MEL137" s="66"/>
      <c r="MEN137" s="64"/>
      <c r="MEO137" s="67"/>
      <c r="MEP137" s="67"/>
      <c r="MEQ137" s="65"/>
      <c r="MER137" s="65"/>
      <c r="MES137" s="65"/>
      <c r="MET137" s="66"/>
      <c r="MEV137" s="64"/>
      <c r="MEW137" s="67"/>
      <c r="MEX137" s="67"/>
      <c r="MEY137" s="65"/>
      <c r="MEZ137" s="65"/>
      <c r="MFA137" s="65"/>
      <c r="MFB137" s="66"/>
      <c r="MFD137" s="64"/>
      <c r="MFE137" s="67"/>
      <c r="MFF137" s="67"/>
      <c r="MFG137" s="65"/>
      <c r="MFH137" s="65"/>
      <c r="MFI137" s="65"/>
      <c r="MFJ137" s="66"/>
      <c r="MFL137" s="64"/>
      <c r="MFM137" s="67"/>
      <c r="MFN137" s="67"/>
      <c r="MFO137" s="65"/>
      <c r="MFP137" s="65"/>
      <c r="MFQ137" s="65"/>
      <c r="MFR137" s="66"/>
      <c r="MFT137" s="64"/>
      <c r="MFU137" s="67"/>
      <c r="MFV137" s="67"/>
      <c r="MFW137" s="65"/>
      <c r="MFX137" s="65"/>
      <c r="MFY137" s="65"/>
      <c r="MFZ137" s="66"/>
      <c r="MGB137" s="64"/>
      <c r="MGC137" s="67"/>
      <c r="MGD137" s="67"/>
      <c r="MGE137" s="65"/>
      <c r="MGF137" s="65"/>
      <c r="MGG137" s="65"/>
      <c r="MGH137" s="66"/>
      <c r="MGJ137" s="64"/>
      <c r="MGK137" s="67"/>
      <c r="MGL137" s="67"/>
      <c r="MGM137" s="65"/>
      <c r="MGN137" s="65"/>
      <c r="MGO137" s="65"/>
      <c r="MGP137" s="66"/>
      <c r="MGR137" s="64"/>
      <c r="MGS137" s="67"/>
      <c r="MGT137" s="67"/>
      <c r="MGU137" s="65"/>
      <c r="MGV137" s="65"/>
      <c r="MGW137" s="65"/>
      <c r="MGX137" s="66"/>
      <c r="MGZ137" s="64"/>
      <c r="MHA137" s="67"/>
      <c r="MHB137" s="67"/>
      <c r="MHC137" s="65"/>
      <c r="MHD137" s="65"/>
      <c r="MHE137" s="65"/>
      <c r="MHF137" s="66"/>
      <c r="MHH137" s="64"/>
      <c r="MHI137" s="67"/>
      <c r="MHJ137" s="67"/>
      <c r="MHK137" s="65"/>
      <c r="MHL137" s="65"/>
      <c r="MHM137" s="65"/>
      <c r="MHN137" s="66"/>
      <c r="MHP137" s="64"/>
      <c r="MHQ137" s="67"/>
      <c r="MHR137" s="67"/>
      <c r="MHS137" s="65"/>
      <c r="MHT137" s="65"/>
      <c r="MHU137" s="65"/>
      <c r="MHV137" s="66"/>
      <c r="MHX137" s="64"/>
      <c r="MHY137" s="67"/>
      <c r="MHZ137" s="67"/>
      <c r="MIA137" s="65"/>
      <c r="MIB137" s="65"/>
      <c r="MIC137" s="65"/>
      <c r="MID137" s="66"/>
      <c r="MIF137" s="64"/>
      <c r="MIG137" s="67"/>
      <c r="MIH137" s="67"/>
      <c r="MII137" s="65"/>
      <c r="MIJ137" s="65"/>
      <c r="MIK137" s="65"/>
      <c r="MIL137" s="66"/>
      <c r="MIN137" s="64"/>
      <c r="MIO137" s="67"/>
      <c r="MIP137" s="67"/>
      <c r="MIQ137" s="65"/>
      <c r="MIR137" s="65"/>
      <c r="MIS137" s="65"/>
      <c r="MIT137" s="66"/>
      <c r="MIV137" s="64"/>
      <c r="MIW137" s="67"/>
      <c r="MIX137" s="67"/>
      <c r="MIY137" s="65"/>
      <c r="MIZ137" s="65"/>
      <c r="MJA137" s="65"/>
      <c r="MJB137" s="66"/>
      <c r="MJD137" s="64"/>
      <c r="MJE137" s="67"/>
      <c r="MJF137" s="67"/>
      <c r="MJG137" s="65"/>
      <c r="MJH137" s="65"/>
      <c r="MJI137" s="65"/>
      <c r="MJJ137" s="66"/>
      <c r="MJL137" s="64"/>
      <c r="MJM137" s="67"/>
      <c r="MJN137" s="67"/>
      <c r="MJO137" s="65"/>
      <c r="MJP137" s="65"/>
      <c r="MJQ137" s="65"/>
      <c r="MJR137" s="66"/>
      <c r="MJT137" s="64"/>
      <c r="MJU137" s="67"/>
      <c r="MJV137" s="67"/>
      <c r="MJW137" s="65"/>
      <c r="MJX137" s="65"/>
      <c r="MJY137" s="65"/>
      <c r="MJZ137" s="66"/>
      <c r="MKB137" s="64"/>
      <c r="MKC137" s="67"/>
      <c r="MKD137" s="67"/>
      <c r="MKE137" s="65"/>
      <c r="MKF137" s="65"/>
      <c r="MKG137" s="65"/>
      <c r="MKH137" s="66"/>
      <c r="MKJ137" s="64"/>
      <c r="MKK137" s="67"/>
      <c r="MKL137" s="67"/>
      <c r="MKM137" s="65"/>
      <c r="MKN137" s="65"/>
      <c r="MKO137" s="65"/>
      <c r="MKP137" s="66"/>
      <c r="MKR137" s="64"/>
      <c r="MKS137" s="67"/>
      <c r="MKT137" s="67"/>
      <c r="MKU137" s="65"/>
      <c r="MKV137" s="65"/>
      <c r="MKW137" s="65"/>
      <c r="MKX137" s="66"/>
      <c r="MKZ137" s="64"/>
      <c r="MLA137" s="67"/>
      <c r="MLB137" s="67"/>
      <c r="MLC137" s="65"/>
      <c r="MLD137" s="65"/>
      <c r="MLE137" s="65"/>
      <c r="MLF137" s="66"/>
      <c r="MLH137" s="64"/>
      <c r="MLI137" s="67"/>
      <c r="MLJ137" s="67"/>
      <c r="MLK137" s="65"/>
      <c r="MLL137" s="65"/>
      <c r="MLM137" s="65"/>
      <c r="MLN137" s="66"/>
      <c r="MLP137" s="64"/>
      <c r="MLQ137" s="67"/>
      <c r="MLR137" s="67"/>
      <c r="MLS137" s="65"/>
      <c r="MLT137" s="65"/>
      <c r="MLU137" s="65"/>
      <c r="MLV137" s="66"/>
      <c r="MLX137" s="64"/>
      <c r="MLY137" s="67"/>
      <c r="MLZ137" s="67"/>
      <c r="MMA137" s="65"/>
      <c r="MMB137" s="65"/>
      <c r="MMC137" s="65"/>
      <c r="MMD137" s="66"/>
      <c r="MMF137" s="64"/>
      <c r="MMG137" s="67"/>
      <c r="MMH137" s="67"/>
      <c r="MMI137" s="65"/>
      <c r="MMJ137" s="65"/>
      <c r="MMK137" s="65"/>
      <c r="MML137" s="66"/>
      <c r="MMN137" s="64"/>
      <c r="MMO137" s="67"/>
      <c r="MMP137" s="67"/>
      <c r="MMQ137" s="65"/>
      <c r="MMR137" s="65"/>
      <c r="MMS137" s="65"/>
      <c r="MMT137" s="66"/>
      <c r="MMV137" s="64"/>
      <c r="MMW137" s="67"/>
      <c r="MMX137" s="67"/>
      <c r="MMY137" s="65"/>
      <c r="MMZ137" s="65"/>
      <c r="MNA137" s="65"/>
      <c r="MNB137" s="66"/>
      <c r="MND137" s="64"/>
      <c r="MNE137" s="67"/>
      <c r="MNF137" s="67"/>
      <c r="MNG137" s="65"/>
      <c r="MNH137" s="65"/>
      <c r="MNI137" s="65"/>
      <c r="MNJ137" s="66"/>
      <c r="MNL137" s="64"/>
      <c r="MNM137" s="67"/>
      <c r="MNN137" s="67"/>
      <c r="MNO137" s="65"/>
      <c r="MNP137" s="65"/>
      <c r="MNQ137" s="65"/>
      <c r="MNR137" s="66"/>
      <c r="MNT137" s="64"/>
      <c r="MNU137" s="67"/>
      <c r="MNV137" s="67"/>
      <c r="MNW137" s="65"/>
      <c r="MNX137" s="65"/>
      <c r="MNY137" s="65"/>
      <c r="MNZ137" s="66"/>
      <c r="MOB137" s="64"/>
      <c r="MOC137" s="67"/>
      <c r="MOD137" s="67"/>
      <c r="MOE137" s="65"/>
      <c r="MOF137" s="65"/>
      <c r="MOG137" s="65"/>
      <c r="MOH137" s="66"/>
      <c r="MOJ137" s="64"/>
      <c r="MOK137" s="67"/>
      <c r="MOL137" s="67"/>
      <c r="MOM137" s="65"/>
      <c r="MON137" s="65"/>
      <c r="MOO137" s="65"/>
      <c r="MOP137" s="66"/>
      <c r="MOR137" s="64"/>
      <c r="MOS137" s="67"/>
      <c r="MOT137" s="67"/>
      <c r="MOU137" s="65"/>
      <c r="MOV137" s="65"/>
      <c r="MOW137" s="65"/>
      <c r="MOX137" s="66"/>
      <c r="MOZ137" s="64"/>
      <c r="MPA137" s="67"/>
      <c r="MPB137" s="67"/>
      <c r="MPC137" s="65"/>
      <c r="MPD137" s="65"/>
      <c r="MPE137" s="65"/>
      <c r="MPF137" s="66"/>
      <c r="MPH137" s="64"/>
      <c r="MPI137" s="67"/>
      <c r="MPJ137" s="67"/>
      <c r="MPK137" s="65"/>
      <c r="MPL137" s="65"/>
      <c r="MPM137" s="65"/>
      <c r="MPN137" s="66"/>
      <c r="MPP137" s="64"/>
      <c r="MPQ137" s="67"/>
      <c r="MPR137" s="67"/>
      <c r="MPS137" s="65"/>
      <c r="MPT137" s="65"/>
      <c r="MPU137" s="65"/>
      <c r="MPV137" s="66"/>
      <c r="MPX137" s="64"/>
      <c r="MPY137" s="67"/>
      <c r="MPZ137" s="67"/>
      <c r="MQA137" s="65"/>
      <c r="MQB137" s="65"/>
      <c r="MQC137" s="65"/>
      <c r="MQD137" s="66"/>
      <c r="MQF137" s="64"/>
      <c r="MQG137" s="67"/>
      <c r="MQH137" s="67"/>
      <c r="MQI137" s="65"/>
      <c r="MQJ137" s="65"/>
      <c r="MQK137" s="65"/>
      <c r="MQL137" s="66"/>
      <c r="MQN137" s="64"/>
      <c r="MQO137" s="67"/>
      <c r="MQP137" s="67"/>
      <c r="MQQ137" s="65"/>
      <c r="MQR137" s="65"/>
      <c r="MQS137" s="65"/>
      <c r="MQT137" s="66"/>
      <c r="MQV137" s="64"/>
      <c r="MQW137" s="67"/>
      <c r="MQX137" s="67"/>
      <c r="MQY137" s="65"/>
      <c r="MQZ137" s="65"/>
      <c r="MRA137" s="65"/>
      <c r="MRB137" s="66"/>
      <c r="MRD137" s="64"/>
      <c r="MRE137" s="67"/>
      <c r="MRF137" s="67"/>
      <c r="MRG137" s="65"/>
      <c r="MRH137" s="65"/>
      <c r="MRI137" s="65"/>
      <c r="MRJ137" s="66"/>
      <c r="MRL137" s="64"/>
      <c r="MRM137" s="67"/>
      <c r="MRN137" s="67"/>
      <c r="MRO137" s="65"/>
      <c r="MRP137" s="65"/>
      <c r="MRQ137" s="65"/>
      <c r="MRR137" s="66"/>
      <c r="MRT137" s="64"/>
      <c r="MRU137" s="67"/>
      <c r="MRV137" s="67"/>
      <c r="MRW137" s="65"/>
      <c r="MRX137" s="65"/>
      <c r="MRY137" s="65"/>
      <c r="MRZ137" s="66"/>
      <c r="MSB137" s="64"/>
      <c r="MSC137" s="67"/>
      <c r="MSD137" s="67"/>
      <c r="MSE137" s="65"/>
      <c r="MSF137" s="65"/>
      <c r="MSG137" s="65"/>
      <c r="MSH137" s="66"/>
      <c r="MSJ137" s="64"/>
      <c r="MSK137" s="67"/>
      <c r="MSL137" s="67"/>
      <c r="MSM137" s="65"/>
      <c r="MSN137" s="65"/>
      <c r="MSO137" s="65"/>
      <c r="MSP137" s="66"/>
      <c r="MSR137" s="64"/>
      <c r="MSS137" s="67"/>
      <c r="MST137" s="67"/>
      <c r="MSU137" s="65"/>
      <c r="MSV137" s="65"/>
      <c r="MSW137" s="65"/>
      <c r="MSX137" s="66"/>
      <c r="MSZ137" s="64"/>
      <c r="MTA137" s="67"/>
      <c r="MTB137" s="67"/>
      <c r="MTC137" s="65"/>
      <c r="MTD137" s="65"/>
      <c r="MTE137" s="65"/>
      <c r="MTF137" s="66"/>
      <c r="MTH137" s="64"/>
      <c r="MTI137" s="67"/>
      <c r="MTJ137" s="67"/>
      <c r="MTK137" s="65"/>
      <c r="MTL137" s="65"/>
      <c r="MTM137" s="65"/>
      <c r="MTN137" s="66"/>
      <c r="MTP137" s="64"/>
      <c r="MTQ137" s="67"/>
      <c r="MTR137" s="67"/>
      <c r="MTS137" s="65"/>
      <c r="MTT137" s="65"/>
      <c r="MTU137" s="65"/>
      <c r="MTV137" s="66"/>
      <c r="MTX137" s="64"/>
      <c r="MTY137" s="67"/>
      <c r="MTZ137" s="67"/>
      <c r="MUA137" s="65"/>
      <c r="MUB137" s="65"/>
      <c r="MUC137" s="65"/>
      <c r="MUD137" s="66"/>
      <c r="MUF137" s="64"/>
      <c r="MUG137" s="67"/>
      <c r="MUH137" s="67"/>
      <c r="MUI137" s="65"/>
      <c r="MUJ137" s="65"/>
      <c r="MUK137" s="65"/>
      <c r="MUL137" s="66"/>
      <c r="MUN137" s="64"/>
      <c r="MUO137" s="67"/>
      <c r="MUP137" s="67"/>
      <c r="MUQ137" s="65"/>
      <c r="MUR137" s="65"/>
      <c r="MUS137" s="65"/>
      <c r="MUT137" s="66"/>
      <c r="MUV137" s="64"/>
      <c r="MUW137" s="67"/>
      <c r="MUX137" s="67"/>
      <c r="MUY137" s="65"/>
      <c r="MUZ137" s="65"/>
      <c r="MVA137" s="65"/>
      <c r="MVB137" s="66"/>
      <c r="MVD137" s="64"/>
      <c r="MVE137" s="67"/>
      <c r="MVF137" s="67"/>
      <c r="MVG137" s="65"/>
      <c r="MVH137" s="65"/>
      <c r="MVI137" s="65"/>
      <c r="MVJ137" s="66"/>
      <c r="MVL137" s="64"/>
      <c r="MVM137" s="67"/>
      <c r="MVN137" s="67"/>
      <c r="MVO137" s="65"/>
      <c r="MVP137" s="65"/>
      <c r="MVQ137" s="65"/>
      <c r="MVR137" s="66"/>
      <c r="MVT137" s="64"/>
      <c r="MVU137" s="67"/>
      <c r="MVV137" s="67"/>
      <c r="MVW137" s="65"/>
      <c r="MVX137" s="65"/>
      <c r="MVY137" s="65"/>
      <c r="MVZ137" s="66"/>
      <c r="MWB137" s="64"/>
      <c r="MWC137" s="67"/>
      <c r="MWD137" s="67"/>
      <c r="MWE137" s="65"/>
      <c r="MWF137" s="65"/>
      <c r="MWG137" s="65"/>
      <c r="MWH137" s="66"/>
      <c r="MWJ137" s="64"/>
      <c r="MWK137" s="67"/>
      <c r="MWL137" s="67"/>
      <c r="MWM137" s="65"/>
      <c r="MWN137" s="65"/>
      <c r="MWO137" s="65"/>
      <c r="MWP137" s="66"/>
      <c r="MWR137" s="64"/>
      <c r="MWS137" s="67"/>
      <c r="MWT137" s="67"/>
      <c r="MWU137" s="65"/>
      <c r="MWV137" s="65"/>
      <c r="MWW137" s="65"/>
      <c r="MWX137" s="66"/>
      <c r="MWZ137" s="64"/>
      <c r="MXA137" s="67"/>
      <c r="MXB137" s="67"/>
      <c r="MXC137" s="65"/>
      <c r="MXD137" s="65"/>
      <c r="MXE137" s="65"/>
      <c r="MXF137" s="66"/>
      <c r="MXH137" s="64"/>
      <c r="MXI137" s="67"/>
      <c r="MXJ137" s="67"/>
      <c r="MXK137" s="65"/>
      <c r="MXL137" s="65"/>
      <c r="MXM137" s="65"/>
      <c r="MXN137" s="66"/>
      <c r="MXP137" s="64"/>
      <c r="MXQ137" s="67"/>
      <c r="MXR137" s="67"/>
      <c r="MXS137" s="65"/>
      <c r="MXT137" s="65"/>
      <c r="MXU137" s="65"/>
      <c r="MXV137" s="66"/>
      <c r="MXX137" s="64"/>
      <c r="MXY137" s="67"/>
      <c r="MXZ137" s="67"/>
      <c r="MYA137" s="65"/>
      <c r="MYB137" s="65"/>
      <c r="MYC137" s="65"/>
      <c r="MYD137" s="66"/>
      <c r="MYF137" s="64"/>
      <c r="MYG137" s="67"/>
      <c r="MYH137" s="67"/>
      <c r="MYI137" s="65"/>
      <c r="MYJ137" s="65"/>
      <c r="MYK137" s="65"/>
      <c r="MYL137" s="66"/>
      <c r="MYN137" s="64"/>
      <c r="MYO137" s="67"/>
      <c r="MYP137" s="67"/>
      <c r="MYQ137" s="65"/>
      <c r="MYR137" s="65"/>
      <c r="MYS137" s="65"/>
      <c r="MYT137" s="66"/>
      <c r="MYV137" s="64"/>
      <c r="MYW137" s="67"/>
      <c r="MYX137" s="67"/>
      <c r="MYY137" s="65"/>
      <c r="MYZ137" s="65"/>
      <c r="MZA137" s="65"/>
      <c r="MZB137" s="66"/>
      <c r="MZD137" s="64"/>
      <c r="MZE137" s="67"/>
      <c r="MZF137" s="67"/>
      <c r="MZG137" s="65"/>
      <c r="MZH137" s="65"/>
      <c r="MZI137" s="65"/>
      <c r="MZJ137" s="66"/>
      <c r="MZL137" s="64"/>
      <c r="MZM137" s="67"/>
      <c r="MZN137" s="67"/>
      <c r="MZO137" s="65"/>
      <c r="MZP137" s="65"/>
      <c r="MZQ137" s="65"/>
      <c r="MZR137" s="66"/>
      <c r="MZT137" s="64"/>
      <c r="MZU137" s="67"/>
      <c r="MZV137" s="67"/>
      <c r="MZW137" s="65"/>
      <c r="MZX137" s="65"/>
      <c r="MZY137" s="65"/>
      <c r="MZZ137" s="66"/>
      <c r="NAB137" s="64"/>
      <c r="NAC137" s="67"/>
      <c r="NAD137" s="67"/>
      <c r="NAE137" s="65"/>
      <c r="NAF137" s="65"/>
      <c r="NAG137" s="65"/>
      <c r="NAH137" s="66"/>
      <c r="NAJ137" s="64"/>
      <c r="NAK137" s="67"/>
      <c r="NAL137" s="67"/>
      <c r="NAM137" s="65"/>
      <c r="NAN137" s="65"/>
      <c r="NAO137" s="65"/>
      <c r="NAP137" s="66"/>
      <c r="NAR137" s="64"/>
      <c r="NAS137" s="67"/>
      <c r="NAT137" s="67"/>
      <c r="NAU137" s="65"/>
      <c r="NAV137" s="65"/>
      <c r="NAW137" s="65"/>
      <c r="NAX137" s="66"/>
      <c r="NAZ137" s="64"/>
      <c r="NBA137" s="67"/>
      <c r="NBB137" s="67"/>
      <c r="NBC137" s="65"/>
      <c r="NBD137" s="65"/>
      <c r="NBE137" s="65"/>
      <c r="NBF137" s="66"/>
      <c r="NBH137" s="64"/>
      <c r="NBI137" s="67"/>
      <c r="NBJ137" s="67"/>
      <c r="NBK137" s="65"/>
      <c r="NBL137" s="65"/>
      <c r="NBM137" s="65"/>
      <c r="NBN137" s="66"/>
      <c r="NBP137" s="64"/>
      <c r="NBQ137" s="67"/>
      <c r="NBR137" s="67"/>
      <c r="NBS137" s="65"/>
      <c r="NBT137" s="65"/>
      <c r="NBU137" s="65"/>
      <c r="NBV137" s="66"/>
      <c r="NBX137" s="64"/>
      <c r="NBY137" s="67"/>
      <c r="NBZ137" s="67"/>
      <c r="NCA137" s="65"/>
      <c r="NCB137" s="65"/>
      <c r="NCC137" s="65"/>
      <c r="NCD137" s="66"/>
      <c r="NCF137" s="64"/>
      <c r="NCG137" s="67"/>
      <c r="NCH137" s="67"/>
      <c r="NCI137" s="65"/>
      <c r="NCJ137" s="65"/>
      <c r="NCK137" s="65"/>
      <c r="NCL137" s="66"/>
      <c r="NCN137" s="64"/>
      <c r="NCO137" s="67"/>
      <c r="NCP137" s="67"/>
      <c r="NCQ137" s="65"/>
      <c r="NCR137" s="65"/>
      <c r="NCS137" s="65"/>
      <c r="NCT137" s="66"/>
      <c r="NCV137" s="64"/>
      <c r="NCW137" s="67"/>
      <c r="NCX137" s="67"/>
      <c r="NCY137" s="65"/>
      <c r="NCZ137" s="65"/>
      <c r="NDA137" s="65"/>
      <c r="NDB137" s="66"/>
      <c r="NDD137" s="64"/>
      <c r="NDE137" s="67"/>
      <c r="NDF137" s="67"/>
      <c r="NDG137" s="65"/>
      <c r="NDH137" s="65"/>
      <c r="NDI137" s="65"/>
      <c r="NDJ137" s="66"/>
      <c r="NDL137" s="64"/>
      <c r="NDM137" s="67"/>
      <c r="NDN137" s="67"/>
      <c r="NDO137" s="65"/>
      <c r="NDP137" s="65"/>
      <c r="NDQ137" s="65"/>
      <c r="NDR137" s="66"/>
      <c r="NDT137" s="64"/>
      <c r="NDU137" s="67"/>
      <c r="NDV137" s="67"/>
      <c r="NDW137" s="65"/>
      <c r="NDX137" s="65"/>
      <c r="NDY137" s="65"/>
      <c r="NDZ137" s="66"/>
      <c r="NEB137" s="64"/>
      <c r="NEC137" s="67"/>
      <c r="NED137" s="67"/>
      <c r="NEE137" s="65"/>
      <c r="NEF137" s="65"/>
      <c r="NEG137" s="65"/>
      <c r="NEH137" s="66"/>
      <c r="NEJ137" s="64"/>
      <c r="NEK137" s="67"/>
      <c r="NEL137" s="67"/>
      <c r="NEM137" s="65"/>
      <c r="NEN137" s="65"/>
      <c r="NEO137" s="65"/>
      <c r="NEP137" s="66"/>
      <c r="NER137" s="64"/>
      <c r="NES137" s="67"/>
      <c r="NET137" s="67"/>
      <c r="NEU137" s="65"/>
      <c r="NEV137" s="65"/>
      <c r="NEW137" s="65"/>
      <c r="NEX137" s="66"/>
      <c r="NEZ137" s="64"/>
      <c r="NFA137" s="67"/>
      <c r="NFB137" s="67"/>
      <c r="NFC137" s="65"/>
      <c r="NFD137" s="65"/>
      <c r="NFE137" s="65"/>
      <c r="NFF137" s="66"/>
      <c r="NFH137" s="64"/>
      <c r="NFI137" s="67"/>
      <c r="NFJ137" s="67"/>
      <c r="NFK137" s="65"/>
      <c r="NFL137" s="65"/>
      <c r="NFM137" s="65"/>
      <c r="NFN137" s="66"/>
      <c r="NFP137" s="64"/>
      <c r="NFQ137" s="67"/>
      <c r="NFR137" s="67"/>
      <c r="NFS137" s="65"/>
      <c r="NFT137" s="65"/>
      <c r="NFU137" s="65"/>
      <c r="NFV137" s="66"/>
      <c r="NFX137" s="64"/>
      <c r="NFY137" s="67"/>
      <c r="NFZ137" s="67"/>
      <c r="NGA137" s="65"/>
      <c r="NGB137" s="65"/>
      <c r="NGC137" s="65"/>
      <c r="NGD137" s="66"/>
      <c r="NGF137" s="64"/>
      <c r="NGG137" s="67"/>
      <c r="NGH137" s="67"/>
      <c r="NGI137" s="65"/>
      <c r="NGJ137" s="65"/>
      <c r="NGK137" s="65"/>
      <c r="NGL137" s="66"/>
      <c r="NGN137" s="64"/>
      <c r="NGO137" s="67"/>
      <c r="NGP137" s="67"/>
      <c r="NGQ137" s="65"/>
      <c r="NGR137" s="65"/>
      <c r="NGS137" s="65"/>
      <c r="NGT137" s="66"/>
      <c r="NGV137" s="64"/>
      <c r="NGW137" s="67"/>
      <c r="NGX137" s="67"/>
      <c r="NGY137" s="65"/>
      <c r="NGZ137" s="65"/>
      <c r="NHA137" s="65"/>
      <c r="NHB137" s="66"/>
      <c r="NHD137" s="64"/>
      <c r="NHE137" s="67"/>
      <c r="NHF137" s="67"/>
      <c r="NHG137" s="65"/>
      <c r="NHH137" s="65"/>
      <c r="NHI137" s="65"/>
      <c r="NHJ137" s="66"/>
      <c r="NHL137" s="64"/>
      <c r="NHM137" s="67"/>
      <c r="NHN137" s="67"/>
      <c r="NHO137" s="65"/>
      <c r="NHP137" s="65"/>
      <c r="NHQ137" s="65"/>
      <c r="NHR137" s="66"/>
      <c r="NHT137" s="64"/>
      <c r="NHU137" s="67"/>
      <c r="NHV137" s="67"/>
      <c r="NHW137" s="65"/>
      <c r="NHX137" s="65"/>
      <c r="NHY137" s="65"/>
      <c r="NHZ137" s="66"/>
      <c r="NIB137" s="64"/>
      <c r="NIC137" s="67"/>
      <c r="NID137" s="67"/>
      <c r="NIE137" s="65"/>
      <c r="NIF137" s="65"/>
      <c r="NIG137" s="65"/>
      <c r="NIH137" s="66"/>
      <c r="NIJ137" s="64"/>
      <c r="NIK137" s="67"/>
      <c r="NIL137" s="67"/>
      <c r="NIM137" s="65"/>
      <c r="NIN137" s="65"/>
      <c r="NIO137" s="65"/>
      <c r="NIP137" s="66"/>
      <c r="NIR137" s="64"/>
      <c r="NIS137" s="67"/>
      <c r="NIT137" s="67"/>
      <c r="NIU137" s="65"/>
      <c r="NIV137" s="65"/>
      <c r="NIW137" s="65"/>
      <c r="NIX137" s="66"/>
      <c r="NIZ137" s="64"/>
      <c r="NJA137" s="67"/>
      <c r="NJB137" s="67"/>
      <c r="NJC137" s="65"/>
      <c r="NJD137" s="65"/>
      <c r="NJE137" s="65"/>
      <c r="NJF137" s="66"/>
      <c r="NJH137" s="64"/>
      <c r="NJI137" s="67"/>
      <c r="NJJ137" s="67"/>
      <c r="NJK137" s="65"/>
      <c r="NJL137" s="65"/>
      <c r="NJM137" s="65"/>
      <c r="NJN137" s="66"/>
      <c r="NJP137" s="64"/>
      <c r="NJQ137" s="67"/>
      <c r="NJR137" s="67"/>
      <c r="NJS137" s="65"/>
      <c r="NJT137" s="65"/>
      <c r="NJU137" s="65"/>
      <c r="NJV137" s="66"/>
      <c r="NJX137" s="64"/>
      <c r="NJY137" s="67"/>
      <c r="NJZ137" s="67"/>
      <c r="NKA137" s="65"/>
      <c r="NKB137" s="65"/>
      <c r="NKC137" s="65"/>
      <c r="NKD137" s="66"/>
      <c r="NKF137" s="64"/>
      <c r="NKG137" s="67"/>
      <c r="NKH137" s="67"/>
      <c r="NKI137" s="65"/>
      <c r="NKJ137" s="65"/>
      <c r="NKK137" s="65"/>
      <c r="NKL137" s="66"/>
      <c r="NKN137" s="64"/>
      <c r="NKO137" s="67"/>
      <c r="NKP137" s="67"/>
      <c r="NKQ137" s="65"/>
      <c r="NKR137" s="65"/>
      <c r="NKS137" s="65"/>
      <c r="NKT137" s="66"/>
      <c r="NKV137" s="64"/>
      <c r="NKW137" s="67"/>
      <c r="NKX137" s="67"/>
      <c r="NKY137" s="65"/>
      <c r="NKZ137" s="65"/>
      <c r="NLA137" s="65"/>
      <c r="NLB137" s="66"/>
      <c r="NLD137" s="64"/>
      <c r="NLE137" s="67"/>
      <c r="NLF137" s="67"/>
      <c r="NLG137" s="65"/>
      <c r="NLH137" s="65"/>
      <c r="NLI137" s="65"/>
      <c r="NLJ137" s="66"/>
      <c r="NLL137" s="64"/>
      <c r="NLM137" s="67"/>
      <c r="NLN137" s="67"/>
      <c r="NLO137" s="65"/>
      <c r="NLP137" s="65"/>
      <c r="NLQ137" s="65"/>
      <c r="NLR137" s="66"/>
      <c r="NLT137" s="64"/>
      <c r="NLU137" s="67"/>
      <c r="NLV137" s="67"/>
      <c r="NLW137" s="65"/>
      <c r="NLX137" s="65"/>
      <c r="NLY137" s="65"/>
      <c r="NLZ137" s="66"/>
      <c r="NMB137" s="64"/>
      <c r="NMC137" s="67"/>
      <c r="NMD137" s="67"/>
      <c r="NME137" s="65"/>
      <c r="NMF137" s="65"/>
      <c r="NMG137" s="65"/>
      <c r="NMH137" s="66"/>
      <c r="NMJ137" s="64"/>
      <c r="NMK137" s="67"/>
      <c r="NML137" s="67"/>
      <c r="NMM137" s="65"/>
      <c r="NMN137" s="65"/>
      <c r="NMO137" s="65"/>
      <c r="NMP137" s="66"/>
      <c r="NMR137" s="64"/>
      <c r="NMS137" s="67"/>
      <c r="NMT137" s="67"/>
      <c r="NMU137" s="65"/>
      <c r="NMV137" s="65"/>
      <c r="NMW137" s="65"/>
      <c r="NMX137" s="66"/>
      <c r="NMZ137" s="64"/>
      <c r="NNA137" s="67"/>
      <c r="NNB137" s="67"/>
      <c r="NNC137" s="65"/>
      <c r="NND137" s="65"/>
      <c r="NNE137" s="65"/>
      <c r="NNF137" s="66"/>
      <c r="NNH137" s="64"/>
      <c r="NNI137" s="67"/>
      <c r="NNJ137" s="67"/>
      <c r="NNK137" s="65"/>
      <c r="NNL137" s="65"/>
      <c r="NNM137" s="65"/>
      <c r="NNN137" s="66"/>
      <c r="NNP137" s="64"/>
      <c r="NNQ137" s="67"/>
      <c r="NNR137" s="67"/>
      <c r="NNS137" s="65"/>
      <c r="NNT137" s="65"/>
      <c r="NNU137" s="65"/>
      <c r="NNV137" s="66"/>
      <c r="NNX137" s="64"/>
      <c r="NNY137" s="67"/>
      <c r="NNZ137" s="67"/>
      <c r="NOA137" s="65"/>
      <c r="NOB137" s="65"/>
      <c r="NOC137" s="65"/>
      <c r="NOD137" s="66"/>
      <c r="NOF137" s="64"/>
      <c r="NOG137" s="67"/>
      <c r="NOH137" s="67"/>
      <c r="NOI137" s="65"/>
      <c r="NOJ137" s="65"/>
      <c r="NOK137" s="65"/>
      <c r="NOL137" s="66"/>
      <c r="NON137" s="64"/>
      <c r="NOO137" s="67"/>
      <c r="NOP137" s="67"/>
      <c r="NOQ137" s="65"/>
      <c r="NOR137" s="65"/>
      <c r="NOS137" s="65"/>
      <c r="NOT137" s="66"/>
      <c r="NOV137" s="64"/>
      <c r="NOW137" s="67"/>
      <c r="NOX137" s="67"/>
      <c r="NOY137" s="65"/>
      <c r="NOZ137" s="65"/>
      <c r="NPA137" s="65"/>
      <c r="NPB137" s="66"/>
      <c r="NPD137" s="64"/>
      <c r="NPE137" s="67"/>
      <c r="NPF137" s="67"/>
      <c r="NPG137" s="65"/>
      <c r="NPH137" s="65"/>
      <c r="NPI137" s="65"/>
      <c r="NPJ137" s="66"/>
      <c r="NPL137" s="64"/>
      <c r="NPM137" s="67"/>
      <c r="NPN137" s="67"/>
      <c r="NPO137" s="65"/>
      <c r="NPP137" s="65"/>
      <c r="NPQ137" s="65"/>
      <c r="NPR137" s="66"/>
      <c r="NPT137" s="64"/>
      <c r="NPU137" s="67"/>
      <c r="NPV137" s="67"/>
      <c r="NPW137" s="65"/>
      <c r="NPX137" s="65"/>
      <c r="NPY137" s="65"/>
      <c r="NPZ137" s="66"/>
      <c r="NQB137" s="64"/>
      <c r="NQC137" s="67"/>
      <c r="NQD137" s="67"/>
      <c r="NQE137" s="65"/>
      <c r="NQF137" s="65"/>
      <c r="NQG137" s="65"/>
      <c r="NQH137" s="66"/>
      <c r="NQJ137" s="64"/>
      <c r="NQK137" s="67"/>
      <c r="NQL137" s="67"/>
      <c r="NQM137" s="65"/>
      <c r="NQN137" s="65"/>
      <c r="NQO137" s="65"/>
      <c r="NQP137" s="66"/>
      <c r="NQR137" s="64"/>
      <c r="NQS137" s="67"/>
      <c r="NQT137" s="67"/>
      <c r="NQU137" s="65"/>
      <c r="NQV137" s="65"/>
      <c r="NQW137" s="65"/>
      <c r="NQX137" s="66"/>
      <c r="NQZ137" s="64"/>
      <c r="NRA137" s="67"/>
      <c r="NRB137" s="67"/>
      <c r="NRC137" s="65"/>
      <c r="NRD137" s="65"/>
      <c r="NRE137" s="65"/>
      <c r="NRF137" s="66"/>
      <c r="NRH137" s="64"/>
      <c r="NRI137" s="67"/>
      <c r="NRJ137" s="67"/>
      <c r="NRK137" s="65"/>
      <c r="NRL137" s="65"/>
      <c r="NRM137" s="65"/>
      <c r="NRN137" s="66"/>
      <c r="NRP137" s="64"/>
      <c r="NRQ137" s="67"/>
      <c r="NRR137" s="67"/>
      <c r="NRS137" s="65"/>
      <c r="NRT137" s="65"/>
      <c r="NRU137" s="65"/>
      <c r="NRV137" s="66"/>
      <c r="NRX137" s="64"/>
      <c r="NRY137" s="67"/>
      <c r="NRZ137" s="67"/>
      <c r="NSA137" s="65"/>
      <c r="NSB137" s="65"/>
      <c r="NSC137" s="65"/>
      <c r="NSD137" s="66"/>
      <c r="NSF137" s="64"/>
      <c r="NSG137" s="67"/>
      <c r="NSH137" s="67"/>
      <c r="NSI137" s="65"/>
      <c r="NSJ137" s="65"/>
      <c r="NSK137" s="65"/>
      <c r="NSL137" s="66"/>
      <c r="NSN137" s="64"/>
      <c r="NSO137" s="67"/>
      <c r="NSP137" s="67"/>
      <c r="NSQ137" s="65"/>
      <c r="NSR137" s="65"/>
      <c r="NSS137" s="65"/>
      <c r="NST137" s="66"/>
      <c r="NSV137" s="64"/>
      <c r="NSW137" s="67"/>
      <c r="NSX137" s="67"/>
      <c r="NSY137" s="65"/>
      <c r="NSZ137" s="65"/>
      <c r="NTA137" s="65"/>
      <c r="NTB137" s="66"/>
      <c r="NTD137" s="64"/>
      <c r="NTE137" s="67"/>
      <c r="NTF137" s="67"/>
      <c r="NTG137" s="65"/>
      <c r="NTH137" s="65"/>
      <c r="NTI137" s="65"/>
      <c r="NTJ137" s="66"/>
      <c r="NTL137" s="64"/>
      <c r="NTM137" s="67"/>
      <c r="NTN137" s="67"/>
      <c r="NTO137" s="65"/>
      <c r="NTP137" s="65"/>
      <c r="NTQ137" s="65"/>
      <c r="NTR137" s="66"/>
      <c r="NTT137" s="64"/>
      <c r="NTU137" s="67"/>
      <c r="NTV137" s="67"/>
      <c r="NTW137" s="65"/>
      <c r="NTX137" s="65"/>
      <c r="NTY137" s="65"/>
      <c r="NTZ137" s="66"/>
      <c r="NUB137" s="64"/>
      <c r="NUC137" s="67"/>
      <c r="NUD137" s="67"/>
      <c r="NUE137" s="65"/>
      <c r="NUF137" s="65"/>
      <c r="NUG137" s="65"/>
      <c r="NUH137" s="66"/>
      <c r="NUJ137" s="64"/>
      <c r="NUK137" s="67"/>
      <c r="NUL137" s="67"/>
      <c r="NUM137" s="65"/>
      <c r="NUN137" s="65"/>
      <c r="NUO137" s="65"/>
      <c r="NUP137" s="66"/>
      <c r="NUR137" s="64"/>
      <c r="NUS137" s="67"/>
      <c r="NUT137" s="67"/>
      <c r="NUU137" s="65"/>
      <c r="NUV137" s="65"/>
      <c r="NUW137" s="65"/>
      <c r="NUX137" s="66"/>
      <c r="NUZ137" s="64"/>
      <c r="NVA137" s="67"/>
      <c r="NVB137" s="67"/>
      <c r="NVC137" s="65"/>
      <c r="NVD137" s="65"/>
      <c r="NVE137" s="65"/>
      <c r="NVF137" s="66"/>
      <c r="NVH137" s="64"/>
      <c r="NVI137" s="67"/>
      <c r="NVJ137" s="67"/>
      <c r="NVK137" s="65"/>
      <c r="NVL137" s="65"/>
      <c r="NVM137" s="65"/>
      <c r="NVN137" s="66"/>
      <c r="NVP137" s="64"/>
      <c r="NVQ137" s="67"/>
      <c r="NVR137" s="67"/>
      <c r="NVS137" s="65"/>
      <c r="NVT137" s="65"/>
      <c r="NVU137" s="65"/>
      <c r="NVV137" s="66"/>
      <c r="NVX137" s="64"/>
      <c r="NVY137" s="67"/>
      <c r="NVZ137" s="67"/>
      <c r="NWA137" s="65"/>
      <c r="NWB137" s="65"/>
      <c r="NWC137" s="65"/>
      <c r="NWD137" s="66"/>
      <c r="NWF137" s="64"/>
      <c r="NWG137" s="67"/>
      <c r="NWH137" s="67"/>
      <c r="NWI137" s="65"/>
      <c r="NWJ137" s="65"/>
      <c r="NWK137" s="65"/>
      <c r="NWL137" s="66"/>
      <c r="NWN137" s="64"/>
      <c r="NWO137" s="67"/>
      <c r="NWP137" s="67"/>
      <c r="NWQ137" s="65"/>
      <c r="NWR137" s="65"/>
      <c r="NWS137" s="65"/>
      <c r="NWT137" s="66"/>
      <c r="NWV137" s="64"/>
      <c r="NWW137" s="67"/>
      <c r="NWX137" s="67"/>
      <c r="NWY137" s="65"/>
      <c r="NWZ137" s="65"/>
      <c r="NXA137" s="65"/>
      <c r="NXB137" s="66"/>
      <c r="NXD137" s="64"/>
      <c r="NXE137" s="67"/>
      <c r="NXF137" s="67"/>
      <c r="NXG137" s="65"/>
      <c r="NXH137" s="65"/>
      <c r="NXI137" s="65"/>
      <c r="NXJ137" s="66"/>
      <c r="NXL137" s="64"/>
      <c r="NXM137" s="67"/>
      <c r="NXN137" s="67"/>
      <c r="NXO137" s="65"/>
      <c r="NXP137" s="65"/>
      <c r="NXQ137" s="65"/>
      <c r="NXR137" s="66"/>
      <c r="NXT137" s="64"/>
      <c r="NXU137" s="67"/>
      <c r="NXV137" s="67"/>
      <c r="NXW137" s="65"/>
      <c r="NXX137" s="65"/>
      <c r="NXY137" s="65"/>
      <c r="NXZ137" s="66"/>
      <c r="NYB137" s="64"/>
      <c r="NYC137" s="67"/>
      <c r="NYD137" s="67"/>
      <c r="NYE137" s="65"/>
      <c r="NYF137" s="65"/>
      <c r="NYG137" s="65"/>
      <c r="NYH137" s="66"/>
      <c r="NYJ137" s="64"/>
      <c r="NYK137" s="67"/>
      <c r="NYL137" s="67"/>
      <c r="NYM137" s="65"/>
      <c r="NYN137" s="65"/>
      <c r="NYO137" s="65"/>
      <c r="NYP137" s="66"/>
      <c r="NYR137" s="64"/>
      <c r="NYS137" s="67"/>
      <c r="NYT137" s="67"/>
      <c r="NYU137" s="65"/>
      <c r="NYV137" s="65"/>
      <c r="NYW137" s="65"/>
      <c r="NYX137" s="66"/>
      <c r="NYZ137" s="64"/>
      <c r="NZA137" s="67"/>
      <c r="NZB137" s="67"/>
      <c r="NZC137" s="65"/>
      <c r="NZD137" s="65"/>
      <c r="NZE137" s="65"/>
      <c r="NZF137" s="66"/>
      <c r="NZH137" s="64"/>
      <c r="NZI137" s="67"/>
      <c r="NZJ137" s="67"/>
      <c r="NZK137" s="65"/>
      <c r="NZL137" s="65"/>
      <c r="NZM137" s="65"/>
      <c r="NZN137" s="66"/>
      <c r="NZP137" s="64"/>
      <c r="NZQ137" s="67"/>
      <c r="NZR137" s="67"/>
      <c r="NZS137" s="65"/>
      <c r="NZT137" s="65"/>
      <c r="NZU137" s="65"/>
      <c r="NZV137" s="66"/>
      <c r="NZX137" s="64"/>
      <c r="NZY137" s="67"/>
      <c r="NZZ137" s="67"/>
      <c r="OAA137" s="65"/>
      <c r="OAB137" s="65"/>
      <c r="OAC137" s="65"/>
      <c r="OAD137" s="66"/>
      <c r="OAF137" s="64"/>
      <c r="OAG137" s="67"/>
      <c r="OAH137" s="67"/>
      <c r="OAI137" s="65"/>
      <c r="OAJ137" s="65"/>
      <c r="OAK137" s="65"/>
      <c r="OAL137" s="66"/>
      <c r="OAN137" s="64"/>
      <c r="OAO137" s="67"/>
      <c r="OAP137" s="67"/>
      <c r="OAQ137" s="65"/>
      <c r="OAR137" s="65"/>
      <c r="OAS137" s="65"/>
      <c r="OAT137" s="66"/>
      <c r="OAV137" s="64"/>
      <c r="OAW137" s="67"/>
      <c r="OAX137" s="67"/>
      <c r="OAY137" s="65"/>
      <c r="OAZ137" s="65"/>
      <c r="OBA137" s="65"/>
      <c r="OBB137" s="66"/>
      <c r="OBD137" s="64"/>
      <c r="OBE137" s="67"/>
      <c r="OBF137" s="67"/>
      <c r="OBG137" s="65"/>
      <c r="OBH137" s="65"/>
      <c r="OBI137" s="65"/>
      <c r="OBJ137" s="66"/>
      <c r="OBL137" s="64"/>
      <c r="OBM137" s="67"/>
      <c r="OBN137" s="67"/>
      <c r="OBO137" s="65"/>
      <c r="OBP137" s="65"/>
      <c r="OBQ137" s="65"/>
      <c r="OBR137" s="66"/>
      <c r="OBT137" s="64"/>
      <c r="OBU137" s="67"/>
      <c r="OBV137" s="67"/>
      <c r="OBW137" s="65"/>
      <c r="OBX137" s="65"/>
      <c r="OBY137" s="65"/>
      <c r="OBZ137" s="66"/>
      <c r="OCB137" s="64"/>
      <c r="OCC137" s="67"/>
      <c r="OCD137" s="67"/>
      <c r="OCE137" s="65"/>
      <c r="OCF137" s="65"/>
      <c r="OCG137" s="65"/>
      <c r="OCH137" s="66"/>
      <c r="OCJ137" s="64"/>
      <c r="OCK137" s="67"/>
      <c r="OCL137" s="67"/>
      <c r="OCM137" s="65"/>
      <c r="OCN137" s="65"/>
      <c r="OCO137" s="65"/>
      <c r="OCP137" s="66"/>
      <c r="OCR137" s="64"/>
      <c r="OCS137" s="67"/>
      <c r="OCT137" s="67"/>
      <c r="OCU137" s="65"/>
      <c r="OCV137" s="65"/>
      <c r="OCW137" s="65"/>
      <c r="OCX137" s="66"/>
      <c r="OCZ137" s="64"/>
      <c r="ODA137" s="67"/>
      <c r="ODB137" s="67"/>
      <c r="ODC137" s="65"/>
      <c r="ODD137" s="65"/>
      <c r="ODE137" s="65"/>
      <c r="ODF137" s="66"/>
      <c r="ODH137" s="64"/>
      <c r="ODI137" s="67"/>
      <c r="ODJ137" s="67"/>
      <c r="ODK137" s="65"/>
      <c r="ODL137" s="65"/>
      <c r="ODM137" s="65"/>
      <c r="ODN137" s="66"/>
      <c r="ODP137" s="64"/>
      <c r="ODQ137" s="67"/>
      <c r="ODR137" s="67"/>
      <c r="ODS137" s="65"/>
      <c r="ODT137" s="65"/>
      <c r="ODU137" s="65"/>
      <c r="ODV137" s="66"/>
      <c r="ODX137" s="64"/>
      <c r="ODY137" s="67"/>
      <c r="ODZ137" s="67"/>
      <c r="OEA137" s="65"/>
      <c r="OEB137" s="65"/>
      <c r="OEC137" s="65"/>
      <c r="OED137" s="66"/>
      <c r="OEF137" s="64"/>
      <c r="OEG137" s="67"/>
      <c r="OEH137" s="67"/>
      <c r="OEI137" s="65"/>
      <c r="OEJ137" s="65"/>
      <c r="OEK137" s="65"/>
      <c r="OEL137" s="66"/>
      <c r="OEN137" s="64"/>
      <c r="OEO137" s="67"/>
      <c r="OEP137" s="67"/>
      <c r="OEQ137" s="65"/>
      <c r="OER137" s="65"/>
      <c r="OES137" s="65"/>
      <c r="OET137" s="66"/>
      <c r="OEV137" s="64"/>
      <c r="OEW137" s="67"/>
      <c r="OEX137" s="67"/>
      <c r="OEY137" s="65"/>
      <c r="OEZ137" s="65"/>
      <c r="OFA137" s="65"/>
      <c r="OFB137" s="66"/>
      <c r="OFD137" s="64"/>
      <c r="OFE137" s="67"/>
      <c r="OFF137" s="67"/>
      <c r="OFG137" s="65"/>
      <c r="OFH137" s="65"/>
      <c r="OFI137" s="65"/>
      <c r="OFJ137" s="66"/>
      <c r="OFL137" s="64"/>
      <c r="OFM137" s="67"/>
      <c r="OFN137" s="67"/>
      <c r="OFO137" s="65"/>
      <c r="OFP137" s="65"/>
      <c r="OFQ137" s="65"/>
      <c r="OFR137" s="66"/>
      <c r="OFT137" s="64"/>
      <c r="OFU137" s="67"/>
      <c r="OFV137" s="67"/>
      <c r="OFW137" s="65"/>
      <c r="OFX137" s="65"/>
      <c r="OFY137" s="65"/>
      <c r="OFZ137" s="66"/>
      <c r="OGB137" s="64"/>
      <c r="OGC137" s="67"/>
      <c r="OGD137" s="67"/>
      <c r="OGE137" s="65"/>
      <c r="OGF137" s="65"/>
      <c r="OGG137" s="65"/>
      <c r="OGH137" s="66"/>
      <c r="OGJ137" s="64"/>
      <c r="OGK137" s="67"/>
      <c r="OGL137" s="67"/>
      <c r="OGM137" s="65"/>
      <c r="OGN137" s="65"/>
      <c r="OGO137" s="65"/>
      <c r="OGP137" s="66"/>
      <c r="OGR137" s="64"/>
      <c r="OGS137" s="67"/>
      <c r="OGT137" s="67"/>
      <c r="OGU137" s="65"/>
      <c r="OGV137" s="65"/>
      <c r="OGW137" s="65"/>
      <c r="OGX137" s="66"/>
      <c r="OGZ137" s="64"/>
      <c r="OHA137" s="67"/>
      <c r="OHB137" s="67"/>
      <c r="OHC137" s="65"/>
      <c r="OHD137" s="65"/>
      <c r="OHE137" s="65"/>
      <c r="OHF137" s="66"/>
      <c r="OHH137" s="64"/>
      <c r="OHI137" s="67"/>
      <c r="OHJ137" s="67"/>
      <c r="OHK137" s="65"/>
      <c r="OHL137" s="65"/>
      <c r="OHM137" s="65"/>
      <c r="OHN137" s="66"/>
      <c r="OHP137" s="64"/>
      <c r="OHQ137" s="67"/>
      <c r="OHR137" s="67"/>
      <c r="OHS137" s="65"/>
      <c r="OHT137" s="65"/>
      <c r="OHU137" s="65"/>
      <c r="OHV137" s="66"/>
      <c r="OHX137" s="64"/>
      <c r="OHY137" s="67"/>
      <c r="OHZ137" s="67"/>
      <c r="OIA137" s="65"/>
      <c r="OIB137" s="65"/>
      <c r="OIC137" s="65"/>
      <c r="OID137" s="66"/>
      <c r="OIF137" s="64"/>
      <c r="OIG137" s="67"/>
      <c r="OIH137" s="67"/>
      <c r="OII137" s="65"/>
      <c r="OIJ137" s="65"/>
      <c r="OIK137" s="65"/>
      <c r="OIL137" s="66"/>
      <c r="OIN137" s="64"/>
      <c r="OIO137" s="67"/>
      <c r="OIP137" s="67"/>
      <c r="OIQ137" s="65"/>
      <c r="OIR137" s="65"/>
      <c r="OIS137" s="65"/>
      <c r="OIT137" s="66"/>
      <c r="OIV137" s="64"/>
      <c r="OIW137" s="67"/>
      <c r="OIX137" s="67"/>
      <c r="OIY137" s="65"/>
      <c r="OIZ137" s="65"/>
      <c r="OJA137" s="65"/>
      <c r="OJB137" s="66"/>
      <c r="OJD137" s="64"/>
      <c r="OJE137" s="67"/>
      <c r="OJF137" s="67"/>
      <c r="OJG137" s="65"/>
      <c r="OJH137" s="65"/>
      <c r="OJI137" s="65"/>
      <c r="OJJ137" s="66"/>
      <c r="OJL137" s="64"/>
      <c r="OJM137" s="67"/>
      <c r="OJN137" s="67"/>
      <c r="OJO137" s="65"/>
      <c r="OJP137" s="65"/>
      <c r="OJQ137" s="65"/>
      <c r="OJR137" s="66"/>
      <c r="OJT137" s="64"/>
      <c r="OJU137" s="67"/>
      <c r="OJV137" s="67"/>
      <c r="OJW137" s="65"/>
      <c r="OJX137" s="65"/>
      <c r="OJY137" s="65"/>
      <c r="OJZ137" s="66"/>
      <c r="OKB137" s="64"/>
      <c r="OKC137" s="67"/>
      <c r="OKD137" s="67"/>
      <c r="OKE137" s="65"/>
      <c r="OKF137" s="65"/>
      <c r="OKG137" s="65"/>
      <c r="OKH137" s="66"/>
      <c r="OKJ137" s="64"/>
      <c r="OKK137" s="67"/>
      <c r="OKL137" s="67"/>
      <c r="OKM137" s="65"/>
      <c r="OKN137" s="65"/>
      <c r="OKO137" s="65"/>
      <c r="OKP137" s="66"/>
      <c r="OKR137" s="64"/>
      <c r="OKS137" s="67"/>
      <c r="OKT137" s="67"/>
      <c r="OKU137" s="65"/>
      <c r="OKV137" s="65"/>
      <c r="OKW137" s="65"/>
      <c r="OKX137" s="66"/>
      <c r="OKZ137" s="64"/>
      <c r="OLA137" s="67"/>
      <c r="OLB137" s="67"/>
      <c r="OLC137" s="65"/>
      <c r="OLD137" s="65"/>
      <c r="OLE137" s="65"/>
      <c r="OLF137" s="66"/>
      <c r="OLH137" s="64"/>
      <c r="OLI137" s="67"/>
      <c r="OLJ137" s="67"/>
      <c r="OLK137" s="65"/>
      <c r="OLL137" s="65"/>
      <c r="OLM137" s="65"/>
      <c r="OLN137" s="66"/>
      <c r="OLP137" s="64"/>
      <c r="OLQ137" s="67"/>
      <c r="OLR137" s="67"/>
      <c r="OLS137" s="65"/>
      <c r="OLT137" s="65"/>
      <c r="OLU137" s="65"/>
      <c r="OLV137" s="66"/>
      <c r="OLX137" s="64"/>
      <c r="OLY137" s="67"/>
      <c r="OLZ137" s="67"/>
      <c r="OMA137" s="65"/>
      <c r="OMB137" s="65"/>
      <c r="OMC137" s="65"/>
      <c r="OMD137" s="66"/>
      <c r="OMF137" s="64"/>
      <c r="OMG137" s="67"/>
      <c r="OMH137" s="67"/>
      <c r="OMI137" s="65"/>
      <c r="OMJ137" s="65"/>
      <c r="OMK137" s="65"/>
      <c r="OML137" s="66"/>
      <c r="OMN137" s="64"/>
      <c r="OMO137" s="67"/>
      <c r="OMP137" s="67"/>
      <c r="OMQ137" s="65"/>
      <c r="OMR137" s="65"/>
      <c r="OMS137" s="65"/>
      <c r="OMT137" s="66"/>
      <c r="OMV137" s="64"/>
      <c r="OMW137" s="67"/>
      <c r="OMX137" s="67"/>
      <c r="OMY137" s="65"/>
      <c r="OMZ137" s="65"/>
      <c r="ONA137" s="65"/>
      <c r="ONB137" s="66"/>
      <c r="OND137" s="64"/>
      <c r="ONE137" s="67"/>
      <c r="ONF137" s="67"/>
      <c r="ONG137" s="65"/>
      <c r="ONH137" s="65"/>
      <c r="ONI137" s="65"/>
      <c r="ONJ137" s="66"/>
      <c r="ONL137" s="64"/>
      <c r="ONM137" s="67"/>
      <c r="ONN137" s="67"/>
      <c r="ONO137" s="65"/>
      <c r="ONP137" s="65"/>
      <c r="ONQ137" s="65"/>
      <c r="ONR137" s="66"/>
      <c r="ONT137" s="64"/>
      <c r="ONU137" s="67"/>
      <c r="ONV137" s="67"/>
      <c r="ONW137" s="65"/>
      <c r="ONX137" s="65"/>
      <c r="ONY137" s="65"/>
      <c r="ONZ137" s="66"/>
      <c r="OOB137" s="64"/>
      <c r="OOC137" s="67"/>
      <c r="OOD137" s="67"/>
      <c r="OOE137" s="65"/>
      <c r="OOF137" s="65"/>
      <c r="OOG137" s="65"/>
      <c r="OOH137" s="66"/>
      <c r="OOJ137" s="64"/>
      <c r="OOK137" s="67"/>
      <c r="OOL137" s="67"/>
      <c r="OOM137" s="65"/>
      <c r="OON137" s="65"/>
      <c r="OOO137" s="65"/>
      <c r="OOP137" s="66"/>
      <c r="OOR137" s="64"/>
      <c r="OOS137" s="67"/>
      <c r="OOT137" s="67"/>
      <c r="OOU137" s="65"/>
      <c r="OOV137" s="65"/>
      <c r="OOW137" s="65"/>
      <c r="OOX137" s="66"/>
      <c r="OOZ137" s="64"/>
      <c r="OPA137" s="67"/>
      <c r="OPB137" s="67"/>
      <c r="OPC137" s="65"/>
      <c r="OPD137" s="65"/>
      <c r="OPE137" s="65"/>
      <c r="OPF137" s="66"/>
      <c r="OPH137" s="64"/>
      <c r="OPI137" s="67"/>
      <c r="OPJ137" s="67"/>
      <c r="OPK137" s="65"/>
      <c r="OPL137" s="65"/>
      <c r="OPM137" s="65"/>
      <c r="OPN137" s="66"/>
      <c r="OPP137" s="64"/>
      <c r="OPQ137" s="67"/>
      <c r="OPR137" s="67"/>
      <c r="OPS137" s="65"/>
      <c r="OPT137" s="65"/>
      <c r="OPU137" s="65"/>
      <c r="OPV137" s="66"/>
      <c r="OPX137" s="64"/>
      <c r="OPY137" s="67"/>
      <c r="OPZ137" s="67"/>
      <c r="OQA137" s="65"/>
      <c r="OQB137" s="65"/>
      <c r="OQC137" s="65"/>
      <c r="OQD137" s="66"/>
      <c r="OQF137" s="64"/>
      <c r="OQG137" s="67"/>
      <c r="OQH137" s="67"/>
      <c r="OQI137" s="65"/>
      <c r="OQJ137" s="65"/>
      <c r="OQK137" s="65"/>
      <c r="OQL137" s="66"/>
      <c r="OQN137" s="64"/>
      <c r="OQO137" s="67"/>
      <c r="OQP137" s="67"/>
      <c r="OQQ137" s="65"/>
      <c r="OQR137" s="65"/>
      <c r="OQS137" s="65"/>
      <c r="OQT137" s="66"/>
      <c r="OQV137" s="64"/>
      <c r="OQW137" s="67"/>
      <c r="OQX137" s="67"/>
      <c r="OQY137" s="65"/>
      <c r="OQZ137" s="65"/>
      <c r="ORA137" s="65"/>
      <c r="ORB137" s="66"/>
      <c r="ORD137" s="64"/>
      <c r="ORE137" s="67"/>
      <c r="ORF137" s="67"/>
      <c r="ORG137" s="65"/>
      <c r="ORH137" s="65"/>
      <c r="ORI137" s="65"/>
      <c r="ORJ137" s="66"/>
      <c r="ORL137" s="64"/>
      <c r="ORM137" s="67"/>
      <c r="ORN137" s="67"/>
      <c r="ORO137" s="65"/>
      <c r="ORP137" s="65"/>
      <c r="ORQ137" s="65"/>
      <c r="ORR137" s="66"/>
      <c r="ORT137" s="64"/>
      <c r="ORU137" s="67"/>
      <c r="ORV137" s="67"/>
      <c r="ORW137" s="65"/>
      <c r="ORX137" s="65"/>
      <c r="ORY137" s="65"/>
      <c r="ORZ137" s="66"/>
      <c r="OSB137" s="64"/>
      <c r="OSC137" s="67"/>
      <c r="OSD137" s="67"/>
      <c r="OSE137" s="65"/>
      <c r="OSF137" s="65"/>
      <c r="OSG137" s="65"/>
      <c r="OSH137" s="66"/>
      <c r="OSJ137" s="64"/>
      <c r="OSK137" s="67"/>
      <c r="OSL137" s="67"/>
      <c r="OSM137" s="65"/>
      <c r="OSN137" s="65"/>
      <c r="OSO137" s="65"/>
      <c r="OSP137" s="66"/>
      <c r="OSR137" s="64"/>
      <c r="OSS137" s="67"/>
      <c r="OST137" s="67"/>
      <c r="OSU137" s="65"/>
      <c r="OSV137" s="65"/>
      <c r="OSW137" s="65"/>
      <c r="OSX137" s="66"/>
      <c r="OSZ137" s="64"/>
      <c r="OTA137" s="67"/>
      <c r="OTB137" s="67"/>
      <c r="OTC137" s="65"/>
      <c r="OTD137" s="65"/>
      <c r="OTE137" s="65"/>
      <c r="OTF137" s="66"/>
      <c r="OTH137" s="64"/>
      <c r="OTI137" s="67"/>
      <c r="OTJ137" s="67"/>
      <c r="OTK137" s="65"/>
      <c r="OTL137" s="65"/>
      <c r="OTM137" s="65"/>
      <c r="OTN137" s="66"/>
      <c r="OTP137" s="64"/>
      <c r="OTQ137" s="67"/>
      <c r="OTR137" s="67"/>
      <c r="OTS137" s="65"/>
      <c r="OTT137" s="65"/>
      <c r="OTU137" s="65"/>
      <c r="OTV137" s="66"/>
      <c r="OTX137" s="64"/>
      <c r="OTY137" s="67"/>
      <c r="OTZ137" s="67"/>
      <c r="OUA137" s="65"/>
      <c r="OUB137" s="65"/>
      <c r="OUC137" s="65"/>
      <c r="OUD137" s="66"/>
      <c r="OUF137" s="64"/>
      <c r="OUG137" s="67"/>
      <c r="OUH137" s="67"/>
      <c r="OUI137" s="65"/>
      <c r="OUJ137" s="65"/>
      <c r="OUK137" s="65"/>
      <c r="OUL137" s="66"/>
      <c r="OUN137" s="64"/>
      <c r="OUO137" s="67"/>
      <c r="OUP137" s="67"/>
      <c r="OUQ137" s="65"/>
      <c r="OUR137" s="65"/>
      <c r="OUS137" s="65"/>
      <c r="OUT137" s="66"/>
      <c r="OUV137" s="64"/>
      <c r="OUW137" s="67"/>
      <c r="OUX137" s="67"/>
      <c r="OUY137" s="65"/>
      <c r="OUZ137" s="65"/>
      <c r="OVA137" s="65"/>
      <c r="OVB137" s="66"/>
      <c r="OVD137" s="64"/>
      <c r="OVE137" s="67"/>
      <c r="OVF137" s="67"/>
      <c r="OVG137" s="65"/>
      <c r="OVH137" s="65"/>
      <c r="OVI137" s="65"/>
      <c r="OVJ137" s="66"/>
      <c r="OVL137" s="64"/>
      <c r="OVM137" s="67"/>
      <c r="OVN137" s="67"/>
      <c r="OVO137" s="65"/>
      <c r="OVP137" s="65"/>
      <c r="OVQ137" s="65"/>
      <c r="OVR137" s="66"/>
      <c r="OVT137" s="64"/>
      <c r="OVU137" s="67"/>
      <c r="OVV137" s="67"/>
      <c r="OVW137" s="65"/>
      <c r="OVX137" s="65"/>
      <c r="OVY137" s="65"/>
      <c r="OVZ137" s="66"/>
      <c r="OWB137" s="64"/>
      <c r="OWC137" s="67"/>
      <c r="OWD137" s="67"/>
      <c r="OWE137" s="65"/>
      <c r="OWF137" s="65"/>
      <c r="OWG137" s="65"/>
      <c r="OWH137" s="66"/>
      <c r="OWJ137" s="64"/>
      <c r="OWK137" s="67"/>
      <c r="OWL137" s="67"/>
      <c r="OWM137" s="65"/>
      <c r="OWN137" s="65"/>
      <c r="OWO137" s="65"/>
      <c r="OWP137" s="66"/>
      <c r="OWR137" s="64"/>
      <c r="OWS137" s="67"/>
      <c r="OWT137" s="67"/>
      <c r="OWU137" s="65"/>
      <c r="OWV137" s="65"/>
      <c r="OWW137" s="65"/>
      <c r="OWX137" s="66"/>
      <c r="OWZ137" s="64"/>
      <c r="OXA137" s="67"/>
      <c r="OXB137" s="67"/>
      <c r="OXC137" s="65"/>
      <c r="OXD137" s="65"/>
      <c r="OXE137" s="65"/>
      <c r="OXF137" s="66"/>
      <c r="OXH137" s="64"/>
      <c r="OXI137" s="67"/>
      <c r="OXJ137" s="67"/>
      <c r="OXK137" s="65"/>
      <c r="OXL137" s="65"/>
      <c r="OXM137" s="65"/>
      <c r="OXN137" s="66"/>
      <c r="OXP137" s="64"/>
      <c r="OXQ137" s="67"/>
      <c r="OXR137" s="67"/>
      <c r="OXS137" s="65"/>
      <c r="OXT137" s="65"/>
      <c r="OXU137" s="65"/>
      <c r="OXV137" s="66"/>
      <c r="OXX137" s="64"/>
      <c r="OXY137" s="67"/>
      <c r="OXZ137" s="67"/>
      <c r="OYA137" s="65"/>
      <c r="OYB137" s="65"/>
      <c r="OYC137" s="65"/>
      <c r="OYD137" s="66"/>
      <c r="OYF137" s="64"/>
      <c r="OYG137" s="67"/>
      <c r="OYH137" s="67"/>
      <c r="OYI137" s="65"/>
      <c r="OYJ137" s="65"/>
      <c r="OYK137" s="65"/>
      <c r="OYL137" s="66"/>
      <c r="OYN137" s="64"/>
      <c r="OYO137" s="67"/>
      <c r="OYP137" s="67"/>
      <c r="OYQ137" s="65"/>
      <c r="OYR137" s="65"/>
      <c r="OYS137" s="65"/>
      <c r="OYT137" s="66"/>
      <c r="OYV137" s="64"/>
      <c r="OYW137" s="67"/>
      <c r="OYX137" s="67"/>
      <c r="OYY137" s="65"/>
      <c r="OYZ137" s="65"/>
      <c r="OZA137" s="65"/>
      <c r="OZB137" s="66"/>
      <c r="OZD137" s="64"/>
      <c r="OZE137" s="67"/>
      <c r="OZF137" s="67"/>
      <c r="OZG137" s="65"/>
      <c r="OZH137" s="65"/>
      <c r="OZI137" s="65"/>
      <c r="OZJ137" s="66"/>
      <c r="OZL137" s="64"/>
      <c r="OZM137" s="67"/>
      <c r="OZN137" s="67"/>
      <c r="OZO137" s="65"/>
      <c r="OZP137" s="65"/>
      <c r="OZQ137" s="65"/>
      <c r="OZR137" s="66"/>
      <c r="OZT137" s="64"/>
      <c r="OZU137" s="67"/>
      <c r="OZV137" s="67"/>
      <c r="OZW137" s="65"/>
      <c r="OZX137" s="65"/>
      <c r="OZY137" s="65"/>
      <c r="OZZ137" s="66"/>
      <c r="PAB137" s="64"/>
      <c r="PAC137" s="67"/>
      <c r="PAD137" s="67"/>
      <c r="PAE137" s="65"/>
      <c r="PAF137" s="65"/>
      <c r="PAG137" s="65"/>
      <c r="PAH137" s="66"/>
      <c r="PAJ137" s="64"/>
      <c r="PAK137" s="67"/>
      <c r="PAL137" s="67"/>
      <c r="PAM137" s="65"/>
      <c r="PAN137" s="65"/>
      <c r="PAO137" s="65"/>
      <c r="PAP137" s="66"/>
      <c r="PAR137" s="64"/>
      <c r="PAS137" s="67"/>
      <c r="PAT137" s="67"/>
      <c r="PAU137" s="65"/>
      <c r="PAV137" s="65"/>
      <c r="PAW137" s="65"/>
      <c r="PAX137" s="66"/>
      <c r="PAZ137" s="64"/>
      <c r="PBA137" s="67"/>
      <c r="PBB137" s="67"/>
      <c r="PBC137" s="65"/>
      <c r="PBD137" s="65"/>
      <c r="PBE137" s="65"/>
      <c r="PBF137" s="66"/>
      <c r="PBH137" s="64"/>
      <c r="PBI137" s="67"/>
      <c r="PBJ137" s="67"/>
      <c r="PBK137" s="65"/>
      <c r="PBL137" s="65"/>
      <c r="PBM137" s="65"/>
      <c r="PBN137" s="66"/>
      <c r="PBP137" s="64"/>
      <c r="PBQ137" s="67"/>
      <c r="PBR137" s="67"/>
      <c r="PBS137" s="65"/>
      <c r="PBT137" s="65"/>
      <c r="PBU137" s="65"/>
      <c r="PBV137" s="66"/>
      <c r="PBX137" s="64"/>
      <c r="PBY137" s="67"/>
      <c r="PBZ137" s="67"/>
      <c r="PCA137" s="65"/>
      <c r="PCB137" s="65"/>
      <c r="PCC137" s="65"/>
      <c r="PCD137" s="66"/>
      <c r="PCF137" s="64"/>
      <c r="PCG137" s="67"/>
      <c r="PCH137" s="67"/>
      <c r="PCI137" s="65"/>
      <c r="PCJ137" s="65"/>
      <c r="PCK137" s="65"/>
      <c r="PCL137" s="66"/>
      <c r="PCN137" s="64"/>
      <c r="PCO137" s="67"/>
      <c r="PCP137" s="67"/>
      <c r="PCQ137" s="65"/>
      <c r="PCR137" s="65"/>
      <c r="PCS137" s="65"/>
      <c r="PCT137" s="66"/>
      <c r="PCV137" s="64"/>
      <c r="PCW137" s="67"/>
      <c r="PCX137" s="67"/>
      <c r="PCY137" s="65"/>
      <c r="PCZ137" s="65"/>
      <c r="PDA137" s="65"/>
      <c r="PDB137" s="66"/>
      <c r="PDD137" s="64"/>
      <c r="PDE137" s="67"/>
      <c r="PDF137" s="67"/>
      <c r="PDG137" s="65"/>
      <c r="PDH137" s="65"/>
      <c r="PDI137" s="65"/>
      <c r="PDJ137" s="66"/>
      <c r="PDL137" s="64"/>
      <c r="PDM137" s="67"/>
      <c r="PDN137" s="67"/>
      <c r="PDO137" s="65"/>
      <c r="PDP137" s="65"/>
      <c r="PDQ137" s="65"/>
      <c r="PDR137" s="66"/>
      <c r="PDT137" s="64"/>
      <c r="PDU137" s="67"/>
      <c r="PDV137" s="67"/>
      <c r="PDW137" s="65"/>
      <c r="PDX137" s="65"/>
      <c r="PDY137" s="65"/>
      <c r="PDZ137" s="66"/>
      <c r="PEB137" s="64"/>
      <c r="PEC137" s="67"/>
      <c r="PED137" s="67"/>
      <c r="PEE137" s="65"/>
      <c r="PEF137" s="65"/>
      <c r="PEG137" s="65"/>
      <c r="PEH137" s="66"/>
      <c r="PEJ137" s="64"/>
      <c r="PEK137" s="67"/>
      <c r="PEL137" s="67"/>
      <c r="PEM137" s="65"/>
      <c r="PEN137" s="65"/>
      <c r="PEO137" s="65"/>
      <c r="PEP137" s="66"/>
      <c r="PER137" s="64"/>
      <c r="PES137" s="67"/>
      <c r="PET137" s="67"/>
      <c r="PEU137" s="65"/>
      <c r="PEV137" s="65"/>
      <c r="PEW137" s="65"/>
      <c r="PEX137" s="66"/>
      <c r="PEZ137" s="64"/>
      <c r="PFA137" s="67"/>
      <c r="PFB137" s="67"/>
      <c r="PFC137" s="65"/>
      <c r="PFD137" s="65"/>
      <c r="PFE137" s="65"/>
      <c r="PFF137" s="66"/>
      <c r="PFH137" s="64"/>
      <c r="PFI137" s="67"/>
      <c r="PFJ137" s="67"/>
      <c r="PFK137" s="65"/>
      <c r="PFL137" s="65"/>
      <c r="PFM137" s="65"/>
      <c r="PFN137" s="66"/>
      <c r="PFP137" s="64"/>
      <c r="PFQ137" s="67"/>
      <c r="PFR137" s="67"/>
      <c r="PFS137" s="65"/>
      <c r="PFT137" s="65"/>
      <c r="PFU137" s="65"/>
      <c r="PFV137" s="66"/>
      <c r="PFX137" s="64"/>
      <c r="PFY137" s="67"/>
      <c r="PFZ137" s="67"/>
      <c r="PGA137" s="65"/>
      <c r="PGB137" s="65"/>
      <c r="PGC137" s="65"/>
      <c r="PGD137" s="66"/>
      <c r="PGF137" s="64"/>
      <c r="PGG137" s="67"/>
      <c r="PGH137" s="67"/>
      <c r="PGI137" s="65"/>
      <c r="PGJ137" s="65"/>
      <c r="PGK137" s="65"/>
      <c r="PGL137" s="66"/>
      <c r="PGN137" s="64"/>
      <c r="PGO137" s="67"/>
      <c r="PGP137" s="67"/>
      <c r="PGQ137" s="65"/>
      <c r="PGR137" s="65"/>
      <c r="PGS137" s="65"/>
      <c r="PGT137" s="66"/>
      <c r="PGV137" s="64"/>
      <c r="PGW137" s="67"/>
      <c r="PGX137" s="67"/>
      <c r="PGY137" s="65"/>
      <c r="PGZ137" s="65"/>
      <c r="PHA137" s="65"/>
      <c r="PHB137" s="66"/>
      <c r="PHD137" s="64"/>
      <c r="PHE137" s="67"/>
      <c r="PHF137" s="67"/>
      <c r="PHG137" s="65"/>
      <c r="PHH137" s="65"/>
      <c r="PHI137" s="65"/>
      <c r="PHJ137" s="66"/>
      <c r="PHL137" s="64"/>
      <c r="PHM137" s="67"/>
      <c r="PHN137" s="67"/>
      <c r="PHO137" s="65"/>
      <c r="PHP137" s="65"/>
      <c r="PHQ137" s="65"/>
      <c r="PHR137" s="66"/>
      <c r="PHT137" s="64"/>
      <c r="PHU137" s="67"/>
      <c r="PHV137" s="67"/>
      <c r="PHW137" s="65"/>
      <c r="PHX137" s="65"/>
      <c r="PHY137" s="65"/>
      <c r="PHZ137" s="66"/>
      <c r="PIB137" s="64"/>
      <c r="PIC137" s="67"/>
      <c r="PID137" s="67"/>
      <c r="PIE137" s="65"/>
      <c r="PIF137" s="65"/>
      <c r="PIG137" s="65"/>
      <c r="PIH137" s="66"/>
      <c r="PIJ137" s="64"/>
      <c r="PIK137" s="67"/>
      <c r="PIL137" s="67"/>
      <c r="PIM137" s="65"/>
      <c r="PIN137" s="65"/>
      <c r="PIO137" s="65"/>
      <c r="PIP137" s="66"/>
      <c r="PIR137" s="64"/>
      <c r="PIS137" s="67"/>
      <c r="PIT137" s="67"/>
      <c r="PIU137" s="65"/>
      <c r="PIV137" s="65"/>
      <c r="PIW137" s="65"/>
      <c r="PIX137" s="66"/>
      <c r="PIZ137" s="64"/>
      <c r="PJA137" s="67"/>
      <c r="PJB137" s="67"/>
      <c r="PJC137" s="65"/>
      <c r="PJD137" s="65"/>
      <c r="PJE137" s="65"/>
      <c r="PJF137" s="66"/>
      <c r="PJH137" s="64"/>
      <c r="PJI137" s="67"/>
      <c r="PJJ137" s="67"/>
      <c r="PJK137" s="65"/>
      <c r="PJL137" s="65"/>
      <c r="PJM137" s="65"/>
      <c r="PJN137" s="66"/>
      <c r="PJP137" s="64"/>
      <c r="PJQ137" s="67"/>
      <c r="PJR137" s="67"/>
      <c r="PJS137" s="65"/>
      <c r="PJT137" s="65"/>
      <c r="PJU137" s="65"/>
      <c r="PJV137" s="66"/>
      <c r="PJX137" s="64"/>
      <c r="PJY137" s="67"/>
      <c r="PJZ137" s="67"/>
      <c r="PKA137" s="65"/>
      <c r="PKB137" s="65"/>
      <c r="PKC137" s="65"/>
      <c r="PKD137" s="66"/>
      <c r="PKF137" s="64"/>
      <c r="PKG137" s="67"/>
      <c r="PKH137" s="67"/>
      <c r="PKI137" s="65"/>
      <c r="PKJ137" s="65"/>
      <c r="PKK137" s="65"/>
      <c r="PKL137" s="66"/>
      <c r="PKN137" s="64"/>
      <c r="PKO137" s="67"/>
      <c r="PKP137" s="67"/>
      <c r="PKQ137" s="65"/>
      <c r="PKR137" s="65"/>
      <c r="PKS137" s="65"/>
      <c r="PKT137" s="66"/>
      <c r="PKV137" s="64"/>
      <c r="PKW137" s="67"/>
      <c r="PKX137" s="67"/>
      <c r="PKY137" s="65"/>
      <c r="PKZ137" s="65"/>
      <c r="PLA137" s="65"/>
      <c r="PLB137" s="66"/>
      <c r="PLD137" s="64"/>
      <c r="PLE137" s="67"/>
      <c r="PLF137" s="67"/>
      <c r="PLG137" s="65"/>
      <c r="PLH137" s="65"/>
      <c r="PLI137" s="65"/>
      <c r="PLJ137" s="66"/>
      <c r="PLL137" s="64"/>
      <c r="PLM137" s="67"/>
      <c r="PLN137" s="67"/>
      <c r="PLO137" s="65"/>
      <c r="PLP137" s="65"/>
      <c r="PLQ137" s="65"/>
      <c r="PLR137" s="66"/>
      <c r="PLT137" s="64"/>
      <c r="PLU137" s="67"/>
      <c r="PLV137" s="67"/>
      <c r="PLW137" s="65"/>
      <c r="PLX137" s="65"/>
      <c r="PLY137" s="65"/>
      <c r="PLZ137" s="66"/>
      <c r="PMB137" s="64"/>
      <c r="PMC137" s="67"/>
      <c r="PMD137" s="67"/>
      <c r="PME137" s="65"/>
      <c r="PMF137" s="65"/>
      <c r="PMG137" s="65"/>
      <c r="PMH137" s="66"/>
      <c r="PMJ137" s="64"/>
      <c r="PMK137" s="67"/>
      <c r="PML137" s="67"/>
      <c r="PMM137" s="65"/>
      <c r="PMN137" s="65"/>
      <c r="PMO137" s="65"/>
      <c r="PMP137" s="66"/>
      <c r="PMR137" s="64"/>
      <c r="PMS137" s="67"/>
      <c r="PMT137" s="67"/>
      <c r="PMU137" s="65"/>
      <c r="PMV137" s="65"/>
      <c r="PMW137" s="65"/>
      <c r="PMX137" s="66"/>
      <c r="PMZ137" s="64"/>
      <c r="PNA137" s="67"/>
      <c r="PNB137" s="67"/>
      <c r="PNC137" s="65"/>
      <c r="PND137" s="65"/>
      <c r="PNE137" s="65"/>
      <c r="PNF137" s="66"/>
      <c r="PNH137" s="64"/>
      <c r="PNI137" s="67"/>
      <c r="PNJ137" s="67"/>
      <c r="PNK137" s="65"/>
      <c r="PNL137" s="65"/>
      <c r="PNM137" s="65"/>
      <c r="PNN137" s="66"/>
      <c r="PNP137" s="64"/>
      <c r="PNQ137" s="67"/>
      <c r="PNR137" s="67"/>
      <c r="PNS137" s="65"/>
      <c r="PNT137" s="65"/>
      <c r="PNU137" s="65"/>
      <c r="PNV137" s="66"/>
      <c r="PNX137" s="64"/>
      <c r="PNY137" s="67"/>
      <c r="PNZ137" s="67"/>
      <c r="POA137" s="65"/>
      <c r="POB137" s="65"/>
      <c r="POC137" s="65"/>
      <c r="POD137" s="66"/>
      <c r="POF137" s="64"/>
      <c r="POG137" s="67"/>
      <c r="POH137" s="67"/>
      <c r="POI137" s="65"/>
      <c r="POJ137" s="65"/>
      <c r="POK137" s="65"/>
      <c r="POL137" s="66"/>
      <c r="PON137" s="64"/>
      <c r="POO137" s="67"/>
      <c r="POP137" s="67"/>
      <c r="POQ137" s="65"/>
      <c r="POR137" s="65"/>
      <c r="POS137" s="65"/>
      <c r="POT137" s="66"/>
      <c r="POV137" s="64"/>
      <c r="POW137" s="67"/>
      <c r="POX137" s="67"/>
      <c r="POY137" s="65"/>
      <c r="POZ137" s="65"/>
      <c r="PPA137" s="65"/>
      <c r="PPB137" s="66"/>
      <c r="PPD137" s="64"/>
      <c r="PPE137" s="67"/>
      <c r="PPF137" s="67"/>
      <c r="PPG137" s="65"/>
      <c r="PPH137" s="65"/>
      <c r="PPI137" s="65"/>
      <c r="PPJ137" s="66"/>
      <c r="PPL137" s="64"/>
      <c r="PPM137" s="67"/>
      <c r="PPN137" s="67"/>
      <c r="PPO137" s="65"/>
      <c r="PPP137" s="65"/>
      <c r="PPQ137" s="65"/>
      <c r="PPR137" s="66"/>
      <c r="PPT137" s="64"/>
      <c r="PPU137" s="67"/>
      <c r="PPV137" s="67"/>
      <c r="PPW137" s="65"/>
      <c r="PPX137" s="65"/>
      <c r="PPY137" s="65"/>
      <c r="PPZ137" s="66"/>
      <c r="PQB137" s="64"/>
      <c r="PQC137" s="67"/>
      <c r="PQD137" s="67"/>
      <c r="PQE137" s="65"/>
      <c r="PQF137" s="65"/>
      <c r="PQG137" s="65"/>
      <c r="PQH137" s="66"/>
      <c r="PQJ137" s="64"/>
      <c r="PQK137" s="67"/>
      <c r="PQL137" s="67"/>
      <c r="PQM137" s="65"/>
      <c r="PQN137" s="65"/>
      <c r="PQO137" s="65"/>
      <c r="PQP137" s="66"/>
      <c r="PQR137" s="64"/>
      <c r="PQS137" s="67"/>
      <c r="PQT137" s="67"/>
      <c r="PQU137" s="65"/>
      <c r="PQV137" s="65"/>
      <c r="PQW137" s="65"/>
      <c r="PQX137" s="66"/>
      <c r="PQZ137" s="64"/>
      <c r="PRA137" s="67"/>
      <c r="PRB137" s="67"/>
      <c r="PRC137" s="65"/>
      <c r="PRD137" s="65"/>
      <c r="PRE137" s="65"/>
      <c r="PRF137" s="66"/>
      <c r="PRH137" s="64"/>
      <c r="PRI137" s="67"/>
      <c r="PRJ137" s="67"/>
      <c r="PRK137" s="65"/>
      <c r="PRL137" s="65"/>
      <c r="PRM137" s="65"/>
      <c r="PRN137" s="66"/>
      <c r="PRP137" s="64"/>
      <c r="PRQ137" s="67"/>
      <c r="PRR137" s="67"/>
      <c r="PRS137" s="65"/>
      <c r="PRT137" s="65"/>
      <c r="PRU137" s="65"/>
      <c r="PRV137" s="66"/>
      <c r="PRX137" s="64"/>
      <c r="PRY137" s="67"/>
      <c r="PRZ137" s="67"/>
      <c r="PSA137" s="65"/>
      <c r="PSB137" s="65"/>
      <c r="PSC137" s="65"/>
      <c r="PSD137" s="66"/>
      <c r="PSF137" s="64"/>
      <c r="PSG137" s="67"/>
      <c r="PSH137" s="67"/>
      <c r="PSI137" s="65"/>
      <c r="PSJ137" s="65"/>
      <c r="PSK137" s="65"/>
      <c r="PSL137" s="66"/>
      <c r="PSN137" s="64"/>
      <c r="PSO137" s="67"/>
      <c r="PSP137" s="67"/>
      <c r="PSQ137" s="65"/>
      <c r="PSR137" s="65"/>
      <c r="PSS137" s="65"/>
      <c r="PST137" s="66"/>
      <c r="PSV137" s="64"/>
      <c r="PSW137" s="67"/>
      <c r="PSX137" s="67"/>
      <c r="PSY137" s="65"/>
      <c r="PSZ137" s="65"/>
      <c r="PTA137" s="65"/>
      <c r="PTB137" s="66"/>
      <c r="PTD137" s="64"/>
      <c r="PTE137" s="67"/>
      <c r="PTF137" s="67"/>
      <c r="PTG137" s="65"/>
      <c r="PTH137" s="65"/>
      <c r="PTI137" s="65"/>
      <c r="PTJ137" s="66"/>
      <c r="PTL137" s="64"/>
      <c r="PTM137" s="67"/>
      <c r="PTN137" s="67"/>
      <c r="PTO137" s="65"/>
      <c r="PTP137" s="65"/>
      <c r="PTQ137" s="65"/>
      <c r="PTR137" s="66"/>
      <c r="PTT137" s="64"/>
      <c r="PTU137" s="67"/>
      <c r="PTV137" s="67"/>
      <c r="PTW137" s="65"/>
      <c r="PTX137" s="65"/>
      <c r="PTY137" s="65"/>
      <c r="PTZ137" s="66"/>
      <c r="PUB137" s="64"/>
      <c r="PUC137" s="67"/>
      <c r="PUD137" s="67"/>
      <c r="PUE137" s="65"/>
      <c r="PUF137" s="65"/>
      <c r="PUG137" s="65"/>
      <c r="PUH137" s="66"/>
      <c r="PUJ137" s="64"/>
      <c r="PUK137" s="67"/>
      <c r="PUL137" s="67"/>
      <c r="PUM137" s="65"/>
      <c r="PUN137" s="65"/>
      <c r="PUO137" s="65"/>
      <c r="PUP137" s="66"/>
      <c r="PUR137" s="64"/>
      <c r="PUS137" s="67"/>
      <c r="PUT137" s="67"/>
      <c r="PUU137" s="65"/>
      <c r="PUV137" s="65"/>
      <c r="PUW137" s="65"/>
      <c r="PUX137" s="66"/>
      <c r="PUZ137" s="64"/>
      <c r="PVA137" s="67"/>
      <c r="PVB137" s="67"/>
      <c r="PVC137" s="65"/>
      <c r="PVD137" s="65"/>
      <c r="PVE137" s="65"/>
      <c r="PVF137" s="66"/>
      <c r="PVH137" s="64"/>
      <c r="PVI137" s="67"/>
      <c r="PVJ137" s="67"/>
      <c r="PVK137" s="65"/>
      <c r="PVL137" s="65"/>
      <c r="PVM137" s="65"/>
      <c r="PVN137" s="66"/>
      <c r="PVP137" s="64"/>
      <c r="PVQ137" s="67"/>
      <c r="PVR137" s="67"/>
      <c r="PVS137" s="65"/>
      <c r="PVT137" s="65"/>
      <c r="PVU137" s="65"/>
      <c r="PVV137" s="66"/>
      <c r="PVX137" s="64"/>
      <c r="PVY137" s="67"/>
      <c r="PVZ137" s="67"/>
      <c r="PWA137" s="65"/>
      <c r="PWB137" s="65"/>
      <c r="PWC137" s="65"/>
      <c r="PWD137" s="66"/>
      <c r="PWF137" s="64"/>
      <c r="PWG137" s="67"/>
      <c r="PWH137" s="67"/>
      <c r="PWI137" s="65"/>
      <c r="PWJ137" s="65"/>
      <c r="PWK137" s="65"/>
      <c r="PWL137" s="66"/>
      <c r="PWN137" s="64"/>
      <c r="PWO137" s="67"/>
      <c r="PWP137" s="67"/>
      <c r="PWQ137" s="65"/>
      <c r="PWR137" s="65"/>
      <c r="PWS137" s="65"/>
      <c r="PWT137" s="66"/>
      <c r="PWV137" s="64"/>
      <c r="PWW137" s="67"/>
      <c r="PWX137" s="67"/>
      <c r="PWY137" s="65"/>
      <c r="PWZ137" s="65"/>
      <c r="PXA137" s="65"/>
      <c r="PXB137" s="66"/>
      <c r="PXD137" s="64"/>
      <c r="PXE137" s="67"/>
      <c r="PXF137" s="67"/>
      <c r="PXG137" s="65"/>
      <c r="PXH137" s="65"/>
      <c r="PXI137" s="65"/>
      <c r="PXJ137" s="66"/>
      <c r="PXL137" s="64"/>
      <c r="PXM137" s="67"/>
      <c r="PXN137" s="67"/>
      <c r="PXO137" s="65"/>
      <c r="PXP137" s="65"/>
      <c r="PXQ137" s="65"/>
      <c r="PXR137" s="66"/>
      <c r="PXT137" s="64"/>
      <c r="PXU137" s="67"/>
      <c r="PXV137" s="67"/>
      <c r="PXW137" s="65"/>
      <c r="PXX137" s="65"/>
      <c r="PXY137" s="65"/>
      <c r="PXZ137" s="66"/>
      <c r="PYB137" s="64"/>
      <c r="PYC137" s="67"/>
      <c r="PYD137" s="67"/>
      <c r="PYE137" s="65"/>
      <c r="PYF137" s="65"/>
      <c r="PYG137" s="65"/>
      <c r="PYH137" s="66"/>
      <c r="PYJ137" s="64"/>
      <c r="PYK137" s="67"/>
      <c r="PYL137" s="67"/>
      <c r="PYM137" s="65"/>
      <c r="PYN137" s="65"/>
      <c r="PYO137" s="65"/>
      <c r="PYP137" s="66"/>
      <c r="PYR137" s="64"/>
      <c r="PYS137" s="67"/>
      <c r="PYT137" s="67"/>
      <c r="PYU137" s="65"/>
      <c r="PYV137" s="65"/>
      <c r="PYW137" s="65"/>
      <c r="PYX137" s="66"/>
      <c r="PYZ137" s="64"/>
      <c r="PZA137" s="67"/>
      <c r="PZB137" s="67"/>
      <c r="PZC137" s="65"/>
      <c r="PZD137" s="65"/>
      <c r="PZE137" s="65"/>
      <c r="PZF137" s="66"/>
      <c r="PZH137" s="64"/>
      <c r="PZI137" s="67"/>
      <c r="PZJ137" s="67"/>
      <c r="PZK137" s="65"/>
      <c r="PZL137" s="65"/>
      <c r="PZM137" s="65"/>
      <c r="PZN137" s="66"/>
      <c r="PZP137" s="64"/>
      <c r="PZQ137" s="67"/>
      <c r="PZR137" s="67"/>
      <c r="PZS137" s="65"/>
      <c r="PZT137" s="65"/>
      <c r="PZU137" s="65"/>
      <c r="PZV137" s="66"/>
      <c r="PZX137" s="64"/>
      <c r="PZY137" s="67"/>
      <c r="PZZ137" s="67"/>
      <c r="QAA137" s="65"/>
      <c r="QAB137" s="65"/>
      <c r="QAC137" s="65"/>
      <c r="QAD137" s="66"/>
      <c r="QAF137" s="64"/>
      <c r="QAG137" s="67"/>
      <c r="QAH137" s="67"/>
      <c r="QAI137" s="65"/>
      <c r="QAJ137" s="65"/>
      <c r="QAK137" s="65"/>
      <c r="QAL137" s="66"/>
      <c r="QAN137" s="64"/>
      <c r="QAO137" s="67"/>
      <c r="QAP137" s="67"/>
      <c r="QAQ137" s="65"/>
      <c r="QAR137" s="65"/>
      <c r="QAS137" s="65"/>
      <c r="QAT137" s="66"/>
      <c r="QAV137" s="64"/>
      <c r="QAW137" s="67"/>
      <c r="QAX137" s="67"/>
      <c r="QAY137" s="65"/>
      <c r="QAZ137" s="65"/>
      <c r="QBA137" s="65"/>
      <c r="QBB137" s="66"/>
      <c r="QBD137" s="64"/>
      <c r="QBE137" s="67"/>
      <c r="QBF137" s="67"/>
      <c r="QBG137" s="65"/>
      <c r="QBH137" s="65"/>
      <c r="QBI137" s="65"/>
      <c r="QBJ137" s="66"/>
      <c r="QBL137" s="64"/>
      <c r="QBM137" s="67"/>
      <c r="QBN137" s="67"/>
      <c r="QBO137" s="65"/>
      <c r="QBP137" s="65"/>
      <c r="QBQ137" s="65"/>
      <c r="QBR137" s="66"/>
      <c r="QBT137" s="64"/>
      <c r="QBU137" s="67"/>
      <c r="QBV137" s="67"/>
      <c r="QBW137" s="65"/>
      <c r="QBX137" s="65"/>
      <c r="QBY137" s="65"/>
      <c r="QBZ137" s="66"/>
      <c r="QCB137" s="64"/>
      <c r="QCC137" s="67"/>
      <c r="QCD137" s="67"/>
      <c r="QCE137" s="65"/>
      <c r="QCF137" s="65"/>
      <c r="QCG137" s="65"/>
      <c r="QCH137" s="66"/>
      <c r="QCJ137" s="64"/>
      <c r="QCK137" s="67"/>
      <c r="QCL137" s="67"/>
      <c r="QCM137" s="65"/>
      <c r="QCN137" s="65"/>
      <c r="QCO137" s="65"/>
      <c r="QCP137" s="66"/>
      <c r="QCR137" s="64"/>
      <c r="QCS137" s="67"/>
      <c r="QCT137" s="67"/>
      <c r="QCU137" s="65"/>
      <c r="QCV137" s="65"/>
      <c r="QCW137" s="65"/>
      <c r="QCX137" s="66"/>
      <c r="QCZ137" s="64"/>
      <c r="QDA137" s="67"/>
      <c r="QDB137" s="67"/>
      <c r="QDC137" s="65"/>
      <c r="QDD137" s="65"/>
      <c r="QDE137" s="65"/>
      <c r="QDF137" s="66"/>
      <c r="QDH137" s="64"/>
      <c r="QDI137" s="67"/>
      <c r="QDJ137" s="67"/>
      <c r="QDK137" s="65"/>
      <c r="QDL137" s="65"/>
      <c r="QDM137" s="65"/>
      <c r="QDN137" s="66"/>
      <c r="QDP137" s="64"/>
      <c r="QDQ137" s="67"/>
      <c r="QDR137" s="67"/>
      <c r="QDS137" s="65"/>
      <c r="QDT137" s="65"/>
      <c r="QDU137" s="65"/>
      <c r="QDV137" s="66"/>
      <c r="QDX137" s="64"/>
      <c r="QDY137" s="67"/>
      <c r="QDZ137" s="67"/>
      <c r="QEA137" s="65"/>
      <c r="QEB137" s="65"/>
      <c r="QEC137" s="65"/>
      <c r="QED137" s="66"/>
      <c r="QEF137" s="64"/>
      <c r="QEG137" s="67"/>
      <c r="QEH137" s="67"/>
      <c r="QEI137" s="65"/>
      <c r="QEJ137" s="65"/>
      <c r="QEK137" s="65"/>
      <c r="QEL137" s="66"/>
      <c r="QEN137" s="64"/>
      <c r="QEO137" s="67"/>
      <c r="QEP137" s="67"/>
      <c r="QEQ137" s="65"/>
      <c r="QER137" s="65"/>
      <c r="QES137" s="65"/>
      <c r="QET137" s="66"/>
      <c r="QEV137" s="64"/>
      <c r="QEW137" s="67"/>
      <c r="QEX137" s="67"/>
      <c r="QEY137" s="65"/>
      <c r="QEZ137" s="65"/>
      <c r="QFA137" s="65"/>
      <c r="QFB137" s="66"/>
      <c r="QFD137" s="64"/>
      <c r="QFE137" s="67"/>
      <c r="QFF137" s="67"/>
      <c r="QFG137" s="65"/>
      <c r="QFH137" s="65"/>
      <c r="QFI137" s="65"/>
      <c r="QFJ137" s="66"/>
      <c r="QFL137" s="64"/>
      <c r="QFM137" s="67"/>
      <c r="QFN137" s="67"/>
      <c r="QFO137" s="65"/>
      <c r="QFP137" s="65"/>
      <c r="QFQ137" s="65"/>
      <c r="QFR137" s="66"/>
      <c r="QFT137" s="64"/>
      <c r="QFU137" s="67"/>
      <c r="QFV137" s="67"/>
      <c r="QFW137" s="65"/>
      <c r="QFX137" s="65"/>
      <c r="QFY137" s="65"/>
      <c r="QFZ137" s="66"/>
      <c r="QGB137" s="64"/>
      <c r="QGC137" s="67"/>
      <c r="QGD137" s="67"/>
      <c r="QGE137" s="65"/>
      <c r="QGF137" s="65"/>
      <c r="QGG137" s="65"/>
      <c r="QGH137" s="66"/>
      <c r="QGJ137" s="64"/>
      <c r="QGK137" s="67"/>
      <c r="QGL137" s="67"/>
      <c r="QGM137" s="65"/>
      <c r="QGN137" s="65"/>
      <c r="QGO137" s="65"/>
      <c r="QGP137" s="66"/>
      <c r="QGR137" s="64"/>
      <c r="QGS137" s="67"/>
      <c r="QGT137" s="67"/>
      <c r="QGU137" s="65"/>
      <c r="QGV137" s="65"/>
      <c r="QGW137" s="65"/>
      <c r="QGX137" s="66"/>
      <c r="QGZ137" s="64"/>
      <c r="QHA137" s="67"/>
      <c r="QHB137" s="67"/>
      <c r="QHC137" s="65"/>
      <c r="QHD137" s="65"/>
      <c r="QHE137" s="65"/>
      <c r="QHF137" s="66"/>
      <c r="QHH137" s="64"/>
      <c r="QHI137" s="67"/>
      <c r="QHJ137" s="67"/>
      <c r="QHK137" s="65"/>
      <c r="QHL137" s="65"/>
      <c r="QHM137" s="65"/>
      <c r="QHN137" s="66"/>
      <c r="QHP137" s="64"/>
      <c r="QHQ137" s="67"/>
      <c r="QHR137" s="67"/>
      <c r="QHS137" s="65"/>
      <c r="QHT137" s="65"/>
      <c r="QHU137" s="65"/>
      <c r="QHV137" s="66"/>
      <c r="QHX137" s="64"/>
      <c r="QHY137" s="67"/>
      <c r="QHZ137" s="67"/>
      <c r="QIA137" s="65"/>
      <c r="QIB137" s="65"/>
      <c r="QIC137" s="65"/>
      <c r="QID137" s="66"/>
      <c r="QIF137" s="64"/>
      <c r="QIG137" s="67"/>
      <c r="QIH137" s="67"/>
      <c r="QII137" s="65"/>
      <c r="QIJ137" s="65"/>
      <c r="QIK137" s="65"/>
      <c r="QIL137" s="66"/>
      <c r="QIN137" s="64"/>
      <c r="QIO137" s="67"/>
      <c r="QIP137" s="67"/>
      <c r="QIQ137" s="65"/>
      <c r="QIR137" s="65"/>
      <c r="QIS137" s="65"/>
      <c r="QIT137" s="66"/>
      <c r="QIV137" s="64"/>
      <c r="QIW137" s="67"/>
      <c r="QIX137" s="67"/>
      <c r="QIY137" s="65"/>
      <c r="QIZ137" s="65"/>
      <c r="QJA137" s="65"/>
      <c r="QJB137" s="66"/>
      <c r="QJD137" s="64"/>
      <c r="QJE137" s="67"/>
      <c r="QJF137" s="67"/>
      <c r="QJG137" s="65"/>
      <c r="QJH137" s="65"/>
      <c r="QJI137" s="65"/>
      <c r="QJJ137" s="66"/>
      <c r="QJL137" s="64"/>
      <c r="QJM137" s="67"/>
      <c r="QJN137" s="67"/>
      <c r="QJO137" s="65"/>
      <c r="QJP137" s="65"/>
      <c r="QJQ137" s="65"/>
      <c r="QJR137" s="66"/>
      <c r="QJT137" s="64"/>
      <c r="QJU137" s="67"/>
      <c r="QJV137" s="67"/>
      <c r="QJW137" s="65"/>
      <c r="QJX137" s="65"/>
      <c r="QJY137" s="65"/>
      <c r="QJZ137" s="66"/>
      <c r="QKB137" s="64"/>
      <c r="QKC137" s="67"/>
      <c r="QKD137" s="67"/>
      <c r="QKE137" s="65"/>
      <c r="QKF137" s="65"/>
      <c r="QKG137" s="65"/>
      <c r="QKH137" s="66"/>
      <c r="QKJ137" s="64"/>
      <c r="QKK137" s="67"/>
      <c r="QKL137" s="67"/>
      <c r="QKM137" s="65"/>
      <c r="QKN137" s="65"/>
      <c r="QKO137" s="65"/>
      <c r="QKP137" s="66"/>
      <c r="QKR137" s="64"/>
      <c r="QKS137" s="67"/>
      <c r="QKT137" s="67"/>
      <c r="QKU137" s="65"/>
      <c r="QKV137" s="65"/>
      <c r="QKW137" s="65"/>
      <c r="QKX137" s="66"/>
      <c r="QKZ137" s="64"/>
      <c r="QLA137" s="67"/>
      <c r="QLB137" s="67"/>
      <c r="QLC137" s="65"/>
      <c r="QLD137" s="65"/>
      <c r="QLE137" s="65"/>
      <c r="QLF137" s="66"/>
      <c r="QLH137" s="64"/>
      <c r="QLI137" s="67"/>
      <c r="QLJ137" s="67"/>
      <c r="QLK137" s="65"/>
      <c r="QLL137" s="65"/>
      <c r="QLM137" s="65"/>
      <c r="QLN137" s="66"/>
      <c r="QLP137" s="64"/>
      <c r="QLQ137" s="67"/>
      <c r="QLR137" s="67"/>
      <c r="QLS137" s="65"/>
      <c r="QLT137" s="65"/>
      <c r="QLU137" s="65"/>
      <c r="QLV137" s="66"/>
      <c r="QLX137" s="64"/>
      <c r="QLY137" s="67"/>
      <c r="QLZ137" s="67"/>
      <c r="QMA137" s="65"/>
      <c r="QMB137" s="65"/>
      <c r="QMC137" s="65"/>
      <c r="QMD137" s="66"/>
      <c r="QMF137" s="64"/>
      <c r="QMG137" s="67"/>
      <c r="QMH137" s="67"/>
      <c r="QMI137" s="65"/>
      <c r="QMJ137" s="65"/>
      <c r="QMK137" s="65"/>
      <c r="QML137" s="66"/>
      <c r="QMN137" s="64"/>
      <c r="QMO137" s="67"/>
      <c r="QMP137" s="67"/>
      <c r="QMQ137" s="65"/>
      <c r="QMR137" s="65"/>
      <c r="QMS137" s="65"/>
      <c r="QMT137" s="66"/>
      <c r="QMV137" s="64"/>
      <c r="QMW137" s="67"/>
      <c r="QMX137" s="67"/>
      <c r="QMY137" s="65"/>
      <c r="QMZ137" s="65"/>
      <c r="QNA137" s="65"/>
      <c r="QNB137" s="66"/>
      <c r="QND137" s="64"/>
      <c r="QNE137" s="67"/>
      <c r="QNF137" s="67"/>
      <c r="QNG137" s="65"/>
      <c r="QNH137" s="65"/>
      <c r="QNI137" s="65"/>
      <c r="QNJ137" s="66"/>
      <c r="QNL137" s="64"/>
      <c r="QNM137" s="67"/>
      <c r="QNN137" s="67"/>
      <c r="QNO137" s="65"/>
      <c r="QNP137" s="65"/>
      <c r="QNQ137" s="65"/>
      <c r="QNR137" s="66"/>
      <c r="QNT137" s="64"/>
      <c r="QNU137" s="67"/>
      <c r="QNV137" s="67"/>
      <c r="QNW137" s="65"/>
      <c r="QNX137" s="65"/>
      <c r="QNY137" s="65"/>
      <c r="QNZ137" s="66"/>
      <c r="QOB137" s="64"/>
      <c r="QOC137" s="67"/>
      <c r="QOD137" s="67"/>
      <c r="QOE137" s="65"/>
      <c r="QOF137" s="65"/>
      <c r="QOG137" s="65"/>
      <c r="QOH137" s="66"/>
      <c r="QOJ137" s="64"/>
      <c r="QOK137" s="67"/>
      <c r="QOL137" s="67"/>
      <c r="QOM137" s="65"/>
      <c r="QON137" s="65"/>
      <c r="QOO137" s="65"/>
      <c r="QOP137" s="66"/>
      <c r="QOR137" s="64"/>
      <c r="QOS137" s="67"/>
      <c r="QOT137" s="67"/>
      <c r="QOU137" s="65"/>
      <c r="QOV137" s="65"/>
      <c r="QOW137" s="65"/>
      <c r="QOX137" s="66"/>
      <c r="QOZ137" s="64"/>
      <c r="QPA137" s="67"/>
      <c r="QPB137" s="67"/>
      <c r="QPC137" s="65"/>
      <c r="QPD137" s="65"/>
      <c r="QPE137" s="65"/>
      <c r="QPF137" s="66"/>
      <c r="QPH137" s="64"/>
      <c r="QPI137" s="67"/>
      <c r="QPJ137" s="67"/>
      <c r="QPK137" s="65"/>
      <c r="QPL137" s="65"/>
      <c r="QPM137" s="65"/>
      <c r="QPN137" s="66"/>
      <c r="QPP137" s="64"/>
      <c r="QPQ137" s="67"/>
      <c r="QPR137" s="67"/>
      <c r="QPS137" s="65"/>
      <c r="QPT137" s="65"/>
      <c r="QPU137" s="65"/>
      <c r="QPV137" s="66"/>
      <c r="QPX137" s="64"/>
      <c r="QPY137" s="67"/>
      <c r="QPZ137" s="67"/>
      <c r="QQA137" s="65"/>
      <c r="QQB137" s="65"/>
      <c r="QQC137" s="65"/>
      <c r="QQD137" s="66"/>
      <c r="QQF137" s="64"/>
      <c r="QQG137" s="67"/>
      <c r="QQH137" s="67"/>
      <c r="QQI137" s="65"/>
      <c r="QQJ137" s="65"/>
      <c r="QQK137" s="65"/>
      <c r="QQL137" s="66"/>
      <c r="QQN137" s="64"/>
      <c r="QQO137" s="67"/>
      <c r="QQP137" s="67"/>
      <c r="QQQ137" s="65"/>
      <c r="QQR137" s="65"/>
      <c r="QQS137" s="65"/>
      <c r="QQT137" s="66"/>
      <c r="QQV137" s="64"/>
      <c r="QQW137" s="67"/>
      <c r="QQX137" s="67"/>
      <c r="QQY137" s="65"/>
      <c r="QQZ137" s="65"/>
      <c r="QRA137" s="65"/>
      <c r="QRB137" s="66"/>
      <c r="QRD137" s="64"/>
      <c r="QRE137" s="67"/>
      <c r="QRF137" s="67"/>
      <c r="QRG137" s="65"/>
      <c r="QRH137" s="65"/>
      <c r="QRI137" s="65"/>
      <c r="QRJ137" s="66"/>
      <c r="QRL137" s="64"/>
      <c r="QRM137" s="67"/>
      <c r="QRN137" s="67"/>
      <c r="QRO137" s="65"/>
      <c r="QRP137" s="65"/>
      <c r="QRQ137" s="65"/>
      <c r="QRR137" s="66"/>
      <c r="QRT137" s="64"/>
      <c r="QRU137" s="67"/>
      <c r="QRV137" s="67"/>
      <c r="QRW137" s="65"/>
      <c r="QRX137" s="65"/>
      <c r="QRY137" s="65"/>
      <c r="QRZ137" s="66"/>
      <c r="QSB137" s="64"/>
      <c r="QSC137" s="67"/>
      <c r="QSD137" s="67"/>
      <c r="QSE137" s="65"/>
      <c r="QSF137" s="65"/>
      <c r="QSG137" s="65"/>
      <c r="QSH137" s="66"/>
      <c r="QSJ137" s="64"/>
      <c r="QSK137" s="67"/>
      <c r="QSL137" s="67"/>
      <c r="QSM137" s="65"/>
      <c r="QSN137" s="65"/>
      <c r="QSO137" s="65"/>
      <c r="QSP137" s="66"/>
      <c r="QSR137" s="64"/>
      <c r="QSS137" s="67"/>
      <c r="QST137" s="67"/>
      <c r="QSU137" s="65"/>
      <c r="QSV137" s="65"/>
      <c r="QSW137" s="65"/>
      <c r="QSX137" s="66"/>
      <c r="QSZ137" s="64"/>
      <c r="QTA137" s="67"/>
      <c r="QTB137" s="67"/>
      <c r="QTC137" s="65"/>
      <c r="QTD137" s="65"/>
      <c r="QTE137" s="65"/>
      <c r="QTF137" s="66"/>
      <c r="QTH137" s="64"/>
      <c r="QTI137" s="67"/>
      <c r="QTJ137" s="67"/>
      <c r="QTK137" s="65"/>
      <c r="QTL137" s="65"/>
      <c r="QTM137" s="65"/>
      <c r="QTN137" s="66"/>
      <c r="QTP137" s="64"/>
      <c r="QTQ137" s="67"/>
      <c r="QTR137" s="67"/>
      <c r="QTS137" s="65"/>
      <c r="QTT137" s="65"/>
      <c r="QTU137" s="65"/>
      <c r="QTV137" s="66"/>
      <c r="QTX137" s="64"/>
      <c r="QTY137" s="67"/>
      <c r="QTZ137" s="67"/>
      <c r="QUA137" s="65"/>
      <c r="QUB137" s="65"/>
      <c r="QUC137" s="65"/>
      <c r="QUD137" s="66"/>
      <c r="QUF137" s="64"/>
      <c r="QUG137" s="67"/>
      <c r="QUH137" s="67"/>
      <c r="QUI137" s="65"/>
      <c r="QUJ137" s="65"/>
      <c r="QUK137" s="65"/>
      <c r="QUL137" s="66"/>
      <c r="QUN137" s="64"/>
      <c r="QUO137" s="67"/>
      <c r="QUP137" s="67"/>
      <c r="QUQ137" s="65"/>
      <c r="QUR137" s="65"/>
      <c r="QUS137" s="65"/>
      <c r="QUT137" s="66"/>
      <c r="QUV137" s="64"/>
      <c r="QUW137" s="67"/>
      <c r="QUX137" s="67"/>
      <c r="QUY137" s="65"/>
      <c r="QUZ137" s="65"/>
      <c r="QVA137" s="65"/>
      <c r="QVB137" s="66"/>
      <c r="QVD137" s="64"/>
      <c r="QVE137" s="67"/>
      <c r="QVF137" s="67"/>
      <c r="QVG137" s="65"/>
      <c r="QVH137" s="65"/>
      <c r="QVI137" s="65"/>
      <c r="QVJ137" s="66"/>
      <c r="QVL137" s="64"/>
      <c r="QVM137" s="67"/>
      <c r="QVN137" s="67"/>
      <c r="QVO137" s="65"/>
      <c r="QVP137" s="65"/>
      <c r="QVQ137" s="65"/>
      <c r="QVR137" s="66"/>
      <c r="QVT137" s="64"/>
      <c r="QVU137" s="67"/>
      <c r="QVV137" s="67"/>
      <c r="QVW137" s="65"/>
      <c r="QVX137" s="65"/>
      <c r="QVY137" s="65"/>
      <c r="QVZ137" s="66"/>
      <c r="QWB137" s="64"/>
      <c r="QWC137" s="67"/>
      <c r="QWD137" s="67"/>
      <c r="QWE137" s="65"/>
      <c r="QWF137" s="65"/>
      <c r="QWG137" s="65"/>
      <c r="QWH137" s="66"/>
      <c r="QWJ137" s="64"/>
      <c r="QWK137" s="67"/>
      <c r="QWL137" s="67"/>
      <c r="QWM137" s="65"/>
      <c r="QWN137" s="65"/>
      <c r="QWO137" s="65"/>
      <c r="QWP137" s="66"/>
      <c r="QWR137" s="64"/>
      <c r="QWS137" s="67"/>
      <c r="QWT137" s="67"/>
      <c r="QWU137" s="65"/>
      <c r="QWV137" s="65"/>
      <c r="QWW137" s="65"/>
      <c r="QWX137" s="66"/>
      <c r="QWZ137" s="64"/>
      <c r="QXA137" s="67"/>
      <c r="QXB137" s="67"/>
      <c r="QXC137" s="65"/>
      <c r="QXD137" s="65"/>
      <c r="QXE137" s="65"/>
      <c r="QXF137" s="66"/>
      <c r="QXH137" s="64"/>
      <c r="QXI137" s="67"/>
      <c r="QXJ137" s="67"/>
      <c r="QXK137" s="65"/>
      <c r="QXL137" s="65"/>
      <c r="QXM137" s="65"/>
      <c r="QXN137" s="66"/>
      <c r="QXP137" s="64"/>
      <c r="QXQ137" s="67"/>
      <c r="QXR137" s="67"/>
      <c r="QXS137" s="65"/>
      <c r="QXT137" s="65"/>
      <c r="QXU137" s="65"/>
      <c r="QXV137" s="66"/>
      <c r="QXX137" s="64"/>
      <c r="QXY137" s="67"/>
      <c r="QXZ137" s="67"/>
      <c r="QYA137" s="65"/>
      <c r="QYB137" s="65"/>
      <c r="QYC137" s="65"/>
      <c r="QYD137" s="66"/>
      <c r="QYF137" s="64"/>
      <c r="QYG137" s="67"/>
      <c r="QYH137" s="67"/>
      <c r="QYI137" s="65"/>
      <c r="QYJ137" s="65"/>
      <c r="QYK137" s="65"/>
      <c r="QYL137" s="66"/>
      <c r="QYN137" s="64"/>
      <c r="QYO137" s="67"/>
      <c r="QYP137" s="67"/>
      <c r="QYQ137" s="65"/>
      <c r="QYR137" s="65"/>
      <c r="QYS137" s="65"/>
      <c r="QYT137" s="66"/>
      <c r="QYV137" s="64"/>
      <c r="QYW137" s="67"/>
      <c r="QYX137" s="67"/>
      <c r="QYY137" s="65"/>
      <c r="QYZ137" s="65"/>
      <c r="QZA137" s="65"/>
      <c r="QZB137" s="66"/>
      <c r="QZD137" s="64"/>
      <c r="QZE137" s="67"/>
      <c r="QZF137" s="67"/>
      <c r="QZG137" s="65"/>
      <c r="QZH137" s="65"/>
      <c r="QZI137" s="65"/>
      <c r="QZJ137" s="66"/>
      <c r="QZL137" s="64"/>
      <c r="QZM137" s="67"/>
      <c r="QZN137" s="67"/>
      <c r="QZO137" s="65"/>
      <c r="QZP137" s="65"/>
      <c r="QZQ137" s="65"/>
      <c r="QZR137" s="66"/>
      <c r="QZT137" s="64"/>
      <c r="QZU137" s="67"/>
      <c r="QZV137" s="67"/>
      <c r="QZW137" s="65"/>
      <c r="QZX137" s="65"/>
      <c r="QZY137" s="65"/>
      <c r="QZZ137" s="66"/>
      <c r="RAB137" s="64"/>
      <c r="RAC137" s="67"/>
      <c r="RAD137" s="67"/>
      <c r="RAE137" s="65"/>
      <c r="RAF137" s="65"/>
      <c r="RAG137" s="65"/>
      <c r="RAH137" s="66"/>
      <c r="RAJ137" s="64"/>
      <c r="RAK137" s="67"/>
      <c r="RAL137" s="67"/>
      <c r="RAM137" s="65"/>
      <c r="RAN137" s="65"/>
      <c r="RAO137" s="65"/>
      <c r="RAP137" s="66"/>
      <c r="RAR137" s="64"/>
      <c r="RAS137" s="67"/>
      <c r="RAT137" s="67"/>
      <c r="RAU137" s="65"/>
      <c r="RAV137" s="65"/>
      <c r="RAW137" s="65"/>
      <c r="RAX137" s="66"/>
      <c r="RAZ137" s="64"/>
      <c r="RBA137" s="67"/>
      <c r="RBB137" s="67"/>
      <c r="RBC137" s="65"/>
      <c r="RBD137" s="65"/>
      <c r="RBE137" s="65"/>
      <c r="RBF137" s="66"/>
      <c r="RBH137" s="64"/>
      <c r="RBI137" s="67"/>
      <c r="RBJ137" s="67"/>
      <c r="RBK137" s="65"/>
      <c r="RBL137" s="65"/>
      <c r="RBM137" s="65"/>
      <c r="RBN137" s="66"/>
      <c r="RBP137" s="64"/>
      <c r="RBQ137" s="67"/>
      <c r="RBR137" s="67"/>
      <c r="RBS137" s="65"/>
      <c r="RBT137" s="65"/>
      <c r="RBU137" s="65"/>
      <c r="RBV137" s="66"/>
      <c r="RBX137" s="64"/>
      <c r="RBY137" s="67"/>
      <c r="RBZ137" s="67"/>
      <c r="RCA137" s="65"/>
      <c r="RCB137" s="65"/>
      <c r="RCC137" s="65"/>
      <c r="RCD137" s="66"/>
      <c r="RCF137" s="64"/>
      <c r="RCG137" s="67"/>
      <c r="RCH137" s="67"/>
      <c r="RCI137" s="65"/>
      <c r="RCJ137" s="65"/>
      <c r="RCK137" s="65"/>
      <c r="RCL137" s="66"/>
      <c r="RCN137" s="64"/>
      <c r="RCO137" s="67"/>
      <c r="RCP137" s="67"/>
      <c r="RCQ137" s="65"/>
      <c r="RCR137" s="65"/>
      <c r="RCS137" s="65"/>
      <c r="RCT137" s="66"/>
      <c r="RCV137" s="64"/>
      <c r="RCW137" s="67"/>
      <c r="RCX137" s="67"/>
      <c r="RCY137" s="65"/>
      <c r="RCZ137" s="65"/>
      <c r="RDA137" s="65"/>
      <c r="RDB137" s="66"/>
      <c r="RDD137" s="64"/>
      <c r="RDE137" s="67"/>
      <c r="RDF137" s="67"/>
      <c r="RDG137" s="65"/>
      <c r="RDH137" s="65"/>
      <c r="RDI137" s="65"/>
      <c r="RDJ137" s="66"/>
      <c r="RDL137" s="64"/>
      <c r="RDM137" s="67"/>
      <c r="RDN137" s="67"/>
      <c r="RDO137" s="65"/>
      <c r="RDP137" s="65"/>
      <c r="RDQ137" s="65"/>
      <c r="RDR137" s="66"/>
      <c r="RDT137" s="64"/>
      <c r="RDU137" s="67"/>
      <c r="RDV137" s="67"/>
      <c r="RDW137" s="65"/>
      <c r="RDX137" s="65"/>
      <c r="RDY137" s="65"/>
      <c r="RDZ137" s="66"/>
      <c r="REB137" s="64"/>
      <c r="REC137" s="67"/>
      <c r="RED137" s="67"/>
      <c r="REE137" s="65"/>
      <c r="REF137" s="65"/>
      <c r="REG137" s="65"/>
      <c r="REH137" s="66"/>
      <c r="REJ137" s="64"/>
      <c r="REK137" s="67"/>
      <c r="REL137" s="67"/>
      <c r="REM137" s="65"/>
      <c r="REN137" s="65"/>
      <c r="REO137" s="65"/>
      <c r="REP137" s="66"/>
      <c r="RER137" s="64"/>
      <c r="RES137" s="67"/>
      <c r="RET137" s="67"/>
      <c r="REU137" s="65"/>
      <c r="REV137" s="65"/>
      <c r="REW137" s="65"/>
      <c r="REX137" s="66"/>
      <c r="REZ137" s="64"/>
      <c r="RFA137" s="67"/>
      <c r="RFB137" s="67"/>
      <c r="RFC137" s="65"/>
      <c r="RFD137" s="65"/>
      <c r="RFE137" s="65"/>
      <c r="RFF137" s="66"/>
      <c r="RFH137" s="64"/>
      <c r="RFI137" s="67"/>
      <c r="RFJ137" s="67"/>
      <c r="RFK137" s="65"/>
      <c r="RFL137" s="65"/>
      <c r="RFM137" s="65"/>
      <c r="RFN137" s="66"/>
      <c r="RFP137" s="64"/>
      <c r="RFQ137" s="67"/>
      <c r="RFR137" s="67"/>
      <c r="RFS137" s="65"/>
      <c r="RFT137" s="65"/>
      <c r="RFU137" s="65"/>
      <c r="RFV137" s="66"/>
      <c r="RFX137" s="64"/>
      <c r="RFY137" s="67"/>
      <c r="RFZ137" s="67"/>
      <c r="RGA137" s="65"/>
      <c r="RGB137" s="65"/>
      <c r="RGC137" s="65"/>
      <c r="RGD137" s="66"/>
      <c r="RGF137" s="64"/>
      <c r="RGG137" s="67"/>
      <c r="RGH137" s="67"/>
      <c r="RGI137" s="65"/>
      <c r="RGJ137" s="65"/>
      <c r="RGK137" s="65"/>
      <c r="RGL137" s="66"/>
      <c r="RGN137" s="64"/>
      <c r="RGO137" s="67"/>
      <c r="RGP137" s="67"/>
      <c r="RGQ137" s="65"/>
      <c r="RGR137" s="65"/>
      <c r="RGS137" s="65"/>
      <c r="RGT137" s="66"/>
      <c r="RGV137" s="64"/>
      <c r="RGW137" s="67"/>
      <c r="RGX137" s="67"/>
      <c r="RGY137" s="65"/>
      <c r="RGZ137" s="65"/>
      <c r="RHA137" s="65"/>
      <c r="RHB137" s="66"/>
      <c r="RHD137" s="64"/>
      <c r="RHE137" s="67"/>
      <c r="RHF137" s="67"/>
      <c r="RHG137" s="65"/>
      <c r="RHH137" s="65"/>
      <c r="RHI137" s="65"/>
      <c r="RHJ137" s="66"/>
      <c r="RHL137" s="64"/>
      <c r="RHM137" s="67"/>
      <c r="RHN137" s="67"/>
      <c r="RHO137" s="65"/>
      <c r="RHP137" s="65"/>
      <c r="RHQ137" s="65"/>
      <c r="RHR137" s="66"/>
      <c r="RHT137" s="64"/>
      <c r="RHU137" s="67"/>
      <c r="RHV137" s="67"/>
      <c r="RHW137" s="65"/>
      <c r="RHX137" s="65"/>
      <c r="RHY137" s="65"/>
      <c r="RHZ137" s="66"/>
      <c r="RIB137" s="64"/>
      <c r="RIC137" s="67"/>
      <c r="RID137" s="67"/>
      <c r="RIE137" s="65"/>
      <c r="RIF137" s="65"/>
      <c r="RIG137" s="65"/>
      <c r="RIH137" s="66"/>
      <c r="RIJ137" s="64"/>
      <c r="RIK137" s="67"/>
      <c r="RIL137" s="67"/>
      <c r="RIM137" s="65"/>
      <c r="RIN137" s="65"/>
      <c r="RIO137" s="65"/>
      <c r="RIP137" s="66"/>
      <c r="RIR137" s="64"/>
      <c r="RIS137" s="67"/>
      <c r="RIT137" s="67"/>
      <c r="RIU137" s="65"/>
      <c r="RIV137" s="65"/>
      <c r="RIW137" s="65"/>
      <c r="RIX137" s="66"/>
      <c r="RIZ137" s="64"/>
      <c r="RJA137" s="67"/>
      <c r="RJB137" s="67"/>
      <c r="RJC137" s="65"/>
      <c r="RJD137" s="65"/>
      <c r="RJE137" s="65"/>
      <c r="RJF137" s="66"/>
      <c r="RJH137" s="64"/>
      <c r="RJI137" s="67"/>
      <c r="RJJ137" s="67"/>
      <c r="RJK137" s="65"/>
      <c r="RJL137" s="65"/>
      <c r="RJM137" s="65"/>
      <c r="RJN137" s="66"/>
      <c r="RJP137" s="64"/>
      <c r="RJQ137" s="67"/>
      <c r="RJR137" s="67"/>
      <c r="RJS137" s="65"/>
      <c r="RJT137" s="65"/>
      <c r="RJU137" s="65"/>
      <c r="RJV137" s="66"/>
      <c r="RJX137" s="64"/>
      <c r="RJY137" s="67"/>
      <c r="RJZ137" s="67"/>
      <c r="RKA137" s="65"/>
      <c r="RKB137" s="65"/>
      <c r="RKC137" s="65"/>
      <c r="RKD137" s="66"/>
      <c r="RKF137" s="64"/>
      <c r="RKG137" s="67"/>
      <c r="RKH137" s="67"/>
      <c r="RKI137" s="65"/>
      <c r="RKJ137" s="65"/>
      <c r="RKK137" s="65"/>
      <c r="RKL137" s="66"/>
      <c r="RKN137" s="64"/>
      <c r="RKO137" s="67"/>
      <c r="RKP137" s="67"/>
      <c r="RKQ137" s="65"/>
      <c r="RKR137" s="65"/>
      <c r="RKS137" s="65"/>
      <c r="RKT137" s="66"/>
      <c r="RKV137" s="64"/>
      <c r="RKW137" s="67"/>
      <c r="RKX137" s="67"/>
      <c r="RKY137" s="65"/>
      <c r="RKZ137" s="65"/>
      <c r="RLA137" s="65"/>
      <c r="RLB137" s="66"/>
      <c r="RLD137" s="64"/>
      <c r="RLE137" s="67"/>
      <c r="RLF137" s="67"/>
      <c r="RLG137" s="65"/>
      <c r="RLH137" s="65"/>
      <c r="RLI137" s="65"/>
      <c r="RLJ137" s="66"/>
      <c r="RLL137" s="64"/>
      <c r="RLM137" s="67"/>
      <c r="RLN137" s="67"/>
      <c r="RLO137" s="65"/>
      <c r="RLP137" s="65"/>
      <c r="RLQ137" s="65"/>
      <c r="RLR137" s="66"/>
      <c r="RLT137" s="64"/>
      <c r="RLU137" s="67"/>
      <c r="RLV137" s="67"/>
      <c r="RLW137" s="65"/>
      <c r="RLX137" s="65"/>
      <c r="RLY137" s="65"/>
      <c r="RLZ137" s="66"/>
      <c r="RMB137" s="64"/>
      <c r="RMC137" s="67"/>
      <c r="RMD137" s="67"/>
      <c r="RME137" s="65"/>
      <c r="RMF137" s="65"/>
      <c r="RMG137" s="65"/>
      <c r="RMH137" s="66"/>
      <c r="RMJ137" s="64"/>
      <c r="RMK137" s="67"/>
      <c r="RML137" s="67"/>
      <c r="RMM137" s="65"/>
      <c r="RMN137" s="65"/>
      <c r="RMO137" s="65"/>
      <c r="RMP137" s="66"/>
      <c r="RMR137" s="64"/>
      <c r="RMS137" s="67"/>
      <c r="RMT137" s="67"/>
      <c r="RMU137" s="65"/>
      <c r="RMV137" s="65"/>
      <c r="RMW137" s="65"/>
      <c r="RMX137" s="66"/>
      <c r="RMZ137" s="64"/>
      <c r="RNA137" s="67"/>
      <c r="RNB137" s="67"/>
      <c r="RNC137" s="65"/>
      <c r="RND137" s="65"/>
      <c r="RNE137" s="65"/>
      <c r="RNF137" s="66"/>
      <c r="RNH137" s="64"/>
      <c r="RNI137" s="67"/>
      <c r="RNJ137" s="67"/>
      <c r="RNK137" s="65"/>
      <c r="RNL137" s="65"/>
      <c r="RNM137" s="65"/>
      <c r="RNN137" s="66"/>
      <c r="RNP137" s="64"/>
      <c r="RNQ137" s="67"/>
      <c r="RNR137" s="67"/>
      <c r="RNS137" s="65"/>
      <c r="RNT137" s="65"/>
      <c r="RNU137" s="65"/>
      <c r="RNV137" s="66"/>
      <c r="RNX137" s="64"/>
      <c r="RNY137" s="67"/>
      <c r="RNZ137" s="67"/>
      <c r="ROA137" s="65"/>
      <c r="ROB137" s="65"/>
      <c r="ROC137" s="65"/>
      <c r="ROD137" s="66"/>
      <c r="ROF137" s="64"/>
      <c r="ROG137" s="67"/>
      <c r="ROH137" s="67"/>
      <c r="ROI137" s="65"/>
      <c r="ROJ137" s="65"/>
      <c r="ROK137" s="65"/>
      <c r="ROL137" s="66"/>
      <c r="RON137" s="64"/>
      <c r="ROO137" s="67"/>
      <c r="ROP137" s="67"/>
      <c r="ROQ137" s="65"/>
      <c r="ROR137" s="65"/>
      <c r="ROS137" s="65"/>
      <c r="ROT137" s="66"/>
      <c r="ROV137" s="64"/>
      <c r="ROW137" s="67"/>
      <c r="ROX137" s="67"/>
      <c r="ROY137" s="65"/>
      <c r="ROZ137" s="65"/>
      <c r="RPA137" s="65"/>
      <c r="RPB137" s="66"/>
      <c r="RPD137" s="64"/>
      <c r="RPE137" s="67"/>
      <c r="RPF137" s="67"/>
      <c r="RPG137" s="65"/>
      <c r="RPH137" s="65"/>
      <c r="RPI137" s="65"/>
      <c r="RPJ137" s="66"/>
      <c r="RPL137" s="64"/>
      <c r="RPM137" s="67"/>
      <c r="RPN137" s="67"/>
      <c r="RPO137" s="65"/>
      <c r="RPP137" s="65"/>
      <c r="RPQ137" s="65"/>
      <c r="RPR137" s="66"/>
      <c r="RPT137" s="64"/>
      <c r="RPU137" s="67"/>
      <c r="RPV137" s="67"/>
      <c r="RPW137" s="65"/>
      <c r="RPX137" s="65"/>
      <c r="RPY137" s="65"/>
      <c r="RPZ137" s="66"/>
      <c r="RQB137" s="64"/>
      <c r="RQC137" s="67"/>
      <c r="RQD137" s="67"/>
      <c r="RQE137" s="65"/>
      <c r="RQF137" s="65"/>
      <c r="RQG137" s="65"/>
      <c r="RQH137" s="66"/>
      <c r="RQJ137" s="64"/>
      <c r="RQK137" s="67"/>
      <c r="RQL137" s="67"/>
      <c r="RQM137" s="65"/>
      <c r="RQN137" s="65"/>
      <c r="RQO137" s="65"/>
      <c r="RQP137" s="66"/>
      <c r="RQR137" s="64"/>
      <c r="RQS137" s="67"/>
      <c r="RQT137" s="67"/>
      <c r="RQU137" s="65"/>
      <c r="RQV137" s="65"/>
      <c r="RQW137" s="65"/>
      <c r="RQX137" s="66"/>
      <c r="RQZ137" s="64"/>
      <c r="RRA137" s="67"/>
      <c r="RRB137" s="67"/>
      <c r="RRC137" s="65"/>
      <c r="RRD137" s="65"/>
      <c r="RRE137" s="65"/>
      <c r="RRF137" s="66"/>
      <c r="RRH137" s="64"/>
      <c r="RRI137" s="67"/>
      <c r="RRJ137" s="67"/>
      <c r="RRK137" s="65"/>
      <c r="RRL137" s="65"/>
      <c r="RRM137" s="65"/>
      <c r="RRN137" s="66"/>
      <c r="RRP137" s="64"/>
      <c r="RRQ137" s="67"/>
      <c r="RRR137" s="67"/>
      <c r="RRS137" s="65"/>
      <c r="RRT137" s="65"/>
      <c r="RRU137" s="65"/>
      <c r="RRV137" s="66"/>
      <c r="RRX137" s="64"/>
      <c r="RRY137" s="67"/>
      <c r="RRZ137" s="67"/>
      <c r="RSA137" s="65"/>
      <c r="RSB137" s="65"/>
      <c r="RSC137" s="65"/>
      <c r="RSD137" s="66"/>
      <c r="RSF137" s="64"/>
      <c r="RSG137" s="67"/>
      <c r="RSH137" s="67"/>
      <c r="RSI137" s="65"/>
      <c r="RSJ137" s="65"/>
      <c r="RSK137" s="65"/>
      <c r="RSL137" s="66"/>
      <c r="RSN137" s="64"/>
      <c r="RSO137" s="67"/>
      <c r="RSP137" s="67"/>
      <c r="RSQ137" s="65"/>
      <c r="RSR137" s="65"/>
      <c r="RSS137" s="65"/>
      <c r="RST137" s="66"/>
      <c r="RSV137" s="64"/>
      <c r="RSW137" s="67"/>
      <c r="RSX137" s="67"/>
      <c r="RSY137" s="65"/>
      <c r="RSZ137" s="65"/>
      <c r="RTA137" s="65"/>
      <c r="RTB137" s="66"/>
      <c r="RTD137" s="64"/>
      <c r="RTE137" s="67"/>
      <c r="RTF137" s="67"/>
      <c r="RTG137" s="65"/>
      <c r="RTH137" s="65"/>
      <c r="RTI137" s="65"/>
      <c r="RTJ137" s="66"/>
      <c r="RTL137" s="64"/>
      <c r="RTM137" s="67"/>
      <c r="RTN137" s="67"/>
      <c r="RTO137" s="65"/>
      <c r="RTP137" s="65"/>
      <c r="RTQ137" s="65"/>
      <c r="RTR137" s="66"/>
      <c r="RTT137" s="64"/>
      <c r="RTU137" s="67"/>
      <c r="RTV137" s="67"/>
      <c r="RTW137" s="65"/>
      <c r="RTX137" s="65"/>
      <c r="RTY137" s="65"/>
      <c r="RTZ137" s="66"/>
      <c r="RUB137" s="64"/>
      <c r="RUC137" s="67"/>
      <c r="RUD137" s="67"/>
      <c r="RUE137" s="65"/>
      <c r="RUF137" s="65"/>
      <c r="RUG137" s="65"/>
      <c r="RUH137" s="66"/>
      <c r="RUJ137" s="64"/>
      <c r="RUK137" s="67"/>
      <c r="RUL137" s="67"/>
      <c r="RUM137" s="65"/>
      <c r="RUN137" s="65"/>
      <c r="RUO137" s="65"/>
      <c r="RUP137" s="66"/>
      <c r="RUR137" s="64"/>
      <c r="RUS137" s="67"/>
      <c r="RUT137" s="67"/>
      <c r="RUU137" s="65"/>
      <c r="RUV137" s="65"/>
      <c r="RUW137" s="65"/>
      <c r="RUX137" s="66"/>
      <c r="RUZ137" s="64"/>
      <c r="RVA137" s="67"/>
      <c r="RVB137" s="67"/>
      <c r="RVC137" s="65"/>
      <c r="RVD137" s="65"/>
      <c r="RVE137" s="65"/>
      <c r="RVF137" s="66"/>
      <c r="RVH137" s="64"/>
      <c r="RVI137" s="67"/>
      <c r="RVJ137" s="67"/>
      <c r="RVK137" s="65"/>
      <c r="RVL137" s="65"/>
      <c r="RVM137" s="65"/>
      <c r="RVN137" s="66"/>
      <c r="RVP137" s="64"/>
      <c r="RVQ137" s="67"/>
      <c r="RVR137" s="67"/>
      <c r="RVS137" s="65"/>
      <c r="RVT137" s="65"/>
      <c r="RVU137" s="65"/>
      <c r="RVV137" s="66"/>
      <c r="RVX137" s="64"/>
      <c r="RVY137" s="67"/>
      <c r="RVZ137" s="67"/>
      <c r="RWA137" s="65"/>
      <c r="RWB137" s="65"/>
      <c r="RWC137" s="65"/>
      <c r="RWD137" s="66"/>
      <c r="RWF137" s="64"/>
      <c r="RWG137" s="67"/>
      <c r="RWH137" s="67"/>
      <c r="RWI137" s="65"/>
      <c r="RWJ137" s="65"/>
      <c r="RWK137" s="65"/>
      <c r="RWL137" s="66"/>
      <c r="RWN137" s="64"/>
      <c r="RWO137" s="67"/>
      <c r="RWP137" s="67"/>
      <c r="RWQ137" s="65"/>
      <c r="RWR137" s="65"/>
      <c r="RWS137" s="65"/>
      <c r="RWT137" s="66"/>
      <c r="RWV137" s="64"/>
      <c r="RWW137" s="67"/>
      <c r="RWX137" s="67"/>
      <c r="RWY137" s="65"/>
      <c r="RWZ137" s="65"/>
      <c r="RXA137" s="65"/>
      <c r="RXB137" s="66"/>
      <c r="RXD137" s="64"/>
      <c r="RXE137" s="67"/>
      <c r="RXF137" s="67"/>
      <c r="RXG137" s="65"/>
      <c r="RXH137" s="65"/>
      <c r="RXI137" s="65"/>
      <c r="RXJ137" s="66"/>
      <c r="RXL137" s="64"/>
      <c r="RXM137" s="67"/>
      <c r="RXN137" s="67"/>
      <c r="RXO137" s="65"/>
      <c r="RXP137" s="65"/>
      <c r="RXQ137" s="65"/>
      <c r="RXR137" s="66"/>
      <c r="RXT137" s="64"/>
      <c r="RXU137" s="67"/>
      <c r="RXV137" s="67"/>
      <c r="RXW137" s="65"/>
      <c r="RXX137" s="65"/>
      <c r="RXY137" s="65"/>
      <c r="RXZ137" s="66"/>
      <c r="RYB137" s="64"/>
      <c r="RYC137" s="67"/>
      <c r="RYD137" s="67"/>
      <c r="RYE137" s="65"/>
      <c r="RYF137" s="65"/>
      <c r="RYG137" s="65"/>
      <c r="RYH137" s="66"/>
      <c r="RYJ137" s="64"/>
      <c r="RYK137" s="67"/>
      <c r="RYL137" s="67"/>
      <c r="RYM137" s="65"/>
      <c r="RYN137" s="65"/>
      <c r="RYO137" s="65"/>
      <c r="RYP137" s="66"/>
      <c r="RYR137" s="64"/>
      <c r="RYS137" s="67"/>
      <c r="RYT137" s="67"/>
      <c r="RYU137" s="65"/>
      <c r="RYV137" s="65"/>
      <c r="RYW137" s="65"/>
      <c r="RYX137" s="66"/>
      <c r="RYZ137" s="64"/>
      <c r="RZA137" s="67"/>
      <c r="RZB137" s="67"/>
      <c r="RZC137" s="65"/>
      <c r="RZD137" s="65"/>
      <c r="RZE137" s="65"/>
      <c r="RZF137" s="66"/>
      <c r="RZH137" s="64"/>
      <c r="RZI137" s="67"/>
      <c r="RZJ137" s="67"/>
      <c r="RZK137" s="65"/>
      <c r="RZL137" s="65"/>
      <c r="RZM137" s="65"/>
      <c r="RZN137" s="66"/>
      <c r="RZP137" s="64"/>
      <c r="RZQ137" s="67"/>
      <c r="RZR137" s="67"/>
      <c r="RZS137" s="65"/>
      <c r="RZT137" s="65"/>
      <c r="RZU137" s="65"/>
      <c r="RZV137" s="66"/>
      <c r="RZX137" s="64"/>
      <c r="RZY137" s="67"/>
      <c r="RZZ137" s="67"/>
      <c r="SAA137" s="65"/>
      <c r="SAB137" s="65"/>
      <c r="SAC137" s="65"/>
      <c r="SAD137" s="66"/>
      <c r="SAF137" s="64"/>
      <c r="SAG137" s="67"/>
      <c r="SAH137" s="67"/>
      <c r="SAI137" s="65"/>
      <c r="SAJ137" s="65"/>
      <c r="SAK137" s="65"/>
      <c r="SAL137" s="66"/>
      <c r="SAN137" s="64"/>
      <c r="SAO137" s="67"/>
      <c r="SAP137" s="67"/>
      <c r="SAQ137" s="65"/>
      <c r="SAR137" s="65"/>
      <c r="SAS137" s="65"/>
      <c r="SAT137" s="66"/>
      <c r="SAV137" s="64"/>
      <c r="SAW137" s="67"/>
      <c r="SAX137" s="67"/>
      <c r="SAY137" s="65"/>
      <c r="SAZ137" s="65"/>
      <c r="SBA137" s="65"/>
      <c r="SBB137" s="66"/>
      <c r="SBD137" s="64"/>
      <c r="SBE137" s="67"/>
      <c r="SBF137" s="67"/>
      <c r="SBG137" s="65"/>
      <c r="SBH137" s="65"/>
      <c r="SBI137" s="65"/>
      <c r="SBJ137" s="66"/>
      <c r="SBL137" s="64"/>
      <c r="SBM137" s="67"/>
      <c r="SBN137" s="67"/>
      <c r="SBO137" s="65"/>
      <c r="SBP137" s="65"/>
      <c r="SBQ137" s="65"/>
      <c r="SBR137" s="66"/>
      <c r="SBT137" s="64"/>
      <c r="SBU137" s="67"/>
      <c r="SBV137" s="67"/>
      <c r="SBW137" s="65"/>
      <c r="SBX137" s="65"/>
      <c r="SBY137" s="65"/>
      <c r="SBZ137" s="66"/>
      <c r="SCB137" s="64"/>
      <c r="SCC137" s="67"/>
      <c r="SCD137" s="67"/>
      <c r="SCE137" s="65"/>
      <c r="SCF137" s="65"/>
      <c r="SCG137" s="65"/>
      <c r="SCH137" s="66"/>
      <c r="SCJ137" s="64"/>
      <c r="SCK137" s="67"/>
      <c r="SCL137" s="67"/>
      <c r="SCM137" s="65"/>
      <c r="SCN137" s="65"/>
      <c r="SCO137" s="65"/>
      <c r="SCP137" s="66"/>
      <c r="SCR137" s="64"/>
      <c r="SCS137" s="67"/>
      <c r="SCT137" s="67"/>
      <c r="SCU137" s="65"/>
      <c r="SCV137" s="65"/>
      <c r="SCW137" s="65"/>
      <c r="SCX137" s="66"/>
      <c r="SCZ137" s="64"/>
      <c r="SDA137" s="67"/>
      <c r="SDB137" s="67"/>
      <c r="SDC137" s="65"/>
      <c r="SDD137" s="65"/>
      <c r="SDE137" s="65"/>
      <c r="SDF137" s="66"/>
      <c r="SDH137" s="64"/>
      <c r="SDI137" s="67"/>
      <c r="SDJ137" s="67"/>
      <c r="SDK137" s="65"/>
      <c r="SDL137" s="65"/>
      <c r="SDM137" s="65"/>
      <c r="SDN137" s="66"/>
      <c r="SDP137" s="64"/>
      <c r="SDQ137" s="67"/>
      <c r="SDR137" s="67"/>
      <c r="SDS137" s="65"/>
      <c r="SDT137" s="65"/>
      <c r="SDU137" s="65"/>
      <c r="SDV137" s="66"/>
      <c r="SDX137" s="64"/>
      <c r="SDY137" s="67"/>
      <c r="SDZ137" s="67"/>
      <c r="SEA137" s="65"/>
      <c r="SEB137" s="65"/>
      <c r="SEC137" s="65"/>
      <c r="SED137" s="66"/>
      <c r="SEF137" s="64"/>
      <c r="SEG137" s="67"/>
      <c r="SEH137" s="67"/>
      <c r="SEI137" s="65"/>
      <c r="SEJ137" s="65"/>
      <c r="SEK137" s="65"/>
      <c r="SEL137" s="66"/>
      <c r="SEN137" s="64"/>
      <c r="SEO137" s="67"/>
      <c r="SEP137" s="67"/>
      <c r="SEQ137" s="65"/>
      <c r="SER137" s="65"/>
      <c r="SES137" s="65"/>
      <c r="SET137" s="66"/>
      <c r="SEV137" s="64"/>
      <c r="SEW137" s="67"/>
      <c r="SEX137" s="67"/>
      <c r="SEY137" s="65"/>
      <c r="SEZ137" s="65"/>
      <c r="SFA137" s="65"/>
      <c r="SFB137" s="66"/>
      <c r="SFD137" s="64"/>
      <c r="SFE137" s="67"/>
      <c r="SFF137" s="67"/>
      <c r="SFG137" s="65"/>
      <c r="SFH137" s="65"/>
      <c r="SFI137" s="65"/>
      <c r="SFJ137" s="66"/>
      <c r="SFL137" s="64"/>
      <c r="SFM137" s="67"/>
      <c r="SFN137" s="67"/>
      <c r="SFO137" s="65"/>
      <c r="SFP137" s="65"/>
      <c r="SFQ137" s="65"/>
      <c r="SFR137" s="66"/>
      <c r="SFT137" s="64"/>
      <c r="SFU137" s="67"/>
      <c r="SFV137" s="67"/>
      <c r="SFW137" s="65"/>
      <c r="SFX137" s="65"/>
      <c r="SFY137" s="65"/>
      <c r="SFZ137" s="66"/>
      <c r="SGB137" s="64"/>
      <c r="SGC137" s="67"/>
      <c r="SGD137" s="67"/>
      <c r="SGE137" s="65"/>
      <c r="SGF137" s="65"/>
      <c r="SGG137" s="65"/>
      <c r="SGH137" s="66"/>
      <c r="SGJ137" s="64"/>
      <c r="SGK137" s="67"/>
      <c r="SGL137" s="67"/>
      <c r="SGM137" s="65"/>
      <c r="SGN137" s="65"/>
      <c r="SGO137" s="65"/>
      <c r="SGP137" s="66"/>
      <c r="SGR137" s="64"/>
      <c r="SGS137" s="67"/>
      <c r="SGT137" s="67"/>
      <c r="SGU137" s="65"/>
      <c r="SGV137" s="65"/>
      <c r="SGW137" s="65"/>
      <c r="SGX137" s="66"/>
      <c r="SGZ137" s="64"/>
      <c r="SHA137" s="67"/>
      <c r="SHB137" s="67"/>
      <c r="SHC137" s="65"/>
      <c r="SHD137" s="65"/>
      <c r="SHE137" s="65"/>
      <c r="SHF137" s="66"/>
      <c r="SHH137" s="64"/>
      <c r="SHI137" s="67"/>
      <c r="SHJ137" s="67"/>
      <c r="SHK137" s="65"/>
      <c r="SHL137" s="65"/>
      <c r="SHM137" s="65"/>
      <c r="SHN137" s="66"/>
      <c r="SHP137" s="64"/>
      <c r="SHQ137" s="67"/>
      <c r="SHR137" s="67"/>
      <c r="SHS137" s="65"/>
      <c r="SHT137" s="65"/>
      <c r="SHU137" s="65"/>
      <c r="SHV137" s="66"/>
      <c r="SHX137" s="64"/>
      <c r="SHY137" s="67"/>
      <c r="SHZ137" s="67"/>
      <c r="SIA137" s="65"/>
      <c r="SIB137" s="65"/>
      <c r="SIC137" s="65"/>
      <c r="SID137" s="66"/>
      <c r="SIF137" s="64"/>
      <c r="SIG137" s="67"/>
      <c r="SIH137" s="67"/>
      <c r="SII137" s="65"/>
      <c r="SIJ137" s="65"/>
      <c r="SIK137" s="65"/>
      <c r="SIL137" s="66"/>
      <c r="SIN137" s="64"/>
      <c r="SIO137" s="67"/>
      <c r="SIP137" s="67"/>
      <c r="SIQ137" s="65"/>
      <c r="SIR137" s="65"/>
      <c r="SIS137" s="65"/>
      <c r="SIT137" s="66"/>
      <c r="SIV137" s="64"/>
      <c r="SIW137" s="67"/>
      <c r="SIX137" s="67"/>
      <c r="SIY137" s="65"/>
      <c r="SIZ137" s="65"/>
      <c r="SJA137" s="65"/>
      <c r="SJB137" s="66"/>
      <c r="SJD137" s="64"/>
      <c r="SJE137" s="67"/>
      <c r="SJF137" s="67"/>
      <c r="SJG137" s="65"/>
      <c r="SJH137" s="65"/>
      <c r="SJI137" s="65"/>
      <c r="SJJ137" s="66"/>
      <c r="SJL137" s="64"/>
      <c r="SJM137" s="67"/>
      <c r="SJN137" s="67"/>
      <c r="SJO137" s="65"/>
      <c r="SJP137" s="65"/>
      <c r="SJQ137" s="65"/>
      <c r="SJR137" s="66"/>
      <c r="SJT137" s="64"/>
      <c r="SJU137" s="67"/>
      <c r="SJV137" s="67"/>
      <c r="SJW137" s="65"/>
      <c r="SJX137" s="65"/>
      <c r="SJY137" s="65"/>
      <c r="SJZ137" s="66"/>
      <c r="SKB137" s="64"/>
      <c r="SKC137" s="67"/>
      <c r="SKD137" s="67"/>
      <c r="SKE137" s="65"/>
      <c r="SKF137" s="65"/>
      <c r="SKG137" s="65"/>
      <c r="SKH137" s="66"/>
      <c r="SKJ137" s="64"/>
      <c r="SKK137" s="67"/>
      <c r="SKL137" s="67"/>
      <c r="SKM137" s="65"/>
      <c r="SKN137" s="65"/>
      <c r="SKO137" s="65"/>
      <c r="SKP137" s="66"/>
      <c r="SKR137" s="64"/>
      <c r="SKS137" s="67"/>
      <c r="SKT137" s="67"/>
      <c r="SKU137" s="65"/>
      <c r="SKV137" s="65"/>
      <c r="SKW137" s="65"/>
      <c r="SKX137" s="66"/>
      <c r="SKZ137" s="64"/>
      <c r="SLA137" s="67"/>
      <c r="SLB137" s="67"/>
      <c r="SLC137" s="65"/>
      <c r="SLD137" s="65"/>
      <c r="SLE137" s="65"/>
      <c r="SLF137" s="66"/>
      <c r="SLH137" s="64"/>
      <c r="SLI137" s="67"/>
      <c r="SLJ137" s="67"/>
      <c r="SLK137" s="65"/>
      <c r="SLL137" s="65"/>
      <c r="SLM137" s="65"/>
      <c r="SLN137" s="66"/>
      <c r="SLP137" s="64"/>
      <c r="SLQ137" s="67"/>
      <c r="SLR137" s="67"/>
      <c r="SLS137" s="65"/>
      <c r="SLT137" s="65"/>
      <c r="SLU137" s="65"/>
      <c r="SLV137" s="66"/>
      <c r="SLX137" s="64"/>
      <c r="SLY137" s="67"/>
      <c r="SLZ137" s="67"/>
      <c r="SMA137" s="65"/>
      <c r="SMB137" s="65"/>
      <c r="SMC137" s="65"/>
      <c r="SMD137" s="66"/>
      <c r="SMF137" s="64"/>
      <c r="SMG137" s="67"/>
      <c r="SMH137" s="67"/>
      <c r="SMI137" s="65"/>
      <c r="SMJ137" s="65"/>
      <c r="SMK137" s="65"/>
      <c r="SML137" s="66"/>
      <c r="SMN137" s="64"/>
      <c r="SMO137" s="67"/>
      <c r="SMP137" s="67"/>
      <c r="SMQ137" s="65"/>
      <c r="SMR137" s="65"/>
      <c r="SMS137" s="65"/>
      <c r="SMT137" s="66"/>
      <c r="SMV137" s="64"/>
      <c r="SMW137" s="67"/>
      <c r="SMX137" s="67"/>
      <c r="SMY137" s="65"/>
      <c r="SMZ137" s="65"/>
      <c r="SNA137" s="65"/>
      <c r="SNB137" s="66"/>
      <c r="SND137" s="64"/>
      <c r="SNE137" s="67"/>
      <c r="SNF137" s="67"/>
      <c r="SNG137" s="65"/>
      <c r="SNH137" s="65"/>
      <c r="SNI137" s="65"/>
      <c r="SNJ137" s="66"/>
      <c r="SNL137" s="64"/>
      <c r="SNM137" s="67"/>
      <c r="SNN137" s="67"/>
      <c r="SNO137" s="65"/>
      <c r="SNP137" s="65"/>
      <c r="SNQ137" s="65"/>
      <c r="SNR137" s="66"/>
      <c r="SNT137" s="64"/>
      <c r="SNU137" s="67"/>
      <c r="SNV137" s="67"/>
      <c r="SNW137" s="65"/>
      <c r="SNX137" s="65"/>
      <c r="SNY137" s="65"/>
      <c r="SNZ137" s="66"/>
      <c r="SOB137" s="64"/>
      <c r="SOC137" s="67"/>
      <c r="SOD137" s="67"/>
      <c r="SOE137" s="65"/>
      <c r="SOF137" s="65"/>
      <c r="SOG137" s="65"/>
      <c r="SOH137" s="66"/>
      <c r="SOJ137" s="64"/>
      <c r="SOK137" s="67"/>
      <c r="SOL137" s="67"/>
      <c r="SOM137" s="65"/>
      <c r="SON137" s="65"/>
      <c r="SOO137" s="65"/>
      <c r="SOP137" s="66"/>
      <c r="SOR137" s="64"/>
      <c r="SOS137" s="67"/>
      <c r="SOT137" s="67"/>
      <c r="SOU137" s="65"/>
      <c r="SOV137" s="65"/>
      <c r="SOW137" s="65"/>
      <c r="SOX137" s="66"/>
      <c r="SOZ137" s="64"/>
      <c r="SPA137" s="67"/>
      <c r="SPB137" s="67"/>
      <c r="SPC137" s="65"/>
      <c r="SPD137" s="65"/>
      <c r="SPE137" s="65"/>
      <c r="SPF137" s="66"/>
      <c r="SPH137" s="64"/>
      <c r="SPI137" s="67"/>
      <c r="SPJ137" s="67"/>
      <c r="SPK137" s="65"/>
      <c r="SPL137" s="65"/>
      <c r="SPM137" s="65"/>
      <c r="SPN137" s="66"/>
      <c r="SPP137" s="64"/>
      <c r="SPQ137" s="67"/>
      <c r="SPR137" s="67"/>
      <c r="SPS137" s="65"/>
      <c r="SPT137" s="65"/>
      <c r="SPU137" s="65"/>
      <c r="SPV137" s="66"/>
      <c r="SPX137" s="64"/>
      <c r="SPY137" s="67"/>
      <c r="SPZ137" s="67"/>
      <c r="SQA137" s="65"/>
      <c r="SQB137" s="65"/>
      <c r="SQC137" s="65"/>
      <c r="SQD137" s="66"/>
      <c r="SQF137" s="64"/>
      <c r="SQG137" s="67"/>
      <c r="SQH137" s="67"/>
      <c r="SQI137" s="65"/>
      <c r="SQJ137" s="65"/>
      <c r="SQK137" s="65"/>
      <c r="SQL137" s="66"/>
      <c r="SQN137" s="64"/>
      <c r="SQO137" s="67"/>
      <c r="SQP137" s="67"/>
      <c r="SQQ137" s="65"/>
      <c r="SQR137" s="65"/>
      <c r="SQS137" s="65"/>
      <c r="SQT137" s="66"/>
      <c r="SQV137" s="64"/>
      <c r="SQW137" s="67"/>
      <c r="SQX137" s="67"/>
      <c r="SQY137" s="65"/>
      <c r="SQZ137" s="65"/>
      <c r="SRA137" s="65"/>
      <c r="SRB137" s="66"/>
      <c r="SRD137" s="64"/>
      <c r="SRE137" s="67"/>
      <c r="SRF137" s="67"/>
      <c r="SRG137" s="65"/>
      <c r="SRH137" s="65"/>
      <c r="SRI137" s="65"/>
      <c r="SRJ137" s="66"/>
      <c r="SRL137" s="64"/>
      <c r="SRM137" s="67"/>
      <c r="SRN137" s="67"/>
      <c r="SRO137" s="65"/>
      <c r="SRP137" s="65"/>
      <c r="SRQ137" s="65"/>
      <c r="SRR137" s="66"/>
      <c r="SRT137" s="64"/>
      <c r="SRU137" s="67"/>
      <c r="SRV137" s="67"/>
      <c r="SRW137" s="65"/>
      <c r="SRX137" s="65"/>
      <c r="SRY137" s="65"/>
      <c r="SRZ137" s="66"/>
      <c r="SSB137" s="64"/>
      <c r="SSC137" s="67"/>
      <c r="SSD137" s="67"/>
      <c r="SSE137" s="65"/>
      <c r="SSF137" s="65"/>
      <c r="SSG137" s="65"/>
      <c r="SSH137" s="66"/>
      <c r="SSJ137" s="64"/>
      <c r="SSK137" s="67"/>
      <c r="SSL137" s="67"/>
      <c r="SSM137" s="65"/>
      <c r="SSN137" s="65"/>
      <c r="SSO137" s="65"/>
      <c r="SSP137" s="66"/>
      <c r="SSR137" s="64"/>
      <c r="SSS137" s="67"/>
      <c r="SST137" s="67"/>
      <c r="SSU137" s="65"/>
      <c r="SSV137" s="65"/>
      <c r="SSW137" s="65"/>
      <c r="SSX137" s="66"/>
      <c r="SSZ137" s="64"/>
      <c r="STA137" s="67"/>
      <c r="STB137" s="67"/>
      <c r="STC137" s="65"/>
      <c r="STD137" s="65"/>
      <c r="STE137" s="65"/>
      <c r="STF137" s="66"/>
      <c r="STH137" s="64"/>
      <c r="STI137" s="67"/>
      <c r="STJ137" s="67"/>
      <c r="STK137" s="65"/>
      <c r="STL137" s="65"/>
      <c r="STM137" s="65"/>
      <c r="STN137" s="66"/>
      <c r="STP137" s="64"/>
      <c r="STQ137" s="67"/>
      <c r="STR137" s="67"/>
      <c r="STS137" s="65"/>
      <c r="STT137" s="65"/>
      <c r="STU137" s="65"/>
      <c r="STV137" s="66"/>
      <c r="STX137" s="64"/>
      <c r="STY137" s="67"/>
      <c r="STZ137" s="67"/>
      <c r="SUA137" s="65"/>
      <c r="SUB137" s="65"/>
      <c r="SUC137" s="65"/>
      <c r="SUD137" s="66"/>
      <c r="SUF137" s="64"/>
      <c r="SUG137" s="67"/>
      <c r="SUH137" s="67"/>
      <c r="SUI137" s="65"/>
      <c r="SUJ137" s="65"/>
      <c r="SUK137" s="65"/>
      <c r="SUL137" s="66"/>
      <c r="SUN137" s="64"/>
      <c r="SUO137" s="67"/>
      <c r="SUP137" s="67"/>
      <c r="SUQ137" s="65"/>
      <c r="SUR137" s="65"/>
      <c r="SUS137" s="65"/>
      <c r="SUT137" s="66"/>
      <c r="SUV137" s="64"/>
      <c r="SUW137" s="67"/>
      <c r="SUX137" s="67"/>
      <c r="SUY137" s="65"/>
      <c r="SUZ137" s="65"/>
      <c r="SVA137" s="65"/>
      <c r="SVB137" s="66"/>
      <c r="SVD137" s="64"/>
      <c r="SVE137" s="67"/>
      <c r="SVF137" s="67"/>
      <c r="SVG137" s="65"/>
      <c r="SVH137" s="65"/>
      <c r="SVI137" s="65"/>
      <c r="SVJ137" s="66"/>
      <c r="SVL137" s="64"/>
      <c r="SVM137" s="67"/>
      <c r="SVN137" s="67"/>
      <c r="SVO137" s="65"/>
      <c r="SVP137" s="65"/>
      <c r="SVQ137" s="65"/>
      <c r="SVR137" s="66"/>
      <c r="SVT137" s="64"/>
      <c r="SVU137" s="67"/>
      <c r="SVV137" s="67"/>
      <c r="SVW137" s="65"/>
      <c r="SVX137" s="65"/>
      <c r="SVY137" s="65"/>
      <c r="SVZ137" s="66"/>
      <c r="SWB137" s="64"/>
      <c r="SWC137" s="67"/>
      <c r="SWD137" s="67"/>
      <c r="SWE137" s="65"/>
      <c r="SWF137" s="65"/>
      <c r="SWG137" s="65"/>
      <c r="SWH137" s="66"/>
      <c r="SWJ137" s="64"/>
      <c r="SWK137" s="67"/>
      <c r="SWL137" s="67"/>
      <c r="SWM137" s="65"/>
      <c r="SWN137" s="65"/>
      <c r="SWO137" s="65"/>
      <c r="SWP137" s="66"/>
      <c r="SWR137" s="64"/>
      <c r="SWS137" s="67"/>
      <c r="SWT137" s="67"/>
      <c r="SWU137" s="65"/>
      <c r="SWV137" s="65"/>
      <c r="SWW137" s="65"/>
      <c r="SWX137" s="66"/>
      <c r="SWZ137" s="64"/>
      <c r="SXA137" s="67"/>
      <c r="SXB137" s="67"/>
      <c r="SXC137" s="65"/>
      <c r="SXD137" s="65"/>
      <c r="SXE137" s="65"/>
      <c r="SXF137" s="66"/>
      <c r="SXH137" s="64"/>
      <c r="SXI137" s="67"/>
      <c r="SXJ137" s="67"/>
      <c r="SXK137" s="65"/>
      <c r="SXL137" s="65"/>
      <c r="SXM137" s="65"/>
      <c r="SXN137" s="66"/>
      <c r="SXP137" s="64"/>
      <c r="SXQ137" s="67"/>
      <c r="SXR137" s="67"/>
      <c r="SXS137" s="65"/>
      <c r="SXT137" s="65"/>
      <c r="SXU137" s="65"/>
      <c r="SXV137" s="66"/>
      <c r="SXX137" s="64"/>
      <c r="SXY137" s="67"/>
      <c r="SXZ137" s="67"/>
      <c r="SYA137" s="65"/>
      <c r="SYB137" s="65"/>
      <c r="SYC137" s="65"/>
      <c r="SYD137" s="66"/>
      <c r="SYF137" s="64"/>
      <c r="SYG137" s="67"/>
      <c r="SYH137" s="67"/>
      <c r="SYI137" s="65"/>
      <c r="SYJ137" s="65"/>
      <c r="SYK137" s="65"/>
      <c r="SYL137" s="66"/>
      <c r="SYN137" s="64"/>
      <c r="SYO137" s="67"/>
      <c r="SYP137" s="67"/>
      <c r="SYQ137" s="65"/>
      <c r="SYR137" s="65"/>
      <c r="SYS137" s="65"/>
      <c r="SYT137" s="66"/>
      <c r="SYV137" s="64"/>
      <c r="SYW137" s="67"/>
      <c r="SYX137" s="67"/>
      <c r="SYY137" s="65"/>
      <c r="SYZ137" s="65"/>
      <c r="SZA137" s="65"/>
      <c r="SZB137" s="66"/>
      <c r="SZD137" s="64"/>
      <c r="SZE137" s="67"/>
      <c r="SZF137" s="67"/>
      <c r="SZG137" s="65"/>
      <c r="SZH137" s="65"/>
      <c r="SZI137" s="65"/>
      <c r="SZJ137" s="66"/>
      <c r="SZL137" s="64"/>
      <c r="SZM137" s="67"/>
      <c r="SZN137" s="67"/>
      <c r="SZO137" s="65"/>
      <c r="SZP137" s="65"/>
      <c r="SZQ137" s="65"/>
      <c r="SZR137" s="66"/>
      <c r="SZT137" s="64"/>
      <c r="SZU137" s="67"/>
      <c r="SZV137" s="67"/>
      <c r="SZW137" s="65"/>
      <c r="SZX137" s="65"/>
      <c r="SZY137" s="65"/>
      <c r="SZZ137" s="66"/>
      <c r="TAB137" s="64"/>
      <c r="TAC137" s="67"/>
      <c r="TAD137" s="67"/>
      <c r="TAE137" s="65"/>
      <c r="TAF137" s="65"/>
      <c r="TAG137" s="65"/>
      <c r="TAH137" s="66"/>
      <c r="TAJ137" s="64"/>
      <c r="TAK137" s="67"/>
      <c r="TAL137" s="67"/>
      <c r="TAM137" s="65"/>
      <c r="TAN137" s="65"/>
      <c r="TAO137" s="65"/>
      <c r="TAP137" s="66"/>
      <c r="TAR137" s="64"/>
      <c r="TAS137" s="67"/>
      <c r="TAT137" s="67"/>
      <c r="TAU137" s="65"/>
      <c r="TAV137" s="65"/>
      <c r="TAW137" s="65"/>
      <c r="TAX137" s="66"/>
      <c r="TAZ137" s="64"/>
      <c r="TBA137" s="67"/>
      <c r="TBB137" s="67"/>
      <c r="TBC137" s="65"/>
      <c r="TBD137" s="65"/>
      <c r="TBE137" s="65"/>
      <c r="TBF137" s="66"/>
      <c r="TBH137" s="64"/>
      <c r="TBI137" s="67"/>
      <c r="TBJ137" s="67"/>
      <c r="TBK137" s="65"/>
      <c r="TBL137" s="65"/>
      <c r="TBM137" s="65"/>
      <c r="TBN137" s="66"/>
      <c r="TBP137" s="64"/>
      <c r="TBQ137" s="67"/>
      <c r="TBR137" s="67"/>
      <c r="TBS137" s="65"/>
      <c r="TBT137" s="65"/>
      <c r="TBU137" s="65"/>
      <c r="TBV137" s="66"/>
      <c r="TBX137" s="64"/>
      <c r="TBY137" s="67"/>
      <c r="TBZ137" s="67"/>
      <c r="TCA137" s="65"/>
      <c r="TCB137" s="65"/>
      <c r="TCC137" s="65"/>
      <c r="TCD137" s="66"/>
      <c r="TCF137" s="64"/>
      <c r="TCG137" s="67"/>
      <c r="TCH137" s="67"/>
      <c r="TCI137" s="65"/>
      <c r="TCJ137" s="65"/>
      <c r="TCK137" s="65"/>
      <c r="TCL137" s="66"/>
      <c r="TCN137" s="64"/>
      <c r="TCO137" s="67"/>
      <c r="TCP137" s="67"/>
      <c r="TCQ137" s="65"/>
      <c r="TCR137" s="65"/>
      <c r="TCS137" s="65"/>
      <c r="TCT137" s="66"/>
      <c r="TCV137" s="64"/>
      <c r="TCW137" s="67"/>
      <c r="TCX137" s="67"/>
      <c r="TCY137" s="65"/>
      <c r="TCZ137" s="65"/>
      <c r="TDA137" s="65"/>
      <c r="TDB137" s="66"/>
      <c r="TDD137" s="64"/>
      <c r="TDE137" s="67"/>
      <c r="TDF137" s="67"/>
      <c r="TDG137" s="65"/>
      <c r="TDH137" s="65"/>
      <c r="TDI137" s="65"/>
      <c r="TDJ137" s="66"/>
      <c r="TDL137" s="64"/>
      <c r="TDM137" s="67"/>
      <c r="TDN137" s="67"/>
      <c r="TDO137" s="65"/>
      <c r="TDP137" s="65"/>
      <c r="TDQ137" s="65"/>
      <c r="TDR137" s="66"/>
      <c r="TDT137" s="64"/>
      <c r="TDU137" s="67"/>
      <c r="TDV137" s="67"/>
      <c r="TDW137" s="65"/>
      <c r="TDX137" s="65"/>
      <c r="TDY137" s="65"/>
      <c r="TDZ137" s="66"/>
      <c r="TEB137" s="64"/>
      <c r="TEC137" s="67"/>
      <c r="TED137" s="67"/>
      <c r="TEE137" s="65"/>
      <c r="TEF137" s="65"/>
      <c r="TEG137" s="65"/>
      <c r="TEH137" s="66"/>
      <c r="TEJ137" s="64"/>
      <c r="TEK137" s="67"/>
      <c r="TEL137" s="67"/>
      <c r="TEM137" s="65"/>
      <c r="TEN137" s="65"/>
      <c r="TEO137" s="65"/>
      <c r="TEP137" s="66"/>
      <c r="TER137" s="64"/>
      <c r="TES137" s="67"/>
      <c r="TET137" s="67"/>
      <c r="TEU137" s="65"/>
      <c r="TEV137" s="65"/>
      <c r="TEW137" s="65"/>
      <c r="TEX137" s="66"/>
      <c r="TEZ137" s="64"/>
      <c r="TFA137" s="67"/>
      <c r="TFB137" s="67"/>
      <c r="TFC137" s="65"/>
      <c r="TFD137" s="65"/>
      <c r="TFE137" s="65"/>
      <c r="TFF137" s="66"/>
      <c r="TFH137" s="64"/>
      <c r="TFI137" s="67"/>
      <c r="TFJ137" s="67"/>
      <c r="TFK137" s="65"/>
      <c r="TFL137" s="65"/>
      <c r="TFM137" s="65"/>
      <c r="TFN137" s="66"/>
      <c r="TFP137" s="64"/>
      <c r="TFQ137" s="67"/>
      <c r="TFR137" s="67"/>
      <c r="TFS137" s="65"/>
      <c r="TFT137" s="65"/>
      <c r="TFU137" s="65"/>
      <c r="TFV137" s="66"/>
      <c r="TFX137" s="64"/>
      <c r="TFY137" s="67"/>
      <c r="TFZ137" s="67"/>
      <c r="TGA137" s="65"/>
      <c r="TGB137" s="65"/>
      <c r="TGC137" s="65"/>
      <c r="TGD137" s="66"/>
      <c r="TGF137" s="64"/>
      <c r="TGG137" s="67"/>
      <c r="TGH137" s="67"/>
      <c r="TGI137" s="65"/>
      <c r="TGJ137" s="65"/>
      <c r="TGK137" s="65"/>
      <c r="TGL137" s="66"/>
      <c r="TGN137" s="64"/>
      <c r="TGO137" s="67"/>
      <c r="TGP137" s="67"/>
      <c r="TGQ137" s="65"/>
      <c r="TGR137" s="65"/>
      <c r="TGS137" s="65"/>
      <c r="TGT137" s="66"/>
      <c r="TGV137" s="64"/>
      <c r="TGW137" s="67"/>
      <c r="TGX137" s="67"/>
      <c r="TGY137" s="65"/>
      <c r="TGZ137" s="65"/>
      <c r="THA137" s="65"/>
      <c r="THB137" s="66"/>
      <c r="THD137" s="64"/>
      <c r="THE137" s="67"/>
      <c r="THF137" s="67"/>
      <c r="THG137" s="65"/>
      <c r="THH137" s="65"/>
      <c r="THI137" s="65"/>
      <c r="THJ137" s="66"/>
      <c r="THL137" s="64"/>
      <c r="THM137" s="67"/>
      <c r="THN137" s="67"/>
      <c r="THO137" s="65"/>
      <c r="THP137" s="65"/>
      <c r="THQ137" s="65"/>
      <c r="THR137" s="66"/>
      <c r="THT137" s="64"/>
      <c r="THU137" s="67"/>
      <c r="THV137" s="67"/>
      <c r="THW137" s="65"/>
      <c r="THX137" s="65"/>
      <c r="THY137" s="65"/>
      <c r="THZ137" s="66"/>
      <c r="TIB137" s="64"/>
      <c r="TIC137" s="67"/>
      <c r="TID137" s="67"/>
      <c r="TIE137" s="65"/>
      <c r="TIF137" s="65"/>
      <c r="TIG137" s="65"/>
      <c r="TIH137" s="66"/>
      <c r="TIJ137" s="64"/>
      <c r="TIK137" s="67"/>
      <c r="TIL137" s="67"/>
      <c r="TIM137" s="65"/>
      <c r="TIN137" s="65"/>
      <c r="TIO137" s="65"/>
      <c r="TIP137" s="66"/>
      <c r="TIR137" s="64"/>
      <c r="TIS137" s="67"/>
      <c r="TIT137" s="67"/>
      <c r="TIU137" s="65"/>
      <c r="TIV137" s="65"/>
      <c r="TIW137" s="65"/>
      <c r="TIX137" s="66"/>
      <c r="TIZ137" s="64"/>
      <c r="TJA137" s="67"/>
      <c r="TJB137" s="67"/>
      <c r="TJC137" s="65"/>
      <c r="TJD137" s="65"/>
      <c r="TJE137" s="65"/>
      <c r="TJF137" s="66"/>
      <c r="TJH137" s="64"/>
      <c r="TJI137" s="67"/>
      <c r="TJJ137" s="67"/>
      <c r="TJK137" s="65"/>
      <c r="TJL137" s="65"/>
      <c r="TJM137" s="65"/>
      <c r="TJN137" s="66"/>
      <c r="TJP137" s="64"/>
      <c r="TJQ137" s="67"/>
      <c r="TJR137" s="67"/>
      <c r="TJS137" s="65"/>
      <c r="TJT137" s="65"/>
      <c r="TJU137" s="65"/>
      <c r="TJV137" s="66"/>
      <c r="TJX137" s="64"/>
      <c r="TJY137" s="67"/>
      <c r="TJZ137" s="67"/>
      <c r="TKA137" s="65"/>
      <c r="TKB137" s="65"/>
      <c r="TKC137" s="65"/>
      <c r="TKD137" s="66"/>
      <c r="TKF137" s="64"/>
      <c r="TKG137" s="67"/>
      <c r="TKH137" s="67"/>
      <c r="TKI137" s="65"/>
      <c r="TKJ137" s="65"/>
      <c r="TKK137" s="65"/>
      <c r="TKL137" s="66"/>
      <c r="TKN137" s="64"/>
      <c r="TKO137" s="67"/>
      <c r="TKP137" s="67"/>
      <c r="TKQ137" s="65"/>
      <c r="TKR137" s="65"/>
      <c r="TKS137" s="65"/>
      <c r="TKT137" s="66"/>
      <c r="TKV137" s="64"/>
      <c r="TKW137" s="67"/>
      <c r="TKX137" s="67"/>
      <c r="TKY137" s="65"/>
      <c r="TKZ137" s="65"/>
      <c r="TLA137" s="65"/>
      <c r="TLB137" s="66"/>
      <c r="TLD137" s="64"/>
      <c r="TLE137" s="67"/>
      <c r="TLF137" s="67"/>
      <c r="TLG137" s="65"/>
      <c r="TLH137" s="65"/>
      <c r="TLI137" s="65"/>
      <c r="TLJ137" s="66"/>
      <c r="TLL137" s="64"/>
      <c r="TLM137" s="67"/>
      <c r="TLN137" s="67"/>
      <c r="TLO137" s="65"/>
      <c r="TLP137" s="65"/>
      <c r="TLQ137" s="65"/>
      <c r="TLR137" s="66"/>
      <c r="TLT137" s="64"/>
      <c r="TLU137" s="67"/>
      <c r="TLV137" s="67"/>
      <c r="TLW137" s="65"/>
      <c r="TLX137" s="65"/>
      <c r="TLY137" s="65"/>
      <c r="TLZ137" s="66"/>
      <c r="TMB137" s="64"/>
      <c r="TMC137" s="67"/>
      <c r="TMD137" s="67"/>
      <c r="TME137" s="65"/>
      <c r="TMF137" s="65"/>
      <c r="TMG137" s="65"/>
      <c r="TMH137" s="66"/>
      <c r="TMJ137" s="64"/>
      <c r="TMK137" s="67"/>
      <c r="TML137" s="67"/>
      <c r="TMM137" s="65"/>
      <c r="TMN137" s="65"/>
      <c r="TMO137" s="65"/>
      <c r="TMP137" s="66"/>
      <c r="TMR137" s="64"/>
      <c r="TMS137" s="67"/>
      <c r="TMT137" s="67"/>
      <c r="TMU137" s="65"/>
      <c r="TMV137" s="65"/>
      <c r="TMW137" s="65"/>
      <c r="TMX137" s="66"/>
      <c r="TMZ137" s="64"/>
      <c r="TNA137" s="67"/>
      <c r="TNB137" s="67"/>
      <c r="TNC137" s="65"/>
      <c r="TND137" s="65"/>
      <c r="TNE137" s="65"/>
      <c r="TNF137" s="66"/>
      <c r="TNH137" s="64"/>
      <c r="TNI137" s="67"/>
      <c r="TNJ137" s="67"/>
      <c r="TNK137" s="65"/>
      <c r="TNL137" s="65"/>
      <c r="TNM137" s="65"/>
      <c r="TNN137" s="66"/>
      <c r="TNP137" s="64"/>
      <c r="TNQ137" s="67"/>
      <c r="TNR137" s="67"/>
      <c r="TNS137" s="65"/>
      <c r="TNT137" s="65"/>
      <c r="TNU137" s="65"/>
      <c r="TNV137" s="66"/>
      <c r="TNX137" s="64"/>
      <c r="TNY137" s="67"/>
      <c r="TNZ137" s="67"/>
      <c r="TOA137" s="65"/>
      <c r="TOB137" s="65"/>
      <c r="TOC137" s="65"/>
      <c r="TOD137" s="66"/>
      <c r="TOF137" s="64"/>
      <c r="TOG137" s="67"/>
      <c r="TOH137" s="67"/>
      <c r="TOI137" s="65"/>
      <c r="TOJ137" s="65"/>
      <c r="TOK137" s="65"/>
      <c r="TOL137" s="66"/>
      <c r="TON137" s="64"/>
      <c r="TOO137" s="67"/>
      <c r="TOP137" s="67"/>
      <c r="TOQ137" s="65"/>
      <c r="TOR137" s="65"/>
      <c r="TOS137" s="65"/>
      <c r="TOT137" s="66"/>
      <c r="TOV137" s="64"/>
      <c r="TOW137" s="67"/>
      <c r="TOX137" s="67"/>
      <c r="TOY137" s="65"/>
      <c r="TOZ137" s="65"/>
      <c r="TPA137" s="65"/>
      <c r="TPB137" s="66"/>
      <c r="TPD137" s="64"/>
      <c r="TPE137" s="67"/>
      <c r="TPF137" s="67"/>
      <c r="TPG137" s="65"/>
      <c r="TPH137" s="65"/>
      <c r="TPI137" s="65"/>
      <c r="TPJ137" s="66"/>
      <c r="TPL137" s="64"/>
      <c r="TPM137" s="67"/>
      <c r="TPN137" s="67"/>
      <c r="TPO137" s="65"/>
      <c r="TPP137" s="65"/>
      <c r="TPQ137" s="65"/>
      <c r="TPR137" s="66"/>
      <c r="TPT137" s="64"/>
      <c r="TPU137" s="67"/>
      <c r="TPV137" s="67"/>
      <c r="TPW137" s="65"/>
      <c r="TPX137" s="65"/>
      <c r="TPY137" s="65"/>
      <c r="TPZ137" s="66"/>
      <c r="TQB137" s="64"/>
      <c r="TQC137" s="67"/>
      <c r="TQD137" s="67"/>
      <c r="TQE137" s="65"/>
      <c r="TQF137" s="65"/>
      <c r="TQG137" s="65"/>
      <c r="TQH137" s="66"/>
      <c r="TQJ137" s="64"/>
      <c r="TQK137" s="67"/>
      <c r="TQL137" s="67"/>
      <c r="TQM137" s="65"/>
      <c r="TQN137" s="65"/>
      <c r="TQO137" s="65"/>
      <c r="TQP137" s="66"/>
      <c r="TQR137" s="64"/>
      <c r="TQS137" s="67"/>
      <c r="TQT137" s="67"/>
      <c r="TQU137" s="65"/>
      <c r="TQV137" s="65"/>
      <c r="TQW137" s="65"/>
      <c r="TQX137" s="66"/>
      <c r="TQZ137" s="64"/>
      <c r="TRA137" s="67"/>
      <c r="TRB137" s="67"/>
      <c r="TRC137" s="65"/>
      <c r="TRD137" s="65"/>
      <c r="TRE137" s="65"/>
      <c r="TRF137" s="66"/>
      <c r="TRH137" s="64"/>
      <c r="TRI137" s="67"/>
      <c r="TRJ137" s="67"/>
      <c r="TRK137" s="65"/>
      <c r="TRL137" s="65"/>
      <c r="TRM137" s="65"/>
      <c r="TRN137" s="66"/>
      <c r="TRP137" s="64"/>
      <c r="TRQ137" s="67"/>
      <c r="TRR137" s="67"/>
      <c r="TRS137" s="65"/>
      <c r="TRT137" s="65"/>
      <c r="TRU137" s="65"/>
      <c r="TRV137" s="66"/>
      <c r="TRX137" s="64"/>
      <c r="TRY137" s="67"/>
      <c r="TRZ137" s="67"/>
      <c r="TSA137" s="65"/>
      <c r="TSB137" s="65"/>
      <c r="TSC137" s="65"/>
      <c r="TSD137" s="66"/>
      <c r="TSF137" s="64"/>
      <c r="TSG137" s="67"/>
      <c r="TSH137" s="67"/>
      <c r="TSI137" s="65"/>
      <c r="TSJ137" s="65"/>
      <c r="TSK137" s="65"/>
      <c r="TSL137" s="66"/>
      <c r="TSN137" s="64"/>
      <c r="TSO137" s="67"/>
      <c r="TSP137" s="67"/>
      <c r="TSQ137" s="65"/>
      <c r="TSR137" s="65"/>
      <c r="TSS137" s="65"/>
      <c r="TST137" s="66"/>
      <c r="TSV137" s="64"/>
      <c r="TSW137" s="67"/>
      <c r="TSX137" s="67"/>
      <c r="TSY137" s="65"/>
      <c r="TSZ137" s="65"/>
      <c r="TTA137" s="65"/>
      <c r="TTB137" s="66"/>
      <c r="TTD137" s="64"/>
      <c r="TTE137" s="67"/>
      <c r="TTF137" s="67"/>
      <c r="TTG137" s="65"/>
      <c r="TTH137" s="65"/>
      <c r="TTI137" s="65"/>
      <c r="TTJ137" s="66"/>
      <c r="TTL137" s="64"/>
      <c r="TTM137" s="67"/>
      <c r="TTN137" s="67"/>
      <c r="TTO137" s="65"/>
      <c r="TTP137" s="65"/>
      <c r="TTQ137" s="65"/>
      <c r="TTR137" s="66"/>
      <c r="TTT137" s="64"/>
      <c r="TTU137" s="67"/>
      <c r="TTV137" s="67"/>
      <c r="TTW137" s="65"/>
      <c r="TTX137" s="65"/>
      <c r="TTY137" s="65"/>
      <c r="TTZ137" s="66"/>
      <c r="TUB137" s="64"/>
      <c r="TUC137" s="67"/>
      <c r="TUD137" s="67"/>
      <c r="TUE137" s="65"/>
      <c r="TUF137" s="65"/>
      <c r="TUG137" s="65"/>
      <c r="TUH137" s="66"/>
      <c r="TUJ137" s="64"/>
      <c r="TUK137" s="67"/>
      <c r="TUL137" s="67"/>
      <c r="TUM137" s="65"/>
      <c r="TUN137" s="65"/>
      <c r="TUO137" s="65"/>
      <c r="TUP137" s="66"/>
      <c r="TUR137" s="64"/>
      <c r="TUS137" s="67"/>
      <c r="TUT137" s="67"/>
      <c r="TUU137" s="65"/>
      <c r="TUV137" s="65"/>
      <c r="TUW137" s="65"/>
      <c r="TUX137" s="66"/>
      <c r="TUZ137" s="64"/>
      <c r="TVA137" s="67"/>
      <c r="TVB137" s="67"/>
      <c r="TVC137" s="65"/>
      <c r="TVD137" s="65"/>
      <c r="TVE137" s="65"/>
      <c r="TVF137" s="66"/>
      <c r="TVH137" s="64"/>
      <c r="TVI137" s="67"/>
      <c r="TVJ137" s="67"/>
      <c r="TVK137" s="65"/>
      <c r="TVL137" s="65"/>
      <c r="TVM137" s="65"/>
      <c r="TVN137" s="66"/>
      <c r="TVP137" s="64"/>
      <c r="TVQ137" s="67"/>
      <c r="TVR137" s="67"/>
      <c r="TVS137" s="65"/>
      <c r="TVT137" s="65"/>
      <c r="TVU137" s="65"/>
      <c r="TVV137" s="66"/>
      <c r="TVX137" s="64"/>
      <c r="TVY137" s="67"/>
      <c r="TVZ137" s="67"/>
      <c r="TWA137" s="65"/>
      <c r="TWB137" s="65"/>
      <c r="TWC137" s="65"/>
      <c r="TWD137" s="66"/>
      <c r="TWF137" s="64"/>
      <c r="TWG137" s="67"/>
      <c r="TWH137" s="67"/>
      <c r="TWI137" s="65"/>
      <c r="TWJ137" s="65"/>
      <c r="TWK137" s="65"/>
      <c r="TWL137" s="66"/>
      <c r="TWN137" s="64"/>
      <c r="TWO137" s="67"/>
      <c r="TWP137" s="67"/>
      <c r="TWQ137" s="65"/>
      <c r="TWR137" s="65"/>
      <c r="TWS137" s="65"/>
      <c r="TWT137" s="66"/>
      <c r="TWV137" s="64"/>
      <c r="TWW137" s="67"/>
      <c r="TWX137" s="67"/>
      <c r="TWY137" s="65"/>
      <c r="TWZ137" s="65"/>
      <c r="TXA137" s="65"/>
      <c r="TXB137" s="66"/>
      <c r="TXD137" s="64"/>
      <c r="TXE137" s="67"/>
      <c r="TXF137" s="67"/>
      <c r="TXG137" s="65"/>
      <c r="TXH137" s="65"/>
      <c r="TXI137" s="65"/>
      <c r="TXJ137" s="66"/>
      <c r="TXL137" s="64"/>
      <c r="TXM137" s="67"/>
      <c r="TXN137" s="67"/>
      <c r="TXO137" s="65"/>
      <c r="TXP137" s="65"/>
      <c r="TXQ137" s="65"/>
      <c r="TXR137" s="66"/>
      <c r="TXT137" s="64"/>
      <c r="TXU137" s="67"/>
      <c r="TXV137" s="67"/>
      <c r="TXW137" s="65"/>
      <c r="TXX137" s="65"/>
      <c r="TXY137" s="65"/>
      <c r="TXZ137" s="66"/>
      <c r="TYB137" s="64"/>
      <c r="TYC137" s="67"/>
      <c r="TYD137" s="67"/>
      <c r="TYE137" s="65"/>
      <c r="TYF137" s="65"/>
      <c r="TYG137" s="65"/>
      <c r="TYH137" s="66"/>
      <c r="TYJ137" s="64"/>
      <c r="TYK137" s="67"/>
      <c r="TYL137" s="67"/>
      <c r="TYM137" s="65"/>
      <c r="TYN137" s="65"/>
      <c r="TYO137" s="65"/>
      <c r="TYP137" s="66"/>
      <c r="TYR137" s="64"/>
      <c r="TYS137" s="67"/>
      <c r="TYT137" s="67"/>
      <c r="TYU137" s="65"/>
      <c r="TYV137" s="65"/>
      <c r="TYW137" s="65"/>
      <c r="TYX137" s="66"/>
      <c r="TYZ137" s="64"/>
      <c r="TZA137" s="67"/>
      <c r="TZB137" s="67"/>
      <c r="TZC137" s="65"/>
      <c r="TZD137" s="65"/>
      <c r="TZE137" s="65"/>
      <c r="TZF137" s="66"/>
      <c r="TZH137" s="64"/>
      <c r="TZI137" s="67"/>
      <c r="TZJ137" s="67"/>
      <c r="TZK137" s="65"/>
      <c r="TZL137" s="65"/>
      <c r="TZM137" s="65"/>
      <c r="TZN137" s="66"/>
      <c r="TZP137" s="64"/>
      <c r="TZQ137" s="67"/>
      <c r="TZR137" s="67"/>
      <c r="TZS137" s="65"/>
      <c r="TZT137" s="65"/>
      <c r="TZU137" s="65"/>
      <c r="TZV137" s="66"/>
      <c r="TZX137" s="64"/>
      <c r="TZY137" s="67"/>
      <c r="TZZ137" s="67"/>
      <c r="UAA137" s="65"/>
      <c r="UAB137" s="65"/>
      <c r="UAC137" s="65"/>
      <c r="UAD137" s="66"/>
      <c r="UAF137" s="64"/>
      <c r="UAG137" s="67"/>
      <c r="UAH137" s="67"/>
      <c r="UAI137" s="65"/>
      <c r="UAJ137" s="65"/>
      <c r="UAK137" s="65"/>
      <c r="UAL137" s="66"/>
      <c r="UAN137" s="64"/>
      <c r="UAO137" s="67"/>
      <c r="UAP137" s="67"/>
      <c r="UAQ137" s="65"/>
      <c r="UAR137" s="65"/>
      <c r="UAS137" s="65"/>
      <c r="UAT137" s="66"/>
      <c r="UAV137" s="64"/>
      <c r="UAW137" s="67"/>
      <c r="UAX137" s="67"/>
      <c r="UAY137" s="65"/>
      <c r="UAZ137" s="65"/>
      <c r="UBA137" s="65"/>
      <c r="UBB137" s="66"/>
      <c r="UBD137" s="64"/>
      <c r="UBE137" s="67"/>
      <c r="UBF137" s="67"/>
      <c r="UBG137" s="65"/>
      <c r="UBH137" s="65"/>
      <c r="UBI137" s="65"/>
      <c r="UBJ137" s="66"/>
      <c r="UBL137" s="64"/>
      <c r="UBM137" s="67"/>
      <c r="UBN137" s="67"/>
      <c r="UBO137" s="65"/>
      <c r="UBP137" s="65"/>
      <c r="UBQ137" s="65"/>
      <c r="UBR137" s="66"/>
      <c r="UBT137" s="64"/>
      <c r="UBU137" s="67"/>
      <c r="UBV137" s="67"/>
      <c r="UBW137" s="65"/>
      <c r="UBX137" s="65"/>
      <c r="UBY137" s="65"/>
      <c r="UBZ137" s="66"/>
      <c r="UCB137" s="64"/>
      <c r="UCC137" s="67"/>
      <c r="UCD137" s="67"/>
      <c r="UCE137" s="65"/>
      <c r="UCF137" s="65"/>
      <c r="UCG137" s="65"/>
      <c r="UCH137" s="66"/>
      <c r="UCJ137" s="64"/>
      <c r="UCK137" s="67"/>
      <c r="UCL137" s="67"/>
      <c r="UCM137" s="65"/>
      <c r="UCN137" s="65"/>
      <c r="UCO137" s="65"/>
      <c r="UCP137" s="66"/>
      <c r="UCR137" s="64"/>
      <c r="UCS137" s="67"/>
      <c r="UCT137" s="67"/>
      <c r="UCU137" s="65"/>
      <c r="UCV137" s="65"/>
      <c r="UCW137" s="65"/>
      <c r="UCX137" s="66"/>
      <c r="UCZ137" s="64"/>
      <c r="UDA137" s="67"/>
      <c r="UDB137" s="67"/>
      <c r="UDC137" s="65"/>
      <c r="UDD137" s="65"/>
      <c r="UDE137" s="65"/>
      <c r="UDF137" s="66"/>
      <c r="UDH137" s="64"/>
      <c r="UDI137" s="67"/>
      <c r="UDJ137" s="67"/>
      <c r="UDK137" s="65"/>
      <c r="UDL137" s="65"/>
      <c r="UDM137" s="65"/>
      <c r="UDN137" s="66"/>
      <c r="UDP137" s="64"/>
      <c r="UDQ137" s="67"/>
      <c r="UDR137" s="67"/>
      <c r="UDS137" s="65"/>
      <c r="UDT137" s="65"/>
      <c r="UDU137" s="65"/>
      <c r="UDV137" s="66"/>
      <c r="UDX137" s="64"/>
      <c r="UDY137" s="67"/>
      <c r="UDZ137" s="67"/>
      <c r="UEA137" s="65"/>
      <c r="UEB137" s="65"/>
      <c r="UEC137" s="65"/>
      <c r="UED137" s="66"/>
      <c r="UEF137" s="64"/>
      <c r="UEG137" s="67"/>
      <c r="UEH137" s="67"/>
      <c r="UEI137" s="65"/>
      <c r="UEJ137" s="65"/>
      <c r="UEK137" s="65"/>
      <c r="UEL137" s="66"/>
      <c r="UEN137" s="64"/>
      <c r="UEO137" s="67"/>
      <c r="UEP137" s="67"/>
      <c r="UEQ137" s="65"/>
      <c r="UER137" s="65"/>
      <c r="UES137" s="65"/>
      <c r="UET137" s="66"/>
      <c r="UEV137" s="64"/>
      <c r="UEW137" s="67"/>
      <c r="UEX137" s="67"/>
      <c r="UEY137" s="65"/>
      <c r="UEZ137" s="65"/>
      <c r="UFA137" s="65"/>
      <c r="UFB137" s="66"/>
      <c r="UFD137" s="64"/>
      <c r="UFE137" s="67"/>
      <c r="UFF137" s="67"/>
      <c r="UFG137" s="65"/>
      <c r="UFH137" s="65"/>
      <c r="UFI137" s="65"/>
      <c r="UFJ137" s="66"/>
      <c r="UFL137" s="64"/>
      <c r="UFM137" s="67"/>
      <c r="UFN137" s="67"/>
      <c r="UFO137" s="65"/>
      <c r="UFP137" s="65"/>
      <c r="UFQ137" s="65"/>
      <c r="UFR137" s="66"/>
      <c r="UFT137" s="64"/>
      <c r="UFU137" s="67"/>
      <c r="UFV137" s="67"/>
      <c r="UFW137" s="65"/>
      <c r="UFX137" s="65"/>
      <c r="UFY137" s="65"/>
      <c r="UFZ137" s="66"/>
      <c r="UGB137" s="64"/>
      <c r="UGC137" s="67"/>
      <c r="UGD137" s="67"/>
      <c r="UGE137" s="65"/>
      <c r="UGF137" s="65"/>
      <c r="UGG137" s="65"/>
      <c r="UGH137" s="66"/>
      <c r="UGJ137" s="64"/>
      <c r="UGK137" s="67"/>
      <c r="UGL137" s="67"/>
      <c r="UGM137" s="65"/>
      <c r="UGN137" s="65"/>
      <c r="UGO137" s="65"/>
      <c r="UGP137" s="66"/>
      <c r="UGR137" s="64"/>
      <c r="UGS137" s="67"/>
      <c r="UGT137" s="67"/>
      <c r="UGU137" s="65"/>
      <c r="UGV137" s="65"/>
      <c r="UGW137" s="65"/>
      <c r="UGX137" s="66"/>
      <c r="UGZ137" s="64"/>
      <c r="UHA137" s="67"/>
      <c r="UHB137" s="67"/>
      <c r="UHC137" s="65"/>
      <c r="UHD137" s="65"/>
      <c r="UHE137" s="65"/>
      <c r="UHF137" s="66"/>
      <c r="UHH137" s="64"/>
      <c r="UHI137" s="67"/>
      <c r="UHJ137" s="67"/>
      <c r="UHK137" s="65"/>
      <c r="UHL137" s="65"/>
      <c r="UHM137" s="65"/>
      <c r="UHN137" s="66"/>
      <c r="UHP137" s="64"/>
      <c r="UHQ137" s="67"/>
      <c r="UHR137" s="67"/>
      <c r="UHS137" s="65"/>
      <c r="UHT137" s="65"/>
      <c r="UHU137" s="65"/>
      <c r="UHV137" s="66"/>
      <c r="UHX137" s="64"/>
      <c r="UHY137" s="67"/>
      <c r="UHZ137" s="67"/>
      <c r="UIA137" s="65"/>
      <c r="UIB137" s="65"/>
      <c r="UIC137" s="65"/>
      <c r="UID137" s="66"/>
      <c r="UIF137" s="64"/>
      <c r="UIG137" s="67"/>
      <c r="UIH137" s="67"/>
      <c r="UII137" s="65"/>
      <c r="UIJ137" s="65"/>
      <c r="UIK137" s="65"/>
      <c r="UIL137" s="66"/>
      <c r="UIN137" s="64"/>
      <c r="UIO137" s="67"/>
      <c r="UIP137" s="67"/>
      <c r="UIQ137" s="65"/>
      <c r="UIR137" s="65"/>
      <c r="UIS137" s="65"/>
      <c r="UIT137" s="66"/>
      <c r="UIV137" s="64"/>
      <c r="UIW137" s="67"/>
      <c r="UIX137" s="67"/>
      <c r="UIY137" s="65"/>
      <c r="UIZ137" s="65"/>
      <c r="UJA137" s="65"/>
      <c r="UJB137" s="66"/>
      <c r="UJD137" s="64"/>
      <c r="UJE137" s="67"/>
      <c r="UJF137" s="67"/>
      <c r="UJG137" s="65"/>
      <c r="UJH137" s="65"/>
      <c r="UJI137" s="65"/>
      <c r="UJJ137" s="66"/>
      <c r="UJL137" s="64"/>
      <c r="UJM137" s="67"/>
      <c r="UJN137" s="67"/>
      <c r="UJO137" s="65"/>
      <c r="UJP137" s="65"/>
      <c r="UJQ137" s="65"/>
      <c r="UJR137" s="66"/>
      <c r="UJT137" s="64"/>
      <c r="UJU137" s="67"/>
      <c r="UJV137" s="67"/>
      <c r="UJW137" s="65"/>
      <c r="UJX137" s="65"/>
      <c r="UJY137" s="65"/>
      <c r="UJZ137" s="66"/>
      <c r="UKB137" s="64"/>
      <c r="UKC137" s="67"/>
      <c r="UKD137" s="67"/>
      <c r="UKE137" s="65"/>
      <c r="UKF137" s="65"/>
      <c r="UKG137" s="65"/>
      <c r="UKH137" s="66"/>
      <c r="UKJ137" s="64"/>
      <c r="UKK137" s="67"/>
      <c r="UKL137" s="67"/>
      <c r="UKM137" s="65"/>
      <c r="UKN137" s="65"/>
      <c r="UKO137" s="65"/>
      <c r="UKP137" s="66"/>
      <c r="UKR137" s="64"/>
      <c r="UKS137" s="67"/>
      <c r="UKT137" s="67"/>
      <c r="UKU137" s="65"/>
      <c r="UKV137" s="65"/>
      <c r="UKW137" s="65"/>
      <c r="UKX137" s="66"/>
      <c r="UKZ137" s="64"/>
      <c r="ULA137" s="67"/>
      <c r="ULB137" s="67"/>
      <c r="ULC137" s="65"/>
      <c r="ULD137" s="65"/>
      <c r="ULE137" s="65"/>
      <c r="ULF137" s="66"/>
      <c r="ULH137" s="64"/>
      <c r="ULI137" s="67"/>
      <c r="ULJ137" s="67"/>
      <c r="ULK137" s="65"/>
      <c r="ULL137" s="65"/>
      <c r="ULM137" s="65"/>
      <c r="ULN137" s="66"/>
      <c r="ULP137" s="64"/>
      <c r="ULQ137" s="67"/>
      <c r="ULR137" s="67"/>
      <c r="ULS137" s="65"/>
      <c r="ULT137" s="65"/>
      <c r="ULU137" s="65"/>
      <c r="ULV137" s="66"/>
      <c r="ULX137" s="64"/>
      <c r="ULY137" s="67"/>
      <c r="ULZ137" s="67"/>
      <c r="UMA137" s="65"/>
      <c r="UMB137" s="65"/>
      <c r="UMC137" s="65"/>
      <c r="UMD137" s="66"/>
      <c r="UMF137" s="64"/>
      <c r="UMG137" s="67"/>
      <c r="UMH137" s="67"/>
      <c r="UMI137" s="65"/>
      <c r="UMJ137" s="65"/>
      <c r="UMK137" s="65"/>
      <c r="UML137" s="66"/>
      <c r="UMN137" s="64"/>
      <c r="UMO137" s="67"/>
      <c r="UMP137" s="67"/>
      <c r="UMQ137" s="65"/>
      <c r="UMR137" s="65"/>
      <c r="UMS137" s="65"/>
      <c r="UMT137" s="66"/>
      <c r="UMV137" s="64"/>
      <c r="UMW137" s="67"/>
      <c r="UMX137" s="67"/>
      <c r="UMY137" s="65"/>
      <c r="UMZ137" s="65"/>
      <c r="UNA137" s="65"/>
      <c r="UNB137" s="66"/>
      <c r="UND137" s="64"/>
      <c r="UNE137" s="67"/>
      <c r="UNF137" s="67"/>
      <c r="UNG137" s="65"/>
      <c r="UNH137" s="65"/>
      <c r="UNI137" s="65"/>
      <c r="UNJ137" s="66"/>
      <c r="UNL137" s="64"/>
      <c r="UNM137" s="67"/>
      <c r="UNN137" s="67"/>
      <c r="UNO137" s="65"/>
      <c r="UNP137" s="65"/>
      <c r="UNQ137" s="65"/>
      <c r="UNR137" s="66"/>
      <c r="UNT137" s="64"/>
      <c r="UNU137" s="67"/>
      <c r="UNV137" s="67"/>
      <c r="UNW137" s="65"/>
      <c r="UNX137" s="65"/>
      <c r="UNY137" s="65"/>
      <c r="UNZ137" s="66"/>
      <c r="UOB137" s="64"/>
      <c r="UOC137" s="67"/>
      <c r="UOD137" s="67"/>
      <c r="UOE137" s="65"/>
      <c r="UOF137" s="65"/>
      <c r="UOG137" s="65"/>
      <c r="UOH137" s="66"/>
      <c r="UOJ137" s="64"/>
      <c r="UOK137" s="67"/>
      <c r="UOL137" s="67"/>
      <c r="UOM137" s="65"/>
      <c r="UON137" s="65"/>
      <c r="UOO137" s="65"/>
      <c r="UOP137" s="66"/>
      <c r="UOR137" s="64"/>
      <c r="UOS137" s="67"/>
      <c r="UOT137" s="67"/>
      <c r="UOU137" s="65"/>
      <c r="UOV137" s="65"/>
      <c r="UOW137" s="65"/>
      <c r="UOX137" s="66"/>
      <c r="UOZ137" s="64"/>
      <c r="UPA137" s="67"/>
      <c r="UPB137" s="67"/>
      <c r="UPC137" s="65"/>
      <c r="UPD137" s="65"/>
      <c r="UPE137" s="65"/>
      <c r="UPF137" s="66"/>
      <c r="UPH137" s="64"/>
      <c r="UPI137" s="67"/>
      <c r="UPJ137" s="67"/>
      <c r="UPK137" s="65"/>
      <c r="UPL137" s="65"/>
      <c r="UPM137" s="65"/>
      <c r="UPN137" s="66"/>
      <c r="UPP137" s="64"/>
      <c r="UPQ137" s="67"/>
      <c r="UPR137" s="67"/>
      <c r="UPS137" s="65"/>
      <c r="UPT137" s="65"/>
      <c r="UPU137" s="65"/>
      <c r="UPV137" s="66"/>
      <c r="UPX137" s="64"/>
      <c r="UPY137" s="67"/>
      <c r="UPZ137" s="67"/>
      <c r="UQA137" s="65"/>
      <c r="UQB137" s="65"/>
      <c r="UQC137" s="65"/>
      <c r="UQD137" s="66"/>
      <c r="UQF137" s="64"/>
      <c r="UQG137" s="67"/>
      <c r="UQH137" s="67"/>
      <c r="UQI137" s="65"/>
      <c r="UQJ137" s="65"/>
      <c r="UQK137" s="65"/>
      <c r="UQL137" s="66"/>
      <c r="UQN137" s="64"/>
      <c r="UQO137" s="67"/>
      <c r="UQP137" s="67"/>
      <c r="UQQ137" s="65"/>
      <c r="UQR137" s="65"/>
      <c r="UQS137" s="65"/>
      <c r="UQT137" s="66"/>
      <c r="UQV137" s="64"/>
      <c r="UQW137" s="67"/>
      <c r="UQX137" s="67"/>
      <c r="UQY137" s="65"/>
      <c r="UQZ137" s="65"/>
      <c r="URA137" s="65"/>
      <c r="URB137" s="66"/>
      <c r="URD137" s="64"/>
      <c r="URE137" s="67"/>
      <c r="URF137" s="67"/>
      <c r="URG137" s="65"/>
      <c r="URH137" s="65"/>
      <c r="URI137" s="65"/>
      <c r="URJ137" s="66"/>
      <c r="URL137" s="64"/>
      <c r="URM137" s="67"/>
      <c r="URN137" s="67"/>
      <c r="URO137" s="65"/>
      <c r="URP137" s="65"/>
      <c r="URQ137" s="65"/>
      <c r="URR137" s="66"/>
      <c r="URT137" s="64"/>
      <c r="URU137" s="67"/>
      <c r="URV137" s="67"/>
      <c r="URW137" s="65"/>
      <c r="URX137" s="65"/>
      <c r="URY137" s="65"/>
      <c r="URZ137" s="66"/>
      <c r="USB137" s="64"/>
      <c r="USC137" s="67"/>
      <c r="USD137" s="67"/>
      <c r="USE137" s="65"/>
      <c r="USF137" s="65"/>
      <c r="USG137" s="65"/>
      <c r="USH137" s="66"/>
      <c r="USJ137" s="64"/>
      <c r="USK137" s="67"/>
      <c r="USL137" s="67"/>
      <c r="USM137" s="65"/>
      <c r="USN137" s="65"/>
      <c r="USO137" s="65"/>
      <c r="USP137" s="66"/>
      <c r="USR137" s="64"/>
      <c r="USS137" s="67"/>
      <c r="UST137" s="67"/>
      <c r="USU137" s="65"/>
      <c r="USV137" s="65"/>
      <c r="USW137" s="65"/>
      <c r="USX137" s="66"/>
      <c r="USZ137" s="64"/>
      <c r="UTA137" s="67"/>
      <c r="UTB137" s="67"/>
      <c r="UTC137" s="65"/>
      <c r="UTD137" s="65"/>
      <c r="UTE137" s="65"/>
      <c r="UTF137" s="66"/>
      <c r="UTH137" s="64"/>
      <c r="UTI137" s="67"/>
      <c r="UTJ137" s="67"/>
      <c r="UTK137" s="65"/>
      <c r="UTL137" s="65"/>
      <c r="UTM137" s="65"/>
      <c r="UTN137" s="66"/>
      <c r="UTP137" s="64"/>
      <c r="UTQ137" s="67"/>
      <c r="UTR137" s="67"/>
      <c r="UTS137" s="65"/>
      <c r="UTT137" s="65"/>
      <c r="UTU137" s="65"/>
      <c r="UTV137" s="66"/>
      <c r="UTX137" s="64"/>
      <c r="UTY137" s="67"/>
      <c r="UTZ137" s="67"/>
      <c r="UUA137" s="65"/>
      <c r="UUB137" s="65"/>
      <c r="UUC137" s="65"/>
      <c r="UUD137" s="66"/>
      <c r="UUF137" s="64"/>
      <c r="UUG137" s="67"/>
      <c r="UUH137" s="67"/>
      <c r="UUI137" s="65"/>
      <c r="UUJ137" s="65"/>
      <c r="UUK137" s="65"/>
      <c r="UUL137" s="66"/>
      <c r="UUN137" s="64"/>
      <c r="UUO137" s="67"/>
      <c r="UUP137" s="67"/>
      <c r="UUQ137" s="65"/>
      <c r="UUR137" s="65"/>
      <c r="UUS137" s="65"/>
      <c r="UUT137" s="66"/>
      <c r="UUV137" s="64"/>
      <c r="UUW137" s="67"/>
      <c r="UUX137" s="67"/>
      <c r="UUY137" s="65"/>
      <c r="UUZ137" s="65"/>
      <c r="UVA137" s="65"/>
      <c r="UVB137" s="66"/>
      <c r="UVD137" s="64"/>
      <c r="UVE137" s="67"/>
      <c r="UVF137" s="67"/>
      <c r="UVG137" s="65"/>
      <c r="UVH137" s="65"/>
      <c r="UVI137" s="65"/>
      <c r="UVJ137" s="66"/>
      <c r="UVL137" s="64"/>
      <c r="UVM137" s="67"/>
      <c r="UVN137" s="67"/>
      <c r="UVO137" s="65"/>
      <c r="UVP137" s="65"/>
      <c r="UVQ137" s="65"/>
      <c r="UVR137" s="66"/>
      <c r="UVT137" s="64"/>
      <c r="UVU137" s="67"/>
      <c r="UVV137" s="67"/>
      <c r="UVW137" s="65"/>
      <c r="UVX137" s="65"/>
      <c r="UVY137" s="65"/>
      <c r="UVZ137" s="66"/>
      <c r="UWB137" s="64"/>
      <c r="UWC137" s="67"/>
      <c r="UWD137" s="67"/>
      <c r="UWE137" s="65"/>
      <c r="UWF137" s="65"/>
      <c r="UWG137" s="65"/>
      <c r="UWH137" s="66"/>
      <c r="UWJ137" s="64"/>
      <c r="UWK137" s="67"/>
      <c r="UWL137" s="67"/>
      <c r="UWM137" s="65"/>
      <c r="UWN137" s="65"/>
      <c r="UWO137" s="65"/>
      <c r="UWP137" s="66"/>
      <c r="UWR137" s="64"/>
      <c r="UWS137" s="67"/>
      <c r="UWT137" s="67"/>
      <c r="UWU137" s="65"/>
      <c r="UWV137" s="65"/>
      <c r="UWW137" s="65"/>
      <c r="UWX137" s="66"/>
      <c r="UWZ137" s="64"/>
      <c r="UXA137" s="67"/>
      <c r="UXB137" s="67"/>
      <c r="UXC137" s="65"/>
      <c r="UXD137" s="65"/>
      <c r="UXE137" s="65"/>
      <c r="UXF137" s="66"/>
      <c r="UXH137" s="64"/>
      <c r="UXI137" s="67"/>
      <c r="UXJ137" s="67"/>
      <c r="UXK137" s="65"/>
      <c r="UXL137" s="65"/>
      <c r="UXM137" s="65"/>
      <c r="UXN137" s="66"/>
      <c r="UXP137" s="64"/>
      <c r="UXQ137" s="67"/>
      <c r="UXR137" s="67"/>
      <c r="UXS137" s="65"/>
      <c r="UXT137" s="65"/>
      <c r="UXU137" s="65"/>
      <c r="UXV137" s="66"/>
      <c r="UXX137" s="64"/>
      <c r="UXY137" s="67"/>
      <c r="UXZ137" s="67"/>
      <c r="UYA137" s="65"/>
      <c r="UYB137" s="65"/>
      <c r="UYC137" s="65"/>
      <c r="UYD137" s="66"/>
      <c r="UYF137" s="64"/>
      <c r="UYG137" s="67"/>
      <c r="UYH137" s="67"/>
      <c r="UYI137" s="65"/>
      <c r="UYJ137" s="65"/>
      <c r="UYK137" s="65"/>
      <c r="UYL137" s="66"/>
      <c r="UYN137" s="64"/>
      <c r="UYO137" s="67"/>
      <c r="UYP137" s="67"/>
      <c r="UYQ137" s="65"/>
      <c r="UYR137" s="65"/>
      <c r="UYS137" s="65"/>
      <c r="UYT137" s="66"/>
      <c r="UYV137" s="64"/>
      <c r="UYW137" s="67"/>
      <c r="UYX137" s="67"/>
      <c r="UYY137" s="65"/>
      <c r="UYZ137" s="65"/>
      <c r="UZA137" s="65"/>
      <c r="UZB137" s="66"/>
      <c r="UZD137" s="64"/>
      <c r="UZE137" s="67"/>
      <c r="UZF137" s="67"/>
      <c r="UZG137" s="65"/>
      <c r="UZH137" s="65"/>
      <c r="UZI137" s="65"/>
      <c r="UZJ137" s="66"/>
      <c r="UZL137" s="64"/>
      <c r="UZM137" s="67"/>
      <c r="UZN137" s="67"/>
      <c r="UZO137" s="65"/>
      <c r="UZP137" s="65"/>
      <c r="UZQ137" s="65"/>
      <c r="UZR137" s="66"/>
      <c r="UZT137" s="64"/>
      <c r="UZU137" s="67"/>
      <c r="UZV137" s="67"/>
      <c r="UZW137" s="65"/>
      <c r="UZX137" s="65"/>
      <c r="UZY137" s="65"/>
      <c r="UZZ137" s="66"/>
      <c r="VAB137" s="64"/>
      <c r="VAC137" s="67"/>
      <c r="VAD137" s="67"/>
      <c r="VAE137" s="65"/>
      <c r="VAF137" s="65"/>
      <c r="VAG137" s="65"/>
      <c r="VAH137" s="66"/>
      <c r="VAJ137" s="64"/>
      <c r="VAK137" s="67"/>
      <c r="VAL137" s="67"/>
      <c r="VAM137" s="65"/>
      <c r="VAN137" s="65"/>
      <c r="VAO137" s="65"/>
      <c r="VAP137" s="66"/>
      <c r="VAR137" s="64"/>
      <c r="VAS137" s="67"/>
      <c r="VAT137" s="67"/>
      <c r="VAU137" s="65"/>
      <c r="VAV137" s="65"/>
      <c r="VAW137" s="65"/>
      <c r="VAX137" s="66"/>
      <c r="VAZ137" s="64"/>
      <c r="VBA137" s="67"/>
      <c r="VBB137" s="67"/>
      <c r="VBC137" s="65"/>
      <c r="VBD137" s="65"/>
      <c r="VBE137" s="65"/>
      <c r="VBF137" s="66"/>
      <c r="VBH137" s="64"/>
      <c r="VBI137" s="67"/>
      <c r="VBJ137" s="67"/>
      <c r="VBK137" s="65"/>
      <c r="VBL137" s="65"/>
      <c r="VBM137" s="65"/>
      <c r="VBN137" s="66"/>
      <c r="VBP137" s="64"/>
      <c r="VBQ137" s="67"/>
      <c r="VBR137" s="67"/>
      <c r="VBS137" s="65"/>
      <c r="VBT137" s="65"/>
      <c r="VBU137" s="65"/>
      <c r="VBV137" s="66"/>
      <c r="VBX137" s="64"/>
      <c r="VBY137" s="67"/>
      <c r="VBZ137" s="67"/>
      <c r="VCA137" s="65"/>
      <c r="VCB137" s="65"/>
      <c r="VCC137" s="65"/>
      <c r="VCD137" s="66"/>
      <c r="VCF137" s="64"/>
      <c r="VCG137" s="67"/>
      <c r="VCH137" s="67"/>
      <c r="VCI137" s="65"/>
      <c r="VCJ137" s="65"/>
      <c r="VCK137" s="65"/>
      <c r="VCL137" s="66"/>
      <c r="VCN137" s="64"/>
      <c r="VCO137" s="67"/>
      <c r="VCP137" s="67"/>
      <c r="VCQ137" s="65"/>
      <c r="VCR137" s="65"/>
      <c r="VCS137" s="65"/>
      <c r="VCT137" s="66"/>
      <c r="VCV137" s="64"/>
      <c r="VCW137" s="67"/>
      <c r="VCX137" s="67"/>
      <c r="VCY137" s="65"/>
      <c r="VCZ137" s="65"/>
      <c r="VDA137" s="65"/>
      <c r="VDB137" s="66"/>
      <c r="VDD137" s="64"/>
      <c r="VDE137" s="67"/>
      <c r="VDF137" s="67"/>
      <c r="VDG137" s="65"/>
      <c r="VDH137" s="65"/>
      <c r="VDI137" s="65"/>
      <c r="VDJ137" s="66"/>
      <c r="VDL137" s="64"/>
      <c r="VDM137" s="67"/>
      <c r="VDN137" s="67"/>
      <c r="VDO137" s="65"/>
      <c r="VDP137" s="65"/>
      <c r="VDQ137" s="65"/>
      <c r="VDR137" s="66"/>
      <c r="VDT137" s="64"/>
      <c r="VDU137" s="67"/>
      <c r="VDV137" s="67"/>
      <c r="VDW137" s="65"/>
      <c r="VDX137" s="65"/>
      <c r="VDY137" s="65"/>
      <c r="VDZ137" s="66"/>
      <c r="VEB137" s="64"/>
      <c r="VEC137" s="67"/>
      <c r="VED137" s="67"/>
      <c r="VEE137" s="65"/>
      <c r="VEF137" s="65"/>
      <c r="VEG137" s="65"/>
      <c r="VEH137" s="66"/>
      <c r="VEJ137" s="64"/>
      <c r="VEK137" s="67"/>
      <c r="VEL137" s="67"/>
      <c r="VEM137" s="65"/>
      <c r="VEN137" s="65"/>
      <c r="VEO137" s="65"/>
      <c r="VEP137" s="66"/>
      <c r="VER137" s="64"/>
      <c r="VES137" s="67"/>
      <c r="VET137" s="67"/>
      <c r="VEU137" s="65"/>
      <c r="VEV137" s="65"/>
      <c r="VEW137" s="65"/>
      <c r="VEX137" s="66"/>
      <c r="VEZ137" s="64"/>
      <c r="VFA137" s="67"/>
      <c r="VFB137" s="67"/>
      <c r="VFC137" s="65"/>
      <c r="VFD137" s="65"/>
      <c r="VFE137" s="65"/>
      <c r="VFF137" s="66"/>
      <c r="VFH137" s="64"/>
      <c r="VFI137" s="67"/>
      <c r="VFJ137" s="67"/>
      <c r="VFK137" s="65"/>
      <c r="VFL137" s="65"/>
      <c r="VFM137" s="65"/>
      <c r="VFN137" s="66"/>
      <c r="VFP137" s="64"/>
      <c r="VFQ137" s="67"/>
      <c r="VFR137" s="67"/>
      <c r="VFS137" s="65"/>
      <c r="VFT137" s="65"/>
      <c r="VFU137" s="65"/>
      <c r="VFV137" s="66"/>
      <c r="VFX137" s="64"/>
      <c r="VFY137" s="67"/>
      <c r="VFZ137" s="67"/>
      <c r="VGA137" s="65"/>
      <c r="VGB137" s="65"/>
      <c r="VGC137" s="65"/>
      <c r="VGD137" s="66"/>
      <c r="VGF137" s="64"/>
      <c r="VGG137" s="67"/>
      <c r="VGH137" s="67"/>
      <c r="VGI137" s="65"/>
      <c r="VGJ137" s="65"/>
      <c r="VGK137" s="65"/>
      <c r="VGL137" s="66"/>
      <c r="VGN137" s="64"/>
      <c r="VGO137" s="67"/>
      <c r="VGP137" s="67"/>
      <c r="VGQ137" s="65"/>
      <c r="VGR137" s="65"/>
      <c r="VGS137" s="65"/>
      <c r="VGT137" s="66"/>
      <c r="VGV137" s="64"/>
      <c r="VGW137" s="67"/>
      <c r="VGX137" s="67"/>
      <c r="VGY137" s="65"/>
      <c r="VGZ137" s="65"/>
      <c r="VHA137" s="65"/>
      <c r="VHB137" s="66"/>
      <c r="VHD137" s="64"/>
      <c r="VHE137" s="67"/>
      <c r="VHF137" s="67"/>
      <c r="VHG137" s="65"/>
      <c r="VHH137" s="65"/>
      <c r="VHI137" s="65"/>
      <c r="VHJ137" s="66"/>
      <c r="VHL137" s="64"/>
      <c r="VHM137" s="67"/>
      <c r="VHN137" s="67"/>
      <c r="VHO137" s="65"/>
      <c r="VHP137" s="65"/>
      <c r="VHQ137" s="65"/>
      <c r="VHR137" s="66"/>
      <c r="VHT137" s="64"/>
      <c r="VHU137" s="67"/>
      <c r="VHV137" s="67"/>
      <c r="VHW137" s="65"/>
      <c r="VHX137" s="65"/>
      <c r="VHY137" s="65"/>
      <c r="VHZ137" s="66"/>
      <c r="VIB137" s="64"/>
      <c r="VIC137" s="67"/>
      <c r="VID137" s="67"/>
      <c r="VIE137" s="65"/>
      <c r="VIF137" s="65"/>
      <c r="VIG137" s="65"/>
      <c r="VIH137" s="66"/>
      <c r="VIJ137" s="64"/>
      <c r="VIK137" s="67"/>
      <c r="VIL137" s="67"/>
      <c r="VIM137" s="65"/>
      <c r="VIN137" s="65"/>
      <c r="VIO137" s="65"/>
      <c r="VIP137" s="66"/>
      <c r="VIR137" s="64"/>
      <c r="VIS137" s="67"/>
      <c r="VIT137" s="67"/>
      <c r="VIU137" s="65"/>
      <c r="VIV137" s="65"/>
      <c r="VIW137" s="65"/>
      <c r="VIX137" s="66"/>
      <c r="VIZ137" s="64"/>
      <c r="VJA137" s="67"/>
      <c r="VJB137" s="67"/>
      <c r="VJC137" s="65"/>
      <c r="VJD137" s="65"/>
      <c r="VJE137" s="65"/>
      <c r="VJF137" s="66"/>
      <c r="VJH137" s="64"/>
      <c r="VJI137" s="67"/>
      <c r="VJJ137" s="67"/>
      <c r="VJK137" s="65"/>
      <c r="VJL137" s="65"/>
      <c r="VJM137" s="65"/>
      <c r="VJN137" s="66"/>
      <c r="VJP137" s="64"/>
      <c r="VJQ137" s="67"/>
      <c r="VJR137" s="67"/>
      <c r="VJS137" s="65"/>
      <c r="VJT137" s="65"/>
      <c r="VJU137" s="65"/>
      <c r="VJV137" s="66"/>
      <c r="VJX137" s="64"/>
      <c r="VJY137" s="67"/>
      <c r="VJZ137" s="67"/>
      <c r="VKA137" s="65"/>
      <c r="VKB137" s="65"/>
      <c r="VKC137" s="65"/>
      <c r="VKD137" s="66"/>
      <c r="VKF137" s="64"/>
      <c r="VKG137" s="67"/>
      <c r="VKH137" s="67"/>
      <c r="VKI137" s="65"/>
      <c r="VKJ137" s="65"/>
      <c r="VKK137" s="65"/>
      <c r="VKL137" s="66"/>
      <c r="VKN137" s="64"/>
      <c r="VKO137" s="67"/>
      <c r="VKP137" s="67"/>
      <c r="VKQ137" s="65"/>
      <c r="VKR137" s="65"/>
      <c r="VKS137" s="65"/>
      <c r="VKT137" s="66"/>
      <c r="VKV137" s="64"/>
      <c r="VKW137" s="67"/>
      <c r="VKX137" s="67"/>
      <c r="VKY137" s="65"/>
      <c r="VKZ137" s="65"/>
      <c r="VLA137" s="65"/>
      <c r="VLB137" s="66"/>
      <c r="VLD137" s="64"/>
      <c r="VLE137" s="67"/>
      <c r="VLF137" s="67"/>
      <c r="VLG137" s="65"/>
      <c r="VLH137" s="65"/>
      <c r="VLI137" s="65"/>
      <c r="VLJ137" s="66"/>
      <c r="VLL137" s="64"/>
      <c r="VLM137" s="67"/>
      <c r="VLN137" s="67"/>
      <c r="VLO137" s="65"/>
      <c r="VLP137" s="65"/>
      <c r="VLQ137" s="65"/>
      <c r="VLR137" s="66"/>
      <c r="VLT137" s="64"/>
      <c r="VLU137" s="67"/>
      <c r="VLV137" s="67"/>
      <c r="VLW137" s="65"/>
      <c r="VLX137" s="65"/>
      <c r="VLY137" s="65"/>
      <c r="VLZ137" s="66"/>
      <c r="VMB137" s="64"/>
      <c r="VMC137" s="67"/>
      <c r="VMD137" s="67"/>
      <c r="VME137" s="65"/>
      <c r="VMF137" s="65"/>
      <c r="VMG137" s="65"/>
      <c r="VMH137" s="66"/>
      <c r="VMJ137" s="64"/>
      <c r="VMK137" s="67"/>
      <c r="VML137" s="67"/>
      <c r="VMM137" s="65"/>
      <c r="VMN137" s="65"/>
      <c r="VMO137" s="65"/>
      <c r="VMP137" s="66"/>
      <c r="VMR137" s="64"/>
      <c r="VMS137" s="67"/>
      <c r="VMT137" s="67"/>
      <c r="VMU137" s="65"/>
      <c r="VMV137" s="65"/>
      <c r="VMW137" s="65"/>
      <c r="VMX137" s="66"/>
      <c r="VMZ137" s="64"/>
      <c r="VNA137" s="67"/>
      <c r="VNB137" s="67"/>
      <c r="VNC137" s="65"/>
      <c r="VND137" s="65"/>
      <c r="VNE137" s="65"/>
      <c r="VNF137" s="66"/>
      <c r="VNH137" s="64"/>
      <c r="VNI137" s="67"/>
      <c r="VNJ137" s="67"/>
      <c r="VNK137" s="65"/>
      <c r="VNL137" s="65"/>
      <c r="VNM137" s="65"/>
      <c r="VNN137" s="66"/>
      <c r="VNP137" s="64"/>
      <c r="VNQ137" s="67"/>
      <c r="VNR137" s="67"/>
      <c r="VNS137" s="65"/>
      <c r="VNT137" s="65"/>
      <c r="VNU137" s="65"/>
      <c r="VNV137" s="66"/>
      <c r="VNX137" s="64"/>
      <c r="VNY137" s="67"/>
      <c r="VNZ137" s="67"/>
      <c r="VOA137" s="65"/>
      <c r="VOB137" s="65"/>
      <c r="VOC137" s="65"/>
      <c r="VOD137" s="66"/>
      <c r="VOF137" s="64"/>
      <c r="VOG137" s="67"/>
      <c r="VOH137" s="67"/>
      <c r="VOI137" s="65"/>
      <c r="VOJ137" s="65"/>
      <c r="VOK137" s="65"/>
      <c r="VOL137" s="66"/>
      <c r="VON137" s="64"/>
      <c r="VOO137" s="67"/>
      <c r="VOP137" s="67"/>
      <c r="VOQ137" s="65"/>
      <c r="VOR137" s="65"/>
      <c r="VOS137" s="65"/>
      <c r="VOT137" s="66"/>
      <c r="VOV137" s="64"/>
      <c r="VOW137" s="67"/>
      <c r="VOX137" s="67"/>
      <c r="VOY137" s="65"/>
      <c r="VOZ137" s="65"/>
      <c r="VPA137" s="65"/>
      <c r="VPB137" s="66"/>
      <c r="VPD137" s="64"/>
      <c r="VPE137" s="67"/>
      <c r="VPF137" s="67"/>
      <c r="VPG137" s="65"/>
      <c r="VPH137" s="65"/>
      <c r="VPI137" s="65"/>
      <c r="VPJ137" s="66"/>
      <c r="VPL137" s="64"/>
      <c r="VPM137" s="67"/>
      <c r="VPN137" s="67"/>
      <c r="VPO137" s="65"/>
      <c r="VPP137" s="65"/>
      <c r="VPQ137" s="65"/>
      <c r="VPR137" s="66"/>
      <c r="VPT137" s="64"/>
      <c r="VPU137" s="67"/>
      <c r="VPV137" s="67"/>
      <c r="VPW137" s="65"/>
      <c r="VPX137" s="65"/>
      <c r="VPY137" s="65"/>
      <c r="VPZ137" s="66"/>
      <c r="VQB137" s="64"/>
      <c r="VQC137" s="67"/>
      <c r="VQD137" s="67"/>
      <c r="VQE137" s="65"/>
      <c r="VQF137" s="65"/>
      <c r="VQG137" s="65"/>
      <c r="VQH137" s="66"/>
      <c r="VQJ137" s="64"/>
      <c r="VQK137" s="67"/>
      <c r="VQL137" s="67"/>
      <c r="VQM137" s="65"/>
      <c r="VQN137" s="65"/>
      <c r="VQO137" s="65"/>
      <c r="VQP137" s="66"/>
      <c r="VQR137" s="64"/>
      <c r="VQS137" s="67"/>
      <c r="VQT137" s="67"/>
      <c r="VQU137" s="65"/>
      <c r="VQV137" s="65"/>
      <c r="VQW137" s="65"/>
      <c r="VQX137" s="66"/>
      <c r="VQZ137" s="64"/>
      <c r="VRA137" s="67"/>
      <c r="VRB137" s="67"/>
      <c r="VRC137" s="65"/>
      <c r="VRD137" s="65"/>
      <c r="VRE137" s="65"/>
      <c r="VRF137" s="66"/>
      <c r="VRH137" s="64"/>
      <c r="VRI137" s="67"/>
      <c r="VRJ137" s="67"/>
      <c r="VRK137" s="65"/>
      <c r="VRL137" s="65"/>
      <c r="VRM137" s="65"/>
      <c r="VRN137" s="66"/>
      <c r="VRP137" s="64"/>
      <c r="VRQ137" s="67"/>
      <c r="VRR137" s="67"/>
      <c r="VRS137" s="65"/>
      <c r="VRT137" s="65"/>
      <c r="VRU137" s="65"/>
      <c r="VRV137" s="66"/>
      <c r="VRX137" s="64"/>
      <c r="VRY137" s="67"/>
      <c r="VRZ137" s="67"/>
      <c r="VSA137" s="65"/>
      <c r="VSB137" s="65"/>
      <c r="VSC137" s="65"/>
      <c r="VSD137" s="66"/>
      <c r="VSF137" s="64"/>
      <c r="VSG137" s="67"/>
      <c r="VSH137" s="67"/>
      <c r="VSI137" s="65"/>
      <c r="VSJ137" s="65"/>
      <c r="VSK137" s="65"/>
      <c r="VSL137" s="66"/>
      <c r="VSN137" s="64"/>
      <c r="VSO137" s="67"/>
      <c r="VSP137" s="67"/>
      <c r="VSQ137" s="65"/>
      <c r="VSR137" s="65"/>
      <c r="VSS137" s="65"/>
      <c r="VST137" s="66"/>
      <c r="VSV137" s="64"/>
      <c r="VSW137" s="67"/>
      <c r="VSX137" s="67"/>
      <c r="VSY137" s="65"/>
      <c r="VSZ137" s="65"/>
      <c r="VTA137" s="65"/>
      <c r="VTB137" s="66"/>
      <c r="VTD137" s="64"/>
      <c r="VTE137" s="67"/>
      <c r="VTF137" s="67"/>
      <c r="VTG137" s="65"/>
      <c r="VTH137" s="65"/>
      <c r="VTI137" s="65"/>
      <c r="VTJ137" s="66"/>
      <c r="VTL137" s="64"/>
      <c r="VTM137" s="67"/>
      <c r="VTN137" s="67"/>
      <c r="VTO137" s="65"/>
      <c r="VTP137" s="65"/>
      <c r="VTQ137" s="65"/>
      <c r="VTR137" s="66"/>
      <c r="VTT137" s="64"/>
      <c r="VTU137" s="67"/>
      <c r="VTV137" s="67"/>
      <c r="VTW137" s="65"/>
      <c r="VTX137" s="65"/>
      <c r="VTY137" s="65"/>
      <c r="VTZ137" s="66"/>
      <c r="VUB137" s="64"/>
      <c r="VUC137" s="67"/>
      <c r="VUD137" s="67"/>
      <c r="VUE137" s="65"/>
      <c r="VUF137" s="65"/>
      <c r="VUG137" s="65"/>
      <c r="VUH137" s="66"/>
      <c r="VUJ137" s="64"/>
      <c r="VUK137" s="67"/>
      <c r="VUL137" s="67"/>
      <c r="VUM137" s="65"/>
      <c r="VUN137" s="65"/>
      <c r="VUO137" s="65"/>
      <c r="VUP137" s="66"/>
      <c r="VUR137" s="64"/>
      <c r="VUS137" s="67"/>
      <c r="VUT137" s="67"/>
      <c r="VUU137" s="65"/>
      <c r="VUV137" s="65"/>
      <c r="VUW137" s="65"/>
      <c r="VUX137" s="66"/>
      <c r="VUZ137" s="64"/>
      <c r="VVA137" s="67"/>
      <c r="VVB137" s="67"/>
      <c r="VVC137" s="65"/>
      <c r="VVD137" s="65"/>
      <c r="VVE137" s="65"/>
      <c r="VVF137" s="66"/>
      <c r="VVH137" s="64"/>
      <c r="VVI137" s="67"/>
      <c r="VVJ137" s="67"/>
      <c r="VVK137" s="65"/>
      <c r="VVL137" s="65"/>
      <c r="VVM137" s="65"/>
      <c r="VVN137" s="66"/>
      <c r="VVP137" s="64"/>
      <c r="VVQ137" s="67"/>
      <c r="VVR137" s="67"/>
      <c r="VVS137" s="65"/>
      <c r="VVT137" s="65"/>
      <c r="VVU137" s="65"/>
      <c r="VVV137" s="66"/>
      <c r="VVX137" s="64"/>
      <c r="VVY137" s="67"/>
      <c r="VVZ137" s="67"/>
      <c r="VWA137" s="65"/>
      <c r="VWB137" s="65"/>
      <c r="VWC137" s="65"/>
      <c r="VWD137" s="66"/>
      <c r="VWF137" s="64"/>
      <c r="VWG137" s="67"/>
      <c r="VWH137" s="67"/>
      <c r="VWI137" s="65"/>
      <c r="VWJ137" s="65"/>
      <c r="VWK137" s="65"/>
      <c r="VWL137" s="66"/>
      <c r="VWN137" s="64"/>
      <c r="VWO137" s="67"/>
      <c r="VWP137" s="67"/>
      <c r="VWQ137" s="65"/>
      <c r="VWR137" s="65"/>
      <c r="VWS137" s="65"/>
      <c r="VWT137" s="66"/>
      <c r="VWV137" s="64"/>
      <c r="VWW137" s="67"/>
      <c r="VWX137" s="67"/>
      <c r="VWY137" s="65"/>
      <c r="VWZ137" s="65"/>
      <c r="VXA137" s="65"/>
      <c r="VXB137" s="66"/>
      <c r="VXD137" s="64"/>
      <c r="VXE137" s="67"/>
      <c r="VXF137" s="67"/>
      <c r="VXG137" s="65"/>
      <c r="VXH137" s="65"/>
      <c r="VXI137" s="65"/>
      <c r="VXJ137" s="66"/>
      <c r="VXL137" s="64"/>
      <c r="VXM137" s="67"/>
      <c r="VXN137" s="67"/>
      <c r="VXO137" s="65"/>
      <c r="VXP137" s="65"/>
      <c r="VXQ137" s="65"/>
      <c r="VXR137" s="66"/>
      <c r="VXT137" s="64"/>
      <c r="VXU137" s="67"/>
      <c r="VXV137" s="67"/>
      <c r="VXW137" s="65"/>
      <c r="VXX137" s="65"/>
      <c r="VXY137" s="65"/>
      <c r="VXZ137" s="66"/>
      <c r="VYB137" s="64"/>
      <c r="VYC137" s="67"/>
      <c r="VYD137" s="67"/>
      <c r="VYE137" s="65"/>
      <c r="VYF137" s="65"/>
      <c r="VYG137" s="65"/>
      <c r="VYH137" s="66"/>
      <c r="VYJ137" s="64"/>
      <c r="VYK137" s="67"/>
      <c r="VYL137" s="67"/>
      <c r="VYM137" s="65"/>
      <c r="VYN137" s="65"/>
      <c r="VYO137" s="65"/>
      <c r="VYP137" s="66"/>
      <c r="VYR137" s="64"/>
      <c r="VYS137" s="67"/>
      <c r="VYT137" s="67"/>
      <c r="VYU137" s="65"/>
      <c r="VYV137" s="65"/>
      <c r="VYW137" s="65"/>
      <c r="VYX137" s="66"/>
      <c r="VYZ137" s="64"/>
      <c r="VZA137" s="67"/>
      <c r="VZB137" s="67"/>
      <c r="VZC137" s="65"/>
      <c r="VZD137" s="65"/>
      <c r="VZE137" s="65"/>
      <c r="VZF137" s="66"/>
      <c r="VZH137" s="64"/>
      <c r="VZI137" s="67"/>
      <c r="VZJ137" s="67"/>
      <c r="VZK137" s="65"/>
      <c r="VZL137" s="65"/>
      <c r="VZM137" s="65"/>
      <c r="VZN137" s="66"/>
      <c r="VZP137" s="64"/>
      <c r="VZQ137" s="67"/>
      <c r="VZR137" s="67"/>
      <c r="VZS137" s="65"/>
      <c r="VZT137" s="65"/>
      <c r="VZU137" s="65"/>
      <c r="VZV137" s="66"/>
      <c r="VZX137" s="64"/>
      <c r="VZY137" s="67"/>
      <c r="VZZ137" s="67"/>
      <c r="WAA137" s="65"/>
      <c r="WAB137" s="65"/>
      <c r="WAC137" s="65"/>
      <c r="WAD137" s="66"/>
      <c r="WAF137" s="64"/>
      <c r="WAG137" s="67"/>
      <c r="WAH137" s="67"/>
      <c r="WAI137" s="65"/>
      <c r="WAJ137" s="65"/>
      <c r="WAK137" s="65"/>
      <c r="WAL137" s="66"/>
      <c r="WAN137" s="64"/>
      <c r="WAO137" s="67"/>
      <c r="WAP137" s="67"/>
      <c r="WAQ137" s="65"/>
      <c r="WAR137" s="65"/>
      <c r="WAS137" s="65"/>
      <c r="WAT137" s="66"/>
      <c r="WAV137" s="64"/>
      <c r="WAW137" s="67"/>
      <c r="WAX137" s="67"/>
      <c r="WAY137" s="65"/>
      <c r="WAZ137" s="65"/>
      <c r="WBA137" s="65"/>
      <c r="WBB137" s="66"/>
      <c r="WBD137" s="64"/>
      <c r="WBE137" s="67"/>
      <c r="WBF137" s="67"/>
      <c r="WBG137" s="65"/>
      <c r="WBH137" s="65"/>
      <c r="WBI137" s="65"/>
      <c r="WBJ137" s="66"/>
      <c r="WBL137" s="64"/>
      <c r="WBM137" s="67"/>
      <c r="WBN137" s="67"/>
      <c r="WBO137" s="65"/>
      <c r="WBP137" s="65"/>
      <c r="WBQ137" s="65"/>
      <c r="WBR137" s="66"/>
      <c r="WBT137" s="64"/>
      <c r="WBU137" s="67"/>
      <c r="WBV137" s="67"/>
      <c r="WBW137" s="65"/>
      <c r="WBX137" s="65"/>
      <c r="WBY137" s="65"/>
      <c r="WBZ137" s="66"/>
      <c r="WCB137" s="64"/>
      <c r="WCC137" s="67"/>
      <c r="WCD137" s="67"/>
      <c r="WCE137" s="65"/>
      <c r="WCF137" s="65"/>
      <c r="WCG137" s="65"/>
      <c r="WCH137" s="66"/>
      <c r="WCJ137" s="64"/>
      <c r="WCK137" s="67"/>
      <c r="WCL137" s="67"/>
      <c r="WCM137" s="65"/>
      <c r="WCN137" s="65"/>
      <c r="WCO137" s="65"/>
      <c r="WCP137" s="66"/>
      <c r="WCR137" s="64"/>
      <c r="WCS137" s="67"/>
      <c r="WCT137" s="67"/>
      <c r="WCU137" s="65"/>
      <c r="WCV137" s="65"/>
      <c r="WCW137" s="65"/>
      <c r="WCX137" s="66"/>
      <c r="WCZ137" s="64"/>
      <c r="WDA137" s="67"/>
      <c r="WDB137" s="67"/>
      <c r="WDC137" s="65"/>
      <c r="WDD137" s="65"/>
      <c r="WDE137" s="65"/>
      <c r="WDF137" s="66"/>
      <c r="WDH137" s="64"/>
      <c r="WDI137" s="67"/>
      <c r="WDJ137" s="67"/>
      <c r="WDK137" s="65"/>
      <c r="WDL137" s="65"/>
      <c r="WDM137" s="65"/>
      <c r="WDN137" s="66"/>
      <c r="WDP137" s="64"/>
      <c r="WDQ137" s="67"/>
      <c r="WDR137" s="67"/>
      <c r="WDS137" s="65"/>
      <c r="WDT137" s="65"/>
      <c r="WDU137" s="65"/>
      <c r="WDV137" s="66"/>
      <c r="WDX137" s="64"/>
      <c r="WDY137" s="67"/>
      <c r="WDZ137" s="67"/>
      <c r="WEA137" s="65"/>
      <c r="WEB137" s="65"/>
      <c r="WEC137" s="65"/>
      <c r="WED137" s="66"/>
      <c r="WEF137" s="64"/>
      <c r="WEG137" s="67"/>
      <c r="WEH137" s="67"/>
      <c r="WEI137" s="65"/>
      <c r="WEJ137" s="65"/>
      <c r="WEK137" s="65"/>
      <c r="WEL137" s="66"/>
      <c r="WEN137" s="64"/>
      <c r="WEO137" s="67"/>
      <c r="WEP137" s="67"/>
      <c r="WEQ137" s="65"/>
      <c r="WER137" s="65"/>
      <c r="WES137" s="65"/>
      <c r="WET137" s="66"/>
      <c r="WEV137" s="64"/>
      <c r="WEW137" s="67"/>
      <c r="WEX137" s="67"/>
      <c r="WEY137" s="65"/>
      <c r="WEZ137" s="65"/>
      <c r="WFA137" s="65"/>
      <c r="WFB137" s="66"/>
      <c r="WFD137" s="64"/>
      <c r="WFE137" s="67"/>
      <c r="WFF137" s="67"/>
      <c r="WFG137" s="65"/>
      <c r="WFH137" s="65"/>
      <c r="WFI137" s="65"/>
      <c r="WFJ137" s="66"/>
      <c r="WFL137" s="64"/>
      <c r="WFM137" s="67"/>
      <c r="WFN137" s="67"/>
      <c r="WFO137" s="65"/>
      <c r="WFP137" s="65"/>
      <c r="WFQ137" s="65"/>
      <c r="WFR137" s="66"/>
      <c r="WFT137" s="64"/>
      <c r="WFU137" s="67"/>
      <c r="WFV137" s="67"/>
      <c r="WFW137" s="65"/>
      <c r="WFX137" s="65"/>
      <c r="WFY137" s="65"/>
      <c r="WFZ137" s="66"/>
      <c r="WGB137" s="64"/>
      <c r="WGC137" s="67"/>
      <c r="WGD137" s="67"/>
      <c r="WGE137" s="65"/>
      <c r="WGF137" s="65"/>
      <c r="WGG137" s="65"/>
      <c r="WGH137" s="66"/>
      <c r="WGJ137" s="64"/>
      <c r="WGK137" s="67"/>
      <c r="WGL137" s="67"/>
      <c r="WGM137" s="65"/>
      <c r="WGN137" s="65"/>
      <c r="WGO137" s="65"/>
      <c r="WGP137" s="66"/>
      <c r="WGR137" s="64"/>
      <c r="WGS137" s="67"/>
      <c r="WGT137" s="67"/>
      <c r="WGU137" s="65"/>
      <c r="WGV137" s="65"/>
      <c r="WGW137" s="65"/>
      <c r="WGX137" s="66"/>
      <c r="WGZ137" s="64"/>
      <c r="WHA137" s="67"/>
      <c r="WHB137" s="67"/>
      <c r="WHC137" s="65"/>
      <c r="WHD137" s="65"/>
      <c r="WHE137" s="65"/>
      <c r="WHF137" s="66"/>
      <c r="WHH137" s="64"/>
      <c r="WHI137" s="67"/>
      <c r="WHJ137" s="67"/>
      <c r="WHK137" s="65"/>
      <c r="WHL137" s="65"/>
      <c r="WHM137" s="65"/>
      <c r="WHN137" s="66"/>
      <c r="WHP137" s="64"/>
      <c r="WHQ137" s="67"/>
      <c r="WHR137" s="67"/>
      <c r="WHS137" s="65"/>
      <c r="WHT137" s="65"/>
      <c r="WHU137" s="65"/>
      <c r="WHV137" s="66"/>
      <c r="WHX137" s="64"/>
      <c r="WHY137" s="67"/>
      <c r="WHZ137" s="67"/>
      <c r="WIA137" s="65"/>
      <c r="WIB137" s="65"/>
      <c r="WIC137" s="65"/>
      <c r="WID137" s="66"/>
      <c r="WIF137" s="64"/>
      <c r="WIG137" s="67"/>
      <c r="WIH137" s="67"/>
      <c r="WII137" s="65"/>
      <c r="WIJ137" s="65"/>
      <c r="WIK137" s="65"/>
      <c r="WIL137" s="66"/>
      <c r="WIN137" s="64"/>
      <c r="WIO137" s="67"/>
      <c r="WIP137" s="67"/>
      <c r="WIQ137" s="65"/>
      <c r="WIR137" s="65"/>
      <c r="WIS137" s="65"/>
      <c r="WIT137" s="66"/>
      <c r="WIV137" s="64"/>
      <c r="WIW137" s="67"/>
      <c r="WIX137" s="67"/>
      <c r="WIY137" s="65"/>
      <c r="WIZ137" s="65"/>
      <c r="WJA137" s="65"/>
      <c r="WJB137" s="66"/>
      <c r="WJD137" s="64"/>
      <c r="WJE137" s="67"/>
      <c r="WJF137" s="67"/>
      <c r="WJG137" s="65"/>
      <c r="WJH137" s="65"/>
      <c r="WJI137" s="65"/>
      <c r="WJJ137" s="66"/>
      <c r="WJL137" s="64"/>
      <c r="WJM137" s="67"/>
      <c r="WJN137" s="67"/>
      <c r="WJO137" s="65"/>
      <c r="WJP137" s="65"/>
      <c r="WJQ137" s="65"/>
      <c r="WJR137" s="66"/>
      <c r="WJT137" s="64"/>
      <c r="WJU137" s="67"/>
      <c r="WJV137" s="67"/>
      <c r="WJW137" s="65"/>
      <c r="WJX137" s="65"/>
      <c r="WJY137" s="65"/>
      <c r="WJZ137" s="66"/>
      <c r="WKB137" s="64"/>
      <c r="WKC137" s="67"/>
      <c r="WKD137" s="67"/>
      <c r="WKE137" s="65"/>
      <c r="WKF137" s="65"/>
      <c r="WKG137" s="65"/>
      <c r="WKH137" s="66"/>
      <c r="WKJ137" s="64"/>
      <c r="WKK137" s="67"/>
      <c r="WKL137" s="67"/>
      <c r="WKM137" s="65"/>
      <c r="WKN137" s="65"/>
      <c r="WKO137" s="65"/>
      <c r="WKP137" s="66"/>
      <c r="WKR137" s="64"/>
      <c r="WKS137" s="67"/>
      <c r="WKT137" s="67"/>
      <c r="WKU137" s="65"/>
      <c r="WKV137" s="65"/>
      <c r="WKW137" s="65"/>
      <c r="WKX137" s="66"/>
      <c r="WKZ137" s="64"/>
      <c r="WLA137" s="67"/>
      <c r="WLB137" s="67"/>
      <c r="WLC137" s="65"/>
      <c r="WLD137" s="65"/>
      <c r="WLE137" s="65"/>
      <c r="WLF137" s="66"/>
      <c r="WLH137" s="64"/>
      <c r="WLI137" s="67"/>
      <c r="WLJ137" s="67"/>
      <c r="WLK137" s="65"/>
      <c r="WLL137" s="65"/>
      <c r="WLM137" s="65"/>
      <c r="WLN137" s="66"/>
      <c r="WLP137" s="64"/>
      <c r="WLQ137" s="67"/>
      <c r="WLR137" s="67"/>
      <c r="WLS137" s="65"/>
      <c r="WLT137" s="65"/>
      <c r="WLU137" s="65"/>
      <c r="WLV137" s="66"/>
      <c r="WLX137" s="64"/>
      <c r="WLY137" s="67"/>
      <c r="WLZ137" s="67"/>
      <c r="WMA137" s="65"/>
      <c r="WMB137" s="65"/>
      <c r="WMC137" s="65"/>
      <c r="WMD137" s="66"/>
      <c r="WMF137" s="64"/>
      <c r="WMG137" s="67"/>
      <c r="WMH137" s="67"/>
      <c r="WMI137" s="65"/>
      <c r="WMJ137" s="65"/>
      <c r="WMK137" s="65"/>
      <c r="WML137" s="66"/>
      <c r="WMN137" s="64"/>
      <c r="WMO137" s="67"/>
      <c r="WMP137" s="67"/>
      <c r="WMQ137" s="65"/>
      <c r="WMR137" s="65"/>
      <c r="WMS137" s="65"/>
      <c r="WMT137" s="66"/>
      <c r="WMV137" s="64"/>
      <c r="WMW137" s="67"/>
      <c r="WMX137" s="67"/>
      <c r="WMY137" s="65"/>
      <c r="WMZ137" s="65"/>
      <c r="WNA137" s="65"/>
      <c r="WNB137" s="66"/>
      <c r="WND137" s="64"/>
      <c r="WNE137" s="67"/>
      <c r="WNF137" s="67"/>
      <c r="WNG137" s="65"/>
      <c r="WNH137" s="65"/>
      <c r="WNI137" s="65"/>
      <c r="WNJ137" s="66"/>
      <c r="WNL137" s="64"/>
      <c r="WNM137" s="67"/>
      <c r="WNN137" s="67"/>
      <c r="WNO137" s="65"/>
      <c r="WNP137" s="65"/>
      <c r="WNQ137" s="65"/>
      <c r="WNR137" s="66"/>
      <c r="WNT137" s="64"/>
      <c r="WNU137" s="67"/>
      <c r="WNV137" s="67"/>
      <c r="WNW137" s="65"/>
      <c r="WNX137" s="65"/>
      <c r="WNY137" s="65"/>
      <c r="WNZ137" s="66"/>
      <c r="WOB137" s="64"/>
      <c r="WOC137" s="67"/>
      <c r="WOD137" s="67"/>
      <c r="WOE137" s="65"/>
      <c r="WOF137" s="65"/>
      <c r="WOG137" s="65"/>
      <c r="WOH137" s="66"/>
      <c r="WOJ137" s="64"/>
      <c r="WOK137" s="67"/>
      <c r="WOL137" s="67"/>
      <c r="WOM137" s="65"/>
      <c r="WON137" s="65"/>
      <c r="WOO137" s="65"/>
      <c r="WOP137" s="66"/>
      <c r="WOR137" s="64"/>
      <c r="WOS137" s="67"/>
      <c r="WOT137" s="67"/>
      <c r="WOU137" s="65"/>
      <c r="WOV137" s="65"/>
      <c r="WOW137" s="65"/>
      <c r="WOX137" s="66"/>
      <c r="WOZ137" s="64"/>
      <c r="WPA137" s="67"/>
      <c r="WPB137" s="67"/>
      <c r="WPC137" s="65"/>
      <c r="WPD137" s="65"/>
      <c r="WPE137" s="65"/>
      <c r="WPF137" s="66"/>
      <c r="WPH137" s="64"/>
      <c r="WPI137" s="67"/>
      <c r="WPJ137" s="67"/>
      <c r="WPK137" s="65"/>
      <c r="WPL137" s="65"/>
      <c r="WPM137" s="65"/>
      <c r="WPN137" s="66"/>
      <c r="WPP137" s="64"/>
      <c r="WPQ137" s="67"/>
      <c r="WPR137" s="67"/>
      <c r="WPS137" s="65"/>
      <c r="WPT137" s="65"/>
      <c r="WPU137" s="65"/>
      <c r="WPV137" s="66"/>
      <c r="WPX137" s="64"/>
      <c r="WPY137" s="67"/>
      <c r="WPZ137" s="67"/>
      <c r="WQA137" s="65"/>
      <c r="WQB137" s="65"/>
      <c r="WQC137" s="65"/>
      <c r="WQD137" s="66"/>
      <c r="WQF137" s="64"/>
      <c r="WQG137" s="67"/>
      <c r="WQH137" s="67"/>
      <c r="WQI137" s="65"/>
      <c r="WQJ137" s="65"/>
      <c r="WQK137" s="65"/>
      <c r="WQL137" s="66"/>
      <c r="WQN137" s="64"/>
      <c r="WQO137" s="67"/>
      <c r="WQP137" s="67"/>
      <c r="WQQ137" s="65"/>
      <c r="WQR137" s="65"/>
      <c r="WQS137" s="65"/>
      <c r="WQT137" s="66"/>
      <c r="WQV137" s="64"/>
      <c r="WQW137" s="67"/>
      <c r="WQX137" s="67"/>
      <c r="WQY137" s="65"/>
      <c r="WQZ137" s="65"/>
      <c r="WRA137" s="65"/>
      <c r="WRB137" s="66"/>
      <c r="WRD137" s="64"/>
      <c r="WRE137" s="67"/>
      <c r="WRF137" s="67"/>
      <c r="WRG137" s="65"/>
      <c r="WRH137" s="65"/>
      <c r="WRI137" s="65"/>
      <c r="WRJ137" s="66"/>
      <c r="WRL137" s="64"/>
      <c r="WRM137" s="67"/>
      <c r="WRN137" s="67"/>
      <c r="WRO137" s="65"/>
      <c r="WRP137" s="65"/>
      <c r="WRQ137" s="65"/>
      <c r="WRR137" s="66"/>
      <c r="WRT137" s="64"/>
      <c r="WRU137" s="67"/>
      <c r="WRV137" s="67"/>
      <c r="WRW137" s="65"/>
      <c r="WRX137" s="65"/>
      <c r="WRY137" s="65"/>
      <c r="WRZ137" s="66"/>
      <c r="WSB137" s="64"/>
      <c r="WSC137" s="67"/>
      <c r="WSD137" s="67"/>
      <c r="WSE137" s="65"/>
      <c r="WSF137" s="65"/>
      <c r="WSG137" s="65"/>
      <c r="WSH137" s="66"/>
      <c r="WSJ137" s="64"/>
      <c r="WSK137" s="67"/>
      <c r="WSL137" s="67"/>
      <c r="WSM137" s="65"/>
      <c r="WSN137" s="65"/>
      <c r="WSO137" s="65"/>
      <c r="WSP137" s="66"/>
      <c r="WSR137" s="64"/>
      <c r="WSS137" s="67"/>
      <c r="WST137" s="67"/>
      <c r="WSU137" s="65"/>
      <c r="WSV137" s="65"/>
      <c r="WSW137" s="65"/>
      <c r="WSX137" s="66"/>
      <c r="WSZ137" s="64"/>
      <c r="WTA137" s="67"/>
      <c r="WTB137" s="67"/>
      <c r="WTC137" s="65"/>
      <c r="WTD137" s="65"/>
      <c r="WTE137" s="65"/>
      <c r="WTF137" s="66"/>
      <c r="WTH137" s="64"/>
      <c r="WTI137" s="67"/>
      <c r="WTJ137" s="67"/>
      <c r="WTK137" s="65"/>
      <c r="WTL137" s="65"/>
      <c r="WTM137" s="65"/>
      <c r="WTN137" s="66"/>
      <c r="WTP137" s="64"/>
      <c r="WTQ137" s="67"/>
      <c r="WTR137" s="67"/>
      <c r="WTS137" s="65"/>
      <c r="WTT137" s="65"/>
      <c r="WTU137" s="65"/>
      <c r="WTV137" s="66"/>
      <c r="WTX137" s="64"/>
      <c r="WTY137" s="67"/>
      <c r="WTZ137" s="67"/>
      <c r="WUA137" s="65"/>
      <c r="WUB137" s="65"/>
      <c r="WUC137" s="65"/>
      <c r="WUD137" s="66"/>
      <c r="WUF137" s="64"/>
      <c r="WUG137" s="67"/>
      <c r="WUH137" s="67"/>
      <c r="WUI137" s="65"/>
      <c r="WUJ137" s="65"/>
      <c r="WUK137" s="65"/>
      <c r="WUL137" s="66"/>
      <c r="WUN137" s="64"/>
      <c r="WUO137" s="67"/>
      <c r="WUP137" s="67"/>
      <c r="WUQ137" s="65"/>
      <c r="WUR137" s="65"/>
      <c r="WUS137" s="65"/>
      <c r="WUT137" s="66"/>
      <c r="WUV137" s="64"/>
      <c r="WUW137" s="67"/>
      <c r="WUX137" s="67"/>
      <c r="WUY137" s="65"/>
      <c r="WUZ137" s="65"/>
      <c r="WVA137" s="65"/>
      <c r="WVB137" s="66"/>
      <c r="WVD137" s="64"/>
      <c r="WVE137" s="67"/>
      <c r="WVF137" s="67"/>
      <c r="WVG137" s="65"/>
      <c r="WVH137" s="65"/>
      <c r="WVI137" s="65"/>
      <c r="WVJ137" s="66"/>
      <c r="WVL137" s="64"/>
      <c r="WVM137" s="67"/>
      <c r="WVN137" s="67"/>
      <c r="WVO137" s="65"/>
      <c r="WVP137" s="65"/>
      <c r="WVQ137" s="65"/>
      <c r="WVR137" s="66"/>
      <c r="WVT137" s="64"/>
      <c r="WVU137" s="67"/>
      <c r="WVV137" s="67"/>
      <c r="WVW137" s="65"/>
      <c r="WVX137" s="65"/>
      <c r="WVY137" s="65"/>
      <c r="WVZ137" s="66"/>
      <c r="WWB137" s="64"/>
      <c r="WWC137" s="67"/>
      <c r="WWD137" s="67"/>
      <c r="WWE137" s="65"/>
      <c r="WWF137" s="65"/>
      <c r="WWG137" s="65"/>
      <c r="WWH137" s="66"/>
      <c r="WWJ137" s="64"/>
      <c r="WWK137" s="67"/>
      <c r="WWL137" s="67"/>
      <c r="WWM137" s="65"/>
      <c r="WWN137" s="65"/>
      <c r="WWO137" s="65"/>
      <c r="WWP137" s="66"/>
      <c r="WWR137" s="64"/>
      <c r="WWS137" s="67"/>
      <c r="WWT137" s="67"/>
      <c r="WWU137" s="65"/>
      <c r="WWV137" s="65"/>
      <c r="WWW137" s="65"/>
      <c r="WWX137" s="66"/>
      <c r="WWZ137" s="64"/>
      <c r="WXA137" s="67"/>
      <c r="WXB137" s="67"/>
      <c r="WXC137" s="65"/>
      <c r="WXD137" s="65"/>
      <c r="WXE137" s="65"/>
      <c r="WXF137" s="66"/>
      <c r="WXH137" s="64"/>
      <c r="WXI137" s="67"/>
      <c r="WXJ137" s="67"/>
      <c r="WXK137" s="65"/>
      <c r="WXL137" s="65"/>
      <c r="WXM137" s="65"/>
      <c r="WXN137" s="66"/>
      <c r="WXP137" s="64"/>
      <c r="WXQ137" s="67"/>
      <c r="WXR137" s="67"/>
      <c r="WXS137" s="65"/>
      <c r="WXT137" s="65"/>
      <c r="WXU137" s="65"/>
      <c r="WXV137" s="66"/>
      <c r="WXX137" s="64"/>
      <c r="WXY137" s="67"/>
      <c r="WXZ137" s="67"/>
      <c r="WYA137" s="65"/>
      <c r="WYB137" s="65"/>
      <c r="WYC137" s="65"/>
      <c r="WYD137" s="66"/>
      <c r="WYF137" s="64"/>
      <c r="WYG137" s="67"/>
      <c r="WYH137" s="67"/>
      <c r="WYI137" s="65"/>
      <c r="WYJ137" s="65"/>
      <c r="WYK137" s="65"/>
      <c r="WYL137" s="66"/>
      <c r="WYN137" s="64"/>
      <c r="WYO137" s="67"/>
      <c r="WYP137" s="67"/>
      <c r="WYQ137" s="65"/>
      <c r="WYR137" s="65"/>
      <c r="WYS137" s="65"/>
      <c r="WYT137" s="66"/>
      <c r="WYV137" s="64"/>
      <c r="WYW137" s="67"/>
      <c r="WYX137" s="67"/>
      <c r="WYY137" s="65"/>
      <c r="WYZ137" s="65"/>
      <c r="WZA137" s="65"/>
      <c r="WZB137" s="66"/>
      <c r="WZD137" s="64"/>
      <c r="WZE137" s="67"/>
      <c r="WZF137" s="67"/>
      <c r="WZG137" s="65"/>
      <c r="WZH137" s="65"/>
      <c r="WZI137" s="65"/>
      <c r="WZJ137" s="66"/>
      <c r="WZL137" s="64"/>
      <c r="WZM137" s="67"/>
      <c r="WZN137" s="67"/>
      <c r="WZO137" s="65"/>
      <c r="WZP137" s="65"/>
      <c r="WZQ137" s="65"/>
      <c r="WZR137" s="66"/>
      <c r="WZT137" s="64"/>
      <c r="WZU137" s="67"/>
      <c r="WZV137" s="67"/>
      <c r="WZW137" s="65"/>
      <c r="WZX137" s="65"/>
      <c r="WZY137" s="65"/>
      <c r="WZZ137" s="66"/>
      <c r="XAB137" s="64"/>
      <c r="XAC137" s="67"/>
      <c r="XAD137" s="67"/>
      <c r="XAE137" s="65"/>
      <c r="XAF137" s="65"/>
      <c r="XAG137" s="65"/>
      <c r="XAH137" s="66"/>
      <c r="XAJ137" s="64"/>
      <c r="XAK137" s="67"/>
      <c r="XAL137" s="67"/>
      <c r="XAM137" s="65"/>
      <c r="XAN137" s="65"/>
      <c r="XAO137" s="65"/>
      <c r="XAP137" s="66"/>
      <c r="XAR137" s="64"/>
      <c r="XAS137" s="67"/>
      <c r="XAT137" s="67"/>
      <c r="XAU137" s="65"/>
      <c r="XAV137" s="65"/>
      <c r="XAW137" s="65"/>
      <c r="XAX137" s="66"/>
      <c r="XAZ137" s="64"/>
      <c r="XBA137" s="67"/>
      <c r="XBB137" s="67"/>
      <c r="XBC137" s="65"/>
      <c r="XBD137" s="65"/>
      <c r="XBE137" s="65"/>
      <c r="XBF137" s="66"/>
      <c r="XBH137" s="64"/>
      <c r="XBI137" s="67"/>
      <c r="XBJ137" s="67"/>
      <c r="XBK137" s="65"/>
      <c r="XBL137" s="65"/>
      <c r="XBM137" s="65"/>
      <c r="XBN137" s="66"/>
      <c r="XBP137" s="64"/>
      <c r="XBQ137" s="67"/>
      <c r="XBR137" s="67"/>
      <c r="XBS137" s="65"/>
      <c r="XBT137" s="65"/>
      <c r="XBU137" s="65"/>
      <c r="XBV137" s="66"/>
      <c r="XBX137" s="64"/>
      <c r="XBY137" s="67"/>
      <c r="XBZ137" s="67"/>
      <c r="XCA137" s="65"/>
      <c r="XCB137" s="65"/>
      <c r="XCC137" s="65"/>
      <c r="XCD137" s="66"/>
      <c r="XCF137" s="64"/>
      <c r="XCG137" s="67"/>
      <c r="XCH137" s="67"/>
      <c r="XCI137" s="65"/>
      <c r="XCJ137" s="65"/>
      <c r="XCK137" s="65"/>
      <c r="XCL137" s="66"/>
      <c r="XCN137" s="64"/>
      <c r="XCO137" s="67"/>
      <c r="XCP137" s="67"/>
      <c r="XCQ137" s="65"/>
      <c r="XCR137" s="65"/>
      <c r="XCS137" s="65"/>
      <c r="XCT137" s="66"/>
      <c r="XCV137" s="64"/>
      <c r="XCW137" s="67"/>
      <c r="XCX137" s="67"/>
      <c r="XCY137" s="65"/>
      <c r="XCZ137" s="65"/>
      <c r="XDA137" s="65"/>
      <c r="XDB137" s="66"/>
      <c r="XDD137" s="64"/>
      <c r="XDE137" s="67"/>
      <c r="XDF137" s="67"/>
      <c r="XDG137" s="65"/>
      <c r="XDH137" s="65"/>
      <c r="XDI137" s="65"/>
      <c r="XDJ137" s="66"/>
      <c r="XDL137" s="64"/>
      <c r="XDM137" s="67"/>
      <c r="XDN137" s="67"/>
      <c r="XDO137" s="65"/>
      <c r="XDP137" s="65"/>
      <c r="XDQ137" s="65"/>
      <c r="XDR137" s="66"/>
      <c r="XDT137" s="64"/>
      <c r="XDU137" s="67"/>
      <c r="XDV137" s="67"/>
      <c r="XDW137" s="65"/>
      <c r="XDX137" s="65"/>
      <c r="XDY137" s="65"/>
      <c r="XDZ137" s="66"/>
      <c r="XEB137" s="64"/>
      <c r="XEC137" s="67"/>
      <c r="XED137" s="67"/>
      <c r="XEE137" s="65"/>
      <c r="XEF137" s="65"/>
      <c r="XEG137" s="65"/>
      <c r="XEH137" s="66"/>
      <c r="XEJ137" s="64"/>
      <c r="XEK137" s="67"/>
      <c r="XEL137" s="67"/>
      <c r="XEM137" s="65"/>
      <c r="XEN137" s="65"/>
      <c r="XEO137" s="65"/>
      <c r="XEP137" s="66"/>
      <c r="XER137" s="64"/>
      <c r="XES137" s="67"/>
      <c r="XET137" s="67"/>
      <c r="XEU137" s="65"/>
      <c r="XEV137" s="65"/>
      <c r="XEW137" s="65"/>
      <c r="XEX137" s="66"/>
      <c r="XEZ137" s="64"/>
      <c r="XFA137" s="67"/>
      <c r="XFB137" s="67"/>
      <c r="XFC137" s="65"/>
      <c r="XFD137" s="65"/>
    </row>
    <row r="138" spans="1:16384" s="58" customFormat="1" ht="23.25" customHeight="1">
      <c r="A138" s="60">
        <f t="shared" si="41"/>
        <v>138</v>
      </c>
      <c r="B138" s="1023"/>
      <c r="C138" s="996"/>
      <c r="D138" s="936" t="s">
        <v>491</v>
      </c>
      <c r="E138" s="931"/>
      <c r="F138" s="932"/>
      <c r="G138" s="666"/>
      <c r="H138" s="666"/>
      <c r="I138" s="666"/>
      <c r="J138" s="243"/>
      <c r="K138" s="105">
        <f t="shared" ref="K138" si="83">G138+H138-I138+J138</f>
        <v>0</v>
      </c>
      <c r="L138" s="64"/>
      <c r="M138" s="67"/>
      <c r="N138" s="67"/>
      <c r="O138" s="65"/>
      <c r="P138" s="65"/>
      <c r="Q138" s="65"/>
      <c r="R138" s="66"/>
      <c r="T138" s="64"/>
      <c r="U138" s="67"/>
      <c r="V138" s="67"/>
      <c r="W138" s="65"/>
      <c r="X138" s="65"/>
      <c r="Y138" s="65"/>
      <c r="Z138" s="66"/>
      <c r="AA138" s="236" t="str">
        <f t="shared" si="74"/>
        <v>OK</v>
      </c>
      <c r="AB138" s="238"/>
      <c r="AC138" s="239"/>
      <c r="AD138" s="236" t="str">
        <f>IF(OR(AA138="Error",AB138="Error",AC138="Error"),CONCATENATE("Error en el concepto ",D138," de la Hoja 2 Fila  ",A138),"")</f>
        <v/>
      </c>
      <c r="AE138" s="65"/>
      <c r="AF138" s="65"/>
      <c r="AG138" s="65"/>
      <c r="AH138" s="66"/>
      <c r="AJ138" s="64"/>
      <c r="AK138" s="67"/>
      <c r="AL138" s="67"/>
      <c r="AM138" s="65"/>
      <c r="AN138" s="65"/>
      <c r="AO138" s="65"/>
      <c r="AP138" s="66"/>
      <c r="AR138" s="64"/>
      <c r="AS138" s="67"/>
      <c r="AT138" s="67"/>
      <c r="AU138" s="65"/>
      <c r="AV138" s="65"/>
      <c r="AW138" s="65"/>
      <c r="AX138" s="66"/>
      <c r="AZ138" s="64"/>
      <c r="BA138" s="67"/>
      <c r="BB138" s="67"/>
      <c r="BC138" s="65"/>
      <c r="BD138" s="65"/>
      <c r="BE138" s="65"/>
      <c r="BF138" s="66"/>
      <c r="BH138" s="64"/>
      <c r="BI138" s="67"/>
      <c r="BJ138" s="67"/>
      <c r="BK138" s="65"/>
      <c r="BL138" s="65"/>
      <c r="BM138" s="65"/>
      <c r="BN138" s="66"/>
      <c r="BP138" s="64"/>
      <c r="BQ138" s="67"/>
      <c r="BR138" s="67"/>
      <c r="BS138" s="65"/>
      <c r="BT138" s="65"/>
      <c r="BU138" s="65"/>
      <c r="BV138" s="66"/>
      <c r="BX138" s="64"/>
      <c r="BY138" s="67"/>
      <c r="BZ138" s="67"/>
      <c r="CA138" s="65"/>
      <c r="CB138" s="65"/>
      <c r="CC138" s="65"/>
      <c r="CD138" s="66"/>
      <c r="CF138" s="64"/>
      <c r="CG138" s="67"/>
      <c r="CH138" s="67"/>
      <c r="CI138" s="65"/>
      <c r="CJ138" s="65"/>
      <c r="CK138" s="65"/>
      <c r="CL138" s="66"/>
      <c r="CN138" s="64"/>
      <c r="CO138" s="67"/>
      <c r="CP138" s="67"/>
      <c r="CQ138" s="65"/>
      <c r="CR138" s="65"/>
      <c r="CS138" s="65"/>
      <c r="CT138" s="66"/>
      <c r="CV138" s="64"/>
      <c r="CW138" s="67"/>
      <c r="CX138" s="67"/>
      <c r="CY138" s="65"/>
      <c r="CZ138" s="65"/>
      <c r="DA138" s="65"/>
      <c r="DB138" s="66"/>
      <c r="DD138" s="64"/>
      <c r="DE138" s="67"/>
      <c r="DF138" s="67"/>
      <c r="DG138" s="65"/>
      <c r="DH138" s="65"/>
      <c r="DI138" s="65"/>
      <c r="DJ138" s="66"/>
      <c r="DL138" s="64"/>
      <c r="DM138" s="67"/>
      <c r="DN138" s="67"/>
      <c r="DO138" s="65"/>
      <c r="DP138" s="65"/>
      <c r="DQ138" s="65"/>
      <c r="DR138" s="66"/>
      <c r="DT138" s="64"/>
      <c r="DU138" s="67"/>
      <c r="DV138" s="67"/>
      <c r="DW138" s="65"/>
      <c r="DX138" s="65"/>
      <c r="DY138" s="65"/>
      <c r="DZ138" s="66"/>
      <c r="EB138" s="64"/>
      <c r="EC138" s="67"/>
      <c r="ED138" s="67"/>
      <c r="EE138" s="65"/>
      <c r="EF138" s="65"/>
      <c r="EG138" s="65"/>
      <c r="EH138" s="66"/>
      <c r="EJ138" s="64"/>
      <c r="EK138" s="67"/>
      <c r="EL138" s="67"/>
      <c r="EM138" s="65"/>
      <c r="EN138" s="65"/>
      <c r="EO138" s="65"/>
      <c r="EP138" s="66"/>
      <c r="ER138" s="64"/>
      <c r="ES138" s="67"/>
      <c r="ET138" s="67"/>
      <c r="EU138" s="65"/>
      <c r="EV138" s="65"/>
      <c r="EW138" s="65"/>
      <c r="EX138" s="66"/>
      <c r="EZ138" s="64"/>
      <c r="FA138" s="67"/>
      <c r="FB138" s="67"/>
      <c r="FC138" s="65"/>
      <c r="FD138" s="65"/>
      <c r="FE138" s="65"/>
      <c r="FF138" s="66"/>
      <c r="FH138" s="64"/>
      <c r="FI138" s="67"/>
      <c r="FJ138" s="67"/>
      <c r="FK138" s="65"/>
      <c r="FL138" s="65"/>
      <c r="FM138" s="65"/>
      <c r="FN138" s="66"/>
      <c r="FP138" s="64"/>
      <c r="FQ138" s="67"/>
      <c r="FR138" s="67"/>
      <c r="FS138" s="65"/>
      <c r="FT138" s="65"/>
      <c r="FU138" s="65"/>
      <c r="FV138" s="66"/>
      <c r="FX138" s="64"/>
      <c r="FY138" s="67"/>
      <c r="FZ138" s="67"/>
      <c r="GA138" s="65"/>
      <c r="GB138" s="65"/>
      <c r="GC138" s="65"/>
      <c r="GD138" s="66"/>
      <c r="GF138" s="64"/>
      <c r="GG138" s="67"/>
      <c r="GH138" s="67"/>
      <c r="GI138" s="65"/>
      <c r="GJ138" s="65"/>
      <c r="GK138" s="65"/>
      <c r="GL138" s="66"/>
      <c r="GN138" s="64"/>
      <c r="GO138" s="67"/>
      <c r="GP138" s="67"/>
      <c r="GQ138" s="65"/>
      <c r="GR138" s="65"/>
      <c r="GS138" s="65"/>
      <c r="GT138" s="66"/>
      <c r="GV138" s="64"/>
      <c r="GW138" s="67"/>
      <c r="GX138" s="67"/>
      <c r="GY138" s="65"/>
      <c r="GZ138" s="65"/>
      <c r="HA138" s="65"/>
      <c r="HB138" s="66"/>
      <c r="HD138" s="64"/>
      <c r="HE138" s="67"/>
      <c r="HF138" s="67"/>
      <c r="HG138" s="65"/>
      <c r="HH138" s="65"/>
      <c r="HI138" s="65"/>
      <c r="HJ138" s="66"/>
      <c r="HL138" s="64"/>
      <c r="HM138" s="67"/>
      <c r="HN138" s="67"/>
      <c r="HO138" s="65"/>
      <c r="HP138" s="65"/>
      <c r="HQ138" s="65"/>
      <c r="HR138" s="66"/>
      <c r="HT138" s="64"/>
      <c r="HU138" s="67"/>
      <c r="HV138" s="67"/>
      <c r="HW138" s="65"/>
      <c r="HX138" s="65"/>
      <c r="HY138" s="65"/>
      <c r="HZ138" s="66"/>
      <c r="IB138" s="64"/>
      <c r="IC138" s="67"/>
      <c r="ID138" s="67"/>
      <c r="IE138" s="65"/>
      <c r="IF138" s="65"/>
      <c r="IG138" s="65"/>
      <c r="IH138" s="66"/>
      <c r="IJ138" s="64"/>
      <c r="IK138" s="67"/>
      <c r="IL138" s="67"/>
      <c r="IM138" s="65"/>
      <c r="IN138" s="65"/>
      <c r="IO138" s="65"/>
      <c r="IP138" s="66"/>
      <c r="IR138" s="64"/>
      <c r="IS138" s="67"/>
      <c r="IT138" s="67"/>
      <c r="IU138" s="65"/>
      <c r="IV138" s="65"/>
      <c r="IW138" s="65"/>
      <c r="IX138" s="66"/>
      <c r="IZ138" s="64"/>
      <c r="JA138" s="67"/>
      <c r="JB138" s="67"/>
      <c r="JC138" s="65"/>
      <c r="JD138" s="65"/>
      <c r="JE138" s="65"/>
      <c r="JF138" s="66"/>
      <c r="JH138" s="64"/>
      <c r="JI138" s="67"/>
      <c r="JJ138" s="67"/>
      <c r="JK138" s="65"/>
      <c r="JL138" s="65"/>
      <c r="JM138" s="65"/>
      <c r="JN138" s="66"/>
      <c r="JP138" s="64"/>
      <c r="JQ138" s="67"/>
      <c r="JR138" s="67"/>
      <c r="JS138" s="65"/>
      <c r="JT138" s="65"/>
      <c r="JU138" s="65"/>
      <c r="JV138" s="66"/>
      <c r="JX138" s="64"/>
      <c r="JY138" s="67"/>
      <c r="JZ138" s="67"/>
      <c r="KA138" s="65"/>
      <c r="KB138" s="65"/>
      <c r="KC138" s="65"/>
      <c r="KD138" s="66"/>
      <c r="KF138" s="64"/>
      <c r="KG138" s="67"/>
      <c r="KH138" s="67"/>
      <c r="KI138" s="65"/>
      <c r="KJ138" s="65"/>
      <c r="KK138" s="65"/>
      <c r="KL138" s="66"/>
      <c r="KN138" s="64"/>
      <c r="KO138" s="67"/>
      <c r="KP138" s="67"/>
      <c r="KQ138" s="65"/>
      <c r="KR138" s="65"/>
      <c r="KS138" s="65"/>
      <c r="KT138" s="66"/>
      <c r="KV138" s="64"/>
      <c r="KW138" s="67"/>
      <c r="KX138" s="67"/>
      <c r="KY138" s="65"/>
      <c r="KZ138" s="65"/>
      <c r="LA138" s="65"/>
      <c r="LB138" s="66"/>
      <c r="LD138" s="64"/>
      <c r="LE138" s="67"/>
      <c r="LF138" s="67"/>
      <c r="LG138" s="65"/>
      <c r="LH138" s="65"/>
      <c r="LI138" s="65"/>
      <c r="LJ138" s="66"/>
      <c r="LL138" s="64"/>
      <c r="LM138" s="67"/>
      <c r="LN138" s="67"/>
      <c r="LO138" s="65"/>
      <c r="LP138" s="65"/>
      <c r="LQ138" s="65"/>
      <c r="LR138" s="66"/>
      <c r="LT138" s="64"/>
      <c r="LU138" s="67"/>
      <c r="LV138" s="67"/>
      <c r="LW138" s="65"/>
      <c r="LX138" s="65"/>
      <c r="LY138" s="65"/>
      <c r="LZ138" s="66"/>
      <c r="MB138" s="64"/>
      <c r="MC138" s="67"/>
      <c r="MD138" s="67"/>
      <c r="ME138" s="65"/>
      <c r="MF138" s="65"/>
      <c r="MG138" s="65"/>
      <c r="MH138" s="66"/>
      <c r="MJ138" s="64"/>
      <c r="MK138" s="67"/>
      <c r="ML138" s="67"/>
      <c r="MM138" s="65"/>
      <c r="MN138" s="65"/>
      <c r="MO138" s="65"/>
      <c r="MP138" s="66"/>
      <c r="MR138" s="64"/>
      <c r="MS138" s="67"/>
      <c r="MT138" s="67"/>
      <c r="MU138" s="65"/>
      <c r="MV138" s="65"/>
      <c r="MW138" s="65"/>
      <c r="MX138" s="66"/>
      <c r="MZ138" s="64"/>
      <c r="NA138" s="67"/>
      <c r="NB138" s="67"/>
      <c r="NC138" s="65"/>
      <c r="ND138" s="65"/>
      <c r="NE138" s="65"/>
      <c r="NF138" s="66"/>
      <c r="NH138" s="64"/>
      <c r="NI138" s="67"/>
      <c r="NJ138" s="67"/>
      <c r="NK138" s="65"/>
      <c r="NL138" s="65"/>
      <c r="NM138" s="65"/>
      <c r="NN138" s="66"/>
      <c r="NP138" s="64"/>
      <c r="NQ138" s="67"/>
      <c r="NR138" s="67"/>
      <c r="NS138" s="65"/>
      <c r="NT138" s="65"/>
      <c r="NU138" s="65"/>
      <c r="NV138" s="66"/>
      <c r="NX138" s="64"/>
      <c r="NY138" s="67"/>
      <c r="NZ138" s="67"/>
      <c r="OA138" s="65"/>
      <c r="OB138" s="65"/>
      <c r="OC138" s="65"/>
      <c r="OD138" s="66"/>
      <c r="OF138" s="64"/>
      <c r="OG138" s="67"/>
      <c r="OH138" s="67"/>
      <c r="OI138" s="65"/>
      <c r="OJ138" s="65"/>
      <c r="OK138" s="65"/>
      <c r="OL138" s="66"/>
      <c r="ON138" s="64"/>
      <c r="OO138" s="67"/>
      <c r="OP138" s="67"/>
      <c r="OQ138" s="65"/>
      <c r="OR138" s="65"/>
      <c r="OS138" s="65"/>
      <c r="OT138" s="66"/>
      <c r="OV138" s="64"/>
      <c r="OW138" s="67"/>
      <c r="OX138" s="67"/>
      <c r="OY138" s="65"/>
      <c r="OZ138" s="65"/>
      <c r="PA138" s="65"/>
      <c r="PB138" s="66"/>
      <c r="PD138" s="64"/>
      <c r="PE138" s="67"/>
      <c r="PF138" s="67"/>
      <c r="PG138" s="65"/>
      <c r="PH138" s="65"/>
      <c r="PI138" s="65"/>
      <c r="PJ138" s="66"/>
      <c r="PL138" s="64"/>
      <c r="PM138" s="67"/>
      <c r="PN138" s="67"/>
      <c r="PO138" s="65"/>
      <c r="PP138" s="65"/>
      <c r="PQ138" s="65"/>
      <c r="PR138" s="66"/>
      <c r="PT138" s="64"/>
      <c r="PU138" s="67"/>
      <c r="PV138" s="67"/>
      <c r="PW138" s="65"/>
      <c r="PX138" s="65"/>
      <c r="PY138" s="65"/>
      <c r="PZ138" s="66"/>
      <c r="QB138" s="64"/>
      <c r="QC138" s="67"/>
      <c r="QD138" s="67"/>
      <c r="QE138" s="65"/>
      <c r="QF138" s="65"/>
      <c r="QG138" s="65"/>
      <c r="QH138" s="66"/>
      <c r="QJ138" s="64"/>
      <c r="QK138" s="67"/>
      <c r="QL138" s="67"/>
      <c r="QM138" s="65"/>
      <c r="QN138" s="65"/>
      <c r="QO138" s="65"/>
      <c r="QP138" s="66"/>
      <c r="QR138" s="64"/>
      <c r="QS138" s="67"/>
      <c r="QT138" s="67"/>
      <c r="QU138" s="65"/>
      <c r="QV138" s="65"/>
      <c r="QW138" s="65"/>
      <c r="QX138" s="66"/>
      <c r="QZ138" s="64"/>
      <c r="RA138" s="67"/>
      <c r="RB138" s="67"/>
      <c r="RC138" s="65"/>
      <c r="RD138" s="65"/>
      <c r="RE138" s="65"/>
      <c r="RF138" s="66"/>
      <c r="RH138" s="64"/>
      <c r="RI138" s="67"/>
      <c r="RJ138" s="67"/>
      <c r="RK138" s="65"/>
      <c r="RL138" s="65"/>
      <c r="RM138" s="65"/>
      <c r="RN138" s="66"/>
      <c r="RP138" s="64"/>
      <c r="RQ138" s="67"/>
      <c r="RR138" s="67"/>
      <c r="RS138" s="65"/>
      <c r="RT138" s="65"/>
      <c r="RU138" s="65"/>
      <c r="RV138" s="66"/>
      <c r="RX138" s="64"/>
      <c r="RY138" s="67"/>
      <c r="RZ138" s="67"/>
      <c r="SA138" s="65"/>
      <c r="SB138" s="65"/>
      <c r="SC138" s="65"/>
      <c r="SD138" s="66"/>
      <c r="SF138" s="64"/>
      <c r="SG138" s="67"/>
      <c r="SH138" s="67"/>
      <c r="SI138" s="65"/>
      <c r="SJ138" s="65"/>
      <c r="SK138" s="65"/>
      <c r="SL138" s="66"/>
      <c r="SN138" s="64"/>
      <c r="SO138" s="67"/>
      <c r="SP138" s="67"/>
      <c r="SQ138" s="65"/>
      <c r="SR138" s="65"/>
      <c r="SS138" s="65"/>
      <c r="ST138" s="66"/>
      <c r="SV138" s="64"/>
      <c r="SW138" s="67"/>
      <c r="SX138" s="67"/>
      <c r="SY138" s="65"/>
      <c r="SZ138" s="65"/>
      <c r="TA138" s="65"/>
      <c r="TB138" s="66"/>
      <c r="TD138" s="64"/>
      <c r="TE138" s="67"/>
      <c r="TF138" s="67"/>
      <c r="TG138" s="65"/>
      <c r="TH138" s="65"/>
      <c r="TI138" s="65"/>
      <c r="TJ138" s="66"/>
      <c r="TL138" s="64"/>
      <c r="TM138" s="67"/>
      <c r="TN138" s="67"/>
      <c r="TO138" s="65"/>
      <c r="TP138" s="65"/>
      <c r="TQ138" s="65"/>
      <c r="TR138" s="66"/>
      <c r="TT138" s="64"/>
      <c r="TU138" s="67"/>
      <c r="TV138" s="67"/>
      <c r="TW138" s="65"/>
      <c r="TX138" s="65"/>
      <c r="TY138" s="65"/>
      <c r="TZ138" s="66"/>
      <c r="UB138" s="64"/>
      <c r="UC138" s="67"/>
      <c r="UD138" s="67"/>
      <c r="UE138" s="65"/>
      <c r="UF138" s="65"/>
      <c r="UG138" s="65"/>
      <c r="UH138" s="66"/>
      <c r="UJ138" s="64"/>
      <c r="UK138" s="67"/>
      <c r="UL138" s="67"/>
      <c r="UM138" s="65"/>
      <c r="UN138" s="65"/>
      <c r="UO138" s="65"/>
      <c r="UP138" s="66"/>
      <c r="UR138" s="64"/>
      <c r="US138" s="67"/>
      <c r="UT138" s="67"/>
      <c r="UU138" s="65"/>
      <c r="UV138" s="65"/>
      <c r="UW138" s="65"/>
      <c r="UX138" s="66"/>
      <c r="UZ138" s="64"/>
      <c r="VA138" s="67"/>
      <c r="VB138" s="67"/>
      <c r="VC138" s="65"/>
      <c r="VD138" s="65"/>
      <c r="VE138" s="65"/>
      <c r="VF138" s="66"/>
      <c r="VH138" s="64"/>
      <c r="VI138" s="67"/>
      <c r="VJ138" s="67"/>
      <c r="VK138" s="65"/>
      <c r="VL138" s="65"/>
      <c r="VM138" s="65"/>
      <c r="VN138" s="66"/>
      <c r="VP138" s="64"/>
      <c r="VQ138" s="67"/>
      <c r="VR138" s="67"/>
      <c r="VS138" s="65"/>
      <c r="VT138" s="65"/>
      <c r="VU138" s="65"/>
      <c r="VV138" s="66"/>
      <c r="VX138" s="64"/>
      <c r="VY138" s="67"/>
      <c r="VZ138" s="67"/>
      <c r="WA138" s="65"/>
      <c r="WB138" s="65"/>
      <c r="WC138" s="65"/>
      <c r="WD138" s="66"/>
      <c r="WF138" s="64"/>
      <c r="WG138" s="67"/>
      <c r="WH138" s="67"/>
      <c r="WI138" s="65"/>
      <c r="WJ138" s="65"/>
      <c r="WK138" s="65"/>
      <c r="WL138" s="66"/>
      <c r="WN138" s="64"/>
      <c r="WO138" s="67"/>
      <c r="WP138" s="67"/>
      <c r="WQ138" s="65"/>
      <c r="WR138" s="65"/>
      <c r="WS138" s="65"/>
      <c r="WT138" s="66"/>
      <c r="WV138" s="64"/>
      <c r="WW138" s="67"/>
      <c r="WX138" s="67"/>
      <c r="WY138" s="65"/>
      <c r="WZ138" s="65"/>
      <c r="XA138" s="65"/>
      <c r="XB138" s="66"/>
      <c r="XD138" s="64"/>
      <c r="XE138" s="67"/>
      <c r="XF138" s="67"/>
      <c r="XG138" s="65"/>
      <c r="XH138" s="65"/>
      <c r="XI138" s="65"/>
      <c r="XJ138" s="66"/>
      <c r="XL138" s="64"/>
      <c r="XM138" s="67"/>
      <c r="XN138" s="67"/>
      <c r="XO138" s="65"/>
      <c r="XP138" s="65"/>
      <c r="XQ138" s="65"/>
      <c r="XR138" s="66"/>
      <c r="XT138" s="64"/>
      <c r="XU138" s="67"/>
      <c r="XV138" s="67"/>
      <c r="XW138" s="65"/>
      <c r="XX138" s="65"/>
      <c r="XY138" s="65"/>
      <c r="XZ138" s="66"/>
      <c r="YB138" s="64"/>
      <c r="YC138" s="67"/>
      <c r="YD138" s="67"/>
      <c r="YE138" s="65"/>
      <c r="YF138" s="65"/>
      <c r="YG138" s="65"/>
      <c r="YH138" s="66"/>
      <c r="YJ138" s="64"/>
      <c r="YK138" s="67"/>
      <c r="YL138" s="67"/>
      <c r="YM138" s="65"/>
      <c r="YN138" s="65"/>
      <c r="YO138" s="65"/>
      <c r="YP138" s="66"/>
      <c r="YR138" s="64"/>
      <c r="YS138" s="67"/>
      <c r="YT138" s="67"/>
      <c r="YU138" s="65"/>
      <c r="YV138" s="65"/>
      <c r="YW138" s="65"/>
      <c r="YX138" s="66"/>
      <c r="YZ138" s="64"/>
      <c r="ZA138" s="67"/>
      <c r="ZB138" s="67"/>
      <c r="ZC138" s="65"/>
      <c r="ZD138" s="65"/>
      <c r="ZE138" s="65"/>
      <c r="ZF138" s="66"/>
      <c r="ZH138" s="64"/>
      <c r="ZI138" s="67"/>
      <c r="ZJ138" s="67"/>
      <c r="ZK138" s="65"/>
      <c r="ZL138" s="65"/>
      <c r="ZM138" s="65"/>
      <c r="ZN138" s="66"/>
      <c r="ZP138" s="64"/>
      <c r="ZQ138" s="67"/>
      <c r="ZR138" s="67"/>
      <c r="ZS138" s="65"/>
      <c r="ZT138" s="65"/>
      <c r="ZU138" s="65"/>
      <c r="ZV138" s="66"/>
      <c r="ZX138" s="64"/>
      <c r="ZY138" s="67"/>
      <c r="ZZ138" s="67"/>
      <c r="AAA138" s="65"/>
      <c r="AAB138" s="65"/>
      <c r="AAC138" s="65"/>
      <c r="AAD138" s="66"/>
      <c r="AAF138" s="64"/>
      <c r="AAG138" s="67"/>
      <c r="AAH138" s="67"/>
      <c r="AAI138" s="65"/>
      <c r="AAJ138" s="65"/>
      <c r="AAK138" s="65"/>
      <c r="AAL138" s="66"/>
      <c r="AAN138" s="64"/>
      <c r="AAO138" s="67"/>
      <c r="AAP138" s="67"/>
      <c r="AAQ138" s="65"/>
      <c r="AAR138" s="65"/>
      <c r="AAS138" s="65"/>
      <c r="AAT138" s="66"/>
      <c r="AAV138" s="64"/>
      <c r="AAW138" s="67"/>
      <c r="AAX138" s="67"/>
      <c r="AAY138" s="65"/>
      <c r="AAZ138" s="65"/>
      <c r="ABA138" s="65"/>
      <c r="ABB138" s="66"/>
      <c r="ABD138" s="64"/>
      <c r="ABE138" s="67"/>
      <c r="ABF138" s="67"/>
      <c r="ABG138" s="65"/>
      <c r="ABH138" s="65"/>
      <c r="ABI138" s="65"/>
      <c r="ABJ138" s="66"/>
      <c r="ABL138" s="64"/>
      <c r="ABM138" s="67"/>
      <c r="ABN138" s="67"/>
      <c r="ABO138" s="65"/>
      <c r="ABP138" s="65"/>
      <c r="ABQ138" s="65"/>
      <c r="ABR138" s="66"/>
      <c r="ABT138" s="64"/>
      <c r="ABU138" s="67"/>
      <c r="ABV138" s="67"/>
      <c r="ABW138" s="65"/>
      <c r="ABX138" s="65"/>
      <c r="ABY138" s="65"/>
      <c r="ABZ138" s="66"/>
      <c r="ACB138" s="64"/>
      <c r="ACC138" s="67"/>
      <c r="ACD138" s="67"/>
      <c r="ACE138" s="65"/>
      <c r="ACF138" s="65"/>
      <c r="ACG138" s="65"/>
      <c r="ACH138" s="66"/>
      <c r="ACJ138" s="64"/>
      <c r="ACK138" s="67"/>
      <c r="ACL138" s="67"/>
      <c r="ACM138" s="65"/>
      <c r="ACN138" s="65"/>
      <c r="ACO138" s="65"/>
      <c r="ACP138" s="66"/>
      <c r="ACR138" s="64"/>
      <c r="ACS138" s="67"/>
      <c r="ACT138" s="67"/>
      <c r="ACU138" s="65"/>
      <c r="ACV138" s="65"/>
      <c r="ACW138" s="65"/>
      <c r="ACX138" s="66"/>
      <c r="ACZ138" s="64"/>
      <c r="ADA138" s="67"/>
      <c r="ADB138" s="67"/>
      <c r="ADC138" s="65"/>
      <c r="ADD138" s="65"/>
      <c r="ADE138" s="65"/>
      <c r="ADF138" s="66"/>
      <c r="ADH138" s="64"/>
      <c r="ADI138" s="67"/>
      <c r="ADJ138" s="67"/>
      <c r="ADK138" s="65"/>
      <c r="ADL138" s="65"/>
      <c r="ADM138" s="65"/>
      <c r="ADN138" s="66"/>
      <c r="ADP138" s="64"/>
      <c r="ADQ138" s="67"/>
      <c r="ADR138" s="67"/>
      <c r="ADS138" s="65"/>
      <c r="ADT138" s="65"/>
      <c r="ADU138" s="65"/>
      <c r="ADV138" s="66"/>
      <c r="ADX138" s="64"/>
      <c r="ADY138" s="67"/>
      <c r="ADZ138" s="67"/>
      <c r="AEA138" s="65"/>
      <c r="AEB138" s="65"/>
      <c r="AEC138" s="65"/>
      <c r="AED138" s="66"/>
      <c r="AEF138" s="64"/>
      <c r="AEG138" s="67"/>
      <c r="AEH138" s="67"/>
      <c r="AEI138" s="65"/>
      <c r="AEJ138" s="65"/>
      <c r="AEK138" s="65"/>
      <c r="AEL138" s="66"/>
      <c r="AEN138" s="64"/>
      <c r="AEO138" s="67"/>
      <c r="AEP138" s="67"/>
      <c r="AEQ138" s="65"/>
      <c r="AER138" s="65"/>
      <c r="AES138" s="65"/>
      <c r="AET138" s="66"/>
      <c r="AEV138" s="64"/>
      <c r="AEW138" s="67"/>
      <c r="AEX138" s="67"/>
      <c r="AEY138" s="65"/>
      <c r="AEZ138" s="65"/>
      <c r="AFA138" s="65"/>
      <c r="AFB138" s="66"/>
      <c r="AFD138" s="64"/>
      <c r="AFE138" s="67"/>
      <c r="AFF138" s="67"/>
      <c r="AFG138" s="65"/>
      <c r="AFH138" s="65"/>
      <c r="AFI138" s="65"/>
      <c r="AFJ138" s="66"/>
      <c r="AFL138" s="64"/>
      <c r="AFM138" s="67"/>
      <c r="AFN138" s="67"/>
      <c r="AFO138" s="65"/>
      <c r="AFP138" s="65"/>
      <c r="AFQ138" s="65"/>
      <c r="AFR138" s="66"/>
      <c r="AFT138" s="64"/>
      <c r="AFU138" s="67"/>
      <c r="AFV138" s="67"/>
      <c r="AFW138" s="65"/>
      <c r="AFX138" s="65"/>
      <c r="AFY138" s="65"/>
      <c r="AFZ138" s="66"/>
      <c r="AGB138" s="64"/>
      <c r="AGC138" s="67"/>
      <c r="AGD138" s="67"/>
      <c r="AGE138" s="65"/>
      <c r="AGF138" s="65"/>
      <c r="AGG138" s="65"/>
      <c r="AGH138" s="66"/>
      <c r="AGJ138" s="64"/>
      <c r="AGK138" s="67"/>
      <c r="AGL138" s="67"/>
      <c r="AGM138" s="65"/>
      <c r="AGN138" s="65"/>
      <c r="AGO138" s="65"/>
      <c r="AGP138" s="66"/>
      <c r="AGR138" s="64"/>
      <c r="AGS138" s="67"/>
      <c r="AGT138" s="67"/>
      <c r="AGU138" s="65"/>
      <c r="AGV138" s="65"/>
      <c r="AGW138" s="65"/>
      <c r="AGX138" s="66"/>
      <c r="AGZ138" s="64"/>
      <c r="AHA138" s="67"/>
      <c r="AHB138" s="67"/>
      <c r="AHC138" s="65"/>
      <c r="AHD138" s="65"/>
      <c r="AHE138" s="65"/>
      <c r="AHF138" s="66"/>
      <c r="AHH138" s="64"/>
      <c r="AHI138" s="67"/>
      <c r="AHJ138" s="67"/>
      <c r="AHK138" s="65"/>
      <c r="AHL138" s="65"/>
      <c r="AHM138" s="65"/>
      <c r="AHN138" s="66"/>
      <c r="AHP138" s="64"/>
      <c r="AHQ138" s="67"/>
      <c r="AHR138" s="67"/>
      <c r="AHS138" s="65"/>
      <c r="AHT138" s="65"/>
      <c r="AHU138" s="65"/>
      <c r="AHV138" s="66"/>
      <c r="AHX138" s="64"/>
      <c r="AHY138" s="67"/>
      <c r="AHZ138" s="67"/>
      <c r="AIA138" s="65"/>
      <c r="AIB138" s="65"/>
      <c r="AIC138" s="65"/>
      <c r="AID138" s="66"/>
      <c r="AIF138" s="64"/>
      <c r="AIG138" s="67"/>
      <c r="AIH138" s="67"/>
      <c r="AII138" s="65"/>
      <c r="AIJ138" s="65"/>
      <c r="AIK138" s="65"/>
      <c r="AIL138" s="66"/>
      <c r="AIN138" s="64"/>
      <c r="AIO138" s="67"/>
      <c r="AIP138" s="67"/>
      <c r="AIQ138" s="65"/>
      <c r="AIR138" s="65"/>
      <c r="AIS138" s="65"/>
      <c r="AIT138" s="66"/>
      <c r="AIV138" s="64"/>
      <c r="AIW138" s="67"/>
      <c r="AIX138" s="67"/>
      <c r="AIY138" s="65"/>
      <c r="AIZ138" s="65"/>
      <c r="AJA138" s="65"/>
      <c r="AJB138" s="66"/>
      <c r="AJD138" s="64"/>
      <c r="AJE138" s="67"/>
      <c r="AJF138" s="67"/>
      <c r="AJG138" s="65"/>
      <c r="AJH138" s="65"/>
      <c r="AJI138" s="65"/>
      <c r="AJJ138" s="66"/>
      <c r="AJL138" s="64"/>
      <c r="AJM138" s="67"/>
      <c r="AJN138" s="67"/>
      <c r="AJO138" s="65"/>
      <c r="AJP138" s="65"/>
      <c r="AJQ138" s="65"/>
      <c r="AJR138" s="66"/>
      <c r="AJT138" s="64"/>
      <c r="AJU138" s="67"/>
      <c r="AJV138" s="67"/>
      <c r="AJW138" s="65"/>
      <c r="AJX138" s="65"/>
      <c r="AJY138" s="65"/>
      <c r="AJZ138" s="66"/>
      <c r="AKB138" s="64"/>
      <c r="AKC138" s="67"/>
      <c r="AKD138" s="67"/>
      <c r="AKE138" s="65"/>
      <c r="AKF138" s="65"/>
      <c r="AKG138" s="65"/>
      <c r="AKH138" s="66"/>
      <c r="AKJ138" s="64"/>
      <c r="AKK138" s="67"/>
      <c r="AKL138" s="67"/>
      <c r="AKM138" s="65"/>
      <c r="AKN138" s="65"/>
      <c r="AKO138" s="65"/>
      <c r="AKP138" s="66"/>
      <c r="AKR138" s="64"/>
      <c r="AKS138" s="67"/>
      <c r="AKT138" s="67"/>
      <c r="AKU138" s="65"/>
      <c r="AKV138" s="65"/>
      <c r="AKW138" s="65"/>
      <c r="AKX138" s="66"/>
      <c r="AKZ138" s="64"/>
      <c r="ALA138" s="67"/>
      <c r="ALB138" s="67"/>
      <c r="ALC138" s="65"/>
      <c r="ALD138" s="65"/>
      <c r="ALE138" s="65"/>
      <c r="ALF138" s="66"/>
      <c r="ALH138" s="64"/>
      <c r="ALI138" s="67"/>
      <c r="ALJ138" s="67"/>
      <c r="ALK138" s="65"/>
      <c r="ALL138" s="65"/>
      <c r="ALM138" s="65"/>
      <c r="ALN138" s="66"/>
      <c r="ALP138" s="64"/>
      <c r="ALQ138" s="67"/>
      <c r="ALR138" s="67"/>
      <c r="ALS138" s="65"/>
      <c r="ALT138" s="65"/>
      <c r="ALU138" s="65"/>
      <c r="ALV138" s="66"/>
      <c r="ALX138" s="64"/>
      <c r="ALY138" s="67"/>
      <c r="ALZ138" s="67"/>
      <c r="AMA138" s="65"/>
      <c r="AMB138" s="65"/>
      <c r="AMC138" s="65"/>
      <c r="AMD138" s="66"/>
      <c r="AMF138" s="64"/>
      <c r="AMG138" s="67"/>
      <c r="AMH138" s="67"/>
      <c r="AMI138" s="65"/>
      <c r="AMJ138" s="65"/>
      <c r="AMK138" s="65"/>
      <c r="AML138" s="66"/>
      <c r="AMN138" s="64"/>
      <c r="AMO138" s="67"/>
      <c r="AMP138" s="67"/>
      <c r="AMQ138" s="65"/>
      <c r="AMR138" s="65"/>
      <c r="AMS138" s="65"/>
      <c r="AMT138" s="66"/>
      <c r="AMV138" s="64"/>
      <c r="AMW138" s="67"/>
      <c r="AMX138" s="67"/>
      <c r="AMY138" s="65"/>
      <c r="AMZ138" s="65"/>
      <c r="ANA138" s="65"/>
      <c r="ANB138" s="66"/>
      <c r="AND138" s="64"/>
      <c r="ANE138" s="67"/>
      <c r="ANF138" s="67"/>
      <c r="ANG138" s="65"/>
      <c r="ANH138" s="65"/>
      <c r="ANI138" s="65"/>
      <c r="ANJ138" s="66"/>
      <c r="ANL138" s="64"/>
      <c r="ANM138" s="67"/>
      <c r="ANN138" s="67"/>
      <c r="ANO138" s="65"/>
      <c r="ANP138" s="65"/>
      <c r="ANQ138" s="65"/>
      <c r="ANR138" s="66"/>
      <c r="ANT138" s="64"/>
      <c r="ANU138" s="67"/>
      <c r="ANV138" s="67"/>
      <c r="ANW138" s="65"/>
      <c r="ANX138" s="65"/>
      <c r="ANY138" s="65"/>
      <c r="ANZ138" s="66"/>
      <c r="AOB138" s="64"/>
      <c r="AOC138" s="67"/>
      <c r="AOD138" s="67"/>
      <c r="AOE138" s="65"/>
      <c r="AOF138" s="65"/>
      <c r="AOG138" s="65"/>
      <c r="AOH138" s="66"/>
      <c r="AOJ138" s="64"/>
      <c r="AOK138" s="67"/>
      <c r="AOL138" s="67"/>
      <c r="AOM138" s="65"/>
      <c r="AON138" s="65"/>
      <c r="AOO138" s="65"/>
      <c r="AOP138" s="66"/>
      <c r="AOR138" s="64"/>
      <c r="AOS138" s="67"/>
      <c r="AOT138" s="67"/>
      <c r="AOU138" s="65"/>
      <c r="AOV138" s="65"/>
      <c r="AOW138" s="65"/>
      <c r="AOX138" s="66"/>
      <c r="AOZ138" s="64"/>
      <c r="APA138" s="67"/>
      <c r="APB138" s="67"/>
      <c r="APC138" s="65"/>
      <c r="APD138" s="65"/>
      <c r="APE138" s="65"/>
      <c r="APF138" s="66"/>
      <c r="APH138" s="64"/>
      <c r="API138" s="67"/>
      <c r="APJ138" s="67"/>
      <c r="APK138" s="65"/>
      <c r="APL138" s="65"/>
      <c r="APM138" s="65"/>
      <c r="APN138" s="66"/>
      <c r="APP138" s="64"/>
      <c r="APQ138" s="67"/>
      <c r="APR138" s="67"/>
      <c r="APS138" s="65"/>
      <c r="APT138" s="65"/>
      <c r="APU138" s="65"/>
      <c r="APV138" s="66"/>
      <c r="APX138" s="64"/>
      <c r="APY138" s="67"/>
      <c r="APZ138" s="67"/>
      <c r="AQA138" s="65"/>
      <c r="AQB138" s="65"/>
      <c r="AQC138" s="65"/>
      <c r="AQD138" s="66"/>
      <c r="AQF138" s="64"/>
      <c r="AQG138" s="67"/>
      <c r="AQH138" s="67"/>
      <c r="AQI138" s="65"/>
      <c r="AQJ138" s="65"/>
      <c r="AQK138" s="65"/>
      <c r="AQL138" s="66"/>
      <c r="AQN138" s="64"/>
      <c r="AQO138" s="67"/>
      <c r="AQP138" s="67"/>
      <c r="AQQ138" s="65"/>
      <c r="AQR138" s="65"/>
      <c r="AQS138" s="65"/>
      <c r="AQT138" s="66"/>
      <c r="AQV138" s="64"/>
      <c r="AQW138" s="67"/>
      <c r="AQX138" s="67"/>
      <c r="AQY138" s="65"/>
      <c r="AQZ138" s="65"/>
      <c r="ARA138" s="65"/>
      <c r="ARB138" s="66"/>
      <c r="ARD138" s="64"/>
      <c r="ARE138" s="67"/>
      <c r="ARF138" s="67"/>
      <c r="ARG138" s="65"/>
      <c r="ARH138" s="65"/>
      <c r="ARI138" s="65"/>
      <c r="ARJ138" s="66"/>
      <c r="ARL138" s="64"/>
      <c r="ARM138" s="67"/>
      <c r="ARN138" s="67"/>
      <c r="ARO138" s="65"/>
      <c r="ARP138" s="65"/>
      <c r="ARQ138" s="65"/>
      <c r="ARR138" s="66"/>
      <c r="ART138" s="64"/>
      <c r="ARU138" s="67"/>
      <c r="ARV138" s="67"/>
      <c r="ARW138" s="65"/>
      <c r="ARX138" s="65"/>
      <c r="ARY138" s="65"/>
      <c r="ARZ138" s="66"/>
      <c r="ASB138" s="64"/>
      <c r="ASC138" s="67"/>
      <c r="ASD138" s="67"/>
      <c r="ASE138" s="65"/>
      <c r="ASF138" s="65"/>
      <c r="ASG138" s="65"/>
      <c r="ASH138" s="66"/>
      <c r="ASJ138" s="64"/>
      <c r="ASK138" s="67"/>
      <c r="ASL138" s="67"/>
      <c r="ASM138" s="65"/>
      <c r="ASN138" s="65"/>
      <c r="ASO138" s="65"/>
      <c r="ASP138" s="66"/>
      <c r="ASR138" s="64"/>
      <c r="ASS138" s="67"/>
      <c r="AST138" s="67"/>
      <c r="ASU138" s="65"/>
      <c r="ASV138" s="65"/>
      <c r="ASW138" s="65"/>
      <c r="ASX138" s="66"/>
      <c r="ASZ138" s="64"/>
      <c r="ATA138" s="67"/>
      <c r="ATB138" s="67"/>
      <c r="ATC138" s="65"/>
      <c r="ATD138" s="65"/>
      <c r="ATE138" s="65"/>
      <c r="ATF138" s="66"/>
      <c r="ATH138" s="64"/>
      <c r="ATI138" s="67"/>
      <c r="ATJ138" s="67"/>
      <c r="ATK138" s="65"/>
      <c r="ATL138" s="65"/>
      <c r="ATM138" s="65"/>
      <c r="ATN138" s="66"/>
      <c r="ATP138" s="64"/>
      <c r="ATQ138" s="67"/>
      <c r="ATR138" s="67"/>
      <c r="ATS138" s="65"/>
      <c r="ATT138" s="65"/>
      <c r="ATU138" s="65"/>
      <c r="ATV138" s="66"/>
      <c r="ATX138" s="64"/>
      <c r="ATY138" s="67"/>
      <c r="ATZ138" s="67"/>
      <c r="AUA138" s="65"/>
      <c r="AUB138" s="65"/>
      <c r="AUC138" s="65"/>
      <c r="AUD138" s="66"/>
      <c r="AUF138" s="64"/>
      <c r="AUG138" s="67"/>
      <c r="AUH138" s="67"/>
      <c r="AUI138" s="65"/>
      <c r="AUJ138" s="65"/>
      <c r="AUK138" s="65"/>
      <c r="AUL138" s="66"/>
      <c r="AUN138" s="64"/>
      <c r="AUO138" s="67"/>
      <c r="AUP138" s="67"/>
      <c r="AUQ138" s="65"/>
      <c r="AUR138" s="65"/>
      <c r="AUS138" s="65"/>
      <c r="AUT138" s="66"/>
      <c r="AUV138" s="64"/>
      <c r="AUW138" s="67"/>
      <c r="AUX138" s="67"/>
      <c r="AUY138" s="65"/>
      <c r="AUZ138" s="65"/>
      <c r="AVA138" s="65"/>
      <c r="AVB138" s="66"/>
      <c r="AVD138" s="64"/>
      <c r="AVE138" s="67"/>
      <c r="AVF138" s="67"/>
      <c r="AVG138" s="65"/>
      <c r="AVH138" s="65"/>
      <c r="AVI138" s="65"/>
      <c r="AVJ138" s="66"/>
      <c r="AVL138" s="64"/>
      <c r="AVM138" s="67"/>
      <c r="AVN138" s="67"/>
      <c r="AVO138" s="65"/>
      <c r="AVP138" s="65"/>
      <c r="AVQ138" s="65"/>
      <c r="AVR138" s="66"/>
      <c r="AVT138" s="64"/>
      <c r="AVU138" s="67"/>
      <c r="AVV138" s="67"/>
      <c r="AVW138" s="65"/>
      <c r="AVX138" s="65"/>
      <c r="AVY138" s="65"/>
      <c r="AVZ138" s="66"/>
      <c r="AWB138" s="64"/>
      <c r="AWC138" s="67"/>
      <c r="AWD138" s="67"/>
      <c r="AWE138" s="65"/>
      <c r="AWF138" s="65"/>
      <c r="AWG138" s="65"/>
      <c r="AWH138" s="66"/>
      <c r="AWJ138" s="64"/>
      <c r="AWK138" s="67"/>
      <c r="AWL138" s="67"/>
      <c r="AWM138" s="65"/>
      <c r="AWN138" s="65"/>
      <c r="AWO138" s="65"/>
      <c r="AWP138" s="66"/>
      <c r="AWR138" s="64"/>
      <c r="AWS138" s="67"/>
      <c r="AWT138" s="67"/>
      <c r="AWU138" s="65"/>
      <c r="AWV138" s="65"/>
      <c r="AWW138" s="65"/>
      <c r="AWX138" s="66"/>
      <c r="AWZ138" s="64"/>
      <c r="AXA138" s="67"/>
      <c r="AXB138" s="67"/>
      <c r="AXC138" s="65"/>
      <c r="AXD138" s="65"/>
      <c r="AXE138" s="65"/>
      <c r="AXF138" s="66"/>
      <c r="AXH138" s="64"/>
      <c r="AXI138" s="67"/>
      <c r="AXJ138" s="67"/>
      <c r="AXK138" s="65"/>
      <c r="AXL138" s="65"/>
      <c r="AXM138" s="65"/>
      <c r="AXN138" s="66"/>
      <c r="AXP138" s="64"/>
      <c r="AXQ138" s="67"/>
      <c r="AXR138" s="67"/>
      <c r="AXS138" s="65"/>
      <c r="AXT138" s="65"/>
      <c r="AXU138" s="65"/>
      <c r="AXV138" s="66"/>
      <c r="AXX138" s="64"/>
      <c r="AXY138" s="67"/>
      <c r="AXZ138" s="67"/>
      <c r="AYA138" s="65"/>
      <c r="AYB138" s="65"/>
      <c r="AYC138" s="65"/>
      <c r="AYD138" s="66"/>
      <c r="AYF138" s="64"/>
      <c r="AYG138" s="67"/>
      <c r="AYH138" s="67"/>
      <c r="AYI138" s="65"/>
      <c r="AYJ138" s="65"/>
      <c r="AYK138" s="65"/>
      <c r="AYL138" s="66"/>
      <c r="AYN138" s="64"/>
      <c r="AYO138" s="67"/>
      <c r="AYP138" s="67"/>
      <c r="AYQ138" s="65"/>
      <c r="AYR138" s="65"/>
      <c r="AYS138" s="65"/>
      <c r="AYT138" s="66"/>
      <c r="AYV138" s="64"/>
      <c r="AYW138" s="67"/>
      <c r="AYX138" s="67"/>
      <c r="AYY138" s="65"/>
      <c r="AYZ138" s="65"/>
      <c r="AZA138" s="65"/>
      <c r="AZB138" s="66"/>
      <c r="AZD138" s="64"/>
      <c r="AZE138" s="67"/>
      <c r="AZF138" s="67"/>
      <c r="AZG138" s="65"/>
      <c r="AZH138" s="65"/>
      <c r="AZI138" s="65"/>
      <c r="AZJ138" s="66"/>
      <c r="AZL138" s="64"/>
      <c r="AZM138" s="67"/>
      <c r="AZN138" s="67"/>
      <c r="AZO138" s="65"/>
      <c r="AZP138" s="65"/>
      <c r="AZQ138" s="65"/>
      <c r="AZR138" s="66"/>
      <c r="AZT138" s="64"/>
      <c r="AZU138" s="67"/>
      <c r="AZV138" s="67"/>
      <c r="AZW138" s="65"/>
      <c r="AZX138" s="65"/>
      <c r="AZY138" s="65"/>
      <c r="AZZ138" s="66"/>
      <c r="BAB138" s="64"/>
      <c r="BAC138" s="67"/>
      <c r="BAD138" s="67"/>
      <c r="BAE138" s="65"/>
      <c r="BAF138" s="65"/>
      <c r="BAG138" s="65"/>
      <c r="BAH138" s="66"/>
      <c r="BAJ138" s="64"/>
      <c r="BAK138" s="67"/>
      <c r="BAL138" s="67"/>
      <c r="BAM138" s="65"/>
      <c r="BAN138" s="65"/>
      <c r="BAO138" s="65"/>
      <c r="BAP138" s="66"/>
      <c r="BAR138" s="64"/>
      <c r="BAS138" s="67"/>
      <c r="BAT138" s="67"/>
      <c r="BAU138" s="65"/>
      <c r="BAV138" s="65"/>
      <c r="BAW138" s="65"/>
      <c r="BAX138" s="66"/>
      <c r="BAZ138" s="64"/>
      <c r="BBA138" s="67"/>
      <c r="BBB138" s="67"/>
      <c r="BBC138" s="65"/>
      <c r="BBD138" s="65"/>
      <c r="BBE138" s="65"/>
      <c r="BBF138" s="66"/>
      <c r="BBH138" s="64"/>
      <c r="BBI138" s="67"/>
      <c r="BBJ138" s="67"/>
      <c r="BBK138" s="65"/>
      <c r="BBL138" s="65"/>
      <c r="BBM138" s="65"/>
      <c r="BBN138" s="66"/>
      <c r="BBP138" s="64"/>
      <c r="BBQ138" s="67"/>
      <c r="BBR138" s="67"/>
      <c r="BBS138" s="65"/>
      <c r="BBT138" s="65"/>
      <c r="BBU138" s="65"/>
      <c r="BBV138" s="66"/>
      <c r="BBX138" s="64"/>
      <c r="BBY138" s="67"/>
      <c r="BBZ138" s="67"/>
      <c r="BCA138" s="65"/>
      <c r="BCB138" s="65"/>
      <c r="BCC138" s="65"/>
      <c r="BCD138" s="66"/>
      <c r="BCF138" s="64"/>
      <c r="BCG138" s="67"/>
      <c r="BCH138" s="67"/>
      <c r="BCI138" s="65"/>
      <c r="BCJ138" s="65"/>
      <c r="BCK138" s="65"/>
      <c r="BCL138" s="66"/>
      <c r="BCN138" s="64"/>
      <c r="BCO138" s="67"/>
      <c r="BCP138" s="67"/>
      <c r="BCQ138" s="65"/>
      <c r="BCR138" s="65"/>
      <c r="BCS138" s="65"/>
      <c r="BCT138" s="66"/>
      <c r="BCV138" s="64"/>
      <c r="BCW138" s="67"/>
      <c r="BCX138" s="67"/>
      <c r="BCY138" s="65"/>
      <c r="BCZ138" s="65"/>
      <c r="BDA138" s="65"/>
      <c r="BDB138" s="66"/>
      <c r="BDD138" s="64"/>
      <c r="BDE138" s="67"/>
      <c r="BDF138" s="67"/>
      <c r="BDG138" s="65"/>
      <c r="BDH138" s="65"/>
      <c r="BDI138" s="65"/>
      <c r="BDJ138" s="66"/>
      <c r="BDL138" s="64"/>
      <c r="BDM138" s="67"/>
      <c r="BDN138" s="67"/>
      <c r="BDO138" s="65"/>
      <c r="BDP138" s="65"/>
      <c r="BDQ138" s="65"/>
      <c r="BDR138" s="66"/>
      <c r="BDT138" s="64"/>
      <c r="BDU138" s="67"/>
      <c r="BDV138" s="67"/>
      <c r="BDW138" s="65"/>
      <c r="BDX138" s="65"/>
      <c r="BDY138" s="65"/>
      <c r="BDZ138" s="66"/>
      <c r="BEB138" s="64"/>
      <c r="BEC138" s="67"/>
      <c r="BED138" s="67"/>
      <c r="BEE138" s="65"/>
      <c r="BEF138" s="65"/>
      <c r="BEG138" s="65"/>
      <c r="BEH138" s="66"/>
      <c r="BEJ138" s="64"/>
      <c r="BEK138" s="67"/>
      <c r="BEL138" s="67"/>
      <c r="BEM138" s="65"/>
      <c r="BEN138" s="65"/>
      <c r="BEO138" s="65"/>
      <c r="BEP138" s="66"/>
      <c r="BER138" s="64"/>
      <c r="BES138" s="67"/>
      <c r="BET138" s="67"/>
      <c r="BEU138" s="65"/>
      <c r="BEV138" s="65"/>
      <c r="BEW138" s="65"/>
      <c r="BEX138" s="66"/>
      <c r="BEZ138" s="64"/>
      <c r="BFA138" s="67"/>
      <c r="BFB138" s="67"/>
      <c r="BFC138" s="65"/>
      <c r="BFD138" s="65"/>
      <c r="BFE138" s="65"/>
      <c r="BFF138" s="66"/>
      <c r="BFH138" s="64"/>
      <c r="BFI138" s="67"/>
      <c r="BFJ138" s="67"/>
      <c r="BFK138" s="65"/>
      <c r="BFL138" s="65"/>
      <c r="BFM138" s="65"/>
      <c r="BFN138" s="66"/>
      <c r="BFP138" s="64"/>
      <c r="BFQ138" s="67"/>
      <c r="BFR138" s="67"/>
      <c r="BFS138" s="65"/>
      <c r="BFT138" s="65"/>
      <c r="BFU138" s="65"/>
      <c r="BFV138" s="66"/>
      <c r="BFX138" s="64"/>
      <c r="BFY138" s="67"/>
      <c r="BFZ138" s="67"/>
      <c r="BGA138" s="65"/>
      <c r="BGB138" s="65"/>
      <c r="BGC138" s="65"/>
      <c r="BGD138" s="66"/>
      <c r="BGF138" s="64"/>
      <c r="BGG138" s="67"/>
      <c r="BGH138" s="67"/>
      <c r="BGI138" s="65"/>
      <c r="BGJ138" s="65"/>
      <c r="BGK138" s="65"/>
      <c r="BGL138" s="66"/>
      <c r="BGN138" s="64"/>
      <c r="BGO138" s="67"/>
      <c r="BGP138" s="67"/>
      <c r="BGQ138" s="65"/>
      <c r="BGR138" s="65"/>
      <c r="BGS138" s="65"/>
      <c r="BGT138" s="66"/>
      <c r="BGV138" s="64"/>
      <c r="BGW138" s="67"/>
      <c r="BGX138" s="67"/>
      <c r="BGY138" s="65"/>
      <c r="BGZ138" s="65"/>
      <c r="BHA138" s="65"/>
      <c r="BHB138" s="66"/>
      <c r="BHD138" s="64"/>
      <c r="BHE138" s="67"/>
      <c r="BHF138" s="67"/>
      <c r="BHG138" s="65"/>
      <c r="BHH138" s="65"/>
      <c r="BHI138" s="65"/>
      <c r="BHJ138" s="66"/>
      <c r="BHL138" s="64"/>
      <c r="BHM138" s="67"/>
      <c r="BHN138" s="67"/>
      <c r="BHO138" s="65"/>
      <c r="BHP138" s="65"/>
      <c r="BHQ138" s="65"/>
      <c r="BHR138" s="66"/>
      <c r="BHT138" s="64"/>
      <c r="BHU138" s="67"/>
      <c r="BHV138" s="67"/>
      <c r="BHW138" s="65"/>
      <c r="BHX138" s="65"/>
      <c r="BHY138" s="65"/>
      <c r="BHZ138" s="66"/>
      <c r="BIB138" s="64"/>
      <c r="BIC138" s="67"/>
      <c r="BID138" s="67"/>
      <c r="BIE138" s="65"/>
      <c r="BIF138" s="65"/>
      <c r="BIG138" s="65"/>
      <c r="BIH138" s="66"/>
      <c r="BIJ138" s="64"/>
      <c r="BIK138" s="67"/>
      <c r="BIL138" s="67"/>
      <c r="BIM138" s="65"/>
      <c r="BIN138" s="65"/>
      <c r="BIO138" s="65"/>
      <c r="BIP138" s="66"/>
      <c r="BIR138" s="64"/>
      <c r="BIS138" s="67"/>
      <c r="BIT138" s="67"/>
      <c r="BIU138" s="65"/>
      <c r="BIV138" s="65"/>
      <c r="BIW138" s="65"/>
      <c r="BIX138" s="66"/>
      <c r="BIZ138" s="64"/>
      <c r="BJA138" s="67"/>
      <c r="BJB138" s="67"/>
      <c r="BJC138" s="65"/>
      <c r="BJD138" s="65"/>
      <c r="BJE138" s="65"/>
      <c r="BJF138" s="66"/>
      <c r="BJH138" s="64"/>
      <c r="BJI138" s="67"/>
      <c r="BJJ138" s="67"/>
      <c r="BJK138" s="65"/>
      <c r="BJL138" s="65"/>
      <c r="BJM138" s="65"/>
      <c r="BJN138" s="66"/>
      <c r="BJP138" s="64"/>
      <c r="BJQ138" s="67"/>
      <c r="BJR138" s="67"/>
      <c r="BJS138" s="65"/>
      <c r="BJT138" s="65"/>
      <c r="BJU138" s="65"/>
      <c r="BJV138" s="66"/>
      <c r="BJX138" s="64"/>
      <c r="BJY138" s="67"/>
      <c r="BJZ138" s="67"/>
      <c r="BKA138" s="65"/>
      <c r="BKB138" s="65"/>
      <c r="BKC138" s="65"/>
      <c r="BKD138" s="66"/>
      <c r="BKF138" s="64"/>
      <c r="BKG138" s="67"/>
      <c r="BKH138" s="67"/>
      <c r="BKI138" s="65"/>
      <c r="BKJ138" s="65"/>
      <c r="BKK138" s="65"/>
      <c r="BKL138" s="66"/>
      <c r="BKN138" s="64"/>
      <c r="BKO138" s="67"/>
      <c r="BKP138" s="67"/>
      <c r="BKQ138" s="65"/>
      <c r="BKR138" s="65"/>
      <c r="BKS138" s="65"/>
      <c r="BKT138" s="66"/>
      <c r="BKV138" s="64"/>
      <c r="BKW138" s="67"/>
      <c r="BKX138" s="67"/>
      <c r="BKY138" s="65"/>
      <c r="BKZ138" s="65"/>
      <c r="BLA138" s="65"/>
      <c r="BLB138" s="66"/>
      <c r="BLD138" s="64"/>
      <c r="BLE138" s="67"/>
      <c r="BLF138" s="67"/>
      <c r="BLG138" s="65"/>
      <c r="BLH138" s="65"/>
      <c r="BLI138" s="65"/>
      <c r="BLJ138" s="66"/>
      <c r="BLL138" s="64"/>
      <c r="BLM138" s="67"/>
      <c r="BLN138" s="67"/>
      <c r="BLO138" s="65"/>
      <c r="BLP138" s="65"/>
      <c r="BLQ138" s="65"/>
      <c r="BLR138" s="66"/>
      <c r="BLT138" s="64"/>
      <c r="BLU138" s="67"/>
      <c r="BLV138" s="67"/>
      <c r="BLW138" s="65"/>
      <c r="BLX138" s="65"/>
      <c r="BLY138" s="65"/>
      <c r="BLZ138" s="66"/>
      <c r="BMB138" s="64"/>
      <c r="BMC138" s="67"/>
      <c r="BMD138" s="67"/>
      <c r="BME138" s="65"/>
      <c r="BMF138" s="65"/>
      <c r="BMG138" s="65"/>
      <c r="BMH138" s="66"/>
      <c r="BMJ138" s="64"/>
      <c r="BMK138" s="67"/>
      <c r="BML138" s="67"/>
      <c r="BMM138" s="65"/>
      <c r="BMN138" s="65"/>
      <c r="BMO138" s="65"/>
      <c r="BMP138" s="66"/>
      <c r="BMR138" s="64"/>
      <c r="BMS138" s="67"/>
      <c r="BMT138" s="67"/>
      <c r="BMU138" s="65"/>
      <c r="BMV138" s="65"/>
      <c r="BMW138" s="65"/>
      <c r="BMX138" s="66"/>
      <c r="BMZ138" s="64"/>
      <c r="BNA138" s="67"/>
      <c r="BNB138" s="67"/>
      <c r="BNC138" s="65"/>
      <c r="BND138" s="65"/>
      <c r="BNE138" s="65"/>
      <c r="BNF138" s="66"/>
      <c r="BNH138" s="64"/>
      <c r="BNI138" s="67"/>
      <c r="BNJ138" s="67"/>
      <c r="BNK138" s="65"/>
      <c r="BNL138" s="65"/>
      <c r="BNM138" s="65"/>
      <c r="BNN138" s="66"/>
      <c r="BNP138" s="64"/>
      <c r="BNQ138" s="67"/>
      <c r="BNR138" s="67"/>
      <c r="BNS138" s="65"/>
      <c r="BNT138" s="65"/>
      <c r="BNU138" s="65"/>
      <c r="BNV138" s="66"/>
      <c r="BNX138" s="64"/>
      <c r="BNY138" s="67"/>
      <c r="BNZ138" s="67"/>
      <c r="BOA138" s="65"/>
      <c r="BOB138" s="65"/>
      <c r="BOC138" s="65"/>
      <c r="BOD138" s="66"/>
      <c r="BOF138" s="64"/>
      <c r="BOG138" s="67"/>
      <c r="BOH138" s="67"/>
      <c r="BOI138" s="65"/>
      <c r="BOJ138" s="65"/>
      <c r="BOK138" s="65"/>
      <c r="BOL138" s="66"/>
      <c r="BON138" s="64"/>
      <c r="BOO138" s="67"/>
      <c r="BOP138" s="67"/>
      <c r="BOQ138" s="65"/>
      <c r="BOR138" s="65"/>
      <c r="BOS138" s="65"/>
      <c r="BOT138" s="66"/>
      <c r="BOV138" s="64"/>
      <c r="BOW138" s="67"/>
      <c r="BOX138" s="67"/>
      <c r="BOY138" s="65"/>
      <c r="BOZ138" s="65"/>
      <c r="BPA138" s="65"/>
      <c r="BPB138" s="66"/>
      <c r="BPD138" s="64"/>
      <c r="BPE138" s="67"/>
      <c r="BPF138" s="67"/>
      <c r="BPG138" s="65"/>
      <c r="BPH138" s="65"/>
      <c r="BPI138" s="65"/>
      <c r="BPJ138" s="66"/>
      <c r="BPL138" s="64"/>
      <c r="BPM138" s="67"/>
      <c r="BPN138" s="67"/>
      <c r="BPO138" s="65"/>
      <c r="BPP138" s="65"/>
      <c r="BPQ138" s="65"/>
      <c r="BPR138" s="66"/>
      <c r="BPT138" s="64"/>
      <c r="BPU138" s="67"/>
      <c r="BPV138" s="67"/>
      <c r="BPW138" s="65"/>
      <c r="BPX138" s="65"/>
      <c r="BPY138" s="65"/>
      <c r="BPZ138" s="66"/>
      <c r="BQB138" s="64"/>
      <c r="BQC138" s="67"/>
      <c r="BQD138" s="67"/>
      <c r="BQE138" s="65"/>
      <c r="BQF138" s="65"/>
      <c r="BQG138" s="65"/>
      <c r="BQH138" s="66"/>
      <c r="BQJ138" s="64"/>
      <c r="BQK138" s="67"/>
      <c r="BQL138" s="67"/>
      <c r="BQM138" s="65"/>
      <c r="BQN138" s="65"/>
      <c r="BQO138" s="65"/>
      <c r="BQP138" s="66"/>
      <c r="BQR138" s="64"/>
      <c r="BQS138" s="67"/>
      <c r="BQT138" s="67"/>
      <c r="BQU138" s="65"/>
      <c r="BQV138" s="65"/>
      <c r="BQW138" s="65"/>
      <c r="BQX138" s="66"/>
      <c r="BQZ138" s="64"/>
      <c r="BRA138" s="67"/>
      <c r="BRB138" s="67"/>
      <c r="BRC138" s="65"/>
      <c r="BRD138" s="65"/>
      <c r="BRE138" s="65"/>
      <c r="BRF138" s="66"/>
      <c r="BRH138" s="64"/>
      <c r="BRI138" s="67"/>
      <c r="BRJ138" s="67"/>
      <c r="BRK138" s="65"/>
      <c r="BRL138" s="65"/>
      <c r="BRM138" s="65"/>
      <c r="BRN138" s="66"/>
      <c r="BRP138" s="64"/>
      <c r="BRQ138" s="67"/>
      <c r="BRR138" s="67"/>
      <c r="BRS138" s="65"/>
      <c r="BRT138" s="65"/>
      <c r="BRU138" s="65"/>
      <c r="BRV138" s="66"/>
      <c r="BRX138" s="64"/>
      <c r="BRY138" s="67"/>
      <c r="BRZ138" s="67"/>
      <c r="BSA138" s="65"/>
      <c r="BSB138" s="65"/>
      <c r="BSC138" s="65"/>
      <c r="BSD138" s="66"/>
      <c r="BSF138" s="64"/>
      <c r="BSG138" s="67"/>
      <c r="BSH138" s="67"/>
      <c r="BSI138" s="65"/>
      <c r="BSJ138" s="65"/>
      <c r="BSK138" s="65"/>
      <c r="BSL138" s="66"/>
      <c r="BSN138" s="64"/>
      <c r="BSO138" s="67"/>
      <c r="BSP138" s="67"/>
      <c r="BSQ138" s="65"/>
      <c r="BSR138" s="65"/>
      <c r="BSS138" s="65"/>
      <c r="BST138" s="66"/>
      <c r="BSV138" s="64"/>
      <c r="BSW138" s="67"/>
      <c r="BSX138" s="67"/>
      <c r="BSY138" s="65"/>
      <c r="BSZ138" s="65"/>
      <c r="BTA138" s="65"/>
      <c r="BTB138" s="66"/>
      <c r="BTD138" s="64"/>
      <c r="BTE138" s="67"/>
      <c r="BTF138" s="67"/>
      <c r="BTG138" s="65"/>
      <c r="BTH138" s="65"/>
      <c r="BTI138" s="65"/>
      <c r="BTJ138" s="66"/>
      <c r="BTL138" s="64"/>
      <c r="BTM138" s="67"/>
      <c r="BTN138" s="67"/>
      <c r="BTO138" s="65"/>
      <c r="BTP138" s="65"/>
      <c r="BTQ138" s="65"/>
      <c r="BTR138" s="66"/>
      <c r="BTT138" s="64"/>
      <c r="BTU138" s="67"/>
      <c r="BTV138" s="67"/>
      <c r="BTW138" s="65"/>
      <c r="BTX138" s="65"/>
      <c r="BTY138" s="65"/>
      <c r="BTZ138" s="66"/>
      <c r="BUB138" s="64"/>
      <c r="BUC138" s="67"/>
      <c r="BUD138" s="67"/>
      <c r="BUE138" s="65"/>
      <c r="BUF138" s="65"/>
      <c r="BUG138" s="65"/>
      <c r="BUH138" s="66"/>
      <c r="BUJ138" s="64"/>
      <c r="BUK138" s="67"/>
      <c r="BUL138" s="67"/>
      <c r="BUM138" s="65"/>
      <c r="BUN138" s="65"/>
      <c r="BUO138" s="65"/>
      <c r="BUP138" s="66"/>
      <c r="BUR138" s="64"/>
      <c r="BUS138" s="67"/>
      <c r="BUT138" s="67"/>
      <c r="BUU138" s="65"/>
      <c r="BUV138" s="65"/>
      <c r="BUW138" s="65"/>
      <c r="BUX138" s="66"/>
      <c r="BUZ138" s="64"/>
      <c r="BVA138" s="67"/>
      <c r="BVB138" s="67"/>
      <c r="BVC138" s="65"/>
      <c r="BVD138" s="65"/>
      <c r="BVE138" s="65"/>
      <c r="BVF138" s="66"/>
      <c r="BVH138" s="64"/>
      <c r="BVI138" s="67"/>
      <c r="BVJ138" s="67"/>
      <c r="BVK138" s="65"/>
      <c r="BVL138" s="65"/>
      <c r="BVM138" s="65"/>
      <c r="BVN138" s="66"/>
      <c r="BVP138" s="64"/>
      <c r="BVQ138" s="67"/>
      <c r="BVR138" s="67"/>
      <c r="BVS138" s="65"/>
      <c r="BVT138" s="65"/>
      <c r="BVU138" s="65"/>
      <c r="BVV138" s="66"/>
      <c r="BVX138" s="64"/>
      <c r="BVY138" s="67"/>
      <c r="BVZ138" s="67"/>
      <c r="BWA138" s="65"/>
      <c r="BWB138" s="65"/>
      <c r="BWC138" s="65"/>
      <c r="BWD138" s="66"/>
      <c r="BWF138" s="64"/>
      <c r="BWG138" s="67"/>
      <c r="BWH138" s="67"/>
      <c r="BWI138" s="65"/>
      <c r="BWJ138" s="65"/>
      <c r="BWK138" s="65"/>
      <c r="BWL138" s="66"/>
      <c r="BWN138" s="64"/>
      <c r="BWO138" s="67"/>
      <c r="BWP138" s="67"/>
      <c r="BWQ138" s="65"/>
      <c r="BWR138" s="65"/>
      <c r="BWS138" s="65"/>
      <c r="BWT138" s="66"/>
      <c r="BWV138" s="64"/>
      <c r="BWW138" s="67"/>
      <c r="BWX138" s="67"/>
      <c r="BWY138" s="65"/>
      <c r="BWZ138" s="65"/>
      <c r="BXA138" s="65"/>
      <c r="BXB138" s="66"/>
      <c r="BXD138" s="64"/>
      <c r="BXE138" s="67"/>
      <c r="BXF138" s="67"/>
      <c r="BXG138" s="65"/>
      <c r="BXH138" s="65"/>
      <c r="BXI138" s="65"/>
      <c r="BXJ138" s="66"/>
      <c r="BXL138" s="64"/>
      <c r="BXM138" s="67"/>
      <c r="BXN138" s="67"/>
      <c r="BXO138" s="65"/>
      <c r="BXP138" s="65"/>
      <c r="BXQ138" s="65"/>
      <c r="BXR138" s="66"/>
      <c r="BXT138" s="64"/>
      <c r="BXU138" s="67"/>
      <c r="BXV138" s="67"/>
      <c r="BXW138" s="65"/>
      <c r="BXX138" s="65"/>
      <c r="BXY138" s="65"/>
      <c r="BXZ138" s="66"/>
      <c r="BYB138" s="64"/>
      <c r="BYC138" s="67"/>
      <c r="BYD138" s="67"/>
      <c r="BYE138" s="65"/>
      <c r="BYF138" s="65"/>
      <c r="BYG138" s="65"/>
      <c r="BYH138" s="66"/>
      <c r="BYJ138" s="64"/>
      <c r="BYK138" s="67"/>
      <c r="BYL138" s="67"/>
      <c r="BYM138" s="65"/>
      <c r="BYN138" s="65"/>
      <c r="BYO138" s="65"/>
      <c r="BYP138" s="66"/>
      <c r="BYR138" s="64"/>
      <c r="BYS138" s="67"/>
      <c r="BYT138" s="67"/>
      <c r="BYU138" s="65"/>
      <c r="BYV138" s="65"/>
      <c r="BYW138" s="65"/>
      <c r="BYX138" s="66"/>
      <c r="BYZ138" s="64"/>
      <c r="BZA138" s="67"/>
      <c r="BZB138" s="67"/>
      <c r="BZC138" s="65"/>
      <c r="BZD138" s="65"/>
      <c r="BZE138" s="65"/>
      <c r="BZF138" s="66"/>
      <c r="BZH138" s="64"/>
      <c r="BZI138" s="67"/>
      <c r="BZJ138" s="67"/>
      <c r="BZK138" s="65"/>
      <c r="BZL138" s="65"/>
      <c r="BZM138" s="65"/>
      <c r="BZN138" s="66"/>
      <c r="BZP138" s="64"/>
      <c r="BZQ138" s="67"/>
      <c r="BZR138" s="67"/>
      <c r="BZS138" s="65"/>
      <c r="BZT138" s="65"/>
      <c r="BZU138" s="65"/>
      <c r="BZV138" s="66"/>
      <c r="BZX138" s="64"/>
      <c r="BZY138" s="67"/>
      <c r="BZZ138" s="67"/>
      <c r="CAA138" s="65"/>
      <c r="CAB138" s="65"/>
      <c r="CAC138" s="65"/>
      <c r="CAD138" s="66"/>
      <c r="CAF138" s="64"/>
      <c r="CAG138" s="67"/>
      <c r="CAH138" s="67"/>
      <c r="CAI138" s="65"/>
      <c r="CAJ138" s="65"/>
      <c r="CAK138" s="65"/>
      <c r="CAL138" s="66"/>
      <c r="CAN138" s="64"/>
      <c r="CAO138" s="67"/>
      <c r="CAP138" s="67"/>
      <c r="CAQ138" s="65"/>
      <c r="CAR138" s="65"/>
      <c r="CAS138" s="65"/>
      <c r="CAT138" s="66"/>
      <c r="CAV138" s="64"/>
      <c r="CAW138" s="67"/>
      <c r="CAX138" s="67"/>
      <c r="CAY138" s="65"/>
      <c r="CAZ138" s="65"/>
      <c r="CBA138" s="65"/>
      <c r="CBB138" s="66"/>
      <c r="CBD138" s="64"/>
      <c r="CBE138" s="67"/>
      <c r="CBF138" s="67"/>
      <c r="CBG138" s="65"/>
      <c r="CBH138" s="65"/>
      <c r="CBI138" s="65"/>
      <c r="CBJ138" s="66"/>
      <c r="CBL138" s="64"/>
      <c r="CBM138" s="67"/>
      <c r="CBN138" s="67"/>
      <c r="CBO138" s="65"/>
      <c r="CBP138" s="65"/>
      <c r="CBQ138" s="65"/>
      <c r="CBR138" s="66"/>
      <c r="CBT138" s="64"/>
      <c r="CBU138" s="67"/>
      <c r="CBV138" s="67"/>
      <c r="CBW138" s="65"/>
      <c r="CBX138" s="65"/>
      <c r="CBY138" s="65"/>
      <c r="CBZ138" s="66"/>
      <c r="CCB138" s="64"/>
      <c r="CCC138" s="67"/>
      <c r="CCD138" s="67"/>
      <c r="CCE138" s="65"/>
      <c r="CCF138" s="65"/>
      <c r="CCG138" s="65"/>
      <c r="CCH138" s="66"/>
      <c r="CCJ138" s="64"/>
      <c r="CCK138" s="67"/>
      <c r="CCL138" s="67"/>
      <c r="CCM138" s="65"/>
      <c r="CCN138" s="65"/>
      <c r="CCO138" s="65"/>
      <c r="CCP138" s="66"/>
      <c r="CCR138" s="64"/>
      <c r="CCS138" s="67"/>
      <c r="CCT138" s="67"/>
      <c r="CCU138" s="65"/>
      <c r="CCV138" s="65"/>
      <c r="CCW138" s="65"/>
      <c r="CCX138" s="66"/>
      <c r="CCZ138" s="64"/>
      <c r="CDA138" s="67"/>
      <c r="CDB138" s="67"/>
      <c r="CDC138" s="65"/>
      <c r="CDD138" s="65"/>
      <c r="CDE138" s="65"/>
      <c r="CDF138" s="66"/>
      <c r="CDH138" s="64"/>
      <c r="CDI138" s="67"/>
      <c r="CDJ138" s="67"/>
      <c r="CDK138" s="65"/>
      <c r="CDL138" s="65"/>
      <c r="CDM138" s="65"/>
      <c r="CDN138" s="66"/>
      <c r="CDP138" s="64"/>
      <c r="CDQ138" s="67"/>
      <c r="CDR138" s="67"/>
      <c r="CDS138" s="65"/>
      <c r="CDT138" s="65"/>
      <c r="CDU138" s="65"/>
      <c r="CDV138" s="66"/>
      <c r="CDX138" s="64"/>
      <c r="CDY138" s="67"/>
      <c r="CDZ138" s="67"/>
      <c r="CEA138" s="65"/>
      <c r="CEB138" s="65"/>
      <c r="CEC138" s="65"/>
      <c r="CED138" s="66"/>
      <c r="CEF138" s="64"/>
      <c r="CEG138" s="67"/>
      <c r="CEH138" s="67"/>
      <c r="CEI138" s="65"/>
      <c r="CEJ138" s="65"/>
      <c r="CEK138" s="65"/>
      <c r="CEL138" s="66"/>
      <c r="CEN138" s="64"/>
      <c r="CEO138" s="67"/>
      <c r="CEP138" s="67"/>
      <c r="CEQ138" s="65"/>
      <c r="CER138" s="65"/>
      <c r="CES138" s="65"/>
      <c r="CET138" s="66"/>
      <c r="CEV138" s="64"/>
      <c r="CEW138" s="67"/>
      <c r="CEX138" s="67"/>
      <c r="CEY138" s="65"/>
      <c r="CEZ138" s="65"/>
      <c r="CFA138" s="65"/>
      <c r="CFB138" s="66"/>
      <c r="CFD138" s="64"/>
      <c r="CFE138" s="67"/>
      <c r="CFF138" s="67"/>
      <c r="CFG138" s="65"/>
      <c r="CFH138" s="65"/>
      <c r="CFI138" s="65"/>
      <c r="CFJ138" s="66"/>
      <c r="CFL138" s="64"/>
      <c r="CFM138" s="67"/>
      <c r="CFN138" s="67"/>
      <c r="CFO138" s="65"/>
      <c r="CFP138" s="65"/>
      <c r="CFQ138" s="65"/>
      <c r="CFR138" s="66"/>
      <c r="CFT138" s="64"/>
      <c r="CFU138" s="67"/>
      <c r="CFV138" s="67"/>
      <c r="CFW138" s="65"/>
      <c r="CFX138" s="65"/>
      <c r="CFY138" s="65"/>
      <c r="CFZ138" s="66"/>
      <c r="CGB138" s="64"/>
      <c r="CGC138" s="67"/>
      <c r="CGD138" s="67"/>
      <c r="CGE138" s="65"/>
      <c r="CGF138" s="65"/>
      <c r="CGG138" s="65"/>
      <c r="CGH138" s="66"/>
      <c r="CGJ138" s="64"/>
      <c r="CGK138" s="67"/>
      <c r="CGL138" s="67"/>
      <c r="CGM138" s="65"/>
      <c r="CGN138" s="65"/>
      <c r="CGO138" s="65"/>
      <c r="CGP138" s="66"/>
      <c r="CGR138" s="64"/>
      <c r="CGS138" s="67"/>
      <c r="CGT138" s="67"/>
      <c r="CGU138" s="65"/>
      <c r="CGV138" s="65"/>
      <c r="CGW138" s="65"/>
      <c r="CGX138" s="66"/>
      <c r="CGZ138" s="64"/>
      <c r="CHA138" s="67"/>
      <c r="CHB138" s="67"/>
      <c r="CHC138" s="65"/>
      <c r="CHD138" s="65"/>
      <c r="CHE138" s="65"/>
      <c r="CHF138" s="66"/>
      <c r="CHH138" s="64"/>
      <c r="CHI138" s="67"/>
      <c r="CHJ138" s="67"/>
      <c r="CHK138" s="65"/>
      <c r="CHL138" s="65"/>
      <c r="CHM138" s="65"/>
      <c r="CHN138" s="66"/>
      <c r="CHP138" s="64"/>
      <c r="CHQ138" s="67"/>
      <c r="CHR138" s="67"/>
      <c r="CHS138" s="65"/>
      <c r="CHT138" s="65"/>
      <c r="CHU138" s="65"/>
      <c r="CHV138" s="66"/>
      <c r="CHX138" s="64"/>
      <c r="CHY138" s="67"/>
      <c r="CHZ138" s="67"/>
      <c r="CIA138" s="65"/>
      <c r="CIB138" s="65"/>
      <c r="CIC138" s="65"/>
      <c r="CID138" s="66"/>
      <c r="CIF138" s="64"/>
      <c r="CIG138" s="67"/>
      <c r="CIH138" s="67"/>
      <c r="CII138" s="65"/>
      <c r="CIJ138" s="65"/>
      <c r="CIK138" s="65"/>
      <c r="CIL138" s="66"/>
      <c r="CIN138" s="64"/>
      <c r="CIO138" s="67"/>
      <c r="CIP138" s="67"/>
      <c r="CIQ138" s="65"/>
      <c r="CIR138" s="65"/>
      <c r="CIS138" s="65"/>
      <c r="CIT138" s="66"/>
      <c r="CIV138" s="64"/>
      <c r="CIW138" s="67"/>
      <c r="CIX138" s="67"/>
      <c r="CIY138" s="65"/>
      <c r="CIZ138" s="65"/>
      <c r="CJA138" s="65"/>
      <c r="CJB138" s="66"/>
      <c r="CJD138" s="64"/>
      <c r="CJE138" s="67"/>
      <c r="CJF138" s="67"/>
      <c r="CJG138" s="65"/>
      <c r="CJH138" s="65"/>
      <c r="CJI138" s="65"/>
      <c r="CJJ138" s="66"/>
      <c r="CJL138" s="64"/>
      <c r="CJM138" s="67"/>
      <c r="CJN138" s="67"/>
      <c r="CJO138" s="65"/>
      <c r="CJP138" s="65"/>
      <c r="CJQ138" s="65"/>
      <c r="CJR138" s="66"/>
      <c r="CJT138" s="64"/>
      <c r="CJU138" s="67"/>
      <c r="CJV138" s="67"/>
      <c r="CJW138" s="65"/>
      <c r="CJX138" s="65"/>
      <c r="CJY138" s="65"/>
      <c r="CJZ138" s="66"/>
      <c r="CKB138" s="64"/>
      <c r="CKC138" s="67"/>
      <c r="CKD138" s="67"/>
      <c r="CKE138" s="65"/>
      <c r="CKF138" s="65"/>
      <c r="CKG138" s="65"/>
      <c r="CKH138" s="66"/>
      <c r="CKJ138" s="64"/>
      <c r="CKK138" s="67"/>
      <c r="CKL138" s="67"/>
      <c r="CKM138" s="65"/>
      <c r="CKN138" s="65"/>
      <c r="CKO138" s="65"/>
      <c r="CKP138" s="66"/>
      <c r="CKR138" s="64"/>
      <c r="CKS138" s="67"/>
      <c r="CKT138" s="67"/>
      <c r="CKU138" s="65"/>
      <c r="CKV138" s="65"/>
      <c r="CKW138" s="65"/>
      <c r="CKX138" s="66"/>
      <c r="CKZ138" s="64"/>
      <c r="CLA138" s="67"/>
      <c r="CLB138" s="67"/>
      <c r="CLC138" s="65"/>
      <c r="CLD138" s="65"/>
      <c r="CLE138" s="65"/>
      <c r="CLF138" s="66"/>
      <c r="CLH138" s="64"/>
      <c r="CLI138" s="67"/>
      <c r="CLJ138" s="67"/>
      <c r="CLK138" s="65"/>
      <c r="CLL138" s="65"/>
      <c r="CLM138" s="65"/>
      <c r="CLN138" s="66"/>
      <c r="CLP138" s="64"/>
      <c r="CLQ138" s="67"/>
      <c r="CLR138" s="67"/>
      <c r="CLS138" s="65"/>
      <c r="CLT138" s="65"/>
      <c r="CLU138" s="65"/>
      <c r="CLV138" s="66"/>
      <c r="CLX138" s="64"/>
      <c r="CLY138" s="67"/>
      <c r="CLZ138" s="67"/>
      <c r="CMA138" s="65"/>
      <c r="CMB138" s="65"/>
      <c r="CMC138" s="65"/>
      <c r="CMD138" s="66"/>
      <c r="CMF138" s="64"/>
      <c r="CMG138" s="67"/>
      <c r="CMH138" s="67"/>
      <c r="CMI138" s="65"/>
      <c r="CMJ138" s="65"/>
      <c r="CMK138" s="65"/>
      <c r="CML138" s="66"/>
      <c r="CMN138" s="64"/>
      <c r="CMO138" s="67"/>
      <c r="CMP138" s="67"/>
      <c r="CMQ138" s="65"/>
      <c r="CMR138" s="65"/>
      <c r="CMS138" s="65"/>
      <c r="CMT138" s="66"/>
      <c r="CMV138" s="64"/>
      <c r="CMW138" s="67"/>
      <c r="CMX138" s="67"/>
      <c r="CMY138" s="65"/>
      <c r="CMZ138" s="65"/>
      <c r="CNA138" s="65"/>
      <c r="CNB138" s="66"/>
      <c r="CND138" s="64"/>
      <c r="CNE138" s="67"/>
      <c r="CNF138" s="67"/>
      <c r="CNG138" s="65"/>
      <c r="CNH138" s="65"/>
      <c r="CNI138" s="65"/>
      <c r="CNJ138" s="66"/>
      <c r="CNL138" s="64"/>
      <c r="CNM138" s="67"/>
      <c r="CNN138" s="67"/>
      <c r="CNO138" s="65"/>
      <c r="CNP138" s="65"/>
      <c r="CNQ138" s="65"/>
      <c r="CNR138" s="66"/>
      <c r="CNT138" s="64"/>
      <c r="CNU138" s="67"/>
      <c r="CNV138" s="67"/>
      <c r="CNW138" s="65"/>
      <c r="CNX138" s="65"/>
      <c r="CNY138" s="65"/>
      <c r="CNZ138" s="66"/>
      <c r="COB138" s="64"/>
      <c r="COC138" s="67"/>
      <c r="COD138" s="67"/>
      <c r="COE138" s="65"/>
      <c r="COF138" s="65"/>
      <c r="COG138" s="65"/>
      <c r="COH138" s="66"/>
      <c r="COJ138" s="64"/>
      <c r="COK138" s="67"/>
      <c r="COL138" s="67"/>
      <c r="COM138" s="65"/>
      <c r="CON138" s="65"/>
      <c r="COO138" s="65"/>
      <c r="COP138" s="66"/>
      <c r="COR138" s="64"/>
      <c r="COS138" s="67"/>
      <c r="COT138" s="67"/>
      <c r="COU138" s="65"/>
      <c r="COV138" s="65"/>
      <c r="COW138" s="65"/>
      <c r="COX138" s="66"/>
      <c r="COZ138" s="64"/>
      <c r="CPA138" s="67"/>
      <c r="CPB138" s="67"/>
      <c r="CPC138" s="65"/>
      <c r="CPD138" s="65"/>
      <c r="CPE138" s="65"/>
      <c r="CPF138" s="66"/>
      <c r="CPH138" s="64"/>
      <c r="CPI138" s="67"/>
      <c r="CPJ138" s="67"/>
      <c r="CPK138" s="65"/>
      <c r="CPL138" s="65"/>
      <c r="CPM138" s="65"/>
      <c r="CPN138" s="66"/>
      <c r="CPP138" s="64"/>
      <c r="CPQ138" s="67"/>
      <c r="CPR138" s="67"/>
      <c r="CPS138" s="65"/>
      <c r="CPT138" s="65"/>
      <c r="CPU138" s="65"/>
      <c r="CPV138" s="66"/>
      <c r="CPX138" s="64"/>
      <c r="CPY138" s="67"/>
      <c r="CPZ138" s="67"/>
      <c r="CQA138" s="65"/>
      <c r="CQB138" s="65"/>
      <c r="CQC138" s="65"/>
      <c r="CQD138" s="66"/>
      <c r="CQF138" s="64"/>
      <c r="CQG138" s="67"/>
      <c r="CQH138" s="67"/>
      <c r="CQI138" s="65"/>
      <c r="CQJ138" s="65"/>
      <c r="CQK138" s="65"/>
      <c r="CQL138" s="66"/>
      <c r="CQN138" s="64"/>
      <c r="CQO138" s="67"/>
      <c r="CQP138" s="67"/>
      <c r="CQQ138" s="65"/>
      <c r="CQR138" s="65"/>
      <c r="CQS138" s="65"/>
      <c r="CQT138" s="66"/>
      <c r="CQV138" s="64"/>
      <c r="CQW138" s="67"/>
      <c r="CQX138" s="67"/>
      <c r="CQY138" s="65"/>
      <c r="CQZ138" s="65"/>
      <c r="CRA138" s="65"/>
      <c r="CRB138" s="66"/>
      <c r="CRD138" s="64"/>
      <c r="CRE138" s="67"/>
      <c r="CRF138" s="67"/>
      <c r="CRG138" s="65"/>
      <c r="CRH138" s="65"/>
      <c r="CRI138" s="65"/>
      <c r="CRJ138" s="66"/>
      <c r="CRL138" s="64"/>
      <c r="CRM138" s="67"/>
      <c r="CRN138" s="67"/>
      <c r="CRO138" s="65"/>
      <c r="CRP138" s="65"/>
      <c r="CRQ138" s="65"/>
      <c r="CRR138" s="66"/>
      <c r="CRT138" s="64"/>
      <c r="CRU138" s="67"/>
      <c r="CRV138" s="67"/>
      <c r="CRW138" s="65"/>
      <c r="CRX138" s="65"/>
      <c r="CRY138" s="65"/>
      <c r="CRZ138" s="66"/>
      <c r="CSB138" s="64"/>
      <c r="CSC138" s="67"/>
      <c r="CSD138" s="67"/>
      <c r="CSE138" s="65"/>
      <c r="CSF138" s="65"/>
      <c r="CSG138" s="65"/>
      <c r="CSH138" s="66"/>
      <c r="CSJ138" s="64"/>
      <c r="CSK138" s="67"/>
      <c r="CSL138" s="67"/>
      <c r="CSM138" s="65"/>
      <c r="CSN138" s="65"/>
      <c r="CSO138" s="65"/>
      <c r="CSP138" s="66"/>
      <c r="CSR138" s="64"/>
      <c r="CSS138" s="67"/>
      <c r="CST138" s="67"/>
      <c r="CSU138" s="65"/>
      <c r="CSV138" s="65"/>
      <c r="CSW138" s="65"/>
      <c r="CSX138" s="66"/>
      <c r="CSZ138" s="64"/>
      <c r="CTA138" s="67"/>
      <c r="CTB138" s="67"/>
      <c r="CTC138" s="65"/>
      <c r="CTD138" s="65"/>
      <c r="CTE138" s="65"/>
      <c r="CTF138" s="66"/>
      <c r="CTH138" s="64"/>
      <c r="CTI138" s="67"/>
      <c r="CTJ138" s="67"/>
      <c r="CTK138" s="65"/>
      <c r="CTL138" s="65"/>
      <c r="CTM138" s="65"/>
      <c r="CTN138" s="66"/>
      <c r="CTP138" s="64"/>
      <c r="CTQ138" s="67"/>
      <c r="CTR138" s="67"/>
      <c r="CTS138" s="65"/>
      <c r="CTT138" s="65"/>
      <c r="CTU138" s="65"/>
      <c r="CTV138" s="66"/>
      <c r="CTX138" s="64"/>
      <c r="CTY138" s="67"/>
      <c r="CTZ138" s="67"/>
      <c r="CUA138" s="65"/>
      <c r="CUB138" s="65"/>
      <c r="CUC138" s="65"/>
      <c r="CUD138" s="66"/>
      <c r="CUF138" s="64"/>
      <c r="CUG138" s="67"/>
      <c r="CUH138" s="67"/>
      <c r="CUI138" s="65"/>
      <c r="CUJ138" s="65"/>
      <c r="CUK138" s="65"/>
      <c r="CUL138" s="66"/>
      <c r="CUN138" s="64"/>
      <c r="CUO138" s="67"/>
      <c r="CUP138" s="67"/>
      <c r="CUQ138" s="65"/>
      <c r="CUR138" s="65"/>
      <c r="CUS138" s="65"/>
      <c r="CUT138" s="66"/>
      <c r="CUV138" s="64"/>
      <c r="CUW138" s="67"/>
      <c r="CUX138" s="67"/>
      <c r="CUY138" s="65"/>
      <c r="CUZ138" s="65"/>
      <c r="CVA138" s="65"/>
      <c r="CVB138" s="66"/>
      <c r="CVD138" s="64"/>
      <c r="CVE138" s="67"/>
      <c r="CVF138" s="67"/>
      <c r="CVG138" s="65"/>
      <c r="CVH138" s="65"/>
      <c r="CVI138" s="65"/>
      <c r="CVJ138" s="66"/>
      <c r="CVL138" s="64"/>
      <c r="CVM138" s="67"/>
      <c r="CVN138" s="67"/>
      <c r="CVO138" s="65"/>
      <c r="CVP138" s="65"/>
      <c r="CVQ138" s="65"/>
      <c r="CVR138" s="66"/>
      <c r="CVT138" s="64"/>
      <c r="CVU138" s="67"/>
      <c r="CVV138" s="67"/>
      <c r="CVW138" s="65"/>
      <c r="CVX138" s="65"/>
      <c r="CVY138" s="65"/>
      <c r="CVZ138" s="66"/>
      <c r="CWB138" s="64"/>
      <c r="CWC138" s="67"/>
      <c r="CWD138" s="67"/>
      <c r="CWE138" s="65"/>
      <c r="CWF138" s="65"/>
      <c r="CWG138" s="65"/>
      <c r="CWH138" s="66"/>
      <c r="CWJ138" s="64"/>
      <c r="CWK138" s="67"/>
      <c r="CWL138" s="67"/>
      <c r="CWM138" s="65"/>
      <c r="CWN138" s="65"/>
      <c r="CWO138" s="65"/>
      <c r="CWP138" s="66"/>
      <c r="CWR138" s="64"/>
      <c r="CWS138" s="67"/>
      <c r="CWT138" s="67"/>
      <c r="CWU138" s="65"/>
      <c r="CWV138" s="65"/>
      <c r="CWW138" s="65"/>
      <c r="CWX138" s="66"/>
      <c r="CWZ138" s="64"/>
      <c r="CXA138" s="67"/>
      <c r="CXB138" s="67"/>
      <c r="CXC138" s="65"/>
      <c r="CXD138" s="65"/>
      <c r="CXE138" s="65"/>
      <c r="CXF138" s="66"/>
      <c r="CXH138" s="64"/>
      <c r="CXI138" s="67"/>
      <c r="CXJ138" s="67"/>
      <c r="CXK138" s="65"/>
      <c r="CXL138" s="65"/>
      <c r="CXM138" s="65"/>
      <c r="CXN138" s="66"/>
      <c r="CXP138" s="64"/>
      <c r="CXQ138" s="67"/>
      <c r="CXR138" s="67"/>
      <c r="CXS138" s="65"/>
      <c r="CXT138" s="65"/>
      <c r="CXU138" s="65"/>
      <c r="CXV138" s="66"/>
      <c r="CXX138" s="64"/>
      <c r="CXY138" s="67"/>
      <c r="CXZ138" s="67"/>
      <c r="CYA138" s="65"/>
      <c r="CYB138" s="65"/>
      <c r="CYC138" s="65"/>
      <c r="CYD138" s="66"/>
      <c r="CYF138" s="64"/>
      <c r="CYG138" s="67"/>
      <c r="CYH138" s="67"/>
      <c r="CYI138" s="65"/>
      <c r="CYJ138" s="65"/>
      <c r="CYK138" s="65"/>
      <c r="CYL138" s="66"/>
      <c r="CYN138" s="64"/>
      <c r="CYO138" s="67"/>
      <c r="CYP138" s="67"/>
      <c r="CYQ138" s="65"/>
      <c r="CYR138" s="65"/>
      <c r="CYS138" s="65"/>
      <c r="CYT138" s="66"/>
      <c r="CYV138" s="64"/>
      <c r="CYW138" s="67"/>
      <c r="CYX138" s="67"/>
      <c r="CYY138" s="65"/>
      <c r="CYZ138" s="65"/>
      <c r="CZA138" s="65"/>
      <c r="CZB138" s="66"/>
      <c r="CZD138" s="64"/>
      <c r="CZE138" s="67"/>
      <c r="CZF138" s="67"/>
      <c r="CZG138" s="65"/>
      <c r="CZH138" s="65"/>
      <c r="CZI138" s="65"/>
      <c r="CZJ138" s="66"/>
      <c r="CZL138" s="64"/>
      <c r="CZM138" s="67"/>
      <c r="CZN138" s="67"/>
      <c r="CZO138" s="65"/>
      <c r="CZP138" s="65"/>
      <c r="CZQ138" s="65"/>
      <c r="CZR138" s="66"/>
      <c r="CZT138" s="64"/>
      <c r="CZU138" s="67"/>
      <c r="CZV138" s="67"/>
      <c r="CZW138" s="65"/>
      <c r="CZX138" s="65"/>
      <c r="CZY138" s="65"/>
      <c r="CZZ138" s="66"/>
      <c r="DAB138" s="64"/>
      <c r="DAC138" s="67"/>
      <c r="DAD138" s="67"/>
      <c r="DAE138" s="65"/>
      <c r="DAF138" s="65"/>
      <c r="DAG138" s="65"/>
      <c r="DAH138" s="66"/>
      <c r="DAJ138" s="64"/>
      <c r="DAK138" s="67"/>
      <c r="DAL138" s="67"/>
      <c r="DAM138" s="65"/>
      <c r="DAN138" s="65"/>
      <c r="DAO138" s="65"/>
      <c r="DAP138" s="66"/>
      <c r="DAR138" s="64"/>
      <c r="DAS138" s="67"/>
      <c r="DAT138" s="67"/>
      <c r="DAU138" s="65"/>
      <c r="DAV138" s="65"/>
      <c r="DAW138" s="65"/>
      <c r="DAX138" s="66"/>
      <c r="DAZ138" s="64"/>
      <c r="DBA138" s="67"/>
      <c r="DBB138" s="67"/>
      <c r="DBC138" s="65"/>
      <c r="DBD138" s="65"/>
      <c r="DBE138" s="65"/>
      <c r="DBF138" s="66"/>
      <c r="DBH138" s="64"/>
      <c r="DBI138" s="67"/>
      <c r="DBJ138" s="67"/>
      <c r="DBK138" s="65"/>
      <c r="DBL138" s="65"/>
      <c r="DBM138" s="65"/>
      <c r="DBN138" s="66"/>
      <c r="DBP138" s="64"/>
      <c r="DBQ138" s="67"/>
      <c r="DBR138" s="67"/>
      <c r="DBS138" s="65"/>
      <c r="DBT138" s="65"/>
      <c r="DBU138" s="65"/>
      <c r="DBV138" s="66"/>
      <c r="DBX138" s="64"/>
      <c r="DBY138" s="67"/>
      <c r="DBZ138" s="67"/>
      <c r="DCA138" s="65"/>
      <c r="DCB138" s="65"/>
      <c r="DCC138" s="65"/>
      <c r="DCD138" s="66"/>
      <c r="DCF138" s="64"/>
      <c r="DCG138" s="67"/>
      <c r="DCH138" s="67"/>
      <c r="DCI138" s="65"/>
      <c r="DCJ138" s="65"/>
      <c r="DCK138" s="65"/>
      <c r="DCL138" s="66"/>
      <c r="DCN138" s="64"/>
      <c r="DCO138" s="67"/>
      <c r="DCP138" s="67"/>
      <c r="DCQ138" s="65"/>
      <c r="DCR138" s="65"/>
      <c r="DCS138" s="65"/>
      <c r="DCT138" s="66"/>
      <c r="DCV138" s="64"/>
      <c r="DCW138" s="67"/>
      <c r="DCX138" s="67"/>
      <c r="DCY138" s="65"/>
      <c r="DCZ138" s="65"/>
      <c r="DDA138" s="65"/>
      <c r="DDB138" s="66"/>
      <c r="DDD138" s="64"/>
      <c r="DDE138" s="67"/>
      <c r="DDF138" s="67"/>
      <c r="DDG138" s="65"/>
      <c r="DDH138" s="65"/>
      <c r="DDI138" s="65"/>
      <c r="DDJ138" s="66"/>
      <c r="DDL138" s="64"/>
      <c r="DDM138" s="67"/>
      <c r="DDN138" s="67"/>
      <c r="DDO138" s="65"/>
      <c r="DDP138" s="65"/>
      <c r="DDQ138" s="65"/>
      <c r="DDR138" s="66"/>
      <c r="DDT138" s="64"/>
      <c r="DDU138" s="67"/>
      <c r="DDV138" s="67"/>
      <c r="DDW138" s="65"/>
      <c r="DDX138" s="65"/>
      <c r="DDY138" s="65"/>
      <c r="DDZ138" s="66"/>
      <c r="DEB138" s="64"/>
      <c r="DEC138" s="67"/>
      <c r="DED138" s="67"/>
      <c r="DEE138" s="65"/>
      <c r="DEF138" s="65"/>
      <c r="DEG138" s="65"/>
      <c r="DEH138" s="66"/>
      <c r="DEJ138" s="64"/>
      <c r="DEK138" s="67"/>
      <c r="DEL138" s="67"/>
      <c r="DEM138" s="65"/>
      <c r="DEN138" s="65"/>
      <c r="DEO138" s="65"/>
      <c r="DEP138" s="66"/>
      <c r="DER138" s="64"/>
      <c r="DES138" s="67"/>
      <c r="DET138" s="67"/>
      <c r="DEU138" s="65"/>
      <c r="DEV138" s="65"/>
      <c r="DEW138" s="65"/>
      <c r="DEX138" s="66"/>
      <c r="DEZ138" s="64"/>
      <c r="DFA138" s="67"/>
      <c r="DFB138" s="67"/>
      <c r="DFC138" s="65"/>
      <c r="DFD138" s="65"/>
      <c r="DFE138" s="65"/>
      <c r="DFF138" s="66"/>
      <c r="DFH138" s="64"/>
      <c r="DFI138" s="67"/>
      <c r="DFJ138" s="67"/>
      <c r="DFK138" s="65"/>
      <c r="DFL138" s="65"/>
      <c r="DFM138" s="65"/>
      <c r="DFN138" s="66"/>
      <c r="DFP138" s="64"/>
      <c r="DFQ138" s="67"/>
      <c r="DFR138" s="67"/>
      <c r="DFS138" s="65"/>
      <c r="DFT138" s="65"/>
      <c r="DFU138" s="65"/>
      <c r="DFV138" s="66"/>
      <c r="DFX138" s="64"/>
      <c r="DFY138" s="67"/>
      <c r="DFZ138" s="67"/>
      <c r="DGA138" s="65"/>
      <c r="DGB138" s="65"/>
      <c r="DGC138" s="65"/>
      <c r="DGD138" s="66"/>
      <c r="DGF138" s="64"/>
      <c r="DGG138" s="67"/>
      <c r="DGH138" s="67"/>
      <c r="DGI138" s="65"/>
      <c r="DGJ138" s="65"/>
      <c r="DGK138" s="65"/>
      <c r="DGL138" s="66"/>
      <c r="DGN138" s="64"/>
      <c r="DGO138" s="67"/>
      <c r="DGP138" s="67"/>
      <c r="DGQ138" s="65"/>
      <c r="DGR138" s="65"/>
      <c r="DGS138" s="65"/>
      <c r="DGT138" s="66"/>
      <c r="DGV138" s="64"/>
      <c r="DGW138" s="67"/>
      <c r="DGX138" s="67"/>
      <c r="DGY138" s="65"/>
      <c r="DGZ138" s="65"/>
      <c r="DHA138" s="65"/>
      <c r="DHB138" s="66"/>
      <c r="DHD138" s="64"/>
      <c r="DHE138" s="67"/>
      <c r="DHF138" s="67"/>
      <c r="DHG138" s="65"/>
      <c r="DHH138" s="65"/>
      <c r="DHI138" s="65"/>
      <c r="DHJ138" s="66"/>
      <c r="DHL138" s="64"/>
      <c r="DHM138" s="67"/>
      <c r="DHN138" s="67"/>
      <c r="DHO138" s="65"/>
      <c r="DHP138" s="65"/>
      <c r="DHQ138" s="65"/>
      <c r="DHR138" s="66"/>
      <c r="DHT138" s="64"/>
      <c r="DHU138" s="67"/>
      <c r="DHV138" s="67"/>
      <c r="DHW138" s="65"/>
      <c r="DHX138" s="65"/>
      <c r="DHY138" s="65"/>
      <c r="DHZ138" s="66"/>
      <c r="DIB138" s="64"/>
      <c r="DIC138" s="67"/>
      <c r="DID138" s="67"/>
      <c r="DIE138" s="65"/>
      <c r="DIF138" s="65"/>
      <c r="DIG138" s="65"/>
      <c r="DIH138" s="66"/>
      <c r="DIJ138" s="64"/>
      <c r="DIK138" s="67"/>
      <c r="DIL138" s="67"/>
      <c r="DIM138" s="65"/>
      <c r="DIN138" s="65"/>
      <c r="DIO138" s="65"/>
      <c r="DIP138" s="66"/>
      <c r="DIR138" s="64"/>
      <c r="DIS138" s="67"/>
      <c r="DIT138" s="67"/>
      <c r="DIU138" s="65"/>
      <c r="DIV138" s="65"/>
      <c r="DIW138" s="65"/>
      <c r="DIX138" s="66"/>
      <c r="DIZ138" s="64"/>
      <c r="DJA138" s="67"/>
      <c r="DJB138" s="67"/>
      <c r="DJC138" s="65"/>
      <c r="DJD138" s="65"/>
      <c r="DJE138" s="65"/>
      <c r="DJF138" s="66"/>
      <c r="DJH138" s="64"/>
      <c r="DJI138" s="67"/>
      <c r="DJJ138" s="67"/>
      <c r="DJK138" s="65"/>
      <c r="DJL138" s="65"/>
      <c r="DJM138" s="65"/>
      <c r="DJN138" s="66"/>
      <c r="DJP138" s="64"/>
      <c r="DJQ138" s="67"/>
      <c r="DJR138" s="67"/>
      <c r="DJS138" s="65"/>
      <c r="DJT138" s="65"/>
      <c r="DJU138" s="65"/>
      <c r="DJV138" s="66"/>
      <c r="DJX138" s="64"/>
      <c r="DJY138" s="67"/>
      <c r="DJZ138" s="67"/>
      <c r="DKA138" s="65"/>
      <c r="DKB138" s="65"/>
      <c r="DKC138" s="65"/>
      <c r="DKD138" s="66"/>
      <c r="DKF138" s="64"/>
      <c r="DKG138" s="67"/>
      <c r="DKH138" s="67"/>
      <c r="DKI138" s="65"/>
      <c r="DKJ138" s="65"/>
      <c r="DKK138" s="65"/>
      <c r="DKL138" s="66"/>
      <c r="DKN138" s="64"/>
      <c r="DKO138" s="67"/>
      <c r="DKP138" s="67"/>
      <c r="DKQ138" s="65"/>
      <c r="DKR138" s="65"/>
      <c r="DKS138" s="65"/>
      <c r="DKT138" s="66"/>
      <c r="DKV138" s="64"/>
      <c r="DKW138" s="67"/>
      <c r="DKX138" s="67"/>
      <c r="DKY138" s="65"/>
      <c r="DKZ138" s="65"/>
      <c r="DLA138" s="65"/>
      <c r="DLB138" s="66"/>
      <c r="DLD138" s="64"/>
      <c r="DLE138" s="67"/>
      <c r="DLF138" s="67"/>
      <c r="DLG138" s="65"/>
      <c r="DLH138" s="65"/>
      <c r="DLI138" s="65"/>
      <c r="DLJ138" s="66"/>
      <c r="DLL138" s="64"/>
      <c r="DLM138" s="67"/>
      <c r="DLN138" s="67"/>
      <c r="DLO138" s="65"/>
      <c r="DLP138" s="65"/>
      <c r="DLQ138" s="65"/>
      <c r="DLR138" s="66"/>
      <c r="DLT138" s="64"/>
      <c r="DLU138" s="67"/>
      <c r="DLV138" s="67"/>
      <c r="DLW138" s="65"/>
      <c r="DLX138" s="65"/>
      <c r="DLY138" s="65"/>
      <c r="DLZ138" s="66"/>
      <c r="DMB138" s="64"/>
      <c r="DMC138" s="67"/>
      <c r="DMD138" s="67"/>
      <c r="DME138" s="65"/>
      <c r="DMF138" s="65"/>
      <c r="DMG138" s="65"/>
      <c r="DMH138" s="66"/>
      <c r="DMJ138" s="64"/>
      <c r="DMK138" s="67"/>
      <c r="DML138" s="67"/>
      <c r="DMM138" s="65"/>
      <c r="DMN138" s="65"/>
      <c r="DMO138" s="65"/>
      <c r="DMP138" s="66"/>
      <c r="DMR138" s="64"/>
      <c r="DMS138" s="67"/>
      <c r="DMT138" s="67"/>
      <c r="DMU138" s="65"/>
      <c r="DMV138" s="65"/>
      <c r="DMW138" s="65"/>
      <c r="DMX138" s="66"/>
      <c r="DMZ138" s="64"/>
      <c r="DNA138" s="67"/>
      <c r="DNB138" s="67"/>
      <c r="DNC138" s="65"/>
      <c r="DND138" s="65"/>
      <c r="DNE138" s="65"/>
      <c r="DNF138" s="66"/>
      <c r="DNH138" s="64"/>
      <c r="DNI138" s="67"/>
      <c r="DNJ138" s="67"/>
      <c r="DNK138" s="65"/>
      <c r="DNL138" s="65"/>
      <c r="DNM138" s="65"/>
      <c r="DNN138" s="66"/>
      <c r="DNP138" s="64"/>
      <c r="DNQ138" s="67"/>
      <c r="DNR138" s="67"/>
      <c r="DNS138" s="65"/>
      <c r="DNT138" s="65"/>
      <c r="DNU138" s="65"/>
      <c r="DNV138" s="66"/>
      <c r="DNX138" s="64"/>
      <c r="DNY138" s="67"/>
      <c r="DNZ138" s="67"/>
      <c r="DOA138" s="65"/>
      <c r="DOB138" s="65"/>
      <c r="DOC138" s="65"/>
      <c r="DOD138" s="66"/>
      <c r="DOF138" s="64"/>
      <c r="DOG138" s="67"/>
      <c r="DOH138" s="67"/>
      <c r="DOI138" s="65"/>
      <c r="DOJ138" s="65"/>
      <c r="DOK138" s="65"/>
      <c r="DOL138" s="66"/>
      <c r="DON138" s="64"/>
      <c r="DOO138" s="67"/>
      <c r="DOP138" s="67"/>
      <c r="DOQ138" s="65"/>
      <c r="DOR138" s="65"/>
      <c r="DOS138" s="65"/>
      <c r="DOT138" s="66"/>
      <c r="DOV138" s="64"/>
      <c r="DOW138" s="67"/>
      <c r="DOX138" s="67"/>
      <c r="DOY138" s="65"/>
      <c r="DOZ138" s="65"/>
      <c r="DPA138" s="65"/>
      <c r="DPB138" s="66"/>
      <c r="DPD138" s="64"/>
      <c r="DPE138" s="67"/>
      <c r="DPF138" s="67"/>
      <c r="DPG138" s="65"/>
      <c r="DPH138" s="65"/>
      <c r="DPI138" s="65"/>
      <c r="DPJ138" s="66"/>
      <c r="DPL138" s="64"/>
      <c r="DPM138" s="67"/>
      <c r="DPN138" s="67"/>
      <c r="DPO138" s="65"/>
      <c r="DPP138" s="65"/>
      <c r="DPQ138" s="65"/>
      <c r="DPR138" s="66"/>
      <c r="DPT138" s="64"/>
      <c r="DPU138" s="67"/>
      <c r="DPV138" s="67"/>
      <c r="DPW138" s="65"/>
      <c r="DPX138" s="65"/>
      <c r="DPY138" s="65"/>
      <c r="DPZ138" s="66"/>
      <c r="DQB138" s="64"/>
      <c r="DQC138" s="67"/>
      <c r="DQD138" s="67"/>
      <c r="DQE138" s="65"/>
      <c r="DQF138" s="65"/>
      <c r="DQG138" s="65"/>
      <c r="DQH138" s="66"/>
      <c r="DQJ138" s="64"/>
      <c r="DQK138" s="67"/>
      <c r="DQL138" s="67"/>
      <c r="DQM138" s="65"/>
      <c r="DQN138" s="65"/>
      <c r="DQO138" s="65"/>
      <c r="DQP138" s="66"/>
      <c r="DQR138" s="64"/>
      <c r="DQS138" s="67"/>
      <c r="DQT138" s="67"/>
      <c r="DQU138" s="65"/>
      <c r="DQV138" s="65"/>
      <c r="DQW138" s="65"/>
      <c r="DQX138" s="66"/>
      <c r="DQZ138" s="64"/>
      <c r="DRA138" s="67"/>
      <c r="DRB138" s="67"/>
      <c r="DRC138" s="65"/>
      <c r="DRD138" s="65"/>
      <c r="DRE138" s="65"/>
      <c r="DRF138" s="66"/>
      <c r="DRH138" s="64"/>
      <c r="DRI138" s="67"/>
      <c r="DRJ138" s="67"/>
      <c r="DRK138" s="65"/>
      <c r="DRL138" s="65"/>
      <c r="DRM138" s="65"/>
      <c r="DRN138" s="66"/>
      <c r="DRP138" s="64"/>
      <c r="DRQ138" s="67"/>
      <c r="DRR138" s="67"/>
      <c r="DRS138" s="65"/>
      <c r="DRT138" s="65"/>
      <c r="DRU138" s="65"/>
      <c r="DRV138" s="66"/>
      <c r="DRX138" s="64"/>
      <c r="DRY138" s="67"/>
      <c r="DRZ138" s="67"/>
      <c r="DSA138" s="65"/>
      <c r="DSB138" s="65"/>
      <c r="DSC138" s="65"/>
      <c r="DSD138" s="66"/>
      <c r="DSF138" s="64"/>
      <c r="DSG138" s="67"/>
      <c r="DSH138" s="67"/>
      <c r="DSI138" s="65"/>
      <c r="DSJ138" s="65"/>
      <c r="DSK138" s="65"/>
      <c r="DSL138" s="66"/>
      <c r="DSN138" s="64"/>
      <c r="DSO138" s="67"/>
      <c r="DSP138" s="67"/>
      <c r="DSQ138" s="65"/>
      <c r="DSR138" s="65"/>
      <c r="DSS138" s="65"/>
      <c r="DST138" s="66"/>
      <c r="DSV138" s="64"/>
      <c r="DSW138" s="67"/>
      <c r="DSX138" s="67"/>
      <c r="DSY138" s="65"/>
      <c r="DSZ138" s="65"/>
      <c r="DTA138" s="65"/>
      <c r="DTB138" s="66"/>
      <c r="DTD138" s="64"/>
      <c r="DTE138" s="67"/>
      <c r="DTF138" s="67"/>
      <c r="DTG138" s="65"/>
      <c r="DTH138" s="65"/>
      <c r="DTI138" s="65"/>
      <c r="DTJ138" s="66"/>
      <c r="DTL138" s="64"/>
      <c r="DTM138" s="67"/>
      <c r="DTN138" s="67"/>
      <c r="DTO138" s="65"/>
      <c r="DTP138" s="65"/>
      <c r="DTQ138" s="65"/>
      <c r="DTR138" s="66"/>
      <c r="DTT138" s="64"/>
      <c r="DTU138" s="67"/>
      <c r="DTV138" s="67"/>
      <c r="DTW138" s="65"/>
      <c r="DTX138" s="65"/>
      <c r="DTY138" s="65"/>
      <c r="DTZ138" s="66"/>
      <c r="DUB138" s="64"/>
      <c r="DUC138" s="67"/>
      <c r="DUD138" s="67"/>
      <c r="DUE138" s="65"/>
      <c r="DUF138" s="65"/>
      <c r="DUG138" s="65"/>
      <c r="DUH138" s="66"/>
      <c r="DUJ138" s="64"/>
      <c r="DUK138" s="67"/>
      <c r="DUL138" s="67"/>
      <c r="DUM138" s="65"/>
      <c r="DUN138" s="65"/>
      <c r="DUO138" s="65"/>
      <c r="DUP138" s="66"/>
      <c r="DUR138" s="64"/>
      <c r="DUS138" s="67"/>
      <c r="DUT138" s="67"/>
      <c r="DUU138" s="65"/>
      <c r="DUV138" s="65"/>
      <c r="DUW138" s="65"/>
      <c r="DUX138" s="66"/>
      <c r="DUZ138" s="64"/>
      <c r="DVA138" s="67"/>
      <c r="DVB138" s="67"/>
      <c r="DVC138" s="65"/>
      <c r="DVD138" s="65"/>
      <c r="DVE138" s="65"/>
      <c r="DVF138" s="66"/>
      <c r="DVH138" s="64"/>
      <c r="DVI138" s="67"/>
      <c r="DVJ138" s="67"/>
      <c r="DVK138" s="65"/>
      <c r="DVL138" s="65"/>
      <c r="DVM138" s="65"/>
      <c r="DVN138" s="66"/>
      <c r="DVP138" s="64"/>
      <c r="DVQ138" s="67"/>
      <c r="DVR138" s="67"/>
      <c r="DVS138" s="65"/>
      <c r="DVT138" s="65"/>
      <c r="DVU138" s="65"/>
      <c r="DVV138" s="66"/>
      <c r="DVX138" s="64"/>
      <c r="DVY138" s="67"/>
      <c r="DVZ138" s="67"/>
      <c r="DWA138" s="65"/>
      <c r="DWB138" s="65"/>
      <c r="DWC138" s="65"/>
      <c r="DWD138" s="66"/>
      <c r="DWF138" s="64"/>
      <c r="DWG138" s="67"/>
      <c r="DWH138" s="67"/>
      <c r="DWI138" s="65"/>
      <c r="DWJ138" s="65"/>
      <c r="DWK138" s="65"/>
      <c r="DWL138" s="66"/>
      <c r="DWN138" s="64"/>
      <c r="DWO138" s="67"/>
      <c r="DWP138" s="67"/>
      <c r="DWQ138" s="65"/>
      <c r="DWR138" s="65"/>
      <c r="DWS138" s="65"/>
      <c r="DWT138" s="66"/>
      <c r="DWV138" s="64"/>
      <c r="DWW138" s="67"/>
      <c r="DWX138" s="67"/>
      <c r="DWY138" s="65"/>
      <c r="DWZ138" s="65"/>
      <c r="DXA138" s="65"/>
      <c r="DXB138" s="66"/>
      <c r="DXD138" s="64"/>
      <c r="DXE138" s="67"/>
      <c r="DXF138" s="67"/>
      <c r="DXG138" s="65"/>
      <c r="DXH138" s="65"/>
      <c r="DXI138" s="65"/>
      <c r="DXJ138" s="66"/>
      <c r="DXL138" s="64"/>
      <c r="DXM138" s="67"/>
      <c r="DXN138" s="67"/>
      <c r="DXO138" s="65"/>
      <c r="DXP138" s="65"/>
      <c r="DXQ138" s="65"/>
      <c r="DXR138" s="66"/>
      <c r="DXT138" s="64"/>
      <c r="DXU138" s="67"/>
      <c r="DXV138" s="67"/>
      <c r="DXW138" s="65"/>
      <c r="DXX138" s="65"/>
      <c r="DXY138" s="65"/>
      <c r="DXZ138" s="66"/>
      <c r="DYB138" s="64"/>
      <c r="DYC138" s="67"/>
      <c r="DYD138" s="67"/>
      <c r="DYE138" s="65"/>
      <c r="DYF138" s="65"/>
      <c r="DYG138" s="65"/>
      <c r="DYH138" s="66"/>
      <c r="DYJ138" s="64"/>
      <c r="DYK138" s="67"/>
      <c r="DYL138" s="67"/>
      <c r="DYM138" s="65"/>
      <c r="DYN138" s="65"/>
      <c r="DYO138" s="65"/>
      <c r="DYP138" s="66"/>
      <c r="DYR138" s="64"/>
      <c r="DYS138" s="67"/>
      <c r="DYT138" s="67"/>
      <c r="DYU138" s="65"/>
      <c r="DYV138" s="65"/>
      <c r="DYW138" s="65"/>
      <c r="DYX138" s="66"/>
      <c r="DYZ138" s="64"/>
      <c r="DZA138" s="67"/>
      <c r="DZB138" s="67"/>
      <c r="DZC138" s="65"/>
      <c r="DZD138" s="65"/>
      <c r="DZE138" s="65"/>
      <c r="DZF138" s="66"/>
      <c r="DZH138" s="64"/>
      <c r="DZI138" s="67"/>
      <c r="DZJ138" s="67"/>
      <c r="DZK138" s="65"/>
      <c r="DZL138" s="65"/>
      <c r="DZM138" s="65"/>
      <c r="DZN138" s="66"/>
      <c r="DZP138" s="64"/>
      <c r="DZQ138" s="67"/>
      <c r="DZR138" s="67"/>
      <c r="DZS138" s="65"/>
      <c r="DZT138" s="65"/>
      <c r="DZU138" s="65"/>
      <c r="DZV138" s="66"/>
      <c r="DZX138" s="64"/>
      <c r="DZY138" s="67"/>
      <c r="DZZ138" s="67"/>
      <c r="EAA138" s="65"/>
      <c r="EAB138" s="65"/>
      <c r="EAC138" s="65"/>
      <c r="EAD138" s="66"/>
      <c r="EAF138" s="64"/>
      <c r="EAG138" s="67"/>
      <c r="EAH138" s="67"/>
      <c r="EAI138" s="65"/>
      <c r="EAJ138" s="65"/>
      <c r="EAK138" s="65"/>
      <c r="EAL138" s="66"/>
      <c r="EAN138" s="64"/>
      <c r="EAO138" s="67"/>
      <c r="EAP138" s="67"/>
      <c r="EAQ138" s="65"/>
      <c r="EAR138" s="65"/>
      <c r="EAS138" s="65"/>
      <c r="EAT138" s="66"/>
      <c r="EAV138" s="64"/>
      <c r="EAW138" s="67"/>
      <c r="EAX138" s="67"/>
      <c r="EAY138" s="65"/>
      <c r="EAZ138" s="65"/>
      <c r="EBA138" s="65"/>
      <c r="EBB138" s="66"/>
      <c r="EBD138" s="64"/>
      <c r="EBE138" s="67"/>
      <c r="EBF138" s="67"/>
      <c r="EBG138" s="65"/>
      <c r="EBH138" s="65"/>
      <c r="EBI138" s="65"/>
      <c r="EBJ138" s="66"/>
      <c r="EBL138" s="64"/>
      <c r="EBM138" s="67"/>
      <c r="EBN138" s="67"/>
      <c r="EBO138" s="65"/>
      <c r="EBP138" s="65"/>
      <c r="EBQ138" s="65"/>
      <c r="EBR138" s="66"/>
      <c r="EBT138" s="64"/>
      <c r="EBU138" s="67"/>
      <c r="EBV138" s="67"/>
      <c r="EBW138" s="65"/>
      <c r="EBX138" s="65"/>
      <c r="EBY138" s="65"/>
      <c r="EBZ138" s="66"/>
      <c r="ECB138" s="64"/>
      <c r="ECC138" s="67"/>
      <c r="ECD138" s="67"/>
      <c r="ECE138" s="65"/>
      <c r="ECF138" s="65"/>
      <c r="ECG138" s="65"/>
      <c r="ECH138" s="66"/>
      <c r="ECJ138" s="64"/>
      <c r="ECK138" s="67"/>
      <c r="ECL138" s="67"/>
      <c r="ECM138" s="65"/>
      <c r="ECN138" s="65"/>
      <c r="ECO138" s="65"/>
      <c r="ECP138" s="66"/>
      <c r="ECR138" s="64"/>
      <c r="ECS138" s="67"/>
      <c r="ECT138" s="67"/>
      <c r="ECU138" s="65"/>
      <c r="ECV138" s="65"/>
      <c r="ECW138" s="65"/>
      <c r="ECX138" s="66"/>
      <c r="ECZ138" s="64"/>
      <c r="EDA138" s="67"/>
      <c r="EDB138" s="67"/>
      <c r="EDC138" s="65"/>
      <c r="EDD138" s="65"/>
      <c r="EDE138" s="65"/>
      <c r="EDF138" s="66"/>
      <c r="EDH138" s="64"/>
      <c r="EDI138" s="67"/>
      <c r="EDJ138" s="67"/>
      <c r="EDK138" s="65"/>
      <c r="EDL138" s="65"/>
      <c r="EDM138" s="65"/>
      <c r="EDN138" s="66"/>
      <c r="EDP138" s="64"/>
      <c r="EDQ138" s="67"/>
      <c r="EDR138" s="67"/>
      <c r="EDS138" s="65"/>
      <c r="EDT138" s="65"/>
      <c r="EDU138" s="65"/>
      <c r="EDV138" s="66"/>
      <c r="EDX138" s="64"/>
      <c r="EDY138" s="67"/>
      <c r="EDZ138" s="67"/>
      <c r="EEA138" s="65"/>
      <c r="EEB138" s="65"/>
      <c r="EEC138" s="65"/>
      <c r="EED138" s="66"/>
      <c r="EEF138" s="64"/>
      <c r="EEG138" s="67"/>
      <c r="EEH138" s="67"/>
      <c r="EEI138" s="65"/>
      <c r="EEJ138" s="65"/>
      <c r="EEK138" s="65"/>
      <c r="EEL138" s="66"/>
      <c r="EEN138" s="64"/>
      <c r="EEO138" s="67"/>
      <c r="EEP138" s="67"/>
      <c r="EEQ138" s="65"/>
      <c r="EER138" s="65"/>
      <c r="EES138" s="65"/>
      <c r="EET138" s="66"/>
      <c r="EEV138" s="64"/>
      <c r="EEW138" s="67"/>
      <c r="EEX138" s="67"/>
      <c r="EEY138" s="65"/>
      <c r="EEZ138" s="65"/>
      <c r="EFA138" s="65"/>
      <c r="EFB138" s="66"/>
      <c r="EFD138" s="64"/>
      <c r="EFE138" s="67"/>
      <c r="EFF138" s="67"/>
      <c r="EFG138" s="65"/>
      <c r="EFH138" s="65"/>
      <c r="EFI138" s="65"/>
      <c r="EFJ138" s="66"/>
      <c r="EFL138" s="64"/>
      <c r="EFM138" s="67"/>
      <c r="EFN138" s="67"/>
      <c r="EFO138" s="65"/>
      <c r="EFP138" s="65"/>
      <c r="EFQ138" s="65"/>
      <c r="EFR138" s="66"/>
      <c r="EFT138" s="64"/>
      <c r="EFU138" s="67"/>
      <c r="EFV138" s="67"/>
      <c r="EFW138" s="65"/>
      <c r="EFX138" s="65"/>
      <c r="EFY138" s="65"/>
      <c r="EFZ138" s="66"/>
      <c r="EGB138" s="64"/>
      <c r="EGC138" s="67"/>
      <c r="EGD138" s="67"/>
      <c r="EGE138" s="65"/>
      <c r="EGF138" s="65"/>
      <c r="EGG138" s="65"/>
      <c r="EGH138" s="66"/>
      <c r="EGJ138" s="64"/>
      <c r="EGK138" s="67"/>
      <c r="EGL138" s="67"/>
      <c r="EGM138" s="65"/>
      <c r="EGN138" s="65"/>
      <c r="EGO138" s="65"/>
      <c r="EGP138" s="66"/>
      <c r="EGR138" s="64"/>
      <c r="EGS138" s="67"/>
      <c r="EGT138" s="67"/>
      <c r="EGU138" s="65"/>
      <c r="EGV138" s="65"/>
      <c r="EGW138" s="65"/>
      <c r="EGX138" s="66"/>
      <c r="EGZ138" s="64"/>
      <c r="EHA138" s="67"/>
      <c r="EHB138" s="67"/>
      <c r="EHC138" s="65"/>
      <c r="EHD138" s="65"/>
      <c r="EHE138" s="65"/>
      <c r="EHF138" s="66"/>
      <c r="EHH138" s="64"/>
      <c r="EHI138" s="67"/>
      <c r="EHJ138" s="67"/>
      <c r="EHK138" s="65"/>
      <c r="EHL138" s="65"/>
      <c r="EHM138" s="65"/>
      <c r="EHN138" s="66"/>
      <c r="EHP138" s="64"/>
      <c r="EHQ138" s="67"/>
      <c r="EHR138" s="67"/>
      <c r="EHS138" s="65"/>
      <c r="EHT138" s="65"/>
      <c r="EHU138" s="65"/>
      <c r="EHV138" s="66"/>
      <c r="EHX138" s="64"/>
      <c r="EHY138" s="67"/>
      <c r="EHZ138" s="67"/>
      <c r="EIA138" s="65"/>
      <c r="EIB138" s="65"/>
      <c r="EIC138" s="65"/>
      <c r="EID138" s="66"/>
      <c r="EIF138" s="64"/>
      <c r="EIG138" s="67"/>
      <c r="EIH138" s="67"/>
      <c r="EII138" s="65"/>
      <c r="EIJ138" s="65"/>
      <c r="EIK138" s="65"/>
      <c r="EIL138" s="66"/>
      <c r="EIN138" s="64"/>
      <c r="EIO138" s="67"/>
      <c r="EIP138" s="67"/>
      <c r="EIQ138" s="65"/>
      <c r="EIR138" s="65"/>
      <c r="EIS138" s="65"/>
      <c r="EIT138" s="66"/>
      <c r="EIV138" s="64"/>
      <c r="EIW138" s="67"/>
      <c r="EIX138" s="67"/>
      <c r="EIY138" s="65"/>
      <c r="EIZ138" s="65"/>
      <c r="EJA138" s="65"/>
      <c r="EJB138" s="66"/>
      <c r="EJD138" s="64"/>
      <c r="EJE138" s="67"/>
      <c r="EJF138" s="67"/>
      <c r="EJG138" s="65"/>
      <c r="EJH138" s="65"/>
      <c r="EJI138" s="65"/>
      <c r="EJJ138" s="66"/>
      <c r="EJL138" s="64"/>
      <c r="EJM138" s="67"/>
      <c r="EJN138" s="67"/>
      <c r="EJO138" s="65"/>
      <c r="EJP138" s="65"/>
      <c r="EJQ138" s="65"/>
      <c r="EJR138" s="66"/>
      <c r="EJT138" s="64"/>
      <c r="EJU138" s="67"/>
      <c r="EJV138" s="67"/>
      <c r="EJW138" s="65"/>
      <c r="EJX138" s="65"/>
      <c r="EJY138" s="65"/>
      <c r="EJZ138" s="66"/>
      <c r="EKB138" s="64"/>
      <c r="EKC138" s="67"/>
      <c r="EKD138" s="67"/>
      <c r="EKE138" s="65"/>
      <c r="EKF138" s="65"/>
      <c r="EKG138" s="65"/>
      <c r="EKH138" s="66"/>
      <c r="EKJ138" s="64"/>
      <c r="EKK138" s="67"/>
      <c r="EKL138" s="67"/>
      <c r="EKM138" s="65"/>
      <c r="EKN138" s="65"/>
      <c r="EKO138" s="65"/>
      <c r="EKP138" s="66"/>
      <c r="EKR138" s="64"/>
      <c r="EKS138" s="67"/>
      <c r="EKT138" s="67"/>
      <c r="EKU138" s="65"/>
      <c r="EKV138" s="65"/>
      <c r="EKW138" s="65"/>
      <c r="EKX138" s="66"/>
      <c r="EKZ138" s="64"/>
      <c r="ELA138" s="67"/>
      <c r="ELB138" s="67"/>
      <c r="ELC138" s="65"/>
      <c r="ELD138" s="65"/>
      <c r="ELE138" s="65"/>
      <c r="ELF138" s="66"/>
      <c r="ELH138" s="64"/>
      <c r="ELI138" s="67"/>
      <c r="ELJ138" s="67"/>
      <c r="ELK138" s="65"/>
      <c r="ELL138" s="65"/>
      <c r="ELM138" s="65"/>
      <c r="ELN138" s="66"/>
      <c r="ELP138" s="64"/>
      <c r="ELQ138" s="67"/>
      <c r="ELR138" s="67"/>
      <c r="ELS138" s="65"/>
      <c r="ELT138" s="65"/>
      <c r="ELU138" s="65"/>
      <c r="ELV138" s="66"/>
      <c r="ELX138" s="64"/>
      <c r="ELY138" s="67"/>
      <c r="ELZ138" s="67"/>
      <c r="EMA138" s="65"/>
      <c r="EMB138" s="65"/>
      <c r="EMC138" s="65"/>
      <c r="EMD138" s="66"/>
      <c r="EMF138" s="64"/>
      <c r="EMG138" s="67"/>
      <c r="EMH138" s="67"/>
      <c r="EMI138" s="65"/>
      <c r="EMJ138" s="65"/>
      <c r="EMK138" s="65"/>
      <c r="EML138" s="66"/>
      <c r="EMN138" s="64"/>
      <c r="EMO138" s="67"/>
      <c r="EMP138" s="67"/>
      <c r="EMQ138" s="65"/>
      <c r="EMR138" s="65"/>
      <c r="EMS138" s="65"/>
      <c r="EMT138" s="66"/>
      <c r="EMV138" s="64"/>
      <c r="EMW138" s="67"/>
      <c r="EMX138" s="67"/>
      <c r="EMY138" s="65"/>
      <c r="EMZ138" s="65"/>
      <c r="ENA138" s="65"/>
      <c r="ENB138" s="66"/>
      <c r="END138" s="64"/>
      <c r="ENE138" s="67"/>
      <c r="ENF138" s="67"/>
      <c r="ENG138" s="65"/>
      <c r="ENH138" s="65"/>
      <c r="ENI138" s="65"/>
      <c r="ENJ138" s="66"/>
      <c r="ENL138" s="64"/>
      <c r="ENM138" s="67"/>
      <c r="ENN138" s="67"/>
      <c r="ENO138" s="65"/>
      <c r="ENP138" s="65"/>
      <c r="ENQ138" s="65"/>
      <c r="ENR138" s="66"/>
      <c r="ENT138" s="64"/>
      <c r="ENU138" s="67"/>
      <c r="ENV138" s="67"/>
      <c r="ENW138" s="65"/>
      <c r="ENX138" s="65"/>
      <c r="ENY138" s="65"/>
      <c r="ENZ138" s="66"/>
      <c r="EOB138" s="64"/>
      <c r="EOC138" s="67"/>
      <c r="EOD138" s="67"/>
      <c r="EOE138" s="65"/>
      <c r="EOF138" s="65"/>
      <c r="EOG138" s="65"/>
      <c r="EOH138" s="66"/>
      <c r="EOJ138" s="64"/>
      <c r="EOK138" s="67"/>
      <c r="EOL138" s="67"/>
      <c r="EOM138" s="65"/>
      <c r="EON138" s="65"/>
      <c r="EOO138" s="65"/>
      <c r="EOP138" s="66"/>
      <c r="EOR138" s="64"/>
      <c r="EOS138" s="67"/>
      <c r="EOT138" s="67"/>
      <c r="EOU138" s="65"/>
      <c r="EOV138" s="65"/>
      <c r="EOW138" s="65"/>
      <c r="EOX138" s="66"/>
      <c r="EOZ138" s="64"/>
      <c r="EPA138" s="67"/>
      <c r="EPB138" s="67"/>
      <c r="EPC138" s="65"/>
      <c r="EPD138" s="65"/>
      <c r="EPE138" s="65"/>
      <c r="EPF138" s="66"/>
      <c r="EPH138" s="64"/>
      <c r="EPI138" s="67"/>
      <c r="EPJ138" s="67"/>
      <c r="EPK138" s="65"/>
      <c r="EPL138" s="65"/>
      <c r="EPM138" s="65"/>
      <c r="EPN138" s="66"/>
      <c r="EPP138" s="64"/>
      <c r="EPQ138" s="67"/>
      <c r="EPR138" s="67"/>
      <c r="EPS138" s="65"/>
      <c r="EPT138" s="65"/>
      <c r="EPU138" s="65"/>
      <c r="EPV138" s="66"/>
      <c r="EPX138" s="64"/>
      <c r="EPY138" s="67"/>
      <c r="EPZ138" s="67"/>
      <c r="EQA138" s="65"/>
      <c r="EQB138" s="65"/>
      <c r="EQC138" s="65"/>
      <c r="EQD138" s="66"/>
      <c r="EQF138" s="64"/>
      <c r="EQG138" s="67"/>
      <c r="EQH138" s="67"/>
      <c r="EQI138" s="65"/>
      <c r="EQJ138" s="65"/>
      <c r="EQK138" s="65"/>
      <c r="EQL138" s="66"/>
      <c r="EQN138" s="64"/>
      <c r="EQO138" s="67"/>
      <c r="EQP138" s="67"/>
      <c r="EQQ138" s="65"/>
      <c r="EQR138" s="65"/>
      <c r="EQS138" s="65"/>
      <c r="EQT138" s="66"/>
      <c r="EQV138" s="64"/>
      <c r="EQW138" s="67"/>
      <c r="EQX138" s="67"/>
      <c r="EQY138" s="65"/>
      <c r="EQZ138" s="65"/>
      <c r="ERA138" s="65"/>
      <c r="ERB138" s="66"/>
      <c r="ERD138" s="64"/>
      <c r="ERE138" s="67"/>
      <c r="ERF138" s="67"/>
      <c r="ERG138" s="65"/>
      <c r="ERH138" s="65"/>
      <c r="ERI138" s="65"/>
      <c r="ERJ138" s="66"/>
      <c r="ERL138" s="64"/>
      <c r="ERM138" s="67"/>
      <c r="ERN138" s="67"/>
      <c r="ERO138" s="65"/>
      <c r="ERP138" s="65"/>
      <c r="ERQ138" s="65"/>
      <c r="ERR138" s="66"/>
      <c r="ERT138" s="64"/>
      <c r="ERU138" s="67"/>
      <c r="ERV138" s="67"/>
      <c r="ERW138" s="65"/>
      <c r="ERX138" s="65"/>
      <c r="ERY138" s="65"/>
      <c r="ERZ138" s="66"/>
      <c r="ESB138" s="64"/>
      <c r="ESC138" s="67"/>
      <c r="ESD138" s="67"/>
      <c r="ESE138" s="65"/>
      <c r="ESF138" s="65"/>
      <c r="ESG138" s="65"/>
      <c r="ESH138" s="66"/>
      <c r="ESJ138" s="64"/>
      <c r="ESK138" s="67"/>
      <c r="ESL138" s="67"/>
      <c r="ESM138" s="65"/>
      <c r="ESN138" s="65"/>
      <c r="ESO138" s="65"/>
      <c r="ESP138" s="66"/>
      <c r="ESR138" s="64"/>
      <c r="ESS138" s="67"/>
      <c r="EST138" s="67"/>
      <c r="ESU138" s="65"/>
      <c r="ESV138" s="65"/>
      <c r="ESW138" s="65"/>
      <c r="ESX138" s="66"/>
      <c r="ESZ138" s="64"/>
      <c r="ETA138" s="67"/>
      <c r="ETB138" s="67"/>
      <c r="ETC138" s="65"/>
      <c r="ETD138" s="65"/>
      <c r="ETE138" s="65"/>
      <c r="ETF138" s="66"/>
      <c r="ETH138" s="64"/>
      <c r="ETI138" s="67"/>
      <c r="ETJ138" s="67"/>
      <c r="ETK138" s="65"/>
      <c r="ETL138" s="65"/>
      <c r="ETM138" s="65"/>
      <c r="ETN138" s="66"/>
      <c r="ETP138" s="64"/>
      <c r="ETQ138" s="67"/>
      <c r="ETR138" s="67"/>
      <c r="ETS138" s="65"/>
      <c r="ETT138" s="65"/>
      <c r="ETU138" s="65"/>
      <c r="ETV138" s="66"/>
      <c r="ETX138" s="64"/>
      <c r="ETY138" s="67"/>
      <c r="ETZ138" s="67"/>
      <c r="EUA138" s="65"/>
      <c r="EUB138" s="65"/>
      <c r="EUC138" s="65"/>
      <c r="EUD138" s="66"/>
      <c r="EUF138" s="64"/>
      <c r="EUG138" s="67"/>
      <c r="EUH138" s="67"/>
      <c r="EUI138" s="65"/>
      <c r="EUJ138" s="65"/>
      <c r="EUK138" s="65"/>
      <c r="EUL138" s="66"/>
      <c r="EUN138" s="64"/>
      <c r="EUO138" s="67"/>
      <c r="EUP138" s="67"/>
      <c r="EUQ138" s="65"/>
      <c r="EUR138" s="65"/>
      <c r="EUS138" s="65"/>
      <c r="EUT138" s="66"/>
      <c r="EUV138" s="64"/>
      <c r="EUW138" s="67"/>
      <c r="EUX138" s="67"/>
      <c r="EUY138" s="65"/>
      <c r="EUZ138" s="65"/>
      <c r="EVA138" s="65"/>
      <c r="EVB138" s="66"/>
      <c r="EVD138" s="64"/>
      <c r="EVE138" s="67"/>
      <c r="EVF138" s="67"/>
      <c r="EVG138" s="65"/>
      <c r="EVH138" s="65"/>
      <c r="EVI138" s="65"/>
      <c r="EVJ138" s="66"/>
      <c r="EVL138" s="64"/>
      <c r="EVM138" s="67"/>
      <c r="EVN138" s="67"/>
      <c r="EVO138" s="65"/>
      <c r="EVP138" s="65"/>
      <c r="EVQ138" s="65"/>
      <c r="EVR138" s="66"/>
      <c r="EVT138" s="64"/>
      <c r="EVU138" s="67"/>
      <c r="EVV138" s="67"/>
      <c r="EVW138" s="65"/>
      <c r="EVX138" s="65"/>
      <c r="EVY138" s="65"/>
      <c r="EVZ138" s="66"/>
      <c r="EWB138" s="64"/>
      <c r="EWC138" s="67"/>
      <c r="EWD138" s="67"/>
      <c r="EWE138" s="65"/>
      <c r="EWF138" s="65"/>
      <c r="EWG138" s="65"/>
      <c r="EWH138" s="66"/>
      <c r="EWJ138" s="64"/>
      <c r="EWK138" s="67"/>
      <c r="EWL138" s="67"/>
      <c r="EWM138" s="65"/>
      <c r="EWN138" s="65"/>
      <c r="EWO138" s="65"/>
      <c r="EWP138" s="66"/>
      <c r="EWR138" s="64"/>
      <c r="EWS138" s="67"/>
      <c r="EWT138" s="67"/>
      <c r="EWU138" s="65"/>
      <c r="EWV138" s="65"/>
      <c r="EWW138" s="65"/>
      <c r="EWX138" s="66"/>
      <c r="EWZ138" s="64"/>
      <c r="EXA138" s="67"/>
      <c r="EXB138" s="67"/>
      <c r="EXC138" s="65"/>
      <c r="EXD138" s="65"/>
      <c r="EXE138" s="65"/>
      <c r="EXF138" s="66"/>
      <c r="EXH138" s="64"/>
      <c r="EXI138" s="67"/>
      <c r="EXJ138" s="67"/>
      <c r="EXK138" s="65"/>
      <c r="EXL138" s="65"/>
      <c r="EXM138" s="65"/>
      <c r="EXN138" s="66"/>
      <c r="EXP138" s="64"/>
      <c r="EXQ138" s="67"/>
      <c r="EXR138" s="67"/>
      <c r="EXS138" s="65"/>
      <c r="EXT138" s="65"/>
      <c r="EXU138" s="65"/>
      <c r="EXV138" s="66"/>
      <c r="EXX138" s="64"/>
      <c r="EXY138" s="67"/>
      <c r="EXZ138" s="67"/>
      <c r="EYA138" s="65"/>
      <c r="EYB138" s="65"/>
      <c r="EYC138" s="65"/>
      <c r="EYD138" s="66"/>
      <c r="EYF138" s="64"/>
      <c r="EYG138" s="67"/>
      <c r="EYH138" s="67"/>
      <c r="EYI138" s="65"/>
      <c r="EYJ138" s="65"/>
      <c r="EYK138" s="65"/>
      <c r="EYL138" s="66"/>
      <c r="EYN138" s="64"/>
      <c r="EYO138" s="67"/>
      <c r="EYP138" s="67"/>
      <c r="EYQ138" s="65"/>
      <c r="EYR138" s="65"/>
      <c r="EYS138" s="65"/>
      <c r="EYT138" s="66"/>
      <c r="EYV138" s="64"/>
      <c r="EYW138" s="67"/>
      <c r="EYX138" s="67"/>
      <c r="EYY138" s="65"/>
      <c r="EYZ138" s="65"/>
      <c r="EZA138" s="65"/>
      <c r="EZB138" s="66"/>
      <c r="EZD138" s="64"/>
      <c r="EZE138" s="67"/>
      <c r="EZF138" s="67"/>
      <c r="EZG138" s="65"/>
      <c r="EZH138" s="65"/>
      <c r="EZI138" s="65"/>
      <c r="EZJ138" s="66"/>
      <c r="EZL138" s="64"/>
      <c r="EZM138" s="67"/>
      <c r="EZN138" s="67"/>
      <c r="EZO138" s="65"/>
      <c r="EZP138" s="65"/>
      <c r="EZQ138" s="65"/>
      <c r="EZR138" s="66"/>
      <c r="EZT138" s="64"/>
      <c r="EZU138" s="67"/>
      <c r="EZV138" s="67"/>
      <c r="EZW138" s="65"/>
      <c r="EZX138" s="65"/>
      <c r="EZY138" s="65"/>
      <c r="EZZ138" s="66"/>
      <c r="FAB138" s="64"/>
      <c r="FAC138" s="67"/>
      <c r="FAD138" s="67"/>
      <c r="FAE138" s="65"/>
      <c r="FAF138" s="65"/>
      <c r="FAG138" s="65"/>
      <c r="FAH138" s="66"/>
      <c r="FAJ138" s="64"/>
      <c r="FAK138" s="67"/>
      <c r="FAL138" s="67"/>
      <c r="FAM138" s="65"/>
      <c r="FAN138" s="65"/>
      <c r="FAO138" s="65"/>
      <c r="FAP138" s="66"/>
      <c r="FAR138" s="64"/>
      <c r="FAS138" s="67"/>
      <c r="FAT138" s="67"/>
      <c r="FAU138" s="65"/>
      <c r="FAV138" s="65"/>
      <c r="FAW138" s="65"/>
      <c r="FAX138" s="66"/>
      <c r="FAZ138" s="64"/>
      <c r="FBA138" s="67"/>
      <c r="FBB138" s="67"/>
      <c r="FBC138" s="65"/>
      <c r="FBD138" s="65"/>
      <c r="FBE138" s="65"/>
      <c r="FBF138" s="66"/>
      <c r="FBH138" s="64"/>
      <c r="FBI138" s="67"/>
      <c r="FBJ138" s="67"/>
      <c r="FBK138" s="65"/>
      <c r="FBL138" s="65"/>
      <c r="FBM138" s="65"/>
      <c r="FBN138" s="66"/>
      <c r="FBP138" s="64"/>
      <c r="FBQ138" s="67"/>
      <c r="FBR138" s="67"/>
      <c r="FBS138" s="65"/>
      <c r="FBT138" s="65"/>
      <c r="FBU138" s="65"/>
      <c r="FBV138" s="66"/>
      <c r="FBX138" s="64"/>
      <c r="FBY138" s="67"/>
      <c r="FBZ138" s="67"/>
      <c r="FCA138" s="65"/>
      <c r="FCB138" s="65"/>
      <c r="FCC138" s="65"/>
      <c r="FCD138" s="66"/>
      <c r="FCF138" s="64"/>
      <c r="FCG138" s="67"/>
      <c r="FCH138" s="67"/>
      <c r="FCI138" s="65"/>
      <c r="FCJ138" s="65"/>
      <c r="FCK138" s="65"/>
      <c r="FCL138" s="66"/>
      <c r="FCN138" s="64"/>
      <c r="FCO138" s="67"/>
      <c r="FCP138" s="67"/>
      <c r="FCQ138" s="65"/>
      <c r="FCR138" s="65"/>
      <c r="FCS138" s="65"/>
      <c r="FCT138" s="66"/>
      <c r="FCV138" s="64"/>
      <c r="FCW138" s="67"/>
      <c r="FCX138" s="67"/>
      <c r="FCY138" s="65"/>
      <c r="FCZ138" s="65"/>
      <c r="FDA138" s="65"/>
      <c r="FDB138" s="66"/>
      <c r="FDD138" s="64"/>
      <c r="FDE138" s="67"/>
      <c r="FDF138" s="67"/>
      <c r="FDG138" s="65"/>
      <c r="FDH138" s="65"/>
      <c r="FDI138" s="65"/>
      <c r="FDJ138" s="66"/>
      <c r="FDL138" s="64"/>
      <c r="FDM138" s="67"/>
      <c r="FDN138" s="67"/>
      <c r="FDO138" s="65"/>
      <c r="FDP138" s="65"/>
      <c r="FDQ138" s="65"/>
      <c r="FDR138" s="66"/>
      <c r="FDT138" s="64"/>
      <c r="FDU138" s="67"/>
      <c r="FDV138" s="67"/>
      <c r="FDW138" s="65"/>
      <c r="FDX138" s="65"/>
      <c r="FDY138" s="65"/>
      <c r="FDZ138" s="66"/>
      <c r="FEB138" s="64"/>
      <c r="FEC138" s="67"/>
      <c r="FED138" s="67"/>
      <c r="FEE138" s="65"/>
      <c r="FEF138" s="65"/>
      <c r="FEG138" s="65"/>
      <c r="FEH138" s="66"/>
      <c r="FEJ138" s="64"/>
      <c r="FEK138" s="67"/>
      <c r="FEL138" s="67"/>
      <c r="FEM138" s="65"/>
      <c r="FEN138" s="65"/>
      <c r="FEO138" s="65"/>
      <c r="FEP138" s="66"/>
      <c r="FER138" s="64"/>
      <c r="FES138" s="67"/>
      <c r="FET138" s="67"/>
      <c r="FEU138" s="65"/>
      <c r="FEV138" s="65"/>
      <c r="FEW138" s="65"/>
      <c r="FEX138" s="66"/>
      <c r="FEZ138" s="64"/>
      <c r="FFA138" s="67"/>
      <c r="FFB138" s="67"/>
      <c r="FFC138" s="65"/>
      <c r="FFD138" s="65"/>
      <c r="FFE138" s="65"/>
      <c r="FFF138" s="66"/>
      <c r="FFH138" s="64"/>
      <c r="FFI138" s="67"/>
      <c r="FFJ138" s="67"/>
      <c r="FFK138" s="65"/>
      <c r="FFL138" s="65"/>
      <c r="FFM138" s="65"/>
      <c r="FFN138" s="66"/>
      <c r="FFP138" s="64"/>
      <c r="FFQ138" s="67"/>
      <c r="FFR138" s="67"/>
      <c r="FFS138" s="65"/>
      <c r="FFT138" s="65"/>
      <c r="FFU138" s="65"/>
      <c r="FFV138" s="66"/>
      <c r="FFX138" s="64"/>
      <c r="FFY138" s="67"/>
      <c r="FFZ138" s="67"/>
      <c r="FGA138" s="65"/>
      <c r="FGB138" s="65"/>
      <c r="FGC138" s="65"/>
      <c r="FGD138" s="66"/>
      <c r="FGF138" s="64"/>
      <c r="FGG138" s="67"/>
      <c r="FGH138" s="67"/>
      <c r="FGI138" s="65"/>
      <c r="FGJ138" s="65"/>
      <c r="FGK138" s="65"/>
      <c r="FGL138" s="66"/>
      <c r="FGN138" s="64"/>
      <c r="FGO138" s="67"/>
      <c r="FGP138" s="67"/>
      <c r="FGQ138" s="65"/>
      <c r="FGR138" s="65"/>
      <c r="FGS138" s="65"/>
      <c r="FGT138" s="66"/>
      <c r="FGV138" s="64"/>
      <c r="FGW138" s="67"/>
      <c r="FGX138" s="67"/>
      <c r="FGY138" s="65"/>
      <c r="FGZ138" s="65"/>
      <c r="FHA138" s="65"/>
      <c r="FHB138" s="66"/>
      <c r="FHD138" s="64"/>
      <c r="FHE138" s="67"/>
      <c r="FHF138" s="67"/>
      <c r="FHG138" s="65"/>
      <c r="FHH138" s="65"/>
      <c r="FHI138" s="65"/>
      <c r="FHJ138" s="66"/>
      <c r="FHL138" s="64"/>
      <c r="FHM138" s="67"/>
      <c r="FHN138" s="67"/>
      <c r="FHO138" s="65"/>
      <c r="FHP138" s="65"/>
      <c r="FHQ138" s="65"/>
      <c r="FHR138" s="66"/>
      <c r="FHT138" s="64"/>
      <c r="FHU138" s="67"/>
      <c r="FHV138" s="67"/>
      <c r="FHW138" s="65"/>
      <c r="FHX138" s="65"/>
      <c r="FHY138" s="65"/>
      <c r="FHZ138" s="66"/>
      <c r="FIB138" s="64"/>
      <c r="FIC138" s="67"/>
      <c r="FID138" s="67"/>
      <c r="FIE138" s="65"/>
      <c r="FIF138" s="65"/>
      <c r="FIG138" s="65"/>
      <c r="FIH138" s="66"/>
      <c r="FIJ138" s="64"/>
      <c r="FIK138" s="67"/>
      <c r="FIL138" s="67"/>
      <c r="FIM138" s="65"/>
      <c r="FIN138" s="65"/>
      <c r="FIO138" s="65"/>
      <c r="FIP138" s="66"/>
      <c r="FIR138" s="64"/>
      <c r="FIS138" s="67"/>
      <c r="FIT138" s="67"/>
      <c r="FIU138" s="65"/>
      <c r="FIV138" s="65"/>
      <c r="FIW138" s="65"/>
      <c r="FIX138" s="66"/>
      <c r="FIZ138" s="64"/>
      <c r="FJA138" s="67"/>
      <c r="FJB138" s="67"/>
      <c r="FJC138" s="65"/>
      <c r="FJD138" s="65"/>
      <c r="FJE138" s="65"/>
      <c r="FJF138" s="66"/>
      <c r="FJH138" s="64"/>
      <c r="FJI138" s="67"/>
      <c r="FJJ138" s="67"/>
      <c r="FJK138" s="65"/>
      <c r="FJL138" s="65"/>
      <c r="FJM138" s="65"/>
      <c r="FJN138" s="66"/>
      <c r="FJP138" s="64"/>
      <c r="FJQ138" s="67"/>
      <c r="FJR138" s="67"/>
      <c r="FJS138" s="65"/>
      <c r="FJT138" s="65"/>
      <c r="FJU138" s="65"/>
      <c r="FJV138" s="66"/>
      <c r="FJX138" s="64"/>
      <c r="FJY138" s="67"/>
      <c r="FJZ138" s="67"/>
      <c r="FKA138" s="65"/>
      <c r="FKB138" s="65"/>
      <c r="FKC138" s="65"/>
      <c r="FKD138" s="66"/>
      <c r="FKF138" s="64"/>
      <c r="FKG138" s="67"/>
      <c r="FKH138" s="67"/>
      <c r="FKI138" s="65"/>
      <c r="FKJ138" s="65"/>
      <c r="FKK138" s="65"/>
      <c r="FKL138" s="66"/>
      <c r="FKN138" s="64"/>
      <c r="FKO138" s="67"/>
      <c r="FKP138" s="67"/>
      <c r="FKQ138" s="65"/>
      <c r="FKR138" s="65"/>
      <c r="FKS138" s="65"/>
      <c r="FKT138" s="66"/>
      <c r="FKV138" s="64"/>
      <c r="FKW138" s="67"/>
      <c r="FKX138" s="67"/>
      <c r="FKY138" s="65"/>
      <c r="FKZ138" s="65"/>
      <c r="FLA138" s="65"/>
      <c r="FLB138" s="66"/>
      <c r="FLD138" s="64"/>
      <c r="FLE138" s="67"/>
      <c r="FLF138" s="67"/>
      <c r="FLG138" s="65"/>
      <c r="FLH138" s="65"/>
      <c r="FLI138" s="65"/>
      <c r="FLJ138" s="66"/>
      <c r="FLL138" s="64"/>
      <c r="FLM138" s="67"/>
      <c r="FLN138" s="67"/>
      <c r="FLO138" s="65"/>
      <c r="FLP138" s="65"/>
      <c r="FLQ138" s="65"/>
      <c r="FLR138" s="66"/>
      <c r="FLT138" s="64"/>
      <c r="FLU138" s="67"/>
      <c r="FLV138" s="67"/>
      <c r="FLW138" s="65"/>
      <c r="FLX138" s="65"/>
      <c r="FLY138" s="65"/>
      <c r="FLZ138" s="66"/>
      <c r="FMB138" s="64"/>
      <c r="FMC138" s="67"/>
      <c r="FMD138" s="67"/>
      <c r="FME138" s="65"/>
      <c r="FMF138" s="65"/>
      <c r="FMG138" s="65"/>
      <c r="FMH138" s="66"/>
      <c r="FMJ138" s="64"/>
      <c r="FMK138" s="67"/>
      <c r="FML138" s="67"/>
      <c r="FMM138" s="65"/>
      <c r="FMN138" s="65"/>
      <c r="FMO138" s="65"/>
      <c r="FMP138" s="66"/>
      <c r="FMR138" s="64"/>
      <c r="FMS138" s="67"/>
      <c r="FMT138" s="67"/>
      <c r="FMU138" s="65"/>
      <c r="FMV138" s="65"/>
      <c r="FMW138" s="65"/>
      <c r="FMX138" s="66"/>
      <c r="FMZ138" s="64"/>
      <c r="FNA138" s="67"/>
      <c r="FNB138" s="67"/>
      <c r="FNC138" s="65"/>
      <c r="FND138" s="65"/>
      <c r="FNE138" s="65"/>
      <c r="FNF138" s="66"/>
      <c r="FNH138" s="64"/>
      <c r="FNI138" s="67"/>
      <c r="FNJ138" s="67"/>
      <c r="FNK138" s="65"/>
      <c r="FNL138" s="65"/>
      <c r="FNM138" s="65"/>
      <c r="FNN138" s="66"/>
      <c r="FNP138" s="64"/>
      <c r="FNQ138" s="67"/>
      <c r="FNR138" s="67"/>
      <c r="FNS138" s="65"/>
      <c r="FNT138" s="65"/>
      <c r="FNU138" s="65"/>
      <c r="FNV138" s="66"/>
      <c r="FNX138" s="64"/>
      <c r="FNY138" s="67"/>
      <c r="FNZ138" s="67"/>
      <c r="FOA138" s="65"/>
      <c r="FOB138" s="65"/>
      <c r="FOC138" s="65"/>
      <c r="FOD138" s="66"/>
      <c r="FOF138" s="64"/>
      <c r="FOG138" s="67"/>
      <c r="FOH138" s="67"/>
      <c r="FOI138" s="65"/>
      <c r="FOJ138" s="65"/>
      <c r="FOK138" s="65"/>
      <c r="FOL138" s="66"/>
      <c r="FON138" s="64"/>
      <c r="FOO138" s="67"/>
      <c r="FOP138" s="67"/>
      <c r="FOQ138" s="65"/>
      <c r="FOR138" s="65"/>
      <c r="FOS138" s="65"/>
      <c r="FOT138" s="66"/>
      <c r="FOV138" s="64"/>
      <c r="FOW138" s="67"/>
      <c r="FOX138" s="67"/>
      <c r="FOY138" s="65"/>
      <c r="FOZ138" s="65"/>
      <c r="FPA138" s="65"/>
      <c r="FPB138" s="66"/>
      <c r="FPD138" s="64"/>
      <c r="FPE138" s="67"/>
      <c r="FPF138" s="67"/>
      <c r="FPG138" s="65"/>
      <c r="FPH138" s="65"/>
      <c r="FPI138" s="65"/>
      <c r="FPJ138" s="66"/>
      <c r="FPL138" s="64"/>
      <c r="FPM138" s="67"/>
      <c r="FPN138" s="67"/>
      <c r="FPO138" s="65"/>
      <c r="FPP138" s="65"/>
      <c r="FPQ138" s="65"/>
      <c r="FPR138" s="66"/>
      <c r="FPT138" s="64"/>
      <c r="FPU138" s="67"/>
      <c r="FPV138" s="67"/>
      <c r="FPW138" s="65"/>
      <c r="FPX138" s="65"/>
      <c r="FPY138" s="65"/>
      <c r="FPZ138" s="66"/>
      <c r="FQB138" s="64"/>
      <c r="FQC138" s="67"/>
      <c r="FQD138" s="67"/>
      <c r="FQE138" s="65"/>
      <c r="FQF138" s="65"/>
      <c r="FQG138" s="65"/>
      <c r="FQH138" s="66"/>
      <c r="FQJ138" s="64"/>
      <c r="FQK138" s="67"/>
      <c r="FQL138" s="67"/>
      <c r="FQM138" s="65"/>
      <c r="FQN138" s="65"/>
      <c r="FQO138" s="65"/>
      <c r="FQP138" s="66"/>
      <c r="FQR138" s="64"/>
      <c r="FQS138" s="67"/>
      <c r="FQT138" s="67"/>
      <c r="FQU138" s="65"/>
      <c r="FQV138" s="65"/>
      <c r="FQW138" s="65"/>
      <c r="FQX138" s="66"/>
      <c r="FQZ138" s="64"/>
      <c r="FRA138" s="67"/>
      <c r="FRB138" s="67"/>
      <c r="FRC138" s="65"/>
      <c r="FRD138" s="65"/>
      <c r="FRE138" s="65"/>
      <c r="FRF138" s="66"/>
      <c r="FRH138" s="64"/>
      <c r="FRI138" s="67"/>
      <c r="FRJ138" s="67"/>
      <c r="FRK138" s="65"/>
      <c r="FRL138" s="65"/>
      <c r="FRM138" s="65"/>
      <c r="FRN138" s="66"/>
      <c r="FRP138" s="64"/>
      <c r="FRQ138" s="67"/>
      <c r="FRR138" s="67"/>
      <c r="FRS138" s="65"/>
      <c r="FRT138" s="65"/>
      <c r="FRU138" s="65"/>
      <c r="FRV138" s="66"/>
      <c r="FRX138" s="64"/>
      <c r="FRY138" s="67"/>
      <c r="FRZ138" s="67"/>
      <c r="FSA138" s="65"/>
      <c r="FSB138" s="65"/>
      <c r="FSC138" s="65"/>
      <c r="FSD138" s="66"/>
      <c r="FSF138" s="64"/>
      <c r="FSG138" s="67"/>
      <c r="FSH138" s="67"/>
      <c r="FSI138" s="65"/>
      <c r="FSJ138" s="65"/>
      <c r="FSK138" s="65"/>
      <c r="FSL138" s="66"/>
      <c r="FSN138" s="64"/>
      <c r="FSO138" s="67"/>
      <c r="FSP138" s="67"/>
      <c r="FSQ138" s="65"/>
      <c r="FSR138" s="65"/>
      <c r="FSS138" s="65"/>
      <c r="FST138" s="66"/>
      <c r="FSV138" s="64"/>
      <c r="FSW138" s="67"/>
      <c r="FSX138" s="67"/>
      <c r="FSY138" s="65"/>
      <c r="FSZ138" s="65"/>
      <c r="FTA138" s="65"/>
      <c r="FTB138" s="66"/>
      <c r="FTD138" s="64"/>
      <c r="FTE138" s="67"/>
      <c r="FTF138" s="67"/>
      <c r="FTG138" s="65"/>
      <c r="FTH138" s="65"/>
      <c r="FTI138" s="65"/>
      <c r="FTJ138" s="66"/>
      <c r="FTL138" s="64"/>
      <c r="FTM138" s="67"/>
      <c r="FTN138" s="67"/>
      <c r="FTO138" s="65"/>
      <c r="FTP138" s="65"/>
      <c r="FTQ138" s="65"/>
      <c r="FTR138" s="66"/>
      <c r="FTT138" s="64"/>
      <c r="FTU138" s="67"/>
      <c r="FTV138" s="67"/>
      <c r="FTW138" s="65"/>
      <c r="FTX138" s="65"/>
      <c r="FTY138" s="65"/>
      <c r="FTZ138" s="66"/>
      <c r="FUB138" s="64"/>
      <c r="FUC138" s="67"/>
      <c r="FUD138" s="67"/>
      <c r="FUE138" s="65"/>
      <c r="FUF138" s="65"/>
      <c r="FUG138" s="65"/>
      <c r="FUH138" s="66"/>
      <c r="FUJ138" s="64"/>
      <c r="FUK138" s="67"/>
      <c r="FUL138" s="67"/>
      <c r="FUM138" s="65"/>
      <c r="FUN138" s="65"/>
      <c r="FUO138" s="65"/>
      <c r="FUP138" s="66"/>
      <c r="FUR138" s="64"/>
      <c r="FUS138" s="67"/>
      <c r="FUT138" s="67"/>
      <c r="FUU138" s="65"/>
      <c r="FUV138" s="65"/>
      <c r="FUW138" s="65"/>
      <c r="FUX138" s="66"/>
      <c r="FUZ138" s="64"/>
      <c r="FVA138" s="67"/>
      <c r="FVB138" s="67"/>
      <c r="FVC138" s="65"/>
      <c r="FVD138" s="65"/>
      <c r="FVE138" s="65"/>
      <c r="FVF138" s="66"/>
      <c r="FVH138" s="64"/>
      <c r="FVI138" s="67"/>
      <c r="FVJ138" s="67"/>
      <c r="FVK138" s="65"/>
      <c r="FVL138" s="65"/>
      <c r="FVM138" s="65"/>
      <c r="FVN138" s="66"/>
      <c r="FVP138" s="64"/>
      <c r="FVQ138" s="67"/>
      <c r="FVR138" s="67"/>
      <c r="FVS138" s="65"/>
      <c r="FVT138" s="65"/>
      <c r="FVU138" s="65"/>
      <c r="FVV138" s="66"/>
      <c r="FVX138" s="64"/>
      <c r="FVY138" s="67"/>
      <c r="FVZ138" s="67"/>
      <c r="FWA138" s="65"/>
      <c r="FWB138" s="65"/>
      <c r="FWC138" s="65"/>
      <c r="FWD138" s="66"/>
      <c r="FWF138" s="64"/>
      <c r="FWG138" s="67"/>
      <c r="FWH138" s="67"/>
      <c r="FWI138" s="65"/>
      <c r="FWJ138" s="65"/>
      <c r="FWK138" s="65"/>
      <c r="FWL138" s="66"/>
      <c r="FWN138" s="64"/>
      <c r="FWO138" s="67"/>
      <c r="FWP138" s="67"/>
      <c r="FWQ138" s="65"/>
      <c r="FWR138" s="65"/>
      <c r="FWS138" s="65"/>
      <c r="FWT138" s="66"/>
      <c r="FWV138" s="64"/>
      <c r="FWW138" s="67"/>
      <c r="FWX138" s="67"/>
      <c r="FWY138" s="65"/>
      <c r="FWZ138" s="65"/>
      <c r="FXA138" s="65"/>
      <c r="FXB138" s="66"/>
      <c r="FXD138" s="64"/>
      <c r="FXE138" s="67"/>
      <c r="FXF138" s="67"/>
      <c r="FXG138" s="65"/>
      <c r="FXH138" s="65"/>
      <c r="FXI138" s="65"/>
      <c r="FXJ138" s="66"/>
      <c r="FXL138" s="64"/>
      <c r="FXM138" s="67"/>
      <c r="FXN138" s="67"/>
      <c r="FXO138" s="65"/>
      <c r="FXP138" s="65"/>
      <c r="FXQ138" s="65"/>
      <c r="FXR138" s="66"/>
      <c r="FXT138" s="64"/>
      <c r="FXU138" s="67"/>
      <c r="FXV138" s="67"/>
      <c r="FXW138" s="65"/>
      <c r="FXX138" s="65"/>
      <c r="FXY138" s="65"/>
      <c r="FXZ138" s="66"/>
      <c r="FYB138" s="64"/>
      <c r="FYC138" s="67"/>
      <c r="FYD138" s="67"/>
      <c r="FYE138" s="65"/>
      <c r="FYF138" s="65"/>
      <c r="FYG138" s="65"/>
      <c r="FYH138" s="66"/>
      <c r="FYJ138" s="64"/>
      <c r="FYK138" s="67"/>
      <c r="FYL138" s="67"/>
      <c r="FYM138" s="65"/>
      <c r="FYN138" s="65"/>
      <c r="FYO138" s="65"/>
      <c r="FYP138" s="66"/>
      <c r="FYR138" s="64"/>
      <c r="FYS138" s="67"/>
      <c r="FYT138" s="67"/>
      <c r="FYU138" s="65"/>
      <c r="FYV138" s="65"/>
      <c r="FYW138" s="65"/>
      <c r="FYX138" s="66"/>
      <c r="FYZ138" s="64"/>
      <c r="FZA138" s="67"/>
      <c r="FZB138" s="67"/>
      <c r="FZC138" s="65"/>
      <c r="FZD138" s="65"/>
      <c r="FZE138" s="65"/>
      <c r="FZF138" s="66"/>
      <c r="FZH138" s="64"/>
      <c r="FZI138" s="67"/>
      <c r="FZJ138" s="67"/>
      <c r="FZK138" s="65"/>
      <c r="FZL138" s="65"/>
      <c r="FZM138" s="65"/>
      <c r="FZN138" s="66"/>
      <c r="FZP138" s="64"/>
      <c r="FZQ138" s="67"/>
      <c r="FZR138" s="67"/>
      <c r="FZS138" s="65"/>
      <c r="FZT138" s="65"/>
      <c r="FZU138" s="65"/>
      <c r="FZV138" s="66"/>
      <c r="FZX138" s="64"/>
      <c r="FZY138" s="67"/>
      <c r="FZZ138" s="67"/>
      <c r="GAA138" s="65"/>
      <c r="GAB138" s="65"/>
      <c r="GAC138" s="65"/>
      <c r="GAD138" s="66"/>
      <c r="GAF138" s="64"/>
      <c r="GAG138" s="67"/>
      <c r="GAH138" s="67"/>
      <c r="GAI138" s="65"/>
      <c r="GAJ138" s="65"/>
      <c r="GAK138" s="65"/>
      <c r="GAL138" s="66"/>
      <c r="GAN138" s="64"/>
      <c r="GAO138" s="67"/>
      <c r="GAP138" s="67"/>
      <c r="GAQ138" s="65"/>
      <c r="GAR138" s="65"/>
      <c r="GAS138" s="65"/>
      <c r="GAT138" s="66"/>
      <c r="GAV138" s="64"/>
      <c r="GAW138" s="67"/>
      <c r="GAX138" s="67"/>
      <c r="GAY138" s="65"/>
      <c r="GAZ138" s="65"/>
      <c r="GBA138" s="65"/>
      <c r="GBB138" s="66"/>
      <c r="GBD138" s="64"/>
      <c r="GBE138" s="67"/>
      <c r="GBF138" s="67"/>
      <c r="GBG138" s="65"/>
      <c r="GBH138" s="65"/>
      <c r="GBI138" s="65"/>
      <c r="GBJ138" s="66"/>
      <c r="GBL138" s="64"/>
      <c r="GBM138" s="67"/>
      <c r="GBN138" s="67"/>
      <c r="GBO138" s="65"/>
      <c r="GBP138" s="65"/>
      <c r="GBQ138" s="65"/>
      <c r="GBR138" s="66"/>
      <c r="GBT138" s="64"/>
      <c r="GBU138" s="67"/>
      <c r="GBV138" s="67"/>
      <c r="GBW138" s="65"/>
      <c r="GBX138" s="65"/>
      <c r="GBY138" s="65"/>
      <c r="GBZ138" s="66"/>
      <c r="GCB138" s="64"/>
      <c r="GCC138" s="67"/>
      <c r="GCD138" s="67"/>
      <c r="GCE138" s="65"/>
      <c r="GCF138" s="65"/>
      <c r="GCG138" s="65"/>
      <c r="GCH138" s="66"/>
      <c r="GCJ138" s="64"/>
      <c r="GCK138" s="67"/>
      <c r="GCL138" s="67"/>
      <c r="GCM138" s="65"/>
      <c r="GCN138" s="65"/>
      <c r="GCO138" s="65"/>
      <c r="GCP138" s="66"/>
      <c r="GCR138" s="64"/>
      <c r="GCS138" s="67"/>
      <c r="GCT138" s="67"/>
      <c r="GCU138" s="65"/>
      <c r="GCV138" s="65"/>
      <c r="GCW138" s="65"/>
      <c r="GCX138" s="66"/>
      <c r="GCZ138" s="64"/>
      <c r="GDA138" s="67"/>
      <c r="GDB138" s="67"/>
      <c r="GDC138" s="65"/>
      <c r="GDD138" s="65"/>
      <c r="GDE138" s="65"/>
      <c r="GDF138" s="66"/>
      <c r="GDH138" s="64"/>
      <c r="GDI138" s="67"/>
      <c r="GDJ138" s="67"/>
      <c r="GDK138" s="65"/>
      <c r="GDL138" s="65"/>
      <c r="GDM138" s="65"/>
      <c r="GDN138" s="66"/>
      <c r="GDP138" s="64"/>
      <c r="GDQ138" s="67"/>
      <c r="GDR138" s="67"/>
      <c r="GDS138" s="65"/>
      <c r="GDT138" s="65"/>
      <c r="GDU138" s="65"/>
      <c r="GDV138" s="66"/>
      <c r="GDX138" s="64"/>
      <c r="GDY138" s="67"/>
      <c r="GDZ138" s="67"/>
      <c r="GEA138" s="65"/>
      <c r="GEB138" s="65"/>
      <c r="GEC138" s="65"/>
      <c r="GED138" s="66"/>
      <c r="GEF138" s="64"/>
      <c r="GEG138" s="67"/>
      <c r="GEH138" s="67"/>
      <c r="GEI138" s="65"/>
      <c r="GEJ138" s="65"/>
      <c r="GEK138" s="65"/>
      <c r="GEL138" s="66"/>
      <c r="GEN138" s="64"/>
      <c r="GEO138" s="67"/>
      <c r="GEP138" s="67"/>
      <c r="GEQ138" s="65"/>
      <c r="GER138" s="65"/>
      <c r="GES138" s="65"/>
      <c r="GET138" s="66"/>
      <c r="GEV138" s="64"/>
      <c r="GEW138" s="67"/>
      <c r="GEX138" s="67"/>
      <c r="GEY138" s="65"/>
      <c r="GEZ138" s="65"/>
      <c r="GFA138" s="65"/>
      <c r="GFB138" s="66"/>
      <c r="GFD138" s="64"/>
      <c r="GFE138" s="67"/>
      <c r="GFF138" s="67"/>
      <c r="GFG138" s="65"/>
      <c r="GFH138" s="65"/>
      <c r="GFI138" s="65"/>
      <c r="GFJ138" s="66"/>
      <c r="GFL138" s="64"/>
      <c r="GFM138" s="67"/>
      <c r="GFN138" s="67"/>
      <c r="GFO138" s="65"/>
      <c r="GFP138" s="65"/>
      <c r="GFQ138" s="65"/>
      <c r="GFR138" s="66"/>
      <c r="GFT138" s="64"/>
      <c r="GFU138" s="67"/>
      <c r="GFV138" s="67"/>
      <c r="GFW138" s="65"/>
      <c r="GFX138" s="65"/>
      <c r="GFY138" s="65"/>
      <c r="GFZ138" s="66"/>
      <c r="GGB138" s="64"/>
      <c r="GGC138" s="67"/>
      <c r="GGD138" s="67"/>
      <c r="GGE138" s="65"/>
      <c r="GGF138" s="65"/>
      <c r="GGG138" s="65"/>
      <c r="GGH138" s="66"/>
      <c r="GGJ138" s="64"/>
      <c r="GGK138" s="67"/>
      <c r="GGL138" s="67"/>
      <c r="GGM138" s="65"/>
      <c r="GGN138" s="65"/>
      <c r="GGO138" s="65"/>
      <c r="GGP138" s="66"/>
      <c r="GGR138" s="64"/>
      <c r="GGS138" s="67"/>
      <c r="GGT138" s="67"/>
      <c r="GGU138" s="65"/>
      <c r="GGV138" s="65"/>
      <c r="GGW138" s="65"/>
      <c r="GGX138" s="66"/>
      <c r="GGZ138" s="64"/>
      <c r="GHA138" s="67"/>
      <c r="GHB138" s="67"/>
      <c r="GHC138" s="65"/>
      <c r="GHD138" s="65"/>
      <c r="GHE138" s="65"/>
      <c r="GHF138" s="66"/>
      <c r="GHH138" s="64"/>
      <c r="GHI138" s="67"/>
      <c r="GHJ138" s="67"/>
      <c r="GHK138" s="65"/>
      <c r="GHL138" s="65"/>
      <c r="GHM138" s="65"/>
      <c r="GHN138" s="66"/>
      <c r="GHP138" s="64"/>
      <c r="GHQ138" s="67"/>
      <c r="GHR138" s="67"/>
      <c r="GHS138" s="65"/>
      <c r="GHT138" s="65"/>
      <c r="GHU138" s="65"/>
      <c r="GHV138" s="66"/>
      <c r="GHX138" s="64"/>
      <c r="GHY138" s="67"/>
      <c r="GHZ138" s="67"/>
      <c r="GIA138" s="65"/>
      <c r="GIB138" s="65"/>
      <c r="GIC138" s="65"/>
      <c r="GID138" s="66"/>
      <c r="GIF138" s="64"/>
      <c r="GIG138" s="67"/>
      <c r="GIH138" s="67"/>
      <c r="GII138" s="65"/>
      <c r="GIJ138" s="65"/>
      <c r="GIK138" s="65"/>
      <c r="GIL138" s="66"/>
      <c r="GIN138" s="64"/>
      <c r="GIO138" s="67"/>
      <c r="GIP138" s="67"/>
      <c r="GIQ138" s="65"/>
      <c r="GIR138" s="65"/>
      <c r="GIS138" s="65"/>
      <c r="GIT138" s="66"/>
      <c r="GIV138" s="64"/>
      <c r="GIW138" s="67"/>
      <c r="GIX138" s="67"/>
      <c r="GIY138" s="65"/>
      <c r="GIZ138" s="65"/>
      <c r="GJA138" s="65"/>
      <c r="GJB138" s="66"/>
      <c r="GJD138" s="64"/>
      <c r="GJE138" s="67"/>
      <c r="GJF138" s="67"/>
      <c r="GJG138" s="65"/>
      <c r="GJH138" s="65"/>
      <c r="GJI138" s="65"/>
      <c r="GJJ138" s="66"/>
      <c r="GJL138" s="64"/>
      <c r="GJM138" s="67"/>
      <c r="GJN138" s="67"/>
      <c r="GJO138" s="65"/>
      <c r="GJP138" s="65"/>
      <c r="GJQ138" s="65"/>
      <c r="GJR138" s="66"/>
      <c r="GJT138" s="64"/>
      <c r="GJU138" s="67"/>
      <c r="GJV138" s="67"/>
      <c r="GJW138" s="65"/>
      <c r="GJX138" s="65"/>
      <c r="GJY138" s="65"/>
      <c r="GJZ138" s="66"/>
      <c r="GKB138" s="64"/>
      <c r="GKC138" s="67"/>
      <c r="GKD138" s="67"/>
      <c r="GKE138" s="65"/>
      <c r="GKF138" s="65"/>
      <c r="GKG138" s="65"/>
      <c r="GKH138" s="66"/>
      <c r="GKJ138" s="64"/>
      <c r="GKK138" s="67"/>
      <c r="GKL138" s="67"/>
      <c r="GKM138" s="65"/>
      <c r="GKN138" s="65"/>
      <c r="GKO138" s="65"/>
      <c r="GKP138" s="66"/>
      <c r="GKR138" s="64"/>
      <c r="GKS138" s="67"/>
      <c r="GKT138" s="67"/>
      <c r="GKU138" s="65"/>
      <c r="GKV138" s="65"/>
      <c r="GKW138" s="65"/>
      <c r="GKX138" s="66"/>
      <c r="GKZ138" s="64"/>
      <c r="GLA138" s="67"/>
      <c r="GLB138" s="67"/>
      <c r="GLC138" s="65"/>
      <c r="GLD138" s="65"/>
      <c r="GLE138" s="65"/>
      <c r="GLF138" s="66"/>
      <c r="GLH138" s="64"/>
      <c r="GLI138" s="67"/>
      <c r="GLJ138" s="67"/>
      <c r="GLK138" s="65"/>
      <c r="GLL138" s="65"/>
      <c r="GLM138" s="65"/>
      <c r="GLN138" s="66"/>
      <c r="GLP138" s="64"/>
      <c r="GLQ138" s="67"/>
      <c r="GLR138" s="67"/>
      <c r="GLS138" s="65"/>
      <c r="GLT138" s="65"/>
      <c r="GLU138" s="65"/>
      <c r="GLV138" s="66"/>
      <c r="GLX138" s="64"/>
      <c r="GLY138" s="67"/>
      <c r="GLZ138" s="67"/>
      <c r="GMA138" s="65"/>
      <c r="GMB138" s="65"/>
      <c r="GMC138" s="65"/>
      <c r="GMD138" s="66"/>
      <c r="GMF138" s="64"/>
      <c r="GMG138" s="67"/>
      <c r="GMH138" s="67"/>
      <c r="GMI138" s="65"/>
      <c r="GMJ138" s="65"/>
      <c r="GMK138" s="65"/>
      <c r="GML138" s="66"/>
      <c r="GMN138" s="64"/>
      <c r="GMO138" s="67"/>
      <c r="GMP138" s="67"/>
      <c r="GMQ138" s="65"/>
      <c r="GMR138" s="65"/>
      <c r="GMS138" s="65"/>
      <c r="GMT138" s="66"/>
      <c r="GMV138" s="64"/>
      <c r="GMW138" s="67"/>
      <c r="GMX138" s="67"/>
      <c r="GMY138" s="65"/>
      <c r="GMZ138" s="65"/>
      <c r="GNA138" s="65"/>
      <c r="GNB138" s="66"/>
      <c r="GND138" s="64"/>
      <c r="GNE138" s="67"/>
      <c r="GNF138" s="67"/>
      <c r="GNG138" s="65"/>
      <c r="GNH138" s="65"/>
      <c r="GNI138" s="65"/>
      <c r="GNJ138" s="66"/>
      <c r="GNL138" s="64"/>
      <c r="GNM138" s="67"/>
      <c r="GNN138" s="67"/>
      <c r="GNO138" s="65"/>
      <c r="GNP138" s="65"/>
      <c r="GNQ138" s="65"/>
      <c r="GNR138" s="66"/>
      <c r="GNT138" s="64"/>
      <c r="GNU138" s="67"/>
      <c r="GNV138" s="67"/>
      <c r="GNW138" s="65"/>
      <c r="GNX138" s="65"/>
      <c r="GNY138" s="65"/>
      <c r="GNZ138" s="66"/>
      <c r="GOB138" s="64"/>
      <c r="GOC138" s="67"/>
      <c r="GOD138" s="67"/>
      <c r="GOE138" s="65"/>
      <c r="GOF138" s="65"/>
      <c r="GOG138" s="65"/>
      <c r="GOH138" s="66"/>
      <c r="GOJ138" s="64"/>
      <c r="GOK138" s="67"/>
      <c r="GOL138" s="67"/>
      <c r="GOM138" s="65"/>
      <c r="GON138" s="65"/>
      <c r="GOO138" s="65"/>
      <c r="GOP138" s="66"/>
      <c r="GOR138" s="64"/>
      <c r="GOS138" s="67"/>
      <c r="GOT138" s="67"/>
      <c r="GOU138" s="65"/>
      <c r="GOV138" s="65"/>
      <c r="GOW138" s="65"/>
      <c r="GOX138" s="66"/>
      <c r="GOZ138" s="64"/>
      <c r="GPA138" s="67"/>
      <c r="GPB138" s="67"/>
      <c r="GPC138" s="65"/>
      <c r="GPD138" s="65"/>
      <c r="GPE138" s="65"/>
      <c r="GPF138" s="66"/>
      <c r="GPH138" s="64"/>
      <c r="GPI138" s="67"/>
      <c r="GPJ138" s="67"/>
      <c r="GPK138" s="65"/>
      <c r="GPL138" s="65"/>
      <c r="GPM138" s="65"/>
      <c r="GPN138" s="66"/>
      <c r="GPP138" s="64"/>
      <c r="GPQ138" s="67"/>
      <c r="GPR138" s="67"/>
      <c r="GPS138" s="65"/>
      <c r="GPT138" s="65"/>
      <c r="GPU138" s="65"/>
      <c r="GPV138" s="66"/>
      <c r="GPX138" s="64"/>
      <c r="GPY138" s="67"/>
      <c r="GPZ138" s="67"/>
      <c r="GQA138" s="65"/>
      <c r="GQB138" s="65"/>
      <c r="GQC138" s="65"/>
      <c r="GQD138" s="66"/>
      <c r="GQF138" s="64"/>
      <c r="GQG138" s="67"/>
      <c r="GQH138" s="67"/>
      <c r="GQI138" s="65"/>
      <c r="GQJ138" s="65"/>
      <c r="GQK138" s="65"/>
      <c r="GQL138" s="66"/>
      <c r="GQN138" s="64"/>
      <c r="GQO138" s="67"/>
      <c r="GQP138" s="67"/>
      <c r="GQQ138" s="65"/>
      <c r="GQR138" s="65"/>
      <c r="GQS138" s="65"/>
      <c r="GQT138" s="66"/>
      <c r="GQV138" s="64"/>
      <c r="GQW138" s="67"/>
      <c r="GQX138" s="67"/>
      <c r="GQY138" s="65"/>
      <c r="GQZ138" s="65"/>
      <c r="GRA138" s="65"/>
      <c r="GRB138" s="66"/>
      <c r="GRD138" s="64"/>
      <c r="GRE138" s="67"/>
      <c r="GRF138" s="67"/>
      <c r="GRG138" s="65"/>
      <c r="GRH138" s="65"/>
      <c r="GRI138" s="65"/>
      <c r="GRJ138" s="66"/>
      <c r="GRL138" s="64"/>
      <c r="GRM138" s="67"/>
      <c r="GRN138" s="67"/>
      <c r="GRO138" s="65"/>
      <c r="GRP138" s="65"/>
      <c r="GRQ138" s="65"/>
      <c r="GRR138" s="66"/>
      <c r="GRT138" s="64"/>
      <c r="GRU138" s="67"/>
      <c r="GRV138" s="67"/>
      <c r="GRW138" s="65"/>
      <c r="GRX138" s="65"/>
      <c r="GRY138" s="65"/>
      <c r="GRZ138" s="66"/>
      <c r="GSB138" s="64"/>
      <c r="GSC138" s="67"/>
      <c r="GSD138" s="67"/>
      <c r="GSE138" s="65"/>
      <c r="GSF138" s="65"/>
      <c r="GSG138" s="65"/>
      <c r="GSH138" s="66"/>
      <c r="GSJ138" s="64"/>
      <c r="GSK138" s="67"/>
      <c r="GSL138" s="67"/>
      <c r="GSM138" s="65"/>
      <c r="GSN138" s="65"/>
      <c r="GSO138" s="65"/>
      <c r="GSP138" s="66"/>
      <c r="GSR138" s="64"/>
      <c r="GSS138" s="67"/>
      <c r="GST138" s="67"/>
      <c r="GSU138" s="65"/>
      <c r="GSV138" s="65"/>
      <c r="GSW138" s="65"/>
      <c r="GSX138" s="66"/>
      <c r="GSZ138" s="64"/>
      <c r="GTA138" s="67"/>
      <c r="GTB138" s="67"/>
      <c r="GTC138" s="65"/>
      <c r="GTD138" s="65"/>
      <c r="GTE138" s="65"/>
      <c r="GTF138" s="66"/>
      <c r="GTH138" s="64"/>
      <c r="GTI138" s="67"/>
      <c r="GTJ138" s="67"/>
      <c r="GTK138" s="65"/>
      <c r="GTL138" s="65"/>
      <c r="GTM138" s="65"/>
      <c r="GTN138" s="66"/>
      <c r="GTP138" s="64"/>
      <c r="GTQ138" s="67"/>
      <c r="GTR138" s="67"/>
      <c r="GTS138" s="65"/>
      <c r="GTT138" s="65"/>
      <c r="GTU138" s="65"/>
      <c r="GTV138" s="66"/>
      <c r="GTX138" s="64"/>
      <c r="GTY138" s="67"/>
      <c r="GTZ138" s="67"/>
      <c r="GUA138" s="65"/>
      <c r="GUB138" s="65"/>
      <c r="GUC138" s="65"/>
      <c r="GUD138" s="66"/>
      <c r="GUF138" s="64"/>
      <c r="GUG138" s="67"/>
      <c r="GUH138" s="67"/>
      <c r="GUI138" s="65"/>
      <c r="GUJ138" s="65"/>
      <c r="GUK138" s="65"/>
      <c r="GUL138" s="66"/>
      <c r="GUN138" s="64"/>
      <c r="GUO138" s="67"/>
      <c r="GUP138" s="67"/>
      <c r="GUQ138" s="65"/>
      <c r="GUR138" s="65"/>
      <c r="GUS138" s="65"/>
      <c r="GUT138" s="66"/>
      <c r="GUV138" s="64"/>
      <c r="GUW138" s="67"/>
      <c r="GUX138" s="67"/>
      <c r="GUY138" s="65"/>
      <c r="GUZ138" s="65"/>
      <c r="GVA138" s="65"/>
      <c r="GVB138" s="66"/>
      <c r="GVD138" s="64"/>
      <c r="GVE138" s="67"/>
      <c r="GVF138" s="67"/>
      <c r="GVG138" s="65"/>
      <c r="GVH138" s="65"/>
      <c r="GVI138" s="65"/>
      <c r="GVJ138" s="66"/>
      <c r="GVL138" s="64"/>
      <c r="GVM138" s="67"/>
      <c r="GVN138" s="67"/>
      <c r="GVO138" s="65"/>
      <c r="GVP138" s="65"/>
      <c r="GVQ138" s="65"/>
      <c r="GVR138" s="66"/>
      <c r="GVT138" s="64"/>
      <c r="GVU138" s="67"/>
      <c r="GVV138" s="67"/>
      <c r="GVW138" s="65"/>
      <c r="GVX138" s="65"/>
      <c r="GVY138" s="65"/>
      <c r="GVZ138" s="66"/>
      <c r="GWB138" s="64"/>
      <c r="GWC138" s="67"/>
      <c r="GWD138" s="67"/>
      <c r="GWE138" s="65"/>
      <c r="GWF138" s="65"/>
      <c r="GWG138" s="65"/>
      <c r="GWH138" s="66"/>
      <c r="GWJ138" s="64"/>
      <c r="GWK138" s="67"/>
      <c r="GWL138" s="67"/>
      <c r="GWM138" s="65"/>
      <c r="GWN138" s="65"/>
      <c r="GWO138" s="65"/>
      <c r="GWP138" s="66"/>
      <c r="GWR138" s="64"/>
      <c r="GWS138" s="67"/>
      <c r="GWT138" s="67"/>
      <c r="GWU138" s="65"/>
      <c r="GWV138" s="65"/>
      <c r="GWW138" s="65"/>
      <c r="GWX138" s="66"/>
      <c r="GWZ138" s="64"/>
      <c r="GXA138" s="67"/>
      <c r="GXB138" s="67"/>
      <c r="GXC138" s="65"/>
      <c r="GXD138" s="65"/>
      <c r="GXE138" s="65"/>
      <c r="GXF138" s="66"/>
      <c r="GXH138" s="64"/>
      <c r="GXI138" s="67"/>
      <c r="GXJ138" s="67"/>
      <c r="GXK138" s="65"/>
      <c r="GXL138" s="65"/>
      <c r="GXM138" s="65"/>
      <c r="GXN138" s="66"/>
      <c r="GXP138" s="64"/>
      <c r="GXQ138" s="67"/>
      <c r="GXR138" s="67"/>
      <c r="GXS138" s="65"/>
      <c r="GXT138" s="65"/>
      <c r="GXU138" s="65"/>
      <c r="GXV138" s="66"/>
      <c r="GXX138" s="64"/>
      <c r="GXY138" s="67"/>
      <c r="GXZ138" s="67"/>
      <c r="GYA138" s="65"/>
      <c r="GYB138" s="65"/>
      <c r="GYC138" s="65"/>
      <c r="GYD138" s="66"/>
      <c r="GYF138" s="64"/>
      <c r="GYG138" s="67"/>
      <c r="GYH138" s="67"/>
      <c r="GYI138" s="65"/>
      <c r="GYJ138" s="65"/>
      <c r="GYK138" s="65"/>
      <c r="GYL138" s="66"/>
      <c r="GYN138" s="64"/>
      <c r="GYO138" s="67"/>
      <c r="GYP138" s="67"/>
      <c r="GYQ138" s="65"/>
      <c r="GYR138" s="65"/>
      <c r="GYS138" s="65"/>
      <c r="GYT138" s="66"/>
      <c r="GYV138" s="64"/>
      <c r="GYW138" s="67"/>
      <c r="GYX138" s="67"/>
      <c r="GYY138" s="65"/>
      <c r="GYZ138" s="65"/>
      <c r="GZA138" s="65"/>
      <c r="GZB138" s="66"/>
      <c r="GZD138" s="64"/>
      <c r="GZE138" s="67"/>
      <c r="GZF138" s="67"/>
      <c r="GZG138" s="65"/>
      <c r="GZH138" s="65"/>
      <c r="GZI138" s="65"/>
      <c r="GZJ138" s="66"/>
      <c r="GZL138" s="64"/>
      <c r="GZM138" s="67"/>
      <c r="GZN138" s="67"/>
      <c r="GZO138" s="65"/>
      <c r="GZP138" s="65"/>
      <c r="GZQ138" s="65"/>
      <c r="GZR138" s="66"/>
      <c r="GZT138" s="64"/>
      <c r="GZU138" s="67"/>
      <c r="GZV138" s="67"/>
      <c r="GZW138" s="65"/>
      <c r="GZX138" s="65"/>
      <c r="GZY138" s="65"/>
      <c r="GZZ138" s="66"/>
      <c r="HAB138" s="64"/>
      <c r="HAC138" s="67"/>
      <c r="HAD138" s="67"/>
      <c r="HAE138" s="65"/>
      <c r="HAF138" s="65"/>
      <c r="HAG138" s="65"/>
      <c r="HAH138" s="66"/>
      <c r="HAJ138" s="64"/>
      <c r="HAK138" s="67"/>
      <c r="HAL138" s="67"/>
      <c r="HAM138" s="65"/>
      <c r="HAN138" s="65"/>
      <c r="HAO138" s="65"/>
      <c r="HAP138" s="66"/>
      <c r="HAR138" s="64"/>
      <c r="HAS138" s="67"/>
      <c r="HAT138" s="67"/>
      <c r="HAU138" s="65"/>
      <c r="HAV138" s="65"/>
      <c r="HAW138" s="65"/>
      <c r="HAX138" s="66"/>
      <c r="HAZ138" s="64"/>
      <c r="HBA138" s="67"/>
      <c r="HBB138" s="67"/>
      <c r="HBC138" s="65"/>
      <c r="HBD138" s="65"/>
      <c r="HBE138" s="65"/>
      <c r="HBF138" s="66"/>
      <c r="HBH138" s="64"/>
      <c r="HBI138" s="67"/>
      <c r="HBJ138" s="67"/>
      <c r="HBK138" s="65"/>
      <c r="HBL138" s="65"/>
      <c r="HBM138" s="65"/>
      <c r="HBN138" s="66"/>
      <c r="HBP138" s="64"/>
      <c r="HBQ138" s="67"/>
      <c r="HBR138" s="67"/>
      <c r="HBS138" s="65"/>
      <c r="HBT138" s="65"/>
      <c r="HBU138" s="65"/>
      <c r="HBV138" s="66"/>
      <c r="HBX138" s="64"/>
      <c r="HBY138" s="67"/>
      <c r="HBZ138" s="67"/>
      <c r="HCA138" s="65"/>
      <c r="HCB138" s="65"/>
      <c r="HCC138" s="65"/>
      <c r="HCD138" s="66"/>
      <c r="HCF138" s="64"/>
      <c r="HCG138" s="67"/>
      <c r="HCH138" s="67"/>
      <c r="HCI138" s="65"/>
      <c r="HCJ138" s="65"/>
      <c r="HCK138" s="65"/>
      <c r="HCL138" s="66"/>
      <c r="HCN138" s="64"/>
      <c r="HCO138" s="67"/>
      <c r="HCP138" s="67"/>
      <c r="HCQ138" s="65"/>
      <c r="HCR138" s="65"/>
      <c r="HCS138" s="65"/>
      <c r="HCT138" s="66"/>
      <c r="HCV138" s="64"/>
      <c r="HCW138" s="67"/>
      <c r="HCX138" s="67"/>
      <c r="HCY138" s="65"/>
      <c r="HCZ138" s="65"/>
      <c r="HDA138" s="65"/>
      <c r="HDB138" s="66"/>
      <c r="HDD138" s="64"/>
      <c r="HDE138" s="67"/>
      <c r="HDF138" s="67"/>
      <c r="HDG138" s="65"/>
      <c r="HDH138" s="65"/>
      <c r="HDI138" s="65"/>
      <c r="HDJ138" s="66"/>
      <c r="HDL138" s="64"/>
      <c r="HDM138" s="67"/>
      <c r="HDN138" s="67"/>
      <c r="HDO138" s="65"/>
      <c r="HDP138" s="65"/>
      <c r="HDQ138" s="65"/>
      <c r="HDR138" s="66"/>
      <c r="HDT138" s="64"/>
      <c r="HDU138" s="67"/>
      <c r="HDV138" s="67"/>
      <c r="HDW138" s="65"/>
      <c r="HDX138" s="65"/>
      <c r="HDY138" s="65"/>
      <c r="HDZ138" s="66"/>
      <c r="HEB138" s="64"/>
      <c r="HEC138" s="67"/>
      <c r="HED138" s="67"/>
      <c r="HEE138" s="65"/>
      <c r="HEF138" s="65"/>
      <c r="HEG138" s="65"/>
      <c r="HEH138" s="66"/>
      <c r="HEJ138" s="64"/>
      <c r="HEK138" s="67"/>
      <c r="HEL138" s="67"/>
      <c r="HEM138" s="65"/>
      <c r="HEN138" s="65"/>
      <c r="HEO138" s="65"/>
      <c r="HEP138" s="66"/>
      <c r="HER138" s="64"/>
      <c r="HES138" s="67"/>
      <c r="HET138" s="67"/>
      <c r="HEU138" s="65"/>
      <c r="HEV138" s="65"/>
      <c r="HEW138" s="65"/>
      <c r="HEX138" s="66"/>
      <c r="HEZ138" s="64"/>
      <c r="HFA138" s="67"/>
      <c r="HFB138" s="67"/>
      <c r="HFC138" s="65"/>
      <c r="HFD138" s="65"/>
      <c r="HFE138" s="65"/>
      <c r="HFF138" s="66"/>
      <c r="HFH138" s="64"/>
      <c r="HFI138" s="67"/>
      <c r="HFJ138" s="67"/>
      <c r="HFK138" s="65"/>
      <c r="HFL138" s="65"/>
      <c r="HFM138" s="65"/>
      <c r="HFN138" s="66"/>
      <c r="HFP138" s="64"/>
      <c r="HFQ138" s="67"/>
      <c r="HFR138" s="67"/>
      <c r="HFS138" s="65"/>
      <c r="HFT138" s="65"/>
      <c r="HFU138" s="65"/>
      <c r="HFV138" s="66"/>
      <c r="HFX138" s="64"/>
      <c r="HFY138" s="67"/>
      <c r="HFZ138" s="67"/>
      <c r="HGA138" s="65"/>
      <c r="HGB138" s="65"/>
      <c r="HGC138" s="65"/>
      <c r="HGD138" s="66"/>
      <c r="HGF138" s="64"/>
      <c r="HGG138" s="67"/>
      <c r="HGH138" s="67"/>
      <c r="HGI138" s="65"/>
      <c r="HGJ138" s="65"/>
      <c r="HGK138" s="65"/>
      <c r="HGL138" s="66"/>
      <c r="HGN138" s="64"/>
      <c r="HGO138" s="67"/>
      <c r="HGP138" s="67"/>
      <c r="HGQ138" s="65"/>
      <c r="HGR138" s="65"/>
      <c r="HGS138" s="65"/>
      <c r="HGT138" s="66"/>
      <c r="HGV138" s="64"/>
      <c r="HGW138" s="67"/>
      <c r="HGX138" s="67"/>
      <c r="HGY138" s="65"/>
      <c r="HGZ138" s="65"/>
      <c r="HHA138" s="65"/>
      <c r="HHB138" s="66"/>
      <c r="HHD138" s="64"/>
      <c r="HHE138" s="67"/>
      <c r="HHF138" s="67"/>
      <c r="HHG138" s="65"/>
      <c r="HHH138" s="65"/>
      <c r="HHI138" s="65"/>
      <c r="HHJ138" s="66"/>
      <c r="HHL138" s="64"/>
      <c r="HHM138" s="67"/>
      <c r="HHN138" s="67"/>
      <c r="HHO138" s="65"/>
      <c r="HHP138" s="65"/>
      <c r="HHQ138" s="65"/>
      <c r="HHR138" s="66"/>
      <c r="HHT138" s="64"/>
      <c r="HHU138" s="67"/>
      <c r="HHV138" s="67"/>
      <c r="HHW138" s="65"/>
      <c r="HHX138" s="65"/>
      <c r="HHY138" s="65"/>
      <c r="HHZ138" s="66"/>
      <c r="HIB138" s="64"/>
      <c r="HIC138" s="67"/>
      <c r="HID138" s="67"/>
      <c r="HIE138" s="65"/>
      <c r="HIF138" s="65"/>
      <c r="HIG138" s="65"/>
      <c r="HIH138" s="66"/>
      <c r="HIJ138" s="64"/>
      <c r="HIK138" s="67"/>
      <c r="HIL138" s="67"/>
      <c r="HIM138" s="65"/>
      <c r="HIN138" s="65"/>
      <c r="HIO138" s="65"/>
      <c r="HIP138" s="66"/>
      <c r="HIR138" s="64"/>
      <c r="HIS138" s="67"/>
      <c r="HIT138" s="67"/>
      <c r="HIU138" s="65"/>
      <c r="HIV138" s="65"/>
      <c r="HIW138" s="65"/>
      <c r="HIX138" s="66"/>
      <c r="HIZ138" s="64"/>
      <c r="HJA138" s="67"/>
      <c r="HJB138" s="67"/>
      <c r="HJC138" s="65"/>
      <c r="HJD138" s="65"/>
      <c r="HJE138" s="65"/>
      <c r="HJF138" s="66"/>
      <c r="HJH138" s="64"/>
      <c r="HJI138" s="67"/>
      <c r="HJJ138" s="67"/>
      <c r="HJK138" s="65"/>
      <c r="HJL138" s="65"/>
      <c r="HJM138" s="65"/>
      <c r="HJN138" s="66"/>
      <c r="HJP138" s="64"/>
      <c r="HJQ138" s="67"/>
      <c r="HJR138" s="67"/>
      <c r="HJS138" s="65"/>
      <c r="HJT138" s="65"/>
      <c r="HJU138" s="65"/>
      <c r="HJV138" s="66"/>
      <c r="HJX138" s="64"/>
      <c r="HJY138" s="67"/>
      <c r="HJZ138" s="67"/>
      <c r="HKA138" s="65"/>
      <c r="HKB138" s="65"/>
      <c r="HKC138" s="65"/>
      <c r="HKD138" s="66"/>
      <c r="HKF138" s="64"/>
      <c r="HKG138" s="67"/>
      <c r="HKH138" s="67"/>
      <c r="HKI138" s="65"/>
      <c r="HKJ138" s="65"/>
      <c r="HKK138" s="65"/>
      <c r="HKL138" s="66"/>
      <c r="HKN138" s="64"/>
      <c r="HKO138" s="67"/>
      <c r="HKP138" s="67"/>
      <c r="HKQ138" s="65"/>
      <c r="HKR138" s="65"/>
      <c r="HKS138" s="65"/>
      <c r="HKT138" s="66"/>
      <c r="HKV138" s="64"/>
      <c r="HKW138" s="67"/>
      <c r="HKX138" s="67"/>
      <c r="HKY138" s="65"/>
      <c r="HKZ138" s="65"/>
      <c r="HLA138" s="65"/>
      <c r="HLB138" s="66"/>
      <c r="HLD138" s="64"/>
      <c r="HLE138" s="67"/>
      <c r="HLF138" s="67"/>
      <c r="HLG138" s="65"/>
      <c r="HLH138" s="65"/>
      <c r="HLI138" s="65"/>
      <c r="HLJ138" s="66"/>
      <c r="HLL138" s="64"/>
      <c r="HLM138" s="67"/>
      <c r="HLN138" s="67"/>
      <c r="HLO138" s="65"/>
      <c r="HLP138" s="65"/>
      <c r="HLQ138" s="65"/>
      <c r="HLR138" s="66"/>
      <c r="HLT138" s="64"/>
      <c r="HLU138" s="67"/>
      <c r="HLV138" s="67"/>
      <c r="HLW138" s="65"/>
      <c r="HLX138" s="65"/>
      <c r="HLY138" s="65"/>
      <c r="HLZ138" s="66"/>
      <c r="HMB138" s="64"/>
      <c r="HMC138" s="67"/>
      <c r="HMD138" s="67"/>
      <c r="HME138" s="65"/>
      <c r="HMF138" s="65"/>
      <c r="HMG138" s="65"/>
      <c r="HMH138" s="66"/>
      <c r="HMJ138" s="64"/>
      <c r="HMK138" s="67"/>
      <c r="HML138" s="67"/>
      <c r="HMM138" s="65"/>
      <c r="HMN138" s="65"/>
      <c r="HMO138" s="65"/>
      <c r="HMP138" s="66"/>
      <c r="HMR138" s="64"/>
      <c r="HMS138" s="67"/>
      <c r="HMT138" s="67"/>
      <c r="HMU138" s="65"/>
      <c r="HMV138" s="65"/>
      <c r="HMW138" s="65"/>
      <c r="HMX138" s="66"/>
      <c r="HMZ138" s="64"/>
      <c r="HNA138" s="67"/>
      <c r="HNB138" s="67"/>
      <c r="HNC138" s="65"/>
      <c r="HND138" s="65"/>
      <c r="HNE138" s="65"/>
      <c r="HNF138" s="66"/>
      <c r="HNH138" s="64"/>
      <c r="HNI138" s="67"/>
      <c r="HNJ138" s="67"/>
      <c r="HNK138" s="65"/>
      <c r="HNL138" s="65"/>
      <c r="HNM138" s="65"/>
      <c r="HNN138" s="66"/>
      <c r="HNP138" s="64"/>
      <c r="HNQ138" s="67"/>
      <c r="HNR138" s="67"/>
      <c r="HNS138" s="65"/>
      <c r="HNT138" s="65"/>
      <c r="HNU138" s="65"/>
      <c r="HNV138" s="66"/>
      <c r="HNX138" s="64"/>
      <c r="HNY138" s="67"/>
      <c r="HNZ138" s="67"/>
      <c r="HOA138" s="65"/>
      <c r="HOB138" s="65"/>
      <c r="HOC138" s="65"/>
      <c r="HOD138" s="66"/>
      <c r="HOF138" s="64"/>
      <c r="HOG138" s="67"/>
      <c r="HOH138" s="67"/>
      <c r="HOI138" s="65"/>
      <c r="HOJ138" s="65"/>
      <c r="HOK138" s="65"/>
      <c r="HOL138" s="66"/>
      <c r="HON138" s="64"/>
      <c r="HOO138" s="67"/>
      <c r="HOP138" s="67"/>
      <c r="HOQ138" s="65"/>
      <c r="HOR138" s="65"/>
      <c r="HOS138" s="65"/>
      <c r="HOT138" s="66"/>
      <c r="HOV138" s="64"/>
      <c r="HOW138" s="67"/>
      <c r="HOX138" s="67"/>
      <c r="HOY138" s="65"/>
      <c r="HOZ138" s="65"/>
      <c r="HPA138" s="65"/>
      <c r="HPB138" s="66"/>
      <c r="HPD138" s="64"/>
      <c r="HPE138" s="67"/>
      <c r="HPF138" s="67"/>
      <c r="HPG138" s="65"/>
      <c r="HPH138" s="65"/>
      <c r="HPI138" s="65"/>
      <c r="HPJ138" s="66"/>
      <c r="HPL138" s="64"/>
      <c r="HPM138" s="67"/>
      <c r="HPN138" s="67"/>
      <c r="HPO138" s="65"/>
      <c r="HPP138" s="65"/>
      <c r="HPQ138" s="65"/>
      <c r="HPR138" s="66"/>
      <c r="HPT138" s="64"/>
      <c r="HPU138" s="67"/>
      <c r="HPV138" s="67"/>
      <c r="HPW138" s="65"/>
      <c r="HPX138" s="65"/>
      <c r="HPY138" s="65"/>
      <c r="HPZ138" s="66"/>
      <c r="HQB138" s="64"/>
      <c r="HQC138" s="67"/>
      <c r="HQD138" s="67"/>
      <c r="HQE138" s="65"/>
      <c r="HQF138" s="65"/>
      <c r="HQG138" s="65"/>
      <c r="HQH138" s="66"/>
      <c r="HQJ138" s="64"/>
      <c r="HQK138" s="67"/>
      <c r="HQL138" s="67"/>
      <c r="HQM138" s="65"/>
      <c r="HQN138" s="65"/>
      <c r="HQO138" s="65"/>
      <c r="HQP138" s="66"/>
      <c r="HQR138" s="64"/>
      <c r="HQS138" s="67"/>
      <c r="HQT138" s="67"/>
      <c r="HQU138" s="65"/>
      <c r="HQV138" s="65"/>
      <c r="HQW138" s="65"/>
      <c r="HQX138" s="66"/>
      <c r="HQZ138" s="64"/>
      <c r="HRA138" s="67"/>
      <c r="HRB138" s="67"/>
      <c r="HRC138" s="65"/>
      <c r="HRD138" s="65"/>
      <c r="HRE138" s="65"/>
      <c r="HRF138" s="66"/>
      <c r="HRH138" s="64"/>
      <c r="HRI138" s="67"/>
      <c r="HRJ138" s="67"/>
      <c r="HRK138" s="65"/>
      <c r="HRL138" s="65"/>
      <c r="HRM138" s="65"/>
      <c r="HRN138" s="66"/>
      <c r="HRP138" s="64"/>
      <c r="HRQ138" s="67"/>
      <c r="HRR138" s="67"/>
      <c r="HRS138" s="65"/>
      <c r="HRT138" s="65"/>
      <c r="HRU138" s="65"/>
      <c r="HRV138" s="66"/>
      <c r="HRX138" s="64"/>
      <c r="HRY138" s="67"/>
      <c r="HRZ138" s="67"/>
      <c r="HSA138" s="65"/>
      <c r="HSB138" s="65"/>
      <c r="HSC138" s="65"/>
      <c r="HSD138" s="66"/>
      <c r="HSF138" s="64"/>
      <c r="HSG138" s="67"/>
      <c r="HSH138" s="67"/>
      <c r="HSI138" s="65"/>
      <c r="HSJ138" s="65"/>
      <c r="HSK138" s="65"/>
      <c r="HSL138" s="66"/>
      <c r="HSN138" s="64"/>
      <c r="HSO138" s="67"/>
      <c r="HSP138" s="67"/>
      <c r="HSQ138" s="65"/>
      <c r="HSR138" s="65"/>
      <c r="HSS138" s="65"/>
      <c r="HST138" s="66"/>
      <c r="HSV138" s="64"/>
      <c r="HSW138" s="67"/>
      <c r="HSX138" s="67"/>
      <c r="HSY138" s="65"/>
      <c r="HSZ138" s="65"/>
      <c r="HTA138" s="65"/>
      <c r="HTB138" s="66"/>
      <c r="HTD138" s="64"/>
      <c r="HTE138" s="67"/>
      <c r="HTF138" s="67"/>
      <c r="HTG138" s="65"/>
      <c r="HTH138" s="65"/>
      <c r="HTI138" s="65"/>
      <c r="HTJ138" s="66"/>
      <c r="HTL138" s="64"/>
      <c r="HTM138" s="67"/>
      <c r="HTN138" s="67"/>
      <c r="HTO138" s="65"/>
      <c r="HTP138" s="65"/>
      <c r="HTQ138" s="65"/>
      <c r="HTR138" s="66"/>
      <c r="HTT138" s="64"/>
      <c r="HTU138" s="67"/>
      <c r="HTV138" s="67"/>
      <c r="HTW138" s="65"/>
      <c r="HTX138" s="65"/>
      <c r="HTY138" s="65"/>
      <c r="HTZ138" s="66"/>
      <c r="HUB138" s="64"/>
      <c r="HUC138" s="67"/>
      <c r="HUD138" s="67"/>
      <c r="HUE138" s="65"/>
      <c r="HUF138" s="65"/>
      <c r="HUG138" s="65"/>
      <c r="HUH138" s="66"/>
      <c r="HUJ138" s="64"/>
      <c r="HUK138" s="67"/>
      <c r="HUL138" s="67"/>
      <c r="HUM138" s="65"/>
      <c r="HUN138" s="65"/>
      <c r="HUO138" s="65"/>
      <c r="HUP138" s="66"/>
      <c r="HUR138" s="64"/>
      <c r="HUS138" s="67"/>
      <c r="HUT138" s="67"/>
      <c r="HUU138" s="65"/>
      <c r="HUV138" s="65"/>
      <c r="HUW138" s="65"/>
      <c r="HUX138" s="66"/>
      <c r="HUZ138" s="64"/>
      <c r="HVA138" s="67"/>
      <c r="HVB138" s="67"/>
      <c r="HVC138" s="65"/>
      <c r="HVD138" s="65"/>
      <c r="HVE138" s="65"/>
      <c r="HVF138" s="66"/>
      <c r="HVH138" s="64"/>
      <c r="HVI138" s="67"/>
      <c r="HVJ138" s="67"/>
      <c r="HVK138" s="65"/>
      <c r="HVL138" s="65"/>
      <c r="HVM138" s="65"/>
      <c r="HVN138" s="66"/>
      <c r="HVP138" s="64"/>
      <c r="HVQ138" s="67"/>
      <c r="HVR138" s="67"/>
      <c r="HVS138" s="65"/>
      <c r="HVT138" s="65"/>
      <c r="HVU138" s="65"/>
      <c r="HVV138" s="66"/>
      <c r="HVX138" s="64"/>
      <c r="HVY138" s="67"/>
      <c r="HVZ138" s="67"/>
      <c r="HWA138" s="65"/>
      <c r="HWB138" s="65"/>
      <c r="HWC138" s="65"/>
      <c r="HWD138" s="66"/>
      <c r="HWF138" s="64"/>
      <c r="HWG138" s="67"/>
      <c r="HWH138" s="67"/>
      <c r="HWI138" s="65"/>
      <c r="HWJ138" s="65"/>
      <c r="HWK138" s="65"/>
      <c r="HWL138" s="66"/>
      <c r="HWN138" s="64"/>
      <c r="HWO138" s="67"/>
      <c r="HWP138" s="67"/>
      <c r="HWQ138" s="65"/>
      <c r="HWR138" s="65"/>
      <c r="HWS138" s="65"/>
      <c r="HWT138" s="66"/>
      <c r="HWV138" s="64"/>
      <c r="HWW138" s="67"/>
      <c r="HWX138" s="67"/>
      <c r="HWY138" s="65"/>
      <c r="HWZ138" s="65"/>
      <c r="HXA138" s="65"/>
      <c r="HXB138" s="66"/>
      <c r="HXD138" s="64"/>
      <c r="HXE138" s="67"/>
      <c r="HXF138" s="67"/>
      <c r="HXG138" s="65"/>
      <c r="HXH138" s="65"/>
      <c r="HXI138" s="65"/>
      <c r="HXJ138" s="66"/>
      <c r="HXL138" s="64"/>
      <c r="HXM138" s="67"/>
      <c r="HXN138" s="67"/>
      <c r="HXO138" s="65"/>
      <c r="HXP138" s="65"/>
      <c r="HXQ138" s="65"/>
      <c r="HXR138" s="66"/>
      <c r="HXT138" s="64"/>
      <c r="HXU138" s="67"/>
      <c r="HXV138" s="67"/>
      <c r="HXW138" s="65"/>
      <c r="HXX138" s="65"/>
      <c r="HXY138" s="65"/>
      <c r="HXZ138" s="66"/>
      <c r="HYB138" s="64"/>
      <c r="HYC138" s="67"/>
      <c r="HYD138" s="67"/>
      <c r="HYE138" s="65"/>
      <c r="HYF138" s="65"/>
      <c r="HYG138" s="65"/>
      <c r="HYH138" s="66"/>
      <c r="HYJ138" s="64"/>
      <c r="HYK138" s="67"/>
      <c r="HYL138" s="67"/>
      <c r="HYM138" s="65"/>
      <c r="HYN138" s="65"/>
      <c r="HYO138" s="65"/>
      <c r="HYP138" s="66"/>
      <c r="HYR138" s="64"/>
      <c r="HYS138" s="67"/>
      <c r="HYT138" s="67"/>
      <c r="HYU138" s="65"/>
      <c r="HYV138" s="65"/>
      <c r="HYW138" s="65"/>
      <c r="HYX138" s="66"/>
      <c r="HYZ138" s="64"/>
      <c r="HZA138" s="67"/>
      <c r="HZB138" s="67"/>
      <c r="HZC138" s="65"/>
      <c r="HZD138" s="65"/>
      <c r="HZE138" s="65"/>
      <c r="HZF138" s="66"/>
      <c r="HZH138" s="64"/>
      <c r="HZI138" s="67"/>
      <c r="HZJ138" s="67"/>
      <c r="HZK138" s="65"/>
      <c r="HZL138" s="65"/>
      <c r="HZM138" s="65"/>
      <c r="HZN138" s="66"/>
      <c r="HZP138" s="64"/>
      <c r="HZQ138" s="67"/>
      <c r="HZR138" s="67"/>
      <c r="HZS138" s="65"/>
      <c r="HZT138" s="65"/>
      <c r="HZU138" s="65"/>
      <c r="HZV138" s="66"/>
      <c r="HZX138" s="64"/>
      <c r="HZY138" s="67"/>
      <c r="HZZ138" s="67"/>
      <c r="IAA138" s="65"/>
      <c r="IAB138" s="65"/>
      <c r="IAC138" s="65"/>
      <c r="IAD138" s="66"/>
      <c r="IAF138" s="64"/>
      <c r="IAG138" s="67"/>
      <c r="IAH138" s="67"/>
      <c r="IAI138" s="65"/>
      <c r="IAJ138" s="65"/>
      <c r="IAK138" s="65"/>
      <c r="IAL138" s="66"/>
      <c r="IAN138" s="64"/>
      <c r="IAO138" s="67"/>
      <c r="IAP138" s="67"/>
      <c r="IAQ138" s="65"/>
      <c r="IAR138" s="65"/>
      <c r="IAS138" s="65"/>
      <c r="IAT138" s="66"/>
      <c r="IAV138" s="64"/>
      <c r="IAW138" s="67"/>
      <c r="IAX138" s="67"/>
      <c r="IAY138" s="65"/>
      <c r="IAZ138" s="65"/>
      <c r="IBA138" s="65"/>
      <c r="IBB138" s="66"/>
      <c r="IBD138" s="64"/>
      <c r="IBE138" s="67"/>
      <c r="IBF138" s="67"/>
      <c r="IBG138" s="65"/>
      <c r="IBH138" s="65"/>
      <c r="IBI138" s="65"/>
      <c r="IBJ138" s="66"/>
      <c r="IBL138" s="64"/>
      <c r="IBM138" s="67"/>
      <c r="IBN138" s="67"/>
      <c r="IBO138" s="65"/>
      <c r="IBP138" s="65"/>
      <c r="IBQ138" s="65"/>
      <c r="IBR138" s="66"/>
      <c r="IBT138" s="64"/>
      <c r="IBU138" s="67"/>
      <c r="IBV138" s="67"/>
      <c r="IBW138" s="65"/>
      <c r="IBX138" s="65"/>
      <c r="IBY138" s="65"/>
      <c r="IBZ138" s="66"/>
      <c r="ICB138" s="64"/>
      <c r="ICC138" s="67"/>
      <c r="ICD138" s="67"/>
      <c r="ICE138" s="65"/>
      <c r="ICF138" s="65"/>
      <c r="ICG138" s="65"/>
      <c r="ICH138" s="66"/>
      <c r="ICJ138" s="64"/>
      <c r="ICK138" s="67"/>
      <c r="ICL138" s="67"/>
      <c r="ICM138" s="65"/>
      <c r="ICN138" s="65"/>
      <c r="ICO138" s="65"/>
      <c r="ICP138" s="66"/>
      <c r="ICR138" s="64"/>
      <c r="ICS138" s="67"/>
      <c r="ICT138" s="67"/>
      <c r="ICU138" s="65"/>
      <c r="ICV138" s="65"/>
      <c r="ICW138" s="65"/>
      <c r="ICX138" s="66"/>
      <c r="ICZ138" s="64"/>
      <c r="IDA138" s="67"/>
      <c r="IDB138" s="67"/>
      <c r="IDC138" s="65"/>
      <c r="IDD138" s="65"/>
      <c r="IDE138" s="65"/>
      <c r="IDF138" s="66"/>
      <c r="IDH138" s="64"/>
      <c r="IDI138" s="67"/>
      <c r="IDJ138" s="67"/>
      <c r="IDK138" s="65"/>
      <c r="IDL138" s="65"/>
      <c r="IDM138" s="65"/>
      <c r="IDN138" s="66"/>
      <c r="IDP138" s="64"/>
      <c r="IDQ138" s="67"/>
      <c r="IDR138" s="67"/>
      <c r="IDS138" s="65"/>
      <c r="IDT138" s="65"/>
      <c r="IDU138" s="65"/>
      <c r="IDV138" s="66"/>
      <c r="IDX138" s="64"/>
      <c r="IDY138" s="67"/>
      <c r="IDZ138" s="67"/>
      <c r="IEA138" s="65"/>
      <c r="IEB138" s="65"/>
      <c r="IEC138" s="65"/>
      <c r="IED138" s="66"/>
      <c r="IEF138" s="64"/>
      <c r="IEG138" s="67"/>
      <c r="IEH138" s="67"/>
      <c r="IEI138" s="65"/>
      <c r="IEJ138" s="65"/>
      <c r="IEK138" s="65"/>
      <c r="IEL138" s="66"/>
      <c r="IEN138" s="64"/>
      <c r="IEO138" s="67"/>
      <c r="IEP138" s="67"/>
      <c r="IEQ138" s="65"/>
      <c r="IER138" s="65"/>
      <c r="IES138" s="65"/>
      <c r="IET138" s="66"/>
      <c r="IEV138" s="64"/>
      <c r="IEW138" s="67"/>
      <c r="IEX138" s="67"/>
      <c r="IEY138" s="65"/>
      <c r="IEZ138" s="65"/>
      <c r="IFA138" s="65"/>
      <c r="IFB138" s="66"/>
      <c r="IFD138" s="64"/>
      <c r="IFE138" s="67"/>
      <c r="IFF138" s="67"/>
      <c r="IFG138" s="65"/>
      <c r="IFH138" s="65"/>
      <c r="IFI138" s="65"/>
      <c r="IFJ138" s="66"/>
      <c r="IFL138" s="64"/>
      <c r="IFM138" s="67"/>
      <c r="IFN138" s="67"/>
      <c r="IFO138" s="65"/>
      <c r="IFP138" s="65"/>
      <c r="IFQ138" s="65"/>
      <c r="IFR138" s="66"/>
      <c r="IFT138" s="64"/>
      <c r="IFU138" s="67"/>
      <c r="IFV138" s="67"/>
      <c r="IFW138" s="65"/>
      <c r="IFX138" s="65"/>
      <c r="IFY138" s="65"/>
      <c r="IFZ138" s="66"/>
      <c r="IGB138" s="64"/>
      <c r="IGC138" s="67"/>
      <c r="IGD138" s="67"/>
      <c r="IGE138" s="65"/>
      <c r="IGF138" s="65"/>
      <c r="IGG138" s="65"/>
      <c r="IGH138" s="66"/>
      <c r="IGJ138" s="64"/>
      <c r="IGK138" s="67"/>
      <c r="IGL138" s="67"/>
      <c r="IGM138" s="65"/>
      <c r="IGN138" s="65"/>
      <c r="IGO138" s="65"/>
      <c r="IGP138" s="66"/>
      <c r="IGR138" s="64"/>
      <c r="IGS138" s="67"/>
      <c r="IGT138" s="67"/>
      <c r="IGU138" s="65"/>
      <c r="IGV138" s="65"/>
      <c r="IGW138" s="65"/>
      <c r="IGX138" s="66"/>
      <c r="IGZ138" s="64"/>
      <c r="IHA138" s="67"/>
      <c r="IHB138" s="67"/>
      <c r="IHC138" s="65"/>
      <c r="IHD138" s="65"/>
      <c r="IHE138" s="65"/>
      <c r="IHF138" s="66"/>
      <c r="IHH138" s="64"/>
      <c r="IHI138" s="67"/>
      <c r="IHJ138" s="67"/>
      <c r="IHK138" s="65"/>
      <c r="IHL138" s="65"/>
      <c r="IHM138" s="65"/>
      <c r="IHN138" s="66"/>
      <c r="IHP138" s="64"/>
      <c r="IHQ138" s="67"/>
      <c r="IHR138" s="67"/>
      <c r="IHS138" s="65"/>
      <c r="IHT138" s="65"/>
      <c r="IHU138" s="65"/>
      <c r="IHV138" s="66"/>
      <c r="IHX138" s="64"/>
      <c r="IHY138" s="67"/>
      <c r="IHZ138" s="67"/>
      <c r="IIA138" s="65"/>
      <c r="IIB138" s="65"/>
      <c r="IIC138" s="65"/>
      <c r="IID138" s="66"/>
      <c r="IIF138" s="64"/>
      <c r="IIG138" s="67"/>
      <c r="IIH138" s="67"/>
      <c r="III138" s="65"/>
      <c r="IIJ138" s="65"/>
      <c r="IIK138" s="65"/>
      <c r="IIL138" s="66"/>
      <c r="IIN138" s="64"/>
      <c r="IIO138" s="67"/>
      <c r="IIP138" s="67"/>
      <c r="IIQ138" s="65"/>
      <c r="IIR138" s="65"/>
      <c r="IIS138" s="65"/>
      <c r="IIT138" s="66"/>
      <c r="IIV138" s="64"/>
      <c r="IIW138" s="67"/>
      <c r="IIX138" s="67"/>
      <c r="IIY138" s="65"/>
      <c r="IIZ138" s="65"/>
      <c r="IJA138" s="65"/>
      <c r="IJB138" s="66"/>
      <c r="IJD138" s="64"/>
      <c r="IJE138" s="67"/>
      <c r="IJF138" s="67"/>
      <c r="IJG138" s="65"/>
      <c r="IJH138" s="65"/>
      <c r="IJI138" s="65"/>
      <c r="IJJ138" s="66"/>
      <c r="IJL138" s="64"/>
      <c r="IJM138" s="67"/>
      <c r="IJN138" s="67"/>
      <c r="IJO138" s="65"/>
      <c r="IJP138" s="65"/>
      <c r="IJQ138" s="65"/>
      <c r="IJR138" s="66"/>
      <c r="IJT138" s="64"/>
      <c r="IJU138" s="67"/>
      <c r="IJV138" s="67"/>
      <c r="IJW138" s="65"/>
      <c r="IJX138" s="65"/>
      <c r="IJY138" s="65"/>
      <c r="IJZ138" s="66"/>
      <c r="IKB138" s="64"/>
      <c r="IKC138" s="67"/>
      <c r="IKD138" s="67"/>
      <c r="IKE138" s="65"/>
      <c r="IKF138" s="65"/>
      <c r="IKG138" s="65"/>
      <c r="IKH138" s="66"/>
      <c r="IKJ138" s="64"/>
      <c r="IKK138" s="67"/>
      <c r="IKL138" s="67"/>
      <c r="IKM138" s="65"/>
      <c r="IKN138" s="65"/>
      <c r="IKO138" s="65"/>
      <c r="IKP138" s="66"/>
      <c r="IKR138" s="64"/>
      <c r="IKS138" s="67"/>
      <c r="IKT138" s="67"/>
      <c r="IKU138" s="65"/>
      <c r="IKV138" s="65"/>
      <c r="IKW138" s="65"/>
      <c r="IKX138" s="66"/>
      <c r="IKZ138" s="64"/>
      <c r="ILA138" s="67"/>
      <c r="ILB138" s="67"/>
      <c r="ILC138" s="65"/>
      <c r="ILD138" s="65"/>
      <c r="ILE138" s="65"/>
      <c r="ILF138" s="66"/>
      <c r="ILH138" s="64"/>
      <c r="ILI138" s="67"/>
      <c r="ILJ138" s="67"/>
      <c r="ILK138" s="65"/>
      <c r="ILL138" s="65"/>
      <c r="ILM138" s="65"/>
      <c r="ILN138" s="66"/>
      <c r="ILP138" s="64"/>
      <c r="ILQ138" s="67"/>
      <c r="ILR138" s="67"/>
      <c r="ILS138" s="65"/>
      <c r="ILT138" s="65"/>
      <c r="ILU138" s="65"/>
      <c r="ILV138" s="66"/>
      <c r="ILX138" s="64"/>
      <c r="ILY138" s="67"/>
      <c r="ILZ138" s="67"/>
      <c r="IMA138" s="65"/>
      <c r="IMB138" s="65"/>
      <c r="IMC138" s="65"/>
      <c r="IMD138" s="66"/>
      <c r="IMF138" s="64"/>
      <c r="IMG138" s="67"/>
      <c r="IMH138" s="67"/>
      <c r="IMI138" s="65"/>
      <c r="IMJ138" s="65"/>
      <c r="IMK138" s="65"/>
      <c r="IML138" s="66"/>
      <c r="IMN138" s="64"/>
      <c r="IMO138" s="67"/>
      <c r="IMP138" s="67"/>
      <c r="IMQ138" s="65"/>
      <c r="IMR138" s="65"/>
      <c r="IMS138" s="65"/>
      <c r="IMT138" s="66"/>
      <c r="IMV138" s="64"/>
      <c r="IMW138" s="67"/>
      <c r="IMX138" s="67"/>
      <c r="IMY138" s="65"/>
      <c r="IMZ138" s="65"/>
      <c r="INA138" s="65"/>
      <c r="INB138" s="66"/>
      <c r="IND138" s="64"/>
      <c r="INE138" s="67"/>
      <c r="INF138" s="67"/>
      <c r="ING138" s="65"/>
      <c r="INH138" s="65"/>
      <c r="INI138" s="65"/>
      <c r="INJ138" s="66"/>
      <c r="INL138" s="64"/>
      <c r="INM138" s="67"/>
      <c r="INN138" s="67"/>
      <c r="INO138" s="65"/>
      <c r="INP138" s="65"/>
      <c r="INQ138" s="65"/>
      <c r="INR138" s="66"/>
      <c r="INT138" s="64"/>
      <c r="INU138" s="67"/>
      <c r="INV138" s="67"/>
      <c r="INW138" s="65"/>
      <c r="INX138" s="65"/>
      <c r="INY138" s="65"/>
      <c r="INZ138" s="66"/>
      <c r="IOB138" s="64"/>
      <c r="IOC138" s="67"/>
      <c r="IOD138" s="67"/>
      <c r="IOE138" s="65"/>
      <c r="IOF138" s="65"/>
      <c r="IOG138" s="65"/>
      <c r="IOH138" s="66"/>
      <c r="IOJ138" s="64"/>
      <c r="IOK138" s="67"/>
      <c r="IOL138" s="67"/>
      <c r="IOM138" s="65"/>
      <c r="ION138" s="65"/>
      <c r="IOO138" s="65"/>
      <c r="IOP138" s="66"/>
      <c r="IOR138" s="64"/>
      <c r="IOS138" s="67"/>
      <c r="IOT138" s="67"/>
      <c r="IOU138" s="65"/>
      <c r="IOV138" s="65"/>
      <c r="IOW138" s="65"/>
      <c r="IOX138" s="66"/>
      <c r="IOZ138" s="64"/>
      <c r="IPA138" s="67"/>
      <c r="IPB138" s="67"/>
      <c r="IPC138" s="65"/>
      <c r="IPD138" s="65"/>
      <c r="IPE138" s="65"/>
      <c r="IPF138" s="66"/>
      <c r="IPH138" s="64"/>
      <c r="IPI138" s="67"/>
      <c r="IPJ138" s="67"/>
      <c r="IPK138" s="65"/>
      <c r="IPL138" s="65"/>
      <c r="IPM138" s="65"/>
      <c r="IPN138" s="66"/>
      <c r="IPP138" s="64"/>
      <c r="IPQ138" s="67"/>
      <c r="IPR138" s="67"/>
      <c r="IPS138" s="65"/>
      <c r="IPT138" s="65"/>
      <c r="IPU138" s="65"/>
      <c r="IPV138" s="66"/>
      <c r="IPX138" s="64"/>
      <c r="IPY138" s="67"/>
      <c r="IPZ138" s="67"/>
      <c r="IQA138" s="65"/>
      <c r="IQB138" s="65"/>
      <c r="IQC138" s="65"/>
      <c r="IQD138" s="66"/>
      <c r="IQF138" s="64"/>
      <c r="IQG138" s="67"/>
      <c r="IQH138" s="67"/>
      <c r="IQI138" s="65"/>
      <c r="IQJ138" s="65"/>
      <c r="IQK138" s="65"/>
      <c r="IQL138" s="66"/>
      <c r="IQN138" s="64"/>
      <c r="IQO138" s="67"/>
      <c r="IQP138" s="67"/>
      <c r="IQQ138" s="65"/>
      <c r="IQR138" s="65"/>
      <c r="IQS138" s="65"/>
      <c r="IQT138" s="66"/>
      <c r="IQV138" s="64"/>
      <c r="IQW138" s="67"/>
      <c r="IQX138" s="67"/>
      <c r="IQY138" s="65"/>
      <c r="IQZ138" s="65"/>
      <c r="IRA138" s="65"/>
      <c r="IRB138" s="66"/>
      <c r="IRD138" s="64"/>
      <c r="IRE138" s="67"/>
      <c r="IRF138" s="67"/>
      <c r="IRG138" s="65"/>
      <c r="IRH138" s="65"/>
      <c r="IRI138" s="65"/>
      <c r="IRJ138" s="66"/>
      <c r="IRL138" s="64"/>
      <c r="IRM138" s="67"/>
      <c r="IRN138" s="67"/>
      <c r="IRO138" s="65"/>
      <c r="IRP138" s="65"/>
      <c r="IRQ138" s="65"/>
      <c r="IRR138" s="66"/>
      <c r="IRT138" s="64"/>
      <c r="IRU138" s="67"/>
      <c r="IRV138" s="67"/>
      <c r="IRW138" s="65"/>
      <c r="IRX138" s="65"/>
      <c r="IRY138" s="65"/>
      <c r="IRZ138" s="66"/>
      <c r="ISB138" s="64"/>
      <c r="ISC138" s="67"/>
      <c r="ISD138" s="67"/>
      <c r="ISE138" s="65"/>
      <c r="ISF138" s="65"/>
      <c r="ISG138" s="65"/>
      <c r="ISH138" s="66"/>
      <c r="ISJ138" s="64"/>
      <c r="ISK138" s="67"/>
      <c r="ISL138" s="67"/>
      <c r="ISM138" s="65"/>
      <c r="ISN138" s="65"/>
      <c r="ISO138" s="65"/>
      <c r="ISP138" s="66"/>
      <c r="ISR138" s="64"/>
      <c r="ISS138" s="67"/>
      <c r="IST138" s="67"/>
      <c r="ISU138" s="65"/>
      <c r="ISV138" s="65"/>
      <c r="ISW138" s="65"/>
      <c r="ISX138" s="66"/>
      <c r="ISZ138" s="64"/>
      <c r="ITA138" s="67"/>
      <c r="ITB138" s="67"/>
      <c r="ITC138" s="65"/>
      <c r="ITD138" s="65"/>
      <c r="ITE138" s="65"/>
      <c r="ITF138" s="66"/>
      <c r="ITH138" s="64"/>
      <c r="ITI138" s="67"/>
      <c r="ITJ138" s="67"/>
      <c r="ITK138" s="65"/>
      <c r="ITL138" s="65"/>
      <c r="ITM138" s="65"/>
      <c r="ITN138" s="66"/>
      <c r="ITP138" s="64"/>
      <c r="ITQ138" s="67"/>
      <c r="ITR138" s="67"/>
      <c r="ITS138" s="65"/>
      <c r="ITT138" s="65"/>
      <c r="ITU138" s="65"/>
      <c r="ITV138" s="66"/>
      <c r="ITX138" s="64"/>
      <c r="ITY138" s="67"/>
      <c r="ITZ138" s="67"/>
      <c r="IUA138" s="65"/>
      <c r="IUB138" s="65"/>
      <c r="IUC138" s="65"/>
      <c r="IUD138" s="66"/>
      <c r="IUF138" s="64"/>
      <c r="IUG138" s="67"/>
      <c r="IUH138" s="67"/>
      <c r="IUI138" s="65"/>
      <c r="IUJ138" s="65"/>
      <c r="IUK138" s="65"/>
      <c r="IUL138" s="66"/>
      <c r="IUN138" s="64"/>
      <c r="IUO138" s="67"/>
      <c r="IUP138" s="67"/>
      <c r="IUQ138" s="65"/>
      <c r="IUR138" s="65"/>
      <c r="IUS138" s="65"/>
      <c r="IUT138" s="66"/>
      <c r="IUV138" s="64"/>
      <c r="IUW138" s="67"/>
      <c r="IUX138" s="67"/>
      <c r="IUY138" s="65"/>
      <c r="IUZ138" s="65"/>
      <c r="IVA138" s="65"/>
      <c r="IVB138" s="66"/>
      <c r="IVD138" s="64"/>
      <c r="IVE138" s="67"/>
      <c r="IVF138" s="67"/>
      <c r="IVG138" s="65"/>
      <c r="IVH138" s="65"/>
      <c r="IVI138" s="65"/>
      <c r="IVJ138" s="66"/>
      <c r="IVL138" s="64"/>
      <c r="IVM138" s="67"/>
      <c r="IVN138" s="67"/>
      <c r="IVO138" s="65"/>
      <c r="IVP138" s="65"/>
      <c r="IVQ138" s="65"/>
      <c r="IVR138" s="66"/>
      <c r="IVT138" s="64"/>
      <c r="IVU138" s="67"/>
      <c r="IVV138" s="67"/>
      <c r="IVW138" s="65"/>
      <c r="IVX138" s="65"/>
      <c r="IVY138" s="65"/>
      <c r="IVZ138" s="66"/>
      <c r="IWB138" s="64"/>
      <c r="IWC138" s="67"/>
      <c r="IWD138" s="67"/>
      <c r="IWE138" s="65"/>
      <c r="IWF138" s="65"/>
      <c r="IWG138" s="65"/>
      <c r="IWH138" s="66"/>
      <c r="IWJ138" s="64"/>
      <c r="IWK138" s="67"/>
      <c r="IWL138" s="67"/>
      <c r="IWM138" s="65"/>
      <c r="IWN138" s="65"/>
      <c r="IWO138" s="65"/>
      <c r="IWP138" s="66"/>
      <c r="IWR138" s="64"/>
      <c r="IWS138" s="67"/>
      <c r="IWT138" s="67"/>
      <c r="IWU138" s="65"/>
      <c r="IWV138" s="65"/>
      <c r="IWW138" s="65"/>
      <c r="IWX138" s="66"/>
      <c r="IWZ138" s="64"/>
      <c r="IXA138" s="67"/>
      <c r="IXB138" s="67"/>
      <c r="IXC138" s="65"/>
      <c r="IXD138" s="65"/>
      <c r="IXE138" s="65"/>
      <c r="IXF138" s="66"/>
      <c r="IXH138" s="64"/>
      <c r="IXI138" s="67"/>
      <c r="IXJ138" s="67"/>
      <c r="IXK138" s="65"/>
      <c r="IXL138" s="65"/>
      <c r="IXM138" s="65"/>
      <c r="IXN138" s="66"/>
      <c r="IXP138" s="64"/>
      <c r="IXQ138" s="67"/>
      <c r="IXR138" s="67"/>
      <c r="IXS138" s="65"/>
      <c r="IXT138" s="65"/>
      <c r="IXU138" s="65"/>
      <c r="IXV138" s="66"/>
      <c r="IXX138" s="64"/>
      <c r="IXY138" s="67"/>
      <c r="IXZ138" s="67"/>
      <c r="IYA138" s="65"/>
      <c r="IYB138" s="65"/>
      <c r="IYC138" s="65"/>
      <c r="IYD138" s="66"/>
      <c r="IYF138" s="64"/>
      <c r="IYG138" s="67"/>
      <c r="IYH138" s="67"/>
      <c r="IYI138" s="65"/>
      <c r="IYJ138" s="65"/>
      <c r="IYK138" s="65"/>
      <c r="IYL138" s="66"/>
      <c r="IYN138" s="64"/>
      <c r="IYO138" s="67"/>
      <c r="IYP138" s="67"/>
      <c r="IYQ138" s="65"/>
      <c r="IYR138" s="65"/>
      <c r="IYS138" s="65"/>
      <c r="IYT138" s="66"/>
      <c r="IYV138" s="64"/>
      <c r="IYW138" s="67"/>
      <c r="IYX138" s="67"/>
      <c r="IYY138" s="65"/>
      <c r="IYZ138" s="65"/>
      <c r="IZA138" s="65"/>
      <c r="IZB138" s="66"/>
      <c r="IZD138" s="64"/>
      <c r="IZE138" s="67"/>
      <c r="IZF138" s="67"/>
      <c r="IZG138" s="65"/>
      <c r="IZH138" s="65"/>
      <c r="IZI138" s="65"/>
      <c r="IZJ138" s="66"/>
      <c r="IZL138" s="64"/>
      <c r="IZM138" s="67"/>
      <c r="IZN138" s="67"/>
      <c r="IZO138" s="65"/>
      <c r="IZP138" s="65"/>
      <c r="IZQ138" s="65"/>
      <c r="IZR138" s="66"/>
      <c r="IZT138" s="64"/>
      <c r="IZU138" s="67"/>
      <c r="IZV138" s="67"/>
      <c r="IZW138" s="65"/>
      <c r="IZX138" s="65"/>
      <c r="IZY138" s="65"/>
      <c r="IZZ138" s="66"/>
      <c r="JAB138" s="64"/>
      <c r="JAC138" s="67"/>
      <c r="JAD138" s="67"/>
      <c r="JAE138" s="65"/>
      <c r="JAF138" s="65"/>
      <c r="JAG138" s="65"/>
      <c r="JAH138" s="66"/>
      <c r="JAJ138" s="64"/>
      <c r="JAK138" s="67"/>
      <c r="JAL138" s="67"/>
      <c r="JAM138" s="65"/>
      <c r="JAN138" s="65"/>
      <c r="JAO138" s="65"/>
      <c r="JAP138" s="66"/>
      <c r="JAR138" s="64"/>
      <c r="JAS138" s="67"/>
      <c r="JAT138" s="67"/>
      <c r="JAU138" s="65"/>
      <c r="JAV138" s="65"/>
      <c r="JAW138" s="65"/>
      <c r="JAX138" s="66"/>
      <c r="JAZ138" s="64"/>
      <c r="JBA138" s="67"/>
      <c r="JBB138" s="67"/>
      <c r="JBC138" s="65"/>
      <c r="JBD138" s="65"/>
      <c r="JBE138" s="65"/>
      <c r="JBF138" s="66"/>
      <c r="JBH138" s="64"/>
      <c r="JBI138" s="67"/>
      <c r="JBJ138" s="67"/>
      <c r="JBK138" s="65"/>
      <c r="JBL138" s="65"/>
      <c r="JBM138" s="65"/>
      <c r="JBN138" s="66"/>
      <c r="JBP138" s="64"/>
      <c r="JBQ138" s="67"/>
      <c r="JBR138" s="67"/>
      <c r="JBS138" s="65"/>
      <c r="JBT138" s="65"/>
      <c r="JBU138" s="65"/>
      <c r="JBV138" s="66"/>
      <c r="JBX138" s="64"/>
      <c r="JBY138" s="67"/>
      <c r="JBZ138" s="67"/>
      <c r="JCA138" s="65"/>
      <c r="JCB138" s="65"/>
      <c r="JCC138" s="65"/>
      <c r="JCD138" s="66"/>
      <c r="JCF138" s="64"/>
      <c r="JCG138" s="67"/>
      <c r="JCH138" s="67"/>
      <c r="JCI138" s="65"/>
      <c r="JCJ138" s="65"/>
      <c r="JCK138" s="65"/>
      <c r="JCL138" s="66"/>
      <c r="JCN138" s="64"/>
      <c r="JCO138" s="67"/>
      <c r="JCP138" s="67"/>
      <c r="JCQ138" s="65"/>
      <c r="JCR138" s="65"/>
      <c r="JCS138" s="65"/>
      <c r="JCT138" s="66"/>
      <c r="JCV138" s="64"/>
      <c r="JCW138" s="67"/>
      <c r="JCX138" s="67"/>
      <c r="JCY138" s="65"/>
      <c r="JCZ138" s="65"/>
      <c r="JDA138" s="65"/>
      <c r="JDB138" s="66"/>
      <c r="JDD138" s="64"/>
      <c r="JDE138" s="67"/>
      <c r="JDF138" s="67"/>
      <c r="JDG138" s="65"/>
      <c r="JDH138" s="65"/>
      <c r="JDI138" s="65"/>
      <c r="JDJ138" s="66"/>
      <c r="JDL138" s="64"/>
      <c r="JDM138" s="67"/>
      <c r="JDN138" s="67"/>
      <c r="JDO138" s="65"/>
      <c r="JDP138" s="65"/>
      <c r="JDQ138" s="65"/>
      <c r="JDR138" s="66"/>
      <c r="JDT138" s="64"/>
      <c r="JDU138" s="67"/>
      <c r="JDV138" s="67"/>
      <c r="JDW138" s="65"/>
      <c r="JDX138" s="65"/>
      <c r="JDY138" s="65"/>
      <c r="JDZ138" s="66"/>
      <c r="JEB138" s="64"/>
      <c r="JEC138" s="67"/>
      <c r="JED138" s="67"/>
      <c r="JEE138" s="65"/>
      <c r="JEF138" s="65"/>
      <c r="JEG138" s="65"/>
      <c r="JEH138" s="66"/>
      <c r="JEJ138" s="64"/>
      <c r="JEK138" s="67"/>
      <c r="JEL138" s="67"/>
      <c r="JEM138" s="65"/>
      <c r="JEN138" s="65"/>
      <c r="JEO138" s="65"/>
      <c r="JEP138" s="66"/>
      <c r="JER138" s="64"/>
      <c r="JES138" s="67"/>
      <c r="JET138" s="67"/>
      <c r="JEU138" s="65"/>
      <c r="JEV138" s="65"/>
      <c r="JEW138" s="65"/>
      <c r="JEX138" s="66"/>
      <c r="JEZ138" s="64"/>
      <c r="JFA138" s="67"/>
      <c r="JFB138" s="67"/>
      <c r="JFC138" s="65"/>
      <c r="JFD138" s="65"/>
      <c r="JFE138" s="65"/>
      <c r="JFF138" s="66"/>
      <c r="JFH138" s="64"/>
      <c r="JFI138" s="67"/>
      <c r="JFJ138" s="67"/>
      <c r="JFK138" s="65"/>
      <c r="JFL138" s="65"/>
      <c r="JFM138" s="65"/>
      <c r="JFN138" s="66"/>
      <c r="JFP138" s="64"/>
      <c r="JFQ138" s="67"/>
      <c r="JFR138" s="67"/>
      <c r="JFS138" s="65"/>
      <c r="JFT138" s="65"/>
      <c r="JFU138" s="65"/>
      <c r="JFV138" s="66"/>
      <c r="JFX138" s="64"/>
      <c r="JFY138" s="67"/>
      <c r="JFZ138" s="67"/>
      <c r="JGA138" s="65"/>
      <c r="JGB138" s="65"/>
      <c r="JGC138" s="65"/>
      <c r="JGD138" s="66"/>
      <c r="JGF138" s="64"/>
      <c r="JGG138" s="67"/>
      <c r="JGH138" s="67"/>
      <c r="JGI138" s="65"/>
      <c r="JGJ138" s="65"/>
      <c r="JGK138" s="65"/>
      <c r="JGL138" s="66"/>
      <c r="JGN138" s="64"/>
      <c r="JGO138" s="67"/>
      <c r="JGP138" s="67"/>
      <c r="JGQ138" s="65"/>
      <c r="JGR138" s="65"/>
      <c r="JGS138" s="65"/>
      <c r="JGT138" s="66"/>
      <c r="JGV138" s="64"/>
      <c r="JGW138" s="67"/>
      <c r="JGX138" s="67"/>
      <c r="JGY138" s="65"/>
      <c r="JGZ138" s="65"/>
      <c r="JHA138" s="65"/>
      <c r="JHB138" s="66"/>
      <c r="JHD138" s="64"/>
      <c r="JHE138" s="67"/>
      <c r="JHF138" s="67"/>
      <c r="JHG138" s="65"/>
      <c r="JHH138" s="65"/>
      <c r="JHI138" s="65"/>
      <c r="JHJ138" s="66"/>
      <c r="JHL138" s="64"/>
      <c r="JHM138" s="67"/>
      <c r="JHN138" s="67"/>
      <c r="JHO138" s="65"/>
      <c r="JHP138" s="65"/>
      <c r="JHQ138" s="65"/>
      <c r="JHR138" s="66"/>
      <c r="JHT138" s="64"/>
      <c r="JHU138" s="67"/>
      <c r="JHV138" s="67"/>
      <c r="JHW138" s="65"/>
      <c r="JHX138" s="65"/>
      <c r="JHY138" s="65"/>
      <c r="JHZ138" s="66"/>
      <c r="JIB138" s="64"/>
      <c r="JIC138" s="67"/>
      <c r="JID138" s="67"/>
      <c r="JIE138" s="65"/>
      <c r="JIF138" s="65"/>
      <c r="JIG138" s="65"/>
      <c r="JIH138" s="66"/>
      <c r="JIJ138" s="64"/>
      <c r="JIK138" s="67"/>
      <c r="JIL138" s="67"/>
      <c r="JIM138" s="65"/>
      <c r="JIN138" s="65"/>
      <c r="JIO138" s="65"/>
      <c r="JIP138" s="66"/>
      <c r="JIR138" s="64"/>
      <c r="JIS138" s="67"/>
      <c r="JIT138" s="67"/>
      <c r="JIU138" s="65"/>
      <c r="JIV138" s="65"/>
      <c r="JIW138" s="65"/>
      <c r="JIX138" s="66"/>
      <c r="JIZ138" s="64"/>
      <c r="JJA138" s="67"/>
      <c r="JJB138" s="67"/>
      <c r="JJC138" s="65"/>
      <c r="JJD138" s="65"/>
      <c r="JJE138" s="65"/>
      <c r="JJF138" s="66"/>
      <c r="JJH138" s="64"/>
      <c r="JJI138" s="67"/>
      <c r="JJJ138" s="67"/>
      <c r="JJK138" s="65"/>
      <c r="JJL138" s="65"/>
      <c r="JJM138" s="65"/>
      <c r="JJN138" s="66"/>
      <c r="JJP138" s="64"/>
      <c r="JJQ138" s="67"/>
      <c r="JJR138" s="67"/>
      <c r="JJS138" s="65"/>
      <c r="JJT138" s="65"/>
      <c r="JJU138" s="65"/>
      <c r="JJV138" s="66"/>
      <c r="JJX138" s="64"/>
      <c r="JJY138" s="67"/>
      <c r="JJZ138" s="67"/>
      <c r="JKA138" s="65"/>
      <c r="JKB138" s="65"/>
      <c r="JKC138" s="65"/>
      <c r="JKD138" s="66"/>
      <c r="JKF138" s="64"/>
      <c r="JKG138" s="67"/>
      <c r="JKH138" s="67"/>
      <c r="JKI138" s="65"/>
      <c r="JKJ138" s="65"/>
      <c r="JKK138" s="65"/>
      <c r="JKL138" s="66"/>
      <c r="JKN138" s="64"/>
      <c r="JKO138" s="67"/>
      <c r="JKP138" s="67"/>
      <c r="JKQ138" s="65"/>
      <c r="JKR138" s="65"/>
      <c r="JKS138" s="65"/>
      <c r="JKT138" s="66"/>
      <c r="JKV138" s="64"/>
      <c r="JKW138" s="67"/>
      <c r="JKX138" s="67"/>
      <c r="JKY138" s="65"/>
      <c r="JKZ138" s="65"/>
      <c r="JLA138" s="65"/>
      <c r="JLB138" s="66"/>
      <c r="JLD138" s="64"/>
      <c r="JLE138" s="67"/>
      <c r="JLF138" s="67"/>
      <c r="JLG138" s="65"/>
      <c r="JLH138" s="65"/>
      <c r="JLI138" s="65"/>
      <c r="JLJ138" s="66"/>
      <c r="JLL138" s="64"/>
      <c r="JLM138" s="67"/>
      <c r="JLN138" s="67"/>
      <c r="JLO138" s="65"/>
      <c r="JLP138" s="65"/>
      <c r="JLQ138" s="65"/>
      <c r="JLR138" s="66"/>
      <c r="JLT138" s="64"/>
      <c r="JLU138" s="67"/>
      <c r="JLV138" s="67"/>
      <c r="JLW138" s="65"/>
      <c r="JLX138" s="65"/>
      <c r="JLY138" s="65"/>
      <c r="JLZ138" s="66"/>
      <c r="JMB138" s="64"/>
      <c r="JMC138" s="67"/>
      <c r="JMD138" s="67"/>
      <c r="JME138" s="65"/>
      <c r="JMF138" s="65"/>
      <c r="JMG138" s="65"/>
      <c r="JMH138" s="66"/>
      <c r="JMJ138" s="64"/>
      <c r="JMK138" s="67"/>
      <c r="JML138" s="67"/>
      <c r="JMM138" s="65"/>
      <c r="JMN138" s="65"/>
      <c r="JMO138" s="65"/>
      <c r="JMP138" s="66"/>
      <c r="JMR138" s="64"/>
      <c r="JMS138" s="67"/>
      <c r="JMT138" s="67"/>
      <c r="JMU138" s="65"/>
      <c r="JMV138" s="65"/>
      <c r="JMW138" s="65"/>
      <c r="JMX138" s="66"/>
      <c r="JMZ138" s="64"/>
      <c r="JNA138" s="67"/>
      <c r="JNB138" s="67"/>
      <c r="JNC138" s="65"/>
      <c r="JND138" s="65"/>
      <c r="JNE138" s="65"/>
      <c r="JNF138" s="66"/>
      <c r="JNH138" s="64"/>
      <c r="JNI138" s="67"/>
      <c r="JNJ138" s="67"/>
      <c r="JNK138" s="65"/>
      <c r="JNL138" s="65"/>
      <c r="JNM138" s="65"/>
      <c r="JNN138" s="66"/>
      <c r="JNP138" s="64"/>
      <c r="JNQ138" s="67"/>
      <c r="JNR138" s="67"/>
      <c r="JNS138" s="65"/>
      <c r="JNT138" s="65"/>
      <c r="JNU138" s="65"/>
      <c r="JNV138" s="66"/>
      <c r="JNX138" s="64"/>
      <c r="JNY138" s="67"/>
      <c r="JNZ138" s="67"/>
      <c r="JOA138" s="65"/>
      <c r="JOB138" s="65"/>
      <c r="JOC138" s="65"/>
      <c r="JOD138" s="66"/>
      <c r="JOF138" s="64"/>
      <c r="JOG138" s="67"/>
      <c r="JOH138" s="67"/>
      <c r="JOI138" s="65"/>
      <c r="JOJ138" s="65"/>
      <c r="JOK138" s="65"/>
      <c r="JOL138" s="66"/>
      <c r="JON138" s="64"/>
      <c r="JOO138" s="67"/>
      <c r="JOP138" s="67"/>
      <c r="JOQ138" s="65"/>
      <c r="JOR138" s="65"/>
      <c r="JOS138" s="65"/>
      <c r="JOT138" s="66"/>
      <c r="JOV138" s="64"/>
      <c r="JOW138" s="67"/>
      <c r="JOX138" s="67"/>
      <c r="JOY138" s="65"/>
      <c r="JOZ138" s="65"/>
      <c r="JPA138" s="65"/>
      <c r="JPB138" s="66"/>
      <c r="JPD138" s="64"/>
      <c r="JPE138" s="67"/>
      <c r="JPF138" s="67"/>
      <c r="JPG138" s="65"/>
      <c r="JPH138" s="65"/>
      <c r="JPI138" s="65"/>
      <c r="JPJ138" s="66"/>
      <c r="JPL138" s="64"/>
      <c r="JPM138" s="67"/>
      <c r="JPN138" s="67"/>
      <c r="JPO138" s="65"/>
      <c r="JPP138" s="65"/>
      <c r="JPQ138" s="65"/>
      <c r="JPR138" s="66"/>
      <c r="JPT138" s="64"/>
      <c r="JPU138" s="67"/>
      <c r="JPV138" s="67"/>
      <c r="JPW138" s="65"/>
      <c r="JPX138" s="65"/>
      <c r="JPY138" s="65"/>
      <c r="JPZ138" s="66"/>
      <c r="JQB138" s="64"/>
      <c r="JQC138" s="67"/>
      <c r="JQD138" s="67"/>
      <c r="JQE138" s="65"/>
      <c r="JQF138" s="65"/>
      <c r="JQG138" s="65"/>
      <c r="JQH138" s="66"/>
      <c r="JQJ138" s="64"/>
      <c r="JQK138" s="67"/>
      <c r="JQL138" s="67"/>
      <c r="JQM138" s="65"/>
      <c r="JQN138" s="65"/>
      <c r="JQO138" s="65"/>
      <c r="JQP138" s="66"/>
      <c r="JQR138" s="64"/>
      <c r="JQS138" s="67"/>
      <c r="JQT138" s="67"/>
      <c r="JQU138" s="65"/>
      <c r="JQV138" s="65"/>
      <c r="JQW138" s="65"/>
      <c r="JQX138" s="66"/>
      <c r="JQZ138" s="64"/>
      <c r="JRA138" s="67"/>
      <c r="JRB138" s="67"/>
      <c r="JRC138" s="65"/>
      <c r="JRD138" s="65"/>
      <c r="JRE138" s="65"/>
      <c r="JRF138" s="66"/>
      <c r="JRH138" s="64"/>
      <c r="JRI138" s="67"/>
      <c r="JRJ138" s="67"/>
      <c r="JRK138" s="65"/>
      <c r="JRL138" s="65"/>
      <c r="JRM138" s="65"/>
      <c r="JRN138" s="66"/>
      <c r="JRP138" s="64"/>
      <c r="JRQ138" s="67"/>
      <c r="JRR138" s="67"/>
      <c r="JRS138" s="65"/>
      <c r="JRT138" s="65"/>
      <c r="JRU138" s="65"/>
      <c r="JRV138" s="66"/>
      <c r="JRX138" s="64"/>
      <c r="JRY138" s="67"/>
      <c r="JRZ138" s="67"/>
      <c r="JSA138" s="65"/>
      <c r="JSB138" s="65"/>
      <c r="JSC138" s="65"/>
      <c r="JSD138" s="66"/>
      <c r="JSF138" s="64"/>
      <c r="JSG138" s="67"/>
      <c r="JSH138" s="67"/>
      <c r="JSI138" s="65"/>
      <c r="JSJ138" s="65"/>
      <c r="JSK138" s="65"/>
      <c r="JSL138" s="66"/>
      <c r="JSN138" s="64"/>
      <c r="JSO138" s="67"/>
      <c r="JSP138" s="67"/>
      <c r="JSQ138" s="65"/>
      <c r="JSR138" s="65"/>
      <c r="JSS138" s="65"/>
      <c r="JST138" s="66"/>
      <c r="JSV138" s="64"/>
      <c r="JSW138" s="67"/>
      <c r="JSX138" s="67"/>
      <c r="JSY138" s="65"/>
      <c r="JSZ138" s="65"/>
      <c r="JTA138" s="65"/>
      <c r="JTB138" s="66"/>
      <c r="JTD138" s="64"/>
      <c r="JTE138" s="67"/>
      <c r="JTF138" s="67"/>
      <c r="JTG138" s="65"/>
      <c r="JTH138" s="65"/>
      <c r="JTI138" s="65"/>
      <c r="JTJ138" s="66"/>
      <c r="JTL138" s="64"/>
      <c r="JTM138" s="67"/>
      <c r="JTN138" s="67"/>
      <c r="JTO138" s="65"/>
      <c r="JTP138" s="65"/>
      <c r="JTQ138" s="65"/>
      <c r="JTR138" s="66"/>
      <c r="JTT138" s="64"/>
      <c r="JTU138" s="67"/>
      <c r="JTV138" s="67"/>
      <c r="JTW138" s="65"/>
      <c r="JTX138" s="65"/>
      <c r="JTY138" s="65"/>
      <c r="JTZ138" s="66"/>
      <c r="JUB138" s="64"/>
      <c r="JUC138" s="67"/>
      <c r="JUD138" s="67"/>
      <c r="JUE138" s="65"/>
      <c r="JUF138" s="65"/>
      <c r="JUG138" s="65"/>
      <c r="JUH138" s="66"/>
      <c r="JUJ138" s="64"/>
      <c r="JUK138" s="67"/>
      <c r="JUL138" s="67"/>
      <c r="JUM138" s="65"/>
      <c r="JUN138" s="65"/>
      <c r="JUO138" s="65"/>
      <c r="JUP138" s="66"/>
      <c r="JUR138" s="64"/>
      <c r="JUS138" s="67"/>
      <c r="JUT138" s="67"/>
      <c r="JUU138" s="65"/>
      <c r="JUV138" s="65"/>
      <c r="JUW138" s="65"/>
      <c r="JUX138" s="66"/>
      <c r="JUZ138" s="64"/>
      <c r="JVA138" s="67"/>
      <c r="JVB138" s="67"/>
      <c r="JVC138" s="65"/>
      <c r="JVD138" s="65"/>
      <c r="JVE138" s="65"/>
      <c r="JVF138" s="66"/>
      <c r="JVH138" s="64"/>
      <c r="JVI138" s="67"/>
      <c r="JVJ138" s="67"/>
      <c r="JVK138" s="65"/>
      <c r="JVL138" s="65"/>
      <c r="JVM138" s="65"/>
      <c r="JVN138" s="66"/>
      <c r="JVP138" s="64"/>
      <c r="JVQ138" s="67"/>
      <c r="JVR138" s="67"/>
      <c r="JVS138" s="65"/>
      <c r="JVT138" s="65"/>
      <c r="JVU138" s="65"/>
      <c r="JVV138" s="66"/>
      <c r="JVX138" s="64"/>
      <c r="JVY138" s="67"/>
      <c r="JVZ138" s="67"/>
      <c r="JWA138" s="65"/>
      <c r="JWB138" s="65"/>
      <c r="JWC138" s="65"/>
      <c r="JWD138" s="66"/>
      <c r="JWF138" s="64"/>
      <c r="JWG138" s="67"/>
      <c r="JWH138" s="67"/>
      <c r="JWI138" s="65"/>
      <c r="JWJ138" s="65"/>
      <c r="JWK138" s="65"/>
      <c r="JWL138" s="66"/>
      <c r="JWN138" s="64"/>
      <c r="JWO138" s="67"/>
      <c r="JWP138" s="67"/>
      <c r="JWQ138" s="65"/>
      <c r="JWR138" s="65"/>
      <c r="JWS138" s="65"/>
      <c r="JWT138" s="66"/>
      <c r="JWV138" s="64"/>
      <c r="JWW138" s="67"/>
      <c r="JWX138" s="67"/>
      <c r="JWY138" s="65"/>
      <c r="JWZ138" s="65"/>
      <c r="JXA138" s="65"/>
      <c r="JXB138" s="66"/>
      <c r="JXD138" s="64"/>
      <c r="JXE138" s="67"/>
      <c r="JXF138" s="67"/>
      <c r="JXG138" s="65"/>
      <c r="JXH138" s="65"/>
      <c r="JXI138" s="65"/>
      <c r="JXJ138" s="66"/>
      <c r="JXL138" s="64"/>
      <c r="JXM138" s="67"/>
      <c r="JXN138" s="67"/>
      <c r="JXO138" s="65"/>
      <c r="JXP138" s="65"/>
      <c r="JXQ138" s="65"/>
      <c r="JXR138" s="66"/>
      <c r="JXT138" s="64"/>
      <c r="JXU138" s="67"/>
      <c r="JXV138" s="67"/>
      <c r="JXW138" s="65"/>
      <c r="JXX138" s="65"/>
      <c r="JXY138" s="65"/>
      <c r="JXZ138" s="66"/>
      <c r="JYB138" s="64"/>
      <c r="JYC138" s="67"/>
      <c r="JYD138" s="67"/>
      <c r="JYE138" s="65"/>
      <c r="JYF138" s="65"/>
      <c r="JYG138" s="65"/>
      <c r="JYH138" s="66"/>
      <c r="JYJ138" s="64"/>
      <c r="JYK138" s="67"/>
      <c r="JYL138" s="67"/>
      <c r="JYM138" s="65"/>
      <c r="JYN138" s="65"/>
      <c r="JYO138" s="65"/>
      <c r="JYP138" s="66"/>
      <c r="JYR138" s="64"/>
      <c r="JYS138" s="67"/>
      <c r="JYT138" s="67"/>
      <c r="JYU138" s="65"/>
      <c r="JYV138" s="65"/>
      <c r="JYW138" s="65"/>
      <c r="JYX138" s="66"/>
      <c r="JYZ138" s="64"/>
      <c r="JZA138" s="67"/>
      <c r="JZB138" s="67"/>
      <c r="JZC138" s="65"/>
      <c r="JZD138" s="65"/>
      <c r="JZE138" s="65"/>
      <c r="JZF138" s="66"/>
      <c r="JZH138" s="64"/>
      <c r="JZI138" s="67"/>
      <c r="JZJ138" s="67"/>
      <c r="JZK138" s="65"/>
      <c r="JZL138" s="65"/>
      <c r="JZM138" s="65"/>
      <c r="JZN138" s="66"/>
      <c r="JZP138" s="64"/>
      <c r="JZQ138" s="67"/>
      <c r="JZR138" s="67"/>
      <c r="JZS138" s="65"/>
      <c r="JZT138" s="65"/>
      <c r="JZU138" s="65"/>
      <c r="JZV138" s="66"/>
      <c r="JZX138" s="64"/>
      <c r="JZY138" s="67"/>
      <c r="JZZ138" s="67"/>
      <c r="KAA138" s="65"/>
      <c r="KAB138" s="65"/>
      <c r="KAC138" s="65"/>
      <c r="KAD138" s="66"/>
      <c r="KAF138" s="64"/>
      <c r="KAG138" s="67"/>
      <c r="KAH138" s="67"/>
      <c r="KAI138" s="65"/>
      <c r="KAJ138" s="65"/>
      <c r="KAK138" s="65"/>
      <c r="KAL138" s="66"/>
      <c r="KAN138" s="64"/>
      <c r="KAO138" s="67"/>
      <c r="KAP138" s="67"/>
      <c r="KAQ138" s="65"/>
      <c r="KAR138" s="65"/>
      <c r="KAS138" s="65"/>
      <c r="KAT138" s="66"/>
      <c r="KAV138" s="64"/>
      <c r="KAW138" s="67"/>
      <c r="KAX138" s="67"/>
      <c r="KAY138" s="65"/>
      <c r="KAZ138" s="65"/>
      <c r="KBA138" s="65"/>
      <c r="KBB138" s="66"/>
      <c r="KBD138" s="64"/>
      <c r="KBE138" s="67"/>
      <c r="KBF138" s="67"/>
      <c r="KBG138" s="65"/>
      <c r="KBH138" s="65"/>
      <c r="KBI138" s="65"/>
      <c r="KBJ138" s="66"/>
      <c r="KBL138" s="64"/>
      <c r="KBM138" s="67"/>
      <c r="KBN138" s="67"/>
      <c r="KBO138" s="65"/>
      <c r="KBP138" s="65"/>
      <c r="KBQ138" s="65"/>
      <c r="KBR138" s="66"/>
      <c r="KBT138" s="64"/>
      <c r="KBU138" s="67"/>
      <c r="KBV138" s="67"/>
      <c r="KBW138" s="65"/>
      <c r="KBX138" s="65"/>
      <c r="KBY138" s="65"/>
      <c r="KBZ138" s="66"/>
      <c r="KCB138" s="64"/>
      <c r="KCC138" s="67"/>
      <c r="KCD138" s="67"/>
      <c r="KCE138" s="65"/>
      <c r="KCF138" s="65"/>
      <c r="KCG138" s="65"/>
      <c r="KCH138" s="66"/>
      <c r="KCJ138" s="64"/>
      <c r="KCK138" s="67"/>
      <c r="KCL138" s="67"/>
      <c r="KCM138" s="65"/>
      <c r="KCN138" s="65"/>
      <c r="KCO138" s="65"/>
      <c r="KCP138" s="66"/>
      <c r="KCR138" s="64"/>
      <c r="KCS138" s="67"/>
      <c r="KCT138" s="67"/>
      <c r="KCU138" s="65"/>
      <c r="KCV138" s="65"/>
      <c r="KCW138" s="65"/>
      <c r="KCX138" s="66"/>
      <c r="KCZ138" s="64"/>
      <c r="KDA138" s="67"/>
      <c r="KDB138" s="67"/>
      <c r="KDC138" s="65"/>
      <c r="KDD138" s="65"/>
      <c r="KDE138" s="65"/>
      <c r="KDF138" s="66"/>
      <c r="KDH138" s="64"/>
      <c r="KDI138" s="67"/>
      <c r="KDJ138" s="67"/>
      <c r="KDK138" s="65"/>
      <c r="KDL138" s="65"/>
      <c r="KDM138" s="65"/>
      <c r="KDN138" s="66"/>
      <c r="KDP138" s="64"/>
      <c r="KDQ138" s="67"/>
      <c r="KDR138" s="67"/>
      <c r="KDS138" s="65"/>
      <c r="KDT138" s="65"/>
      <c r="KDU138" s="65"/>
      <c r="KDV138" s="66"/>
      <c r="KDX138" s="64"/>
      <c r="KDY138" s="67"/>
      <c r="KDZ138" s="67"/>
      <c r="KEA138" s="65"/>
      <c r="KEB138" s="65"/>
      <c r="KEC138" s="65"/>
      <c r="KED138" s="66"/>
      <c r="KEF138" s="64"/>
      <c r="KEG138" s="67"/>
      <c r="KEH138" s="67"/>
      <c r="KEI138" s="65"/>
      <c r="KEJ138" s="65"/>
      <c r="KEK138" s="65"/>
      <c r="KEL138" s="66"/>
      <c r="KEN138" s="64"/>
      <c r="KEO138" s="67"/>
      <c r="KEP138" s="67"/>
      <c r="KEQ138" s="65"/>
      <c r="KER138" s="65"/>
      <c r="KES138" s="65"/>
      <c r="KET138" s="66"/>
      <c r="KEV138" s="64"/>
      <c r="KEW138" s="67"/>
      <c r="KEX138" s="67"/>
      <c r="KEY138" s="65"/>
      <c r="KEZ138" s="65"/>
      <c r="KFA138" s="65"/>
      <c r="KFB138" s="66"/>
      <c r="KFD138" s="64"/>
      <c r="KFE138" s="67"/>
      <c r="KFF138" s="67"/>
      <c r="KFG138" s="65"/>
      <c r="KFH138" s="65"/>
      <c r="KFI138" s="65"/>
      <c r="KFJ138" s="66"/>
      <c r="KFL138" s="64"/>
      <c r="KFM138" s="67"/>
      <c r="KFN138" s="67"/>
      <c r="KFO138" s="65"/>
      <c r="KFP138" s="65"/>
      <c r="KFQ138" s="65"/>
      <c r="KFR138" s="66"/>
      <c r="KFT138" s="64"/>
      <c r="KFU138" s="67"/>
      <c r="KFV138" s="67"/>
      <c r="KFW138" s="65"/>
      <c r="KFX138" s="65"/>
      <c r="KFY138" s="65"/>
      <c r="KFZ138" s="66"/>
      <c r="KGB138" s="64"/>
      <c r="KGC138" s="67"/>
      <c r="KGD138" s="67"/>
      <c r="KGE138" s="65"/>
      <c r="KGF138" s="65"/>
      <c r="KGG138" s="65"/>
      <c r="KGH138" s="66"/>
      <c r="KGJ138" s="64"/>
      <c r="KGK138" s="67"/>
      <c r="KGL138" s="67"/>
      <c r="KGM138" s="65"/>
      <c r="KGN138" s="65"/>
      <c r="KGO138" s="65"/>
      <c r="KGP138" s="66"/>
      <c r="KGR138" s="64"/>
      <c r="KGS138" s="67"/>
      <c r="KGT138" s="67"/>
      <c r="KGU138" s="65"/>
      <c r="KGV138" s="65"/>
      <c r="KGW138" s="65"/>
      <c r="KGX138" s="66"/>
      <c r="KGZ138" s="64"/>
      <c r="KHA138" s="67"/>
      <c r="KHB138" s="67"/>
      <c r="KHC138" s="65"/>
      <c r="KHD138" s="65"/>
      <c r="KHE138" s="65"/>
      <c r="KHF138" s="66"/>
      <c r="KHH138" s="64"/>
      <c r="KHI138" s="67"/>
      <c r="KHJ138" s="67"/>
      <c r="KHK138" s="65"/>
      <c r="KHL138" s="65"/>
      <c r="KHM138" s="65"/>
      <c r="KHN138" s="66"/>
      <c r="KHP138" s="64"/>
      <c r="KHQ138" s="67"/>
      <c r="KHR138" s="67"/>
      <c r="KHS138" s="65"/>
      <c r="KHT138" s="65"/>
      <c r="KHU138" s="65"/>
      <c r="KHV138" s="66"/>
      <c r="KHX138" s="64"/>
      <c r="KHY138" s="67"/>
      <c r="KHZ138" s="67"/>
      <c r="KIA138" s="65"/>
      <c r="KIB138" s="65"/>
      <c r="KIC138" s="65"/>
      <c r="KID138" s="66"/>
      <c r="KIF138" s="64"/>
      <c r="KIG138" s="67"/>
      <c r="KIH138" s="67"/>
      <c r="KII138" s="65"/>
      <c r="KIJ138" s="65"/>
      <c r="KIK138" s="65"/>
      <c r="KIL138" s="66"/>
      <c r="KIN138" s="64"/>
      <c r="KIO138" s="67"/>
      <c r="KIP138" s="67"/>
      <c r="KIQ138" s="65"/>
      <c r="KIR138" s="65"/>
      <c r="KIS138" s="65"/>
      <c r="KIT138" s="66"/>
      <c r="KIV138" s="64"/>
      <c r="KIW138" s="67"/>
      <c r="KIX138" s="67"/>
      <c r="KIY138" s="65"/>
      <c r="KIZ138" s="65"/>
      <c r="KJA138" s="65"/>
      <c r="KJB138" s="66"/>
      <c r="KJD138" s="64"/>
      <c r="KJE138" s="67"/>
      <c r="KJF138" s="67"/>
      <c r="KJG138" s="65"/>
      <c r="KJH138" s="65"/>
      <c r="KJI138" s="65"/>
      <c r="KJJ138" s="66"/>
      <c r="KJL138" s="64"/>
      <c r="KJM138" s="67"/>
      <c r="KJN138" s="67"/>
      <c r="KJO138" s="65"/>
      <c r="KJP138" s="65"/>
      <c r="KJQ138" s="65"/>
      <c r="KJR138" s="66"/>
      <c r="KJT138" s="64"/>
      <c r="KJU138" s="67"/>
      <c r="KJV138" s="67"/>
      <c r="KJW138" s="65"/>
      <c r="KJX138" s="65"/>
      <c r="KJY138" s="65"/>
      <c r="KJZ138" s="66"/>
      <c r="KKB138" s="64"/>
      <c r="KKC138" s="67"/>
      <c r="KKD138" s="67"/>
      <c r="KKE138" s="65"/>
      <c r="KKF138" s="65"/>
      <c r="KKG138" s="65"/>
      <c r="KKH138" s="66"/>
      <c r="KKJ138" s="64"/>
      <c r="KKK138" s="67"/>
      <c r="KKL138" s="67"/>
      <c r="KKM138" s="65"/>
      <c r="KKN138" s="65"/>
      <c r="KKO138" s="65"/>
      <c r="KKP138" s="66"/>
      <c r="KKR138" s="64"/>
      <c r="KKS138" s="67"/>
      <c r="KKT138" s="67"/>
      <c r="KKU138" s="65"/>
      <c r="KKV138" s="65"/>
      <c r="KKW138" s="65"/>
      <c r="KKX138" s="66"/>
      <c r="KKZ138" s="64"/>
      <c r="KLA138" s="67"/>
      <c r="KLB138" s="67"/>
      <c r="KLC138" s="65"/>
      <c r="KLD138" s="65"/>
      <c r="KLE138" s="65"/>
      <c r="KLF138" s="66"/>
      <c r="KLH138" s="64"/>
      <c r="KLI138" s="67"/>
      <c r="KLJ138" s="67"/>
      <c r="KLK138" s="65"/>
      <c r="KLL138" s="65"/>
      <c r="KLM138" s="65"/>
      <c r="KLN138" s="66"/>
      <c r="KLP138" s="64"/>
      <c r="KLQ138" s="67"/>
      <c r="KLR138" s="67"/>
      <c r="KLS138" s="65"/>
      <c r="KLT138" s="65"/>
      <c r="KLU138" s="65"/>
      <c r="KLV138" s="66"/>
      <c r="KLX138" s="64"/>
      <c r="KLY138" s="67"/>
      <c r="KLZ138" s="67"/>
      <c r="KMA138" s="65"/>
      <c r="KMB138" s="65"/>
      <c r="KMC138" s="65"/>
      <c r="KMD138" s="66"/>
      <c r="KMF138" s="64"/>
      <c r="KMG138" s="67"/>
      <c r="KMH138" s="67"/>
      <c r="KMI138" s="65"/>
      <c r="KMJ138" s="65"/>
      <c r="KMK138" s="65"/>
      <c r="KML138" s="66"/>
      <c r="KMN138" s="64"/>
      <c r="KMO138" s="67"/>
      <c r="KMP138" s="67"/>
      <c r="KMQ138" s="65"/>
      <c r="KMR138" s="65"/>
      <c r="KMS138" s="65"/>
      <c r="KMT138" s="66"/>
      <c r="KMV138" s="64"/>
      <c r="KMW138" s="67"/>
      <c r="KMX138" s="67"/>
      <c r="KMY138" s="65"/>
      <c r="KMZ138" s="65"/>
      <c r="KNA138" s="65"/>
      <c r="KNB138" s="66"/>
      <c r="KND138" s="64"/>
      <c r="KNE138" s="67"/>
      <c r="KNF138" s="67"/>
      <c r="KNG138" s="65"/>
      <c r="KNH138" s="65"/>
      <c r="KNI138" s="65"/>
      <c r="KNJ138" s="66"/>
      <c r="KNL138" s="64"/>
      <c r="KNM138" s="67"/>
      <c r="KNN138" s="67"/>
      <c r="KNO138" s="65"/>
      <c r="KNP138" s="65"/>
      <c r="KNQ138" s="65"/>
      <c r="KNR138" s="66"/>
      <c r="KNT138" s="64"/>
      <c r="KNU138" s="67"/>
      <c r="KNV138" s="67"/>
      <c r="KNW138" s="65"/>
      <c r="KNX138" s="65"/>
      <c r="KNY138" s="65"/>
      <c r="KNZ138" s="66"/>
      <c r="KOB138" s="64"/>
      <c r="KOC138" s="67"/>
      <c r="KOD138" s="67"/>
      <c r="KOE138" s="65"/>
      <c r="KOF138" s="65"/>
      <c r="KOG138" s="65"/>
      <c r="KOH138" s="66"/>
      <c r="KOJ138" s="64"/>
      <c r="KOK138" s="67"/>
      <c r="KOL138" s="67"/>
      <c r="KOM138" s="65"/>
      <c r="KON138" s="65"/>
      <c r="KOO138" s="65"/>
      <c r="KOP138" s="66"/>
      <c r="KOR138" s="64"/>
      <c r="KOS138" s="67"/>
      <c r="KOT138" s="67"/>
      <c r="KOU138" s="65"/>
      <c r="KOV138" s="65"/>
      <c r="KOW138" s="65"/>
      <c r="KOX138" s="66"/>
      <c r="KOZ138" s="64"/>
      <c r="KPA138" s="67"/>
      <c r="KPB138" s="67"/>
      <c r="KPC138" s="65"/>
      <c r="KPD138" s="65"/>
      <c r="KPE138" s="65"/>
      <c r="KPF138" s="66"/>
      <c r="KPH138" s="64"/>
      <c r="KPI138" s="67"/>
      <c r="KPJ138" s="67"/>
      <c r="KPK138" s="65"/>
      <c r="KPL138" s="65"/>
      <c r="KPM138" s="65"/>
      <c r="KPN138" s="66"/>
      <c r="KPP138" s="64"/>
      <c r="KPQ138" s="67"/>
      <c r="KPR138" s="67"/>
      <c r="KPS138" s="65"/>
      <c r="KPT138" s="65"/>
      <c r="KPU138" s="65"/>
      <c r="KPV138" s="66"/>
      <c r="KPX138" s="64"/>
      <c r="KPY138" s="67"/>
      <c r="KPZ138" s="67"/>
      <c r="KQA138" s="65"/>
      <c r="KQB138" s="65"/>
      <c r="KQC138" s="65"/>
      <c r="KQD138" s="66"/>
      <c r="KQF138" s="64"/>
      <c r="KQG138" s="67"/>
      <c r="KQH138" s="67"/>
      <c r="KQI138" s="65"/>
      <c r="KQJ138" s="65"/>
      <c r="KQK138" s="65"/>
      <c r="KQL138" s="66"/>
      <c r="KQN138" s="64"/>
      <c r="KQO138" s="67"/>
      <c r="KQP138" s="67"/>
      <c r="KQQ138" s="65"/>
      <c r="KQR138" s="65"/>
      <c r="KQS138" s="65"/>
      <c r="KQT138" s="66"/>
      <c r="KQV138" s="64"/>
      <c r="KQW138" s="67"/>
      <c r="KQX138" s="67"/>
      <c r="KQY138" s="65"/>
      <c r="KQZ138" s="65"/>
      <c r="KRA138" s="65"/>
      <c r="KRB138" s="66"/>
      <c r="KRD138" s="64"/>
      <c r="KRE138" s="67"/>
      <c r="KRF138" s="67"/>
      <c r="KRG138" s="65"/>
      <c r="KRH138" s="65"/>
      <c r="KRI138" s="65"/>
      <c r="KRJ138" s="66"/>
      <c r="KRL138" s="64"/>
      <c r="KRM138" s="67"/>
      <c r="KRN138" s="67"/>
      <c r="KRO138" s="65"/>
      <c r="KRP138" s="65"/>
      <c r="KRQ138" s="65"/>
      <c r="KRR138" s="66"/>
      <c r="KRT138" s="64"/>
      <c r="KRU138" s="67"/>
      <c r="KRV138" s="67"/>
      <c r="KRW138" s="65"/>
      <c r="KRX138" s="65"/>
      <c r="KRY138" s="65"/>
      <c r="KRZ138" s="66"/>
      <c r="KSB138" s="64"/>
      <c r="KSC138" s="67"/>
      <c r="KSD138" s="67"/>
      <c r="KSE138" s="65"/>
      <c r="KSF138" s="65"/>
      <c r="KSG138" s="65"/>
      <c r="KSH138" s="66"/>
      <c r="KSJ138" s="64"/>
      <c r="KSK138" s="67"/>
      <c r="KSL138" s="67"/>
      <c r="KSM138" s="65"/>
      <c r="KSN138" s="65"/>
      <c r="KSO138" s="65"/>
      <c r="KSP138" s="66"/>
      <c r="KSR138" s="64"/>
      <c r="KSS138" s="67"/>
      <c r="KST138" s="67"/>
      <c r="KSU138" s="65"/>
      <c r="KSV138" s="65"/>
      <c r="KSW138" s="65"/>
      <c r="KSX138" s="66"/>
      <c r="KSZ138" s="64"/>
      <c r="KTA138" s="67"/>
      <c r="KTB138" s="67"/>
      <c r="KTC138" s="65"/>
      <c r="KTD138" s="65"/>
      <c r="KTE138" s="65"/>
      <c r="KTF138" s="66"/>
      <c r="KTH138" s="64"/>
      <c r="KTI138" s="67"/>
      <c r="KTJ138" s="67"/>
      <c r="KTK138" s="65"/>
      <c r="KTL138" s="65"/>
      <c r="KTM138" s="65"/>
      <c r="KTN138" s="66"/>
      <c r="KTP138" s="64"/>
      <c r="KTQ138" s="67"/>
      <c r="KTR138" s="67"/>
      <c r="KTS138" s="65"/>
      <c r="KTT138" s="65"/>
      <c r="KTU138" s="65"/>
      <c r="KTV138" s="66"/>
      <c r="KTX138" s="64"/>
      <c r="KTY138" s="67"/>
      <c r="KTZ138" s="67"/>
      <c r="KUA138" s="65"/>
      <c r="KUB138" s="65"/>
      <c r="KUC138" s="65"/>
      <c r="KUD138" s="66"/>
      <c r="KUF138" s="64"/>
      <c r="KUG138" s="67"/>
      <c r="KUH138" s="67"/>
      <c r="KUI138" s="65"/>
      <c r="KUJ138" s="65"/>
      <c r="KUK138" s="65"/>
      <c r="KUL138" s="66"/>
      <c r="KUN138" s="64"/>
      <c r="KUO138" s="67"/>
      <c r="KUP138" s="67"/>
      <c r="KUQ138" s="65"/>
      <c r="KUR138" s="65"/>
      <c r="KUS138" s="65"/>
      <c r="KUT138" s="66"/>
      <c r="KUV138" s="64"/>
      <c r="KUW138" s="67"/>
      <c r="KUX138" s="67"/>
      <c r="KUY138" s="65"/>
      <c r="KUZ138" s="65"/>
      <c r="KVA138" s="65"/>
      <c r="KVB138" s="66"/>
      <c r="KVD138" s="64"/>
      <c r="KVE138" s="67"/>
      <c r="KVF138" s="67"/>
      <c r="KVG138" s="65"/>
      <c r="KVH138" s="65"/>
      <c r="KVI138" s="65"/>
      <c r="KVJ138" s="66"/>
      <c r="KVL138" s="64"/>
      <c r="KVM138" s="67"/>
      <c r="KVN138" s="67"/>
      <c r="KVO138" s="65"/>
      <c r="KVP138" s="65"/>
      <c r="KVQ138" s="65"/>
      <c r="KVR138" s="66"/>
      <c r="KVT138" s="64"/>
      <c r="KVU138" s="67"/>
      <c r="KVV138" s="67"/>
      <c r="KVW138" s="65"/>
      <c r="KVX138" s="65"/>
      <c r="KVY138" s="65"/>
      <c r="KVZ138" s="66"/>
      <c r="KWB138" s="64"/>
      <c r="KWC138" s="67"/>
      <c r="KWD138" s="67"/>
      <c r="KWE138" s="65"/>
      <c r="KWF138" s="65"/>
      <c r="KWG138" s="65"/>
      <c r="KWH138" s="66"/>
      <c r="KWJ138" s="64"/>
      <c r="KWK138" s="67"/>
      <c r="KWL138" s="67"/>
      <c r="KWM138" s="65"/>
      <c r="KWN138" s="65"/>
      <c r="KWO138" s="65"/>
      <c r="KWP138" s="66"/>
      <c r="KWR138" s="64"/>
      <c r="KWS138" s="67"/>
      <c r="KWT138" s="67"/>
      <c r="KWU138" s="65"/>
      <c r="KWV138" s="65"/>
      <c r="KWW138" s="65"/>
      <c r="KWX138" s="66"/>
      <c r="KWZ138" s="64"/>
      <c r="KXA138" s="67"/>
      <c r="KXB138" s="67"/>
      <c r="KXC138" s="65"/>
      <c r="KXD138" s="65"/>
      <c r="KXE138" s="65"/>
      <c r="KXF138" s="66"/>
      <c r="KXH138" s="64"/>
      <c r="KXI138" s="67"/>
      <c r="KXJ138" s="67"/>
      <c r="KXK138" s="65"/>
      <c r="KXL138" s="65"/>
      <c r="KXM138" s="65"/>
      <c r="KXN138" s="66"/>
      <c r="KXP138" s="64"/>
      <c r="KXQ138" s="67"/>
      <c r="KXR138" s="67"/>
      <c r="KXS138" s="65"/>
      <c r="KXT138" s="65"/>
      <c r="KXU138" s="65"/>
      <c r="KXV138" s="66"/>
      <c r="KXX138" s="64"/>
      <c r="KXY138" s="67"/>
      <c r="KXZ138" s="67"/>
      <c r="KYA138" s="65"/>
      <c r="KYB138" s="65"/>
      <c r="KYC138" s="65"/>
      <c r="KYD138" s="66"/>
      <c r="KYF138" s="64"/>
      <c r="KYG138" s="67"/>
      <c r="KYH138" s="67"/>
      <c r="KYI138" s="65"/>
      <c r="KYJ138" s="65"/>
      <c r="KYK138" s="65"/>
      <c r="KYL138" s="66"/>
      <c r="KYN138" s="64"/>
      <c r="KYO138" s="67"/>
      <c r="KYP138" s="67"/>
      <c r="KYQ138" s="65"/>
      <c r="KYR138" s="65"/>
      <c r="KYS138" s="65"/>
      <c r="KYT138" s="66"/>
      <c r="KYV138" s="64"/>
      <c r="KYW138" s="67"/>
      <c r="KYX138" s="67"/>
      <c r="KYY138" s="65"/>
      <c r="KYZ138" s="65"/>
      <c r="KZA138" s="65"/>
      <c r="KZB138" s="66"/>
      <c r="KZD138" s="64"/>
      <c r="KZE138" s="67"/>
      <c r="KZF138" s="67"/>
      <c r="KZG138" s="65"/>
      <c r="KZH138" s="65"/>
      <c r="KZI138" s="65"/>
      <c r="KZJ138" s="66"/>
      <c r="KZL138" s="64"/>
      <c r="KZM138" s="67"/>
      <c r="KZN138" s="67"/>
      <c r="KZO138" s="65"/>
      <c r="KZP138" s="65"/>
      <c r="KZQ138" s="65"/>
      <c r="KZR138" s="66"/>
      <c r="KZT138" s="64"/>
      <c r="KZU138" s="67"/>
      <c r="KZV138" s="67"/>
      <c r="KZW138" s="65"/>
      <c r="KZX138" s="65"/>
      <c r="KZY138" s="65"/>
      <c r="KZZ138" s="66"/>
      <c r="LAB138" s="64"/>
      <c r="LAC138" s="67"/>
      <c r="LAD138" s="67"/>
      <c r="LAE138" s="65"/>
      <c r="LAF138" s="65"/>
      <c r="LAG138" s="65"/>
      <c r="LAH138" s="66"/>
      <c r="LAJ138" s="64"/>
      <c r="LAK138" s="67"/>
      <c r="LAL138" s="67"/>
      <c r="LAM138" s="65"/>
      <c r="LAN138" s="65"/>
      <c r="LAO138" s="65"/>
      <c r="LAP138" s="66"/>
      <c r="LAR138" s="64"/>
      <c r="LAS138" s="67"/>
      <c r="LAT138" s="67"/>
      <c r="LAU138" s="65"/>
      <c r="LAV138" s="65"/>
      <c r="LAW138" s="65"/>
      <c r="LAX138" s="66"/>
      <c r="LAZ138" s="64"/>
      <c r="LBA138" s="67"/>
      <c r="LBB138" s="67"/>
      <c r="LBC138" s="65"/>
      <c r="LBD138" s="65"/>
      <c r="LBE138" s="65"/>
      <c r="LBF138" s="66"/>
      <c r="LBH138" s="64"/>
      <c r="LBI138" s="67"/>
      <c r="LBJ138" s="67"/>
      <c r="LBK138" s="65"/>
      <c r="LBL138" s="65"/>
      <c r="LBM138" s="65"/>
      <c r="LBN138" s="66"/>
      <c r="LBP138" s="64"/>
      <c r="LBQ138" s="67"/>
      <c r="LBR138" s="67"/>
      <c r="LBS138" s="65"/>
      <c r="LBT138" s="65"/>
      <c r="LBU138" s="65"/>
      <c r="LBV138" s="66"/>
      <c r="LBX138" s="64"/>
      <c r="LBY138" s="67"/>
      <c r="LBZ138" s="67"/>
      <c r="LCA138" s="65"/>
      <c r="LCB138" s="65"/>
      <c r="LCC138" s="65"/>
      <c r="LCD138" s="66"/>
      <c r="LCF138" s="64"/>
      <c r="LCG138" s="67"/>
      <c r="LCH138" s="67"/>
      <c r="LCI138" s="65"/>
      <c r="LCJ138" s="65"/>
      <c r="LCK138" s="65"/>
      <c r="LCL138" s="66"/>
      <c r="LCN138" s="64"/>
      <c r="LCO138" s="67"/>
      <c r="LCP138" s="67"/>
      <c r="LCQ138" s="65"/>
      <c r="LCR138" s="65"/>
      <c r="LCS138" s="65"/>
      <c r="LCT138" s="66"/>
      <c r="LCV138" s="64"/>
      <c r="LCW138" s="67"/>
      <c r="LCX138" s="67"/>
      <c r="LCY138" s="65"/>
      <c r="LCZ138" s="65"/>
      <c r="LDA138" s="65"/>
      <c r="LDB138" s="66"/>
      <c r="LDD138" s="64"/>
      <c r="LDE138" s="67"/>
      <c r="LDF138" s="67"/>
      <c r="LDG138" s="65"/>
      <c r="LDH138" s="65"/>
      <c r="LDI138" s="65"/>
      <c r="LDJ138" s="66"/>
      <c r="LDL138" s="64"/>
      <c r="LDM138" s="67"/>
      <c r="LDN138" s="67"/>
      <c r="LDO138" s="65"/>
      <c r="LDP138" s="65"/>
      <c r="LDQ138" s="65"/>
      <c r="LDR138" s="66"/>
      <c r="LDT138" s="64"/>
      <c r="LDU138" s="67"/>
      <c r="LDV138" s="67"/>
      <c r="LDW138" s="65"/>
      <c r="LDX138" s="65"/>
      <c r="LDY138" s="65"/>
      <c r="LDZ138" s="66"/>
      <c r="LEB138" s="64"/>
      <c r="LEC138" s="67"/>
      <c r="LED138" s="67"/>
      <c r="LEE138" s="65"/>
      <c r="LEF138" s="65"/>
      <c r="LEG138" s="65"/>
      <c r="LEH138" s="66"/>
      <c r="LEJ138" s="64"/>
      <c r="LEK138" s="67"/>
      <c r="LEL138" s="67"/>
      <c r="LEM138" s="65"/>
      <c r="LEN138" s="65"/>
      <c r="LEO138" s="65"/>
      <c r="LEP138" s="66"/>
      <c r="LER138" s="64"/>
      <c r="LES138" s="67"/>
      <c r="LET138" s="67"/>
      <c r="LEU138" s="65"/>
      <c r="LEV138" s="65"/>
      <c r="LEW138" s="65"/>
      <c r="LEX138" s="66"/>
      <c r="LEZ138" s="64"/>
      <c r="LFA138" s="67"/>
      <c r="LFB138" s="67"/>
      <c r="LFC138" s="65"/>
      <c r="LFD138" s="65"/>
      <c r="LFE138" s="65"/>
      <c r="LFF138" s="66"/>
      <c r="LFH138" s="64"/>
      <c r="LFI138" s="67"/>
      <c r="LFJ138" s="67"/>
      <c r="LFK138" s="65"/>
      <c r="LFL138" s="65"/>
      <c r="LFM138" s="65"/>
      <c r="LFN138" s="66"/>
      <c r="LFP138" s="64"/>
      <c r="LFQ138" s="67"/>
      <c r="LFR138" s="67"/>
      <c r="LFS138" s="65"/>
      <c r="LFT138" s="65"/>
      <c r="LFU138" s="65"/>
      <c r="LFV138" s="66"/>
      <c r="LFX138" s="64"/>
      <c r="LFY138" s="67"/>
      <c r="LFZ138" s="67"/>
      <c r="LGA138" s="65"/>
      <c r="LGB138" s="65"/>
      <c r="LGC138" s="65"/>
      <c r="LGD138" s="66"/>
      <c r="LGF138" s="64"/>
      <c r="LGG138" s="67"/>
      <c r="LGH138" s="67"/>
      <c r="LGI138" s="65"/>
      <c r="LGJ138" s="65"/>
      <c r="LGK138" s="65"/>
      <c r="LGL138" s="66"/>
      <c r="LGN138" s="64"/>
      <c r="LGO138" s="67"/>
      <c r="LGP138" s="67"/>
      <c r="LGQ138" s="65"/>
      <c r="LGR138" s="65"/>
      <c r="LGS138" s="65"/>
      <c r="LGT138" s="66"/>
      <c r="LGV138" s="64"/>
      <c r="LGW138" s="67"/>
      <c r="LGX138" s="67"/>
      <c r="LGY138" s="65"/>
      <c r="LGZ138" s="65"/>
      <c r="LHA138" s="65"/>
      <c r="LHB138" s="66"/>
      <c r="LHD138" s="64"/>
      <c r="LHE138" s="67"/>
      <c r="LHF138" s="67"/>
      <c r="LHG138" s="65"/>
      <c r="LHH138" s="65"/>
      <c r="LHI138" s="65"/>
      <c r="LHJ138" s="66"/>
      <c r="LHL138" s="64"/>
      <c r="LHM138" s="67"/>
      <c r="LHN138" s="67"/>
      <c r="LHO138" s="65"/>
      <c r="LHP138" s="65"/>
      <c r="LHQ138" s="65"/>
      <c r="LHR138" s="66"/>
      <c r="LHT138" s="64"/>
      <c r="LHU138" s="67"/>
      <c r="LHV138" s="67"/>
      <c r="LHW138" s="65"/>
      <c r="LHX138" s="65"/>
      <c r="LHY138" s="65"/>
      <c r="LHZ138" s="66"/>
      <c r="LIB138" s="64"/>
      <c r="LIC138" s="67"/>
      <c r="LID138" s="67"/>
      <c r="LIE138" s="65"/>
      <c r="LIF138" s="65"/>
      <c r="LIG138" s="65"/>
      <c r="LIH138" s="66"/>
      <c r="LIJ138" s="64"/>
      <c r="LIK138" s="67"/>
      <c r="LIL138" s="67"/>
      <c r="LIM138" s="65"/>
      <c r="LIN138" s="65"/>
      <c r="LIO138" s="65"/>
      <c r="LIP138" s="66"/>
      <c r="LIR138" s="64"/>
      <c r="LIS138" s="67"/>
      <c r="LIT138" s="67"/>
      <c r="LIU138" s="65"/>
      <c r="LIV138" s="65"/>
      <c r="LIW138" s="65"/>
      <c r="LIX138" s="66"/>
      <c r="LIZ138" s="64"/>
      <c r="LJA138" s="67"/>
      <c r="LJB138" s="67"/>
      <c r="LJC138" s="65"/>
      <c r="LJD138" s="65"/>
      <c r="LJE138" s="65"/>
      <c r="LJF138" s="66"/>
      <c r="LJH138" s="64"/>
      <c r="LJI138" s="67"/>
      <c r="LJJ138" s="67"/>
      <c r="LJK138" s="65"/>
      <c r="LJL138" s="65"/>
      <c r="LJM138" s="65"/>
      <c r="LJN138" s="66"/>
      <c r="LJP138" s="64"/>
      <c r="LJQ138" s="67"/>
      <c r="LJR138" s="67"/>
      <c r="LJS138" s="65"/>
      <c r="LJT138" s="65"/>
      <c r="LJU138" s="65"/>
      <c r="LJV138" s="66"/>
      <c r="LJX138" s="64"/>
      <c r="LJY138" s="67"/>
      <c r="LJZ138" s="67"/>
      <c r="LKA138" s="65"/>
      <c r="LKB138" s="65"/>
      <c r="LKC138" s="65"/>
      <c r="LKD138" s="66"/>
      <c r="LKF138" s="64"/>
      <c r="LKG138" s="67"/>
      <c r="LKH138" s="67"/>
      <c r="LKI138" s="65"/>
      <c r="LKJ138" s="65"/>
      <c r="LKK138" s="65"/>
      <c r="LKL138" s="66"/>
      <c r="LKN138" s="64"/>
      <c r="LKO138" s="67"/>
      <c r="LKP138" s="67"/>
      <c r="LKQ138" s="65"/>
      <c r="LKR138" s="65"/>
      <c r="LKS138" s="65"/>
      <c r="LKT138" s="66"/>
      <c r="LKV138" s="64"/>
      <c r="LKW138" s="67"/>
      <c r="LKX138" s="67"/>
      <c r="LKY138" s="65"/>
      <c r="LKZ138" s="65"/>
      <c r="LLA138" s="65"/>
      <c r="LLB138" s="66"/>
      <c r="LLD138" s="64"/>
      <c r="LLE138" s="67"/>
      <c r="LLF138" s="67"/>
      <c r="LLG138" s="65"/>
      <c r="LLH138" s="65"/>
      <c r="LLI138" s="65"/>
      <c r="LLJ138" s="66"/>
      <c r="LLL138" s="64"/>
      <c r="LLM138" s="67"/>
      <c r="LLN138" s="67"/>
      <c r="LLO138" s="65"/>
      <c r="LLP138" s="65"/>
      <c r="LLQ138" s="65"/>
      <c r="LLR138" s="66"/>
      <c r="LLT138" s="64"/>
      <c r="LLU138" s="67"/>
      <c r="LLV138" s="67"/>
      <c r="LLW138" s="65"/>
      <c r="LLX138" s="65"/>
      <c r="LLY138" s="65"/>
      <c r="LLZ138" s="66"/>
      <c r="LMB138" s="64"/>
      <c r="LMC138" s="67"/>
      <c r="LMD138" s="67"/>
      <c r="LME138" s="65"/>
      <c r="LMF138" s="65"/>
      <c r="LMG138" s="65"/>
      <c r="LMH138" s="66"/>
      <c r="LMJ138" s="64"/>
      <c r="LMK138" s="67"/>
      <c r="LML138" s="67"/>
      <c r="LMM138" s="65"/>
      <c r="LMN138" s="65"/>
      <c r="LMO138" s="65"/>
      <c r="LMP138" s="66"/>
      <c r="LMR138" s="64"/>
      <c r="LMS138" s="67"/>
      <c r="LMT138" s="67"/>
      <c r="LMU138" s="65"/>
      <c r="LMV138" s="65"/>
      <c r="LMW138" s="65"/>
      <c r="LMX138" s="66"/>
      <c r="LMZ138" s="64"/>
      <c r="LNA138" s="67"/>
      <c r="LNB138" s="67"/>
      <c r="LNC138" s="65"/>
      <c r="LND138" s="65"/>
      <c r="LNE138" s="65"/>
      <c r="LNF138" s="66"/>
      <c r="LNH138" s="64"/>
      <c r="LNI138" s="67"/>
      <c r="LNJ138" s="67"/>
      <c r="LNK138" s="65"/>
      <c r="LNL138" s="65"/>
      <c r="LNM138" s="65"/>
      <c r="LNN138" s="66"/>
      <c r="LNP138" s="64"/>
      <c r="LNQ138" s="67"/>
      <c r="LNR138" s="67"/>
      <c r="LNS138" s="65"/>
      <c r="LNT138" s="65"/>
      <c r="LNU138" s="65"/>
      <c r="LNV138" s="66"/>
      <c r="LNX138" s="64"/>
      <c r="LNY138" s="67"/>
      <c r="LNZ138" s="67"/>
      <c r="LOA138" s="65"/>
      <c r="LOB138" s="65"/>
      <c r="LOC138" s="65"/>
      <c r="LOD138" s="66"/>
      <c r="LOF138" s="64"/>
      <c r="LOG138" s="67"/>
      <c r="LOH138" s="67"/>
      <c r="LOI138" s="65"/>
      <c r="LOJ138" s="65"/>
      <c r="LOK138" s="65"/>
      <c r="LOL138" s="66"/>
      <c r="LON138" s="64"/>
      <c r="LOO138" s="67"/>
      <c r="LOP138" s="67"/>
      <c r="LOQ138" s="65"/>
      <c r="LOR138" s="65"/>
      <c r="LOS138" s="65"/>
      <c r="LOT138" s="66"/>
      <c r="LOV138" s="64"/>
      <c r="LOW138" s="67"/>
      <c r="LOX138" s="67"/>
      <c r="LOY138" s="65"/>
      <c r="LOZ138" s="65"/>
      <c r="LPA138" s="65"/>
      <c r="LPB138" s="66"/>
      <c r="LPD138" s="64"/>
      <c r="LPE138" s="67"/>
      <c r="LPF138" s="67"/>
      <c r="LPG138" s="65"/>
      <c r="LPH138" s="65"/>
      <c r="LPI138" s="65"/>
      <c r="LPJ138" s="66"/>
      <c r="LPL138" s="64"/>
      <c r="LPM138" s="67"/>
      <c r="LPN138" s="67"/>
      <c r="LPO138" s="65"/>
      <c r="LPP138" s="65"/>
      <c r="LPQ138" s="65"/>
      <c r="LPR138" s="66"/>
      <c r="LPT138" s="64"/>
      <c r="LPU138" s="67"/>
      <c r="LPV138" s="67"/>
      <c r="LPW138" s="65"/>
      <c r="LPX138" s="65"/>
      <c r="LPY138" s="65"/>
      <c r="LPZ138" s="66"/>
      <c r="LQB138" s="64"/>
      <c r="LQC138" s="67"/>
      <c r="LQD138" s="67"/>
      <c r="LQE138" s="65"/>
      <c r="LQF138" s="65"/>
      <c r="LQG138" s="65"/>
      <c r="LQH138" s="66"/>
      <c r="LQJ138" s="64"/>
      <c r="LQK138" s="67"/>
      <c r="LQL138" s="67"/>
      <c r="LQM138" s="65"/>
      <c r="LQN138" s="65"/>
      <c r="LQO138" s="65"/>
      <c r="LQP138" s="66"/>
      <c r="LQR138" s="64"/>
      <c r="LQS138" s="67"/>
      <c r="LQT138" s="67"/>
      <c r="LQU138" s="65"/>
      <c r="LQV138" s="65"/>
      <c r="LQW138" s="65"/>
      <c r="LQX138" s="66"/>
      <c r="LQZ138" s="64"/>
      <c r="LRA138" s="67"/>
      <c r="LRB138" s="67"/>
      <c r="LRC138" s="65"/>
      <c r="LRD138" s="65"/>
      <c r="LRE138" s="65"/>
      <c r="LRF138" s="66"/>
      <c r="LRH138" s="64"/>
      <c r="LRI138" s="67"/>
      <c r="LRJ138" s="67"/>
      <c r="LRK138" s="65"/>
      <c r="LRL138" s="65"/>
      <c r="LRM138" s="65"/>
      <c r="LRN138" s="66"/>
      <c r="LRP138" s="64"/>
      <c r="LRQ138" s="67"/>
      <c r="LRR138" s="67"/>
      <c r="LRS138" s="65"/>
      <c r="LRT138" s="65"/>
      <c r="LRU138" s="65"/>
      <c r="LRV138" s="66"/>
      <c r="LRX138" s="64"/>
      <c r="LRY138" s="67"/>
      <c r="LRZ138" s="67"/>
      <c r="LSA138" s="65"/>
      <c r="LSB138" s="65"/>
      <c r="LSC138" s="65"/>
      <c r="LSD138" s="66"/>
      <c r="LSF138" s="64"/>
      <c r="LSG138" s="67"/>
      <c r="LSH138" s="67"/>
      <c r="LSI138" s="65"/>
      <c r="LSJ138" s="65"/>
      <c r="LSK138" s="65"/>
      <c r="LSL138" s="66"/>
      <c r="LSN138" s="64"/>
      <c r="LSO138" s="67"/>
      <c r="LSP138" s="67"/>
      <c r="LSQ138" s="65"/>
      <c r="LSR138" s="65"/>
      <c r="LSS138" s="65"/>
      <c r="LST138" s="66"/>
      <c r="LSV138" s="64"/>
      <c r="LSW138" s="67"/>
      <c r="LSX138" s="67"/>
      <c r="LSY138" s="65"/>
      <c r="LSZ138" s="65"/>
      <c r="LTA138" s="65"/>
      <c r="LTB138" s="66"/>
      <c r="LTD138" s="64"/>
      <c r="LTE138" s="67"/>
      <c r="LTF138" s="67"/>
      <c r="LTG138" s="65"/>
      <c r="LTH138" s="65"/>
      <c r="LTI138" s="65"/>
      <c r="LTJ138" s="66"/>
      <c r="LTL138" s="64"/>
      <c r="LTM138" s="67"/>
      <c r="LTN138" s="67"/>
      <c r="LTO138" s="65"/>
      <c r="LTP138" s="65"/>
      <c r="LTQ138" s="65"/>
      <c r="LTR138" s="66"/>
      <c r="LTT138" s="64"/>
      <c r="LTU138" s="67"/>
      <c r="LTV138" s="67"/>
      <c r="LTW138" s="65"/>
      <c r="LTX138" s="65"/>
      <c r="LTY138" s="65"/>
      <c r="LTZ138" s="66"/>
      <c r="LUB138" s="64"/>
      <c r="LUC138" s="67"/>
      <c r="LUD138" s="67"/>
      <c r="LUE138" s="65"/>
      <c r="LUF138" s="65"/>
      <c r="LUG138" s="65"/>
      <c r="LUH138" s="66"/>
      <c r="LUJ138" s="64"/>
      <c r="LUK138" s="67"/>
      <c r="LUL138" s="67"/>
      <c r="LUM138" s="65"/>
      <c r="LUN138" s="65"/>
      <c r="LUO138" s="65"/>
      <c r="LUP138" s="66"/>
      <c r="LUR138" s="64"/>
      <c r="LUS138" s="67"/>
      <c r="LUT138" s="67"/>
      <c r="LUU138" s="65"/>
      <c r="LUV138" s="65"/>
      <c r="LUW138" s="65"/>
      <c r="LUX138" s="66"/>
      <c r="LUZ138" s="64"/>
      <c r="LVA138" s="67"/>
      <c r="LVB138" s="67"/>
      <c r="LVC138" s="65"/>
      <c r="LVD138" s="65"/>
      <c r="LVE138" s="65"/>
      <c r="LVF138" s="66"/>
      <c r="LVH138" s="64"/>
      <c r="LVI138" s="67"/>
      <c r="LVJ138" s="67"/>
      <c r="LVK138" s="65"/>
      <c r="LVL138" s="65"/>
      <c r="LVM138" s="65"/>
      <c r="LVN138" s="66"/>
      <c r="LVP138" s="64"/>
      <c r="LVQ138" s="67"/>
      <c r="LVR138" s="67"/>
      <c r="LVS138" s="65"/>
      <c r="LVT138" s="65"/>
      <c r="LVU138" s="65"/>
      <c r="LVV138" s="66"/>
      <c r="LVX138" s="64"/>
      <c r="LVY138" s="67"/>
      <c r="LVZ138" s="67"/>
      <c r="LWA138" s="65"/>
      <c r="LWB138" s="65"/>
      <c r="LWC138" s="65"/>
      <c r="LWD138" s="66"/>
      <c r="LWF138" s="64"/>
      <c r="LWG138" s="67"/>
      <c r="LWH138" s="67"/>
      <c r="LWI138" s="65"/>
      <c r="LWJ138" s="65"/>
      <c r="LWK138" s="65"/>
      <c r="LWL138" s="66"/>
      <c r="LWN138" s="64"/>
      <c r="LWO138" s="67"/>
      <c r="LWP138" s="67"/>
      <c r="LWQ138" s="65"/>
      <c r="LWR138" s="65"/>
      <c r="LWS138" s="65"/>
      <c r="LWT138" s="66"/>
      <c r="LWV138" s="64"/>
      <c r="LWW138" s="67"/>
      <c r="LWX138" s="67"/>
      <c r="LWY138" s="65"/>
      <c r="LWZ138" s="65"/>
      <c r="LXA138" s="65"/>
      <c r="LXB138" s="66"/>
      <c r="LXD138" s="64"/>
      <c r="LXE138" s="67"/>
      <c r="LXF138" s="67"/>
      <c r="LXG138" s="65"/>
      <c r="LXH138" s="65"/>
      <c r="LXI138" s="65"/>
      <c r="LXJ138" s="66"/>
      <c r="LXL138" s="64"/>
      <c r="LXM138" s="67"/>
      <c r="LXN138" s="67"/>
      <c r="LXO138" s="65"/>
      <c r="LXP138" s="65"/>
      <c r="LXQ138" s="65"/>
      <c r="LXR138" s="66"/>
      <c r="LXT138" s="64"/>
      <c r="LXU138" s="67"/>
      <c r="LXV138" s="67"/>
      <c r="LXW138" s="65"/>
      <c r="LXX138" s="65"/>
      <c r="LXY138" s="65"/>
      <c r="LXZ138" s="66"/>
      <c r="LYB138" s="64"/>
      <c r="LYC138" s="67"/>
      <c r="LYD138" s="67"/>
      <c r="LYE138" s="65"/>
      <c r="LYF138" s="65"/>
      <c r="LYG138" s="65"/>
      <c r="LYH138" s="66"/>
      <c r="LYJ138" s="64"/>
      <c r="LYK138" s="67"/>
      <c r="LYL138" s="67"/>
      <c r="LYM138" s="65"/>
      <c r="LYN138" s="65"/>
      <c r="LYO138" s="65"/>
      <c r="LYP138" s="66"/>
      <c r="LYR138" s="64"/>
      <c r="LYS138" s="67"/>
      <c r="LYT138" s="67"/>
      <c r="LYU138" s="65"/>
      <c r="LYV138" s="65"/>
      <c r="LYW138" s="65"/>
      <c r="LYX138" s="66"/>
      <c r="LYZ138" s="64"/>
      <c r="LZA138" s="67"/>
      <c r="LZB138" s="67"/>
      <c r="LZC138" s="65"/>
      <c r="LZD138" s="65"/>
      <c r="LZE138" s="65"/>
      <c r="LZF138" s="66"/>
      <c r="LZH138" s="64"/>
      <c r="LZI138" s="67"/>
      <c r="LZJ138" s="67"/>
      <c r="LZK138" s="65"/>
      <c r="LZL138" s="65"/>
      <c r="LZM138" s="65"/>
      <c r="LZN138" s="66"/>
      <c r="LZP138" s="64"/>
      <c r="LZQ138" s="67"/>
      <c r="LZR138" s="67"/>
      <c r="LZS138" s="65"/>
      <c r="LZT138" s="65"/>
      <c r="LZU138" s="65"/>
      <c r="LZV138" s="66"/>
      <c r="LZX138" s="64"/>
      <c r="LZY138" s="67"/>
      <c r="LZZ138" s="67"/>
      <c r="MAA138" s="65"/>
      <c r="MAB138" s="65"/>
      <c r="MAC138" s="65"/>
      <c r="MAD138" s="66"/>
      <c r="MAF138" s="64"/>
      <c r="MAG138" s="67"/>
      <c r="MAH138" s="67"/>
      <c r="MAI138" s="65"/>
      <c r="MAJ138" s="65"/>
      <c r="MAK138" s="65"/>
      <c r="MAL138" s="66"/>
      <c r="MAN138" s="64"/>
      <c r="MAO138" s="67"/>
      <c r="MAP138" s="67"/>
      <c r="MAQ138" s="65"/>
      <c r="MAR138" s="65"/>
      <c r="MAS138" s="65"/>
      <c r="MAT138" s="66"/>
      <c r="MAV138" s="64"/>
      <c r="MAW138" s="67"/>
      <c r="MAX138" s="67"/>
      <c r="MAY138" s="65"/>
      <c r="MAZ138" s="65"/>
      <c r="MBA138" s="65"/>
      <c r="MBB138" s="66"/>
      <c r="MBD138" s="64"/>
      <c r="MBE138" s="67"/>
      <c r="MBF138" s="67"/>
      <c r="MBG138" s="65"/>
      <c r="MBH138" s="65"/>
      <c r="MBI138" s="65"/>
      <c r="MBJ138" s="66"/>
      <c r="MBL138" s="64"/>
      <c r="MBM138" s="67"/>
      <c r="MBN138" s="67"/>
      <c r="MBO138" s="65"/>
      <c r="MBP138" s="65"/>
      <c r="MBQ138" s="65"/>
      <c r="MBR138" s="66"/>
      <c r="MBT138" s="64"/>
      <c r="MBU138" s="67"/>
      <c r="MBV138" s="67"/>
      <c r="MBW138" s="65"/>
      <c r="MBX138" s="65"/>
      <c r="MBY138" s="65"/>
      <c r="MBZ138" s="66"/>
      <c r="MCB138" s="64"/>
      <c r="MCC138" s="67"/>
      <c r="MCD138" s="67"/>
      <c r="MCE138" s="65"/>
      <c r="MCF138" s="65"/>
      <c r="MCG138" s="65"/>
      <c r="MCH138" s="66"/>
      <c r="MCJ138" s="64"/>
      <c r="MCK138" s="67"/>
      <c r="MCL138" s="67"/>
      <c r="MCM138" s="65"/>
      <c r="MCN138" s="65"/>
      <c r="MCO138" s="65"/>
      <c r="MCP138" s="66"/>
      <c r="MCR138" s="64"/>
      <c r="MCS138" s="67"/>
      <c r="MCT138" s="67"/>
      <c r="MCU138" s="65"/>
      <c r="MCV138" s="65"/>
      <c r="MCW138" s="65"/>
      <c r="MCX138" s="66"/>
      <c r="MCZ138" s="64"/>
      <c r="MDA138" s="67"/>
      <c r="MDB138" s="67"/>
      <c r="MDC138" s="65"/>
      <c r="MDD138" s="65"/>
      <c r="MDE138" s="65"/>
      <c r="MDF138" s="66"/>
      <c r="MDH138" s="64"/>
      <c r="MDI138" s="67"/>
      <c r="MDJ138" s="67"/>
      <c r="MDK138" s="65"/>
      <c r="MDL138" s="65"/>
      <c r="MDM138" s="65"/>
      <c r="MDN138" s="66"/>
      <c r="MDP138" s="64"/>
      <c r="MDQ138" s="67"/>
      <c r="MDR138" s="67"/>
      <c r="MDS138" s="65"/>
      <c r="MDT138" s="65"/>
      <c r="MDU138" s="65"/>
      <c r="MDV138" s="66"/>
      <c r="MDX138" s="64"/>
      <c r="MDY138" s="67"/>
      <c r="MDZ138" s="67"/>
      <c r="MEA138" s="65"/>
      <c r="MEB138" s="65"/>
      <c r="MEC138" s="65"/>
      <c r="MED138" s="66"/>
      <c r="MEF138" s="64"/>
      <c r="MEG138" s="67"/>
      <c r="MEH138" s="67"/>
      <c r="MEI138" s="65"/>
      <c r="MEJ138" s="65"/>
      <c r="MEK138" s="65"/>
      <c r="MEL138" s="66"/>
      <c r="MEN138" s="64"/>
      <c r="MEO138" s="67"/>
      <c r="MEP138" s="67"/>
      <c r="MEQ138" s="65"/>
      <c r="MER138" s="65"/>
      <c r="MES138" s="65"/>
      <c r="MET138" s="66"/>
      <c r="MEV138" s="64"/>
      <c r="MEW138" s="67"/>
      <c r="MEX138" s="67"/>
      <c r="MEY138" s="65"/>
      <c r="MEZ138" s="65"/>
      <c r="MFA138" s="65"/>
      <c r="MFB138" s="66"/>
      <c r="MFD138" s="64"/>
      <c r="MFE138" s="67"/>
      <c r="MFF138" s="67"/>
      <c r="MFG138" s="65"/>
      <c r="MFH138" s="65"/>
      <c r="MFI138" s="65"/>
      <c r="MFJ138" s="66"/>
      <c r="MFL138" s="64"/>
      <c r="MFM138" s="67"/>
      <c r="MFN138" s="67"/>
      <c r="MFO138" s="65"/>
      <c r="MFP138" s="65"/>
      <c r="MFQ138" s="65"/>
      <c r="MFR138" s="66"/>
      <c r="MFT138" s="64"/>
      <c r="MFU138" s="67"/>
      <c r="MFV138" s="67"/>
      <c r="MFW138" s="65"/>
      <c r="MFX138" s="65"/>
      <c r="MFY138" s="65"/>
      <c r="MFZ138" s="66"/>
      <c r="MGB138" s="64"/>
      <c r="MGC138" s="67"/>
      <c r="MGD138" s="67"/>
      <c r="MGE138" s="65"/>
      <c r="MGF138" s="65"/>
      <c r="MGG138" s="65"/>
      <c r="MGH138" s="66"/>
      <c r="MGJ138" s="64"/>
      <c r="MGK138" s="67"/>
      <c r="MGL138" s="67"/>
      <c r="MGM138" s="65"/>
      <c r="MGN138" s="65"/>
      <c r="MGO138" s="65"/>
      <c r="MGP138" s="66"/>
      <c r="MGR138" s="64"/>
      <c r="MGS138" s="67"/>
      <c r="MGT138" s="67"/>
      <c r="MGU138" s="65"/>
      <c r="MGV138" s="65"/>
      <c r="MGW138" s="65"/>
      <c r="MGX138" s="66"/>
      <c r="MGZ138" s="64"/>
      <c r="MHA138" s="67"/>
      <c r="MHB138" s="67"/>
      <c r="MHC138" s="65"/>
      <c r="MHD138" s="65"/>
      <c r="MHE138" s="65"/>
      <c r="MHF138" s="66"/>
      <c r="MHH138" s="64"/>
      <c r="MHI138" s="67"/>
      <c r="MHJ138" s="67"/>
      <c r="MHK138" s="65"/>
      <c r="MHL138" s="65"/>
      <c r="MHM138" s="65"/>
      <c r="MHN138" s="66"/>
      <c r="MHP138" s="64"/>
      <c r="MHQ138" s="67"/>
      <c r="MHR138" s="67"/>
      <c r="MHS138" s="65"/>
      <c r="MHT138" s="65"/>
      <c r="MHU138" s="65"/>
      <c r="MHV138" s="66"/>
      <c r="MHX138" s="64"/>
      <c r="MHY138" s="67"/>
      <c r="MHZ138" s="67"/>
      <c r="MIA138" s="65"/>
      <c r="MIB138" s="65"/>
      <c r="MIC138" s="65"/>
      <c r="MID138" s="66"/>
      <c r="MIF138" s="64"/>
      <c r="MIG138" s="67"/>
      <c r="MIH138" s="67"/>
      <c r="MII138" s="65"/>
      <c r="MIJ138" s="65"/>
      <c r="MIK138" s="65"/>
      <c r="MIL138" s="66"/>
      <c r="MIN138" s="64"/>
      <c r="MIO138" s="67"/>
      <c r="MIP138" s="67"/>
      <c r="MIQ138" s="65"/>
      <c r="MIR138" s="65"/>
      <c r="MIS138" s="65"/>
      <c r="MIT138" s="66"/>
      <c r="MIV138" s="64"/>
      <c r="MIW138" s="67"/>
      <c r="MIX138" s="67"/>
      <c r="MIY138" s="65"/>
      <c r="MIZ138" s="65"/>
      <c r="MJA138" s="65"/>
      <c r="MJB138" s="66"/>
      <c r="MJD138" s="64"/>
      <c r="MJE138" s="67"/>
      <c r="MJF138" s="67"/>
      <c r="MJG138" s="65"/>
      <c r="MJH138" s="65"/>
      <c r="MJI138" s="65"/>
      <c r="MJJ138" s="66"/>
      <c r="MJL138" s="64"/>
      <c r="MJM138" s="67"/>
      <c r="MJN138" s="67"/>
      <c r="MJO138" s="65"/>
      <c r="MJP138" s="65"/>
      <c r="MJQ138" s="65"/>
      <c r="MJR138" s="66"/>
      <c r="MJT138" s="64"/>
      <c r="MJU138" s="67"/>
      <c r="MJV138" s="67"/>
      <c r="MJW138" s="65"/>
      <c r="MJX138" s="65"/>
      <c r="MJY138" s="65"/>
      <c r="MJZ138" s="66"/>
      <c r="MKB138" s="64"/>
      <c r="MKC138" s="67"/>
      <c r="MKD138" s="67"/>
      <c r="MKE138" s="65"/>
      <c r="MKF138" s="65"/>
      <c r="MKG138" s="65"/>
      <c r="MKH138" s="66"/>
      <c r="MKJ138" s="64"/>
      <c r="MKK138" s="67"/>
      <c r="MKL138" s="67"/>
      <c r="MKM138" s="65"/>
      <c r="MKN138" s="65"/>
      <c r="MKO138" s="65"/>
      <c r="MKP138" s="66"/>
      <c r="MKR138" s="64"/>
      <c r="MKS138" s="67"/>
      <c r="MKT138" s="67"/>
      <c r="MKU138" s="65"/>
      <c r="MKV138" s="65"/>
      <c r="MKW138" s="65"/>
      <c r="MKX138" s="66"/>
      <c r="MKZ138" s="64"/>
      <c r="MLA138" s="67"/>
      <c r="MLB138" s="67"/>
      <c r="MLC138" s="65"/>
      <c r="MLD138" s="65"/>
      <c r="MLE138" s="65"/>
      <c r="MLF138" s="66"/>
      <c r="MLH138" s="64"/>
      <c r="MLI138" s="67"/>
      <c r="MLJ138" s="67"/>
      <c r="MLK138" s="65"/>
      <c r="MLL138" s="65"/>
      <c r="MLM138" s="65"/>
      <c r="MLN138" s="66"/>
      <c r="MLP138" s="64"/>
      <c r="MLQ138" s="67"/>
      <c r="MLR138" s="67"/>
      <c r="MLS138" s="65"/>
      <c r="MLT138" s="65"/>
      <c r="MLU138" s="65"/>
      <c r="MLV138" s="66"/>
      <c r="MLX138" s="64"/>
      <c r="MLY138" s="67"/>
      <c r="MLZ138" s="67"/>
      <c r="MMA138" s="65"/>
      <c r="MMB138" s="65"/>
      <c r="MMC138" s="65"/>
      <c r="MMD138" s="66"/>
      <c r="MMF138" s="64"/>
      <c r="MMG138" s="67"/>
      <c r="MMH138" s="67"/>
      <c r="MMI138" s="65"/>
      <c r="MMJ138" s="65"/>
      <c r="MMK138" s="65"/>
      <c r="MML138" s="66"/>
      <c r="MMN138" s="64"/>
      <c r="MMO138" s="67"/>
      <c r="MMP138" s="67"/>
      <c r="MMQ138" s="65"/>
      <c r="MMR138" s="65"/>
      <c r="MMS138" s="65"/>
      <c r="MMT138" s="66"/>
      <c r="MMV138" s="64"/>
      <c r="MMW138" s="67"/>
      <c r="MMX138" s="67"/>
      <c r="MMY138" s="65"/>
      <c r="MMZ138" s="65"/>
      <c r="MNA138" s="65"/>
      <c r="MNB138" s="66"/>
      <c r="MND138" s="64"/>
      <c r="MNE138" s="67"/>
      <c r="MNF138" s="67"/>
      <c r="MNG138" s="65"/>
      <c r="MNH138" s="65"/>
      <c r="MNI138" s="65"/>
      <c r="MNJ138" s="66"/>
      <c r="MNL138" s="64"/>
      <c r="MNM138" s="67"/>
      <c r="MNN138" s="67"/>
      <c r="MNO138" s="65"/>
      <c r="MNP138" s="65"/>
      <c r="MNQ138" s="65"/>
      <c r="MNR138" s="66"/>
      <c r="MNT138" s="64"/>
      <c r="MNU138" s="67"/>
      <c r="MNV138" s="67"/>
      <c r="MNW138" s="65"/>
      <c r="MNX138" s="65"/>
      <c r="MNY138" s="65"/>
      <c r="MNZ138" s="66"/>
      <c r="MOB138" s="64"/>
      <c r="MOC138" s="67"/>
      <c r="MOD138" s="67"/>
      <c r="MOE138" s="65"/>
      <c r="MOF138" s="65"/>
      <c r="MOG138" s="65"/>
      <c r="MOH138" s="66"/>
      <c r="MOJ138" s="64"/>
      <c r="MOK138" s="67"/>
      <c r="MOL138" s="67"/>
      <c r="MOM138" s="65"/>
      <c r="MON138" s="65"/>
      <c r="MOO138" s="65"/>
      <c r="MOP138" s="66"/>
      <c r="MOR138" s="64"/>
      <c r="MOS138" s="67"/>
      <c r="MOT138" s="67"/>
      <c r="MOU138" s="65"/>
      <c r="MOV138" s="65"/>
      <c r="MOW138" s="65"/>
      <c r="MOX138" s="66"/>
      <c r="MOZ138" s="64"/>
      <c r="MPA138" s="67"/>
      <c r="MPB138" s="67"/>
      <c r="MPC138" s="65"/>
      <c r="MPD138" s="65"/>
      <c r="MPE138" s="65"/>
      <c r="MPF138" s="66"/>
      <c r="MPH138" s="64"/>
      <c r="MPI138" s="67"/>
      <c r="MPJ138" s="67"/>
      <c r="MPK138" s="65"/>
      <c r="MPL138" s="65"/>
      <c r="MPM138" s="65"/>
      <c r="MPN138" s="66"/>
      <c r="MPP138" s="64"/>
      <c r="MPQ138" s="67"/>
      <c r="MPR138" s="67"/>
      <c r="MPS138" s="65"/>
      <c r="MPT138" s="65"/>
      <c r="MPU138" s="65"/>
      <c r="MPV138" s="66"/>
      <c r="MPX138" s="64"/>
      <c r="MPY138" s="67"/>
      <c r="MPZ138" s="67"/>
      <c r="MQA138" s="65"/>
      <c r="MQB138" s="65"/>
      <c r="MQC138" s="65"/>
      <c r="MQD138" s="66"/>
      <c r="MQF138" s="64"/>
      <c r="MQG138" s="67"/>
      <c r="MQH138" s="67"/>
      <c r="MQI138" s="65"/>
      <c r="MQJ138" s="65"/>
      <c r="MQK138" s="65"/>
      <c r="MQL138" s="66"/>
      <c r="MQN138" s="64"/>
      <c r="MQO138" s="67"/>
      <c r="MQP138" s="67"/>
      <c r="MQQ138" s="65"/>
      <c r="MQR138" s="65"/>
      <c r="MQS138" s="65"/>
      <c r="MQT138" s="66"/>
      <c r="MQV138" s="64"/>
      <c r="MQW138" s="67"/>
      <c r="MQX138" s="67"/>
      <c r="MQY138" s="65"/>
      <c r="MQZ138" s="65"/>
      <c r="MRA138" s="65"/>
      <c r="MRB138" s="66"/>
      <c r="MRD138" s="64"/>
      <c r="MRE138" s="67"/>
      <c r="MRF138" s="67"/>
      <c r="MRG138" s="65"/>
      <c r="MRH138" s="65"/>
      <c r="MRI138" s="65"/>
      <c r="MRJ138" s="66"/>
      <c r="MRL138" s="64"/>
      <c r="MRM138" s="67"/>
      <c r="MRN138" s="67"/>
      <c r="MRO138" s="65"/>
      <c r="MRP138" s="65"/>
      <c r="MRQ138" s="65"/>
      <c r="MRR138" s="66"/>
      <c r="MRT138" s="64"/>
      <c r="MRU138" s="67"/>
      <c r="MRV138" s="67"/>
      <c r="MRW138" s="65"/>
      <c r="MRX138" s="65"/>
      <c r="MRY138" s="65"/>
      <c r="MRZ138" s="66"/>
      <c r="MSB138" s="64"/>
      <c r="MSC138" s="67"/>
      <c r="MSD138" s="67"/>
      <c r="MSE138" s="65"/>
      <c r="MSF138" s="65"/>
      <c r="MSG138" s="65"/>
      <c r="MSH138" s="66"/>
      <c r="MSJ138" s="64"/>
      <c r="MSK138" s="67"/>
      <c r="MSL138" s="67"/>
      <c r="MSM138" s="65"/>
      <c r="MSN138" s="65"/>
      <c r="MSO138" s="65"/>
      <c r="MSP138" s="66"/>
      <c r="MSR138" s="64"/>
      <c r="MSS138" s="67"/>
      <c r="MST138" s="67"/>
      <c r="MSU138" s="65"/>
      <c r="MSV138" s="65"/>
      <c r="MSW138" s="65"/>
      <c r="MSX138" s="66"/>
      <c r="MSZ138" s="64"/>
      <c r="MTA138" s="67"/>
      <c r="MTB138" s="67"/>
      <c r="MTC138" s="65"/>
      <c r="MTD138" s="65"/>
      <c r="MTE138" s="65"/>
      <c r="MTF138" s="66"/>
      <c r="MTH138" s="64"/>
      <c r="MTI138" s="67"/>
      <c r="MTJ138" s="67"/>
      <c r="MTK138" s="65"/>
      <c r="MTL138" s="65"/>
      <c r="MTM138" s="65"/>
      <c r="MTN138" s="66"/>
      <c r="MTP138" s="64"/>
      <c r="MTQ138" s="67"/>
      <c r="MTR138" s="67"/>
      <c r="MTS138" s="65"/>
      <c r="MTT138" s="65"/>
      <c r="MTU138" s="65"/>
      <c r="MTV138" s="66"/>
      <c r="MTX138" s="64"/>
      <c r="MTY138" s="67"/>
      <c r="MTZ138" s="67"/>
      <c r="MUA138" s="65"/>
      <c r="MUB138" s="65"/>
      <c r="MUC138" s="65"/>
      <c r="MUD138" s="66"/>
      <c r="MUF138" s="64"/>
      <c r="MUG138" s="67"/>
      <c r="MUH138" s="67"/>
      <c r="MUI138" s="65"/>
      <c r="MUJ138" s="65"/>
      <c r="MUK138" s="65"/>
      <c r="MUL138" s="66"/>
      <c r="MUN138" s="64"/>
      <c r="MUO138" s="67"/>
      <c r="MUP138" s="67"/>
      <c r="MUQ138" s="65"/>
      <c r="MUR138" s="65"/>
      <c r="MUS138" s="65"/>
      <c r="MUT138" s="66"/>
      <c r="MUV138" s="64"/>
      <c r="MUW138" s="67"/>
      <c r="MUX138" s="67"/>
      <c r="MUY138" s="65"/>
      <c r="MUZ138" s="65"/>
      <c r="MVA138" s="65"/>
      <c r="MVB138" s="66"/>
      <c r="MVD138" s="64"/>
      <c r="MVE138" s="67"/>
      <c r="MVF138" s="67"/>
      <c r="MVG138" s="65"/>
      <c r="MVH138" s="65"/>
      <c r="MVI138" s="65"/>
      <c r="MVJ138" s="66"/>
      <c r="MVL138" s="64"/>
      <c r="MVM138" s="67"/>
      <c r="MVN138" s="67"/>
      <c r="MVO138" s="65"/>
      <c r="MVP138" s="65"/>
      <c r="MVQ138" s="65"/>
      <c r="MVR138" s="66"/>
      <c r="MVT138" s="64"/>
      <c r="MVU138" s="67"/>
      <c r="MVV138" s="67"/>
      <c r="MVW138" s="65"/>
      <c r="MVX138" s="65"/>
      <c r="MVY138" s="65"/>
      <c r="MVZ138" s="66"/>
      <c r="MWB138" s="64"/>
      <c r="MWC138" s="67"/>
      <c r="MWD138" s="67"/>
      <c r="MWE138" s="65"/>
      <c r="MWF138" s="65"/>
      <c r="MWG138" s="65"/>
      <c r="MWH138" s="66"/>
      <c r="MWJ138" s="64"/>
      <c r="MWK138" s="67"/>
      <c r="MWL138" s="67"/>
      <c r="MWM138" s="65"/>
      <c r="MWN138" s="65"/>
      <c r="MWO138" s="65"/>
      <c r="MWP138" s="66"/>
      <c r="MWR138" s="64"/>
      <c r="MWS138" s="67"/>
      <c r="MWT138" s="67"/>
      <c r="MWU138" s="65"/>
      <c r="MWV138" s="65"/>
      <c r="MWW138" s="65"/>
      <c r="MWX138" s="66"/>
      <c r="MWZ138" s="64"/>
      <c r="MXA138" s="67"/>
      <c r="MXB138" s="67"/>
      <c r="MXC138" s="65"/>
      <c r="MXD138" s="65"/>
      <c r="MXE138" s="65"/>
      <c r="MXF138" s="66"/>
      <c r="MXH138" s="64"/>
      <c r="MXI138" s="67"/>
      <c r="MXJ138" s="67"/>
      <c r="MXK138" s="65"/>
      <c r="MXL138" s="65"/>
      <c r="MXM138" s="65"/>
      <c r="MXN138" s="66"/>
      <c r="MXP138" s="64"/>
      <c r="MXQ138" s="67"/>
      <c r="MXR138" s="67"/>
      <c r="MXS138" s="65"/>
      <c r="MXT138" s="65"/>
      <c r="MXU138" s="65"/>
      <c r="MXV138" s="66"/>
      <c r="MXX138" s="64"/>
      <c r="MXY138" s="67"/>
      <c r="MXZ138" s="67"/>
      <c r="MYA138" s="65"/>
      <c r="MYB138" s="65"/>
      <c r="MYC138" s="65"/>
      <c r="MYD138" s="66"/>
      <c r="MYF138" s="64"/>
      <c r="MYG138" s="67"/>
      <c r="MYH138" s="67"/>
      <c r="MYI138" s="65"/>
      <c r="MYJ138" s="65"/>
      <c r="MYK138" s="65"/>
      <c r="MYL138" s="66"/>
      <c r="MYN138" s="64"/>
      <c r="MYO138" s="67"/>
      <c r="MYP138" s="67"/>
      <c r="MYQ138" s="65"/>
      <c r="MYR138" s="65"/>
      <c r="MYS138" s="65"/>
      <c r="MYT138" s="66"/>
      <c r="MYV138" s="64"/>
      <c r="MYW138" s="67"/>
      <c r="MYX138" s="67"/>
      <c r="MYY138" s="65"/>
      <c r="MYZ138" s="65"/>
      <c r="MZA138" s="65"/>
      <c r="MZB138" s="66"/>
      <c r="MZD138" s="64"/>
      <c r="MZE138" s="67"/>
      <c r="MZF138" s="67"/>
      <c r="MZG138" s="65"/>
      <c r="MZH138" s="65"/>
      <c r="MZI138" s="65"/>
      <c r="MZJ138" s="66"/>
      <c r="MZL138" s="64"/>
      <c r="MZM138" s="67"/>
      <c r="MZN138" s="67"/>
      <c r="MZO138" s="65"/>
      <c r="MZP138" s="65"/>
      <c r="MZQ138" s="65"/>
      <c r="MZR138" s="66"/>
      <c r="MZT138" s="64"/>
      <c r="MZU138" s="67"/>
      <c r="MZV138" s="67"/>
      <c r="MZW138" s="65"/>
      <c r="MZX138" s="65"/>
      <c r="MZY138" s="65"/>
      <c r="MZZ138" s="66"/>
      <c r="NAB138" s="64"/>
      <c r="NAC138" s="67"/>
      <c r="NAD138" s="67"/>
      <c r="NAE138" s="65"/>
      <c r="NAF138" s="65"/>
      <c r="NAG138" s="65"/>
      <c r="NAH138" s="66"/>
      <c r="NAJ138" s="64"/>
      <c r="NAK138" s="67"/>
      <c r="NAL138" s="67"/>
      <c r="NAM138" s="65"/>
      <c r="NAN138" s="65"/>
      <c r="NAO138" s="65"/>
      <c r="NAP138" s="66"/>
      <c r="NAR138" s="64"/>
      <c r="NAS138" s="67"/>
      <c r="NAT138" s="67"/>
      <c r="NAU138" s="65"/>
      <c r="NAV138" s="65"/>
      <c r="NAW138" s="65"/>
      <c r="NAX138" s="66"/>
      <c r="NAZ138" s="64"/>
      <c r="NBA138" s="67"/>
      <c r="NBB138" s="67"/>
      <c r="NBC138" s="65"/>
      <c r="NBD138" s="65"/>
      <c r="NBE138" s="65"/>
      <c r="NBF138" s="66"/>
      <c r="NBH138" s="64"/>
      <c r="NBI138" s="67"/>
      <c r="NBJ138" s="67"/>
      <c r="NBK138" s="65"/>
      <c r="NBL138" s="65"/>
      <c r="NBM138" s="65"/>
      <c r="NBN138" s="66"/>
      <c r="NBP138" s="64"/>
      <c r="NBQ138" s="67"/>
      <c r="NBR138" s="67"/>
      <c r="NBS138" s="65"/>
      <c r="NBT138" s="65"/>
      <c r="NBU138" s="65"/>
      <c r="NBV138" s="66"/>
      <c r="NBX138" s="64"/>
      <c r="NBY138" s="67"/>
      <c r="NBZ138" s="67"/>
      <c r="NCA138" s="65"/>
      <c r="NCB138" s="65"/>
      <c r="NCC138" s="65"/>
      <c r="NCD138" s="66"/>
      <c r="NCF138" s="64"/>
      <c r="NCG138" s="67"/>
      <c r="NCH138" s="67"/>
      <c r="NCI138" s="65"/>
      <c r="NCJ138" s="65"/>
      <c r="NCK138" s="65"/>
      <c r="NCL138" s="66"/>
      <c r="NCN138" s="64"/>
      <c r="NCO138" s="67"/>
      <c r="NCP138" s="67"/>
      <c r="NCQ138" s="65"/>
      <c r="NCR138" s="65"/>
      <c r="NCS138" s="65"/>
      <c r="NCT138" s="66"/>
      <c r="NCV138" s="64"/>
      <c r="NCW138" s="67"/>
      <c r="NCX138" s="67"/>
      <c r="NCY138" s="65"/>
      <c r="NCZ138" s="65"/>
      <c r="NDA138" s="65"/>
      <c r="NDB138" s="66"/>
      <c r="NDD138" s="64"/>
      <c r="NDE138" s="67"/>
      <c r="NDF138" s="67"/>
      <c r="NDG138" s="65"/>
      <c r="NDH138" s="65"/>
      <c r="NDI138" s="65"/>
      <c r="NDJ138" s="66"/>
      <c r="NDL138" s="64"/>
      <c r="NDM138" s="67"/>
      <c r="NDN138" s="67"/>
      <c r="NDO138" s="65"/>
      <c r="NDP138" s="65"/>
      <c r="NDQ138" s="65"/>
      <c r="NDR138" s="66"/>
      <c r="NDT138" s="64"/>
      <c r="NDU138" s="67"/>
      <c r="NDV138" s="67"/>
      <c r="NDW138" s="65"/>
      <c r="NDX138" s="65"/>
      <c r="NDY138" s="65"/>
      <c r="NDZ138" s="66"/>
      <c r="NEB138" s="64"/>
      <c r="NEC138" s="67"/>
      <c r="NED138" s="67"/>
      <c r="NEE138" s="65"/>
      <c r="NEF138" s="65"/>
      <c r="NEG138" s="65"/>
      <c r="NEH138" s="66"/>
      <c r="NEJ138" s="64"/>
      <c r="NEK138" s="67"/>
      <c r="NEL138" s="67"/>
      <c r="NEM138" s="65"/>
      <c r="NEN138" s="65"/>
      <c r="NEO138" s="65"/>
      <c r="NEP138" s="66"/>
      <c r="NER138" s="64"/>
      <c r="NES138" s="67"/>
      <c r="NET138" s="67"/>
      <c r="NEU138" s="65"/>
      <c r="NEV138" s="65"/>
      <c r="NEW138" s="65"/>
      <c r="NEX138" s="66"/>
      <c r="NEZ138" s="64"/>
      <c r="NFA138" s="67"/>
      <c r="NFB138" s="67"/>
      <c r="NFC138" s="65"/>
      <c r="NFD138" s="65"/>
      <c r="NFE138" s="65"/>
      <c r="NFF138" s="66"/>
      <c r="NFH138" s="64"/>
      <c r="NFI138" s="67"/>
      <c r="NFJ138" s="67"/>
      <c r="NFK138" s="65"/>
      <c r="NFL138" s="65"/>
      <c r="NFM138" s="65"/>
      <c r="NFN138" s="66"/>
      <c r="NFP138" s="64"/>
      <c r="NFQ138" s="67"/>
      <c r="NFR138" s="67"/>
      <c r="NFS138" s="65"/>
      <c r="NFT138" s="65"/>
      <c r="NFU138" s="65"/>
      <c r="NFV138" s="66"/>
      <c r="NFX138" s="64"/>
      <c r="NFY138" s="67"/>
      <c r="NFZ138" s="67"/>
      <c r="NGA138" s="65"/>
      <c r="NGB138" s="65"/>
      <c r="NGC138" s="65"/>
      <c r="NGD138" s="66"/>
      <c r="NGF138" s="64"/>
      <c r="NGG138" s="67"/>
      <c r="NGH138" s="67"/>
      <c r="NGI138" s="65"/>
      <c r="NGJ138" s="65"/>
      <c r="NGK138" s="65"/>
      <c r="NGL138" s="66"/>
      <c r="NGN138" s="64"/>
      <c r="NGO138" s="67"/>
      <c r="NGP138" s="67"/>
      <c r="NGQ138" s="65"/>
      <c r="NGR138" s="65"/>
      <c r="NGS138" s="65"/>
      <c r="NGT138" s="66"/>
      <c r="NGV138" s="64"/>
      <c r="NGW138" s="67"/>
      <c r="NGX138" s="67"/>
      <c r="NGY138" s="65"/>
      <c r="NGZ138" s="65"/>
      <c r="NHA138" s="65"/>
      <c r="NHB138" s="66"/>
      <c r="NHD138" s="64"/>
      <c r="NHE138" s="67"/>
      <c r="NHF138" s="67"/>
      <c r="NHG138" s="65"/>
      <c r="NHH138" s="65"/>
      <c r="NHI138" s="65"/>
      <c r="NHJ138" s="66"/>
      <c r="NHL138" s="64"/>
      <c r="NHM138" s="67"/>
      <c r="NHN138" s="67"/>
      <c r="NHO138" s="65"/>
      <c r="NHP138" s="65"/>
      <c r="NHQ138" s="65"/>
      <c r="NHR138" s="66"/>
      <c r="NHT138" s="64"/>
      <c r="NHU138" s="67"/>
      <c r="NHV138" s="67"/>
      <c r="NHW138" s="65"/>
      <c r="NHX138" s="65"/>
      <c r="NHY138" s="65"/>
      <c r="NHZ138" s="66"/>
      <c r="NIB138" s="64"/>
      <c r="NIC138" s="67"/>
      <c r="NID138" s="67"/>
      <c r="NIE138" s="65"/>
      <c r="NIF138" s="65"/>
      <c r="NIG138" s="65"/>
      <c r="NIH138" s="66"/>
      <c r="NIJ138" s="64"/>
      <c r="NIK138" s="67"/>
      <c r="NIL138" s="67"/>
      <c r="NIM138" s="65"/>
      <c r="NIN138" s="65"/>
      <c r="NIO138" s="65"/>
      <c r="NIP138" s="66"/>
      <c r="NIR138" s="64"/>
      <c r="NIS138" s="67"/>
      <c r="NIT138" s="67"/>
      <c r="NIU138" s="65"/>
      <c r="NIV138" s="65"/>
      <c r="NIW138" s="65"/>
      <c r="NIX138" s="66"/>
      <c r="NIZ138" s="64"/>
      <c r="NJA138" s="67"/>
      <c r="NJB138" s="67"/>
      <c r="NJC138" s="65"/>
      <c r="NJD138" s="65"/>
      <c r="NJE138" s="65"/>
      <c r="NJF138" s="66"/>
      <c r="NJH138" s="64"/>
      <c r="NJI138" s="67"/>
      <c r="NJJ138" s="67"/>
      <c r="NJK138" s="65"/>
      <c r="NJL138" s="65"/>
      <c r="NJM138" s="65"/>
      <c r="NJN138" s="66"/>
      <c r="NJP138" s="64"/>
      <c r="NJQ138" s="67"/>
      <c r="NJR138" s="67"/>
      <c r="NJS138" s="65"/>
      <c r="NJT138" s="65"/>
      <c r="NJU138" s="65"/>
      <c r="NJV138" s="66"/>
      <c r="NJX138" s="64"/>
      <c r="NJY138" s="67"/>
      <c r="NJZ138" s="67"/>
      <c r="NKA138" s="65"/>
      <c r="NKB138" s="65"/>
      <c r="NKC138" s="65"/>
      <c r="NKD138" s="66"/>
      <c r="NKF138" s="64"/>
      <c r="NKG138" s="67"/>
      <c r="NKH138" s="67"/>
      <c r="NKI138" s="65"/>
      <c r="NKJ138" s="65"/>
      <c r="NKK138" s="65"/>
      <c r="NKL138" s="66"/>
      <c r="NKN138" s="64"/>
      <c r="NKO138" s="67"/>
      <c r="NKP138" s="67"/>
      <c r="NKQ138" s="65"/>
      <c r="NKR138" s="65"/>
      <c r="NKS138" s="65"/>
      <c r="NKT138" s="66"/>
      <c r="NKV138" s="64"/>
      <c r="NKW138" s="67"/>
      <c r="NKX138" s="67"/>
      <c r="NKY138" s="65"/>
      <c r="NKZ138" s="65"/>
      <c r="NLA138" s="65"/>
      <c r="NLB138" s="66"/>
      <c r="NLD138" s="64"/>
      <c r="NLE138" s="67"/>
      <c r="NLF138" s="67"/>
      <c r="NLG138" s="65"/>
      <c r="NLH138" s="65"/>
      <c r="NLI138" s="65"/>
      <c r="NLJ138" s="66"/>
      <c r="NLL138" s="64"/>
      <c r="NLM138" s="67"/>
      <c r="NLN138" s="67"/>
      <c r="NLO138" s="65"/>
      <c r="NLP138" s="65"/>
      <c r="NLQ138" s="65"/>
      <c r="NLR138" s="66"/>
      <c r="NLT138" s="64"/>
      <c r="NLU138" s="67"/>
      <c r="NLV138" s="67"/>
      <c r="NLW138" s="65"/>
      <c r="NLX138" s="65"/>
      <c r="NLY138" s="65"/>
      <c r="NLZ138" s="66"/>
      <c r="NMB138" s="64"/>
      <c r="NMC138" s="67"/>
      <c r="NMD138" s="67"/>
      <c r="NME138" s="65"/>
      <c r="NMF138" s="65"/>
      <c r="NMG138" s="65"/>
      <c r="NMH138" s="66"/>
      <c r="NMJ138" s="64"/>
      <c r="NMK138" s="67"/>
      <c r="NML138" s="67"/>
      <c r="NMM138" s="65"/>
      <c r="NMN138" s="65"/>
      <c r="NMO138" s="65"/>
      <c r="NMP138" s="66"/>
      <c r="NMR138" s="64"/>
      <c r="NMS138" s="67"/>
      <c r="NMT138" s="67"/>
      <c r="NMU138" s="65"/>
      <c r="NMV138" s="65"/>
      <c r="NMW138" s="65"/>
      <c r="NMX138" s="66"/>
      <c r="NMZ138" s="64"/>
      <c r="NNA138" s="67"/>
      <c r="NNB138" s="67"/>
      <c r="NNC138" s="65"/>
      <c r="NND138" s="65"/>
      <c r="NNE138" s="65"/>
      <c r="NNF138" s="66"/>
      <c r="NNH138" s="64"/>
      <c r="NNI138" s="67"/>
      <c r="NNJ138" s="67"/>
      <c r="NNK138" s="65"/>
      <c r="NNL138" s="65"/>
      <c r="NNM138" s="65"/>
      <c r="NNN138" s="66"/>
      <c r="NNP138" s="64"/>
      <c r="NNQ138" s="67"/>
      <c r="NNR138" s="67"/>
      <c r="NNS138" s="65"/>
      <c r="NNT138" s="65"/>
      <c r="NNU138" s="65"/>
      <c r="NNV138" s="66"/>
      <c r="NNX138" s="64"/>
      <c r="NNY138" s="67"/>
      <c r="NNZ138" s="67"/>
      <c r="NOA138" s="65"/>
      <c r="NOB138" s="65"/>
      <c r="NOC138" s="65"/>
      <c r="NOD138" s="66"/>
      <c r="NOF138" s="64"/>
      <c r="NOG138" s="67"/>
      <c r="NOH138" s="67"/>
      <c r="NOI138" s="65"/>
      <c r="NOJ138" s="65"/>
      <c r="NOK138" s="65"/>
      <c r="NOL138" s="66"/>
      <c r="NON138" s="64"/>
      <c r="NOO138" s="67"/>
      <c r="NOP138" s="67"/>
      <c r="NOQ138" s="65"/>
      <c r="NOR138" s="65"/>
      <c r="NOS138" s="65"/>
      <c r="NOT138" s="66"/>
      <c r="NOV138" s="64"/>
      <c r="NOW138" s="67"/>
      <c r="NOX138" s="67"/>
      <c r="NOY138" s="65"/>
      <c r="NOZ138" s="65"/>
      <c r="NPA138" s="65"/>
      <c r="NPB138" s="66"/>
      <c r="NPD138" s="64"/>
      <c r="NPE138" s="67"/>
      <c r="NPF138" s="67"/>
      <c r="NPG138" s="65"/>
      <c r="NPH138" s="65"/>
      <c r="NPI138" s="65"/>
      <c r="NPJ138" s="66"/>
      <c r="NPL138" s="64"/>
      <c r="NPM138" s="67"/>
      <c r="NPN138" s="67"/>
      <c r="NPO138" s="65"/>
      <c r="NPP138" s="65"/>
      <c r="NPQ138" s="65"/>
      <c r="NPR138" s="66"/>
      <c r="NPT138" s="64"/>
      <c r="NPU138" s="67"/>
      <c r="NPV138" s="67"/>
      <c r="NPW138" s="65"/>
      <c r="NPX138" s="65"/>
      <c r="NPY138" s="65"/>
      <c r="NPZ138" s="66"/>
      <c r="NQB138" s="64"/>
      <c r="NQC138" s="67"/>
      <c r="NQD138" s="67"/>
      <c r="NQE138" s="65"/>
      <c r="NQF138" s="65"/>
      <c r="NQG138" s="65"/>
      <c r="NQH138" s="66"/>
      <c r="NQJ138" s="64"/>
      <c r="NQK138" s="67"/>
      <c r="NQL138" s="67"/>
      <c r="NQM138" s="65"/>
      <c r="NQN138" s="65"/>
      <c r="NQO138" s="65"/>
      <c r="NQP138" s="66"/>
      <c r="NQR138" s="64"/>
      <c r="NQS138" s="67"/>
      <c r="NQT138" s="67"/>
      <c r="NQU138" s="65"/>
      <c r="NQV138" s="65"/>
      <c r="NQW138" s="65"/>
      <c r="NQX138" s="66"/>
      <c r="NQZ138" s="64"/>
      <c r="NRA138" s="67"/>
      <c r="NRB138" s="67"/>
      <c r="NRC138" s="65"/>
      <c r="NRD138" s="65"/>
      <c r="NRE138" s="65"/>
      <c r="NRF138" s="66"/>
      <c r="NRH138" s="64"/>
      <c r="NRI138" s="67"/>
      <c r="NRJ138" s="67"/>
      <c r="NRK138" s="65"/>
      <c r="NRL138" s="65"/>
      <c r="NRM138" s="65"/>
      <c r="NRN138" s="66"/>
      <c r="NRP138" s="64"/>
      <c r="NRQ138" s="67"/>
      <c r="NRR138" s="67"/>
      <c r="NRS138" s="65"/>
      <c r="NRT138" s="65"/>
      <c r="NRU138" s="65"/>
      <c r="NRV138" s="66"/>
      <c r="NRX138" s="64"/>
      <c r="NRY138" s="67"/>
      <c r="NRZ138" s="67"/>
      <c r="NSA138" s="65"/>
      <c r="NSB138" s="65"/>
      <c r="NSC138" s="65"/>
      <c r="NSD138" s="66"/>
      <c r="NSF138" s="64"/>
      <c r="NSG138" s="67"/>
      <c r="NSH138" s="67"/>
      <c r="NSI138" s="65"/>
      <c r="NSJ138" s="65"/>
      <c r="NSK138" s="65"/>
      <c r="NSL138" s="66"/>
      <c r="NSN138" s="64"/>
      <c r="NSO138" s="67"/>
      <c r="NSP138" s="67"/>
      <c r="NSQ138" s="65"/>
      <c r="NSR138" s="65"/>
      <c r="NSS138" s="65"/>
      <c r="NST138" s="66"/>
      <c r="NSV138" s="64"/>
      <c r="NSW138" s="67"/>
      <c r="NSX138" s="67"/>
      <c r="NSY138" s="65"/>
      <c r="NSZ138" s="65"/>
      <c r="NTA138" s="65"/>
      <c r="NTB138" s="66"/>
      <c r="NTD138" s="64"/>
      <c r="NTE138" s="67"/>
      <c r="NTF138" s="67"/>
      <c r="NTG138" s="65"/>
      <c r="NTH138" s="65"/>
      <c r="NTI138" s="65"/>
      <c r="NTJ138" s="66"/>
      <c r="NTL138" s="64"/>
      <c r="NTM138" s="67"/>
      <c r="NTN138" s="67"/>
      <c r="NTO138" s="65"/>
      <c r="NTP138" s="65"/>
      <c r="NTQ138" s="65"/>
      <c r="NTR138" s="66"/>
      <c r="NTT138" s="64"/>
      <c r="NTU138" s="67"/>
      <c r="NTV138" s="67"/>
      <c r="NTW138" s="65"/>
      <c r="NTX138" s="65"/>
      <c r="NTY138" s="65"/>
      <c r="NTZ138" s="66"/>
      <c r="NUB138" s="64"/>
      <c r="NUC138" s="67"/>
      <c r="NUD138" s="67"/>
      <c r="NUE138" s="65"/>
      <c r="NUF138" s="65"/>
      <c r="NUG138" s="65"/>
      <c r="NUH138" s="66"/>
      <c r="NUJ138" s="64"/>
      <c r="NUK138" s="67"/>
      <c r="NUL138" s="67"/>
      <c r="NUM138" s="65"/>
      <c r="NUN138" s="65"/>
      <c r="NUO138" s="65"/>
      <c r="NUP138" s="66"/>
      <c r="NUR138" s="64"/>
      <c r="NUS138" s="67"/>
      <c r="NUT138" s="67"/>
      <c r="NUU138" s="65"/>
      <c r="NUV138" s="65"/>
      <c r="NUW138" s="65"/>
      <c r="NUX138" s="66"/>
      <c r="NUZ138" s="64"/>
      <c r="NVA138" s="67"/>
      <c r="NVB138" s="67"/>
      <c r="NVC138" s="65"/>
      <c r="NVD138" s="65"/>
      <c r="NVE138" s="65"/>
      <c r="NVF138" s="66"/>
      <c r="NVH138" s="64"/>
      <c r="NVI138" s="67"/>
      <c r="NVJ138" s="67"/>
      <c r="NVK138" s="65"/>
      <c r="NVL138" s="65"/>
      <c r="NVM138" s="65"/>
      <c r="NVN138" s="66"/>
      <c r="NVP138" s="64"/>
      <c r="NVQ138" s="67"/>
      <c r="NVR138" s="67"/>
      <c r="NVS138" s="65"/>
      <c r="NVT138" s="65"/>
      <c r="NVU138" s="65"/>
      <c r="NVV138" s="66"/>
      <c r="NVX138" s="64"/>
      <c r="NVY138" s="67"/>
      <c r="NVZ138" s="67"/>
      <c r="NWA138" s="65"/>
      <c r="NWB138" s="65"/>
      <c r="NWC138" s="65"/>
      <c r="NWD138" s="66"/>
      <c r="NWF138" s="64"/>
      <c r="NWG138" s="67"/>
      <c r="NWH138" s="67"/>
      <c r="NWI138" s="65"/>
      <c r="NWJ138" s="65"/>
      <c r="NWK138" s="65"/>
      <c r="NWL138" s="66"/>
      <c r="NWN138" s="64"/>
      <c r="NWO138" s="67"/>
      <c r="NWP138" s="67"/>
      <c r="NWQ138" s="65"/>
      <c r="NWR138" s="65"/>
      <c r="NWS138" s="65"/>
      <c r="NWT138" s="66"/>
      <c r="NWV138" s="64"/>
      <c r="NWW138" s="67"/>
      <c r="NWX138" s="67"/>
      <c r="NWY138" s="65"/>
      <c r="NWZ138" s="65"/>
      <c r="NXA138" s="65"/>
      <c r="NXB138" s="66"/>
      <c r="NXD138" s="64"/>
      <c r="NXE138" s="67"/>
      <c r="NXF138" s="67"/>
      <c r="NXG138" s="65"/>
      <c r="NXH138" s="65"/>
      <c r="NXI138" s="65"/>
      <c r="NXJ138" s="66"/>
      <c r="NXL138" s="64"/>
      <c r="NXM138" s="67"/>
      <c r="NXN138" s="67"/>
      <c r="NXO138" s="65"/>
      <c r="NXP138" s="65"/>
      <c r="NXQ138" s="65"/>
      <c r="NXR138" s="66"/>
      <c r="NXT138" s="64"/>
      <c r="NXU138" s="67"/>
      <c r="NXV138" s="67"/>
      <c r="NXW138" s="65"/>
      <c r="NXX138" s="65"/>
      <c r="NXY138" s="65"/>
      <c r="NXZ138" s="66"/>
      <c r="NYB138" s="64"/>
      <c r="NYC138" s="67"/>
      <c r="NYD138" s="67"/>
      <c r="NYE138" s="65"/>
      <c r="NYF138" s="65"/>
      <c r="NYG138" s="65"/>
      <c r="NYH138" s="66"/>
      <c r="NYJ138" s="64"/>
      <c r="NYK138" s="67"/>
      <c r="NYL138" s="67"/>
      <c r="NYM138" s="65"/>
      <c r="NYN138" s="65"/>
      <c r="NYO138" s="65"/>
      <c r="NYP138" s="66"/>
      <c r="NYR138" s="64"/>
      <c r="NYS138" s="67"/>
      <c r="NYT138" s="67"/>
      <c r="NYU138" s="65"/>
      <c r="NYV138" s="65"/>
      <c r="NYW138" s="65"/>
      <c r="NYX138" s="66"/>
      <c r="NYZ138" s="64"/>
      <c r="NZA138" s="67"/>
      <c r="NZB138" s="67"/>
      <c r="NZC138" s="65"/>
      <c r="NZD138" s="65"/>
      <c r="NZE138" s="65"/>
      <c r="NZF138" s="66"/>
      <c r="NZH138" s="64"/>
      <c r="NZI138" s="67"/>
      <c r="NZJ138" s="67"/>
      <c r="NZK138" s="65"/>
      <c r="NZL138" s="65"/>
      <c r="NZM138" s="65"/>
      <c r="NZN138" s="66"/>
      <c r="NZP138" s="64"/>
      <c r="NZQ138" s="67"/>
      <c r="NZR138" s="67"/>
      <c r="NZS138" s="65"/>
      <c r="NZT138" s="65"/>
      <c r="NZU138" s="65"/>
      <c r="NZV138" s="66"/>
      <c r="NZX138" s="64"/>
      <c r="NZY138" s="67"/>
      <c r="NZZ138" s="67"/>
      <c r="OAA138" s="65"/>
      <c r="OAB138" s="65"/>
      <c r="OAC138" s="65"/>
      <c r="OAD138" s="66"/>
      <c r="OAF138" s="64"/>
      <c r="OAG138" s="67"/>
      <c r="OAH138" s="67"/>
      <c r="OAI138" s="65"/>
      <c r="OAJ138" s="65"/>
      <c r="OAK138" s="65"/>
      <c r="OAL138" s="66"/>
      <c r="OAN138" s="64"/>
      <c r="OAO138" s="67"/>
      <c r="OAP138" s="67"/>
      <c r="OAQ138" s="65"/>
      <c r="OAR138" s="65"/>
      <c r="OAS138" s="65"/>
      <c r="OAT138" s="66"/>
      <c r="OAV138" s="64"/>
      <c r="OAW138" s="67"/>
      <c r="OAX138" s="67"/>
      <c r="OAY138" s="65"/>
      <c r="OAZ138" s="65"/>
      <c r="OBA138" s="65"/>
      <c r="OBB138" s="66"/>
      <c r="OBD138" s="64"/>
      <c r="OBE138" s="67"/>
      <c r="OBF138" s="67"/>
      <c r="OBG138" s="65"/>
      <c r="OBH138" s="65"/>
      <c r="OBI138" s="65"/>
      <c r="OBJ138" s="66"/>
      <c r="OBL138" s="64"/>
      <c r="OBM138" s="67"/>
      <c r="OBN138" s="67"/>
      <c r="OBO138" s="65"/>
      <c r="OBP138" s="65"/>
      <c r="OBQ138" s="65"/>
      <c r="OBR138" s="66"/>
      <c r="OBT138" s="64"/>
      <c r="OBU138" s="67"/>
      <c r="OBV138" s="67"/>
      <c r="OBW138" s="65"/>
      <c r="OBX138" s="65"/>
      <c r="OBY138" s="65"/>
      <c r="OBZ138" s="66"/>
      <c r="OCB138" s="64"/>
      <c r="OCC138" s="67"/>
      <c r="OCD138" s="67"/>
      <c r="OCE138" s="65"/>
      <c r="OCF138" s="65"/>
      <c r="OCG138" s="65"/>
      <c r="OCH138" s="66"/>
      <c r="OCJ138" s="64"/>
      <c r="OCK138" s="67"/>
      <c r="OCL138" s="67"/>
      <c r="OCM138" s="65"/>
      <c r="OCN138" s="65"/>
      <c r="OCO138" s="65"/>
      <c r="OCP138" s="66"/>
      <c r="OCR138" s="64"/>
      <c r="OCS138" s="67"/>
      <c r="OCT138" s="67"/>
      <c r="OCU138" s="65"/>
      <c r="OCV138" s="65"/>
      <c r="OCW138" s="65"/>
      <c r="OCX138" s="66"/>
      <c r="OCZ138" s="64"/>
      <c r="ODA138" s="67"/>
      <c r="ODB138" s="67"/>
      <c r="ODC138" s="65"/>
      <c r="ODD138" s="65"/>
      <c r="ODE138" s="65"/>
      <c r="ODF138" s="66"/>
      <c r="ODH138" s="64"/>
      <c r="ODI138" s="67"/>
      <c r="ODJ138" s="67"/>
      <c r="ODK138" s="65"/>
      <c r="ODL138" s="65"/>
      <c r="ODM138" s="65"/>
      <c r="ODN138" s="66"/>
      <c r="ODP138" s="64"/>
      <c r="ODQ138" s="67"/>
      <c r="ODR138" s="67"/>
      <c r="ODS138" s="65"/>
      <c r="ODT138" s="65"/>
      <c r="ODU138" s="65"/>
      <c r="ODV138" s="66"/>
      <c r="ODX138" s="64"/>
      <c r="ODY138" s="67"/>
      <c r="ODZ138" s="67"/>
      <c r="OEA138" s="65"/>
      <c r="OEB138" s="65"/>
      <c r="OEC138" s="65"/>
      <c r="OED138" s="66"/>
      <c r="OEF138" s="64"/>
      <c r="OEG138" s="67"/>
      <c r="OEH138" s="67"/>
      <c r="OEI138" s="65"/>
      <c r="OEJ138" s="65"/>
      <c r="OEK138" s="65"/>
      <c r="OEL138" s="66"/>
      <c r="OEN138" s="64"/>
      <c r="OEO138" s="67"/>
      <c r="OEP138" s="67"/>
      <c r="OEQ138" s="65"/>
      <c r="OER138" s="65"/>
      <c r="OES138" s="65"/>
      <c r="OET138" s="66"/>
      <c r="OEV138" s="64"/>
      <c r="OEW138" s="67"/>
      <c r="OEX138" s="67"/>
      <c r="OEY138" s="65"/>
      <c r="OEZ138" s="65"/>
      <c r="OFA138" s="65"/>
      <c r="OFB138" s="66"/>
      <c r="OFD138" s="64"/>
      <c r="OFE138" s="67"/>
      <c r="OFF138" s="67"/>
      <c r="OFG138" s="65"/>
      <c r="OFH138" s="65"/>
      <c r="OFI138" s="65"/>
      <c r="OFJ138" s="66"/>
      <c r="OFL138" s="64"/>
      <c r="OFM138" s="67"/>
      <c r="OFN138" s="67"/>
      <c r="OFO138" s="65"/>
      <c r="OFP138" s="65"/>
      <c r="OFQ138" s="65"/>
      <c r="OFR138" s="66"/>
      <c r="OFT138" s="64"/>
      <c r="OFU138" s="67"/>
      <c r="OFV138" s="67"/>
      <c r="OFW138" s="65"/>
      <c r="OFX138" s="65"/>
      <c r="OFY138" s="65"/>
      <c r="OFZ138" s="66"/>
      <c r="OGB138" s="64"/>
      <c r="OGC138" s="67"/>
      <c r="OGD138" s="67"/>
      <c r="OGE138" s="65"/>
      <c r="OGF138" s="65"/>
      <c r="OGG138" s="65"/>
      <c r="OGH138" s="66"/>
      <c r="OGJ138" s="64"/>
      <c r="OGK138" s="67"/>
      <c r="OGL138" s="67"/>
      <c r="OGM138" s="65"/>
      <c r="OGN138" s="65"/>
      <c r="OGO138" s="65"/>
      <c r="OGP138" s="66"/>
      <c r="OGR138" s="64"/>
      <c r="OGS138" s="67"/>
      <c r="OGT138" s="67"/>
      <c r="OGU138" s="65"/>
      <c r="OGV138" s="65"/>
      <c r="OGW138" s="65"/>
      <c r="OGX138" s="66"/>
      <c r="OGZ138" s="64"/>
      <c r="OHA138" s="67"/>
      <c r="OHB138" s="67"/>
      <c r="OHC138" s="65"/>
      <c r="OHD138" s="65"/>
      <c r="OHE138" s="65"/>
      <c r="OHF138" s="66"/>
      <c r="OHH138" s="64"/>
      <c r="OHI138" s="67"/>
      <c r="OHJ138" s="67"/>
      <c r="OHK138" s="65"/>
      <c r="OHL138" s="65"/>
      <c r="OHM138" s="65"/>
      <c r="OHN138" s="66"/>
      <c r="OHP138" s="64"/>
      <c r="OHQ138" s="67"/>
      <c r="OHR138" s="67"/>
      <c r="OHS138" s="65"/>
      <c r="OHT138" s="65"/>
      <c r="OHU138" s="65"/>
      <c r="OHV138" s="66"/>
      <c r="OHX138" s="64"/>
      <c r="OHY138" s="67"/>
      <c r="OHZ138" s="67"/>
      <c r="OIA138" s="65"/>
      <c r="OIB138" s="65"/>
      <c r="OIC138" s="65"/>
      <c r="OID138" s="66"/>
      <c r="OIF138" s="64"/>
      <c r="OIG138" s="67"/>
      <c r="OIH138" s="67"/>
      <c r="OII138" s="65"/>
      <c r="OIJ138" s="65"/>
      <c r="OIK138" s="65"/>
      <c r="OIL138" s="66"/>
      <c r="OIN138" s="64"/>
      <c r="OIO138" s="67"/>
      <c r="OIP138" s="67"/>
      <c r="OIQ138" s="65"/>
      <c r="OIR138" s="65"/>
      <c r="OIS138" s="65"/>
      <c r="OIT138" s="66"/>
      <c r="OIV138" s="64"/>
      <c r="OIW138" s="67"/>
      <c r="OIX138" s="67"/>
      <c r="OIY138" s="65"/>
      <c r="OIZ138" s="65"/>
      <c r="OJA138" s="65"/>
      <c r="OJB138" s="66"/>
      <c r="OJD138" s="64"/>
      <c r="OJE138" s="67"/>
      <c r="OJF138" s="67"/>
      <c r="OJG138" s="65"/>
      <c r="OJH138" s="65"/>
      <c r="OJI138" s="65"/>
      <c r="OJJ138" s="66"/>
      <c r="OJL138" s="64"/>
      <c r="OJM138" s="67"/>
      <c r="OJN138" s="67"/>
      <c r="OJO138" s="65"/>
      <c r="OJP138" s="65"/>
      <c r="OJQ138" s="65"/>
      <c r="OJR138" s="66"/>
      <c r="OJT138" s="64"/>
      <c r="OJU138" s="67"/>
      <c r="OJV138" s="67"/>
      <c r="OJW138" s="65"/>
      <c r="OJX138" s="65"/>
      <c r="OJY138" s="65"/>
      <c r="OJZ138" s="66"/>
      <c r="OKB138" s="64"/>
      <c r="OKC138" s="67"/>
      <c r="OKD138" s="67"/>
      <c r="OKE138" s="65"/>
      <c r="OKF138" s="65"/>
      <c r="OKG138" s="65"/>
      <c r="OKH138" s="66"/>
      <c r="OKJ138" s="64"/>
      <c r="OKK138" s="67"/>
      <c r="OKL138" s="67"/>
      <c r="OKM138" s="65"/>
      <c r="OKN138" s="65"/>
      <c r="OKO138" s="65"/>
      <c r="OKP138" s="66"/>
      <c r="OKR138" s="64"/>
      <c r="OKS138" s="67"/>
      <c r="OKT138" s="67"/>
      <c r="OKU138" s="65"/>
      <c r="OKV138" s="65"/>
      <c r="OKW138" s="65"/>
      <c r="OKX138" s="66"/>
      <c r="OKZ138" s="64"/>
      <c r="OLA138" s="67"/>
      <c r="OLB138" s="67"/>
      <c r="OLC138" s="65"/>
      <c r="OLD138" s="65"/>
      <c r="OLE138" s="65"/>
      <c r="OLF138" s="66"/>
      <c r="OLH138" s="64"/>
      <c r="OLI138" s="67"/>
      <c r="OLJ138" s="67"/>
      <c r="OLK138" s="65"/>
      <c r="OLL138" s="65"/>
      <c r="OLM138" s="65"/>
      <c r="OLN138" s="66"/>
      <c r="OLP138" s="64"/>
      <c r="OLQ138" s="67"/>
      <c r="OLR138" s="67"/>
      <c r="OLS138" s="65"/>
      <c r="OLT138" s="65"/>
      <c r="OLU138" s="65"/>
      <c r="OLV138" s="66"/>
      <c r="OLX138" s="64"/>
      <c r="OLY138" s="67"/>
      <c r="OLZ138" s="67"/>
      <c r="OMA138" s="65"/>
      <c r="OMB138" s="65"/>
      <c r="OMC138" s="65"/>
      <c r="OMD138" s="66"/>
      <c r="OMF138" s="64"/>
      <c r="OMG138" s="67"/>
      <c r="OMH138" s="67"/>
      <c r="OMI138" s="65"/>
      <c r="OMJ138" s="65"/>
      <c r="OMK138" s="65"/>
      <c r="OML138" s="66"/>
      <c r="OMN138" s="64"/>
      <c r="OMO138" s="67"/>
      <c r="OMP138" s="67"/>
      <c r="OMQ138" s="65"/>
      <c r="OMR138" s="65"/>
      <c r="OMS138" s="65"/>
      <c r="OMT138" s="66"/>
      <c r="OMV138" s="64"/>
      <c r="OMW138" s="67"/>
      <c r="OMX138" s="67"/>
      <c r="OMY138" s="65"/>
      <c r="OMZ138" s="65"/>
      <c r="ONA138" s="65"/>
      <c r="ONB138" s="66"/>
      <c r="OND138" s="64"/>
      <c r="ONE138" s="67"/>
      <c r="ONF138" s="67"/>
      <c r="ONG138" s="65"/>
      <c r="ONH138" s="65"/>
      <c r="ONI138" s="65"/>
      <c r="ONJ138" s="66"/>
      <c r="ONL138" s="64"/>
      <c r="ONM138" s="67"/>
      <c r="ONN138" s="67"/>
      <c r="ONO138" s="65"/>
      <c r="ONP138" s="65"/>
      <c r="ONQ138" s="65"/>
      <c r="ONR138" s="66"/>
      <c r="ONT138" s="64"/>
      <c r="ONU138" s="67"/>
      <c r="ONV138" s="67"/>
      <c r="ONW138" s="65"/>
      <c r="ONX138" s="65"/>
      <c r="ONY138" s="65"/>
      <c r="ONZ138" s="66"/>
      <c r="OOB138" s="64"/>
      <c r="OOC138" s="67"/>
      <c r="OOD138" s="67"/>
      <c r="OOE138" s="65"/>
      <c r="OOF138" s="65"/>
      <c r="OOG138" s="65"/>
      <c r="OOH138" s="66"/>
      <c r="OOJ138" s="64"/>
      <c r="OOK138" s="67"/>
      <c r="OOL138" s="67"/>
      <c r="OOM138" s="65"/>
      <c r="OON138" s="65"/>
      <c r="OOO138" s="65"/>
      <c r="OOP138" s="66"/>
      <c r="OOR138" s="64"/>
      <c r="OOS138" s="67"/>
      <c r="OOT138" s="67"/>
      <c r="OOU138" s="65"/>
      <c r="OOV138" s="65"/>
      <c r="OOW138" s="65"/>
      <c r="OOX138" s="66"/>
      <c r="OOZ138" s="64"/>
      <c r="OPA138" s="67"/>
      <c r="OPB138" s="67"/>
      <c r="OPC138" s="65"/>
      <c r="OPD138" s="65"/>
      <c r="OPE138" s="65"/>
      <c r="OPF138" s="66"/>
      <c r="OPH138" s="64"/>
      <c r="OPI138" s="67"/>
      <c r="OPJ138" s="67"/>
      <c r="OPK138" s="65"/>
      <c r="OPL138" s="65"/>
      <c r="OPM138" s="65"/>
      <c r="OPN138" s="66"/>
      <c r="OPP138" s="64"/>
      <c r="OPQ138" s="67"/>
      <c r="OPR138" s="67"/>
      <c r="OPS138" s="65"/>
      <c r="OPT138" s="65"/>
      <c r="OPU138" s="65"/>
      <c r="OPV138" s="66"/>
      <c r="OPX138" s="64"/>
      <c r="OPY138" s="67"/>
      <c r="OPZ138" s="67"/>
      <c r="OQA138" s="65"/>
      <c r="OQB138" s="65"/>
      <c r="OQC138" s="65"/>
      <c r="OQD138" s="66"/>
      <c r="OQF138" s="64"/>
      <c r="OQG138" s="67"/>
      <c r="OQH138" s="67"/>
      <c r="OQI138" s="65"/>
      <c r="OQJ138" s="65"/>
      <c r="OQK138" s="65"/>
      <c r="OQL138" s="66"/>
      <c r="OQN138" s="64"/>
      <c r="OQO138" s="67"/>
      <c r="OQP138" s="67"/>
      <c r="OQQ138" s="65"/>
      <c r="OQR138" s="65"/>
      <c r="OQS138" s="65"/>
      <c r="OQT138" s="66"/>
      <c r="OQV138" s="64"/>
      <c r="OQW138" s="67"/>
      <c r="OQX138" s="67"/>
      <c r="OQY138" s="65"/>
      <c r="OQZ138" s="65"/>
      <c r="ORA138" s="65"/>
      <c r="ORB138" s="66"/>
      <c r="ORD138" s="64"/>
      <c r="ORE138" s="67"/>
      <c r="ORF138" s="67"/>
      <c r="ORG138" s="65"/>
      <c r="ORH138" s="65"/>
      <c r="ORI138" s="65"/>
      <c r="ORJ138" s="66"/>
      <c r="ORL138" s="64"/>
      <c r="ORM138" s="67"/>
      <c r="ORN138" s="67"/>
      <c r="ORO138" s="65"/>
      <c r="ORP138" s="65"/>
      <c r="ORQ138" s="65"/>
      <c r="ORR138" s="66"/>
      <c r="ORT138" s="64"/>
      <c r="ORU138" s="67"/>
      <c r="ORV138" s="67"/>
      <c r="ORW138" s="65"/>
      <c r="ORX138" s="65"/>
      <c r="ORY138" s="65"/>
      <c r="ORZ138" s="66"/>
      <c r="OSB138" s="64"/>
      <c r="OSC138" s="67"/>
      <c r="OSD138" s="67"/>
      <c r="OSE138" s="65"/>
      <c r="OSF138" s="65"/>
      <c r="OSG138" s="65"/>
      <c r="OSH138" s="66"/>
      <c r="OSJ138" s="64"/>
      <c r="OSK138" s="67"/>
      <c r="OSL138" s="67"/>
      <c r="OSM138" s="65"/>
      <c r="OSN138" s="65"/>
      <c r="OSO138" s="65"/>
      <c r="OSP138" s="66"/>
      <c r="OSR138" s="64"/>
      <c r="OSS138" s="67"/>
      <c r="OST138" s="67"/>
      <c r="OSU138" s="65"/>
      <c r="OSV138" s="65"/>
      <c r="OSW138" s="65"/>
      <c r="OSX138" s="66"/>
      <c r="OSZ138" s="64"/>
      <c r="OTA138" s="67"/>
      <c r="OTB138" s="67"/>
      <c r="OTC138" s="65"/>
      <c r="OTD138" s="65"/>
      <c r="OTE138" s="65"/>
      <c r="OTF138" s="66"/>
      <c r="OTH138" s="64"/>
      <c r="OTI138" s="67"/>
      <c r="OTJ138" s="67"/>
      <c r="OTK138" s="65"/>
      <c r="OTL138" s="65"/>
      <c r="OTM138" s="65"/>
      <c r="OTN138" s="66"/>
      <c r="OTP138" s="64"/>
      <c r="OTQ138" s="67"/>
      <c r="OTR138" s="67"/>
      <c r="OTS138" s="65"/>
      <c r="OTT138" s="65"/>
      <c r="OTU138" s="65"/>
      <c r="OTV138" s="66"/>
      <c r="OTX138" s="64"/>
      <c r="OTY138" s="67"/>
      <c r="OTZ138" s="67"/>
      <c r="OUA138" s="65"/>
      <c r="OUB138" s="65"/>
      <c r="OUC138" s="65"/>
      <c r="OUD138" s="66"/>
      <c r="OUF138" s="64"/>
      <c r="OUG138" s="67"/>
      <c r="OUH138" s="67"/>
      <c r="OUI138" s="65"/>
      <c r="OUJ138" s="65"/>
      <c r="OUK138" s="65"/>
      <c r="OUL138" s="66"/>
      <c r="OUN138" s="64"/>
      <c r="OUO138" s="67"/>
      <c r="OUP138" s="67"/>
      <c r="OUQ138" s="65"/>
      <c r="OUR138" s="65"/>
      <c r="OUS138" s="65"/>
      <c r="OUT138" s="66"/>
      <c r="OUV138" s="64"/>
      <c r="OUW138" s="67"/>
      <c r="OUX138" s="67"/>
      <c r="OUY138" s="65"/>
      <c r="OUZ138" s="65"/>
      <c r="OVA138" s="65"/>
      <c r="OVB138" s="66"/>
      <c r="OVD138" s="64"/>
      <c r="OVE138" s="67"/>
      <c r="OVF138" s="67"/>
      <c r="OVG138" s="65"/>
      <c r="OVH138" s="65"/>
      <c r="OVI138" s="65"/>
      <c r="OVJ138" s="66"/>
      <c r="OVL138" s="64"/>
      <c r="OVM138" s="67"/>
      <c r="OVN138" s="67"/>
      <c r="OVO138" s="65"/>
      <c r="OVP138" s="65"/>
      <c r="OVQ138" s="65"/>
      <c r="OVR138" s="66"/>
      <c r="OVT138" s="64"/>
      <c r="OVU138" s="67"/>
      <c r="OVV138" s="67"/>
      <c r="OVW138" s="65"/>
      <c r="OVX138" s="65"/>
      <c r="OVY138" s="65"/>
      <c r="OVZ138" s="66"/>
      <c r="OWB138" s="64"/>
      <c r="OWC138" s="67"/>
      <c r="OWD138" s="67"/>
      <c r="OWE138" s="65"/>
      <c r="OWF138" s="65"/>
      <c r="OWG138" s="65"/>
      <c r="OWH138" s="66"/>
      <c r="OWJ138" s="64"/>
      <c r="OWK138" s="67"/>
      <c r="OWL138" s="67"/>
      <c r="OWM138" s="65"/>
      <c r="OWN138" s="65"/>
      <c r="OWO138" s="65"/>
      <c r="OWP138" s="66"/>
      <c r="OWR138" s="64"/>
      <c r="OWS138" s="67"/>
      <c r="OWT138" s="67"/>
      <c r="OWU138" s="65"/>
      <c r="OWV138" s="65"/>
      <c r="OWW138" s="65"/>
      <c r="OWX138" s="66"/>
      <c r="OWZ138" s="64"/>
      <c r="OXA138" s="67"/>
      <c r="OXB138" s="67"/>
      <c r="OXC138" s="65"/>
      <c r="OXD138" s="65"/>
      <c r="OXE138" s="65"/>
      <c r="OXF138" s="66"/>
      <c r="OXH138" s="64"/>
      <c r="OXI138" s="67"/>
      <c r="OXJ138" s="67"/>
      <c r="OXK138" s="65"/>
      <c r="OXL138" s="65"/>
      <c r="OXM138" s="65"/>
      <c r="OXN138" s="66"/>
      <c r="OXP138" s="64"/>
      <c r="OXQ138" s="67"/>
      <c r="OXR138" s="67"/>
      <c r="OXS138" s="65"/>
      <c r="OXT138" s="65"/>
      <c r="OXU138" s="65"/>
      <c r="OXV138" s="66"/>
      <c r="OXX138" s="64"/>
      <c r="OXY138" s="67"/>
      <c r="OXZ138" s="67"/>
      <c r="OYA138" s="65"/>
      <c r="OYB138" s="65"/>
      <c r="OYC138" s="65"/>
      <c r="OYD138" s="66"/>
      <c r="OYF138" s="64"/>
      <c r="OYG138" s="67"/>
      <c r="OYH138" s="67"/>
      <c r="OYI138" s="65"/>
      <c r="OYJ138" s="65"/>
      <c r="OYK138" s="65"/>
      <c r="OYL138" s="66"/>
      <c r="OYN138" s="64"/>
      <c r="OYO138" s="67"/>
      <c r="OYP138" s="67"/>
      <c r="OYQ138" s="65"/>
      <c r="OYR138" s="65"/>
      <c r="OYS138" s="65"/>
      <c r="OYT138" s="66"/>
      <c r="OYV138" s="64"/>
      <c r="OYW138" s="67"/>
      <c r="OYX138" s="67"/>
      <c r="OYY138" s="65"/>
      <c r="OYZ138" s="65"/>
      <c r="OZA138" s="65"/>
      <c r="OZB138" s="66"/>
      <c r="OZD138" s="64"/>
      <c r="OZE138" s="67"/>
      <c r="OZF138" s="67"/>
      <c r="OZG138" s="65"/>
      <c r="OZH138" s="65"/>
      <c r="OZI138" s="65"/>
      <c r="OZJ138" s="66"/>
      <c r="OZL138" s="64"/>
      <c r="OZM138" s="67"/>
      <c r="OZN138" s="67"/>
      <c r="OZO138" s="65"/>
      <c r="OZP138" s="65"/>
      <c r="OZQ138" s="65"/>
      <c r="OZR138" s="66"/>
      <c r="OZT138" s="64"/>
      <c r="OZU138" s="67"/>
      <c r="OZV138" s="67"/>
      <c r="OZW138" s="65"/>
      <c r="OZX138" s="65"/>
      <c r="OZY138" s="65"/>
      <c r="OZZ138" s="66"/>
      <c r="PAB138" s="64"/>
      <c r="PAC138" s="67"/>
      <c r="PAD138" s="67"/>
      <c r="PAE138" s="65"/>
      <c r="PAF138" s="65"/>
      <c r="PAG138" s="65"/>
      <c r="PAH138" s="66"/>
      <c r="PAJ138" s="64"/>
      <c r="PAK138" s="67"/>
      <c r="PAL138" s="67"/>
      <c r="PAM138" s="65"/>
      <c r="PAN138" s="65"/>
      <c r="PAO138" s="65"/>
      <c r="PAP138" s="66"/>
      <c r="PAR138" s="64"/>
      <c r="PAS138" s="67"/>
      <c r="PAT138" s="67"/>
      <c r="PAU138" s="65"/>
      <c r="PAV138" s="65"/>
      <c r="PAW138" s="65"/>
      <c r="PAX138" s="66"/>
      <c r="PAZ138" s="64"/>
      <c r="PBA138" s="67"/>
      <c r="PBB138" s="67"/>
      <c r="PBC138" s="65"/>
      <c r="PBD138" s="65"/>
      <c r="PBE138" s="65"/>
      <c r="PBF138" s="66"/>
      <c r="PBH138" s="64"/>
      <c r="PBI138" s="67"/>
      <c r="PBJ138" s="67"/>
      <c r="PBK138" s="65"/>
      <c r="PBL138" s="65"/>
      <c r="PBM138" s="65"/>
      <c r="PBN138" s="66"/>
      <c r="PBP138" s="64"/>
      <c r="PBQ138" s="67"/>
      <c r="PBR138" s="67"/>
      <c r="PBS138" s="65"/>
      <c r="PBT138" s="65"/>
      <c r="PBU138" s="65"/>
      <c r="PBV138" s="66"/>
      <c r="PBX138" s="64"/>
      <c r="PBY138" s="67"/>
      <c r="PBZ138" s="67"/>
      <c r="PCA138" s="65"/>
      <c r="PCB138" s="65"/>
      <c r="PCC138" s="65"/>
      <c r="PCD138" s="66"/>
      <c r="PCF138" s="64"/>
      <c r="PCG138" s="67"/>
      <c r="PCH138" s="67"/>
      <c r="PCI138" s="65"/>
      <c r="PCJ138" s="65"/>
      <c r="PCK138" s="65"/>
      <c r="PCL138" s="66"/>
      <c r="PCN138" s="64"/>
      <c r="PCO138" s="67"/>
      <c r="PCP138" s="67"/>
      <c r="PCQ138" s="65"/>
      <c r="PCR138" s="65"/>
      <c r="PCS138" s="65"/>
      <c r="PCT138" s="66"/>
      <c r="PCV138" s="64"/>
      <c r="PCW138" s="67"/>
      <c r="PCX138" s="67"/>
      <c r="PCY138" s="65"/>
      <c r="PCZ138" s="65"/>
      <c r="PDA138" s="65"/>
      <c r="PDB138" s="66"/>
      <c r="PDD138" s="64"/>
      <c r="PDE138" s="67"/>
      <c r="PDF138" s="67"/>
      <c r="PDG138" s="65"/>
      <c r="PDH138" s="65"/>
      <c r="PDI138" s="65"/>
      <c r="PDJ138" s="66"/>
      <c r="PDL138" s="64"/>
      <c r="PDM138" s="67"/>
      <c r="PDN138" s="67"/>
      <c r="PDO138" s="65"/>
      <c r="PDP138" s="65"/>
      <c r="PDQ138" s="65"/>
      <c r="PDR138" s="66"/>
      <c r="PDT138" s="64"/>
      <c r="PDU138" s="67"/>
      <c r="PDV138" s="67"/>
      <c r="PDW138" s="65"/>
      <c r="PDX138" s="65"/>
      <c r="PDY138" s="65"/>
      <c r="PDZ138" s="66"/>
      <c r="PEB138" s="64"/>
      <c r="PEC138" s="67"/>
      <c r="PED138" s="67"/>
      <c r="PEE138" s="65"/>
      <c r="PEF138" s="65"/>
      <c r="PEG138" s="65"/>
      <c r="PEH138" s="66"/>
      <c r="PEJ138" s="64"/>
      <c r="PEK138" s="67"/>
      <c r="PEL138" s="67"/>
      <c r="PEM138" s="65"/>
      <c r="PEN138" s="65"/>
      <c r="PEO138" s="65"/>
      <c r="PEP138" s="66"/>
      <c r="PER138" s="64"/>
      <c r="PES138" s="67"/>
      <c r="PET138" s="67"/>
      <c r="PEU138" s="65"/>
      <c r="PEV138" s="65"/>
      <c r="PEW138" s="65"/>
      <c r="PEX138" s="66"/>
      <c r="PEZ138" s="64"/>
      <c r="PFA138" s="67"/>
      <c r="PFB138" s="67"/>
      <c r="PFC138" s="65"/>
      <c r="PFD138" s="65"/>
      <c r="PFE138" s="65"/>
      <c r="PFF138" s="66"/>
      <c r="PFH138" s="64"/>
      <c r="PFI138" s="67"/>
      <c r="PFJ138" s="67"/>
      <c r="PFK138" s="65"/>
      <c r="PFL138" s="65"/>
      <c r="PFM138" s="65"/>
      <c r="PFN138" s="66"/>
      <c r="PFP138" s="64"/>
      <c r="PFQ138" s="67"/>
      <c r="PFR138" s="67"/>
      <c r="PFS138" s="65"/>
      <c r="PFT138" s="65"/>
      <c r="PFU138" s="65"/>
      <c r="PFV138" s="66"/>
      <c r="PFX138" s="64"/>
      <c r="PFY138" s="67"/>
      <c r="PFZ138" s="67"/>
      <c r="PGA138" s="65"/>
      <c r="PGB138" s="65"/>
      <c r="PGC138" s="65"/>
      <c r="PGD138" s="66"/>
      <c r="PGF138" s="64"/>
      <c r="PGG138" s="67"/>
      <c r="PGH138" s="67"/>
      <c r="PGI138" s="65"/>
      <c r="PGJ138" s="65"/>
      <c r="PGK138" s="65"/>
      <c r="PGL138" s="66"/>
      <c r="PGN138" s="64"/>
      <c r="PGO138" s="67"/>
      <c r="PGP138" s="67"/>
      <c r="PGQ138" s="65"/>
      <c r="PGR138" s="65"/>
      <c r="PGS138" s="65"/>
      <c r="PGT138" s="66"/>
      <c r="PGV138" s="64"/>
      <c r="PGW138" s="67"/>
      <c r="PGX138" s="67"/>
      <c r="PGY138" s="65"/>
      <c r="PGZ138" s="65"/>
      <c r="PHA138" s="65"/>
      <c r="PHB138" s="66"/>
      <c r="PHD138" s="64"/>
      <c r="PHE138" s="67"/>
      <c r="PHF138" s="67"/>
      <c r="PHG138" s="65"/>
      <c r="PHH138" s="65"/>
      <c r="PHI138" s="65"/>
      <c r="PHJ138" s="66"/>
      <c r="PHL138" s="64"/>
      <c r="PHM138" s="67"/>
      <c r="PHN138" s="67"/>
      <c r="PHO138" s="65"/>
      <c r="PHP138" s="65"/>
      <c r="PHQ138" s="65"/>
      <c r="PHR138" s="66"/>
      <c r="PHT138" s="64"/>
      <c r="PHU138" s="67"/>
      <c r="PHV138" s="67"/>
      <c r="PHW138" s="65"/>
      <c r="PHX138" s="65"/>
      <c r="PHY138" s="65"/>
      <c r="PHZ138" s="66"/>
      <c r="PIB138" s="64"/>
      <c r="PIC138" s="67"/>
      <c r="PID138" s="67"/>
      <c r="PIE138" s="65"/>
      <c r="PIF138" s="65"/>
      <c r="PIG138" s="65"/>
      <c r="PIH138" s="66"/>
      <c r="PIJ138" s="64"/>
      <c r="PIK138" s="67"/>
      <c r="PIL138" s="67"/>
      <c r="PIM138" s="65"/>
      <c r="PIN138" s="65"/>
      <c r="PIO138" s="65"/>
      <c r="PIP138" s="66"/>
      <c r="PIR138" s="64"/>
      <c r="PIS138" s="67"/>
      <c r="PIT138" s="67"/>
      <c r="PIU138" s="65"/>
      <c r="PIV138" s="65"/>
      <c r="PIW138" s="65"/>
      <c r="PIX138" s="66"/>
      <c r="PIZ138" s="64"/>
      <c r="PJA138" s="67"/>
      <c r="PJB138" s="67"/>
      <c r="PJC138" s="65"/>
      <c r="PJD138" s="65"/>
      <c r="PJE138" s="65"/>
      <c r="PJF138" s="66"/>
      <c r="PJH138" s="64"/>
      <c r="PJI138" s="67"/>
      <c r="PJJ138" s="67"/>
      <c r="PJK138" s="65"/>
      <c r="PJL138" s="65"/>
      <c r="PJM138" s="65"/>
      <c r="PJN138" s="66"/>
      <c r="PJP138" s="64"/>
      <c r="PJQ138" s="67"/>
      <c r="PJR138" s="67"/>
      <c r="PJS138" s="65"/>
      <c r="PJT138" s="65"/>
      <c r="PJU138" s="65"/>
      <c r="PJV138" s="66"/>
      <c r="PJX138" s="64"/>
      <c r="PJY138" s="67"/>
      <c r="PJZ138" s="67"/>
      <c r="PKA138" s="65"/>
      <c r="PKB138" s="65"/>
      <c r="PKC138" s="65"/>
      <c r="PKD138" s="66"/>
      <c r="PKF138" s="64"/>
      <c r="PKG138" s="67"/>
      <c r="PKH138" s="67"/>
      <c r="PKI138" s="65"/>
      <c r="PKJ138" s="65"/>
      <c r="PKK138" s="65"/>
      <c r="PKL138" s="66"/>
      <c r="PKN138" s="64"/>
      <c r="PKO138" s="67"/>
      <c r="PKP138" s="67"/>
      <c r="PKQ138" s="65"/>
      <c r="PKR138" s="65"/>
      <c r="PKS138" s="65"/>
      <c r="PKT138" s="66"/>
      <c r="PKV138" s="64"/>
      <c r="PKW138" s="67"/>
      <c r="PKX138" s="67"/>
      <c r="PKY138" s="65"/>
      <c r="PKZ138" s="65"/>
      <c r="PLA138" s="65"/>
      <c r="PLB138" s="66"/>
      <c r="PLD138" s="64"/>
      <c r="PLE138" s="67"/>
      <c r="PLF138" s="67"/>
      <c r="PLG138" s="65"/>
      <c r="PLH138" s="65"/>
      <c r="PLI138" s="65"/>
      <c r="PLJ138" s="66"/>
      <c r="PLL138" s="64"/>
      <c r="PLM138" s="67"/>
      <c r="PLN138" s="67"/>
      <c r="PLO138" s="65"/>
      <c r="PLP138" s="65"/>
      <c r="PLQ138" s="65"/>
      <c r="PLR138" s="66"/>
      <c r="PLT138" s="64"/>
      <c r="PLU138" s="67"/>
      <c r="PLV138" s="67"/>
      <c r="PLW138" s="65"/>
      <c r="PLX138" s="65"/>
      <c r="PLY138" s="65"/>
      <c r="PLZ138" s="66"/>
      <c r="PMB138" s="64"/>
      <c r="PMC138" s="67"/>
      <c r="PMD138" s="67"/>
      <c r="PME138" s="65"/>
      <c r="PMF138" s="65"/>
      <c r="PMG138" s="65"/>
      <c r="PMH138" s="66"/>
      <c r="PMJ138" s="64"/>
      <c r="PMK138" s="67"/>
      <c r="PML138" s="67"/>
      <c r="PMM138" s="65"/>
      <c r="PMN138" s="65"/>
      <c r="PMO138" s="65"/>
      <c r="PMP138" s="66"/>
      <c r="PMR138" s="64"/>
      <c r="PMS138" s="67"/>
      <c r="PMT138" s="67"/>
      <c r="PMU138" s="65"/>
      <c r="PMV138" s="65"/>
      <c r="PMW138" s="65"/>
      <c r="PMX138" s="66"/>
      <c r="PMZ138" s="64"/>
      <c r="PNA138" s="67"/>
      <c r="PNB138" s="67"/>
      <c r="PNC138" s="65"/>
      <c r="PND138" s="65"/>
      <c r="PNE138" s="65"/>
      <c r="PNF138" s="66"/>
      <c r="PNH138" s="64"/>
      <c r="PNI138" s="67"/>
      <c r="PNJ138" s="67"/>
      <c r="PNK138" s="65"/>
      <c r="PNL138" s="65"/>
      <c r="PNM138" s="65"/>
      <c r="PNN138" s="66"/>
      <c r="PNP138" s="64"/>
      <c r="PNQ138" s="67"/>
      <c r="PNR138" s="67"/>
      <c r="PNS138" s="65"/>
      <c r="PNT138" s="65"/>
      <c r="PNU138" s="65"/>
      <c r="PNV138" s="66"/>
      <c r="PNX138" s="64"/>
      <c r="PNY138" s="67"/>
      <c r="PNZ138" s="67"/>
      <c r="POA138" s="65"/>
      <c r="POB138" s="65"/>
      <c r="POC138" s="65"/>
      <c r="POD138" s="66"/>
      <c r="POF138" s="64"/>
      <c r="POG138" s="67"/>
      <c r="POH138" s="67"/>
      <c r="POI138" s="65"/>
      <c r="POJ138" s="65"/>
      <c r="POK138" s="65"/>
      <c r="POL138" s="66"/>
      <c r="PON138" s="64"/>
      <c r="POO138" s="67"/>
      <c r="POP138" s="67"/>
      <c r="POQ138" s="65"/>
      <c r="POR138" s="65"/>
      <c r="POS138" s="65"/>
      <c r="POT138" s="66"/>
      <c r="POV138" s="64"/>
      <c r="POW138" s="67"/>
      <c r="POX138" s="67"/>
      <c r="POY138" s="65"/>
      <c r="POZ138" s="65"/>
      <c r="PPA138" s="65"/>
      <c r="PPB138" s="66"/>
      <c r="PPD138" s="64"/>
      <c r="PPE138" s="67"/>
      <c r="PPF138" s="67"/>
      <c r="PPG138" s="65"/>
      <c r="PPH138" s="65"/>
      <c r="PPI138" s="65"/>
      <c r="PPJ138" s="66"/>
      <c r="PPL138" s="64"/>
      <c r="PPM138" s="67"/>
      <c r="PPN138" s="67"/>
      <c r="PPO138" s="65"/>
      <c r="PPP138" s="65"/>
      <c r="PPQ138" s="65"/>
      <c r="PPR138" s="66"/>
      <c r="PPT138" s="64"/>
      <c r="PPU138" s="67"/>
      <c r="PPV138" s="67"/>
      <c r="PPW138" s="65"/>
      <c r="PPX138" s="65"/>
      <c r="PPY138" s="65"/>
      <c r="PPZ138" s="66"/>
      <c r="PQB138" s="64"/>
      <c r="PQC138" s="67"/>
      <c r="PQD138" s="67"/>
      <c r="PQE138" s="65"/>
      <c r="PQF138" s="65"/>
      <c r="PQG138" s="65"/>
      <c r="PQH138" s="66"/>
      <c r="PQJ138" s="64"/>
      <c r="PQK138" s="67"/>
      <c r="PQL138" s="67"/>
      <c r="PQM138" s="65"/>
      <c r="PQN138" s="65"/>
      <c r="PQO138" s="65"/>
      <c r="PQP138" s="66"/>
      <c r="PQR138" s="64"/>
      <c r="PQS138" s="67"/>
      <c r="PQT138" s="67"/>
      <c r="PQU138" s="65"/>
      <c r="PQV138" s="65"/>
      <c r="PQW138" s="65"/>
      <c r="PQX138" s="66"/>
      <c r="PQZ138" s="64"/>
      <c r="PRA138" s="67"/>
      <c r="PRB138" s="67"/>
      <c r="PRC138" s="65"/>
      <c r="PRD138" s="65"/>
      <c r="PRE138" s="65"/>
      <c r="PRF138" s="66"/>
      <c r="PRH138" s="64"/>
      <c r="PRI138" s="67"/>
      <c r="PRJ138" s="67"/>
      <c r="PRK138" s="65"/>
      <c r="PRL138" s="65"/>
      <c r="PRM138" s="65"/>
      <c r="PRN138" s="66"/>
      <c r="PRP138" s="64"/>
      <c r="PRQ138" s="67"/>
      <c r="PRR138" s="67"/>
      <c r="PRS138" s="65"/>
      <c r="PRT138" s="65"/>
      <c r="PRU138" s="65"/>
      <c r="PRV138" s="66"/>
      <c r="PRX138" s="64"/>
      <c r="PRY138" s="67"/>
      <c r="PRZ138" s="67"/>
      <c r="PSA138" s="65"/>
      <c r="PSB138" s="65"/>
      <c r="PSC138" s="65"/>
      <c r="PSD138" s="66"/>
      <c r="PSF138" s="64"/>
      <c r="PSG138" s="67"/>
      <c r="PSH138" s="67"/>
      <c r="PSI138" s="65"/>
      <c r="PSJ138" s="65"/>
      <c r="PSK138" s="65"/>
      <c r="PSL138" s="66"/>
      <c r="PSN138" s="64"/>
      <c r="PSO138" s="67"/>
      <c r="PSP138" s="67"/>
      <c r="PSQ138" s="65"/>
      <c r="PSR138" s="65"/>
      <c r="PSS138" s="65"/>
      <c r="PST138" s="66"/>
      <c r="PSV138" s="64"/>
      <c r="PSW138" s="67"/>
      <c r="PSX138" s="67"/>
      <c r="PSY138" s="65"/>
      <c r="PSZ138" s="65"/>
      <c r="PTA138" s="65"/>
      <c r="PTB138" s="66"/>
      <c r="PTD138" s="64"/>
      <c r="PTE138" s="67"/>
      <c r="PTF138" s="67"/>
      <c r="PTG138" s="65"/>
      <c r="PTH138" s="65"/>
      <c r="PTI138" s="65"/>
      <c r="PTJ138" s="66"/>
      <c r="PTL138" s="64"/>
      <c r="PTM138" s="67"/>
      <c r="PTN138" s="67"/>
      <c r="PTO138" s="65"/>
      <c r="PTP138" s="65"/>
      <c r="PTQ138" s="65"/>
      <c r="PTR138" s="66"/>
      <c r="PTT138" s="64"/>
      <c r="PTU138" s="67"/>
      <c r="PTV138" s="67"/>
      <c r="PTW138" s="65"/>
      <c r="PTX138" s="65"/>
      <c r="PTY138" s="65"/>
      <c r="PTZ138" s="66"/>
      <c r="PUB138" s="64"/>
      <c r="PUC138" s="67"/>
      <c r="PUD138" s="67"/>
      <c r="PUE138" s="65"/>
      <c r="PUF138" s="65"/>
      <c r="PUG138" s="65"/>
      <c r="PUH138" s="66"/>
      <c r="PUJ138" s="64"/>
      <c r="PUK138" s="67"/>
      <c r="PUL138" s="67"/>
      <c r="PUM138" s="65"/>
      <c r="PUN138" s="65"/>
      <c r="PUO138" s="65"/>
      <c r="PUP138" s="66"/>
      <c r="PUR138" s="64"/>
      <c r="PUS138" s="67"/>
      <c r="PUT138" s="67"/>
      <c r="PUU138" s="65"/>
      <c r="PUV138" s="65"/>
      <c r="PUW138" s="65"/>
      <c r="PUX138" s="66"/>
      <c r="PUZ138" s="64"/>
      <c r="PVA138" s="67"/>
      <c r="PVB138" s="67"/>
      <c r="PVC138" s="65"/>
      <c r="PVD138" s="65"/>
      <c r="PVE138" s="65"/>
      <c r="PVF138" s="66"/>
      <c r="PVH138" s="64"/>
      <c r="PVI138" s="67"/>
      <c r="PVJ138" s="67"/>
      <c r="PVK138" s="65"/>
      <c r="PVL138" s="65"/>
      <c r="PVM138" s="65"/>
      <c r="PVN138" s="66"/>
      <c r="PVP138" s="64"/>
      <c r="PVQ138" s="67"/>
      <c r="PVR138" s="67"/>
      <c r="PVS138" s="65"/>
      <c r="PVT138" s="65"/>
      <c r="PVU138" s="65"/>
      <c r="PVV138" s="66"/>
      <c r="PVX138" s="64"/>
      <c r="PVY138" s="67"/>
      <c r="PVZ138" s="67"/>
      <c r="PWA138" s="65"/>
      <c r="PWB138" s="65"/>
      <c r="PWC138" s="65"/>
      <c r="PWD138" s="66"/>
      <c r="PWF138" s="64"/>
      <c r="PWG138" s="67"/>
      <c r="PWH138" s="67"/>
      <c r="PWI138" s="65"/>
      <c r="PWJ138" s="65"/>
      <c r="PWK138" s="65"/>
      <c r="PWL138" s="66"/>
      <c r="PWN138" s="64"/>
      <c r="PWO138" s="67"/>
      <c r="PWP138" s="67"/>
      <c r="PWQ138" s="65"/>
      <c r="PWR138" s="65"/>
      <c r="PWS138" s="65"/>
      <c r="PWT138" s="66"/>
      <c r="PWV138" s="64"/>
      <c r="PWW138" s="67"/>
      <c r="PWX138" s="67"/>
      <c r="PWY138" s="65"/>
      <c r="PWZ138" s="65"/>
      <c r="PXA138" s="65"/>
      <c r="PXB138" s="66"/>
      <c r="PXD138" s="64"/>
      <c r="PXE138" s="67"/>
      <c r="PXF138" s="67"/>
      <c r="PXG138" s="65"/>
      <c r="PXH138" s="65"/>
      <c r="PXI138" s="65"/>
      <c r="PXJ138" s="66"/>
      <c r="PXL138" s="64"/>
      <c r="PXM138" s="67"/>
      <c r="PXN138" s="67"/>
      <c r="PXO138" s="65"/>
      <c r="PXP138" s="65"/>
      <c r="PXQ138" s="65"/>
      <c r="PXR138" s="66"/>
      <c r="PXT138" s="64"/>
      <c r="PXU138" s="67"/>
      <c r="PXV138" s="67"/>
      <c r="PXW138" s="65"/>
      <c r="PXX138" s="65"/>
      <c r="PXY138" s="65"/>
      <c r="PXZ138" s="66"/>
      <c r="PYB138" s="64"/>
      <c r="PYC138" s="67"/>
      <c r="PYD138" s="67"/>
      <c r="PYE138" s="65"/>
      <c r="PYF138" s="65"/>
      <c r="PYG138" s="65"/>
      <c r="PYH138" s="66"/>
      <c r="PYJ138" s="64"/>
      <c r="PYK138" s="67"/>
      <c r="PYL138" s="67"/>
      <c r="PYM138" s="65"/>
      <c r="PYN138" s="65"/>
      <c r="PYO138" s="65"/>
      <c r="PYP138" s="66"/>
      <c r="PYR138" s="64"/>
      <c r="PYS138" s="67"/>
      <c r="PYT138" s="67"/>
      <c r="PYU138" s="65"/>
      <c r="PYV138" s="65"/>
      <c r="PYW138" s="65"/>
      <c r="PYX138" s="66"/>
      <c r="PYZ138" s="64"/>
      <c r="PZA138" s="67"/>
      <c r="PZB138" s="67"/>
      <c r="PZC138" s="65"/>
      <c r="PZD138" s="65"/>
      <c r="PZE138" s="65"/>
      <c r="PZF138" s="66"/>
      <c r="PZH138" s="64"/>
      <c r="PZI138" s="67"/>
      <c r="PZJ138" s="67"/>
      <c r="PZK138" s="65"/>
      <c r="PZL138" s="65"/>
      <c r="PZM138" s="65"/>
      <c r="PZN138" s="66"/>
      <c r="PZP138" s="64"/>
      <c r="PZQ138" s="67"/>
      <c r="PZR138" s="67"/>
      <c r="PZS138" s="65"/>
      <c r="PZT138" s="65"/>
      <c r="PZU138" s="65"/>
      <c r="PZV138" s="66"/>
      <c r="PZX138" s="64"/>
      <c r="PZY138" s="67"/>
      <c r="PZZ138" s="67"/>
      <c r="QAA138" s="65"/>
      <c r="QAB138" s="65"/>
      <c r="QAC138" s="65"/>
      <c r="QAD138" s="66"/>
      <c r="QAF138" s="64"/>
      <c r="QAG138" s="67"/>
      <c r="QAH138" s="67"/>
      <c r="QAI138" s="65"/>
      <c r="QAJ138" s="65"/>
      <c r="QAK138" s="65"/>
      <c r="QAL138" s="66"/>
      <c r="QAN138" s="64"/>
      <c r="QAO138" s="67"/>
      <c r="QAP138" s="67"/>
      <c r="QAQ138" s="65"/>
      <c r="QAR138" s="65"/>
      <c r="QAS138" s="65"/>
      <c r="QAT138" s="66"/>
      <c r="QAV138" s="64"/>
      <c r="QAW138" s="67"/>
      <c r="QAX138" s="67"/>
      <c r="QAY138" s="65"/>
      <c r="QAZ138" s="65"/>
      <c r="QBA138" s="65"/>
      <c r="QBB138" s="66"/>
      <c r="QBD138" s="64"/>
      <c r="QBE138" s="67"/>
      <c r="QBF138" s="67"/>
      <c r="QBG138" s="65"/>
      <c r="QBH138" s="65"/>
      <c r="QBI138" s="65"/>
      <c r="QBJ138" s="66"/>
      <c r="QBL138" s="64"/>
      <c r="QBM138" s="67"/>
      <c r="QBN138" s="67"/>
      <c r="QBO138" s="65"/>
      <c r="QBP138" s="65"/>
      <c r="QBQ138" s="65"/>
      <c r="QBR138" s="66"/>
      <c r="QBT138" s="64"/>
      <c r="QBU138" s="67"/>
      <c r="QBV138" s="67"/>
      <c r="QBW138" s="65"/>
      <c r="QBX138" s="65"/>
      <c r="QBY138" s="65"/>
      <c r="QBZ138" s="66"/>
      <c r="QCB138" s="64"/>
      <c r="QCC138" s="67"/>
      <c r="QCD138" s="67"/>
      <c r="QCE138" s="65"/>
      <c r="QCF138" s="65"/>
      <c r="QCG138" s="65"/>
      <c r="QCH138" s="66"/>
      <c r="QCJ138" s="64"/>
      <c r="QCK138" s="67"/>
      <c r="QCL138" s="67"/>
      <c r="QCM138" s="65"/>
      <c r="QCN138" s="65"/>
      <c r="QCO138" s="65"/>
      <c r="QCP138" s="66"/>
      <c r="QCR138" s="64"/>
      <c r="QCS138" s="67"/>
      <c r="QCT138" s="67"/>
      <c r="QCU138" s="65"/>
      <c r="QCV138" s="65"/>
      <c r="QCW138" s="65"/>
      <c r="QCX138" s="66"/>
      <c r="QCZ138" s="64"/>
      <c r="QDA138" s="67"/>
      <c r="QDB138" s="67"/>
      <c r="QDC138" s="65"/>
      <c r="QDD138" s="65"/>
      <c r="QDE138" s="65"/>
      <c r="QDF138" s="66"/>
      <c r="QDH138" s="64"/>
      <c r="QDI138" s="67"/>
      <c r="QDJ138" s="67"/>
      <c r="QDK138" s="65"/>
      <c r="QDL138" s="65"/>
      <c r="QDM138" s="65"/>
      <c r="QDN138" s="66"/>
      <c r="QDP138" s="64"/>
      <c r="QDQ138" s="67"/>
      <c r="QDR138" s="67"/>
      <c r="QDS138" s="65"/>
      <c r="QDT138" s="65"/>
      <c r="QDU138" s="65"/>
      <c r="QDV138" s="66"/>
      <c r="QDX138" s="64"/>
      <c r="QDY138" s="67"/>
      <c r="QDZ138" s="67"/>
      <c r="QEA138" s="65"/>
      <c r="QEB138" s="65"/>
      <c r="QEC138" s="65"/>
      <c r="QED138" s="66"/>
      <c r="QEF138" s="64"/>
      <c r="QEG138" s="67"/>
      <c r="QEH138" s="67"/>
      <c r="QEI138" s="65"/>
      <c r="QEJ138" s="65"/>
      <c r="QEK138" s="65"/>
      <c r="QEL138" s="66"/>
      <c r="QEN138" s="64"/>
      <c r="QEO138" s="67"/>
      <c r="QEP138" s="67"/>
      <c r="QEQ138" s="65"/>
      <c r="QER138" s="65"/>
      <c r="QES138" s="65"/>
      <c r="QET138" s="66"/>
      <c r="QEV138" s="64"/>
      <c r="QEW138" s="67"/>
      <c r="QEX138" s="67"/>
      <c r="QEY138" s="65"/>
      <c r="QEZ138" s="65"/>
      <c r="QFA138" s="65"/>
      <c r="QFB138" s="66"/>
      <c r="QFD138" s="64"/>
      <c r="QFE138" s="67"/>
      <c r="QFF138" s="67"/>
      <c r="QFG138" s="65"/>
      <c r="QFH138" s="65"/>
      <c r="QFI138" s="65"/>
      <c r="QFJ138" s="66"/>
      <c r="QFL138" s="64"/>
      <c r="QFM138" s="67"/>
      <c r="QFN138" s="67"/>
      <c r="QFO138" s="65"/>
      <c r="QFP138" s="65"/>
      <c r="QFQ138" s="65"/>
      <c r="QFR138" s="66"/>
      <c r="QFT138" s="64"/>
      <c r="QFU138" s="67"/>
      <c r="QFV138" s="67"/>
      <c r="QFW138" s="65"/>
      <c r="QFX138" s="65"/>
      <c r="QFY138" s="65"/>
      <c r="QFZ138" s="66"/>
      <c r="QGB138" s="64"/>
      <c r="QGC138" s="67"/>
      <c r="QGD138" s="67"/>
      <c r="QGE138" s="65"/>
      <c r="QGF138" s="65"/>
      <c r="QGG138" s="65"/>
      <c r="QGH138" s="66"/>
      <c r="QGJ138" s="64"/>
      <c r="QGK138" s="67"/>
      <c r="QGL138" s="67"/>
      <c r="QGM138" s="65"/>
      <c r="QGN138" s="65"/>
      <c r="QGO138" s="65"/>
      <c r="QGP138" s="66"/>
      <c r="QGR138" s="64"/>
      <c r="QGS138" s="67"/>
      <c r="QGT138" s="67"/>
      <c r="QGU138" s="65"/>
      <c r="QGV138" s="65"/>
      <c r="QGW138" s="65"/>
      <c r="QGX138" s="66"/>
      <c r="QGZ138" s="64"/>
      <c r="QHA138" s="67"/>
      <c r="QHB138" s="67"/>
      <c r="QHC138" s="65"/>
      <c r="QHD138" s="65"/>
      <c r="QHE138" s="65"/>
      <c r="QHF138" s="66"/>
      <c r="QHH138" s="64"/>
      <c r="QHI138" s="67"/>
      <c r="QHJ138" s="67"/>
      <c r="QHK138" s="65"/>
      <c r="QHL138" s="65"/>
      <c r="QHM138" s="65"/>
      <c r="QHN138" s="66"/>
      <c r="QHP138" s="64"/>
      <c r="QHQ138" s="67"/>
      <c r="QHR138" s="67"/>
      <c r="QHS138" s="65"/>
      <c r="QHT138" s="65"/>
      <c r="QHU138" s="65"/>
      <c r="QHV138" s="66"/>
      <c r="QHX138" s="64"/>
      <c r="QHY138" s="67"/>
      <c r="QHZ138" s="67"/>
      <c r="QIA138" s="65"/>
      <c r="QIB138" s="65"/>
      <c r="QIC138" s="65"/>
      <c r="QID138" s="66"/>
      <c r="QIF138" s="64"/>
      <c r="QIG138" s="67"/>
      <c r="QIH138" s="67"/>
      <c r="QII138" s="65"/>
      <c r="QIJ138" s="65"/>
      <c r="QIK138" s="65"/>
      <c r="QIL138" s="66"/>
      <c r="QIN138" s="64"/>
      <c r="QIO138" s="67"/>
      <c r="QIP138" s="67"/>
      <c r="QIQ138" s="65"/>
      <c r="QIR138" s="65"/>
      <c r="QIS138" s="65"/>
      <c r="QIT138" s="66"/>
      <c r="QIV138" s="64"/>
      <c r="QIW138" s="67"/>
      <c r="QIX138" s="67"/>
      <c r="QIY138" s="65"/>
      <c r="QIZ138" s="65"/>
      <c r="QJA138" s="65"/>
      <c r="QJB138" s="66"/>
      <c r="QJD138" s="64"/>
      <c r="QJE138" s="67"/>
      <c r="QJF138" s="67"/>
      <c r="QJG138" s="65"/>
      <c r="QJH138" s="65"/>
      <c r="QJI138" s="65"/>
      <c r="QJJ138" s="66"/>
      <c r="QJL138" s="64"/>
      <c r="QJM138" s="67"/>
      <c r="QJN138" s="67"/>
      <c r="QJO138" s="65"/>
      <c r="QJP138" s="65"/>
      <c r="QJQ138" s="65"/>
      <c r="QJR138" s="66"/>
      <c r="QJT138" s="64"/>
      <c r="QJU138" s="67"/>
      <c r="QJV138" s="67"/>
      <c r="QJW138" s="65"/>
      <c r="QJX138" s="65"/>
      <c r="QJY138" s="65"/>
      <c r="QJZ138" s="66"/>
      <c r="QKB138" s="64"/>
      <c r="QKC138" s="67"/>
      <c r="QKD138" s="67"/>
      <c r="QKE138" s="65"/>
      <c r="QKF138" s="65"/>
      <c r="QKG138" s="65"/>
      <c r="QKH138" s="66"/>
      <c r="QKJ138" s="64"/>
      <c r="QKK138" s="67"/>
      <c r="QKL138" s="67"/>
      <c r="QKM138" s="65"/>
      <c r="QKN138" s="65"/>
      <c r="QKO138" s="65"/>
      <c r="QKP138" s="66"/>
      <c r="QKR138" s="64"/>
      <c r="QKS138" s="67"/>
      <c r="QKT138" s="67"/>
      <c r="QKU138" s="65"/>
      <c r="QKV138" s="65"/>
      <c r="QKW138" s="65"/>
      <c r="QKX138" s="66"/>
      <c r="QKZ138" s="64"/>
      <c r="QLA138" s="67"/>
      <c r="QLB138" s="67"/>
      <c r="QLC138" s="65"/>
      <c r="QLD138" s="65"/>
      <c r="QLE138" s="65"/>
      <c r="QLF138" s="66"/>
      <c r="QLH138" s="64"/>
      <c r="QLI138" s="67"/>
      <c r="QLJ138" s="67"/>
      <c r="QLK138" s="65"/>
      <c r="QLL138" s="65"/>
      <c r="QLM138" s="65"/>
      <c r="QLN138" s="66"/>
      <c r="QLP138" s="64"/>
      <c r="QLQ138" s="67"/>
      <c r="QLR138" s="67"/>
      <c r="QLS138" s="65"/>
      <c r="QLT138" s="65"/>
      <c r="QLU138" s="65"/>
      <c r="QLV138" s="66"/>
      <c r="QLX138" s="64"/>
      <c r="QLY138" s="67"/>
      <c r="QLZ138" s="67"/>
      <c r="QMA138" s="65"/>
      <c r="QMB138" s="65"/>
      <c r="QMC138" s="65"/>
      <c r="QMD138" s="66"/>
      <c r="QMF138" s="64"/>
      <c r="QMG138" s="67"/>
      <c r="QMH138" s="67"/>
      <c r="QMI138" s="65"/>
      <c r="QMJ138" s="65"/>
      <c r="QMK138" s="65"/>
      <c r="QML138" s="66"/>
      <c r="QMN138" s="64"/>
      <c r="QMO138" s="67"/>
      <c r="QMP138" s="67"/>
      <c r="QMQ138" s="65"/>
      <c r="QMR138" s="65"/>
      <c r="QMS138" s="65"/>
      <c r="QMT138" s="66"/>
      <c r="QMV138" s="64"/>
      <c r="QMW138" s="67"/>
      <c r="QMX138" s="67"/>
      <c r="QMY138" s="65"/>
      <c r="QMZ138" s="65"/>
      <c r="QNA138" s="65"/>
      <c r="QNB138" s="66"/>
      <c r="QND138" s="64"/>
      <c r="QNE138" s="67"/>
      <c r="QNF138" s="67"/>
      <c r="QNG138" s="65"/>
      <c r="QNH138" s="65"/>
      <c r="QNI138" s="65"/>
      <c r="QNJ138" s="66"/>
      <c r="QNL138" s="64"/>
      <c r="QNM138" s="67"/>
      <c r="QNN138" s="67"/>
      <c r="QNO138" s="65"/>
      <c r="QNP138" s="65"/>
      <c r="QNQ138" s="65"/>
      <c r="QNR138" s="66"/>
      <c r="QNT138" s="64"/>
      <c r="QNU138" s="67"/>
      <c r="QNV138" s="67"/>
      <c r="QNW138" s="65"/>
      <c r="QNX138" s="65"/>
      <c r="QNY138" s="65"/>
      <c r="QNZ138" s="66"/>
      <c r="QOB138" s="64"/>
      <c r="QOC138" s="67"/>
      <c r="QOD138" s="67"/>
      <c r="QOE138" s="65"/>
      <c r="QOF138" s="65"/>
      <c r="QOG138" s="65"/>
      <c r="QOH138" s="66"/>
      <c r="QOJ138" s="64"/>
      <c r="QOK138" s="67"/>
      <c r="QOL138" s="67"/>
      <c r="QOM138" s="65"/>
      <c r="QON138" s="65"/>
      <c r="QOO138" s="65"/>
      <c r="QOP138" s="66"/>
      <c r="QOR138" s="64"/>
      <c r="QOS138" s="67"/>
      <c r="QOT138" s="67"/>
      <c r="QOU138" s="65"/>
      <c r="QOV138" s="65"/>
      <c r="QOW138" s="65"/>
      <c r="QOX138" s="66"/>
      <c r="QOZ138" s="64"/>
      <c r="QPA138" s="67"/>
      <c r="QPB138" s="67"/>
      <c r="QPC138" s="65"/>
      <c r="QPD138" s="65"/>
      <c r="QPE138" s="65"/>
      <c r="QPF138" s="66"/>
      <c r="QPH138" s="64"/>
      <c r="QPI138" s="67"/>
      <c r="QPJ138" s="67"/>
      <c r="QPK138" s="65"/>
      <c r="QPL138" s="65"/>
      <c r="QPM138" s="65"/>
      <c r="QPN138" s="66"/>
      <c r="QPP138" s="64"/>
      <c r="QPQ138" s="67"/>
      <c r="QPR138" s="67"/>
      <c r="QPS138" s="65"/>
      <c r="QPT138" s="65"/>
      <c r="QPU138" s="65"/>
      <c r="QPV138" s="66"/>
      <c r="QPX138" s="64"/>
      <c r="QPY138" s="67"/>
      <c r="QPZ138" s="67"/>
      <c r="QQA138" s="65"/>
      <c r="QQB138" s="65"/>
      <c r="QQC138" s="65"/>
      <c r="QQD138" s="66"/>
      <c r="QQF138" s="64"/>
      <c r="QQG138" s="67"/>
      <c r="QQH138" s="67"/>
      <c r="QQI138" s="65"/>
      <c r="QQJ138" s="65"/>
      <c r="QQK138" s="65"/>
      <c r="QQL138" s="66"/>
      <c r="QQN138" s="64"/>
      <c r="QQO138" s="67"/>
      <c r="QQP138" s="67"/>
      <c r="QQQ138" s="65"/>
      <c r="QQR138" s="65"/>
      <c r="QQS138" s="65"/>
      <c r="QQT138" s="66"/>
      <c r="QQV138" s="64"/>
      <c r="QQW138" s="67"/>
      <c r="QQX138" s="67"/>
      <c r="QQY138" s="65"/>
      <c r="QQZ138" s="65"/>
      <c r="QRA138" s="65"/>
      <c r="QRB138" s="66"/>
      <c r="QRD138" s="64"/>
      <c r="QRE138" s="67"/>
      <c r="QRF138" s="67"/>
      <c r="QRG138" s="65"/>
      <c r="QRH138" s="65"/>
      <c r="QRI138" s="65"/>
      <c r="QRJ138" s="66"/>
      <c r="QRL138" s="64"/>
      <c r="QRM138" s="67"/>
      <c r="QRN138" s="67"/>
      <c r="QRO138" s="65"/>
      <c r="QRP138" s="65"/>
      <c r="QRQ138" s="65"/>
      <c r="QRR138" s="66"/>
      <c r="QRT138" s="64"/>
      <c r="QRU138" s="67"/>
      <c r="QRV138" s="67"/>
      <c r="QRW138" s="65"/>
      <c r="QRX138" s="65"/>
      <c r="QRY138" s="65"/>
      <c r="QRZ138" s="66"/>
      <c r="QSB138" s="64"/>
      <c r="QSC138" s="67"/>
      <c r="QSD138" s="67"/>
      <c r="QSE138" s="65"/>
      <c r="QSF138" s="65"/>
      <c r="QSG138" s="65"/>
      <c r="QSH138" s="66"/>
      <c r="QSJ138" s="64"/>
      <c r="QSK138" s="67"/>
      <c r="QSL138" s="67"/>
      <c r="QSM138" s="65"/>
      <c r="QSN138" s="65"/>
      <c r="QSO138" s="65"/>
      <c r="QSP138" s="66"/>
      <c r="QSR138" s="64"/>
      <c r="QSS138" s="67"/>
      <c r="QST138" s="67"/>
      <c r="QSU138" s="65"/>
      <c r="QSV138" s="65"/>
      <c r="QSW138" s="65"/>
      <c r="QSX138" s="66"/>
      <c r="QSZ138" s="64"/>
      <c r="QTA138" s="67"/>
      <c r="QTB138" s="67"/>
      <c r="QTC138" s="65"/>
      <c r="QTD138" s="65"/>
      <c r="QTE138" s="65"/>
      <c r="QTF138" s="66"/>
      <c r="QTH138" s="64"/>
      <c r="QTI138" s="67"/>
      <c r="QTJ138" s="67"/>
      <c r="QTK138" s="65"/>
      <c r="QTL138" s="65"/>
      <c r="QTM138" s="65"/>
      <c r="QTN138" s="66"/>
      <c r="QTP138" s="64"/>
      <c r="QTQ138" s="67"/>
      <c r="QTR138" s="67"/>
      <c r="QTS138" s="65"/>
      <c r="QTT138" s="65"/>
      <c r="QTU138" s="65"/>
      <c r="QTV138" s="66"/>
      <c r="QTX138" s="64"/>
      <c r="QTY138" s="67"/>
      <c r="QTZ138" s="67"/>
      <c r="QUA138" s="65"/>
      <c r="QUB138" s="65"/>
      <c r="QUC138" s="65"/>
      <c r="QUD138" s="66"/>
      <c r="QUF138" s="64"/>
      <c r="QUG138" s="67"/>
      <c r="QUH138" s="67"/>
      <c r="QUI138" s="65"/>
      <c r="QUJ138" s="65"/>
      <c r="QUK138" s="65"/>
      <c r="QUL138" s="66"/>
      <c r="QUN138" s="64"/>
      <c r="QUO138" s="67"/>
      <c r="QUP138" s="67"/>
      <c r="QUQ138" s="65"/>
      <c r="QUR138" s="65"/>
      <c r="QUS138" s="65"/>
      <c r="QUT138" s="66"/>
      <c r="QUV138" s="64"/>
      <c r="QUW138" s="67"/>
      <c r="QUX138" s="67"/>
      <c r="QUY138" s="65"/>
      <c r="QUZ138" s="65"/>
      <c r="QVA138" s="65"/>
      <c r="QVB138" s="66"/>
      <c r="QVD138" s="64"/>
      <c r="QVE138" s="67"/>
      <c r="QVF138" s="67"/>
      <c r="QVG138" s="65"/>
      <c r="QVH138" s="65"/>
      <c r="QVI138" s="65"/>
      <c r="QVJ138" s="66"/>
      <c r="QVL138" s="64"/>
      <c r="QVM138" s="67"/>
      <c r="QVN138" s="67"/>
      <c r="QVO138" s="65"/>
      <c r="QVP138" s="65"/>
      <c r="QVQ138" s="65"/>
      <c r="QVR138" s="66"/>
      <c r="QVT138" s="64"/>
      <c r="QVU138" s="67"/>
      <c r="QVV138" s="67"/>
      <c r="QVW138" s="65"/>
      <c r="QVX138" s="65"/>
      <c r="QVY138" s="65"/>
      <c r="QVZ138" s="66"/>
      <c r="QWB138" s="64"/>
      <c r="QWC138" s="67"/>
      <c r="QWD138" s="67"/>
      <c r="QWE138" s="65"/>
      <c r="QWF138" s="65"/>
      <c r="QWG138" s="65"/>
      <c r="QWH138" s="66"/>
      <c r="QWJ138" s="64"/>
      <c r="QWK138" s="67"/>
      <c r="QWL138" s="67"/>
      <c r="QWM138" s="65"/>
      <c r="QWN138" s="65"/>
      <c r="QWO138" s="65"/>
      <c r="QWP138" s="66"/>
      <c r="QWR138" s="64"/>
      <c r="QWS138" s="67"/>
      <c r="QWT138" s="67"/>
      <c r="QWU138" s="65"/>
      <c r="QWV138" s="65"/>
      <c r="QWW138" s="65"/>
      <c r="QWX138" s="66"/>
      <c r="QWZ138" s="64"/>
      <c r="QXA138" s="67"/>
      <c r="QXB138" s="67"/>
      <c r="QXC138" s="65"/>
      <c r="QXD138" s="65"/>
      <c r="QXE138" s="65"/>
      <c r="QXF138" s="66"/>
      <c r="QXH138" s="64"/>
      <c r="QXI138" s="67"/>
      <c r="QXJ138" s="67"/>
      <c r="QXK138" s="65"/>
      <c r="QXL138" s="65"/>
      <c r="QXM138" s="65"/>
      <c r="QXN138" s="66"/>
      <c r="QXP138" s="64"/>
      <c r="QXQ138" s="67"/>
      <c r="QXR138" s="67"/>
      <c r="QXS138" s="65"/>
      <c r="QXT138" s="65"/>
      <c r="QXU138" s="65"/>
      <c r="QXV138" s="66"/>
      <c r="QXX138" s="64"/>
      <c r="QXY138" s="67"/>
      <c r="QXZ138" s="67"/>
      <c r="QYA138" s="65"/>
      <c r="QYB138" s="65"/>
      <c r="QYC138" s="65"/>
      <c r="QYD138" s="66"/>
      <c r="QYF138" s="64"/>
      <c r="QYG138" s="67"/>
      <c r="QYH138" s="67"/>
      <c r="QYI138" s="65"/>
      <c r="QYJ138" s="65"/>
      <c r="QYK138" s="65"/>
      <c r="QYL138" s="66"/>
      <c r="QYN138" s="64"/>
      <c r="QYO138" s="67"/>
      <c r="QYP138" s="67"/>
      <c r="QYQ138" s="65"/>
      <c r="QYR138" s="65"/>
      <c r="QYS138" s="65"/>
      <c r="QYT138" s="66"/>
      <c r="QYV138" s="64"/>
      <c r="QYW138" s="67"/>
      <c r="QYX138" s="67"/>
      <c r="QYY138" s="65"/>
      <c r="QYZ138" s="65"/>
      <c r="QZA138" s="65"/>
      <c r="QZB138" s="66"/>
      <c r="QZD138" s="64"/>
      <c r="QZE138" s="67"/>
      <c r="QZF138" s="67"/>
      <c r="QZG138" s="65"/>
      <c r="QZH138" s="65"/>
      <c r="QZI138" s="65"/>
      <c r="QZJ138" s="66"/>
      <c r="QZL138" s="64"/>
      <c r="QZM138" s="67"/>
      <c r="QZN138" s="67"/>
      <c r="QZO138" s="65"/>
      <c r="QZP138" s="65"/>
      <c r="QZQ138" s="65"/>
      <c r="QZR138" s="66"/>
      <c r="QZT138" s="64"/>
      <c r="QZU138" s="67"/>
      <c r="QZV138" s="67"/>
      <c r="QZW138" s="65"/>
      <c r="QZX138" s="65"/>
      <c r="QZY138" s="65"/>
      <c r="QZZ138" s="66"/>
      <c r="RAB138" s="64"/>
      <c r="RAC138" s="67"/>
      <c r="RAD138" s="67"/>
      <c r="RAE138" s="65"/>
      <c r="RAF138" s="65"/>
      <c r="RAG138" s="65"/>
      <c r="RAH138" s="66"/>
      <c r="RAJ138" s="64"/>
      <c r="RAK138" s="67"/>
      <c r="RAL138" s="67"/>
      <c r="RAM138" s="65"/>
      <c r="RAN138" s="65"/>
      <c r="RAO138" s="65"/>
      <c r="RAP138" s="66"/>
      <c r="RAR138" s="64"/>
      <c r="RAS138" s="67"/>
      <c r="RAT138" s="67"/>
      <c r="RAU138" s="65"/>
      <c r="RAV138" s="65"/>
      <c r="RAW138" s="65"/>
      <c r="RAX138" s="66"/>
      <c r="RAZ138" s="64"/>
      <c r="RBA138" s="67"/>
      <c r="RBB138" s="67"/>
      <c r="RBC138" s="65"/>
      <c r="RBD138" s="65"/>
      <c r="RBE138" s="65"/>
      <c r="RBF138" s="66"/>
      <c r="RBH138" s="64"/>
      <c r="RBI138" s="67"/>
      <c r="RBJ138" s="67"/>
      <c r="RBK138" s="65"/>
      <c r="RBL138" s="65"/>
      <c r="RBM138" s="65"/>
      <c r="RBN138" s="66"/>
      <c r="RBP138" s="64"/>
      <c r="RBQ138" s="67"/>
      <c r="RBR138" s="67"/>
      <c r="RBS138" s="65"/>
      <c r="RBT138" s="65"/>
      <c r="RBU138" s="65"/>
      <c r="RBV138" s="66"/>
      <c r="RBX138" s="64"/>
      <c r="RBY138" s="67"/>
      <c r="RBZ138" s="67"/>
      <c r="RCA138" s="65"/>
      <c r="RCB138" s="65"/>
      <c r="RCC138" s="65"/>
      <c r="RCD138" s="66"/>
      <c r="RCF138" s="64"/>
      <c r="RCG138" s="67"/>
      <c r="RCH138" s="67"/>
      <c r="RCI138" s="65"/>
      <c r="RCJ138" s="65"/>
      <c r="RCK138" s="65"/>
      <c r="RCL138" s="66"/>
      <c r="RCN138" s="64"/>
      <c r="RCO138" s="67"/>
      <c r="RCP138" s="67"/>
      <c r="RCQ138" s="65"/>
      <c r="RCR138" s="65"/>
      <c r="RCS138" s="65"/>
      <c r="RCT138" s="66"/>
      <c r="RCV138" s="64"/>
      <c r="RCW138" s="67"/>
      <c r="RCX138" s="67"/>
      <c r="RCY138" s="65"/>
      <c r="RCZ138" s="65"/>
      <c r="RDA138" s="65"/>
      <c r="RDB138" s="66"/>
      <c r="RDD138" s="64"/>
      <c r="RDE138" s="67"/>
      <c r="RDF138" s="67"/>
      <c r="RDG138" s="65"/>
      <c r="RDH138" s="65"/>
      <c r="RDI138" s="65"/>
      <c r="RDJ138" s="66"/>
      <c r="RDL138" s="64"/>
      <c r="RDM138" s="67"/>
      <c r="RDN138" s="67"/>
      <c r="RDO138" s="65"/>
      <c r="RDP138" s="65"/>
      <c r="RDQ138" s="65"/>
      <c r="RDR138" s="66"/>
      <c r="RDT138" s="64"/>
      <c r="RDU138" s="67"/>
      <c r="RDV138" s="67"/>
      <c r="RDW138" s="65"/>
      <c r="RDX138" s="65"/>
      <c r="RDY138" s="65"/>
      <c r="RDZ138" s="66"/>
      <c r="REB138" s="64"/>
      <c r="REC138" s="67"/>
      <c r="RED138" s="67"/>
      <c r="REE138" s="65"/>
      <c r="REF138" s="65"/>
      <c r="REG138" s="65"/>
      <c r="REH138" s="66"/>
      <c r="REJ138" s="64"/>
      <c r="REK138" s="67"/>
      <c r="REL138" s="67"/>
      <c r="REM138" s="65"/>
      <c r="REN138" s="65"/>
      <c r="REO138" s="65"/>
      <c r="REP138" s="66"/>
      <c r="RER138" s="64"/>
      <c r="RES138" s="67"/>
      <c r="RET138" s="67"/>
      <c r="REU138" s="65"/>
      <c r="REV138" s="65"/>
      <c r="REW138" s="65"/>
      <c r="REX138" s="66"/>
      <c r="REZ138" s="64"/>
      <c r="RFA138" s="67"/>
      <c r="RFB138" s="67"/>
      <c r="RFC138" s="65"/>
      <c r="RFD138" s="65"/>
      <c r="RFE138" s="65"/>
      <c r="RFF138" s="66"/>
      <c r="RFH138" s="64"/>
      <c r="RFI138" s="67"/>
      <c r="RFJ138" s="67"/>
      <c r="RFK138" s="65"/>
      <c r="RFL138" s="65"/>
      <c r="RFM138" s="65"/>
      <c r="RFN138" s="66"/>
      <c r="RFP138" s="64"/>
      <c r="RFQ138" s="67"/>
      <c r="RFR138" s="67"/>
      <c r="RFS138" s="65"/>
      <c r="RFT138" s="65"/>
      <c r="RFU138" s="65"/>
      <c r="RFV138" s="66"/>
      <c r="RFX138" s="64"/>
      <c r="RFY138" s="67"/>
      <c r="RFZ138" s="67"/>
      <c r="RGA138" s="65"/>
      <c r="RGB138" s="65"/>
      <c r="RGC138" s="65"/>
      <c r="RGD138" s="66"/>
      <c r="RGF138" s="64"/>
      <c r="RGG138" s="67"/>
      <c r="RGH138" s="67"/>
      <c r="RGI138" s="65"/>
      <c r="RGJ138" s="65"/>
      <c r="RGK138" s="65"/>
      <c r="RGL138" s="66"/>
      <c r="RGN138" s="64"/>
      <c r="RGO138" s="67"/>
      <c r="RGP138" s="67"/>
      <c r="RGQ138" s="65"/>
      <c r="RGR138" s="65"/>
      <c r="RGS138" s="65"/>
      <c r="RGT138" s="66"/>
      <c r="RGV138" s="64"/>
      <c r="RGW138" s="67"/>
      <c r="RGX138" s="67"/>
      <c r="RGY138" s="65"/>
      <c r="RGZ138" s="65"/>
      <c r="RHA138" s="65"/>
      <c r="RHB138" s="66"/>
      <c r="RHD138" s="64"/>
      <c r="RHE138" s="67"/>
      <c r="RHF138" s="67"/>
      <c r="RHG138" s="65"/>
      <c r="RHH138" s="65"/>
      <c r="RHI138" s="65"/>
      <c r="RHJ138" s="66"/>
      <c r="RHL138" s="64"/>
      <c r="RHM138" s="67"/>
      <c r="RHN138" s="67"/>
      <c r="RHO138" s="65"/>
      <c r="RHP138" s="65"/>
      <c r="RHQ138" s="65"/>
      <c r="RHR138" s="66"/>
      <c r="RHT138" s="64"/>
      <c r="RHU138" s="67"/>
      <c r="RHV138" s="67"/>
      <c r="RHW138" s="65"/>
      <c r="RHX138" s="65"/>
      <c r="RHY138" s="65"/>
      <c r="RHZ138" s="66"/>
      <c r="RIB138" s="64"/>
      <c r="RIC138" s="67"/>
      <c r="RID138" s="67"/>
      <c r="RIE138" s="65"/>
      <c r="RIF138" s="65"/>
      <c r="RIG138" s="65"/>
      <c r="RIH138" s="66"/>
      <c r="RIJ138" s="64"/>
      <c r="RIK138" s="67"/>
      <c r="RIL138" s="67"/>
      <c r="RIM138" s="65"/>
      <c r="RIN138" s="65"/>
      <c r="RIO138" s="65"/>
      <c r="RIP138" s="66"/>
      <c r="RIR138" s="64"/>
      <c r="RIS138" s="67"/>
      <c r="RIT138" s="67"/>
      <c r="RIU138" s="65"/>
      <c r="RIV138" s="65"/>
      <c r="RIW138" s="65"/>
      <c r="RIX138" s="66"/>
      <c r="RIZ138" s="64"/>
      <c r="RJA138" s="67"/>
      <c r="RJB138" s="67"/>
      <c r="RJC138" s="65"/>
      <c r="RJD138" s="65"/>
      <c r="RJE138" s="65"/>
      <c r="RJF138" s="66"/>
      <c r="RJH138" s="64"/>
      <c r="RJI138" s="67"/>
      <c r="RJJ138" s="67"/>
      <c r="RJK138" s="65"/>
      <c r="RJL138" s="65"/>
      <c r="RJM138" s="65"/>
      <c r="RJN138" s="66"/>
      <c r="RJP138" s="64"/>
      <c r="RJQ138" s="67"/>
      <c r="RJR138" s="67"/>
      <c r="RJS138" s="65"/>
      <c r="RJT138" s="65"/>
      <c r="RJU138" s="65"/>
      <c r="RJV138" s="66"/>
      <c r="RJX138" s="64"/>
      <c r="RJY138" s="67"/>
      <c r="RJZ138" s="67"/>
      <c r="RKA138" s="65"/>
      <c r="RKB138" s="65"/>
      <c r="RKC138" s="65"/>
      <c r="RKD138" s="66"/>
      <c r="RKF138" s="64"/>
      <c r="RKG138" s="67"/>
      <c r="RKH138" s="67"/>
      <c r="RKI138" s="65"/>
      <c r="RKJ138" s="65"/>
      <c r="RKK138" s="65"/>
      <c r="RKL138" s="66"/>
      <c r="RKN138" s="64"/>
      <c r="RKO138" s="67"/>
      <c r="RKP138" s="67"/>
      <c r="RKQ138" s="65"/>
      <c r="RKR138" s="65"/>
      <c r="RKS138" s="65"/>
      <c r="RKT138" s="66"/>
      <c r="RKV138" s="64"/>
      <c r="RKW138" s="67"/>
      <c r="RKX138" s="67"/>
      <c r="RKY138" s="65"/>
      <c r="RKZ138" s="65"/>
      <c r="RLA138" s="65"/>
      <c r="RLB138" s="66"/>
      <c r="RLD138" s="64"/>
      <c r="RLE138" s="67"/>
      <c r="RLF138" s="67"/>
      <c r="RLG138" s="65"/>
      <c r="RLH138" s="65"/>
      <c r="RLI138" s="65"/>
      <c r="RLJ138" s="66"/>
      <c r="RLL138" s="64"/>
      <c r="RLM138" s="67"/>
      <c r="RLN138" s="67"/>
      <c r="RLO138" s="65"/>
      <c r="RLP138" s="65"/>
      <c r="RLQ138" s="65"/>
      <c r="RLR138" s="66"/>
      <c r="RLT138" s="64"/>
      <c r="RLU138" s="67"/>
      <c r="RLV138" s="67"/>
      <c r="RLW138" s="65"/>
      <c r="RLX138" s="65"/>
      <c r="RLY138" s="65"/>
      <c r="RLZ138" s="66"/>
      <c r="RMB138" s="64"/>
      <c r="RMC138" s="67"/>
      <c r="RMD138" s="67"/>
      <c r="RME138" s="65"/>
      <c r="RMF138" s="65"/>
      <c r="RMG138" s="65"/>
      <c r="RMH138" s="66"/>
      <c r="RMJ138" s="64"/>
      <c r="RMK138" s="67"/>
      <c r="RML138" s="67"/>
      <c r="RMM138" s="65"/>
      <c r="RMN138" s="65"/>
      <c r="RMO138" s="65"/>
      <c r="RMP138" s="66"/>
      <c r="RMR138" s="64"/>
      <c r="RMS138" s="67"/>
      <c r="RMT138" s="67"/>
      <c r="RMU138" s="65"/>
      <c r="RMV138" s="65"/>
      <c r="RMW138" s="65"/>
      <c r="RMX138" s="66"/>
      <c r="RMZ138" s="64"/>
      <c r="RNA138" s="67"/>
      <c r="RNB138" s="67"/>
      <c r="RNC138" s="65"/>
      <c r="RND138" s="65"/>
      <c r="RNE138" s="65"/>
      <c r="RNF138" s="66"/>
      <c r="RNH138" s="64"/>
      <c r="RNI138" s="67"/>
      <c r="RNJ138" s="67"/>
      <c r="RNK138" s="65"/>
      <c r="RNL138" s="65"/>
      <c r="RNM138" s="65"/>
      <c r="RNN138" s="66"/>
      <c r="RNP138" s="64"/>
      <c r="RNQ138" s="67"/>
      <c r="RNR138" s="67"/>
      <c r="RNS138" s="65"/>
      <c r="RNT138" s="65"/>
      <c r="RNU138" s="65"/>
      <c r="RNV138" s="66"/>
      <c r="RNX138" s="64"/>
      <c r="RNY138" s="67"/>
      <c r="RNZ138" s="67"/>
      <c r="ROA138" s="65"/>
      <c r="ROB138" s="65"/>
      <c r="ROC138" s="65"/>
      <c r="ROD138" s="66"/>
      <c r="ROF138" s="64"/>
      <c r="ROG138" s="67"/>
      <c r="ROH138" s="67"/>
      <c r="ROI138" s="65"/>
      <c r="ROJ138" s="65"/>
      <c r="ROK138" s="65"/>
      <c r="ROL138" s="66"/>
      <c r="RON138" s="64"/>
      <c r="ROO138" s="67"/>
      <c r="ROP138" s="67"/>
      <c r="ROQ138" s="65"/>
      <c r="ROR138" s="65"/>
      <c r="ROS138" s="65"/>
      <c r="ROT138" s="66"/>
      <c r="ROV138" s="64"/>
      <c r="ROW138" s="67"/>
      <c r="ROX138" s="67"/>
      <c r="ROY138" s="65"/>
      <c r="ROZ138" s="65"/>
      <c r="RPA138" s="65"/>
      <c r="RPB138" s="66"/>
      <c r="RPD138" s="64"/>
      <c r="RPE138" s="67"/>
      <c r="RPF138" s="67"/>
      <c r="RPG138" s="65"/>
      <c r="RPH138" s="65"/>
      <c r="RPI138" s="65"/>
      <c r="RPJ138" s="66"/>
      <c r="RPL138" s="64"/>
      <c r="RPM138" s="67"/>
      <c r="RPN138" s="67"/>
      <c r="RPO138" s="65"/>
      <c r="RPP138" s="65"/>
      <c r="RPQ138" s="65"/>
      <c r="RPR138" s="66"/>
      <c r="RPT138" s="64"/>
      <c r="RPU138" s="67"/>
      <c r="RPV138" s="67"/>
      <c r="RPW138" s="65"/>
      <c r="RPX138" s="65"/>
      <c r="RPY138" s="65"/>
      <c r="RPZ138" s="66"/>
      <c r="RQB138" s="64"/>
      <c r="RQC138" s="67"/>
      <c r="RQD138" s="67"/>
      <c r="RQE138" s="65"/>
      <c r="RQF138" s="65"/>
      <c r="RQG138" s="65"/>
      <c r="RQH138" s="66"/>
      <c r="RQJ138" s="64"/>
      <c r="RQK138" s="67"/>
      <c r="RQL138" s="67"/>
      <c r="RQM138" s="65"/>
      <c r="RQN138" s="65"/>
      <c r="RQO138" s="65"/>
      <c r="RQP138" s="66"/>
      <c r="RQR138" s="64"/>
      <c r="RQS138" s="67"/>
      <c r="RQT138" s="67"/>
      <c r="RQU138" s="65"/>
      <c r="RQV138" s="65"/>
      <c r="RQW138" s="65"/>
      <c r="RQX138" s="66"/>
      <c r="RQZ138" s="64"/>
      <c r="RRA138" s="67"/>
      <c r="RRB138" s="67"/>
      <c r="RRC138" s="65"/>
      <c r="RRD138" s="65"/>
      <c r="RRE138" s="65"/>
      <c r="RRF138" s="66"/>
      <c r="RRH138" s="64"/>
      <c r="RRI138" s="67"/>
      <c r="RRJ138" s="67"/>
      <c r="RRK138" s="65"/>
      <c r="RRL138" s="65"/>
      <c r="RRM138" s="65"/>
      <c r="RRN138" s="66"/>
      <c r="RRP138" s="64"/>
      <c r="RRQ138" s="67"/>
      <c r="RRR138" s="67"/>
      <c r="RRS138" s="65"/>
      <c r="RRT138" s="65"/>
      <c r="RRU138" s="65"/>
      <c r="RRV138" s="66"/>
      <c r="RRX138" s="64"/>
      <c r="RRY138" s="67"/>
      <c r="RRZ138" s="67"/>
      <c r="RSA138" s="65"/>
      <c r="RSB138" s="65"/>
      <c r="RSC138" s="65"/>
      <c r="RSD138" s="66"/>
      <c r="RSF138" s="64"/>
      <c r="RSG138" s="67"/>
      <c r="RSH138" s="67"/>
      <c r="RSI138" s="65"/>
      <c r="RSJ138" s="65"/>
      <c r="RSK138" s="65"/>
      <c r="RSL138" s="66"/>
      <c r="RSN138" s="64"/>
      <c r="RSO138" s="67"/>
      <c r="RSP138" s="67"/>
      <c r="RSQ138" s="65"/>
      <c r="RSR138" s="65"/>
      <c r="RSS138" s="65"/>
      <c r="RST138" s="66"/>
      <c r="RSV138" s="64"/>
      <c r="RSW138" s="67"/>
      <c r="RSX138" s="67"/>
      <c r="RSY138" s="65"/>
      <c r="RSZ138" s="65"/>
      <c r="RTA138" s="65"/>
      <c r="RTB138" s="66"/>
      <c r="RTD138" s="64"/>
      <c r="RTE138" s="67"/>
      <c r="RTF138" s="67"/>
      <c r="RTG138" s="65"/>
      <c r="RTH138" s="65"/>
      <c r="RTI138" s="65"/>
      <c r="RTJ138" s="66"/>
      <c r="RTL138" s="64"/>
      <c r="RTM138" s="67"/>
      <c r="RTN138" s="67"/>
      <c r="RTO138" s="65"/>
      <c r="RTP138" s="65"/>
      <c r="RTQ138" s="65"/>
      <c r="RTR138" s="66"/>
      <c r="RTT138" s="64"/>
      <c r="RTU138" s="67"/>
      <c r="RTV138" s="67"/>
      <c r="RTW138" s="65"/>
      <c r="RTX138" s="65"/>
      <c r="RTY138" s="65"/>
      <c r="RTZ138" s="66"/>
      <c r="RUB138" s="64"/>
      <c r="RUC138" s="67"/>
      <c r="RUD138" s="67"/>
      <c r="RUE138" s="65"/>
      <c r="RUF138" s="65"/>
      <c r="RUG138" s="65"/>
      <c r="RUH138" s="66"/>
      <c r="RUJ138" s="64"/>
      <c r="RUK138" s="67"/>
      <c r="RUL138" s="67"/>
      <c r="RUM138" s="65"/>
      <c r="RUN138" s="65"/>
      <c r="RUO138" s="65"/>
      <c r="RUP138" s="66"/>
      <c r="RUR138" s="64"/>
      <c r="RUS138" s="67"/>
      <c r="RUT138" s="67"/>
      <c r="RUU138" s="65"/>
      <c r="RUV138" s="65"/>
      <c r="RUW138" s="65"/>
      <c r="RUX138" s="66"/>
      <c r="RUZ138" s="64"/>
      <c r="RVA138" s="67"/>
      <c r="RVB138" s="67"/>
      <c r="RVC138" s="65"/>
      <c r="RVD138" s="65"/>
      <c r="RVE138" s="65"/>
      <c r="RVF138" s="66"/>
      <c r="RVH138" s="64"/>
      <c r="RVI138" s="67"/>
      <c r="RVJ138" s="67"/>
      <c r="RVK138" s="65"/>
      <c r="RVL138" s="65"/>
      <c r="RVM138" s="65"/>
      <c r="RVN138" s="66"/>
      <c r="RVP138" s="64"/>
      <c r="RVQ138" s="67"/>
      <c r="RVR138" s="67"/>
      <c r="RVS138" s="65"/>
      <c r="RVT138" s="65"/>
      <c r="RVU138" s="65"/>
      <c r="RVV138" s="66"/>
      <c r="RVX138" s="64"/>
      <c r="RVY138" s="67"/>
      <c r="RVZ138" s="67"/>
      <c r="RWA138" s="65"/>
      <c r="RWB138" s="65"/>
      <c r="RWC138" s="65"/>
      <c r="RWD138" s="66"/>
      <c r="RWF138" s="64"/>
      <c r="RWG138" s="67"/>
      <c r="RWH138" s="67"/>
      <c r="RWI138" s="65"/>
      <c r="RWJ138" s="65"/>
      <c r="RWK138" s="65"/>
      <c r="RWL138" s="66"/>
      <c r="RWN138" s="64"/>
      <c r="RWO138" s="67"/>
      <c r="RWP138" s="67"/>
      <c r="RWQ138" s="65"/>
      <c r="RWR138" s="65"/>
      <c r="RWS138" s="65"/>
      <c r="RWT138" s="66"/>
      <c r="RWV138" s="64"/>
      <c r="RWW138" s="67"/>
      <c r="RWX138" s="67"/>
      <c r="RWY138" s="65"/>
      <c r="RWZ138" s="65"/>
      <c r="RXA138" s="65"/>
      <c r="RXB138" s="66"/>
      <c r="RXD138" s="64"/>
      <c r="RXE138" s="67"/>
      <c r="RXF138" s="67"/>
      <c r="RXG138" s="65"/>
      <c r="RXH138" s="65"/>
      <c r="RXI138" s="65"/>
      <c r="RXJ138" s="66"/>
      <c r="RXL138" s="64"/>
      <c r="RXM138" s="67"/>
      <c r="RXN138" s="67"/>
      <c r="RXO138" s="65"/>
      <c r="RXP138" s="65"/>
      <c r="RXQ138" s="65"/>
      <c r="RXR138" s="66"/>
      <c r="RXT138" s="64"/>
      <c r="RXU138" s="67"/>
      <c r="RXV138" s="67"/>
      <c r="RXW138" s="65"/>
      <c r="RXX138" s="65"/>
      <c r="RXY138" s="65"/>
      <c r="RXZ138" s="66"/>
      <c r="RYB138" s="64"/>
      <c r="RYC138" s="67"/>
      <c r="RYD138" s="67"/>
      <c r="RYE138" s="65"/>
      <c r="RYF138" s="65"/>
      <c r="RYG138" s="65"/>
      <c r="RYH138" s="66"/>
      <c r="RYJ138" s="64"/>
      <c r="RYK138" s="67"/>
      <c r="RYL138" s="67"/>
      <c r="RYM138" s="65"/>
      <c r="RYN138" s="65"/>
      <c r="RYO138" s="65"/>
      <c r="RYP138" s="66"/>
      <c r="RYR138" s="64"/>
      <c r="RYS138" s="67"/>
      <c r="RYT138" s="67"/>
      <c r="RYU138" s="65"/>
      <c r="RYV138" s="65"/>
      <c r="RYW138" s="65"/>
      <c r="RYX138" s="66"/>
      <c r="RYZ138" s="64"/>
      <c r="RZA138" s="67"/>
      <c r="RZB138" s="67"/>
      <c r="RZC138" s="65"/>
      <c r="RZD138" s="65"/>
      <c r="RZE138" s="65"/>
      <c r="RZF138" s="66"/>
      <c r="RZH138" s="64"/>
      <c r="RZI138" s="67"/>
      <c r="RZJ138" s="67"/>
      <c r="RZK138" s="65"/>
      <c r="RZL138" s="65"/>
      <c r="RZM138" s="65"/>
      <c r="RZN138" s="66"/>
      <c r="RZP138" s="64"/>
      <c r="RZQ138" s="67"/>
      <c r="RZR138" s="67"/>
      <c r="RZS138" s="65"/>
      <c r="RZT138" s="65"/>
      <c r="RZU138" s="65"/>
      <c r="RZV138" s="66"/>
      <c r="RZX138" s="64"/>
      <c r="RZY138" s="67"/>
      <c r="RZZ138" s="67"/>
      <c r="SAA138" s="65"/>
      <c r="SAB138" s="65"/>
      <c r="SAC138" s="65"/>
      <c r="SAD138" s="66"/>
      <c r="SAF138" s="64"/>
      <c r="SAG138" s="67"/>
      <c r="SAH138" s="67"/>
      <c r="SAI138" s="65"/>
      <c r="SAJ138" s="65"/>
      <c r="SAK138" s="65"/>
      <c r="SAL138" s="66"/>
      <c r="SAN138" s="64"/>
      <c r="SAO138" s="67"/>
      <c r="SAP138" s="67"/>
      <c r="SAQ138" s="65"/>
      <c r="SAR138" s="65"/>
      <c r="SAS138" s="65"/>
      <c r="SAT138" s="66"/>
      <c r="SAV138" s="64"/>
      <c r="SAW138" s="67"/>
      <c r="SAX138" s="67"/>
      <c r="SAY138" s="65"/>
      <c r="SAZ138" s="65"/>
      <c r="SBA138" s="65"/>
      <c r="SBB138" s="66"/>
      <c r="SBD138" s="64"/>
      <c r="SBE138" s="67"/>
      <c r="SBF138" s="67"/>
      <c r="SBG138" s="65"/>
      <c r="SBH138" s="65"/>
      <c r="SBI138" s="65"/>
      <c r="SBJ138" s="66"/>
      <c r="SBL138" s="64"/>
      <c r="SBM138" s="67"/>
      <c r="SBN138" s="67"/>
      <c r="SBO138" s="65"/>
      <c r="SBP138" s="65"/>
      <c r="SBQ138" s="65"/>
      <c r="SBR138" s="66"/>
      <c r="SBT138" s="64"/>
      <c r="SBU138" s="67"/>
      <c r="SBV138" s="67"/>
      <c r="SBW138" s="65"/>
      <c r="SBX138" s="65"/>
      <c r="SBY138" s="65"/>
      <c r="SBZ138" s="66"/>
      <c r="SCB138" s="64"/>
      <c r="SCC138" s="67"/>
      <c r="SCD138" s="67"/>
      <c r="SCE138" s="65"/>
      <c r="SCF138" s="65"/>
      <c r="SCG138" s="65"/>
      <c r="SCH138" s="66"/>
      <c r="SCJ138" s="64"/>
      <c r="SCK138" s="67"/>
      <c r="SCL138" s="67"/>
      <c r="SCM138" s="65"/>
      <c r="SCN138" s="65"/>
      <c r="SCO138" s="65"/>
      <c r="SCP138" s="66"/>
      <c r="SCR138" s="64"/>
      <c r="SCS138" s="67"/>
      <c r="SCT138" s="67"/>
      <c r="SCU138" s="65"/>
      <c r="SCV138" s="65"/>
      <c r="SCW138" s="65"/>
      <c r="SCX138" s="66"/>
      <c r="SCZ138" s="64"/>
      <c r="SDA138" s="67"/>
      <c r="SDB138" s="67"/>
      <c r="SDC138" s="65"/>
      <c r="SDD138" s="65"/>
      <c r="SDE138" s="65"/>
      <c r="SDF138" s="66"/>
      <c r="SDH138" s="64"/>
      <c r="SDI138" s="67"/>
      <c r="SDJ138" s="67"/>
      <c r="SDK138" s="65"/>
      <c r="SDL138" s="65"/>
      <c r="SDM138" s="65"/>
      <c r="SDN138" s="66"/>
      <c r="SDP138" s="64"/>
      <c r="SDQ138" s="67"/>
      <c r="SDR138" s="67"/>
      <c r="SDS138" s="65"/>
      <c r="SDT138" s="65"/>
      <c r="SDU138" s="65"/>
      <c r="SDV138" s="66"/>
      <c r="SDX138" s="64"/>
      <c r="SDY138" s="67"/>
      <c r="SDZ138" s="67"/>
      <c r="SEA138" s="65"/>
      <c r="SEB138" s="65"/>
      <c r="SEC138" s="65"/>
      <c r="SED138" s="66"/>
      <c r="SEF138" s="64"/>
      <c r="SEG138" s="67"/>
      <c r="SEH138" s="67"/>
      <c r="SEI138" s="65"/>
      <c r="SEJ138" s="65"/>
      <c r="SEK138" s="65"/>
      <c r="SEL138" s="66"/>
      <c r="SEN138" s="64"/>
      <c r="SEO138" s="67"/>
      <c r="SEP138" s="67"/>
      <c r="SEQ138" s="65"/>
      <c r="SER138" s="65"/>
      <c r="SES138" s="65"/>
      <c r="SET138" s="66"/>
      <c r="SEV138" s="64"/>
      <c r="SEW138" s="67"/>
      <c r="SEX138" s="67"/>
      <c r="SEY138" s="65"/>
      <c r="SEZ138" s="65"/>
      <c r="SFA138" s="65"/>
      <c r="SFB138" s="66"/>
      <c r="SFD138" s="64"/>
      <c r="SFE138" s="67"/>
      <c r="SFF138" s="67"/>
      <c r="SFG138" s="65"/>
      <c r="SFH138" s="65"/>
      <c r="SFI138" s="65"/>
      <c r="SFJ138" s="66"/>
      <c r="SFL138" s="64"/>
      <c r="SFM138" s="67"/>
      <c r="SFN138" s="67"/>
      <c r="SFO138" s="65"/>
      <c r="SFP138" s="65"/>
      <c r="SFQ138" s="65"/>
      <c r="SFR138" s="66"/>
      <c r="SFT138" s="64"/>
      <c r="SFU138" s="67"/>
      <c r="SFV138" s="67"/>
      <c r="SFW138" s="65"/>
      <c r="SFX138" s="65"/>
      <c r="SFY138" s="65"/>
      <c r="SFZ138" s="66"/>
      <c r="SGB138" s="64"/>
      <c r="SGC138" s="67"/>
      <c r="SGD138" s="67"/>
      <c r="SGE138" s="65"/>
      <c r="SGF138" s="65"/>
      <c r="SGG138" s="65"/>
      <c r="SGH138" s="66"/>
      <c r="SGJ138" s="64"/>
      <c r="SGK138" s="67"/>
      <c r="SGL138" s="67"/>
      <c r="SGM138" s="65"/>
      <c r="SGN138" s="65"/>
      <c r="SGO138" s="65"/>
      <c r="SGP138" s="66"/>
      <c r="SGR138" s="64"/>
      <c r="SGS138" s="67"/>
      <c r="SGT138" s="67"/>
      <c r="SGU138" s="65"/>
      <c r="SGV138" s="65"/>
      <c r="SGW138" s="65"/>
      <c r="SGX138" s="66"/>
      <c r="SGZ138" s="64"/>
      <c r="SHA138" s="67"/>
      <c r="SHB138" s="67"/>
      <c r="SHC138" s="65"/>
      <c r="SHD138" s="65"/>
      <c r="SHE138" s="65"/>
      <c r="SHF138" s="66"/>
      <c r="SHH138" s="64"/>
      <c r="SHI138" s="67"/>
      <c r="SHJ138" s="67"/>
      <c r="SHK138" s="65"/>
      <c r="SHL138" s="65"/>
      <c r="SHM138" s="65"/>
      <c r="SHN138" s="66"/>
      <c r="SHP138" s="64"/>
      <c r="SHQ138" s="67"/>
      <c r="SHR138" s="67"/>
      <c r="SHS138" s="65"/>
      <c r="SHT138" s="65"/>
      <c r="SHU138" s="65"/>
      <c r="SHV138" s="66"/>
      <c r="SHX138" s="64"/>
      <c r="SHY138" s="67"/>
      <c r="SHZ138" s="67"/>
      <c r="SIA138" s="65"/>
      <c r="SIB138" s="65"/>
      <c r="SIC138" s="65"/>
      <c r="SID138" s="66"/>
      <c r="SIF138" s="64"/>
      <c r="SIG138" s="67"/>
      <c r="SIH138" s="67"/>
      <c r="SII138" s="65"/>
      <c r="SIJ138" s="65"/>
      <c r="SIK138" s="65"/>
      <c r="SIL138" s="66"/>
      <c r="SIN138" s="64"/>
      <c r="SIO138" s="67"/>
      <c r="SIP138" s="67"/>
      <c r="SIQ138" s="65"/>
      <c r="SIR138" s="65"/>
      <c r="SIS138" s="65"/>
      <c r="SIT138" s="66"/>
      <c r="SIV138" s="64"/>
      <c r="SIW138" s="67"/>
      <c r="SIX138" s="67"/>
      <c r="SIY138" s="65"/>
      <c r="SIZ138" s="65"/>
      <c r="SJA138" s="65"/>
      <c r="SJB138" s="66"/>
      <c r="SJD138" s="64"/>
      <c r="SJE138" s="67"/>
      <c r="SJF138" s="67"/>
      <c r="SJG138" s="65"/>
      <c r="SJH138" s="65"/>
      <c r="SJI138" s="65"/>
      <c r="SJJ138" s="66"/>
      <c r="SJL138" s="64"/>
      <c r="SJM138" s="67"/>
      <c r="SJN138" s="67"/>
      <c r="SJO138" s="65"/>
      <c r="SJP138" s="65"/>
      <c r="SJQ138" s="65"/>
      <c r="SJR138" s="66"/>
      <c r="SJT138" s="64"/>
      <c r="SJU138" s="67"/>
      <c r="SJV138" s="67"/>
      <c r="SJW138" s="65"/>
      <c r="SJX138" s="65"/>
      <c r="SJY138" s="65"/>
      <c r="SJZ138" s="66"/>
      <c r="SKB138" s="64"/>
      <c r="SKC138" s="67"/>
      <c r="SKD138" s="67"/>
      <c r="SKE138" s="65"/>
      <c r="SKF138" s="65"/>
      <c r="SKG138" s="65"/>
      <c r="SKH138" s="66"/>
      <c r="SKJ138" s="64"/>
      <c r="SKK138" s="67"/>
      <c r="SKL138" s="67"/>
      <c r="SKM138" s="65"/>
      <c r="SKN138" s="65"/>
      <c r="SKO138" s="65"/>
      <c r="SKP138" s="66"/>
      <c r="SKR138" s="64"/>
      <c r="SKS138" s="67"/>
      <c r="SKT138" s="67"/>
      <c r="SKU138" s="65"/>
      <c r="SKV138" s="65"/>
      <c r="SKW138" s="65"/>
      <c r="SKX138" s="66"/>
      <c r="SKZ138" s="64"/>
      <c r="SLA138" s="67"/>
      <c r="SLB138" s="67"/>
      <c r="SLC138" s="65"/>
      <c r="SLD138" s="65"/>
      <c r="SLE138" s="65"/>
      <c r="SLF138" s="66"/>
      <c r="SLH138" s="64"/>
      <c r="SLI138" s="67"/>
      <c r="SLJ138" s="67"/>
      <c r="SLK138" s="65"/>
      <c r="SLL138" s="65"/>
      <c r="SLM138" s="65"/>
      <c r="SLN138" s="66"/>
      <c r="SLP138" s="64"/>
      <c r="SLQ138" s="67"/>
      <c r="SLR138" s="67"/>
      <c r="SLS138" s="65"/>
      <c r="SLT138" s="65"/>
      <c r="SLU138" s="65"/>
      <c r="SLV138" s="66"/>
      <c r="SLX138" s="64"/>
      <c r="SLY138" s="67"/>
      <c r="SLZ138" s="67"/>
      <c r="SMA138" s="65"/>
      <c r="SMB138" s="65"/>
      <c r="SMC138" s="65"/>
      <c r="SMD138" s="66"/>
      <c r="SMF138" s="64"/>
      <c r="SMG138" s="67"/>
      <c r="SMH138" s="67"/>
      <c r="SMI138" s="65"/>
      <c r="SMJ138" s="65"/>
      <c r="SMK138" s="65"/>
      <c r="SML138" s="66"/>
      <c r="SMN138" s="64"/>
      <c r="SMO138" s="67"/>
      <c r="SMP138" s="67"/>
      <c r="SMQ138" s="65"/>
      <c r="SMR138" s="65"/>
      <c r="SMS138" s="65"/>
      <c r="SMT138" s="66"/>
      <c r="SMV138" s="64"/>
      <c r="SMW138" s="67"/>
      <c r="SMX138" s="67"/>
      <c r="SMY138" s="65"/>
      <c r="SMZ138" s="65"/>
      <c r="SNA138" s="65"/>
      <c r="SNB138" s="66"/>
      <c r="SND138" s="64"/>
      <c r="SNE138" s="67"/>
      <c r="SNF138" s="67"/>
      <c r="SNG138" s="65"/>
      <c r="SNH138" s="65"/>
      <c r="SNI138" s="65"/>
      <c r="SNJ138" s="66"/>
      <c r="SNL138" s="64"/>
      <c r="SNM138" s="67"/>
      <c r="SNN138" s="67"/>
      <c r="SNO138" s="65"/>
      <c r="SNP138" s="65"/>
      <c r="SNQ138" s="65"/>
      <c r="SNR138" s="66"/>
      <c r="SNT138" s="64"/>
      <c r="SNU138" s="67"/>
      <c r="SNV138" s="67"/>
      <c r="SNW138" s="65"/>
      <c r="SNX138" s="65"/>
      <c r="SNY138" s="65"/>
      <c r="SNZ138" s="66"/>
      <c r="SOB138" s="64"/>
      <c r="SOC138" s="67"/>
      <c r="SOD138" s="67"/>
      <c r="SOE138" s="65"/>
      <c r="SOF138" s="65"/>
      <c r="SOG138" s="65"/>
      <c r="SOH138" s="66"/>
      <c r="SOJ138" s="64"/>
      <c r="SOK138" s="67"/>
      <c r="SOL138" s="67"/>
      <c r="SOM138" s="65"/>
      <c r="SON138" s="65"/>
      <c r="SOO138" s="65"/>
      <c r="SOP138" s="66"/>
      <c r="SOR138" s="64"/>
      <c r="SOS138" s="67"/>
      <c r="SOT138" s="67"/>
      <c r="SOU138" s="65"/>
      <c r="SOV138" s="65"/>
      <c r="SOW138" s="65"/>
      <c r="SOX138" s="66"/>
      <c r="SOZ138" s="64"/>
      <c r="SPA138" s="67"/>
      <c r="SPB138" s="67"/>
      <c r="SPC138" s="65"/>
      <c r="SPD138" s="65"/>
      <c r="SPE138" s="65"/>
      <c r="SPF138" s="66"/>
      <c r="SPH138" s="64"/>
      <c r="SPI138" s="67"/>
      <c r="SPJ138" s="67"/>
      <c r="SPK138" s="65"/>
      <c r="SPL138" s="65"/>
      <c r="SPM138" s="65"/>
      <c r="SPN138" s="66"/>
      <c r="SPP138" s="64"/>
      <c r="SPQ138" s="67"/>
      <c r="SPR138" s="67"/>
      <c r="SPS138" s="65"/>
      <c r="SPT138" s="65"/>
      <c r="SPU138" s="65"/>
      <c r="SPV138" s="66"/>
      <c r="SPX138" s="64"/>
      <c r="SPY138" s="67"/>
      <c r="SPZ138" s="67"/>
      <c r="SQA138" s="65"/>
      <c r="SQB138" s="65"/>
      <c r="SQC138" s="65"/>
      <c r="SQD138" s="66"/>
      <c r="SQF138" s="64"/>
      <c r="SQG138" s="67"/>
      <c r="SQH138" s="67"/>
      <c r="SQI138" s="65"/>
      <c r="SQJ138" s="65"/>
      <c r="SQK138" s="65"/>
      <c r="SQL138" s="66"/>
      <c r="SQN138" s="64"/>
      <c r="SQO138" s="67"/>
      <c r="SQP138" s="67"/>
      <c r="SQQ138" s="65"/>
      <c r="SQR138" s="65"/>
      <c r="SQS138" s="65"/>
      <c r="SQT138" s="66"/>
      <c r="SQV138" s="64"/>
      <c r="SQW138" s="67"/>
      <c r="SQX138" s="67"/>
      <c r="SQY138" s="65"/>
      <c r="SQZ138" s="65"/>
      <c r="SRA138" s="65"/>
      <c r="SRB138" s="66"/>
      <c r="SRD138" s="64"/>
      <c r="SRE138" s="67"/>
      <c r="SRF138" s="67"/>
      <c r="SRG138" s="65"/>
      <c r="SRH138" s="65"/>
      <c r="SRI138" s="65"/>
      <c r="SRJ138" s="66"/>
      <c r="SRL138" s="64"/>
      <c r="SRM138" s="67"/>
      <c r="SRN138" s="67"/>
      <c r="SRO138" s="65"/>
      <c r="SRP138" s="65"/>
      <c r="SRQ138" s="65"/>
      <c r="SRR138" s="66"/>
      <c r="SRT138" s="64"/>
      <c r="SRU138" s="67"/>
      <c r="SRV138" s="67"/>
      <c r="SRW138" s="65"/>
      <c r="SRX138" s="65"/>
      <c r="SRY138" s="65"/>
      <c r="SRZ138" s="66"/>
      <c r="SSB138" s="64"/>
      <c r="SSC138" s="67"/>
      <c r="SSD138" s="67"/>
      <c r="SSE138" s="65"/>
      <c r="SSF138" s="65"/>
      <c r="SSG138" s="65"/>
      <c r="SSH138" s="66"/>
      <c r="SSJ138" s="64"/>
      <c r="SSK138" s="67"/>
      <c r="SSL138" s="67"/>
      <c r="SSM138" s="65"/>
      <c r="SSN138" s="65"/>
      <c r="SSO138" s="65"/>
      <c r="SSP138" s="66"/>
      <c r="SSR138" s="64"/>
      <c r="SSS138" s="67"/>
      <c r="SST138" s="67"/>
      <c r="SSU138" s="65"/>
      <c r="SSV138" s="65"/>
      <c r="SSW138" s="65"/>
      <c r="SSX138" s="66"/>
      <c r="SSZ138" s="64"/>
      <c r="STA138" s="67"/>
      <c r="STB138" s="67"/>
      <c r="STC138" s="65"/>
      <c r="STD138" s="65"/>
      <c r="STE138" s="65"/>
      <c r="STF138" s="66"/>
      <c r="STH138" s="64"/>
      <c r="STI138" s="67"/>
      <c r="STJ138" s="67"/>
      <c r="STK138" s="65"/>
      <c r="STL138" s="65"/>
      <c r="STM138" s="65"/>
      <c r="STN138" s="66"/>
      <c r="STP138" s="64"/>
      <c r="STQ138" s="67"/>
      <c r="STR138" s="67"/>
      <c r="STS138" s="65"/>
      <c r="STT138" s="65"/>
      <c r="STU138" s="65"/>
      <c r="STV138" s="66"/>
      <c r="STX138" s="64"/>
      <c r="STY138" s="67"/>
      <c r="STZ138" s="67"/>
      <c r="SUA138" s="65"/>
      <c r="SUB138" s="65"/>
      <c r="SUC138" s="65"/>
      <c r="SUD138" s="66"/>
      <c r="SUF138" s="64"/>
      <c r="SUG138" s="67"/>
      <c r="SUH138" s="67"/>
      <c r="SUI138" s="65"/>
      <c r="SUJ138" s="65"/>
      <c r="SUK138" s="65"/>
      <c r="SUL138" s="66"/>
      <c r="SUN138" s="64"/>
      <c r="SUO138" s="67"/>
      <c r="SUP138" s="67"/>
      <c r="SUQ138" s="65"/>
      <c r="SUR138" s="65"/>
      <c r="SUS138" s="65"/>
      <c r="SUT138" s="66"/>
      <c r="SUV138" s="64"/>
      <c r="SUW138" s="67"/>
      <c r="SUX138" s="67"/>
      <c r="SUY138" s="65"/>
      <c r="SUZ138" s="65"/>
      <c r="SVA138" s="65"/>
      <c r="SVB138" s="66"/>
      <c r="SVD138" s="64"/>
      <c r="SVE138" s="67"/>
      <c r="SVF138" s="67"/>
      <c r="SVG138" s="65"/>
      <c r="SVH138" s="65"/>
      <c r="SVI138" s="65"/>
      <c r="SVJ138" s="66"/>
      <c r="SVL138" s="64"/>
      <c r="SVM138" s="67"/>
      <c r="SVN138" s="67"/>
      <c r="SVO138" s="65"/>
      <c r="SVP138" s="65"/>
      <c r="SVQ138" s="65"/>
      <c r="SVR138" s="66"/>
      <c r="SVT138" s="64"/>
      <c r="SVU138" s="67"/>
      <c r="SVV138" s="67"/>
      <c r="SVW138" s="65"/>
      <c r="SVX138" s="65"/>
      <c r="SVY138" s="65"/>
      <c r="SVZ138" s="66"/>
      <c r="SWB138" s="64"/>
      <c r="SWC138" s="67"/>
      <c r="SWD138" s="67"/>
      <c r="SWE138" s="65"/>
      <c r="SWF138" s="65"/>
      <c r="SWG138" s="65"/>
      <c r="SWH138" s="66"/>
      <c r="SWJ138" s="64"/>
      <c r="SWK138" s="67"/>
      <c r="SWL138" s="67"/>
      <c r="SWM138" s="65"/>
      <c r="SWN138" s="65"/>
      <c r="SWO138" s="65"/>
      <c r="SWP138" s="66"/>
      <c r="SWR138" s="64"/>
      <c r="SWS138" s="67"/>
      <c r="SWT138" s="67"/>
      <c r="SWU138" s="65"/>
      <c r="SWV138" s="65"/>
      <c r="SWW138" s="65"/>
      <c r="SWX138" s="66"/>
      <c r="SWZ138" s="64"/>
      <c r="SXA138" s="67"/>
      <c r="SXB138" s="67"/>
      <c r="SXC138" s="65"/>
      <c r="SXD138" s="65"/>
      <c r="SXE138" s="65"/>
      <c r="SXF138" s="66"/>
      <c r="SXH138" s="64"/>
      <c r="SXI138" s="67"/>
      <c r="SXJ138" s="67"/>
      <c r="SXK138" s="65"/>
      <c r="SXL138" s="65"/>
      <c r="SXM138" s="65"/>
      <c r="SXN138" s="66"/>
      <c r="SXP138" s="64"/>
      <c r="SXQ138" s="67"/>
      <c r="SXR138" s="67"/>
      <c r="SXS138" s="65"/>
      <c r="SXT138" s="65"/>
      <c r="SXU138" s="65"/>
      <c r="SXV138" s="66"/>
      <c r="SXX138" s="64"/>
      <c r="SXY138" s="67"/>
      <c r="SXZ138" s="67"/>
      <c r="SYA138" s="65"/>
      <c r="SYB138" s="65"/>
      <c r="SYC138" s="65"/>
      <c r="SYD138" s="66"/>
      <c r="SYF138" s="64"/>
      <c r="SYG138" s="67"/>
      <c r="SYH138" s="67"/>
      <c r="SYI138" s="65"/>
      <c r="SYJ138" s="65"/>
      <c r="SYK138" s="65"/>
      <c r="SYL138" s="66"/>
      <c r="SYN138" s="64"/>
      <c r="SYO138" s="67"/>
      <c r="SYP138" s="67"/>
      <c r="SYQ138" s="65"/>
      <c r="SYR138" s="65"/>
      <c r="SYS138" s="65"/>
      <c r="SYT138" s="66"/>
      <c r="SYV138" s="64"/>
      <c r="SYW138" s="67"/>
      <c r="SYX138" s="67"/>
      <c r="SYY138" s="65"/>
      <c r="SYZ138" s="65"/>
      <c r="SZA138" s="65"/>
      <c r="SZB138" s="66"/>
      <c r="SZD138" s="64"/>
      <c r="SZE138" s="67"/>
      <c r="SZF138" s="67"/>
      <c r="SZG138" s="65"/>
      <c r="SZH138" s="65"/>
      <c r="SZI138" s="65"/>
      <c r="SZJ138" s="66"/>
      <c r="SZL138" s="64"/>
      <c r="SZM138" s="67"/>
      <c r="SZN138" s="67"/>
      <c r="SZO138" s="65"/>
      <c r="SZP138" s="65"/>
      <c r="SZQ138" s="65"/>
      <c r="SZR138" s="66"/>
      <c r="SZT138" s="64"/>
      <c r="SZU138" s="67"/>
      <c r="SZV138" s="67"/>
      <c r="SZW138" s="65"/>
      <c r="SZX138" s="65"/>
      <c r="SZY138" s="65"/>
      <c r="SZZ138" s="66"/>
      <c r="TAB138" s="64"/>
      <c r="TAC138" s="67"/>
      <c r="TAD138" s="67"/>
      <c r="TAE138" s="65"/>
      <c r="TAF138" s="65"/>
      <c r="TAG138" s="65"/>
      <c r="TAH138" s="66"/>
      <c r="TAJ138" s="64"/>
      <c r="TAK138" s="67"/>
      <c r="TAL138" s="67"/>
      <c r="TAM138" s="65"/>
      <c r="TAN138" s="65"/>
      <c r="TAO138" s="65"/>
      <c r="TAP138" s="66"/>
      <c r="TAR138" s="64"/>
      <c r="TAS138" s="67"/>
      <c r="TAT138" s="67"/>
      <c r="TAU138" s="65"/>
      <c r="TAV138" s="65"/>
      <c r="TAW138" s="65"/>
      <c r="TAX138" s="66"/>
      <c r="TAZ138" s="64"/>
      <c r="TBA138" s="67"/>
      <c r="TBB138" s="67"/>
      <c r="TBC138" s="65"/>
      <c r="TBD138" s="65"/>
      <c r="TBE138" s="65"/>
      <c r="TBF138" s="66"/>
      <c r="TBH138" s="64"/>
      <c r="TBI138" s="67"/>
      <c r="TBJ138" s="67"/>
      <c r="TBK138" s="65"/>
      <c r="TBL138" s="65"/>
      <c r="TBM138" s="65"/>
      <c r="TBN138" s="66"/>
      <c r="TBP138" s="64"/>
      <c r="TBQ138" s="67"/>
      <c r="TBR138" s="67"/>
      <c r="TBS138" s="65"/>
      <c r="TBT138" s="65"/>
      <c r="TBU138" s="65"/>
      <c r="TBV138" s="66"/>
      <c r="TBX138" s="64"/>
      <c r="TBY138" s="67"/>
      <c r="TBZ138" s="67"/>
      <c r="TCA138" s="65"/>
      <c r="TCB138" s="65"/>
      <c r="TCC138" s="65"/>
      <c r="TCD138" s="66"/>
      <c r="TCF138" s="64"/>
      <c r="TCG138" s="67"/>
      <c r="TCH138" s="67"/>
      <c r="TCI138" s="65"/>
      <c r="TCJ138" s="65"/>
      <c r="TCK138" s="65"/>
      <c r="TCL138" s="66"/>
      <c r="TCN138" s="64"/>
      <c r="TCO138" s="67"/>
      <c r="TCP138" s="67"/>
      <c r="TCQ138" s="65"/>
      <c r="TCR138" s="65"/>
      <c r="TCS138" s="65"/>
      <c r="TCT138" s="66"/>
      <c r="TCV138" s="64"/>
      <c r="TCW138" s="67"/>
      <c r="TCX138" s="67"/>
      <c r="TCY138" s="65"/>
      <c r="TCZ138" s="65"/>
      <c r="TDA138" s="65"/>
      <c r="TDB138" s="66"/>
      <c r="TDD138" s="64"/>
      <c r="TDE138" s="67"/>
      <c r="TDF138" s="67"/>
      <c r="TDG138" s="65"/>
      <c r="TDH138" s="65"/>
      <c r="TDI138" s="65"/>
      <c r="TDJ138" s="66"/>
      <c r="TDL138" s="64"/>
      <c r="TDM138" s="67"/>
      <c r="TDN138" s="67"/>
      <c r="TDO138" s="65"/>
      <c r="TDP138" s="65"/>
      <c r="TDQ138" s="65"/>
      <c r="TDR138" s="66"/>
      <c r="TDT138" s="64"/>
      <c r="TDU138" s="67"/>
      <c r="TDV138" s="67"/>
      <c r="TDW138" s="65"/>
      <c r="TDX138" s="65"/>
      <c r="TDY138" s="65"/>
      <c r="TDZ138" s="66"/>
      <c r="TEB138" s="64"/>
      <c r="TEC138" s="67"/>
      <c r="TED138" s="67"/>
      <c r="TEE138" s="65"/>
      <c r="TEF138" s="65"/>
      <c r="TEG138" s="65"/>
      <c r="TEH138" s="66"/>
      <c r="TEJ138" s="64"/>
      <c r="TEK138" s="67"/>
      <c r="TEL138" s="67"/>
      <c r="TEM138" s="65"/>
      <c r="TEN138" s="65"/>
      <c r="TEO138" s="65"/>
      <c r="TEP138" s="66"/>
      <c r="TER138" s="64"/>
      <c r="TES138" s="67"/>
      <c r="TET138" s="67"/>
      <c r="TEU138" s="65"/>
      <c r="TEV138" s="65"/>
      <c r="TEW138" s="65"/>
      <c r="TEX138" s="66"/>
      <c r="TEZ138" s="64"/>
      <c r="TFA138" s="67"/>
      <c r="TFB138" s="67"/>
      <c r="TFC138" s="65"/>
      <c r="TFD138" s="65"/>
      <c r="TFE138" s="65"/>
      <c r="TFF138" s="66"/>
      <c r="TFH138" s="64"/>
      <c r="TFI138" s="67"/>
      <c r="TFJ138" s="67"/>
      <c r="TFK138" s="65"/>
      <c r="TFL138" s="65"/>
      <c r="TFM138" s="65"/>
      <c r="TFN138" s="66"/>
      <c r="TFP138" s="64"/>
      <c r="TFQ138" s="67"/>
      <c r="TFR138" s="67"/>
      <c r="TFS138" s="65"/>
      <c r="TFT138" s="65"/>
      <c r="TFU138" s="65"/>
      <c r="TFV138" s="66"/>
      <c r="TFX138" s="64"/>
      <c r="TFY138" s="67"/>
      <c r="TFZ138" s="67"/>
      <c r="TGA138" s="65"/>
      <c r="TGB138" s="65"/>
      <c r="TGC138" s="65"/>
      <c r="TGD138" s="66"/>
      <c r="TGF138" s="64"/>
      <c r="TGG138" s="67"/>
      <c r="TGH138" s="67"/>
      <c r="TGI138" s="65"/>
      <c r="TGJ138" s="65"/>
      <c r="TGK138" s="65"/>
      <c r="TGL138" s="66"/>
      <c r="TGN138" s="64"/>
      <c r="TGO138" s="67"/>
      <c r="TGP138" s="67"/>
      <c r="TGQ138" s="65"/>
      <c r="TGR138" s="65"/>
      <c r="TGS138" s="65"/>
      <c r="TGT138" s="66"/>
      <c r="TGV138" s="64"/>
      <c r="TGW138" s="67"/>
      <c r="TGX138" s="67"/>
      <c r="TGY138" s="65"/>
      <c r="TGZ138" s="65"/>
      <c r="THA138" s="65"/>
      <c r="THB138" s="66"/>
      <c r="THD138" s="64"/>
      <c r="THE138" s="67"/>
      <c r="THF138" s="67"/>
      <c r="THG138" s="65"/>
      <c r="THH138" s="65"/>
      <c r="THI138" s="65"/>
      <c r="THJ138" s="66"/>
      <c r="THL138" s="64"/>
      <c r="THM138" s="67"/>
      <c r="THN138" s="67"/>
      <c r="THO138" s="65"/>
      <c r="THP138" s="65"/>
      <c r="THQ138" s="65"/>
      <c r="THR138" s="66"/>
      <c r="THT138" s="64"/>
      <c r="THU138" s="67"/>
      <c r="THV138" s="67"/>
      <c r="THW138" s="65"/>
      <c r="THX138" s="65"/>
      <c r="THY138" s="65"/>
      <c r="THZ138" s="66"/>
      <c r="TIB138" s="64"/>
      <c r="TIC138" s="67"/>
      <c r="TID138" s="67"/>
      <c r="TIE138" s="65"/>
      <c r="TIF138" s="65"/>
      <c r="TIG138" s="65"/>
      <c r="TIH138" s="66"/>
      <c r="TIJ138" s="64"/>
      <c r="TIK138" s="67"/>
      <c r="TIL138" s="67"/>
      <c r="TIM138" s="65"/>
      <c r="TIN138" s="65"/>
      <c r="TIO138" s="65"/>
      <c r="TIP138" s="66"/>
      <c r="TIR138" s="64"/>
      <c r="TIS138" s="67"/>
      <c r="TIT138" s="67"/>
      <c r="TIU138" s="65"/>
      <c r="TIV138" s="65"/>
      <c r="TIW138" s="65"/>
      <c r="TIX138" s="66"/>
      <c r="TIZ138" s="64"/>
      <c r="TJA138" s="67"/>
      <c r="TJB138" s="67"/>
      <c r="TJC138" s="65"/>
      <c r="TJD138" s="65"/>
      <c r="TJE138" s="65"/>
      <c r="TJF138" s="66"/>
      <c r="TJH138" s="64"/>
      <c r="TJI138" s="67"/>
      <c r="TJJ138" s="67"/>
      <c r="TJK138" s="65"/>
      <c r="TJL138" s="65"/>
      <c r="TJM138" s="65"/>
      <c r="TJN138" s="66"/>
      <c r="TJP138" s="64"/>
      <c r="TJQ138" s="67"/>
      <c r="TJR138" s="67"/>
      <c r="TJS138" s="65"/>
      <c r="TJT138" s="65"/>
      <c r="TJU138" s="65"/>
      <c r="TJV138" s="66"/>
      <c r="TJX138" s="64"/>
      <c r="TJY138" s="67"/>
      <c r="TJZ138" s="67"/>
      <c r="TKA138" s="65"/>
      <c r="TKB138" s="65"/>
      <c r="TKC138" s="65"/>
      <c r="TKD138" s="66"/>
      <c r="TKF138" s="64"/>
      <c r="TKG138" s="67"/>
      <c r="TKH138" s="67"/>
      <c r="TKI138" s="65"/>
      <c r="TKJ138" s="65"/>
      <c r="TKK138" s="65"/>
      <c r="TKL138" s="66"/>
      <c r="TKN138" s="64"/>
      <c r="TKO138" s="67"/>
      <c r="TKP138" s="67"/>
      <c r="TKQ138" s="65"/>
      <c r="TKR138" s="65"/>
      <c r="TKS138" s="65"/>
      <c r="TKT138" s="66"/>
      <c r="TKV138" s="64"/>
      <c r="TKW138" s="67"/>
      <c r="TKX138" s="67"/>
      <c r="TKY138" s="65"/>
      <c r="TKZ138" s="65"/>
      <c r="TLA138" s="65"/>
      <c r="TLB138" s="66"/>
      <c r="TLD138" s="64"/>
      <c r="TLE138" s="67"/>
      <c r="TLF138" s="67"/>
      <c r="TLG138" s="65"/>
      <c r="TLH138" s="65"/>
      <c r="TLI138" s="65"/>
      <c r="TLJ138" s="66"/>
      <c r="TLL138" s="64"/>
      <c r="TLM138" s="67"/>
      <c r="TLN138" s="67"/>
      <c r="TLO138" s="65"/>
      <c r="TLP138" s="65"/>
      <c r="TLQ138" s="65"/>
      <c r="TLR138" s="66"/>
      <c r="TLT138" s="64"/>
      <c r="TLU138" s="67"/>
      <c r="TLV138" s="67"/>
      <c r="TLW138" s="65"/>
      <c r="TLX138" s="65"/>
      <c r="TLY138" s="65"/>
      <c r="TLZ138" s="66"/>
      <c r="TMB138" s="64"/>
      <c r="TMC138" s="67"/>
      <c r="TMD138" s="67"/>
      <c r="TME138" s="65"/>
      <c r="TMF138" s="65"/>
      <c r="TMG138" s="65"/>
      <c r="TMH138" s="66"/>
      <c r="TMJ138" s="64"/>
      <c r="TMK138" s="67"/>
      <c r="TML138" s="67"/>
      <c r="TMM138" s="65"/>
      <c r="TMN138" s="65"/>
      <c r="TMO138" s="65"/>
      <c r="TMP138" s="66"/>
      <c r="TMR138" s="64"/>
      <c r="TMS138" s="67"/>
      <c r="TMT138" s="67"/>
      <c r="TMU138" s="65"/>
      <c r="TMV138" s="65"/>
      <c r="TMW138" s="65"/>
      <c r="TMX138" s="66"/>
      <c r="TMZ138" s="64"/>
      <c r="TNA138" s="67"/>
      <c r="TNB138" s="67"/>
      <c r="TNC138" s="65"/>
      <c r="TND138" s="65"/>
      <c r="TNE138" s="65"/>
      <c r="TNF138" s="66"/>
      <c r="TNH138" s="64"/>
      <c r="TNI138" s="67"/>
      <c r="TNJ138" s="67"/>
      <c r="TNK138" s="65"/>
      <c r="TNL138" s="65"/>
      <c r="TNM138" s="65"/>
      <c r="TNN138" s="66"/>
      <c r="TNP138" s="64"/>
      <c r="TNQ138" s="67"/>
      <c r="TNR138" s="67"/>
      <c r="TNS138" s="65"/>
      <c r="TNT138" s="65"/>
      <c r="TNU138" s="65"/>
      <c r="TNV138" s="66"/>
      <c r="TNX138" s="64"/>
      <c r="TNY138" s="67"/>
      <c r="TNZ138" s="67"/>
      <c r="TOA138" s="65"/>
      <c r="TOB138" s="65"/>
      <c r="TOC138" s="65"/>
      <c r="TOD138" s="66"/>
      <c r="TOF138" s="64"/>
      <c r="TOG138" s="67"/>
      <c r="TOH138" s="67"/>
      <c r="TOI138" s="65"/>
      <c r="TOJ138" s="65"/>
      <c r="TOK138" s="65"/>
      <c r="TOL138" s="66"/>
      <c r="TON138" s="64"/>
      <c r="TOO138" s="67"/>
      <c r="TOP138" s="67"/>
      <c r="TOQ138" s="65"/>
      <c r="TOR138" s="65"/>
      <c r="TOS138" s="65"/>
      <c r="TOT138" s="66"/>
      <c r="TOV138" s="64"/>
      <c r="TOW138" s="67"/>
      <c r="TOX138" s="67"/>
      <c r="TOY138" s="65"/>
      <c r="TOZ138" s="65"/>
      <c r="TPA138" s="65"/>
      <c r="TPB138" s="66"/>
      <c r="TPD138" s="64"/>
      <c r="TPE138" s="67"/>
      <c r="TPF138" s="67"/>
      <c r="TPG138" s="65"/>
      <c r="TPH138" s="65"/>
      <c r="TPI138" s="65"/>
      <c r="TPJ138" s="66"/>
      <c r="TPL138" s="64"/>
      <c r="TPM138" s="67"/>
      <c r="TPN138" s="67"/>
      <c r="TPO138" s="65"/>
      <c r="TPP138" s="65"/>
      <c r="TPQ138" s="65"/>
      <c r="TPR138" s="66"/>
      <c r="TPT138" s="64"/>
      <c r="TPU138" s="67"/>
      <c r="TPV138" s="67"/>
      <c r="TPW138" s="65"/>
      <c r="TPX138" s="65"/>
      <c r="TPY138" s="65"/>
      <c r="TPZ138" s="66"/>
      <c r="TQB138" s="64"/>
      <c r="TQC138" s="67"/>
      <c r="TQD138" s="67"/>
      <c r="TQE138" s="65"/>
      <c r="TQF138" s="65"/>
      <c r="TQG138" s="65"/>
      <c r="TQH138" s="66"/>
      <c r="TQJ138" s="64"/>
      <c r="TQK138" s="67"/>
      <c r="TQL138" s="67"/>
      <c r="TQM138" s="65"/>
      <c r="TQN138" s="65"/>
      <c r="TQO138" s="65"/>
      <c r="TQP138" s="66"/>
      <c r="TQR138" s="64"/>
      <c r="TQS138" s="67"/>
      <c r="TQT138" s="67"/>
      <c r="TQU138" s="65"/>
      <c r="TQV138" s="65"/>
      <c r="TQW138" s="65"/>
      <c r="TQX138" s="66"/>
      <c r="TQZ138" s="64"/>
      <c r="TRA138" s="67"/>
      <c r="TRB138" s="67"/>
      <c r="TRC138" s="65"/>
      <c r="TRD138" s="65"/>
      <c r="TRE138" s="65"/>
      <c r="TRF138" s="66"/>
      <c r="TRH138" s="64"/>
      <c r="TRI138" s="67"/>
      <c r="TRJ138" s="67"/>
      <c r="TRK138" s="65"/>
      <c r="TRL138" s="65"/>
      <c r="TRM138" s="65"/>
      <c r="TRN138" s="66"/>
      <c r="TRP138" s="64"/>
      <c r="TRQ138" s="67"/>
      <c r="TRR138" s="67"/>
      <c r="TRS138" s="65"/>
      <c r="TRT138" s="65"/>
      <c r="TRU138" s="65"/>
      <c r="TRV138" s="66"/>
      <c r="TRX138" s="64"/>
      <c r="TRY138" s="67"/>
      <c r="TRZ138" s="67"/>
      <c r="TSA138" s="65"/>
      <c r="TSB138" s="65"/>
      <c r="TSC138" s="65"/>
      <c r="TSD138" s="66"/>
      <c r="TSF138" s="64"/>
      <c r="TSG138" s="67"/>
      <c r="TSH138" s="67"/>
      <c r="TSI138" s="65"/>
      <c r="TSJ138" s="65"/>
      <c r="TSK138" s="65"/>
      <c r="TSL138" s="66"/>
      <c r="TSN138" s="64"/>
      <c r="TSO138" s="67"/>
      <c r="TSP138" s="67"/>
      <c r="TSQ138" s="65"/>
      <c r="TSR138" s="65"/>
      <c r="TSS138" s="65"/>
      <c r="TST138" s="66"/>
      <c r="TSV138" s="64"/>
      <c r="TSW138" s="67"/>
      <c r="TSX138" s="67"/>
      <c r="TSY138" s="65"/>
      <c r="TSZ138" s="65"/>
      <c r="TTA138" s="65"/>
      <c r="TTB138" s="66"/>
      <c r="TTD138" s="64"/>
      <c r="TTE138" s="67"/>
      <c r="TTF138" s="67"/>
      <c r="TTG138" s="65"/>
      <c r="TTH138" s="65"/>
      <c r="TTI138" s="65"/>
      <c r="TTJ138" s="66"/>
      <c r="TTL138" s="64"/>
      <c r="TTM138" s="67"/>
      <c r="TTN138" s="67"/>
      <c r="TTO138" s="65"/>
      <c r="TTP138" s="65"/>
      <c r="TTQ138" s="65"/>
      <c r="TTR138" s="66"/>
      <c r="TTT138" s="64"/>
      <c r="TTU138" s="67"/>
      <c r="TTV138" s="67"/>
      <c r="TTW138" s="65"/>
      <c r="TTX138" s="65"/>
      <c r="TTY138" s="65"/>
      <c r="TTZ138" s="66"/>
      <c r="TUB138" s="64"/>
      <c r="TUC138" s="67"/>
      <c r="TUD138" s="67"/>
      <c r="TUE138" s="65"/>
      <c r="TUF138" s="65"/>
      <c r="TUG138" s="65"/>
      <c r="TUH138" s="66"/>
      <c r="TUJ138" s="64"/>
      <c r="TUK138" s="67"/>
      <c r="TUL138" s="67"/>
      <c r="TUM138" s="65"/>
      <c r="TUN138" s="65"/>
      <c r="TUO138" s="65"/>
      <c r="TUP138" s="66"/>
      <c r="TUR138" s="64"/>
      <c r="TUS138" s="67"/>
      <c r="TUT138" s="67"/>
      <c r="TUU138" s="65"/>
      <c r="TUV138" s="65"/>
      <c r="TUW138" s="65"/>
      <c r="TUX138" s="66"/>
      <c r="TUZ138" s="64"/>
      <c r="TVA138" s="67"/>
      <c r="TVB138" s="67"/>
      <c r="TVC138" s="65"/>
      <c r="TVD138" s="65"/>
      <c r="TVE138" s="65"/>
      <c r="TVF138" s="66"/>
      <c r="TVH138" s="64"/>
      <c r="TVI138" s="67"/>
      <c r="TVJ138" s="67"/>
      <c r="TVK138" s="65"/>
      <c r="TVL138" s="65"/>
      <c r="TVM138" s="65"/>
      <c r="TVN138" s="66"/>
      <c r="TVP138" s="64"/>
      <c r="TVQ138" s="67"/>
      <c r="TVR138" s="67"/>
      <c r="TVS138" s="65"/>
      <c r="TVT138" s="65"/>
      <c r="TVU138" s="65"/>
      <c r="TVV138" s="66"/>
      <c r="TVX138" s="64"/>
      <c r="TVY138" s="67"/>
      <c r="TVZ138" s="67"/>
      <c r="TWA138" s="65"/>
      <c r="TWB138" s="65"/>
      <c r="TWC138" s="65"/>
      <c r="TWD138" s="66"/>
      <c r="TWF138" s="64"/>
      <c r="TWG138" s="67"/>
      <c r="TWH138" s="67"/>
      <c r="TWI138" s="65"/>
      <c r="TWJ138" s="65"/>
      <c r="TWK138" s="65"/>
      <c r="TWL138" s="66"/>
      <c r="TWN138" s="64"/>
      <c r="TWO138" s="67"/>
      <c r="TWP138" s="67"/>
      <c r="TWQ138" s="65"/>
      <c r="TWR138" s="65"/>
      <c r="TWS138" s="65"/>
      <c r="TWT138" s="66"/>
      <c r="TWV138" s="64"/>
      <c r="TWW138" s="67"/>
      <c r="TWX138" s="67"/>
      <c r="TWY138" s="65"/>
      <c r="TWZ138" s="65"/>
      <c r="TXA138" s="65"/>
      <c r="TXB138" s="66"/>
      <c r="TXD138" s="64"/>
      <c r="TXE138" s="67"/>
      <c r="TXF138" s="67"/>
      <c r="TXG138" s="65"/>
      <c r="TXH138" s="65"/>
      <c r="TXI138" s="65"/>
      <c r="TXJ138" s="66"/>
      <c r="TXL138" s="64"/>
      <c r="TXM138" s="67"/>
      <c r="TXN138" s="67"/>
      <c r="TXO138" s="65"/>
      <c r="TXP138" s="65"/>
      <c r="TXQ138" s="65"/>
      <c r="TXR138" s="66"/>
      <c r="TXT138" s="64"/>
      <c r="TXU138" s="67"/>
      <c r="TXV138" s="67"/>
      <c r="TXW138" s="65"/>
      <c r="TXX138" s="65"/>
      <c r="TXY138" s="65"/>
      <c r="TXZ138" s="66"/>
      <c r="TYB138" s="64"/>
      <c r="TYC138" s="67"/>
      <c r="TYD138" s="67"/>
      <c r="TYE138" s="65"/>
      <c r="TYF138" s="65"/>
      <c r="TYG138" s="65"/>
      <c r="TYH138" s="66"/>
      <c r="TYJ138" s="64"/>
      <c r="TYK138" s="67"/>
      <c r="TYL138" s="67"/>
      <c r="TYM138" s="65"/>
      <c r="TYN138" s="65"/>
      <c r="TYO138" s="65"/>
      <c r="TYP138" s="66"/>
      <c r="TYR138" s="64"/>
      <c r="TYS138" s="67"/>
      <c r="TYT138" s="67"/>
      <c r="TYU138" s="65"/>
      <c r="TYV138" s="65"/>
      <c r="TYW138" s="65"/>
      <c r="TYX138" s="66"/>
      <c r="TYZ138" s="64"/>
      <c r="TZA138" s="67"/>
      <c r="TZB138" s="67"/>
      <c r="TZC138" s="65"/>
      <c r="TZD138" s="65"/>
      <c r="TZE138" s="65"/>
      <c r="TZF138" s="66"/>
      <c r="TZH138" s="64"/>
      <c r="TZI138" s="67"/>
      <c r="TZJ138" s="67"/>
      <c r="TZK138" s="65"/>
      <c r="TZL138" s="65"/>
      <c r="TZM138" s="65"/>
      <c r="TZN138" s="66"/>
      <c r="TZP138" s="64"/>
      <c r="TZQ138" s="67"/>
      <c r="TZR138" s="67"/>
      <c r="TZS138" s="65"/>
      <c r="TZT138" s="65"/>
      <c r="TZU138" s="65"/>
      <c r="TZV138" s="66"/>
      <c r="TZX138" s="64"/>
      <c r="TZY138" s="67"/>
      <c r="TZZ138" s="67"/>
      <c r="UAA138" s="65"/>
      <c r="UAB138" s="65"/>
      <c r="UAC138" s="65"/>
      <c r="UAD138" s="66"/>
      <c r="UAF138" s="64"/>
      <c r="UAG138" s="67"/>
      <c r="UAH138" s="67"/>
      <c r="UAI138" s="65"/>
      <c r="UAJ138" s="65"/>
      <c r="UAK138" s="65"/>
      <c r="UAL138" s="66"/>
      <c r="UAN138" s="64"/>
      <c r="UAO138" s="67"/>
      <c r="UAP138" s="67"/>
      <c r="UAQ138" s="65"/>
      <c r="UAR138" s="65"/>
      <c r="UAS138" s="65"/>
      <c r="UAT138" s="66"/>
      <c r="UAV138" s="64"/>
      <c r="UAW138" s="67"/>
      <c r="UAX138" s="67"/>
      <c r="UAY138" s="65"/>
      <c r="UAZ138" s="65"/>
      <c r="UBA138" s="65"/>
      <c r="UBB138" s="66"/>
      <c r="UBD138" s="64"/>
      <c r="UBE138" s="67"/>
      <c r="UBF138" s="67"/>
      <c r="UBG138" s="65"/>
      <c r="UBH138" s="65"/>
      <c r="UBI138" s="65"/>
      <c r="UBJ138" s="66"/>
      <c r="UBL138" s="64"/>
      <c r="UBM138" s="67"/>
      <c r="UBN138" s="67"/>
      <c r="UBO138" s="65"/>
      <c r="UBP138" s="65"/>
      <c r="UBQ138" s="65"/>
      <c r="UBR138" s="66"/>
      <c r="UBT138" s="64"/>
      <c r="UBU138" s="67"/>
      <c r="UBV138" s="67"/>
      <c r="UBW138" s="65"/>
      <c r="UBX138" s="65"/>
      <c r="UBY138" s="65"/>
      <c r="UBZ138" s="66"/>
      <c r="UCB138" s="64"/>
      <c r="UCC138" s="67"/>
      <c r="UCD138" s="67"/>
      <c r="UCE138" s="65"/>
      <c r="UCF138" s="65"/>
      <c r="UCG138" s="65"/>
      <c r="UCH138" s="66"/>
      <c r="UCJ138" s="64"/>
      <c r="UCK138" s="67"/>
      <c r="UCL138" s="67"/>
      <c r="UCM138" s="65"/>
      <c r="UCN138" s="65"/>
      <c r="UCO138" s="65"/>
      <c r="UCP138" s="66"/>
      <c r="UCR138" s="64"/>
      <c r="UCS138" s="67"/>
      <c r="UCT138" s="67"/>
      <c r="UCU138" s="65"/>
      <c r="UCV138" s="65"/>
      <c r="UCW138" s="65"/>
      <c r="UCX138" s="66"/>
      <c r="UCZ138" s="64"/>
      <c r="UDA138" s="67"/>
      <c r="UDB138" s="67"/>
      <c r="UDC138" s="65"/>
      <c r="UDD138" s="65"/>
      <c r="UDE138" s="65"/>
      <c r="UDF138" s="66"/>
      <c r="UDH138" s="64"/>
      <c r="UDI138" s="67"/>
      <c r="UDJ138" s="67"/>
      <c r="UDK138" s="65"/>
      <c r="UDL138" s="65"/>
      <c r="UDM138" s="65"/>
      <c r="UDN138" s="66"/>
      <c r="UDP138" s="64"/>
      <c r="UDQ138" s="67"/>
      <c r="UDR138" s="67"/>
      <c r="UDS138" s="65"/>
      <c r="UDT138" s="65"/>
      <c r="UDU138" s="65"/>
      <c r="UDV138" s="66"/>
      <c r="UDX138" s="64"/>
      <c r="UDY138" s="67"/>
      <c r="UDZ138" s="67"/>
      <c r="UEA138" s="65"/>
      <c r="UEB138" s="65"/>
      <c r="UEC138" s="65"/>
      <c r="UED138" s="66"/>
      <c r="UEF138" s="64"/>
      <c r="UEG138" s="67"/>
      <c r="UEH138" s="67"/>
      <c r="UEI138" s="65"/>
      <c r="UEJ138" s="65"/>
      <c r="UEK138" s="65"/>
      <c r="UEL138" s="66"/>
      <c r="UEN138" s="64"/>
      <c r="UEO138" s="67"/>
      <c r="UEP138" s="67"/>
      <c r="UEQ138" s="65"/>
      <c r="UER138" s="65"/>
      <c r="UES138" s="65"/>
      <c r="UET138" s="66"/>
      <c r="UEV138" s="64"/>
      <c r="UEW138" s="67"/>
      <c r="UEX138" s="67"/>
      <c r="UEY138" s="65"/>
      <c r="UEZ138" s="65"/>
      <c r="UFA138" s="65"/>
      <c r="UFB138" s="66"/>
      <c r="UFD138" s="64"/>
      <c r="UFE138" s="67"/>
      <c r="UFF138" s="67"/>
      <c r="UFG138" s="65"/>
      <c r="UFH138" s="65"/>
      <c r="UFI138" s="65"/>
      <c r="UFJ138" s="66"/>
      <c r="UFL138" s="64"/>
      <c r="UFM138" s="67"/>
      <c r="UFN138" s="67"/>
      <c r="UFO138" s="65"/>
      <c r="UFP138" s="65"/>
      <c r="UFQ138" s="65"/>
      <c r="UFR138" s="66"/>
      <c r="UFT138" s="64"/>
      <c r="UFU138" s="67"/>
      <c r="UFV138" s="67"/>
      <c r="UFW138" s="65"/>
      <c r="UFX138" s="65"/>
      <c r="UFY138" s="65"/>
      <c r="UFZ138" s="66"/>
      <c r="UGB138" s="64"/>
      <c r="UGC138" s="67"/>
      <c r="UGD138" s="67"/>
      <c r="UGE138" s="65"/>
      <c r="UGF138" s="65"/>
      <c r="UGG138" s="65"/>
      <c r="UGH138" s="66"/>
      <c r="UGJ138" s="64"/>
      <c r="UGK138" s="67"/>
      <c r="UGL138" s="67"/>
      <c r="UGM138" s="65"/>
      <c r="UGN138" s="65"/>
      <c r="UGO138" s="65"/>
      <c r="UGP138" s="66"/>
      <c r="UGR138" s="64"/>
      <c r="UGS138" s="67"/>
      <c r="UGT138" s="67"/>
      <c r="UGU138" s="65"/>
      <c r="UGV138" s="65"/>
      <c r="UGW138" s="65"/>
      <c r="UGX138" s="66"/>
      <c r="UGZ138" s="64"/>
      <c r="UHA138" s="67"/>
      <c r="UHB138" s="67"/>
      <c r="UHC138" s="65"/>
      <c r="UHD138" s="65"/>
      <c r="UHE138" s="65"/>
      <c r="UHF138" s="66"/>
      <c r="UHH138" s="64"/>
      <c r="UHI138" s="67"/>
      <c r="UHJ138" s="67"/>
      <c r="UHK138" s="65"/>
      <c r="UHL138" s="65"/>
      <c r="UHM138" s="65"/>
      <c r="UHN138" s="66"/>
      <c r="UHP138" s="64"/>
      <c r="UHQ138" s="67"/>
      <c r="UHR138" s="67"/>
      <c r="UHS138" s="65"/>
      <c r="UHT138" s="65"/>
      <c r="UHU138" s="65"/>
      <c r="UHV138" s="66"/>
      <c r="UHX138" s="64"/>
      <c r="UHY138" s="67"/>
      <c r="UHZ138" s="67"/>
      <c r="UIA138" s="65"/>
      <c r="UIB138" s="65"/>
      <c r="UIC138" s="65"/>
      <c r="UID138" s="66"/>
      <c r="UIF138" s="64"/>
      <c r="UIG138" s="67"/>
      <c r="UIH138" s="67"/>
      <c r="UII138" s="65"/>
      <c r="UIJ138" s="65"/>
      <c r="UIK138" s="65"/>
      <c r="UIL138" s="66"/>
      <c r="UIN138" s="64"/>
      <c r="UIO138" s="67"/>
      <c r="UIP138" s="67"/>
      <c r="UIQ138" s="65"/>
      <c r="UIR138" s="65"/>
      <c r="UIS138" s="65"/>
      <c r="UIT138" s="66"/>
      <c r="UIV138" s="64"/>
      <c r="UIW138" s="67"/>
      <c r="UIX138" s="67"/>
      <c r="UIY138" s="65"/>
      <c r="UIZ138" s="65"/>
      <c r="UJA138" s="65"/>
      <c r="UJB138" s="66"/>
      <c r="UJD138" s="64"/>
      <c r="UJE138" s="67"/>
      <c r="UJF138" s="67"/>
      <c r="UJG138" s="65"/>
      <c r="UJH138" s="65"/>
      <c r="UJI138" s="65"/>
      <c r="UJJ138" s="66"/>
      <c r="UJL138" s="64"/>
      <c r="UJM138" s="67"/>
      <c r="UJN138" s="67"/>
      <c r="UJO138" s="65"/>
      <c r="UJP138" s="65"/>
      <c r="UJQ138" s="65"/>
      <c r="UJR138" s="66"/>
      <c r="UJT138" s="64"/>
      <c r="UJU138" s="67"/>
      <c r="UJV138" s="67"/>
      <c r="UJW138" s="65"/>
      <c r="UJX138" s="65"/>
      <c r="UJY138" s="65"/>
      <c r="UJZ138" s="66"/>
      <c r="UKB138" s="64"/>
      <c r="UKC138" s="67"/>
      <c r="UKD138" s="67"/>
      <c r="UKE138" s="65"/>
      <c r="UKF138" s="65"/>
      <c r="UKG138" s="65"/>
      <c r="UKH138" s="66"/>
      <c r="UKJ138" s="64"/>
      <c r="UKK138" s="67"/>
      <c r="UKL138" s="67"/>
      <c r="UKM138" s="65"/>
      <c r="UKN138" s="65"/>
      <c r="UKO138" s="65"/>
      <c r="UKP138" s="66"/>
      <c r="UKR138" s="64"/>
      <c r="UKS138" s="67"/>
      <c r="UKT138" s="67"/>
      <c r="UKU138" s="65"/>
      <c r="UKV138" s="65"/>
      <c r="UKW138" s="65"/>
      <c r="UKX138" s="66"/>
      <c r="UKZ138" s="64"/>
      <c r="ULA138" s="67"/>
      <c r="ULB138" s="67"/>
      <c r="ULC138" s="65"/>
      <c r="ULD138" s="65"/>
      <c r="ULE138" s="65"/>
      <c r="ULF138" s="66"/>
      <c r="ULH138" s="64"/>
      <c r="ULI138" s="67"/>
      <c r="ULJ138" s="67"/>
      <c r="ULK138" s="65"/>
      <c r="ULL138" s="65"/>
      <c r="ULM138" s="65"/>
      <c r="ULN138" s="66"/>
      <c r="ULP138" s="64"/>
      <c r="ULQ138" s="67"/>
      <c r="ULR138" s="67"/>
      <c r="ULS138" s="65"/>
      <c r="ULT138" s="65"/>
      <c r="ULU138" s="65"/>
      <c r="ULV138" s="66"/>
      <c r="ULX138" s="64"/>
      <c r="ULY138" s="67"/>
      <c r="ULZ138" s="67"/>
      <c r="UMA138" s="65"/>
      <c r="UMB138" s="65"/>
      <c r="UMC138" s="65"/>
      <c r="UMD138" s="66"/>
      <c r="UMF138" s="64"/>
      <c r="UMG138" s="67"/>
      <c r="UMH138" s="67"/>
      <c r="UMI138" s="65"/>
      <c r="UMJ138" s="65"/>
      <c r="UMK138" s="65"/>
      <c r="UML138" s="66"/>
      <c r="UMN138" s="64"/>
      <c r="UMO138" s="67"/>
      <c r="UMP138" s="67"/>
      <c r="UMQ138" s="65"/>
      <c r="UMR138" s="65"/>
      <c r="UMS138" s="65"/>
      <c r="UMT138" s="66"/>
      <c r="UMV138" s="64"/>
      <c r="UMW138" s="67"/>
      <c r="UMX138" s="67"/>
      <c r="UMY138" s="65"/>
      <c r="UMZ138" s="65"/>
      <c r="UNA138" s="65"/>
      <c r="UNB138" s="66"/>
      <c r="UND138" s="64"/>
      <c r="UNE138" s="67"/>
      <c r="UNF138" s="67"/>
      <c r="UNG138" s="65"/>
      <c r="UNH138" s="65"/>
      <c r="UNI138" s="65"/>
      <c r="UNJ138" s="66"/>
      <c r="UNL138" s="64"/>
      <c r="UNM138" s="67"/>
      <c r="UNN138" s="67"/>
      <c r="UNO138" s="65"/>
      <c r="UNP138" s="65"/>
      <c r="UNQ138" s="65"/>
      <c r="UNR138" s="66"/>
      <c r="UNT138" s="64"/>
      <c r="UNU138" s="67"/>
      <c r="UNV138" s="67"/>
      <c r="UNW138" s="65"/>
      <c r="UNX138" s="65"/>
      <c r="UNY138" s="65"/>
      <c r="UNZ138" s="66"/>
      <c r="UOB138" s="64"/>
      <c r="UOC138" s="67"/>
      <c r="UOD138" s="67"/>
      <c r="UOE138" s="65"/>
      <c r="UOF138" s="65"/>
      <c r="UOG138" s="65"/>
      <c r="UOH138" s="66"/>
      <c r="UOJ138" s="64"/>
      <c r="UOK138" s="67"/>
      <c r="UOL138" s="67"/>
      <c r="UOM138" s="65"/>
      <c r="UON138" s="65"/>
      <c r="UOO138" s="65"/>
      <c r="UOP138" s="66"/>
      <c r="UOR138" s="64"/>
      <c r="UOS138" s="67"/>
      <c r="UOT138" s="67"/>
      <c r="UOU138" s="65"/>
      <c r="UOV138" s="65"/>
      <c r="UOW138" s="65"/>
      <c r="UOX138" s="66"/>
      <c r="UOZ138" s="64"/>
      <c r="UPA138" s="67"/>
      <c r="UPB138" s="67"/>
      <c r="UPC138" s="65"/>
      <c r="UPD138" s="65"/>
      <c r="UPE138" s="65"/>
      <c r="UPF138" s="66"/>
      <c r="UPH138" s="64"/>
      <c r="UPI138" s="67"/>
      <c r="UPJ138" s="67"/>
      <c r="UPK138" s="65"/>
      <c r="UPL138" s="65"/>
      <c r="UPM138" s="65"/>
      <c r="UPN138" s="66"/>
      <c r="UPP138" s="64"/>
      <c r="UPQ138" s="67"/>
      <c r="UPR138" s="67"/>
      <c r="UPS138" s="65"/>
      <c r="UPT138" s="65"/>
      <c r="UPU138" s="65"/>
      <c r="UPV138" s="66"/>
      <c r="UPX138" s="64"/>
      <c r="UPY138" s="67"/>
      <c r="UPZ138" s="67"/>
      <c r="UQA138" s="65"/>
      <c r="UQB138" s="65"/>
      <c r="UQC138" s="65"/>
      <c r="UQD138" s="66"/>
      <c r="UQF138" s="64"/>
      <c r="UQG138" s="67"/>
      <c r="UQH138" s="67"/>
      <c r="UQI138" s="65"/>
      <c r="UQJ138" s="65"/>
      <c r="UQK138" s="65"/>
      <c r="UQL138" s="66"/>
      <c r="UQN138" s="64"/>
      <c r="UQO138" s="67"/>
      <c r="UQP138" s="67"/>
      <c r="UQQ138" s="65"/>
      <c r="UQR138" s="65"/>
      <c r="UQS138" s="65"/>
      <c r="UQT138" s="66"/>
      <c r="UQV138" s="64"/>
      <c r="UQW138" s="67"/>
      <c r="UQX138" s="67"/>
      <c r="UQY138" s="65"/>
      <c r="UQZ138" s="65"/>
      <c r="URA138" s="65"/>
      <c r="URB138" s="66"/>
      <c r="URD138" s="64"/>
      <c r="URE138" s="67"/>
      <c r="URF138" s="67"/>
      <c r="URG138" s="65"/>
      <c r="URH138" s="65"/>
      <c r="URI138" s="65"/>
      <c r="URJ138" s="66"/>
      <c r="URL138" s="64"/>
      <c r="URM138" s="67"/>
      <c r="URN138" s="67"/>
      <c r="URO138" s="65"/>
      <c r="URP138" s="65"/>
      <c r="URQ138" s="65"/>
      <c r="URR138" s="66"/>
      <c r="URT138" s="64"/>
      <c r="URU138" s="67"/>
      <c r="URV138" s="67"/>
      <c r="URW138" s="65"/>
      <c r="URX138" s="65"/>
      <c r="URY138" s="65"/>
      <c r="URZ138" s="66"/>
      <c r="USB138" s="64"/>
      <c r="USC138" s="67"/>
      <c r="USD138" s="67"/>
      <c r="USE138" s="65"/>
      <c r="USF138" s="65"/>
      <c r="USG138" s="65"/>
      <c r="USH138" s="66"/>
      <c r="USJ138" s="64"/>
      <c r="USK138" s="67"/>
      <c r="USL138" s="67"/>
      <c r="USM138" s="65"/>
      <c r="USN138" s="65"/>
      <c r="USO138" s="65"/>
      <c r="USP138" s="66"/>
      <c r="USR138" s="64"/>
      <c r="USS138" s="67"/>
      <c r="UST138" s="67"/>
      <c r="USU138" s="65"/>
      <c r="USV138" s="65"/>
      <c r="USW138" s="65"/>
      <c r="USX138" s="66"/>
      <c r="USZ138" s="64"/>
      <c r="UTA138" s="67"/>
      <c r="UTB138" s="67"/>
      <c r="UTC138" s="65"/>
      <c r="UTD138" s="65"/>
      <c r="UTE138" s="65"/>
      <c r="UTF138" s="66"/>
      <c r="UTH138" s="64"/>
      <c r="UTI138" s="67"/>
      <c r="UTJ138" s="67"/>
      <c r="UTK138" s="65"/>
      <c r="UTL138" s="65"/>
      <c r="UTM138" s="65"/>
      <c r="UTN138" s="66"/>
      <c r="UTP138" s="64"/>
      <c r="UTQ138" s="67"/>
      <c r="UTR138" s="67"/>
      <c r="UTS138" s="65"/>
      <c r="UTT138" s="65"/>
      <c r="UTU138" s="65"/>
      <c r="UTV138" s="66"/>
      <c r="UTX138" s="64"/>
      <c r="UTY138" s="67"/>
      <c r="UTZ138" s="67"/>
      <c r="UUA138" s="65"/>
      <c r="UUB138" s="65"/>
      <c r="UUC138" s="65"/>
      <c r="UUD138" s="66"/>
      <c r="UUF138" s="64"/>
      <c r="UUG138" s="67"/>
      <c r="UUH138" s="67"/>
      <c r="UUI138" s="65"/>
      <c r="UUJ138" s="65"/>
      <c r="UUK138" s="65"/>
      <c r="UUL138" s="66"/>
      <c r="UUN138" s="64"/>
      <c r="UUO138" s="67"/>
      <c r="UUP138" s="67"/>
      <c r="UUQ138" s="65"/>
      <c r="UUR138" s="65"/>
      <c r="UUS138" s="65"/>
      <c r="UUT138" s="66"/>
      <c r="UUV138" s="64"/>
      <c r="UUW138" s="67"/>
      <c r="UUX138" s="67"/>
      <c r="UUY138" s="65"/>
      <c r="UUZ138" s="65"/>
      <c r="UVA138" s="65"/>
      <c r="UVB138" s="66"/>
      <c r="UVD138" s="64"/>
      <c r="UVE138" s="67"/>
      <c r="UVF138" s="67"/>
      <c r="UVG138" s="65"/>
      <c r="UVH138" s="65"/>
      <c r="UVI138" s="65"/>
      <c r="UVJ138" s="66"/>
      <c r="UVL138" s="64"/>
      <c r="UVM138" s="67"/>
      <c r="UVN138" s="67"/>
      <c r="UVO138" s="65"/>
      <c r="UVP138" s="65"/>
      <c r="UVQ138" s="65"/>
      <c r="UVR138" s="66"/>
      <c r="UVT138" s="64"/>
      <c r="UVU138" s="67"/>
      <c r="UVV138" s="67"/>
      <c r="UVW138" s="65"/>
      <c r="UVX138" s="65"/>
      <c r="UVY138" s="65"/>
      <c r="UVZ138" s="66"/>
      <c r="UWB138" s="64"/>
      <c r="UWC138" s="67"/>
      <c r="UWD138" s="67"/>
      <c r="UWE138" s="65"/>
      <c r="UWF138" s="65"/>
      <c r="UWG138" s="65"/>
      <c r="UWH138" s="66"/>
      <c r="UWJ138" s="64"/>
      <c r="UWK138" s="67"/>
      <c r="UWL138" s="67"/>
      <c r="UWM138" s="65"/>
      <c r="UWN138" s="65"/>
      <c r="UWO138" s="65"/>
      <c r="UWP138" s="66"/>
      <c r="UWR138" s="64"/>
      <c r="UWS138" s="67"/>
      <c r="UWT138" s="67"/>
      <c r="UWU138" s="65"/>
      <c r="UWV138" s="65"/>
      <c r="UWW138" s="65"/>
      <c r="UWX138" s="66"/>
      <c r="UWZ138" s="64"/>
      <c r="UXA138" s="67"/>
      <c r="UXB138" s="67"/>
      <c r="UXC138" s="65"/>
      <c r="UXD138" s="65"/>
      <c r="UXE138" s="65"/>
      <c r="UXF138" s="66"/>
      <c r="UXH138" s="64"/>
      <c r="UXI138" s="67"/>
      <c r="UXJ138" s="67"/>
      <c r="UXK138" s="65"/>
      <c r="UXL138" s="65"/>
      <c r="UXM138" s="65"/>
      <c r="UXN138" s="66"/>
      <c r="UXP138" s="64"/>
      <c r="UXQ138" s="67"/>
      <c r="UXR138" s="67"/>
      <c r="UXS138" s="65"/>
      <c r="UXT138" s="65"/>
      <c r="UXU138" s="65"/>
      <c r="UXV138" s="66"/>
      <c r="UXX138" s="64"/>
      <c r="UXY138" s="67"/>
      <c r="UXZ138" s="67"/>
      <c r="UYA138" s="65"/>
      <c r="UYB138" s="65"/>
      <c r="UYC138" s="65"/>
      <c r="UYD138" s="66"/>
      <c r="UYF138" s="64"/>
      <c r="UYG138" s="67"/>
      <c r="UYH138" s="67"/>
      <c r="UYI138" s="65"/>
      <c r="UYJ138" s="65"/>
      <c r="UYK138" s="65"/>
      <c r="UYL138" s="66"/>
      <c r="UYN138" s="64"/>
      <c r="UYO138" s="67"/>
      <c r="UYP138" s="67"/>
      <c r="UYQ138" s="65"/>
      <c r="UYR138" s="65"/>
      <c r="UYS138" s="65"/>
      <c r="UYT138" s="66"/>
      <c r="UYV138" s="64"/>
      <c r="UYW138" s="67"/>
      <c r="UYX138" s="67"/>
      <c r="UYY138" s="65"/>
      <c r="UYZ138" s="65"/>
      <c r="UZA138" s="65"/>
      <c r="UZB138" s="66"/>
      <c r="UZD138" s="64"/>
      <c r="UZE138" s="67"/>
      <c r="UZF138" s="67"/>
      <c r="UZG138" s="65"/>
      <c r="UZH138" s="65"/>
      <c r="UZI138" s="65"/>
      <c r="UZJ138" s="66"/>
      <c r="UZL138" s="64"/>
      <c r="UZM138" s="67"/>
      <c r="UZN138" s="67"/>
      <c r="UZO138" s="65"/>
      <c r="UZP138" s="65"/>
      <c r="UZQ138" s="65"/>
      <c r="UZR138" s="66"/>
      <c r="UZT138" s="64"/>
      <c r="UZU138" s="67"/>
      <c r="UZV138" s="67"/>
      <c r="UZW138" s="65"/>
      <c r="UZX138" s="65"/>
      <c r="UZY138" s="65"/>
      <c r="UZZ138" s="66"/>
      <c r="VAB138" s="64"/>
      <c r="VAC138" s="67"/>
      <c r="VAD138" s="67"/>
      <c r="VAE138" s="65"/>
      <c r="VAF138" s="65"/>
      <c r="VAG138" s="65"/>
      <c r="VAH138" s="66"/>
      <c r="VAJ138" s="64"/>
      <c r="VAK138" s="67"/>
      <c r="VAL138" s="67"/>
      <c r="VAM138" s="65"/>
      <c r="VAN138" s="65"/>
      <c r="VAO138" s="65"/>
      <c r="VAP138" s="66"/>
      <c r="VAR138" s="64"/>
      <c r="VAS138" s="67"/>
      <c r="VAT138" s="67"/>
      <c r="VAU138" s="65"/>
      <c r="VAV138" s="65"/>
      <c r="VAW138" s="65"/>
      <c r="VAX138" s="66"/>
      <c r="VAZ138" s="64"/>
      <c r="VBA138" s="67"/>
      <c r="VBB138" s="67"/>
      <c r="VBC138" s="65"/>
      <c r="VBD138" s="65"/>
      <c r="VBE138" s="65"/>
      <c r="VBF138" s="66"/>
      <c r="VBH138" s="64"/>
      <c r="VBI138" s="67"/>
      <c r="VBJ138" s="67"/>
      <c r="VBK138" s="65"/>
      <c r="VBL138" s="65"/>
      <c r="VBM138" s="65"/>
      <c r="VBN138" s="66"/>
      <c r="VBP138" s="64"/>
      <c r="VBQ138" s="67"/>
      <c r="VBR138" s="67"/>
      <c r="VBS138" s="65"/>
      <c r="VBT138" s="65"/>
      <c r="VBU138" s="65"/>
      <c r="VBV138" s="66"/>
      <c r="VBX138" s="64"/>
      <c r="VBY138" s="67"/>
      <c r="VBZ138" s="67"/>
      <c r="VCA138" s="65"/>
      <c r="VCB138" s="65"/>
      <c r="VCC138" s="65"/>
      <c r="VCD138" s="66"/>
      <c r="VCF138" s="64"/>
      <c r="VCG138" s="67"/>
      <c r="VCH138" s="67"/>
      <c r="VCI138" s="65"/>
      <c r="VCJ138" s="65"/>
      <c r="VCK138" s="65"/>
      <c r="VCL138" s="66"/>
      <c r="VCN138" s="64"/>
      <c r="VCO138" s="67"/>
      <c r="VCP138" s="67"/>
      <c r="VCQ138" s="65"/>
      <c r="VCR138" s="65"/>
      <c r="VCS138" s="65"/>
      <c r="VCT138" s="66"/>
      <c r="VCV138" s="64"/>
      <c r="VCW138" s="67"/>
      <c r="VCX138" s="67"/>
      <c r="VCY138" s="65"/>
      <c r="VCZ138" s="65"/>
      <c r="VDA138" s="65"/>
      <c r="VDB138" s="66"/>
      <c r="VDD138" s="64"/>
      <c r="VDE138" s="67"/>
      <c r="VDF138" s="67"/>
      <c r="VDG138" s="65"/>
      <c r="VDH138" s="65"/>
      <c r="VDI138" s="65"/>
      <c r="VDJ138" s="66"/>
      <c r="VDL138" s="64"/>
      <c r="VDM138" s="67"/>
      <c r="VDN138" s="67"/>
      <c r="VDO138" s="65"/>
      <c r="VDP138" s="65"/>
      <c r="VDQ138" s="65"/>
      <c r="VDR138" s="66"/>
      <c r="VDT138" s="64"/>
      <c r="VDU138" s="67"/>
      <c r="VDV138" s="67"/>
      <c r="VDW138" s="65"/>
      <c r="VDX138" s="65"/>
      <c r="VDY138" s="65"/>
      <c r="VDZ138" s="66"/>
      <c r="VEB138" s="64"/>
      <c r="VEC138" s="67"/>
      <c r="VED138" s="67"/>
      <c r="VEE138" s="65"/>
      <c r="VEF138" s="65"/>
      <c r="VEG138" s="65"/>
      <c r="VEH138" s="66"/>
      <c r="VEJ138" s="64"/>
      <c r="VEK138" s="67"/>
      <c r="VEL138" s="67"/>
      <c r="VEM138" s="65"/>
      <c r="VEN138" s="65"/>
      <c r="VEO138" s="65"/>
      <c r="VEP138" s="66"/>
      <c r="VER138" s="64"/>
      <c r="VES138" s="67"/>
      <c r="VET138" s="67"/>
      <c r="VEU138" s="65"/>
      <c r="VEV138" s="65"/>
      <c r="VEW138" s="65"/>
      <c r="VEX138" s="66"/>
      <c r="VEZ138" s="64"/>
      <c r="VFA138" s="67"/>
      <c r="VFB138" s="67"/>
      <c r="VFC138" s="65"/>
      <c r="VFD138" s="65"/>
      <c r="VFE138" s="65"/>
      <c r="VFF138" s="66"/>
      <c r="VFH138" s="64"/>
      <c r="VFI138" s="67"/>
      <c r="VFJ138" s="67"/>
      <c r="VFK138" s="65"/>
      <c r="VFL138" s="65"/>
      <c r="VFM138" s="65"/>
      <c r="VFN138" s="66"/>
      <c r="VFP138" s="64"/>
      <c r="VFQ138" s="67"/>
      <c r="VFR138" s="67"/>
      <c r="VFS138" s="65"/>
      <c r="VFT138" s="65"/>
      <c r="VFU138" s="65"/>
      <c r="VFV138" s="66"/>
      <c r="VFX138" s="64"/>
      <c r="VFY138" s="67"/>
      <c r="VFZ138" s="67"/>
      <c r="VGA138" s="65"/>
      <c r="VGB138" s="65"/>
      <c r="VGC138" s="65"/>
      <c r="VGD138" s="66"/>
      <c r="VGF138" s="64"/>
      <c r="VGG138" s="67"/>
      <c r="VGH138" s="67"/>
      <c r="VGI138" s="65"/>
      <c r="VGJ138" s="65"/>
      <c r="VGK138" s="65"/>
      <c r="VGL138" s="66"/>
      <c r="VGN138" s="64"/>
      <c r="VGO138" s="67"/>
      <c r="VGP138" s="67"/>
      <c r="VGQ138" s="65"/>
      <c r="VGR138" s="65"/>
      <c r="VGS138" s="65"/>
      <c r="VGT138" s="66"/>
      <c r="VGV138" s="64"/>
      <c r="VGW138" s="67"/>
      <c r="VGX138" s="67"/>
      <c r="VGY138" s="65"/>
      <c r="VGZ138" s="65"/>
      <c r="VHA138" s="65"/>
      <c r="VHB138" s="66"/>
      <c r="VHD138" s="64"/>
      <c r="VHE138" s="67"/>
      <c r="VHF138" s="67"/>
      <c r="VHG138" s="65"/>
      <c r="VHH138" s="65"/>
      <c r="VHI138" s="65"/>
      <c r="VHJ138" s="66"/>
      <c r="VHL138" s="64"/>
      <c r="VHM138" s="67"/>
      <c r="VHN138" s="67"/>
      <c r="VHO138" s="65"/>
      <c r="VHP138" s="65"/>
      <c r="VHQ138" s="65"/>
      <c r="VHR138" s="66"/>
      <c r="VHT138" s="64"/>
      <c r="VHU138" s="67"/>
      <c r="VHV138" s="67"/>
      <c r="VHW138" s="65"/>
      <c r="VHX138" s="65"/>
      <c r="VHY138" s="65"/>
      <c r="VHZ138" s="66"/>
      <c r="VIB138" s="64"/>
      <c r="VIC138" s="67"/>
      <c r="VID138" s="67"/>
      <c r="VIE138" s="65"/>
      <c r="VIF138" s="65"/>
      <c r="VIG138" s="65"/>
      <c r="VIH138" s="66"/>
      <c r="VIJ138" s="64"/>
      <c r="VIK138" s="67"/>
      <c r="VIL138" s="67"/>
      <c r="VIM138" s="65"/>
      <c r="VIN138" s="65"/>
      <c r="VIO138" s="65"/>
      <c r="VIP138" s="66"/>
      <c r="VIR138" s="64"/>
      <c r="VIS138" s="67"/>
      <c r="VIT138" s="67"/>
      <c r="VIU138" s="65"/>
      <c r="VIV138" s="65"/>
      <c r="VIW138" s="65"/>
      <c r="VIX138" s="66"/>
      <c r="VIZ138" s="64"/>
      <c r="VJA138" s="67"/>
      <c r="VJB138" s="67"/>
      <c r="VJC138" s="65"/>
      <c r="VJD138" s="65"/>
      <c r="VJE138" s="65"/>
      <c r="VJF138" s="66"/>
      <c r="VJH138" s="64"/>
      <c r="VJI138" s="67"/>
      <c r="VJJ138" s="67"/>
      <c r="VJK138" s="65"/>
      <c r="VJL138" s="65"/>
      <c r="VJM138" s="65"/>
      <c r="VJN138" s="66"/>
      <c r="VJP138" s="64"/>
      <c r="VJQ138" s="67"/>
      <c r="VJR138" s="67"/>
      <c r="VJS138" s="65"/>
      <c r="VJT138" s="65"/>
      <c r="VJU138" s="65"/>
      <c r="VJV138" s="66"/>
      <c r="VJX138" s="64"/>
      <c r="VJY138" s="67"/>
      <c r="VJZ138" s="67"/>
      <c r="VKA138" s="65"/>
      <c r="VKB138" s="65"/>
      <c r="VKC138" s="65"/>
      <c r="VKD138" s="66"/>
      <c r="VKF138" s="64"/>
      <c r="VKG138" s="67"/>
      <c r="VKH138" s="67"/>
      <c r="VKI138" s="65"/>
      <c r="VKJ138" s="65"/>
      <c r="VKK138" s="65"/>
      <c r="VKL138" s="66"/>
      <c r="VKN138" s="64"/>
      <c r="VKO138" s="67"/>
      <c r="VKP138" s="67"/>
      <c r="VKQ138" s="65"/>
      <c r="VKR138" s="65"/>
      <c r="VKS138" s="65"/>
      <c r="VKT138" s="66"/>
      <c r="VKV138" s="64"/>
      <c r="VKW138" s="67"/>
      <c r="VKX138" s="67"/>
      <c r="VKY138" s="65"/>
      <c r="VKZ138" s="65"/>
      <c r="VLA138" s="65"/>
      <c r="VLB138" s="66"/>
      <c r="VLD138" s="64"/>
      <c r="VLE138" s="67"/>
      <c r="VLF138" s="67"/>
      <c r="VLG138" s="65"/>
      <c r="VLH138" s="65"/>
      <c r="VLI138" s="65"/>
      <c r="VLJ138" s="66"/>
      <c r="VLL138" s="64"/>
      <c r="VLM138" s="67"/>
      <c r="VLN138" s="67"/>
      <c r="VLO138" s="65"/>
      <c r="VLP138" s="65"/>
      <c r="VLQ138" s="65"/>
      <c r="VLR138" s="66"/>
      <c r="VLT138" s="64"/>
      <c r="VLU138" s="67"/>
      <c r="VLV138" s="67"/>
      <c r="VLW138" s="65"/>
      <c r="VLX138" s="65"/>
      <c r="VLY138" s="65"/>
      <c r="VLZ138" s="66"/>
      <c r="VMB138" s="64"/>
      <c r="VMC138" s="67"/>
      <c r="VMD138" s="67"/>
      <c r="VME138" s="65"/>
      <c r="VMF138" s="65"/>
      <c r="VMG138" s="65"/>
      <c r="VMH138" s="66"/>
      <c r="VMJ138" s="64"/>
      <c r="VMK138" s="67"/>
      <c r="VML138" s="67"/>
      <c r="VMM138" s="65"/>
      <c r="VMN138" s="65"/>
      <c r="VMO138" s="65"/>
      <c r="VMP138" s="66"/>
      <c r="VMR138" s="64"/>
      <c r="VMS138" s="67"/>
      <c r="VMT138" s="67"/>
      <c r="VMU138" s="65"/>
      <c r="VMV138" s="65"/>
      <c r="VMW138" s="65"/>
      <c r="VMX138" s="66"/>
      <c r="VMZ138" s="64"/>
      <c r="VNA138" s="67"/>
      <c r="VNB138" s="67"/>
      <c r="VNC138" s="65"/>
      <c r="VND138" s="65"/>
      <c r="VNE138" s="65"/>
      <c r="VNF138" s="66"/>
      <c r="VNH138" s="64"/>
      <c r="VNI138" s="67"/>
      <c r="VNJ138" s="67"/>
      <c r="VNK138" s="65"/>
      <c r="VNL138" s="65"/>
      <c r="VNM138" s="65"/>
      <c r="VNN138" s="66"/>
      <c r="VNP138" s="64"/>
      <c r="VNQ138" s="67"/>
      <c r="VNR138" s="67"/>
      <c r="VNS138" s="65"/>
      <c r="VNT138" s="65"/>
      <c r="VNU138" s="65"/>
      <c r="VNV138" s="66"/>
      <c r="VNX138" s="64"/>
      <c r="VNY138" s="67"/>
      <c r="VNZ138" s="67"/>
      <c r="VOA138" s="65"/>
      <c r="VOB138" s="65"/>
      <c r="VOC138" s="65"/>
      <c r="VOD138" s="66"/>
      <c r="VOF138" s="64"/>
      <c r="VOG138" s="67"/>
      <c r="VOH138" s="67"/>
      <c r="VOI138" s="65"/>
      <c r="VOJ138" s="65"/>
      <c r="VOK138" s="65"/>
      <c r="VOL138" s="66"/>
      <c r="VON138" s="64"/>
      <c r="VOO138" s="67"/>
      <c r="VOP138" s="67"/>
      <c r="VOQ138" s="65"/>
      <c r="VOR138" s="65"/>
      <c r="VOS138" s="65"/>
      <c r="VOT138" s="66"/>
      <c r="VOV138" s="64"/>
      <c r="VOW138" s="67"/>
      <c r="VOX138" s="67"/>
      <c r="VOY138" s="65"/>
      <c r="VOZ138" s="65"/>
      <c r="VPA138" s="65"/>
      <c r="VPB138" s="66"/>
      <c r="VPD138" s="64"/>
      <c r="VPE138" s="67"/>
      <c r="VPF138" s="67"/>
      <c r="VPG138" s="65"/>
      <c r="VPH138" s="65"/>
      <c r="VPI138" s="65"/>
      <c r="VPJ138" s="66"/>
      <c r="VPL138" s="64"/>
      <c r="VPM138" s="67"/>
      <c r="VPN138" s="67"/>
      <c r="VPO138" s="65"/>
      <c r="VPP138" s="65"/>
      <c r="VPQ138" s="65"/>
      <c r="VPR138" s="66"/>
      <c r="VPT138" s="64"/>
      <c r="VPU138" s="67"/>
      <c r="VPV138" s="67"/>
      <c r="VPW138" s="65"/>
      <c r="VPX138" s="65"/>
      <c r="VPY138" s="65"/>
      <c r="VPZ138" s="66"/>
      <c r="VQB138" s="64"/>
      <c r="VQC138" s="67"/>
      <c r="VQD138" s="67"/>
      <c r="VQE138" s="65"/>
      <c r="VQF138" s="65"/>
      <c r="VQG138" s="65"/>
      <c r="VQH138" s="66"/>
      <c r="VQJ138" s="64"/>
      <c r="VQK138" s="67"/>
      <c r="VQL138" s="67"/>
      <c r="VQM138" s="65"/>
      <c r="VQN138" s="65"/>
      <c r="VQO138" s="65"/>
      <c r="VQP138" s="66"/>
      <c r="VQR138" s="64"/>
      <c r="VQS138" s="67"/>
      <c r="VQT138" s="67"/>
      <c r="VQU138" s="65"/>
      <c r="VQV138" s="65"/>
      <c r="VQW138" s="65"/>
      <c r="VQX138" s="66"/>
      <c r="VQZ138" s="64"/>
      <c r="VRA138" s="67"/>
      <c r="VRB138" s="67"/>
      <c r="VRC138" s="65"/>
      <c r="VRD138" s="65"/>
      <c r="VRE138" s="65"/>
      <c r="VRF138" s="66"/>
      <c r="VRH138" s="64"/>
      <c r="VRI138" s="67"/>
      <c r="VRJ138" s="67"/>
      <c r="VRK138" s="65"/>
      <c r="VRL138" s="65"/>
      <c r="VRM138" s="65"/>
      <c r="VRN138" s="66"/>
      <c r="VRP138" s="64"/>
      <c r="VRQ138" s="67"/>
      <c r="VRR138" s="67"/>
      <c r="VRS138" s="65"/>
      <c r="VRT138" s="65"/>
      <c r="VRU138" s="65"/>
      <c r="VRV138" s="66"/>
      <c r="VRX138" s="64"/>
      <c r="VRY138" s="67"/>
      <c r="VRZ138" s="67"/>
      <c r="VSA138" s="65"/>
      <c r="VSB138" s="65"/>
      <c r="VSC138" s="65"/>
      <c r="VSD138" s="66"/>
      <c r="VSF138" s="64"/>
      <c r="VSG138" s="67"/>
      <c r="VSH138" s="67"/>
      <c r="VSI138" s="65"/>
      <c r="VSJ138" s="65"/>
      <c r="VSK138" s="65"/>
      <c r="VSL138" s="66"/>
      <c r="VSN138" s="64"/>
      <c r="VSO138" s="67"/>
      <c r="VSP138" s="67"/>
      <c r="VSQ138" s="65"/>
      <c r="VSR138" s="65"/>
      <c r="VSS138" s="65"/>
      <c r="VST138" s="66"/>
      <c r="VSV138" s="64"/>
      <c r="VSW138" s="67"/>
      <c r="VSX138" s="67"/>
      <c r="VSY138" s="65"/>
      <c r="VSZ138" s="65"/>
      <c r="VTA138" s="65"/>
      <c r="VTB138" s="66"/>
      <c r="VTD138" s="64"/>
      <c r="VTE138" s="67"/>
      <c r="VTF138" s="67"/>
      <c r="VTG138" s="65"/>
      <c r="VTH138" s="65"/>
      <c r="VTI138" s="65"/>
      <c r="VTJ138" s="66"/>
      <c r="VTL138" s="64"/>
      <c r="VTM138" s="67"/>
      <c r="VTN138" s="67"/>
      <c r="VTO138" s="65"/>
      <c r="VTP138" s="65"/>
      <c r="VTQ138" s="65"/>
      <c r="VTR138" s="66"/>
      <c r="VTT138" s="64"/>
      <c r="VTU138" s="67"/>
      <c r="VTV138" s="67"/>
      <c r="VTW138" s="65"/>
      <c r="VTX138" s="65"/>
      <c r="VTY138" s="65"/>
      <c r="VTZ138" s="66"/>
      <c r="VUB138" s="64"/>
      <c r="VUC138" s="67"/>
      <c r="VUD138" s="67"/>
      <c r="VUE138" s="65"/>
      <c r="VUF138" s="65"/>
      <c r="VUG138" s="65"/>
      <c r="VUH138" s="66"/>
      <c r="VUJ138" s="64"/>
      <c r="VUK138" s="67"/>
      <c r="VUL138" s="67"/>
      <c r="VUM138" s="65"/>
      <c r="VUN138" s="65"/>
      <c r="VUO138" s="65"/>
      <c r="VUP138" s="66"/>
      <c r="VUR138" s="64"/>
      <c r="VUS138" s="67"/>
      <c r="VUT138" s="67"/>
      <c r="VUU138" s="65"/>
      <c r="VUV138" s="65"/>
      <c r="VUW138" s="65"/>
      <c r="VUX138" s="66"/>
      <c r="VUZ138" s="64"/>
      <c r="VVA138" s="67"/>
      <c r="VVB138" s="67"/>
      <c r="VVC138" s="65"/>
      <c r="VVD138" s="65"/>
      <c r="VVE138" s="65"/>
      <c r="VVF138" s="66"/>
      <c r="VVH138" s="64"/>
      <c r="VVI138" s="67"/>
      <c r="VVJ138" s="67"/>
      <c r="VVK138" s="65"/>
      <c r="VVL138" s="65"/>
      <c r="VVM138" s="65"/>
      <c r="VVN138" s="66"/>
      <c r="VVP138" s="64"/>
      <c r="VVQ138" s="67"/>
      <c r="VVR138" s="67"/>
      <c r="VVS138" s="65"/>
      <c r="VVT138" s="65"/>
      <c r="VVU138" s="65"/>
      <c r="VVV138" s="66"/>
      <c r="VVX138" s="64"/>
      <c r="VVY138" s="67"/>
      <c r="VVZ138" s="67"/>
      <c r="VWA138" s="65"/>
      <c r="VWB138" s="65"/>
      <c r="VWC138" s="65"/>
      <c r="VWD138" s="66"/>
      <c r="VWF138" s="64"/>
      <c r="VWG138" s="67"/>
      <c r="VWH138" s="67"/>
      <c r="VWI138" s="65"/>
      <c r="VWJ138" s="65"/>
      <c r="VWK138" s="65"/>
      <c r="VWL138" s="66"/>
      <c r="VWN138" s="64"/>
      <c r="VWO138" s="67"/>
      <c r="VWP138" s="67"/>
      <c r="VWQ138" s="65"/>
      <c r="VWR138" s="65"/>
      <c r="VWS138" s="65"/>
      <c r="VWT138" s="66"/>
      <c r="VWV138" s="64"/>
      <c r="VWW138" s="67"/>
      <c r="VWX138" s="67"/>
      <c r="VWY138" s="65"/>
      <c r="VWZ138" s="65"/>
      <c r="VXA138" s="65"/>
      <c r="VXB138" s="66"/>
      <c r="VXD138" s="64"/>
      <c r="VXE138" s="67"/>
      <c r="VXF138" s="67"/>
      <c r="VXG138" s="65"/>
      <c r="VXH138" s="65"/>
      <c r="VXI138" s="65"/>
      <c r="VXJ138" s="66"/>
      <c r="VXL138" s="64"/>
      <c r="VXM138" s="67"/>
      <c r="VXN138" s="67"/>
      <c r="VXO138" s="65"/>
      <c r="VXP138" s="65"/>
      <c r="VXQ138" s="65"/>
      <c r="VXR138" s="66"/>
      <c r="VXT138" s="64"/>
      <c r="VXU138" s="67"/>
      <c r="VXV138" s="67"/>
      <c r="VXW138" s="65"/>
      <c r="VXX138" s="65"/>
      <c r="VXY138" s="65"/>
      <c r="VXZ138" s="66"/>
      <c r="VYB138" s="64"/>
      <c r="VYC138" s="67"/>
      <c r="VYD138" s="67"/>
      <c r="VYE138" s="65"/>
      <c r="VYF138" s="65"/>
      <c r="VYG138" s="65"/>
      <c r="VYH138" s="66"/>
      <c r="VYJ138" s="64"/>
      <c r="VYK138" s="67"/>
      <c r="VYL138" s="67"/>
      <c r="VYM138" s="65"/>
      <c r="VYN138" s="65"/>
      <c r="VYO138" s="65"/>
      <c r="VYP138" s="66"/>
      <c r="VYR138" s="64"/>
      <c r="VYS138" s="67"/>
      <c r="VYT138" s="67"/>
      <c r="VYU138" s="65"/>
      <c r="VYV138" s="65"/>
      <c r="VYW138" s="65"/>
      <c r="VYX138" s="66"/>
      <c r="VYZ138" s="64"/>
      <c r="VZA138" s="67"/>
      <c r="VZB138" s="67"/>
      <c r="VZC138" s="65"/>
      <c r="VZD138" s="65"/>
      <c r="VZE138" s="65"/>
      <c r="VZF138" s="66"/>
      <c r="VZH138" s="64"/>
      <c r="VZI138" s="67"/>
      <c r="VZJ138" s="67"/>
      <c r="VZK138" s="65"/>
      <c r="VZL138" s="65"/>
      <c r="VZM138" s="65"/>
      <c r="VZN138" s="66"/>
      <c r="VZP138" s="64"/>
      <c r="VZQ138" s="67"/>
      <c r="VZR138" s="67"/>
      <c r="VZS138" s="65"/>
      <c r="VZT138" s="65"/>
      <c r="VZU138" s="65"/>
      <c r="VZV138" s="66"/>
      <c r="VZX138" s="64"/>
      <c r="VZY138" s="67"/>
      <c r="VZZ138" s="67"/>
      <c r="WAA138" s="65"/>
      <c r="WAB138" s="65"/>
      <c r="WAC138" s="65"/>
      <c r="WAD138" s="66"/>
      <c r="WAF138" s="64"/>
      <c r="WAG138" s="67"/>
      <c r="WAH138" s="67"/>
      <c r="WAI138" s="65"/>
      <c r="WAJ138" s="65"/>
      <c r="WAK138" s="65"/>
      <c r="WAL138" s="66"/>
      <c r="WAN138" s="64"/>
      <c r="WAO138" s="67"/>
      <c r="WAP138" s="67"/>
      <c r="WAQ138" s="65"/>
      <c r="WAR138" s="65"/>
      <c r="WAS138" s="65"/>
      <c r="WAT138" s="66"/>
      <c r="WAV138" s="64"/>
      <c r="WAW138" s="67"/>
      <c r="WAX138" s="67"/>
      <c r="WAY138" s="65"/>
      <c r="WAZ138" s="65"/>
      <c r="WBA138" s="65"/>
      <c r="WBB138" s="66"/>
      <c r="WBD138" s="64"/>
      <c r="WBE138" s="67"/>
      <c r="WBF138" s="67"/>
      <c r="WBG138" s="65"/>
      <c r="WBH138" s="65"/>
      <c r="WBI138" s="65"/>
      <c r="WBJ138" s="66"/>
      <c r="WBL138" s="64"/>
      <c r="WBM138" s="67"/>
      <c r="WBN138" s="67"/>
      <c r="WBO138" s="65"/>
      <c r="WBP138" s="65"/>
      <c r="WBQ138" s="65"/>
      <c r="WBR138" s="66"/>
      <c r="WBT138" s="64"/>
      <c r="WBU138" s="67"/>
      <c r="WBV138" s="67"/>
      <c r="WBW138" s="65"/>
      <c r="WBX138" s="65"/>
      <c r="WBY138" s="65"/>
      <c r="WBZ138" s="66"/>
      <c r="WCB138" s="64"/>
      <c r="WCC138" s="67"/>
      <c r="WCD138" s="67"/>
      <c r="WCE138" s="65"/>
      <c r="WCF138" s="65"/>
      <c r="WCG138" s="65"/>
      <c r="WCH138" s="66"/>
      <c r="WCJ138" s="64"/>
      <c r="WCK138" s="67"/>
      <c r="WCL138" s="67"/>
      <c r="WCM138" s="65"/>
      <c r="WCN138" s="65"/>
      <c r="WCO138" s="65"/>
      <c r="WCP138" s="66"/>
      <c r="WCR138" s="64"/>
      <c r="WCS138" s="67"/>
      <c r="WCT138" s="67"/>
      <c r="WCU138" s="65"/>
      <c r="WCV138" s="65"/>
      <c r="WCW138" s="65"/>
      <c r="WCX138" s="66"/>
      <c r="WCZ138" s="64"/>
      <c r="WDA138" s="67"/>
      <c r="WDB138" s="67"/>
      <c r="WDC138" s="65"/>
      <c r="WDD138" s="65"/>
      <c r="WDE138" s="65"/>
      <c r="WDF138" s="66"/>
      <c r="WDH138" s="64"/>
      <c r="WDI138" s="67"/>
      <c r="WDJ138" s="67"/>
      <c r="WDK138" s="65"/>
      <c r="WDL138" s="65"/>
      <c r="WDM138" s="65"/>
      <c r="WDN138" s="66"/>
      <c r="WDP138" s="64"/>
      <c r="WDQ138" s="67"/>
      <c r="WDR138" s="67"/>
      <c r="WDS138" s="65"/>
      <c r="WDT138" s="65"/>
      <c r="WDU138" s="65"/>
      <c r="WDV138" s="66"/>
      <c r="WDX138" s="64"/>
      <c r="WDY138" s="67"/>
      <c r="WDZ138" s="67"/>
      <c r="WEA138" s="65"/>
      <c r="WEB138" s="65"/>
      <c r="WEC138" s="65"/>
      <c r="WED138" s="66"/>
      <c r="WEF138" s="64"/>
      <c r="WEG138" s="67"/>
      <c r="WEH138" s="67"/>
      <c r="WEI138" s="65"/>
      <c r="WEJ138" s="65"/>
      <c r="WEK138" s="65"/>
      <c r="WEL138" s="66"/>
      <c r="WEN138" s="64"/>
      <c r="WEO138" s="67"/>
      <c r="WEP138" s="67"/>
      <c r="WEQ138" s="65"/>
      <c r="WER138" s="65"/>
      <c r="WES138" s="65"/>
      <c r="WET138" s="66"/>
      <c r="WEV138" s="64"/>
      <c r="WEW138" s="67"/>
      <c r="WEX138" s="67"/>
      <c r="WEY138" s="65"/>
      <c r="WEZ138" s="65"/>
      <c r="WFA138" s="65"/>
      <c r="WFB138" s="66"/>
      <c r="WFD138" s="64"/>
      <c r="WFE138" s="67"/>
      <c r="WFF138" s="67"/>
      <c r="WFG138" s="65"/>
      <c r="WFH138" s="65"/>
      <c r="WFI138" s="65"/>
      <c r="WFJ138" s="66"/>
      <c r="WFL138" s="64"/>
      <c r="WFM138" s="67"/>
      <c r="WFN138" s="67"/>
      <c r="WFO138" s="65"/>
      <c r="WFP138" s="65"/>
      <c r="WFQ138" s="65"/>
      <c r="WFR138" s="66"/>
      <c r="WFT138" s="64"/>
      <c r="WFU138" s="67"/>
      <c r="WFV138" s="67"/>
      <c r="WFW138" s="65"/>
      <c r="WFX138" s="65"/>
      <c r="WFY138" s="65"/>
      <c r="WFZ138" s="66"/>
      <c r="WGB138" s="64"/>
      <c r="WGC138" s="67"/>
      <c r="WGD138" s="67"/>
      <c r="WGE138" s="65"/>
      <c r="WGF138" s="65"/>
      <c r="WGG138" s="65"/>
      <c r="WGH138" s="66"/>
      <c r="WGJ138" s="64"/>
      <c r="WGK138" s="67"/>
      <c r="WGL138" s="67"/>
      <c r="WGM138" s="65"/>
      <c r="WGN138" s="65"/>
      <c r="WGO138" s="65"/>
      <c r="WGP138" s="66"/>
      <c r="WGR138" s="64"/>
      <c r="WGS138" s="67"/>
      <c r="WGT138" s="67"/>
      <c r="WGU138" s="65"/>
      <c r="WGV138" s="65"/>
      <c r="WGW138" s="65"/>
      <c r="WGX138" s="66"/>
      <c r="WGZ138" s="64"/>
      <c r="WHA138" s="67"/>
      <c r="WHB138" s="67"/>
      <c r="WHC138" s="65"/>
      <c r="WHD138" s="65"/>
      <c r="WHE138" s="65"/>
      <c r="WHF138" s="66"/>
      <c r="WHH138" s="64"/>
      <c r="WHI138" s="67"/>
      <c r="WHJ138" s="67"/>
      <c r="WHK138" s="65"/>
      <c r="WHL138" s="65"/>
      <c r="WHM138" s="65"/>
      <c r="WHN138" s="66"/>
      <c r="WHP138" s="64"/>
      <c r="WHQ138" s="67"/>
      <c r="WHR138" s="67"/>
      <c r="WHS138" s="65"/>
      <c r="WHT138" s="65"/>
      <c r="WHU138" s="65"/>
      <c r="WHV138" s="66"/>
      <c r="WHX138" s="64"/>
      <c r="WHY138" s="67"/>
      <c r="WHZ138" s="67"/>
      <c r="WIA138" s="65"/>
      <c r="WIB138" s="65"/>
      <c r="WIC138" s="65"/>
      <c r="WID138" s="66"/>
      <c r="WIF138" s="64"/>
      <c r="WIG138" s="67"/>
      <c r="WIH138" s="67"/>
      <c r="WII138" s="65"/>
      <c r="WIJ138" s="65"/>
      <c r="WIK138" s="65"/>
      <c r="WIL138" s="66"/>
      <c r="WIN138" s="64"/>
      <c r="WIO138" s="67"/>
      <c r="WIP138" s="67"/>
      <c r="WIQ138" s="65"/>
      <c r="WIR138" s="65"/>
      <c r="WIS138" s="65"/>
      <c r="WIT138" s="66"/>
      <c r="WIV138" s="64"/>
      <c r="WIW138" s="67"/>
      <c r="WIX138" s="67"/>
      <c r="WIY138" s="65"/>
      <c r="WIZ138" s="65"/>
      <c r="WJA138" s="65"/>
      <c r="WJB138" s="66"/>
      <c r="WJD138" s="64"/>
      <c r="WJE138" s="67"/>
      <c r="WJF138" s="67"/>
      <c r="WJG138" s="65"/>
      <c r="WJH138" s="65"/>
      <c r="WJI138" s="65"/>
      <c r="WJJ138" s="66"/>
      <c r="WJL138" s="64"/>
      <c r="WJM138" s="67"/>
      <c r="WJN138" s="67"/>
      <c r="WJO138" s="65"/>
      <c r="WJP138" s="65"/>
      <c r="WJQ138" s="65"/>
      <c r="WJR138" s="66"/>
      <c r="WJT138" s="64"/>
      <c r="WJU138" s="67"/>
      <c r="WJV138" s="67"/>
      <c r="WJW138" s="65"/>
      <c r="WJX138" s="65"/>
      <c r="WJY138" s="65"/>
      <c r="WJZ138" s="66"/>
      <c r="WKB138" s="64"/>
      <c r="WKC138" s="67"/>
      <c r="WKD138" s="67"/>
      <c r="WKE138" s="65"/>
      <c r="WKF138" s="65"/>
      <c r="WKG138" s="65"/>
      <c r="WKH138" s="66"/>
      <c r="WKJ138" s="64"/>
      <c r="WKK138" s="67"/>
      <c r="WKL138" s="67"/>
      <c r="WKM138" s="65"/>
      <c r="WKN138" s="65"/>
      <c r="WKO138" s="65"/>
      <c r="WKP138" s="66"/>
      <c r="WKR138" s="64"/>
      <c r="WKS138" s="67"/>
      <c r="WKT138" s="67"/>
      <c r="WKU138" s="65"/>
      <c r="WKV138" s="65"/>
      <c r="WKW138" s="65"/>
      <c r="WKX138" s="66"/>
      <c r="WKZ138" s="64"/>
      <c r="WLA138" s="67"/>
      <c r="WLB138" s="67"/>
      <c r="WLC138" s="65"/>
      <c r="WLD138" s="65"/>
      <c r="WLE138" s="65"/>
      <c r="WLF138" s="66"/>
      <c r="WLH138" s="64"/>
      <c r="WLI138" s="67"/>
      <c r="WLJ138" s="67"/>
      <c r="WLK138" s="65"/>
      <c r="WLL138" s="65"/>
      <c r="WLM138" s="65"/>
      <c r="WLN138" s="66"/>
      <c r="WLP138" s="64"/>
      <c r="WLQ138" s="67"/>
      <c r="WLR138" s="67"/>
      <c r="WLS138" s="65"/>
      <c r="WLT138" s="65"/>
      <c r="WLU138" s="65"/>
      <c r="WLV138" s="66"/>
      <c r="WLX138" s="64"/>
      <c r="WLY138" s="67"/>
      <c r="WLZ138" s="67"/>
      <c r="WMA138" s="65"/>
      <c r="WMB138" s="65"/>
      <c r="WMC138" s="65"/>
      <c r="WMD138" s="66"/>
      <c r="WMF138" s="64"/>
      <c r="WMG138" s="67"/>
      <c r="WMH138" s="67"/>
      <c r="WMI138" s="65"/>
      <c r="WMJ138" s="65"/>
      <c r="WMK138" s="65"/>
      <c r="WML138" s="66"/>
      <c r="WMN138" s="64"/>
      <c r="WMO138" s="67"/>
      <c r="WMP138" s="67"/>
      <c r="WMQ138" s="65"/>
      <c r="WMR138" s="65"/>
      <c r="WMS138" s="65"/>
      <c r="WMT138" s="66"/>
      <c r="WMV138" s="64"/>
      <c r="WMW138" s="67"/>
      <c r="WMX138" s="67"/>
      <c r="WMY138" s="65"/>
      <c r="WMZ138" s="65"/>
      <c r="WNA138" s="65"/>
      <c r="WNB138" s="66"/>
      <c r="WND138" s="64"/>
      <c r="WNE138" s="67"/>
      <c r="WNF138" s="67"/>
      <c r="WNG138" s="65"/>
      <c r="WNH138" s="65"/>
      <c r="WNI138" s="65"/>
      <c r="WNJ138" s="66"/>
      <c r="WNL138" s="64"/>
      <c r="WNM138" s="67"/>
      <c r="WNN138" s="67"/>
      <c r="WNO138" s="65"/>
      <c r="WNP138" s="65"/>
      <c r="WNQ138" s="65"/>
      <c r="WNR138" s="66"/>
      <c r="WNT138" s="64"/>
      <c r="WNU138" s="67"/>
      <c r="WNV138" s="67"/>
      <c r="WNW138" s="65"/>
      <c r="WNX138" s="65"/>
      <c r="WNY138" s="65"/>
      <c r="WNZ138" s="66"/>
      <c r="WOB138" s="64"/>
      <c r="WOC138" s="67"/>
      <c r="WOD138" s="67"/>
      <c r="WOE138" s="65"/>
      <c r="WOF138" s="65"/>
      <c r="WOG138" s="65"/>
      <c r="WOH138" s="66"/>
      <c r="WOJ138" s="64"/>
      <c r="WOK138" s="67"/>
      <c r="WOL138" s="67"/>
      <c r="WOM138" s="65"/>
      <c r="WON138" s="65"/>
      <c r="WOO138" s="65"/>
      <c r="WOP138" s="66"/>
      <c r="WOR138" s="64"/>
      <c r="WOS138" s="67"/>
      <c r="WOT138" s="67"/>
      <c r="WOU138" s="65"/>
      <c r="WOV138" s="65"/>
      <c r="WOW138" s="65"/>
      <c r="WOX138" s="66"/>
      <c r="WOZ138" s="64"/>
      <c r="WPA138" s="67"/>
      <c r="WPB138" s="67"/>
      <c r="WPC138" s="65"/>
      <c r="WPD138" s="65"/>
      <c r="WPE138" s="65"/>
      <c r="WPF138" s="66"/>
      <c r="WPH138" s="64"/>
      <c r="WPI138" s="67"/>
      <c r="WPJ138" s="67"/>
      <c r="WPK138" s="65"/>
      <c r="WPL138" s="65"/>
      <c r="WPM138" s="65"/>
      <c r="WPN138" s="66"/>
      <c r="WPP138" s="64"/>
      <c r="WPQ138" s="67"/>
      <c r="WPR138" s="67"/>
      <c r="WPS138" s="65"/>
      <c r="WPT138" s="65"/>
      <c r="WPU138" s="65"/>
      <c r="WPV138" s="66"/>
      <c r="WPX138" s="64"/>
      <c r="WPY138" s="67"/>
      <c r="WPZ138" s="67"/>
      <c r="WQA138" s="65"/>
      <c r="WQB138" s="65"/>
      <c r="WQC138" s="65"/>
      <c r="WQD138" s="66"/>
      <c r="WQF138" s="64"/>
      <c r="WQG138" s="67"/>
      <c r="WQH138" s="67"/>
      <c r="WQI138" s="65"/>
      <c r="WQJ138" s="65"/>
      <c r="WQK138" s="65"/>
      <c r="WQL138" s="66"/>
      <c r="WQN138" s="64"/>
      <c r="WQO138" s="67"/>
      <c r="WQP138" s="67"/>
      <c r="WQQ138" s="65"/>
      <c r="WQR138" s="65"/>
      <c r="WQS138" s="65"/>
      <c r="WQT138" s="66"/>
      <c r="WQV138" s="64"/>
      <c r="WQW138" s="67"/>
      <c r="WQX138" s="67"/>
      <c r="WQY138" s="65"/>
      <c r="WQZ138" s="65"/>
      <c r="WRA138" s="65"/>
      <c r="WRB138" s="66"/>
      <c r="WRD138" s="64"/>
      <c r="WRE138" s="67"/>
      <c r="WRF138" s="67"/>
      <c r="WRG138" s="65"/>
      <c r="WRH138" s="65"/>
      <c r="WRI138" s="65"/>
      <c r="WRJ138" s="66"/>
      <c r="WRL138" s="64"/>
      <c r="WRM138" s="67"/>
      <c r="WRN138" s="67"/>
      <c r="WRO138" s="65"/>
      <c r="WRP138" s="65"/>
      <c r="WRQ138" s="65"/>
      <c r="WRR138" s="66"/>
      <c r="WRT138" s="64"/>
      <c r="WRU138" s="67"/>
      <c r="WRV138" s="67"/>
      <c r="WRW138" s="65"/>
      <c r="WRX138" s="65"/>
      <c r="WRY138" s="65"/>
      <c r="WRZ138" s="66"/>
      <c r="WSB138" s="64"/>
      <c r="WSC138" s="67"/>
      <c r="WSD138" s="67"/>
      <c r="WSE138" s="65"/>
      <c r="WSF138" s="65"/>
      <c r="WSG138" s="65"/>
      <c r="WSH138" s="66"/>
      <c r="WSJ138" s="64"/>
      <c r="WSK138" s="67"/>
      <c r="WSL138" s="67"/>
      <c r="WSM138" s="65"/>
      <c r="WSN138" s="65"/>
      <c r="WSO138" s="65"/>
      <c r="WSP138" s="66"/>
      <c r="WSR138" s="64"/>
      <c r="WSS138" s="67"/>
      <c r="WST138" s="67"/>
      <c r="WSU138" s="65"/>
      <c r="WSV138" s="65"/>
      <c r="WSW138" s="65"/>
      <c r="WSX138" s="66"/>
      <c r="WSZ138" s="64"/>
      <c r="WTA138" s="67"/>
      <c r="WTB138" s="67"/>
      <c r="WTC138" s="65"/>
      <c r="WTD138" s="65"/>
      <c r="WTE138" s="65"/>
      <c r="WTF138" s="66"/>
      <c r="WTH138" s="64"/>
      <c r="WTI138" s="67"/>
      <c r="WTJ138" s="67"/>
      <c r="WTK138" s="65"/>
      <c r="WTL138" s="65"/>
      <c r="WTM138" s="65"/>
      <c r="WTN138" s="66"/>
      <c r="WTP138" s="64"/>
      <c r="WTQ138" s="67"/>
      <c r="WTR138" s="67"/>
      <c r="WTS138" s="65"/>
      <c r="WTT138" s="65"/>
      <c r="WTU138" s="65"/>
      <c r="WTV138" s="66"/>
      <c r="WTX138" s="64"/>
      <c r="WTY138" s="67"/>
      <c r="WTZ138" s="67"/>
      <c r="WUA138" s="65"/>
      <c r="WUB138" s="65"/>
      <c r="WUC138" s="65"/>
      <c r="WUD138" s="66"/>
      <c r="WUF138" s="64"/>
      <c r="WUG138" s="67"/>
      <c r="WUH138" s="67"/>
      <c r="WUI138" s="65"/>
      <c r="WUJ138" s="65"/>
      <c r="WUK138" s="65"/>
      <c r="WUL138" s="66"/>
      <c r="WUN138" s="64"/>
      <c r="WUO138" s="67"/>
      <c r="WUP138" s="67"/>
      <c r="WUQ138" s="65"/>
      <c r="WUR138" s="65"/>
      <c r="WUS138" s="65"/>
      <c r="WUT138" s="66"/>
      <c r="WUV138" s="64"/>
      <c r="WUW138" s="67"/>
      <c r="WUX138" s="67"/>
      <c r="WUY138" s="65"/>
      <c r="WUZ138" s="65"/>
      <c r="WVA138" s="65"/>
      <c r="WVB138" s="66"/>
      <c r="WVD138" s="64"/>
      <c r="WVE138" s="67"/>
      <c r="WVF138" s="67"/>
      <c r="WVG138" s="65"/>
      <c r="WVH138" s="65"/>
      <c r="WVI138" s="65"/>
      <c r="WVJ138" s="66"/>
      <c r="WVL138" s="64"/>
      <c r="WVM138" s="67"/>
      <c r="WVN138" s="67"/>
      <c r="WVO138" s="65"/>
      <c r="WVP138" s="65"/>
      <c r="WVQ138" s="65"/>
      <c r="WVR138" s="66"/>
      <c r="WVT138" s="64"/>
      <c r="WVU138" s="67"/>
      <c r="WVV138" s="67"/>
      <c r="WVW138" s="65"/>
      <c r="WVX138" s="65"/>
      <c r="WVY138" s="65"/>
      <c r="WVZ138" s="66"/>
      <c r="WWB138" s="64"/>
      <c r="WWC138" s="67"/>
      <c r="WWD138" s="67"/>
      <c r="WWE138" s="65"/>
      <c r="WWF138" s="65"/>
      <c r="WWG138" s="65"/>
      <c r="WWH138" s="66"/>
      <c r="WWJ138" s="64"/>
      <c r="WWK138" s="67"/>
      <c r="WWL138" s="67"/>
      <c r="WWM138" s="65"/>
      <c r="WWN138" s="65"/>
      <c r="WWO138" s="65"/>
      <c r="WWP138" s="66"/>
      <c r="WWR138" s="64"/>
      <c r="WWS138" s="67"/>
      <c r="WWT138" s="67"/>
      <c r="WWU138" s="65"/>
      <c r="WWV138" s="65"/>
      <c r="WWW138" s="65"/>
      <c r="WWX138" s="66"/>
      <c r="WWZ138" s="64"/>
      <c r="WXA138" s="67"/>
      <c r="WXB138" s="67"/>
      <c r="WXC138" s="65"/>
      <c r="WXD138" s="65"/>
      <c r="WXE138" s="65"/>
      <c r="WXF138" s="66"/>
      <c r="WXH138" s="64"/>
      <c r="WXI138" s="67"/>
      <c r="WXJ138" s="67"/>
      <c r="WXK138" s="65"/>
      <c r="WXL138" s="65"/>
      <c r="WXM138" s="65"/>
      <c r="WXN138" s="66"/>
      <c r="WXP138" s="64"/>
      <c r="WXQ138" s="67"/>
      <c r="WXR138" s="67"/>
      <c r="WXS138" s="65"/>
      <c r="WXT138" s="65"/>
      <c r="WXU138" s="65"/>
      <c r="WXV138" s="66"/>
      <c r="WXX138" s="64"/>
      <c r="WXY138" s="67"/>
      <c r="WXZ138" s="67"/>
      <c r="WYA138" s="65"/>
      <c r="WYB138" s="65"/>
      <c r="WYC138" s="65"/>
      <c r="WYD138" s="66"/>
      <c r="WYF138" s="64"/>
      <c r="WYG138" s="67"/>
      <c r="WYH138" s="67"/>
      <c r="WYI138" s="65"/>
      <c r="WYJ138" s="65"/>
      <c r="WYK138" s="65"/>
      <c r="WYL138" s="66"/>
      <c r="WYN138" s="64"/>
      <c r="WYO138" s="67"/>
      <c r="WYP138" s="67"/>
      <c r="WYQ138" s="65"/>
      <c r="WYR138" s="65"/>
      <c r="WYS138" s="65"/>
      <c r="WYT138" s="66"/>
      <c r="WYV138" s="64"/>
      <c r="WYW138" s="67"/>
      <c r="WYX138" s="67"/>
      <c r="WYY138" s="65"/>
      <c r="WYZ138" s="65"/>
      <c r="WZA138" s="65"/>
      <c r="WZB138" s="66"/>
      <c r="WZD138" s="64"/>
      <c r="WZE138" s="67"/>
      <c r="WZF138" s="67"/>
      <c r="WZG138" s="65"/>
      <c r="WZH138" s="65"/>
      <c r="WZI138" s="65"/>
      <c r="WZJ138" s="66"/>
      <c r="WZL138" s="64"/>
      <c r="WZM138" s="67"/>
      <c r="WZN138" s="67"/>
      <c r="WZO138" s="65"/>
      <c r="WZP138" s="65"/>
      <c r="WZQ138" s="65"/>
      <c r="WZR138" s="66"/>
      <c r="WZT138" s="64"/>
      <c r="WZU138" s="67"/>
      <c r="WZV138" s="67"/>
      <c r="WZW138" s="65"/>
      <c r="WZX138" s="65"/>
      <c r="WZY138" s="65"/>
      <c r="WZZ138" s="66"/>
      <c r="XAB138" s="64"/>
      <c r="XAC138" s="67"/>
      <c r="XAD138" s="67"/>
      <c r="XAE138" s="65"/>
      <c r="XAF138" s="65"/>
      <c r="XAG138" s="65"/>
      <c r="XAH138" s="66"/>
      <c r="XAJ138" s="64"/>
      <c r="XAK138" s="67"/>
      <c r="XAL138" s="67"/>
      <c r="XAM138" s="65"/>
      <c r="XAN138" s="65"/>
      <c r="XAO138" s="65"/>
      <c r="XAP138" s="66"/>
      <c r="XAR138" s="64"/>
      <c r="XAS138" s="67"/>
      <c r="XAT138" s="67"/>
      <c r="XAU138" s="65"/>
      <c r="XAV138" s="65"/>
      <c r="XAW138" s="65"/>
      <c r="XAX138" s="66"/>
      <c r="XAZ138" s="64"/>
      <c r="XBA138" s="67"/>
      <c r="XBB138" s="67"/>
      <c r="XBC138" s="65"/>
      <c r="XBD138" s="65"/>
      <c r="XBE138" s="65"/>
      <c r="XBF138" s="66"/>
      <c r="XBH138" s="64"/>
      <c r="XBI138" s="67"/>
      <c r="XBJ138" s="67"/>
      <c r="XBK138" s="65"/>
      <c r="XBL138" s="65"/>
      <c r="XBM138" s="65"/>
      <c r="XBN138" s="66"/>
      <c r="XBP138" s="64"/>
      <c r="XBQ138" s="67"/>
      <c r="XBR138" s="67"/>
      <c r="XBS138" s="65"/>
      <c r="XBT138" s="65"/>
      <c r="XBU138" s="65"/>
      <c r="XBV138" s="66"/>
      <c r="XBX138" s="64"/>
      <c r="XBY138" s="67"/>
      <c r="XBZ138" s="67"/>
      <c r="XCA138" s="65"/>
      <c r="XCB138" s="65"/>
      <c r="XCC138" s="65"/>
      <c r="XCD138" s="66"/>
      <c r="XCF138" s="64"/>
      <c r="XCG138" s="67"/>
      <c r="XCH138" s="67"/>
      <c r="XCI138" s="65"/>
      <c r="XCJ138" s="65"/>
      <c r="XCK138" s="65"/>
      <c r="XCL138" s="66"/>
      <c r="XCN138" s="64"/>
      <c r="XCO138" s="67"/>
      <c r="XCP138" s="67"/>
      <c r="XCQ138" s="65"/>
      <c r="XCR138" s="65"/>
      <c r="XCS138" s="65"/>
      <c r="XCT138" s="66"/>
      <c r="XCV138" s="64"/>
      <c r="XCW138" s="67"/>
      <c r="XCX138" s="67"/>
      <c r="XCY138" s="65"/>
      <c r="XCZ138" s="65"/>
      <c r="XDA138" s="65"/>
      <c r="XDB138" s="66"/>
      <c r="XDD138" s="64"/>
      <c r="XDE138" s="67"/>
      <c r="XDF138" s="67"/>
      <c r="XDG138" s="65"/>
      <c r="XDH138" s="65"/>
      <c r="XDI138" s="65"/>
      <c r="XDJ138" s="66"/>
      <c r="XDL138" s="64"/>
      <c r="XDM138" s="67"/>
      <c r="XDN138" s="67"/>
      <c r="XDO138" s="65"/>
      <c r="XDP138" s="65"/>
      <c r="XDQ138" s="65"/>
      <c r="XDR138" s="66"/>
      <c r="XDT138" s="64"/>
      <c r="XDU138" s="67"/>
      <c r="XDV138" s="67"/>
      <c r="XDW138" s="65"/>
      <c r="XDX138" s="65"/>
      <c r="XDY138" s="65"/>
      <c r="XDZ138" s="66"/>
      <c r="XEB138" s="64"/>
      <c r="XEC138" s="67"/>
      <c r="XED138" s="67"/>
      <c r="XEE138" s="65"/>
      <c r="XEF138" s="65"/>
      <c r="XEG138" s="65"/>
      <c r="XEH138" s="66"/>
      <c r="XEJ138" s="64"/>
      <c r="XEK138" s="67"/>
      <c r="XEL138" s="67"/>
      <c r="XEM138" s="65"/>
      <c r="XEN138" s="65"/>
      <c r="XEO138" s="65"/>
      <c r="XEP138" s="66"/>
      <c r="XER138" s="64"/>
      <c r="XES138" s="67"/>
      <c r="XET138" s="67"/>
      <c r="XEU138" s="65"/>
      <c r="XEV138" s="65"/>
      <c r="XEW138" s="65"/>
      <c r="XEX138" s="66"/>
      <c r="XEZ138" s="64"/>
      <c r="XFA138" s="67"/>
      <c r="XFB138" s="67"/>
      <c r="XFC138" s="65"/>
      <c r="XFD138" s="65"/>
    </row>
    <row r="139" spans="1:16384" s="73" customFormat="1" ht="22.5" customHeight="1">
      <c r="A139" s="60">
        <f t="shared" si="41"/>
        <v>139</v>
      </c>
      <c r="B139" s="1024"/>
      <c r="C139" s="1004" t="s">
        <v>147</v>
      </c>
      <c r="D139" s="1005"/>
      <c r="E139" s="1005"/>
      <c r="F139" s="1006"/>
      <c r="G139" s="680">
        <f>G11+G17+G40+G60+G72+G77+G82+G83+G93+G110+G115+G118+G135</f>
        <v>190070272</v>
      </c>
      <c r="H139" s="680">
        <f t="shared" ref="H139:K139" si="84">H11+H17+H40+H60+H72+H77+H82+H83+H93+H110+H115+H118+H135</f>
        <v>0</v>
      </c>
      <c r="I139" s="680">
        <f t="shared" si="84"/>
        <v>0</v>
      </c>
      <c r="J139" s="680">
        <f t="shared" si="84"/>
        <v>21138769</v>
      </c>
      <c r="K139" s="680">
        <f t="shared" si="84"/>
        <v>211209041</v>
      </c>
      <c r="L139" s="47"/>
      <c r="M139" s="47"/>
      <c r="N139" s="47"/>
      <c r="O139" s="47"/>
      <c r="P139" s="47"/>
      <c r="Q139" s="47"/>
      <c r="R139" s="47"/>
      <c r="S139" s="47"/>
      <c r="T139" s="47"/>
      <c r="AA139" s="236" t="str">
        <f t="shared" ref="AA139" si="85">IF(OR(G139&lt;0,K139&lt;0),"ERROR","OK")</f>
        <v>OK</v>
      </c>
      <c r="AB139" s="240"/>
      <c r="AC139" s="240"/>
      <c r="AD139" s="236" t="str">
        <f t="shared" si="44"/>
        <v/>
      </c>
    </row>
    <row r="140" spans="1:16384" ht="17.25" customHeight="1">
      <c r="A140" s="60">
        <f t="shared" si="41"/>
        <v>140</v>
      </c>
      <c r="B140" s="1013" t="s">
        <v>14</v>
      </c>
      <c r="C140" s="1014"/>
      <c r="D140" s="1014"/>
      <c r="E140" s="1014"/>
      <c r="F140" s="1014"/>
      <c r="G140" s="119"/>
      <c r="H140" s="119"/>
      <c r="I140" s="119"/>
      <c r="J140" s="119"/>
      <c r="K140" s="120"/>
      <c r="AA140" s="236"/>
      <c r="AB140" s="236"/>
      <c r="AC140" s="236"/>
      <c r="AD140" s="236" t="str">
        <f t="shared" si="44"/>
        <v/>
      </c>
    </row>
    <row r="141" spans="1:16384" s="58" customFormat="1" ht="24" customHeight="1">
      <c r="A141" s="60">
        <f t="shared" ref="A141:A204" si="86">A140+1</f>
        <v>141</v>
      </c>
      <c r="B141" s="989"/>
      <c r="C141" s="992" t="s">
        <v>15</v>
      </c>
      <c r="D141" s="993"/>
      <c r="E141" s="993"/>
      <c r="F141" s="993"/>
      <c r="G141" s="105">
        <f>SUM(G142:G151)</f>
        <v>6077894</v>
      </c>
      <c r="H141" s="664">
        <f t="shared" ref="H141:K141" si="87">SUM(H142:H151)</f>
        <v>0</v>
      </c>
      <c r="I141" s="664">
        <f t="shared" si="87"/>
        <v>0</v>
      </c>
      <c r="J141" s="664">
        <f t="shared" si="87"/>
        <v>0</v>
      </c>
      <c r="K141" s="105">
        <f t="shared" si="87"/>
        <v>6077894</v>
      </c>
      <c r="AA141" s="236" t="str">
        <f t="shared" ref="AA141" si="88">IF(OR(G141&lt;0,K141&lt;0),"ERROR","OK")</f>
        <v>OK</v>
      </c>
      <c r="AB141" s="236"/>
      <c r="AC141" s="236"/>
      <c r="AD141" s="236" t="str">
        <f t="shared" ref="AD141:AD200" si="89">IF(OR(AA141="Error",AB141="Error",AC141="Error"),CONCATENATE("Error en el concepto ",C141," de la Hoja 2 Fila  ",A141),"")</f>
        <v/>
      </c>
    </row>
    <row r="142" spans="1:16384" ht="17.25" customHeight="1">
      <c r="A142" s="60">
        <f t="shared" si="86"/>
        <v>142</v>
      </c>
      <c r="B142" s="990"/>
      <c r="C142" s="947"/>
      <c r="D142" s="953" t="s">
        <v>332</v>
      </c>
      <c r="E142" s="969"/>
      <c r="F142" s="954"/>
      <c r="G142" s="243"/>
      <c r="H142" s="825"/>
      <c r="I142" s="243"/>
      <c r="J142" s="243"/>
      <c r="K142" s="245">
        <f t="shared" ref="K142:K151" si="90">G142+H142-I142+J142</f>
        <v>0</v>
      </c>
      <c r="AA142" s="236" t="str">
        <f t="shared" ref="AA142:AA151" si="91">IF(OR(G142+H142-I142&lt;0,K142&lt;0),"ERROR","OK")</f>
        <v>OK</v>
      </c>
      <c r="AB142" s="236"/>
      <c r="AC142" s="236"/>
      <c r="AD142" s="236" t="str">
        <f t="shared" ref="AD142:AD151" si="92">IF(OR(AA142="Error",AB142="Error",AC142="Error"),CONCATENATE("Error en el concepto ",D142," de la Hoja 2 Fila  ",A142),"")</f>
        <v/>
      </c>
    </row>
    <row r="143" spans="1:16384" ht="18" customHeight="1">
      <c r="A143" s="60">
        <f t="shared" si="86"/>
        <v>143</v>
      </c>
      <c r="B143" s="990"/>
      <c r="C143" s="928"/>
      <c r="D143" s="953" t="s">
        <v>333</v>
      </c>
      <c r="E143" s="969"/>
      <c r="F143" s="954"/>
      <c r="G143" s="243"/>
      <c r="H143" s="825"/>
      <c r="I143" s="243"/>
      <c r="J143" s="243"/>
      <c r="K143" s="245">
        <f t="shared" si="90"/>
        <v>0</v>
      </c>
      <c r="AA143" s="236" t="str">
        <f t="shared" si="91"/>
        <v>OK</v>
      </c>
      <c r="AB143" s="236"/>
      <c r="AC143" s="236"/>
      <c r="AD143" s="236" t="str">
        <f t="shared" si="92"/>
        <v/>
      </c>
    </row>
    <row r="144" spans="1:16384" ht="17.25" customHeight="1">
      <c r="A144" s="60">
        <f t="shared" si="86"/>
        <v>144</v>
      </c>
      <c r="B144" s="990"/>
      <c r="C144" s="928"/>
      <c r="D144" s="953" t="s">
        <v>334</v>
      </c>
      <c r="E144" s="969"/>
      <c r="F144" s="954"/>
      <c r="G144" s="243"/>
      <c r="H144" s="825"/>
      <c r="I144" s="243"/>
      <c r="J144" s="243"/>
      <c r="K144" s="245">
        <f t="shared" si="90"/>
        <v>0</v>
      </c>
      <c r="AA144" s="236" t="str">
        <f t="shared" si="91"/>
        <v>OK</v>
      </c>
      <c r="AB144" s="236"/>
      <c r="AC144" s="236"/>
      <c r="AD144" s="236" t="str">
        <f t="shared" si="92"/>
        <v/>
      </c>
    </row>
    <row r="145" spans="1:30" ht="18" customHeight="1">
      <c r="A145" s="60">
        <f t="shared" si="86"/>
        <v>145</v>
      </c>
      <c r="B145" s="990"/>
      <c r="C145" s="928"/>
      <c r="D145" s="953" t="s">
        <v>335</v>
      </c>
      <c r="E145" s="969"/>
      <c r="F145" s="954"/>
      <c r="G145" s="243"/>
      <c r="H145" s="825"/>
      <c r="I145" s="243"/>
      <c r="J145" s="243"/>
      <c r="K145" s="245">
        <f t="shared" si="90"/>
        <v>0</v>
      </c>
      <c r="AA145" s="236" t="str">
        <f t="shared" si="91"/>
        <v>OK</v>
      </c>
      <c r="AB145" s="236"/>
      <c r="AC145" s="236"/>
      <c r="AD145" s="236" t="str">
        <f t="shared" si="92"/>
        <v/>
      </c>
    </row>
    <row r="146" spans="1:30" ht="27.75" customHeight="1">
      <c r="A146" s="60">
        <f t="shared" si="86"/>
        <v>146</v>
      </c>
      <c r="B146" s="990"/>
      <c r="C146" s="928"/>
      <c r="D146" s="953" t="s">
        <v>339</v>
      </c>
      <c r="E146" s="969"/>
      <c r="F146" s="954"/>
      <c r="G146" s="243"/>
      <c r="H146" s="825"/>
      <c r="I146" s="243"/>
      <c r="J146" s="248"/>
      <c r="K146" s="245">
        <f t="shared" si="90"/>
        <v>0</v>
      </c>
      <c r="AA146" s="236" t="str">
        <f t="shared" si="91"/>
        <v>OK</v>
      </c>
      <c r="AB146" s="236"/>
      <c r="AC146" s="236"/>
      <c r="AD146" s="236" t="str">
        <f t="shared" si="92"/>
        <v/>
      </c>
    </row>
    <row r="147" spans="1:30" ht="33.75" customHeight="1">
      <c r="A147" s="60">
        <f t="shared" si="86"/>
        <v>147</v>
      </c>
      <c r="B147" s="990"/>
      <c r="C147" s="928"/>
      <c r="D147" s="953" t="s">
        <v>557</v>
      </c>
      <c r="E147" s="969"/>
      <c r="F147" s="954"/>
      <c r="G147" s="243"/>
      <c r="H147" s="825"/>
      <c r="I147" s="243"/>
      <c r="J147" s="248"/>
      <c r="K147" s="245">
        <f t="shared" si="90"/>
        <v>0</v>
      </c>
      <c r="AA147" s="236" t="str">
        <f t="shared" si="91"/>
        <v>OK</v>
      </c>
      <c r="AB147" s="236"/>
      <c r="AC147" s="236"/>
      <c r="AD147" s="236" t="str">
        <f t="shared" si="92"/>
        <v/>
      </c>
    </row>
    <row r="148" spans="1:30" ht="19.5" customHeight="1">
      <c r="A148" s="60">
        <f t="shared" si="86"/>
        <v>148</v>
      </c>
      <c r="B148" s="990"/>
      <c r="C148" s="928"/>
      <c r="D148" s="953" t="s">
        <v>644</v>
      </c>
      <c r="E148" s="969"/>
      <c r="F148" s="954"/>
      <c r="G148" s="243"/>
      <c r="H148" s="825"/>
      <c r="I148" s="243"/>
      <c r="J148" s="248"/>
      <c r="K148" s="245">
        <f t="shared" si="90"/>
        <v>0</v>
      </c>
      <c r="AA148" s="236" t="str">
        <f t="shared" si="91"/>
        <v>OK</v>
      </c>
      <c r="AB148" s="236"/>
      <c r="AC148" s="236"/>
      <c r="AD148" s="236" t="str">
        <f t="shared" si="92"/>
        <v/>
      </c>
    </row>
    <row r="149" spans="1:30" ht="19.5" customHeight="1">
      <c r="A149" s="60">
        <f t="shared" si="86"/>
        <v>149</v>
      </c>
      <c r="B149" s="990"/>
      <c r="C149" s="928"/>
      <c r="D149" s="1066" t="s">
        <v>764</v>
      </c>
      <c r="E149" s="1067"/>
      <c r="F149" s="1068"/>
      <c r="G149" s="243"/>
      <c r="H149" s="825"/>
      <c r="I149" s="243"/>
      <c r="J149" s="248"/>
      <c r="K149" s="245">
        <f t="shared" si="90"/>
        <v>0</v>
      </c>
      <c r="AA149" s="236" t="str">
        <f t="shared" si="91"/>
        <v>OK</v>
      </c>
      <c r="AB149" s="236"/>
      <c r="AC149" s="236"/>
      <c r="AD149" s="236" t="str">
        <f t="shared" si="92"/>
        <v/>
      </c>
    </row>
    <row r="150" spans="1:30" ht="21.75" customHeight="1">
      <c r="A150" s="60">
        <f t="shared" si="86"/>
        <v>150</v>
      </c>
      <c r="B150" s="990"/>
      <c r="C150" s="928"/>
      <c r="D150" s="953" t="s">
        <v>336</v>
      </c>
      <c r="E150" s="969"/>
      <c r="F150" s="954"/>
      <c r="G150" s="243">
        <v>6077894</v>
      </c>
      <c r="H150" s="825"/>
      <c r="I150" s="243"/>
      <c r="J150" s="248"/>
      <c r="K150" s="245">
        <f t="shared" si="90"/>
        <v>6077894</v>
      </c>
      <c r="AA150" s="236" t="str">
        <f t="shared" si="91"/>
        <v>OK</v>
      </c>
      <c r="AB150" s="236"/>
      <c r="AC150" s="236"/>
      <c r="AD150" s="236" t="str">
        <f t="shared" si="92"/>
        <v/>
      </c>
    </row>
    <row r="151" spans="1:30" ht="25.5" customHeight="1">
      <c r="A151" s="60">
        <f t="shared" si="86"/>
        <v>151</v>
      </c>
      <c r="B151" s="990"/>
      <c r="C151" s="929"/>
      <c r="D151" s="953" t="s">
        <v>337</v>
      </c>
      <c r="E151" s="969"/>
      <c r="F151" s="954"/>
      <c r="G151" s="243"/>
      <c r="H151" s="825"/>
      <c r="I151" s="243"/>
      <c r="J151" s="243"/>
      <c r="K151" s="245">
        <f t="shared" si="90"/>
        <v>0</v>
      </c>
      <c r="AA151" s="236" t="str">
        <f t="shared" si="91"/>
        <v>OK</v>
      </c>
      <c r="AB151" s="236"/>
      <c r="AC151" s="236"/>
      <c r="AD151" s="236" t="str">
        <f t="shared" si="92"/>
        <v/>
      </c>
    </row>
    <row r="152" spans="1:30" ht="22.5" customHeight="1">
      <c r="A152" s="60">
        <f t="shared" si="86"/>
        <v>152</v>
      </c>
      <c r="B152" s="990"/>
      <c r="C152" s="944" t="s">
        <v>338</v>
      </c>
      <c r="D152" s="945"/>
      <c r="E152" s="945"/>
      <c r="F152" s="946"/>
      <c r="G152" s="105">
        <f>SUM(G153:G155)</f>
        <v>0</v>
      </c>
      <c r="H152" s="664">
        <f t="shared" ref="H152:K152" si="93">SUM(H153:H155)</f>
        <v>0</v>
      </c>
      <c r="I152" s="664">
        <f t="shared" si="93"/>
        <v>0</v>
      </c>
      <c r="J152" s="664">
        <f t="shared" si="93"/>
        <v>0</v>
      </c>
      <c r="K152" s="105">
        <f t="shared" si="93"/>
        <v>0</v>
      </c>
      <c r="AA152" s="236" t="str">
        <f t="shared" ref="AA152" si="94">IF(OR(G152&lt;0,K152&lt;0),"ERROR","OK")</f>
        <v>OK</v>
      </c>
      <c r="AB152" s="236"/>
      <c r="AC152" s="236"/>
      <c r="AD152" s="236" t="str">
        <f t="shared" si="89"/>
        <v/>
      </c>
    </row>
    <row r="153" spans="1:30" ht="17.25" customHeight="1">
      <c r="A153" s="60">
        <f t="shared" si="86"/>
        <v>153</v>
      </c>
      <c r="B153" s="990"/>
      <c r="C153" s="948"/>
      <c r="D153" s="953" t="s">
        <v>556</v>
      </c>
      <c r="E153" s="969"/>
      <c r="F153" s="954"/>
      <c r="G153" s="243"/>
      <c r="H153" s="825"/>
      <c r="I153" s="243"/>
      <c r="J153" s="243"/>
      <c r="K153" s="245">
        <f t="shared" ref="K153:K155" si="95">G153+H153-I153+J153</f>
        <v>0</v>
      </c>
      <c r="AA153" s="236" t="str">
        <f t="shared" ref="AA153:AA155" si="96">IF(OR(G153+H153-I153&lt;0,K153&lt;0),"ERROR","OK")</f>
        <v>OK</v>
      </c>
      <c r="AB153" s="236"/>
      <c r="AC153" s="236"/>
      <c r="AD153" s="236" t="str">
        <f>IF(OR(AA153="Error",AB153="Error",AC153="Error"),CONCATENATE("Error en el concepto ",D153," de la Hoja 2 Fila  ",A153),"")</f>
        <v/>
      </c>
    </row>
    <row r="154" spans="1:30" ht="18" customHeight="1">
      <c r="A154" s="60">
        <f t="shared" si="86"/>
        <v>154</v>
      </c>
      <c r="B154" s="990"/>
      <c r="C154" s="949"/>
      <c r="D154" s="953" t="s">
        <v>555</v>
      </c>
      <c r="E154" s="969"/>
      <c r="F154" s="954"/>
      <c r="G154" s="243"/>
      <c r="H154" s="825"/>
      <c r="I154" s="243"/>
      <c r="J154" s="243"/>
      <c r="K154" s="245">
        <f t="shared" si="95"/>
        <v>0</v>
      </c>
      <c r="AA154" s="236" t="str">
        <f t="shared" si="96"/>
        <v>OK</v>
      </c>
      <c r="AB154" s="236"/>
      <c r="AC154" s="236"/>
      <c r="AD154" s="236" t="str">
        <f>IF(OR(AA154="Error",AB154="Error",AC154="Error"),CONCATENATE("Error en el concepto ",D154," de la Hoja 2 Fila  ",A154),"")</f>
        <v/>
      </c>
    </row>
    <row r="155" spans="1:30" ht="15.75" customHeight="1">
      <c r="A155" s="60">
        <f t="shared" si="86"/>
        <v>155</v>
      </c>
      <c r="B155" s="990"/>
      <c r="C155" s="950"/>
      <c r="D155" s="953" t="s">
        <v>554</v>
      </c>
      <c r="E155" s="969"/>
      <c r="F155" s="954"/>
      <c r="G155" s="243"/>
      <c r="H155" s="825"/>
      <c r="I155" s="243"/>
      <c r="J155" s="243"/>
      <c r="K155" s="245">
        <f t="shared" si="95"/>
        <v>0</v>
      </c>
      <c r="AA155" s="236" t="str">
        <f t="shared" si="96"/>
        <v>OK</v>
      </c>
      <c r="AB155" s="236"/>
      <c r="AC155" s="236"/>
      <c r="AD155" s="236" t="str">
        <f>IF(OR(AA155="Error",AB155="Error",AC155="Error"),CONCATENATE("Error en el concepto ",D155," de la Hoja 2 Fila  ",A155),"")</f>
        <v/>
      </c>
    </row>
    <row r="156" spans="1:30" ht="20.25" customHeight="1">
      <c r="A156" s="60">
        <f t="shared" si="86"/>
        <v>156</v>
      </c>
      <c r="B156" s="990"/>
      <c r="C156" s="944" t="s">
        <v>138</v>
      </c>
      <c r="D156" s="945"/>
      <c r="E156" s="945"/>
      <c r="F156" s="946"/>
      <c r="G156" s="105">
        <f>SUM(G157:G159)</f>
        <v>0</v>
      </c>
      <c r="H156" s="664">
        <f t="shared" ref="H156:K156" si="97">SUM(H157:H159)</f>
        <v>0</v>
      </c>
      <c r="I156" s="664">
        <f t="shared" si="97"/>
        <v>0</v>
      </c>
      <c r="J156" s="664">
        <f t="shared" si="97"/>
        <v>0</v>
      </c>
      <c r="K156" s="105">
        <f t="shared" si="97"/>
        <v>0</v>
      </c>
      <c r="AA156" s="236" t="str">
        <f t="shared" ref="AA156" si="98">IF(OR(G156&lt;0,K156&lt;0),"ERROR","OK")</f>
        <v>OK</v>
      </c>
      <c r="AB156" s="236"/>
      <c r="AC156" s="236"/>
      <c r="AD156" s="236" t="str">
        <f t="shared" si="89"/>
        <v/>
      </c>
    </row>
    <row r="157" spans="1:30" ht="21" customHeight="1">
      <c r="A157" s="60">
        <f t="shared" si="86"/>
        <v>157</v>
      </c>
      <c r="B157" s="990"/>
      <c r="C157" s="970"/>
      <c r="D157" s="930" t="s">
        <v>340</v>
      </c>
      <c r="E157" s="931"/>
      <c r="F157" s="932"/>
      <c r="G157" s="243"/>
      <c r="H157" s="825"/>
      <c r="I157" s="243"/>
      <c r="J157" s="244"/>
      <c r="K157" s="245">
        <f t="shared" ref="K157:K159" si="99">G157+H157-I157+J157</f>
        <v>0</v>
      </c>
      <c r="L157" s="58"/>
      <c r="M157" s="58"/>
      <c r="N157" s="58"/>
      <c r="O157" s="58"/>
      <c r="P157" s="58"/>
      <c r="Q157" s="58"/>
      <c r="R157" s="58"/>
      <c r="S157" s="58"/>
      <c r="T157" s="58"/>
      <c r="U157" s="58"/>
      <c r="V157" s="58"/>
      <c r="AA157" s="236" t="str">
        <f t="shared" ref="AA157:AA159" si="100">IF(OR(G157+H157-I157&lt;0,K157&lt;0),"ERROR","OK")</f>
        <v>OK</v>
      </c>
      <c r="AB157" s="236"/>
      <c r="AC157" s="236"/>
      <c r="AD157" s="236" t="str">
        <f>IF(OR(AA157="Error",AB157="Error",AC157="Error"),CONCATENATE("Error en el concepto ",D157," de la Hoja 2 Fila  ",A157),"")</f>
        <v/>
      </c>
    </row>
    <row r="158" spans="1:30" ht="23.25" customHeight="1">
      <c r="A158" s="60">
        <f t="shared" si="86"/>
        <v>158</v>
      </c>
      <c r="B158" s="990"/>
      <c r="C158" s="949"/>
      <c r="D158" s="930" t="s">
        <v>139</v>
      </c>
      <c r="E158" s="931"/>
      <c r="F158" s="932"/>
      <c r="G158" s="243"/>
      <c r="H158" s="825"/>
      <c r="I158" s="243"/>
      <c r="J158" s="243"/>
      <c r="K158" s="245">
        <f t="shared" si="99"/>
        <v>0</v>
      </c>
      <c r="AA158" s="236" t="str">
        <f t="shared" si="100"/>
        <v>OK</v>
      </c>
      <c r="AB158" s="236"/>
      <c r="AC158" s="236"/>
      <c r="AD158" s="236" t="str">
        <f>IF(OR(AA158="Error",AB158="Error",AC158="Error"),CONCATENATE("Error en el concepto ",D158," de la Hoja 2 Fila  ",A158),"")</f>
        <v/>
      </c>
    </row>
    <row r="159" spans="1:30" ht="21" customHeight="1">
      <c r="A159" s="60">
        <f t="shared" si="86"/>
        <v>159</v>
      </c>
      <c r="B159" s="990"/>
      <c r="C159" s="950"/>
      <c r="D159" s="930" t="s">
        <v>138</v>
      </c>
      <c r="E159" s="931"/>
      <c r="F159" s="932"/>
      <c r="G159" s="243"/>
      <c r="H159" s="825"/>
      <c r="I159" s="243"/>
      <c r="J159" s="243"/>
      <c r="K159" s="245">
        <f t="shared" si="99"/>
        <v>0</v>
      </c>
      <c r="AA159" s="236" t="str">
        <f t="shared" si="100"/>
        <v>OK</v>
      </c>
      <c r="AB159" s="236"/>
      <c r="AC159" s="236"/>
      <c r="AD159" s="236" t="str">
        <f>IF(OR(AA159="Error",AB159="Error",AC159="Error"),CONCATENATE("Error en el concepto ",D159," de la Hoja 2 Fila  ",A159),"")</f>
        <v/>
      </c>
    </row>
    <row r="160" spans="1:30" ht="21" customHeight="1">
      <c r="A160" s="60">
        <f t="shared" si="86"/>
        <v>160</v>
      </c>
      <c r="B160" s="990"/>
      <c r="C160" s="944" t="s">
        <v>149</v>
      </c>
      <c r="D160" s="945"/>
      <c r="E160" s="945"/>
      <c r="F160" s="946"/>
      <c r="G160" s="105">
        <f>SUM(G161:G163)</f>
        <v>341500</v>
      </c>
      <c r="H160" s="664">
        <f t="shared" ref="H160:K160" si="101">SUM(H161:H163)</f>
        <v>0</v>
      </c>
      <c r="I160" s="664">
        <f t="shared" si="101"/>
        <v>0</v>
      </c>
      <c r="J160" s="664">
        <f t="shared" si="101"/>
        <v>0</v>
      </c>
      <c r="K160" s="105">
        <f t="shared" si="101"/>
        <v>341500</v>
      </c>
      <c r="AA160" s="236" t="str">
        <f t="shared" ref="AA160" si="102">IF(OR(G160&lt;0,K160&lt;0),"ERROR","OK")</f>
        <v>OK</v>
      </c>
      <c r="AB160" s="236"/>
      <c r="AC160" s="236"/>
      <c r="AD160" s="236" t="str">
        <f t="shared" si="89"/>
        <v/>
      </c>
    </row>
    <row r="161" spans="1:30" ht="20.25" customHeight="1">
      <c r="A161" s="60">
        <f t="shared" si="86"/>
        <v>161</v>
      </c>
      <c r="B161" s="990"/>
      <c r="C161" s="970"/>
      <c r="D161" s="930" t="s">
        <v>341</v>
      </c>
      <c r="E161" s="931"/>
      <c r="F161" s="932"/>
      <c r="G161" s="243"/>
      <c r="H161" s="825"/>
      <c r="I161" s="243"/>
      <c r="J161" s="244"/>
      <c r="K161" s="245">
        <f t="shared" ref="K161:K163" si="103">G161+H161-I161+J161</f>
        <v>0</v>
      </c>
      <c r="AA161" s="236" t="str">
        <f t="shared" ref="AA161:AA169" si="104">IF(OR(G161+H161-I161&lt;0,K161&lt;0),"ERROR","OK")</f>
        <v>OK</v>
      </c>
      <c r="AB161" s="236"/>
      <c r="AC161" s="236"/>
      <c r="AD161" s="236" t="str">
        <f>IF(OR(AA161="Error",AB161="Error",AC161="Error"),CONCATENATE("Error en el concepto ",D161," de la Hoja 2 Fila  ",A161),"")</f>
        <v/>
      </c>
    </row>
    <row r="162" spans="1:30" ht="22.5" customHeight="1">
      <c r="A162" s="60">
        <f t="shared" si="86"/>
        <v>162</v>
      </c>
      <c r="B162" s="990"/>
      <c r="C162" s="949"/>
      <c r="D162" s="930" t="s">
        <v>342</v>
      </c>
      <c r="E162" s="931"/>
      <c r="F162" s="932"/>
      <c r="G162" s="243"/>
      <c r="H162" s="825"/>
      <c r="I162" s="243"/>
      <c r="J162" s="244"/>
      <c r="K162" s="245">
        <f t="shared" si="103"/>
        <v>0</v>
      </c>
      <c r="AA162" s="236" t="str">
        <f t="shared" si="104"/>
        <v>OK</v>
      </c>
      <c r="AB162" s="236"/>
      <c r="AC162" s="236"/>
      <c r="AD162" s="236" t="str">
        <f>IF(OR(AA162="Error",AB162="Error",AC162="Error"),CONCATENATE("Error en el concepto ",D162," de la Hoja 2 Fila  ",A162),"")</f>
        <v/>
      </c>
    </row>
    <row r="163" spans="1:30" ht="18" customHeight="1">
      <c r="A163" s="60">
        <f t="shared" si="86"/>
        <v>163</v>
      </c>
      <c r="B163" s="990"/>
      <c r="C163" s="950"/>
      <c r="D163" s="930" t="s">
        <v>148</v>
      </c>
      <c r="E163" s="931"/>
      <c r="F163" s="932"/>
      <c r="G163" s="243">
        <v>341500</v>
      </c>
      <c r="H163" s="825"/>
      <c r="I163" s="243"/>
      <c r="J163" s="244"/>
      <c r="K163" s="245">
        <f t="shared" si="103"/>
        <v>341500</v>
      </c>
      <c r="AA163" s="236" t="str">
        <f t="shared" si="104"/>
        <v>OK</v>
      </c>
      <c r="AB163" s="236"/>
      <c r="AC163" s="236"/>
      <c r="AD163" s="236" t="str">
        <f>IF(OR(AA163="Error",AB163="Error",AC163="Error"),CONCATENATE("Error en el concepto ",D163," de la Hoja 2 Fila  ",A163),"")</f>
        <v/>
      </c>
    </row>
    <row r="164" spans="1:30" ht="24.75" customHeight="1">
      <c r="A164" s="60">
        <f t="shared" si="86"/>
        <v>164</v>
      </c>
      <c r="B164" s="990"/>
      <c r="C164" s="936" t="s">
        <v>343</v>
      </c>
      <c r="D164" s="931"/>
      <c r="E164" s="931"/>
      <c r="F164" s="932"/>
      <c r="G164" s="243"/>
      <c r="H164" s="825"/>
      <c r="I164" s="755">
        <f>G164+H164</f>
        <v>0</v>
      </c>
      <c r="J164" s="755"/>
      <c r="K164" s="105">
        <f t="shared" ref="K164:K191" si="105">G164+H164-I164+J164</f>
        <v>0</v>
      </c>
      <c r="AA164" s="237" t="str">
        <f>IF(OR(I164&lt;0,K164&lt;&gt;0),"ERROR","OK")</f>
        <v>OK</v>
      </c>
      <c r="AB164" s="236"/>
      <c r="AC164" s="236"/>
      <c r="AD164" s="236" t="str">
        <f t="shared" si="89"/>
        <v/>
      </c>
    </row>
    <row r="165" spans="1:30" ht="23.25" customHeight="1">
      <c r="A165" s="60">
        <f t="shared" si="86"/>
        <v>165</v>
      </c>
      <c r="B165" s="990"/>
      <c r="C165" s="944" t="s">
        <v>553</v>
      </c>
      <c r="D165" s="945"/>
      <c r="E165" s="945"/>
      <c r="F165" s="946"/>
      <c r="G165" s="105">
        <f>SUM(G166:G169)</f>
        <v>0</v>
      </c>
      <c r="H165" s="664">
        <f t="shared" ref="H165:K165" si="106">SUM(H166:H169)</f>
        <v>0</v>
      </c>
      <c r="I165" s="664">
        <f t="shared" si="106"/>
        <v>0</v>
      </c>
      <c r="J165" s="664">
        <f t="shared" si="106"/>
        <v>0</v>
      </c>
      <c r="K165" s="105">
        <f t="shared" si="106"/>
        <v>0</v>
      </c>
      <c r="AA165" s="236" t="str">
        <f t="shared" ref="AA165" si="107">IF(OR(G165&lt;0,K165&lt;0),"ERROR","OK")</f>
        <v>OK</v>
      </c>
      <c r="AB165" s="236"/>
      <c r="AC165" s="236"/>
      <c r="AD165" s="236" t="str">
        <f t="shared" si="89"/>
        <v/>
      </c>
    </row>
    <row r="166" spans="1:30" ht="16.5" customHeight="1">
      <c r="A166" s="60">
        <f t="shared" si="86"/>
        <v>166</v>
      </c>
      <c r="B166" s="990"/>
      <c r="C166" s="947"/>
      <c r="D166" s="930" t="s">
        <v>363</v>
      </c>
      <c r="E166" s="931"/>
      <c r="F166" s="932"/>
      <c r="G166" s="243"/>
      <c r="H166" s="825"/>
      <c r="I166" s="243"/>
      <c r="J166" s="244"/>
      <c r="K166" s="245">
        <f t="shared" ref="K166:K169" si="108">G166+H166-I166+J166</f>
        <v>0</v>
      </c>
      <c r="AA166" s="236" t="str">
        <f t="shared" si="104"/>
        <v>OK</v>
      </c>
      <c r="AB166" s="236"/>
      <c r="AC166" s="236"/>
      <c r="AD166" s="236" t="str">
        <f>IF(OR(AA166="Error",AB166="Error",AC166="Error"),CONCATENATE("Error en el concepto ",D166," de la Hoja 2 Fila  ",A166),"")</f>
        <v/>
      </c>
    </row>
    <row r="167" spans="1:30" ht="18" customHeight="1">
      <c r="A167" s="60">
        <f t="shared" si="86"/>
        <v>167</v>
      </c>
      <c r="B167" s="990"/>
      <c r="C167" s="928"/>
      <c r="D167" s="930" t="s">
        <v>364</v>
      </c>
      <c r="E167" s="931"/>
      <c r="F167" s="932"/>
      <c r="G167" s="243"/>
      <c r="H167" s="825"/>
      <c r="I167" s="243"/>
      <c r="J167" s="244"/>
      <c r="K167" s="245">
        <f t="shared" si="108"/>
        <v>0</v>
      </c>
      <c r="AA167" s="236" t="str">
        <f t="shared" si="104"/>
        <v>OK</v>
      </c>
      <c r="AB167" s="236"/>
      <c r="AC167" s="236"/>
      <c r="AD167" s="236" t="str">
        <f>IF(OR(AA167="Error",AB167="Error",AC167="Error"),CONCATENATE("Error en el concepto ",D167," de la Hoja 2 Fila  ",A167),"")</f>
        <v/>
      </c>
    </row>
    <row r="168" spans="1:30" ht="21" customHeight="1">
      <c r="A168" s="60">
        <f t="shared" si="86"/>
        <v>168</v>
      </c>
      <c r="B168" s="990"/>
      <c r="C168" s="928"/>
      <c r="D168" s="930" t="s">
        <v>552</v>
      </c>
      <c r="E168" s="931"/>
      <c r="F168" s="932"/>
      <c r="G168" s="243"/>
      <c r="H168" s="825"/>
      <c r="I168" s="243"/>
      <c r="J168" s="244"/>
      <c r="K168" s="245">
        <f t="shared" si="108"/>
        <v>0</v>
      </c>
      <c r="AA168" s="236" t="str">
        <f t="shared" si="104"/>
        <v>OK</v>
      </c>
      <c r="AB168" s="236"/>
      <c r="AC168" s="236"/>
      <c r="AD168" s="236" t="str">
        <f>IF(OR(AA168="Error",AB168="Error",AC168="Error"),CONCATENATE("Error en el concepto ",D168," de la Hoja 2 Fila  ",A168),"")</f>
        <v/>
      </c>
    </row>
    <row r="169" spans="1:30" ht="16.5" customHeight="1">
      <c r="A169" s="60">
        <f t="shared" si="86"/>
        <v>169</v>
      </c>
      <c r="B169" s="990"/>
      <c r="C169" s="928"/>
      <c r="D169" s="930" t="s">
        <v>662</v>
      </c>
      <c r="E169" s="931"/>
      <c r="F169" s="932"/>
      <c r="G169" s="243"/>
      <c r="H169" s="825"/>
      <c r="I169" s="243"/>
      <c r="J169" s="244"/>
      <c r="K169" s="245">
        <f t="shared" si="108"/>
        <v>0</v>
      </c>
      <c r="AA169" s="236" t="str">
        <f t="shared" si="104"/>
        <v>OK</v>
      </c>
      <c r="AB169" s="236"/>
      <c r="AC169" s="236"/>
      <c r="AD169" s="236" t="str">
        <f>IF(OR(AA169="Error",AB169="Error",AC169="Error"),CONCATENATE("Error en el concepto ",D169," de la Hoja 2 Fila  ",A169),"")</f>
        <v/>
      </c>
    </row>
    <row r="170" spans="1:30" ht="21.95" customHeight="1">
      <c r="A170" s="60">
        <f t="shared" si="86"/>
        <v>170</v>
      </c>
      <c r="B170" s="990"/>
      <c r="C170" s="944" t="s">
        <v>13</v>
      </c>
      <c r="D170" s="945"/>
      <c r="E170" s="945"/>
      <c r="F170" s="946"/>
      <c r="G170" s="105">
        <f>SUM(G171:G179)</f>
        <v>0</v>
      </c>
      <c r="H170" s="664">
        <f t="shared" ref="H170:K170" si="109">SUM(H171:H179)</f>
        <v>0</v>
      </c>
      <c r="I170" s="664">
        <f t="shared" si="109"/>
        <v>0</v>
      </c>
      <c r="J170" s="664">
        <f t="shared" si="109"/>
        <v>0</v>
      </c>
      <c r="K170" s="105">
        <f t="shared" si="109"/>
        <v>0</v>
      </c>
      <c r="AA170" s="236" t="str">
        <f t="shared" ref="AA170" si="110">IF(OR(G170&lt;0,K170&lt;0),"ERROR","OK")</f>
        <v>OK</v>
      </c>
      <c r="AB170" s="236"/>
      <c r="AC170" s="236"/>
      <c r="AD170" s="236" t="str">
        <f t="shared" si="89"/>
        <v/>
      </c>
    </row>
    <row r="171" spans="1:30" ht="18" customHeight="1">
      <c r="A171" s="60">
        <f t="shared" si="86"/>
        <v>171</v>
      </c>
      <c r="B171" s="990"/>
      <c r="C171" s="947"/>
      <c r="D171" s="930" t="s">
        <v>551</v>
      </c>
      <c r="E171" s="931"/>
      <c r="F171" s="932"/>
      <c r="G171" s="243"/>
      <c r="H171" s="825"/>
      <c r="I171" s="761">
        <f t="shared" ref="I171:I179" si="111">G171+H171</f>
        <v>0</v>
      </c>
      <c r="J171" s="761"/>
      <c r="K171" s="105">
        <f t="shared" si="105"/>
        <v>0</v>
      </c>
      <c r="AA171" s="237" t="str">
        <f t="shared" ref="AA171:AA179" si="112">IF(OR(I171&lt;0,K171&lt;&gt;0),"ERROR","OK")</f>
        <v>OK</v>
      </c>
      <c r="AB171" s="236"/>
      <c r="AC171" s="236"/>
      <c r="AD171" s="236" t="str">
        <f>IF(OR(AA171="Error",AB171="Error",AC171="Error"),CONCATENATE("Error en el concepto ",D171," de la Hoja 2 Fila  ",A171),"")</f>
        <v/>
      </c>
    </row>
    <row r="172" spans="1:30" ht="18.75" customHeight="1">
      <c r="A172" s="60">
        <f t="shared" si="86"/>
        <v>172</v>
      </c>
      <c r="B172" s="990"/>
      <c r="C172" s="928"/>
      <c r="D172" s="930" t="s">
        <v>550</v>
      </c>
      <c r="E172" s="931"/>
      <c r="F172" s="932"/>
      <c r="G172" s="243"/>
      <c r="H172" s="825"/>
      <c r="I172" s="761">
        <f t="shared" si="111"/>
        <v>0</v>
      </c>
      <c r="J172" s="761"/>
      <c r="K172" s="105">
        <f t="shared" si="105"/>
        <v>0</v>
      </c>
      <c r="AA172" s="237" t="str">
        <f t="shared" si="112"/>
        <v>OK</v>
      </c>
      <c r="AB172" s="236"/>
      <c r="AC172" s="236"/>
      <c r="AD172" s="236" t="str">
        <f>IF(OR(AA172="Error",AB172="Error",AC172="Error"),CONCATENATE("Error en el concepto ",D172," de la Hoja 2 Fila  ",A172),"")</f>
        <v/>
      </c>
    </row>
    <row r="173" spans="1:30" ht="18" customHeight="1">
      <c r="A173" s="60">
        <f t="shared" si="86"/>
        <v>173</v>
      </c>
      <c r="B173" s="990"/>
      <c r="C173" s="928"/>
      <c r="D173" s="930" t="s">
        <v>549</v>
      </c>
      <c r="E173" s="931"/>
      <c r="F173" s="932"/>
      <c r="G173" s="243"/>
      <c r="H173" s="825"/>
      <c r="I173" s="761">
        <f t="shared" si="111"/>
        <v>0</v>
      </c>
      <c r="J173" s="761"/>
      <c r="K173" s="105">
        <f t="shared" si="105"/>
        <v>0</v>
      </c>
      <c r="AA173" s="237" t="str">
        <f t="shared" si="112"/>
        <v>OK</v>
      </c>
      <c r="AB173" s="236"/>
      <c r="AC173" s="236"/>
      <c r="AD173" s="236" t="str">
        <f>IF(OR(AA173="Error",AB173="Error",AC173="Error"),CONCATENATE("Error en el concepto ",D173," de la Hoja 2 Fila  ",A173),"")</f>
        <v/>
      </c>
    </row>
    <row r="174" spans="1:30" ht="18" customHeight="1">
      <c r="A174" s="60">
        <f t="shared" si="86"/>
        <v>174</v>
      </c>
      <c r="B174" s="990"/>
      <c r="C174" s="928"/>
      <c r="D174" s="930" t="s">
        <v>548</v>
      </c>
      <c r="E174" s="931"/>
      <c r="F174" s="932"/>
      <c r="G174" s="243"/>
      <c r="H174" s="825"/>
      <c r="I174" s="761">
        <f t="shared" si="111"/>
        <v>0</v>
      </c>
      <c r="J174" s="761"/>
      <c r="K174" s="105">
        <f t="shared" si="105"/>
        <v>0</v>
      </c>
      <c r="AA174" s="237" t="str">
        <f t="shared" si="112"/>
        <v>OK</v>
      </c>
      <c r="AB174" s="236"/>
      <c r="AC174" s="236"/>
      <c r="AD174" s="236" t="str">
        <f t="shared" ref="AD174:AD179" si="113">IF(OR(AA174="Error",AB174="Error",AC174="Error"),CONCATENATE("Error en el concepto ",D174," de la Hoja 2 Fila  ",A174),"")</f>
        <v/>
      </c>
    </row>
    <row r="175" spans="1:30" ht="15.75" customHeight="1">
      <c r="A175" s="60">
        <f t="shared" si="86"/>
        <v>175</v>
      </c>
      <c r="B175" s="990"/>
      <c r="C175" s="928"/>
      <c r="D175" s="930" t="s">
        <v>405</v>
      </c>
      <c r="E175" s="931"/>
      <c r="F175" s="932"/>
      <c r="G175" s="243"/>
      <c r="H175" s="825"/>
      <c r="I175" s="761">
        <f t="shared" si="111"/>
        <v>0</v>
      </c>
      <c r="J175" s="761"/>
      <c r="K175" s="105">
        <f t="shared" si="105"/>
        <v>0</v>
      </c>
      <c r="AA175" s="237" t="str">
        <f t="shared" si="112"/>
        <v>OK</v>
      </c>
      <c r="AB175" s="236"/>
      <c r="AC175" s="236"/>
      <c r="AD175" s="236" t="str">
        <f t="shared" si="113"/>
        <v/>
      </c>
    </row>
    <row r="176" spans="1:30" ht="16.5" customHeight="1">
      <c r="A176" s="60">
        <f t="shared" si="86"/>
        <v>176</v>
      </c>
      <c r="B176" s="990"/>
      <c r="C176" s="928"/>
      <c r="D176" s="930" t="s">
        <v>406</v>
      </c>
      <c r="E176" s="931"/>
      <c r="F176" s="932"/>
      <c r="G176" s="243"/>
      <c r="H176" s="825"/>
      <c r="I176" s="761">
        <f t="shared" si="111"/>
        <v>0</v>
      </c>
      <c r="J176" s="761"/>
      <c r="K176" s="105">
        <f t="shared" si="105"/>
        <v>0</v>
      </c>
      <c r="AA176" s="237" t="str">
        <f t="shared" si="112"/>
        <v>OK</v>
      </c>
      <c r="AB176" s="236"/>
      <c r="AC176" s="236"/>
      <c r="AD176" s="236" t="str">
        <f t="shared" si="113"/>
        <v/>
      </c>
    </row>
    <row r="177" spans="1:30" ht="18.75" customHeight="1">
      <c r="A177" s="60">
        <f t="shared" si="86"/>
        <v>177</v>
      </c>
      <c r="B177" s="990"/>
      <c r="C177" s="928"/>
      <c r="D177" s="930" t="s">
        <v>408</v>
      </c>
      <c r="E177" s="931"/>
      <c r="F177" s="932"/>
      <c r="G177" s="243"/>
      <c r="H177" s="825"/>
      <c r="I177" s="761">
        <f t="shared" si="111"/>
        <v>0</v>
      </c>
      <c r="J177" s="761"/>
      <c r="K177" s="105">
        <f t="shared" si="105"/>
        <v>0</v>
      </c>
      <c r="AA177" s="237" t="str">
        <f t="shared" si="112"/>
        <v>OK</v>
      </c>
      <c r="AB177" s="236"/>
      <c r="AC177" s="236"/>
      <c r="AD177" s="236" t="str">
        <f t="shared" si="113"/>
        <v/>
      </c>
    </row>
    <row r="178" spans="1:30" ht="17.25" customHeight="1">
      <c r="A178" s="60">
        <f t="shared" si="86"/>
        <v>178</v>
      </c>
      <c r="B178" s="990"/>
      <c r="C178" s="928"/>
      <c r="D178" s="930" t="s">
        <v>16</v>
      </c>
      <c r="E178" s="931"/>
      <c r="F178" s="932"/>
      <c r="G178" s="243"/>
      <c r="H178" s="825"/>
      <c r="I178" s="761">
        <f t="shared" si="111"/>
        <v>0</v>
      </c>
      <c r="J178" s="761"/>
      <c r="K178" s="105">
        <f t="shared" si="105"/>
        <v>0</v>
      </c>
      <c r="AA178" s="237" t="str">
        <f t="shared" si="112"/>
        <v>OK</v>
      </c>
      <c r="AB178" s="236"/>
      <c r="AC178" s="236"/>
      <c r="AD178" s="236" t="str">
        <f t="shared" si="113"/>
        <v/>
      </c>
    </row>
    <row r="179" spans="1:30" ht="19.5" customHeight="1">
      <c r="A179" s="60">
        <f t="shared" si="86"/>
        <v>179</v>
      </c>
      <c r="B179" s="990"/>
      <c r="C179" s="929"/>
      <c r="D179" s="930" t="s">
        <v>140</v>
      </c>
      <c r="E179" s="931"/>
      <c r="F179" s="932"/>
      <c r="G179" s="243"/>
      <c r="H179" s="825"/>
      <c r="I179" s="761">
        <f t="shared" si="111"/>
        <v>0</v>
      </c>
      <c r="J179" s="761"/>
      <c r="K179" s="105">
        <f t="shared" si="105"/>
        <v>0</v>
      </c>
      <c r="AA179" s="237" t="str">
        <f t="shared" si="112"/>
        <v>OK</v>
      </c>
      <c r="AB179" s="236"/>
      <c r="AC179" s="236"/>
      <c r="AD179" s="236" t="str">
        <f t="shared" si="113"/>
        <v/>
      </c>
    </row>
    <row r="180" spans="1:30" ht="26.1" customHeight="1">
      <c r="A180" s="60">
        <f t="shared" si="86"/>
        <v>180</v>
      </c>
      <c r="B180" s="990"/>
      <c r="C180" s="935" t="s">
        <v>141</v>
      </c>
      <c r="D180" s="931"/>
      <c r="E180" s="931"/>
      <c r="F180" s="932"/>
      <c r="G180" s="105">
        <f>SUM(G181:G184)</f>
        <v>0</v>
      </c>
      <c r="H180" s="664">
        <f t="shared" ref="H180:K180" si="114">SUM(H181:H184)</f>
        <v>0</v>
      </c>
      <c r="I180" s="664">
        <f t="shared" si="114"/>
        <v>0</v>
      </c>
      <c r="J180" s="664">
        <f t="shared" si="114"/>
        <v>0</v>
      </c>
      <c r="K180" s="105">
        <f t="shared" si="114"/>
        <v>0</v>
      </c>
      <c r="AA180" s="241" t="str">
        <f t="shared" ref="AA180" si="115">IF(OR(G180&lt;0,K180&lt;0),"ERROR","OK")</f>
        <v>OK</v>
      </c>
      <c r="AB180" s="236"/>
      <c r="AC180" s="236"/>
      <c r="AD180" s="236" t="str">
        <f t="shared" si="89"/>
        <v/>
      </c>
    </row>
    <row r="181" spans="1:30" ht="21.75" customHeight="1">
      <c r="A181" s="60">
        <f t="shared" si="86"/>
        <v>181</v>
      </c>
      <c r="B181" s="990"/>
      <c r="C181" s="927"/>
      <c r="D181" s="930" t="s">
        <v>142</v>
      </c>
      <c r="E181" s="931"/>
      <c r="F181" s="932"/>
      <c r="G181" s="243"/>
      <c r="H181" s="825"/>
      <c r="I181" s="243"/>
      <c r="J181" s="243"/>
      <c r="K181" s="245">
        <f t="shared" ref="K181:K184" si="116">G181+H181-I181+J181</f>
        <v>0</v>
      </c>
      <c r="L181" s="74"/>
      <c r="AA181" s="236" t="str">
        <f t="shared" ref="AA181:AA191" si="117">IF(OR(G181+H181-I181&lt;0,K181&lt;0),"ERROR","OK")</f>
        <v>OK</v>
      </c>
      <c r="AB181" s="236"/>
      <c r="AC181" s="236"/>
      <c r="AD181" s="236" t="str">
        <f>IF(OR(AA181="Error",AB181="Error",AC181="Error"),CONCATENATE("Error en el concepto ",D181," de la Hoja 2 Fila  ",A181),"")</f>
        <v/>
      </c>
    </row>
    <row r="182" spans="1:30" ht="18.75" customHeight="1">
      <c r="A182" s="60">
        <f t="shared" si="86"/>
        <v>182</v>
      </c>
      <c r="B182" s="990"/>
      <c r="C182" s="928"/>
      <c r="D182" s="930" t="s">
        <v>193</v>
      </c>
      <c r="E182" s="931"/>
      <c r="F182" s="932"/>
      <c r="G182" s="243"/>
      <c r="H182" s="825"/>
      <c r="I182" s="243"/>
      <c r="J182" s="243"/>
      <c r="K182" s="245">
        <f t="shared" si="116"/>
        <v>0</v>
      </c>
      <c r="L182" s="74"/>
      <c r="AA182" s="236" t="str">
        <f t="shared" si="117"/>
        <v>OK</v>
      </c>
      <c r="AB182" s="236"/>
      <c r="AC182" s="236"/>
      <c r="AD182" s="236" t="str">
        <f t="shared" ref="AD182:AD184" si="118">IF(OR(AA182="Error",AB182="Error",AC182="Error"),CONCATENATE("Error en el concepto ",D182," de la Hoja 2 Fila  ",A182),"")</f>
        <v/>
      </c>
    </row>
    <row r="183" spans="1:30" ht="23.25" customHeight="1">
      <c r="A183" s="60">
        <f t="shared" si="86"/>
        <v>183</v>
      </c>
      <c r="B183" s="990"/>
      <c r="C183" s="928"/>
      <c r="D183" s="930" t="s">
        <v>143</v>
      </c>
      <c r="E183" s="931"/>
      <c r="F183" s="932"/>
      <c r="G183" s="243"/>
      <c r="H183" s="825"/>
      <c r="I183" s="243"/>
      <c r="J183" s="243"/>
      <c r="K183" s="245">
        <f t="shared" si="116"/>
        <v>0</v>
      </c>
      <c r="AA183" s="236" t="str">
        <f t="shared" si="117"/>
        <v>OK</v>
      </c>
      <c r="AB183" s="236"/>
      <c r="AC183" s="236"/>
      <c r="AD183" s="236" t="str">
        <f t="shared" si="118"/>
        <v/>
      </c>
    </row>
    <row r="184" spans="1:30" ht="19.5" customHeight="1">
      <c r="A184" s="60">
        <f t="shared" si="86"/>
        <v>184</v>
      </c>
      <c r="B184" s="990"/>
      <c r="C184" s="929"/>
      <c r="D184" s="930" t="s">
        <v>144</v>
      </c>
      <c r="E184" s="931"/>
      <c r="F184" s="932"/>
      <c r="G184" s="243"/>
      <c r="H184" s="825"/>
      <c r="I184" s="243"/>
      <c r="J184" s="243"/>
      <c r="K184" s="245">
        <f t="shared" si="116"/>
        <v>0</v>
      </c>
      <c r="AA184" s="236" t="str">
        <f t="shared" si="117"/>
        <v>OK</v>
      </c>
      <c r="AB184" s="236"/>
      <c r="AC184" s="236"/>
      <c r="AD184" s="236" t="str">
        <f t="shared" si="118"/>
        <v/>
      </c>
    </row>
    <row r="185" spans="1:30" ht="18.75" customHeight="1">
      <c r="A185" s="60">
        <f t="shared" si="86"/>
        <v>185</v>
      </c>
      <c r="B185" s="990"/>
      <c r="C185" s="935" t="s">
        <v>145</v>
      </c>
      <c r="D185" s="931"/>
      <c r="E185" s="931"/>
      <c r="F185" s="932"/>
      <c r="G185" s="105">
        <f>SUM(G186:G191)</f>
        <v>330600</v>
      </c>
      <c r="H185" s="664">
        <f t="shared" ref="H185:K185" si="119">SUM(H186:H191)</f>
        <v>0</v>
      </c>
      <c r="I185" s="664">
        <f t="shared" si="119"/>
        <v>0</v>
      </c>
      <c r="J185" s="664">
        <f t="shared" si="119"/>
        <v>0</v>
      </c>
      <c r="K185" s="105">
        <f t="shared" si="119"/>
        <v>330600</v>
      </c>
      <c r="AA185" s="236" t="str">
        <f t="shared" ref="AA185" si="120">IF(OR(G185&lt;0,K185&lt;0),"ERROR","OK")</f>
        <v>OK</v>
      </c>
      <c r="AB185" s="236"/>
      <c r="AC185" s="236"/>
      <c r="AD185" s="236" t="str">
        <f t="shared" si="89"/>
        <v/>
      </c>
    </row>
    <row r="186" spans="1:30" ht="18" customHeight="1">
      <c r="A186" s="60">
        <f t="shared" si="86"/>
        <v>186</v>
      </c>
      <c r="B186" s="990"/>
      <c r="C186" s="927"/>
      <c r="D186" s="930" t="s">
        <v>150</v>
      </c>
      <c r="E186" s="931"/>
      <c r="F186" s="932"/>
      <c r="G186" s="243"/>
      <c r="H186" s="825"/>
      <c r="I186" s="243"/>
      <c r="J186" s="243"/>
      <c r="K186" s="245">
        <f t="shared" ref="K186:K190" si="121">G186+H186-I186+J186</f>
        <v>0</v>
      </c>
      <c r="AA186" s="236" t="str">
        <f t="shared" si="117"/>
        <v>OK</v>
      </c>
      <c r="AB186" s="236"/>
      <c r="AC186" s="236"/>
      <c r="AD186" s="236" t="str">
        <f>IF(OR(AA186="Error",AB186="Error",AC186="Error"),CONCATENATE("Error en el concepto ",D186," de la Hoja 2 Fila  ",A186),"")</f>
        <v/>
      </c>
    </row>
    <row r="187" spans="1:30" ht="18" customHeight="1">
      <c r="A187" s="60">
        <f t="shared" si="86"/>
        <v>187</v>
      </c>
      <c r="B187" s="990"/>
      <c r="C187" s="928"/>
      <c r="D187" s="930" t="s">
        <v>17</v>
      </c>
      <c r="E187" s="931"/>
      <c r="F187" s="932"/>
      <c r="G187" s="243"/>
      <c r="H187" s="825"/>
      <c r="I187" s="243"/>
      <c r="J187" s="243"/>
      <c r="K187" s="245">
        <f t="shared" si="121"/>
        <v>0</v>
      </c>
      <c r="AA187" s="236" t="str">
        <f t="shared" si="117"/>
        <v>OK</v>
      </c>
      <c r="AB187" s="236"/>
      <c r="AC187" s="236"/>
      <c r="AD187" s="236" t="str">
        <f t="shared" ref="AD187:AD191" si="122">IF(OR(AA187="Error",AB187="Error",AC187="Error"),CONCATENATE("Error en el concepto ",D187," de la Hoja 2 Fila  ",A187),"")</f>
        <v/>
      </c>
    </row>
    <row r="188" spans="1:30" ht="17.25" customHeight="1">
      <c r="A188" s="60">
        <f t="shared" si="86"/>
        <v>188</v>
      </c>
      <c r="B188" s="990"/>
      <c r="C188" s="928"/>
      <c r="D188" s="930" t="s">
        <v>18</v>
      </c>
      <c r="E188" s="931"/>
      <c r="F188" s="932"/>
      <c r="G188" s="243"/>
      <c r="H188" s="825"/>
      <c r="I188" s="243"/>
      <c r="J188" s="243"/>
      <c r="K188" s="245">
        <f t="shared" si="121"/>
        <v>0</v>
      </c>
      <c r="AA188" s="236" t="str">
        <f t="shared" si="117"/>
        <v>OK</v>
      </c>
      <c r="AB188" s="236"/>
      <c r="AC188" s="236"/>
      <c r="AD188" s="236" t="str">
        <f t="shared" si="122"/>
        <v/>
      </c>
    </row>
    <row r="189" spans="1:30" ht="17.25" customHeight="1">
      <c r="A189" s="60">
        <f t="shared" si="86"/>
        <v>189</v>
      </c>
      <c r="B189" s="990"/>
      <c r="C189" s="928"/>
      <c r="D189" s="930" t="s">
        <v>146</v>
      </c>
      <c r="E189" s="931"/>
      <c r="F189" s="932"/>
      <c r="G189" s="243"/>
      <c r="H189" s="825"/>
      <c r="I189" s="243"/>
      <c r="J189" s="243"/>
      <c r="K189" s="245">
        <f t="shared" si="121"/>
        <v>0</v>
      </c>
      <c r="AA189" s="236" t="str">
        <f t="shared" si="117"/>
        <v>OK</v>
      </c>
      <c r="AB189" s="236"/>
      <c r="AC189" s="236"/>
      <c r="AD189" s="236" t="str">
        <f t="shared" si="122"/>
        <v/>
      </c>
    </row>
    <row r="190" spans="1:30" ht="17.25" customHeight="1">
      <c r="A190" s="60">
        <f t="shared" si="86"/>
        <v>190</v>
      </c>
      <c r="B190" s="990"/>
      <c r="C190" s="928"/>
      <c r="D190" s="930" t="s">
        <v>145</v>
      </c>
      <c r="E190" s="931"/>
      <c r="F190" s="932"/>
      <c r="G190" s="243">
        <v>330600</v>
      </c>
      <c r="H190" s="825"/>
      <c r="I190" s="243"/>
      <c r="J190" s="243"/>
      <c r="K190" s="245">
        <f t="shared" si="121"/>
        <v>330600</v>
      </c>
      <c r="AA190" s="236" t="str">
        <f t="shared" si="117"/>
        <v>OK</v>
      </c>
      <c r="AB190" s="236"/>
      <c r="AC190" s="236"/>
      <c r="AD190" s="236" t="str">
        <f t="shared" si="122"/>
        <v/>
      </c>
    </row>
    <row r="191" spans="1:30" ht="17.25" customHeight="1">
      <c r="A191" s="60">
        <f t="shared" si="86"/>
        <v>191</v>
      </c>
      <c r="B191" s="990"/>
      <c r="C191" s="929"/>
      <c r="D191" s="936" t="s">
        <v>663</v>
      </c>
      <c r="E191" s="937"/>
      <c r="F191" s="938"/>
      <c r="G191" s="666"/>
      <c r="H191" s="666"/>
      <c r="I191" s="666"/>
      <c r="J191" s="243"/>
      <c r="K191" s="105">
        <f t="shared" si="105"/>
        <v>0</v>
      </c>
      <c r="AA191" s="236" t="str">
        <f t="shared" si="117"/>
        <v>OK</v>
      </c>
      <c r="AB191" s="236"/>
      <c r="AC191" s="236"/>
      <c r="AD191" s="236" t="str">
        <f t="shared" si="122"/>
        <v/>
      </c>
    </row>
    <row r="192" spans="1:30" ht="24.6" customHeight="1">
      <c r="A192" s="60">
        <f t="shared" si="86"/>
        <v>192</v>
      </c>
      <c r="B192" s="991"/>
      <c r="C192" s="939" t="s">
        <v>151</v>
      </c>
      <c r="D192" s="940"/>
      <c r="E192" s="940"/>
      <c r="F192" s="941"/>
      <c r="G192" s="681">
        <f>G141+G152+G156+G160+G164+G165+G170+G180+G185</f>
        <v>6749994</v>
      </c>
      <c r="H192" s="681">
        <f t="shared" ref="H192:K192" si="123">H141+H152+H156+H160+H164+H165+H170+H180+H185</f>
        <v>0</v>
      </c>
      <c r="I192" s="681">
        <f t="shared" si="123"/>
        <v>0</v>
      </c>
      <c r="J192" s="681">
        <f t="shared" si="123"/>
        <v>0</v>
      </c>
      <c r="K192" s="681">
        <f t="shared" si="123"/>
        <v>6749994</v>
      </c>
      <c r="AA192" s="237"/>
      <c r="AB192" s="236"/>
      <c r="AC192" s="236"/>
      <c r="AD192" s="236"/>
    </row>
    <row r="193" spans="1:16384" s="58" customFormat="1" ht="25.5" customHeight="1">
      <c r="A193" s="60">
        <f t="shared" si="86"/>
        <v>193</v>
      </c>
      <c r="B193" s="971" t="s">
        <v>547</v>
      </c>
      <c r="C193" s="972"/>
      <c r="D193" s="972"/>
      <c r="E193" s="972"/>
      <c r="F193" s="972"/>
      <c r="G193" s="680">
        <f>G139-G192</f>
        <v>183320278</v>
      </c>
      <c r="H193" s="680">
        <f t="shared" ref="H193:K193" si="124">H139-H192</f>
        <v>0</v>
      </c>
      <c r="I193" s="680">
        <f t="shared" si="124"/>
        <v>0</v>
      </c>
      <c r="J193" s="680">
        <f t="shared" si="124"/>
        <v>21138769</v>
      </c>
      <c r="K193" s="680">
        <f t="shared" si="124"/>
        <v>204459047</v>
      </c>
      <c r="L193" s="64"/>
      <c r="M193" s="67"/>
      <c r="N193" s="67"/>
      <c r="O193" s="65"/>
      <c r="P193" s="65"/>
      <c r="Q193" s="65"/>
      <c r="R193" s="66"/>
      <c r="T193" s="64"/>
      <c r="U193" s="67"/>
      <c r="V193" s="67"/>
      <c r="W193" s="65"/>
      <c r="X193" s="65"/>
      <c r="Y193" s="65"/>
      <c r="Z193" s="66"/>
      <c r="AA193" s="237"/>
      <c r="AB193" s="238"/>
      <c r="AC193" s="239"/>
      <c r="AD193" s="236"/>
      <c r="AE193" s="65"/>
      <c r="AF193" s="65"/>
      <c r="AG193" s="65"/>
      <c r="AH193" s="66"/>
      <c r="AJ193" s="64"/>
      <c r="AK193" s="67"/>
      <c r="AL193" s="67"/>
      <c r="AM193" s="65"/>
      <c r="AN193" s="65"/>
      <c r="AO193" s="65"/>
      <c r="AP193" s="66"/>
      <c r="AR193" s="64"/>
      <c r="AS193" s="67"/>
      <c r="AT193" s="67"/>
      <c r="AU193" s="65"/>
      <c r="AV193" s="65"/>
      <c r="AW193" s="65"/>
      <c r="AX193" s="66"/>
      <c r="AZ193" s="64"/>
      <c r="BA193" s="67"/>
      <c r="BB193" s="67"/>
      <c r="BC193" s="65"/>
      <c r="BD193" s="65"/>
      <c r="BE193" s="65"/>
      <c r="BF193" s="66"/>
      <c r="BH193" s="64"/>
      <c r="BI193" s="67"/>
      <c r="BJ193" s="67"/>
      <c r="BK193" s="65"/>
      <c r="BL193" s="65"/>
      <c r="BM193" s="65"/>
      <c r="BN193" s="66"/>
      <c r="BP193" s="64"/>
      <c r="BQ193" s="67"/>
      <c r="BR193" s="67"/>
      <c r="BS193" s="65"/>
      <c r="BT193" s="65"/>
      <c r="BU193" s="65"/>
      <c r="BV193" s="66"/>
      <c r="BX193" s="64"/>
      <c r="BY193" s="67"/>
      <c r="BZ193" s="67"/>
      <c r="CA193" s="65"/>
      <c r="CB193" s="65"/>
      <c r="CC193" s="65"/>
      <c r="CD193" s="66"/>
      <c r="CF193" s="64"/>
      <c r="CG193" s="67"/>
      <c r="CH193" s="67"/>
      <c r="CI193" s="65"/>
      <c r="CJ193" s="65"/>
      <c r="CK193" s="65"/>
      <c r="CL193" s="66"/>
      <c r="CN193" s="64"/>
      <c r="CO193" s="67"/>
      <c r="CP193" s="67"/>
      <c r="CQ193" s="65"/>
      <c r="CR193" s="65"/>
      <c r="CS193" s="65"/>
      <c r="CT193" s="66"/>
      <c r="CV193" s="64"/>
      <c r="CW193" s="67"/>
      <c r="CX193" s="67"/>
      <c r="CY193" s="65"/>
      <c r="CZ193" s="65"/>
      <c r="DA193" s="65"/>
      <c r="DB193" s="66"/>
      <c r="DD193" s="64"/>
      <c r="DE193" s="67"/>
      <c r="DF193" s="67"/>
      <c r="DG193" s="65"/>
      <c r="DH193" s="65"/>
      <c r="DI193" s="65"/>
      <c r="DJ193" s="66"/>
      <c r="DL193" s="64"/>
      <c r="DM193" s="67"/>
      <c r="DN193" s="67"/>
      <c r="DO193" s="65"/>
      <c r="DP193" s="65"/>
      <c r="DQ193" s="65"/>
      <c r="DR193" s="66"/>
      <c r="DT193" s="64"/>
      <c r="DU193" s="67"/>
      <c r="DV193" s="67"/>
      <c r="DW193" s="65"/>
      <c r="DX193" s="65"/>
      <c r="DY193" s="65"/>
      <c r="DZ193" s="66"/>
      <c r="EB193" s="64"/>
      <c r="EC193" s="67"/>
      <c r="ED193" s="67"/>
      <c r="EE193" s="65"/>
      <c r="EF193" s="65"/>
      <c r="EG193" s="65"/>
      <c r="EH193" s="66"/>
      <c r="EJ193" s="64"/>
      <c r="EK193" s="67"/>
      <c r="EL193" s="67"/>
      <c r="EM193" s="65"/>
      <c r="EN193" s="65"/>
      <c r="EO193" s="65"/>
      <c r="EP193" s="66"/>
      <c r="ER193" s="64"/>
      <c r="ES193" s="67"/>
      <c r="ET193" s="67"/>
      <c r="EU193" s="65"/>
      <c r="EV193" s="65"/>
      <c r="EW193" s="65"/>
      <c r="EX193" s="66"/>
      <c r="EZ193" s="64"/>
      <c r="FA193" s="67"/>
      <c r="FB193" s="67"/>
      <c r="FC193" s="65"/>
      <c r="FD193" s="65"/>
      <c r="FE193" s="65"/>
      <c r="FF193" s="66"/>
      <c r="FH193" s="64"/>
      <c r="FI193" s="67"/>
      <c r="FJ193" s="67"/>
      <c r="FK193" s="65"/>
      <c r="FL193" s="65"/>
      <c r="FM193" s="65"/>
      <c r="FN193" s="66"/>
      <c r="FP193" s="64"/>
      <c r="FQ193" s="67"/>
      <c r="FR193" s="67"/>
      <c r="FS193" s="65"/>
      <c r="FT193" s="65"/>
      <c r="FU193" s="65"/>
      <c r="FV193" s="66"/>
      <c r="FX193" s="64"/>
      <c r="FY193" s="67"/>
      <c r="FZ193" s="67"/>
      <c r="GA193" s="65"/>
      <c r="GB193" s="65"/>
      <c r="GC193" s="65"/>
      <c r="GD193" s="66"/>
      <c r="GF193" s="64"/>
      <c r="GG193" s="67"/>
      <c r="GH193" s="67"/>
      <c r="GI193" s="65"/>
      <c r="GJ193" s="65"/>
      <c r="GK193" s="65"/>
      <c r="GL193" s="66"/>
      <c r="GN193" s="64"/>
      <c r="GO193" s="67"/>
      <c r="GP193" s="67"/>
      <c r="GQ193" s="65"/>
      <c r="GR193" s="65"/>
      <c r="GS193" s="65"/>
      <c r="GT193" s="66"/>
      <c r="GV193" s="64"/>
      <c r="GW193" s="67"/>
      <c r="GX193" s="67"/>
      <c r="GY193" s="65"/>
      <c r="GZ193" s="65"/>
      <c r="HA193" s="65"/>
      <c r="HB193" s="66"/>
      <c r="HD193" s="64"/>
      <c r="HE193" s="67"/>
      <c r="HF193" s="67"/>
      <c r="HG193" s="65"/>
      <c r="HH193" s="65"/>
      <c r="HI193" s="65"/>
      <c r="HJ193" s="66"/>
      <c r="HL193" s="64"/>
      <c r="HM193" s="67"/>
      <c r="HN193" s="67"/>
      <c r="HO193" s="65"/>
      <c r="HP193" s="65"/>
      <c r="HQ193" s="65"/>
      <c r="HR193" s="66"/>
      <c r="HT193" s="64"/>
      <c r="HU193" s="67"/>
      <c r="HV193" s="67"/>
      <c r="HW193" s="65"/>
      <c r="HX193" s="65"/>
      <c r="HY193" s="65"/>
      <c r="HZ193" s="66"/>
      <c r="IB193" s="64"/>
      <c r="IC193" s="67"/>
      <c r="ID193" s="67"/>
      <c r="IE193" s="65"/>
      <c r="IF193" s="65"/>
      <c r="IG193" s="65"/>
      <c r="IH193" s="66"/>
      <c r="IJ193" s="64"/>
      <c r="IK193" s="67"/>
      <c r="IL193" s="67"/>
      <c r="IM193" s="65"/>
      <c r="IN193" s="65"/>
      <c r="IO193" s="65"/>
      <c r="IP193" s="66"/>
      <c r="IR193" s="64"/>
      <c r="IS193" s="67"/>
      <c r="IT193" s="67"/>
      <c r="IU193" s="65"/>
      <c r="IV193" s="65"/>
      <c r="IW193" s="65"/>
      <c r="IX193" s="66"/>
      <c r="IZ193" s="64"/>
      <c r="JA193" s="67"/>
      <c r="JB193" s="67"/>
      <c r="JC193" s="65"/>
      <c r="JD193" s="65"/>
      <c r="JE193" s="65"/>
      <c r="JF193" s="66"/>
      <c r="JH193" s="64"/>
      <c r="JI193" s="67"/>
      <c r="JJ193" s="67"/>
      <c r="JK193" s="65"/>
      <c r="JL193" s="65"/>
      <c r="JM193" s="65"/>
      <c r="JN193" s="66"/>
      <c r="JP193" s="64"/>
      <c r="JQ193" s="67"/>
      <c r="JR193" s="67"/>
      <c r="JS193" s="65"/>
      <c r="JT193" s="65"/>
      <c r="JU193" s="65"/>
      <c r="JV193" s="66"/>
      <c r="JX193" s="64"/>
      <c r="JY193" s="67"/>
      <c r="JZ193" s="67"/>
      <c r="KA193" s="65"/>
      <c r="KB193" s="65"/>
      <c r="KC193" s="65"/>
      <c r="KD193" s="66"/>
      <c r="KF193" s="64"/>
      <c r="KG193" s="67"/>
      <c r="KH193" s="67"/>
      <c r="KI193" s="65"/>
      <c r="KJ193" s="65"/>
      <c r="KK193" s="65"/>
      <c r="KL193" s="66"/>
      <c r="KN193" s="64"/>
      <c r="KO193" s="67"/>
      <c r="KP193" s="67"/>
      <c r="KQ193" s="65"/>
      <c r="KR193" s="65"/>
      <c r="KS193" s="65"/>
      <c r="KT193" s="66"/>
      <c r="KV193" s="64"/>
      <c r="KW193" s="67"/>
      <c r="KX193" s="67"/>
      <c r="KY193" s="65"/>
      <c r="KZ193" s="65"/>
      <c r="LA193" s="65"/>
      <c r="LB193" s="66"/>
      <c r="LD193" s="64"/>
      <c r="LE193" s="67"/>
      <c r="LF193" s="67"/>
      <c r="LG193" s="65"/>
      <c r="LH193" s="65"/>
      <c r="LI193" s="65"/>
      <c r="LJ193" s="66"/>
      <c r="LL193" s="64"/>
      <c r="LM193" s="67"/>
      <c r="LN193" s="67"/>
      <c r="LO193" s="65"/>
      <c r="LP193" s="65"/>
      <c r="LQ193" s="65"/>
      <c r="LR193" s="66"/>
      <c r="LT193" s="64"/>
      <c r="LU193" s="67"/>
      <c r="LV193" s="67"/>
      <c r="LW193" s="65"/>
      <c r="LX193" s="65"/>
      <c r="LY193" s="65"/>
      <c r="LZ193" s="66"/>
      <c r="MB193" s="64"/>
      <c r="MC193" s="67"/>
      <c r="MD193" s="67"/>
      <c r="ME193" s="65"/>
      <c r="MF193" s="65"/>
      <c r="MG193" s="65"/>
      <c r="MH193" s="66"/>
      <c r="MJ193" s="64"/>
      <c r="MK193" s="67"/>
      <c r="ML193" s="67"/>
      <c r="MM193" s="65"/>
      <c r="MN193" s="65"/>
      <c r="MO193" s="65"/>
      <c r="MP193" s="66"/>
      <c r="MR193" s="64"/>
      <c r="MS193" s="67"/>
      <c r="MT193" s="67"/>
      <c r="MU193" s="65"/>
      <c r="MV193" s="65"/>
      <c r="MW193" s="65"/>
      <c r="MX193" s="66"/>
      <c r="MZ193" s="64"/>
      <c r="NA193" s="67"/>
      <c r="NB193" s="67"/>
      <c r="NC193" s="65"/>
      <c r="ND193" s="65"/>
      <c r="NE193" s="65"/>
      <c r="NF193" s="66"/>
      <c r="NH193" s="64"/>
      <c r="NI193" s="67"/>
      <c r="NJ193" s="67"/>
      <c r="NK193" s="65"/>
      <c r="NL193" s="65"/>
      <c r="NM193" s="65"/>
      <c r="NN193" s="66"/>
      <c r="NP193" s="64"/>
      <c r="NQ193" s="67"/>
      <c r="NR193" s="67"/>
      <c r="NS193" s="65"/>
      <c r="NT193" s="65"/>
      <c r="NU193" s="65"/>
      <c r="NV193" s="66"/>
      <c r="NX193" s="64"/>
      <c r="NY193" s="67"/>
      <c r="NZ193" s="67"/>
      <c r="OA193" s="65"/>
      <c r="OB193" s="65"/>
      <c r="OC193" s="65"/>
      <c r="OD193" s="66"/>
      <c r="OF193" s="64"/>
      <c r="OG193" s="67"/>
      <c r="OH193" s="67"/>
      <c r="OI193" s="65"/>
      <c r="OJ193" s="65"/>
      <c r="OK193" s="65"/>
      <c r="OL193" s="66"/>
      <c r="ON193" s="64"/>
      <c r="OO193" s="67"/>
      <c r="OP193" s="67"/>
      <c r="OQ193" s="65"/>
      <c r="OR193" s="65"/>
      <c r="OS193" s="65"/>
      <c r="OT193" s="66"/>
      <c r="OV193" s="64"/>
      <c r="OW193" s="67"/>
      <c r="OX193" s="67"/>
      <c r="OY193" s="65"/>
      <c r="OZ193" s="65"/>
      <c r="PA193" s="65"/>
      <c r="PB193" s="66"/>
      <c r="PD193" s="64"/>
      <c r="PE193" s="67"/>
      <c r="PF193" s="67"/>
      <c r="PG193" s="65"/>
      <c r="PH193" s="65"/>
      <c r="PI193" s="65"/>
      <c r="PJ193" s="66"/>
      <c r="PL193" s="64"/>
      <c r="PM193" s="67"/>
      <c r="PN193" s="67"/>
      <c r="PO193" s="65"/>
      <c r="PP193" s="65"/>
      <c r="PQ193" s="65"/>
      <c r="PR193" s="66"/>
      <c r="PT193" s="64"/>
      <c r="PU193" s="67"/>
      <c r="PV193" s="67"/>
      <c r="PW193" s="65"/>
      <c r="PX193" s="65"/>
      <c r="PY193" s="65"/>
      <c r="PZ193" s="66"/>
      <c r="QB193" s="64"/>
      <c r="QC193" s="67"/>
      <c r="QD193" s="67"/>
      <c r="QE193" s="65"/>
      <c r="QF193" s="65"/>
      <c r="QG193" s="65"/>
      <c r="QH193" s="66"/>
      <c r="QJ193" s="64"/>
      <c r="QK193" s="67"/>
      <c r="QL193" s="67"/>
      <c r="QM193" s="65"/>
      <c r="QN193" s="65"/>
      <c r="QO193" s="65"/>
      <c r="QP193" s="66"/>
      <c r="QR193" s="64"/>
      <c r="QS193" s="67"/>
      <c r="QT193" s="67"/>
      <c r="QU193" s="65"/>
      <c r="QV193" s="65"/>
      <c r="QW193" s="65"/>
      <c r="QX193" s="66"/>
      <c r="QZ193" s="64"/>
      <c r="RA193" s="67"/>
      <c r="RB193" s="67"/>
      <c r="RC193" s="65"/>
      <c r="RD193" s="65"/>
      <c r="RE193" s="65"/>
      <c r="RF193" s="66"/>
      <c r="RH193" s="64"/>
      <c r="RI193" s="67"/>
      <c r="RJ193" s="67"/>
      <c r="RK193" s="65"/>
      <c r="RL193" s="65"/>
      <c r="RM193" s="65"/>
      <c r="RN193" s="66"/>
      <c r="RP193" s="64"/>
      <c r="RQ193" s="67"/>
      <c r="RR193" s="67"/>
      <c r="RS193" s="65"/>
      <c r="RT193" s="65"/>
      <c r="RU193" s="65"/>
      <c r="RV193" s="66"/>
      <c r="RX193" s="64"/>
      <c r="RY193" s="67"/>
      <c r="RZ193" s="67"/>
      <c r="SA193" s="65"/>
      <c r="SB193" s="65"/>
      <c r="SC193" s="65"/>
      <c r="SD193" s="66"/>
      <c r="SF193" s="64"/>
      <c r="SG193" s="67"/>
      <c r="SH193" s="67"/>
      <c r="SI193" s="65"/>
      <c r="SJ193" s="65"/>
      <c r="SK193" s="65"/>
      <c r="SL193" s="66"/>
      <c r="SN193" s="64"/>
      <c r="SO193" s="67"/>
      <c r="SP193" s="67"/>
      <c r="SQ193" s="65"/>
      <c r="SR193" s="65"/>
      <c r="SS193" s="65"/>
      <c r="ST193" s="66"/>
      <c r="SV193" s="64"/>
      <c r="SW193" s="67"/>
      <c r="SX193" s="67"/>
      <c r="SY193" s="65"/>
      <c r="SZ193" s="65"/>
      <c r="TA193" s="65"/>
      <c r="TB193" s="66"/>
      <c r="TD193" s="64"/>
      <c r="TE193" s="67"/>
      <c r="TF193" s="67"/>
      <c r="TG193" s="65"/>
      <c r="TH193" s="65"/>
      <c r="TI193" s="65"/>
      <c r="TJ193" s="66"/>
      <c r="TL193" s="64"/>
      <c r="TM193" s="67"/>
      <c r="TN193" s="67"/>
      <c r="TO193" s="65"/>
      <c r="TP193" s="65"/>
      <c r="TQ193" s="65"/>
      <c r="TR193" s="66"/>
      <c r="TT193" s="64"/>
      <c r="TU193" s="67"/>
      <c r="TV193" s="67"/>
      <c r="TW193" s="65"/>
      <c r="TX193" s="65"/>
      <c r="TY193" s="65"/>
      <c r="TZ193" s="66"/>
      <c r="UB193" s="64"/>
      <c r="UC193" s="67"/>
      <c r="UD193" s="67"/>
      <c r="UE193" s="65"/>
      <c r="UF193" s="65"/>
      <c r="UG193" s="65"/>
      <c r="UH193" s="66"/>
      <c r="UJ193" s="64"/>
      <c r="UK193" s="67"/>
      <c r="UL193" s="67"/>
      <c r="UM193" s="65"/>
      <c r="UN193" s="65"/>
      <c r="UO193" s="65"/>
      <c r="UP193" s="66"/>
      <c r="UR193" s="64"/>
      <c r="US193" s="67"/>
      <c r="UT193" s="67"/>
      <c r="UU193" s="65"/>
      <c r="UV193" s="65"/>
      <c r="UW193" s="65"/>
      <c r="UX193" s="66"/>
      <c r="UZ193" s="64"/>
      <c r="VA193" s="67"/>
      <c r="VB193" s="67"/>
      <c r="VC193" s="65"/>
      <c r="VD193" s="65"/>
      <c r="VE193" s="65"/>
      <c r="VF193" s="66"/>
      <c r="VH193" s="64"/>
      <c r="VI193" s="67"/>
      <c r="VJ193" s="67"/>
      <c r="VK193" s="65"/>
      <c r="VL193" s="65"/>
      <c r="VM193" s="65"/>
      <c r="VN193" s="66"/>
      <c r="VP193" s="64"/>
      <c r="VQ193" s="67"/>
      <c r="VR193" s="67"/>
      <c r="VS193" s="65"/>
      <c r="VT193" s="65"/>
      <c r="VU193" s="65"/>
      <c r="VV193" s="66"/>
      <c r="VX193" s="64"/>
      <c r="VY193" s="67"/>
      <c r="VZ193" s="67"/>
      <c r="WA193" s="65"/>
      <c r="WB193" s="65"/>
      <c r="WC193" s="65"/>
      <c r="WD193" s="66"/>
      <c r="WF193" s="64"/>
      <c r="WG193" s="67"/>
      <c r="WH193" s="67"/>
      <c r="WI193" s="65"/>
      <c r="WJ193" s="65"/>
      <c r="WK193" s="65"/>
      <c r="WL193" s="66"/>
      <c r="WN193" s="64"/>
      <c r="WO193" s="67"/>
      <c r="WP193" s="67"/>
      <c r="WQ193" s="65"/>
      <c r="WR193" s="65"/>
      <c r="WS193" s="65"/>
      <c r="WT193" s="66"/>
      <c r="WV193" s="64"/>
      <c r="WW193" s="67"/>
      <c r="WX193" s="67"/>
      <c r="WY193" s="65"/>
      <c r="WZ193" s="65"/>
      <c r="XA193" s="65"/>
      <c r="XB193" s="66"/>
      <c r="XD193" s="64"/>
      <c r="XE193" s="67"/>
      <c r="XF193" s="67"/>
      <c r="XG193" s="65"/>
      <c r="XH193" s="65"/>
      <c r="XI193" s="65"/>
      <c r="XJ193" s="66"/>
      <c r="XL193" s="64"/>
      <c r="XM193" s="67"/>
      <c r="XN193" s="67"/>
      <c r="XO193" s="65"/>
      <c r="XP193" s="65"/>
      <c r="XQ193" s="65"/>
      <c r="XR193" s="66"/>
      <c r="XT193" s="64"/>
      <c r="XU193" s="67"/>
      <c r="XV193" s="67"/>
      <c r="XW193" s="65"/>
      <c r="XX193" s="65"/>
      <c r="XY193" s="65"/>
      <c r="XZ193" s="66"/>
      <c r="YB193" s="64"/>
      <c r="YC193" s="67"/>
      <c r="YD193" s="67"/>
      <c r="YE193" s="65"/>
      <c r="YF193" s="65"/>
      <c r="YG193" s="65"/>
      <c r="YH193" s="66"/>
      <c r="YJ193" s="64"/>
      <c r="YK193" s="67"/>
      <c r="YL193" s="67"/>
      <c r="YM193" s="65"/>
      <c r="YN193" s="65"/>
      <c r="YO193" s="65"/>
      <c r="YP193" s="66"/>
      <c r="YR193" s="64"/>
      <c r="YS193" s="67"/>
      <c r="YT193" s="67"/>
      <c r="YU193" s="65"/>
      <c r="YV193" s="65"/>
      <c r="YW193" s="65"/>
      <c r="YX193" s="66"/>
      <c r="YZ193" s="64"/>
      <c r="ZA193" s="67"/>
      <c r="ZB193" s="67"/>
      <c r="ZC193" s="65"/>
      <c r="ZD193" s="65"/>
      <c r="ZE193" s="65"/>
      <c r="ZF193" s="66"/>
      <c r="ZH193" s="64"/>
      <c r="ZI193" s="67"/>
      <c r="ZJ193" s="67"/>
      <c r="ZK193" s="65"/>
      <c r="ZL193" s="65"/>
      <c r="ZM193" s="65"/>
      <c r="ZN193" s="66"/>
      <c r="ZP193" s="64"/>
      <c r="ZQ193" s="67"/>
      <c r="ZR193" s="67"/>
      <c r="ZS193" s="65"/>
      <c r="ZT193" s="65"/>
      <c r="ZU193" s="65"/>
      <c r="ZV193" s="66"/>
      <c r="ZX193" s="64"/>
      <c r="ZY193" s="67"/>
      <c r="ZZ193" s="67"/>
      <c r="AAA193" s="65"/>
      <c r="AAB193" s="65"/>
      <c r="AAC193" s="65"/>
      <c r="AAD193" s="66"/>
      <c r="AAF193" s="64"/>
      <c r="AAG193" s="67"/>
      <c r="AAH193" s="67"/>
      <c r="AAI193" s="65"/>
      <c r="AAJ193" s="65"/>
      <c r="AAK193" s="65"/>
      <c r="AAL193" s="66"/>
      <c r="AAN193" s="64"/>
      <c r="AAO193" s="67"/>
      <c r="AAP193" s="67"/>
      <c r="AAQ193" s="65"/>
      <c r="AAR193" s="65"/>
      <c r="AAS193" s="65"/>
      <c r="AAT193" s="66"/>
      <c r="AAV193" s="64"/>
      <c r="AAW193" s="67"/>
      <c r="AAX193" s="67"/>
      <c r="AAY193" s="65"/>
      <c r="AAZ193" s="65"/>
      <c r="ABA193" s="65"/>
      <c r="ABB193" s="66"/>
      <c r="ABD193" s="64"/>
      <c r="ABE193" s="67"/>
      <c r="ABF193" s="67"/>
      <c r="ABG193" s="65"/>
      <c r="ABH193" s="65"/>
      <c r="ABI193" s="65"/>
      <c r="ABJ193" s="66"/>
      <c r="ABL193" s="64"/>
      <c r="ABM193" s="67"/>
      <c r="ABN193" s="67"/>
      <c r="ABO193" s="65"/>
      <c r="ABP193" s="65"/>
      <c r="ABQ193" s="65"/>
      <c r="ABR193" s="66"/>
      <c r="ABT193" s="64"/>
      <c r="ABU193" s="67"/>
      <c r="ABV193" s="67"/>
      <c r="ABW193" s="65"/>
      <c r="ABX193" s="65"/>
      <c r="ABY193" s="65"/>
      <c r="ABZ193" s="66"/>
      <c r="ACB193" s="64"/>
      <c r="ACC193" s="67"/>
      <c r="ACD193" s="67"/>
      <c r="ACE193" s="65"/>
      <c r="ACF193" s="65"/>
      <c r="ACG193" s="65"/>
      <c r="ACH193" s="66"/>
      <c r="ACJ193" s="64"/>
      <c r="ACK193" s="67"/>
      <c r="ACL193" s="67"/>
      <c r="ACM193" s="65"/>
      <c r="ACN193" s="65"/>
      <c r="ACO193" s="65"/>
      <c r="ACP193" s="66"/>
      <c r="ACR193" s="64"/>
      <c r="ACS193" s="67"/>
      <c r="ACT193" s="67"/>
      <c r="ACU193" s="65"/>
      <c r="ACV193" s="65"/>
      <c r="ACW193" s="65"/>
      <c r="ACX193" s="66"/>
      <c r="ACZ193" s="64"/>
      <c r="ADA193" s="67"/>
      <c r="ADB193" s="67"/>
      <c r="ADC193" s="65"/>
      <c r="ADD193" s="65"/>
      <c r="ADE193" s="65"/>
      <c r="ADF193" s="66"/>
      <c r="ADH193" s="64"/>
      <c r="ADI193" s="67"/>
      <c r="ADJ193" s="67"/>
      <c r="ADK193" s="65"/>
      <c r="ADL193" s="65"/>
      <c r="ADM193" s="65"/>
      <c r="ADN193" s="66"/>
      <c r="ADP193" s="64"/>
      <c r="ADQ193" s="67"/>
      <c r="ADR193" s="67"/>
      <c r="ADS193" s="65"/>
      <c r="ADT193" s="65"/>
      <c r="ADU193" s="65"/>
      <c r="ADV193" s="66"/>
      <c r="ADX193" s="64"/>
      <c r="ADY193" s="67"/>
      <c r="ADZ193" s="67"/>
      <c r="AEA193" s="65"/>
      <c r="AEB193" s="65"/>
      <c r="AEC193" s="65"/>
      <c r="AED193" s="66"/>
      <c r="AEF193" s="64"/>
      <c r="AEG193" s="67"/>
      <c r="AEH193" s="67"/>
      <c r="AEI193" s="65"/>
      <c r="AEJ193" s="65"/>
      <c r="AEK193" s="65"/>
      <c r="AEL193" s="66"/>
      <c r="AEN193" s="64"/>
      <c r="AEO193" s="67"/>
      <c r="AEP193" s="67"/>
      <c r="AEQ193" s="65"/>
      <c r="AER193" s="65"/>
      <c r="AES193" s="65"/>
      <c r="AET193" s="66"/>
      <c r="AEV193" s="64"/>
      <c r="AEW193" s="67"/>
      <c r="AEX193" s="67"/>
      <c r="AEY193" s="65"/>
      <c r="AEZ193" s="65"/>
      <c r="AFA193" s="65"/>
      <c r="AFB193" s="66"/>
      <c r="AFD193" s="64"/>
      <c r="AFE193" s="67"/>
      <c r="AFF193" s="67"/>
      <c r="AFG193" s="65"/>
      <c r="AFH193" s="65"/>
      <c r="AFI193" s="65"/>
      <c r="AFJ193" s="66"/>
      <c r="AFL193" s="64"/>
      <c r="AFM193" s="67"/>
      <c r="AFN193" s="67"/>
      <c r="AFO193" s="65"/>
      <c r="AFP193" s="65"/>
      <c r="AFQ193" s="65"/>
      <c r="AFR193" s="66"/>
      <c r="AFT193" s="64"/>
      <c r="AFU193" s="67"/>
      <c r="AFV193" s="67"/>
      <c r="AFW193" s="65"/>
      <c r="AFX193" s="65"/>
      <c r="AFY193" s="65"/>
      <c r="AFZ193" s="66"/>
      <c r="AGB193" s="64"/>
      <c r="AGC193" s="67"/>
      <c r="AGD193" s="67"/>
      <c r="AGE193" s="65"/>
      <c r="AGF193" s="65"/>
      <c r="AGG193" s="65"/>
      <c r="AGH193" s="66"/>
      <c r="AGJ193" s="64"/>
      <c r="AGK193" s="67"/>
      <c r="AGL193" s="67"/>
      <c r="AGM193" s="65"/>
      <c r="AGN193" s="65"/>
      <c r="AGO193" s="65"/>
      <c r="AGP193" s="66"/>
      <c r="AGR193" s="64"/>
      <c r="AGS193" s="67"/>
      <c r="AGT193" s="67"/>
      <c r="AGU193" s="65"/>
      <c r="AGV193" s="65"/>
      <c r="AGW193" s="65"/>
      <c r="AGX193" s="66"/>
      <c r="AGZ193" s="64"/>
      <c r="AHA193" s="67"/>
      <c r="AHB193" s="67"/>
      <c r="AHC193" s="65"/>
      <c r="AHD193" s="65"/>
      <c r="AHE193" s="65"/>
      <c r="AHF193" s="66"/>
      <c r="AHH193" s="64"/>
      <c r="AHI193" s="67"/>
      <c r="AHJ193" s="67"/>
      <c r="AHK193" s="65"/>
      <c r="AHL193" s="65"/>
      <c r="AHM193" s="65"/>
      <c r="AHN193" s="66"/>
      <c r="AHP193" s="64"/>
      <c r="AHQ193" s="67"/>
      <c r="AHR193" s="67"/>
      <c r="AHS193" s="65"/>
      <c r="AHT193" s="65"/>
      <c r="AHU193" s="65"/>
      <c r="AHV193" s="66"/>
      <c r="AHX193" s="64"/>
      <c r="AHY193" s="67"/>
      <c r="AHZ193" s="67"/>
      <c r="AIA193" s="65"/>
      <c r="AIB193" s="65"/>
      <c r="AIC193" s="65"/>
      <c r="AID193" s="66"/>
      <c r="AIF193" s="64"/>
      <c r="AIG193" s="67"/>
      <c r="AIH193" s="67"/>
      <c r="AII193" s="65"/>
      <c r="AIJ193" s="65"/>
      <c r="AIK193" s="65"/>
      <c r="AIL193" s="66"/>
      <c r="AIN193" s="64"/>
      <c r="AIO193" s="67"/>
      <c r="AIP193" s="67"/>
      <c r="AIQ193" s="65"/>
      <c r="AIR193" s="65"/>
      <c r="AIS193" s="65"/>
      <c r="AIT193" s="66"/>
      <c r="AIV193" s="64"/>
      <c r="AIW193" s="67"/>
      <c r="AIX193" s="67"/>
      <c r="AIY193" s="65"/>
      <c r="AIZ193" s="65"/>
      <c r="AJA193" s="65"/>
      <c r="AJB193" s="66"/>
      <c r="AJD193" s="64"/>
      <c r="AJE193" s="67"/>
      <c r="AJF193" s="67"/>
      <c r="AJG193" s="65"/>
      <c r="AJH193" s="65"/>
      <c r="AJI193" s="65"/>
      <c r="AJJ193" s="66"/>
      <c r="AJL193" s="64"/>
      <c r="AJM193" s="67"/>
      <c r="AJN193" s="67"/>
      <c r="AJO193" s="65"/>
      <c r="AJP193" s="65"/>
      <c r="AJQ193" s="65"/>
      <c r="AJR193" s="66"/>
      <c r="AJT193" s="64"/>
      <c r="AJU193" s="67"/>
      <c r="AJV193" s="67"/>
      <c r="AJW193" s="65"/>
      <c r="AJX193" s="65"/>
      <c r="AJY193" s="65"/>
      <c r="AJZ193" s="66"/>
      <c r="AKB193" s="64"/>
      <c r="AKC193" s="67"/>
      <c r="AKD193" s="67"/>
      <c r="AKE193" s="65"/>
      <c r="AKF193" s="65"/>
      <c r="AKG193" s="65"/>
      <c r="AKH193" s="66"/>
      <c r="AKJ193" s="64"/>
      <c r="AKK193" s="67"/>
      <c r="AKL193" s="67"/>
      <c r="AKM193" s="65"/>
      <c r="AKN193" s="65"/>
      <c r="AKO193" s="65"/>
      <c r="AKP193" s="66"/>
      <c r="AKR193" s="64"/>
      <c r="AKS193" s="67"/>
      <c r="AKT193" s="67"/>
      <c r="AKU193" s="65"/>
      <c r="AKV193" s="65"/>
      <c r="AKW193" s="65"/>
      <c r="AKX193" s="66"/>
      <c r="AKZ193" s="64"/>
      <c r="ALA193" s="67"/>
      <c r="ALB193" s="67"/>
      <c r="ALC193" s="65"/>
      <c r="ALD193" s="65"/>
      <c r="ALE193" s="65"/>
      <c r="ALF193" s="66"/>
      <c r="ALH193" s="64"/>
      <c r="ALI193" s="67"/>
      <c r="ALJ193" s="67"/>
      <c r="ALK193" s="65"/>
      <c r="ALL193" s="65"/>
      <c r="ALM193" s="65"/>
      <c r="ALN193" s="66"/>
      <c r="ALP193" s="64"/>
      <c r="ALQ193" s="67"/>
      <c r="ALR193" s="67"/>
      <c r="ALS193" s="65"/>
      <c r="ALT193" s="65"/>
      <c r="ALU193" s="65"/>
      <c r="ALV193" s="66"/>
      <c r="ALX193" s="64"/>
      <c r="ALY193" s="67"/>
      <c r="ALZ193" s="67"/>
      <c r="AMA193" s="65"/>
      <c r="AMB193" s="65"/>
      <c r="AMC193" s="65"/>
      <c r="AMD193" s="66"/>
      <c r="AMF193" s="64"/>
      <c r="AMG193" s="67"/>
      <c r="AMH193" s="67"/>
      <c r="AMI193" s="65"/>
      <c r="AMJ193" s="65"/>
      <c r="AMK193" s="65"/>
      <c r="AML193" s="66"/>
      <c r="AMN193" s="64"/>
      <c r="AMO193" s="67"/>
      <c r="AMP193" s="67"/>
      <c r="AMQ193" s="65"/>
      <c r="AMR193" s="65"/>
      <c r="AMS193" s="65"/>
      <c r="AMT193" s="66"/>
      <c r="AMV193" s="64"/>
      <c r="AMW193" s="67"/>
      <c r="AMX193" s="67"/>
      <c r="AMY193" s="65"/>
      <c r="AMZ193" s="65"/>
      <c r="ANA193" s="65"/>
      <c r="ANB193" s="66"/>
      <c r="AND193" s="64"/>
      <c r="ANE193" s="67"/>
      <c r="ANF193" s="67"/>
      <c r="ANG193" s="65"/>
      <c r="ANH193" s="65"/>
      <c r="ANI193" s="65"/>
      <c r="ANJ193" s="66"/>
      <c r="ANL193" s="64"/>
      <c r="ANM193" s="67"/>
      <c r="ANN193" s="67"/>
      <c r="ANO193" s="65"/>
      <c r="ANP193" s="65"/>
      <c r="ANQ193" s="65"/>
      <c r="ANR193" s="66"/>
      <c r="ANT193" s="64"/>
      <c r="ANU193" s="67"/>
      <c r="ANV193" s="67"/>
      <c r="ANW193" s="65"/>
      <c r="ANX193" s="65"/>
      <c r="ANY193" s="65"/>
      <c r="ANZ193" s="66"/>
      <c r="AOB193" s="64"/>
      <c r="AOC193" s="67"/>
      <c r="AOD193" s="67"/>
      <c r="AOE193" s="65"/>
      <c r="AOF193" s="65"/>
      <c r="AOG193" s="65"/>
      <c r="AOH193" s="66"/>
      <c r="AOJ193" s="64"/>
      <c r="AOK193" s="67"/>
      <c r="AOL193" s="67"/>
      <c r="AOM193" s="65"/>
      <c r="AON193" s="65"/>
      <c r="AOO193" s="65"/>
      <c r="AOP193" s="66"/>
      <c r="AOR193" s="64"/>
      <c r="AOS193" s="67"/>
      <c r="AOT193" s="67"/>
      <c r="AOU193" s="65"/>
      <c r="AOV193" s="65"/>
      <c r="AOW193" s="65"/>
      <c r="AOX193" s="66"/>
      <c r="AOZ193" s="64"/>
      <c r="APA193" s="67"/>
      <c r="APB193" s="67"/>
      <c r="APC193" s="65"/>
      <c r="APD193" s="65"/>
      <c r="APE193" s="65"/>
      <c r="APF193" s="66"/>
      <c r="APH193" s="64"/>
      <c r="API193" s="67"/>
      <c r="APJ193" s="67"/>
      <c r="APK193" s="65"/>
      <c r="APL193" s="65"/>
      <c r="APM193" s="65"/>
      <c r="APN193" s="66"/>
      <c r="APP193" s="64"/>
      <c r="APQ193" s="67"/>
      <c r="APR193" s="67"/>
      <c r="APS193" s="65"/>
      <c r="APT193" s="65"/>
      <c r="APU193" s="65"/>
      <c r="APV193" s="66"/>
      <c r="APX193" s="64"/>
      <c r="APY193" s="67"/>
      <c r="APZ193" s="67"/>
      <c r="AQA193" s="65"/>
      <c r="AQB193" s="65"/>
      <c r="AQC193" s="65"/>
      <c r="AQD193" s="66"/>
      <c r="AQF193" s="64"/>
      <c r="AQG193" s="67"/>
      <c r="AQH193" s="67"/>
      <c r="AQI193" s="65"/>
      <c r="AQJ193" s="65"/>
      <c r="AQK193" s="65"/>
      <c r="AQL193" s="66"/>
      <c r="AQN193" s="64"/>
      <c r="AQO193" s="67"/>
      <c r="AQP193" s="67"/>
      <c r="AQQ193" s="65"/>
      <c r="AQR193" s="65"/>
      <c r="AQS193" s="65"/>
      <c r="AQT193" s="66"/>
      <c r="AQV193" s="64"/>
      <c r="AQW193" s="67"/>
      <c r="AQX193" s="67"/>
      <c r="AQY193" s="65"/>
      <c r="AQZ193" s="65"/>
      <c r="ARA193" s="65"/>
      <c r="ARB193" s="66"/>
      <c r="ARD193" s="64"/>
      <c r="ARE193" s="67"/>
      <c r="ARF193" s="67"/>
      <c r="ARG193" s="65"/>
      <c r="ARH193" s="65"/>
      <c r="ARI193" s="65"/>
      <c r="ARJ193" s="66"/>
      <c r="ARL193" s="64"/>
      <c r="ARM193" s="67"/>
      <c r="ARN193" s="67"/>
      <c r="ARO193" s="65"/>
      <c r="ARP193" s="65"/>
      <c r="ARQ193" s="65"/>
      <c r="ARR193" s="66"/>
      <c r="ART193" s="64"/>
      <c r="ARU193" s="67"/>
      <c r="ARV193" s="67"/>
      <c r="ARW193" s="65"/>
      <c r="ARX193" s="65"/>
      <c r="ARY193" s="65"/>
      <c r="ARZ193" s="66"/>
      <c r="ASB193" s="64"/>
      <c r="ASC193" s="67"/>
      <c r="ASD193" s="67"/>
      <c r="ASE193" s="65"/>
      <c r="ASF193" s="65"/>
      <c r="ASG193" s="65"/>
      <c r="ASH193" s="66"/>
      <c r="ASJ193" s="64"/>
      <c r="ASK193" s="67"/>
      <c r="ASL193" s="67"/>
      <c r="ASM193" s="65"/>
      <c r="ASN193" s="65"/>
      <c r="ASO193" s="65"/>
      <c r="ASP193" s="66"/>
      <c r="ASR193" s="64"/>
      <c r="ASS193" s="67"/>
      <c r="AST193" s="67"/>
      <c r="ASU193" s="65"/>
      <c r="ASV193" s="65"/>
      <c r="ASW193" s="65"/>
      <c r="ASX193" s="66"/>
      <c r="ASZ193" s="64"/>
      <c r="ATA193" s="67"/>
      <c r="ATB193" s="67"/>
      <c r="ATC193" s="65"/>
      <c r="ATD193" s="65"/>
      <c r="ATE193" s="65"/>
      <c r="ATF193" s="66"/>
      <c r="ATH193" s="64"/>
      <c r="ATI193" s="67"/>
      <c r="ATJ193" s="67"/>
      <c r="ATK193" s="65"/>
      <c r="ATL193" s="65"/>
      <c r="ATM193" s="65"/>
      <c r="ATN193" s="66"/>
      <c r="ATP193" s="64"/>
      <c r="ATQ193" s="67"/>
      <c r="ATR193" s="67"/>
      <c r="ATS193" s="65"/>
      <c r="ATT193" s="65"/>
      <c r="ATU193" s="65"/>
      <c r="ATV193" s="66"/>
      <c r="ATX193" s="64"/>
      <c r="ATY193" s="67"/>
      <c r="ATZ193" s="67"/>
      <c r="AUA193" s="65"/>
      <c r="AUB193" s="65"/>
      <c r="AUC193" s="65"/>
      <c r="AUD193" s="66"/>
      <c r="AUF193" s="64"/>
      <c r="AUG193" s="67"/>
      <c r="AUH193" s="67"/>
      <c r="AUI193" s="65"/>
      <c r="AUJ193" s="65"/>
      <c r="AUK193" s="65"/>
      <c r="AUL193" s="66"/>
      <c r="AUN193" s="64"/>
      <c r="AUO193" s="67"/>
      <c r="AUP193" s="67"/>
      <c r="AUQ193" s="65"/>
      <c r="AUR193" s="65"/>
      <c r="AUS193" s="65"/>
      <c r="AUT193" s="66"/>
      <c r="AUV193" s="64"/>
      <c r="AUW193" s="67"/>
      <c r="AUX193" s="67"/>
      <c r="AUY193" s="65"/>
      <c r="AUZ193" s="65"/>
      <c r="AVA193" s="65"/>
      <c r="AVB193" s="66"/>
      <c r="AVD193" s="64"/>
      <c r="AVE193" s="67"/>
      <c r="AVF193" s="67"/>
      <c r="AVG193" s="65"/>
      <c r="AVH193" s="65"/>
      <c r="AVI193" s="65"/>
      <c r="AVJ193" s="66"/>
      <c r="AVL193" s="64"/>
      <c r="AVM193" s="67"/>
      <c r="AVN193" s="67"/>
      <c r="AVO193" s="65"/>
      <c r="AVP193" s="65"/>
      <c r="AVQ193" s="65"/>
      <c r="AVR193" s="66"/>
      <c r="AVT193" s="64"/>
      <c r="AVU193" s="67"/>
      <c r="AVV193" s="67"/>
      <c r="AVW193" s="65"/>
      <c r="AVX193" s="65"/>
      <c r="AVY193" s="65"/>
      <c r="AVZ193" s="66"/>
      <c r="AWB193" s="64"/>
      <c r="AWC193" s="67"/>
      <c r="AWD193" s="67"/>
      <c r="AWE193" s="65"/>
      <c r="AWF193" s="65"/>
      <c r="AWG193" s="65"/>
      <c r="AWH193" s="66"/>
      <c r="AWJ193" s="64"/>
      <c r="AWK193" s="67"/>
      <c r="AWL193" s="67"/>
      <c r="AWM193" s="65"/>
      <c r="AWN193" s="65"/>
      <c r="AWO193" s="65"/>
      <c r="AWP193" s="66"/>
      <c r="AWR193" s="64"/>
      <c r="AWS193" s="67"/>
      <c r="AWT193" s="67"/>
      <c r="AWU193" s="65"/>
      <c r="AWV193" s="65"/>
      <c r="AWW193" s="65"/>
      <c r="AWX193" s="66"/>
      <c r="AWZ193" s="64"/>
      <c r="AXA193" s="67"/>
      <c r="AXB193" s="67"/>
      <c r="AXC193" s="65"/>
      <c r="AXD193" s="65"/>
      <c r="AXE193" s="65"/>
      <c r="AXF193" s="66"/>
      <c r="AXH193" s="64"/>
      <c r="AXI193" s="67"/>
      <c r="AXJ193" s="67"/>
      <c r="AXK193" s="65"/>
      <c r="AXL193" s="65"/>
      <c r="AXM193" s="65"/>
      <c r="AXN193" s="66"/>
      <c r="AXP193" s="64"/>
      <c r="AXQ193" s="67"/>
      <c r="AXR193" s="67"/>
      <c r="AXS193" s="65"/>
      <c r="AXT193" s="65"/>
      <c r="AXU193" s="65"/>
      <c r="AXV193" s="66"/>
      <c r="AXX193" s="64"/>
      <c r="AXY193" s="67"/>
      <c r="AXZ193" s="67"/>
      <c r="AYA193" s="65"/>
      <c r="AYB193" s="65"/>
      <c r="AYC193" s="65"/>
      <c r="AYD193" s="66"/>
      <c r="AYF193" s="64"/>
      <c r="AYG193" s="67"/>
      <c r="AYH193" s="67"/>
      <c r="AYI193" s="65"/>
      <c r="AYJ193" s="65"/>
      <c r="AYK193" s="65"/>
      <c r="AYL193" s="66"/>
      <c r="AYN193" s="64"/>
      <c r="AYO193" s="67"/>
      <c r="AYP193" s="67"/>
      <c r="AYQ193" s="65"/>
      <c r="AYR193" s="65"/>
      <c r="AYS193" s="65"/>
      <c r="AYT193" s="66"/>
      <c r="AYV193" s="64"/>
      <c r="AYW193" s="67"/>
      <c r="AYX193" s="67"/>
      <c r="AYY193" s="65"/>
      <c r="AYZ193" s="65"/>
      <c r="AZA193" s="65"/>
      <c r="AZB193" s="66"/>
      <c r="AZD193" s="64"/>
      <c r="AZE193" s="67"/>
      <c r="AZF193" s="67"/>
      <c r="AZG193" s="65"/>
      <c r="AZH193" s="65"/>
      <c r="AZI193" s="65"/>
      <c r="AZJ193" s="66"/>
      <c r="AZL193" s="64"/>
      <c r="AZM193" s="67"/>
      <c r="AZN193" s="67"/>
      <c r="AZO193" s="65"/>
      <c r="AZP193" s="65"/>
      <c r="AZQ193" s="65"/>
      <c r="AZR193" s="66"/>
      <c r="AZT193" s="64"/>
      <c r="AZU193" s="67"/>
      <c r="AZV193" s="67"/>
      <c r="AZW193" s="65"/>
      <c r="AZX193" s="65"/>
      <c r="AZY193" s="65"/>
      <c r="AZZ193" s="66"/>
      <c r="BAB193" s="64"/>
      <c r="BAC193" s="67"/>
      <c r="BAD193" s="67"/>
      <c r="BAE193" s="65"/>
      <c r="BAF193" s="65"/>
      <c r="BAG193" s="65"/>
      <c r="BAH193" s="66"/>
      <c r="BAJ193" s="64"/>
      <c r="BAK193" s="67"/>
      <c r="BAL193" s="67"/>
      <c r="BAM193" s="65"/>
      <c r="BAN193" s="65"/>
      <c r="BAO193" s="65"/>
      <c r="BAP193" s="66"/>
      <c r="BAR193" s="64"/>
      <c r="BAS193" s="67"/>
      <c r="BAT193" s="67"/>
      <c r="BAU193" s="65"/>
      <c r="BAV193" s="65"/>
      <c r="BAW193" s="65"/>
      <c r="BAX193" s="66"/>
      <c r="BAZ193" s="64"/>
      <c r="BBA193" s="67"/>
      <c r="BBB193" s="67"/>
      <c r="BBC193" s="65"/>
      <c r="BBD193" s="65"/>
      <c r="BBE193" s="65"/>
      <c r="BBF193" s="66"/>
      <c r="BBH193" s="64"/>
      <c r="BBI193" s="67"/>
      <c r="BBJ193" s="67"/>
      <c r="BBK193" s="65"/>
      <c r="BBL193" s="65"/>
      <c r="BBM193" s="65"/>
      <c r="BBN193" s="66"/>
      <c r="BBP193" s="64"/>
      <c r="BBQ193" s="67"/>
      <c r="BBR193" s="67"/>
      <c r="BBS193" s="65"/>
      <c r="BBT193" s="65"/>
      <c r="BBU193" s="65"/>
      <c r="BBV193" s="66"/>
      <c r="BBX193" s="64"/>
      <c r="BBY193" s="67"/>
      <c r="BBZ193" s="67"/>
      <c r="BCA193" s="65"/>
      <c r="BCB193" s="65"/>
      <c r="BCC193" s="65"/>
      <c r="BCD193" s="66"/>
      <c r="BCF193" s="64"/>
      <c r="BCG193" s="67"/>
      <c r="BCH193" s="67"/>
      <c r="BCI193" s="65"/>
      <c r="BCJ193" s="65"/>
      <c r="BCK193" s="65"/>
      <c r="BCL193" s="66"/>
      <c r="BCN193" s="64"/>
      <c r="BCO193" s="67"/>
      <c r="BCP193" s="67"/>
      <c r="BCQ193" s="65"/>
      <c r="BCR193" s="65"/>
      <c r="BCS193" s="65"/>
      <c r="BCT193" s="66"/>
      <c r="BCV193" s="64"/>
      <c r="BCW193" s="67"/>
      <c r="BCX193" s="67"/>
      <c r="BCY193" s="65"/>
      <c r="BCZ193" s="65"/>
      <c r="BDA193" s="65"/>
      <c r="BDB193" s="66"/>
      <c r="BDD193" s="64"/>
      <c r="BDE193" s="67"/>
      <c r="BDF193" s="67"/>
      <c r="BDG193" s="65"/>
      <c r="BDH193" s="65"/>
      <c r="BDI193" s="65"/>
      <c r="BDJ193" s="66"/>
      <c r="BDL193" s="64"/>
      <c r="BDM193" s="67"/>
      <c r="BDN193" s="67"/>
      <c r="BDO193" s="65"/>
      <c r="BDP193" s="65"/>
      <c r="BDQ193" s="65"/>
      <c r="BDR193" s="66"/>
      <c r="BDT193" s="64"/>
      <c r="BDU193" s="67"/>
      <c r="BDV193" s="67"/>
      <c r="BDW193" s="65"/>
      <c r="BDX193" s="65"/>
      <c r="BDY193" s="65"/>
      <c r="BDZ193" s="66"/>
      <c r="BEB193" s="64"/>
      <c r="BEC193" s="67"/>
      <c r="BED193" s="67"/>
      <c r="BEE193" s="65"/>
      <c r="BEF193" s="65"/>
      <c r="BEG193" s="65"/>
      <c r="BEH193" s="66"/>
      <c r="BEJ193" s="64"/>
      <c r="BEK193" s="67"/>
      <c r="BEL193" s="67"/>
      <c r="BEM193" s="65"/>
      <c r="BEN193" s="65"/>
      <c r="BEO193" s="65"/>
      <c r="BEP193" s="66"/>
      <c r="BER193" s="64"/>
      <c r="BES193" s="67"/>
      <c r="BET193" s="67"/>
      <c r="BEU193" s="65"/>
      <c r="BEV193" s="65"/>
      <c r="BEW193" s="65"/>
      <c r="BEX193" s="66"/>
      <c r="BEZ193" s="64"/>
      <c r="BFA193" s="67"/>
      <c r="BFB193" s="67"/>
      <c r="BFC193" s="65"/>
      <c r="BFD193" s="65"/>
      <c r="BFE193" s="65"/>
      <c r="BFF193" s="66"/>
      <c r="BFH193" s="64"/>
      <c r="BFI193" s="67"/>
      <c r="BFJ193" s="67"/>
      <c r="BFK193" s="65"/>
      <c r="BFL193" s="65"/>
      <c r="BFM193" s="65"/>
      <c r="BFN193" s="66"/>
      <c r="BFP193" s="64"/>
      <c r="BFQ193" s="67"/>
      <c r="BFR193" s="67"/>
      <c r="BFS193" s="65"/>
      <c r="BFT193" s="65"/>
      <c r="BFU193" s="65"/>
      <c r="BFV193" s="66"/>
      <c r="BFX193" s="64"/>
      <c r="BFY193" s="67"/>
      <c r="BFZ193" s="67"/>
      <c r="BGA193" s="65"/>
      <c r="BGB193" s="65"/>
      <c r="BGC193" s="65"/>
      <c r="BGD193" s="66"/>
      <c r="BGF193" s="64"/>
      <c r="BGG193" s="67"/>
      <c r="BGH193" s="67"/>
      <c r="BGI193" s="65"/>
      <c r="BGJ193" s="65"/>
      <c r="BGK193" s="65"/>
      <c r="BGL193" s="66"/>
      <c r="BGN193" s="64"/>
      <c r="BGO193" s="67"/>
      <c r="BGP193" s="67"/>
      <c r="BGQ193" s="65"/>
      <c r="BGR193" s="65"/>
      <c r="BGS193" s="65"/>
      <c r="BGT193" s="66"/>
      <c r="BGV193" s="64"/>
      <c r="BGW193" s="67"/>
      <c r="BGX193" s="67"/>
      <c r="BGY193" s="65"/>
      <c r="BGZ193" s="65"/>
      <c r="BHA193" s="65"/>
      <c r="BHB193" s="66"/>
      <c r="BHD193" s="64"/>
      <c r="BHE193" s="67"/>
      <c r="BHF193" s="67"/>
      <c r="BHG193" s="65"/>
      <c r="BHH193" s="65"/>
      <c r="BHI193" s="65"/>
      <c r="BHJ193" s="66"/>
      <c r="BHL193" s="64"/>
      <c r="BHM193" s="67"/>
      <c r="BHN193" s="67"/>
      <c r="BHO193" s="65"/>
      <c r="BHP193" s="65"/>
      <c r="BHQ193" s="65"/>
      <c r="BHR193" s="66"/>
      <c r="BHT193" s="64"/>
      <c r="BHU193" s="67"/>
      <c r="BHV193" s="67"/>
      <c r="BHW193" s="65"/>
      <c r="BHX193" s="65"/>
      <c r="BHY193" s="65"/>
      <c r="BHZ193" s="66"/>
      <c r="BIB193" s="64"/>
      <c r="BIC193" s="67"/>
      <c r="BID193" s="67"/>
      <c r="BIE193" s="65"/>
      <c r="BIF193" s="65"/>
      <c r="BIG193" s="65"/>
      <c r="BIH193" s="66"/>
      <c r="BIJ193" s="64"/>
      <c r="BIK193" s="67"/>
      <c r="BIL193" s="67"/>
      <c r="BIM193" s="65"/>
      <c r="BIN193" s="65"/>
      <c r="BIO193" s="65"/>
      <c r="BIP193" s="66"/>
      <c r="BIR193" s="64"/>
      <c r="BIS193" s="67"/>
      <c r="BIT193" s="67"/>
      <c r="BIU193" s="65"/>
      <c r="BIV193" s="65"/>
      <c r="BIW193" s="65"/>
      <c r="BIX193" s="66"/>
      <c r="BIZ193" s="64"/>
      <c r="BJA193" s="67"/>
      <c r="BJB193" s="67"/>
      <c r="BJC193" s="65"/>
      <c r="BJD193" s="65"/>
      <c r="BJE193" s="65"/>
      <c r="BJF193" s="66"/>
      <c r="BJH193" s="64"/>
      <c r="BJI193" s="67"/>
      <c r="BJJ193" s="67"/>
      <c r="BJK193" s="65"/>
      <c r="BJL193" s="65"/>
      <c r="BJM193" s="65"/>
      <c r="BJN193" s="66"/>
      <c r="BJP193" s="64"/>
      <c r="BJQ193" s="67"/>
      <c r="BJR193" s="67"/>
      <c r="BJS193" s="65"/>
      <c r="BJT193" s="65"/>
      <c r="BJU193" s="65"/>
      <c r="BJV193" s="66"/>
      <c r="BJX193" s="64"/>
      <c r="BJY193" s="67"/>
      <c r="BJZ193" s="67"/>
      <c r="BKA193" s="65"/>
      <c r="BKB193" s="65"/>
      <c r="BKC193" s="65"/>
      <c r="BKD193" s="66"/>
      <c r="BKF193" s="64"/>
      <c r="BKG193" s="67"/>
      <c r="BKH193" s="67"/>
      <c r="BKI193" s="65"/>
      <c r="BKJ193" s="65"/>
      <c r="BKK193" s="65"/>
      <c r="BKL193" s="66"/>
      <c r="BKN193" s="64"/>
      <c r="BKO193" s="67"/>
      <c r="BKP193" s="67"/>
      <c r="BKQ193" s="65"/>
      <c r="BKR193" s="65"/>
      <c r="BKS193" s="65"/>
      <c r="BKT193" s="66"/>
      <c r="BKV193" s="64"/>
      <c r="BKW193" s="67"/>
      <c r="BKX193" s="67"/>
      <c r="BKY193" s="65"/>
      <c r="BKZ193" s="65"/>
      <c r="BLA193" s="65"/>
      <c r="BLB193" s="66"/>
      <c r="BLD193" s="64"/>
      <c r="BLE193" s="67"/>
      <c r="BLF193" s="67"/>
      <c r="BLG193" s="65"/>
      <c r="BLH193" s="65"/>
      <c r="BLI193" s="65"/>
      <c r="BLJ193" s="66"/>
      <c r="BLL193" s="64"/>
      <c r="BLM193" s="67"/>
      <c r="BLN193" s="67"/>
      <c r="BLO193" s="65"/>
      <c r="BLP193" s="65"/>
      <c r="BLQ193" s="65"/>
      <c r="BLR193" s="66"/>
      <c r="BLT193" s="64"/>
      <c r="BLU193" s="67"/>
      <c r="BLV193" s="67"/>
      <c r="BLW193" s="65"/>
      <c r="BLX193" s="65"/>
      <c r="BLY193" s="65"/>
      <c r="BLZ193" s="66"/>
      <c r="BMB193" s="64"/>
      <c r="BMC193" s="67"/>
      <c r="BMD193" s="67"/>
      <c r="BME193" s="65"/>
      <c r="BMF193" s="65"/>
      <c r="BMG193" s="65"/>
      <c r="BMH193" s="66"/>
      <c r="BMJ193" s="64"/>
      <c r="BMK193" s="67"/>
      <c r="BML193" s="67"/>
      <c r="BMM193" s="65"/>
      <c r="BMN193" s="65"/>
      <c r="BMO193" s="65"/>
      <c r="BMP193" s="66"/>
      <c r="BMR193" s="64"/>
      <c r="BMS193" s="67"/>
      <c r="BMT193" s="67"/>
      <c r="BMU193" s="65"/>
      <c r="BMV193" s="65"/>
      <c r="BMW193" s="65"/>
      <c r="BMX193" s="66"/>
      <c r="BMZ193" s="64"/>
      <c r="BNA193" s="67"/>
      <c r="BNB193" s="67"/>
      <c r="BNC193" s="65"/>
      <c r="BND193" s="65"/>
      <c r="BNE193" s="65"/>
      <c r="BNF193" s="66"/>
      <c r="BNH193" s="64"/>
      <c r="BNI193" s="67"/>
      <c r="BNJ193" s="67"/>
      <c r="BNK193" s="65"/>
      <c r="BNL193" s="65"/>
      <c r="BNM193" s="65"/>
      <c r="BNN193" s="66"/>
      <c r="BNP193" s="64"/>
      <c r="BNQ193" s="67"/>
      <c r="BNR193" s="67"/>
      <c r="BNS193" s="65"/>
      <c r="BNT193" s="65"/>
      <c r="BNU193" s="65"/>
      <c r="BNV193" s="66"/>
      <c r="BNX193" s="64"/>
      <c r="BNY193" s="67"/>
      <c r="BNZ193" s="67"/>
      <c r="BOA193" s="65"/>
      <c r="BOB193" s="65"/>
      <c r="BOC193" s="65"/>
      <c r="BOD193" s="66"/>
      <c r="BOF193" s="64"/>
      <c r="BOG193" s="67"/>
      <c r="BOH193" s="67"/>
      <c r="BOI193" s="65"/>
      <c r="BOJ193" s="65"/>
      <c r="BOK193" s="65"/>
      <c r="BOL193" s="66"/>
      <c r="BON193" s="64"/>
      <c r="BOO193" s="67"/>
      <c r="BOP193" s="67"/>
      <c r="BOQ193" s="65"/>
      <c r="BOR193" s="65"/>
      <c r="BOS193" s="65"/>
      <c r="BOT193" s="66"/>
      <c r="BOV193" s="64"/>
      <c r="BOW193" s="67"/>
      <c r="BOX193" s="67"/>
      <c r="BOY193" s="65"/>
      <c r="BOZ193" s="65"/>
      <c r="BPA193" s="65"/>
      <c r="BPB193" s="66"/>
      <c r="BPD193" s="64"/>
      <c r="BPE193" s="67"/>
      <c r="BPF193" s="67"/>
      <c r="BPG193" s="65"/>
      <c r="BPH193" s="65"/>
      <c r="BPI193" s="65"/>
      <c r="BPJ193" s="66"/>
      <c r="BPL193" s="64"/>
      <c r="BPM193" s="67"/>
      <c r="BPN193" s="67"/>
      <c r="BPO193" s="65"/>
      <c r="BPP193" s="65"/>
      <c r="BPQ193" s="65"/>
      <c r="BPR193" s="66"/>
      <c r="BPT193" s="64"/>
      <c r="BPU193" s="67"/>
      <c r="BPV193" s="67"/>
      <c r="BPW193" s="65"/>
      <c r="BPX193" s="65"/>
      <c r="BPY193" s="65"/>
      <c r="BPZ193" s="66"/>
      <c r="BQB193" s="64"/>
      <c r="BQC193" s="67"/>
      <c r="BQD193" s="67"/>
      <c r="BQE193" s="65"/>
      <c r="BQF193" s="65"/>
      <c r="BQG193" s="65"/>
      <c r="BQH193" s="66"/>
      <c r="BQJ193" s="64"/>
      <c r="BQK193" s="67"/>
      <c r="BQL193" s="67"/>
      <c r="BQM193" s="65"/>
      <c r="BQN193" s="65"/>
      <c r="BQO193" s="65"/>
      <c r="BQP193" s="66"/>
      <c r="BQR193" s="64"/>
      <c r="BQS193" s="67"/>
      <c r="BQT193" s="67"/>
      <c r="BQU193" s="65"/>
      <c r="BQV193" s="65"/>
      <c r="BQW193" s="65"/>
      <c r="BQX193" s="66"/>
      <c r="BQZ193" s="64"/>
      <c r="BRA193" s="67"/>
      <c r="BRB193" s="67"/>
      <c r="BRC193" s="65"/>
      <c r="BRD193" s="65"/>
      <c r="BRE193" s="65"/>
      <c r="BRF193" s="66"/>
      <c r="BRH193" s="64"/>
      <c r="BRI193" s="67"/>
      <c r="BRJ193" s="67"/>
      <c r="BRK193" s="65"/>
      <c r="BRL193" s="65"/>
      <c r="BRM193" s="65"/>
      <c r="BRN193" s="66"/>
      <c r="BRP193" s="64"/>
      <c r="BRQ193" s="67"/>
      <c r="BRR193" s="67"/>
      <c r="BRS193" s="65"/>
      <c r="BRT193" s="65"/>
      <c r="BRU193" s="65"/>
      <c r="BRV193" s="66"/>
      <c r="BRX193" s="64"/>
      <c r="BRY193" s="67"/>
      <c r="BRZ193" s="67"/>
      <c r="BSA193" s="65"/>
      <c r="BSB193" s="65"/>
      <c r="BSC193" s="65"/>
      <c r="BSD193" s="66"/>
      <c r="BSF193" s="64"/>
      <c r="BSG193" s="67"/>
      <c r="BSH193" s="67"/>
      <c r="BSI193" s="65"/>
      <c r="BSJ193" s="65"/>
      <c r="BSK193" s="65"/>
      <c r="BSL193" s="66"/>
      <c r="BSN193" s="64"/>
      <c r="BSO193" s="67"/>
      <c r="BSP193" s="67"/>
      <c r="BSQ193" s="65"/>
      <c r="BSR193" s="65"/>
      <c r="BSS193" s="65"/>
      <c r="BST193" s="66"/>
      <c r="BSV193" s="64"/>
      <c r="BSW193" s="67"/>
      <c r="BSX193" s="67"/>
      <c r="BSY193" s="65"/>
      <c r="BSZ193" s="65"/>
      <c r="BTA193" s="65"/>
      <c r="BTB193" s="66"/>
      <c r="BTD193" s="64"/>
      <c r="BTE193" s="67"/>
      <c r="BTF193" s="67"/>
      <c r="BTG193" s="65"/>
      <c r="BTH193" s="65"/>
      <c r="BTI193" s="65"/>
      <c r="BTJ193" s="66"/>
      <c r="BTL193" s="64"/>
      <c r="BTM193" s="67"/>
      <c r="BTN193" s="67"/>
      <c r="BTO193" s="65"/>
      <c r="BTP193" s="65"/>
      <c r="BTQ193" s="65"/>
      <c r="BTR193" s="66"/>
      <c r="BTT193" s="64"/>
      <c r="BTU193" s="67"/>
      <c r="BTV193" s="67"/>
      <c r="BTW193" s="65"/>
      <c r="BTX193" s="65"/>
      <c r="BTY193" s="65"/>
      <c r="BTZ193" s="66"/>
      <c r="BUB193" s="64"/>
      <c r="BUC193" s="67"/>
      <c r="BUD193" s="67"/>
      <c r="BUE193" s="65"/>
      <c r="BUF193" s="65"/>
      <c r="BUG193" s="65"/>
      <c r="BUH193" s="66"/>
      <c r="BUJ193" s="64"/>
      <c r="BUK193" s="67"/>
      <c r="BUL193" s="67"/>
      <c r="BUM193" s="65"/>
      <c r="BUN193" s="65"/>
      <c r="BUO193" s="65"/>
      <c r="BUP193" s="66"/>
      <c r="BUR193" s="64"/>
      <c r="BUS193" s="67"/>
      <c r="BUT193" s="67"/>
      <c r="BUU193" s="65"/>
      <c r="BUV193" s="65"/>
      <c r="BUW193" s="65"/>
      <c r="BUX193" s="66"/>
      <c r="BUZ193" s="64"/>
      <c r="BVA193" s="67"/>
      <c r="BVB193" s="67"/>
      <c r="BVC193" s="65"/>
      <c r="BVD193" s="65"/>
      <c r="BVE193" s="65"/>
      <c r="BVF193" s="66"/>
      <c r="BVH193" s="64"/>
      <c r="BVI193" s="67"/>
      <c r="BVJ193" s="67"/>
      <c r="BVK193" s="65"/>
      <c r="BVL193" s="65"/>
      <c r="BVM193" s="65"/>
      <c r="BVN193" s="66"/>
      <c r="BVP193" s="64"/>
      <c r="BVQ193" s="67"/>
      <c r="BVR193" s="67"/>
      <c r="BVS193" s="65"/>
      <c r="BVT193" s="65"/>
      <c r="BVU193" s="65"/>
      <c r="BVV193" s="66"/>
      <c r="BVX193" s="64"/>
      <c r="BVY193" s="67"/>
      <c r="BVZ193" s="67"/>
      <c r="BWA193" s="65"/>
      <c r="BWB193" s="65"/>
      <c r="BWC193" s="65"/>
      <c r="BWD193" s="66"/>
      <c r="BWF193" s="64"/>
      <c r="BWG193" s="67"/>
      <c r="BWH193" s="67"/>
      <c r="BWI193" s="65"/>
      <c r="BWJ193" s="65"/>
      <c r="BWK193" s="65"/>
      <c r="BWL193" s="66"/>
      <c r="BWN193" s="64"/>
      <c r="BWO193" s="67"/>
      <c r="BWP193" s="67"/>
      <c r="BWQ193" s="65"/>
      <c r="BWR193" s="65"/>
      <c r="BWS193" s="65"/>
      <c r="BWT193" s="66"/>
      <c r="BWV193" s="64"/>
      <c r="BWW193" s="67"/>
      <c r="BWX193" s="67"/>
      <c r="BWY193" s="65"/>
      <c r="BWZ193" s="65"/>
      <c r="BXA193" s="65"/>
      <c r="BXB193" s="66"/>
      <c r="BXD193" s="64"/>
      <c r="BXE193" s="67"/>
      <c r="BXF193" s="67"/>
      <c r="BXG193" s="65"/>
      <c r="BXH193" s="65"/>
      <c r="BXI193" s="65"/>
      <c r="BXJ193" s="66"/>
      <c r="BXL193" s="64"/>
      <c r="BXM193" s="67"/>
      <c r="BXN193" s="67"/>
      <c r="BXO193" s="65"/>
      <c r="BXP193" s="65"/>
      <c r="BXQ193" s="65"/>
      <c r="BXR193" s="66"/>
      <c r="BXT193" s="64"/>
      <c r="BXU193" s="67"/>
      <c r="BXV193" s="67"/>
      <c r="BXW193" s="65"/>
      <c r="BXX193" s="65"/>
      <c r="BXY193" s="65"/>
      <c r="BXZ193" s="66"/>
      <c r="BYB193" s="64"/>
      <c r="BYC193" s="67"/>
      <c r="BYD193" s="67"/>
      <c r="BYE193" s="65"/>
      <c r="BYF193" s="65"/>
      <c r="BYG193" s="65"/>
      <c r="BYH193" s="66"/>
      <c r="BYJ193" s="64"/>
      <c r="BYK193" s="67"/>
      <c r="BYL193" s="67"/>
      <c r="BYM193" s="65"/>
      <c r="BYN193" s="65"/>
      <c r="BYO193" s="65"/>
      <c r="BYP193" s="66"/>
      <c r="BYR193" s="64"/>
      <c r="BYS193" s="67"/>
      <c r="BYT193" s="67"/>
      <c r="BYU193" s="65"/>
      <c r="BYV193" s="65"/>
      <c r="BYW193" s="65"/>
      <c r="BYX193" s="66"/>
      <c r="BYZ193" s="64"/>
      <c r="BZA193" s="67"/>
      <c r="BZB193" s="67"/>
      <c r="BZC193" s="65"/>
      <c r="BZD193" s="65"/>
      <c r="BZE193" s="65"/>
      <c r="BZF193" s="66"/>
      <c r="BZH193" s="64"/>
      <c r="BZI193" s="67"/>
      <c r="BZJ193" s="67"/>
      <c r="BZK193" s="65"/>
      <c r="BZL193" s="65"/>
      <c r="BZM193" s="65"/>
      <c r="BZN193" s="66"/>
      <c r="BZP193" s="64"/>
      <c r="BZQ193" s="67"/>
      <c r="BZR193" s="67"/>
      <c r="BZS193" s="65"/>
      <c r="BZT193" s="65"/>
      <c r="BZU193" s="65"/>
      <c r="BZV193" s="66"/>
      <c r="BZX193" s="64"/>
      <c r="BZY193" s="67"/>
      <c r="BZZ193" s="67"/>
      <c r="CAA193" s="65"/>
      <c r="CAB193" s="65"/>
      <c r="CAC193" s="65"/>
      <c r="CAD193" s="66"/>
      <c r="CAF193" s="64"/>
      <c r="CAG193" s="67"/>
      <c r="CAH193" s="67"/>
      <c r="CAI193" s="65"/>
      <c r="CAJ193" s="65"/>
      <c r="CAK193" s="65"/>
      <c r="CAL193" s="66"/>
      <c r="CAN193" s="64"/>
      <c r="CAO193" s="67"/>
      <c r="CAP193" s="67"/>
      <c r="CAQ193" s="65"/>
      <c r="CAR193" s="65"/>
      <c r="CAS193" s="65"/>
      <c r="CAT193" s="66"/>
      <c r="CAV193" s="64"/>
      <c r="CAW193" s="67"/>
      <c r="CAX193" s="67"/>
      <c r="CAY193" s="65"/>
      <c r="CAZ193" s="65"/>
      <c r="CBA193" s="65"/>
      <c r="CBB193" s="66"/>
      <c r="CBD193" s="64"/>
      <c r="CBE193" s="67"/>
      <c r="CBF193" s="67"/>
      <c r="CBG193" s="65"/>
      <c r="CBH193" s="65"/>
      <c r="CBI193" s="65"/>
      <c r="CBJ193" s="66"/>
      <c r="CBL193" s="64"/>
      <c r="CBM193" s="67"/>
      <c r="CBN193" s="67"/>
      <c r="CBO193" s="65"/>
      <c r="CBP193" s="65"/>
      <c r="CBQ193" s="65"/>
      <c r="CBR193" s="66"/>
      <c r="CBT193" s="64"/>
      <c r="CBU193" s="67"/>
      <c r="CBV193" s="67"/>
      <c r="CBW193" s="65"/>
      <c r="CBX193" s="65"/>
      <c r="CBY193" s="65"/>
      <c r="CBZ193" s="66"/>
      <c r="CCB193" s="64"/>
      <c r="CCC193" s="67"/>
      <c r="CCD193" s="67"/>
      <c r="CCE193" s="65"/>
      <c r="CCF193" s="65"/>
      <c r="CCG193" s="65"/>
      <c r="CCH193" s="66"/>
      <c r="CCJ193" s="64"/>
      <c r="CCK193" s="67"/>
      <c r="CCL193" s="67"/>
      <c r="CCM193" s="65"/>
      <c r="CCN193" s="65"/>
      <c r="CCO193" s="65"/>
      <c r="CCP193" s="66"/>
      <c r="CCR193" s="64"/>
      <c r="CCS193" s="67"/>
      <c r="CCT193" s="67"/>
      <c r="CCU193" s="65"/>
      <c r="CCV193" s="65"/>
      <c r="CCW193" s="65"/>
      <c r="CCX193" s="66"/>
      <c r="CCZ193" s="64"/>
      <c r="CDA193" s="67"/>
      <c r="CDB193" s="67"/>
      <c r="CDC193" s="65"/>
      <c r="CDD193" s="65"/>
      <c r="CDE193" s="65"/>
      <c r="CDF193" s="66"/>
      <c r="CDH193" s="64"/>
      <c r="CDI193" s="67"/>
      <c r="CDJ193" s="67"/>
      <c r="CDK193" s="65"/>
      <c r="CDL193" s="65"/>
      <c r="CDM193" s="65"/>
      <c r="CDN193" s="66"/>
      <c r="CDP193" s="64"/>
      <c r="CDQ193" s="67"/>
      <c r="CDR193" s="67"/>
      <c r="CDS193" s="65"/>
      <c r="CDT193" s="65"/>
      <c r="CDU193" s="65"/>
      <c r="CDV193" s="66"/>
      <c r="CDX193" s="64"/>
      <c r="CDY193" s="67"/>
      <c r="CDZ193" s="67"/>
      <c r="CEA193" s="65"/>
      <c r="CEB193" s="65"/>
      <c r="CEC193" s="65"/>
      <c r="CED193" s="66"/>
      <c r="CEF193" s="64"/>
      <c r="CEG193" s="67"/>
      <c r="CEH193" s="67"/>
      <c r="CEI193" s="65"/>
      <c r="CEJ193" s="65"/>
      <c r="CEK193" s="65"/>
      <c r="CEL193" s="66"/>
      <c r="CEN193" s="64"/>
      <c r="CEO193" s="67"/>
      <c r="CEP193" s="67"/>
      <c r="CEQ193" s="65"/>
      <c r="CER193" s="65"/>
      <c r="CES193" s="65"/>
      <c r="CET193" s="66"/>
      <c r="CEV193" s="64"/>
      <c r="CEW193" s="67"/>
      <c r="CEX193" s="67"/>
      <c r="CEY193" s="65"/>
      <c r="CEZ193" s="65"/>
      <c r="CFA193" s="65"/>
      <c r="CFB193" s="66"/>
      <c r="CFD193" s="64"/>
      <c r="CFE193" s="67"/>
      <c r="CFF193" s="67"/>
      <c r="CFG193" s="65"/>
      <c r="CFH193" s="65"/>
      <c r="CFI193" s="65"/>
      <c r="CFJ193" s="66"/>
      <c r="CFL193" s="64"/>
      <c r="CFM193" s="67"/>
      <c r="CFN193" s="67"/>
      <c r="CFO193" s="65"/>
      <c r="CFP193" s="65"/>
      <c r="CFQ193" s="65"/>
      <c r="CFR193" s="66"/>
      <c r="CFT193" s="64"/>
      <c r="CFU193" s="67"/>
      <c r="CFV193" s="67"/>
      <c r="CFW193" s="65"/>
      <c r="CFX193" s="65"/>
      <c r="CFY193" s="65"/>
      <c r="CFZ193" s="66"/>
      <c r="CGB193" s="64"/>
      <c r="CGC193" s="67"/>
      <c r="CGD193" s="67"/>
      <c r="CGE193" s="65"/>
      <c r="CGF193" s="65"/>
      <c r="CGG193" s="65"/>
      <c r="CGH193" s="66"/>
      <c r="CGJ193" s="64"/>
      <c r="CGK193" s="67"/>
      <c r="CGL193" s="67"/>
      <c r="CGM193" s="65"/>
      <c r="CGN193" s="65"/>
      <c r="CGO193" s="65"/>
      <c r="CGP193" s="66"/>
      <c r="CGR193" s="64"/>
      <c r="CGS193" s="67"/>
      <c r="CGT193" s="67"/>
      <c r="CGU193" s="65"/>
      <c r="CGV193" s="65"/>
      <c r="CGW193" s="65"/>
      <c r="CGX193" s="66"/>
      <c r="CGZ193" s="64"/>
      <c r="CHA193" s="67"/>
      <c r="CHB193" s="67"/>
      <c r="CHC193" s="65"/>
      <c r="CHD193" s="65"/>
      <c r="CHE193" s="65"/>
      <c r="CHF193" s="66"/>
      <c r="CHH193" s="64"/>
      <c r="CHI193" s="67"/>
      <c r="CHJ193" s="67"/>
      <c r="CHK193" s="65"/>
      <c r="CHL193" s="65"/>
      <c r="CHM193" s="65"/>
      <c r="CHN193" s="66"/>
      <c r="CHP193" s="64"/>
      <c r="CHQ193" s="67"/>
      <c r="CHR193" s="67"/>
      <c r="CHS193" s="65"/>
      <c r="CHT193" s="65"/>
      <c r="CHU193" s="65"/>
      <c r="CHV193" s="66"/>
      <c r="CHX193" s="64"/>
      <c r="CHY193" s="67"/>
      <c r="CHZ193" s="67"/>
      <c r="CIA193" s="65"/>
      <c r="CIB193" s="65"/>
      <c r="CIC193" s="65"/>
      <c r="CID193" s="66"/>
      <c r="CIF193" s="64"/>
      <c r="CIG193" s="67"/>
      <c r="CIH193" s="67"/>
      <c r="CII193" s="65"/>
      <c r="CIJ193" s="65"/>
      <c r="CIK193" s="65"/>
      <c r="CIL193" s="66"/>
      <c r="CIN193" s="64"/>
      <c r="CIO193" s="67"/>
      <c r="CIP193" s="67"/>
      <c r="CIQ193" s="65"/>
      <c r="CIR193" s="65"/>
      <c r="CIS193" s="65"/>
      <c r="CIT193" s="66"/>
      <c r="CIV193" s="64"/>
      <c r="CIW193" s="67"/>
      <c r="CIX193" s="67"/>
      <c r="CIY193" s="65"/>
      <c r="CIZ193" s="65"/>
      <c r="CJA193" s="65"/>
      <c r="CJB193" s="66"/>
      <c r="CJD193" s="64"/>
      <c r="CJE193" s="67"/>
      <c r="CJF193" s="67"/>
      <c r="CJG193" s="65"/>
      <c r="CJH193" s="65"/>
      <c r="CJI193" s="65"/>
      <c r="CJJ193" s="66"/>
      <c r="CJL193" s="64"/>
      <c r="CJM193" s="67"/>
      <c r="CJN193" s="67"/>
      <c r="CJO193" s="65"/>
      <c r="CJP193" s="65"/>
      <c r="CJQ193" s="65"/>
      <c r="CJR193" s="66"/>
      <c r="CJT193" s="64"/>
      <c r="CJU193" s="67"/>
      <c r="CJV193" s="67"/>
      <c r="CJW193" s="65"/>
      <c r="CJX193" s="65"/>
      <c r="CJY193" s="65"/>
      <c r="CJZ193" s="66"/>
      <c r="CKB193" s="64"/>
      <c r="CKC193" s="67"/>
      <c r="CKD193" s="67"/>
      <c r="CKE193" s="65"/>
      <c r="CKF193" s="65"/>
      <c r="CKG193" s="65"/>
      <c r="CKH193" s="66"/>
      <c r="CKJ193" s="64"/>
      <c r="CKK193" s="67"/>
      <c r="CKL193" s="67"/>
      <c r="CKM193" s="65"/>
      <c r="CKN193" s="65"/>
      <c r="CKO193" s="65"/>
      <c r="CKP193" s="66"/>
      <c r="CKR193" s="64"/>
      <c r="CKS193" s="67"/>
      <c r="CKT193" s="67"/>
      <c r="CKU193" s="65"/>
      <c r="CKV193" s="65"/>
      <c r="CKW193" s="65"/>
      <c r="CKX193" s="66"/>
      <c r="CKZ193" s="64"/>
      <c r="CLA193" s="67"/>
      <c r="CLB193" s="67"/>
      <c r="CLC193" s="65"/>
      <c r="CLD193" s="65"/>
      <c r="CLE193" s="65"/>
      <c r="CLF193" s="66"/>
      <c r="CLH193" s="64"/>
      <c r="CLI193" s="67"/>
      <c r="CLJ193" s="67"/>
      <c r="CLK193" s="65"/>
      <c r="CLL193" s="65"/>
      <c r="CLM193" s="65"/>
      <c r="CLN193" s="66"/>
      <c r="CLP193" s="64"/>
      <c r="CLQ193" s="67"/>
      <c r="CLR193" s="67"/>
      <c r="CLS193" s="65"/>
      <c r="CLT193" s="65"/>
      <c r="CLU193" s="65"/>
      <c r="CLV193" s="66"/>
      <c r="CLX193" s="64"/>
      <c r="CLY193" s="67"/>
      <c r="CLZ193" s="67"/>
      <c r="CMA193" s="65"/>
      <c r="CMB193" s="65"/>
      <c r="CMC193" s="65"/>
      <c r="CMD193" s="66"/>
      <c r="CMF193" s="64"/>
      <c r="CMG193" s="67"/>
      <c r="CMH193" s="67"/>
      <c r="CMI193" s="65"/>
      <c r="CMJ193" s="65"/>
      <c r="CMK193" s="65"/>
      <c r="CML193" s="66"/>
      <c r="CMN193" s="64"/>
      <c r="CMO193" s="67"/>
      <c r="CMP193" s="67"/>
      <c r="CMQ193" s="65"/>
      <c r="CMR193" s="65"/>
      <c r="CMS193" s="65"/>
      <c r="CMT193" s="66"/>
      <c r="CMV193" s="64"/>
      <c r="CMW193" s="67"/>
      <c r="CMX193" s="67"/>
      <c r="CMY193" s="65"/>
      <c r="CMZ193" s="65"/>
      <c r="CNA193" s="65"/>
      <c r="CNB193" s="66"/>
      <c r="CND193" s="64"/>
      <c r="CNE193" s="67"/>
      <c r="CNF193" s="67"/>
      <c r="CNG193" s="65"/>
      <c r="CNH193" s="65"/>
      <c r="CNI193" s="65"/>
      <c r="CNJ193" s="66"/>
      <c r="CNL193" s="64"/>
      <c r="CNM193" s="67"/>
      <c r="CNN193" s="67"/>
      <c r="CNO193" s="65"/>
      <c r="CNP193" s="65"/>
      <c r="CNQ193" s="65"/>
      <c r="CNR193" s="66"/>
      <c r="CNT193" s="64"/>
      <c r="CNU193" s="67"/>
      <c r="CNV193" s="67"/>
      <c r="CNW193" s="65"/>
      <c r="CNX193" s="65"/>
      <c r="CNY193" s="65"/>
      <c r="CNZ193" s="66"/>
      <c r="COB193" s="64"/>
      <c r="COC193" s="67"/>
      <c r="COD193" s="67"/>
      <c r="COE193" s="65"/>
      <c r="COF193" s="65"/>
      <c r="COG193" s="65"/>
      <c r="COH193" s="66"/>
      <c r="COJ193" s="64"/>
      <c r="COK193" s="67"/>
      <c r="COL193" s="67"/>
      <c r="COM193" s="65"/>
      <c r="CON193" s="65"/>
      <c r="COO193" s="65"/>
      <c r="COP193" s="66"/>
      <c r="COR193" s="64"/>
      <c r="COS193" s="67"/>
      <c r="COT193" s="67"/>
      <c r="COU193" s="65"/>
      <c r="COV193" s="65"/>
      <c r="COW193" s="65"/>
      <c r="COX193" s="66"/>
      <c r="COZ193" s="64"/>
      <c r="CPA193" s="67"/>
      <c r="CPB193" s="67"/>
      <c r="CPC193" s="65"/>
      <c r="CPD193" s="65"/>
      <c r="CPE193" s="65"/>
      <c r="CPF193" s="66"/>
      <c r="CPH193" s="64"/>
      <c r="CPI193" s="67"/>
      <c r="CPJ193" s="67"/>
      <c r="CPK193" s="65"/>
      <c r="CPL193" s="65"/>
      <c r="CPM193" s="65"/>
      <c r="CPN193" s="66"/>
      <c r="CPP193" s="64"/>
      <c r="CPQ193" s="67"/>
      <c r="CPR193" s="67"/>
      <c r="CPS193" s="65"/>
      <c r="CPT193" s="65"/>
      <c r="CPU193" s="65"/>
      <c r="CPV193" s="66"/>
      <c r="CPX193" s="64"/>
      <c r="CPY193" s="67"/>
      <c r="CPZ193" s="67"/>
      <c r="CQA193" s="65"/>
      <c r="CQB193" s="65"/>
      <c r="CQC193" s="65"/>
      <c r="CQD193" s="66"/>
      <c r="CQF193" s="64"/>
      <c r="CQG193" s="67"/>
      <c r="CQH193" s="67"/>
      <c r="CQI193" s="65"/>
      <c r="CQJ193" s="65"/>
      <c r="CQK193" s="65"/>
      <c r="CQL193" s="66"/>
      <c r="CQN193" s="64"/>
      <c r="CQO193" s="67"/>
      <c r="CQP193" s="67"/>
      <c r="CQQ193" s="65"/>
      <c r="CQR193" s="65"/>
      <c r="CQS193" s="65"/>
      <c r="CQT193" s="66"/>
      <c r="CQV193" s="64"/>
      <c r="CQW193" s="67"/>
      <c r="CQX193" s="67"/>
      <c r="CQY193" s="65"/>
      <c r="CQZ193" s="65"/>
      <c r="CRA193" s="65"/>
      <c r="CRB193" s="66"/>
      <c r="CRD193" s="64"/>
      <c r="CRE193" s="67"/>
      <c r="CRF193" s="67"/>
      <c r="CRG193" s="65"/>
      <c r="CRH193" s="65"/>
      <c r="CRI193" s="65"/>
      <c r="CRJ193" s="66"/>
      <c r="CRL193" s="64"/>
      <c r="CRM193" s="67"/>
      <c r="CRN193" s="67"/>
      <c r="CRO193" s="65"/>
      <c r="CRP193" s="65"/>
      <c r="CRQ193" s="65"/>
      <c r="CRR193" s="66"/>
      <c r="CRT193" s="64"/>
      <c r="CRU193" s="67"/>
      <c r="CRV193" s="67"/>
      <c r="CRW193" s="65"/>
      <c r="CRX193" s="65"/>
      <c r="CRY193" s="65"/>
      <c r="CRZ193" s="66"/>
      <c r="CSB193" s="64"/>
      <c r="CSC193" s="67"/>
      <c r="CSD193" s="67"/>
      <c r="CSE193" s="65"/>
      <c r="CSF193" s="65"/>
      <c r="CSG193" s="65"/>
      <c r="CSH193" s="66"/>
      <c r="CSJ193" s="64"/>
      <c r="CSK193" s="67"/>
      <c r="CSL193" s="67"/>
      <c r="CSM193" s="65"/>
      <c r="CSN193" s="65"/>
      <c r="CSO193" s="65"/>
      <c r="CSP193" s="66"/>
      <c r="CSR193" s="64"/>
      <c r="CSS193" s="67"/>
      <c r="CST193" s="67"/>
      <c r="CSU193" s="65"/>
      <c r="CSV193" s="65"/>
      <c r="CSW193" s="65"/>
      <c r="CSX193" s="66"/>
      <c r="CSZ193" s="64"/>
      <c r="CTA193" s="67"/>
      <c r="CTB193" s="67"/>
      <c r="CTC193" s="65"/>
      <c r="CTD193" s="65"/>
      <c r="CTE193" s="65"/>
      <c r="CTF193" s="66"/>
      <c r="CTH193" s="64"/>
      <c r="CTI193" s="67"/>
      <c r="CTJ193" s="67"/>
      <c r="CTK193" s="65"/>
      <c r="CTL193" s="65"/>
      <c r="CTM193" s="65"/>
      <c r="CTN193" s="66"/>
      <c r="CTP193" s="64"/>
      <c r="CTQ193" s="67"/>
      <c r="CTR193" s="67"/>
      <c r="CTS193" s="65"/>
      <c r="CTT193" s="65"/>
      <c r="CTU193" s="65"/>
      <c r="CTV193" s="66"/>
      <c r="CTX193" s="64"/>
      <c r="CTY193" s="67"/>
      <c r="CTZ193" s="67"/>
      <c r="CUA193" s="65"/>
      <c r="CUB193" s="65"/>
      <c r="CUC193" s="65"/>
      <c r="CUD193" s="66"/>
      <c r="CUF193" s="64"/>
      <c r="CUG193" s="67"/>
      <c r="CUH193" s="67"/>
      <c r="CUI193" s="65"/>
      <c r="CUJ193" s="65"/>
      <c r="CUK193" s="65"/>
      <c r="CUL193" s="66"/>
      <c r="CUN193" s="64"/>
      <c r="CUO193" s="67"/>
      <c r="CUP193" s="67"/>
      <c r="CUQ193" s="65"/>
      <c r="CUR193" s="65"/>
      <c r="CUS193" s="65"/>
      <c r="CUT193" s="66"/>
      <c r="CUV193" s="64"/>
      <c r="CUW193" s="67"/>
      <c r="CUX193" s="67"/>
      <c r="CUY193" s="65"/>
      <c r="CUZ193" s="65"/>
      <c r="CVA193" s="65"/>
      <c r="CVB193" s="66"/>
      <c r="CVD193" s="64"/>
      <c r="CVE193" s="67"/>
      <c r="CVF193" s="67"/>
      <c r="CVG193" s="65"/>
      <c r="CVH193" s="65"/>
      <c r="CVI193" s="65"/>
      <c r="CVJ193" s="66"/>
      <c r="CVL193" s="64"/>
      <c r="CVM193" s="67"/>
      <c r="CVN193" s="67"/>
      <c r="CVO193" s="65"/>
      <c r="CVP193" s="65"/>
      <c r="CVQ193" s="65"/>
      <c r="CVR193" s="66"/>
      <c r="CVT193" s="64"/>
      <c r="CVU193" s="67"/>
      <c r="CVV193" s="67"/>
      <c r="CVW193" s="65"/>
      <c r="CVX193" s="65"/>
      <c r="CVY193" s="65"/>
      <c r="CVZ193" s="66"/>
      <c r="CWB193" s="64"/>
      <c r="CWC193" s="67"/>
      <c r="CWD193" s="67"/>
      <c r="CWE193" s="65"/>
      <c r="CWF193" s="65"/>
      <c r="CWG193" s="65"/>
      <c r="CWH193" s="66"/>
      <c r="CWJ193" s="64"/>
      <c r="CWK193" s="67"/>
      <c r="CWL193" s="67"/>
      <c r="CWM193" s="65"/>
      <c r="CWN193" s="65"/>
      <c r="CWO193" s="65"/>
      <c r="CWP193" s="66"/>
      <c r="CWR193" s="64"/>
      <c r="CWS193" s="67"/>
      <c r="CWT193" s="67"/>
      <c r="CWU193" s="65"/>
      <c r="CWV193" s="65"/>
      <c r="CWW193" s="65"/>
      <c r="CWX193" s="66"/>
      <c r="CWZ193" s="64"/>
      <c r="CXA193" s="67"/>
      <c r="CXB193" s="67"/>
      <c r="CXC193" s="65"/>
      <c r="CXD193" s="65"/>
      <c r="CXE193" s="65"/>
      <c r="CXF193" s="66"/>
      <c r="CXH193" s="64"/>
      <c r="CXI193" s="67"/>
      <c r="CXJ193" s="67"/>
      <c r="CXK193" s="65"/>
      <c r="CXL193" s="65"/>
      <c r="CXM193" s="65"/>
      <c r="CXN193" s="66"/>
      <c r="CXP193" s="64"/>
      <c r="CXQ193" s="67"/>
      <c r="CXR193" s="67"/>
      <c r="CXS193" s="65"/>
      <c r="CXT193" s="65"/>
      <c r="CXU193" s="65"/>
      <c r="CXV193" s="66"/>
      <c r="CXX193" s="64"/>
      <c r="CXY193" s="67"/>
      <c r="CXZ193" s="67"/>
      <c r="CYA193" s="65"/>
      <c r="CYB193" s="65"/>
      <c r="CYC193" s="65"/>
      <c r="CYD193" s="66"/>
      <c r="CYF193" s="64"/>
      <c r="CYG193" s="67"/>
      <c r="CYH193" s="67"/>
      <c r="CYI193" s="65"/>
      <c r="CYJ193" s="65"/>
      <c r="CYK193" s="65"/>
      <c r="CYL193" s="66"/>
      <c r="CYN193" s="64"/>
      <c r="CYO193" s="67"/>
      <c r="CYP193" s="67"/>
      <c r="CYQ193" s="65"/>
      <c r="CYR193" s="65"/>
      <c r="CYS193" s="65"/>
      <c r="CYT193" s="66"/>
      <c r="CYV193" s="64"/>
      <c r="CYW193" s="67"/>
      <c r="CYX193" s="67"/>
      <c r="CYY193" s="65"/>
      <c r="CYZ193" s="65"/>
      <c r="CZA193" s="65"/>
      <c r="CZB193" s="66"/>
      <c r="CZD193" s="64"/>
      <c r="CZE193" s="67"/>
      <c r="CZF193" s="67"/>
      <c r="CZG193" s="65"/>
      <c r="CZH193" s="65"/>
      <c r="CZI193" s="65"/>
      <c r="CZJ193" s="66"/>
      <c r="CZL193" s="64"/>
      <c r="CZM193" s="67"/>
      <c r="CZN193" s="67"/>
      <c r="CZO193" s="65"/>
      <c r="CZP193" s="65"/>
      <c r="CZQ193" s="65"/>
      <c r="CZR193" s="66"/>
      <c r="CZT193" s="64"/>
      <c r="CZU193" s="67"/>
      <c r="CZV193" s="67"/>
      <c r="CZW193" s="65"/>
      <c r="CZX193" s="65"/>
      <c r="CZY193" s="65"/>
      <c r="CZZ193" s="66"/>
      <c r="DAB193" s="64"/>
      <c r="DAC193" s="67"/>
      <c r="DAD193" s="67"/>
      <c r="DAE193" s="65"/>
      <c r="DAF193" s="65"/>
      <c r="DAG193" s="65"/>
      <c r="DAH193" s="66"/>
      <c r="DAJ193" s="64"/>
      <c r="DAK193" s="67"/>
      <c r="DAL193" s="67"/>
      <c r="DAM193" s="65"/>
      <c r="DAN193" s="65"/>
      <c r="DAO193" s="65"/>
      <c r="DAP193" s="66"/>
      <c r="DAR193" s="64"/>
      <c r="DAS193" s="67"/>
      <c r="DAT193" s="67"/>
      <c r="DAU193" s="65"/>
      <c r="DAV193" s="65"/>
      <c r="DAW193" s="65"/>
      <c r="DAX193" s="66"/>
      <c r="DAZ193" s="64"/>
      <c r="DBA193" s="67"/>
      <c r="DBB193" s="67"/>
      <c r="DBC193" s="65"/>
      <c r="DBD193" s="65"/>
      <c r="DBE193" s="65"/>
      <c r="DBF193" s="66"/>
      <c r="DBH193" s="64"/>
      <c r="DBI193" s="67"/>
      <c r="DBJ193" s="67"/>
      <c r="DBK193" s="65"/>
      <c r="DBL193" s="65"/>
      <c r="DBM193" s="65"/>
      <c r="DBN193" s="66"/>
      <c r="DBP193" s="64"/>
      <c r="DBQ193" s="67"/>
      <c r="DBR193" s="67"/>
      <c r="DBS193" s="65"/>
      <c r="DBT193" s="65"/>
      <c r="DBU193" s="65"/>
      <c r="DBV193" s="66"/>
      <c r="DBX193" s="64"/>
      <c r="DBY193" s="67"/>
      <c r="DBZ193" s="67"/>
      <c r="DCA193" s="65"/>
      <c r="DCB193" s="65"/>
      <c r="DCC193" s="65"/>
      <c r="DCD193" s="66"/>
      <c r="DCF193" s="64"/>
      <c r="DCG193" s="67"/>
      <c r="DCH193" s="67"/>
      <c r="DCI193" s="65"/>
      <c r="DCJ193" s="65"/>
      <c r="DCK193" s="65"/>
      <c r="DCL193" s="66"/>
      <c r="DCN193" s="64"/>
      <c r="DCO193" s="67"/>
      <c r="DCP193" s="67"/>
      <c r="DCQ193" s="65"/>
      <c r="DCR193" s="65"/>
      <c r="DCS193" s="65"/>
      <c r="DCT193" s="66"/>
      <c r="DCV193" s="64"/>
      <c r="DCW193" s="67"/>
      <c r="DCX193" s="67"/>
      <c r="DCY193" s="65"/>
      <c r="DCZ193" s="65"/>
      <c r="DDA193" s="65"/>
      <c r="DDB193" s="66"/>
      <c r="DDD193" s="64"/>
      <c r="DDE193" s="67"/>
      <c r="DDF193" s="67"/>
      <c r="DDG193" s="65"/>
      <c r="DDH193" s="65"/>
      <c r="DDI193" s="65"/>
      <c r="DDJ193" s="66"/>
      <c r="DDL193" s="64"/>
      <c r="DDM193" s="67"/>
      <c r="DDN193" s="67"/>
      <c r="DDO193" s="65"/>
      <c r="DDP193" s="65"/>
      <c r="DDQ193" s="65"/>
      <c r="DDR193" s="66"/>
      <c r="DDT193" s="64"/>
      <c r="DDU193" s="67"/>
      <c r="DDV193" s="67"/>
      <c r="DDW193" s="65"/>
      <c r="DDX193" s="65"/>
      <c r="DDY193" s="65"/>
      <c r="DDZ193" s="66"/>
      <c r="DEB193" s="64"/>
      <c r="DEC193" s="67"/>
      <c r="DED193" s="67"/>
      <c r="DEE193" s="65"/>
      <c r="DEF193" s="65"/>
      <c r="DEG193" s="65"/>
      <c r="DEH193" s="66"/>
      <c r="DEJ193" s="64"/>
      <c r="DEK193" s="67"/>
      <c r="DEL193" s="67"/>
      <c r="DEM193" s="65"/>
      <c r="DEN193" s="65"/>
      <c r="DEO193" s="65"/>
      <c r="DEP193" s="66"/>
      <c r="DER193" s="64"/>
      <c r="DES193" s="67"/>
      <c r="DET193" s="67"/>
      <c r="DEU193" s="65"/>
      <c r="DEV193" s="65"/>
      <c r="DEW193" s="65"/>
      <c r="DEX193" s="66"/>
      <c r="DEZ193" s="64"/>
      <c r="DFA193" s="67"/>
      <c r="DFB193" s="67"/>
      <c r="DFC193" s="65"/>
      <c r="DFD193" s="65"/>
      <c r="DFE193" s="65"/>
      <c r="DFF193" s="66"/>
      <c r="DFH193" s="64"/>
      <c r="DFI193" s="67"/>
      <c r="DFJ193" s="67"/>
      <c r="DFK193" s="65"/>
      <c r="DFL193" s="65"/>
      <c r="DFM193" s="65"/>
      <c r="DFN193" s="66"/>
      <c r="DFP193" s="64"/>
      <c r="DFQ193" s="67"/>
      <c r="DFR193" s="67"/>
      <c r="DFS193" s="65"/>
      <c r="DFT193" s="65"/>
      <c r="DFU193" s="65"/>
      <c r="DFV193" s="66"/>
      <c r="DFX193" s="64"/>
      <c r="DFY193" s="67"/>
      <c r="DFZ193" s="67"/>
      <c r="DGA193" s="65"/>
      <c r="DGB193" s="65"/>
      <c r="DGC193" s="65"/>
      <c r="DGD193" s="66"/>
      <c r="DGF193" s="64"/>
      <c r="DGG193" s="67"/>
      <c r="DGH193" s="67"/>
      <c r="DGI193" s="65"/>
      <c r="DGJ193" s="65"/>
      <c r="DGK193" s="65"/>
      <c r="DGL193" s="66"/>
      <c r="DGN193" s="64"/>
      <c r="DGO193" s="67"/>
      <c r="DGP193" s="67"/>
      <c r="DGQ193" s="65"/>
      <c r="DGR193" s="65"/>
      <c r="DGS193" s="65"/>
      <c r="DGT193" s="66"/>
      <c r="DGV193" s="64"/>
      <c r="DGW193" s="67"/>
      <c r="DGX193" s="67"/>
      <c r="DGY193" s="65"/>
      <c r="DGZ193" s="65"/>
      <c r="DHA193" s="65"/>
      <c r="DHB193" s="66"/>
      <c r="DHD193" s="64"/>
      <c r="DHE193" s="67"/>
      <c r="DHF193" s="67"/>
      <c r="DHG193" s="65"/>
      <c r="DHH193" s="65"/>
      <c r="DHI193" s="65"/>
      <c r="DHJ193" s="66"/>
      <c r="DHL193" s="64"/>
      <c r="DHM193" s="67"/>
      <c r="DHN193" s="67"/>
      <c r="DHO193" s="65"/>
      <c r="DHP193" s="65"/>
      <c r="DHQ193" s="65"/>
      <c r="DHR193" s="66"/>
      <c r="DHT193" s="64"/>
      <c r="DHU193" s="67"/>
      <c r="DHV193" s="67"/>
      <c r="DHW193" s="65"/>
      <c r="DHX193" s="65"/>
      <c r="DHY193" s="65"/>
      <c r="DHZ193" s="66"/>
      <c r="DIB193" s="64"/>
      <c r="DIC193" s="67"/>
      <c r="DID193" s="67"/>
      <c r="DIE193" s="65"/>
      <c r="DIF193" s="65"/>
      <c r="DIG193" s="65"/>
      <c r="DIH193" s="66"/>
      <c r="DIJ193" s="64"/>
      <c r="DIK193" s="67"/>
      <c r="DIL193" s="67"/>
      <c r="DIM193" s="65"/>
      <c r="DIN193" s="65"/>
      <c r="DIO193" s="65"/>
      <c r="DIP193" s="66"/>
      <c r="DIR193" s="64"/>
      <c r="DIS193" s="67"/>
      <c r="DIT193" s="67"/>
      <c r="DIU193" s="65"/>
      <c r="DIV193" s="65"/>
      <c r="DIW193" s="65"/>
      <c r="DIX193" s="66"/>
      <c r="DIZ193" s="64"/>
      <c r="DJA193" s="67"/>
      <c r="DJB193" s="67"/>
      <c r="DJC193" s="65"/>
      <c r="DJD193" s="65"/>
      <c r="DJE193" s="65"/>
      <c r="DJF193" s="66"/>
      <c r="DJH193" s="64"/>
      <c r="DJI193" s="67"/>
      <c r="DJJ193" s="67"/>
      <c r="DJK193" s="65"/>
      <c r="DJL193" s="65"/>
      <c r="DJM193" s="65"/>
      <c r="DJN193" s="66"/>
      <c r="DJP193" s="64"/>
      <c r="DJQ193" s="67"/>
      <c r="DJR193" s="67"/>
      <c r="DJS193" s="65"/>
      <c r="DJT193" s="65"/>
      <c r="DJU193" s="65"/>
      <c r="DJV193" s="66"/>
      <c r="DJX193" s="64"/>
      <c r="DJY193" s="67"/>
      <c r="DJZ193" s="67"/>
      <c r="DKA193" s="65"/>
      <c r="DKB193" s="65"/>
      <c r="DKC193" s="65"/>
      <c r="DKD193" s="66"/>
      <c r="DKF193" s="64"/>
      <c r="DKG193" s="67"/>
      <c r="DKH193" s="67"/>
      <c r="DKI193" s="65"/>
      <c r="DKJ193" s="65"/>
      <c r="DKK193" s="65"/>
      <c r="DKL193" s="66"/>
      <c r="DKN193" s="64"/>
      <c r="DKO193" s="67"/>
      <c r="DKP193" s="67"/>
      <c r="DKQ193" s="65"/>
      <c r="DKR193" s="65"/>
      <c r="DKS193" s="65"/>
      <c r="DKT193" s="66"/>
      <c r="DKV193" s="64"/>
      <c r="DKW193" s="67"/>
      <c r="DKX193" s="67"/>
      <c r="DKY193" s="65"/>
      <c r="DKZ193" s="65"/>
      <c r="DLA193" s="65"/>
      <c r="DLB193" s="66"/>
      <c r="DLD193" s="64"/>
      <c r="DLE193" s="67"/>
      <c r="DLF193" s="67"/>
      <c r="DLG193" s="65"/>
      <c r="DLH193" s="65"/>
      <c r="DLI193" s="65"/>
      <c r="DLJ193" s="66"/>
      <c r="DLL193" s="64"/>
      <c r="DLM193" s="67"/>
      <c r="DLN193" s="67"/>
      <c r="DLO193" s="65"/>
      <c r="DLP193" s="65"/>
      <c r="DLQ193" s="65"/>
      <c r="DLR193" s="66"/>
      <c r="DLT193" s="64"/>
      <c r="DLU193" s="67"/>
      <c r="DLV193" s="67"/>
      <c r="DLW193" s="65"/>
      <c r="DLX193" s="65"/>
      <c r="DLY193" s="65"/>
      <c r="DLZ193" s="66"/>
      <c r="DMB193" s="64"/>
      <c r="DMC193" s="67"/>
      <c r="DMD193" s="67"/>
      <c r="DME193" s="65"/>
      <c r="DMF193" s="65"/>
      <c r="DMG193" s="65"/>
      <c r="DMH193" s="66"/>
      <c r="DMJ193" s="64"/>
      <c r="DMK193" s="67"/>
      <c r="DML193" s="67"/>
      <c r="DMM193" s="65"/>
      <c r="DMN193" s="65"/>
      <c r="DMO193" s="65"/>
      <c r="DMP193" s="66"/>
      <c r="DMR193" s="64"/>
      <c r="DMS193" s="67"/>
      <c r="DMT193" s="67"/>
      <c r="DMU193" s="65"/>
      <c r="DMV193" s="65"/>
      <c r="DMW193" s="65"/>
      <c r="DMX193" s="66"/>
      <c r="DMZ193" s="64"/>
      <c r="DNA193" s="67"/>
      <c r="DNB193" s="67"/>
      <c r="DNC193" s="65"/>
      <c r="DND193" s="65"/>
      <c r="DNE193" s="65"/>
      <c r="DNF193" s="66"/>
      <c r="DNH193" s="64"/>
      <c r="DNI193" s="67"/>
      <c r="DNJ193" s="67"/>
      <c r="DNK193" s="65"/>
      <c r="DNL193" s="65"/>
      <c r="DNM193" s="65"/>
      <c r="DNN193" s="66"/>
      <c r="DNP193" s="64"/>
      <c r="DNQ193" s="67"/>
      <c r="DNR193" s="67"/>
      <c r="DNS193" s="65"/>
      <c r="DNT193" s="65"/>
      <c r="DNU193" s="65"/>
      <c r="DNV193" s="66"/>
      <c r="DNX193" s="64"/>
      <c r="DNY193" s="67"/>
      <c r="DNZ193" s="67"/>
      <c r="DOA193" s="65"/>
      <c r="DOB193" s="65"/>
      <c r="DOC193" s="65"/>
      <c r="DOD193" s="66"/>
      <c r="DOF193" s="64"/>
      <c r="DOG193" s="67"/>
      <c r="DOH193" s="67"/>
      <c r="DOI193" s="65"/>
      <c r="DOJ193" s="65"/>
      <c r="DOK193" s="65"/>
      <c r="DOL193" s="66"/>
      <c r="DON193" s="64"/>
      <c r="DOO193" s="67"/>
      <c r="DOP193" s="67"/>
      <c r="DOQ193" s="65"/>
      <c r="DOR193" s="65"/>
      <c r="DOS193" s="65"/>
      <c r="DOT193" s="66"/>
      <c r="DOV193" s="64"/>
      <c r="DOW193" s="67"/>
      <c r="DOX193" s="67"/>
      <c r="DOY193" s="65"/>
      <c r="DOZ193" s="65"/>
      <c r="DPA193" s="65"/>
      <c r="DPB193" s="66"/>
      <c r="DPD193" s="64"/>
      <c r="DPE193" s="67"/>
      <c r="DPF193" s="67"/>
      <c r="DPG193" s="65"/>
      <c r="DPH193" s="65"/>
      <c r="DPI193" s="65"/>
      <c r="DPJ193" s="66"/>
      <c r="DPL193" s="64"/>
      <c r="DPM193" s="67"/>
      <c r="DPN193" s="67"/>
      <c r="DPO193" s="65"/>
      <c r="DPP193" s="65"/>
      <c r="DPQ193" s="65"/>
      <c r="DPR193" s="66"/>
      <c r="DPT193" s="64"/>
      <c r="DPU193" s="67"/>
      <c r="DPV193" s="67"/>
      <c r="DPW193" s="65"/>
      <c r="DPX193" s="65"/>
      <c r="DPY193" s="65"/>
      <c r="DPZ193" s="66"/>
      <c r="DQB193" s="64"/>
      <c r="DQC193" s="67"/>
      <c r="DQD193" s="67"/>
      <c r="DQE193" s="65"/>
      <c r="DQF193" s="65"/>
      <c r="DQG193" s="65"/>
      <c r="DQH193" s="66"/>
      <c r="DQJ193" s="64"/>
      <c r="DQK193" s="67"/>
      <c r="DQL193" s="67"/>
      <c r="DQM193" s="65"/>
      <c r="DQN193" s="65"/>
      <c r="DQO193" s="65"/>
      <c r="DQP193" s="66"/>
      <c r="DQR193" s="64"/>
      <c r="DQS193" s="67"/>
      <c r="DQT193" s="67"/>
      <c r="DQU193" s="65"/>
      <c r="DQV193" s="65"/>
      <c r="DQW193" s="65"/>
      <c r="DQX193" s="66"/>
      <c r="DQZ193" s="64"/>
      <c r="DRA193" s="67"/>
      <c r="DRB193" s="67"/>
      <c r="DRC193" s="65"/>
      <c r="DRD193" s="65"/>
      <c r="DRE193" s="65"/>
      <c r="DRF193" s="66"/>
      <c r="DRH193" s="64"/>
      <c r="DRI193" s="67"/>
      <c r="DRJ193" s="67"/>
      <c r="DRK193" s="65"/>
      <c r="DRL193" s="65"/>
      <c r="DRM193" s="65"/>
      <c r="DRN193" s="66"/>
      <c r="DRP193" s="64"/>
      <c r="DRQ193" s="67"/>
      <c r="DRR193" s="67"/>
      <c r="DRS193" s="65"/>
      <c r="DRT193" s="65"/>
      <c r="DRU193" s="65"/>
      <c r="DRV193" s="66"/>
      <c r="DRX193" s="64"/>
      <c r="DRY193" s="67"/>
      <c r="DRZ193" s="67"/>
      <c r="DSA193" s="65"/>
      <c r="DSB193" s="65"/>
      <c r="DSC193" s="65"/>
      <c r="DSD193" s="66"/>
      <c r="DSF193" s="64"/>
      <c r="DSG193" s="67"/>
      <c r="DSH193" s="67"/>
      <c r="DSI193" s="65"/>
      <c r="DSJ193" s="65"/>
      <c r="DSK193" s="65"/>
      <c r="DSL193" s="66"/>
      <c r="DSN193" s="64"/>
      <c r="DSO193" s="67"/>
      <c r="DSP193" s="67"/>
      <c r="DSQ193" s="65"/>
      <c r="DSR193" s="65"/>
      <c r="DSS193" s="65"/>
      <c r="DST193" s="66"/>
      <c r="DSV193" s="64"/>
      <c r="DSW193" s="67"/>
      <c r="DSX193" s="67"/>
      <c r="DSY193" s="65"/>
      <c r="DSZ193" s="65"/>
      <c r="DTA193" s="65"/>
      <c r="DTB193" s="66"/>
      <c r="DTD193" s="64"/>
      <c r="DTE193" s="67"/>
      <c r="DTF193" s="67"/>
      <c r="DTG193" s="65"/>
      <c r="DTH193" s="65"/>
      <c r="DTI193" s="65"/>
      <c r="DTJ193" s="66"/>
      <c r="DTL193" s="64"/>
      <c r="DTM193" s="67"/>
      <c r="DTN193" s="67"/>
      <c r="DTO193" s="65"/>
      <c r="DTP193" s="65"/>
      <c r="DTQ193" s="65"/>
      <c r="DTR193" s="66"/>
      <c r="DTT193" s="64"/>
      <c r="DTU193" s="67"/>
      <c r="DTV193" s="67"/>
      <c r="DTW193" s="65"/>
      <c r="DTX193" s="65"/>
      <c r="DTY193" s="65"/>
      <c r="DTZ193" s="66"/>
      <c r="DUB193" s="64"/>
      <c r="DUC193" s="67"/>
      <c r="DUD193" s="67"/>
      <c r="DUE193" s="65"/>
      <c r="DUF193" s="65"/>
      <c r="DUG193" s="65"/>
      <c r="DUH193" s="66"/>
      <c r="DUJ193" s="64"/>
      <c r="DUK193" s="67"/>
      <c r="DUL193" s="67"/>
      <c r="DUM193" s="65"/>
      <c r="DUN193" s="65"/>
      <c r="DUO193" s="65"/>
      <c r="DUP193" s="66"/>
      <c r="DUR193" s="64"/>
      <c r="DUS193" s="67"/>
      <c r="DUT193" s="67"/>
      <c r="DUU193" s="65"/>
      <c r="DUV193" s="65"/>
      <c r="DUW193" s="65"/>
      <c r="DUX193" s="66"/>
      <c r="DUZ193" s="64"/>
      <c r="DVA193" s="67"/>
      <c r="DVB193" s="67"/>
      <c r="DVC193" s="65"/>
      <c r="DVD193" s="65"/>
      <c r="DVE193" s="65"/>
      <c r="DVF193" s="66"/>
      <c r="DVH193" s="64"/>
      <c r="DVI193" s="67"/>
      <c r="DVJ193" s="67"/>
      <c r="DVK193" s="65"/>
      <c r="DVL193" s="65"/>
      <c r="DVM193" s="65"/>
      <c r="DVN193" s="66"/>
      <c r="DVP193" s="64"/>
      <c r="DVQ193" s="67"/>
      <c r="DVR193" s="67"/>
      <c r="DVS193" s="65"/>
      <c r="DVT193" s="65"/>
      <c r="DVU193" s="65"/>
      <c r="DVV193" s="66"/>
      <c r="DVX193" s="64"/>
      <c r="DVY193" s="67"/>
      <c r="DVZ193" s="67"/>
      <c r="DWA193" s="65"/>
      <c r="DWB193" s="65"/>
      <c r="DWC193" s="65"/>
      <c r="DWD193" s="66"/>
      <c r="DWF193" s="64"/>
      <c r="DWG193" s="67"/>
      <c r="DWH193" s="67"/>
      <c r="DWI193" s="65"/>
      <c r="DWJ193" s="65"/>
      <c r="DWK193" s="65"/>
      <c r="DWL193" s="66"/>
      <c r="DWN193" s="64"/>
      <c r="DWO193" s="67"/>
      <c r="DWP193" s="67"/>
      <c r="DWQ193" s="65"/>
      <c r="DWR193" s="65"/>
      <c r="DWS193" s="65"/>
      <c r="DWT193" s="66"/>
      <c r="DWV193" s="64"/>
      <c r="DWW193" s="67"/>
      <c r="DWX193" s="67"/>
      <c r="DWY193" s="65"/>
      <c r="DWZ193" s="65"/>
      <c r="DXA193" s="65"/>
      <c r="DXB193" s="66"/>
      <c r="DXD193" s="64"/>
      <c r="DXE193" s="67"/>
      <c r="DXF193" s="67"/>
      <c r="DXG193" s="65"/>
      <c r="DXH193" s="65"/>
      <c r="DXI193" s="65"/>
      <c r="DXJ193" s="66"/>
      <c r="DXL193" s="64"/>
      <c r="DXM193" s="67"/>
      <c r="DXN193" s="67"/>
      <c r="DXO193" s="65"/>
      <c r="DXP193" s="65"/>
      <c r="DXQ193" s="65"/>
      <c r="DXR193" s="66"/>
      <c r="DXT193" s="64"/>
      <c r="DXU193" s="67"/>
      <c r="DXV193" s="67"/>
      <c r="DXW193" s="65"/>
      <c r="DXX193" s="65"/>
      <c r="DXY193" s="65"/>
      <c r="DXZ193" s="66"/>
      <c r="DYB193" s="64"/>
      <c r="DYC193" s="67"/>
      <c r="DYD193" s="67"/>
      <c r="DYE193" s="65"/>
      <c r="DYF193" s="65"/>
      <c r="DYG193" s="65"/>
      <c r="DYH193" s="66"/>
      <c r="DYJ193" s="64"/>
      <c r="DYK193" s="67"/>
      <c r="DYL193" s="67"/>
      <c r="DYM193" s="65"/>
      <c r="DYN193" s="65"/>
      <c r="DYO193" s="65"/>
      <c r="DYP193" s="66"/>
      <c r="DYR193" s="64"/>
      <c r="DYS193" s="67"/>
      <c r="DYT193" s="67"/>
      <c r="DYU193" s="65"/>
      <c r="DYV193" s="65"/>
      <c r="DYW193" s="65"/>
      <c r="DYX193" s="66"/>
      <c r="DYZ193" s="64"/>
      <c r="DZA193" s="67"/>
      <c r="DZB193" s="67"/>
      <c r="DZC193" s="65"/>
      <c r="DZD193" s="65"/>
      <c r="DZE193" s="65"/>
      <c r="DZF193" s="66"/>
      <c r="DZH193" s="64"/>
      <c r="DZI193" s="67"/>
      <c r="DZJ193" s="67"/>
      <c r="DZK193" s="65"/>
      <c r="DZL193" s="65"/>
      <c r="DZM193" s="65"/>
      <c r="DZN193" s="66"/>
      <c r="DZP193" s="64"/>
      <c r="DZQ193" s="67"/>
      <c r="DZR193" s="67"/>
      <c r="DZS193" s="65"/>
      <c r="DZT193" s="65"/>
      <c r="DZU193" s="65"/>
      <c r="DZV193" s="66"/>
      <c r="DZX193" s="64"/>
      <c r="DZY193" s="67"/>
      <c r="DZZ193" s="67"/>
      <c r="EAA193" s="65"/>
      <c r="EAB193" s="65"/>
      <c r="EAC193" s="65"/>
      <c r="EAD193" s="66"/>
      <c r="EAF193" s="64"/>
      <c r="EAG193" s="67"/>
      <c r="EAH193" s="67"/>
      <c r="EAI193" s="65"/>
      <c r="EAJ193" s="65"/>
      <c r="EAK193" s="65"/>
      <c r="EAL193" s="66"/>
      <c r="EAN193" s="64"/>
      <c r="EAO193" s="67"/>
      <c r="EAP193" s="67"/>
      <c r="EAQ193" s="65"/>
      <c r="EAR193" s="65"/>
      <c r="EAS193" s="65"/>
      <c r="EAT193" s="66"/>
      <c r="EAV193" s="64"/>
      <c r="EAW193" s="67"/>
      <c r="EAX193" s="67"/>
      <c r="EAY193" s="65"/>
      <c r="EAZ193" s="65"/>
      <c r="EBA193" s="65"/>
      <c r="EBB193" s="66"/>
      <c r="EBD193" s="64"/>
      <c r="EBE193" s="67"/>
      <c r="EBF193" s="67"/>
      <c r="EBG193" s="65"/>
      <c r="EBH193" s="65"/>
      <c r="EBI193" s="65"/>
      <c r="EBJ193" s="66"/>
      <c r="EBL193" s="64"/>
      <c r="EBM193" s="67"/>
      <c r="EBN193" s="67"/>
      <c r="EBO193" s="65"/>
      <c r="EBP193" s="65"/>
      <c r="EBQ193" s="65"/>
      <c r="EBR193" s="66"/>
      <c r="EBT193" s="64"/>
      <c r="EBU193" s="67"/>
      <c r="EBV193" s="67"/>
      <c r="EBW193" s="65"/>
      <c r="EBX193" s="65"/>
      <c r="EBY193" s="65"/>
      <c r="EBZ193" s="66"/>
      <c r="ECB193" s="64"/>
      <c r="ECC193" s="67"/>
      <c r="ECD193" s="67"/>
      <c r="ECE193" s="65"/>
      <c r="ECF193" s="65"/>
      <c r="ECG193" s="65"/>
      <c r="ECH193" s="66"/>
      <c r="ECJ193" s="64"/>
      <c r="ECK193" s="67"/>
      <c r="ECL193" s="67"/>
      <c r="ECM193" s="65"/>
      <c r="ECN193" s="65"/>
      <c r="ECO193" s="65"/>
      <c r="ECP193" s="66"/>
      <c r="ECR193" s="64"/>
      <c r="ECS193" s="67"/>
      <c r="ECT193" s="67"/>
      <c r="ECU193" s="65"/>
      <c r="ECV193" s="65"/>
      <c r="ECW193" s="65"/>
      <c r="ECX193" s="66"/>
      <c r="ECZ193" s="64"/>
      <c r="EDA193" s="67"/>
      <c r="EDB193" s="67"/>
      <c r="EDC193" s="65"/>
      <c r="EDD193" s="65"/>
      <c r="EDE193" s="65"/>
      <c r="EDF193" s="66"/>
      <c r="EDH193" s="64"/>
      <c r="EDI193" s="67"/>
      <c r="EDJ193" s="67"/>
      <c r="EDK193" s="65"/>
      <c r="EDL193" s="65"/>
      <c r="EDM193" s="65"/>
      <c r="EDN193" s="66"/>
      <c r="EDP193" s="64"/>
      <c r="EDQ193" s="67"/>
      <c r="EDR193" s="67"/>
      <c r="EDS193" s="65"/>
      <c r="EDT193" s="65"/>
      <c r="EDU193" s="65"/>
      <c r="EDV193" s="66"/>
      <c r="EDX193" s="64"/>
      <c r="EDY193" s="67"/>
      <c r="EDZ193" s="67"/>
      <c r="EEA193" s="65"/>
      <c r="EEB193" s="65"/>
      <c r="EEC193" s="65"/>
      <c r="EED193" s="66"/>
      <c r="EEF193" s="64"/>
      <c r="EEG193" s="67"/>
      <c r="EEH193" s="67"/>
      <c r="EEI193" s="65"/>
      <c r="EEJ193" s="65"/>
      <c r="EEK193" s="65"/>
      <c r="EEL193" s="66"/>
      <c r="EEN193" s="64"/>
      <c r="EEO193" s="67"/>
      <c r="EEP193" s="67"/>
      <c r="EEQ193" s="65"/>
      <c r="EER193" s="65"/>
      <c r="EES193" s="65"/>
      <c r="EET193" s="66"/>
      <c r="EEV193" s="64"/>
      <c r="EEW193" s="67"/>
      <c r="EEX193" s="67"/>
      <c r="EEY193" s="65"/>
      <c r="EEZ193" s="65"/>
      <c r="EFA193" s="65"/>
      <c r="EFB193" s="66"/>
      <c r="EFD193" s="64"/>
      <c r="EFE193" s="67"/>
      <c r="EFF193" s="67"/>
      <c r="EFG193" s="65"/>
      <c r="EFH193" s="65"/>
      <c r="EFI193" s="65"/>
      <c r="EFJ193" s="66"/>
      <c r="EFL193" s="64"/>
      <c r="EFM193" s="67"/>
      <c r="EFN193" s="67"/>
      <c r="EFO193" s="65"/>
      <c r="EFP193" s="65"/>
      <c r="EFQ193" s="65"/>
      <c r="EFR193" s="66"/>
      <c r="EFT193" s="64"/>
      <c r="EFU193" s="67"/>
      <c r="EFV193" s="67"/>
      <c r="EFW193" s="65"/>
      <c r="EFX193" s="65"/>
      <c r="EFY193" s="65"/>
      <c r="EFZ193" s="66"/>
      <c r="EGB193" s="64"/>
      <c r="EGC193" s="67"/>
      <c r="EGD193" s="67"/>
      <c r="EGE193" s="65"/>
      <c r="EGF193" s="65"/>
      <c r="EGG193" s="65"/>
      <c r="EGH193" s="66"/>
      <c r="EGJ193" s="64"/>
      <c r="EGK193" s="67"/>
      <c r="EGL193" s="67"/>
      <c r="EGM193" s="65"/>
      <c r="EGN193" s="65"/>
      <c r="EGO193" s="65"/>
      <c r="EGP193" s="66"/>
      <c r="EGR193" s="64"/>
      <c r="EGS193" s="67"/>
      <c r="EGT193" s="67"/>
      <c r="EGU193" s="65"/>
      <c r="EGV193" s="65"/>
      <c r="EGW193" s="65"/>
      <c r="EGX193" s="66"/>
      <c r="EGZ193" s="64"/>
      <c r="EHA193" s="67"/>
      <c r="EHB193" s="67"/>
      <c r="EHC193" s="65"/>
      <c r="EHD193" s="65"/>
      <c r="EHE193" s="65"/>
      <c r="EHF193" s="66"/>
      <c r="EHH193" s="64"/>
      <c r="EHI193" s="67"/>
      <c r="EHJ193" s="67"/>
      <c r="EHK193" s="65"/>
      <c r="EHL193" s="65"/>
      <c r="EHM193" s="65"/>
      <c r="EHN193" s="66"/>
      <c r="EHP193" s="64"/>
      <c r="EHQ193" s="67"/>
      <c r="EHR193" s="67"/>
      <c r="EHS193" s="65"/>
      <c r="EHT193" s="65"/>
      <c r="EHU193" s="65"/>
      <c r="EHV193" s="66"/>
      <c r="EHX193" s="64"/>
      <c r="EHY193" s="67"/>
      <c r="EHZ193" s="67"/>
      <c r="EIA193" s="65"/>
      <c r="EIB193" s="65"/>
      <c r="EIC193" s="65"/>
      <c r="EID193" s="66"/>
      <c r="EIF193" s="64"/>
      <c r="EIG193" s="67"/>
      <c r="EIH193" s="67"/>
      <c r="EII193" s="65"/>
      <c r="EIJ193" s="65"/>
      <c r="EIK193" s="65"/>
      <c r="EIL193" s="66"/>
      <c r="EIN193" s="64"/>
      <c r="EIO193" s="67"/>
      <c r="EIP193" s="67"/>
      <c r="EIQ193" s="65"/>
      <c r="EIR193" s="65"/>
      <c r="EIS193" s="65"/>
      <c r="EIT193" s="66"/>
      <c r="EIV193" s="64"/>
      <c r="EIW193" s="67"/>
      <c r="EIX193" s="67"/>
      <c r="EIY193" s="65"/>
      <c r="EIZ193" s="65"/>
      <c r="EJA193" s="65"/>
      <c r="EJB193" s="66"/>
      <c r="EJD193" s="64"/>
      <c r="EJE193" s="67"/>
      <c r="EJF193" s="67"/>
      <c r="EJG193" s="65"/>
      <c r="EJH193" s="65"/>
      <c r="EJI193" s="65"/>
      <c r="EJJ193" s="66"/>
      <c r="EJL193" s="64"/>
      <c r="EJM193" s="67"/>
      <c r="EJN193" s="67"/>
      <c r="EJO193" s="65"/>
      <c r="EJP193" s="65"/>
      <c r="EJQ193" s="65"/>
      <c r="EJR193" s="66"/>
      <c r="EJT193" s="64"/>
      <c r="EJU193" s="67"/>
      <c r="EJV193" s="67"/>
      <c r="EJW193" s="65"/>
      <c r="EJX193" s="65"/>
      <c r="EJY193" s="65"/>
      <c r="EJZ193" s="66"/>
      <c r="EKB193" s="64"/>
      <c r="EKC193" s="67"/>
      <c r="EKD193" s="67"/>
      <c r="EKE193" s="65"/>
      <c r="EKF193" s="65"/>
      <c r="EKG193" s="65"/>
      <c r="EKH193" s="66"/>
      <c r="EKJ193" s="64"/>
      <c r="EKK193" s="67"/>
      <c r="EKL193" s="67"/>
      <c r="EKM193" s="65"/>
      <c r="EKN193" s="65"/>
      <c r="EKO193" s="65"/>
      <c r="EKP193" s="66"/>
      <c r="EKR193" s="64"/>
      <c r="EKS193" s="67"/>
      <c r="EKT193" s="67"/>
      <c r="EKU193" s="65"/>
      <c r="EKV193" s="65"/>
      <c r="EKW193" s="65"/>
      <c r="EKX193" s="66"/>
      <c r="EKZ193" s="64"/>
      <c r="ELA193" s="67"/>
      <c r="ELB193" s="67"/>
      <c r="ELC193" s="65"/>
      <c r="ELD193" s="65"/>
      <c r="ELE193" s="65"/>
      <c r="ELF193" s="66"/>
      <c r="ELH193" s="64"/>
      <c r="ELI193" s="67"/>
      <c r="ELJ193" s="67"/>
      <c r="ELK193" s="65"/>
      <c r="ELL193" s="65"/>
      <c r="ELM193" s="65"/>
      <c r="ELN193" s="66"/>
      <c r="ELP193" s="64"/>
      <c r="ELQ193" s="67"/>
      <c r="ELR193" s="67"/>
      <c r="ELS193" s="65"/>
      <c r="ELT193" s="65"/>
      <c r="ELU193" s="65"/>
      <c r="ELV193" s="66"/>
      <c r="ELX193" s="64"/>
      <c r="ELY193" s="67"/>
      <c r="ELZ193" s="67"/>
      <c r="EMA193" s="65"/>
      <c r="EMB193" s="65"/>
      <c r="EMC193" s="65"/>
      <c r="EMD193" s="66"/>
      <c r="EMF193" s="64"/>
      <c r="EMG193" s="67"/>
      <c r="EMH193" s="67"/>
      <c r="EMI193" s="65"/>
      <c r="EMJ193" s="65"/>
      <c r="EMK193" s="65"/>
      <c r="EML193" s="66"/>
      <c r="EMN193" s="64"/>
      <c r="EMO193" s="67"/>
      <c r="EMP193" s="67"/>
      <c r="EMQ193" s="65"/>
      <c r="EMR193" s="65"/>
      <c r="EMS193" s="65"/>
      <c r="EMT193" s="66"/>
      <c r="EMV193" s="64"/>
      <c r="EMW193" s="67"/>
      <c r="EMX193" s="67"/>
      <c r="EMY193" s="65"/>
      <c r="EMZ193" s="65"/>
      <c r="ENA193" s="65"/>
      <c r="ENB193" s="66"/>
      <c r="END193" s="64"/>
      <c r="ENE193" s="67"/>
      <c r="ENF193" s="67"/>
      <c r="ENG193" s="65"/>
      <c r="ENH193" s="65"/>
      <c r="ENI193" s="65"/>
      <c r="ENJ193" s="66"/>
      <c r="ENL193" s="64"/>
      <c r="ENM193" s="67"/>
      <c r="ENN193" s="67"/>
      <c r="ENO193" s="65"/>
      <c r="ENP193" s="65"/>
      <c r="ENQ193" s="65"/>
      <c r="ENR193" s="66"/>
      <c r="ENT193" s="64"/>
      <c r="ENU193" s="67"/>
      <c r="ENV193" s="67"/>
      <c r="ENW193" s="65"/>
      <c r="ENX193" s="65"/>
      <c r="ENY193" s="65"/>
      <c r="ENZ193" s="66"/>
      <c r="EOB193" s="64"/>
      <c r="EOC193" s="67"/>
      <c r="EOD193" s="67"/>
      <c r="EOE193" s="65"/>
      <c r="EOF193" s="65"/>
      <c r="EOG193" s="65"/>
      <c r="EOH193" s="66"/>
      <c r="EOJ193" s="64"/>
      <c r="EOK193" s="67"/>
      <c r="EOL193" s="67"/>
      <c r="EOM193" s="65"/>
      <c r="EON193" s="65"/>
      <c r="EOO193" s="65"/>
      <c r="EOP193" s="66"/>
      <c r="EOR193" s="64"/>
      <c r="EOS193" s="67"/>
      <c r="EOT193" s="67"/>
      <c r="EOU193" s="65"/>
      <c r="EOV193" s="65"/>
      <c r="EOW193" s="65"/>
      <c r="EOX193" s="66"/>
      <c r="EOZ193" s="64"/>
      <c r="EPA193" s="67"/>
      <c r="EPB193" s="67"/>
      <c r="EPC193" s="65"/>
      <c r="EPD193" s="65"/>
      <c r="EPE193" s="65"/>
      <c r="EPF193" s="66"/>
      <c r="EPH193" s="64"/>
      <c r="EPI193" s="67"/>
      <c r="EPJ193" s="67"/>
      <c r="EPK193" s="65"/>
      <c r="EPL193" s="65"/>
      <c r="EPM193" s="65"/>
      <c r="EPN193" s="66"/>
      <c r="EPP193" s="64"/>
      <c r="EPQ193" s="67"/>
      <c r="EPR193" s="67"/>
      <c r="EPS193" s="65"/>
      <c r="EPT193" s="65"/>
      <c r="EPU193" s="65"/>
      <c r="EPV193" s="66"/>
      <c r="EPX193" s="64"/>
      <c r="EPY193" s="67"/>
      <c r="EPZ193" s="67"/>
      <c r="EQA193" s="65"/>
      <c r="EQB193" s="65"/>
      <c r="EQC193" s="65"/>
      <c r="EQD193" s="66"/>
      <c r="EQF193" s="64"/>
      <c r="EQG193" s="67"/>
      <c r="EQH193" s="67"/>
      <c r="EQI193" s="65"/>
      <c r="EQJ193" s="65"/>
      <c r="EQK193" s="65"/>
      <c r="EQL193" s="66"/>
      <c r="EQN193" s="64"/>
      <c r="EQO193" s="67"/>
      <c r="EQP193" s="67"/>
      <c r="EQQ193" s="65"/>
      <c r="EQR193" s="65"/>
      <c r="EQS193" s="65"/>
      <c r="EQT193" s="66"/>
      <c r="EQV193" s="64"/>
      <c r="EQW193" s="67"/>
      <c r="EQX193" s="67"/>
      <c r="EQY193" s="65"/>
      <c r="EQZ193" s="65"/>
      <c r="ERA193" s="65"/>
      <c r="ERB193" s="66"/>
      <c r="ERD193" s="64"/>
      <c r="ERE193" s="67"/>
      <c r="ERF193" s="67"/>
      <c r="ERG193" s="65"/>
      <c r="ERH193" s="65"/>
      <c r="ERI193" s="65"/>
      <c r="ERJ193" s="66"/>
      <c r="ERL193" s="64"/>
      <c r="ERM193" s="67"/>
      <c r="ERN193" s="67"/>
      <c r="ERO193" s="65"/>
      <c r="ERP193" s="65"/>
      <c r="ERQ193" s="65"/>
      <c r="ERR193" s="66"/>
      <c r="ERT193" s="64"/>
      <c r="ERU193" s="67"/>
      <c r="ERV193" s="67"/>
      <c r="ERW193" s="65"/>
      <c r="ERX193" s="65"/>
      <c r="ERY193" s="65"/>
      <c r="ERZ193" s="66"/>
      <c r="ESB193" s="64"/>
      <c r="ESC193" s="67"/>
      <c r="ESD193" s="67"/>
      <c r="ESE193" s="65"/>
      <c r="ESF193" s="65"/>
      <c r="ESG193" s="65"/>
      <c r="ESH193" s="66"/>
      <c r="ESJ193" s="64"/>
      <c r="ESK193" s="67"/>
      <c r="ESL193" s="67"/>
      <c r="ESM193" s="65"/>
      <c r="ESN193" s="65"/>
      <c r="ESO193" s="65"/>
      <c r="ESP193" s="66"/>
      <c r="ESR193" s="64"/>
      <c r="ESS193" s="67"/>
      <c r="EST193" s="67"/>
      <c r="ESU193" s="65"/>
      <c r="ESV193" s="65"/>
      <c r="ESW193" s="65"/>
      <c r="ESX193" s="66"/>
      <c r="ESZ193" s="64"/>
      <c r="ETA193" s="67"/>
      <c r="ETB193" s="67"/>
      <c r="ETC193" s="65"/>
      <c r="ETD193" s="65"/>
      <c r="ETE193" s="65"/>
      <c r="ETF193" s="66"/>
      <c r="ETH193" s="64"/>
      <c r="ETI193" s="67"/>
      <c r="ETJ193" s="67"/>
      <c r="ETK193" s="65"/>
      <c r="ETL193" s="65"/>
      <c r="ETM193" s="65"/>
      <c r="ETN193" s="66"/>
      <c r="ETP193" s="64"/>
      <c r="ETQ193" s="67"/>
      <c r="ETR193" s="67"/>
      <c r="ETS193" s="65"/>
      <c r="ETT193" s="65"/>
      <c r="ETU193" s="65"/>
      <c r="ETV193" s="66"/>
      <c r="ETX193" s="64"/>
      <c r="ETY193" s="67"/>
      <c r="ETZ193" s="67"/>
      <c r="EUA193" s="65"/>
      <c r="EUB193" s="65"/>
      <c r="EUC193" s="65"/>
      <c r="EUD193" s="66"/>
      <c r="EUF193" s="64"/>
      <c r="EUG193" s="67"/>
      <c r="EUH193" s="67"/>
      <c r="EUI193" s="65"/>
      <c r="EUJ193" s="65"/>
      <c r="EUK193" s="65"/>
      <c r="EUL193" s="66"/>
      <c r="EUN193" s="64"/>
      <c r="EUO193" s="67"/>
      <c r="EUP193" s="67"/>
      <c r="EUQ193" s="65"/>
      <c r="EUR193" s="65"/>
      <c r="EUS193" s="65"/>
      <c r="EUT193" s="66"/>
      <c r="EUV193" s="64"/>
      <c r="EUW193" s="67"/>
      <c r="EUX193" s="67"/>
      <c r="EUY193" s="65"/>
      <c r="EUZ193" s="65"/>
      <c r="EVA193" s="65"/>
      <c r="EVB193" s="66"/>
      <c r="EVD193" s="64"/>
      <c r="EVE193" s="67"/>
      <c r="EVF193" s="67"/>
      <c r="EVG193" s="65"/>
      <c r="EVH193" s="65"/>
      <c r="EVI193" s="65"/>
      <c r="EVJ193" s="66"/>
      <c r="EVL193" s="64"/>
      <c r="EVM193" s="67"/>
      <c r="EVN193" s="67"/>
      <c r="EVO193" s="65"/>
      <c r="EVP193" s="65"/>
      <c r="EVQ193" s="65"/>
      <c r="EVR193" s="66"/>
      <c r="EVT193" s="64"/>
      <c r="EVU193" s="67"/>
      <c r="EVV193" s="67"/>
      <c r="EVW193" s="65"/>
      <c r="EVX193" s="65"/>
      <c r="EVY193" s="65"/>
      <c r="EVZ193" s="66"/>
      <c r="EWB193" s="64"/>
      <c r="EWC193" s="67"/>
      <c r="EWD193" s="67"/>
      <c r="EWE193" s="65"/>
      <c r="EWF193" s="65"/>
      <c r="EWG193" s="65"/>
      <c r="EWH193" s="66"/>
      <c r="EWJ193" s="64"/>
      <c r="EWK193" s="67"/>
      <c r="EWL193" s="67"/>
      <c r="EWM193" s="65"/>
      <c r="EWN193" s="65"/>
      <c r="EWO193" s="65"/>
      <c r="EWP193" s="66"/>
      <c r="EWR193" s="64"/>
      <c r="EWS193" s="67"/>
      <c r="EWT193" s="67"/>
      <c r="EWU193" s="65"/>
      <c r="EWV193" s="65"/>
      <c r="EWW193" s="65"/>
      <c r="EWX193" s="66"/>
      <c r="EWZ193" s="64"/>
      <c r="EXA193" s="67"/>
      <c r="EXB193" s="67"/>
      <c r="EXC193" s="65"/>
      <c r="EXD193" s="65"/>
      <c r="EXE193" s="65"/>
      <c r="EXF193" s="66"/>
      <c r="EXH193" s="64"/>
      <c r="EXI193" s="67"/>
      <c r="EXJ193" s="67"/>
      <c r="EXK193" s="65"/>
      <c r="EXL193" s="65"/>
      <c r="EXM193" s="65"/>
      <c r="EXN193" s="66"/>
      <c r="EXP193" s="64"/>
      <c r="EXQ193" s="67"/>
      <c r="EXR193" s="67"/>
      <c r="EXS193" s="65"/>
      <c r="EXT193" s="65"/>
      <c r="EXU193" s="65"/>
      <c r="EXV193" s="66"/>
      <c r="EXX193" s="64"/>
      <c r="EXY193" s="67"/>
      <c r="EXZ193" s="67"/>
      <c r="EYA193" s="65"/>
      <c r="EYB193" s="65"/>
      <c r="EYC193" s="65"/>
      <c r="EYD193" s="66"/>
      <c r="EYF193" s="64"/>
      <c r="EYG193" s="67"/>
      <c r="EYH193" s="67"/>
      <c r="EYI193" s="65"/>
      <c r="EYJ193" s="65"/>
      <c r="EYK193" s="65"/>
      <c r="EYL193" s="66"/>
      <c r="EYN193" s="64"/>
      <c r="EYO193" s="67"/>
      <c r="EYP193" s="67"/>
      <c r="EYQ193" s="65"/>
      <c r="EYR193" s="65"/>
      <c r="EYS193" s="65"/>
      <c r="EYT193" s="66"/>
      <c r="EYV193" s="64"/>
      <c r="EYW193" s="67"/>
      <c r="EYX193" s="67"/>
      <c r="EYY193" s="65"/>
      <c r="EYZ193" s="65"/>
      <c r="EZA193" s="65"/>
      <c r="EZB193" s="66"/>
      <c r="EZD193" s="64"/>
      <c r="EZE193" s="67"/>
      <c r="EZF193" s="67"/>
      <c r="EZG193" s="65"/>
      <c r="EZH193" s="65"/>
      <c r="EZI193" s="65"/>
      <c r="EZJ193" s="66"/>
      <c r="EZL193" s="64"/>
      <c r="EZM193" s="67"/>
      <c r="EZN193" s="67"/>
      <c r="EZO193" s="65"/>
      <c r="EZP193" s="65"/>
      <c r="EZQ193" s="65"/>
      <c r="EZR193" s="66"/>
      <c r="EZT193" s="64"/>
      <c r="EZU193" s="67"/>
      <c r="EZV193" s="67"/>
      <c r="EZW193" s="65"/>
      <c r="EZX193" s="65"/>
      <c r="EZY193" s="65"/>
      <c r="EZZ193" s="66"/>
      <c r="FAB193" s="64"/>
      <c r="FAC193" s="67"/>
      <c r="FAD193" s="67"/>
      <c r="FAE193" s="65"/>
      <c r="FAF193" s="65"/>
      <c r="FAG193" s="65"/>
      <c r="FAH193" s="66"/>
      <c r="FAJ193" s="64"/>
      <c r="FAK193" s="67"/>
      <c r="FAL193" s="67"/>
      <c r="FAM193" s="65"/>
      <c r="FAN193" s="65"/>
      <c r="FAO193" s="65"/>
      <c r="FAP193" s="66"/>
      <c r="FAR193" s="64"/>
      <c r="FAS193" s="67"/>
      <c r="FAT193" s="67"/>
      <c r="FAU193" s="65"/>
      <c r="FAV193" s="65"/>
      <c r="FAW193" s="65"/>
      <c r="FAX193" s="66"/>
      <c r="FAZ193" s="64"/>
      <c r="FBA193" s="67"/>
      <c r="FBB193" s="67"/>
      <c r="FBC193" s="65"/>
      <c r="FBD193" s="65"/>
      <c r="FBE193" s="65"/>
      <c r="FBF193" s="66"/>
      <c r="FBH193" s="64"/>
      <c r="FBI193" s="67"/>
      <c r="FBJ193" s="67"/>
      <c r="FBK193" s="65"/>
      <c r="FBL193" s="65"/>
      <c r="FBM193" s="65"/>
      <c r="FBN193" s="66"/>
      <c r="FBP193" s="64"/>
      <c r="FBQ193" s="67"/>
      <c r="FBR193" s="67"/>
      <c r="FBS193" s="65"/>
      <c r="FBT193" s="65"/>
      <c r="FBU193" s="65"/>
      <c r="FBV193" s="66"/>
      <c r="FBX193" s="64"/>
      <c r="FBY193" s="67"/>
      <c r="FBZ193" s="67"/>
      <c r="FCA193" s="65"/>
      <c r="FCB193" s="65"/>
      <c r="FCC193" s="65"/>
      <c r="FCD193" s="66"/>
      <c r="FCF193" s="64"/>
      <c r="FCG193" s="67"/>
      <c r="FCH193" s="67"/>
      <c r="FCI193" s="65"/>
      <c r="FCJ193" s="65"/>
      <c r="FCK193" s="65"/>
      <c r="FCL193" s="66"/>
      <c r="FCN193" s="64"/>
      <c r="FCO193" s="67"/>
      <c r="FCP193" s="67"/>
      <c r="FCQ193" s="65"/>
      <c r="FCR193" s="65"/>
      <c r="FCS193" s="65"/>
      <c r="FCT193" s="66"/>
      <c r="FCV193" s="64"/>
      <c r="FCW193" s="67"/>
      <c r="FCX193" s="67"/>
      <c r="FCY193" s="65"/>
      <c r="FCZ193" s="65"/>
      <c r="FDA193" s="65"/>
      <c r="FDB193" s="66"/>
      <c r="FDD193" s="64"/>
      <c r="FDE193" s="67"/>
      <c r="FDF193" s="67"/>
      <c r="FDG193" s="65"/>
      <c r="FDH193" s="65"/>
      <c r="FDI193" s="65"/>
      <c r="FDJ193" s="66"/>
      <c r="FDL193" s="64"/>
      <c r="FDM193" s="67"/>
      <c r="FDN193" s="67"/>
      <c r="FDO193" s="65"/>
      <c r="FDP193" s="65"/>
      <c r="FDQ193" s="65"/>
      <c r="FDR193" s="66"/>
      <c r="FDT193" s="64"/>
      <c r="FDU193" s="67"/>
      <c r="FDV193" s="67"/>
      <c r="FDW193" s="65"/>
      <c r="FDX193" s="65"/>
      <c r="FDY193" s="65"/>
      <c r="FDZ193" s="66"/>
      <c r="FEB193" s="64"/>
      <c r="FEC193" s="67"/>
      <c r="FED193" s="67"/>
      <c r="FEE193" s="65"/>
      <c r="FEF193" s="65"/>
      <c r="FEG193" s="65"/>
      <c r="FEH193" s="66"/>
      <c r="FEJ193" s="64"/>
      <c r="FEK193" s="67"/>
      <c r="FEL193" s="67"/>
      <c r="FEM193" s="65"/>
      <c r="FEN193" s="65"/>
      <c r="FEO193" s="65"/>
      <c r="FEP193" s="66"/>
      <c r="FER193" s="64"/>
      <c r="FES193" s="67"/>
      <c r="FET193" s="67"/>
      <c r="FEU193" s="65"/>
      <c r="FEV193" s="65"/>
      <c r="FEW193" s="65"/>
      <c r="FEX193" s="66"/>
      <c r="FEZ193" s="64"/>
      <c r="FFA193" s="67"/>
      <c r="FFB193" s="67"/>
      <c r="FFC193" s="65"/>
      <c r="FFD193" s="65"/>
      <c r="FFE193" s="65"/>
      <c r="FFF193" s="66"/>
      <c r="FFH193" s="64"/>
      <c r="FFI193" s="67"/>
      <c r="FFJ193" s="67"/>
      <c r="FFK193" s="65"/>
      <c r="FFL193" s="65"/>
      <c r="FFM193" s="65"/>
      <c r="FFN193" s="66"/>
      <c r="FFP193" s="64"/>
      <c r="FFQ193" s="67"/>
      <c r="FFR193" s="67"/>
      <c r="FFS193" s="65"/>
      <c r="FFT193" s="65"/>
      <c r="FFU193" s="65"/>
      <c r="FFV193" s="66"/>
      <c r="FFX193" s="64"/>
      <c r="FFY193" s="67"/>
      <c r="FFZ193" s="67"/>
      <c r="FGA193" s="65"/>
      <c r="FGB193" s="65"/>
      <c r="FGC193" s="65"/>
      <c r="FGD193" s="66"/>
      <c r="FGF193" s="64"/>
      <c r="FGG193" s="67"/>
      <c r="FGH193" s="67"/>
      <c r="FGI193" s="65"/>
      <c r="FGJ193" s="65"/>
      <c r="FGK193" s="65"/>
      <c r="FGL193" s="66"/>
      <c r="FGN193" s="64"/>
      <c r="FGO193" s="67"/>
      <c r="FGP193" s="67"/>
      <c r="FGQ193" s="65"/>
      <c r="FGR193" s="65"/>
      <c r="FGS193" s="65"/>
      <c r="FGT193" s="66"/>
      <c r="FGV193" s="64"/>
      <c r="FGW193" s="67"/>
      <c r="FGX193" s="67"/>
      <c r="FGY193" s="65"/>
      <c r="FGZ193" s="65"/>
      <c r="FHA193" s="65"/>
      <c r="FHB193" s="66"/>
      <c r="FHD193" s="64"/>
      <c r="FHE193" s="67"/>
      <c r="FHF193" s="67"/>
      <c r="FHG193" s="65"/>
      <c r="FHH193" s="65"/>
      <c r="FHI193" s="65"/>
      <c r="FHJ193" s="66"/>
      <c r="FHL193" s="64"/>
      <c r="FHM193" s="67"/>
      <c r="FHN193" s="67"/>
      <c r="FHO193" s="65"/>
      <c r="FHP193" s="65"/>
      <c r="FHQ193" s="65"/>
      <c r="FHR193" s="66"/>
      <c r="FHT193" s="64"/>
      <c r="FHU193" s="67"/>
      <c r="FHV193" s="67"/>
      <c r="FHW193" s="65"/>
      <c r="FHX193" s="65"/>
      <c r="FHY193" s="65"/>
      <c r="FHZ193" s="66"/>
      <c r="FIB193" s="64"/>
      <c r="FIC193" s="67"/>
      <c r="FID193" s="67"/>
      <c r="FIE193" s="65"/>
      <c r="FIF193" s="65"/>
      <c r="FIG193" s="65"/>
      <c r="FIH193" s="66"/>
      <c r="FIJ193" s="64"/>
      <c r="FIK193" s="67"/>
      <c r="FIL193" s="67"/>
      <c r="FIM193" s="65"/>
      <c r="FIN193" s="65"/>
      <c r="FIO193" s="65"/>
      <c r="FIP193" s="66"/>
      <c r="FIR193" s="64"/>
      <c r="FIS193" s="67"/>
      <c r="FIT193" s="67"/>
      <c r="FIU193" s="65"/>
      <c r="FIV193" s="65"/>
      <c r="FIW193" s="65"/>
      <c r="FIX193" s="66"/>
      <c r="FIZ193" s="64"/>
      <c r="FJA193" s="67"/>
      <c r="FJB193" s="67"/>
      <c r="FJC193" s="65"/>
      <c r="FJD193" s="65"/>
      <c r="FJE193" s="65"/>
      <c r="FJF193" s="66"/>
      <c r="FJH193" s="64"/>
      <c r="FJI193" s="67"/>
      <c r="FJJ193" s="67"/>
      <c r="FJK193" s="65"/>
      <c r="FJL193" s="65"/>
      <c r="FJM193" s="65"/>
      <c r="FJN193" s="66"/>
      <c r="FJP193" s="64"/>
      <c r="FJQ193" s="67"/>
      <c r="FJR193" s="67"/>
      <c r="FJS193" s="65"/>
      <c r="FJT193" s="65"/>
      <c r="FJU193" s="65"/>
      <c r="FJV193" s="66"/>
      <c r="FJX193" s="64"/>
      <c r="FJY193" s="67"/>
      <c r="FJZ193" s="67"/>
      <c r="FKA193" s="65"/>
      <c r="FKB193" s="65"/>
      <c r="FKC193" s="65"/>
      <c r="FKD193" s="66"/>
      <c r="FKF193" s="64"/>
      <c r="FKG193" s="67"/>
      <c r="FKH193" s="67"/>
      <c r="FKI193" s="65"/>
      <c r="FKJ193" s="65"/>
      <c r="FKK193" s="65"/>
      <c r="FKL193" s="66"/>
      <c r="FKN193" s="64"/>
      <c r="FKO193" s="67"/>
      <c r="FKP193" s="67"/>
      <c r="FKQ193" s="65"/>
      <c r="FKR193" s="65"/>
      <c r="FKS193" s="65"/>
      <c r="FKT193" s="66"/>
      <c r="FKV193" s="64"/>
      <c r="FKW193" s="67"/>
      <c r="FKX193" s="67"/>
      <c r="FKY193" s="65"/>
      <c r="FKZ193" s="65"/>
      <c r="FLA193" s="65"/>
      <c r="FLB193" s="66"/>
      <c r="FLD193" s="64"/>
      <c r="FLE193" s="67"/>
      <c r="FLF193" s="67"/>
      <c r="FLG193" s="65"/>
      <c r="FLH193" s="65"/>
      <c r="FLI193" s="65"/>
      <c r="FLJ193" s="66"/>
      <c r="FLL193" s="64"/>
      <c r="FLM193" s="67"/>
      <c r="FLN193" s="67"/>
      <c r="FLO193" s="65"/>
      <c r="FLP193" s="65"/>
      <c r="FLQ193" s="65"/>
      <c r="FLR193" s="66"/>
      <c r="FLT193" s="64"/>
      <c r="FLU193" s="67"/>
      <c r="FLV193" s="67"/>
      <c r="FLW193" s="65"/>
      <c r="FLX193" s="65"/>
      <c r="FLY193" s="65"/>
      <c r="FLZ193" s="66"/>
      <c r="FMB193" s="64"/>
      <c r="FMC193" s="67"/>
      <c r="FMD193" s="67"/>
      <c r="FME193" s="65"/>
      <c r="FMF193" s="65"/>
      <c r="FMG193" s="65"/>
      <c r="FMH193" s="66"/>
      <c r="FMJ193" s="64"/>
      <c r="FMK193" s="67"/>
      <c r="FML193" s="67"/>
      <c r="FMM193" s="65"/>
      <c r="FMN193" s="65"/>
      <c r="FMO193" s="65"/>
      <c r="FMP193" s="66"/>
      <c r="FMR193" s="64"/>
      <c r="FMS193" s="67"/>
      <c r="FMT193" s="67"/>
      <c r="FMU193" s="65"/>
      <c r="FMV193" s="65"/>
      <c r="FMW193" s="65"/>
      <c r="FMX193" s="66"/>
      <c r="FMZ193" s="64"/>
      <c r="FNA193" s="67"/>
      <c r="FNB193" s="67"/>
      <c r="FNC193" s="65"/>
      <c r="FND193" s="65"/>
      <c r="FNE193" s="65"/>
      <c r="FNF193" s="66"/>
      <c r="FNH193" s="64"/>
      <c r="FNI193" s="67"/>
      <c r="FNJ193" s="67"/>
      <c r="FNK193" s="65"/>
      <c r="FNL193" s="65"/>
      <c r="FNM193" s="65"/>
      <c r="FNN193" s="66"/>
      <c r="FNP193" s="64"/>
      <c r="FNQ193" s="67"/>
      <c r="FNR193" s="67"/>
      <c r="FNS193" s="65"/>
      <c r="FNT193" s="65"/>
      <c r="FNU193" s="65"/>
      <c r="FNV193" s="66"/>
      <c r="FNX193" s="64"/>
      <c r="FNY193" s="67"/>
      <c r="FNZ193" s="67"/>
      <c r="FOA193" s="65"/>
      <c r="FOB193" s="65"/>
      <c r="FOC193" s="65"/>
      <c r="FOD193" s="66"/>
      <c r="FOF193" s="64"/>
      <c r="FOG193" s="67"/>
      <c r="FOH193" s="67"/>
      <c r="FOI193" s="65"/>
      <c r="FOJ193" s="65"/>
      <c r="FOK193" s="65"/>
      <c r="FOL193" s="66"/>
      <c r="FON193" s="64"/>
      <c r="FOO193" s="67"/>
      <c r="FOP193" s="67"/>
      <c r="FOQ193" s="65"/>
      <c r="FOR193" s="65"/>
      <c r="FOS193" s="65"/>
      <c r="FOT193" s="66"/>
      <c r="FOV193" s="64"/>
      <c r="FOW193" s="67"/>
      <c r="FOX193" s="67"/>
      <c r="FOY193" s="65"/>
      <c r="FOZ193" s="65"/>
      <c r="FPA193" s="65"/>
      <c r="FPB193" s="66"/>
      <c r="FPD193" s="64"/>
      <c r="FPE193" s="67"/>
      <c r="FPF193" s="67"/>
      <c r="FPG193" s="65"/>
      <c r="FPH193" s="65"/>
      <c r="FPI193" s="65"/>
      <c r="FPJ193" s="66"/>
      <c r="FPL193" s="64"/>
      <c r="FPM193" s="67"/>
      <c r="FPN193" s="67"/>
      <c r="FPO193" s="65"/>
      <c r="FPP193" s="65"/>
      <c r="FPQ193" s="65"/>
      <c r="FPR193" s="66"/>
      <c r="FPT193" s="64"/>
      <c r="FPU193" s="67"/>
      <c r="FPV193" s="67"/>
      <c r="FPW193" s="65"/>
      <c r="FPX193" s="65"/>
      <c r="FPY193" s="65"/>
      <c r="FPZ193" s="66"/>
      <c r="FQB193" s="64"/>
      <c r="FQC193" s="67"/>
      <c r="FQD193" s="67"/>
      <c r="FQE193" s="65"/>
      <c r="FQF193" s="65"/>
      <c r="FQG193" s="65"/>
      <c r="FQH193" s="66"/>
      <c r="FQJ193" s="64"/>
      <c r="FQK193" s="67"/>
      <c r="FQL193" s="67"/>
      <c r="FQM193" s="65"/>
      <c r="FQN193" s="65"/>
      <c r="FQO193" s="65"/>
      <c r="FQP193" s="66"/>
      <c r="FQR193" s="64"/>
      <c r="FQS193" s="67"/>
      <c r="FQT193" s="67"/>
      <c r="FQU193" s="65"/>
      <c r="FQV193" s="65"/>
      <c r="FQW193" s="65"/>
      <c r="FQX193" s="66"/>
      <c r="FQZ193" s="64"/>
      <c r="FRA193" s="67"/>
      <c r="FRB193" s="67"/>
      <c r="FRC193" s="65"/>
      <c r="FRD193" s="65"/>
      <c r="FRE193" s="65"/>
      <c r="FRF193" s="66"/>
      <c r="FRH193" s="64"/>
      <c r="FRI193" s="67"/>
      <c r="FRJ193" s="67"/>
      <c r="FRK193" s="65"/>
      <c r="FRL193" s="65"/>
      <c r="FRM193" s="65"/>
      <c r="FRN193" s="66"/>
      <c r="FRP193" s="64"/>
      <c r="FRQ193" s="67"/>
      <c r="FRR193" s="67"/>
      <c r="FRS193" s="65"/>
      <c r="FRT193" s="65"/>
      <c r="FRU193" s="65"/>
      <c r="FRV193" s="66"/>
      <c r="FRX193" s="64"/>
      <c r="FRY193" s="67"/>
      <c r="FRZ193" s="67"/>
      <c r="FSA193" s="65"/>
      <c r="FSB193" s="65"/>
      <c r="FSC193" s="65"/>
      <c r="FSD193" s="66"/>
      <c r="FSF193" s="64"/>
      <c r="FSG193" s="67"/>
      <c r="FSH193" s="67"/>
      <c r="FSI193" s="65"/>
      <c r="FSJ193" s="65"/>
      <c r="FSK193" s="65"/>
      <c r="FSL193" s="66"/>
      <c r="FSN193" s="64"/>
      <c r="FSO193" s="67"/>
      <c r="FSP193" s="67"/>
      <c r="FSQ193" s="65"/>
      <c r="FSR193" s="65"/>
      <c r="FSS193" s="65"/>
      <c r="FST193" s="66"/>
      <c r="FSV193" s="64"/>
      <c r="FSW193" s="67"/>
      <c r="FSX193" s="67"/>
      <c r="FSY193" s="65"/>
      <c r="FSZ193" s="65"/>
      <c r="FTA193" s="65"/>
      <c r="FTB193" s="66"/>
      <c r="FTD193" s="64"/>
      <c r="FTE193" s="67"/>
      <c r="FTF193" s="67"/>
      <c r="FTG193" s="65"/>
      <c r="FTH193" s="65"/>
      <c r="FTI193" s="65"/>
      <c r="FTJ193" s="66"/>
      <c r="FTL193" s="64"/>
      <c r="FTM193" s="67"/>
      <c r="FTN193" s="67"/>
      <c r="FTO193" s="65"/>
      <c r="FTP193" s="65"/>
      <c r="FTQ193" s="65"/>
      <c r="FTR193" s="66"/>
      <c r="FTT193" s="64"/>
      <c r="FTU193" s="67"/>
      <c r="FTV193" s="67"/>
      <c r="FTW193" s="65"/>
      <c r="FTX193" s="65"/>
      <c r="FTY193" s="65"/>
      <c r="FTZ193" s="66"/>
      <c r="FUB193" s="64"/>
      <c r="FUC193" s="67"/>
      <c r="FUD193" s="67"/>
      <c r="FUE193" s="65"/>
      <c r="FUF193" s="65"/>
      <c r="FUG193" s="65"/>
      <c r="FUH193" s="66"/>
      <c r="FUJ193" s="64"/>
      <c r="FUK193" s="67"/>
      <c r="FUL193" s="67"/>
      <c r="FUM193" s="65"/>
      <c r="FUN193" s="65"/>
      <c r="FUO193" s="65"/>
      <c r="FUP193" s="66"/>
      <c r="FUR193" s="64"/>
      <c r="FUS193" s="67"/>
      <c r="FUT193" s="67"/>
      <c r="FUU193" s="65"/>
      <c r="FUV193" s="65"/>
      <c r="FUW193" s="65"/>
      <c r="FUX193" s="66"/>
      <c r="FUZ193" s="64"/>
      <c r="FVA193" s="67"/>
      <c r="FVB193" s="67"/>
      <c r="FVC193" s="65"/>
      <c r="FVD193" s="65"/>
      <c r="FVE193" s="65"/>
      <c r="FVF193" s="66"/>
      <c r="FVH193" s="64"/>
      <c r="FVI193" s="67"/>
      <c r="FVJ193" s="67"/>
      <c r="FVK193" s="65"/>
      <c r="FVL193" s="65"/>
      <c r="FVM193" s="65"/>
      <c r="FVN193" s="66"/>
      <c r="FVP193" s="64"/>
      <c r="FVQ193" s="67"/>
      <c r="FVR193" s="67"/>
      <c r="FVS193" s="65"/>
      <c r="FVT193" s="65"/>
      <c r="FVU193" s="65"/>
      <c r="FVV193" s="66"/>
      <c r="FVX193" s="64"/>
      <c r="FVY193" s="67"/>
      <c r="FVZ193" s="67"/>
      <c r="FWA193" s="65"/>
      <c r="FWB193" s="65"/>
      <c r="FWC193" s="65"/>
      <c r="FWD193" s="66"/>
      <c r="FWF193" s="64"/>
      <c r="FWG193" s="67"/>
      <c r="FWH193" s="67"/>
      <c r="FWI193" s="65"/>
      <c r="FWJ193" s="65"/>
      <c r="FWK193" s="65"/>
      <c r="FWL193" s="66"/>
      <c r="FWN193" s="64"/>
      <c r="FWO193" s="67"/>
      <c r="FWP193" s="67"/>
      <c r="FWQ193" s="65"/>
      <c r="FWR193" s="65"/>
      <c r="FWS193" s="65"/>
      <c r="FWT193" s="66"/>
      <c r="FWV193" s="64"/>
      <c r="FWW193" s="67"/>
      <c r="FWX193" s="67"/>
      <c r="FWY193" s="65"/>
      <c r="FWZ193" s="65"/>
      <c r="FXA193" s="65"/>
      <c r="FXB193" s="66"/>
      <c r="FXD193" s="64"/>
      <c r="FXE193" s="67"/>
      <c r="FXF193" s="67"/>
      <c r="FXG193" s="65"/>
      <c r="FXH193" s="65"/>
      <c r="FXI193" s="65"/>
      <c r="FXJ193" s="66"/>
      <c r="FXL193" s="64"/>
      <c r="FXM193" s="67"/>
      <c r="FXN193" s="67"/>
      <c r="FXO193" s="65"/>
      <c r="FXP193" s="65"/>
      <c r="FXQ193" s="65"/>
      <c r="FXR193" s="66"/>
      <c r="FXT193" s="64"/>
      <c r="FXU193" s="67"/>
      <c r="FXV193" s="67"/>
      <c r="FXW193" s="65"/>
      <c r="FXX193" s="65"/>
      <c r="FXY193" s="65"/>
      <c r="FXZ193" s="66"/>
      <c r="FYB193" s="64"/>
      <c r="FYC193" s="67"/>
      <c r="FYD193" s="67"/>
      <c r="FYE193" s="65"/>
      <c r="FYF193" s="65"/>
      <c r="FYG193" s="65"/>
      <c r="FYH193" s="66"/>
      <c r="FYJ193" s="64"/>
      <c r="FYK193" s="67"/>
      <c r="FYL193" s="67"/>
      <c r="FYM193" s="65"/>
      <c r="FYN193" s="65"/>
      <c r="FYO193" s="65"/>
      <c r="FYP193" s="66"/>
      <c r="FYR193" s="64"/>
      <c r="FYS193" s="67"/>
      <c r="FYT193" s="67"/>
      <c r="FYU193" s="65"/>
      <c r="FYV193" s="65"/>
      <c r="FYW193" s="65"/>
      <c r="FYX193" s="66"/>
      <c r="FYZ193" s="64"/>
      <c r="FZA193" s="67"/>
      <c r="FZB193" s="67"/>
      <c r="FZC193" s="65"/>
      <c r="FZD193" s="65"/>
      <c r="FZE193" s="65"/>
      <c r="FZF193" s="66"/>
      <c r="FZH193" s="64"/>
      <c r="FZI193" s="67"/>
      <c r="FZJ193" s="67"/>
      <c r="FZK193" s="65"/>
      <c r="FZL193" s="65"/>
      <c r="FZM193" s="65"/>
      <c r="FZN193" s="66"/>
      <c r="FZP193" s="64"/>
      <c r="FZQ193" s="67"/>
      <c r="FZR193" s="67"/>
      <c r="FZS193" s="65"/>
      <c r="FZT193" s="65"/>
      <c r="FZU193" s="65"/>
      <c r="FZV193" s="66"/>
      <c r="FZX193" s="64"/>
      <c r="FZY193" s="67"/>
      <c r="FZZ193" s="67"/>
      <c r="GAA193" s="65"/>
      <c r="GAB193" s="65"/>
      <c r="GAC193" s="65"/>
      <c r="GAD193" s="66"/>
      <c r="GAF193" s="64"/>
      <c r="GAG193" s="67"/>
      <c r="GAH193" s="67"/>
      <c r="GAI193" s="65"/>
      <c r="GAJ193" s="65"/>
      <c r="GAK193" s="65"/>
      <c r="GAL193" s="66"/>
      <c r="GAN193" s="64"/>
      <c r="GAO193" s="67"/>
      <c r="GAP193" s="67"/>
      <c r="GAQ193" s="65"/>
      <c r="GAR193" s="65"/>
      <c r="GAS193" s="65"/>
      <c r="GAT193" s="66"/>
      <c r="GAV193" s="64"/>
      <c r="GAW193" s="67"/>
      <c r="GAX193" s="67"/>
      <c r="GAY193" s="65"/>
      <c r="GAZ193" s="65"/>
      <c r="GBA193" s="65"/>
      <c r="GBB193" s="66"/>
      <c r="GBD193" s="64"/>
      <c r="GBE193" s="67"/>
      <c r="GBF193" s="67"/>
      <c r="GBG193" s="65"/>
      <c r="GBH193" s="65"/>
      <c r="GBI193" s="65"/>
      <c r="GBJ193" s="66"/>
      <c r="GBL193" s="64"/>
      <c r="GBM193" s="67"/>
      <c r="GBN193" s="67"/>
      <c r="GBO193" s="65"/>
      <c r="GBP193" s="65"/>
      <c r="GBQ193" s="65"/>
      <c r="GBR193" s="66"/>
      <c r="GBT193" s="64"/>
      <c r="GBU193" s="67"/>
      <c r="GBV193" s="67"/>
      <c r="GBW193" s="65"/>
      <c r="GBX193" s="65"/>
      <c r="GBY193" s="65"/>
      <c r="GBZ193" s="66"/>
      <c r="GCB193" s="64"/>
      <c r="GCC193" s="67"/>
      <c r="GCD193" s="67"/>
      <c r="GCE193" s="65"/>
      <c r="GCF193" s="65"/>
      <c r="GCG193" s="65"/>
      <c r="GCH193" s="66"/>
      <c r="GCJ193" s="64"/>
      <c r="GCK193" s="67"/>
      <c r="GCL193" s="67"/>
      <c r="GCM193" s="65"/>
      <c r="GCN193" s="65"/>
      <c r="GCO193" s="65"/>
      <c r="GCP193" s="66"/>
      <c r="GCR193" s="64"/>
      <c r="GCS193" s="67"/>
      <c r="GCT193" s="67"/>
      <c r="GCU193" s="65"/>
      <c r="GCV193" s="65"/>
      <c r="GCW193" s="65"/>
      <c r="GCX193" s="66"/>
      <c r="GCZ193" s="64"/>
      <c r="GDA193" s="67"/>
      <c r="GDB193" s="67"/>
      <c r="GDC193" s="65"/>
      <c r="GDD193" s="65"/>
      <c r="GDE193" s="65"/>
      <c r="GDF193" s="66"/>
      <c r="GDH193" s="64"/>
      <c r="GDI193" s="67"/>
      <c r="GDJ193" s="67"/>
      <c r="GDK193" s="65"/>
      <c r="GDL193" s="65"/>
      <c r="GDM193" s="65"/>
      <c r="GDN193" s="66"/>
      <c r="GDP193" s="64"/>
      <c r="GDQ193" s="67"/>
      <c r="GDR193" s="67"/>
      <c r="GDS193" s="65"/>
      <c r="GDT193" s="65"/>
      <c r="GDU193" s="65"/>
      <c r="GDV193" s="66"/>
      <c r="GDX193" s="64"/>
      <c r="GDY193" s="67"/>
      <c r="GDZ193" s="67"/>
      <c r="GEA193" s="65"/>
      <c r="GEB193" s="65"/>
      <c r="GEC193" s="65"/>
      <c r="GED193" s="66"/>
      <c r="GEF193" s="64"/>
      <c r="GEG193" s="67"/>
      <c r="GEH193" s="67"/>
      <c r="GEI193" s="65"/>
      <c r="GEJ193" s="65"/>
      <c r="GEK193" s="65"/>
      <c r="GEL193" s="66"/>
      <c r="GEN193" s="64"/>
      <c r="GEO193" s="67"/>
      <c r="GEP193" s="67"/>
      <c r="GEQ193" s="65"/>
      <c r="GER193" s="65"/>
      <c r="GES193" s="65"/>
      <c r="GET193" s="66"/>
      <c r="GEV193" s="64"/>
      <c r="GEW193" s="67"/>
      <c r="GEX193" s="67"/>
      <c r="GEY193" s="65"/>
      <c r="GEZ193" s="65"/>
      <c r="GFA193" s="65"/>
      <c r="GFB193" s="66"/>
      <c r="GFD193" s="64"/>
      <c r="GFE193" s="67"/>
      <c r="GFF193" s="67"/>
      <c r="GFG193" s="65"/>
      <c r="GFH193" s="65"/>
      <c r="GFI193" s="65"/>
      <c r="GFJ193" s="66"/>
      <c r="GFL193" s="64"/>
      <c r="GFM193" s="67"/>
      <c r="GFN193" s="67"/>
      <c r="GFO193" s="65"/>
      <c r="GFP193" s="65"/>
      <c r="GFQ193" s="65"/>
      <c r="GFR193" s="66"/>
      <c r="GFT193" s="64"/>
      <c r="GFU193" s="67"/>
      <c r="GFV193" s="67"/>
      <c r="GFW193" s="65"/>
      <c r="GFX193" s="65"/>
      <c r="GFY193" s="65"/>
      <c r="GFZ193" s="66"/>
      <c r="GGB193" s="64"/>
      <c r="GGC193" s="67"/>
      <c r="GGD193" s="67"/>
      <c r="GGE193" s="65"/>
      <c r="GGF193" s="65"/>
      <c r="GGG193" s="65"/>
      <c r="GGH193" s="66"/>
      <c r="GGJ193" s="64"/>
      <c r="GGK193" s="67"/>
      <c r="GGL193" s="67"/>
      <c r="GGM193" s="65"/>
      <c r="GGN193" s="65"/>
      <c r="GGO193" s="65"/>
      <c r="GGP193" s="66"/>
      <c r="GGR193" s="64"/>
      <c r="GGS193" s="67"/>
      <c r="GGT193" s="67"/>
      <c r="GGU193" s="65"/>
      <c r="GGV193" s="65"/>
      <c r="GGW193" s="65"/>
      <c r="GGX193" s="66"/>
      <c r="GGZ193" s="64"/>
      <c r="GHA193" s="67"/>
      <c r="GHB193" s="67"/>
      <c r="GHC193" s="65"/>
      <c r="GHD193" s="65"/>
      <c r="GHE193" s="65"/>
      <c r="GHF193" s="66"/>
      <c r="GHH193" s="64"/>
      <c r="GHI193" s="67"/>
      <c r="GHJ193" s="67"/>
      <c r="GHK193" s="65"/>
      <c r="GHL193" s="65"/>
      <c r="GHM193" s="65"/>
      <c r="GHN193" s="66"/>
      <c r="GHP193" s="64"/>
      <c r="GHQ193" s="67"/>
      <c r="GHR193" s="67"/>
      <c r="GHS193" s="65"/>
      <c r="GHT193" s="65"/>
      <c r="GHU193" s="65"/>
      <c r="GHV193" s="66"/>
      <c r="GHX193" s="64"/>
      <c r="GHY193" s="67"/>
      <c r="GHZ193" s="67"/>
      <c r="GIA193" s="65"/>
      <c r="GIB193" s="65"/>
      <c r="GIC193" s="65"/>
      <c r="GID193" s="66"/>
      <c r="GIF193" s="64"/>
      <c r="GIG193" s="67"/>
      <c r="GIH193" s="67"/>
      <c r="GII193" s="65"/>
      <c r="GIJ193" s="65"/>
      <c r="GIK193" s="65"/>
      <c r="GIL193" s="66"/>
      <c r="GIN193" s="64"/>
      <c r="GIO193" s="67"/>
      <c r="GIP193" s="67"/>
      <c r="GIQ193" s="65"/>
      <c r="GIR193" s="65"/>
      <c r="GIS193" s="65"/>
      <c r="GIT193" s="66"/>
      <c r="GIV193" s="64"/>
      <c r="GIW193" s="67"/>
      <c r="GIX193" s="67"/>
      <c r="GIY193" s="65"/>
      <c r="GIZ193" s="65"/>
      <c r="GJA193" s="65"/>
      <c r="GJB193" s="66"/>
      <c r="GJD193" s="64"/>
      <c r="GJE193" s="67"/>
      <c r="GJF193" s="67"/>
      <c r="GJG193" s="65"/>
      <c r="GJH193" s="65"/>
      <c r="GJI193" s="65"/>
      <c r="GJJ193" s="66"/>
      <c r="GJL193" s="64"/>
      <c r="GJM193" s="67"/>
      <c r="GJN193" s="67"/>
      <c r="GJO193" s="65"/>
      <c r="GJP193" s="65"/>
      <c r="GJQ193" s="65"/>
      <c r="GJR193" s="66"/>
      <c r="GJT193" s="64"/>
      <c r="GJU193" s="67"/>
      <c r="GJV193" s="67"/>
      <c r="GJW193" s="65"/>
      <c r="GJX193" s="65"/>
      <c r="GJY193" s="65"/>
      <c r="GJZ193" s="66"/>
      <c r="GKB193" s="64"/>
      <c r="GKC193" s="67"/>
      <c r="GKD193" s="67"/>
      <c r="GKE193" s="65"/>
      <c r="GKF193" s="65"/>
      <c r="GKG193" s="65"/>
      <c r="GKH193" s="66"/>
      <c r="GKJ193" s="64"/>
      <c r="GKK193" s="67"/>
      <c r="GKL193" s="67"/>
      <c r="GKM193" s="65"/>
      <c r="GKN193" s="65"/>
      <c r="GKO193" s="65"/>
      <c r="GKP193" s="66"/>
      <c r="GKR193" s="64"/>
      <c r="GKS193" s="67"/>
      <c r="GKT193" s="67"/>
      <c r="GKU193" s="65"/>
      <c r="GKV193" s="65"/>
      <c r="GKW193" s="65"/>
      <c r="GKX193" s="66"/>
      <c r="GKZ193" s="64"/>
      <c r="GLA193" s="67"/>
      <c r="GLB193" s="67"/>
      <c r="GLC193" s="65"/>
      <c r="GLD193" s="65"/>
      <c r="GLE193" s="65"/>
      <c r="GLF193" s="66"/>
      <c r="GLH193" s="64"/>
      <c r="GLI193" s="67"/>
      <c r="GLJ193" s="67"/>
      <c r="GLK193" s="65"/>
      <c r="GLL193" s="65"/>
      <c r="GLM193" s="65"/>
      <c r="GLN193" s="66"/>
      <c r="GLP193" s="64"/>
      <c r="GLQ193" s="67"/>
      <c r="GLR193" s="67"/>
      <c r="GLS193" s="65"/>
      <c r="GLT193" s="65"/>
      <c r="GLU193" s="65"/>
      <c r="GLV193" s="66"/>
      <c r="GLX193" s="64"/>
      <c r="GLY193" s="67"/>
      <c r="GLZ193" s="67"/>
      <c r="GMA193" s="65"/>
      <c r="GMB193" s="65"/>
      <c r="GMC193" s="65"/>
      <c r="GMD193" s="66"/>
      <c r="GMF193" s="64"/>
      <c r="GMG193" s="67"/>
      <c r="GMH193" s="67"/>
      <c r="GMI193" s="65"/>
      <c r="GMJ193" s="65"/>
      <c r="GMK193" s="65"/>
      <c r="GML193" s="66"/>
      <c r="GMN193" s="64"/>
      <c r="GMO193" s="67"/>
      <c r="GMP193" s="67"/>
      <c r="GMQ193" s="65"/>
      <c r="GMR193" s="65"/>
      <c r="GMS193" s="65"/>
      <c r="GMT193" s="66"/>
      <c r="GMV193" s="64"/>
      <c r="GMW193" s="67"/>
      <c r="GMX193" s="67"/>
      <c r="GMY193" s="65"/>
      <c r="GMZ193" s="65"/>
      <c r="GNA193" s="65"/>
      <c r="GNB193" s="66"/>
      <c r="GND193" s="64"/>
      <c r="GNE193" s="67"/>
      <c r="GNF193" s="67"/>
      <c r="GNG193" s="65"/>
      <c r="GNH193" s="65"/>
      <c r="GNI193" s="65"/>
      <c r="GNJ193" s="66"/>
      <c r="GNL193" s="64"/>
      <c r="GNM193" s="67"/>
      <c r="GNN193" s="67"/>
      <c r="GNO193" s="65"/>
      <c r="GNP193" s="65"/>
      <c r="GNQ193" s="65"/>
      <c r="GNR193" s="66"/>
      <c r="GNT193" s="64"/>
      <c r="GNU193" s="67"/>
      <c r="GNV193" s="67"/>
      <c r="GNW193" s="65"/>
      <c r="GNX193" s="65"/>
      <c r="GNY193" s="65"/>
      <c r="GNZ193" s="66"/>
      <c r="GOB193" s="64"/>
      <c r="GOC193" s="67"/>
      <c r="GOD193" s="67"/>
      <c r="GOE193" s="65"/>
      <c r="GOF193" s="65"/>
      <c r="GOG193" s="65"/>
      <c r="GOH193" s="66"/>
      <c r="GOJ193" s="64"/>
      <c r="GOK193" s="67"/>
      <c r="GOL193" s="67"/>
      <c r="GOM193" s="65"/>
      <c r="GON193" s="65"/>
      <c r="GOO193" s="65"/>
      <c r="GOP193" s="66"/>
      <c r="GOR193" s="64"/>
      <c r="GOS193" s="67"/>
      <c r="GOT193" s="67"/>
      <c r="GOU193" s="65"/>
      <c r="GOV193" s="65"/>
      <c r="GOW193" s="65"/>
      <c r="GOX193" s="66"/>
      <c r="GOZ193" s="64"/>
      <c r="GPA193" s="67"/>
      <c r="GPB193" s="67"/>
      <c r="GPC193" s="65"/>
      <c r="GPD193" s="65"/>
      <c r="GPE193" s="65"/>
      <c r="GPF193" s="66"/>
      <c r="GPH193" s="64"/>
      <c r="GPI193" s="67"/>
      <c r="GPJ193" s="67"/>
      <c r="GPK193" s="65"/>
      <c r="GPL193" s="65"/>
      <c r="GPM193" s="65"/>
      <c r="GPN193" s="66"/>
      <c r="GPP193" s="64"/>
      <c r="GPQ193" s="67"/>
      <c r="GPR193" s="67"/>
      <c r="GPS193" s="65"/>
      <c r="GPT193" s="65"/>
      <c r="GPU193" s="65"/>
      <c r="GPV193" s="66"/>
      <c r="GPX193" s="64"/>
      <c r="GPY193" s="67"/>
      <c r="GPZ193" s="67"/>
      <c r="GQA193" s="65"/>
      <c r="GQB193" s="65"/>
      <c r="GQC193" s="65"/>
      <c r="GQD193" s="66"/>
      <c r="GQF193" s="64"/>
      <c r="GQG193" s="67"/>
      <c r="GQH193" s="67"/>
      <c r="GQI193" s="65"/>
      <c r="GQJ193" s="65"/>
      <c r="GQK193" s="65"/>
      <c r="GQL193" s="66"/>
      <c r="GQN193" s="64"/>
      <c r="GQO193" s="67"/>
      <c r="GQP193" s="67"/>
      <c r="GQQ193" s="65"/>
      <c r="GQR193" s="65"/>
      <c r="GQS193" s="65"/>
      <c r="GQT193" s="66"/>
      <c r="GQV193" s="64"/>
      <c r="GQW193" s="67"/>
      <c r="GQX193" s="67"/>
      <c r="GQY193" s="65"/>
      <c r="GQZ193" s="65"/>
      <c r="GRA193" s="65"/>
      <c r="GRB193" s="66"/>
      <c r="GRD193" s="64"/>
      <c r="GRE193" s="67"/>
      <c r="GRF193" s="67"/>
      <c r="GRG193" s="65"/>
      <c r="GRH193" s="65"/>
      <c r="GRI193" s="65"/>
      <c r="GRJ193" s="66"/>
      <c r="GRL193" s="64"/>
      <c r="GRM193" s="67"/>
      <c r="GRN193" s="67"/>
      <c r="GRO193" s="65"/>
      <c r="GRP193" s="65"/>
      <c r="GRQ193" s="65"/>
      <c r="GRR193" s="66"/>
      <c r="GRT193" s="64"/>
      <c r="GRU193" s="67"/>
      <c r="GRV193" s="67"/>
      <c r="GRW193" s="65"/>
      <c r="GRX193" s="65"/>
      <c r="GRY193" s="65"/>
      <c r="GRZ193" s="66"/>
      <c r="GSB193" s="64"/>
      <c r="GSC193" s="67"/>
      <c r="GSD193" s="67"/>
      <c r="GSE193" s="65"/>
      <c r="GSF193" s="65"/>
      <c r="GSG193" s="65"/>
      <c r="GSH193" s="66"/>
      <c r="GSJ193" s="64"/>
      <c r="GSK193" s="67"/>
      <c r="GSL193" s="67"/>
      <c r="GSM193" s="65"/>
      <c r="GSN193" s="65"/>
      <c r="GSO193" s="65"/>
      <c r="GSP193" s="66"/>
      <c r="GSR193" s="64"/>
      <c r="GSS193" s="67"/>
      <c r="GST193" s="67"/>
      <c r="GSU193" s="65"/>
      <c r="GSV193" s="65"/>
      <c r="GSW193" s="65"/>
      <c r="GSX193" s="66"/>
      <c r="GSZ193" s="64"/>
      <c r="GTA193" s="67"/>
      <c r="GTB193" s="67"/>
      <c r="GTC193" s="65"/>
      <c r="GTD193" s="65"/>
      <c r="GTE193" s="65"/>
      <c r="GTF193" s="66"/>
      <c r="GTH193" s="64"/>
      <c r="GTI193" s="67"/>
      <c r="GTJ193" s="67"/>
      <c r="GTK193" s="65"/>
      <c r="GTL193" s="65"/>
      <c r="GTM193" s="65"/>
      <c r="GTN193" s="66"/>
      <c r="GTP193" s="64"/>
      <c r="GTQ193" s="67"/>
      <c r="GTR193" s="67"/>
      <c r="GTS193" s="65"/>
      <c r="GTT193" s="65"/>
      <c r="GTU193" s="65"/>
      <c r="GTV193" s="66"/>
      <c r="GTX193" s="64"/>
      <c r="GTY193" s="67"/>
      <c r="GTZ193" s="67"/>
      <c r="GUA193" s="65"/>
      <c r="GUB193" s="65"/>
      <c r="GUC193" s="65"/>
      <c r="GUD193" s="66"/>
      <c r="GUF193" s="64"/>
      <c r="GUG193" s="67"/>
      <c r="GUH193" s="67"/>
      <c r="GUI193" s="65"/>
      <c r="GUJ193" s="65"/>
      <c r="GUK193" s="65"/>
      <c r="GUL193" s="66"/>
      <c r="GUN193" s="64"/>
      <c r="GUO193" s="67"/>
      <c r="GUP193" s="67"/>
      <c r="GUQ193" s="65"/>
      <c r="GUR193" s="65"/>
      <c r="GUS193" s="65"/>
      <c r="GUT193" s="66"/>
      <c r="GUV193" s="64"/>
      <c r="GUW193" s="67"/>
      <c r="GUX193" s="67"/>
      <c r="GUY193" s="65"/>
      <c r="GUZ193" s="65"/>
      <c r="GVA193" s="65"/>
      <c r="GVB193" s="66"/>
      <c r="GVD193" s="64"/>
      <c r="GVE193" s="67"/>
      <c r="GVF193" s="67"/>
      <c r="GVG193" s="65"/>
      <c r="GVH193" s="65"/>
      <c r="GVI193" s="65"/>
      <c r="GVJ193" s="66"/>
      <c r="GVL193" s="64"/>
      <c r="GVM193" s="67"/>
      <c r="GVN193" s="67"/>
      <c r="GVO193" s="65"/>
      <c r="GVP193" s="65"/>
      <c r="GVQ193" s="65"/>
      <c r="GVR193" s="66"/>
      <c r="GVT193" s="64"/>
      <c r="GVU193" s="67"/>
      <c r="GVV193" s="67"/>
      <c r="GVW193" s="65"/>
      <c r="GVX193" s="65"/>
      <c r="GVY193" s="65"/>
      <c r="GVZ193" s="66"/>
      <c r="GWB193" s="64"/>
      <c r="GWC193" s="67"/>
      <c r="GWD193" s="67"/>
      <c r="GWE193" s="65"/>
      <c r="GWF193" s="65"/>
      <c r="GWG193" s="65"/>
      <c r="GWH193" s="66"/>
      <c r="GWJ193" s="64"/>
      <c r="GWK193" s="67"/>
      <c r="GWL193" s="67"/>
      <c r="GWM193" s="65"/>
      <c r="GWN193" s="65"/>
      <c r="GWO193" s="65"/>
      <c r="GWP193" s="66"/>
      <c r="GWR193" s="64"/>
      <c r="GWS193" s="67"/>
      <c r="GWT193" s="67"/>
      <c r="GWU193" s="65"/>
      <c r="GWV193" s="65"/>
      <c r="GWW193" s="65"/>
      <c r="GWX193" s="66"/>
      <c r="GWZ193" s="64"/>
      <c r="GXA193" s="67"/>
      <c r="GXB193" s="67"/>
      <c r="GXC193" s="65"/>
      <c r="GXD193" s="65"/>
      <c r="GXE193" s="65"/>
      <c r="GXF193" s="66"/>
      <c r="GXH193" s="64"/>
      <c r="GXI193" s="67"/>
      <c r="GXJ193" s="67"/>
      <c r="GXK193" s="65"/>
      <c r="GXL193" s="65"/>
      <c r="GXM193" s="65"/>
      <c r="GXN193" s="66"/>
      <c r="GXP193" s="64"/>
      <c r="GXQ193" s="67"/>
      <c r="GXR193" s="67"/>
      <c r="GXS193" s="65"/>
      <c r="GXT193" s="65"/>
      <c r="GXU193" s="65"/>
      <c r="GXV193" s="66"/>
      <c r="GXX193" s="64"/>
      <c r="GXY193" s="67"/>
      <c r="GXZ193" s="67"/>
      <c r="GYA193" s="65"/>
      <c r="GYB193" s="65"/>
      <c r="GYC193" s="65"/>
      <c r="GYD193" s="66"/>
      <c r="GYF193" s="64"/>
      <c r="GYG193" s="67"/>
      <c r="GYH193" s="67"/>
      <c r="GYI193" s="65"/>
      <c r="GYJ193" s="65"/>
      <c r="GYK193" s="65"/>
      <c r="GYL193" s="66"/>
      <c r="GYN193" s="64"/>
      <c r="GYO193" s="67"/>
      <c r="GYP193" s="67"/>
      <c r="GYQ193" s="65"/>
      <c r="GYR193" s="65"/>
      <c r="GYS193" s="65"/>
      <c r="GYT193" s="66"/>
      <c r="GYV193" s="64"/>
      <c r="GYW193" s="67"/>
      <c r="GYX193" s="67"/>
      <c r="GYY193" s="65"/>
      <c r="GYZ193" s="65"/>
      <c r="GZA193" s="65"/>
      <c r="GZB193" s="66"/>
      <c r="GZD193" s="64"/>
      <c r="GZE193" s="67"/>
      <c r="GZF193" s="67"/>
      <c r="GZG193" s="65"/>
      <c r="GZH193" s="65"/>
      <c r="GZI193" s="65"/>
      <c r="GZJ193" s="66"/>
      <c r="GZL193" s="64"/>
      <c r="GZM193" s="67"/>
      <c r="GZN193" s="67"/>
      <c r="GZO193" s="65"/>
      <c r="GZP193" s="65"/>
      <c r="GZQ193" s="65"/>
      <c r="GZR193" s="66"/>
      <c r="GZT193" s="64"/>
      <c r="GZU193" s="67"/>
      <c r="GZV193" s="67"/>
      <c r="GZW193" s="65"/>
      <c r="GZX193" s="65"/>
      <c r="GZY193" s="65"/>
      <c r="GZZ193" s="66"/>
      <c r="HAB193" s="64"/>
      <c r="HAC193" s="67"/>
      <c r="HAD193" s="67"/>
      <c r="HAE193" s="65"/>
      <c r="HAF193" s="65"/>
      <c r="HAG193" s="65"/>
      <c r="HAH193" s="66"/>
      <c r="HAJ193" s="64"/>
      <c r="HAK193" s="67"/>
      <c r="HAL193" s="67"/>
      <c r="HAM193" s="65"/>
      <c r="HAN193" s="65"/>
      <c r="HAO193" s="65"/>
      <c r="HAP193" s="66"/>
      <c r="HAR193" s="64"/>
      <c r="HAS193" s="67"/>
      <c r="HAT193" s="67"/>
      <c r="HAU193" s="65"/>
      <c r="HAV193" s="65"/>
      <c r="HAW193" s="65"/>
      <c r="HAX193" s="66"/>
      <c r="HAZ193" s="64"/>
      <c r="HBA193" s="67"/>
      <c r="HBB193" s="67"/>
      <c r="HBC193" s="65"/>
      <c r="HBD193" s="65"/>
      <c r="HBE193" s="65"/>
      <c r="HBF193" s="66"/>
      <c r="HBH193" s="64"/>
      <c r="HBI193" s="67"/>
      <c r="HBJ193" s="67"/>
      <c r="HBK193" s="65"/>
      <c r="HBL193" s="65"/>
      <c r="HBM193" s="65"/>
      <c r="HBN193" s="66"/>
      <c r="HBP193" s="64"/>
      <c r="HBQ193" s="67"/>
      <c r="HBR193" s="67"/>
      <c r="HBS193" s="65"/>
      <c r="HBT193" s="65"/>
      <c r="HBU193" s="65"/>
      <c r="HBV193" s="66"/>
      <c r="HBX193" s="64"/>
      <c r="HBY193" s="67"/>
      <c r="HBZ193" s="67"/>
      <c r="HCA193" s="65"/>
      <c r="HCB193" s="65"/>
      <c r="HCC193" s="65"/>
      <c r="HCD193" s="66"/>
      <c r="HCF193" s="64"/>
      <c r="HCG193" s="67"/>
      <c r="HCH193" s="67"/>
      <c r="HCI193" s="65"/>
      <c r="HCJ193" s="65"/>
      <c r="HCK193" s="65"/>
      <c r="HCL193" s="66"/>
      <c r="HCN193" s="64"/>
      <c r="HCO193" s="67"/>
      <c r="HCP193" s="67"/>
      <c r="HCQ193" s="65"/>
      <c r="HCR193" s="65"/>
      <c r="HCS193" s="65"/>
      <c r="HCT193" s="66"/>
      <c r="HCV193" s="64"/>
      <c r="HCW193" s="67"/>
      <c r="HCX193" s="67"/>
      <c r="HCY193" s="65"/>
      <c r="HCZ193" s="65"/>
      <c r="HDA193" s="65"/>
      <c r="HDB193" s="66"/>
      <c r="HDD193" s="64"/>
      <c r="HDE193" s="67"/>
      <c r="HDF193" s="67"/>
      <c r="HDG193" s="65"/>
      <c r="HDH193" s="65"/>
      <c r="HDI193" s="65"/>
      <c r="HDJ193" s="66"/>
      <c r="HDL193" s="64"/>
      <c r="HDM193" s="67"/>
      <c r="HDN193" s="67"/>
      <c r="HDO193" s="65"/>
      <c r="HDP193" s="65"/>
      <c r="HDQ193" s="65"/>
      <c r="HDR193" s="66"/>
      <c r="HDT193" s="64"/>
      <c r="HDU193" s="67"/>
      <c r="HDV193" s="67"/>
      <c r="HDW193" s="65"/>
      <c r="HDX193" s="65"/>
      <c r="HDY193" s="65"/>
      <c r="HDZ193" s="66"/>
      <c r="HEB193" s="64"/>
      <c r="HEC193" s="67"/>
      <c r="HED193" s="67"/>
      <c r="HEE193" s="65"/>
      <c r="HEF193" s="65"/>
      <c r="HEG193" s="65"/>
      <c r="HEH193" s="66"/>
      <c r="HEJ193" s="64"/>
      <c r="HEK193" s="67"/>
      <c r="HEL193" s="67"/>
      <c r="HEM193" s="65"/>
      <c r="HEN193" s="65"/>
      <c r="HEO193" s="65"/>
      <c r="HEP193" s="66"/>
      <c r="HER193" s="64"/>
      <c r="HES193" s="67"/>
      <c r="HET193" s="67"/>
      <c r="HEU193" s="65"/>
      <c r="HEV193" s="65"/>
      <c r="HEW193" s="65"/>
      <c r="HEX193" s="66"/>
      <c r="HEZ193" s="64"/>
      <c r="HFA193" s="67"/>
      <c r="HFB193" s="67"/>
      <c r="HFC193" s="65"/>
      <c r="HFD193" s="65"/>
      <c r="HFE193" s="65"/>
      <c r="HFF193" s="66"/>
      <c r="HFH193" s="64"/>
      <c r="HFI193" s="67"/>
      <c r="HFJ193" s="67"/>
      <c r="HFK193" s="65"/>
      <c r="HFL193" s="65"/>
      <c r="HFM193" s="65"/>
      <c r="HFN193" s="66"/>
      <c r="HFP193" s="64"/>
      <c r="HFQ193" s="67"/>
      <c r="HFR193" s="67"/>
      <c r="HFS193" s="65"/>
      <c r="HFT193" s="65"/>
      <c r="HFU193" s="65"/>
      <c r="HFV193" s="66"/>
      <c r="HFX193" s="64"/>
      <c r="HFY193" s="67"/>
      <c r="HFZ193" s="67"/>
      <c r="HGA193" s="65"/>
      <c r="HGB193" s="65"/>
      <c r="HGC193" s="65"/>
      <c r="HGD193" s="66"/>
      <c r="HGF193" s="64"/>
      <c r="HGG193" s="67"/>
      <c r="HGH193" s="67"/>
      <c r="HGI193" s="65"/>
      <c r="HGJ193" s="65"/>
      <c r="HGK193" s="65"/>
      <c r="HGL193" s="66"/>
      <c r="HGN193" s="64"/>
      <c r="HGO193" s="67"/>
      <c r="HGP193" s="67"/>
      <c r="HGQ193" s="65"/>
      <c r="HGR193" s="65"/>
      <c r="HGS193" s="65"/>
      <c r="HGT193" s="66"/>
      <c r="HGV193" s="64"/>
      <c r="HGW193" s="67"/>
      <c r="HGX193" s="67"/>
      <c r="HGY193" s="65"/>
      <c r="HGZ193" s="65"/>
      <c r="HHA193" s="65"/>
      <c r="HHB193" s="66"/>
      <c r="HHD193" s="64"/>
      <c r="HHE193" s="67"/>
      <c r="HHF193" s="67"/>
      <c r="HHG193" s="65"/>
      <c r="HHH193" s="65"/>
      <c r="HHI193" s="65"/>
      <c r="HHJ193" s="66"/>
      <c r="HHL193" s="64"/>
      <c r="HHM193" s="67"/>
      <c r="HHN193" s="67"/>
      <c r="HHO193" s="65"/>
      <c r="HHP193" s="65"/>
      <c r="HHQ193" s="65"/>
      <c r="HHR193" s="66"/>
      <c r="HHT193" s="64"/>
      <c r="HHU193" s="67"/>
      <c r="HHV193" s="67"/>
      <c r="HHW193" s="65"/>
      <c r="HHX193" s="65"/>
      <c r="HHY193" s="65"/>
      <c r="HHZ193" s="66"/>
      <c r="HIB193" s="64"/>
      <c r="HIC193" s="67"/>
      <c r="HID193" s="67"/>
      <c r="HIE193" s="65"/>
      <c r="HIF193" s="65"/>
      <c r="HIG193" s="65"/>
      <c r="HIH193" s="66"/>
      <c r="HIJ193" s="64"/>
      <c r="HIK193" s="67"/>
      <c r="HIL193" s="67"/>
      <c r="HIM193" s="65"/>
      <c r="HIN193" s="65"/>
      <c r="HIO193" s="65"/>
      <c r="HIP193" s="66"/>
      <c r="HIR193" s="64"/>
      <c r="HIS193" s="67"/>
      <c r="HIT193" s="67"/>
      <c r="HIU193" s="65"/>
      <c r="HIV193" s="65"/>
      <c r="HIW193" s="65"/>
      <c r="HIX193" s="66"/>
      <c r="HIZ193" s="64"/>
      <c r="HJA193" s="67"/>
      <c r="HJB193" s="67"/>
      <c r="HJC193" s="65"/>
      <c r="HJD193" s="65"/>
      <c r="HJE193" s="65"/>
      <c r="HJF193" s="66"/>
      <c r="HJH193" s="64"/>
      <c r="HJI193" s="67"/>
      <c r="HJJ193" s="67"/>
      <c r="HJK193" s="65"/>
      <c r="HJL193" s="65"/>
      <c r="HJM193" s="65"/>
      <c r="HJN193" s="66"/>
      <c r="HJP193" s="64"/>
      <c r="HJQ193" s="67"/>
      <c r="HJR193" s="67"/>
      <c r="HJS193" s="65"/>
      <c r="HJT193" s="65"/>
      <c r="HJU193" s="65"/>
      <c r="HJV193" s="66"/>
      <c r="HJX193" s="64"/>
      <c r="HJY193" s="67"/>
      <c r="HJZ193" s="67"/>
      <c r="HKA193" s="65"/>
      <c r="HKB193" s="65"/>
      <c r="HKC193" s="65"/>
      <c r="HKD193" s="66"/>
      <c r="HKF193" s="64"/>
      <c r="HKG193" s="67"/>
      <c r="HKH193" s="67"/>
      <c r="HKI193" s="65"/>
      <c r="HKJ193" s="65"/>
      <c r="HKK193" s="65"/>
      <c r="HKL193" s="66"/>
      <c r="HKN193" s="64"/>
      <c r="HKO193" s="67"/>
      <c r="HKP193" s="67"/>
      <c r="HKQ193" s="65"/>
      <c r="HKR193" s="65"/>
      <c r="HKS193" s="65"/>
      <c r="HKT193" s="66"/>
      <c r="HKV193" s="64"/>
      <c r="HKW193" s="67"/>
      <c r="HKX193" s="67"/>
      <c r="HKY193" s="65"/>
      <c r="HKZ193" s="65"/>
      <c r="HLA193" s="65"/>
      <c r="HLB193" s="66"/>
      <c r="HLD193" s="64"/>
      <c r="HLE193" s="67"/>
      <c r="HLF193" s="67"/>
      <c r="HLG193" s="65"/>
      <c r="HLH193" s="65"/>
      <c r="HLI193" s="65"/>
      <c r="HLJ193" s="66"/>
      <c r="HLL193" s="64"/>
      <c r="HLM193" s="67"/>
      <c r="HLN193" s="67"/>
      <c r="HLO193" s="65"/>
      <c r="HLP193" s="65"/>
      <c r="HLQ193" s="65"/>
      <c r="HLR193" s="66"/>
      <c r="HLT193" s="64"/>
      <c r="HLU193" s="67"/>
      <c r="HLV193" s="67"/>
      <c r="HLW193" s="65"/>
      <c r="HLX193" s="65"/>
      <c r="HLY193" s="65"/>
      <c r="HLZ193" s="66"/>
      <c r="HMB193" s="64"/>
      <c r="HMC193" s="67"/>
      <c r="HMD193" s="67"/>
      <c r="HME193" s="65"/>
      <c r="HMF193" s="65"/>
      <c r="HMG193" s="65"/>
      <c r="HMH193" s="66"/>
      <c r="HMJ193" s="64"/>
      <c r="HMK193" s="67"/>
      <c r="HML193" s="67"/>
      <c r="HMM193" s="65"/>
      <c r="HMN193" s="65"/>
      <c r="HMO193" s="65"/>
      <c r="HMP193" s="66"/>
      <c r="HMR193" s="64"/>
      <c r="HMS193" s="67"/>
      <c r="HMT193" s="67"/>
      <c r="HMU193" s="65"/>
      <c r="HMV193" s="65"/>
      <c r="HMW193" s="65"/>
      <c r="HMX193" s="66"/>
      <c r="HMZ193" s="64"/>
      <c r="HNA193" s="67"/>
      <c r="HNB193" s="67"/>
      <c r="HNC193" s="65"/>
      <c r="HND193" s="65"/>
      <c r="HNE193" s="65"/>
      <c r="HNF193" s="66"/>
      <c r="HNH193" s="64"/>
      <c r="HNI193" s="67"/>
      <c r="HNJ193" s="67"/>
      <c r="HNK193" s="65"/>
      <c r="HNL193" s="65"/>
      <c r="HNM193" s="65"/>
      <c r="HNN193" s="66"/>
      <c r="HNP193" s="64"/>
      <c r="HNQ193" s="67"/>
      <c r="HNR193" s="67"/>
      <c r="HNS193" s="65"/>
      <c r="HNT193" s="65"/>
      <c r="HNU193" s="65"/>
      <c r="HNV193" s="66"/>
      <c r="HNX193" s="64"/>
      <c r="HNY193" s="67"/>
      <c r="HNZ193" s="67"/>
      <c r="HOA193" s="65"/>
      <c r="HOB193" s="65"/>
      <c r="HOC193" s="65"/>
      <c r="HOD193" s="66"/>
      <c r="HOF193" s="64"/>
      <c r="HOG193" s="67"/>
      <c r="HOH193" s="67"/>
      <c r="HOI193" s="65"/>
      <c r="HOJ193" s="65"/>
      <c r="HOK193" s="65"/>
      <c r="HOL193" s="66"/>
      <c r="HON193" s="64"/>
      <c r="HOO193" s="67"/>
      <c r="HOP193" s="67"/>
      <c r="HOQ193" s="65"/>
      <c r="HOR193" s="65"/>
      <c r="HOS193" s="65"/>
      <c r="HOT193" s="66"/>
      <c r="HOV193" s="64"/>
      <c r="HOW193" s="67"/>
      <c r="HOX193" s="67"/>
      <c r="HOY193" s="65"/>
      <c r="HOZ193" s="65"/>
      <c r="HPA193" s="65"/>
      <c r="HPB193" s="66"/>
      <c r="HPD193" s="64"/>
      <c r="HPE193" s="67"/>
      <c r="HPF193" s="67"/>
      <c r="HPG193" s="65"/>
      <c r="HPH193" s="65"/>
      <c r="HPI193" s="65"/>
      <c r="HPJ193" s="66"/>
      <c r="HPL193" s="64"/>
      <c r="HPM193" s="67"/>
      <c r="HPN193" s="67"/>
      <c r="HPO193" s="65"/>
      <c r="HPP193" s="65"/>
      <c r="HPQ193" s="65"/>
      <c r="HPR193" s="66"/>
      <c r="HPT193" s="64"/>
      <c r="HPU193" s="67"/>
      <c r="HPV193" s="67"/>
      <c r="HPW193" s="65"/>
      <c r="HPX193" s="65"/>
      <c r="HPY193" s="65"/>
      <c r="HPZ193" s="66"/>
      <c r="HQB193" s="64"/>
      <c r="HQC193" s="67"/>
      <c r="HQD193" s="67"/>
      <c r="HQE193" s="65"/>
      <c r="HQF193" s="65"/>
      <c r="HQG193" s="65"/>
      <c r="HQH193" s="66"/>
      <c r="HQJ193" s="64"/>
      <c r="HQK193" s="67"/>
      <c r="HQL193" s="67"/>
      <c r="HQM193" s="65"/>
      <c r="HQN193" s="65"/>
      <c r="HQO193" s="65"/>
      <c r="HQP193" s="66"/>
      <c r="HQR193" s="64"/>
      <c r="HQS193" s="67"/>
      <c r="HQT193" s="67"/>
      <c r="HQU193" s="65"/>
      <c r="HQV193" s="65"/>
      <c r="HQW193" s="65"/>
      <c r="HQX193" s="66"/>
      <c r="HQZ193" s="64"/>
      <c r="HRA193" s="67"/>
      <c r="HRB193" s="67"/>
      <c r="HRC193" s="65"/>
      <c r="HRD193" s="65"/>
      <c r="HRE193" s="65"/>
      <c r="HRF193" s="66"/>
      <c r="HRH193" s="64"/>
      <c r="HRI193" s="67"/>
      <c r="HRJ193" s="67"/>
      <c r="HRK193" s="65"/>
      <c r="HRL193" s="65"/>
      <c r="HRM193" s="65"/>
      <c r="HRN193" s="66"/>
      <c r="HRP193" s="64"/>
      <c r="HRQ193" s="67"/>
      <c r="HRR193" s="67"/>
      <c r="HRS193" s="65"/>
      <c r="HRT193" s="65"/>
      <c r="HRU193" s="65"/>
      <c r="HRV193" s="66"/>
      <c r="HRX193" s="64"/>
      <c r="HRY193" s="67"/>
      <c r="HRZ193" s="67"/>
      <c r="HSA193" s="65"/>
      <c r="HSB193" s="65"/>
      <c r="HSC193" s="65"/>
      <c r="HSD193" s="66"/>
      <c r="HSF193" s="64"/>
      <c r="HSG193" s="67"/>
      <c r="HSH193" s="67"/>
      <c r="HSI193" s="65"/>
      <c r="HSJ193" s="65"/>
      <c r="HSK193" s="65"/>
      <c r="HSL193" s="66"/>
      <c r="HSN193" s="64"/>
      <c r="HSO193" s="67"/>
      <c r="HSP193" s="67"/>
      <c r="HSQ193" s="65"/>
      <c r="HSR193" s="65"/>
      <c r="HSS193" s="65"/>
      <c r="HST193" s="66"/>
      <c r="HSV193" s="64"/>
      <c r="HSW193" s="67"/>
      <c r="HSX193" s="67"/>
      <c r="HSY193" s="65"/>
      <c r="HSZ193" s="65"/>
      <c r="HTA193" s="65"/>
      <c r="HTB193" s="66"/>
      <c r="HTD193" s="64"/>
      <c r="HTE193" s="67"/>
      <c r="HTF193" s="67"/>
      <c r="HTG193" s="65"/>
      <c r="HTH193" s="65"/>
      <c r="HTI193" s="65"/>
      <c r="HTJ193" s="66"/>
      <c r="HTL193" s="64"/>
      <c r="HTM193" s="67"/>
      <c r="HTN193" s="67"/>
      <c r="HTO193" s="65"/>
      <c r="HTP193" s="65"/>
      <c r="HTQ193" s="65"/>
      <c r="HTR193" s="66"/>
      <c r="HTT193" s="64"/>
      <c r="HTU193" s="67"/>
      <c r="HTV193" s="67"/>
      <c r="HTW193" s="65"/>
      <c r="HTX193" s="65"/>
      <c r="HTY193" s="65"/>
      <c r="HTZ193" s="66"/>
      <c r="HUB193" s="64"/>
      <c r="HUC193" s="67"/>
      <c r="HUD193" s="67"/>
      <c r="HUE193" s="65"/>
      <c r="HUF193" s="65"/>
      <c r="HUG193" s="65"/>
      <c r="HUH193" s="66"/>
      <c r="HUJ193" s="64"/>
      <c r="HUK193" s="67"/>
      <c r="HUL193" s="67"/>
      <c r="HUM193" s="65"/>
      <c r="HUN193" s="65"/>
      <c r="HUO193" s="65"/>
      <c r="HUP193" s="66"/>
      <c r="HUR193" s="64"/>
      <c r="HUS193" s="67"/>
      <c r="HUT193" s="67"/>
      <c r="HUU193" s="65"/>
      <c r="HUV193" s="65"/>
      <c r="HUW193" s="65"/>
      <c r="HUX193" s="66"/>
      <c r="HUZ193" s="64"/>
      <c r="HVA193" s="67"/>
      <c r="HVB193" s="67"/>
      <c r="HVC193" s="65"/>
      <c r="HVD193" s="65"/>
      <c r="HVE193" s="65"/>
      <c r="HVF193" s="66"/>
      <c r="HVH193" s="64"/>
      <c r="HVI193" s="67"/>
      <c r="HVJ193" s="67"/>
      <c r="HVK193" s="65"/>
      <c r="HVL193" s="65"/>
      <c r="HVM193" s="65"/>
      <c r="HVN193" s="66"/>
      <c r="HVP193" s="64"/>
      <c r="HVQ193" s="67"/>
      <c r="HVR193" s="67"/>
      <c r="HVS193" s="65"/>
      <c r="HVT193" s="65"/>
      <c r="HVU193" s="65"/>
      <c r="HVV193" s="66"/>
      <c r="HVX193" s="64"/>
      <c r="HVY193" s="67"/>
      <c r="HVZ193" s="67"/>
      <c r="HWA193" s="65"/>
      <c r="HWB193" s="65"/>
      <c r="HWC193" s="65"/>
      <c r="HWD193" s="66"/>
      <c r="HWF193" s="64"/>
      <c r="HWG193" s="67"/>
      <c r="HWH193" s="67"/>
      <c r="HWI193" s="65"/>
      <c r="HWJ193" s="65"/>
      <c r="HWK193" s="65"/>
      <c r="HWL193" s="66"/>
      <c r="HWN193" s="64"/>
      <c r="HWO193" s="67"/>
      <c r="HWP193" s="67"/>
      <c r="HWQ193" s="65"/>
      <c r="HWR193" s="65"/>
      <c r="HWS193" s="65"/>
      <c r="HWT193" s="66"/>
      <c r="HWV193" s="64"/>
      <c r="HWW193" s="67"/>
      <c r="HWX193" s="67"/>
      <c r="HWY193" s="65"/>
      <c r="HWZ193" s="65"/>
      <c r="HXA193" s="65"/>
      <c r="HXB193" s="66"/>
      <c r="HXD193" s="64"/>
      <c r="HXE193" s="67"/>
      <c r="HXF193" s="67"/>
      <c r="HXG193" s="65"/>
      <c r="HXH193" s="65"/>
      <c r="HXI193" s="65"/>
      <c r="HXJ193" s="66"/>
      <c r="HXL193" s="64"/>
      <c r="HXM193" s="67"/>
      <c r="HXN193" s="67"/>
      <c r="HXO193" s="65"/>
      <c r="HXP193" s="65"/>
      <c r="HXQ193" s="65"/>
      <c r="HXR193" s="66"/>
      <c r="HXT193" s="64"/>
      <c r="HXU193" s="67"/>
      <c r="HXV193" s="67"/>
      <c r="HXW193" s="65"/>
      <c r="HXX193" s="65"/>
      <c r="HXY193" s="65"/>
      <c r="HXZ193" s="66"/>
      <c r="HYB193" s="64"/>
      <c r="HYC193" s="67"/>
      <c r="HYD193" s="67"/>
      <c r="HYE193" s="65"/>
      <c r="HYF193" s="65"/>
      <c r="HYG193" s="65"/>
      <c r="HYH193" s="66"/>
      <c r="HYJ193" s="64"/>
      <c r="HYK193" s="67"/>
      <c r="HYL193" s="67"/>
      <c r="HYM193" s="65"/>
      <c r="HYN193" s="65"/>
      <c r="HYO193" s="65"/>
      <c r="HYP193" s="66"/>
      <c r="HYR193" s="64"/>
      <c r="HYS193" s="67"/>
      <c r="HYT193" s="67"/>
      <c r="HYU193" s="65"/>
      <c r="HYV193" s="65"/>
      <c r="HYW193" s="65"/>
      <c r="HYX193" s="66"/>
      <c r="HYZ193" s="64"/>
      <c r="HZA193" s="67"/>
      <c r="HZB193" s="67"/>
      <c r="HZC193" s="65"/>
      <c r="HZD193" s="65"/>
      <c r="HZE193" s="65"/>
      <c r="HZF193" s="66"/>
      <c r="HZH193" s="64"/>
      <c r="HZI193" s="67"/>
      <c r="HZJ193" s="67"/>
      <c r="HZK193" s="65"/>
      <c r="HZL193" s="65"/>
      <c r="HZM193" s="65"/>
      <c r="HZN193" s="66"/>
      <c r="HZP193" s="64"/>
      <c r="HZQ193" s="67"/>
      <c r="HZR193" s="67"/>
      <c r="HZS193" s="65"/>
      <c r="HZT193" s="65"/>
      <c r="HZU193" s="65"/>
      <c r="HZV193" s="66"/>
      <c r="HZX193" s="64"/>
      <c r="HZY193" s="67"/>
      <c r="HZZ193" s="67"/>
      <c r="IAA193" s="65"/>
      <c r="IAB193" s="65"/>
      <c r="IAC193" s="65"/>
      <c r="IAD193" s="66"/>
      <c r="IAF193" s="64"/>
      <c r="IAG193" s="67"/>
      <c r="IAH193" s="67"/>
      <c r="IAI193" s="65"/>
      <c r="IAJ193" s="65"/>
      <c r="IAK193" s="65"/>
      <c r="IAL193" s="66"/>
      <c r="IAN193" s="64"/>
      <c r="IAO193" s="67"/>
      <c r="IAP193" s="67"/>
      <c r="IAQ193" s="65"/>
      <c r="IAR193" s="65"/>
      <c r="IAS193" s="65"/>
      <c r="IAT193" s="66"/>
      <c r="IAV193" s="64"/>
      <c r="IAW193" s="67"/>
      <c r="IAX193" s="67"/>
      <c r="IAY193" s="65"/>
      <c r="IAZ193" s="65"/>
      <c r="IBA193" s="65"/>
      <c r="IBB193" s="66"/>
      <c r="IBD193" s="64"/>
      <c r="IBE193" s="67"/>
      <c r="IBF193" s="67"/>
      <c r="IBG193" s="65"/>
      <c r="IBH193" s="65"/>
      <c r="IBI193" s="65"/>
      <c r="IBJ193" s="66"/>
      <c r="IBL193" s="64"/>
      <c r="IBM193" s="67"/>
      <c r="IBN193" s="67"/>
      <c r="IBO193" s="65"/>
      <c r="IBP193" s="65"/>
      <c r="IBQ193" s="65"/>
      <c r="IBR193" s="66"/>
      <c r="IBT193" s="64"/>
      <c r="IBU193" s="67"/>
      <c r="IBV193" s="67"/>
      <c r="IBW193" s="65"/>
      <c r="IBX193" s="65"/>
      <c r="IBY193" s="65"/>
      <c r="IBZ193" s="66"/>
      <c r="ICB193" s="64"/>
      <c r="ICC193" s="67"/>
      <c r="ICD193" s="67"/>
      <c r="ICE193" s="65"/>
      <c r="ICF193" s="65"/>
      <c r="ICG193" s="65"/>
      <c r="ICH193" s="66"/>
      <c r="ICJ193" s="64"/>
      <c r="ICK193" s="67"/>
      <c r="ICL193" s="67"/>
      <c r="ICM193" s="65"/>
      <c r="ICN193" s="65"/>
      <c r="ICO193" s="65"/>
      <c r="ICP193" s="66"/>
      <c r="ICR193" s="64"/>
      <c r="ICS193" s="67"/>
      <c r="ICT193" s="67"/>
      <c r="ICU193" s="65"/>
      <c r="ICV193" s="65"/>
      <c r="ICW193" s="65"/>
      <c r="ICX193" s="66"/>
      <c r="ICZ193" s="64"/>
      <c r="IDA193" s="67"/>
      <c r="IDB193" s="67"/>
      <c r="IDC193" s="65"/>
      <c r="IDD193" s="65"/>
      <c r="IDE193" s="65"/>
      <c r="IDF193" s="66"/>
      <c r="IDH193" s="64"/>
      <c r="IDI193" s="67"/>
      <c r="IDJ193" s="67"/>
      <c r="IDK193" s="65"/>
      <c r="IDL193" s="65"/>
      <c r="IDM193" s="65"/>
      <c r="IDN193" s="66"/>
      <c r="IDP193" s="64"/>
      <c r="IDQ193" s="67"/>
      <c r="IDR193" s="67"/>
      <c r="IDS193" s="65"/>
      <c r="IDT193" s="65"/>
      <c r="IDU193" s="65"/>
      <c r="IDV193" s="66"/>
      <c r="IDX193" s="64"/>
      <c r="IDY193" s="67"/>
      <c r="IDZ193" s="67"/>
      <c r="IEA193" s="65"/>
      <c r="IEB193" s="65"/>
      <c r="IEC193" s="65"/>
      <c r="IED193" s="66"/>
      <c r="IEF193" s="64"/>
      <c r="IEG193" s="67"/>
      <c r="IEH193" s="67"/>
      <c r="IEI193" s="65"/>
      <c r="IEJ193" s="65"/>
      <c r="IEK193" s="65"/>
      <c r="IEL193" s="66"/>
      <c r="IEN193" s="64"/>
      <c r="IEO193" s="67"/>
      <c r="IEP193" s="67"/>
      <c r="IEQ193" s="65"/>
      <c r="IER193" s="65"/>
      <c r="IES193" s="65"/>
      <c r="IET193" s="66"/>
      <c r="IEV193" s="64"/>
      <c r="IEW193" s="67"/>
      <c r="IEX193" s="67"/>
      <c r="IEY193" s="65"/>
      <c r="IEZ193" s="65"/>
      <c r="IFA193" s="65"/>
      <c r="IFB193" s="66"/>
      <c r="IFD193" s="64"/>
      <c r="IFE193" s="67"/>
      <c r="IFF193" s="67"/>
      <c r="IFG193" s="65"/>
      <c r="IFH193" s="65"/>
      <c r="IFI193" s="65"/>
      <c r="IFJ193" s="66"/>
      <c r="IFL193" s="64"/>
      <c r="IFM193" s="67"/>
      <c r="IFN193" s="67"/>
      <c r="IFO193" s="65"/>
      <c r="IFP193" s="65"/>
      <c r="IFQ193" s="65"/>
      <c r="IFR193" s="66"/>
      <c r="IFT193" s="64"/>
      <c r="IFU193" s="67"/>
      <c r="IFV193" s="67"/>
      <c r="IFW193" s="65"/>
      <c r="IFX193" s="65"/>
      <c r="IFY193" s="65"/>
      <c r="IFZ193" s="66"/>
      <c r="IGB193" s="64"/>
      <c r="IGC193" s="67"/>
      <c r="IGD193" s="67"/>
      <c r="IGE193" s="65"/>
      <c r="IGF193" s="65"/>
      <c r="IGG193" s="65"/>
      <c r="IGH193" s="66"/>
      <c r="IGJ193" s="64"/>
      <c r="IGK193" s="67"/>
      <c r="IGL193" s="67"/>
      <c r="IGM193" s="65"/>
      <c r="IGN193" s="65"/>
      <c r="IGO193" s="65"/>
      <c r="IGP193" s="66"/>
      <c r="IGR193" s="64"/>
      <c r="IGS193" s="67"/>
      <c r="IGT193" s="67"/>
      <c r="IGU193" s="65"/>
      <c r="IGV193" s="65"/>
      <c r="IGW193" s="65"/>
      <c r="IGX193" s="66"/>
      <c r="IGZ193" s="64"/>
      <c r="IHA193" s="67"/>
      <c r="IHB193" s="67"/>
      <c r="IHC193" s="65"/>
      <c r="IHD193" s="65"/>
      <c r="IHE193" s="65"/>
      <c r="IHF193" s="66"/>
      <c r="IHH193" s="64"/>
      <c r="IHI193" s="67"/>
      <c r="IHJ193" s="67"/>
      <c r="IHK193" s="65"/>
      <c r="IHL193" s="65"/>
      <c r="IHM193" s="65"/>
      <c r="IHN193" s="66"/>
      <c r="IHP193" s="64"/>
      <c r="IHQ193" s="67"/>
      <c r="IHR193" s="67"/>
      <c r="IHS193" s="65"/>
      <c r="IHT193" s="65"/>
      <c r="IHU193" s="65"/>
      <c r="IHV193" s="66"/>
      <c r="IHX193" s="64"/>
      <c r="IHY193" s="67"/>
      <c r="IHZ193" s="67"/>
      <c r="IIA193" s="65"/>
      <c r="IIB193" s="65"/>
      <c r="IIC193" s="65"/>
      <c r="IID193" s="66"/>
      <c r="IIF193" s="64"/>
      <c r="IIG193" s="67"/>
      <c r="IIH193" s="67"/>
      <c r="III193" s="65"/>
      <c r="IIJ193" s="65"/>
      <c r="IIK193" s="65"/>
      <c r="IIL193" s="66"/>
      <c r="IIN193" s="64"/>
      <c r="IIO193" s="67"/>
      <c r="IIP193" s="67"/>
      <c r="IIQ193" s="65"/>
      <c r="IIR193" s="65"/>
      <c r="IIS193" s="65"/>
      <c r="IIT193" s="66"/>
      <c r="IIV193" s="64"/>
      <c r="IIW193" s="67"/>
      <c r="IIX193" s="67"/>
      <c r="IIY193" s="65"/>
      <c r="IIZ193" s="65"/>
      <c r="IJA193" s="65"/>
      <c r="IJB193" s="66"/>
      <c r="IJD193" s="64"/>
      <c r="IJE193" s="67"/>
      <c r="IJF193" s="67"/>
      <c r="IJG193" s="65"/>
      <c r="IJH193" s="65"/>
      <c r="IJI193" s="65"/>
      <c r="IJJ193" s="66"/>
      <c r="IJL193" s="64"/>
      <c r="IJM193" s="67"/>
      <c r="IJN193" s="67"/>
      <c r="IJO193" s="65"/>
      <c r="IJP193" s="65"/>
      <c r="IJQ193" s="65"/>
      <c r="IJR193" s="66"/>
      <c r="IJT193" s="64"/>
      <c r="IJU193" s="67"/>
      <c r="IJV193" s="67"/>
      <c r="IJW193" s="65"/>
      <c r="IJX193" s="65"/>
      <c r="IJY193" s="65"/>
      <c r="IJZ193" s="66"/>
      <c r="IKB193" s="64"/>
      <c r="IKC193" s="67"/>
      <c r="IKD193" s="67"/>
      <c r="IKE193" s="65"/>
      <c r="IKF193" s="65"/>
      <c r="IKG193" s="65"/>
      <c r="IKH193" s="66"/>
      <c r="IKJ193" s="64"/>
      <c r="IKK193" s="67"/>
      <c r="IKL193" s="67"/>
      <c r="IKM193" s="65"/>
      <c r="IKN193" s="65"/>
      <c r="IKO193" s="65"/>
      <c r="IKP193" s="66"/>
      <c r="IKR193" s="64"/>
      <c r="IKS193" s="67"/>
      <c r="IKT193" s="67"/>
      <c r="IKU193" s="65"/>
      <c r="IKV193" s="65"/>
      <c r="IKW193" s="65"/>
      <c r="IKX193" s="66"/>
      <c r="IKZ193" s="64"/>
      <c r="ILA193" s="67"/>
      <c r="ILB193" s="67"/>
      <c r="ILC193" s="65"/>
      <c r="ILD193" s="65"/>
      <c r="ILE193" s="65"/>
      <c r="ILF193" s="66"/>
      <c r="ILH193" s="64"/>
      <c r="ILI193" s="67"/>
      <c r="ILJ193" s="67"/>
      <c r="ILK193" s="65"/>
      <c r="ILL193" s="65"/>
      <c r="ILM193" s="65"/>
      <c r="ILN193" s="66"/>
      <c r="ILP193" s="64"/>
      <c r="ILQ193" s="67"/>
      <c r="ILR193" s="67"/>
      <c r="ILS193" s="65"/>
      <c r="ILT193" s="65"/>
      <c r="ILU193" s="65"/>
      <c r="ILV193" s="66"/>
      <c r="ILX193" s="64"/>
      <c r="ILY193" s="67"/>
      <c r="ILZ193" s="67"/>
      <c r="IMA193" s="65"/>
      <c r="IMB193" s="65"/>
      <c r="IMC193" s="65"/>
      <c r="IMD193" s="66"/>
      <c r="IMF193" s="64"/>
      <c r="IMG193" s="67"/>
      <c r="IMH193" s="67"/>
      <c r="IMI193" s="65"/>
      <c r="IMJ193" s="65"/>
      <c r="IMK193" s="65"/>
      <c r="IML193" s="66"/>
      <c r="IMN193" s="64"/>
      <c r="IMO193" s="67"/>
      <c r="IMP193" s="67"/>
      <c r="IMQ193" s="65"/>
      <c r="IMR193" s="65"/>
      <c r="IMS193" s="65"/>
      <c r="IMT193" s="66"/>
      <c r="IMV193" s="64"/>
      <c r="IMW193" s="67"/>
      <c r="IMX193" s="67"/>
      <c r="IMY193" s="65"/>
      <c r="IMZ193" s="65"/>
      <c r="INA193" s="65"/>
      <c r="INB193" s="66"/>
      <c r="IND193" s="64"/>
      <c r="INE193" s="67"/>
      <c r="INF193" s="67"/>
      <c r="ING193" s="65"/>
      <c r="INH193" s="65"/>
      <c r="INI193" s="65"/>
      <c r="INJ193" s="66"/>
      <c r="INL193" s="64"/>
      <c r="INM193" s="67"/>
      <c r="INN193" s="67"/>
      <c r="INO193" s="65"/>
      <c r="INP193" s="65"/>
      <c r="INQ193" s="65"/>
      <c r="INR193" s="66"/>
      <c r="INT193" s="64"/>
      <c r="INU193" s="67"/>
      <c r="INV193" s="67"/>
      <c r="INW193" s="65"/>
      <c r="INX193" s="65"/>
      <c r="INY193" s="65"/>
      <c r="INZ193" s="66"/>
      <c r="IOB193" s="64"/>
      <c r="IOC193" s="67"/>
      <c r="IOD193" s="67"/>
      <c r="IOE193" s="65"/>
      <c r="IOF193" s="65"/>
      <c r="IOG193" s="65"/>
      <c r="IOH193" s="66"/>
      <c r="IOJ193" s="64"/>
      <c r="IOK193" s="67"/>
      <c r="IOL193" s="67"/>
      <c r="IOM193" s="65"/>
      <c r="ION193" s="65"/>
      <c r="IOO193" s="65"/>
      <c r="IOP193" s="66"/>
      <c r="IOR193" s="64"/>
      <c r="IOS193" s="67"/>
      <c r="IOT193" s="67"/>
      <c r="IOU193" s="65"/>
      <c r="IOV193" s="65"/>
      <c r="IOW193" s="65"/>
      <c r="IOX193" s="66"/>
      <c r="IOZ193" s="64"/>
      <c r="IPA193" s="67"/>
      <c r="IPB193" s="67"/>
      <c r="IPC193" s="65"/>
      <c r="IPD193" s="65"/>
      <c r="IPE193" s="65"/>
      <c r="IPF193" s="66"/>
      <c r="IPH193" s="64"/>
      <c r="IPI193" s="67"/>
      <c r="IPJ193" s="67"/>
      <c r="IPK193" s="65"/>
      <c r="IPL193" s="65"/>
      <c r="IPM193" s="65"/>
      <c r="IPN193" s="66"/>
      <c r="IPP193" s="64"/>
      <c r="IPQ193" s="67"/>
      <c r="IPR193" s="67"/>
      <c r="IPS193" s="65"/>
      <c r="IPT193" s="65"/>
      <c r="IPU193" s="65"/>
      <c r="IPV193" s="66"/>
      <c r="IPX193" s="64"/>
      <c r="IPY193" s="67"/>
      <c r="IPZ193" s="67"/>
      <c r="IQA193" s="65"/>
      <c r="IQB193" s="65"/>
      <c r="IQC193" s="65"/>
      <c r="IQD193" s="66"/>
      <c r="IQF193" s="64"/>
      <c r="IQG193" s="67"/>
      <c r="IQH193" s="67"/>
      <c r="IQI193" s="65"/>
      <c r="IQJ193" s="65"/>
      <c r="IQK193" s="65"/>
      <c r="IQL193" s="66"/>
      <c r="IQN193" s="64"/>
      <c r="IQO193" s="67"/>
      <c r="IQP193" s="67"/>
      <c r="IQQ193" s="65"/>
      <c r="IQR193" s="65"/>
      <c r="IQS193" s="65"/>
      <c r="IQT193" s="66"/>
      <c r="IQV193" s="64"/>
      <c r="IQW193" s="67"/>
      <c r="IQX193" s="67"/>
      <c r="IQY193" s="65"/>
      <c r="IQZ193" s="65"/>
      <c r="IRA193" s="65"/>
      <c r="IRB193" s="66"/>
      <c r="IRD193" s="64"/>
      <c r="IRE193" s="67"/>
      <c r="IRF193" s="67"/>
      <c r="IRG193" s="65"/>
      <c r="IRH193" s="65"/>
      <c r="IRI193" s="65"/>
      <c r="IRJ193" s="66"/>
      <c r="IRL193" s="64"/>
      <c r="IRM193" s="67"/>
      <c r="IRN193" s="67"/>
      <c r="IRO193" s="65"/>
      <c r="IRP193" s="65"/>
      <c r="IRQ193" s="65"/>
      <c r="IRR193" s="66"/>
      <c r="IRT193" s="64"/>
      <c r="IRU193" s="67"/>
      <c r="IRV193" s="67"/>
      <c r="IRW193" s="65"/>
      <c r="IRX193" s="65"/>
      <c r="IRY193" s="65"/>
      <c r="IRZ193" s="66"/>
      <c r="ISB193" s="64"/>
      <c r="ISC193" s="67"/>
      <c r="ISD193" s="67"/>
      <c r="ISE193" s="65"/>
      <c r="ISF193" s="65"/>
      <c r="ISG193" s="65"/>
      <c r="ISH193" s="66"/>
      <c r="ISJ193" s="64"/>
      <c r="ISK193" s="67"/>
      <c r="ISL193" s="67"/>
      <c r="ISM193" s="65"/>
      <c r="ISN193" s="65"/>
      <c r="ISO193" s="65"/>
      <c r="ISP193" s="66"/>
      <c r="ISR193" s="64"/>
      <c r="ISS193" s="67"/>
      <c r="IST193" s="67"/>
      <c r="ISU193" s="65"/>
      <c r="ISV193" s="65"/>
      <c r="ISW193" s="65"/>
      <c r="ISX193" s="66"/>
      <c r="ISZ193" s="64"/>
      <c r="ITA193" s="67"/>
      <c r="ITB193" s="67"/>
      <c r="ITC193" s="65"/>
      <c r="ITD193" s="65"/>
      <c r="ITE193" s="65"/>
      <c r="ITF193" s="66"/>
      <c r="ITH193" s="64"/>
      <c r="ITI193" s="67"/>
      <c r="ITJ193" s="67"/>
      <c r="ITK193" s="65"/>
      <c r="ITL193" s="65"/>
      <c r="ITM193" s="65"/>
      <c r="ITN193" s="66"/>
      <c r="ITP193" s="64"/>
      <c r="ITQ193" s="67"/>
      <c r="ITR193" s="67"/>
      <c r="ITS193" s="65"/>
      <c r="ITT193" s="65"/>
      <c r="ITU193" s="65"/>
      <c r="ITV193" s="66"/>
      <c r="ITX193" s="64"/>
      <c r="ITY193" s="67"/>
      <c r="ITZ193" s="67"/>
      <c r="IUA193" s="65"/>
      <c r="IUB193" s="65"/>
      <c r="IUC193" s="65"/>
      <c r="IUD193" s="66"/>
      <c r="IUF193" s="64"/>
      <c r="IUG193" s="67"/>
      <c r="IUH193" s="67"/>
      <c r="IUI193" s="65"/>
      <c r="IUJ193" s="65"/>
      <c r="IUK193" s="65"/>
      <c r="IUL193" s="66"/>
      <c r="IUN193" s="64"/>
      <c r="IUO193" s="67"/>
      <c r="IUP193" s="67"/>
      <c r="IUQ193" s="65"/>
      <c r="IUR193" s="65"/>
      <c r="IUS193" s="65"/>
      <c r="IUT193" s="66"/>
      <c r="IUV193" s="64"/>
      <c r="IUW193" s="67"/>
      <c r="IUX193" s="67"/>
      <c r="IUY193" s="65"/>
      <c r="IUZ193" s="65"/>
      <c r="IVA193" s="65"/>
      <c r="IVB193" s="66"/>
      <c r="IVD193" s="64"/>
      <c r="IVE193" s="67"/>
      <c r="IVF193" s="67"/>
      <c r="IVG193" s="65"/>
      <c r="IVH193" s="65"/>
      <c r="IVI193" s="65"/>
      <c r="IVJ193" s="66"/>
      <c r="IVL193" s="64"/>
      <c r="IVM193" s="67"/>
      <c r="IVN193" s="67"/>
      <c r="IVO193" s="65"/>
      <c r="IVP193" s="65"/>
      <c r="IVQ193" s="65"/>
      <c r="IVR193" s="66"/>
      <c r="IVT193" s="64"/>
      <c r="IVU193" s="67"/>
      <c r="IVV193" s="67"/>
      <c r="IVW193" s="65"/>
      <c r="IVX193" s="65"/>
      <c r="IVY193" s="65"/>
      <c r="IVZ193" s="66"/>
      <c r="IWB193" s="64"/>
      <c r="IWC193" s="67"/>
      <c r="IWD193" s="67"/>
      <c r="IWE193" s="65"/>
      <c r="IWF193" s="65"/>
      <c r="IWG193" s="65"/>
      <c r="IWH193" s="66"/>
      <c r="IWJ193" s="64"/>
      <c r="IWK193" s="67"/>
      <c r="IWL193" s="67"/>
      <c r="IWM193" s="65"/>
      <c r="IWN193" s="65"/>
      <c r="IWO193" s="65"/>
      <c r="IWP193" s="66"/>
      <c r="IWR193" s="64"/>
      <c r="IWS193" s="67"/>
      <c r="IWT193" s="67"/>
      <c r="IWU193" s="65"/>
      <c r="IWV193" s="65"/>
      <c r="IWW193" s="65"/>
      <c r="IWX193" s="66"/>
      <c r="IWZ193" s="64"/>
      <c r="IXA193" s="67"/>
      <c r="IXB193" s="67"/>
      <c r="IXC193" s="65"/>
      <c r="IXD193" s="65"/>
      <c r="IXE193" s="65"/>
      <c r="IXF193" s="66"/>
      <c r="IXH193" s="64"/>
      <c r="IXI193" s="67"/>
      <c r="IXJ193" s="67"/>
      <c r="IXK193" s="65"/>
      <c r="IXL193" s="65"/>
      <c r="IXM193" s="65"/>
      <c r="IXN193" s="66"/>
      <c r="IXP193" s="64"/>
      <c r="IXQ193" s="67"/>
      <c r="IXR193" s="67"/>
      <c r="IXS193" s="65"/>
      <c r="IXT193" s="65"/>
      <c r="IXU193" s="65"/>
      <c r="IXV193" s="66"/>
      <c r="IXX193" s="64"/>
      <c r="IXY193" s="67"/>
      <c r="IXZ193" s="67"/>
      <c r="IYA193" s="65"/>
      <c r="IYB193" s="65"/>
      <c r="IYC193" s="65"/>
      <c r="IYD193" s="66"/>
      <c r="IYF193" s="64"/>
      <c r="IYG193" s="67"/>
      <c r="IYH193" s="67"/>
      <c r="IYI193" s="65"/>
      <c r="IYJ193" s="65"/>
      <c r="IYK193" s="65"/>
      <c r="IYL193" s="66"/>
      <c r="IYN193" s="64"/>
      <c r="IYO193" s="67"/>
      <c r="IYP193" s="67"/>
      <c r="IYQ193" s="65"/>
      <c r="IYR193" s="65"/>
      <c r="IYS193" s="65"/>
      <c r="IYT193" s="66"/>
      <c r="IYV193" s="64"/>
      <c r="IYW193" s="67"/>
      <c r="IYX193" s="67"/>
      <c r="IYY193" s="65"/>
      <c r="IYZ193" s="65"/>
      <c r="IZA193" s="65"/>
      <c r="IZB193" s="66"/>
      <c r="IZD193" s="64"/>
      <c r="IZE193" s="67"/>
      <c r="IZF193" s="67"/>
      <c r="IZG193" s="65"/>
      <c r="IZH193" s="65"/>
      <c r="IZI193" s="65"/>
      <c r="IZJ193" s="66"/>
      <c r="IZL193" s="64"/>
      <c r="IZM193" s="67"/>
      <c r="IZN193" s="67"/>
      <c r="IZO193" s="65"/>
      <c r="IZP193" s="65"/>
      <c r="IZQ193" s="65"/>
      <c r="IZR193" s="66"/>
      <c r="IZT193" s="64"/>
      <c r="IZU193" s="67"/>
      <c r="IZV193" s="67"/>
      <c r="IZW193" s="65"/>
      <c r="IZX193" s="65"/>
      <c r="IZY193" s="65"/>
      <c r="IZZ193" s="66"/>
      <c r="JAB193" s="64"/>
      <c r="JAC193" s="67"/>
      <c r="JAD193" s="67"/>
      <c r="JAE193" s="65"/>
      <c r="JAF193" s="65"/>
      <c r="JAG193" s="65"/>
      <c r="JAH193" s="66"/>
      <c r="JAJ193" s="64"/>
      <c r="JAK193" s="67"/>
      <c r="JAL193" s="67"/>
      <c r="JAM193" s="65"/>
      <c r="JAN193" s="65"/>
      <c r="JAO193" s="65"/>
      <c r="JAP193" s="66"/>
      <c r="JAR193" s="64"/>
      <c r="JAS193" s="67"/>
      <c r="JAT193" s="67"/>
      <c r="JAU193" s="65"/>
      <c r="JAV193" s="65"/>
      <c r="JAW193" s="65"/>
      <c r="JAX193" s="66"/>
      <c r="JAZ193" s="64"/>
      <c r="JBA193" s="67"/>
      <c r="JBB193" s="67"/>
      <c r="JBC193" s="65"/>
      <c r="JBD193" s="65"/>
      <c r="JBE193" s="65"/>
      <c r="JBF193" s="66"/>
      <c r="JBH193" s="64"/>
      <c r="JBI193" s="67"/>
      <c r="JBJ193" s="67"/>
      <c r="JBK193" s="65"/>
      <c r="JBL193" s="65"/>
      <c r="JBM193" s="65"/>
      <c r="JBN193" s="66"/>
      <c r="JBP193" s="64"/>
      <c r="JBQ193" s="67"/>
      <c r="JBR193" s="67"/>
      <c r="JBS193" s="65"/>
      <c r="JBT193" s="65"/>
      <c r="JBU193" s="65"/>
      <c r="JBV193" s="66"/>
      <c r="JBX193" s="64"/>
      <c r="JBY193" s="67"/>
      <c r="JBZ193" s="67"/>
      <c r="JCA193" s="65"/>
      <c r="JCB193" s="65"/>
      <c r="JCC193" s="65"/>
      <c r="JCD193" s="66"/>
      <c r="JCF193" s="64"/>
      <c r="JCG193" s="67"/>
      <c r="JCH193" s="67"/>
      <c r="JCI193" s="65"/>
      <c r="JCJ193" s="65"/>
      <c r="JCK193" s="65"/>
      <c r="JCL193" s="66"/>
      <c r="JCN193" s="64"/>
      <c r="JCO193" s="67"/>
      <c r="JCP193" s="67"/>
      <c r="JCQ193" s="65"/>
      <c r="JCR193" s="65"/>
      <c r="JCS193" s="65"/>
      <c r="JCT193" s="66"/>
      <c r="JCV193" s="64"/>
      <c r="JCW193" s="67"/>
      <c r="JCX193" s="67"/>
      <c r="JCY193" s="65"/>
      <c r="JCZ193" s="65"/>
      <c r="JDA193" s="65"/>
      <c r="JDB193" s="66"/>
      <c r="JDD193" s="64"/>
      <c r="JDE193" s="67"/>
      <c r="JDF193" s="67"/>
      <c r="JDG193" s="65"/>
      <c r="JDH193" s="65"/>
      <c r="JDI193" s="65"/>
      <c r="JDJ193" s="66"/>
      <c r="JDL193" s="64"/>
      <c r="JDM193" s="67"/>
      <c r="JDN193" s="67"/>
      <c r="JDO193" s="65"/>
      <c r="JDP193" s="65"/>
      <c r="JDQ193" s="65"/>
      <c r="JDR193" s="66"/>
      <c r="JDT193" s="64"/>
      <c r="JDU193" s="67"/>
      <c r="JDV193" s="67"/>
      <c r="JDW193" s="65"/>
      <c r="JDX193" s="65"/>
      <c r="JDY193" s="65"/>
      <c r="JDZ193" s="66"/>
      <c r="JEB193" s="64"/>
      <c r="JEC193" s="67"/>
      <c r="JED193" s="67"/>
      <c r="JEE193" s="65"/>
      <c r="JEF193" s="65"/>
      <c r="JEG193" s="65"/>
      <c r="JEH193" s="66"/>
      <c r="JEJ193" s="64"/>
      <c r="JEK193" s="67"/>
      <c r="JEL193" s="67"/>
      <c r="JEM193" s="65"/>
      <c r="JEN193" s="65"/>
      <c r="JEO193" s="65"/>
      <c r="JEP193" s="66"/>
      <c r="JER193" s="64"/>
      <c r="JES193" s="67"/>
      <c r="JET193" s="67"/>
      <c r="JEU193" s="65"/>
      <c r="JEV193" s="65"/>
      <c r="JEW193" s="65"/>
      <c r="JEX193" s="66"/>
      <c r="JEZ193" s="64"/>
      <c r="JFA193" s="67"/>
      <c r="JFB193" s="67"/>
      <c r="JFC193" s="65"/>
      <c r="JFD193" s="65"/>
      <c r="JFE193" s="65"/>
      <c r="JFF193" s="66"/>
      <c r="JFH193" s="64"/>
      <c r="JFI193" s="67"/>
      <c r="JFJ193" s="67"/>
      <c r="JFK193" s="65"/>
      <c r="JFL193" s="65"/>
      <c r="JFM193" s="65"/>
      <c r="JFN193" s="66"/>
      <c r="JFP193" s="64"/>
      <c r="JFQ193" s="67"/>
      <c r="JFR193" s="67"/>
      <c r="JFS193" s="65"/>
      <c r="JFT193" s="65"/>
      <c r="JFU193" s="65"/>
      <c r="JFV193" s="66"/>
      <c r="JFX193" s="64"/>
      <c r="JFY193" s="67"/>
      <c r="JFZ193" s="67"/>
      <c r="JGA193" s="65"/>
      <c r="JGB193" s="65"/>
      <c r="JGC193" s="65"/>
      <c r="JGD193" s="66"/>
      <c r="JGF193" s="64"/>
      <c r="JGG193" s="67"/>
      <c r="JGH193" s="67"/>
      <c r="JGI193" s="65"/>
      <c r="JGJ193" s="65"/>
      <c r="JGK193" s="65"/>
      <c r="JGL193" s="66"/>
      <c r="JGN193" s="64"/>
      <c r="JGO193" s="67"/>
      <c r="JGP193" s="67"/>
      <c r="JGQ193" s="65"/>
      <c r="JGR193" s="65"/>
      <c r="JGS193" s="65"/>
      <c r="JGT193" s="66"/>
      <c r="JGV193" s="64"/>
      <c r="JGW193" s="67"/>
      <c r="JGX193" s="67"/>
      <c r="JGY193" s="65"/>
      <c r="JGZ193" s="65"/>
      <c r="JHA193" s="65"/>
      <c r="JHB193" s="66"/>
      <c r="JHD193" s="64"/>
      <c r="JHE193" s="67"/>
      <c r="JHF193" s="67"/>
      <c r="JHG193" s="65"/>
      <c r="JHH193" s="65"/>
      <c r="JHI193" s="65"/>
      <c r="JHJ193" s="66"/>
      <c r="JHL193" s="64"/>
      <c r="JHM193" s="67"/>
      <c r="JHN193" s="67"/>
      <c r="JHO193" s="65"/>
      <c r="JHP193" s="65"/>
      <c r="JHQ193" s="65"/>
      <c r="JHR193" s="66"/>
      <c r="JHT193" s="64"/>
      <c r="JHU193" s="67"/>
      <c r="JHV193" s="67"/>
      <c r="JHW193" s="65"/>
      <c r="JHX193" s="65"/>
      <c r="JHY193" s="65"/>
      <c r="JHZ193" s="66"/>
      <c r="JIB193" s="64"/>
      <c r="JIC193" s="67"/>
      <c r="JID193" s="67"/>
      <c r="JIE193" s="65"/>
      <c r="JIF193" s="65"/>
      <c r="JIG193" s="65"/>
      <c r="JIH193" s="66"/>
      <c r="JIJ193" s="64"/>
      <c r="JIK193" s="67"/>
      <c r="JIL193" s="67"/>
      <c r="JIM193" s="65"/>
      <c r="JIN193" s="65"/>
      <c r="JIO193" s="65"/>
      <c r="JIP193" s="66"/>
      <c r="JIR193" s="64"/>
      <c r="JIS193" s="67"/>
      <c r="JIT193" s="67"/>
      <c r="JIU193" s="65"/>
      <c r="JIV193" s="65"/>
      <c r="JIW193" s="65"/>
      <c r="JIX193" s="66"/>
      <c r="JIZ193" s="64"/>
      <c r="JJA193" s="67"/>
      <c r="JJB193" s="67"/>
      <c r="JJC193" s="65"/>
      <c r="JJD193" s="65"/>
      <c r="JJE193" s="65"/>
      <c r="JJF193" s="66"/>
      <c r="JJH193" s="64"/>
      <c r="JJI193" s="67"/>
      <c r="JJJ193" s="67"/>
      <c r="JJK193" s="65"/>
      <c r="JJL193" s="65"/>
      <c r="JJM193" s="65"/>
      <c r="JJN193" s="66"/>
      <c r="JJP193" s="64"/>
      <c r="JJQ193" s="67"/>
      <c r="JJR193" s="67"/>
      <c r="JJS193" s="65"/>
      <c r="JJT193" s="65"/>
      <c r="JJU193" s="65"/>
      <c r="JJV193" s="66"/>
      <c r="JJX193" s="64"/>
      <c r="JJY193" s="67"/>
      <c r="JJZ193" s="67"/>
      <c r="JKA193" s="65"/>
      <c r="JKB193" s="65"/>
      <c r="JKC193" s="65"/>
      <c r="JKD193" s="66"/>
      <c r="JKF193" s="64"/>
      <c r="JKG193" s="67"/>
      <c r="JKH193" s="67"/>
      <c r="JKI193" s="65"/>
      <c r="JKJ193" s="65"/>
      <c r="JKK193" s="65"/>
      <c r="JKL193" s="66"/>
      <c r="JKN193" s="64"/>
      <c r="JKO193" s="67"/>
      <c r="JKP193" s="67"/>
      <c r="JKQ193" s="65"/>
      <c r="JKR193" s="65"/>
      <c r="JKS193" s="65"/>
      <c r="JKT193" s="66"/>
      <c r="JKV193" s="64"/>
      <c r="JKW193" s="67"/>
      <c r="JKX193" s="67"/>
      <c r="JKY193" s="65"/>
      <c r="JKZ193" s="65"/>
      <c r="JLA193" s="65"/>
      <c r="JLB193" s="66"/>
      <c r="JLD193" s="64"/>
      <c r="JLE193" s="67"/>
      <c r="JLF193" s="67"/>
      <c r="JLG193" s="65"/>
      <c r="JLH193" s="65"/>
      <c r="JLI193" s="65"/>
      <c r="JLJ193" s="66"/>
      <c r="JLL193" s="64"/>
      <c r="JLM193" s="67"/>
      <c r="JLN193" s="67"/>
      <c r="JLO193" s="65"/>
      <c r="JLP193" s="65"/>
      <c r="JLQ193" s="65"/>
      <c r="JLR193" s="66"/>
      <c r="JLT193" s="64"/>
      <c r="JLU193" s="67"/>
      <c r="JLV193" s="67"/>
      <c r="JLW193" s="65"/>
      <c r="JLX193" s="65"/>
      <c r="JLY193" s="65"/>
      <c r="JLZ193" s="66"/>
      <c r="JMB193" s="64"/>
      <c r="JMC193" s="67"/>
      <c r="JMD193" s="67"/>
      <c r="JME193" s="65"/>
      <c r="JMF193" s="65"/>
      <c r="JMG193" s="65"/>
      <c r="JMH193" s="66"/>
      <c r="JMJ193" s="64"/>
      <c r="JMK193" s="67"/>
      <c r="JML193" s="67"/>
      <c r="JMM193" s="65"/>
      <c r="JMN193" s="65"/>
      <c r="JMO193" s="65"/>
      <c r="JMP193" s="66"/>
      <c r="JMR193" s="64"/>
      <c r="JMS193" s="67"/>
      <c r="JMT193" s="67"/>
      <c r="JMU193" s="65"/>
      <c r="JMV193" s="65"/>
      <c r="JMW193" s="65"/>
      <c r="JMX193" s="66"/>
      <c r="JMZ193" s="64"/>
      <c r="JNA193" s="67"/>
      <c r="JNB193" s="67"/>
      <c r="JNC193" s="65"/>
      <c r="JND193" s="65"/>
      <c r="JNE193" s="65"/>
      <c r="JNF193" s="66"/>
      <c r="JNH193" s="64"/>
      <c r="JNI193" s="67"/>
      <c r="JNJ193" s="67"/>
      <c r="JNK193" s="65"/>
      <c r="JNL193" s="65"/>
      <c r="JNM193" s="65"/>
      <c r="JNN193" s="66"/>
      <c r="JNP193" s="64"/>
      <c r="JNQ193" s="67"/>
      <c r="JNR193" s="67"/>
      <c r="JNS193" s="65"/>
      <c r="JNT193" s="65"/>
      <c r="JNU193" s="65"/>
      <c r="JNV193" s="66"/>
      <c r="JNX193" s="64"/>
      <c r="JNY193" s="67"/>
      <c r="JNZ193" s="67"/>
      <c r="JOA193" s="65"/>
      <c r="JOB193" s="65"/>
      <c r="JOC193" s="65"/>
      <c r="JOD193" s="66"/>
      <c r="JOF193" s="64"/>
      <c r="JOG193" s="67"/>
      <c r="JOH193" s="67"/>
      <c r="JOI193" s="65"/>
      <c r="JOJ193" s="65"/>
      <c r="JOK193" s="65"/>
      <c r="JOL193" s="66"/>
      <c r="JON193" s="64"/>
      <c r="JOO193" s="67"/>
      <c r="JOP193" s="67"/>
      <c r="JOQ193" s="65"/>
      <c r="JOR193" s="65"/>
      <c r="JOS193" s="65"/>
      <c r="JOT193" s="66"/>
      <c r="JOV193" s="64"/>
      <c r="JOW193" s="67"/>
      <c r="JOX193" s="67"/>
      <c r="JOY193" s="65"/>
      <c r="JOZ193" s="65"/>
      <c r="JPA193" s="65"/>
      <c r="JPB193" s="66"/>
      <c r="JPD193" s="64"/>
      <c r="JPE193" s="67"/>
      <c r="JPF193" s="67"/>
      <c r="JPG193" s="65"/>
      <c r="JPH193" s="65"/>
      <c r="JPI193" s="65"/>
      <c r="JPJ193" s="66"/>
      <c r="JPL193" s="64"/>
      <c r="JPM193" s="67"/>
      <c r="JPN193" s="67"/>
      <c r="JPO193" s="65"/>
      <c r="JPP193" s="65"/>
      <c r="JPQ193" s="65"/>
      <c r="JPR193" s="66"/>
      <c r="JPT193" s="64"/>
      <c r="JPU193" s="67"/>
      <c r="JPV193" s="67"/>
      <c r="JPW193" s="65"/>
      <c r="JPX193" s="65"/>
      <c r="JPY193" s="65"/>
      <c r="JPZ193" s="66"/>
      <c r="JQB193" s="64"/>
      <c r="JQC193" s="67"/>
      <c r="JQD193" s="67"/>
      <c r="JQE193" s="65"/>
      <c r="JQF193" s="65"/>
      <c r="JQG193" s="65"/>
      <c r="JQH193" s="66"/>
      <c r="JQJ193" s="64"/>
      <c r="JQK193" s="67"/>
      <c r="JQL193" s="67"/>
      <c r="JQM193" s="65"/>
      <c r="JQN193" s="65"/>
      <c r="JQO193" s="65"/>
      <c r="JQP193" s="66"/>
      <c r="JQR193" s="64"/>
      <c r="JQS193" s="67"/>
      <c r="JQT193" s="67"/>
      <c r="JQU193" s="65"/>
      <c r="JQV193" s="65"/>
      <c r="JQW193" s="65"/>
      <c r="JQX193" s="66"/>
      <c r="JQZ193" s="64"/>
      <c r="JRA193" s="67"/>
      <c r="JRB193" s="67"/>
      <c r="JRC193" s="65"/>
      <c r="JRD193" s="65"/>
      <c r="JRE193" s="65"/>
      <c r="JRF193" s="66"/>
      <c r="JRH193" s="64"/>
      <c r="JRI193" s="67"/>
      <c r="JRJ193" s="67"/>
      <c r="JRK193" s="65"/>
      <c r="JRL193" s="65"/>
      <c r="JRM193" s="65"/>
      <c r="JRN193" s="66"/>
      <c r="JRP193" s="64"/>
      <c r="JRQ193" s="67"/>
      <c r="JRR193" s="67"/>
      <c r="JRS193" s="65"/>
      <c r="JRT193" s="65"/>
      <c r="JRU193" s="65"/>
      <c r="JRV193" s="66"/>
      <c r="JRX193" s="64"/>
      <c r="JRY193" s="67"/>
      <c r="JRZ193" s="67"/>
      <c r="JSA193" s="65"/>
      <c r="JSB193" s="65"/>
      <c r="JSC193" s="65"/>
      <c r="JSD193" s="66"/>
      <c r="JSF193" s="64"/>
      <c r="JSG193" s="67"/>
      <c r="JSH193" s="67"/>
      <c r="JSI193" s="65"/>
      <c r="JSJ193" s="65"/>
      <c r="JSK193" s="65"/>
      <c r="JSL193" s="66"/>
      <c r="JSN193" s="64"/>
      <c r="JSO193" s="67"/>
      <c r="JSP193" s="67"/>
      <c r="JSQ193" s="65"/>
      <c r="JSR193" s="65"/>
      <c r="JSS193" s="65"/>
      <c r="JST193" s="66"/>
      <c r="JSV193" s="64"/>
      <c r="JSW193" s="67"/>
      <c r="JSX193" s="67"/>
      <c r="JSY193" s="65"/>
      <c r="JSZ193" s="65"/>
      <c r="JTA193" s="65"/>
      <c r="JTB193" s="66"/>
      <c r="JTD193" s="64"/>
      <c r="JTE193" s="67"/>
      <c r="JTF193" s="67"/>
      <c r="JTG193" s="65"/>
      <c r="JTH193" s="65"/>
      <c r="JTI193" s="65"/>
      <c r="JTJ193" s="66"/>
      <c r="JTL193" s="64"/>
      <c r="JTM193" s="67"/>
      <c r="JTN193" s="67"/>
      <c r="JTO193" s="65"/>
      <c r="JTP193" s="65"/>
      <c r="JTQ193" s="65"/>
      <c r="JTR193" s="66"/>
      <c r="JTT193" s="64"/>
      <c r="JTU193" s="67"/>
      <c r="JTV193" s="67"/>
      <c r="JTW193" s="65"/>
      <c r="JTX193" s="65"/>
      <c r="JTY193" s="65"/>
      <c r="JTZ193" s="66"/>
      <c r="JUB193" s="64"/>
      <c r="JUC193" s="67"/>
      <c r="JUD193" s="67"/>
      <c r="JUE193" s="65"/>
      <c r="JUF193" s="65"/>
      <c r="JUG193" s="65"/>
      <c r="JUH193" s="66"/>
      <c r="JUJ193" s="64"/>
      <c r="JUK193" s="67"/>
      <c r="JUL193" s="67"/>
      <c r="JUM193" s="65"/>
      <c r="JUN193" s="65"/>
      <c r="JUO193" s="65"/>
      <c r="JUP193" s="66"/>
      <c r="JUR193" s="64"/>
      <c r="JUS193" s="67"/>
      <c r="JUT193" s="67"/>
      <c r="JUU193" s="65"/>
      <c r="JUV193" s="65"/>
      <c r="JUW193" s="65"/>
      <c r="JUX193" s="66"/>
      <c r="JUZ193" s="64"/>
      <c r="JVA193" s="67"/>
      <c r="JVB193" s="67"/>
      <c r="JVC193" s="65"/>
      <c r="JVD193" s="65"/>
      <c r="JVE193" s="65"/>
      <c r="JVF193" s="66"/>
      <c r="JVH193" s="64"/>
      <c r="JVI193" s="67"/>
      <c r="JVJ193" s="67"/>
      <c r="JVK193" s="65"/>
      <c r="JVL193" s="65"/>
      <c r="JVM193" s="65"/>
      <c r="JVN193" s="66"/>
      <c r="JVP193" s="64"/>
      <c r="JVQ193" s="67"/>
      <c r="JVR193" s="67"/>
      <c r="JVS193" s="65"/>
      <c r="JVT193" s="65"/>
      <c r="JVU193" s="65"/>
      <c r="JVV193" s="66"/>
      <c r="JVX193" s="64"/>
      <c r="JVY193" s="67"/>
      <c r="JVZ193" s="67"/>
      <c r="JWA193" s="65"/>
      <c r="JWB193" s="65"/>
      <c r="JWC193" s="65"/>
      <c r="JWD193" s="66"/>
      <c r="JWF193" s="64"/>
      <c r="JWG193" s="67"/>
      <c r="JWH193" s="67"/>
      <c r="JWI193" s="65"/>
      <c r="JWJ193" s="65"/>
      <c r="JWK193" s="65"/>
      <c r="JWL193" s="66"/>
      <c r="JWN193" s="64"/>
      <c r="JWO193" s="67"/>
      <c r="JWP193" s="67"/>
      <c r="JWQ193" s="65"/>
      <c r="JWR193" s="65"/>
      <c r="JWS193" s="65"/>
      <c r="JWT193" s="66"/>
      <c r="JWV193" s="64"/>
      <c r="JWW193" s="67"/>
      <c r="JWX193" s="67"/>
      <c r="JWY193" s="65"/>
      <c r="JWZ193" s="65"/>
      <c r="JXA193" s="65"/>
      <c r="JXB193" s="66"/>
      <c r="JXD193" s="64"/>
      <c r="JXE193" s="67"/>
      <c r="JXF193" s="67"/>
      <c r="JXG193" s="65"/>
      <c r="JXH193" s="65"/>
      <c r="JXI193" s="65"/>
      <c r="JXJ193" s="66"/>
      <c r="JXL193" s="64"/>
      <c r="JXM193" s="67"/>
      <c r="JXN193" s="67"/>
      <c r="JXO193" s="65"/>
      <c r="JXP193" s="65"/>
      <c r="JXQ193" s="65"/>
      <c r="JXR193" s="66"/>
      <c r="JXT193" s="64"/>
      <c r="JXU193" s="67"/>
      <c r="JXV193" s="67"/>
      <c r="JXW193" s="65"/>
      <c r="JXX193" s="65"/>
      <c r="JXY193" s="65"/>
      <c r="JXZ193" s="66"/>
      <c r="JYB193" s="64"/>
      <c r="JYC193" s="67"/>
      <c r="JYD193" s="67"/>
      <c r="JYE193" s="65"/>
      <c r="JYF193" s="65"/>
      <c r="JYG193" s="65"/>
      <c r="JYH193" s="66"/>
      <c r="JYJ193" s="64"/>
      <c r="JYK193" s="67"/>
      <c r="JYL193" s="67"/>
      <c r="JYM193" s="65"/>
      <c r="JYN193" s="65"/>
      <c r="JYO193" s="65"/>
      <c r="JYP193" s="66"/>
      <c r="JYR193" s="64"/>
      <c r="JYS193" s="67"/>
      <c r="JYT193" s="67"/>
      <c r="JYU193" s="65"/>
      <c r="JYV193" s="65"/>
      <c r="JYW193" s="65"/>
      <c r="JYX193" s="66"/>
      <c r="JYZ193" s="64"/>
      <c r="JZA193" s="67"/>
      <c r="JZB193" s="67"/>
      <c r="JZC193" s="65"/>
      <c r="JZD193" s="65"/>
      <c r="JZE193" s="65"/>
      <c r="JZF193" s="66"/>
      <c r="JZH193" s="64"/>
      <c r="JZI193" s="67"/>
      <c r="JZJ193" s="67"/>
      <c r="JZK193" s="65"/>
      <c r="JZL193" s="65"/>
      <c r="JZM193" s="65"/>
      <c r="JZN193" s="66"/>
      <c r="JZP193" s="64"/>
      <c r="JZQ193" s="67"/>
      <c r="JZR193" s="67"/>
      <c r="JZS193" s="65"/>
      <c r="JZT193" s="65"/>
      <c r="JZU193" s="65"/>
      <c r="JZV193" s="66"/>
      <c r="JZX193" s="64"/>
      <c r="JZY193" s="67"/>
      <c r="JZZ193" s="67"/>
      <c r="KAA193" s="65"/>
      <c r="KAB193" s="65"/>
      <c r="KAC193" s="65"/>
      <c r="KAD193" s="66"/>
      <c r="KAF193" s="64"/>
      <c r="KAG193" s="67"/>
      <c r="KAH193" s="67"/>
      <c r="KAI193" s="65"/>
      <c r="KAJ193" s="65"/>
      <c r="KAK193" s="65"/>
      <c r="KAL193" s="66"/>
      <c r="KAN193" s="64"/>
      <c r="KAO193" s="67"/>
      <c r="KAP193" s="67"/>
      <c r="KAQ193" s="65"/>
      <c r="KAR193" s="65"/>
      <c r="KAS193" s="65"/>
      <c r="KAT193" s="66"/>
      <c r="KAV193" s="64"/>
      <c r="KAW193" s="67"/>
      <c r="KAX193" s="67"/>
      <c r="KAY193" s="65"/>
      <c r="KAZ193" s="65"/>
      <c r="KBA193" s="65"/>
      <c r="KBB193" s="66"/>
      <c r="KBD193" s="64"/>
      <c r="KBE193" s="67"/>
      <c r="KBF193" s="67"/>
      <c r="KBG193" s="65"/>
      <c r="KBH193" s="65"/>
      <c r="KBI193" s="65"/>
      <c r="KBJ193" s="66"/>
      <c r="KBL193" s="64"/>
      <c r="KBM193" s="67"/>
      <c r="KBN193" s="67"/>
      <c r="KBO193" s="65"/>
      <c r="KBP193" s="65"/>
      <c r="KBQ193" s="65"/>
      <c r="KBR193" s="66"/>
      <c r="KBT193" s="64"/>
      <c r="KBU193" s="67"/>
      <c r="KBV193" s="67"/>
      <c r="KBW193" s="65"/>
      <c r="KBX193" s="65"/>
      <c r="KBY193" s="65"/>
      <c r="KBZ193" s="66"/>
      <c r="KCB193" s="64"/>
      <c r="KCC193" s="67"/>
      <c r="KCD193" s="67"/>
      <c r="KCE193" s="65"/>
      <c r="KCF193" s="65"/>
      <c r="KCG193" s="65"/>
      <c r="KCH193" s="66"/>
      <c r="KCJ193" s="64"/>
      <c r="KCK193" s="67"/>
      <c r="KCL193" s="67"/>
      <c r="KCM193" s="65"/>
      <c r="KCN193" s="65"/>
      <c r="KCO193" s="65"/>
      <c r="KCP193" s="66"/>
      <c r="KCR193" s="64"/>
      <c r="KCS193" s="67"/>
      <c r="KCT193" s="67"/>
      <c r="KCU193" s="65"/>
      <c r="KCV193" s="65"/>
      <c r="KCW193" s="65"/>
      <c r="KCX193" s="66"/>
      <c r="KCZ193" s="64"/>
      <c r="KDA193" s="67"/>
      <c r="KDB193" s="67"/>
      <c r="KDC193" s="65"/>
      <c r="KDD193" s="65"/>
      <c r="KDE193" s="65"/>
      <c r="KDF193" s="66"/>
      <c r="KDH193" s="64"/>
      <c r="KDI193" s="67"/>
      <c r="KDJ193" s="67"/>
      <c r="KDK193" s="65"/>
      <c r="KDL193" s="65"/>
      <c r="KDM193" s="65"/>
      <c r="KDN193" s="66"/>
      <c r="KDP193" s="64"/>
      <c r="KDQ193" s="67"/>
      <c r="KDR193" s="67"/>
      <c r="KDS193" s="65"/>
      <c r="KDT193" s="65"/>
      <c r="KDU193" s="65"/>
      <c r="KDV193" s="66"/>
      <c r="KDX193" s="64"/>
      <c r="KDY193" s="67"/>
      <c r="KDZ193" s="67"/>
      <c r="KEA193" s="65"/>
      <c r="KEB193" s="65"/>
      <c r="KEC193" s="65"/>
      <c r="KED193" s="66"/>
      <c r="KEF193" s="64"/>
      <c r="KEG193" s="67"/>
      <c r="KEH193" s="67"/>
      <c r="KEI193" s="65"/>
      <c r="KEJ193" s="65"/>
      <c r="KEK193" s="65"/>
      <c r="KEL193" s="66"/>
      <c r="KEN193" s="64"/>
      <c r="KEO193" s="67"/>
      <c r="KEP193" s="67"/>
      <c r="KEQ193" s="65"/>
      <c r="KER193" s="65"/>
      <c r="KES193" s="65"/>
      <c r="KET193" s="66"/>
      <c r="KEV193" s="64"/>
      <c r="KEW193" s="67"/>
      <c r="KEX193" s="67"/>
      <c r="KEY193" s="65"/>
      <c r="KEZ193" s="65"/>
      <c r="KFA193" s="65"/>
      <c r="KFB193" s="66"/>
      <c r="KFD193" s="64"/>
      <c r="KFE193" s="67"/>
      <c r="KFF193" s="67"/>
      <c r="KFG193" s="65"/>
      <c r="KFH193" s="65"/>
      <c r="KFI193" s="65"/>
      <c r="KFJ193" s="66"/>
      <c r="KFL193" s="64"/>
      <c r="KFM193" s="67"/>
      <c r="KFN193" s="67"/>
      <c r="KFO193" s="65"/>
      <c r="KFP193" s="65"/>
      <c r="KFQ193" s="65"/>
      <c r="KFR193" s="66"/>
      <c r="KFT193" s="64"/>
      <c r="KFU193" s="67"/>
      <c r="KFV193" s="67"/>
      <c r="KFW193" s="65"/>
      <c r="KFX193" s="65"/>
      <c r="KFY193" s="65"/>
      <c r="KFZ193" s="66"/>
      <c r="KGB193" s="64"/>
      <c r="KGC193" s="67"/>
      <c r="KGD193" s="67"/>
      <c r="KGE193" s="65"/>
      <c r="KGF193" s="65"/>
      <c r="KGG193" s="65"/>
      <c r="KGH193" s="66"/>
      <c r="KGJ193" s="64"/>
      <c r="KGK193" s="67"/>
      <c r="KGL193" s="67"/>
      <c r="KGM193" s="65"/>
      <c r="KGN193" s="65"/>
      <c r="KGO193" s="65"/>
      <c r="KGP193" s="66"/>
      <c r="KGR193" s="64"/>
      <c r="KGS193" s="67"/>
      <c r="KGT193" s="67"/>
      <c r="KGU193" s="65"/>
      <c r="KGV193" s="65"/>
      <c r="KGW193" s="65"/>
      <c r="KGX193" s="66"/>
      <c r="KGZ193" s="64"/>
      <c r="KHA193" s="67"/>
      <c r="KHB193" s="67"/>
      <c r="KHC193" s="65"/>
      <c r="KHD193" s="65"/>
      <c r="KHE193" s="65"/>
      <c r="KHF193" s="66"/>
      <c r="KHH193" s="64"/>
      <c r="KHI193" s="67"/>
      <c r="KHJ193" s="67"/>
      <c r="KHK193" s="65"/>
      <c r="KHL193" s="65"/>
      <c r="KHM193" s="65"/>
      <c r="KHN193" s="66"/>
      <c r="KHP193" s="64"/>
      <c r="KHQ193" s="67"/>
      <c r="KHR193" s="67"/>
      <c r="KHS193" s="65"/>
      <c r="KHT193" s="65"/>
      <c r="KHU193" s="65"/>
      <c r="KHV193" s="66"/>
      <c r="KHX193" s="64"/>
      <c r="KHY193" s="67"/>
      <c r="KHZ193" s="67"/>
      <c r="KIA193" s="65"/>
      <c r="KIB193" s="65"/>
      <c r="KIC193" s="65"/>
      <c r="KID193" s="66"/>
      <c r="KIF193" s="64"/>
      <c r="KIG193" s="67"/>
      <c r="KIH193" s="67"/>
      <c r="KII193" s="65"/>
      <c r="KIJ193" s="65"/>
      <c r="KIK193" s="65"/>
      <c r="KIL193" s="66"/>
      <c r="KIN193" s="64"/>
      <c r="KIO193" s="67"/>
      <c r="KIP193" s="67"/>
      <c r="KIQ193" s="65"/>
      <c r="KIR193" s="65"/>
      <c r="KIS193" s="65"/>
      <c r="KIT193" s="66"/>
      <c r="KIV193" s="64"/>
      <c r="KIW193" s="67"/>
      <c r="KIX193" s="67"/>
      <c r="KIY193" s="65"/>
      <c r="KIZ193" s="65"/>
      <c r="KJA193" s="65"/>
      <c r="KJB193" s="66"/>
      <c r="KJD193" s="64"/>
      <c r="KJE193" s="67"/>
      <c r="KJF193" s="67"/>
      <c r="KJG193" s="65"/>
      <c r="KJH193" s="65"/>
      <c r="KJI193" s="65"/>
      <c r="KJJ193" s="66"/>
      <c r="KJL193" s="64"/>
      <c r="KJM193" s="67"/>
      <c r="KJN193" s="67"/>
      <c r="KJO193" s="65"/>
      <c r="KJP193" s="65"/>
      <c r="KJQ193" s="65"/>
      <c r="KJR193" s="66"/>
      <c r="KJT193" s="64"/>
      <c r="KJU193" s="67"/>
      <c r="KJV193" s="67"/>
      <c r="KJW193" s="65"/>
      <c r="KJX193" s="65"/>
      <c r="KJY193" s="65"/>
      <c r="KJZ193" s="66"/>
      <c r="KKB193" s="64"/>
      <c r="KKC193" s="67"/>
      <c r="KKD193" s="67"/>
      <c r="KKE193" s="65"/>
      <c r="KKF193" s="65"/>
      <c r="KKG193" s="65"/>
      <c r="KKH193" s="66"/>
      <c r="KKJ193" s="64"/>
      <c r="KKK193" s="67"/>
      <c r="KKL193" s="67"/>
      <c r="KKM193" s="65"/>
      <c r="KKN193" s="65"/>
      <c r="KKO193" s="65"/>
      <c r="KKP193" s="66"/>
      <c r="KKR193" s="64"/>
      <c r="KKS193" s="67"/>
      <c r="KKT193" s="67"/>
      <c r="KKU193" s="65"/>
      <c r="KKV193" s="65"/>
      <c r="KKW193" s="65"/>
      <c r="KKX193" s="66"/>
      <c r="KKZ193" s="64"/>
      <c r="KLA193" s="67"/>
      <c r="KLB193" s="67"/>
      <c r="KLC193" s="65"/>
      <c r="KLD193" s="65"/>
      <c r="KLE193" s="65"/>
      <c r="KLF193" s="66"/>
      <c r="KLH193" s="64"/>
      <c r="KLI193" s="67"/>
      <c r="KLJ193" s="67"/>
      <c r="KLK193" s="65"/>
      <c r="KLL193" s="65"/>
      <c r="KLM193" s="65"/>
      <c r="KLN193" s="66"/>
      <c r="KLP193" s="64"/>
      <c r="KLQ193" s="67"/>
      <c r="KLR193" s="67"/>
      <c r="KLS193" s="65"/>
      <c r="KLT193" s="65"/>
      <c r="KLU193" s="65"/>
      <c r="KLV193" s="66"/>
      <c r="KLX193" s="64"/>
      <c r="KLY193" s="67"/>
      <c r="KLZ193" s="67"/>
      <c r="KMA193" s="65"/>
      <c r="KMB193" s="65"/>
      <c r="KMC193" s="65"/>
      <c r="KMD193" s="66"/>
      <c r="KMF193" s="64"/>
      <c r="KMG193" s="67"/>
      <c r="KMH193" s="67"/>
      <c r="KMI193" s="65"/>
      <c r="KMJ193" s="65"/>
      <c r="KMK193" s="65"/>
      <c r="KML193" s="66"/>
      <c r="KMN193" s="64"/>
      <c r="KMO193" s="67"/>
      <c r="KMP193" s="67"/>
      <c r="KMQ193" s="65"/>
      <c r="KMR193" s="65"/>
      <c r="KMS193" s="65"/>
      <c r="KMT193" s="66"/>
      <c r="KMV193" s="64"/>
      <c r="KMW193" s="67"/>
      <c r="KMX193" s="67"/>
      <c r="KMY193" s="65"/>
      <c r="KMZ193" s="65"/>
      <c r="KNA193" s="65"/>
      <c r="KNB193" s="66"/>
      <c r="KND193" s="64"/>
      <c r="KNE193" s="67"/>
      <c r="KNF193" s="67"/>
      <c r="KNG193" s="65"/>
      <c r="KNH193" s="65"/>
      <c r="KNI193" s="65"/>
      <c r="KNJ193" s="66"/>
      <c r="KNL193" s="64"/>
      <c r="KNM193" s="67"/>
      <c r="KNN193" s="67"/>
      <c r="KNO193" s="65"/>
      <c r="KNP193" s="65"/>
      <c r="KNQ193" s="65"/>
      <c r="KNR193" s="66"/>
      <c r="KNT193" s="64"/>
      <c r="KNU193" s="67"/>
      <c r="KNV193" s="67"/>
      <c r="KNW193" s="65"/>
      <c r="KNX193" s="65"/>
      <c r="KNY193" s="65"/>
      <c r="KNZ193" s="66"/>
      <c r="KOB193" s="64"/>
      <c r="KOC193" s="67"/>
      <c r="KOD193" s="67"/>
      <c r="KOE193" s="65"/>
      <c r="KOF193" s="65"/>
      <c r="KOG193" s="65"/>
      <c r="KOH193" s="66"/>
      <c r="KOJ193" s="64"/>
      <c r="KOK193" s="67"/>
      <c r="KOL193" s="67"/>
      <c r="KOM193" s="65"/>
      <c r="KON193" s="65"/>
      <c r="KOO193" s="65"/>
      <c r="KOP193" s="66"/>
      <c r="KOR193" s="64"/>
      <c r="KOS193" s="67"/>
      <c r="KOT193" s="67"/>
      <c r="KOU193" s="65"/>
      <c r="KOV193" s="65"/>
      <c r="KOW193" s="65"/>
      <c r="KOX193" s="66"/>
      <c r="KOZ193" s="64"/>
      <c r="KPA193" s="67"/>
      <c r="KPB193" s="67"/>
      <c r="KPC193" s="65"/>
      <c r="KPD193" s="65"/>
      <c r="KPE193" s="65"/>
      <c r="KPF193" s="66"/>
      <c r="KPH193" s="64"/>
      <c r="KPI193" s="67"/>
      <c r="KPJ193" s="67"/>
      <c r="KPK193" s="65"/>
      <c r="KPL193" s="65"/>
      <c r="KPM193" s="65"/>
      <c r="KPN193" s="66"/>
      <c r="KPP193" s="64"/>
      <c r="KPQ193" s="67"/>
      <c r="KPR193" s="67"/>
      <c r="KPS193" s="65"/>
      <c r="KPT193" s="65"/>
      <c r="KPU193" s="65"/>
      <c r="KPV193" s="66"/>
      <c r="KPX193" s="64"/>
      <c r="KPY193" s="67"/>
      <c r="KPZ193" s="67"/>
      <c r="KQA193" s="65"/>
      <c r="KQB193" s="65"/>
      <c r="KQC193" s="65"/>
      <c r="KQD193" s="66"/>
      <c r="KQF193" s="64"/>
      <c r="KQG193" s="67"/>
      <c r="KQH193" s="67"/>
      <c r="KQI193" s="65"/>
      <c r="KQJ193" s="65"/>
      <c r="KQK193" s="65"/>
      <c r="KQL193" s="66"/>
      <c r="KQN193" s="64"/>
      <c r="KQO193" s="67"/>
      <c r="KQP193" s="67"/>
      <c r="KQQ193" s="65"/>
      <c r="KQR193" s="65"/>
      <c r="KQS193" s="65"/>
      <c r="KQT193" s="66"/>
      <c r="KQV193" s="64"/>
      <c r="KQW193" s="67"/>
      <c r="KQX193" s="67"/>
      <c r="KQY193" s="65"/>
      <c r="KQZ193" s="65"/>
      <c r="KRA193" s="65"/>
      <c r="KRB193" s="66"/>
      <c r="KRD193" s="64"/>
      <c r="KRE193" s="67"/>
      <c r="KRF193" s="67"/>
      <c r="KRG193" s="65"/>
      <c r="KRH193" s="65"/>
      <c r="KRI193" s="65"/>
      <c r="KRJ193" s="66"/>
      <c r="KRL193" s="64"/>
      <c r="KRM193" s="67"/>
      <c r="KRN193" s="67"/>
      <c r="KRO193" s="65"/>
      <c r="KRP193" s="65"/>
      <c r="KRQ193" s="65"/>
      <c r="KRR193" s="66"/>
      <c r="KRT193" s="64"/>
      <c r="KRU193" s="67"/>
      <c r="KRV193" s="67"/>
      <c r="KRW193" s="65"/>
      <c r="KRX193" s="65"/>
      <c r="KRY193" s="65"/>
      <c r="KRZ193" s="66"/>
      <c r="KSB193" s="64"/>
      <c r="KSC193" s="67"/>
      <c r="KSD193" s="67"/>
      <c r="KSE193" s="65"/>
      <c r="KSF193" s="65"/>
      <c r="KSG193" s="65"/>
      <c r="KSH193" s="66"/>
      <c r="KSJ193" s="64"/>
      <c r="KSK193" s="67"/>
      <c r="KSL193" s="67"/>
      <c r="KSM193" s="65"/>
      <c r="KSN193" s="65"/>
      <c r="KSO193" s="65"/>
      <c r="KSP193" s="66"/>
      <c r="KSR193" s="64"/>
      <c r="KSS193" s="67"/>
      <c r="KST193" s="67"/>
      <c r="KSU193" s="65"/>
      <c r="KSV193" s="65"/>
      <c r="KSW193" s="65"/>
      <c r="KSX193" s="66"/>
      <c r="KSZ193" s="64"/>
      <c r="KTA193" s="67"/>
      <c r="KTB193" s="67"/>
      <c r="KTC193" s="65"/>
      <c r="KTD193" s="65"/>
      <c r="KTE193" s="65"/>
      <c r="KTF193" s="66"/>
      <c r="KTH193" s="64"/>
      <c r="KTI193" s="67"/>
      <c r="KTJ193" s="67"/>
      <c r="KTK193" s="65"/>
      <c r="KTL193" s="65"/>
      <c r="KTM193" s="65"/>
      <c r="KTN193" s="66"/>
      <c r="KTP193" s="64"/>
      <c r="KTQ193" s="67"/>
      <c r="KTR193" s="67"/>
      <c r="KTS193" s="65"/>
      <c r="KTT193" s="65"/>
      <c r="KTU193" s="65"/>
      <c r="KTV193" s="66"/>
      <c r="KTX193" s="64"/>
      <c r="KTY193" s="67"/>
      <c r="KTZ193" s="67"/>
      <c r="KUA193" s="65"/>
      <c r="KUB193" s="65"/>
      <c r="KUC193" s="65"/>
      <c r="KUD193" s="66"/>
      <c r="KUF193" s="64"/>
      <c r="KUG193" s="67"/>
      <c r="KUH193" s="67"/>
      <c r="KUI193" s="65"/>
      <c r="KUJ193" s="65"/>
      <c r="KUK193" s="65"/>
      <c r="KUL193" s="66"/>
      <c r="KUN193" s="64"/>
      <c r="KUO193" s="67"/>
      <c r="KUP193" s="67"/>
      <c r="KUQ193" s="65"/>
      <c r="KUR193" s="65"/>
      <c r="KUS193" s="65"/>
      <c r="KUT193" s="66"/>
      <c r="KUV193" s="64"/>
      <c r="KUW193" s="67"/>
      <c r="KUX193" s="67"/>
      <c r="KUY193" s="65"/>
      <c r="KUZ193" s="65"/>
      <c r="KVA193" s="65"/>
      <c r="KVB193" s="66"/>
      <c r="KVD193" s="64"/>
      <c r="KVE193" s="67"/>
      <c r="KVF193" s="67"/>
      <c r="KVG193" s="65"/>
      <c r="KVH193" s="65"/>
      <c r="KVI193" s="65"/>
      <c r="KVJ193" s="66"/>
      <c r="KVL193" s="64"/>
      <c r="KVM193" s="67"/>
      <c r="KVN193" s="67"/>
      <c r="KVO193" s="65"/>
      <c r="KVP193" s="65"/>
      <c r="KVQ193" s="65"/>
      <c r="KVR193" s="66"/>
      <c r="KVT193" s="64"/>
      <c r="KVU193" s="67"/>
      <c r="KVV193" s="67"/>
      <c r="KVW193" s="65"/>
      <c r="KVX193" s="65"/>
      <c r="KVY193" s="65"/>
      <c r="KVZ193" s="66"/>
      <c r="KWB193" s="64"/>
      <c r="KWC193" s="67"/>
      <c r="KWD193" s="67"/>
      <c r="KWE193" s="65"/>
      <c r="KWF193" s="65"/>
      <c r="KWG193" s="65"/>
      <c r="KWH193" s="66"/>
      <c r="KWJ193" s="64"/>
      <c r="KWK193" s="67"/>
      <c r="KWL193" s="67"/>
      <c r="KWM193" s="65"/>
      <c r="KWN193" s="65"/>
      <c r="KWO193" s="65"/>
      <c r="KWP193" s="66"/>
      <c r="KWR193" s="64"/>
      <c r="KWS193" s="67"/>
      <c r="KWT193" s="67"/>
      <c r="KWU193" s="65"/>
      <c r="KWV193" s="65"/>
      <c r="KWW193" s="65"/>
      <c r="KWX193" s="66"/>
      <c r="KWZ193" s="64"/>
      <c r="KXA193" s="67"/>
      <c r="KXB193" s="67"/>
      <c r="KXC193" s="65"/>
      <c r="KXD193" s="65"/>
      <c r="KXE193" s="65"/>
      <c r="KXF193" s="66"/>
      <c r="KXH193" s="64"/>
      <c r="KXI193" s="67"/>
      <c r="KXJ193" s="67"/>
      <c r="KXK193" s="65"/>
      <c r="KXL193" s="65"/>
      <c r="KXM193" s="65"/>
      <c r="KXN193" s="66"/>
      <c r="KXP193" s="64"/>
      <c r="KXQ193" s="67"/>
      <c r="KXR193" s="67"/>
      <c r="KXS193" s="65"/>
      <c r="KXT193" s="65"/>
      <c r="KXU193" s="65"/>
      <c r="KXV193" s="66"/>
      <c r="KXX193" s="64"/>
      <c r="KXY193" s="67"/>
      <c r="KXZ193" s="67"/>
      <c r="KYA193" s="65"/>
      <c r="KYB193" s="65"/>
      <c r="KYC193" s="65"/>
      <c r="KYD193" s="66"/>
      <c r="KYF193" s="64"/>
      <c r="KYG193" s="67"/>
      <c r="KYH193" s="67"/>
      <c r="KYI193" s="65"/>
      <c r="KYJ193" s="65"/>
      <c r="KYK193" s="65"/>
      <c r="KYL193" s="66"/>
      <c r="KYN193" s="64"/>
      <c r="KYO193" s="67"/>
      <c r="KYP193" s="67"/>
      <c r="KYQ193" s="65"/>
      <c r="KYR193" s="65"/>
      <c r="KYS193" s="65"/>
      <c r="KYT193" s="66"/>
      <c r="KYV193" s="64"/>
      <c r="KYW193" s="67"/>
      <c r="KYX193" s="67"/>
      <c r="KYY193" s="65"/>
      <c r="KYZ193" s="65"/>
      <c r="KZA193" s="65"/>
      <c r="KZB193" s="66"/>
      <c r="KZD193" s="64"/>
      <c r="KZE193" s="67"/>
      <c r="KZF193" s="67"/>
      <c r="KZG193" s="65"/>
      <c r="KZH193" s="65"/>
      <c r="KZI193" s="65"/>
      <c r="KZJ193" s="66"/>
      <c r="KZL193" s="64"/>
      <c r="KZM193" s="67"/>
      <c r="KZN193" s="67"/>
      <c r="KZO193" s="65"/>
      <c r="KZP193" s="65"/>
      <c r="KZQ193" s="65"/>
      <c r="KZR193" s="66"/>
      <c r="KZT193" s="64"/>
      <c r="KZU193" s="67"/>
      <c r="KZV193" s="67"/>
      <c r="KZW193" s="65"/>
      <c r="KZX193" s="65"/>
      <c r="KZY193" s="65"/>
      <c r="KZZ193" s="66"/>
      <c r="LAB193" s="64"/>
      <c r="LAC193" s="67"/>
      <c r="LAD193" s="67"/>
      <c r="LAE193" s="65"/>
      <c r="LAF193" s="65"/>
      <c r="LAG193" s="65"/>
      <c r="LAH193" s="66"/>
      <c r="LAJ193" s="64"/>
      <c r="LAK193" s="67"/>
      <c r="LAL193" s="67"/>
      <c r="LAM193" s="65"/>
      <c r="LAN193" s="65"/>
      <c r="LAO193" s="65"/>
      <c r="LAP193" s="66"/>
      <c r="LAR193" s="64"/>
      <c r="LAS193" s="67"/>
      <c r="LAT193" s="67"/>
      <c r="LAU193" s="65"/>
      <c r="LAV193" s="65"/>
      <c r="LAW193" s="65"/>
      <c r="LAX193" s="66"/>
      <c r="LAZ193" s="64"/>
      <c r="LBA193" s="67"/>
      <c r="LBB193" s="67"/>
      <c r="LBC193" s="65"/>
      <c r="LBD193" s="65"/>
      <c r="LBE193" s="65"/>
      <c r="LBF193" s="66"/>
      <c r="LBH193" s="64"/>
      <c r="LBI193" s="67"/>
      <c r="LBJ193" s="67"/>
      <c r="LBK193" s="65"/>
      <c r="LBL193" s="65"/>
      <c r="LBM193" s="65"/>
      <c r="LBN193" s="66"/>
      <c r="LBP193" s="64"/>
      <c r="LBQ193" s="67"/>
      <c r="LBR193" s="67"/>
      <c r="LBS193" s="65"/>
      <c r="LBT193" s="65"/>
      <c r="LBU193" s="65"/>
      <c r="LBV193" s="66"/>
      <c r="LBX193" s="64"/>
      <c r="LBY193" s="67"/>
      <c r="LBZ193" s="67"/>
      <c r="LCA193" s="65"/>
      <c r="LCB193" s="65"/>
      <c r="LCC193" s="65"/>
      <c r="LCD193" s="66"/>
      <c r="LCF193" s="64"/>
      <c r="LCG193" s="67"/>
      <c r="LCH193" s="67"/>
      <c r="LCI193" s="65"/>
      <c r="LCJ193" s="65"/>
      <c r="LCK193" s="65"/>
      <c r="LCL193" s="66"/>
      <c r="LCN193" s="64"/>
      <c r="LCO193" s="67"/>
      <c r="LCP193" s="67"/>
      <c r="LCQ193" s="65"/>
      <c r="LCR193" s="65"/>
      <c r="LCS193" s="65"/>
      <c r="LCT193" s="66"/>
      <c r="LCV193" s="64"/>
      <c r="LCW193" s="67"/>
      <c r="LCX193" s="67"/>
      <c r="LCY193" s="65"/>
      <c r="LCZ193" s="65"/>
      <c r="LDA193" s="65"/>
      <c r="LDB193" s="66"/>
      <c r="LDD193" s="64"/>
      <c r="LDE193" s="67"/>
      <c r="LDF193" s="67"/>
      <c r="LDG193" s="65"/>
      <c r="LDH193" s="65"/>
      <c r="LDI193" s="65"/>
      <c r="LDJ193" s="66"/>
      <c r="LDL193" s="64"/>
      <c r="LDM193" s="67"/>
      <c r="LDN193" s="67"/>
      <c r="LDO193" s="65"/>
      <c r="LDP193" s="65"/>
      <c r="LDQ193" s="65"/>
      <c r="LDR193" s="66"/>
      <c r="LDT193" s="64"/>
      <c r="LDU193" s="67"/>
      <c r="LDV193" s="67"/>
      <c r="LDW193" s="65"/>
      <c r="LDX193" s="65"/>
      <c r="LDY193" s="65"/>
      <c r="LDZ193" s="66"/>
      <c r="LEB193" s="64"/>
      <c r="LEC193" s="67"/>
      <c r="LED193" s="67"/>
      <c r="LEE193" s="65"/>
      <c r="LEF193" s="65"/>
      <c r="LEG193" s="65"/>
      <c r="LEH193" s="66"/>
      <c r="LEJ193" s="64"/>
      <c r="LEK193" s="67"/>
      <c r="LEL193" s="67"/>
      <c r="LEM193" s="65"/>
      <c r="LEN193" s="65"/>
      <c r="LEO193" s="65"/>
      <c r="LEP193" s="66"/>
      <c r="LER193" s="64"/>
      <c r="LES193" s="67"/>
      <c r="LET193" s="67"/>
      <c r="LEU193" s="65"/>
      <c r="LEV193" s="65"/>
      <c r="LEW193" s="65"/>
      <c r="LEX193" s="66"/>
      <c r="LEZ193" s="64"/>
      <c r="LFA193" s="67"/>
      <c r="LFB193" s="67"/>
      <c r="LFC193" s="65"/>
      <c r="LFD193" s="65"/>
      <c r="LFE193" s="65"/>
      <c r="LFF193" s="66"/>
      <c r="LFH193" s="64"/>
      <c r="LFI193" s="67"/>
      <c r="LFJ193" s="67"/>
      <c r="LFK193" s="65"/>
      <c r="LFL193" s="65"/>
      <c r="LFM193" s="65"/>
      <c r="LFN193" s="66"/>
      <c r="LFP193" s="64"/>
      <c r="LFQ193" s="67"/>
      <c r="LFR193" s="67"/>
      <c r="LFS193" s="65"/>
      <c r="LFT193" s="65"/>
      <c r="LFU193" s="65"/>
      <c r="LFV193" s="66"/>
      <c r="LFX193" s="64"/>
      <c r="LFY193" s="67"/>
      <c r="LFZ193" s="67"/>
      <c r="LGA193" s="65"/>
      <c r="LGB193" s="65"/>
      <c r="LGC193" s="65"/>
      <c r="LGD193" s="66"/>
      <c r="LGF193" s="64"/>
      <c r="LGG193" s="67"/>
      <c r="LGH193" s="67"/>
      <c r="LGI193" s="65"/>
      <c r="LGJ193" s="65"/>
      <c r="LGK193" s="65"/>
      <c r="LGL193" s="66"/>
      <c r="LGN193" s="64"/>
      <c r="LGO193" s="67"/>
      <c r="LGP193" s="67"/>
      <c r="LGQ193" s="65"/>
      <c r="LGR193" s="65"/>
      <c r="LGS193" s="65"/>
      <c r="LGT193" s="66"/>
      <c r="LGV193" s="64"/>
      <c r="LGW193" s="67"/>
      <c r="LGX193" s="67"/>
      <c r="LGY193" s="65"/>
      <c r="LGZ193" s="65"/>
      <c r="LHA193" s="65"/>
      <c r="LHB193" s="66"/>
      <c r="LHD193" s="64"/>
      <c r="LHE193" s="67"/>
      <c r="LHF193" s="67"/>
      <c r="LHG193" s="65"/>
      <c r="LHH193" s="65"/>
      <c r="LHI193" s="65"/>
      <c r="LHJ193" s="66"/>
      <c r="LHL193" s="64"/>
      <c r="LHM193" s="67"/>
      <c r="LHN193" s="67"/>
      <c r="LHO193" s="65"/>
      <c r="LHP193" s="65"/>
      <c r="LHQ193" s="65"/>
      <c r="LHR193" s="66"/>
      <c r="LHT193" s="64"/>
      <c r="LHU193" s="67"/>
      <c r="LHV193" s="67"/>
      <c r="LHW193" s="65"/>
      <c r="LHX193" s="65"/>
      <c r="LHY193" s="65"/>
      <c r="LHZ193" s="66"/>
      <c r="LIB193" s="64"/>
      <c r="LIC193" s="67"/>
      <c r="LID193" s="67"/>
      <c r="LIE193" s="65"/>
      <c r="LIF193" s="65"/>
      <c r="LIG193" s="65"/>
      <c r="LIH193" s="66"/>
      <c r="LIJ193" s="64"/>
      <c r="LIK193" s="67"/>
      <c r="LIL193" s="67"/>
      <c r="LIM193" s="65"/>
      <c r="LIN193" s="65"/>
      <c r="LIO193" s="65"/>
      <c r="LIP193" s="66"/>
      <c r="LIR193" s="64"/>
      <c r="LIS193" s="67"/>
      <c r="LIT193" s="67"/>
      <c r="LIU193" s="65"/>
      <c r="LIV193" s="65"/>
      <c r="LIW193" s="65"/>
      <c r="LIX193" s="66"/>
      <c r="LIZ193" s="64"/>
      <c r="LJA193" s="67"/>
      <c r="LJB193" s="67"/>
      <c r="LJC193" s="65"/>
      <c r="LJD193" s="65"/>
      <c r="LJE193" s="65"/>
      <c r="LJF193" s="66"/>
      <c r="LJH193" s="64"/>
      <c r="LJI193" s="67"/>
      <c r="LJJ193" s="67"/>
      <c r="LJK193" s="65"/>
      <c r="LJL193" s="65"/>
      <c r="LJM193" s="65"/>
      <c r="LJN193" s="66"/>
      <c r="LJP193" s="64"/>
      <c r="LJQ193" s="67"/>
      <c r="LJR193" s="67"/>
      <c r="LJS193" s="65"/>
      <c r="LJT193" s="65"/>
      <c r="LJU193" s="65"/>
      <c r="LJV193" s="66"/>
      <c r="LJX193" s="64"/>
      <c r="LJY193" s="67"/>
      <c r="LJZ193" s="67"/>
      <c r="LKA193" s="65"/>
      <c r="LKB193" s="65"/>
      <c r="LKC193" s="65"/>
      <c r="LKD193" s="66"/>
      <c r="LKF193" s="64"/>
      <c r="LKG193" s="67"/>
      <c r="LKH193" s="67"/>
      <c r="LKI193" s="65"/>
      <c r="LKJ193" s="65"/>
      <c r="LKK193" s="65"/>
      <c r="LKL193" s="66"/>
      <c r="LKN193" s="64"/>
      <c r="LKO193" s="67"/>
      <c r="LKP193" s="67"/>
      <c r="LKQ193" s="65"/>
      <c r="LKR193" s="65"/>
      <c r="LKS193" s="65"/>
      <c r="LKT193" s="66"/>
      <c r="LKV193" s="64"/>
      <c r="LKW193" s="67"/>
      <c r="LKX193" s="67"/>
      <c r="LKY193" s="65"/>
      <c r="LKZ193" s="65"/>
      <c r="LLA193" s="65"/>
      <c r="LLB193" s="66"/>
      <c r="LLD193" s="64"/>
      <c r="LLE193" s="67"/>
      <c r="LLF193" s="67"/>
      <c r="LLG193" s="65"/>
      <c r="LLH193" s="65"/>
      <c r="LLI193" s="65"/>
      <c r="LLJ193" s="66"/>
      <c r="LLL193" s="64"/>
      <c r="LLM193" s="67"/>
      <c r="LLN193" s="67"/>
      <c r="LLO193" s="65"/>
      <c r="LLP193" s="65"/>
      <c r="LLQ193" s="65"/>
      <c r="LLR193" s="66"/>
      <c r="LLT193" s="64"/>
      <c r="LLU193" s="67"/>
      <c r="LLV193" s="67"/>
      <c r="LLW193" s="65"/>
      <c r="LLX193" s="65"/>
      <c r="LLY193" s="65"/>
      <c r="LLZ193" s="66"/>
      <c r="LMB193" s="64"/>
      <c r="LMC193" s="67"/>
      <c r="LMD193" s="67"/>
      <c r="LME193" s="65"/>
      <c r="LMF193" s="65"/>
      <c r="LMG193" s="65"/>
      <c r="LMH193" s="66"/>
      <c r="LMJ193" s="64"/>
      <c r="LMK193" s="67"/>
      <c r="LML193" s="67"/>
      <c r="LMM193" s="65"/>
      <c r="LMN193" s="65"/>
      <c r="LMO193" s="65"/>
      <c r="LMP193" s="66"/>
      <c r="LMR193" s="64"/>
      <c r="LMS193" s="67"/>
      <c r="LMT193" s="67"/>
      <c r="LMU193" s="65"/>
      <c r="LMV193" s="65"/>
      <c r="LMW193" s="65"/>
      <c r="LMX193" s="66"/>
      <c r="LMZ193" s="64"/>
      <c r="LNA193" s="67"/>
      <c r="LNB193" s="67"/>
      <c r="LNC193" s="65"/>
      <c r="LND193" s="65"/>
      <c r="LNE193" s="65"/>
      <c r="LNF193" s="66"/>
      <c r="LNH193" s="64"/>
      <c r="LNI193" s="67"/>
      <c r="LNJ193" s="67"/>
      <c r="LNK193" s="65"/>
      <c r="LNL193" s="65"/>
      <c r="LNM193" s="65"/>
      <c r="LNN193" s="66"/>
      <c r="LNP193" s="64"/>
      <c r="LNQ193" s="67"/>
      <c r="LNR193" s="67"/>
      <c r="LNS193" s="65"/>
      <c r="LNT193" s="65"/>
      <c r="LNU193" s="65"/>
      <c r="LNV193" s="66"/>
      <c r="LNX193" s="64"/>
      <c r="LNY193" s="67"/>
      <c r="LNZ193" s="67"/>
      <c r="LOA193" s="65"/>
      <c r="LOB193" s="65"/>
      <c r="LOC193" s="65"/>
      <c r="LOD193" s="66"/>
      <c r="LOF193" s="64"/>
      <c r="LOG193" s="67"/>
      <c r="LOH193" s="67"/>
      <c r="LOI193" s="65"/>
      <c r="LOJ193" s="65"/>
      <c r="LOK193" s="65"/>
      <c r="LOL193" s="66"/>
      <c r="LON193" s="64"/>
      <c r="LOO193" s="67"/>
      <c r="LOP193" s="67"/>
      <c r="LOQ193" s="65"/>
      <c r="LOR193" s="65"/>
      <c r="LOS193" s="65"/>
      <c r="LOT193" s="66"/>
      <c r="LOV193" s="64"/>
      <c r="LOW193" s="67"/>
      <c r="LOX193" s="67"/>
      <c r="LOY193" s="65"/>
      <c r="LOZ193" s="65"/>
      <c r="LPA193" s="65"/>
      <c r="LPB193" s="66"/>
      <c r="LPD193" s="64"/>
      <c r="LPE193" s="67"/>
      <c r="LPF193" s="67"/>
      <c r="LPG193" s="65"/>
      <c r="LPH193" s="65"/>
      <c r="LPI193" s="65"/>
      <c r="LPJ193" s="66"/>
      <c r="LPL193" s="64"/>
      <c r="LPM193" s="67"/>
      <c r="LPN193" s="67"/>
      <c r="LPO193" s="65"/>
      <c r="LPP193" s="65"/>
      <c r="LPQ193" s="65"/>
      <c r="LPR193" s="66"/>
      <c r="LPT193" s="64"/>
      <c r="LPU193" s="67"/>
      <c r="LPV193" s="67"/>
      <c r="LPW193" s="65"/>
      <c r="LPX193" s="65"/>
      <c r="LPY193" s="65"/>
      <c r="LPZ193" s="66"/>
      <c r="LQB193" s="64"/>
      <c r="LQC193" s="67"/>
      <c r="LQD193" s="67"/>
      <c r="LQE193" s="65"/>
      <c r="LQF193" s="65"/>
      <c r="LQG193" s="65"/>
      <c r="LQH193" s="66"/>
      <c r="LQJ193" s="64"/>
      <c r="LQK193" s="67"/>
      <c r="LQL193" s="67"/>
      <c r="LQM193" s="65"/>
      <c r="LQN193" s="65"/>
      <c r="LQO193" s="65"/>
      <c r="LQP193" s="66"/>
      <c r="LQR193" s="64"/>
      <c r="LQS193" s="67"/>
      <c r="LQT193" s="67"/>
      <c r="LQU193" s="65"/>
      <c r="LQV193" s="65"/>
      <c r="LQW193" s="65"/>
      <c r="LQX193" s="66"/>
      <c r="LQZ193" s="64"/>
      <c r="LRA193" s="67"/>
      <c r="LRB193" s="67"/>
      <c r="LRC193" s="65"/>
      <c r="LRD193" s="65"/>
      <c r="LRE193" s="65"/>
      <c r="LRF193" s="66"/>
      <c r="LRH193" s="64"/>
      <c r="LRI193" s="67"/>
      <c r="LRJ193" s="67"/>
      <c r="LRK193" s="65"/>
      <c r="LRL193" s="65"/>
      <c r="LRM193" s="65"/>
      <c r="LRN193" s="66"/>
      <c r="LRP193" s="64"/>
      <c r="LRQ193" s="67"/>
      <c r="LRR193" s="67"/>
      <c r="LRS193" s="65"/>
      <c r="LRT193" s="65"/>
      <c r="LRU193" s="65"/>
      <c r="LRV193" s="66"/>
      <c r="LRX193" s="64"/>
      <c r="LRY193" s="67"/>
      <c r="LRZ193" s="67"/>
      <c r="LSA193" s="65"/>
      <c r="LSB193" s="65"/>
      <c r="LSC193" s="65"/>
      <c r="LSD193" s="66"/>
      <c r="LSF193" s="64"/>
      <c r="LSG193" s="67"/>
      <c r="LSH193" s="67"/>
      <c r="LSI193" s="65"/>
      <c r="LSJ193" s="65"/>
      <c r="LSK193" s="65"/>
      <c r="LSL193" s="66"/>
      <c r="LSN193" s="64"/>
      <c r="LSO193" s="67"/>
      <c r="LSP193" s="67"/>
      <c r="LSQ193" s="65"/>
      <c r="LSR193" s="65"/>
      <c r="LSS193" s="65"/>
      <c r="LST193" s="66"/>
      <c r="LSV193" s="64"/>
      <c r="LSW193" s="67"/>
      <c r="LSX193" s="67"/>
      <c r="LSY193" s="65"/>
      <c r="LSZ193" s="65"/>
      <c r="LTA193" s="65"/>
      <c r="LTB193" s="66"/>
      <c r="LTD193" s="64"/>
      <c r="LTE193" s="67"/>
      <c r="LTF193" s="67"/>
      <c r="LTG193" s="65"/>
      <c r="LTH193" s="65"/>
      <c r="LTI193" s="65"/>
      <c r="LTJ193" s="66"/>
      <c r="LTL193" s="64"/>
      <c r="LTM193" s="67"/>
      <c r="LTN193" s="67"/>
      <c r="LTO193" s="65"/>
      <c r="LTP193" s="65"/>
      <c r="LTQ193" s="65"/>
      <c r="LTR193" s="66"/>
      <c r="LTT193" s="64"/>
      <c r="LTU193" s="67"/>
      <c r="LTV193" s="67"/>
      <c r="LTW193" s="65"/>
      <c r="LTX193" s="65"/>
      <c r="LTY193" s="65"/>
      <c r="LTZ193" s="66"/>
      <c r="LUB193" s="64"/>
      <c r="LUC193" s="67"/>
      <c r="LUD193" s="67"/>
      <c r="LUE193" s="65"/>
      <c r="LUF193" s="65"/>
      <c r="LUG193" s="65"/>
      <c r="LUH193" s="66"/>
      <c r="LUJ193" s="64"/>
      <c r="LUK193" s="67"/>
      <c r="LUL193" s="67"/>
      <c r="LUM193" s="65"/>
      <c r="LUN193" s="65"/>
      <c r="LUO193" s="65"/>
      <c r="LUP193" s="66"/>
      <c r="LUR193" s="64"/>
      <c r="LUS193" s="67"/>
      <c r="LUT193" s="67"/>
      <c r="LUU193" s="65"/>
      <c r="LUV193" s="65"/>
      <c r="LUW193" s="65"/>
      <c r="LUX193" s="66"/>
      <c r="LUZ193" s="64"/>
      <c r="LVA193" s="67"/>
      <c r="LVB193" s="67"/>
      <c r="LVC193" s="65"/>
      <c r="LVD193" s="65"/>
      <c r="LVE193" s="65"/>
      <c r="LVF193" s="66"/>
      <c r="LVH193" s="64"/>
      <c r="LVI193" s="67"/>
      <c r="LVJ193" s="67"/>
      <c r="LVK193" s="65"/>
      <c r="LVL193" s="65"/>
      <c r="LVM193" s="65"/>
      <c r="LVN193" s="66"/>
      <c r="LVP193" s="64"/>
      <c r="LVQ193" s="67"/>
      <c r="LVR193" s="67"/>
      <c r="LVS193" s="65"/>
      <c r="LVT193" s="65"/>
      <c r="LVU193" s="65"/>
      <c r="LVV193" s="66"/>
      <c r="LVX193" s="64"/>
      <c r="LVY193" s="67"/>
      <c r="LVZ193" s="67"/>
      <c r="LWA193" s="65"/>
      <c r="LWB193" s="65"/>
      <c r="LWC193" s="65"/>
      <c r="LWD193" s="66"/>
      <c r="LWF193" s="64"/>
      <c r="LWG193" s="67"/>
      <c r="LWH193" s="67"/>
      <c r="LWI193" s="65"/>
      <c r="LWJ193" s="65"/>
      <c r="LWK193" s="65"/>
      <c r="LWL193" s="66"/>
      <c r="LWN193" s="64"/>
      <c r="LWO193" s="67"/>
      <c r="LWP193" s="67"/>
      <c r="LWQ193" s="65"/>
      <c r="LWR193" s="65"/>
      <c r="LWS193" s="65"/>
      <c r="LWT193" s="66"/>
      <c r="LWV193" s="64"/>
      <c r="LWW193" s="67"/>
      <c r="LWX193" s="67"/>
      <c r="LWY193" s="65"/>
      <c r="LWZ193" s="65"/>
      <c r="LXA193" s="65"/>
      <c r="LXB193" s="66"/>
      <c r="LXD193" s="64"/>
      <c r="LXE193" s="67"/>
      <c r="LXF193" s="67"/>
      <c r="LXG193" s="65"/>
      <c r="LXH193" s="65"/>
      <c r="LXI193" s="65"/>
      <c r="LXJ193" s="66"/>
      <c r="LXL193" s="64"/>
      <c r="LXM193" s="67"/>
      <c r="LXN193" s="67"/>
      <c r="LXO193" s="65"/>
      <c r="LXP193" s="65"/>
      <c r="LXQ193" s="65"/>
      <c r="LXR193" s="66"/>
      <c r="LXT193" s="64"/>
      <c r="LXU193" s="67"/>
      <c r="LXV193" s="67"/>
      <c r="LXW193" s="65"/>
      <c r="LXX193" s="65"/>
      <c r="LXY193" s="65"/>
      <c r="LXZ193" s="66"/>
      <c r="LYB193" s="64"/>
      <c r="LYC193" s="67"/>
      <c r="LYD193" s="67"/>
      <c r="LYE193" s="65"/>
      <c r="LYF193" s="65"/>
      <c r="LYG193" s="65"/>
      <c r="LYH193" s="66"/>
      <c r="LYJ193" s="64"/>
      <c r="LYK193" s="67"/>
      <c r="LYL193" s="67"/>
      <c r="LYM193" s="65"/>
      <c r="LYN193" s="65"/>
      <c r="LYO193" s="65"/>
      <c r="LYP193" s="66"/>
      <c r="LYR193" s="64"/>
      <c r="LYS193" s="67"/>
      <c r="LYT193" s="67"/>
      <c r="LYU193" s="65"/>
      <c r="LYV193" s="65"/>
      <c r="LYW193" s="65"/>
      <c r="LYX193" s="66"/>
      <c r="LYZ193" s="64"/>
      <c r="LZA193" s="67"/>
      <c r="LZB193" s="67"/>
      <c r="LZC193" s="65"/>
      <c r="LZD193" s="65"/>
      <c r="LZE193" s="65"/>
      <c r="LZF193" s="66"/>
      <c r="LZH193" s="64"/>
      <c r="LZI193" s="67"/>
      <c r="LZJ193" s="67"/>
      <c r="LZK193" s="65"/>
      <c r="LZL193" s="65"/>
      <c r="LZM193" s="65"/>
      <c r="LZN193" s="66"/>
      <c r="LZP193" s="64"/>
      <c r="LZQ193" s="67"/>
      <c r="LZR193" s="67"/>
      <c r="LZS193" s="65"/>
      <c r="LZT193" s="65"/>
      <c r="LZU193" s="65"/>
      <c r="LZV193" s="66"/>
      <c r="LZX193" s="64"/>
      <c r="LZY193" s="67"/>
      <c r="LZZ193" s="67"/>
      <c r="MAA193" s="65"/>
      <c r="MAB193" s="65"/>
      <c r="MAC193" s="65"/>
      <c r="MAD193" s="66"/>
      <c r="MAF193" s="64"/>
      <c r="MAG193" s="67"/>
      <c r="MAH193" s="67"/>
      <c r="MAI193" s="65"/>
      <c r="MAJ193" s="65"/>
      <c r="MAK193" s="65"/>
      <c r="MAL193" s="66"/>
      <c r="MAN193" s="64"/>
      <c r="MAO193" s="67"/>
      <c r="MAP193" s="67"/>
      <c r="MAQ193" s="65"/>
      <c r="MAR193" s="65"/>
      <c r="MAS193" s="65"/>
      <c r="MAT193" s="66"/>
      <c r="MAV193" s="64"/>
      <c r="MAW193" s="67"/>
      <c r="MAX193" s="67"/>
      <c r="MAY193" s="65"/>
      <c r="MAZ193" s="65"/>
      <c r="MBA193" s="65"/>
      <c r="MBB193" s="66"/>
      <c r="MBD193" s="64"/>
      <c r="MBE193" s="67"/>
      <c r="MBF193" s="67"/>
      <c r="MBG193" s="65"/>
      <c r="MBH193" s="65"/>
      <c r="MBI193" s="65"/>
      <c r="MBJ193" s="66"/>
      <c r="MBL193" s="64"/>
      <c r="MBM193" s="67"/>
      <c r="MBN193" s="67"/>
      <c r="MBO193" s="65"/>
      <c r="MBP193" s="65"/>
      <c r="MBQ193" s="65"/>
      <c r="MBR193" s="66"/>
      <c r="MBT193" s="64"/>
      <c r="MBU193" s="67"/>
      <c r="MBV193" s="67"/>
      <c r="MBW193" s="65"/>
      <c r="MBX193" s="65"/>
      <c r="MBY193" s="65"/>
      <c r="MBZ193" s="66"/>
      <c r="MCB193" s="64"/>
      <c r="MCC193" s="67"/>
      <c r="MCD193" s="67"/>
      <c r="MCE193" s="65"/>
      <c r="MCF193" s="65"/>
      <c r="MCG193" s="65"/>
      <c r="MCH193" s="66"/>
      <c r="MCJ193" s="64"/>
      <c r="MCK193" s="67"/>
      <c r="MCL193" s="67"/>
      <c r="MCM193" s="65"/>
      <c r="MCN193" s="65"/>
      <c r="MCO193" s="65"/>
      <c r="MCP193" s="66"/>
      <c r="MCR193" s="64"/>
      <c r="MCS193" s="67"/>
      <c r="MCT193" s="67"/>
      <c r="MCU193" s="65"/>
      <c r="MCV193" s="65"/>
      <c r="MCW193" s="65"/>
      <c r="MCX193" s="66"/>
      <c r="MCZ193" s="64"/>
      <c r="MDA193" s="67"/>
      <c r="MDB193" s="67"/>
      <c r="MDC193" s="65"/>
      <c r="MDD193" s="65"/>
      <c r="MDE193" s="65"/>
      <c r="MDF193" s="66"/>
      <c r="MDH193" s="64"/>
      <c r="MDI193" s="67"/>
      <c r="MDJ193" s="67"/>
      <c r="MDK193" s="65"/>
      <c r="MDL193" s="65"/>
      <c r="MDM193" s="65"/>
      <c r="MDN193" s="66"/>
      <c r="MDP193" s="64"/>
      <c r="MDQ193" s="67"/>
      <c r="MDR193" s="67"/>
      <c r="MDS193" s="65"/>
      <c r="MDT193" s="65"/>
      <c r="MDU193" s="65"/>
      <c r="MDV193" s="66"/>
      <c r="MDX193" s="64"/>
      <c r="MDY193" s="67"/>
      <c r="MDZ193" s="67"/>
      <c r="MEA193" s="65"/>
      <c r="MEB193" s="65"/>
      <c r="MEC193" s="65"/>
      <c r="MED193" s="66"/>
      <c r="MEF193" s="64"/>
      <c r="MEG193" s="67"/>
      <c r="MEH193" s="67"/>
      <c r="MEI193" s="65"/>
      <c r="MEJ193" s="65"/>
      <c r="MEK193" s="65"/>
      <c r="MEL193" s="66"/>
      <c r="MEN193" s="64"/>
      <c r="MEO193" s="67"/>
      <c r="MEP193" s="67"/>
      <c r="MEQ193" s="65"/>
      <c r="MER193" s="65"/>
      <c r="MES193" s="65"/>
      <c r="MET193" s="66"/>
      <c r="MEV193" s="64"/>
      <c r="MEW193" s="67"/>
      <c r="MEX193" s="67"/>
      <c r="MEY193" s="65"/>
      <c r="MEZ193" s="65"/>
      <c r="MFA193" s="65"/>
      <c r="MFB193" s="66"/>
      <c r="MFD193" s="64"/>
      <c r="MFE193" s="67"/>
      <c r="MFF193" s="67"/>
      <c r="MFG193" s="65"/>
      <c r="MFH193" s="65"/>
      <c r="MFI193" s="65"/>
      <c r="MFJ193" s="66"/>
      <c r="MFL193" s="64"/>
      <c r="MFM193" s="67"/>
      <c r="MFN193" s="67"/>
      <c r="MFO193" s="65"/>
      <c r="MFP193" s="65"/>
      <c r="MFQ193" s="65"/>
      <c r="MFR193" s="66"/>
      <c r="MFT193" s="64"/>
      <c r="MFU193" s="67"/>
      <c r="MFV193" s="67"/>
      <c r="MFW193" s="65"/>
      <c r="MFX193" s="65"/>
      <c r="MFY193" s="65"/>
      <c r="MFZ193" s="66"/>
      <c r="MGB193" s="64"/>
      <c r="MGC193" s="67"/>
      <c r="MGD193" s="67"/>
      <c r="MGE193" s="65"/>
      <c r="MGF193" s="65"/>
      <c r="MGG193" s="65"/>
      <c r="MGH193" s="66"/>
      <c r="MGJ193" s="64"/>
      <c r="MGK193" s="67"/>
      <c r="MGL193" s="67"/>
      <c r="MGM193" s="65"/>
      <c r="MGN193" s="65"/>
      <c r="MGO193" s="65"/>
      <c r="MGP193" s="66"/>
      <c r="MGR193" s="64"/>
      <c r="MGS193" s="67"/>
      <c r="MGT193" s="67"/>
      <c r="MGU193" s="65"/>
      <c r="MGV193" s="65"/>
      <c r="MGW193" s="65"/>
      <c r="MGX193" s="66"/>
      <c r="MGZ193" s="64"/>
      <c r="MHA193" s="67"/>
      <c r="MHB193" s="67"/>
      <c r="MHC193" s="65"/>
      <c r="MHD193" s="65"/>
      <c r="MHE193" s="65"/>
      <c r="MHF193" s="66"/>
      <c r="MHH193" s="64"/>
      <c r="MHI193" s="67"/>
      <c r="MHJ193" s="67"/>
      <c r="MHK193" s="65"/>
      <c r="MHL193" s="65"/>
      <c r="MHM193" s="65"/>
      <c r="MHN193" s="66"/>
      <c r="MHP193" s="64"/>
      <c r="MHQ193" s="67"/>
      <c r="MHR193" s="67"/>
      <c r="MHS193" s="65"/>
      <c r="MHT193" s="65"/>
      <c r="MHU193" s="65"/>
      <c r="MHV193" s="66"/>
      <c r="MHX193" s="64"/>
      <c r="MHY193" s="67"/>
      <c r="MHZ193" s="67"/>
      <c r="MIA193" s="65"/>
      <c r="MIB193" s="65"/>
      <c r="MIC193" s="65"/>
      <c r="MID193" s="66"/>
      <c r="MIF193" s="64"/>
      <c r="MIG193" s="67"/>
      <c r="MIH193" s="67"/>
      <c r="MII193" s="65"/>
      <c r="MIJ193" s="65"/>
      <c r="MIK193" s="65"/>
      <c r="MIL193" s="66"/>
      <c r="MIN193" s="64"/>
      <c r="MIO193" s="67"/>
      <c r="MIP193" s="67"/>
      <c r="MIQ193" s="65"/>
      <c r="MIR193" s="65"/>
      <c r="MIS193" s="65"/>
      <c r="MIT193" s="66"/>
      <c r="MIV193" s="64"/>
      <c r="MIW193" s="67"/>
      <c r="MIX193" s="67"/>
      <c r="MIY193" s="65"/>
      <c r="MIZ193" s="65"/>
      <c r="MJA193" s="65"/>
      <c r="MJB193" s="66"/>
      <c r="MJD193" s="64"/>
      <c r="MJE193" s="67"/>
      <c r="MJF193" s="67"/>
      <c r="MJG193" s="65"/>
      <c r="MJH193" s="65"/>
      <c r="MJI193" s="65"/>
      <c r="MJJ193" s="66"/>
      <c r="MJL193" s="64"/>
      <c r="MJM193" s="67"/>
      <c r="MJN193" s="67"/>
      <c r="MJO193" s="65"/>
      <c r="MJP193" s="65"/>
      <c r="MJQ193" s="65"/>
      <c r="MJR193" s="66"/>
      <c r="MJT193" s="64"/>
      <c r="MJU193" s="67"/>
      <c r="MJV193" s="67"/>
      <c r="MJW193" s="65"/>
      <c r="MJX193" s="65"/>
      <c r="MJY193" s="65"/>
      <c r="MJZ193" s="66"/>
      <c r="MKB193" s="64"/>
      <c r="MKC193" s="67"/>
      <c r="MKD193" s="67"/>
      <c r="MKE193" s="65"/>
      <c r="MKF193" s="65"/>
      <c r="MKG193" s="65"/>
      <c r="MKH193" s="66"/>
      <c r="MKJ193" s="64"/>
      <c r="MKK193" s="67"/>
      <c r="MKL193" s="67"/>
      <c r="MKM193" s="65"/>
      <c r="MKN193" s="65"/>
      <c r="MKO193" s="65"/>
      <c r="MKP193" s="66"/>
      <c r="MKR193" s="64"/>
      <c r="MKS193" s="67"/>
      <c r="MKT193" s="67"/>
      <c r="MKU193" s="65"/>
      <c r="MKV193" s="65"/>
      <c r="MKW193" s="65"/>
      <c r="MKX193" s="66"/>
      <c r="MKZ193" s="64"/>
      <c r="MLA193" s="67"/>
      <c r="MLB193" s="67"/>
      <c r="MLC193" s="65"/>
      <c r="MLD193" s="65"/>
      <c r="MLE193" s="65"/>
      <c r="MLF193" s="66"/>
      <c r="MLH193" s="64"/>
      <c r="MLI193" s="67"/>
      <c r="MLJ193" s="67"/>
      <c r="MLK193" s="65"/>
      <c r="MLL193" s="65"/>
      <c r="MLM193" s="65"/>
      <c r="MLN193" s="66"/>
      <c r="MLP193" s="64"/>
      <c r="MLQ193" s="67"/>
      <c r="MLR193" s="67"/>
      <c r="MLS193" s="65"/>
      <c r="MLT193" s="65"/>
      <c r="MLU193" s="65"/>
      <c r="MLV193" s="66"/>
      <c r="MLX193" s="64"/>
      <c r="MLY193" s="67"/>
      <c r="MLZ193" s="67"/>
      <c r="MMA193" s="65"/>
      <c r="MMB193" s="65"/>
      <c r="MMC193" s="65"/>
      <c r="MMD193" s="66"/>
      <c r="MMF193" s="64"/>
      <c r="MMG193" s="67"/>
      <c r="MMH193" s="67"/>
      <c r="MMI193" s="65"/>
      <c r="MMJ193" s="65"/>
      <c r="MMK193" s="65"/>
      <c r="MML193" s="66"/>
      <c r="MMN193" s="64"/>
      <c r="MMO193" s="67"/>
      <c r="MMP193" s="67"/>
      <c r="MMQ193" s="65"/>
      <c r="MMR193" s="65"/>
      <c r="MMS193" s="65"/>
      <c r="MMT193" s="66"/>
      <c r="MMV193" s="64"/>
      <c r="MMW193" s="67"/>
      <c r="MMX193" s="67"/>
      <c r="MMY193" s="65"/>
      <c r="MMZ193" s="65"/>
      <c r="MNA193" s="65"/>
      <c r="MNB193" s="66"/>
      <c r="MND193" s="64"/>
      <c r="MNE193" s="67"/>
      <c r="MNF193" s="67"/>
      <c r="MNG193" s="65"/>
      <c r="MNH193" s="65"/>
      <c r="MNI193" s="65"/>
      <c r="MNJ193" s="66"/>
      <c r="MNL193" s="64"/>
      <c r="MNM193" s="67"/>
      <c r="MNN193" s="67"/>
      <c r="MNO193" s="65"/>
      <c r="MNP193" s="65"/>
      <c r="MNQ193" s="65"/>
      <c r="MNR193" s="66"/>
      <c r="MNT193" s="64"/>
      <c r="MNU193" s="67"/>
      <c r="MNV193" s="67"/>
      <c r="MNW193" s="65"/>
      <c r="MNX193" s="65"/>
      <c r="MNY193" s="65"/>
      <c r="MNZ193" s="66"/>
      <c r="MOB193" s="64"/>
      <c r="MOC193" s="67"/>
      <c r="MOD193" s="67"/>
      <c r="MOE193" s="65"/>
      <c r="MOF193" s="65"/>
      <c r="MOG193" s="65"/>
      <c r="MOH193" s="66"/>
      <c r="MOJ193" s="64"/>
      <c r="MOK193" s="67"/>
      <c r="MOL193" s="67"/>
      <c r="MOM193" s="65"/>
      <c r="MON193" s="65"/>
      <c r="MOO193" s="65"/>
      <c r="MOP193" s="66"/>
      <c r="MOR193" s="64"/>
      <c r="MOS193" s="67"/>
      <c r="MOT193" s="67"/>
      <c r="MOU193" s="65"/>
      <c r="MOV193" s="65"/>
      <c r="MOW193" s="65"/>
      <c r="MOX193" s="66"/>
      <c r="MOZ193" s="64"/>
      <c r="MPA193" s="67"/>
      <c r="MPB193" s="67"/>
      <c r="MPC193" s="65"/>
      <c r="MPD193" s="65"/>
      <c r="MPE193" s="65"/>
      <c r="MPF193" s="66"/>
      <c r="MPH193" s="64"/>
      <c r="MPI193" s="67"/>
      <c r="MPJ193" s="67"/>
      <c r="MPK193" s="65"/>
      <c r="MPL193" s="65"/>
      <c r="MPM193" s="65"/>
      <c r="MPN193" s="66"/>
      <c r="MPP193" s="64"/>
      <c r="MPQ193" s="67"/>
      <c r="MPR193" s="67"/>
      <c r="MPS193" s="65"/>
      <c r="MPT193" s="65"/>
      <c r="MPU193" s="65"/>
      <c r="MPV193" s="66"/>
      <c r="MPX193" s="64"/>
      <c r="MPY193" s="67"/>
      <c r="MPZ193" s="67"/>
      <c r="MQA193" s="65"/>
      <c r="MQB193" s="65"/>
      <c r="MQC193" s="65"/>
      <c r="MQD193" s="66"/>
      <c r="MQF193" s="64"/>
      <c r="MQG193" s="67"/>
      <c r="MQH193" s="67"/>
      <c r="MQI193" s="65"/>
      <c r="MQJ193" s="65"/>
      <c r="MQK193" s="65"/>
      <c r="MQL193" s="66"/>
      <c r="MQN193" s="64"/>
      <c r="MQO193" s="67"/>
      <c r="MQP193" s="67"/>
      <c r="MQQ193" s="65"/>
      <c r="MQR193" s="65"/>
      <c r="MQS193" s="65"/>
      <c r="MQT193" s="66"/>
      <c r="MQV193" s="64"/>
      <c r="MQW193" s="67"/>
      <c r="MQX193" s="67"/>
      <c r="MQY193" s="65"/>
      <c r="MQZ193" s="65"/>
      <c r="MRA193" s="65"/>
      <c r="MRB193" s="66"/>
      <c r="MRD193" s="64"/>
      <c r="MRE193" s="67"/>
      <c r="MRF193" s="67"/>
      <c r="MRG193" s="65"/>
      <c r="MRH193" s="65"/>
      <c r="MRI193" s="65"/>
      <c r="MRJ193" s="66"/>
      <c r="MRL193" s="64"/>
      <c r="MRM193" s="67"/>
      <c r="MRN193" s="67"/>
      <c r="MRO193" s="65"/>
      <c r="MRP193" s="65"/>
      <c r="MRQ193" s="65"/>
      <c r="MRR193" s="66"/>
      <c r="MRT193" s="64"/>
      <c r="MRU193" s="67"/>
      <c r="MRV193" s="67"/>
      <c r="MRW193" s="65"/>
      <c r="MRX193" s="65"/>
      <c r="MRY193" s="65"/>
      <c r="MRZ193" s="66"/>
      <c r="MSB193" s="64"/>
      <c r="MSC193" s="67"/>
      <c r="MSD193" s="67"/>
      <c r="MSE193" s="65"/>
      <c r="MSF193" s="65"/>
      <c r="MSG193" s="65"/>
      <c r="MSH193" s="66"/>
      <c r="MSJ193" s="64"/>
      <c r="MSK193" s="67"/>
      <c r="MSL193" s="67"/>
      <c r="MSM193" s="65"/>
      <c r="MSN193" s="65"/>
      <c r="MSO193" s="65"/>
      <c r="MSP193" s="66"/>
      <c r="MSR193" s="64"/>
      <c r="MSS193" s="67"/>
      <c r="MST193" s="67"/>
      <c r="MSU193" s="65"/>
      <c r="MSV193" s="65"/>
      <c r="MSW193" s="65"/>
      <c r="MSX193" s="66"/>
      <c r="MSZ193" s="64"/>
      <c r="MTA193" s="67"/>
      <c r="MTB193" s="67"/>
      <c r="MTC193" s="65"/>
      <c r="MTD193" s="65"/>
      <c r="MTE193" s="65"/>
      <c r="MTF193" s="66"/>
      <c r="MTH193" s="64"/>
      <c r="MTI193" s="67"/>
      <c r="MTJ193" s="67"/>
      <c r="MTK193" s="65"/>
      <c r="MTL193" s="65"/>
      <c r="MTM193" s="65"/>
      <c r="MTN193" s="66"/>
      <c r="MTP193" s="64"/>
      <c r="MTQ193" s="67"/>
      <c r="MTR193" s="67"/>
      <c r="MTS193" s="65"/>
      <c r="MTT193" s="65"/>
      <c r="MTU193" s="65"/>
      <c r="MTV193" s="66"/>
      <c r="MTX193" s="64"/>
      <c r="MTY193" s="67"/>
      <c r="MTZ193" s="67"/>
      <c r="MUA193" s="65"/>
      <c r="MUB193" s="65"/>
      <c r="MUC193" s="65"/>
      <c r="MUD193" s="66"/>
      <c r="MUF193" s="64"/>
      <c r="MUG193" s="67"/>
      <c r="MUH193" s="67"/>
      <c r="MUI193" s="65"/>
      <c r="MUJ193" s="65"/>
      <c r="MUK193" s="65"/>
      <c r="MUL193" s="66"/>
      <c r="MUN193" s="64"/>
      <c r="MUO193" s="67"/>
      <c r="MUP193" s="67"/>
      <c r="MUQ193" s="65"/>
      <c r="MUR193" s="65"/>
      <c r="MUS193" s="65"/>
      <c r="MUT193" s="66"/>
      <c r="MUV193" s="64"/>
      <c r="MUW193" s="67"/>
      <c r="MUX193" s="67"/>
      <c r="MUY193" s="65"/>
      <c r="MUZ193" s="65"/>
      <c r="MVA193" s="65"/>
      <c r="MVB193" s="66"/>
      <c r="MVD193" s="64"/>
      <c r="MVE193" s="67"/>
      <c r="MVF193" s="67"/>
      <c r="MVG193" s="65"/>
      <c r="MVH193" s="65"/>
      <c r="MVI193" s="65"/>
      <c r="MVJ193" s="66"/>
      <c r="MVL193" s="64"/>
      <c r="MVM193" s="67"/>
      <c r="MVN193" s="67"/>
      <c r="MVO193" s="65"/>
      <c r="MVP193" s="65"/>
      <c r="MVQ193" s="65"/>
      <c r="MVR193" s="66"/>
      <c r="MVT193" s="64"/>
      <c r="MVU193" s="67"/>
      <c r="MVV193" s="67"/>
      <c r="MVW193" s="65"/>
      <c r="MVX193" s="65"/>
      <c r="MVY193" s="65"/>
      <c r="MVZ193" s="66"/>
      <c r="MWB193" s="64"/>
      <c r="MWC193" s="67"/>
      <c r="MWD193" s="67"/>
      <c r="MWE193" s="65"/>
      <c r="MWF193" s="65"/>
      <c r="MWG193" s="65"/>
      <c r="MWH193" s="66"/>
      <c r="MWJ193" s="64"/>
      <c r="MWK193" s="67"/>
      <c r="MWL193" s="67"/>
      <c r="MWM193" s="65"/>
      <c r="MWN193" s="65"/>
      <c r="MWO193" s="65"/>
      <c r="MWP193" s="66"/>
      <c r="MWR193" s="64"/>
      <c r="MWS193" s="67"/>
      <c r="MWT193" s="67"/>
      <c r="MWU193" s="65"/>
      <c r="MWV193" s="65"/>
      <c r="MWW193" s="65"/>
      <c r="MWX193" s="66"/>
      <c r="MWZ193" s="64"/>
      <c r="MXA193" s="67"/>
      <c r="MXB193" s="67"/>
      <c r="MXC193" s="65"/>
      <c r="MXD193" s="65"/>
      <c r="MXE193" s="65"/>
      <c r="MXF193" s="66"/>
      <c r="MXH193" s="64"/>
      <c r="MXI193" s="67"/>
      <c r="MXJ193" s="67"/>
      <c r="MXK193" s="65"/>
      <c r="MXL193" s="65"/>
      <c r="MXM193" s="65"/>
      <c r="MXN193" s="66"/>
      <c r="MXP193" s="64"/>
      <c r="MXQ193" s="67"/>
      <c r="MXR193" s="67"/>
      <c r="MXS193" s="65"/>
      <c r="MXT193" s="65"/>
      <c r="MXU193" s="65"/>
      <c r="MXV193" s="66"/>
      <c r="MXX193" s="64"/>
      <c r="MXY193" s="67"/>
      <c r="MXZ193" s="67"/>
      <c r="MYA193" s="65"/>
      <c r="MYB193" s="65"/>
      <c r="MYC193" s="65"/>
      <c r="MYD193" s="66"/>
      <c r="MYF193" s="64"/>
      <c r="MYG193" s="67"/>
      <c r="MYH193" s="67"/>
      <c r="MYI193" s="65"/>
      <c r="MYJ193" s="65"/>
      <c r="MYK193" s="65"/>
      <c r="MYL193" s="66"/>
      <c r="MYN193" s="64"/>
      <c r="MYO193" s="67"/>
      <c r="MYP193" s="67"/>
      <c r="MYQ193" s="65"/>
      <c r="MYR193" s="65"/>
      <c r="MYS193" s="65"/>
      <c r="MYT193" s="66"/>
      <c r="MYV193" s="64"/>
      <c r="MYW193" s="67"/>
      <c r="MYX193" s="67"/>
      <c r="MYY193" s="65"/>
      <c r="MYZ193" s="65"/>
      <c r="MZA193" s="65"/>
      <c r="MZB193" s="66"/>
      <c r="MZD193" s="64"/>
      <c r="MZE193" s="67"/>
      <c r="MZF193" s="67"/>
      <c r="MZG193" s="65"/>
      <c r="MZH193" s="65"/>
      <c r="MZI193" s="65"/>
      <c r="MZJ193" s="66"/>
      <c r="MZL193" s="64"/>
      <c r="MZM193" s="67"/>
      <c r="MZN193" s="67"/>
      <c r="MZO193" s="65"/>
      <c r="MZP193" s="65"/>
      <c r="MZQ193" s="65"/>
      <c r="MZR193" s="66"/>
      <c r="MZT193" s="64"/>
      <c r="MZU193" s="67"/>
      <c r="MZV193" s="67"/>
      <c r="MZW193" s="65"/>
      <c r="MZX193" s="65"/>
      <c r="MZY193" s="65"/>
      <c r="MZZ193" s="66"/>
      <c r="NAB193" s="64"/>
      <c r="NAC193" s="67"/>
      <c r="NAD193" s="67"/>
      <c r="NAE193" s="65"/>
      <c r="NAF193" s="65"/>
      <c r="NAG193" s="65"/>
      <c r="NAH193" s="66"/>
      <c r="NAJ193" s="64"/>
      <c r="NAK193" s="67"/>
      <c r="NAL193" s="67"/>
      <c r="NAM193" s="65"/>
      <c r="NAN193" s="65"/>
      <c r="NAO193" s="65"/>
      <c r="NAP193" s="66"/>
      <c r="NAR193" s="64"/>
      <c r="NAS193" s="67"/>
      <c r="NAT193" s="67"/>
      <c r="NAU193" s="65"/>
      <c r="NAV193" s="65"/>
      <c r="NAW193" s="65"/>
      <c r="NAX193" s="66"/>
      <c r="NAZ193" s="64"/>
      <c r="NBA193" s="67"/>
      <c r="NBB193" s="67"/>
      <c r="NBC193" s="65"/>
      <c r="NBD193" s="65"/>
      <c r="NBE193" s="65"/>
      <c r="NBF193" s="66"/>
      <c r="NBH193" s="64"/>
      <c r="NBI193" s="67"/>
      <c r="NBJ193" s="67"/>
      <c r="NBK193" s="65"/>
      <c r="NBL193" s="65"/>
      <c r="NBM193" s="65"/>
      <c r="NBN193" s="66"/>
      <c r="NBP193" s="64"/>
      <c r="NBQ193" s="67"/>
      <c r="NBR193" s="67"/>
      <c r="NBS193" s="65"/>
      <c r="NBT193" s="65"/>
      <c r="NBU193" s="65"/>
      <c r="NBV193" s="66"/>
      <c r="NBX193" s="64"/>
      <c r="NBY193" s="67"/>
      <c r="NBZ193" s="67"/>
      <c r="NCA193" s="65"/>
      <c r="NCB193" s="65"/>
      <c r="NCC193" s="65"/>
      <c r="NCD193" s="66"/>
      <c r="NCF193" s="64"/>
      <c r="NCG193" s="67"/>
      <c r="NCH193" s="67"/>
      <c r="NCI193" s="65"/>
      <c r="NCJ193" s="65"/>
      <c r="NCK193" s="65"/>
      <c r="NCL193" s="66"/>
      <c r="NCN193" s="64"/>
      <c r="NCO193" s="67"/>
      <c r="NCP193" s="67"/>
      <c r="NCQ193" s="65"/>
      <c r="NCR193" s="65"/>
      <c r="NCS193" s="65"/>
      <c r="NCT193" s="66"/>
      <c r="NCV193" s="64"/>
      <c r="NCW193" s="67"/>
      <c r="NCX193" s="67"/>
      <c r="NCY193" s="65"/>
      <c r="NCZ193" s="65"/>
      <c r="NDA193" s="65"/>
      <c r="NDB193" s="66"/>
      <c r="NDD193" s="64"/>
      <c r="NDE193" s="67"/>
      <c r="NDF193" s="67"/>
      <c r="NDG193" s="65"/>
      <c r="NDH193" s="65"/>
      <c r="NDI193" s="65"/>
      <c r="NDJ193" s="66"/>
      <c r="NDL193" s="64"/>
      <c r="NDM193" s="67"/>
      <c r="NDN193" s="67"/>
      <c r="NDO193" s="65"/>
      <c r="NDP193" s="65"/>
      <c r="NDQ193" s="65"/>
      <c r="NDR193" s="66"/>
      <c r="NDT193" s="64"/>
      <c r="NDU193" s="67"/>
      <c r="NDV193" s="67"/>
      <c r="NDW193" s="65"/>
      <c r="NDX193" s="65"/>
      <c r="NDY193" s="65"/>
      <c r="NDZ193" s="66"/>
      <c r="NEB193" s="64"/>
      <c r="NEC193" s="67"/>
      <c r="NED193" s="67"/>
      <c r="NEE193" s="65"/>
      <c r="NEF193" s="65"/>
      <c r="NEG193" s="65"/>
      <c r="NEH193" s="66"/>
      <c r="NEJ193" s="64"/>
      <c r="NEK193" s="67"/>
      <c r="NEL193" s="67"/>
      <c r="NEM193" s="65"/>
      <c r="NEN193" s="65"/>
      <c r="NEO193" s="65"/>
      <c r="NEP193" s="66"/>
      <c r="NER193" s="64"/>
      <c r="NES193" s="67"/>
      <c r="NET193" s="67"/>
      <c r="NEU193" s="65"/>
      <c r="NEV193" s="65"/>
      <c r="NEW193" s="65"/>
      <c r="NEX193" s="66"/>
      <c r="NEZ193" s="64"/>
      <c r="NFA193" s="67"/>
      <c r="NFB193" s="67"/>
      <c r="NFC193" s="65"/>
      <c r="NFD193" s="65"/>
      <c r="NFE193" s="65"/>
      <c r="NFF193" s="66"/>
      <c r="NFH193" s="64"/>
      <c r="NFI193" s="67"/>
      <c r="NFJ193" s="67"/>
      <c r="NFK193" s="65"/>
      <c r="NFL193" s="65"/>
      <c r="NFM193" s="65"/>
      <c r="NFN193" s="66"/>
      <c r="NFP193" s="64"/>
      <c r="NFQ193" s="67"/>
      <c r="NFR193" s="67"/>
      <c r="NFS193" s="65"/>
      <c r="NFT193" s="65"/>
      <c r="NFU193" s="65"/>
      <c r="NFV193" s="66"/>
      <c r="NFX193" s="64"/>
      <c r="NFY193" s="67"/>
      <c r="NFZ193" s="67"/>
      <c r="NGA193" s="65"/>
      <c r="NGB193" s="65"/>
      <c r="NGC193" s="65"/>
      <c r="NGD193" s="66"/>
      <c r="NGF193" s="64"/>
      <c r="NGG193" s="67"/>
      <c r="NGH193" s="67"/>
      <c r="NGI193" s="65"/>
      <c r="NGJ193" s="65"/>
      <c r="NGK193" s="65"/>
      <c r="NGL193" s="66"/>
      <c r="NGN193" s="64"/>
      <c r="NGO193" s="67"/>
      <c r="NGP193" s="67"/>
      <c r="NGQ193" s="65"/>
      <c r="NGR193" s="65"/>
      <c r="NGS193" s="65"/>
      <c r="NGT193" s="66"/>
      <c r="NGV193" s="64"/>
      <c r="NGW193" s="67"/>
      <c r="NGX193" s="67"/>
      <c r="NGY193" s="65"/>
      <c r="NGZ193" s="65"/>
      <c r="NHA193" s="65"/>
      <c r="NHB193" s="66"/>
      <c r="NHD193" s="64"/>
      <c r="NHE193" s="67"/>
      <c r="NHF193" s="67"/>
      <c r="NHG193" s="65"/>
      <c r="NHH193" s="65"/>
      <c r="NHI193" s="65"/>
      <c r="NHJ193" s="66"/>
      <c r="NHL193" s="64"/>
      <c r="NHM193" s="67"/>
      <c r="NHN193" s="67"/>
      <c r="NHO193" s="65"/>
      <c r="NHP193" s="65"/>
      <c r="NHQ193" s="65"/>
      <c r="NHR193" s="66"/>
      <c r="NHT193" s="64"/>
      <c r="NHU193" s="67"/>
      <c r="NHV193" s="67"/>
      <c r="NHW193" s="65"/>
      <c r="NHX193" s="65"/>
      <c r="NHY193" s="65"/>
      <c r="NHZ193" s="66"/>
      <c r="NIB193" s="64"/>
      <c r="NIC193" s="67"/>
      <c r="NID193" s="67"/>
      <c r="NIE193" s="65"/>
      <c r="NIF193" s="65"/>
      <c r="NIG193" s="65"/>
      <c r="NIH193" s="66"/>
      <c r="NIJ193" s="64"/>
      <c r="NIK193" s="67"/>
      <c r="NIL193" s="67"/>
      <c r="NIM193" s="65"/>
      <c r="NIN193" s="65"/>
      <c r="NIO193" s="65"/>
      <c r="NIP193" s="66"/>
      <c r="NIR193" s="64"/>
      <c r="NIS193" s="67"/>
      <c r="NIT193" s="67"/>
      <c r="NIU193" s="65"/>
      <c r="NIV193" s="65"/>
      <c r="NIW193" s="65"/>
      <c r="NIX193" s="66"/>
      <c r="NIZ193" s="64"/>
      <c r="NJA193" s="67"/>
      <c r="NJB193" s="67"/>
      <c r="NJC193" s="65"/>
      <c r="NJD193" s="65"/>
      <c r="NJE193" s="65"/>
      <c r="NJF193" s="66"/>
      <c r="NJH193" s="64"/>
      <c r="NJI193" s="67"/>
      <c r="NJJ193" s="67"/>
      <c r="NJK193" s="65"/>
      <c r="NJL193" s="65"/>
      <c r="NJM193" s="65"/>
      <c r="NJN193" s="66"/>
      <c r="NJP193" s="64"/>
      <c r="NJQ193" s="67"/>
      <c r="NJR193" s="67"/>
      <c r="NJS193" s="65"/>
      <c r="NJT193" s="65"/>
      <c r="NJU193" s="65"/>
      <c r="NJV193" s="66"/>
      <c r="NJX193" s="64"/>
      <c r="NJY193" s="67"/>
      <c r="NJZ193" s="67"/>
      <c r="NKA193" s="65"/>
      <c r="NKB193" s="65"/>
      <c r="NKC193" s="65"/>
      <c r="NKD193" s="66"/>
      <c r="NKF193" s="64"/>
      <c r="NKG193" s="67"/>
      <c r="NKH193" s="67"/>
      <c r="NKI193" s="65"/>
      <c r="NKJ193" s="65"/>
      <c r="NKK193" s="65"/>
      <c r="NKL193" s="66"/>
      <c r="NKN193" s="64"/>
      <c r="NKO193" s="67"/>
      <c r="NKP193" s="67"/>
      <c r="NKQ193" s="65"/>
      <c r="NKR193" s="65"/>
      <c r="NKS193" s="65"/>
      <c r="NKT193" s="66"/>
      <c r="NKV193" s="64"/>
      <c r="NKW193" s="67"/>
      <c r="NKX193" s="67"/>
      <c r="NKY193" s="65"/>
      <c r="NKZ193" s="65"/>
      <c r="NLA193" s="65"/>
      <c r="NLB193" s="66"/>
      <c r="NLD193" s="64"/>
      <c r="NLE193" s="67"/>
      <c r="NLF193" s="67"/>
      <c r="NLG193" s="65"/>
      <c r="NLH193" s="65"/>
      <c r="NLI193" s="65"/>
      <c r="NLJ193" s="66"/>
      <c r="NLL193" s="64"/>
      <c r="NLM193" s="67"/>
      <c r="NLN193" s="67"/>
      <c r="NLO193" s="65"/>
      <c r="NLP193" s="65"/>
      <c r="NLQ193" s="65"/>
      <c r="NLR193" s="66"/>
      <c r="NLT193" s="64"/>
      <c r="NLU193" s="67"/>
      <c r="NLV193" s="67"/>
      <c r="NLW193" s="65"/>
      <c r="NLX193" s="65"/>
      <c r="NLY193" s="65"/>
      <c r="NLZ193" s="66"/>
      <c r="NMB193" s="64"/>
      <c r="NMC193" s="67"/>
      <c r="NMD193" s="67"/>
      <c r="NME193" s="65"/>
      <c r="NMF193" s="65"/>
      <c r="NMG193" s="65"/>
      <c r="NMH193" s="66"/>
      <c r="NMJ193" s="64"/>
      <c r="NMK193" s="67"/>
      <c r="NML193" s="67"/>
      <c r="NMM193" s="65"/>
      <c r="NMN193" s="65"/>
      <c r="NMO193" s="65"/>
      <c r="NMP193" s="66"/>
      <c r="NMR193" s="64"/>
      <c r="NMS193" s="67"/>
      <c r="NMT193" s="67"/>
      <c r="NMU193" s="65"/>
      <c r="NMV193" s="65"/>
      <c r="NMW193" s="65"/>
      <c r="NMX193" s="66"/>
      <c r="NMZ193" s="64"/>
      <c r="NNA193" s="67"/>
      <c r="NNB193" s="67"/>
      <c r="NNC193" s="65"/>
      <c r="NND193" s="65"/>
      <c r="NNE193" s="65"/>
      <c r="NNF193" s="66"/>
      <c r="NNH193" s="64"/>
      <c r="NNI193" s="67"/>
      <c r="NNJ193" s="67"/>
      <c r="NNK193" s="65"/>
      <c r="NNL193" s="65"/>
      <c r="NNM193" s="65"/>
      <c r="NNN193" s="66"/>
      <c r="NNP193" s="64"/>
      <c r="NNQ193" s="67"/>
      <c r="NNR193" s="67"/>
      <c r="NNS193" s="65"/>
      <c r="NNT193" s="65"/>
      <c r="NNU193" s="65"/>
      <c r="NNV193" s="66"/>
      <c r="NNX193" s="64"/>
      <c r="NNY193" s="67"/>
      <c r="NNZ193" s="67"/>
      <c r="NOA193" s="65"/>
      <c r="NOB193" s="65"/>
      <c r="NOC193" s="65"/>
      <c r="NOD193" s="66"/>
      <c r="NOF193" s="64"/>
      <c r="NOG193" s="67"/>
      <c r="NOH193" s="67"/>
      <c r="NOI193" s="65"/>
      <c r="NOJ193" s="65"/>
      <c r="NOK193" s="65"/>
      <c r="NOL193" s="66"/>
      <c r="NON193" s="64"/>
      <c r="NOO193" s="67"/>
      <c r="NOP193" s="67"/>
      <c r="NOQ193" s="65"/>
      <c r="NOR193" s="65"/>
      <c r="NOS193" s="65"/>
      <c r="NOT193" s="66"/>
      <c r="NOV193" s="64"/>
      <c r="NOW193" s="67"/>
      <c r="NOX193" s="67"/>
      <c r="NOY193" s="65"/>
      <c r="NOZ193" s="65"/>
      <c r="NPA193" s="65"/>
      <c r="NPB193" s="66"/>
      <c r="NPD193" s="64"/>
      <c r="NPE193" s="67"/>
      <c r="NPF193" s="67"/>
      <c r="NPG193" s="65"/>
      <c r="NPH193" s="65"/>
      <c r="NPI193" s="65"/>
      <c r="NPJ193" s="66"/>
      <c r="NPL193" s="64"/>
      <c r="NPM193" s="67"/>
      <c r="NPN193" s="67"/>
      <c r="NPO193" s="65"/>
      <c r="NPP193" s="65"/>
      <c r="NPQ193" s="65"/>
      <c r="NPR193" s="66"/>
      <c r="NPT193" s="64"/>
      <c r="NPU193" s="67"/>
      <c r="NPV193" s="67"/>
      <c r="NPW193" s="65"/>
      <c r="NPX193" s="65"/>
      <c r="NPY193" s="65"/>
      <c r="NPZ193" s="66"/>
      <c r="NQB193" s="64"/>
      <c r="NQC193" s="67"/>
      <c r="NQD193" s="67"/>
      <c r="NQE193" s="65"/>
      <c r="NQF193" s="65"/>
      <c r="NQG193" s="65"/>
      <c r="NQH193" s="66"/>
      <c r="NQJ193" s="64"/>
      <c r="NQK193" s="67"/>
      <c r="NQL193" s="67"/>
      <c r="NQM193" s="65"/>
      <c r="NQN193" s="65"/>
      <c r="NQO193" s="65"/>
      <c r="NQP193" s="66"/>
      <c r="NQR193" s="64"/>
      <c r="NQS193" s="67"/>
      <c r="NQT193" s="67"/>
      <c r="NQU193" s="65"/>
      <c r="NQV193" s="65"/>
      <c r="NQW193" s="65"/>
      <c r="NQX193" s="66"/>
      <c r="NQZ193" s="64"/>
      <c r="NRA193" s="67"/>
      <c r="NRB193" s="67"/>
      <c r="NRC193" s="65"/>
      <c r="NRD193" s="65"/>
      <c r="NRE193" s="65"/>
      <c r="NRF193" s="66"/>
      <c r="NRH193" s="64"/>
      <c r="NRI193" s="67"/>
      <c r="NRJ193" s="67"/>
      <c r="NRK193" s="65"/>
      <c r="NRL193" s="65"/>
      <c r="NRM193" s="65"/>
      <c r="NRN193" s="66"/>
      <c r="NRP193" s="64"/>
      <c r="NRQ193" s="67"/>
      <c r="NRR193" s="67"/>
      <c r="NRS193" s="65"/>
      <c r="NRT193" s="65"/>
      <c r="NRU193" s="65"/>
      <c r="NRV193" s="66"/>
      <c r="NRX193" s="64"/>
      <c r="NRY193" s="67"/>
      <c r="NRZ193" s="67"/>
      <c r="NSA193" s="65"/>
      <c r="NSB193" s="65"/>
      <c r="NSC193" s="65"/>
      <c r="NSD193" s="66"/>
      <c r="NSF193" s="64"/>
      <c r="NSG193" s="67"/>
      <c r="NSH193" s="67"/>
      <c r="NSI193" s="65"/>
      <c r="NSJ193" s="65"/>
      <c r="NSK193" s="65"/>
      <c r="NSL193" s="66"/>
      <c r="NSN193" s="64"/>
      <c r="NSO193" s="67"/>
      <c r="NSP193" s="67"/>
      <c r="NSQ193" s="65"/>
      <c r="NSR193" s="65"/>
      <c r="NSS193" s="65"/>
      <c r="NST193" s="66"/>
      <c r="NSV193" s="64"/>
      <c r="NSW193" s="67"/>
      <c r="NSX193" s="67"/>
      <c r="NSY193" s="65"/>
      <c r="NSZ193" s="65"/>
      <c r="NTA193" s="65"/>
      <c r="NTB193" s="66"/>
      <c r="NTD193" s="64"/>
      <c r="NTE193" s="67"/>
      <c r="NTF193" s="67"/>
      <c r="NTG193" s="65"/>
      <c r="NTH193" s="65"/>
      <c r="NTI193" s="65"/>
      <c r="NTJ193" s="66"/>
      <c r="NTL193" s="64"/>
      <c r="NTM193" s="67"/>
      <c r="NTN193" s="67"/>
      <c r="NTO193" s="65"/>
      <c r="NTP193" s="65"/>
      <c r="NTQ193" s="65"/>
      <c r="NTR193" s="66"/>
      <c r="NTT193" s="64"/>
      <c r="NTU193" s="67"/>
      <c r="NTV193" s="67"/>
      <c r="NTW193" s="65"/>
      <c r="NTX193" s="65"/>
      <c r="NTY193" s="65"/>
      <c r="NTZ193" s="66"/>
      <c r="NUB193" s="64"/>
      <c r="NUC193" s="67"/>
      <c r="NUD193" s="67"/>
      <c r="NUE193" s="65"/>
      <c r="NUF193" s="65"/>
      <c r="NUG193" s="65"/>
      <c r="NUH193" s="66"/>
      <c r="NUJ193" s="64"/>
      <c r="NUK193" s="67"/>
      <c r="NUL193" s="67"/>
      <c r="NUM193" s="65"/>
      <c r="NUN193" s="65"/>
      <c r="NUO193" s="65"/>
      <c r="NUP193" s="66"/>
      <c r="NUR193" s="64"/>
      <c r="NUS193" s="67"/>
      <c r="NUT193" s="67"/>
      <c r="NUU193" s="65"/>
      <c r="NUV193" s="65"/>
      <c r="NUW193" s="65"/>
      <c r="NUX193" s="66"/>
      <c r="NUZ193" s="64"/>
      <c r="NVA193" s="67"/>
      <c r="NVB193" s="67"/>
      <c r="NVC193" s="65"/>
      <c r="NVD193" s="65"/>
      <c r="NVE193" s="65"/>
      <c r="NVF193" s="66"/>
      <c r="NVH193" s="64"/>
      <c r="NVI193" s="67"/>
      <c r="NVJ193" s="67"/>
      <c r="NVK193" s="65"/>
      <c r="NVL193" s="65"/>
      <c r="NVM193" s="65"/>
      <c r="NVN193" s="66"/>
      <c r="NVP193" s="64"/>
      <c r="NVQ193" s="67"/>
      <c r="NVR193" s="67"/>
      <c r="NVS193" s="65"/>
      <c r="NVT193" s="65"/>
      <c r="NVU193" s="65"/>
      <c r="NVV193" s="66"/>
      <c r="NVX193" s="64"/>
      <c r="NVY193" s="67"/>
      <c r="NVZ193" s="67"/>
      <c r="NWA193" s="65"/>
      <c r="NWB193" s="65"/>
      <c r="NWC193" s="65"/>
      <c r="NWD193" s="66"/>
      <c r="NWF193" s="64"/>
      <c r="NWG193" s="67"/>
      <c r="NWH193" s="67"/>
      <c r="NWI193" s="65"/>
      <c r="NWJ193" s="65"/>
      <c r="NWK193" s="65"/>
      <c r="NWL193" s="66"/>
      <c r="NWN193" s="64"/>
      <c r="NWO193" s="67"/>
      <c r="NWP193" s="67"/>
      <c r="NWQ193" s="65"/>
      <c r="NWR193" s="65"/>
      <c r="NWS193" s="65"/>
      <c r="NWT193" s="66"/>
      <c r="NWV193" s="64"/>
      <c r="NWW193" s="67"/>
      <c r="NWX193" s="67"/>
      <c r="NWY193" s="65"/>
      <c r="NWZ193" s="65"/>
      <c r="NXA193" s="65"/>
      <c r="NXB193" s="66"/>
      <c r="NXD193" s="64"/>
      <c r="NXE193" s="67"/>
      <c r="NXF193" s="67"/>
      <c r="NXG193" s="65"/>
      <c r="NXH193" s="65"/>
      <c r="NXI193" s="65"/>
      <c r="NXJ193" s="66"/>
      <c r="NXL193" s="64"/>
      <c r="NXM193" s="67"/>
      <c r="NXN193" s="67"/>
      <c r="NXO193" s="65"/>
      <c r="NXP193" s="65"/>
      <c r="NXQ193" s="65"/>
      <c r="NXR193" s="66"/>
      <c r="NXT193" s="64"/>
      <c r="NXU193" s="67"/>
      <c r="NXV193" s="67"/>
      <c r="NXW193" s="65"/>
      <c r="NXX193" s="65"/>
      <c r="NXY193" s="65"/>
      <c r="NXZ193" s="66"/>
      <c r="NYB193" s="64"/>
      <c r="NYC193" s="67"/>
      <c r="NYD193" s="67"/>
      <c r="NYE193" s="65"/>
      <c r="NYF193" s="65"/>
      <c r="NYG193" s="65"/>
      <c r="NYH193" s="66"/>
      <c r="NYJ193" s="64"/>
      <c r="NYK193" s="67"/>
      <c r="NYL193" s="67"/>
      <c r="NYM193" s="65"/>
      <c r="NYN193" s="65"/>
      <c r="NYO193" s="65"/>
      <c r="NYP193" s="66"/>
      <c r="NYR193" s="64"/>
      <c r="NYS193" s="67"/>
      <c r="NYT193" s="67"/>
      <c r="NYU193" s="65"/>
      <c r="NYV193" s="65"/>
      <c r="NYW193" s="65"/>
      <c r="NYX193" s="66"/>
      <c r="NYZ193" s="64"/>
      <c r="NZA193" s="67"/>
      <c r="NZB193" s="67"/>
      <c r="NZC193" s="65"/>
      <c r="NZD193" s="65"/>
      <c r="NZE193" s="65"/>
      <c r="NZF193" s="66"/>
      <c r="NZH193" s="64"/>
      <c r="NZI193" s="67"/>
      <c r="NZJ193" s="67"/>
      <c r="NZK193" s="65"/>
      <c r="NZL193" s="65"/>
      <c r="NZM193" s="65"/>
      <c r="NZN193" s="66"/>
      <c r="NZP193" s="64"/>
      <c r="NZQ193" s="67"/>
      <c r="NZR193" s="67"/>
      <c r="NZS193" s="65"/>
      <c r="NZT193" s="65"/>
      <c r="NZU193" s="65"/>
      <c r="NZV193" s="66"/>
      <c r="NZX193" s="64"/>
      <c r="NZY193" s="67"/>
      <c r="NZZ193" s="67"/>
      <c r="OAA193" s="65"/>
      <c r="OAB193" s="65"/>
      <c r="OAC193" s="65"/>
      <c r="OAD193" s="66"/>
      <c r="OAF193" s="64"/>
      <c r="OAG193" s="67"/>
      <c r="OAH193" s="67"/>
      <c r="OAI193" s="65"/>
      <c r="OAJ193" s="65"/>
      <c r="OAK193" s="65"/>
      <c r="OAL193" s="66"/>
      <c r="OAN193" s="64"/>
      <c r="OAO193" s="67"/>
      <c r="OAP193" s="67"/>
      <c r="OAQ193" s="65"/>
      <c r="OAR193" s="65"/>
      <c r="OAS193" s="65"/>
      <c r="OAT193" s="66"/>
      <c r="OAV193" s="64"/>
      <c r="OAW193" s="67"/>
      <c r="OAX193" s="67"/>
      <c r="OAY193" s="65"/>
      <c r="OAZ193" s="65"/>
      <c r="OBA193" s="65"/>
      <c r="OBB193" s="66"/>
      <c r="OBD193" s="64"/>
      <c r="OBE193" s="67"/>
      <c r="OBF193" s="67"/>
      <c r="OBG193" s="65"/>
      <c r="OBH193" s="65"/>
      <c r="OBI193" s="65"/>
      <c r="OBJ193" s="66"/>
      <c r="OBL193" s="64"/>
      <c r="OBM193" s="67"/>
      <c r="OBN193" s="67"/>
      <c r="OBO193" s="65"/>
      <c r="OBP193" s="65"/>
      <c r="OBQ193" s="65"/>
      <c r="OBR193" s="66"/>
      <c r="OBT193" s="64"/>
      <c r="OBU193" s="67"/>
      <c r="OBV193" s="67"/>
      <c r="OBW193" s="65"/>
      <c r="OBX193" s="65"/>
      <c r="OBY193" s="65"/>
      <c r="OBZ193" s="66"/>
      <c r="OCB193" s="64"/>
      <c r="OCC193" s="67"/>
      <c r="OCD193" s="67"/>
      <c r="OCE193" s="65"/>
      <c r="OCF193" s="65"/>
      <c r="OCG193" s="65"/>
      <c r="OCH193" s="66"/>
      <c r="OCJ193" s="64"/>
      <c r="OCK193" s="67"/>
      <c r="OCL193" s="67"/>
      <c r="OCM193" s="65"/>
      <c r="OCN193" s="65"/>
      <c r="OCO193" s="65"/>
      <c r="OCP193" s="66"/>
      <c r="OCR193" s="64"/>
      <c r="OCS193" s="67"/>
      <c r="OCT193" s="67"/>
      <c r="OCU193" s="65"/>
      <c r="OCV193" s="65"/>
      <c r="OCW193" s="65"/>
      <c r="OCX193" s="66"/>
      <c r="OCZ193" s="64"/>
      <c r="ODA193" s="67"/>
      <c r="ODB193" s="67"/>
      <c r="ODC193" s="65"/>
      <c r="ODD193" s="65"/>
      <c r="ODE193" s="65"/>
      <c r="ODF193" s="66"/>
      <c r="ODH193" s="64"/>
      <c r="ODI193" s="67"/>
      <c r="ODJ193" s="67"/>
      <c r="ODK193" s="65"/>
      <c r="ODL193" s="65"/>
      <c r="ODM193" s="65"/>
      <c r="ODN193" s="66"/>
      <c r="ODP193" s="64"/>
      <c r="ODQ193" s="67"/>
      <c r="ODR193" s="67"/>
      <c r="ODS193" s="65"/>
      <c r="ODT193" s="65"/>
      <c r="ODU193" s="65"/>
      <c r="ODV193" s="66"/>
      <c r="ODX193" s="64"/>
      <c r="ODY193" s="67"/>
      <c r="ODZ193" s="67"/>
      <c r="OEA193" s="65"/>
      <c r="OEB193" s="65"/>
      <c r="OEC193" s="65"/>
      <c r="OED193" s="66"/>
      <c r="OEF193" s="64"/>
      <c r="OEG193" s="67"/>
      <c r="OEH193" s="67"/>
      <c r="OEI193" s="65"/>
      <c r="OEJ193" s="65"/>
      <c r="OEK193" s="65"/>
      <c r="OEL193" s="66"/>
      <c r="OEN193" s="64"/>
      <c r="OEO193" s="67"/>
      <c r="OEP193" s="67"/>
      <c r="OEQ193" s="65"/>
      <c r="OER193" s="65"/>
      <c r="OES193" s="65"/>
      <c r="OET193" s="66"/>
      <c r="OEV193" s="64"/>
      <c r="OEW193" s="67"/>
      <c r="OEX193" s="67"/>
      <c r="OEY193" s="65"/>
      <c r="OEZ193" s="65"/>
      <c r="OFA193" s="65"/>
      <c r="OFB193" s="66"/>
      <c r="OFD193" s="64"/>
      <c r="OFE193" s="67"/>
      <c r="OFF193" s="67"/>
      <c r="OFG193" s="65"/>
      <c r="OFH193" s="65"/>
      <c r="OFI193" s="65"/>
      <c r="OFJ193" s="66"/>
      <c r="OFL193" s="64"/>
      <c r="OFM193" s="67"/>
      <c r="OFN193" s="67"/>
      <c r="OFO193" s="65"/>
      <c r="OFP193" s="65"/>
      <c r="OFQ193" s="65"/>
      <c r="OFR193" s="66"/>
      <c r="OFT193" s="64"/>
      <c r="OFU193" s="67"/>
      <c r="OFV193" s="67"/>
      <c r="OFW193" s="65"/>
      <c r="OFX193" s="65"/>
      <c r="OFY193" s="65"/>
      <c r="OFZ193" s="66"/>
      <c r="OGB193" s="64"/>
      <c r="OGC193" s="67"/>
      <c r="OGD193" s="67"/>
      <c r="OGE193" s="65"/>
      <c r="OGF193" s="65"/>
      <c r="OGG193" s="65"/>
      <c r="OGH193" s="66"/>
      <c r="OGJ193" s="64"/>
      <c r="OGK193" s="67"/>
      <c r="OGL193" s="67"/>
      <c r="OGM193" s="65"/>
      <c r="OGN193" s="65"/>
      <c r="OGO193" s="65"/>
      <c r="OGP193" s="66"/>
      <c r="OGR193" s="64"/>
      <c r="OGS193" s="67"/>
      <c r="OGT193" s="67"/>
      <c r="OGU193" s="65"/>
      <c r="OGV193" s="65"/>
      <c r="OGW193" s="65"/>
      <c r="OGX193" s="66"/>
      <c r="OGZ193" s="64"/>
      <c r="OHA193" s="67"/>
      <c r="OHB193" s="67"/>
      <c r="OHC193" s="65"/>
      <c r="OHD193" s="65"/>
      <c r="OHE193" s="65"/>
      <c r="OHF193" s="66"/>
      <c r="OHH193" s="64"/>
      <c r="OHI193" s="67"/>
      <c r="OHJ193" s="67"/>
      <c r="OHK193" s="65"/>
      <c r="OHL193" s="65"/>
      <c r="OHM193" s="65"/>
      <c r="OHN193" s="66"/>
      <c r="OHP193" s="64"/>
      <c r="OHQ193" s="67"/>
      <c r="OHR193" s="67"/>
      <c r="OHS193" s="65"/>
      <c r="OHT193" s="65"/>
      <c r="OHU193" s="65"/>
      <c r="OHV193" s="66"/>
      <c r="OHX193" s="64"/>
      <c r="OHY193" s="67"/>
      <c r="OHZ193" s="67"/>
      <c r="OIA193" s="65"/>
      <c r="OIB193" s="65"/>
      <c r="OIC193" s="65"/>
      <c r="OID193" s="66"/>
      <c r="OIF193" s="64"/>
      <c r="OIG193" s="67"/>
      <c r="OIH193" s="67"/>
      <c r="OII193" s="65"/>
      <c r="OIJ193" s="65"/>
      <c r="OIK193" s="65"/>
      <c r="OIL193" s="66"/>
      <c r="OIN193" s="64"/>
      <c r="OIO193" s="67"/>
      <c r="OIP193" s="67"/>
      <c r="OIQ193" s="65"/>
      <c r="OIR193" s="65"/>
      <c r="OIS193" s="65"/>
      <c r="OIT193" s="66"/>
      <c r="OIV193" s="64"/>
      <c r="OIW193" s="67"/>
      <c r="OIX193" s="67"/>
      <c r="OIY193" s="65"/>
      <c r="OIZ193" s="65"/>
      <c r="OJA193" s="65"/>
      <c r="OJB193" s="66"/>
      <c r="OJD193" s="64"/>
      <c r="OJE193" s="67"/>
      <c r="OJF193" s="67"/>
      <c r="OJG193" s="65"/>
      <c r="OJH193" s="65"/>
      <c r="OJI193" s="65"/>
      <c r="OJJ193" s="66"/>
      <c r="OJL193" s="64"/>
      <c r="OJM193" s="67"/>
      <c r="OJN193" s="67"/>
      <c r="OJO193" s="65"/>
      <c r="OJP193" s="65"/>
      <c r="OJQ193" s="65"/>
      <c r="OJR193" s="66"/>
      <c r="OJT193" s="64"/>
      <c r="OJU193" s="67"/>
      <c r="OJV193" s="67"/>
      <c r="OJW193" s="65"/>
      <c r="OJX193" s="65"/>
      <c r="OJY193" s="65"/>
      <c r="OJZ193" s="66"/>
      <c r="OKB193" s="64"/>
      <c r="OKC193" s="67"/>
      <c r="OKD193" s="67"/>
      <c r="OKE193" s="65"/>
      <c r="OKF193" s="65"/>
      <c r="OKG193" s="65"/>
      <c r="OKH193" s="66"/>
      <c r="OKJ193" s="64"/>
      <c r="OKK193" s="67"/>
      <c r="OKL193" s="67"/>
      <c r="OKM193" s="65"/>
      <c r="OKN193" s="65"/>
      <c r="OKO193" s="65"/>
      <c r="OKP193" s="66"/>
      <c r="OKR193" s="64"/>
      <c r="OKS193" s="67"/>
      <c r="OKT193" s="67"/>
      <c r="OKU193" s="65"/>
      <c r="OKV193" s="65"/>
      <c r="OKW193" s="65"/>
      <c r="OKX193" s="66"/>
      <c r="OKZ193" s="64"/>
      <c r="OLA193" s="67"/>
      <c r="OLB193" s="67"/>
      <c r="OLC193" s="65"/>
      <c r="OLD193" s="65"/>
      <c r="OLE193" s="65"/>
      <c r="OLF193" s="66"/>
      <c r="OLH193" s="64"/>
      <c r="OLI193" s="67"/>
      <c r="OLJ193" s="67"/>
      <c r="OLK193" s="65"/>
      <c r="OLL193" s="65"/>
      <c r="OLM193" s="65"/>
      <c r="OLN193" s="66"/>
      <c r="OLP193" s="64"/>
      <c r="OLQ193" s="67"/>
      <c r="OLR193" s="67"/>
      <c r="OLS193" s="65"/>
      <c r="OLT193" s="65"/>
      <c r="OLU193" s="65"/>
      <c r="OLV193" s="66"/>
      <c r="OLX193" s="64"/>
      <c r="OLY193" s="67"/>
      <c r="OLZ193" s="67"/>
      <c r="OMA193" s="65"/>
      <c r="OMB193" s="65"/>
      <c r="OMC193" s="65"/>
      <c r="OMD193" s="66"/>
      <c r="OMF193" s="64"/>
      <c r="OMG193" s="67"/>
      <c r="OMH193" s="67"/>
      <c r="OMI193" s="65"/>
      <c r="OMJ193" s="65"/>
      <c r="OMK193" s="65"/>
      <c r="OML193" s="66"/>
      <c r="OMN193" s="64"/>
      <c r="OMO193" s="67"/>
      <c r="OMP193" s="67"/>
      <c r="OMQ193" s="65"/>
      <c r="OMR193" s="65"/>
      <c r="OMS193" s="65"/>
      <c r="OMT193" s="66"/>
      <c r="OMV193" s="64"/>
      <c r="OMW193" s="67"/>
      <c r="OMX193" s="67"/>
      <c r="OMY193" s="65"/>
      <c r="OMZ193" s="65"/>
      <c r="ONA193" s="65"/>
      <c r="ONB193" s="66"/>
      <c r="OND193" s="64"/>
      <c r="ONE193" s="67"/>
      <c r="ONF193" s="67"/>
      <c r="ONG193" s="65"/>
      <c r="ONH193" s="65"/>
      <c r="ONI193" s="65"/>
      <c r="ONJ193" s="66"/>
      <c r="ONL193" s="64"/>
      <c r="ONM193" s="67"/>
      <c r="ONN193" s="67"/>
      <c r="ONO193" s="65"/>
      <c r="ONP193" s="65"/>
      <c r="ONQ193" s="65"/>
      <c r="ONR193" s="66"/>
      <c r="ONT193" s="64"/>
      <c r="ONU193" s="67"/>
      <c r="ONV193" s="67"/>
      <c r="ONW193" s="65"/>
      <c r="ONX193" s="65"/>
      <c r="ONY193" s="65"/>
      <c r="ONZ193" s="66"/>
      <c r="OOB193" s="64"/>
      <c r="OOC193" s="67"/>
      <c r="OOD193" s="67"/>
      <c r="OOE193" s="65"/>
      <c r="OOF193" s="65"/>
      <c r="OOG193" s="65"/>
      <c r="OOH193" s="66"/>
      <c r="OOJ193" s="64"/>
      <c r="OOK193" s="67"/>
      <c r="OOL193" s="67"/>
      <c r="OOM193" s="65"/>
      <c r="OON193" s="65"/>
      <c r="OOO193" s="65"/>
      <c r="OOP193" s="66"/>
      <c r="OOR193" s="64"/>
      <c r="OOS193" s="67"/>
      <c r="OOT193" s="67"/>
      <c r="OOU193" s="65"/>
      <c r="OOV193" s="65"/>
      <c r="OOW193" s="65"/>
      <c r="OOX193" s="66"/>
      <c r="OOZ193" s="64"/>
      <c r="OPA193" s="67"/>
      <c r="OPB193" s="67"/>
      <c r="OPC193" s="65"/>
      <c r="OPD193" s="65"/>
      <c r="OPE193" s="65"/>
      <c r="OPF193" s="66"/>
      <c r="OPH193" s="64"/>
      <c r="OPI193" s="67"/>
      <c r="OPJ193" s="67"/>
      <c r="OPK193" s="65"/>
      <c r="OPL193" s="65"/>
      <c r="OPM193" s="65"/>
      <c r="OPN193" s="66"/>
      <c r="OPP193" s="64"/>
      <c r="OPQ193" s="67"/>
      <c r="OPR193" s="67"/>
      <c r="OPS193" s="65"/>
      <c r="OPT193" s="65"/>
      <c r="OPU193" s="65"/>
      <c r="OPV193" s="66"/>
      <c r="OPX193" s="64"/>
      <c r="OPY193" s="67"/>
      <c r="OPZ193" s="67"/>
      <c r="OQA193" s="65"/>
      <c r="OQB193" s="65"/>
      <c r="OQC193" s="65"/>
      <c r="OQD193" s="66"/>
      <c r="OQF193" s="64"/>
      <c r="OQG193" s="67"/>
      <c r="OQH193" s="67"/>
      <c r="OQI193" s="65"/>
      <c r="OQJ193" s="65"/>
      <c r="OQK193" s="65"/>
      <c r="OQL193" s="66"/>
      <c r="OQN193" s="64"/>
      <c r="OQO193" s="67"/>
      <c r="OQP193" s="67"/>
      <c r="OQQ193" s="65"/>
      <c r="OQR193" s="65"/>
      <c r="OQS193" s="65"/>
      <c r="OQT193" s="66"/>
      <c r="OQV193" s="64"/>
      <c r="OQW193" s="67"/>
      <c r="OQX193" s="67"/>
      <c r="OQY193" s="65"/>
      <c r="OQZ193" s="65"/>
      <c r="ORA193" s="65"/>
      <c r="ORB193" s="66"/>
      <c r="ORD193" s="64"/>
      <c r="ORE193" s="67"/>
      <c r="ORF193" s="67"/>
      <c r="ORG193" s="65"/>
      <c r="ORH193" s="65"/>
      <c r="ORI193" s="65"/>
      <c r="ORJ193" s="66"/>
      <c r="ORL193" s="64"/>
      <c r="ORM193" s="67"/>
      <c r="ORN193" s="67"/>
      <c r="ORO193" s="65"/>
      <c r="ORP193" s="65"/>
      <c r="ORQ193" s="65"/>
      <c r="ORR193" s="66"/>
      <c r="ORT193" s="64"/>
      <c r="ORU193" s="67"/>
      <c r="ORV193" s="67"/>
      <c r="ORW193" s="65"/>
      <c r="ORX193" s="65"/>
      <c r="ORY193" s="65"/>
      <c r="ORZ193" s="66"/>
      <c r="OSB193" s="64"/>
      <c r="OSC193" s="67"/>
      <c r="OSD193" s="67"/>
      <c r="OSE193" s="65"/>
      <c r="OSF193" s="65"/>
      <c r="OSG193" s="65"/>
      <c r="OSH193" s="66"/>
      <c r="OSJ193" s="64"/>
      <c r="OSK193" s="67"/>
      <c r="OSL193" s="67"/>
      <c r="OSM193" s="65"/>
      <c r="OSN193" s="65"/>
      <c r="OSO193" s="65"/>
      <c r="OSP193" s="66"/>
      <c r="OSR193" s="64"/>
      <c r="OSS193" s="67"/>
      <c r="OST193" s="67"/>
      <c r="OSU193" s="65"/>
      <c r="OSV193" s="65"/>
      <c r="OSW193" s="65"/>
      <c r="OSX193" s="66"/>
      <c r="OSZ193" s="64"/>
      <c r="OTA193" s="67"/>
      <c r="OTB193" s="67"/>
      <c r="OTC193" s="65"/>
      <c r="OTD193" s="65"/>
      <c r="OTE193" s="65"/>
      <c r="OTF193" s="66"/>
      <c r="OTH193" s="64"/>
      <c r="OTI193" s="67"/>
      <c r="OTJ193" s="67"/>
      <c r="OTK193" s="65"/>
      <c r="OTL193" s="65"/>
      <c r="OTM193" s="65"/>
      <c r="OTN193" s="66"/>
      <c r="OTP193" s="64"/>
      <c r="OTQ193" s="67"/>
      <c r="OTR193" s="67"/>
      <c r="OTS193" s="65"/>
      <c r="OTT193" s="65"/>
      <c r="OTU193" s="65"/>
      <c r="OTV193" s="66"/>
      <c r="OTX193" s="64"/>
      <c r="OTY193" s="67"/>
      <c r="OTZ193" s="67"/>
      <c r="OUA193" s="65"/>
      <c r="OUB193" s="65"/>
      <c r="OUC193" s="65"/>
      <c r="OUD193" s="66"/>
      <c r="OUF193" s="64"/>
      <c r="OUG193" s="67"/>
      <c r="OUH193" s="67"/>
      <c r="OUI193" s="65"/>
      <c r="OUJ193" s="65"/>
      <c r="OUK193" s="65"/>
      <c r="OUL193" s="66"/>
      <c r="OUN193" s="64"/>
      <c r="OUO193" s="67"/>
      <c r="OUP193" s="67"/>
      <c r="OUQ193" s="65"/>
      <c r="OUR193" s="65"/>
      <c r="OUS193" s="65"/>
      <c r="OUT193" s="66"/>
      <c r="OUV193" s="64"/>
      <c r="OUW193" s="67"/>
      <c r="OUX193" s="67"/>
      <c r="OUY193" s="65"/>
      <c r="OUZ193" s="65"/>
      <c r="OVA193" s="65"/>
      <c r="OVB193" s="66"/>
      <c r="OVD193" s="64"/>
      <c r="OVE193" s="67"/>
      <c r="OVF193" s="67"/>
      <c r="OVG193" s="65"/>
      <c r="OVH193" s="65"/>
      <c r="OVI193" s="65"/>
      <c r="OVJ193" s="66"/>
      <c r="OVL193" s="64"/>
      <c r="OVM193" s="67"/>
      <c r="OVN193" s="67"/>
      <c r="OVO193" s="65"/>
      <c r="OVP193" s="65"/>
      <c r="OVQ193" s="65"/>
      <c r="OVR193" s="66"/>
      <c r="OVT193" s="64"/>
      <c r="OVU193" s="67"/>
      <c r="OVV193" s="67"/>
      <c r="OVW193" s="65"/>
      <c r="OVX193" s="65"/>
      <c r="OVY193" s="65"/>
      <c r="OVZ193" s="66"/>
      <c r="OWB193" s="64"/>
      <c r="OWC193" s="67"/>
      <c r="OWD193" s="67"/>
      <c r="OWE193" s="65"/>
      <c r="OWF193" s="65"/>
      <c r="OWG193" s="65"/>
      <c r="OWH193" s="66"/>
      <c r="OWJ193" s="64"/>
      <c r="OWK193" s="67"/>
      <c r="OWL193" s="67"/>
      <c r="OWM193" s="65"/>
      <c r="OWN193" s="65"/>
      <c r="OWO193" s="65"/>
      <c r="OWP193" s="66"/>
      <c r="OWR193" s="64"/>
      <c r="OWS193" s="67"/>
      <c r="OWT193" s="67"/>
      <c r="OWU193" s="65"/>
      <c r="OWV193" s="65"/>
      <c r="OWW193" s="65"/>
      <c r="OWX193" s="66"/>
      <c r="OWZ193" s="64"/>
      <c r="OXA193" s="67"/>
      <c r="OXB193" s="67"/>
      <c r="OXC193" s="65"/>
      <c r="OXD193" s="65"/>
      <c r="OXE193" s="65"/>
      <c r="OXF193" s="66"/>
      <c r="OXH193" s="64"/>
      <c r="OXI193" s="67"/>
      <c r="OXJ193" s="67"/>
      <c r="OXK193" s="65"/>
      <c r="OXL193" s="65"/>
      <c r="OXM193" s="65"/>
      <c r="OXN193" s="66"/>
      <c r="OXP193" s="64"/>
      <c r="OXQ193" s="67"/>
      <c r="OXR193" s="67"/>
      <c r="OXS193" s="65"/>
      <c r="OXT193" s="65"/>
      <c r="OXU193" s="65"/>
      <c r="OXV193" s="66"/>
      <c r="OXX193" s="64"/>
      <c r="OXY193" s="67"/>
      <c r="OXZ193" s="67"/>
      <c r="OYA193" s="65"/>
      <c r="OYB193" s="65"/>
      <c r="OYC193" s="65"/>
      <c r="OYD193" s="66"/>
      <c r="OYF193" s="64"/>
      <c r="OYG193" s="67"/>
      <c r="OYH193" s="67"/>
      <c r="OYI193" s="65"/>
      <c r="OYJ193" s="65"/>
      <c r="OYK193" s="65"/>
      <c r="OYL193" s="66"/>
      <c r="OYN193" s="64"/>
      <c r="OYO193" s="67"/>
      <c r="OYP193" s="67"/>
      <c r="OYQ193" s="65"/>
      <c r="OYR193" s="65"/>
      <c r="OYS193" s="65"/>
      <c r="OYT193" s="66"/>
      <c r="OYV193" s="64"/>
      <c r="OYW193" s="67"/>
      <c r="OYX193" s="67"/>
      <c r="OYY193" s="65"/>
      <c r="OYZ193" s="65"/>
      <c r="OZA193" s="65"/>
      <c r="OZB193" s="66"/>
      <c r="OZD193" s="64"/>
      <c r="OZE193" s="67"/>
      <c r="OZF193" s="67"/>
      <c r="OZG193" s="65"/>
      <c r="OZH193" s="65"/>
      <c r="OZI193" s="65"/>
      <c r="OZJ193" s="66"/>
      <c r="OZL193" s="64"/>
      <c r="OZM193" s="67"/>
      <c r="OZN193" s="67"/>
      <c r="OZO193" s="65"/>
      <c r="OZP193" s="65"/>
      <c r="OZQ193" s="65"/>
      <c r="OZR193" s="66"/>
      <c r="OZT193" s="64"/>
      <c r="OZU193" s="67"/>
      <c r="OZV193" s="67"/>
      <c r="OZW193" s="65"/>
      <c r="OZX193" s="65"/>
      <c r="OZY193" s="65"/>
      <c r="OZZ193" s="66"/>
      <c r="PAB193" s="64"/>
      <c r="PAC193" s="67"/>
      <c r="PAD193" s="67"/>
      <c r="PAE193" s="65"/>
      <c r="PAF193" s="65"/>
      <c r="PAG193" s="65"/>
      <c r="PAH193" s="66"/>
      <c r="PAJ193" s="64"/>
      <c r="PAK193" s="67"/>
      <c r="PAL193" s="67"/>
      <c r="PAM193" s="65"/>
      <c r="PAN193" s="65"/>
      <c r="PAO193" s="65"/>
      <c r="PAP193" s="66"/>
      <c r="PAR193" s="64"/>
      <c r="PAS193" s="67"/>
      <c r="PAT193" s="67"/>
      <c r="PAU193" s="65"/>
      <c r="PAV193" s="65"/>
      <c r="PAW193" s="65"/>
      <c r="PAX193" s="66"/>
      <c r="PAZ193" s="64"/>
      <c r="PBA193" s="67"/>
      <c r="PBB193" s="67"/>
      <c r="PBC193" s="65"/>
      <c r="PBD193" s="65"/>
      <c r="PBE193" s="65"/>
      <c r="PBF193" s="66"/>
      <c r="PBH193" s="64"/>
      <c r="PBI193" s="67"/>
      <c r="PBJ193" s="67"/>
      <c r="PBK193" s="65"/>
      <c r="PBL193" s="65"/>
      <c r="PBM193" s="65"/>
      <c r="PBN193" s="66"/>
      <c r="PBP193" s="64"/>
      <c r="PBQ193" s="67"/>
      <c r="PBR193" s="67"/>
      <c r="PBS193" s="65"/>
      <c r="PBT193" s="65"/>
      <c r="PBU193" s="65"/>
      <c r="PBV193" s="66"/>
      <c r="PBX193" s="64"/>
      <c r="PBY193" s="67"/>
      <c r="PBZ193" s="67"/>
      <c r="PCA193" s="65"/>
      <c r="PCB193" s="65"/>
      <c r="PCC193" s="65"/>
      <c r="PCD193" s="66"/>
      <c r="PCF193" s="64"/>
      <c r="PCG193" s="67"/>
      <c r="PCH193" s="67"/>
      <c r="PCI193" s="65"/>
      <c r="PCJ193" s="65"/>
      <c r="PCK193" s="65"/>
      <c r="PCL193" s="66"/>
      <c r="PCN193" s="64"/>
      <c r="PCO193" s="67"/>
      <c r="PCP193" s="67"/>
      <c r="PCQ193" s="65"/>
      <c r="PCR193" s="65"/>
      <c r="PCS193" s="65"/>
      <c r="PCT193" s="66"/>
      <c r="PCV193" s="64"/>
      <c r="PCW193" s="67"/>
      <c r="PCX193" s="67"/>
      <c r="PCY193" s="65"/>
      <c r="PCZ193" s="65"/>
      <c r="PDA193" s="65"/>
      <c r="PDB193" s="66"/>
      <c r="PDD193" s="64"/>
      <c r="PDE193" s="67"/>
      <c r="PDF193" s="67"/>
      <c r="PDG193" s="65"/>
      <c r="PDH193" s="65"/>
      <c r="PDI193" s="65"/>
      <c r="PDJ193" s="66"/>
      <c r="PDL193" s="64"/>
      <c r="PDM193" s="67"/>
      <c r="PDN193" s="67"/>
      <c r="PDO193" s="65"/>
      <c r="PDP193" s="65"/>
      <c r="PDQ193" s="65"/>
      <c r="PDR193" s="66"/>
      <c r="PDT193" s="64"/>
      <c r="PDU193" s="67"/>
      <c r="PDV193" s="67"/>
      <c r="PDW193" s="65"/>
      <c r="PDX193" s="65"/>
      <c r="PDY193" s="65"/>
      <c r="PDZ193" s="66"/>
      <c r="PEB193" s="64"/>
      <c r="PEC193" s="67"/>
      <c r="PED193" s="67"/>
      <c r="PEE193" s="65"/>
      <c r="PEF193" s="65"/>
      <c r="PEG193" s="65"/>
      <c r="PEH193" s="66"/>
      <c r="PEJ193" s="64"/>
      <c r="PEK193" s="67"/>
      <c r="PEL193" s="67"/>
      <c r="PEM193" s="65"/>
      <c r="PEN193" s="65"/>
      <c r="PEO193" s="65"/>
      <c r="PEP193" s="66"/>
      <c r="PER193" s="64"/>
      <c r="PES193" s="67"/>
      <c r="PET193" s="67"/>
      <c r="PEU193" s="65"/>
      <c r="PEV193" s="65"/>
      <c r="PEW193" s="65"/>
      <c r="PEX193" s="66"/>
      <c r="PEZ193" s="64"/>
      <c r="PFA193" s="67"/>
      <c r="PFB193" s="67"/>
      <c r="PFC193" s="65"/>
      <c r="PFD193" s="65"/>
      <c r="PFE193" s="65"/>
      <c r="PFF193" s="66"/>
      <c r="PFH193" s="64"/>
      <c r="PFI193" s="67"/>
      <c r="PFJ193" s="67"/>
      <c r="PFK193" s="65"/>
      <c r="PFL193" s="65"/>
      <c r="PFM193" s="65"/>
      <c r="PFN193" s="66"/>
      <c r="PFP193" s="64"/>
      <c r="PFQ193" s="67"/>
      <c r="PFR193" s="67"/>
      <c r="PFS193" s="65"/>
      <c r="PFT193" s="65"/>
      <c r="PFU193" s="65"/>
      <c r="PFV193" s="66"/>
      <c r="PFX193" s="64"/>
      <c r="PFY193" s="67"/>
      <c r="PFZ193" s="67"/>
      <c r="PGA193" s="65"/>
      <c r="PGB193" s="65"/>
      <c r="PGC193" s="65"/>
      <c r="PGD193" s="66"/>
      <c r="PGF193" s="64"/>
      <c r="PGG193" s="67"/>
      <c r="PGH193" s="67"/>
      <c r="PGI193" s="65"/>
      <c r="PGJ193" s="65"/>
      <c r="PGK193" s="65"/>
      <c r="PGL193" s="66"/>
      <c r="PGN193" s="64"/>
      <c r="PGO193" s="67"/>
      <c r="PGP193" s="67"/>
      <c r="PGQ193" s="65"/>
      <c r="PGR193" s="65"/>
      <c r="PGS193" s="65"/>
      <c r="PGT193" s="66"/>
      <c r="PGV193" s="64"/>
      <c r="PGW193" s="67"/>
      <c r="PGX193" s="67"/>
      <c r="PGY193" s="65"/>
      <c r="PGZ193" s="65"/>
      <c r="PHA193" s="65"/>
      <c r="PHB193" s="66"/>
      <c r="PHD193" s="64"/>
      <c r="PHE193" s="67"/>
      <c r="PHF193" s="67"/>
      <c r="PHG193" s="65"/>
      <c r="PHH193" s="65"/>
      <c r="PHI193" s="65"/>
      <c r="PHJ193" s="66"/>
      <c r="PHL193" s="64"/>
      <c r="PHM193" s="67"/>
      <c r="PHN193" s="67"/>
      <c r="PHO193" s="65"/>
      <c r="PHP193" s="65"/>
      <c r="PHQ193" s="65"/>
      <c r="PHR193" s="66"/>
      <c r="PHT193" s="64"/>
      <c r="PHU193" s="67"/>
      <c r="PHV193" s="67"/>
      <c r="PHW193" s="65"/>
      <c r="PHX193" s="65"/>
      <c r="PHY193" s="65"/>
      <c r="PHZ193" s="66"/>
      <c r="PIB193" s="64"/>
      <c r="PIC193" s="67"/>
      <c r="PID193" s="67"/>
      <c r="PIE193" s="65"/>
      <c r="PIF193" s="65"/>
      <c r="PIG193" s="65"/>
      <c r="PIH193" s="66"/>
      <c r="PIJ193" s="64"/>
      <c r="PIK193" s="67"/>
      <c r="PIL193" s="67"/>
      <c r="PIM193" s="65"/>
      <c r="PIN193" s="65"/>
      <c r="PIO193" s="65"/>
      <c r="PIP193" s="66"/>
      <c r="PIR193" s="64"/>
      <c r="PIS193" s="67"/>
      <c r="PIT193" s="67"/>
      <c r="PIU193" s="65"/>
      <c r="PIV193" s="65"/>
      <c r="PIW193" s="65"/>
      <c r="PIX193" s="66"/>
      <c r="PIZ193" s="64"/>
      <c r="PJA193" s="67"/>
      <c r="PJB193" s="67"/>
      <c r="PJC193" s="65"/>
      <c r="PJD193" s="65"/>
      <c r="PJE193" s="65"/>
      <c r="PJF193" s="66"/>
      <c r="PJH193" s="64"/>
      <c r="PJI193" s="67"/>
      <c r="PJJ193" s="67"/>
      <c r="PJK193" s="65"/>
      <c r="PJL193" s="65"/>
      <c r="PJM193" s="65"/>
      <c r="PJN193" s="66"/>
      <c r="PJP193" s="64"/>
      <c r="PJQ193" s="67"/>
      <c r="PJR193" s="67"/>
      <c r="PJS193" s="65"/>
      <c r="PJT193" s="65"/>
      <c r="PJU193" s="65"/>
      <c r="PJV193" s="66"/>
      <c r="PJX193" s="64"/>
      <c r="PJY193" s="67"/>
      <c r="PJZ193" s="67"/>
      <c r="PKA193" s="65"/>
      <c r="PKB193" s="65"/>
      <c r="PKC193" s="65"/>
      <c r="PKD193" s="66"/>
      <c r="PKF193" s="64"/>
      <c r="PKG193" s="67"/>
      <c r="PKH193" s="67"/>
      <c r="PKI193" s="65"/>
      <c r="PKJ193" s="65"/>
      <c r="PKK193" s="65"/>
      <c r="PKL193" s="66"/>
      <c r="PKN193" s="64"/>
      <c r="PKO193" s="67"/>
      <c r="PKP193" s="67"/>
      <c r="PKQ193" s="65"/>
      <c r="PKR193" s="65"/>
      <c r="PKS193" s="65"/>
      <c r="PKT193" s="66"/>
      <c r="PKV193" s="64"/>
      <c r="PKW193" s="67"/>
      <c r="PKX193" s="67"/>
      <c r="PKY193" s="65"/>
      <c r="PKZ193" s="65"/>
      <c r="PLA193" s="65"/>
      <c r="PLB193" s="66"/>
      <c r="PLD193" s="64"/>
      <c r="PLE193" s="67"/>
      <c r="PLF193" s="67"/>
      <c r="PLG193" s="65"/>
      <c r="PLH193" s="65"/>
      <c r="PLI193" s="65"/>
      <c r="PLJ193" s="66"/>
      <c r="PLL193" s="64"/>
      <c r="PLM193" s="67"/>
      <c r="PLN193" s="67"/>
      <c r="PLO193" s="65"/>
      <c r="PLP193" s="65"/>
      <c r="PLQ193" s="65"/>
      <c r="PLR193" s="66"/>
      <c r="PLT193" s="64"/>
      <c r="PLU193" s="67"/>
      <c r="PLV193" s="67"/>
      <c r="PLW193" s="65"/>
      <c r="PLX193" s="65"/>
      <c r="PLY193" s="65"/>
      <c r="PLZ193" s="66"/>
      <c r="PMB193" s="64"/>
      <c r="PMC193" s="67"/>
      <c r="PMD193" s="67"/>
      <c r="PME193" s="65"/>
      <c r="PMF193" s="65"/>
      <c r="PMG193" s="65"/>
      <c r="PMH193" s="66"/>
      <c r="PMJ193" s="64"/>
      <c r="PMK193" s="67"/>
      <c r="PML193" s="67"/>
      <c r="PMM193" s="65"/>
      <c r="PMN193" s="65"/>
      <c r="PMO193" s="65"/>
      <c r="PMP193" s="66"/>
      <c r="PMR193" s="64"/>
      <c r="PMS193" s="67"/>
      <c r="PMT193" s="67"/>
      <c r="PMU193" s="65"/>
      <c r="PMV193" s="65"/>
      <c r="PMW193" s="65"/>
      <c r="PMX193" s="66"/>
      <c r="PMZ193" s="64"/>
      <c r="PNA193" s="67"/>
      <c r="PNB193" s="67"/>
      <c r="PNC193" s="65"/>
      <c r="PND193" s="65"/>
      <c r="PNE193" s="65"/>
      <c r="PNF193" s="66"/>
      <c r="PNH193" s="64"/>
      <c r="PNI193" s="67"/>
      <c r="PNJ193" s="67"/>
      <c r="PNK193" s="65"/>
      <c r="PNL193" s="65"/>
      <c r="PNM193" s="65"/>
      <c r="PNN193" s="66"/>
      <c r="PNP193" s="64"/>
      <c r="PNQ193" s="67"/>
      <c r="PNR193" s="67"/>
      <c r="PNS193" s="65"/>
      <c r="PNT193" s="65"/>
      <c r="PNU193" s="65"/>
      <c r="PNV193" s="66"/>
      <c r="PNX193" s="64"/>
      <c r="PNY193" s="67"/>
      <c r="PNZ193" s="67"/>
      <c r="POA193" s="65"/>
      <c r="POB193" s="65"/>
      <c r="POC193" s="65"/>
      <c r="POD193" s="66"/>
      <c r="POF193" s="64"/>
      <c r="POG193" s="67"/>
      <c r="POH193" s="67"/>
      <c r="POI193" s="65"/>
      <c r="POJ193" s="65"/>
      <c r="POK193" s="65"/>
      <c r="POL193" s="66"/>
      <c r="PON193" s="64"/>
      <c r="POO193" s="67"/>
      <c r="POP193" s="67"/>
      <c r="POQ193" s="65"/>
      <c r="POR193" s="65"/>
      <c r="POS193" s="65"/>
      <c r="POT193" s="66"/>
      <c r="POV193" s="64"/>
      <c r="POW193" s="67"/>
      <c r="POX193" s="67"/>
      <c r="POY193" s="65"/>
      <c r="POZ193" s="65"/>
      <c r="PPA193" s="65"/>
      <c r="PPB193" s="66"/>
      <c r="PPD193" s="64"/>
      <c r="PPE193" s="67"/>
      <c r="PPF193" s="67"/>
      <c r="PPG193" s="65"/>
      <c r="PPH193" s="65"/>
      <c r="PPI193" s="65"/>
      <c r="PPJ193" s="66"/>
      <c r="PPL193" s="64"/>
      <c r="PPM193" s="67"/>
      <c r="PPN193" s="67"/>
      <c r="PPO193" s="65"/>
      <c r="PPP193" s="65"/>
      <c r="PPQ193" s="65"/>
      <c r="PPR193" s="66"/>
      <c r="PPT193" s="64"/>
      <c r="PPU193" s="67"/>
      <c r="PPV193" s="67"/>
      <c r="PPW193" s="65"/>
      <c r="PPX193" s="65"/>
      <c r="PPY193" s="65"/>
      <c r="PPZ193" s="66"/>
      <c r="PQB193" s="64"/>
      <c r="PQC193" s="67"/>
      <c r="PQD193" s="67"/>
      <c r="PQE193" s="65"/>
      <c r="PQF193" s="65"/>
      <c r="PQG193" s="65"/>
      <c r="PQH193" s="66"/>
      <c r="PQJ193" s="64"/>
      <c r="PQK193" s="67"/>
      <c r="PQL193" s="67"/>
      <c r="PQM193" s="65"/>
      <c r="PQN193" s="65"/>
      <c r="PQO193" s="65"/>
      <c r="PQP193" s="66"/>
      <c r="PQR193" s="64"/>
      <c r="PQS193" s="67"/>
      <c r="PQT193" s="67"/>
      <c r="PQU193" s="65"/>
      <c r="PQV193" s="65"/>
      <c r="PQW193" s="65"/>
      <c r="PQX193" s="66"/>
      <c r="PQZ193" s="64"/>
      <c r="PRA193" s="67"/>
      <c r="PRB193" s="67"/>
      <c r="PRC193" s="65"/>
      <c r="PRD193" s="65"/>
      <c r="PRE193" s="65"/>
      <c r="PRF193" s="66"/>
      <c r="PRH193" s="64"/>
      <c r="PRI193" s="67"/>
      <c r="PRJ193" s="67"/>
      <c r="PRK193" s="65"/>
      <c r="PRL193" s="65"/>
      <c r="PRM193" s="65"/>
      <c r="PRN193" s="66"/>
      <c r="PRP193" s="64"/>
      <c r="PRQ193" s="67"/>
      <c r="PRR193" s="67"/>
      <c r="PRS193" s="65"/>
      <c r="PRT193" s="65"/>
      <c r="PRU193" s="65"/>
      <c r="PRV193" s="66"/>
      <c r="PRX193" s="64"/>
      <c r="PRY193" s="67"/>
      <c r="PRZ193" s="67"/>
      <c r="PSA193" s="65"/>
      <c r="PSB193" s="65"/>
      <c r="PSC193" s="65"/>
      <c r="PSD193" s="66"/>
      <c r="PSF193" s="64"/>
      <c r="PSG193" s="67"/>
      <c r="PSH193" s="67"/>
      <c r="PSI193" s="65"/>
      <c r="PSJ193" s="65"/>
      <c r="PSK193" s="65"/>
      <c r="PSL193" s="66"/>
      <c r="PSN193" s="64"/>
      <c r="PSO193" s="67"/>
      <c r="PSP193" s="67"/>
      <c r="PSQ193" s="65"/>
      <c r="PSR193" s="65"/>
      <c r="PSS193" s="65"/>
      <c r="PST193" s="66"/>
      <c r="PSV193" s="64"/>
      <c r="PSW193" s="67"/>
      <c r="PSX193" s="67"/>
      <c r="PSY193" s="65"/>
      <c r="PSZ193" s="65"/>
      <c r="PTA193" s="65"/>
      <c r="PTB193" s="66"/>
      <c r="PTD193" s="64"/>
      <c r="PTE193" s="67"/>
      <c r="PTF193" s="67"/>
      <c r="PTG193" s="65"/>
      <c r="PTH193" s="65"/>
      <c r="PTI193" s="65"/>
      <c r="PTJ193" s="66"/>
      <c r="PTL193" s="64"/>
      <c r="PTM193" s="67"/>
      <c r="PTN193" s="67"/>
      <c r="PTO193" s="65"/>
      <c r="PTP193" s="65"/>
      <c r="PTQ193" s="65"/>
      <c r="PTR193" s="66"/>
      <c r="PTT193" s="64"/>
      <c r="PTU193" s="67"/>
      <c r="PTV193" s="67"/>
      <c r="PTW193" s="65"/>
      <c r="PTX193" s="65"/>
      <c r="PTY193" s="65"/>
      <c r="PTZ193" s="66"/>
      <c r="PUB193" s="64"/>
      <c r="PUC193" s="67"/>
      <c r="PUD193" s="67"/>
      <c r="PUE193" s="65"/>
      <c r="PUF193" s="65"/>
      <c r="PUG193" s="65"/>
      <c r="PUH193" s="66"/>
      <c r="PUJ193" s="64"/>
      <c r="PUK193" s="67"/>
      <c r="PUL193" s="67"/>
      <c r="PUM193" s="65"/>
      <c r="PUN193" s="65"/>
      <c r="PUO193" s="65"/>
      <c r="PUP193" s="66"/>
      <c r="PUR193" s="64"/>
      <c r="PUS193" s="67"/>
      <c r="PUT193" s="67"/>
      <c r="PUU193" s="65"/>
      <c r="PUV193" s="65"/>
      <c r="PUW193" s="65"/>
      <c r="PUX193" s="66"/>
      <c r="PUZ193" s="64"/>
      <c r="PVA193" s="67"/>
      <c r="PVB193" s="67"/>
      <c r="PVC193" s="65"/>
      <c r="PVD193" s="65"/>
      <c r="PVE193" s="65"/>
      <c r="PVF193" s="66"/>
      <c r="PVH193" s="64"/>
      <c r="PVI193" s="67"/>
      <c r="PVJ193" s="67"/>
      <c r="PVK193" s="65"/>
      <c r="PVL193" s="65"/>
      <c r="PVM193" s="65"/>
      <c r="PVN193" s="66"/>
      <c r="PVP193" s="64"/>
      <c r="PVQ193" s="67"/>
      <c r="PVR193" s="67"/>
      <c r="PVS193" s="65"/>
      <c r="PVT193" s="65"/>
      <c r="PVU193" s="65"/>
      <c r="PVV193" s="66"/>
      <c r="PVX193" s="64"/>
      <c r="PVY193" s="67"/>
      <c r="PVZ193" s="67"/>
      <c r="PWA193" s="65"/>
      <c r="PWB193" s="65"/>
      <c r="PWC193" s="65"/>
      <c r="PWD193" s="66"/>
      <c r="PWF193" s="64"/>
      <c r="PWG193" s="67"/>
      <c r="PWH193" s="67"/>
      <c r="PWI193" s="65"/>
      <c r="PWJ193" s="65"/>
      <c r="PWK193" s="65"/>
      <c r="PWL193" s="66"/>
      <c r="PWN193" s="64"/>
      <c r="PWO193" s="67"/>
      <c r="PWP193" s="67"/>
      <c r="PWQ193" s="65"/>
      <c r="PWR193" s="65"/>
      <c r="PWS193" s="65"/>
      <c r="PWT193" s="66"/>
      <c r="PWV193" s="64"/>
      <c r="PWW193" s="67"/>
      <c r="PWX193" s="67"/>
      <c r="PWY193" s="65"/>
      <c r="PWZ193" s="65"/>
      <c r="PXA193" s="65"/>
      <c r="PXB193" s="66"/>
      <c r="PXD193" s="64"/>
      <c r="PXE193" s="67"/>
      <c r="PXF193" s="67"/>
      <c r="PXG193" s="65"/>
      <c r="PXH193" s="65"/>
      <c r="PXI193" s="65"/>
      <c r="PXJ193" s="66"/>
      <c r="PXL193" s="64"/>
      <c r="PXM193" s="67"/>
      <c r="PXN193" s="67"/>
      <c r="PXO193" s="65"/>
      <c r="PXP193" s="65"/>
      <c r="PXQ193" s="65"/>
      <c r="PXR193" s="66"/>
      <c r="PXT193" s="64"/>
      <c r="PXU193" s="67"/>
      <c r="PXV193" s="67"/>
      <c r="PXW193" s="65"/>
      <c r="PXX193" s="65"/>
      <c r="PXY193" s="65"/>
      <c r="PXZ193" s="66"/>
      <c r="PYB193" s="64"/>
      <c r="PYC193" s="67"/>
      <c r="PYD193" s="67"/>
      <c r="PYE193" s="65"/>
      <c r="PYF193" s="65"/>
      <c r="PYG193" s="65"/>
      <c r="PYH193" s="66"/>
      <c r="PYJ193" s="64"/>
      <c r="PYK193" s="67"/>
      <c r="PYL193" s="67"/>
      <c r="PYM193" s="65"/>
      <c r="PYN193" s="65"/>
      <c r="PYO193" s="65"/>
      <c r="PYP193" s="66"/>
      <c r="PYR193" s="64"/>
      <c r="PYS193" s="67"/>
      <c r="PYT193" s="67"/>
      <c r="PYU193" s="65"/>
      <c r="PYV193" s="65"/>
      <c r="PYW193" s="65"/>
      <c r="PYX193" s="66"/>
      <c r="PYZ193" s="64"/>
      <c r="PZA193" s="67"/>
      <c r="PZB193" s="67"/>
      <c r="PZC193" s="65"/>
      <c r="PZD193" s="65"/>
      <c r="PZE193" s="65"/>
      <c r="PZF193" s="66"/>
      <c r="PZH193" s="64"/>
      <c r="PZI193" s="67"/>
      <c r="PZJ193" s="67"/>
      <c r="PZK193" s="65"/>
      <c r="PZL193" s="65"/>
      <c r="PZM193" s="65"/>
      <c r="PZN193" s="66"/>
      <c r="PZP193" s="64"/>
      <c r="PZQ193" s="67"/>
      <c r="PZR193" s="67"/>
      <c r="PZS193" s="65"/>
      <c r="PZT193" s="65"/>
      <c r="PZU193" s="65"/>
      <c r="PZV193" s="66"/>
      <c r="PZX193" s="64"/>
      <c r="PZY193" s="67"/>
      <c r="PZZ193" s="67"/>
      <c r="QAA193" s="65"/>
      <c r="QAB193" s="65"/>
      <c r="QAC193" s="65"/>
      <c r="QAD193" s="66"/>
      <c r="QAF193" s="64"/>
      <c r="QAG193" s="67"/>
      <c r="QAH193" s="67"/>
      <c r="QAI193" s="65"/>
      <c r="QAJ193" s="65"/>
      <c r="QAK193" s="65"/>
      <c r="QAL193" s="66"/>
      <c r="QAN193" s="64"/>
      <c r="QAO193" s="67"/>
      <c r="QAP193" s="67"/>
      <c r="QAQ193" s="65"/>
      <c r="QAR193" s="65"/>
      <c r="QAS193" s="65"/>
      <c r="QAT193" s="66"/>
      <c r="QAV193" s="64"/>
      <c r="QAW193" s="67"/>
      <c r="QAX193" s="67"/>
      <c r="QAY193" s="65"/>
      <c r="QAZ193" s="65"/>
      <c r="QBA193" s="65"/>
      <c r="QBB193" s="66"/>
      <c r="QBD193" s="64"/>
      <c r="QBE193" s="67"/>
      <c r="QBF193" s="67"/>
      <c r="QBG193" s="65"/>
      <c r="QBH193" s="65"/>
      <c r="QBI193" s="65"/>
      <c r="QBJ193" s="66"/>
      <c r="QBL193" s="64"/>
      <c r="QBM193" s="67"/>
      <c r="QBN193" s="67"/>
      <c r="QBO193" s="65"/>
      <c r="QBP193" s="65"/>
      <c r="QBQ193" s="65"/>
      <c r="QBR193" s="66"/>
      <c r="QBT193" s="64"/>
      <c r="QBU193" s="67"/>
      <c r="QBV193" s="67"/>
      <c r="QBW193" s="65"/>
      <c r="QBX193" s="65"/>
      <c r="QBY193" s="65"/>
      <c r="QBZ193" s="66"/>
      <c r="QCB193" s="64"/>
      <c r="QCC193" s="67"/>
      <c r="QCD193" s="67"/>
      <c r="QCE193" s="65"/>
      <c r="QCF193" s="65"/>
      <c r="QCG193" s="65"/>
      <c r="QCH193" s="66"/>
      <c r="QCJ193" s="64"/>
      <c r="QCK193" s="67"/>
      <c r="QCL193" s="67"/>
      <c r="QCM193" s="65"/>
      <c r="QCN193" s="65"/>
      <c r="QCO193" s="65"/>
      <c r="QCP193" s="66"/>
      <c r="QCR193" s="64"/>
      <c r="QCS193" s="67"/>
      <c r="QCT193" s="67"/>
      <c r="QCU193" s="65"/>
      <c r="QCV193" s="65"/>
      <c r="QCW193" s="65"/>
      <c r="QCX193" s="66"/>
      <c r="QCZ193" s="64"/>
      <c r="QDA193" s="67"/>
      <c r="QDB193" s="67"/>
      <c r="QDC193" s="65"/>
      <c r="QDD193" s="65"/>
      <c r="QDE193" s="65"/>
      <c r="QDF193" s="66"/>
      <c r="QDH193" s="64"/>
      <c r="QDI193" s="67"/>
      <c r="QDJ193" s="67"/>
      <c r="QDK193" s="65"/>
      <c r="QDL193" s="65"/>
      <c r="QDM193" s="65"/>
      <c r="QDN193" s="66"/>
      <c r="QDP193" s="64"/>
      <c r="QDQ193" s="67"/>
      <c r="QDR193" s="67"/>
      <c r="QDS193" s="65"/>
      <c r="QDT193" s="65"/>
      <c r="QDU193" s="65"/>
      <c r="QDV193" s="66"/>
      <c r="QDX193" s="64"/>
      <c r="QDY193" s="67"/>
      <c r="QDZ193" s="67"/>
      <c r="QEA193" s="65"/>
      <c r="QEB193" s="65"/>
      <c r="QEC193" s="65"/>
      <c r="QED193" s="66"/>
      <c r="QEF193" s="64"/>
      <c r="QEG193" s="67"/>
      <c r="QEH193" s="67"/>
      <c r="QEI193" s="65"/>
      <c r="QEJ193" s="65"/>
      <c r="QEK193" s="65"/>
      <c r="QEL193" s="66"/>
      <c r="QEN193" s="64"/>
      <c r="QEO193" s="67"/>
      <c r="QEP193" s="67"/>
      <c r="QEQ193" s="65"/>
      <c r="QER193" s="65"/>
      <c r="QES193" s="65"/>
      <c r="QET193" s="66"/>
      <c r="QEV193" s="64"/>
      <c r="QEW193" s="67"/>
      <c r="QEX193" s="67"/>
      <c r="QEY193" s="65"/>
      <c r="QEZ193" s="65"/>
      <c r="QFA193" s="65"/>
      <c r="QFB193" s="66"/>
      <c r="QFD193" s="64"/>
      <c r="QFE193" s="67"/>
      <c r="QFF193" s="67"/>
      <c r="QFG193" s="65"/>
      <c r="QFH193" s="65"/>
      <c r="QFI193" s="65"/>
      <c r="QFJ193" s="66"/>
      <c r="QFL193" s="64"/>
      <c r="QFM193" s="67"/>
      <c r="QFN193" s="67"/>
      <c r="QFO193" s="65"/>
      <c r="QFP193" s="65"/>
      <c r="QFQ193" s="65"/>
      <c r="QFR193" s="66"/>
      <c r="QFT193" s="64"/>
      <c r="QFU193" s="67"/>
      <c r="QFV193" s="67"/>
      <c r="QFW193" s="65"/>
      <c r="QFX193" s="65"/>
      <c r="QFY193" s="65"/>
      <c r="QFZ193" s="66"/>
      <c r="QGB193" s="64"/>
      <c r="QGC193" s="67"/>
      <c r="QGD193" s="67"/>
      <c r="QGE193" s="65"/>
      <c r="QGF193" s="65"/>
      <c r="QGG193" s="65"/>
      <c r="QGH193" s="66"/>
      <c r="QGJ193" s="64"/>
      <c r="QGK193" s="67"/>
      <c r="QGL193" s="67"/>
      <c r="QGM193" s="65"/>
      <c r="QGN193" s="65"/>
      <c r="QGO193" s="65"/>
      <c r="QGP193" s="66"/>
      <c r="QGR193" s="64"/>
      <c r="QGS193" s="67"/>
      <c r="QGT193" s="67"/>
      <c r="QGU193" s="65"/>
      <c r="QGV193" s="65"/>
      <c r="QGW193" s="65"/>
      <c r="QGX193" s="66"/>
      <c r="QGZ193" s="64"/>
      <c r="QHA193" s="67"/>
      <c r="QHB193" s="67"/>
      <c r="QHC193" s="65"/>
      <c r="QHD193" s="65"/>
      <c r="QHE193" s="65"/>
      <c r="QHF193" s="66"/>
      <c r="QHH193" s="64"/>
      <c r="QHI193" s="67"/>
      <c r="QHJ193" s="67"/>
      <c r="QHK193" s="65"/>
      <c r="QHL193" s="65"/>
      <c r="QHM193" s="65"/>
      <c r="QHN193" s="66"/>
      <c r="QHP193" s="64"/>
      <c r="QHQ193" s="67"/>
      <c r="QHR193" s="67"/>
      <c r="QHS193" s="65"/>
      <c r="QHT193" s="65"/>
      <c r="QHU193" s="65"/>
      <c r="QHV193" s="66"/>
      <c r="QHX193" s="64"/>
      <c r="QHY193" s="67"/>
      <c r="QHZ193" s="67"/>
      <c r="QIA193" s="65"/>
      <c r="QIB193" s="65"/>
      <c r="QIC193" s="65"/>
      <c r="QID193" s="66"/>
      <c r="QIF193" s="64"/>
      <c r="QIG193" s="67"/>
      <c r="QIH193" s="67"/>
      <c r="QII193" s="65"/>
      <c r="QIJ193" s="65"/>
      <c r="QIK193" s="65"/>
      <c r="QIL193" s="66"/>
      <c r="QIN193" s="64"/>
      <c r="QIO193" s="67"/>
      <c r="QIP193" s="67"/>
      <c r="QIQ193" s="65"/>
      <c r="QIR193" s="65"/>
      <c r="QIS193" s="65"/>
      <c r="QIT193" s="66"/>
      <c r="QIV193" s="64"/>
      <c r="QIW193" s="67"/>
      <c r="QIX193" s="67"/>
      <c r="QIY193" s="65"/>
      <c r="QIZ193" s="65"/>
      <c r="QJA193" s="65"/>
      <c r="QJB193" s="66"/>
      <c r="QJD193" s="64"/>
      <c r="QJE193" s="67"/>
      <c r="QJF193" s="67"/>
      <c r="QJG193" s="65"/>
      <c r="QJH193" s="65"/>
      <c r="QJI193" s="65"/>
      <c r="QJJ193" s="66"/>
      <c r="QJL193" s="64"/>
      <c r="QJM193" s="67"/>
      <c r="QJN193" s="67"/>
      <c r="QJO193" s="65"/>
      <c r="QJP193" s="65"/>
      <c r="QJQ193" s="65"/>
      <c r="QJR193" s="66"/>
      <c r="QJT193" s="64"/>
      <c r="QJU193" s="67"/>
      <c r="QJV193" s="67"/>
      <c r="QJW193" s="65"/>
      <c r="QJX193" s="65"/>
      <c r="QJY193" s="65"/>
      <c r="QJZ193" s="66"/>
      <c r="QKB193" s="64"/>
      <c r="QKC193" s="67"/>
      <c r="QKD193" s="67"/>
      <c r="QKE193" s="65"/>
      <c r="QKF193" s="65"/>
      <c r="QKG193" s="65"/>
      <c r="QKH193" s="66"/>
      <c r="QKJ193" s="64"/>
      <c r="QKK193" s="67"/>
      <c r="QKL193" s="67"/>
      <c r="QKM193" s="65"/>
      <c r="QKN193" s="65"/>
      <c r="QKO193" s="65"/>
      <c r="QKP193" s="66"/>
      <c r="QKR193" s="64"/>
      <c r="QKS193" s="67"/>
      <c r="QKT193" s="67"/>
      <c r="QKU193" s="65"/>
      <c r="QKV193" s="65"/>
      <c r="QKW193" s="65"/>
      <c r="QKX193" s="66"/>
      <c r="QKZ193" s="64"/>
      <c r="QLA193" s="67"/>
      <c r="QLB193" s="67"/>
      <c r="QLC193" s="65"/>
      <c r="QLD193" s="65"/>
      <c r="QLE193" s="65"/>
      <c r="QLF193" s="66"/>
      <c r="QLH193" s="64"/>
      <c r="QLI193" s="67"/>
      <c r="QLJ193" s="67"/>
      <c r="QLK193" s="65"/>
      <c r="QLL193" s="65"/>
      <c r="QLM193" s="65"/>
      <c r="QLN193" s="66"/>
      <c r="QLP193" s="64"/>
      <c r="QLQ193" s="67"/>
      <c r="QLR193" s="67"/>
      <c r="QLS193" s="65"/>
      <c r="QLT193" s="65"/>
      <c r="QLU193" s="65"/>
      <c r="QLV193" s="66"/>
      <c r="QLX193" s="64"/>
      <c r="QLY193" s="67"/>
      <c r="QLZ193" s="67"/>
      <c r="QMA193" s="65"/>
      <c r="QMB193" s="65"/>
      <c r="QMC193" s="65"/>
      <c r="QMD193" s="66"/>
      <c r="QMF193" s="64"/>
      <c r="QMG193" s="67"/>
      <c r="QMH193" s="67"/>
      <c r="QMI193" s="65"/>
      <c r="QMJ193" s="65"/>
      <c r="QMK193" s="65"/>
      <c r="QML193" s="66"/>
      <c r="QMN193" s="64"/>
      <c r="QMO193" s="67"/>
      <c r="QMP193" s="67"/>
      <c r="QMQ193" s="65"/>
      <c r="QMR193" s="65"/>
      <c r="QMS193" s="65"/>
      <c r="QMT193" s="66"/>
      <c r="QMV193" s="64"/>
      <c r="QMW193" s="67"/>
      <c r="QMX193" s="67"/>
      <c r="QMY193" s="65"/>
      <c r="QMZ193" s="65"/>
      <c r="QNA193" s="65"/>
      <c r="QNB193" s="66"/>
      <c r="QND193" s="64"/>
      <c r="QNE193" s="67"/>
      <c r="QNF193" s="67"/>
      <c r="QNG193" s="65"/>
      <c r="QNH193" s="65"/>
      <c r="QNI193" s="65"/>
      <c r="QNJ193" s="66"/>
      <c r="QNL193" s="64"/>
      <c r="QNM193" s="67"/>
      <c r="QNN193" s="67"/>
      <c r="QNO193" s="65"/>
      <c r="QNP193" s="65"/>
      <c r="QNQ193" s="65"/>
      <c r="QNR193" s="66"/>
      <c r="QNT193" s="64"/>
      <c r="QNU193" s="67"/>
      <c r="QNV193" s="67"/>
      <c r="QNW193" s="65"/>
      <c r="QNX193" s="65"/>
      <c r="QNY193" s="65"/>
      <c r="QNZ193" s="66"/>
      <c r="QOB193" s="64"/>
      <c r="QOC193" s="67"/>
      <c r="QOD193" s="67"/>
      <c r="QOE193" s="65"/>
      <c r="QOF193" s="65"/>
      <c r="QOG193" s="65"/>
      <c r="QOH193" s="66"/>
      <c r="QOJ193" s="64"/>
      <c r="QOK193" s="67"/>
      <c r="QOL193" s="67"/>
      <c r="QOM193" s="65"/>
      <c r="QON193" s="65"/>
      <c r="QOO193" s="65"/>
      <c r="QOP193" s="66"/>
      <c r="QOR193" s="64"/>
      <c r="QOS193" s="67"/>
      <c r="QOT193" s="67"/>
      <c r="QOU193" s="65"/>
      <c r="QOV193" s="65"/>
      <c r="QOW193" s="65"/>
      <c r="QOX193" s="66"/>
      <c r="QOZ193" s="64"/>
      <c r="QPA193" s="67"/>
      <c r="QPB193" s="67"/>
      <c r="QPC193" s="65"/>
      <c r="QPD193" s="65"/>
      <c r="QPE193" s="65"/>
      <c r="QPF193" s="66"/>
      <c r="QPH193" s="64"/>
      <c r="QPI193" s="67"/>
      <c r="QPJ193" s="67"/>
      <c r="QPK193" s="65"/>
      <c r="QPL193" s="65"/>
      <c r="QPM193" s="65"/>
      <c r="QPN193" s="66"/>
      <c r="QPP193" s="64"/>
      <c r="QPQ193" s="67"/>
      <c r="QPR193" s="67"/>
      <c r="QPS193" s="65"/>
      <c r="QPT193" s="65"/>
      <c r="QPU193" s="65"/>
      <c r="QPV193" s="66"/>
      <c r="QPX193" s="64"/>
      <c r="QPY193" s="67"/>
      <c r="QPZ193" s="67"/>
      <c r="QQA193" s="65"/>
      <c r="QQB193" s="65"/>
      <c r="QQC193" s="65"/>
      <c r="QQD193" s="66"/>
      <c r="QQF193" s="64"/>
      <c r="QQG193" s="67"/>
      <c r="QQH193" s="67"/>
      <c r="QQI193" s="65"/>
      <c r="QQJ193" s="65"/>
      <c r="QQK193" s="65"/>
      <c r="QQL193" s="66"/>
      <c r="QQN193" s="64"/>
      <c r="QQO193" s="67"/>
      <c r="QQP193" s="67"/>
      <c r="QQQ193" s="65"/>
      <c r="QQR193" s="65"/>
      <c r="QQS193" s="65"/>
      <c r="QQT193" s="66"/>
      <c r="QQV193" s="64"/>
      <c r="QQW193" s="67"/>
      <c r="QQX193" s="67"/>
      <c r="QQY193" s="65"/>
      <c r="QQZ193" s="65"/>
      <c r="QRA193" s="65"/>
      <c r="QRB193" s="66"/>
      <c r="QRD193" s="64"/>
      <c r="QRE193" s="67"/>
      <c r="QRF193" s="67"/>
      <c r="QRG193" s="65"/>
      <c r="QRH193" s="65"/>
      <c r="QRI193" s="65"/>
      <c r="QRJ193" s="66"/>
      <c r="QRL193" s="64"/>
      <c r="QRM193" s="67"/>
      <c r="QRN193" s="67"/>
      <c r="QRO193" s="65"/>
      <c r="QRP193" s="65"/>
      <c r="QRQ193" s="65"/>
      <c r="QRR193" s="66"/>
      <c r="QRT193" s="64"/>
      <c r="QRU193" s="67"/>
      <c r="QRV193" s="67"/>
      <c r="QRW193" s="65"/>
      <c r="QRX193" s="65"/>
      <c r="QRY193" s="65"/>
      <c r="QRZ193" s="66"/>
      <c r="QSB193" s="64"/>
      <c r="QSC193" s="67"/>
      <c r="QSD193" s="67"/>
      <c r="QSE193" s="65"/>
      <c r="QSF193" s="65"/>
      <c r="QSG193" s="65"/>
      <c r="QSH193" s="66"/>
      <c r="QSJ193" s="64"/>
      <c r="QSK193" s="67"/>
      <c r="QSL193" s="67"/>
      <c r="QSM193" s="65"/>
      <c r="QSN193" s="65"/>
      <c r="QSO193" s="65"/>
      <c r="QSP193" s="66"/>
      <c r="QSR193" s="64"/>
      <c r="QSS193" s="67"/>
      <c r="QST193" s="67"/>
      <c r="QSU193" s="65"/>
      <c r="QSV193" s="65"/>
      <c r="QSW193" s="65"/>
      <c r="QSX193" s="66"/>
      <c r="QSZ193" s="64"/>
      <c r="QTA193" s="67"/>
      <c r="QTB193" s="67"/>
      <c r="QTC193" s="65"/>
      <c r="QTD193" s="65"/>
      <c r="QTE193" s="65"/>
      <c r="QTF193" s="66"/>
      <c r="QTH193" s="64"/>
      <c r="QTI193" s="67"/>
      <c r="QTJ193" s="67"/>
      <c r="QTK193" s="65"/>
      <c r="QTL193" s="65"/>
      <c r="QTM193" s="65"/>
      <c r="QTN193" s="66"/>
      <c r="QTP193" s="64"/>
      <c r="QTQ193" s="67"/>
      <c r="QTR193" s="67"/>
      <c r="QTS193" s="65"/>
      <c r="QTT193" s="65"/>
      <c r="QTU193" s="65"/>
      <c r="QTV193" s="66"/>
      <c r="QTX193" s="64"/>
      <c r="QTY193" s="67"/>
      <c r="QTZ193" s="67"/>
      <c r="QUA193" s="65"/>
      <c r="QUB193" s="65"/>
      <c r="QUC193" s="65"/>
      <c r="QUD193" s="66"/>
      <c r="QUF193" s="64"/>
      <c r="QUG193" s="67"/>
      <c r="QUH193" s="67"/>
      <c r="QUI193" s="65"/>
      <c r="QUJ193" s="65"/>
      <c r="QUK193" s="65"/>
      <c r="QUL193" s="66"/>
      <c r="QUN193" s="64"/>
      <c r="QUO193" s="67"/>
      <c r="QUP193" s="67"/>
      <c r="QUQ193" s="65"/>
      <c r="QUR193" s="65"/>
      <c r="QUS193" s="65"/>
      <c r="QUT193" s="66"/>
      <c r="QUV193" s="64"/>
      <c r="QUW193" s="67"/>
      <c r="QUX193" s="67"/>
      <c r="QUY193" s="65"/>
      <c r="QUZ193" s="65"/>
      <c r="QVA193" s="65"/>
      <c r="QVB193" s="66"/>
      <c r="QVD193" s="64"/>
      <c r="QVE193" s="67"/>
      <c r="QVF193" s="67"/>
      <c r="QVG193" s="65"/>
      <c r="QVH193" s="65"/>
      <c r="QVI193" s="65"/>
      <c r="QVJ193" s="66"/>
      <c r="QVL193" s="64"/>
      <c r="QVM193" s="67"/>
      <c r="QVN193" s="67"/>
      <c r="QVO193" s="65"/>
      <c r="QVP193" s="65"/>
      <c r="QVQ193" s="65"/>
      <c r="QVR193" s="66"/>
      <c r="QVT193" s="64"/>
      <c r="QVU193" s="67"/>
      <c r="QVV193" s="67"/>
      <c r="QVW193" s="65"/>
      <c r="QVX193" s="65"/>
      <c r="QVY193" s="65"/>
      <c r="QVZ193" s="66"/>
      <c r="QWB193" s="64"/>
      <c r="QWC193" s="67"/>
      <c r="QWD193" s="67"/>
      <c r="QWE193" s="65"/>
      <c r="QWF193" s="65"/>
      <c r="QWG193" s="65"/>
      <c r="QWH193" s="66"/>
      <c r="QWJ193" s="64"/>
      <c r="QWK193" s="67"/>
      <c r="QWL193" s="67"/>
      <c r="QWM193" s="65"/>
      <c r="QWN193" s="65"/>
      <c r="QWO193" s="65"/>
      <c r="QWP193" s="66"/>
      <c r="QWR193" s="64"/>
      <c r="QWS193" s="67"/>
      <c r="QWT193" s="67"/>
      <c r="QWU193" s="65"/>
      <c r="QWV193" s="65"/>
      <c r="QWW193" s="65"/>
      <c r="QWX193" s="66"/>
      <c r="QWZ193" s="64"/>
      <c r="QXA193" s="67"/>
      <c r="QXB193" s="67"/>
      <c r="QXC193" s="65"/>
      <c r="QXD193" s="65"/>
      <c r="QXE193" s="65"/>
      <c r="QXF193" s="66"/>
      <c r="QXH193" s="64"/>
      <c r="QXI193" s="67"/>
      <c r="QXJ193" s="67"/>
      <c r="QXK193" s="65"/>
      <c r="QXL193" s="65"/>
      <c r="QXM193" s="65"/>
      <c r="QXN193" s="66"/>
      <c r="QXP193" s="64"/>
      <c r="QXQ193" s="67"/>
      <c r="QXR193" s="67"/>
      <c r="QXS193" s="65"/>
      <c r="QXT193" s="65"/>
      <c r="QXU193" s="65"/>
      <c r="QXV193" s="66"/>
      <c r="QXX193" s="64"/>
      <c r="QXY193" s="67"/>
      <c r="QXZ193" s="67"/>
      <c r="QYA193" s="65"/>
      <c r="QYB193" s="65"/>
      <c r="QYC193" s="65"/>
      <c r="QYD193" s="66"/>
      <c r="QYF193" s="64"/>
      <c r="QYG193" s="67"/>
      <c r="QYH193" s="67"/>
      <c r="QYI193" s="65"/>
      <c r="QYJ193" s="65"/>
      <c r="QYK193" s="65"/>
      <c r="QYL193" s="66"/>
      <c r="QYN193" s="64"/>
      <c r="QYO193" s="67"/>
      <c r="QYP193" s="67"/>
      <c r="QYQ193" s="65"/>
      <c r="QYR193" s="65"/>
      <c r="QYS193" s="65"/>
      <c r="QYT193" s="66"/>
      <c r="QYV193" s="64"/>
      <c r="QYW193" s="67"/>
      <c r="QYX193" s="67"/>
      <c r="QYY193" s="65"/>
      <c r="QYZ193" s="65"/>
      <c r="QZA193" s="65"/>
      <c r="QZB193" s="66"/>
      <c r="QZD193" s="64"/>
      <c r="QZE193" s="67"/>
      <c r="QZF193" s="67"/>
      <c r="QZG193" s="65"/>
      <c r="QZH193" s="65"/>
      <c r="QZI193" s="65"/>
      <c r="QZJ193" s="66"/>
      <c r="QZL193" s="64"/>
      <c r="QZM193" s="67"/>
      <c r="QZN193" s="67"/>
      <c r="QZO193" s="65"/>
      <c r="QZP193" s="65"/>
      <c r="QZQ193" s="65"/>
      <c r="QZR193" s="66"/>
      <c r="QZT193" s="64"/>
      <c r="QZU193" s="67"/>
      <c r="QZV193" s="67"/>
      <c r="QZW193" s="65"/>
      <c r="QZX193" s="65"/>
      <c r="QZY193" s="65"/>
      <c r="QZZ193" s="66"/>
      <c r="RAB193" s="64"/>
      <c r="RAC193" s="67"/>
      <c r="RAD193" s="67"/>
      <c r="RAE193" s="65"/>
      <c r="RAF193" s="65"/>
      <c r="RAG193" s="65"/>
      <c r="RAH193" s="66"/>
      <c r="RAJ193" s="64"/>
      <c r="RAK193" s="67"/>
      <c r="RAL193" s="67"/>
      <c r="RAM193" s="65"/>
      <c r="RAN193" s="65"/>
      <c r="RAO193" s="65"/>
      <c r="RAP193" s="66"/>
      <c r="RAR193" s="64"/>
      <c r="RAS193" s="67"/>
      <c r="RAT193" s="67"/>
      <c r="RAU193" s="65"/>
      <c r="RAV193" s="65"/>
      <c r="RAW193" s="65"/>
      <c r="RAX193" s="66"/>
      <c r="RAZ193" s="64"/>
      <c r="RBA193" s="67"/>
      <c r="RBB193" s="67"/>
      <c r="RBC193" s="65"/>
      <c r="RBD193" s="65"/>
      <c r="RBE193" s="65"/>
      <c r="RBF193" s="66"/>
      <c r="RBH193" s="64"/>
      <c r="RBI193" s="67"/>
      <c r="RBJ193" s="67"/>
      <c r="RBK193" s="65"/>
      <c r="RBL193" s="65"/>
      <c r="RBM193" s="65"/>
      <c r="RBN193" s="66"/>
      <c r="RBP193" s="64"/>
      <c r="RBQ193" s="67"/>
      <c r="RBR193" s="67"/>
      <c r="RBS193" s="65"/>
      <c r="RBT193" s="65"/>
      <c r="RBU193" s="65"/>
      <c r="RBV193" s="66"/>
      <c r="RBX193" s="64"/>
      <c r="RBY193" s="67"/>
      <c r="RBZ193" s="67"/>
      <c r="RCA193" s="65"/>
      <c r="RCB193" s="65"/>
      <c r="RCC193" s="65"/>
      <c r="RCD193" s="66"/>
      <c r="RCF193" s="64"/>
      <c r="RCG193" s="67"/>
      <c r="RCH193" s="67"/>
      <c r="RCI193" s="65"/>
      <c r="RCJ193" s="65"/>
      <c r="RCK193" s="65"/>
      <c r="RCL193" s="66"/>
      <c r="RCN193" s="64"/>
      <c r="RCO193" s="67"/>
      <c r="RCP193" s="67"/>
      <c r="RCQ193" s="65"/>
      <c r="RCR193" s="65"/>
      <c r="RCS193" s="65"/>
      <c r="RCT193" s="66"/>
      <c r="RCV193" s="64"/>
      <c r="RCW193" s="67"/>
      <c r="RCX193" s="67"/>
      <c r="RCY193" s="65"/>
      <c r="RCZ193" s="65"/>
      <c r="RDA193" s="65"/>
      <c r="RDB193" s="66"/>
      <c r="RDD193" s="64"/>
      <c r="RDE193" s="67"/>
      <c r="RDF193" s="67"/>
      <c r="RDG193" s="65"/>
      <c r="RDH193" s="65"/>
      <c r="RDI193" s="65"/>
      <c r="RDJ193" s="66"/>
      <c r="RDL193" s="64"/>
      <c r="RDM193" s="67"/>
      <c r="RDN193" s="67"/>
      <c r="RDO193" s="65"/>
      <c r="RDP193" s="65"/>
      <c r="RDQ193" s="65"/>
      <c r="RDR193" s="66"/>
      <c r="RDT193" s="64"/>
      <c r="RDU193" s="67"/>
      <c r="RDV193" s="67"/>
      <c r="RDW193" s="65"/>
      <c r="RDX193" s="65"/>
      <c r="RDY193" s="65"/>
      <c r="RDZ193" s="66"/>
      <c r="REB193" s="64"/>
      <c r="REC193" s="67"/>
      <c r="RED193" s="67"/>
      <c r="REE193" s="65"/>
      <c r="REF193" s="65"/>
      <c r="REG193" s="65"/>
      <c r="REH193" s="66"/>
      <c r="REJ193" s="64"/>
      <c r="REK193" s="67"/>
      <c r="REL193" s="67"/>
      <c r="REM193" s="65"/>
      <c r="REN193" s="65"/>
      <c r="REO193" s="65"/>
      <c r="REP193" s="66"/>
      <c r="RER193" s="64"/>
      <c r="RES193" s="67"/>
      <c r="RET193" s="67"/>
      <c r="REU193" s="65"/>
      <c r="REV193" s="65"/>
      <c r="REW193" s="65"/>
      <c r="REX193" s="66"/>
      <c r="REZ193" s="64"/>
      <c r="RFA193" s="67"/>
      <c r="RFB193" s="67"/>
      <c r="RFC193" s="65"/>
      <c r="RFD193" s="65"/>
      <c r="RFE193" s="65"/>
      <c r="RFF193" s="66"/>
      <c r="RFH193" s="64"/>
      <c r="RFI193" s="67"/>
      <c r="RFJ193" s="67"/>
      <c r="RFK193" s="65"/>
      <c r="RFL193" s="65"/>
      <c r="RFM193" s="65"/>
      <c r="RFN193" s="66"/>
      <c r="RFP193" s="64"/>
      <c r="RFQ193" s="67"/>
      <c r="RFR193" s="67"/>
      <c r="RFS193" s="65"/>
      <c r="RFT193" s="65"/>
      <c r="RFU193" s="65"/>
      <c r="RFV193" s="66"/>
      <c r="RFX193" s="64"/>
      <c r="RFY193" s="67"/>
      <c r="RFZ193" s="67"/>
      <c r="RGA193" s="65"/>
      <c r="RGB193" s="65"/>
      <c r="RGC193" s="65"/>
      <c r="RGD193" s="66"/>
      <c r="RGF193" s="64"/>
      <c r="RGG193" s="67"/>
      <c r="RGH193" s="67"/>
      <c r="RGI193" s="65"/>
      <c r="RGJ193" s="65"/>
      <c r="RGK193" s="65"/>
      <c r="RGL193" s="66"/>
      <c r="RGN193" s="64"/>
      <c r="RGO193" s="67"/>
      <c r="RGP193" s="67"/>
      <c r="RGQ193" s="65"/>
      <c r="RGR193" s="65"/>
      <c r="RGS193" s="65"/>
      <c r="RGT193" s="66"/>
      <c r="RGV193" s="64"/>
      <c r="RGW193" s="67"/>
      <c r="RGX193" s="67"/>
      <c r="RGY193" s="65"/>
      <c r="RGZ193" s="65"/>
      <c r="RHA193" s="65"/>
      <c r="RHB193" s="66"/>
      <c r="RHD193" s="64"/>
      <c r="RHE193" s="67"/>
      <c r="RHF193" s="67"/>
      <c r="RHG193" s="65"/>
      <c r="RHH193" s="65"/>
      <c r="RHI193" s="65"/>
      <c r="RHJ193" s="66"/>
      <c r="RHL193" s="64"/>
      <c r="RHM193" s="67"/>
      <c r="RHN193" s="67"/>
      <c r="RHO193" s="65"/>
      <c r="RHP193" s="65"/>
      <c r="RHQ193" s="65"/>
      <c r="RHR193" s="66"/>
      <c r="RHT193" s="64"/>
      <c r="RHU193" s="67"/>
      <c r="RHV193" s="67"/>
      <c r="RHW193" s="65"/>
      <c r="RHX193" s="65"/>
      <c r="RHY193" s="65"/>
      <c r="RHZ193" s="66"/>
      <c r="RIB193" s="64"/>
      <c r="RIC193" s="67"/>
      <c r="RID193" s="67"/>
      <c r="RIE193" s="65"/>
      <c r="RIF193" s="65"/>
      <c r="RIG193" s="65"/>
      <c r="RIH193" s="66"/>
      <c r="RIJ193" s="64"/>
      <c r="RIK193" s="67"/>
      <c r="RIL193" s="67"/>
      <c r="RIM193" s="65"/>
      <c r="RIN193" s="65"/>
      <c r="RIO193" s="65"/>
      <c r="RIP193" s="66"/>
      <c r="RIR193" s="64"/>
      <c r="RIS193" s="67"/>
      <c r="RIT193" s="67"/>
      <c r="RIU193" s="65"/>
      <c r="RIV193" s="65"/>
      <c r="RIW193" s="65"/>
      <c r="RIX193" s="66"/>
      <c r="RIZ193" s="64"/>
      <c r="RJA193" s="67"/>
      <c r="RJB193" s="67"/>
      <c r="RJC193" s="65"/>
      <c r="RJD193" s="65"/>
      <c r="RJE193" s="65"/>
      <c r="RJF193" s="66"/>
      <c r="RJH193" s="64"/>
      <c r="RJI193" s="67"/>
      <c r="RJJ193" s="67"/>
      <c r="RJK193" s="65"/>
      <c r="RJL193" s="65"/>
      <c r="RJM193" s="65"/>
      <c r="RJN193" s="66"/>
      <c r="RJP193" s="64"/>
      <c r="RJQ193" s="67"/>
      <c r="RJR193" s="67"/>
      <c r="RJS193" s="65"/>
      <c r="RJT193" s="65"/>
      <c r="RJU193" s="65"/>
      <c r="RJV193" s="66"/>
      <c r="RJX193" s="64"/>
      <c r="RJY193" s="67"/>
      <c r="RJZ193" s="67"/>
      <c r="RKA193" s="65"/>
      <c r="RKB193" s="65"/>
      <c r="RKC193" s="65"/>
      <c r="RKD193" s="66"/>
      <c r="RKF193" s="64"/>
      <c r="RKG193" s="67"/>
      <c r="RKH193" s="67"/>
      <c r="RKI193" s="65"/>
      <c r="RKJ193" s="65"/>
      <c r="RKK193" s="65"/>
      <c r="RKL193" s="66"/>
      <c r="RKN193" s="64"/>
      <c r="RKO193" s="67"/>
      <c r="RKP193" s="67"/>
      <c r="RKQ193" s="65"/>
      <c r="RKR193" s="65"/>
      <c r="RKS193" s="65"/>
      <c r="RKT193" s="66"/>
      <c r="RKV193" s="64"/>
      <c r="RKW193" s="67"/>
      <c r="RKX193" s="67"/>
      <c r="RKY193" s="65"/>
      <c r="RKZ193" s="65"/>
      <c r="RLA193" s="65"/>
      <c r="RLB193" s="66"/>
      <c r="RLD193" s="64"/>
      <c r="RLE193" s="67"/>
      <c r="RLF193" s="67"/>
      <c r="RLG193" s="65"/>
      <c r="RLH193" s="65"/>
      <c r="RLI193" s="65"/>
      <c r="RLJ193" s="66"/>
      <c r="RLL193" s="64"/>
      <c r="RLM193" s="67"/>
      <c r="RLN193" s="67"/>
      <c r="RLO193" s="65"/>
      <c r="RLP193" s="65"/>
      <c r="RLQ193" s="65"/>
      <c r="RLR193" s="66"/>
      <c r="RLT193" s="64"/>
      <c r="RLU193" s="67"/>
      <c r="RLV193" s="67"/>
      <c r="RLW193" s="65"/>
      <c r="RLX193" s="65"/>
      <c r="RLY193" s="65"/>
      <c r="RLZ193" s="66"/>
      <c r="RMB193" s="64"/>
      <c r="RMC193" s="67"/>
      <c r="RMD193" s="67"/>
      <c r="RME193" s="65"/>
      <c r="RMF193" s="65"/>
      <c r="RMG193" s="65"/>
      <c r="RMH193" s="66"/>
      <c r="RMJ193" s="64"/>
      <c r="RMK193" s="67"/>
      <c r="RML193" s="67"/>
      <c r="RMM193" s="65"/>
      <c r="RMN193" s="65"/>
      <c r="RMO193" s="65"/>
      <c r="RMP193" s="66"/>
      <c r="RMR193" s="64"/>
      <c r="RMS193" s="67"/>
      <c r="RMT193" s="67"/>
      <c r="RMU193" s="65"/>
      <c r="RMV193" s="65"/>
      <c r="RMW193" s="65"/>
      <c r="RMX193" s="66"/>
      <c r="RMZ193" s="64"/>
      <c r="RNA193" s="67"/>
      <c r="RNB193" s="67"/>
      <c r="RNC193" s="65"/>
      <c r="RND193" s="65"/>
      <c r="RNE193" s="65"/>
      <c r="RNF193" s="66"/>
      <c r="RNH193" s="64"/>
      <c r="RNI193" s="67"/>
      <c r="RNJ193" s="67"/>
      <c r="RNK193" s="65"/>
      <c r="RNL193" s="65"/>
      <c r="RNM193" s="65"/>
      <c r="RNN193" s="66"/>
      <c r="RNP193" s="64"/>
      <c r="RNQ193" s="67"/>
      <c r="RNR193" s="67"/>
      <c r="RNS193" s="65"/>
      <c r="RNT193" s="65"/>
      <c r="RNU193" s="65"/>
      <c r="RNV193" s="66"/>
      <c r="RNX193" s="64"/>
      <c r="RNY193" s="67"/>
      <c r="RNZ193" s="67"/>
      <c r="ROA193" s="65"/>
      <c r="ROB193" s="65"/>
      <c r="ROC193" s="65"/>
      <c r="ROD193" s="66"/>
      <c r="ROF193" s="64"/>
      <c r="ROG193" s="67"/>
      <c r="ROH193" s="67"/>
      <c r="ROI193" s="65"/>
      <c r="ROJ193" s="65"/>
      <c r="ROK193" s="65"/>
      <c r="ROL193" s="66"/>
      <c r="RON193" s="64"/>
      <c r="ROO193" s="67"/>
      <c r="ROP193" s="67"/>
      <c r="ROQ193" s="65"/>
      <c r="ROR193" s="65"/>
      <c r="ROS193" s="65"/>
      <c r="ROT193" s="66"/>
      <c r="ROV193" s="64"/>
      <c r="ROW193" s="67"/>
      <c r="ROX193" s="67"/>
      <c r="ROY193" s="65"/>
      <c r="ROZ193" s="65"/>
      <c r="RPA193" s="65"/>
      <c r="RPB193" s="66"/>
      <c r="RPD193" s="64"/>
      <c r="RPE193" s="67"/>
      <c r="RPF193" s="67"/>
      <c r="RPG193" s="65"/>
      <c r="RPH193" s="65"/>
      <c r="RPI193" s="65"/>
      <c r="RPJ193" s="66"/>
      <c r="RPL193" s="64"/>
      <c r="RPM193" s="67"/>
      <c r="RPN193" s="67"/>
      <c r="RPO193" s="65"/>
      <c r="RPP193" s="65"/>
      <c r="RPQ193" s="65"/>
      <c r="RPR193" s="66"/>
      <c r="RPT193" s="64"/>
      <c r="RPU193" s="67"/>
      <c r="RPV193" s="67"/>
      <c r="RPW193" s="65"/>
      <c r="RPX193" s="65"/>
      <c r="RPY193" s="65"/>
      <c r="RPZ193" s="66"/>
      <c r="RQB193" s="64"/>
      <c r="RQC193" s="67"/>
      <c r="RQD193" s="67"/>
      <c r="RQE193" s="65"/>
      <c r="RQF193" s="65"/>
      <c r="RQG193" s="65"/>
      <c r="RQH193" s="66"/>
      <c r="RQJ193" s="64"/>
      <c r="RQK193" s="67"/>
      <c r="RQL193" s="67"/>
      <c r="RQM193" s="65"/>
      <c r="RQN193" s="65"/>
      <c r="RQO193" s="65"/>
      <c r="RQP193" s="66"/>
      <c r="RQR193" s="64"/>
      <c r="RQS193" s="67"/>
      <c r="RQT193" s="67"/>
      <c r="RQU193" s="65"/>
      <c r="RQV193" s="65"/>
      <c r="RQW193" s="65"/>
      <c r="RQX193" s="66"/>
      <c r="RQZ193" s="64"/>
      <c r="RRA193" s="67"/>
      <c r="RRB193" s="67"/>
      <c r="RRC193" s="65"/>
      <c r="RRD193" s="65"/>
      <c r="RRE193" s="65"/>
      <c r="RRF193" s="66"/>
      <c r="RRH193" s="64"/>
      <c r="RRI193" s="67"/>
      <c r="RRJ193" s="67"/>
      <c r="RRK193" s="65"/>
      <c r="RRL193" s="65"/>
      <c r="RRM193" s="65"/>
      <c r="RRN193" s="66"/>
      <c r="RRP193" s="64"/>
      <c r="RRQ193" s="67"/>
      <c r="RRR193" s="67"/>
      <c r="RRS193" s="65"/>
      <c r="RRT193" s="65"/>
      <c r="RRU193" s="65"/>
      <c r="RRV193" s="66"/>
      <c r="RRX193" s="64"/>
      <c r="RRY193" s="67"/>
      <c r="RRZ193" s="67"/>
      <c r="RSA193" s="65"/>
      <c r="RSB193" s="65"/>
      <c r="RSC193" s="65"/>
      <c r="RSD193" s="66"/>
      <c r="RSF193" s="64"/>
      <c r="RSG193" s="67"/>
      <c r="RSH193" s="67"/>
      <c r="RSI193" s="65"/>
      <c r="RSJ193" s="65"/>
      <c r="RSK193" s="65"/>
      <c r="RSL193" s="66"/>
      <c r="RSN193" s="64"/>
      <c r="RSO193" s="67"/>
      <c r="RSP193" s="67"/>
      <c r="RSQ193" s="65"/>
      <c r="RSR193" s="65"/>
      <c r="RSS193" s="65"/>
      <c r="RST193" s="66"/>
      <c r="RSV193" s="64"/>
      <c r="RSW193" s="67"/>
      <c r="RSX193" s="67"/>
      <c r="RSY193" s="65"/>
      <c r="RSZ193" s="65"/>
      <c r="RTA193" s="65"/>
      <c r="RTB193" s="66"/>
      <c r="RTD193" s="64"/>
      <c r="RTE193" s="67"/>
      <c r="RTF193" s="67"/>
      <c r="RTG193" s="65"/>
      <c r="RTH193" s="65"/>
      <c r="RTI193" s="65"/>
      <c r="RTJ193" s="66"/>
      <c r="RTL193" s="64"/>
      <c r="RTM193" s="67"/>
      <c r="RTN193" s="67"/>
      <c r="RTO193" s="65"/>
      <c r="RTP193" s="65"/>
      <c r="RTQ193" s="65"/>
      <c r="RTR193" s="66"/>
      <c r="RTT193" s="64"/>
      <c r="RTU193" s="67"/>
      <c r="RTV193" s="67"/>
      <c r="RTW193" s="65"/>
      <c r="RTX193" s="65"/>
      <c r="RTY193" s="65"/>
      <c r="RTZ193" s="66"/>
      <c r="RUB193" s="64"/>
      <c r="RUC193" s="67"/>
      <c r="RUD193" s="67"/>
      <c r="RUE193" s="65"/>
      <c r="RUF193" s="65"/>
      <c r="RUG193" s="65"/>
      <c r="RUH193" s="66"/>
      <c r="RUJ193" s="64"/>
      <c r="RUK193" s="67"/>
      <c r="RUL193" s="67"/>
      <c r="RUM193" s="65"/>
      <c r="RUN193" s="65"/>
      <c r="RUO193" s="65"/>
      <c r="RUP193" s="66"/>
      <c r="RUR193" s="64"/>
      <c r="RUS193" s="67"/>
      <c r="RUT193" s="67"/>
      <c r="RUU193" s="65"/>
      <c r="RUV193" s="65"/>
      <c r="RUW193" s="65"/>
      <c r="RUX193" s="66"/>
      <c r="RUZ193" s="64"/>
      <c r="RVA193" s="67"/>
      <c r="RVB193" s="67"/>
      <c r="RVC193" s="65"/>
      <c r="RVD193" s="65"/>
      <c r="RVE193" s="65"/>
      <c r="RVF193" s="66"/>
      <c r="RVH193" s="64"/>
      <c r="RVI193" s="67"/>
      <c r="RVJ193" s="67"/>
      <c r="RVK193" s="65"/>
      <c r="RVL193" s="65"/>
      <c r="RVM193" s="65"/>
      <c r="RVN193" s="66"/>
      <c r="RVP193" s="64"/>
      <c r="RVQ193" s="67"/>
      <c r="RVR193" s="67"/>
      <c r="RVS193" s="65"/>
      <c r="RVT193" s="65"/>
      <c r="RVU193" s="65"/>
      <c r="RVV193" s="66"/>
      <c r="RVX193" s="64"/>
      <c r="RVY193" s="67"/>
      <c r="RVZ193" s="67"/>
      <c r="RWA193" s="65"/>
      <c r="RWB193" s="65"/>
      <c r="RWC193" s="65"/>
      <c r="RWD193" s="66"/>
      <c r="RWF193" s="64"/>
      <c r="RWG193" s="67"/>
      <c r="RWH193" s="67"/>
      <c r="RWI193" s="65"/>
      <c r="RWJ193" s="65"/>
      <c r="RWK193" s="65"/>
      <c r="RWL193" s="66"/>
      <c r="RWN193" s="64"/>
      <c r="RWO193" s="67"/>
      <c r="RWP193" s="67"/>
      <c r="RWQ193" s="65"/>
      <c r="RWR193" s="65"/>
      <c r="RWS193" s="65"/>
      <c r="RWT193" s="66"/>
      <c r="RWV193" s="64"/>
      <c r="RWW193" s="67"/>
      <c r="RWX193" s="67"/>
      <c r="RWY193" s="65"/>
      <c r="RWZ193" s="65"/>
      <c r="RXA193" s="65"/>
      <c r="RXB193" s="66"/>
      <c r="RXD193" s="64"/>
      <c r="RXE193" s="67"/>
      <c r="RXF193" s="67"/>
      <c r="RXG193" s="65"/>
      <c r="RXH193" s="65"/>
      <c r="RXI193" s="65"/>
      <c r="RXJ193" s="66"/>
      <c r="RXL193" s="64"/>
      <c r="RXM193" s="67"/>
      <c r="RXN193" s="67"/>
      <c r="RXO193" s="65"/>
      <c r="RXP193" s="65"/>
      <c r="RXQ193" s="65"/>
      <c r="RXR193" s="66"/>
      <c r="RXT193" s="64"/>
      <c r="RXU193" s="67"/>
      <c r="RXV193" s="67"/>
      <c r="RXW193" s="65"/>
      <c r="RXX193" s="65"/>
      <c r="RXY193" s="65"/>
      <c r="RXZ193" s="66"/>
      <c r="RYB193" s="64"/>
      <c r="RYC193" s="67"/>
      <c r="RYD193" s="67"/>
      <c r="RYE193" s="65"/>
      <c r="RYF193" s="65"/>
      <c r="RYG193" s="65"/>
      <c r="RYH193" s="66"/>
      <c r="RYJ193" s="64"/>
      <c r="RYK193" s="67"/>
      <c r="RYL193" s="67"/>
      <c r="RYM193" s="65"/>
      <c r="RYN193" s="65"/>
      <c r="RYO193" s="65"/>
      <c r="RYP193" s="66"/>
      <c r="RYR193" s="64"/>
      <c r="RYS193" s="67"/>
      <c r="RYT193" s="67"/>
      <c r="RYU193" s="65"/>
      <c r="RYV193" s="65"/>
      <c r="RYW193" s="65"/>
      <c r="RYX193" s="66"/>
      <c r="RYZ193" s="64"/>
      <c r="RZA193" s="67"/>
      <c r="RZB193" s="67"/>
      <c r="RZC193" s="65"/>
      <c r="RZD193" s="65"/>
      <c r="RZE193" s="65"/>
      <c r="RZF193" s="66"/>
      <c r="RZH193" s="64"/>
      <c r="RZI193" s="67"/>
      <c r="RZJ193" s="67"/>
      <c r="RZK193" s="65"/>
      <c r="RZL193" s="65"/>
      <c r="RZM193" s="65"/>
      <c r="RZN193" s="66"/>
      <c r="RZP193" s="64"/>
      <c r="RZQ193" s="67"/>
      <c r="RZR193" s="67"/>
      <c r="RZS193" s="65"/>
      <c r="RZT193" s="65"/>
      <c r="RZU193" s="65"/>
      <c r="RZV193" s="66"/>
      <c r="RZX193" s="64"/>
      <c r="RZY193" s="67"/>
      <c r="RZZ193" s="67"/>
      <c r="SAA193" s="65"/>
      <c r="SAB193" s="65"/>
      <c r="SAC193" s="65"/>
      <c r="SAD193" s="66"/>
      <c r="SAF193" s="64"/>
      <c r="SAG193" s="67"/>
      <c r="SAH193" s="67"/>
      <c r="SAI193" s="65"/>
      <c r="SAJ193" s="65"/>
      <c r="SAK193" s="65"/>
      <c r="SAL193" s="66"/>
      <c r="SAN193" s="64"/>
      <c r="SAO193" s="67"/>
      <c r="SAP193" s="67"/>
      <c r="SAQ193" s="65"/>
      <c r="SAR193" s="65"/>
      <c r="SAS193" s="65"/>
      <c r="SAT193" s="66"/>
      <c r="SAV193" s="64"/>
      <c r="SAW193" s="67"/>
      <c r="SAX193" s="67"/>
      <c r="SAY193" s="65"/>
      <c r="SAZ193" s="65"/>
      <c r="SBA193" s="65"/>
      <c r="SBB193" s="66"/>
      <c r="SBD193" s="64"/>
      <c r="SBE193" s="67"/>
      <c r="SBF193" s="67"/>
      <c r="SBG193" s="65"/>
      <c r="SBH193" s="65"/>
      <c r="SBI193" s="65"/>
      <c r="SBJ193" s="66"/>
      <c r="SBL193" s="64"/>
      <c r="SBM193" s="67"/>
      <c r="SBN193" s="67"/>
      <c r="SBO193" s="65"/>
      <c r="SBP193" s="65"/>
      <c r="SBQ193" s="65"/>
      <c r="SBR193" s="66"/>
      <c r="SBT193" s="64"/>
      <c r="SBU193" s="67"/>
      <c r="SBV193" s="67"/>
      <c r="SBW193" s="65"/>
      <c r="SBX193" s="65"/>
      <c r="SBY193" s="65"/>
      <c r="SBZ193" s="66"/>
      <c r="SCB193" s="64"/>
      <c r="SCC193" s="67"/>
      <c r="SCD193" s="67"/>
      <c r="SCE193" s="65"/>
      <c r="SCF193" s="65"/>
      <c r="SCG193" s="65"/>
      <c r="SCH193" s="66"/>
      <c r="SCJ193" s="64"/>
      <c r="SCK193" s="67"/>
      <c r="SCL193" s="67"/>
      <c r="SCM193" s="65"/>
      <c r="SCN193" s="65"/>
      <c r="SCO193" s="65"/>
      <c r="SCP193" s="66"/>
      <c r="SCR193" s="64"/>
      <c r="SCS193" s="67"/>
      <c r="SCT193" s="67"/>
      <c r="SCU193" s="65"/>
      <c r="SCV193" s="65"/>
      <c r="SCW193" s="65"/>
      <c r="SCX193" s="66"/>
      <c r="SCZ193" s="64"/>
      <c r="SDA193" s="67"/>
      <c r="SDB193" s="67"/>
      <c r="SDC193" s="65"/>
      <c r="SDD193" s="65"/>
      <c r="SDE193" s="65"/>
      <c r="SDF193" s="66"/>
      <c r="SDH193" s="64"/>
      <c r="SDI193" s="67"/>
      <c r="SDJ193" s="67"/>
      <c r="SDK193" s="65"/>
      <c r="SDL193" s="65"/>
      <c r="SDM193" s="65"/>
      <c r="SDN193" s="66"/>
      <c r="SDP193" s="64"/>
      <c r="SDQ193" s="67"/>
      <c r="SDR193" s="67"/>
      <c r="SDS193" s="65"/>
      <c r="SDT193" s="65"/>
      <c r="SDU193" s="65"/>
      <c r="SDV193" s="66"/>
      <c r="SDX193" s="64"/>
      <c r="SDY193" s="67"/>
      <c r="SDZ193" s="67"/>
      <c r="SEA193" s="65"/>
      <c r="SEB193" s="65"/>
      <c r="SEC193" s="65"/>
      <c r="SED193" s="66"/>
      <c r="SEF193" s="64"/>
      <c r="SEG193" s="67"/>
      <c r="SEH193" s="67"/>
      <c r="SEI193" s="65"/>
      <c r="SEJ193" s="65"/>
      <c r="SEK193" s="65"/>
      <c r="SEL193" s="66"/>
      <c r="SEN193" s="64"/>
      <c r="SEO193" s="67"/>
      <c r="SEP193" s="67"/>
      <c r="SEQ193" s="65"/>
      <c r="SER193" s="65"/>
      <c r="SES193" s="65"/>
      <c r="SET193" s="66"/>
      <c r="SEV193" s="64"/>
      <c r="SEW193" s="67"/>
      <c r="SEX193" s="67"/>
      <c r="SEY193" s="65"/>
      <c r="SEZ193" s="65"/>
      <c r="SFA193" s="65"/>
      <c r="SFB193" s="66"/>
      <c r="SFD193" s="64"/>
      <c r="SFE193" s="67"/>
      <c r="SFF193" s="67"/>
      <c r="SFG193" s="65"/>
      <c r="SFH193" s="65"/>
      <c r="SFI193" s="65"/>
      <c r="SFJ193" s="66"/>
      <c r="SFL193" s="64"/>
      <c r="SFM193" s="67"/>
      <c r="SFN193" s="67"/>
      <c r="SFO193" s="65"/>
      <c r="SFP193" s="65"/>
      <c r="SFQ193" s="65"/>
      <c r="SFR193" s="66"/>
      <c r="SFT193" s="64"/>
      <c r="SFU193" s="67"/>
      <c r="SFV193" s="67"/>
      <c r="SFW193" s="65"/>
      <c r="SFX193" s="65"/>
      <c r="SFY193" s="65"/>
      <c r="SFZ193" s="66"/>
      <c r="SGB193" s="64"/>
      <c r="SGC193" s="67"/>
      <c r="SGD193" s="67"/>
      <c r="SGE193" s="65"/>
      <c r="SGF193" s="65"/>
      <c r="SGG193" s="65"/>
      <c r="SGH193" s="66"/>
      <c r="SGJ193" s="64"/>
      <c r="SGK193" s="67"/>
      <c r="SGL193" s="67"/>
      <c r="SGM193" s="65"/>
      <c r="SGN193" s="65"/>
      <c r="SGO193" s="65"/>
      <c r="SGP193" s="66"/>
      <c r="SGR193" s="64"/>
      <c r="SGS193" s="67"/>
      <c r="SGT193" s="67"/>
      <c r="SGU193" s="65"/>
      <c r="SGV193" s="65"/>
      <c r="SGW193" s="65"/>
      <c r="SGX193" s="66"/>
      <c r="SGZ193" s="64"/>
      <c r="SHA193" s="67"/>
      <c r="SHB193" s="67"/>
      <c r="SHC193" s="65"/>
      <c r="SHD193" s="65"/>
      <c r="SHE193" s="65"/>
      <c r="SHF193" s="66"/>
      <c r="SHH193" s="64"/>
      <c r="SHI193" s="67"/>
      <c r="SHJ193" s="67"/>
      <c r="SHK193" s="65"/>
      <c r="SHL193" s="65"/>
      <c r="SHM193" s="65"/>
      <c r="SHN193" s="66"/>
      <c r="SHP193" s="64"/>
      <c r="SHQ193" s="67"/>
      <c r="SHR193" s="67"/>
      <c r="SHS193" s="65"/>
      <c r="SHT193" s="65"/>
      <c r="SHU193" s="65"/>
      <c r="SHV193" s="66"/>
      <c r="SHX193" s="64"/>
      <c r="SHY193" s="67"/>
      <c r="SHZ193" s="67"/>
      <c r="SIA193" s="65"/>
      <c r="SIB193" s="65"/>
      <c r="SIC193" s="65"/>
      <c r="SID193" s="66"/>
      <c r="SIF193" s="64"/>
      <c r="SIG193" s="67"/>
      <c r="SIH193" s="67"/>
      <c r="SII193" s="65"/>
      <c r="SIJ193" s="65"/>
      <c r="SIK193" s="65"/>
      <c r="SIL193" s="66"/>
      <c r="SIN193" s="64"/>
      <c r="SIO193" s="67"/>
      <c r="SIP193" s="67"/>
      <c r="SIQ193" s="65"/>
      <c r="SIR193" s="65"/>
      <c r="SIS193" s="65"/>
      <c r="SIT193" s="66"/>
      <c r="SIV193" s="64"/>
      <c r="SIW193" s="67"/>
      <c r="SIX193" s="67"/>
      <c r="SIY193" s="65"/>
      <c r="SIZ193" s="65"/>
      <c r="SJA193" s="65"/>
      <c r="SJB193" s="66"/>
      <c r="SJD193" s="64"/>
      <c r="SJE193" s="67"/>
      <c r="SJF193" s="67"/>
      <c r="SJG193" s="65"/>
      <c r="SJH193" s="65"/>
      <c r="SJI193" s="65"/>
      <c r="SJJ193" s="66"/>
      <c r="SJL193" s="64"/>
      <c r="SJM193" s="67"/>
      <c r="SJN193" s="67"/>
      <c r="SJO193" s="65"/>
      <c r="SJP193" s="65"/>
      <c r="SJQ193" s="65"/>
      <c r="SJR193" s="66"/>
      <c r="SJT193" s="64"/>
      <c r="SJU193" s="67"/>
      <c r="SJV193" s="67"/>
      <c r="SJW193" s="65"/>
      <c r="SJX193" s="65"/>
      <c r="SJY193" s="65"/>
      <c r="SJZ193" s="66"/>
      <c r="SKB193" s="64"/>
      <c r="SKC193" s="67"/>
      <c r="SKD193" s="67"/>
      <c r="SKE193" s="65"/>
      <c r="SKF193" s="65"/>
      <c r="SKG193" s="65"/>
      <c r="SKH193" s="66"/>
      <c r="SKJ193" s="64"/>
      <c r="SKK193" s="67"/>
      <c r="SKL193" s="67"/>
      <c r="SKM193" s="65"/>
      <c r="SKN193" s="65"/>
      <c r="SKO193" s="65"/>
      <c r="SKP193" s="66"/>
      <c r="SKR193" s="64"/>
      <c r="SKS193" s="67"/>
      <c r="SKT193" s="67"/>
      <c r="SKU193" s="65"/>
      <c r="SKV193" s="65"/>
      <c r="SKW193" s="65"/>
      <c r="SKX193" s="66"/>
      <c r="SKZ193" s="64"/>
      <c r="SLA193" s="67"/>
      <c r="SLB193" s="67"/>
      <c r="SLC193" s="65"/>
      <c r="SLD193" s="65"/>
      <c r="SLE193" s="65"/>
      <c r="SLF193" s="66"/>
      <c r="SLH193" s="64"/>
      <c r="SLI193" s="67"/>
      <c r="SLJ193" s="67"/>
      <c r="SLK193" s="65"/>
      <c r="SLL193" s="65"/>
      <c r="SLM193" s="65"/>
      <c r="SLN193" s="66"/>
      <c r="SLP193" s="64"/>
      <c r="SLQ193" s="67"/>
      <c r="SLR193" s="67"/>
      <c r="SLS193" s="65"/>
      <c r="SLT193" s="65"/>
      <c r="SLU193" s="65"/>
      <c r="SLV193" s="66"/>
      <c r="SLX193" s="64"/>
      <c r="SLY193" s="67"/>
      <c r="SLZ193" s="67"/>
      <c r="SMA193" s="65"/>
      <c r="SMB193" s="65"/>
      <c r="SMC193" s="65"/>
      <c r="SMD193" s="66"/>
      <c r="SMF193" s="64"/>
      <c r="SMG193" s="67"/>
      <c r="SMH193" s="67"/>
      <c r="SMI193" s="65"/>
      <c r="SMJ193" s="65"/>
      <c r="SMK193" s="65"/>
      <c r="SML193" s="66"/>
      <c r="SMN193" s="64"/>
      <c r="SMO193" s="67"/>
      <c r="SMP193" s="67"/>
      <c r="SMQ193" s="65"/>
      <c r="SMR193" s="65"/>
      <c r="SMS193" s="65"/>
      <c r="SMT193" s="66"/>
      <c r="SMV193" s="64"/>
      <c r="SMW193" s="67"/>
      <c r="SMX193" s="67"/>
      <c r="SMY193" s="65"/>
      <c r="SMZ193" s="65"/>
      <c r="SNA193" s="65"/>
      <c r="SNB193" s="66"/>
      <c r="SND193" s="64"/>
      <c r="SNE193" s="67"/>
      <c r="SNF193" s="67"/>
      <c r="SNG193" s="65"/>
      <c r="SNH193" s="65"/>
      <c r="SNI193" s="65"/>
      <c r="SNJ193" s="66"/>
      <c r="SNL193" s="64"/>
      <c r="SNM193" s="67"/>
      <c r="SNN193" s="67"/>
      <c r="SNO193" s="65"/>
      <c r="SNP193" s="65"/>
      <c r="SNQ193" s="65"/>
      <c r="SNR193" s="66"/>
      <c r="SNT193" s="64"/>
      <c r="SNU193" s="67"/>
      <c r="SNV193" s="67"/>
      <c r="SNW193" s="65"/>
      <c r="SNX193" s="65"/>
      <c r="SNY193" s="65"/>
      <c r="SNZ193" s="66"/>
      <c r="SOB193" s="64"/>
      <c r="SOC193" s="67"/>
      <c r="SOD193" s="67"/>
      <c r="SOE193" s="65"/>
      <c r="SOF193" s="65"/>
      <c r="SOG193" s="65"/>
      <c r="SOH193" s="66"/>
      <c r="SOJ193" s="64"/>
      <c r="SOK193" s="67"/>
      <c r="SOL193" s="67"/>
      <c r="SOM193" s="65"/>
      <c r="SON193" s="65"/>
      <c r="SOO193" s="65"/>
      <c r="SOP193" s="66"/>
      <c r="SOR193" s="64"/>
      <c r="SOS193" s="67"/>
      <c r="SOT193" s="67"/>
      <c r="SOU193" s="65"/>
      <c r="SOV193" s="65"/>
      <c r="SOW193" s="65"/>
      <c r="SOX193" s="66"/>
      <c r="SOZ193" s="64"/>
      <c r="SPA193" s="67"/>
      <c r="SPB193" s="67"/>
      <c r="SPC193" s="65"/>
      <c r="SPD193" s="65"/>
      <c r="SPE193" s="65"/>
      <c r="SPF193" s="66"/>
      <c r="SPH193" s="64"/>
      <c r="SPI193" s="67"/>
      <c r="SPJ193" s="67"/>
      <c r="SPK193" s="65"/>
      <c r="SPL193" s="65"/>
      <c r="SPM193" s="65"/>
      <c r="SPN193" s="66"/>
      <c r="SPP193" s="64"/>
      <c r="SPQ193" s="67"/>
      <c r="SPR193" s="67"/>
      <c r="SPS193" s="65"/>
      <c r="SPT193" s="65"/>
      <c r="SPU193" s="65"/>
      <c r="SPV193" s="66"/>
      <c r="SPX193" s="64"/>
      <c r="SPY193" s="67"/>
      <c r="SPZ193" s="67"/>
      <c r="SQA193" s="65"/>
      <c r="SQB193" s="65"/>
      <c r="SQC193" s="65"/>
      <c r="SQD193" s="66"/>
      <c r="SQF193" s="64"/>
      <c r="SQG193" s="67"/>
      <c r="SQH193" s="67"/>
      <c r="SQI193" s="65"/>
      <c r="SQJ193" s="65"/>
      <c r="SQK193" s="65"/>
      <c r="SQL193" s="66"/>
      <c r="SQN193" s="64"/>
      <c r="SQO193" s="67"/>
      <c r="SQP193" s="67"/>
      <c r="SQQ193" s="65"/>
      <c r="SQR193" s="65"/>
      <c r="SQS193" s="65"/>
      <c r="SQT193" s="66"/>
      <c r="SQV193" s="64"/>
      <c r="SQW193" s="67"/>
      <c r="SQX193" s="67"/>
      <c r="SQY193" s="65"/>
      <c r="SQZ193" s="65"/>
      <c r="SRA193" s="65"/>
      <c r="SRB193" s="66"/>
      <c r="SRD193" s="64"/>
      <c r="SRE193" s="67"/>
      <c r="SRF193" s="67"/>
      <c r="SRG193" s="65"/>
      <c r="SRH193" s="65"/>
      <c r="SRI193" s="65"/>
      <c r="SRJ193" s="66"/>
      <c r="SRL193" s="64"/>
      <c r="SRM193" s="67"/>
      <c r="SRN193" s="67"/>
      <c r="SRO193" s="65"/>
      <c r="SRP193" s="65"/>
      <c r="SRQ193" s="65"/>
      <c r="SRR193" s="66"/>
      <c r="SRT193" s="64"/>
      <c r="SRU193" s="67"/>
      <c r="SRV193" s="67"/>
      <c r="SRW193" s="65"/>
      <c r="SRX193" s="65"/>
      <c r="SRY193" s="65"/>
      <c r="SRZ193" s="66"/>
      <c r="SSB193" s="64"/>
      <c r="SSC193" s="67"/>
      <c r="SSD193" s="67"/>
      <c r="SSE193" s="65"/>
      <c r="SSF193" s="65"/>
      <c r="SSG193" s="65"/>
      <c r="SSH193" s="66"/>
      <c r="SSJ193" s="64"/>
      <c r="SSK193" s="67"/>
      <c r="SSL193" s="67"/>
      <c r="SSM193" s="65"/>
      <c r="SSN193" s="65"/>
      <c r="SSO193" s="65"/>
      <c r="SSP193" s="66"/>
      <c r="SSR193" s="64"/>
      <c r="SSS193" s="67"/>
      <c r="SST193" s="67"/>
      <c r="SSU193" s="65"/>
      <c r="SSV193" s="65"/>
      <c r="SSW193" s="65"/>
      <c r="SSX193" s="66"/>
      <c r="SSZ193" s="64"/>
      <c r="STA193" s="67"/>
      <c r="STB193" s="67"/>
      <c r="STC193" s="65"/>
      <c r="STD193" s="65"/>
      <c r="STE193" s="65"/>
      <c r="STF193" s="66"/>
      <c r="STH193" s="64"/>
      <c r="STI193" s="67"/>
      <c r="STJ193" s="67"/>
      <c r="STK193" s="65"/>
      <c r="STL193" s="65"/>
      <c r="STM193" s="65"/>
      <c r="STN193" s="66"/>
      <c r="STP193" s="64"/>
      <c r="STQ193" s="67"/>
      <c r="STR193" s="67"/>
      <c r="STS193" s="65"/>
      <c r="STT193" s="65"/>
      <c r="STU193" s="65"/>
      <c r="STV193" s="66"/>
      <c r="STX193" s="64"/>
      <c r="STY193" s="67"/>
      <c r="STZ193" s="67"/>
      <c r="SUA193" s="65"/>
      <c r="SUB193" s="65"/>
      <c r="SUC193" s="65"/>
      <c r="SUD193" s="66"/>
      <c r="SUF193" s="64"/>
      <c r="SUG193" s="67"/>
      <c r="SUH193" s="67"/>
      <c r="SUI193" s="65"/>
      <c r="SUJ193" s="65"/>
      <c r="SUK193" s="65"/>
      <c r="SUL193" s="66"/>
      <c r="SUN193" s="64"/>
      <c r="SUO193" s="67"/>
      <c r="SUP193" s="67"/>
      <c r="SUQ193" s="65"/>
      <c r="SUR193" s="65"/>
      <c r="SUS193" s="65"/>
      <c r="SUT193" s="66"/>
      <c r="SUV193" s="64"/>
      <c r="SUW193" s="67"/>
      <c r="SUX193" s="67"/>
      <c r="SUY193" s="65"/>
      <c r="SUZ193" s="65"/>
      <c r="SVA193" s="65"/>
      <c r="SVB193" s="66"/>
      <c r="SVD193" s="64"/>
      <c r="SVE193" s="67"/>
      <c r="SVF193" s="67"/>
      <c r="SVG193" s="65"/>
      <c r="SVH193" s="65"/>
      <c r="SVI193" s="65"/>
      <c r="SVJ193" s="66"/>
      <c r="SVL193" s="64"/>
      <c r="SVM193" s="67"/>
      <c r="SVN193" s="67"/>
      <c r="SVO193" s="65"/>
      <c r="SVP193" s="65"/>
      <c r="SVQ193" s="65"/>
      <c r="SVR193" s="66"/>
      <c r="SVT193" s="64"/>
      <c r="SVU193" s="67"/>
      <c r="SVV193" s="67"/>
      <c r="SVW193" s="65"/>
      <c r="SVX193" s="65"/>
      <c r="SVY193" s="65"/>
      <c r="SVZ193" s="66"/>
      <c r="SWB193" s="64"/>
      <c r="SWC193" s="67"/>
      <c r="SWD193" s="67"/>
      <c r="SWE193" s="65"/>
      <c r="SWF193" s="65"/>
      <c r="SWG193" s="65"/>
      <c r="SWH193" s="66"/>
      <c r="SWJ193" s="64"/>
      <c r="SWK193" s="67"/>
      <c r="SWL193" s="67"/>
      <c r="SWM193" s="65"/>
      <c r="SWN193" s="65"/>
      <c r="SWO193" s="65"/>
      <c r="SWP193" s="66"/>
      <c r="SWR193" s="64"/>
      <c r="SWS193" s="67"/>
      <c r="SWT193" s="67"/>
      <c r="SWU193" s="65"/>
      <c r="SWV193" s="65"/>
      <c r="SWW193" s="65"/>
      <c r="SWX193" s="66"/>
      <c r="SWZ193" s="64"/>
      <c r="SXA193" s="67"/>
      <c r="SXB193" s="67"/>
      <c r="SXC193" s="65"/>
      <c r="SXD193" s="65"/>
      <c r="SXE193" s="65"/>
      <c r="SXF193" s="66"/>
      <c r="SXH193" s="64"/>
      <c r="SXI193" s="67"/>
      <c r="SXJ193" s="67"/>
      <c r="SXK193" s="65"/>
      <c r="SXL193" s="65"/>
      <c r="SXM193" s="65"/>
      <c r="SXN193" s="66"/>
      <c r="SXP193" s="64"/>
      <c r="SXQ193" s="67"/>
      <c r="SXR193" s="67"/>
      <c r="SXS193" s="65"/>
      <c r="SXT193" s="65"/>
      <c r="SXU193" s="65"/>
      <c r="SXV193" s="66"/>
      <c r="SXX193" s="64"/>
      <c r="SXY193" s="67"/>
      <c r="SXZ193" s="67"/>
      <c r="SYA193" s="65"/>
      <c r="SYB193" s="65"/>
      <c r="SYC193" s="65"/>
      <c r="SYD193" s="66"/>
      <c r="SYF193" s="64"/>
      <c r="SYG193" s="67"/>
      <c r="SYH193" s="67"/>
      <c r="SYI193" s="65"/>
      <c r="SYJ193" s="65"/>
      <c r="SYK193" s="65"/>
      <c r="SYL193" s="66"/>
      <c r="SYN193" s="64"/>
      <c r="SYO193" s="67"/>
      <c r="SYP193" s="67"/>
      <c r="SYQ193" s="65"/>
      <c r="SYR193" s="65"/>
      <c r="SYS193" s="65"/>
      <c r="SYT193" s="66"/>
      <c r="SYV193" s="64"/>
      <c r="SYW193" s="67"/>
      <c r="SYX193" s="67"/>
      <c r="SYY193" s="65"/>
      <c r="SYZ193" s="65"/>
      <c r="SZA193" s="65"/>
      <c r="SZB193" s="66"/>
      <c r="SZD193" s="64"/>
      <c r="SZE193" s="67"/>
      <c r="SZF193" s="67"/>
      <c r="SZG193" s="65"/>
      <c r="SZH193" s="65"/>
      <c r="SZI193" s="65"/>
      <c r="SZJ193" s="66"/>
      <c r="SZL193" s="64"/>
      <c r="SZM193" s="67"/>
      <c r="SZN193" s="67"/>
      <c r="SZO193" s="65"/>
      <c r="SZP193" s="65"/>
      <c r="SZQ193" s="65"/>
      <c r="SZR193" s="66"/>
      <c r="SZT193" s="64"/>
      <c r="SZU193" s="67"/>
      <c r="SZV193" s="67"/>
      <c r="SZW193" s="65"/>
      <c r="SZX193" s="65"/>
      <c r="SZY193" s="65"/>
      <c r="SZZ193" s="66"/>
      <c r="TAB193" s="64"/>
      <c r="TAC193" s="67"/>
      <c r="TAD193" s="67"/>
      <c r="TAE193" s="65"/>
      <c r="TAF193" s="65"/>
      <c r="TAG193" s="65"/>
      <c r="TAH193" s="66"/>
      <c r="TAJ193" s="64"/>
      <c r="TAK193" s="67"/>
      <c r="TAL193" s="67"/>
      <c r="TAM193" s="65"/>
      <c r="TAN193" s="65"/>
      <c r="TAO193" s="65"/>
      <c r="TAP193" s="66"/>
      <c r="TAR193" s="64"/>
      <c r="TAS193" s="67"/>
      <c r="TAT193" s="67"/>
      <c r="TAU193" s="65"/>
      <c r="TAV193" s="65"/>
      <c r="TAW193" s="65"/>
      <c r="TAX193" s="66"/>
      <c r="TAZ193" s="64"/>
      <c r="TBA193" s="67"/>
      <c r="TBB193" s="67"/>
      <c r="TBC193" s="65"/>
      <c r="TBD193" s="65"/>
      <c r="TBE193" s="65"/>
      <c r="TBF193" s="66"/>
      <c r="TBH193" s="64"/>
      <c r="TBI193" s="67"/>
      <c r="TBJ193" s="67"/>
      <c r="TBK193" s="65"/>
      <c r="TBL193" s="65"/>
      <c r="TBM193" s="65"/>
      <c r="TBN193" s="66"/>
      <c r="TBP193" s="64"/>
      <c r="TBQ193" s="67"/>
      <c r="TBR193" s="67"/>
      <c r="TBS193" s="65"/>
      <c r="TBT193" s="65"/>
      <c r="TBU193" s="65"/>
      <c r="TBV193" s="66"/>
      <c r="TBX193" s="64"/>
      <c r="TBY193" s="67"/>
      <c r="TBZ193" s="67"/>
      <c r="TCA193" s="65"/>
      <c r="TCB193" s="65"/>
      <c r="TCC193" s="65"/>
      <c r="TCD193" s="66"/>
      <c r="TCF193" s="64"/>
      <c r="TCG193" s="67"/>
      <c r="TCH193" s="67"/>
      <c r="TCI193" s="65"/>
      <c r="TCJ193" s="65"/>
      <c r="TCK193" s="65"/>
      <c r="TCL193" s="66"/>
      <c r="TCN193" s="64"/>
      <c r="TCO193" s="67"/>
      <c r="TCP193" s="67"/>
      <c r="TCQ193" s="65"/>
      <c r="TCR193" s="65"/>
      <c r="TCS193" s="65"/>
      <c r="TCT193" s="66"/>
      <c r="TCV193" s="64"/>
      <c r="TCW193" s="67"/>
      <c r="TCX193" s="67"/>
      <c r="TCY193" s="65"/>
      <c r="TCZ193" s="65"/>
      <c r="TDA193" s="65"/>
      <c r="TDB193" s="66"/>
      <c r="TDD193" s="64"/>
      <c r="TDE193" s="67"/>
      <c r="TDF193" s="67"/>
      <c r="TDG193" s="65"/>
      <c r="TDH193" s="65"/>
      <c r="TDI193" s="65"/>
      <c r="TDJ193" s="66"/>
      <c r="TDL193" s="64"/>
      <c r="TDM193" s="67"/>
      <c r="TDN193" s="67"/>
      <c r="TDO193" s="65"/>
      <c r="TDP193" s="65"/>
      <c r="TDQ193" s="65"/>
      <c r="TDR193" s="66"/>
      <c r="TDT193" s="64"/>
      <c r="TDU193" s="67"/>
      <c r="TDV193" s="67"/>
      <c r="TDW193" s="65"/>
      <c r="TDX193" s="65"/>
      <c r="TDY193" s="65"/>
      <c r="TDZ193" s="66"/>
      <c r="TEB193" s="64"/>
      <c r="TEC193" s="67"/>
      <c r="TED193" s="67"/>
      <c r="TEE193" s="65"/>
      <c r="TEF193" s="65"/>
      <c r="TEG193" s="65"/>
      <c r="TEH193" s="66"/>
      <c r="TEJ193" s="64"/>
      <c r="TEK193" s="67"/>
      <c r="TEL193" s="67"/>
      <c r="TEM193" s="65"/>
      <c r="TEN193" s="65"/>
      <c r="TEO193" s="65"/>
      <c r="TEP193" s="66"/>
      <c r="TER193" s="64"/>
      <c r="TES193" s="67"/>
      <c r="TET193" s="67"/>
      <c r="TEU193" s="65"/>
      <c r="TEV193" s="65"/>
      <c r="TEW193" s="65"/>
      <c r="TEX193" s="66"/>
      <c r="TEZ193" s="64"/>
      <c r="TFA193" s="67"/>
      <c r="TFB193" s="67"/>
      <c r="TFC193" s="65"/>
      <c r="TFD193" s="65"/>
      <c r="TFE193" s="65"/>
      <c r="TFF193" s="66"/>
      <c r="TFH193" s="64"/>
      <c r="TFI193" s="67"/>
      <c r="TFJ193" s="67"/>
      <c r="TFK193" s="65"/>
      <c r="TFL193" s="65"/>
      <c r="TFM193" s="65"/>
      <c r="TFN193" s="66"/>
      <c r="TFP193" s="64"/>
      <c r="TFQ193" s="67"/>
      <c r="TFR193" s="67"/>
      <c r="TFS193" s="65"/>
      <c r="TFT193" s="65"/>
      <c r="TFU193" s="65"/>
      <c r="TFV193" s="66"/>
      <c r="TFX193" s="64"/>
      <c r="TFY193" s="67"/>
      <c r="TFZ193" s="67"/>
      <c r="TGA193" s="65"/>
      <c r="TGB193" s="65"/>
      <c r="TGC193" s="65"/>
      <c r="TGD193" s="66"/>
      <c r="TGF193" s="64"/>
      <c r="TGG193" s="67"/>
      <c r="TGH193" s="67"/>
      <c r="TGI193" s="65"/>
      <c r="TGJ193" s="65"/>
      <c r="TGK193" s="65"/>
      <c r="TGL193" s="66"/>
      <c r="TGN193" s="64"/>
      <c r="TGO193" s="67"/>
      <c r="TGP193" s="67"/>
      <c r="TGQ193" s="65"/>
      <c r="TGR193" s="65"/>
      <c r="TGS193" s="65"/>
      <c r="TGT193" s="66"/>
      <c r="TGV193" s="64"/>
      <c r="TGW193" s="67"/>
      <c r="TGX193" s="67"/>
      <c r="TGY193" s="65"/>
      <c r="TGZ193" s="65"/>
      <c r="THA193" s="65"/>
      <c r="THB193" s="66"/>
      <c r="THD193" s="64"/>
      <c r="THE193" s="67"/>
      <c r="THF193" s="67"/>
      <c r="THG193" s="65"/>
      <c r="THH193" s="65"/>
      <c r="THI193" s="65"/>
      <c r="THJ193" s="66"/>
      <c r="THL193" s="64"/>
      <c r="THM193" s="67"/>
      <c r="THN193" s="67"/>
      <c r="THO193" s="65"/>
      <c r="THP193" s="65"/>
      <c r="THQ193" s="65"/>
      <c r="THR193" s="66"/>
      <c r="THT193" s="64"/>
      <c r="THU193" s="67"/>
      <c r="THV193" s="67"/>
      <c r="THW193" s="65"/>
      <c r="THX193" s="65"/>
      <c r="THY193" s="65"/>
      <c r="THZ193" s="66"/>
      <c r="TIB193" s="64"/>
      <c r="TIC193" s="67"/>
      <c r="TID193" s="67"/>
      <c r="TIE193" s="65"/>
      <c r="TIF193" s="65"/>
      <c r="TIG193" s="65"/>
      <c r="TIH193" s="66"/>
      <c r="TIJ193" s="64"/>
      <c r="TIK193" s="67"/>
      <c r="TIL193" s="67"/>
      <c r="TIM193" s="65"/>
      <c r="TIN193" s="65"/>
      <c r="TIO193" s="65"/>
      <c r="TIP193" s="66"/>
      <c r="TIR193" s="64"/>
      <c r="TIS193" s="67"/>
      <c r="TIT193" s="67"/>
      <c r="TIU193" s="65"/>
      <c r="TIV193" s="65"/>
      <c r="TIW193" s="65"/>
      <c r="TIX193" s="66"/>
      <c r="TIZ193" s="64"/>
      <c r="TJA193" s="67"/>
      <c r="TJB193" s="67"/>
      <c r="TJC193" s="65"/>
      <c r="TJD193" s="65"/>
      <c r="TJE193" s="65"/>
      <c r="TJF193" s="66"/>
      <c r="TJH193" s="64"/>
      <c r="TJI193" s="67"/>
      <c r="TJJ193" s="67"/>
      <c r="TJK193" s="65"/>
      <c r="TJL193" s="65"/>
      <c r="TJM193" s="65"/>
      <c r="TJN193" s="66"/>
      <c r="TJP193" s="64"/>
      <c r="TJQ193" s="67"/>
      <c r="TJR193" s="67"/>
      <c r="TJS193" s="65"/>
      <c r="TJT193" s="65"/>
      <c r="TJU193" s="65"/>
      <c r="TJV193" s="66"/>
      <c r="TJX193" s="64"/>
      <c r="TJY193" s="67"/>
      <c r="TJZ193" s="67"/>
      <c r="TKA193" s="65"/>
      <c r="TKB193" s="65"/>
      <c r="TKC193" s="65"/>
      <c r="TKD193" s="66"/>
      <c r="TKF193" s="64"/>
      <c r="TKG193" s="67"/>
      <c r="TKH193" s="67"/>
      <c r="TKI193" s="65"/>
      <c r="TKJ193" s="65"/>
      <c r="TKK193" s="65"/>
      <c r="TKL193" s="66"/>
      <c r="TKN193" s="64"/>
      <c r="TKO193" s="67"/>
      <c r="TKP193" s="67"/>
      <c r="TKQ193" s="65"/>
      <c r="TKR193" s="65"/>
      <c r="TKS193" s="65"/>
      <c r="TKT193" s="66"/>
      <c r="TKV193" s="64"/>
      <c r="TKW193" s="67"/>
      <c r="TKX193" s="67"/>
      <c r="TKY193" s="65"/>
      <c r="TKZ193" s="65"/>
      <c r="TLA193" s="65"/>
      <c r="TLB193" s="66"/>
      <c r="TLD193" s="64"/>
      <c r="TLE193" s="67"/>
      <c r="TLF193" s="67"/>
      <c r="TLG193" s="65"/>
      <c r="TLH193" s="65"/>
      <c r="TLI193" s="65"/>
      <c r="TLJ193" s="66"/>
      <c r="TLL193" s="64"/>
      <c r="TLM193" s="67"/>
      <c r="TLN193" s="67"/>
      <c r="TLO193" s="65"/>
      <c r="TLP193" s="65"/>
      <c r="TLQ193" s="65"/>
      <c r="TLR193" s="66"/>
      <c r="TLT193" s="64"/>
      <c r="TLU193" s="67"/>
      <c r="TLV193" s="67"/>
      <c r="TLW193" s="65"/>
      <c r="TLX193" s="65"/>
      <c r="TLY193" s="65"/>
      <c r="TLZ193" s="66"/>
      <c r="TMB193" s="64"/>
      <c r="TMC193" s="67"/>
      <c r="TMD193" s="67"/>
      <c r="TME193" s="65"/>
      <c r="TMF193" s="65"/>
      <c r="TMG193" s="65"/>
      <c r="TMH193" s="66"/>
      <c r="TMJ193" s="64"/>
      <c r="TMK193" s="67"/>
      <c r="TML193" s="67"/>
      <c r="TMM193" s="65"/>
      <c r="TMN193" s="65"/>
      <c r="TMO193" s="65"/>
      <c r="TMP193" s="66"/>
      <c r="TMR193" s="64"/>
      <c r="TMS193" s="67"/>
      <c r="TMT193" s="67"/>
      <c r="TMU193" s="65"/>
      <c r="TMV193" s="65"/>
      <c r="TMW193" s="65"/>
      <c r="TMX193" s="66"/>
      <c r="TMZ193" s="64"/>
      <c r="TNA193" s="67"/>
      <c r="TNB193" s="67"/>
      <c r="TNC193" s="65"/>
      <c r="TND193" s="65"/>
      <c r="TNE193" s="65"/>
      <c r="TNF193" s="66"/>
      <c r="TNH193" s="64"/>
      <c r="TNI193" s="67"/>
      <c r="TNJ193" s="67"/>
      <c r="TNK193" s="65"/>
      <c r="TNL193" s="65"/>
      <c r="TNM193" s="65"/>
      <c r="TNN193" s="66"/>
      <c r="TNP193" s="64"/>
      <c r="TNQ193" s="67"/>
      <c r="TNR193" s="67"/>
      <c r="TNS193" s="65"/>
      <c r="TNT193" s="65"/>
      <c r="TNU193" s="65"/>
      <c r="TNV193" s="66"/>
      <c r="TNX193" s="64"/>
      <c r="TNY193" s="67"/>
      <c r="TNZ193" s="67"/>
      <c r="TOA193" s="65"/>
      <c r="TOB193" s="65"/>
      <c r="TOC193" s="65"/>
      <c r="TOD193" s="66"/>
      <c r="TOF193" s="64"/>
      <c r="TOG193" s="67"/>
      <c r="TOH193" s="67"/>
      <c r="TOI193" s="65"/>
      <c r="TOJ193" s="65"/>
      <c r="TOK193" s="65"/>
      <c r="TOL193" s="66"/>
      <c r="TON193" s="64"/>
      <c r="TOO193" s="67"/>
      <c r="TOP193" s="67"/>
      <c r="TOQ193" s="65"/>
      <c r="TOR193" s="65"/>
      <c r="TOS193" s="65"/>
      <c r="TOT193" s="66"/>
      <c r="TOV193" s="64"/>
      <c r="TOW193" s="67"/>
      <c r="TOX193" s="67"/>
      <c r="TOY193" s="65"/>
      <c r="TOZ193" s="65"/>
      <c r="TPA193" s="65"/>
      <c r="TPB193" s="66"/>
      <c r="TPD193" s="64"/>
      <c r="TPE193" s="67"/>
      <c r="TPF193" s="67"/>
      <c r="TPG193" s="65"/>
      <c r="TPH193" s="65"/>
      <c r="TPI193" s="65"/>
      <c r="TPJ193" s="66"/>
      <c r="TPL193" s="64"/>
      <c r="TPM193" s="67"/>
      <c r="TPN193" s="67"/>
      <c r="TPO193" s="65"/>
      <c r="TPP193" s="65"/>
      <c r="TPQ193" s="65"/>
      <c r="TPR193" s="66"/>
      <c r="TPT193" s="64"/>
      <c r="TPU193" s="67"/>
      <c r="TPV193" s="67"/>
      <c r="TPW193" s="65"/>
      <c r="TPX193" s="65"/>
      <c r="TPY193" s="65"/>
      <c r="TPZ193" s="66"/>
      <c r="TQB193" s="64"/>
      <c r="TQC193" s="67"/>
      <c r="TQD193" s="67"/>
      <c r="TQE193" s="65"/>
      <c r="TQF193" s="65"/>
      <c r="TQG193" s="65"/>
      <c r="TQH193" s="66"/>
      <c r="TQJ193" s="64"/>
      <c r="TQK193" s="67"/>
      <c r="TQL193" s="67"/>
      <c r="TQM193" s="65"/>
      <c r="TQN193" s="65"/>
      <c r="TQO193" s="65"/>
      <c r="TQP193" s="66"/>
      <c r="TQR193" s="64"/>
      <c r="TQS193" s="67"/>
      <c r="TQT193" s="67"/>
      <c r="TQU193" s="65"/>
      <c r="TQV193" s="65"/>
      <c r="TQW193" s="65"/>
      <c r="TQX193" s="66"/>
      <c r="TQZ193" s="64"/>
      <c r="TRA193" s="67"/>
      <c r="TRB193" s="67"/>
      <c r="TRC193" s="65"/>
      <c r="TRD193" s="65"/>
      <c r="TRE193" s="65"/>
      <c r="TRF193" s="66"/>
      <c r="TRH193" s="64"/>
      <c r="TRI193" s="67"/>
      <c r="TRJ193" s="67"/>
      <c r="TRK193" s="65"/>
      <c r="TRL193" s="65"/>
      <c r="TRM193" s="65"/>
      <c r="TRN193" s="66"/>
      <c r="TRP193" s="64"/>
      <c r="TRQ193" s="67"/>
      <c r="TRR193" s="67"/>
      <c r="TRS193" s="65"/>
      <c r="TRT193" s="65"/>
      <c r="TRU193" s="65"/>
      <c r="TRV193" s="66"/>
      <c r="TRX193" s="64"/>
      <c r="TRY193" s="67"/>
      <c r="TRZ193" s="67"/>
      <c r="TSA193" s="65"/>
      <c r="TSB193" s="65"/>
      <c r="TSC193" s="65"/>
      <c r="TSD193" s="66"/>
      <c r="TSF193" s="64"/>
      <c r="TSG193" s="67"/>
      <c r="TSH193" s="67"/>
      <c r="TSI193" s="65"/>
      <c r="TSJ193" s="65"/>
      <c r="TSK193" s="65"/>
      <c r="TSL193" s="66"/>
      <c r="TSN193" s="64"/>
      <c r="TSO193" s="67"/>
      <c r="TSP193" s="67"/>
      <c r="TSQ193" s="65"/>
      <c r="TSR193" s="65"/>
      <c r="TSS193" s="65"/>
      <c r="TST193" s="66"/>
      <c r="TSV193" s="64"/>
      <c r="TSW193" s="67"/>
      <c r="TSX193" s="67"/>
      <c r="TSY193" s="65"/>
      <c r="TSZ193" s="65"/>
      <c r="TTA193" s="65"/>
      <c r="TTB193" s="66"/>
      <c r="TTD193" s="64"/>
      <c r="TTE193" s="67"/>
      <c r="TTF193" s="67"/>
      <c r="TTG193" s="65"/>
      <c r="TTH193" s="65"/>
      <c r="TTI193" s="65"/>
      <c r="TTJ193" s="66"/>
      <c r="TTL193" s="64"/>
      <c r="TTM193" s="67"/>
      <c r="TTN193" s="67"/>
      <c r="TTO193" s="65"/>
      <c r="TTP193" s="65"/>
      <c r="TTQ193" s="65"/>
      <c r="TTR193" s="66"/>
      <c r="TTT193" s="64"/>
      <c r="TTU193" s="67"/>
      <c r="TTV193" s="67"/>
      <c r="TTW193" s="65"/>
      <c r="TTX193" s="65"/>
      <c r="TTY193" s="65"/>
      <c r="TTZ193" s="66"/>
      <c r="TUB193" s="64"/>
      <c r="TUC193" s="67"/>
      <c r="TUD193" s="67"/>
      <c r="TUE193" s="65"/>
      <c r="TUF193" s="65"/>
      <c r="TUG193" s="65"/>
      <c r="TUH193" s="66"/>
      <c r="TUJ193" s="64"/>
      <c r="TUK193" s="67"/>
      <c r="TUL193" s="67"/>
      <c r="TUM193" s="65"/>
      <c r="TUN193" s="65"/>
      <c r="TUO193" s="65"/>
      <c r="TUP193" s="66"/>
      <c r="TUR193" s="64"/>
      <c r="TUS193" s="67"/>
      <c r="TUT193" s="67"/>
      <c r="TUU193" s="65"/>
      <c r="TUV193" s="65"/>
      <c r="TUW193" s="65"/>
      <c r="TUX193" s="66"/>
      <c r="TUZ193" s="64"/>
      <c r="TVA193" s="67"/>
      <c r="TVB193" s="67"/>
      <c r="TVC193" s="65"/>
      <c r="TVD193" s="65"/>
      <c r="TVE193" s="65"/>
      <c r="TVF193" s="66"/>
      <c r="TVH193" s="64"/>
      <c r="TVI193" s="67"/>
      <c r="TVJ193" s="67"/>
      <c r="TVK193" s="65"/>
      <c r="TVL193" s="65"/>
      <c r="TVM193" s="65"/>
      <c r="TVN193" s="66"/>
      <c r="TVP193" s="64"/>
      <c r="TVQ193" s="67"/>
      <c r="TVR193" s="67"/>
      <c r="TVS193" s="65"/>
      <c r="TVT193" s="65"/>
      <c r="TVU193" s="65"/>
      <c r="TVV193" s="66"/>
      <c r="TVX193" s="64"/>
      <c r="TVY193" s="67"/>
      <c r="TVZ193" s="67"/>
      <c r="TWA193" s="65"/>
      <c r="TWB193" s="65"/>
      <c r="TWC193" s="65"/>
      <c r="TWD193" s="66"/>
      <c r="TWF193" s="64"/>
      <c r="TWG193" s="67"/>
      <c r="TWH193" s="67"/>
      <c r="TWI193" s="65"/>
      <c r="TWJ193" s="65"/>
      <c r="TWK193" s="65"/>
      <c r="TWL193" s="66"/>
      <c r="TWN193" s="64"/>
      <c r="TWO193" s="67"/>
      <c r="TWP193" s="67"/>
      <c r="TWQ193" s="65"/>
      <c r="TWR193" s="65"/>
      <c r="TWS193" s="65"/>
      <c r="TWT193" s="66"/>
      <c r="TWV193" s="64"/>
      <c r="TWW193" s="67"/>
      <c r="TWX193" s="67"/>
      <c r="TWY193" s="65"/>
      <c r="TWZ193" s="65"/>
      <c r="TXA193" s="65"/>
      <c r="TXB193" s="66"/>
      <c r="TXD193" s="64"/>
      <c r="TXE193" s="67"/>
      <c r="TXF193" s="67"/>
      <c r="TXG193" s="65"/>
      <c r="TXH193" s="65"/>
      <c r="TXI193" s="65"/>
      <c r="TXJ193" s="66"/>
      <c r="TXL193" s="64"/>
      <c r="TXM193" s="67"/>
      <c r="TXN193" s="67"/>
      <c r="TXO193" s="65"/>
      <c r="TXP193" s="65"/>
      <c r="TXQ193" s="65"/>
      <c r="TXR193" s="66"/>
      <c r="TXT193" s="64"/>
      <c r="TXU193" s="67"/>
      <c r="TXV193" s="67"/>
      <c r="TXW193" s="65"/>
      <c r="TXX193" s="65"/>
      <c r="TXY193" s="65"/>
      <c r="TXZ193" s="66"/>
      <c r="TYB193" s="64"/>
      <c r="TYC193" s="67"/>
      <c r="TYD193" s="67"/>
      <c r="TYE193" s="65"/>
      <c r="TYF193" s="65"/>
      <c r="TYG193" s="65"/>
      <c r="TYH193" s="66"/>
      <c r="TYJ193" s="64"/>
      <c r="TYK193" s="67"/>
      <c r="TYL193" s="67"/>
      <c r="TYM193" s="65"/>
      <c r="TYN193" s="65"/>
      <c r="TYO193" s="65"/>
      <c r="TYP193" s="66"/>
      <c r="TYR193" s="64"/>
      <c r="TYS193" s="67"/>
      <c r="TYT193" s="67"/>
      <c r="TYU193" s="65"/>
      <c r="TYV193" s="65"/>
      <c r="TYW193" s="65"/>
      <c r="TYX193" s="66"/>
      <c r="TYZ193" s="64"/>
      <c r="TZA193" s="67"/>
      <c r="TZB193" s="67"/>
      <c r="TZC193" s="65"/>
      <c r="TZD193" s="65"/>
      <c r="TZE193" s="65"/>
      <c r="TZF193" s="66"/>
      <c r="TZH193" s="64"/>
      <c r="TZI193" s="67"/>
      <c r="TZJ193" s="67"/>
      <c r="TZK193" s="65"/>
      <c r="TZL193" s="65"/>
      <c r="TZM193" s="65"/>
      <c r="TZN193" s="66"/>
      <c r="TZP193" s="64"/>
      <c r="TZQ193" s="67"/>
      <c r="TZR193" s="67"/>
      <c r="TZS193" s="65"/>
      <c r="TZT193" s="65"/>
      <c r="TZU193" s="65"/>
      <c r="TZV193" s="66"/>
      <c r="TZX193" s="64"/>
      <c r="TZY193" s="67"/>
      <c r="TZZ193" s="67"/>
      <c r="UAA193" s="65"/>
      <c r="UAB193" s="65"/>
      <c r="UAC193" s="65"/>
      <c r="UAD193" s="66"/>
      <c r="UAF193" s="64"/>
      <c r="UAG193" s="67"/>
      <c r="UAH193" s="67"/>
      <c r="UAI193" s="65"/>
      <c r="UAJ193" s="65"/>
      <c r="UAK193" s="65"/>
      <c r="UAL193" s="66"/>
      <c r="UAN193" s="64"/>
      <c r="UAO193" s="67"/>
      <c r="UAP193" s="67"/>
      <c r="UAQ193" s="65"/>
      <c r="UAR193" s="65"/>
      <c r="UAS193" s="65"/>
      <c r="UAT193" s="66"/>
      <c r="UAV193" s="64"/>
      <c r="UAW193" s="67"/>
      <c r="UAX193" s="67"/>
      <c r="UAY193" s="65"/>
      <c r="UAZ193" s="65"/>
      <c r="UBA193" s="65"/>
      <c r="UBB193" s="66"/>
      <c r="UBD193" s="64"/>
      <c r="UBE193" s="67"/>
      <c r="UBF193" s="67"/>
      <c r="UBG193" s="65"/>
      <c r="UBH193" s="65"/>
      <c r="UBI193" s="65"/>
      <c r="UBJ193" s="66"/>
      <c r="UBL193" s="64"/>
      <c r="UBM193" s="67"/>
      <c r="UBN193" s="67"/>
      <c r="UBO193" s="65"/>
      <c r="UBP193" s="65"/>
      <c r="UBQ193" s="65"/>
      <c r="UBR193" s="66"/>
      <c r="UBT193" s="64"/>
      <c r="UBU193" s="67"/>
      <c r="UBV193" s="67"/>
      <c r="UBW193" s="65"/>
      <c r="UBX193" s="65"/>
      <c r="UBY193" s="65"/>
      <c r="UBZ193" s="66"/>
      <c r="UCB193" s="64"/>
      <c r="UCC193" s="67"/>
      <c r="UCD193" s="67"/>
      <c r="UCE193" s="65"/>
      <c r="UCF193" s="65"/>
      <c r="UCG193" s="65"/>
      <c r="UCH193" s="66"/>
      <c r="UCJ193" s="64"/>
      <c r="UCK193" s="67"/>
      <c r="UCL193" s="67"/>
      <c r="UCM193" s="65"/>
      <c r="UCN193" s="65"/>
      <c r="UCO193" s="65"/>
      <c r="UCP193" s="66"/>
      <c r="UCR193" s="64"/>
      <c r="UCS193" s="67"/>
      <c r="UCT193" s="67"/>
      <c r="UCU193" s="65"/>
      <c r="UCV193" s="65"/>
      <c r="UCW193" s="65"/>
      <c r="UCX193" s="66"/>
      <c r="UCZ193" s="64"/>
      <c r="UDA193" s="67"/>
      <c r="UDB193" s="67"/>
      <c r="UDC193" s="65"/>
      <c r="UDD193" s="65"/>
      <c r="UDE193" s="65"/>
      <c r="UDF193" s="66"/>
      <c r="UDH193" s="64"/>
      <c r="UDI193" s="67"/>
      <c r="UDJ193" s="67"/>
      <c r="UDK193" s="65"/>
      <c r="UDL193" s="65"/>
      <c r="UDM193" s="65"/>
      <c r="UDN193" s="66"/>
      <c r="UDP193" s="64"/>
      <c r="UDQ193" s="67"/>
      <c r="UDR193" s="67"/>
      <c r="UDS193" s="65"/>
      <c r="UDT193" s="65"/>
      <c r="UDU193" s="65"/>
      <c r="UDV193" s="66"/>
      <c r="UDX193" s="64"/>
      <c r="UDY193" s="67"/>
      <c r="UDZ193" s="67"/>
      <c r="UEA193" s="65"/>
      <c r="UEB193" s="65"/>
      <c r="UEC193" s="65"/>
      <c r="UED193" s="66"/>
      <c r="UEF193" s="64"/>
      <c r="UEG193" s="67"/>
      <c r="UEH193" s="67"/>
      <c r="UEI193" s="65"/>
      <c r="UEJ193" s="65"/>
      <c r="UEK193" s="65"/>
      <c r="UEL193" s="66"/>
      <c r="UEN193" s="64"/>
      <c r="UEO193" s="67"/>
      <c r="UEP193" s="67"/>
      <c r="UEQ193" s="65"/>
      <c r="UER193" s="65"/>
      <c r="UES193" s="65"/>
      <c r="UET193" s="66"/>
      <c r="UEV193" s="64"/>
      <c r="UEW193" s="67"/>
      <c r="UEX193" s="67"/>
      <c r="UEY193" s="65"/>
      <c r="UEZ193" s="65"/>
      <c r="UFA193" s="65"/>
      <c r="UFB193" s="66"/>
      <c r="UFD193" s="64"/>
      <c r="UFE193" s="67"/>
      <c r="UFF193" s="67"/>
      <c r="UFG193" s="65"/>
      <c r="UFH193" s="65"/>
      <c r="UFI193" s="65"/>
      <c r="UFJ193" s="66"/>
      <c r="UFL193" s="64"/>
      <c r="UFM193" s="67"/>
      <c r="UFN193" s="67"/>
      <c r="UFO193" s="65"/>
      <c r="UFP193" s="65"/>
      <c r="UFQ193" s="65"/>
      <c r="UFR193" s="66"/>
      <c r="UFT193" s="64"/>
      <c r="UFU193" s="67"/>
      <c r="UFV193" s="67"/>
      <c r="UFW193" s="65"/>
      <c r="UFX193" s="65"/>
      <c r="UFY193" s="65"/>
      <c r="UFZ193" s="66"/>
      <c r="UGB193" s="64"/>
      <c r="UGC193" s="67"/>
      <c r="UGD193" s="67"/>
      <c r="UGE193" s="65"/>
      <c r="UGF193" s="65"/>
      <c r="UGG193" s="65"/>
      <c r="UGH193" s="66"/>
      <c r="UGJ193" s="64"/>
      <c r="UGK193" s="67"/>
      <c r="UGL193" s="67"/>
      <c r="UGM193" s="65"/>
      <c r="UGN193" s="65"/>
      <c r="UGO193" s="65"/>
      <c r="UGP193" s="66"/>
      <c r="UGR193" s="64"/>
      <c r="UGS193" s="67"/>
      <c r="UGT193" s="67"/>
      <c r="UGU193" s="65"/>
      <c r="UGV193" s="65"/>
      <c r="UGW193" s="65"/>
      <c r="UGX193" s="66"/>
      <c r="UGZ193" s="64"/>
      <c r="UHA193" s="67"/>
      <c r="UHB193" s="67"/>
      <c r="UHC193" s="65"/>
      <c r="UHD193" s="65"/>
      <c r="UHE193" s="65"/>
      <c r="UHF193" s="66"/>
      <c r="UHH193" s="64"/>
      <c r="UHI193" s="67"/>
      <c r="UHJ193" s="67"/>
      <c r="UHK193" s="65"/>
      <c r="UHL193" s="65"/>
      <c r="UHM193" s="65"/>
      <c r="UHN193" s="66"/>
      <c r="UHP193" s="64"/>
      <c r="UHQ193" s="67"/>
      <c r="UHR193" s="67"/>
      <c r="UHS193" s="65"/>
      <c r="UHT193" s="65"/>
      <c r="UHU193" s="65"/>
      <c r="UHV193" s="66"/>
      <c r="UHX193" s="64"/>
      <c r="UHY193" s="67"/>
      <c r="UHZ193" s="67"/>
      <c r="UIA193" s="65"/>
      <c r="UIB193" s="65"/>
      <c r="UIC193" s="65"/>
      <c r="UID193" s="66"/>
      <c r="UIF193" s="64"/>
      <c r="UIG193" s="67"/>
      <c r="UIH193" s="67"/>
      <c r="UII193" s="65"/>
      <c r="UIJ193" s="65"/>
      <c r="UIK193" s="65"/>
      <c r="UIL193" s="66"/>
      <c r="UIN193" s="64"/>
      <c r="UIO193" s="67"/>
      <c r="UIP193" s="67"/>
      <c r="UIQ193" s="65"/>
      <c r="UIR193" s="65"/>
      <c r="UIS193" s="65"/>
      <c r="UIT193" s="66"/>
      <c r="UIV193" s="64"/>
      <c r="UIW193" s="67"/>
      <c r="UIX193" s="67"/>
      <c r="UIY193" s="65"/>
      <c r="UIZ193" s="65"/>
      <c r="UJA193" s="65"/>
      <c r="UJB193" s="66"/>
      <c r="UJD193" s="64"/>
      <c r="UJE193" s="67"/>
      <c r="UJF193" s="67"/>
      <c r="UJG193" s="65"/>
      <c r="UJH193" s="65"/>
      <c r="UJI193" s="65"/>
      <c r="UJJ193" s="66"/>
      <c r="UJL193" s="64"/>
      <c r="UJM193" s="67"/>
      <c r="UJN193" s="67"/>
      <c r="UJO193" s="65"/>
      <c r="UJP193" s="65"/>
      <c r="UJQ193" s="65"/>
      <c r="UJR193" s="66"/>
      <c r="UJT193" s="64"/>
      <c r="UJU193" s="67"/>
      <c r="UJV193" s="67"/>
      <c r="UJW193" s="65"/>
      <c r="UJX193" s="65"/>
      <c r="UJY193" s="65"/>
      <c r="UJZ193" s="66"/>
      <c r="UKB193" s="64"/>
      <c r="UKC193" s="67"/>
      <c r="UKD193" s="67"/>
      <c r="UKE193" s="65"/>
      <c r="UKF193" s="65"/>
      <c r="UKG193" s="65"/>
      <c r="UKH193" s="66"/>
      <c r="UKJ193" s="64"/>
      <c r="UKK193" s="67"/>
      <c r="UKL193" s="67"/>
      <c r="UKM193" s="65"/>
      <c r="UKN193" s="65"/>
      <c r="UKO193" s="65"/>
      <c r="UKP193" s="66"/>
      <c r="UKR193" s="64"/>
      <c r="UKS193" s="67"/>
      <c r="UKT193" s="67"/>
      <c r="UKU193" s="65"/>
      <c r="UKV193" s="65"/>
      <c r="UKW193" s="65"/>
      <c r="UKX193" s="66"/>
      <c r="UKZ193" s="64"/>
      <c r="ULA193" s="67"/>
      <c r="ULB193" s="67"/>
      <c r="ULC193" s="65"/>
      <c r="ULD193" s="65"/>
      <c r="ULE193" s="65"/>
      <c r="ULF193" s="66"/>
      <c r="ULH193" s="64"/>
      <c r="ULI193" s="67"/>
      <c r="ULJ193" s="67"/>
      <c r="ULK193" s="65"/>
      <c r="ULL193" s="65"/>
      <c r="ULM193" s="65"/>
      <c r="ULN193" s="66"/>
      <c r="ULP193" s="64"/>
      <c r="ULQ193" s="67"/>
      <c r="ULR193" s="67"/>
      <c r="ULS193" s="65"/>
      <c r="ULT193" s="65"/>
      <c r="ULU193" s="65"/>
      <c r="ULV193" s="66"/>
      <c r="ULX193" s="64"/>
      <c r="ULY193" s="67"/>
      <c r="ULZ193" s="67"/>
      <c r="UMA193" s="65"/>
      <c r="UMB193" s="65"/>
      <c r="UMC193" s="65"/>
      <c r="UMD193" s="66"/>
      <c r="UMF193" s="64"/>
      <c r="UMG193" s="67"/>
      <c r="UMH193" s="67"/>
      <c r="UMI193" s="65"/>
      <c r="UMJ193" s="65"/>
      <c r="UMK193" s="65"/>
      <c r="UML193" s="66"/>
      <c r="UMN193" s="64"/>
      <c r="UMO193" s="67"/>
      <c r="UMP193" s="67"/>
      <c r="UMQ193" s="65"/>
      <c r="UMR193" s="65"/>
      <c r="UMS193" s="65"/>
      <c r="UMT193" s="66"/>
      <c r="UMV193" s="64"/>
      <c r="UMW193" s="67"/>
      <c r="UMX193" s="67"/>
      <c r="UMY193" s="65"/>
      <c r="UMZ193" s="65"/>
      <c r="UNA193" s="65"/>
      <c r="UNB193" s="66"/>
      <c r="UND193" s="64"/>
      <c r="UNE193" s="67"/>
      <c r="UNF193" s="67"/>
      <c r="UNG193" s="65"/>
      <c r="UNH193" s="65"/>
      <c r="UNI193" s="65"/>
      <c r="UNJ193" s="66"/>
      <c r="UNL193" s="64"/>
      <c r="UNM193" s="67"/>
      <c r="UNN193" s="67"/>
      <c r="UNO193" s="65"/>
      <c r="UNP193" s="65"/>
      <c r="UNQ193" s="65"/>
      <c r="UNR193" s="66"/>
      <c r="UNT193" s="64"/>
      <c r="UNU193" s="67"/>
      <c r="UNV193" s="67"/>
      <c r="UNW193" s="65"/>
      <c r="UNX193" s="65"/>
      <c r="UNY193" s="65"/>
      <c r="UNZ193" s="66"/>
      <c r="UOB193" s="64"/>
      <c r="UOC193" s="67"/>
      <c r="UOD193" s="67"/>
      <c r="UOE193" s="65"/>
      <c r="UOF193" s="65"/>
      <c r="UOG193" s="65"/>
      <c r="UOH193" s="66"/>
      <c r="UOJ193" s="64"/>
      <c r="UOK193" s="67"/>
      <c r="UOL193" s="67"/>
      <c r="UOM193" s="65"/>
      <c r="UON193" s="65"/>
      <c r="UOO193" s="65"/>
      <c r="UOP193" s="66"/>
      <c r="UOR193" s="64"/>
      <c r="UOS193" s="67"/>
      <c r="UOT193" s="67"/>
      <c r="UOU193" s="65"/>
      <c r="UOV193" s="65"/>
      <c r="UOW193" s="65"/>
      <c r="UOX193" s="66"/>
      <c r="UOZ193" s="64"/>
      <c r="UPA193" s="67"/>
      <c r="UPB193" s="67"/>
      <c r="UPC193" s="65"/>
      <c r="UPD193" s="65"/>
      <c r="UPE193" s="65"/>
      <c r="UPF193" s="66"/>
      <c r="UPH193" s="64"/>
      <c r="UPI193" s="67"/>
      <c r="UPJ193" s="67"/>
      <c r="UPK193" s="65"/>
      <c r="UPL193" s="65"/>
      <c r="UPM193" s="65"/>
      <c r="UPN193" s="66"/>
      <c r="UPP193" s="64"/>
      <c r="UPQ193" s="67"/>
      <c r="UPR193" s="67"/>
      <c r="UPS193" s="65"/>
      <c r="UPT193" s="65"/>
      <c r="UPU193" s="65"/>
      <c r="UPV193" s="66"/>
      <c r="UPX193" s="64"/>
      <c r="UPY193" s="67"/>
      <c r="UPZ193" s="67"/>
      <c r="UQA193" s="65"/>
      <c r="UQB193" s="65"/>
      <c r="UQC193" s="65"/>
      <c r="UQD193" s="66"/>
      <c r="UQF193" s="64"/>
      <c r="UQG193" s="67"/>
      <c r="UQH193" s="67"/>
      <c r="UQI193" s="65"/>
      <c r="UQJ193" s="65"/>
      <c r="UQK193" s="65"/>
      <c r="UQL193" s="66"/>
      <c r="UQN193" s="64"/>
      <c r="UQO193" s="67"/>
      <c r="UQP193" s="67"/>
      <c r="UQQ193" s="65"/>
      <c r="UQR193" s="65"/>
      <c r="UQS193" s="65"/>
      <c r="UQT193" s="66"/>
      <c r="UQV193" s="64"/>
      <c r="UQW193" s="67"/>
      <c r="UQX193" s="67"/>
      <c r="UQY193" s="65"/>
      <c r="UQZ193" s="65"/>
      <c r="URA193" s="65"/>
      <c r="URB193" s="66"/>
      <c r="URD193" s="64"/>
      <c r="URE193" s="67"/>
      <c r="URF193" s="67"/>
      <c r="URG193" s="65"/>
      <c r="URH193" s="65"/>
      <c r="URI193" s="65"/>
      <c r="URJ193" s="66"/>
      <c r="URL193" s="64"/>
      <c r="URM193" s="67"/>
      <c r="URN193" s="67"/>
      <c r="URO193" s="65"/>
      <c r="URP193" s="65"/>
      <c r="URQ193" s="65"/>
      <c r="URR193" s="66"/>
      <c r="URT193" s="64"/>
      <c r="URU193" s="67"/>
      <c r="URV193" s="67"/>
      <c r="URW193" s="65"/>
      <c r="URX193" s="65"/>
      <c r="URY193" s="65"/>
      <c r="URZ193" s="66"/>
      <c r="USB193" s="64"/>
      <c r="USC193" s="67"/>
      <c r="USD193" s="67"/>
      <c r="USE193" s="65"/>
      <c r="USF193" s="65"/>
      <c r="USG193" s="65"/>
      <c r="USH193" s="66"/>
      <c r="USJ193" s="64"/>
      <c r="USK193" s="67"/>
      <c r="USL193" s="67"/>
      <c r="USM193" s="65"/>
      <c r="USN193" s="65"/>
      <c r="USO193" s="65"/>
      <c r="USP193" s="66"/>
      <c r="USR193" s="64"/>
      <c r="USS193" s="67"/>
      <c r="UST193" s="67"/>
      <c r="USU193" s="65"/>
      <c r="USV193" s="65"/>
      <c r="USW193" s="65"/>
      <c r="USX193" s="66"/>
      <c r="USZ193" s="64"/>
      <c r="UTA193" s="67"/>
      <c r="UTB193" s="67"/>
      <c r="UTC193" s="65"/>
      <c r="UTD193" s="65"/>
      <c r="UTE193" s="65"/>
      <c r="UTF193" s="66"/>
      <c r="UTH193" s="64"/>
      <c r="UTI193" s="67"/>
      <c r="UTJ193" s="67"/>
      <c r="UTK193" s="65"/>
      <c r="UTL193" s="65"/>
      <c r="UTM193" s="65"/>
      <c r="UTN193" s="66"/>
      <c r="UTP193" s="64"/>
      <c r="UTQ193" s="67"/>
      <c r="UTR193" s="67"/>
      <c r="UTS193" s="65"/>
      <c r="UTT193" s="65"/>
      <c r="UTU193" s="65"/>
      <c r="UTV193" s="66"/>
      <c r="UTX193" s="64"/>
      <c r="UTY193" s="67"/>
      <c r="UTZ193" s="67"/>
      <c r="UUA193" s="65"/>
      <c r="UUB193" s="65"/>
      <c r="UUC193" s="65"/>
      <c r="UUD193" s="66"/>
      <c r="UUF193" s="64"/>
      <c r="UUG193" s="67"/>
      <c r="UUH193" s="67"/>
      <c r="UUI193" s="65"/>
      <c r="UUJ193" s="65"/>
      <c r="UUK193" s="65"/>
      <c r="UUL193" s="66"/>
      <c r="UUN193" s="64"/>
      <c r="UUO193" s="67"/>
      <c r="UUP193" s="67"/>
      <c r="UUQ193" s="65"/>
      <c r="UUR193" s="65"/>
      <c r="UUS193" s="65"/>
      <c r="UUT193" s="66"/>
      <c r="UUV193" s="64"/>
      <c r="UUW193" s="67"/>
      <c r="UUX193" s="67"/>
      <c r="UUY193" s="65"/>
      <c r="UUZ193" s="65"/>
      <c r="UVA193" s="65"/>
      <c r="UVB193" s="66"/>
      <c r="UVD193" s="64"/>
      <c r="UVE193" s="67"/>
      <c r="UVF193" s="67"/>
      <c r="UVG193" s="65"/>
      <c r="UVH193" s="65"/>
      <c r="UVI193" s="65"/>
      <c r="UVJ193" s="66"/>
      <c r="UVL193" s="64"/>
      <c r="UVM193" s="67"/>
      <c r="UVN193" s="67"/>
      <c r="UVO193" s="65"/>
      <c r="UVP193" s="65"/>
      <c r="UVQ193" s="65"/>
      <c r="UVR193" s="66"/>
      <c r="UVT193" s="64"/>
      <c r="UVU193" s="67"/>
      <c r="UVV193" s="67"/>
      <c r="UVW193" s="65"/>
      <c r="UVX193" s="65"/>
      <c r="UVY193" s="65"/>
      <c r="UVZ193" s="66"/>
      <c r="UWB193" s="64"/>
      <c r="UWC193" s="67"/>
      <c r="UWD193" s="67"/>
      <c r="UWE193" s="65"/>
      <c r="UWF193" s="65"/>
      <c r="UWG193" s="65"/>
      <c r="UWH193" s="66"/>
      <c r="UWJ193" s="64"/>
      <c r="UWK193" s="67"/>
      <c r="UWL193" s="67"/>
      <c r="UWM193" s="65"/>
      <c r="UWN193" s="65"/>
      <c r="UWO193" s="65"/>
      <c r="UWP193" s="66"/>
      <c r="UWR193" s="64"/>
      <c r="UWS193" s="67"/>
      <c r="UWT193" s="67"/>
      <c r="UWU193" s="65"/>
      <c r="UWV193" s="65"/>
      <c r="UWW193" s="65"/>
      <c r="UWX193" s="66"/>
      <c r="UWZ193" s="64"/>
      <c r="UXA193" s="67"/>
      <c r="UXB193" s="67"/>
      <c r="UXC193" s="65"/>
      <c r="UXD193" s="65"/>
      <c r="UXE193" s="65"/>
      <c r="UXF193" s="66"/>
      <c r="UXH193" s="64"/>
      <c r="UXI193" s="67"/>
      <c r="UXJ193" s="67"/>
      <c r="UXK193" s="65"/>
      <c r="UXL193" s="65"/>
      <c r="UXM193" s="65"/>
      <c r="UXN193" s="66"/>
      <c r="UXP193" s="64"/>
      <c r="UXQ193" s="67"/>
      <c r="UXR193" s="67"/>
      <c r="UXS193" s="65"/>
      <c r="UXT193" s="65"/>
      <c r="UXU193" s="65"/>
      <c r="UXV193" s="66"/>
      <c r="UXX193" s="64"/>
      <c r="UXY193" s="67"/>
      <c r="UXZ193" s="67"/>
      <c r="UYA193" s="65"/>
      <c r="UYB193" s="65"/>
      <c r="UYC193" s="65"/>
      <c r="UYD193" s="66"/>
      <c r="UYF193" s="64"/>
      <c r="UYG193" s="67"/>
      <c r="UYH193" s="67"/>
      <c r="UYI193" s="65"/>
      <c r="UYJ193" s="65"/>
      <c r="UYK193" s="65"/>
      <c r="UYL193" s="66"/>
      <c r="UYN193" s="64"/>
      <c r="UYO193" s="67"/>
      <c r="UYP193" s="67"/>
      <c r="UYQ193" s="65"/>
      <c r="UYR193" s="65"/>
      <c r="UYS193" s="65"/>
      <c r="UYT193" s="66"/>
      <c r="UYV193" s="64"/>
      <c r="UYW193" s="67"/>
      <c r="UYX193" s="67"/>
      <c r="UYY193" s="65"/>
      <c r="UYZ193" s="65"/>
      <c r="UZA193" s="65"/>
      <c r="UZB193" s="66"/>
      <c r="UZD193" s="64"/>
      <c r="UZE193" s="67"/>
      <c r="UZF193" s="67"/>
      <c r="UZG193" s="65"/>
      <c r="UZH193" s="65"/>
      <c r="UZI193" s="65"/>
      <c r="UZJ193" s="66"/>
      <c r="UZL193" s="64"/>
      <c r="UZM193" s="67"/>
      <c r="UZN193" s="67"/>
      <c r="UZO193" s="65"/>
      <c r="UZP193" s="65"/>
      <c r="UZQ193" s="65"/>
      <c r="UZR193" s="66"/>
      <c r="UZT193" s="64"/>
      <c r="UZU193" s="67"/>
      <c r="UZV193" s="67"/>
      <c r="UZW193" s="65"/>
      <c r="UZX193" s="65"/>
      <c r="UZY193" s="65"/>
      <c r="UZZ193" s="66"/>
      <c r="VAB193" s="64"/>
      <c r="VAC193" s="67"/>
      <c r="VAD193" s="67"/>
      <c r="VAE193" s="65"/>
      <c r="VAF193" s="65"/>
      <c r="VAG193" s="65"/>
      <c r="VAH193" s="66"/>
      <c r="VAJ193" s="64"/>
      <c r="VAK193" s="67"/>
      <c r="VAL193" s="67"/>
      <c r="VAM193" s="65"/>
      <c r="VAN193" s="65"/>
      <c r="VAO193" s="65"/>
      <c r="VAP193" s="66"/>
      <c r="VAR193" s="64"/>
      <c r="VAS193" s="67"/>
      <c r="VAT193" s="67"/>
      <c r="VAU193" s="65"/>
      <c r="VAV193" s="65"/>
      <c r="VAW193" s="65"/>
      <c r="VAX193" s="66"/>
      <c r="VAZ193" s="64"/>
      <c r="VBA193" s="67"/>
      <c r="VBB193" s="67"/>
      <c r="VBC193" s="65"/>
      <c r="VBD193" s="65"/>
      <c r="VBE193" s="65"/>
      <c r="VBF193" s="66"/>
      <c r="VBH193" s="64"/>
      <c r="VBI193" s="67"/>
      <c r="VBJ193" s="67"/>
      <c r="VBK193" s="65"/>
      <c r="VBL193" s="65"/>
      <c r="VBM193" s="65"/>
      <c r="VBN193" s="66"/>
      <c r="VBP193" s="64"/>
      <c r="VBQ193" s="67"/>
      <c r="VBR193" s="67"/>
      <c r="VBS193" s="65"/>
      <c r="VBT193" s="65"/>
      <c r="VBU193" s="65"/>
      <c r="VBV193" s="66"/>
      <c r="VBX193" s="64"/>
      <c r="VBY193" s="67"/>
      <c r="VBZ193" s="67"/>
      <c r="VCA193" s="65"/>
      <c r="VCB193" s="65"/>
      <c r="VCC193" s="65"/>
      <c r="VCD193" s="66"/>
      <c r="VCF193" s="64"/>
      <c r="VCG193" s="67"/>
      <c r="VCH193" s="67"/>
      <c r="VCI193" s="65"/>
      <c r="VCJ193" s="65"/>
      <c r="VCK193" s="65"/>
      <c r="VCL193" s="66"/>
      <c r="VCN193" s="64"/>
      <c r="VCO193" s="67"/>
      <c r="VCP193" s="67"/>
      <c r="VCQ193" s="65"/>
      <c r="VCR193" s="65"/>
      <c r="VCS193" s="65"/>
      <c r="VCT193" s="66"/>
      <c r="VCV193" s="64"/>
      <c r="VCW193" s="67"/>
      <c r="VCX193" s="67"/>
      <c r="VCY193" s="65"/>
      <c r="VCZ193" s="65"/>
      <c r="VDA193" s="65"/>
      <c r="VDB193" s="66"/>
      <c r="VDD193" s="64"/>
      <c r="VDE193" s="67"/>
      <c r="VDF193" s="67"/>
      <c r="VDG193" s="65"/>
      <c r="VDH193" s="65"/>
      <c r="VDI193" s="65"/>
      <c r="VDJ193" s="66"/>
      <c r="VDL193" s="64"/>
      <c r="VDM193" s="67"/>
      <c r="VDN193" s="67"/>
      <c r="VDO193" s="65"/>
      <c r="VDP193" s="65"/>
      <c r="VDQ193" s="65"/>
      <c r="VDR193" s="66"/>
      <c r="VDT193" s="64"/>
      <c r="VDU193" s="67"/>
      <c r="VDV193" s="67"/>
      <c r="VDW193" s="65"/>
      <c r="VDX193" s="65"/>
      <c r="VDY193" s="65"/>
      <c r="VDZ193" s="66"/>
      <c r="VEB193" s="64"/>
      <c r="VEC193" s="67"/>
      <c r="VED193" s="67"/>
      <c r="VEE193" s="65"/>
      <c r="VEF193" s="65"/>
      <c r="VEG193" s="65"/>
      <c r="VEH193" s="66"/>
      <c r="VEJ193" s="64"/>
      <c r="VEK193" s="67"/>
      <c r="VEL193" s="67"/>
      <c r="VEM193" s="65"/>
      <c r="VEN193" s="65"/>
      <c r="VEO193" s="65"/>
      <c r="VEP193" s="66"/>
      <c r="VER193" s="64"/>
      <c r="VES193" s="67"/>
      <c r="VET193" s="67"/>
      <c r="VEU193" s="65"/>
      <c r="VEV193" s="65"/>
      <c r="VEW193" s="65"/>
      <c r="VEX193" s="66"/>
      <c r="VEZ193" s="64"/>
      <c r="VFA193" s="67"/>
      <c r="VFB193" s="67"/>
      <c r="VFC193" s="65"/>
      <c r="VFD193" s="65"/>
      <c r="VFE193" s="65"/>
      <c r="VFF193" s="66"/>
      <c r="VFH193" s="64"/>
      <c r="VFI193" s="67"/>
      <c r="VFJ193" s="67"/>
      <c r="VFK193" s="65"/>
      <c r="VFL193" s="65"/>
      <c r="VFM193" s="65"/>
      <c r="VFN193" s="66"/>
      <c r="VFP193" s="64"/>
      <c r="VFQ193" s="67"/>
      <c r="VFR193" s="67"/>
      <c r="VFS193" s="65"/>
      <c r="VFT193" s="65"/>
      <c r="VFU193" s="65"/>
      <c r="VFV193" s="66"/>
      <c r="VFX193" s="64"/>
      <c r="VFY193" s="67"/>
      <c r="VFZ193" s="67"/>
      <c r="VGA193" s="65"/>
      <c r="VGB193" s="65"/>
      <c r="VGC193" s="65"/>
      <c r="VGD193" s="66"/>
      <c r="VGF193" s="64"/>
      <c r="VGG193" s="67"/>
      <c r="VGH193" s="67"/>
      <c r="VGI193" s="65"/>
      <c r="VGJ193" s="65"/>
      <c r="VGK193" s="65"/>
      <c r="VGL193" s="66"/>
      <c r="VGN193" s="64"/>
      <c r="VGO193" s="67"/>
      <c r="VGP193" s="67"/>
      <c r="VGQ193" s="65"/>
      <c r="VGR193" s="65"/>
      <c r="VGS193" s="65"/>
      <c r="VGT193" s="66"/>
      <c r="VGV193" s="64"/>
      <c r="VGW193" s="67"/>
      <c r="VGX193" s="67"/>
      <c r="VGY193" s="65"/>
      <c r="VGZ193" s="65"/>
      <c r="VHA193" s="65"/>
      <c r="VHB193" s="66"/>
      <c r="VHD193" s="64"/>
      <c r="VHE193" s="67"/>
      <c r="VHF193" s="67"/>
      <c r="VHG193" s="65"/>
      <c r="VHH193" s="65"/>
      <c r="VHI193" s="65"/>
      <c r="VHJ193" s="66"/>
      <c r="VHL193" s="64"/>
      <c r="VHM193" s="67"/>
      <c r="VHN193" s="67"/>
      <c r="VHO193" s="65"/>
      <c r="VHP193" s="65"/>
      <c r="VHQ193" s="65"/>
      <c r="VHR193" s="66"/>
      <c r="VHT193" s="64"/>
      <c r="VHU193" s="67"/>
      <c r="VHV193" s="67"/>
      <c r="VHW193" s="65"/>
      <c r="VHX193" s="65"/>
      <c r="VHY193" s="65"/>
      <c r="VHZ193" s="66"/>
      <c r="VIB193" s="64"/>
      <c r="VIC193" s="67"/>
      <c r="VID193" s="67"/>
      <c r="VIE193" s="65"/>
      <c r="VIF193" s="65"/>
      <c r="VIG193" s="65"/>
      <c r="VIH193" s="66"/>
      <c r="VIJ193" s="64"/>
      <c r="VIK193" s="67"/>
      <c r="VIL193" s="67"/>
      <c r="VIM193" s="65"/>
      <c r="VIN193" s="65"/>
      <c r="VIO193" s="65"/>
      <c r="VIP193" s="66"/>
      <c r="VIR193" s="64"/>
      <c r="VIS193" s="67"/>
      <c r="VIT193" s="67"/>
      <c r="VIU193" s="65"/>
      <c r="VIV193" s="65"/>
      <c r="VIW193" s="65"/>
      <c r="VIX193" s="66"/>
      <c r="VIZ193" s="64"/>
      <c r="VJA193" s="67"/>
      <c r="VJB193" s="67"/>
      <c r="VJC193" s="65"/>
      <c r="VJD193" s="65"/>
      <c r="VJE193" s="65"/>
      <c r="VJF193" s="66"/>
      <c r="VJH193" s="64"/>
      <c r="VJI193" s="67"/>
      <c r="VJJ193" s="67"/>
      <c r="VJK193" s="65"/>
      <c r="VJL193" s="65"/>
      <c r="VJM193" s="65"/>
      <c r="VJN193" s="66"/>
      <c r="VJP193" s="64"/>
      <c r="VJQ193" s="67"/>
      <c r="VJR193" s="67"/>
      <c r="VJS193" s="65"/>
      <c r="VJT193" s="65"/>
      <c r="VJU193" s="65"/>
      <c r="VJV193" s="66"/>
      <c r="VJX193" s="64"/>
      <c r="VJY193" s="67"/>
      <c r="VJZ193" s="67"/>
      <c r="VKA193" s="65"/>
      <c r="VKB193" s="65"/>
      <c r="VKC193" s="65"/>
      <c r="VKD193" s="66"/>
      <c r="VKF193" s="64"/>
      <c r="VKG193" s="67"/>
      <c r="VKH193" s="67"/>
      <c r="VKI193" s="65"/>
      <c r="VKJ193" s="65"/>
      <c r="VKK193" s="65"/>
      <c r="VKL193" s="66"/>
      <c r="VKN193" s="64"/>
      <c r="VKO193" s="67"/>
      <c r="VKP193" s="67"/>
      <c r="VKQ193" s="65"/>
      <c r="VKR193" s="65"/>
      <c r="VKS193" s="65"/>
      <c r="VKT193" s="66"/>
      <c r="VKV193" s="64"/>
      <c r="VKW193" s="67"/>
      <c r="VKX193" s="67"/>
      <c r="VKY193" s="65"/>
      <c r="VKZ193" s="65"/>
      <c r="VLA193" s="65"/>
      <c r="VLB193" s="66"/>
      <c r="VLD193" s="64"/>
      <c r="VLE193" s="67"/>
      <c r="VLF193" s="67"/>
      <c r="VLG193" s="65"/>
      <c r="VLH193" s="65"/>
      <c r="VLI193" s="65"/>
      <c r="VLJ193" s="66"/>
      <c r="VLL193" s="64"/>
      <c r="VLM193" s="67"/>
      <c r="VLN193" s="67"/>
      <c r="VLO193" s="65"/>
      <c r="VLP193" s="65"/>
      <c r="VLQ193" s="65"/>
      <c r="VLR193" s="66"/>
      <c r="VLT193" s="64"/>
      <c r="VLU193" s="67"/>
      <c r="VLV193" s="67"/>
      <c r="VLW193" s="65"/>
      <c r="VLX193" s="65"/>
      <c r="VLY193" s="65"/>
      <c r="VLZ193" s="66"/>
      <c r="VMB193" s="64"/>
      <c r="VMC193" s="67"/>
      <c r="VMD193" s="67"/>
      <c r="VME193" s="65"/>
      <c r="VMF193" s="65"/>
      <c r="VMG193" s="65"/>
      <c r="VMH193" s="66"/>
      <c r="VMJ193" s="64"/>
      <c r="VMK193" s="67"/>
      <c r="VML193" s="67"/>
      <c r="VMM193" s="65"/>
      <c r="VMN193" s="65"/>
      <c r="VMO193" s="65"/>
      <c r="VMP193" s="66"/>
      <c r="VMR193" s="64"/>
      <c r="VMS193" s="67"/>
      <c r="VMT193" s="67"/>
      <c r="VMU193" s="65"/>
      <c r="VMV193" s="65"/>
      <c r="VMW193" s="65"/>
      <c r="VMX193" s="66"/>
      <c r="VMZ193" s="64"/>
      <c r="VNA193" s="67"/>
      <c r="VNB193" s="67"/>
      <c r="VNC193" s="65"/>
      <c r="VND193" s="65"/>
      <c r="VNE193" s="65"/>
      <c r="VNF193" s="66"/>
      <c r="VNH193" s="64"/>
      <c r="VNI193" s="67"/>
      <c r="VNJ193" s="67"/>
      <c r="VNK193" s="65"/>
      <c r="VNL193" s="65"/>
      <c r="VNM193" s="65"/>
      <c r="VNN193" s="66"/>
      <c r="VNP193" s="64"/>
      <c r="VNQ193" s="67"/>
      <c r="VNR193" s="67"/>
      <c r="VNS193" s="65"/>
      <c r="VNT193" s="65"/>
      <c r="VNU193" s="65"/>
      <c r="VNV193" s="66"/>
      <c r="VNX193" s="64"/>
      <c r="VNY193" s="67"/>
      <c r="VNZ193" s="67"/>
      <c r="VOA193" s="65"/>
      <c r="VOB193" s="65"/>
      <c r="VOC193" s="65"/>
      <c r="VOD193" s="66"/>
      <c r="VOF193" s="64"/>
      <c r="VOG193" s="67"/>
      <c r="VOH193" s="67"/>
      <c r="VOI193" s="65"/>
      <c r="VOJ193" s="65"/>
      <c r="VOK193" s="65"/>
      <c r="VOL193" s="66"/>
      <c r="VON193" s="64"/>
      <c r="VOO193" s="67"/>
      <c r="VOP193" s="67"/>
      <c r="VOQ193" s="65"/>
      <c r="VOR193" s="65"/>
      <c r="VOS193" s="65"/>
      <c r="VOT193" s="66"/>
      <c r="VOV193" s="64"/>
      <c r="VOW193" s="67"/>
      <c r="VOX193" s="67"/>
      <c r="VOY193" s="65"/>
      <c r="VOZ193" s="65"/>
      <c r="VPA193" s="65"/>
      <c r="VPB193" s="66"/>
      <c r="VPD193" s="64"/>
      <c r="VPE193" s="67"/>
      <c r="VPF193" s="67"/>
      <c r="VPG193" s="65"/>
      <c r="VPH193" s="65"/>
      <c r="VPI193" s="65"/>
      <c r="VPJ193" s="66"/>
      <c r="VPL193" s="64"/>
      <c r="VPM193" s="67"/>
      <c r="VPN193" s="67"/>
      <c r="VPO193" s="65"/>
      <c r="VPP193" s="65"/>
      <c r="VPQ193" s="65"/>
      <c r="VPR193" s="66"/>
      <c r="VPT193" s="64"/>
      <c r="VPU193" s="67"/>
      <c r="VPV193" s="67"/>
      <c r="VPW193" s="65"/>
      <c r="VPX193" s="65"/>
      <c r="VPY193" s="65"/>
      <c r="VPZ193" s="66"/>
      <c r="VQB193" s="64"/>
      <c r="VQC193" s="67"/>
      <c r="VQD193" s="67"/>
      <c r="VQE193" s="65"/>
      <c r="VQF193" s="65"/>
      <c r="VQG193" s="65"/>
      <c r="VQH193" s="66"/>
      <c r="VQJ193" s="64"/>
      <c r="VQK193" s="67"/>
      <c r="VQL193" s="67"/>
      <c r="VQM193" s="65"/>
      <c r="VQN193" s="65"/>
      <c r="VQO193" s="65"/>
      <c r="VQP193" s="66"/>
      <c r="VQR193" s="64"/>
      <c r="VQS193" s="67"/>
      <c r="VQT193" s="67"/>
      <c r="VQU193" s="65"/>
      <c r="VQV193" s="65"/>
      <c r="VQW193" s="65"/>
      <c r="VQX193" s="66"/>
      <c r="VQZ193" s="64"/>
      <c r="VRA193" s="67"/>
      <c r="VRB193" s="67"/>
      <c r="VRC193" s="65"/>
      <c r="VRD193" s="65"/>
      <c r="VRE193" s="65"/>
      <c r="VRF193" s="66"/>
      <c r="VRH193" s="64"/>
      <c r="VRI193" s="67"/>
      <c r="VRJ193" s="67"/>
      <c r="VRK193" s="65"/>
      <c r="VRL193" s="65"/>
      <c r="VRM193" s="65"/>
      <c r="VRN193" s="66"/>
      <c r="VRP193" s="64"/>
      <c r="VRQ193" s="67"/>
      <c r="VRR193" s="67"/>
      <c r="VRS193" s="65"/>
      <c r="VRT193" s="65"/>
      <c r="VRU193" s="65"/>
      <c r="VRV193" s="66"/>
      <c r="VRX193" s="64"/>
      <c r="VRY193" s="67"/>
      <c r="VRZ193" s="67"/>
      <c r="VSA193" s="65"/>
      <c r="VSB193" s="65"/>
      <c r="VSC193" s="65"/>
      <c r="VSD193" s="66"/>
      <c r="VSF193" s="64"/>
      <c r="VSG193" s="67"/>
      <c r="VSH193" s="67"/>
      <c r="VSI193" s="65"/>
      <c r="VSJ193" s="65"/>
      <c r="VSK193" s="65"/>
      <c r="VSL193" s="66"/>
      <c r="VSN193" s="64"/>
      <c r="VSO193" s="67"/>
      <c r="VSP193" s="67"/>
      <c r="VSQ193" s="65"/>
      <c r="VSR193" s="65"/>
      <c r="VSS193" s="65"/>
      <c r="VST193" s="66"/>
      <c r="VSV193" s="64"/>
      <c r="VSW193" s="67"/>
      <c r="VSX193" s="67"/>
      <c r="VSY193" s="65"/>
      <c r="VSZ193" s="65"/>
      <c r="VTA193" s="65"/>
      <c r="VTB193" s="66"/>
      <c r="VTD193" s="64"/>
      <c r="VTE193" s="67"/>
      <c r="VTF193" s="67"/>
      <c r="VTG193" s="65"/>
      <c r="VTH193" s="65"/>
      <c r="VTI193" s="65"/>
      <c r="VTJ193" s="66"/>
      <c r="VTL193" s="64"/>
      <c r="VTM193" s="67"/>
      <c r="VTN193" s="67"/>
      <c r="VTO193" s="65"/>
      <c r="VTP193" s="65"/>
      <c r="VTQ193" s="65"/>
      <c r="VTR193" s="66"/>
      <c r="VTT193" s="64"/>
      <c r="VTU193" s="67"/>
      <c r="VTV193" s="67"/>
      <c r="VTW193" s="65"/>
      <c r="VTX193" s="65"/>
      <c r="VTY193" s="65"/>
      <c r="VTZ193" s="66"/>
      <c r="VUB193" s="64"/>
      <c r="VUC193" s="67"/>
      <c r="VUD193" s="67"/>
      <c r="VUE193" s="65"/>
      <c r="VUF193" s="65"/>
      <c r="VUG193" s="65"/>
      <c r="VUH193" s="66"/>
      <c r="VUJ193" s="64"/>
      <c r="VUK193" s="67"/>
      <c r="VUL193" s="67"/>
      <c r="VUM193" s="65"/>
      <c r="VUN193" s="65"/>
      <c r="VUO193" s="65"/>
      <c r="VUP193" s="66"/>
      <c r="VUR193" s="64"/>
      <c r="VUS193" s="67"/>
      <c r="VUT193" s="67"/>
      <c r="VUU193" s="65"/>
      <c r="VUV193" s="65"/>
      <c r="VUW193" s="65"/>
      <c r="VUX193" s="66"/>
      <c r="VUZ193" s="64"/>
      <c r="VVA193" s="67"/>
      <c r="VVB193" s="67"/>
      <c r="VVC193" s="65"/>
      <c r="VVD193" s="65"/>
      <c r="VVE193" s="65"/>
      <c r="VVF193" s="66"/>
      <c r="VVH193" s="64"/>
      <c r="VVI193" s="67"/>
      <c r="VVJ193" s="67"/>
      <c r="VVK193" s="65"/>
      <c r="VVL193" s="65"/>
      <c r="VVM193" s="65"/>
      <c r="VVN193" s="66"/>
      <c r="VVP193" s="64"/>
      <c r="VVQ193" s="67"/>
      <c r="VVR193" s="67"/>
      <c r="VVS193" s="65"/>
      <c r="VVT193" s="65"/>
      <c r="VVU193" s="65"/>
      <c r="VVV193" s="66"/>
      <c r="VVX193" s="64"/>
      <c r="VVY193" s="67"/>
      <c r="VVZ193" s="67"/>
      <c r="VWA193" s="65"/>
      <c r="VWB193" s="65"/>
      <c r="VWC193" s="65"/>
      <c r="VWD193" s="66"/>
      <c r="VWF193" s="64"/>
      <c r="VWG193" s="67"/>
      <c r="VWH193" s="67"/>
      <c r="VWI193" s="65"/>
      <c r="VWJ193" s="65"/>
      <c r="VWK193" s="65"/>
      <c r="VWL193" s="66"/>
      <c r="VWN193" s="64"/>
      <c r="VWO193" s="67"/>
      <c r="VWP193" s="67"/>
      <c r="VWQ193" s="65"/>
      <c r="VWR193" s="65"/>
      <c r="VWS193" s="65"/>
      <c r="VWT193" s="66"/>
      <c r="VWV193" s="64"/>
      <c r="VWW193" s="67"/>
      <c r="VWX193" s="67"/>
      <c r="VWY193" s="65"/>
      <c r="VWZ193" s="65"/>
      <c r="VXA193" s="65"/>
      <c r="VXB193" s="66"/>
      <c r="VXD193" s="64"/>
      <c r="VXE193" s="67"/>
      <c r="VXF193" s="67"/>
      <c r="VXG193" s="65"/>
      <c r="VXH193" s="65"/>
      <c r="VXI193" s="65"/>
      <c r="VXJ193" s="66"/>
      <c r="VXL193" s="64"/>
      <c r="VXM193" s="67"/>
      <c r="VXN193" s="67"/>
      <c r="VXO193" s="65"/>
      <c r="VXP193" s="65"/>
      <c r="VXQ193" s="65"/>
      <c r="VXR193" s="66"/>
      <c r="VXT193" s="64"/>
      <c r="VXU193" s="67"/>
      <c r="VXV193" s="67"/>
      <c r="VXW193" s="65"/>
      <c r="VXX193" s="65"/>
      <c r="VXY193" s="65"/>
      <c r="VXZ193" s="66"/>
      <c r="VYB193" s="64"/>
      <c r="VYC193" s="67"/>
      <c r="VYD193" s="67"/>
      <c r="VYE193" s="65"/>
      <c r="VYF193" s="65"/>
      <c r="VYG193" s="65"/>
      <c r="VYH193" s="66"/>
      <c r="VYJ193" s="64"/>
      <c r="VYK193" s="67"/>
      <c r="VYL193" s="67"/>
      <c r="VYM193" s="65"/>
      <c r="VYN193" s="65"/>
      <c r="VYO193" s="65"/>
      <c r="VYP193" s="66"/>
      <c r="VYR193" s="64"/>
      <c r="VYS193" s="67"/>
      <c r="VYT193" s="67"/>
      <c r="VYU193" s="65"/>
      <c r="VYV193" s="65"/>
      <c r="VYW193" s="65"/>
      <c r="VYX193" s="66"/>
      <c r="VYZ193" s="64"/>
      <c r="VZA193" s="67"/>
      <c r="VZB193" s="67"/>
      <c r="VZC193" s="65"/>
      <c r="VZD193" s="65"/>
      <c r="VZE193" s="65"/>
      <c r="VZF193" s="66"/>
      <c r="VZH193" s="64"/>
      <c r="VZI193" s="67"/>
      <c r="VZJ193" s="67"/>
      <c r="VZK193" s="65"/>
      <c r="VZL193" s="65"/>
      <c r="VZM193" s="65"/>
      <c r="VZN193" s="66"/>
      <c r="VZP193" s="64"/>
      <c r="VZQ193" s="67"/>
      <c r="VZR193" s="67"/>
      <c r="VZS193" s="65"/>
      <c r="VZT193" s="65"/>
      <c r="VZU193" s="65"/>
      <c r="VZV193" s="66"/>
      <c r="VZX193" s="64"/>
      <c r="VZY193" s="67"/>
      <c r="VZZ193" s="67"/>
      <c r="WAA193" s="65"/>
      <c r="WAB193" s="65"/>
      <c r="WAC193" s="65"/>
      <c r="WAD193" s="66"/>
      <c r="WAF193" s="64"/>
      <c r="WAG193" s="67"/>
      <c r="WAH193" s="67"/>
      <c r="WAI193" s="65"/>
      <c r="WAJ193" s="65"/>
      <c r="WAK193" s="65"/>
      <c r="WAL193" s="66"/>
      <c r="WAN193" s="64"/>
      <c r="WAO193" s="67"/>
      <c r="WAP193" s="67"/>
      <c r="WAQ193" s="65"/>
      <c r="WAR193" s="65"/>
      <c r="WAS193" s="65"/>
      <c r="WAT193" s="66"/>
      <c r="WAV193" s="64"/>
      <c r="WAW193" s="67"/>
      <c r="WAX193" s="67"/>
      <c r="WAY193" s="65"/>
      <c r="WAZ193" s="65"/>
      <c r="WBA193" s="65"/>
      <c r="WBB193" s="66"/>
      <c r="WBD193" s="64"/>
      <c r="WBE193" s="67"/>
      <c r="WBF193" s="67"/>
      <c r="WBG193" s="65"/>
      <c r="WBH193" s="65"/>
      <c r="WBI193" s="65"/>
      <c r="WBJ193" s="66"/>
      <c r="WBL193" s="64"/>
      <c r="WBM193" s="67"/>
      <c r="WBN193" s="67"/>
      <c r="WBO193" s="65"/>
      <c r="WBP193" s="65"/>
      <c r="WBQ193" s="65"/>
      <c r="WBR193" s="66"/>
      <c r="WBT193" s="64"/>
      <c r="WBU193" s="67"/>
      <c r="WBV193" s="67"/>
      <c r="WBW193" s="65"/>
      <c r="WBX193" s="65"/>
      <c r="WBY193" s="65"/>
      <c r="WBZ193" s="66"/>
      <c r="WCB193" s="64"/>
      <c r="WCC193" s="67"/>
      <c r="WCD193" s="67"/>
      <c r="WCE193" s="65"/>
      <c r="WCF193" s="65"/>
      <c r="WCG193" s="65"/>
      <c r="WCH193" s="66"/>
      <c r="WCJ193" s="64"/>
      <c r="WCK193" s="67"/>
      <c r="WCL193" s="67"/>
      <c r="WCM193" s="65"/>
      <c r="WCN193" s="65"/>
      <c r="WCO193" s="65"/>
      <c r="WCP193" s="66"/>
      <c r="WCR193" s="64"/>
      <c r="WCS193" s="67"/>
      <c r="WCT193" s="67"/>
      <c r="WCU193" s="65"/>
      <c r="WCV193" s="65"/>
      <c r="WCW193" s="65"/>
      <c r="WCX193" s="66"/>
      <c r="WCZ193" s="64"/>
      <c r="WDA193" s="67"/>
      <c r="WDB193" s="67"/>
      <c r="WDC193" s="65"/>
      <c r="WDD193" s="65"/>
      <c r="WDE193" s="65"/>
      <c r="WDF193" s="66"/>
      <c r="WDH193" s="64"/>
      <c r="WDI193" s="67"/>
      <c r="WDJ193" s="67"/>
      <c r="WDK193" s="65"/>
      <c r="WDL193" s="65"/>
      <c r="WDM193" s="65"/>
      <c r="WDN193" s="66"/>
      <c r="WDP193" s="64"/>
      <c r="WDQ193" s="67"/>
      <c r="WDR193" s="67"/>
      <c r="WDS193" s="65"/>
      <c r="WDT193" s="65"/>
      <c r="WDU193" s="65"/>
      <c r="WDV193" s="66"/>
      <c r="WDX193" s="64"/>
      <c r="WDY193" s="67"/>
      <c r="WDZ193" s="67"/>
      <c r="WEA193" s="65"/>
      <c r="WEB193" s="65"/>
      <c r="WEC193" s="65"/>
      <c r="WED193" s="66"/>
      <c r="WEF193" s="64"/>
      <c r="WEG193" s="67"/>
      <c r="WEH193" s="67"/>
      <c r="WEI193" s="65"/>
      <c r="WEJ193" s="65"/>
      <c r="WEK193" s="65"/>
      <c r="WEL193" s="66"/>
      <c r="WEN193" s="64"/>
      <c r="WEO193" s="67"/>
      <c r="WEP193" s="67"/>
      <c r="WEQ193" s="65"/>
      <c r="WER193" s="65"/>
      <c r="WES193" s="65"/>
      <c r="WET193" s="66"/>
      <c r="WEV193" s="64"/>
      <c r="WEW193" s="67"/>
      <c r="WEX193" s="67"/>
      <c r="WEY193" s="65"/>
      <c r="WEZ193" s="65"/>
      <c r="WFA193" s="65"/>
      <c r="WFB193" s="66"/>
      <c r="WFD193" s="64"/>
      <c r="WFE193" s="67"/>
      <c r="WFF193" s="67"/>
      <c r="WFG193" s="65"/>
      <c r="WFH193" s="65"/>
      <c r="WFI193" s="65"/>
      <c r="WFJ193" s="66"/>
      <c r="WFL193" s="64"/>
      <c r="WFM193" s="67"/>
      <c r="WFN193" s="67"/>
      <c r="WFO193" s="65"/>
      <c r="WFP193" s="65"/>
      <c r="WFQ193" s="65"/>
      <c r="WFR193" s="66"/>
      <c r="WFT193" s="64"/>
      <c r="WFU193" s="67"/>
      <c r="WFV193" s="67"/>
      <c r="WFW193" s="65"/>
      <c r="WFX193" s="65"/>
      <c r="WFY193" s="65"/>
      <c r="WFZ193" s="66"/>
      <c r="WGB193" s="64"/>
      <c r="WGC193" s="67"/>
      <c r="WGD193" s="67"/>
      <c r="WGE193" s="65"/>
      <c r="WGF193" s="65"/>
      <c r="WGG193" s="65"/>
      <c r="WGH193" s="66"/>
      <c r="WGJ193" s="64"/>
      <c r="WGK193" s="67"/>
      <c r="WGL193" s="67"/>
      <c r="WGM193" s="65"/>
      <c r="WGN193" s="65"/>
      <c r="WGO193" s="65"/>
      <c r="WGP193" s="66"/>
      <c r="WGR193" s="64"/>
      <c r="WGS193" s="67"/>
      <c r="WGT193" s="67"/>
      <c r="WGU193" s="65"/>
      <c r="WGV193" s="65"/>
      <c r="WGW193" s="65"/>
      <c r="WGX193" s="66"/>
      <c r="WGZ193" s="64"/>
      <c r="WHA193" s="67"/>
      <c r="WHB193" s="67"/>
      <c r="WHC193" s="65"/>
      <c r="WHD193" s="65"/>
      <c r="WHE193" s="65"/>
      <c r="WHF193" s="66"/>
      <c r="WHH193" s="64"/>
      <c r="WHI193" s="67"/>
      <c r="WHJ193" s="67"/>
      <c r="WHK193" s="65"/>
      <c r="WHL193" s="65"/>
      <c r="WHM193" s="65"/>
      <c r="WHN193" s="66"/>
      <c r="WHP193" s="64"/>
      <c r="WHQ193" s="67"/>
      <c r="WHR193" s="67"/>
      <c r="WHS193" s="65"/>
      <c r="WHT193" s="65"/>
      <c r="WHU193" s="65"/>
      <c r="WHV193" s="66"/>
      <c r="WHX193" s="64"/>
      <c r="WHY193" s="67"/>
      <c r="WHZ193" s="67"/>
      <c r="WIA193" s="65"/>
      <c r="WIB193" s="65"/>
      <c r="WIC193" s="65"/>
      <c r="WID193" s="66"/>
      <c r="WIF193" s="64"/>
      <c r="WIG193" s="67"/>
      <c r="WIH193" s="67"/>
      <c r="WII193" s="65"/>
      <c r="WIJ193" s="65"/>
      <c r="WIK193" s="65"/>
      <c r="WIL193" s="66"/>
      <c r="WIN193" s="64"/>
      <c r="WIO193" s="67"/>
      <c r="WIP193" s="67"/>
      <c r="WIQ193" s="65"/>
      <c r="WIR193" s="65"/>
      <c r="WIS193" s="65"/>
      <c r="WIT193" s="66"/>
      <c r="WIV193" s="64"/>
      <c r="WIW193" s="67"/>
      <c r="WIX193" s="67"/>
      <c r="WIY193" s="65"/>
      <c r="WIZ193" s="65"/>
      <c r="WJA193" s="65"/>
      <c r="WJB193" s="66"/>
      <c r="WJD193" s="64"/>
      <c r="WJE193" s="67"/>
      <c r="WJF193" s="67"/>
      <c r="WJG193" s="65"/>
      <c r="WJH193" s="65"/>
      <c r="WJI193" s="65"/>
      <c r="WJJ193" s="66"/>
      <c r="WJL193" s="64"/>
      <c r="WJM193" s="67"/>
      <c r="WJN193" s="67"/>
      <c r="WJO193" s="65"/>
      <c r="WJP193" s="65"/>
      <c r="WJQ193" s="65"/>
      <c r="WJR193" s="66"/>
      <c r="WJT193" s="64"/>
      <c r="WJU193" s="67"/>
      <c r="WJV193" s="67"/>
      <c r="WJW193" s="65"/>
      <c r="WJX193" s="65"/>
      <c r="WJY193" s="65"/>
      <c r="WJZ193" s="66"/>
      <c r="WKB193" s="64"/>
      <c r="WKC193" s="67"/>
      <c r="WKD193" s="67"/>
      <c r="WKE193" s="65"/>
      <c r="WKF193" s="65"/>
      <c r="WKG193" s="65"/>
      <c r="WKH193" s="66"/>
      <c r="WKJ193" s="64"/>
      <c r="WKK193" s="67"/>
      <c r="WKL193" s="67"/>
      <c r="WKM193" s="65"/>
      <c r="WKN193" s="65"/>
      <c r="WKO193" s="65"/>
      <c r="WKP193" s="66"/>
      <c r="WKR193" s="64"/>
      <c r="WKS193" s="67"/>
      <c r="WKT193" s="67"/>
      <c r="WKU193" s="65"/>
      <c r="WKV193" s="65"/>
      <c r="WKW193" s="65"/>
      <c r="WKX193" s="66"/>
      <c r="WKZ193" s="64"/>
      <c r="WLA193" s="67"/>
      <c r="WLB193" s="67"/>
      <c r="WLC193" s="65"/>
      <c r="WLD193" s="65"/>
      <c r="WLE193" s="65"/>
      <c r="WLF193" s="66"/>
      <c r="WLH193" s="64"/>
      <c r="WLI193" s="67"/>
      <c r="WLJ193" s="67"/>
      <c r="WLK193" s="65"/>
      <c r="WLL193" s="65"/>
      <c r="WLM193" s="65"/>
      <c r="WLN193" s="66"/>
      <c r="WLP193" s="64"/>
      <c r="WLQ193" s="67"/>
      <c r="WLR193" s="67"/>
      <c r="WLS193" s="65"/>
      <c r="WLT193" s="65"/>
      <c r="WLU193" s="65"/>
      <c r="WLV193" s="66"/>
      <c r="WLX193" s="64"/>
      <c r="WLY193" s="67"/>
      <c r="WLZ193" s="67"/>
      <c r="WMA193" s="65"/>
      <c r="WMB193" s="65"/>
      <c r="WMC193" s="65"/>
      <c r="WMD193" s="66"/>
      <c r="WMF193" s="64"/>
      <c r="WMG193" s="67"/>
      <c r="WMH193" s="67"/>
      <c r="WMI193" s="65"/>
      <c r="WMJ193" s="65"/>
      <c r="WMK193" s="65"/>
      <c r="WML193" s="66"/>
      <c r="WMN193" s="64"/>
      <c r="WMO193" s="67"/>
      <c r="WMP193" s="67"/>
      <c r="WMQ193" s="65"/>
      <c r="WMR193" s="65"/>
      <c r="WMS193" s="65"/>
      <c r="WMT193" s="66"/>
      <c r="WMV193" s="64"/>
      <c r="WMW193" s="67"/>
      <c r="WMX193" s="67"/>
      <c r="WMY193" s="65"/>
      <c r="WMZ193" s="65"/>
      <c r="WNA193" s="65"/>
      <c r="WNB193" s="66"/>
      <c r="WND193" s="64"/>
      <c r="WNE193" s="67"/>
      <c r="WNF193" s="67"/>
      <c r="WNG193" s="65"/>
      <c r="WNH193" s="65"/>
      <c r="WNI193" s="65"/>
      <c r="WNJ193" s="66"/>
      <c r="WNL193" s="64"/>
      <c r="WNM193" s="67"/>
      <c r="WNN193" s="67"/>
      <c r="WNO193" s="65"/>
      <c r="WNP193" s="65"/>
      <c r="WNQ193" s="65"/>
      <c r="WNR193" s="66"/>
      <c r="WNT193" s="64"/>
      <c r="WNU193" s="67"/>
      <c r="WNV193" s="67"/>
      <c r="WNW193" s="65"/>
      <c r="WNX193" s="65"/>
      <c r="WNY193" s="65"/>
      <c r="WNZ193" s="66"/>
      <c r="WOB193" s="64"/>
      <c r="WOC193" s="67"/>
      <c r="WOD193" s="67"/>
      <c r="WOE193" s="65"/>
      <c r="WOF193" s="65"/>
      <c r="WOG193" s="65"/>
      <c r="WOH193" s="66"/>
      <c r="WOJ193" s="64"/>
      <c r="WOK193" s="67"/>
      <c r="WOL193" s="67"/>
      <c r="WOM193" s="65"/>
      <c r="WON193" s="65"/>
      <c r="WOO193" s="65"/>
      <c r="WOP193" s="66"/>
      <c r="WOR193" s="64"/>
      <c r="WOS193" s="67"/>
      <c r="WOT193" s="67"/>
      <c r="WOU193" s="65"/>
      <c r="WOV193" s="65"/>
      <c r="WOW193" s="65"/>
      <c r="WOX193" s="66"/>
      <c r="WOZ193" s="64"/>
      <c r="WPA193" s="67"/>
      <c r="WPB193" s="67"/>
      <c r="WPC193" s="65"/>
      <c r="WPD193" s="65"/>
      <c r="WPE193" s="65"/>
      <c r="WPF193" s="66"/>
      <c r="WPH193" s="64"/>
      <c r="WPI193" s="67"/>
      <c r="WPJ193" s="67"/>
      <c r="WPK193" s="65"/>
      <c r="WPL193" s="65"/>
      <c r="WPM193" s="65"/>
      <c r="WPN193" s="66"/>
      <c r="WPP193" s="64"/>
      <c r="WPQ193" s="67"/>
      <c r="WPR193" s="67"/>
      <c r="WPS193" s="65"/>
      <c r="WPT193" s="65"/>
      <c r="WPU193" s="65"/>
      <c r="WPV193" s="66"/>
      <c r="WPX193" s="64"/>
      <c r="WPY193" s="67"/>
      <c r="WPZ193" s="67"/>
      <c r="WQA193" s="65"/>
      <c r="WQB193" s="65"/>
      <c r="WQC193" s="65"/>
      <c r="WQD193" s="66"/>
      <c r="WQF193" s="64"/>
      <c r="WQG193" s="67"/>
      <c r="WQH193" s="67"/>
      <c r="WQI193" s="65"/>
      <c r="WQJ193" s="65"/>
      <c r="WQK193" s="65"/>
      <c r="WQL193" s="66"/>
      <c r="WQN193" s="64"/>
      <c r="WQO193" s="67"/>
      <c r="WQP193" s="67"/>
      <c r="WQQ193" s="65"/>
      <c r="WQR193" s="65"/>
      <c r="WQS193" s="65"/>
      <c r="WQT193" s="66"/>
      <c r="WQV193" s="64"/>
      <c r="WQW193" s="67"/>
      <c r="WQX193" s="67"/>
      <c r="WQY193" s="65"/>
      <c r="WQZ193" s="65"/>
      <c r="WRA193" s="65"/>
      <c r="WRB193" s="66"/>
      <c r="WRD193" s="64"/>
      <c r="WRE193" s="67"/>
      <c r="WRF193" s="67"/>
      <c r="WRG193" s="65"/>
      <c r="WRH193" s="65"/>
      <c r="WRI193" s="65"/>
      <c r="WRJ193" s="66"/>
      <c r="WRL193" s="64"/>
      <c r="WRM193" s="67"/>
      <c r="WRN193" s="67"/>
      <c r="WRO193" s="65"/>
      <c r="WRP193" s="65"/>
      <c r="WRQ193" s="65"/>
      <c r="WRR193" s="66"/>
      <c r="WRT193" s="64"/>
      <c r="WRU193" s="67"/>
      <c r="WRV193" s="67"/>
      <c r="WRW193" s="65"/>
      <c r="WRX193" s="65"/>
      <c r="WRY193" s="65"/>
      <c r="WRZ193" s="66"/>
      <c r="WSB193" s="64"/>
      <c r="WSC193" s="67"/>
      <c r="WSD193" s="67"/>
      <c r="WSE193" s="65"/>
      <c r="WSF193" s="65"/>
      <c r="WSG193" s="65"/>
      <c r="WSH193" s="66"/>
      <c r="WSJ193" s="64"/>
      <c r="WSK193" s="67"/>
      <c r="WSL193" s="67"/>
      <c r="WSM193" s="65"/>
      <c r="WSN193" s="65"/>
      <c r="WSO193" s="65"/>
      <c r="WSP193" s="66"/>
      <c r="WSR193" s="64"/>
      <c r="WSS193" s="67"/>
      <c r="WST193" s="67"/>
      <c r="WSU193" s="65"/>
      <c r="WSV193" s="65"/>
      <c r="WSW193" s="65"/>
      <c r="WSX193" s="66"/>
      <c r="WSZ193" s="64"/>
      <c r="WTA193" s="67"/>
      <c r="WTB193" s="67"/>
      <c r="WTC193" s="65"/>
      <c r="WTD193" s="65"/>
      <c r="WTE193" s="65"/>
      <c r="WTF193" s="66"/>
      <c r="WTH193" s="64"/>
      <c r="WTI193" s="67"/>
      <c r="WTJ193" s="67"/>
      <c r="WTK193" s="65"/>
      <c r="WTL193" s="65"/>
      <c r="WTM193" s="65"/>
      <c r="WTN193" s="66"/>
      <c r="WTP193" s="64"/>
      <c r="WTQ193" s="67"/>
      <c r="WTR193" s="67"/>
      <c r="WTS193" s="65"/>
      <c r="WTT193" s="65"/>
      <c r="WTU193" s="65"/>
      <c r="WTV193" s="66"/>
      <c r="WTX193" s="64"/>
      <c r="WTY193" s="67"/>
      <c r="WTZ193" s="67"/>
      <c r="WUA193" s="65"/>
      <c r="WUB193" s="65"/>
      <c r="WUC193" s="65"/>
      <c r="WUD193" s="66"/>
      <c r="WUF193" s="64"/>
      <c r="WUG193" s="67"/>
      <c r="WUH193" s="67"/>
      <c r="WUI193" s="65"/>
      <c r="WUJ193" s="65"/>
      <c r="WUK193" s="65"/>
      <c r="WUL193" s="66"/>
      <c r="WUN193" s="64"/>
      <c r="WUO193" s="67"/>
      <c r="WUP193" s="67"/>
      <c r="WUQ193" s="65"/>
      <c r="WUR193" s="65"/>
      <c r="WUS193" s="65"/>
      <c r="WUT193" s="66"/>
      <c r="WUV193" s="64"/>
      <c r="WUW193" s="67"/>
      <c r="WUX193" s="67"/>
      <c r="WUY193" s="65"/>
      <c r="WUZ193" s="65"/>
      <c r="WVA193" s="65"/>
      <c r="WVB193" s="66"/>
      <c r="WVD193" s="64"/>
      <c r="WVE193" s="67"/>
      <c r="WVF193" s="67"/>
      <c r="WVG193" s="65"/>
      <c r="WVH193" s="65"/>
      <c r="WVI193" s="65"/>
      <c r="WVJ193" s="66"/>
      <c r="WVL193" s="64"/>
      <c r="WVM193" s="67"/>
      <c r="WVN193" s="67"/>
      <c r="WVO193" s="65"/>
      <c r="WVP193" s="65"/>
      <c r="WVQ193" s="65"/>
      <c r="WVR193" s="66"/>
      <c r="WVT193" s="64"/>
      <c r="WVU193" s="67"/>
      <c r="WVV193" s="67"/>
      <c r="WVW193" s="65"/>
      <c r="WVX193" s="65"/>
      <c r="WVY193" s="65"/>
      <c r="WVZ193" s="66"/>
      <c r="WWB193" s="64"/>
      <c r="WWC193" s="67"/>
      <c r="WWD193" s="67"/>
      <c r="WWE193" s="65"/>
      <c r="WWF193" s="65"/>
      <c r="WWG193" s="65"/>
      <c r="WWH193" s="66"/>
      <c r="WWJ193" s="64"/>
      <c r="WWK193" s="67"/>
      <c r="WWL193" s="67"/>
      <c r="WWM193" s="65"/>
      <c r="WWN193" s="65"/>
      <c r="WWO193" s="65"/>
      <c r="WWP193" s="66"/>
      <c r="WWR193" s="64"/>
      <c r="WWS193" s="67"/>
      <c r="WWT193" s="67"/>
      <c r="WWU193" s="65"/>
      <c r="WWV193" s="65"/>
      <c r="WWW193" s="65"/>
      <c r="WWX193" s="66"/>
      <c r="WWZ193" s="64"/>
      <c r="WXA193" s="67"/>
      <c r="WXB193" s="67"/>
      <c r="WXC193" s="65"/>
      <c r="WXD193" s="65"/>
      <c r="WXE193" s="65"/>
      <c r="WXF193" s="66"/>
      <c r="WXH193" s="64"/>
      <c r="WXI193" s="67"/>
      <c r="WXJ193" s="67"/>
      <c r="WXK193" s="65"/>
      <c r="WXL193" s="65"/>
      <c r="WXM193" s="65"/>
      <c r="WXN193" s="66"/>
      <c r="WXP193" s="64"/>
      <c r="WXQ193" s="67"/>
      <c r="WXR193" s="67"/>
      <c r="WXS193" s="65"/>
      <c r="WXT193" s="65"/>
      <c r="WXU193" s="65"/>
      <c r="WXV193" s="66"/>
      <c r="WXX193" s="64"/>
      <c r="WXY193" s="67"/>
      <c r="WXZ193" s="67"/>
      <c r="WYA193" s="65"/>
      <c r="WYB193" s="65"/>
      <c r="WYC193" s="65"/>
      <c r="WYD193" s="66"/>
      <c r="WYF193" s="64"/>
      <c r="WYG193" s="67"/>
      <c r="WYH193" s="67"/>
      <c r="WYI193" s="65"/>
      <c r="WYJ193" s="65"/>
      <c r="WYK193" s="65"/>
      <c r="WYL193" s="66"/>
      <c r="WYN193" s="64"/>
      <c r="WYO193" s="67"/>
      <c r="WYP193" s="67"/>
      <c r="WYQ193" s="65"/>
      <c r="WYR193" s="65"/>
      <c r="WYS193" s="65"/>
      <c r="WYT193" s="66"/>
      <c r="WYV193" s="64"/>
      <c r="WYW193" s="67"/>
      <c r="WYX193" s="67"/>
      <c r="WYY193" s="65"/>
      <c r="WYZ193" s="65"/>
      <c r="WZA193" s="65"/>
      <c r="WZB193" s="66"/>
      <c r="WZD193" s="64"/>
      <c r="WZE193" s="67"/>
      <c r="WZF193" s="67"/>
      <c r="WZG193" s="65"/>
      <c r="WZH193" s="65"/>
      <c r="WZI193" s="65"/>
      <c r="WZJ193" s="66"/>
      <c r="WZL193" s="64"/>
      <c r="WZM193" s="67"/>
      <c r="WZN193" s="67"/>
      <c r="WZO193" s="65"/>
      <c r="WZP193" s="65"/>
      <c r="WZQ193" s="65"/>
      <c r="WZR193" s="66"/>
      <c r="WZT193" s="64"/>
      <c r="WZU193" s="67"/>
      <c r="WZV193" s="67"/>
      <c r="WZW193" s="65"/>
      <c r="WZX193" s="65"/>
      <c r="WZY193" s="65"/>
      <c r="WZZ193" s="66"/>
      <c r="XAB193" s="64"/>
      <c r="XAC193" s="67"/>
      <c r="XAD193" s="67"/>
      <c r="XAE193" s="65"/>
      <c r="XAF193" s="65"/>
      <c r="XAG193" s="65"/>
      <c r="XAH193" s="66"/>
      <c r="XAJ193" s="64"/>
      <c r="XAK193" s="67"/>
      <c r="XAL193" s="67"/>
      <c r="XAM193" s="65"/>
      <c r="XAN193" s="65"/>
      <c r="XAO193" s="65"/>
      <c r="XAP193" s="66"/>
      <c r="XAR193" s="64"/>
      <c r="XAS193" s="67"/>
      <c r="XAT193" s="67"/>
      <c r="XAU193" s="65"/>
      <c r="XAV193" s="65"/>
      <c r="XAW193" s="65"/>
      <c r="XAX193" s="66"/>
      <c r="XAZ193" s="64"/>
      <c r="XBA193" s="67"/>
      <c r="XBB193" s="67"/>
      <c r="XBC193" s="65"/>
      <c r="XBD193" s="65"/>
      <c r="XBE193" s="65"/>
      <c r="XBF193" s="66"/>
      <c r="XBH193" s="64"/>
      <c r="XBI193" s="67"/>
      <c r="XBJ193" s="67"/>
      <c r="XBK193" s="65"/>
      <c r="XBL193" s="65"/>
      <c r="XBM193" s="65"/>
      <c r="XBN193" s="66"/>
      <c r="XBP193" s="64"/>
      <c r="XBQ193" s="67"/>
      <c r="XBR193" s="67"/>
      <c r="XBS193" s="65"/>
      <c r="XBT193" s="65"/>
      <c r="XBU193" s="65"/>
      <c r="XBV193" s="66"/>
      <c r="XBX193" s="64"/>
      <c r="XBY193" s="67"/>
      <c r="XBZ193" s="67"/>
      <c r="XCA193" s="65"/>
      <c r="XCB193" s="65"/>
      <c r="XCC193" s="65"/>
      <c r="XCD193" s="66"/>
      <c r="XCF193" s="64"/>
      <c r="XCG193" s="67"/>
      <c r="XCH193" s="67"/>
      <c r="XCI193" s="65"/>
      <c r="XCJ193" s="65"/>
      <c r="XCK193" s="65"/>
      <c r="XCL193" s="66"/>
      <c r="XCN193" s="64"/>
      <c r="XCO193" s="67"/>
      <c r="XCP193" s="67"/>
      <c r="XCQ193" s="65"/>
      <c r="XCR193" s="65"/>
      <c r="XCS193" s="65"/>
      <c r="XCT193" s="66"/>
      <c r="XCV193" s="64"/>
      <c r="XCW193" s="67"/>
      <c r="XCX193" s="67"/>
      <c r="XCY193" s="65"/>
      <c r="XCZ193" s="65"/>
      <c r="XDA193" s="65"/>
      <c r="XDB193" s="66"/>
      <c r="XDD193" s="64"/>
      <c r="XDE193" s="67"/>
      <c r="XDF193" s="67"/>
      <c r="XDG193" s="65"/>
      <c r="XDH193" s="65"/>
      <c r="XDI193" s="65"/>
      <c r="XDJ193" s="66"/>
      <c r="XDL193" s="64"/>
      <c r="XDM193" s="67"/>
      <c r="XDN193" s="67"/>
      <c r="XDO193" s="65"/>
      <c r="XDP193" s="65"/>
      <c r="XDQ193" s="65"/>
      <c r="XDR193" s="66"/>
      <c r="XDT193" s="64"/>
      <c r="XDU193" s="67"/>
      <c r="XDV193" s="67"/>
      <c r="XDW193" s="65"/>
      <c r="XDX193" s="65"/>
      <c r="XDY193" s="65"/>
      <c r="XDZ193" s="66"/>
      <c r="XEB193" s="64"/>
      <c r="XEC193" s="67"/>
      <c r="XED193" s="67"/>
      <c r="XEE193" s="65"/>
      <c r="XEF193" s="65"/>
      <c r="XEG193" s="65"/>
      <c r="XEH193" s="66"/>
      <c r="XEJ193" s="64"/>
      <c r="XEK193" s="67"/>
      <c r="XEL193" s="67"/>
      <c r="XEM193" s="65"/>
      <c r="XEN193" s="65"/>
      <c r="XEO193" s="65"/>
      <c r="XEP193" s="66"/>
      <c r="XER193" s="64"/>
      <c r="XES193" s="67"/>
      <c r="XET193" s="67"/>
      <c r="XEU193" s="65"/>
      <c r="XEV193" s="65"/>
      <c r="XEW193" s="65"/>
      <c r="XEX193" s="66"/>
      <c r="XEZ193" s="64"/>
      <c r="XFA193" s="67"/>
      <c r="XFB193" s="67"/>
      <c r="XFC193" s="65"/>
      <c r="XFD193" s="65"/>
    </row>
    <row r="194" spans="1:16384" ht="19.5" customHeight="1">
      <c r="A194" s="60">
        <f t="shared" si="86"/>
        <v>194</v>
      </c>
      <c r="B194" s="973" t="s">
        <v>546</v>
      </c>
      <c r="C194" s="974"/>
      <c r="D194" s="974"/>
      <c r="E194" s="974"/>
      <c r="F194" s="975"/>
      <c r="G194" s="1029" t="s">
        <v>545</v>
      </c>
      <c r="H194" s="1069" t="s">
        <v>866</v>
      </c>
      <c r="I194" s="75"/>
      <c r="J194" s="75"/>
      <c r="K194" s="75"/>
      <c r="L194" s="58"/>
      <c r="AA194" s="236"/>
      <c r="AB194" s="236"/>
      <c r="AC194" s="236"/>
      <c r="AD194" s="236"/>
    </row>
    <row r="195" spans="1:16384" ht="19.5" customHeight="1">
      <c r="A195" s="60">
        <f t="shared" si="86"/>
        <v>195</v>
      </c>
      <c r="B195" s="976"/>
      <c r="C195" s="977"/>
      <c r="D195" s="977"/>
      <c r="E195" s="977"/>
      <c r="F195" s="978"/>
      <c r="G195" s="1029"/>
      <c r="H195" s="1070"/>
      <c r="I195" s="75"/>
      <c r="J195" s="75"/>
      <c r="K195" s="75"/>
      <c r="L195" s="58"/>
      <c r="AA195" s="236"/>
      <c r="AB195" s="236"/>
      <c r="AC195" s="236"/>
      <c r="AD195" s="236"/>
    </row>
    <row r="196" spans="1:16384" ht="30" customHeight="1">
      <c r="A196" s="60">
        <f t="shared" si="86"/>
        <v>196</v>
      </c>
      <c r="B196" s="979"/>
      <c r="C196" s="944" t="s">
        <v>344</v>
      </c>
      <c r="D196" s="945"/>
      <c r="E196" s="945"/>
      <c r="F196" s="946"/>
      <c r="G196" s="108">
        <f>SUM(G197:G199)</f>
        <v>27933287</v>
      </c>
      <c r="H196" s="108">
        <f>SUM(H197:H199)</f>
        <v>0</v>
      </c>
      <c r="I196" s="75"/>
      <c r="J196" s="75"/>
      <c r="K196" s="75"/>
      <c r="L196" s="58"/>
      <c r="AA196" s="236"/>
      <c r="AB196" s="236"/>
      <c r="AC196" s="236"/>
      <c r="AD196" s="236" t="str">
        <f t="shared" si="89"/>
        <v/>
      </c>
    </row>
    <row r="197" spans="1:16384" ht="21" customHeight="1">
      <c r="A197" s="60">
        <f t="shared" si="86"/>
        <v>197</v>
      </c>
      <c r="B197" s="980"/>
      <c r="C197" s="947"/>
      <c r="D197" s="930" t="s">
        <v>344</v>
      </c>
      <c r="E197" s="931"/>
      <c r="F197" s="932"/>
      <c r="G197" s="243">
        <v>27933287</v>
      </c>
      <c r="H197" s="825"/>
      <c r="I197" s="76"/>
      <c r="J197" s="76"/>
      <c r="K197" s="75"/>
      <c r="L197" s="58"/>
      <c r="AA197" s="236" t="str">
        <f>IF(G197+H197&lt;0,"ERROR","OK")</f>
        <v>OK</v>
      </c>
      <c r="AB197" s="236"/>
      <c r="AC197" s="236"/>
      <c r="AD197" s="236" t="str">
        <f>IF(OR(AA197="Error",AB197="Error",AC197="Error"),CONCATENATE("Error en el concepto ",D197," de la Hoja 2 Fila  ",A197),"")</f>
        <v/>
      </c>
    </row>
    <row r="198" spans="1:16384" ht="22.5" customHeight="1">
      <c r="A198" s="60">
        <f t="shared" si="86"/>
        <v>198</v>
      </c>
      <c r="B198" s="980"/>
      <c r="C198" s="928"/>
      <c r="D198" s="930" t="s">
        <v>544</v>
      </c>
      <c r="E198" s="931"/>
      <c r="F198" s="932"/>
      <c r="G198" s="243"/>
      <c r="H198" s="825"/>
      <c r="I198" s="76"/>
      <c r="J198" s="76"/>
      <c r="K198" s="75"/>
      <c r="L198" s="58"/>
      <c r="AA198" s="236" t="str">
        <f t="shared" ref="AA198:AA227" si="125">IF(G198+H198&lt;0,"ERROR","OK")</f>
        <v>OK</v>
      </c>
      <c r="AB198" s="236"/>
      <c r="AC198" s="236"/>
      <c r="AD198" s="236" t="str">
        <f>IF(OR(AA198="Error",AB198="Error",AC198="Error"),CONCATENATE("Error en el concepto ",D198," de la Hoja 2 Fila  ",A198),"")</f>
        <v/>
      </c>
    </row>
    <row r="199" spans="1:16384" ht="18.75" customHeight="1">
      <c r="A199" s="60">
        <f t="shared" si="86"/>
        <v>199</v>
      </c>
      <c r="B199" s="980"/>
      <c r="C199" s="928"/>
      <c r="D199" s="930" t="s">
        <v>543</v>
      </c>
      <c r="E199" s="931"/>
      <c r="F199" s="932"/>
      <c r="G199" s="243"/>
      <c r="H199" s="825"/>
      <c r="I199" s="76"/>
      <c r="J199" s="76"/>
      <c r="K199" s="75"/>
      <c r="L199" s="58"/>
      <c r="AA199" s="236" t="str">
        <f t="shared" si="125"/>
        <v>OK</v>
      </c>
      <c r="AB199" s="236"/>
      <c r="AC199" s="236"/>
      <c r="AD199" s="236" t="str">
        <f>IF(OR(AA199="Error",AB199="Error",AC199="Error"),CONCATENATE("Error en el concepto ",D199," de la Hoja 2 Fila  ",A199),"")</f>
        <v/>
      </c>
    </row>
    <row r="200" spans="1:16384" ht="23.25" customHeight="1">
      <c r="A200" s="60">
        <f t="shared" si="86"/>
        <v>200</v>
      </c>
      <c r="B200" s="980"/>
      <c r="C200" s="944" t="s">
        <v>20</v>
      </c>
      <c r="D200" s="945"/>
      <c r="E200" s="945"/>
      <c r="F200" s="946"/>
      <c r="G200" s="108">
        <f>G201+G202-G203-G204</f>
        <v>37418378</v>
      </c>
      <c r="H200" s="108">
        <f>H201+H202-H203-H204</f>
        <v>0</v>
      </c>
      <c r="I200" s="76"/>
      <c r="J200" s="76"/>
      <c r="K200" s="75"/>
      <c r="L200" s="58"/>
      <c r="AA200" s="236"/>
      <c r="AB200" s="236"/>
      <c r="AC200" s="236"/>
      <c r="AD200" s="236" t="str">
        <f t="shared" si="89"/>
        <v/>
      </c>
    </row>
    <row r="201" spans="1:16384" ht="27.75" customHeight="1">
      <c r="A201" s="60">
        <f t="shared" si="86"/>
        <v>201</v>
      </c>
      <c r="B201" s="980"/>
      <c r="C201" s="948"/>
      <c r="D201" s="930" t="s">
        <v>542</v>
      </c>
      <c r="E201" s="931"/>
      <c r="F201" s="932"/>
      <c r="G201" s="243">
        <v>37418378</v>
      </c>
      <c r="H201" s="825"/>
      <c r="I201" s="76"/>
      <c r="J201" s="76"/>
      <c r="K201" s="75"/>
      <c r="L201" s="58"/>
      <c r="AA201" s="236" t="str">
        <f t="shared" si="125"/>
        <v>OK</v>
      </c>
      <c r="AB201" s="236"/>
      <c r="AC201" s="236"/>
      <c r="AD201" s="236" t="str">
        <f>IF(OR(AA201="Error",AB201="Error",AC201="Error"),CONCATENATE("Error en el concepto ",D201," de la Hoja 2 Fila  ",A201),"")</f>
        <v/>
      </c>
    </row>
    <row r="202" spans="1:16384" ht="30.75" customHeight="1">
      <c r="A202" s="60">
        <f t="shared" si="86"/>
        <v>202</v>
      </c>
      <c r="B202" s="980"/>
      <c r="C202" s="949"/>
      <c r="D202" s="930" t="s">
        <v>154</v>
      </c>
      <c r="E202" s="931"/>
      <c r="F202" s="932"/>
      <c r="G202" s="243"/>
      <c r="H202" s="825"/>
      <c r="I202" s="76"/>
      <c r="J202" s="76"/>
      <c r="K202" s="75"/>
      <c r="L202" s="58"/>
      <c r="AA202" s="236" t="str">
        <f t="shared" si="125"/>
        <v>OK</v>
      </c>
      <c r="AB202" s="236"/>
      <c r="AC202" s="236"/>
      <c r="AD202" s="236" t="str">
        <f>IF(OR(AA202="Error",AB202="Error",AC202="Error"),CONCATENATE("Error en el concepto ",D202," de la Hoja 2 Fila  ",A202),"")</f>
        <v/>
      </c>
    </row>
    <row r="203" spans="1:16384" ht="34.5" customHeight="1">
      <c r="A203" s="60">
        <f t="shared" si="86"/>
        <v>203</v>
      </c>
      <c r="B203" s="980"/>
      <c r="C203" s="949"/>
      <c r="D203" s="936" t="s">
        <v>232</v>
      </c>
      <c r="E203" s="937"/>
      <c r="F203" s="938"/>
      <c r="G203" s="243"/>
      <c r="H203" s="825"/>
      <c r="I203" s="76"/>
      <c r="J203" s="76"/>
      <c r="K203" s="75"/>
      <c r="L203" s="58"/>
      <c r="AA203" s="236" t="str">
        <f t="shared" si="125"/>
        <v>OK</v>
      </c>
      <c r="AB203" s="236"/>
      <c r="AC203" s="236"/>
      <c r="AD203" s="236" t="str">
        <f>IF(OR(AA203="Error",AB203="Error",AC203="Error"),CONCATENATE("Error en el concepto ",D203," de la Hoja 2 Fila  ",A203),"")</f>
        <v/>
      </c>
    </row>
    <row r="204" spans="1:16384" ht="32.25" customHeight="1">
      <c r="A204" s="60">
        <f t="shared" si="86"/>
        <v>204</v>
      </c>
      <c r="B204" s="980"/>
      <c r="C204" s="950"/>
      <c r="D204" s="936" t="s">
        <v>233</v>
      </c>
      <c r="E204" s="937"/>
      <c r="F204" s="938"/>
      <c r="G204" s="243"/>
      <c r="H204" s="825"/>
      <c r="I204" s="76"/>
      <c r="J204" s="76"/>
      <c r="K204" s="75"/>
      <c r="L204" s="58"/>
      <c r="AA204" s="236" t="str">
        <f t="shared" si="125"/>
        <v>OK</v>
      </c>
      <c r="AB204" s="236"/>
      <c r="AC204" s="236"/>
      <c r="AD204" s="236" t="str">
        <f>IF(OR(AA204="Error",AB204="Error",AC204="Error"),CONCATENATE("Error en el concepto ",D204," de la Hoja 2 Fila  ",A204),"")</f>
        <v/>
      </c>
    </row>
    <row r="205" spans="1:16384" ht="25.5" customHeight="1">
      <c r="A205" s="60">
        <f t="shared" ref="A205:A227" si="126">A204+1</f>
        <v>205</v>
      </c>
      <c r="B205" s="980"/>
      <c r="C205" s="944" t="s">
        <v>21</v>
      </c>
      <c r="D205" s="945"/>
      <c r="E205" s="945"/>
      <c r="F205" s="946"/>
      <c r="G205" s="108">
        <f>G206+G207+G208-G209-G210-G211</f>
        <v>117968613</v>
      </c>
      <c r="H205" s="108">
        <f>H206+H207+H208-H209-H210-H211</f>
        <v>0</v>
      </c>
      <c r="I205" s="76"/>
      <c r="J205" s="76"/>
      <c r="K205" s="75"/>
      <c r="L205" s="58"/>
      <c r="AA205" s="236"/>
      <c r="AB205" s="236"/>
      <c r="AC205" s="236"/>
      <c r="AD205" s="236" t="str">
        <f t="shared" ref="AD205:AD221" si="127">IF(OR(AA205="Error",AB205="Error",AC205="Error"),CONCATENATE("Error en el concepto ",C205," de la Hoja 2 Fila  ",A205),"")</f>
        <v/>
      </c>
    </row>
    <row r="206" spans="1:16384" ht="19.5" customHeight="1">
      <c r="A206" s="60">
        <f t="shared" si="126"/>
        <v>206</v>
      </c>
      <c r="B206" s="980"/>
      <c r="C206" s="948"/>
      <c r="D206" s="930" t="s">
        <v>22</v>
      </c>
      <c r="E206" s="931"/>
      <c r="F206" s="932"/>
      <c r="G206" s="243">
        <v>151078073</v>
      </c>
      <c r="H206" s="825"/>
      <c r="I206" s="76"/>
      <c r="J206" s="76"/>
      <c r="K206" s="75"/>
      <c r="L206" s="58"/>
      <c r="AA206" s="236" t="str">
        <f t="shared" si="125"/>
        <v>OK</v>
      </c>
      <c r="AB206" s="236"/>
      <c r="AC206" s="236"/>
      <c r="AD206" s="236" t="str">
        <f>IF(OR(AA206="Error",AB206="Error",AC206="Error"),CONCATENATE("Error en el concepto ",D206," de la Hoja 2 Fila  ",A206),"")</f>
        <v/>
      </c>
    </row>
    <row r="207" spans="1:16384" ht="34.5" customHeight="1">
      <c r="A207" s="60">
        <f t="shared" si="126"/>
        <v>207</v>
      </c>
      <c r="B207" s="980"/>
      <c r="C207" s="949"/>
      <c r="D207" s="930" t="s">
        <v>155</v>
      </c>
      <c r="E207" s="931"/>
      <c r="F207" s="932"/>
      <c r="G207" s="243"/>
      <c r="H207" s="825"/>
      <c r="I207" s="76"/>
      <c r="J207" s="76"/>
      <c r="K207" s="75"/>
      <c r="L207" s="58"/>
      <c r="AA207" s="236" t="str">
        <f t="shared" si="125"/>
        <v>OK</v>
      </c>
      <c r="AB207" s="236"/>
      <c r="AC207" s="236"/>
      <c r="AD207" s="236" t="str">
        <f t="shared" ref="AD207:AD211" si="128">IF(OR(AA207="Error",AB207="Error",AC207="Error"),CONCATENATE("Error en el concepto ",D207," de la Hoja 2 Fila  ",A207),"")</f>
        <v/>
      </c>
    </row>
    <row r="208" spans="1:16384" ht="26.25" customHeight="1">
      <c r="A208" s="60">
        <f t="shared" si="126"/>
        <v>208</v>
      </c>
      <c r="B208" s="980"/>
      <c r="C208" s="949"/>
      <c r="D208" s="930" t="s">
        <v>541</v>
      </c>
      <c r="E208" s="931"/>
      <c r="F208" s="932"/>
      <c r="G208" s="243"/>
      <c r="H208" s="825"/>
      <c r="I208" s="76"/>
      <c r="J208" s="76"/>
      <c r="K208" s="75"/>
      <c r="L208" s="58"/>
      <c r="AA208" s="236" t="str">
        <f t="shared" si="125"/>
        <v>OK</v>
      </c>
      <c r="AB208" s="236"/>
      <c r="AC208" s="236"/>
      <c r="AD208" s="236" t="str">
        <f t="shared" si="128"/>
        <v/>
      </c>
    </row>
    <row r="209" spans="1:16384" ht="21.75" customHeight="1">
      <c r="A209" s="60">
        <f t="shared" si="126"/>
        <v>209</v>
      </c>
      <c r="B209" s="980"/>
      <c r="C209" s="949"/>
      <c r="D209" s="936" t="s">
        <v>234</v>
      </c>
      <c r="E209" s="937"/>
      <c r="F209" s="938"/>
      <c r="G209" s="243">
        <v>33109460</v>
      </c>
      <c r="H209" s="825"/>
      <c r="I209" s="76"/>
      <c r="J209" s="76"/>
      <c r="K209" s="75"/>
      <c r="L209" s="58"/>
      <c r="AA209" s="236" t="str">
        <f t="shared" si="125"/>
        <v>OK</v>
      </c>
      <c r="AB209" s="236"/>
      <c r="AC209" s="236"/>
      <c r="AD209" s="236" t="str">
        <f t="shared" si="128"/>
        <v/>
      </c>
    </row>
    <row r="210" spans="1:16384" ht="32.25" customHeight="1">
      <c r="A210" s="60">
        <f t="shared" si="126"/>
        <v>210</v>
      </c>
      <c r="B210" s="980"/>
      <c r="C210" s="949"/>
      <c r="D210" s="936" t="s">
        <v>235</v>
      </c>
      <c r="E210" s="937"/>
      <c r="F210" s="938"/>
      <c r="G210" s="243"/>
      <c r="H210" s="825"/>
      <c r="I210" s="76"/>
      <c r="J210" s="76"/>
      <c r="K210" s="75"/>
      <c r="L210" s="58"/>
      <c r="AA210" s="236" t="str">
        <f t="shared" si="125"/>
        <v>OK</v>
      </c>
      <c r="AB210" s="236"/>
      <c r="AC210" s="236"/>
      <c r="AD210" s="236" t="str">
        <f t="shared" si="128"/>
        <v/>
      </c>
    </row>
    <row r="211" spans="1:16384" ht="35.25" customHeight="1">
      <c r="A211" s="60">
        <f t="shared" si="126"/>
        <v>211</v>
      </c>
      <c r="B211" s="980"/>
      <c r="C211" s="950"/>
      <c r="D211" s="967" t="s">
        <v>813</v>
      </c>
      <c r="E211" s="937"/>
      <c r="F211" s="938"/>
      <c r="G211" s="243"/>
      <c r="H211" s="825"/>
      <c r="I211" s="76"/>
      <c r="J211" s="76"/>
      <c r="K211" s="75"/>
      <c r="L211" s="58"/>
      <c r="AA211" s="236" t="str">
        <f t="shared" si="125"/>
        <v>OK</v>
      </c>
      <c r="AB211" s="236"/>
      <c r="AC211" s="236"/>
      <c r="AD211" s="236" t="str">
        <f t="shared" si="128"/>
        <v/>
      </c>
    </row>
    <row r="212" spans="1:16384" ht="38.25" customHeight="1">
      <c r="A212" s="60">
        <f t="shared" si="126"/>
        <v>212</v>
      </c>
      <c r="B212" s="980"/>
      <c r="C212" s="944" t="s">
        <v>763</v>
      </c>
      <c r="D212" s="945"/>
      <c r="E212" s="945"/>
      <c r="F212" s="946"/>
      <c r="G212" s="105">
        <f>G213-G214</f>
        <v>0</v>
      </c>
      <c r="H212" s="105">
        <f>H213-H214</f>
        <v>0</v>
      </c>
      <c r="I212" s="76"/>
      <c r="J212" s="76"/>
      <c r="K212" s="75"/>
      <c r="L212" s="58"/>
      <c r="AA212" s="236"/>
      <c r="AB212" s="236"/>
      <c r="AC212" s="236"/>
      <c r="AD212" s="236" t="str">
        <f t="shared" si="127"/>
        <v/>
      </c>
    </row>
    <row r="213" spans="1:16384" ht="29.25" customHeight="1">
      <c r="A213" s="60">
        <f t="shared" si="126"/>
        <v>213</v>
      </c>
      <c r="B213" s="980"/>
      <c r="C213" s="948"/>
      <c r="D213" s="930" t="s">
        <v>539</v>
      </c>
      <c r="E213" s="931"/>
      <c r="F213" s="932"/>
      <c r="G213" s="243"/>
      <c r="H213" s="825"/>
      <c r="I213" s="76"/>
      <c r="J213" s="76"/>
      <c r="K213" s="75"/>
      <c r="L213" s="58"/>
      <c r="AA213" s="236" t="str">
        <f t="shared" si="125"/>
        <v>OK</v>
      </c>
      <c r="AB213" s="236"/>
      <c r="AC213" s="236"/>
      <c r="AD213" s="236" t="str">
        <f>IF(OR(AA213="Error",AB213="Error",AC213="Error"),CONCATENATE("Error en el concepto ",D213," de la Hoja 2 Fila  ",A213),"")</f>
        <v/>
      </c>
    </row>
    <row r="214" spans="1:16384" ht="29.25" customHeight="1">
      <c r="A214" s="60">
        <f t="shared" si="126"/>
        <v>214</v>
      </c>
      <c r="B214" s="980"/>
      <c r="C214" s="950"/>
      <c r="D214" s="936" t="s">
        <v>538</v>
      </c>
      <c r="E214" s="937"/>
      <c r="F214" s="938"/>
      <c r="G214" s="243"/>
      <c r="H214" s="825"/>
      <c r="I214" s="76"/>
      <c r="J214" s="76"/>
      <c r="K214" s="75"/>
      <c r="L214" s="58"/>
      <c r="AA214" s="236" t="str">
        <f t="shared" si="125"/>
        <v>OK</v>
      </c>
      <c r="AB214" s="236"/>
      <c r="AC214" s="236"/>
      <c r="AD214" s="236" t="str">
        <f t="shared" ref="AD214:AD219" si="129">IF(OR(AA214="Error",AB214="Error",AC214="Error"),CONCATENATE("Error en el concepto ",D214," de la Hoja 2 Fila  ",A214),"")</f>
        <v/>
      </c>
    </row>
    <row r="215" spans="1:16384" ht="21" customHeight="1">
      <c r="A215" s="60">
        <f t="shared" si="126"/>
        <v>215</v>
      </c>
      <c r="B215" s="980"/>
      <c r="C215" s="944" t="s">
        <v>156</v>
      </c>
      <c r="D215" s="945"/>
      <c r="E215" s="945"/>
      <c r="F215" s="946"/>
      <c r="G215" s="105">
        <f>G216-G217+G218-G219</f>
        <v>0</v>
      </c>
      <c r="H215" s="105">
        <f>H216-H217+H218-H219</f>
        <v>0</v>
      </c>
      <c r="I215" s="76"/>
      <c r="J215" s="76"/>
      <c r="K215" s="77"/>
      <c r="L215" s="58"/>
      <c r="AA215" s="236"/>
      <c r="AB215" s="236"/>
      <c r="AC215" s="236"/>
      <c r="AD215" s="236" t="str">
        <f>IF(OR(AA215="Error",AB215="Error",AC215="Error"),CONCATENATE("Error en el concepto ",C215," de la Hoja 2 Fila  ",A215),"")</f>
        <v/>
      </c>
    </row>
    <row r="216" spans="1:16384" ht="21" customHeight="1">
      <c r="A216" s="60">
        <f t="shared" si="126"/>
        <v>216</v>
      </c>
      <c r="B216" s="980"/>
      <c r="C216" s="117"/>
      <c r="D216" s="1063" t="s">
        <v>819</v>
      </c>
      <c r="E216" s="931"/>
      <c r="F216" s="932"/>
      <c r="G216" s="243"/>
      <c r="H216" s="825"/>
      <c r="I216" s="76"/>
      <c r="J216" s="76"/>
      <c r="K216" s="77"/>
      <c r="L216" s="58"/>
      <c r="AA216" s="236" t="str">
        <f t="shared" si="125"/>
        <v>OK</v>
      </c>
      <c r="AB216" s="236"/>
      <c r="AC216" s="236"/>
      <c r="AD216" s="236" t="str">
        <f t="shared" si="129"/>
        <v/>
      </c>
    </row>
    <row r="217" spans="1:16384" ht="21" customHeight="1">
      <c r="A217" s="60">
        <f t="shared" si="126"/>
        <v>217</v>
      </c>
      <c r="B217" s="980"/>
      <c r="C217" s="117"/>
      <c r="D217" s="967" t="s">
        <v>820</v>
      </c>
      <c r="E217" s="1064"/>
      <c r="F217" s="1065"/>
      <c r="G217" s="243"/>
      <c r="H217" s="825"/>
      <c r="I217" s="76"/>
      <c r="J217" s="76"/>
      <c r="K217" s="77"/>
      <c r="L217" s="58"/>
      <c r="AA217" s="236" t="str">
        <f t="shared" si="125"/>
        <v>OK</v>
      </c>
      <c r="AB217" s="236"/>
      <c r="AC217" s="236"/>
      <c r="AD217" s="236" t="str">
        <f t="shared" si="129"/>
        <v/>
      </c>
    </row>
    <row r="218" spans="1:16384" ht="25.5" customHeight="1">
      <c r="A218" s="60">
        <f t="shared" si="126"/>
        <v>218</v>
      </c>
      <c r="B218" s="980"/>
      <c r="C218" s="948"/>
      <c r="D218" s="930" t="s">
        <v>537</v>
      </c>
      <c r="E218" s="931"/>
      <c r="F218" s="932"/>
      <c r="G218" s="243"/>
      <c r="H218" s="825"/>
      <c r="I218" s="76"/>
      <c r="J218" s="76"/>
      <c r="K218" s="75"/>
      <c r="L218" s="58"/>
      <c r="AA218" s="236" t="str">
        <f t="shared" si="125"/>
        <v>OK</v>
      </c>
      <c r="AB218" s="236"/>
      <c r="AC218" s="236"/>
      <c r="AD218" s="236" t="str">
        <f t="shared" si="129"/>
        <v/>
      </c>
    </row>
    <row r="219" spans="1:16384" ht="21.75" customHeight="1">
      <c r="A219" s="60">
        <f t="shared" si="126"/>
        <v>219</v>
      </c>
      <c r="B219" s="980"/>
      <c r="C219" s="950"/>
      <c r="D219" s="936" t="s">
        <v>536</v>
      </c>
      <c r="E219" s="937"/>
      <c r="F219" s="938"/>
      <c r="G219" s="243"/>
      <c r="H219" s="825"/>
      <c r="I219" s="76"/>
      <c r="J219" s="76"/>
      <c r="K219" s="75"/>
      <c r="L219" s="58"/>
      <c r="AA219" s="236" t="str">
        <f t="shared" si="125"/>
        <v>OK</v>
      </c>
      <c r="AB219" s="236"/>
      <c r="AC219" s="236"/>
      <c r="AD219" s="236" t="str">
        <f t="shared" si="129"/>
        <v/>
      </c>
    </row>
    <row r="220" spans="1:16384" ht="21.75" customHeight="1">
      <c r="A220" s="60">
        <f t="shared" si="126"/>
        <v>220</v>
      </c>
      <c r="B220" s="981"/>
      <c r="C220" s="982" t="s">
        <v>157</v>
      </c>
      <c r="D220" s="983"/>
      <c r="E220" s="983"/>
      <c r="F220" s="984"/>
      <c r="G220" s="682">
        <f>G196+G200+G205+G212+G215</f>
        <v>183320278</v>
      </c>
      <c r="H220" s="682">
        <f>H196+H200+H205+H212+H215</f>
        <v>0</v>
      </c>
      <c r="I220" s="76"/>
      <c r="J220" s="76"/>
      <c r="K220" s="76"/>
      <c r="L220" s="58"/>
      <c r="AA220" s="237" t="str">
        <f>IF((G220+H220)=(G193+H193),"OK","ERROR")</f>
        <v>OK</v>
      </c>
      <c r="AB220" s="236"/>
      <c r="AC220" s="236"/>
      <c r="AD220" s="236" t="str">
        <f>IF(OR(AA220="Error",AB220="Error",AC220="Error"),CONCATENATE("El valor del patrimonio (Activo – Pasivo) (G193+ H193) no puede ser diferente del patrimonio contable (G220 + H220) de la Hoja 2 "),"")</f>
        <v/>
      </c>
    </row>
    <row r="221" spans="1:16384" ht="30.75" customHeight="1">
      <c r="A221" s="60">
        <f t="shared" si="126"/>
        <v>221</v>
      </c>
      <c r="B221" s="951" t="s">
        <v>671</v>
      </c>
      <c r="C221" s="952"/>
      <c r="D221" s="952"/>
      <c r="E221" s="952"/>
      <c r="F221" s="952"/>
      <c r="G221" s="78" t="s">
        <v>545</v>
      </c>
      <c r="H221" s="181" t="s">
        <v>866</v>
      </c>
      <c r="I221" s="79"/>
      <c r="J221" s="80"/>
      <c r="K221" s="81" t="s">
        <v>359</v>
      </c>
      <c r="L221" s="82"/>
      <c r="M221" s="58"/>
      <c r="N221" s="58"/>
      <c r="O221" s="58"/>
      <c r="W221" s="57"/>
      <c r="X221" s="57"/>
      <c r="Y221" s="57"/>
      <c r="AA221" s="236"/>
      <c r="AB221" s="236"/>
      <c r="AC221" s="236"/>
      <c r="AD221" s="236" t="str">
        <f t="shared" si="127"/>
        <v/>
      </c>
    </row>
    <row r="222" spans="1:16384" s="58" customFormat="1" ht="75" customHeight="1">
      <c r="A222" s="60">
        <f t="shared" si="126"/>
        <v>222</v>
      </c>
      <c r="B222" s="957"/>
      <c r="C222" s="959" t="s">
        <v>0</v>
      </c>
      <c r="D222" s="960"/>
      <c r="E222" s="933" t="s">
        <v>765</v>
      </c>
      <c r="F222" s="934"/>
      <c r="G222" s="243"/>
      <c r="H222" s="825"/>
      <c r="I222" s="109"/>
      <c r="J222" s="109"/>
      <c r="K222" s="110"/>
      <c r="L222" s="65"/>
      <c r="M222" s="66"/>
      <c r="O222" s="64"/>
      <c r="P222" s="67"/>
      <c r="Q222" s="67"/>
      <c r="R222" s="65"/>
      <c r="S222" s="65"/>
      <c r="T222" s="65"/>
      <c r="U222" s="66"/>
      <c r="W222" s="64"/>
      <c r="X222" s="67"/>
      <c r="Y222" s="67"/>
      <c r="Z222" s="65"/>
      <c r="AA222" s="236" t="str">
        <f t="shared" si="125"/>
        <v>OK</v>
      </c>
      <c r="AB222" s="242"/>
      <c r="AC222" s="242"/>
      <c r="AD222" s="236" t="str">
        <f>IF(OR(AA222="Error",AB222="Error",AC222="Error"),CONCATENATE("Error en el concepto ",C222," ",E222," de la Hoja 2 Fila  ",A222),"")</f>
        <v/>
      </c>
      <c r="AE222" s="64"/>
      <c r="AF222" s="67"/>
      <c r="AG222" s="67"/>
      <c r="AH222" s="65"/>
      <c r="AI222" s="65"/>
      <c r="AJ222" s="65"/>
      <c r="AK222" s="66"/>
      <c r="AM222" s="64"/>
      <c r="AN222" s="67"/>
      <c r="AO222" s="67"/>
      <c r="AP222" s="65"/>
      <c r="AQ222" s="65"/>
      <c r="AR222" s="65"/>
      <c r="AS222" s="66"/>
      <c r="AU222" s="64"/>
      <c r="AV222" s="67"/>
      <c r="AW222" s="67"/>
      <c r="AX222" s="65"/>
      <c r="AY222" s="65"/>
      <c r="AZ222" s="65"/>
      <c r="BA222" s="66"/>
      <c r="BC222" s="64"/>
      <c r="BD222" s="67"/>
      <c r="BE222" s="67"/>
      <c r="BF222" s="65"/>
      <c r="BG222" s="65"/>
      <c r="BH222" s="65"/>
      <c r="BI222" s="66"/>
      <c r="BK222" s="64"/>
      <c r="BL222" s="67"/>
      <c r="BM222" s="67"/>
      <c r="BN222" s="65"/>
      <c r="BO222" s="65"/>
      <c r="BP222" s="65"/>
      <c r="BQ222" s="66"/>
      <c r="BS222" s="64"/>
      <c r="BT222" s="67"/>
      <c r="BU222" s="67"/>
      <c r="BV222" s="65"/>
      <c r="BW222" s="65"/>
      <c r="BX222" s="65"/>
      <c r="BY222" s="66"/>
      <c r="CA222" s="64"/>
      <c r="CB222" s="67"/>
      <c r="CC222" s="67"/>
      <c r="CD222" s="65"/>
      <c r="CE222" s="65"/>
      <c r="CF222" s="65"/>
      <c r="CG222" s="66"/>
      <c r="CI222" s="64"/>
      <c r="CJ222" s="67"/>
      <c r="CK222" s="67"/>
      <c r="CL222" s="65"/>
      <c r="CM222" s="65"/>
      <c r="CN222" s="65"/>
      <c r="CO222" s="66"/>
      <c r="CQ222" s="64"/>
      <c r="CR222" s="67"/>
      <c r="CS222" s="67"/>
      <c r="CT222" s="65"/>
      <c r="CU222" s="65"/>
      <c r="CV222" s="65"/>
      <c r="CW222" s="66"/>
      <c r="CY222" s="64"/>
      <c r="CZ222" s="67"/>
      <c r="DA222" s="67"/>
      <c r="DB222" s="65"/>
      <c r="DC222" s="65"/>
      <c r="DD222" s="65"/>
      <c r="DE222" s="66"/>
      <c r="DG222" s="64"/>
      <c r="DH222" s="67"/>
      <c r="DI222" s="67"/>
      <c r="DJ222" s="65"/>
      <c r="DK222" s="65"/>
      <c r="DL222" s="65"/>
      <c r="DM222" s="66"/>
      <c r="DO222" s="64"/>
      <c r="DP222" s="67"/>
      <c r="DQ222" s="67"/>
      <c r="DR222" s="65"/>
      <c r="DS222" s="65"/>
      <c r="DT222" s="65"/>
      <c r="DU222" s="66"/>
      <c r="DW222" s="64"/>
      <c r="DX222" s="67"/>
      <c r="DY222" s="67"/>
      <c r="DZ222" s="65"/>
      <c r="EA222" s="65"/>
      <c r="EB222" s="65"/>
      <c r="EC222" s="66"/>
      <c r="EE222" s="64"/>
      <c r="EF222" s="67"/>
      <c r="EG222" s="67"/>
      <c r="EH222" s="65"/>
      <c r="EI222" s="65"/>
      <c r="EJ222" s="65"/>
      <c r="EK222" s="66"/>
      <c r="EM222" s="64"/>
      <c r="EN222" s="67"/>
      <c r="EO222" s="67"/>
      <c r="EP222" s="65"/>
      <c r="EQ222" s="65"/>
      <c r="ER222" s="65"/>
      <c r="ES222" s="66"/>
      <c r="EU222" s="64"/>
      <c r="EV222" s="67"/>
      <c r="EW222" s="67"/>
      <c r="EX222" s="65"/>
      <c r="EY222" s="65"/>
      <c r="EZ222" s="65"/>
      <c r="FA222" s="66"/>
      <c r="FC222" s="64"/>
      <c r="FD222" s="67"/>
      <c r="FE222" s="67"/>
      <c r="FF222" s="65"/>
      <c r="FG222" s="65"/>
      <c r="FH222" s="65"/>
      <c r="FI222" s="66"/>
      <c r="FK222" s="64"/>
      <c r="FL222" s="67"/>
      <c r="FM222" s="67"/>
      <c r="FN222" s="65"/>
      <c r="FO222" s="65"/>
      <c r="FP222" s="65"/>
      <c r="FQ222" s="66"/>
      <c r="FS222" s="64"/>
      <c r="FT222" s="67"/>
      <c r="FU222" s="67"/>
      <c r="FV222" s="65"/>
      <c r="FW222" s="65"/>
      <c r="FX222" s="65"/>
      <c r="FY222" s="66"/>
      <c r="GA222" s="64"/>
      <c r="GB222" s="67"/>
      <c r="GC222" s="67"/>
      <c r="GD222" s="65"/>
      <c r="GE222" s="65"/>
      <c r="GF222" s="65"/>
      <c r="GG222" s="66"/>
      <c r="GI222" s="64"/>
      <c r="GJ222" s="67"/>
      <c r="GK222" s="67"/>
      <c r="GL222" s="65"/>
      <c r="GM222" s="65"/>
      <c r="GN222" s="65"/>
      <c r="GO222" s="66"/>
      <c r="GQ222" s="64"/>
      <c r="GR222" s="67"/>
      <c r="GS222" s="67"/>
      <c r="GT222" s="65"/>
      <c r="GU222" s="65"/>
      <c r="GV222" s="65"/>
      <c r="GW222" s="66"/>
      <c r="GY222" s="64"/>
      <c r="GZ222" s="67"/>
      <c r="HA222" s="67"/>
      <c r="HB222" s="65"/>
      <c r="HC222" s="65"/>
      <c r="HD222" s="65"/>
      <c r="HE222" s="66"/>
      <c r="HG222" s="64"/>
      <c r="HH222" s="67"/>
      <c r="HI222" s="67"/>
      <c r="HJ222" s="65"/>
      <c r="HK222" s="65"/>
      <c r="HL222" s="65"/>
      <c r="HM222" s="66"/>
      <c r="HO222" s="64"/>
      <c r="HP222" s="67"/>
      <c r="HQ222" s="67"/>
      <c r="HR222" s="65"/>
      <c r="HS222" s="65"/>
      <c r="HT222" s="65"/>
      <c r="HU222" s="66"/>
      <c r="HW222" s="64"/>
      <c r="HX222" s="67"/>
      <c r="HY222" s="67"/>
      <c r="HZ222" s="65"/>
      <c r="IA222" s="65"/>
      <c r="IB222" s="65"/>
      <c r="IC222" s="66"/>
      <c r="IE222" s="64"/>
      <c r="IF222" s="67"/>
      <c r="IG222" s="67"/>
      <c r="IH222" s="65"/>
      <c r="II222" s="65"/>
      <c r="IJ222" s="65"/>
      <c r="IK222" s="66"/>
      <c r="IM222" s="64"/>
      <c r="IN222" s="67"/>
      <c r="IO222" s="67"/>
      <c r="IP222" s="65"/>
      <c r="IQ222" s="65"/>
      <c r="IR222" s="65"/>
      <c r="IS222" s="66"/>
      <c r="IU222" s="64"/>
      <c r="IV222" s="67"/>
      <c r="IW222" s="67"/>
      <c r="IX222" s="65"/>
      <c r="IY222" s="65"/>
      <c r="IZ222" s="65"/>
      <c r="JA222" s="66"/>
      <c r="JC222" s="64"/>
      <c r="JD222" s="67"/>
      <c r="JE222" s="67"/>
      <c r="JF222" s="65"/>
      <c r="JG222" s="65"/>
      <c r="JH222" s="65"/>
      <c r="JI222" s="66"/>
      <c r="JK222" s="64"/>
      <c r="JL222" s="67"/>
      <c r="JM222" s="67"/>
      <c r="JN222" s="65"/>
      <c r="JO222" s="65"/>
      <c r="JP222" s="65"/>
      <c r="JQ222" s="66"/>
      <c r="JS222" s="64"/>
      <c r="JT222" s="67"/>
      <c r="JU222" s="67"/>
      <c r="JV222" s="65"/>
      <c r="JW222" s="65"/>
      <c r="JX222" s="65"/>
      <c r="JY222" s="66"/>
      <c r="KA222" s="64"/>
      <c r="KB222" s="67"/>
      <c r="KC222" s="67"/>
      <c r="KD222" s="65"/>
      <c r="KE222" s="65"/>
      <c r="KF222" s="65"/>
      <c r="KG222" s="66"/>
      <c r="KI222" s="64"/>
      <c r="KJ222" s="67"/>
      <c r="KK222" s="67"/>
      <c r="KL222" s="65"/>
      <c r="KM222" s="65"/>
      <c r="KN222" s="65"/>
      <c r="KO222" s="66"/>
      <c r="KQ222" s="64"/>
      <c r="KR222" s="67"/>
      <c r="KS222" s="67"/>
      <c r="KT222" s="65"/>
      <c r="KU222" s="65"/>
      <c r="KV222" s="65"/>
      <c r="KW222" s="66"/>
      <c r="KY222" s="64"/>
      <c r="KZ222" s="67"/>
      <c r="LA222" s="67"/>
      <c r="LB222" s="65"/>
      <c r="LC222" s="65"/>
      <c r="LD222" s="65"/>
      <c r="LE222" s="66"/>
      <c r="LG222" s="64"/>
      <c r="LH222" s="67"/>
      <c r="LI222" s="67"/>
      <c r="LJ222" s="65"/>
      <c r="LK222" s="65"/>
      <c r="LL222" s="65"/>
      <c r="LM222" s="66"/>
      <c r="LO222" s="64"/>
      <c r="LP222" s="67"/>
      <c r="LQ222" s="67"/>
      <c r="LR222" s="65"/>
      <c r="LS222" s="65"/>
      <c r="LT222" s="65"/>
      <c r="LU222" s="66"/>
      <c r="LW222" s="64"/>
      <c r="LX222" s="67"/>
      <c r="LY222" s="67"/>
      <c r="LZ222" s="65"/>
      <c r="MA222" s="65"/>
      <c r="MB222" s="65"/>
      <c r="MC222" s="66"/>
      <c r="ME222" s="64"/>
      <c r="MF222" s="67"/>
      <c r="MG222" s="67"/>
      <c r="MH222" s="65"/>
      <c r="MI222" s="65"/>
      <c r="MJ222" s="65"/>
      <c r="MK222" s="66"/>
      <c r="MM222" s="64"/>
      <c r="MN222" s="67"/>
      <c r="MO222" s="67"/>
      <c r="MP222" s="65"/>
      <c r="MQ222" s="65"/>
      <c r="MR222" s="65"/>
      <c r="MS222" s="66"/>
      <c r="MU222" s="64"/>
      <c r="MV222" s="67"/>
      <c r="MW222" s="67"/>
      <c r="MX222" s="65"/>
      <c r="MY222" s="65"/>
      <c r="MZ222" s="65"/>
      <c r="NA222" s="66"/>
      <c r="NC222" s="64"/>
      <c r="ND222" s="67"/>
      <c r="NE222" s="67"/>
      <c r="NF222" s="65"/>
      <c r="NG222" s="65"/>
      <c r="NH222" s="65"/>
      <c r="NI222" s="66"/>
      <c r="NK222" s="64"/>
      <c r="NL222" s="67"/>
      <c r="NM222" s="67"/>
      <c r="NN222" s="65"/>
      <c r="NO222" s="65"/>
      <c r="NP222" s="65"/>
      <c r="NQ222" s="66"/>
      <c r="NS222" s="64"/>
      <c r="NT222" s="67"/>
      <c r="NU222" s="67"/>
      <c r="NV222" s="65"/>
      <c r="NW222" s="65"/>
      <c r="NX222" s="65"/>
      <c r="NY222" s="66"/>
      <c r="OA222" s="64"/>
      <c r="OB222" s="67"/>
      <c r="OC222" s="67"/>
      <c r="OD222" s="65"/>
      <c r="OE222" s="65"/>
      <c r="OF222" s="65"/>
      <c r="OG222" s="66"/>
      <c r="OI222" s="64"/>
      <c r="OJ222" s="67"/>
      <c r="OK222" s="67"/>
      <c r="OL222" s="65"/>
      <c r="OM222" s="65"/>
      <c r="ON222" s="65"/>
      <c r="OO222" s="66"/>
      <c r="OQ222" s="64"/>
      <c r="OR222" s="67"/>
      <c r="OS222" s="67"/>
      <c r="OT222" s="65"/>
      <c r="OU222" s="65"/>
      <c r="OV222" s="65"/>
      <c r="OW222" s="66"/>
      <c r="OY222" s="64"/>
      <c r="OZ222" s="67"/>
      <c r="PA222" s="67"/>
      <c r="PB222" s="65"/>
      <c r="PC222" s="65"/>
      <c r="PD222" s="65"/>
      <c r="PE222" s="66"/>
      <c r="PG222" s="64"/>
      <c r="PH222" s="67"/>
      <c r="PI222" s="67"/>
      <c r="PJ222" s="65"/>
      <c r="PK222" s="65"/>
      <c r="PL222" s="65"/>
      <c r="PM222" s="66"/>
      <c r="PO222" s="64"/>
      <c r="PP222" s="67"/>
      <c r="PQ222" s="67"/>
      <c r="PR222" s="65"/>
      <c r="PS222" s="65"/>
      <c r="PT222" s="65"/>
      <c r="PU222" s="66"/>
      <c r="PW222" s="64"/>
      <c r="PX222" s="67"/>
      <c r="PY222" s="67"/>
      <c r="PZ222" s="65"/>
      <c r="QA222" s="65"/>
      <c r="QB222" s="65"/>
      <c r="QC222" s="66"/>
      <c r="QE222" s="64"/>
      <c r="QF222" s="67"/>
      <c r="QG222" s="67"/>
      <c r="QH222" s="65"/>
      <c r="QI222" s="65"/>
      <c r="QJ222" s="65"/>
      <c r="QK222" s="66"/>
      <c r="QM222" s="64"/>
      <c r="QN222" s="67"/>
      <c r="QO222" s="67"/>
      <c r="QP222" s="65"/>
      <c r="QQ222" s="65"/>
      <c r="QR222" s="65"/>
      <c r="QS222" s="66"/>
      <c r="QU222" s="64"/>
      <c r="QV222" s="67"/>
      <c r="QW222" s="67"/>
      <c r="QX222" s="65"/>
      <c r="QY222" s="65"/>
      <c r="QZ222" s="65"/>
      <c r="RA222" s="66"/>
      <c r="RC222" s="64"/>
      <c r="RD222" s="67"/>
      <c r="RE222" s="67"/>
      <c r="RF222" s="65"/>
      <c r="RG222" s="65"/>
      <c r="RH222" s="65"/>
      <c r="RI222" s="66"/>
      <c r="RK222" s="64"/>
      <c r="RL222" s="67"/>
      <c r="RM222" s="67"/>
      <c r="RN222" s="65"/>
      <c r="RO222" s="65"/>
      <c r="RP222" s="65"/>
      <c r="RQ222" s="66"/>
      <c r="RS222" s="64"/>
      <c r="RT222" s="67"/>
      <c r="RU222" s="67"/>
      <c r="RV222" s="65"/>
      <c r="RW222" s="65"/>
      <c r="RX222" s="65"/>
      <c r="RY222" s="66"/>
      <c r="SA222" s="64"/>
      <c r="SB222" s="67"/>
      <c r="SC222" s="67"/>
      <c r="SD222" s="65"/>
      <c r="SE222" s="65"/>
      <c r="SF222" s="65"/>
      <c r="SG222" s="66"/>
      <c r="SI222" s="64"/>
      <c r="SJ222" s="67"/>
      <c r="SK222" s="67"/>
      <c r="SL222" s="65"/>
      <c r="SM222" s="65"/>
      <c r="SN222" s="65"/>
      <c r="SO222" s="66"/>
      <c r="SQ222" s="64"/>
      <c r="SR222" s="67"/>
      <c r="SS222" s="67"/>
      <c r="ST222" s="65"/>
      <c r="SU222" s="65"/>
      <c r="SV222" s="65"/>
      <c r="SW222" s="66"/>
      <c r="SY222" s="64"/>
      <c r="SZ222" s="67"/>
      <c r="TA222" s="67"/>
      <c r="TB222" s="65"/>
      <c r="TC222" s="65"/>
      <c r="TD222" s="65"/>
      <c r="TE222" s="66"/>
      <c r="TG222" s="64"/>
      <c r="TH222" s="67"/>
      <c r="TI222" s="67"/>
      <c r="TJ222" s="65"/>
      <c r="TK222" s="65"/>
      <c r="TL222" s="65"/>
      <c r="TM222" s="66"/>
      <c r="TO222" s="64"/>
      <c r="TP222" s="67"/>
      <c r="TQ222" s="67"/>
      <c r="TR222" s="65"/>
      <c r="TS222" s="65"/>
      <c r="TT222" s="65"/>
      <c r="TU222" s="66"/>
      <c r="TW222" s="64"/>
      <c r="TX222" s="67"/>
      <c r="TY222" s="67"/>
      <c r="TZ222" s="65"/>
      <c r="UA222" s="65"/>
      <c r="UB222" s="65"/>
      <c r="UC222" s="66"/>
      <c r="UE222" s="64"/>
      <c r="UF222" s="67"/>
      <c r="UG222" s="67"/>
      <c r="UH222" s="65"/>
      <c r="UI222" s="65"/>
      <c r="UJ222" s="65"/>
      <c r="UK222" s="66"/>
      <c r="UM222" s="64"/>
      <c r="UN222" s="67"/>
      <c r="UO222" s="67"/>
      <c r="UP222" s="65"/>
      <c r="UQ222" s="65"/>
      <c r="UR222" s="65"/>
      <c r="US222" s="66"/>
      <c r="UU222" s="64"/>
      <c r="UV222" s="67"/>
      <c r="UW222" s="67"/>
      <c r="UX222" s="65"/>
      <c r="UY222" s="65"/>
      <c r="UZ222" s="65"/>
      <c r="VA222" s="66"/>
      <c r="VC222" s="64"/>
      <c r="VD222" s="67"/>
      <c r="VE222" s="67"/>
      <c r="VF222" s="65"/>
      <c r="VG222" s="65"/>
      <c r="VH222" s="65"/>
      <c r="VI222" s="66"/>
      <c r="VK222" s="64"/>
      <c r="VL222" s="67"/>
      <c r="VM222" s="67"/>
      <c r="VN222" s="65"/>
      <c r="VO222" s="65"/>
      <c r="VP222" s="65"/>
      <c r="VQ222" s="66"/>
      <c r="VS222" s="64"/>
      <c r="VT222" s="67"/>
      <c r="VU222" s="67"/>
      <c r="VV222" s="65"/>
      <c r="VW222" s="65"/>
      <c r="VX222" s="65"/>
      <c r="VY222" s="66"/>
      <c r="WA222" s="64"/>
      <c r="WB222" s="67"/>
      <c r="WC222" s="67"/>
      <c r="WD222" s="65"/>
      <c r="WE222" s="65"/>
      <c r="WF222" s="65"/>
      <c r="WG222" s="66"/>
      <c r="WI222" s="64"/>
      <c r="WJ222" s="67"/>
      <c r="WK222" s="67"/>
      <c r="WL222" s="65"/>
      <c r="WM222" s="65"/>
      <c r="WN222" s="65"/>
      <c r="WO222" s="66"/>
      <c r="WQ222" s="64"/>
      <c r="WR222" s="67"/>
      <c r="WS222" s="67"/>
      <c r="WT222" s="65"/>
      <c r="WU222" s="65"/>
      <c r="WV222" s="65"/>
      <c r="WW222" s="66"/>
      <c r="WY222" s="64"/>
      <c r="WZ222" s="67"/>
      <c r="XA222" s="67"/>
      <c r="XB222" s="65"/>
      <c r="XC222" s="65"/>
      <c r="XD222" s="65"/>
      <c r="XE222" s="66"/>
      <c r="XG222" s="64"/>
      <c r="XH222" s="67"/>
      <c r="XI222" s="67"/>
      <c r="XJ222" s="65"/>
      <c r="XK222" s="65"/>
      <c r="XL222" s="65"/>
      <c r="XM222" s="66"/>
      <c r="XO222" s="64"/>
      <c r="XP222" s="67"/>
      <c r="XQ222" s="67"/>
      <c r="XR222" s="65"/>
      <c r="XS222" s="65"/>
      <c r="XT222" s="65"/>
      <c r="XU222" s="66"/>
      <c r="XW222" s="64"/>
      <c r="XX222" s="67"/>
      <c r="XY222" s="67"/>
      <c r="XZ222" s="65"/>
      <c r="YA222" s="65"/>
      <c r="YB222" s="65"/>
      <c r="YC222" s="66"/>
      <c r="YE222" s="64"/>
      <c r="YF222" s="67"/>
      <c r="YG222" s="67"/>
      <c r="YH222" s="65"/>
      <c r="YI222" s="65"/>
      <c r="YJ222" s="65"/>
      <c r="YK222" s="66"/>
      <c r="YM222" s="64"/>
      <c r="YN222" s="67"/>
      <c r="YO222" s="67"/>
      <c r="YP222" s="65"/>
      <c r="YQ222" s="65"/>
      <c r="YR222" s="65"/>
      <c r="YS222" s="66"/>
      <c r="YU222" s="64"/>
      <c r="YV222" s="67"/>
      <c r="YW222" s="67"/>
      <c r="YX222" s="65"/>
      <c r="YY222" s="65"/>
      <c r="YZ222" s="65"/>
      <c r="ZA222" s="66"/>
      <c r="ZC222" s="64"/>
      <c r="ZD222" s="67"/>
      <c r="ZE222" s="67"/>
      <c r="ZF222" s="65"/>
      <c r="ZG222" s="65"/>
      <c r="ZH222" s="65"/>
      <c r="ZI222" s="66"/>
      <c r="ZK222" s="64"/>
      <c r="ZL222" s="67"/>
      <c r="ZM222" s="67"/>
      <c r="ZN222" s="65"/>
      <c r="ZO222" s="65"/>
      <c r="ZP222" s="65"/>
      <c r="ZQ222" s="66"/>
      <c r="ZS222" s="64"/>
      <c r="ZT222" s="67"/>
      <c r="ZU222" s="67"/>
      <c r="ZV222" s="65"/>
      <c r="ZW222" s="65"/>
      <c r="ZX222" s="65"/>
      <c r="ZY222" s="66"/>
      <c r="AAA222" s="64"/>
      <c r="AAB222" s="67"/>
      <c r="AAC222" s="67"/>
      <c r="AAD222" s="65"/>
      <c r="AAE222" s="65"/>
      <c r="AAF222" s="65"/>
      <c r="AAG222" s="66"/>
      <c r="AAI222" s="64"/>
      <c r="AAJ222" s="67"/>
      <c r="AAK222" s="67"/>
      <c r="AAL222" s="65"/>
      <c r="AAM222" s="65"/>
      <c r="AAN222" s="65"/>
      <c r="AAO222" s="66"/>
      <c r="AAQ222" s="64"/>
      <c r="AAR222" s="67"/>
      <c r="AAS222" s="67"/>
      <c r="AAT222" s="65"/>
      <c r="AAU222" s="65"/>
      <c r="AAV222" s="65"/>
      <c r="AAW222" s="66"/>
      <c r="AAY222" s="64"/>
      <c r="AAZ222" s="67"/>
      <c r="ABA222" s="67"/>
      <c r="ABB222" s="65"/>
      <c r="ABC222" s="65"/>
      <c r="ABD222" s="65"/>
      <c r="ABE222" s="66"/>
      <c r="ABG222" s="64"/>
      <c r="ABH222" s="67"/>
      <c r="ABI222" s="67"/>
      <c r="ABJ222" s="65"/>
      <c r="ABK222" s="65"/>
      <c r="ABL222" s="65"/>
      <c r="ABM222" s="66"/>
      <c r="ABO222" s="64"/>
      <c r="ABP222" s="67"/>
      <c r="ABQ222" s="67"/>
      <c r="ABR222" s="65"/>
      <c r="ABS222" s="65"/>
      <c r="ABT222" s="65"/>
      <c r="ABU222" s="66"/>
      <c r="ABW222" s="64"/>
      <c r="ABX222" s="67"/>
      <c r="ABY222" s="67"/>
      <c r="ABZ222" s="65"/>
      <c r="ACA222" s="65"/>
      <c r="ACB222" s="65"/>
      <c r="ACC222" s="66"/>
      <c r="ACE222" s="64"/>
      <c r="ACF222" s="67"/>
      <c r="ACG222" s="67"/>
      <c r="ACH222" s="65"/>
      <c r="ACI222" s="65"/>
      <c r="ACJ222" s="65"/>
      <c r="ACK222" s="66"/>
      <c r="ACM222" s="64"/>
      <c r="ACN222" s="67"/>
      <c r="ACO222" s="67"/>
      <c r="ACP222" s="65"/>
      <c r="ACQ222" s="65"/>
      <c r="ACR222" s="65"/>
      <c r="ACS222" s="66"/>
      <c r="ACU222" s="64"/>
      <c r="ACV222" s="67"/>
      <c r="ACW222" s="67"/>
      <c r="ACX222" s="65"/>
      <c r="ACY222" s="65"/>
      <c r="ACZ222" s="65"/>
      <c r="ADA222" s="66"/>
      <c r="ADC222" s="64"/>
      <c r="ADD222" s="67"/>
      <c r="ADE222" s="67"/>
      <c r="ADF222" s="65"/>
      <c r="ADG222" s="65"/>
      <c r="ADH222" s="65"/>
      <c r="ADI222" s="66"/>
      <c r="ADK222" s="64"/>
      <c r="ADL222" s="67"/>
      <c r="ADM222" s="67"/>
      <c r="ADN222" s="65"/>
      <c r="ADO222" s="65"/>
      <c r="ADP222" s="65"/>
      <c r="ADQ222" s="66"/>
      <c r="ADS222" s="64"/>
      <c r="ADT222" s="67"/>
      <c r="ADU222" s="67"/>
      <c r="ADV222" s="65"/>
      <c r="ADW222" s="65"/>
      <c r="ADX222" s="65"/>
      <c r="ADY222" s="66"/>
      <c r="AEA222" s="64"/>
      <c r="AEB222" s="67"/>
      <c r="AEC222" s="67"/>
      <c r="AED222" s="65"/>
      <c r="AEE222" s="65"/>
      <c r="AEF222" s="65"/>
      <c r="AEG222" s="66"/>
      <c r="AEI222" s="64"/>
      <c r="AEJ222" s="67"/>
      <c r="AEK222" s="67"/>
      <c r="AEL222" s="65"/>
      <c r="AEM222" s="65"/>
      <c r="AEN222" s="65"/>
      <c r="AEO222" s="66"/>
      <c r="AEQ222" s="64"/>
      <c r="AER222" s="67"/>
      <c r="AES222" s="67"/>
      <c r="AET222" s="65"/>
      <c r="AEU222" s="65"/>
      <c r="AEV222" s="65"/>
      <c r="AEW222" s="66"/>
      <c r="AEY222" s="64"/>
      <c r="AEZ222" s="67"/>
      <c r="AFA222" s="67"/>
      <c r="AFB222" s="65"/>
      <c r="AFC222" s="65"/>
      <c r="AFD222" s="65"/>
      <c r="AFE222" s="66"/>
      <c r="AFG222" s="64"/>
      <c r="AFH222" s="67"/>
      <c r="AFI222" s="67"/>
      <c r="AFJ222" s="65"/>
      <c r="AFK222" s="65"/>
      <c r="AFL222" s="65"/>
      <c r="AFM222" s="66"/>
      <c r="AFO222" s="64"/>
      <c r="AFP222" s="67"/>
      <c r="AFQ222" s="67"/>
      <c r="AFR222" s="65"/>
      <c r="AFS222" s="65"/>
      <c r="AFT222" s="65"/>
      <c r="AFU222" s="66"/>
      <c r="AFW222" s="64"/>
      <c r="AFX222" s="67"/>
      <c r="AFY222" s="67"/>
      <c r="AFZ222" s="65"/>
      <c r="AGA222" s="65"/>
      <c r="AGB222" s="65"/>
      <c r="AGC222" s="66"/>
      <c r="AGE222" s="64"/>
      <c r="AGF222" s="67"/>
      <c r="AGG222" s="67"/>
      <c r="AGH222" s="65"/>
      <c r="AGI222" s="65"/>
      <c r="AGJ222" s="65"/>
      <c r="AGK222" s="66"/>
      <c r="AGM222" s="64"/>
      <c r="AGN222" s="67"/>
      <c r="AGO222" s="67"/>
      <c r="AGP222" s="65"/>
      <c r="AGQ222" s="65"/>
      <c r="AGR222" s="65"/>
      <c r="AGS222" s="66"/>
      <c r="AGU222" s="64"/>
      <c r="AGV222" s="67"/>
      <c r="AGW222" s="67"/>
      <c r="AGX222" s="65"/>
      <c r="AGY222" s="65"/>
      <c r="AGZ222" s="65"/>
      <c r="AHA222" s="66"/>
      <c r="AHC222" s="64"/>
      <c r="AHD222" s="67"/>
      <c r="AHE222" s="67"/>
      <c r="AHF222" s="65"/>
      <c r="AHG222" s="65"/>
      <c r="AHH222" s="65"/>
      <c r="AHI222" s="66"/>
      <c r="AHK222" s="64"/>
      <c r="AHL222" s="67"/>
      <c r="AHM222" s="67"/>
      <c r="AHN222" s="65"/>
      <c r="AHO222" s="65"/>
      <c r="AHP222" s="65"/>
      <c r="AHQ222" s="66"/>
      <c r="AHS222" s="64"/>
      <c r="AHT222" s="67"/>
      <c r="AHU222" s="67"/>
      <c r="AHV222" s="65"/>
      <c r="AHW222" s="65"/>
      <c r="AHX222" s="65"/>
      <c r="AHY222" s="66"/>
      <c r="AIA222" s="64"/>
      <c r="AIB222" s="67"/>
      <c r="AIC222" s="67"/>
      <c r="AID222" s="65"/>
      <c r="AIE222" s="65"/>
      <c r="AIF222" s="65"/>
      <c r="AIG222" s="66"/>
      <c r="AII222" s="64"/>
      <c r="AIJ222" s="67"/>
      <c r="AIK222" s="67"/>
      <c r="AIL222" s="65"/>
      <c r="AIM222" s="65"/>
      <c r="AIN222" s="65"/>
      <c r="AIO222" s="66"/>
      <c r="AIQ222" s="64"/>
      <c r="AIR222" s="67"/>
      <c r="AIS222" s="67"/>
      <c r="AIT222" s="65"/>
      <c r="AIU222" s="65"/>
      <c r="AIV222" s="65"/>
      <c r="AIW222" s="66"/>
      <c r="AIY222" s="64"/>
      <c r="AIZ222" s="67"/>
      <c r="AJA222" s="67"/>
      <c r="AJB222" s="65"/>
      <c r="AJC222" s="65"/>
      <c r="AJD222" s="65"/>
      <c r="AJE222" s="66"/>
      <c r="AJG222" s="64"/>
      <c r="AJH222" s="67"/>
      <c r="AJI222" s="67"/>
      <c r="AJJ222" s="65"/>
      <c r="AJK222" s="65"/>
      <c r="AJL222" s="65"/>
      <c r="AJM222" s="66"/>
      <c r="AJO222" s="64"/>
      <c r="AJP222" s="67"/>
      <c r="AJQ222" s="67"/>
      <c r="AJR222" s="65"/>
      <c r="AJS222" s="65"/>
      <c r="AJT222" s="65"/>
      <c r="AJU222" s="66"/>
      <c r="AJW222" s="64"/>
      <c r="AJX222" s="67"/>
      <c r="AJY222" s="67"/>
      <c r="AJZ222" s="65"/>
      <c r="AKA222" s="65"/>
      <c r="AKB222" s="65"/>
      <c r="AKC222" s="66"/>
      <c r="AKE222" s="64"/>
      <c r="AKF222" s="67"/>
      <c r="AKG222" s="67"/>
      <c r="AKH222" s="65"/>
      <c r="AKI222" s="65"/>
      <c r="AKJ222" s="65"/>
      <c r="AKK222" s="66"/>
      <c r="AKM222" s="64"/>
      <c r="AKN222" s="67"/>
      <c r="AKO222" s="67"/>
      <c r="AKP222" s="65"/>
      <c r="AKQ222" s="65"/>
      <c r="AKR222" s="65"/>
      <c r="AKS222" s="66"/>
      <c r="AKU222" s="64"/>
      <c r="AKV222" s="67"/>
      <c r="AKW222" s="67"/>
      <c r="AKX222" s="65"/>
      <c r="AKY222" s="65"/>
      <c r="AKZ222" s="65"/>
      <c r="ALA222" s="66"/>
      <c r="ALC222" s="64"/>
      <c r="ALD222" s="67"/>
      <c r="ALE222" s="67"/>
      <c r="ALF222" s="65"/>
      <c r="ALG222" s="65"/>
      <c r="ALH222" s="65"/>
      <c r="ALI222" s="66"/>
      <c r="ALK222" s="64"/>
      <c r="ALL222" s="67"/>
      <c r="ALM222" s="67"/>
      <c r="ALN222" s="65"/>
      <c r="ALO222" s="65"/>
      <c r="ALP222" s="65"/>
      <c r="ALQ222" s="66"/>
      <c r="ALS222" s="64"/>
      <c r="ALT222" s="67"/>
      <c r="ALU222" s="67"/>
      <c r="ALV222" s="65"/>
      <c r="ALW222" s="65"/>
      <c r="ALX222" s="65"/>
      <c r="ALY222" s="66"/>
      <c r="AMA222" s="64"/>
      <c r="AMB222" s="67"/>
      <c r="AMC222" s="67"/>
      <c r="AMD222" s="65"/>
      <c r="AME222" s="65"/>
      <c r="AMF222" s="65"/>
      <c r="AMG222" s="66"/>
      <c r="AMI222" s="64"/>
      <c r="AMJ222" s="67"/>
      <c r="AMK222" s="67"/>
      <c r="AML222" s="65"/>
      <c r="AMM222" s="65"/>
      <c r="AMN222" s="65"/>
      <c r="AMO222" s="66"/>
      <c r="AMQ222" s="64"/>
      <c r="AMR222" s="67"/>
      <c r="AMS222" s="67"/>
      <c r="AMT222" s="65"/>
      <c r="AMU222" s="65"/>
      <c r="AMV222" s="65"/>
      <c r="AMW222" s="66"/>
      <c r="AMY222" s="64"/>
      <c r="AMZ222" s="67"/>
      <c r="ANA222" s="67"/>
      <c r="ANB222" s="65"/>
      <c r="ANC222" s="65"/>
      <c r="AND222" s="65"/>
      <c r="ANE222" s="66"/>
      <c r="ANG222" s="64"/>
      <c r="ANH222" s="67"/>
      <c r="ANI222" s="67"/>
      <c r="ANJ222" s="65"/>
      <c r="ANK222" s="65"/>
      <c r="ANL222" s="65"/>
      <c r="ANM222" s="66"/>
      <c r="ANO222" s="64"/>
      <c r="ANP222" s="67"/>
      <c r="ANQ222" s="67"/>
      <c r="ANR222" s="65"/>
      <c r="ANS222" s="65"/>
      <c r="ANT222" s="65"/>
      <c r="ANU222" s="66"/>
      <c r="ANW222" s="64"/>
      <c r="ANX222" s="67"/>
      <c r="ANY222" s="67"/>
      <c r="ANZ222" s="65"/>
      <c r="AOA222" s="65"/>
      <c r="AOB222" s="65"/>
      <c r="AOC222" s="66"/>
      <c r="AOE222" s="64"/>
      <c r="AOF222" s="67"/>
      <c r="AOG222" s="67"/>
      <c r="AOH222" s="65"/>
      <c r="AOI222" s="65"/>
      <c r="AOJ222" s="65"/>
      <c r="AOK222" s="66"/>
      <c r="AOM222" s="64"/>
      <c r="AON222" s="67"/>
      <c r="AOO222" s="67"/>
      <c r="AOP222" s="65"/>
      <c r="AOQ222" s="65"/>
      <c r="AOR222" s="65"/>
      <c r="AOS222" s="66"/>
      <c r="AOU222" s="64"/>
      <c r="AOV222" s="67"/>
      <c r="AOW222" s="67"/>
      <c r="AOX222" s="65"/>
      <c r="AOY222" s="65"/>
      <c r="AOZ222" s="65"/>
      <c r="APA222" s="66"/>
      <c r="APC222" s="64"/>
      <c r="APD222" s="67"/>
      <c r="APE222" s="67"/>
      <c r="APF222" s="65"/>
      <c r="APG222" s="65"/>
      <c r="APH222" s="65"/>
      <c r="API222" s="66"/>
      <c r="APK222" s="64"/>
      <c r="APL222" s="67"/>
      <c r="APM222" s="67"/>
      <c r="APN222" s="65"/>
      <c r="APO222" s="65"/>
      <c r="APP222" s="65"/>
      <c r="APQ222" s="66"/>
      <c r="APS222" s="64"/>
      <c r="APT222" s="67"/>
      <c r="APU222" s="67"/>
      <c r="APV222" s="65"/>
      <c r="APW222" s="65"/>
      <c r="APX222" s="65"/>
      <c r="APY222" s="66"/>
      <c r="AQA222" s="64"/>
      <c r="AQB222" s="67"/>
      <c r="AQC222" s="67"/>
      <c r="AQD222" s="65"/>
      <c r="AQE222" s="65"/>
      <c r="AQF222" s="65"/>
      <c r="AQG222" s="66"/>
      <c r="AQI222" s="64"/>
      <c r="AQJ222" s="67"/>
      <c r="AQK222" s="67"/>
      <c r="AQL222" s="65"/>
      <c r="AQM222" s="65"/>
      <c r="AQN222" s="65"/>
      <c r="AQO222" s="66"/>
      <c r="AQQ222" s="64"/>
      <c r="AQR222" s="67"/>
      <c r="AQS222" s="67"/>
      <c r="AQT222" s="65"/>
      <c r="AQU222" s="65"/>
      <c r="AQV222" s="65"/>
      <c r="AQW222" s="66"/>
      <c r="AQY222" s="64"/>
      <c r="AQZ222" s="67"/>
      <c r="ARA222" s="67"/>
      <c r="ARB222" s="65"/>
      <c r="ARC222" s="65"/>
      <c r="ARD222" s="65"/>
      <c r="ARE222" s="66"/>
      <c r="ARG222" s="64"/>
      <c r="ARH222" s="67"/>
      <c r="ARI222" s="67"/>
      <c r="ARJ222" s="65"/>
      <c r="ARK222" s="65"/>
      <c r="ARL222" s="65"/>
      <c r="ARM222" s="66"/>
      <c r="ARO222" s="64"/>
      <c r="ARP222" s="67"/>
      <c r="ARQ222" s="67"/>
      <c r="ARR222" s="65"/>
      <c r="ARS222" s="65"/>
      <c r="ART222" s="65"/>
      <c r="ARU222" s="66"/>
      <c r="ARW222" s="64"/>
      <c r="ARX222" s="67"/>
      <c r="ARY222" s="67"/>
      <c r="ARZ222" s="65"/>
      <c r="ASA222" s="65"/>
      <c r="ASB222" s="65"/>
      <c r="ASC222" s="66"/>
      <c r="ASE222" s="64"/>
      <c r="ASF222" s="67"/>
      <c r="ASG222" s="67"/>
      <c r="ASH222" s="65"/>
      <c r="ASI222" s="65"/>
      <c r="ASJ222" s="65"/>
      <c r="ASK222" s="66"/>
      <c r="ASM222" s="64"/>
      <c r="ASN222" s="67"/>
      <c r="ASO222" s="67"/>
      <c r="ASP222" s="65"/>
      <c r="ASQ222" s="65"/>
      <c r="ASR222" s="65"/>
      <c r="ASS222" s="66"/>
      <c r="ASU222" s="64"/>
      <c r="ASV222" s="67"/>
      <c r="ASW222" s="67"/>
      <c r="ASX222" s="65"/>
      <c r="ASY222" s="65"/>
      <c r="ASZ222" s="65"/>
      <c r="ATA222" s="66"/>
      <c r="ATC222" s="64"/>
      <c r="ATD222" s="67"/>
      <c r="ATE222" s="67"/>
      <c r="ATF222" s="65"/>
      <c r="ATG222" s="65"/>
      <c r="ATH222" s="65"/>
      <c r="ATI222" s="66"/>
      <c r="ATK222" s="64"/>
      <c r="ATL222" s="67"/>
      <c r="ATM222" s="67"/>
      <c r="ATN222" s="65"/>
      <c r="ATO222" s="65"/>
      <c r="ATP222" s="65"/>
      <c r="ATQ222" s="66"/>
      <c r="ATS222" s="64"/>
      <c r="ATT222" s="67"/>
      <c r="ATU222" s="67"/>
      <c r="ATV222" s="65"/>
      <c r="ATW222" s="65"/>
      <c r="ATX222" s="65"/>
      <c r="ATY222" s="66"/>
      <c r="AUA222" s="64"/>
      <c r="AUB222" s="67"/>
      <c r="AUC222" s="67"/>
      <c r="AUD222" s="65"/>
      <c r="AUE222" s="65"/>
      <c r="AUF222" s="65"/>
      <c r="AUG222" s="66"/>
      <c r="AUI222" s="64"/>
      <c r="AUJ222" s="67"/>
      <c r="AUK222" s="67"/>
      <c r="AUL222" s="65"/>
      <c r="AUM222" s="65"/>
      <c r="AUN222" s="65"/>
      <c r="AUO222" s="66"/>
      <c r="AUQ222" s="64"/>
      <c r="AUR222" s="67"/>
      <c r="AUS222" s="67"/>
      <c r="AUT222" s="65"/>
      <c r="AUU222" s="65"/>
      <c r="AUV222" s="65"/>
      <c r="AUW222" s="66"/>
      <c r="AUY222" s="64"/>
      <c r="AUZ222" s="67"/>
      <c r="AVA222" s="67"/>
      <c r="AVB222" s="65"/>
      <c r="AVC222" s="65"/>
      <c r="AVD222" s="65"/>
      <c r="AVE222" s="66"/>
      <c r="AVG222" s="64"/>
      <c r="AVH222" s="67"/>
      <c r="AVI222" s="67"/>
      <c r="AVJ222" s="65"/>
      <c r="AVK222" s="65"/>
      <c r="AVL222" s="65"/>
      <c r="AVM222" s="66"/>
      <c r="AVO222" s="64"/>
      <c r="AVP222" s="67"/>
      <c r="AVQ222" s="67"/>
      <c r="AVR222" s="65"/>
      <c r="AVS222" s="65"/>
      <c r="AVT222" s="65"/>
      <c r="AVU222" s="66"/>
      <c r="AVW222" s="64"/>
      <c r="AVX222" s="67"/>
      <c r="AVY222" s="67"/>
      <c r="AVZ222" s="65"/>
      <c r="AWA222" s="65"/>
      <c r="AWB222" s="65"/>
      <c r="AWC222" s="66"/>
      <c r="AWE222" s="64"/>
      <c r="AWF222" s="67"/>
      <c r="AWG222" s="67"/>
      <c r="AWH222" s="65"/>
      <c r="AWI222" s="65"/>
      <c r="AWJ222" s="65"/>
      <c r="AWK222" s="66"/>
      <c r="AWM222" s="64"/>
      <c r="AWN222" s="67"/>
      <c r="AWO222" s="67"/>
      <c r="AWP222" s="65"/>
      <c r="AWQ222" s="65"/>
      <c r="AWR222" s="65"/>
      <c r="AWS222" s="66"/>
      <c r="AWU222" s="64"/>
      <c r="AWV222" s="67"/>
      <c r="AWW222" s="67"/>
      <c r="AWX222" s="65"/>
      <c r="AWY222" s="65"/>
      <c r="AWZ222" s="65"/>
      <c r="AXA222" s="66"/>
      <c r="AXC222" s="64"/>
      <c r="AXD222" s="67"/>
      <c r="AXE222" s="67"/>
      <c r="AXF222" s="65"/>
      <c r="AXG222" s="65"/>
      <c r="AXH222" s="65"/>
      <c r="AXI222" s="66"/>
      <c r="AXK222" s="64"/>
      <c r="AXL222" s="67"/>
      <c r="AXM222" s="67"/>
      <c r="AXN222" s="65"/>
      <c r="AXO222" s="65"/>
      <c r="AXP222" s="65"/>
      <c r="AXQ222" s="66"/>
      <c r="AXS222" s="64"/>
      <c r="AXT222" s="67"/>
      <c r="AXU222" s="67"/>
      <c r="AXV222" s="65"/>
      <c r="AXW222" s="65"/>
      <c r="AXX222" s="65"/>
      <c r="AXY222" s="66"/>
      <c r="AYA222" s="64"/>
      <c r="AYB222" s="67"/>
      <c r="AYC222" s="67"/>
      <c r="AYD222" s="65"/>
      <c r="AYE222" s="65"/>
      <c r="AYF222" s="65"/>
      <c r="AYG222" s="66"/>
      <c r="AYI222" s="64"/>
      <c r="AYJ222" s="67"/>
      <c r="AYK222" s="67"/>
      <c r="AYL222" s="65"/>
      <c r="AYM222" s="65"/>
      <c r="AYN222" s="65"/>
      <c r="AYO222" s="66"/>
      <c r="AYQ222" s="64"/>
      <c r="AYR222" s="67"/>
      <c r="AYS222" s="67"/>
      <c r="AYT222" s="65"/>
      <c r="AYU222" s="65"/>
      <c r="AYV222" s="65"/>
      <c r="AYW222" s="66"/>
      <c r="AYY222" s="64"/>
      <c r="AYZ222" s="67"/>
      <c r="AZA222" s="67"/>
      <c r="AZB222" s="65"/>
      <c r="AZC222" s="65"/>
      <c r="AZD222" s="65"/>
      <c r="AZE222" s="66"/>
      <c r="AZG222" s="64"/>
      <c r="AZH222" s="67"/>
      <c r="AZI222" s="67"/>
      <c r="AZJ222" s="65"/>
      <c r="AZK222" s="65"/>
      <c r="AZL222" s="65"/>
      <c r="AZM222" s="66"/>
      <c r="AZO222" s="64"/>
      <c r="AZP222" s="67"/>
      <c r="AZQ222" s="67"/>
      <c r="AZR222" s="65"/>
      <c r="AZS222" s="65"/>
      <c r="AZT222" s="65"/>
      <c r="AZU222" s="66"/>
      <c r="AZW222" s="64"/>
      <c r="AZX222" s="67"/>
      <c r="AZY222" s="67"/>
      <c r="AZZ222" s="65"/>
      <c r="BAA222" s="65"/>
      <c r="BAB222" s="65"/>
      <c r="BAC222" s="66"/>
      <c r="BAE222" s="64"/>
      <c r="BAF222" s="67"/>
      <c r="BAG222" s="67"/>
      <c r="BAH222" s="65"/>
      <c r="BAI222" s="65"/>
      <c r="BAJ222" s="65"/>
      <c r="BAK222" s="66"/>
      <c r="BAM222" s="64"/>
      <c r="BAN222" s="67"/>
      <c r="BAO222" s="67"/>
      <c r="BAP222" s="65"/>
      <c r="BAQ222" s="65"/>
      <c r="BAR222" s="65"/>
      <c r="BAS222" s="66"/>
      <c r="BAU222" s="64"/>
      <c r="BAV222" s="67"/>
      <c r="BAW222" s="67"/>
      <c r="BAX222" s="65"/>
      <c r="BAY222" s="65"/>
      <c r="BAZ222" s="65"/>
      <c r="BBA222" s="66"/>
      <c r="BBC222" s="64"/>
      <c r="BBD222" s="67"/>
      <c r="BBE222" s="67"/>
      <c r="BBF222" s="65"/>
      <c r="BBG222" s="65"/>
      <c r="BBH222" s="65"/>
      <c r="BBI222" s="66"/>
      <c r="BBK222" s="64"/>
      <c r="BBL222" s="67"/>
      <c r="BBM222" s="67"/>
      <c r="BBN222" s="65"/>
      <c r="BBO222" s="65"/>
      <c r="BBP222" s="65"/>
      <c r="BBQ222" s="66"/>
      <c r="BBS222" s="64"/>
      <c r="BBT222" s="67"/>
      <c r="BBU222" s="67"/>
      <c r="BBV222" s="65"/>
      <c r="BBW222" s="65"/>
      <c r="BBX222" s="65"/>
      <c r="BBY222" s="66"/>
      <c r="BCA222" s="64"/>
      <c r="BCB222" s="67"/>
      <c r="BCC222" s="67"/>
      <c r="BCD222" s="65"/>
      <c r="BCE222" s="65"/>
      <c r="BCF222" s="65"/>
      <c r="BCG222" s="66"/>
      <c r="BCI222" s="64"/>
      <c r="BCJ222" s="67"/>
      <c r="BCK222" s="67"/>
      <c r="BCL222" s="65"/>
      <c r="BCM222" s="65"/>
      <c r="BCN222" s="65"/>
      <c r="BCO222" s="66"/>
      <c r="BCQ222" s="64"/>
      <c r="BCR222" s="67"/>
      <c r="BCS222" s="67"/>
      <c r="BCT222" s="65"/>
      <c r="BCU222" s="65"/>
      <c r="BCV222" s="65"/>
      <c r="BCW222" s="66"/>
      <c r="BCY222" s="64"/>
      <c r="BCZ222" s="67"/>
      <c r="BDA222" s="67"/>
      <c r="BDB222" s="65"/>
      <c r="BDC222" s="65"/>
      <c r="BDD222" s="65"/>
      <c r="BDE222" s="66"/>
      <c r="BDG222" s="64"/>
      <c r="BDH222" s="67"/>
      <c r="BDI222" s="67"/>
      <c r="BDJ222" s="65"/>
      <c r="BDK222" s="65"/>
      <c r="BDL222" s="65"/>
      <c r="BDM222" s="66"/>
      <c r="BDO222" s="64"/>
      <c r="BDP222" s="67"/>
      <c r="BDQ222" s="67"/>
      <c r="BDR222" s="65"/>
      <c r="BDS222" s="65"/>
      <c r="BDT222" s="65"/>
      <c r="BDU222" s="66"/>
      <c r="BDW222" s="64"/>
      <c r="BDX222" s="67"/>
      <c r="BDY222" s="67"/>
      <c r="BDZ222" s="65"/>
      <c r="BEA222" s="65"/>
      <c r="BEB222" s="65"/>
      <c r="BEC222" s="66"/>
      <c r="BEE222" s="64"/>
      <c r="BEF222" s="67"/>
      <c r="BEG222" s="67"/>
      <c r="BEH222" s="65"/>
      <c r="BEI222" s="65"/>
      <c r="BEJ222" s="65"/>
      <c r="BEK222" s="66"/>
      <c r="BEM222" s="64"/>
      <c r="BEN222" s="67"/>
      <c r="BEO222" s="67"/>
      <c r="BEP222" s="65"/>
      <c r="BEQ222" s="65"/>
      <c r="BER222" s="65"/>
      <c r="BES222" s="66"/>
      <c r="BEU222" s="64"/>
      <c r="BEV222" s="67"/>
      <c r="BEW222" s="67"/>
      <c r="BEX222" s="65"/>
      <c r="BEY222" s="65"/>
      <c r="BEZ222" s="65"/>
      <c r="BFA222" s="66"/>
      <c r="BFC222" s="64"/>
      <c r="BFD222" s="67"/>
      <c r="BFE222" s="67"/>
      <c r="BFF222" s="65"/>
      <c r="BFG222" s="65"/>
      <c r="BFH222" s="65"/>
      <c r="BFI222" s="66"/>
      <c r="BFK222" s="64"/>
      <c r="BFL222" s="67"/>
      <c r="BFM222" s="67"/>
      <c r="BFN222" s="65"/>
      <c r="BFO222" s="65"/>
      <c r="BFP222" s="65"/>
      <c r="BFQ222" s="66"/>
      <c r="BFS222" s="64"/>
      <c r="BFT222" s="67"/>
      <c r="BFU222" s="67"/>
      <c r="BFV222" s="65"/>
      <c r="BFW222" s="65"/>
      <c r="BFX222" s="65"/>
      <c r="BFY222" s="66"/>
      <c r="BGA222" s="64"/>
      <c r="BGB222" s="67"/>
      <c r="BGC222" s="67"/>
      <c r="BGD222" s="65"/>
      <c r="BGE222" s="65"/>
      <c r="BGF222" s="65"/>
      <c r="BGG222" s="66"/>
      <c r="BGI222" s="64"/>
      <c r="BGJ222" s="67"/>
      <c r="BGK222" s="67"/>
      <c r="BGL222" s="65"/>
      <c r="BGM222" s="65"/>
      <c r="BGN222" s="65"/>
      <c r="BGO222" s="66"/>
      <c r="BGQ222" s="64"/>
      <c r="BGR222" s="67"/>
      <c r="BGS222" s="67"/>
      <c r="BGT222" s="65"/>
      <c r="BGU222" s="65"/>
      <c r="BGV222" s="65"/>
      <c r="BGW222" s="66"/>
      <c r="BGY222" s="64"/>
      <c r="BGZ222" s="67"/>
      <c r="BHA222" s="67"/>
      <c r="BHB222" s="65"/>
      <c r="BHC222" s="65"/>
      <c r="BHD222" s="65"/>
      <c r="BHE222" s="66"/>
      <c r="BHG222" s="64"/>
      <c r="BHH222" s="67"/>
      <c r="BHI222" s="67"/>
      <c r="BHJ222" s="65"/>
      <c r="BHK222" s="65"/>
      <c r="BHL222" s="65"/>
      <c r="BHM222" s="66"/>
      <c r="BHO222" s="64"/>
      <c r="BHP222" s="67"/>
      <c r="BHQ222" s="67"/>
      <c r="BHR222" s="65"/>
      <c r="BHS222" s="65"/>
      <c r="BHT222" s="65"/>
      <c r="BHU222" s="66"/>
      <c r="BHW222" s="64"/>
      <c r="BHX222" s="67"/>
      <c r="BHY222" s="67"/>
      <c r="BHZ222" s="65"/>
      <c r="BIA222" s="65"/>
      <c r="BIB222" s="65"/>
      <c r="BIC222" s="66"/>
      <c r="BIE222" s="64"/>
      <c r="BIF222" s="67"/>
      <c r="BIG222" s="67"/>
      <c r="BIH222" s="65"/>
      <c r="BII222" s="65"/>
      <c r="BIJ222" s="65"/>
      <c r="BIK222" s="66"/>
      <c r="BIM222" s="64"/>
      <c r="BIN222" s="67"/>
      <c r="BIO222" s="67"/>
      <c r="BIP222" s="65"/>
      <c r="BIQ222" s="65"/>
      <c r="BIR222" s="65"/>
      <c r="BIS222" s="66"/>
      <c r="BIU222" s="64"/>
      <c r="BIV222" s="67"/>
      <c r="BIW222" s="67"/>
      <c r="BIX222" s="65"/>
      <c r="BIY222" s="65"/>
      <c r="BIZ222" s="65"/>
      <c r="BJA222" s="66"/>
      <c r="BJC222" s="64"/>
      <c r="BJD222" s="67"/>
      <c r="BJE222" s="67"/>
      <c r="BJF222" s="65"/>
      <c r="BJG222" s="65"/>
      <c r="BJH222" s="65"/>
      <c r="BJI222" s="66"/>
      <c r="BJK222" s="64"/>
      <c r="BJL222" s="67"/>
      <c r="BJM222" s="67"/>
      <c r="BJN222" s="65"/>
      <c r="BJO222" s="65"/>
      <c r="BJP222" s="65"/>
      <c r="BJQ222" s="66"/>
      <c r="BJS222" s="64"/>
      <c r="BJT222" s="67"/>
      <c r="BJU222" s="67"/>
      <c r="BJV222" s="65"/>
      <c r="BJW222" s="65"/>
      <c r="BJX222" s="65"/>
      <c r="BJY222" s="66"/>
      <c r="BKA222" s="64"/>
      <c r="BKB222" s="67"/>
      <c r="BKC222" s="67"/>
      <c r="BKD222" s="65"/>
      <c r="BKE222" s="65"/>
      <c r="BKF222" s="65"/>
      <c r="BKG222" s="66"/>
      <c r="BKI222" s="64"/>
      <c r="BKJ222" s="67"/>
      <c r="BKK222" s="67"/>
      <c r="BKL222" s="65"/>
      <c r="BKM222" s="65"/>
      <c r="BKN222" s="65"/>
      <c r="BKO222" s="66"/>
      <c r="BKQ222" s="64"/>
      <c r="BKR222" s="67"/>
      <c r="BKS222" s="67"/>
      <c r="BKT222" s="65"/>
      <c r="BKU222" s="65"/>
      <c r="BKV222" s="65"/>
      <c r="BKW222" s="66"/>
      <c r="BKY222" s="64"/>
      <c r="BKZ222" s="67"/>
      <c r="BLA222" s="67"/>
      <c r="BLB222" s="65"/>
      <c r="BLC222" s="65"/>
      <c r="BLD222" s="65"/>
      <c r="BLE222" s="66"/>
      <c r="BLG222" s="64"/>
      <c r="BLH222" s="67"/>
      <c r="BLI222" s="67"/>
      <c r="BLJ222" s="65"/>
      <c r="BLK222" s="65"/>
      <c r="BLL222" s="65"/>
      <c r="BLM222" s="66"/>
      <c r="BLO222" s="64"/>
      <c r="BLP222" s="67"/>
      <c r="BLQ222" s="67"/>
      <c r="BLR222" s="65"/>
      <c r="BLS222" s="65"/>
      <c r="BLT222" s="65"/>
      <c r="BLU222" s="66"/>
      <c r="BLW222" s="64"/>
      <c r="BLX222" s="67"/>
      <c r="BLY222" s="67"/>
      <c r="BLZ222" s="65"/>
      <c r="BMA222" s="65"/>
      <c r="BMB222" s="65"/>
      <c r="BMC222" s="66"/>
      <c r="BME222" s="64"/>
      <c r="BMF222" s="67"/>
      <c r="BMG222" s="67"/>
      <c r="BMH222" s="65"/>
      <c r="BMI222" s="65"/>
      <c r="BMJ222" s="65"/>
      <c r="BMK222" s="66"/>
      <c r="BMM222" s="64"/>
      <c r="BMN222" s="67"/>
      <c r="BMO222" s="67"/>
      <c r="BMP222" s="65"/>
      <c r="BMQ222" s="65"/>
      <c r="BMR222" s="65"/>
      <c r="BMS222" s="66"/>
      <c r="BMU222" s="64"/>
      <c r="BMV222" s="67"/>
      <c r="BMW222" s="67"/>
      <c r="BMX222" s="65"/>
      <c r="BMY222" s="65"/>
      <c r="BMZ222" s="65"/>
      <c r="BNA222" s="66"/>
      <c r="BNC222" s="64"/>
      <c r="BND222" s="67"/>
      <c r="BNE222" s="67"/>
      <c r="BNF222" s="65"/>
      <c r="BNG222" s="65"/>
      <c r="BNH222" s="65"/>
      <c r="BNI222" s="66"/>
      <c r="BNK222" s="64"/>
      <c r="BNL222" s="67"/>
      <c r="BNM222" s="67"/>
      <c r="BNN222" s="65"/>
      <c r="BNO222" s="65"/>
      <c r="BNP222" s="65"/>
      <c r="BNQ222" s="66"/>
      <c r="BNS222" s="64"/>
      <c r="BNT222" s="67"/>
      <c r="BNU222" s="67"/>
      <c r="BNV222" s="65"/>
      <c r="BNW222" s="65"/>
      <c r="BNX222" s="65"/>
      <c r="BNY222" s="66"/>
      <c r="BOA222" s="64"/>
      <c r="BOB222" s="67"/>
      <c r="BOC222" s="67"/>
      <c r="BOD222" s="65"/>
      <c r="BOE222" s="65"/>
      <c r="BOF222" s="65"/>
      <c r="BOG222" s="66"/>
      <c r="BOI222" s="64"/>
      <c r="BOJ222" s="67"/>
      <c r="BOK222" s="67"/>
      <c r="BOL222" s="65"/>
      <c r="BOM222" s="65"/>
      <c r="BON222" s="65"/>
      <c r="BOO222" s="66"/>
      <c r="BOQ222" s="64"/>
      <c r="BOR222" s="67"/>
      <c r="BOS222" s="67"/>
      <c r="BOT222" s="65"/>
      <c r="BOU222" s="65"/>
      <c r="BOV222" s="65"/>
      <c r="BOW222" s="66"/>
      <c r="BOY222" s="64"/>
      <c r="BOZ222" s="67"/>
      <c r="BPA222" s="67"/>
      <c r="BPB222" s="65"/>
      <c r="BPC222" s="65"/>
      <c r="BPD222" s="65"/>
      <c r="BPE222" s="66"/>
      <c r="BPG222" s="64"/>
      <c r="BPH222" s="67"/>
      <c r="BPI222" s="67"/>
      <c r="BPJ222" s="65"/>
      <c r="BPK222" s="65"/>
      <c r="BPL222" s="65"/>
      <c r="BPM222" s="66"/>
      <c r="BPO222" s="64"/>
      <c r="BPP222" s="67"/>
      <c r="BPQ222" s="67"/>
      <c r="BPR222" s="65"/>
      <c r="BPS222" s="65"/>
      <c r="BPT222" s="65"/>
      <c r="BPU222" s="66"/>
      <c r="BPW222" s="64"/>
      <c r="BPX222" s="67"/>
      <c r="BPY222" s="67"/>
      <c r="BPZ222" s="65"/>
      <c r="BQA222" s="65"/>
      <c r="BQB222" s="65"/>
      <c r="BQC222" s="66"/>
      <c r="BQE222" s="64"/>
      <c r="BQF222" s="67"/>
      <c r="BQG222" s="67"/>
      <c r="BQH222" s="65"/>
      <c r="BQI222" s="65"/>
      <c r="BQJ222" s="65"/>
      <c r="BQK222" s="66"/>
      <c r="BQM222" s="64"/>
      <c r="BQN222" s="67"/>
      <c r="BQO222" s="67"/>
      <c r="BQP222" s="65"/>
      <c r="BQQ222" s="65"/>
      <c r="BQR222" s="65"/>
      <c r="BQS222" s="66"/>
      <c r="BQU222" s="64"/>
      <c r="BQV222" s="67"/>
      <c r="BQW222" s="67"/>
      <c r="BQX222" s="65"/>
      <c r="BQY222" s="65"/>
      <c r="BQZ222" s="65"/>
      <c r="BRA222" s="66"/>
      <c r="BRC222" s="64"/>
      <c r="BRD222" s="67"/>
      <c r="BRE222" s="67"/>
      <c r="BRF222" s="65"/>
      <c r="BRG222" s="65"/>
      <c r="BRH222" s="65"/>
      <c r="BRI222" s="66"/>
      <c r="BRK222" s="64"/>
      <c r="BRL222" s="67"/>
      <c r="BRM222" s="67"/>
      <c r="BRN222" s="65"/>
      <c r="BRO222" s="65"/>
      <c r="BRP222" s="65"/>
      <c r="BRQ222" s="66"/>
      <c r="BRS222" s="64"/>
      <c r="BRT222" s="67"/>
      <c r="BRU222" s="67"/>
      <c r="BRV222" s="65"/>
      <c r="BRW222" s="65"/>
      <c r="BRX222" s="65"/>
      <c r="BRY222" s="66"/>
      <c r="BSA222" s="64"/>
      <c r="BSB222" s="67"/>
      <c r="BSC222" s="67"/>
      <c r="BSD222" s="65"/>
      <c r="BSE222" s="65"/>
      <c r="BSF222" s="65"/>
      <c r="BSG222" s="66"/>
      <c r="BSI222" s="64"/>
      <c r="BSJ222" s="67"/>
      <c r="BSK222" s="67"/>
      <c r="BSL222" s="65"/>
      <c r="BSM222" s="65"/>
      <c r="BSN222" s="65"/>
      <c r="BSO222" s="66"/>
      <c r="BSQ222" s="64"/>
      <c r="BSR222" s="67"/>
      <c r="BSS222" s="67"/>
      <c r="BST222" s="65"/>
      <c r="BSU222" s="65"/>
      <c r="BSV222" s="65"/>
      <c r="BSW222" s="66"/>
      <c r="BSY222" s="64"/>
      <c r="BSZ222" s="67"/>
      <c r="BTA222" s="67"/>
      <c r="BTB222" s="65"/>
      <c r="BTC222" s="65"/>
      <c r="BTD222" s="65"/>
      <c r="BTE222" s="66"/>
      <c r="BTG222" s="64"/>
      <c r="BTH222" s="67"/>
      <c r="BTI222" s="67"/>
      <c r="BTJ222" s="65"/>
      <c r="BTK222" s="65"/>
      <c r="BTL222" s="65"/>
      <c r="BTM222" s="66"/>
      <c r="BTO222" s="64"/>
      <c r="BTP222" s="67"/>
      <c r="BTQ222" s="67"/>
      <c r="BTR222" s="65"/>
      <c r="BTS222" s="65"/>
      <c r="BTT222" s="65"/>
      <c r="BTU222" s="66"/>
      <c r="BTW222" s="64"/>
      <c r="BTX222" s="67"/>
      <c r="BTY222" s="67"/>
      <c r="BTZ222" s="65"/>
      <c r="BUA222" s="65"/>
      <c r="BUB222" s="65"/>
      <c r="BUC222" s="66"/>
      <c r="BUE222" s="64"/>
      <c r="BUF222" s="67"/>
      <c r="BUG222" s="67"/>
      <c r="BUH222" s="65"/>
      <c r="BUI222" s="65"/>
      <c r="BUJ222" s="65"/>
      <c r="BUK222" s="66"/>
      <c r="BUM222" s="64"/>
      <c r="BUN222" s="67"/>
      <c r="BUO222" s="67"/>
      <c r="BUP222" s="65"/>
      <c r="BUQ222" s="65"/>
      <c r="BUR222" s="65"/>
      <c r="BUS222" s="66"/>
      <c r="BUU222" s="64"/>
      <c r="BUV222" s="67"/>
      <c r="BUW222" s="67"/>
      <c r="BUX222" s="65"/>
      <c r="BUY222" s="65"/>
      <c r="BUZ222" s="65"/>
      <c r="BVA222" s="66"/>
      <c r="BVC222" s="64"/>
      <c r="BVD222" s="67"/>
      <c r="BVE222" s="67"/>
      <c r="BVF222" s="65"/>
      <c r="BVG222" s="65"/>
      <c r="BVH222" s="65"/>
      <c r="BVI222" s="66"/>
      <c r="BVK222" s="64"/>
      <c r="BVL222" s="67"/>
      <c r="BVM222" s="67"/>
      <c r="BVN222" s="65"/>
      <c r="BVO222" s="65"/>
      <c r="BVP222" s="65"/>
      <c r="BVQ222" s="66"/>
      <c r="BVS222" s="64"/>
      <c r="BVT222" s="67"/>
      <c r="BVU222" s="67"/>
      <c r="BVV222" s="65"/>
      <c r="BVW222" s="65"/>
      <c r="BVX222" s="65"/>
      <c r="BVY222" s="66"/>
      <c r="BWA222" s="64"/>
      <c r="BWB222" s="67"/>
      <c r="BWC222" s="67"/>
      <c r="BWD222" s="65"/>
      <c r="BWE222" s="65"/>
      <c r="BWF222" s="65"/>
      <c r="BWG222" s="66"/>
      <c r="BWI222" s="64"/>
      <c r="BWJ222" s="67"/>
      <c r="BWK222" s="67"/>
      <c r="BWL222" s="65"/>
      <c r="BWM222" s="65"/>
      <c r="BWN222" s="65"/>
      <c r="BWO222" s="66"/>
      <c r="BWQ222" s="64"/>
      <c r="BWR222" s="67"/>
      <c r="BWS222" s="67"/>
      <c r="BWT222" s="65"/>
      <c r="BWU222" s="65"/>
      <c r="BWV222" s="65"/>
      <c r="BWW222" s="66"/>
      <c r="BWY222" s="64"/>
      <c r="BWZ222" s="67"/>
      <c r="BXA222" s="67"/>
      <c r="BXB222" s="65"/>
      <c r="BXC222" s="65"/>
      <c r="BXD222" s="65"/>
      <c r="BXE222" s="66"/>
      <c r="BXG222" s="64"/>
      <c r="BXH222" s="67"/>
      <c r="BXI222" s="67"/>
      <c r="BXJ222" s="65"/>
      <c r="BXK222" s="65"/>
      <c r="BXL222" s="65"/>
      <c r="BXM222" s="66"/>
      <c r="BXO222" s="64"/>
      <c r="BXP222" s="67"/>
      <c r="BXQ222" s="67"/>
      <c r="BXR222" s="65"/>
      <c r="BXS222" s="65"/>
      <c r="BXT222" s="65"/>
      <c r="BXU222" s="66"/>
      <c r="BXW222" s="64"/>
      <c r="BXX222" s="67"/>
      <c r="BXY222" s="67"/>
      <c r="BXZ222" s="65"/>
      <c r="BYA222" s="65"/>
      <c r="BYB222" s="65"/>
      <c r="BYC222" s="66"/>
      <c r="BYE222" s="64"/>
      <c r="BYF222" s="67"/>
      <c r="BYG222" s="67"/>
      <c r="BYH222" s="65"/>
      <c r="BYI222" s="65"/>
      <c r="BYJ222" s="65"/>
      <c r="BYK222" s="66"/>
      <c r="BYM222" s="64"/>
      <c r="BYN222" s="67"/>
      <c r="BYO222" s="67"/>
      <c r="BYP222" s="65"/>
      <c r="BYQ222" s="65"/>
      <c r="BYR222" s="65"/>
      <c r="BYS222" s="66"/>
      <c r="BYU222" s="64"/>
      <c r="BYV222" s="67"/>
      <c r="BYW222" s="67"/>
      <c r="BYX222" s="65"/>
      <c r="BYY222" s="65"/>
      <c r="BYZ222" s="65"/>
      <c r="BZA222" s="66"/>
      <c r="BZC222" s="64"/>
      <c r="BZD222" s="67"/>
      <c r="BZE222" s="67"/>
      <c r="BZF222" s="65"/>
      <c r="BZG222" s="65"/>
      <c r="BZH222" s="65"/>
      <c r="BZI222" s="66"/>
      <c r="BZK222" s="64"/>
      <c r="BZL222" s="67"/>
      <c r="BZM222" s="67"/>
      <c r="BZN222" s="65"/>
      <c r="BZO222" s="65"/>
      <c r="BZP222" s="65"/>
      <c r="BZQ222" s="66"/>
      <c r="BZS222" s="64"/>
      <c r="BZT222" s="67"/>
      <c r="BZU222" s="67"/>
      <c r="BZV222" s="65"/>
      <c r="BZW222" s="65"/>
      <c r="BZX222" s="65"/>
      <c r="BZY222" s="66"/>
      <c r="CAA222" s="64"/>
      <c r="CAB222" s="67"/>
      <c r="CAC222" s="67"/>
      <c r="CAD222" s="65"/>
      <c r="CAE222" s="65"/>
      <c r="CAF222" s="65"/>
      <c r="CAG222" s="66"/>
      <c r="CAI222" s="64"/>
      <c r="CAJ222" s="67"/>
      <c r="CAK222" s="67"/>
      <c r="CAL222" s="65"/>
      <c r="CAM222" s="65"/>
      <c r="CAN222" s="65"/>
      <c r="CAO222" s="66"/>
      <c r="CAQ222" s="64"/>
      <c r="CAR222" s="67"/>
      <c r="CAS222" s="67"/>
      <c r="CAT222" s="65"/>
      <c r="CAU222" s="65"/>
      <c r="CAV222" s="65"/>
      <c r="CAW222" s="66"/>
      <c r="CAY222" s="64"/>
      <c r="CAZ222" s="67"/>
      <c r="CBA222" s="67"/>
      <c r="CBB222" s="65"/>
      <c r="CBC222" s="65"/>
      <c r="CBD222" s="65"/>
      <c r="CBE222" s="66"/>
      <c r="CBG222" s="64"/>
      <c r="CBH222" s="67"/>
      <c r="CBI222" s="67"/>
      <c r="CBJ222" s="65"/>
      <c r="CBK222" s="65"/>
      <c r="CBL222" s="65"/>
      <c r="CBM222" s="66"/>
      <c r="CBO222" s="64"/>
      <c r="CBP222" s="67"/>
      <c r="CBQ222" s="67"/>
      <c r="CBR222" s="65"/>
      <c r="CBS222" s="65"/>
      <c r="CBT222" s="65"/>
      <c r="CBU222" s="66"/>
      <c r="CBW222" s="64"/>
      <c r="CBX222" s="67"/>
      <c r="CBY222" s="67"/>
      <c r="CBZ222" s="65"/>
      <c r="CCA222" s="65"/>
      <c r="CCB222" s="65"/>
      <c r="CCC222" s="66"/>
      <c r="CCE222" s="64"/>
      <c r="CCF222" s="67"/>
      <c r="CCG222" s="67"/>
      <c r="CCH222" s="65"/>
      <c r="CCI222" s="65"/>
      <c r="CCJ222" s="65"/>
      <c r="CCK222" s="66"/>
      <c r="CCM222" s="64"/>
      <c r="CCN222" s="67"/>
      <c r="CCO222" s="67"/>
      <c r="CCP222" s="65"/>
      <c r="CCQ222" s="65"/>
      <c r="CCR222" s="65"/>
      <c r="CCS222" s="66"/>
      <c r="CCU222" s="64"/>
      <c r="CCV222" s="67"/>
      <c r="CCW222" s="67"/>
      <c r="CCX222" s="65"/>
      <c r="CCY222" s="65"/>
      <c r="CCZ222" s="65"/>
      <c r="CDA222" s="66"/>
      <c r="CDC222" s="64"/>
      <c r="CDD222" s="67"/>
      <c r="CDE222" s="67"/>
      <c r="CDF222" s="65"/>
      <c r="CDG222" s="65"/>
      <c r="CDH222" s="65"/>
      <c r="CDI222" s="66"/>
      <c r="CDK222" s="64"/>
      <c r="CDL222" s="67"/>
      <c r="CDM222" s="67"/>
      <c r="CDN222" s="65"/>
      <c r="CDO222" s="65"/>
      <c r="CDP222" s="65"/>
      <c r="CDQ222" s="66"/>
      <c r="CDS222" s="64"/>
      <c r="CDT222" s="67"/>
      <c r="CDU222" s="67"/>
      <c r="CDV222" s="65"/>
      <c r="CDW222" s="65"/>
      <c r="CDX222" s="65"/>
      <c r="CDY222" s="66"/>
      <c r="CEA222" s="64"/>
      <c r="CEB222" s="67"/>
      <c r="CEC222" s="67"/>
      <c r="CED222" s="65"/>
      <c r="CEE222" s="65"/>
      <c r="CEF222" s="65"/>
      <c r="CEG222" s="66"/>
      <c r="CEI222" s="64"/>
      <c r="CEJ222" s="67"/>
      <c r="CEK222" s="67"/>
      <c r="CEL222" s="65"/>
      <c r="CEM222" s="65"/>
      <c r="CEN222" s="65"/>
      <c r="CEO222" s="66"/>
      <c r="CEQ222" s="64"/>
      <c r="CER222" s="67"/>
      <c r="CES222" s="67"/>
      <c r="CET222" s="65"/>
      <c r="CEU222" s="65"/>
      <c r="CEV222" s="65"/>
      <c r="CEW222" s="66"/>
      <c r="CEY222" s="64"/>
      <c r="CEZ222" s="67"/>
      <c r="CFA222" s="67"/>
      <c r="CFB222" s="65"/>
      <c r="CFC222" s="65"/>
      <c r="CFD222" s="65"/>
      <c r="CFE222" s="66"/>
      <c r="CFG222" s="64"/>
      <c r="CFH222" s="67"/>
      <c r="CFI222" s="67"/>
      <c r="CFJ222" s="65"/>
      <c r="CFK222" s="65"/>
      <c r="CFL222" s="65"/>
      <c r="CFM222" s="66"/>
      <c r="CFO222" s="64"/>
      <c r="CFP222" s="67"/>
      <c r="CFQ222" s="67"/>
      <c r="CFR222" s="65"/>
      <c r="CFS222" s="65"/>
      <c r="CFT222" s="65"/>
      <c r="CFU222" s="66"/>
      <c r="CFW222" s="64"/>
      <c r="CFX222" s="67"/>
      <c r="CFY222" s="67"/>
      <c r="CFZ222" s="65"/>
      <c r="CGA222" s="65"/>
      <c r="CGB222" s="65"/>
      <c r="CGC222" s="66"/>
      <c r="CGE222" s="64"/>
      <c r="CGF222" s="67"/>
      <c r="CGG222" s="67"/>
      <c r="CGH222" s="65"/>
      <c r="CGI222" s="65"/>
      <c r="CGJ222" s="65"/>
      <c r="CGK222" s="66"/>
      <c r="CGM222" s="64"/>
      <c r="CGN222" s="67"/>
      <c r="CGO222" s="67"/>
      <c r="CGP222" s="65"/>
      <c r="CGQ222" s="65"/>
      <c r="CGR222" s="65"/>
      <c r="CGS222" s="66"/>
      <c r="CGU222" s="64"/>
      <c r="CGV222" s="67"/>
      <c r="CGW222" s="67"/>
      <c r="CGX222" s="65"/>
      <c r="CGY222" s="65"/>
      <c r="CGZ222" s="65"/>
      <c r="CHA222" s="66"/>
      <c r="CHC222" s="64"/>
      <c r="CHD222" s="67"/>
      <c r="CHE222" s="67"/>
      <c r="CHF222" s="65"/>
      <c r="CHG222" s="65"/>
      <c r="CHH222" s="65"/>
      <c r="CHI222" s="66"/>
      <c r="CHK222" s="64"/>
      <c r="CHL222" s="67"/>
      <c r="CHM222" s="67"/>
      <c r="CHN222" s="65"/>
      <c r="CHO222" s="65"/>
      <c r="CHP222" s="65"/>
      <c r="CHQ222" s="66"/>
      <c r="CHS222" s="64"/>
      <c r="CHT222" s="67"/>
      <c r="CHU222" s="67"/>
      <c r="CHV222" s="65"/>
      <c r="CHW222" s="65"/>
      <c r="CHX222" s="65"/>
      <c r="CHY222" s="66"/>
      <c r="CIA222" s="64"/>
      <c r="CIB222" s="67"/>
      <c r="CIC222" s="67"/>
      <c r="CID222" s="65"/>
      <c r="CIE222" s="65"/>
      <c r="CIF222" s="65"/>
      <c r="CIG222" s="66"/>
      <c r="CII222" s="64"/>
      <c r="CIJ222" s="67"/>
      <c r="CIK222" s="67"/>
      <c r="CIL222" s="65"/>
      <c r="CIM222" s="65"/>
      <c r="CIN222" s="65"/>
      <c r="CIO222" s="66"/>
      <c r="CIQ222" s="64"/>
      <c r="CIR222" s="67"/>
      <c r="CIS222" s="67"/>
      <c r="CIT222" s="65"/>
      <c r="CIU222" s="65"/>
      <c r="CIV222" s="65"/>
      <c r="CIW222" s="66"/>
      <c r="CIY222" s="64"/>
      <c r="CIZ222" s="67"/>
      <c r="CJA222" s="67"/>
      <c r="CJB222" s="65"/>
      <c r="CJC222" s="65"/>
      <c r="CJD222" s="65"/>
      <c r="CJE222" s="66"/>
      <c r="CJG222" s="64"/>
      <c r="CJH222" s="67"/>
      <c r="CJI222" s="67"/>
      <c r="CJJ222" s="65"/>
      <c r="CJK222" s="65"/>
      <c r="CJL222" s="65"/>
      <c r="CJM222" s="66"/>
      <c r="CJO222" s="64"/>
      <c r="CJP222" s="67"/>
      <c r="CJQ222" s="67"/>
      <c r="CJR222" s="65"/>
      <c r="CJS222" s="65"/>
      <c r="CJT222" s="65"/>
      <c r="CJU222" s="66"/>
      <c r="CJW222" s="64"/>
      <c r="CJX222" s="67"/>
      <c r="CJY222" s="67"/>
      <c r="CJZ222" s="65"/>
      <c r="CKA222" s="65"/>
      <c r="CKB222" s="65"/>
      <c r="CKC222" s="66"/>
      <c r="CKE222" s="64"/>
      <c r="CKF222" s="67"/>
      <c r="CKG222" s="67"/>
      <c r="CKH222" s="65"/>
      <c r="CKI222" s="65"/>
      <c r="CKJ222" s="65"/>
      <c r="CKK222" s="66"/>
      <c r="CKM222" s="64"/>
      <c r="CKN222" s="67"/>
      <c r="CKO222" s="67"/>
      <c r="CKP222" s="65"/>
      <c r="CKQ222" s="65"/>
      <c r="CKR222" s="65"/>
      <c r="CKS222" s="66"/>
      <c r="CKU222" s="64"/>
      <c r="CKV222" s="67"/>
      <c r="CKW222" s="67"/>
      <c r="CKX222" s="65"/>
      <c r="CKY222" s="65"/>
      <c r="CKZ222" s="65"/>
      <c r="CLA222" s="66"/>
      <c r="CLC222" s="64"/>
      <c r="CLD222" s="67"/>
      <c r="CLE222" s="67"/>
      <c r="CLF222" s="65"/>
      <c r="CLG222" s="65"/>
      <c r="CLH222" s="65"/>
      <c r="CLI222" s="66"/>
      <c r="CLK222" s="64"/>
      <c r="CLL222" s="67"/>
      <c r="CLM222" s="67"/>
      <c r="CLN222" s="65"/>
      <c r="CLO222" s="65"/>
      <c r="CLP222" s="65"/>
      <c r="CLQ222" s="66"/>
      <c r="CLS222" s="64"/>
      <c r="CLT222" s="67"/>
      <c r="CLU222" s="67"/>
      <c r="CLV222" s="65"/>
      <c r="CLW222" s="65"/>
      <c r="CLX222" s="65"/>
      <c r="CLY222" s="66"/>
      <c r="CMA222" s="64"/>
      <c r="CMB222" s="67"/>
      <c r="CMC222" s="67"/>
      <c r="CMD222" s="65"/>
      <c r="CME222" s="65"/>
      <c r="CMF222" s="65"/>
      <c r="CMG222" s="66"/>
      <c r="CMI222" s="64"/>
      <c r="CMJ222" s="67"/>
      <c r="CMK222" s="67"/>
      <c r="CML222" s="65"/>
      <c r="CMM222" s="65"/>
      <c r="CMN222" s="65"/>
      <c r="CMO222" s="66"/>
      <c r="CMQ222" s="64"/>
      <c r="CMR222" s="67"/>
      <c r="CMS222" s="67"/>
      <c r="CMT222" s="65"/>
      <c r="CMU222" s="65"/>
      <c r="CMV222" s="65"/>
      <c r="CMW222" s="66"/>
      <c r="CMY222" s="64"/>
      <c r="CMZ222" s="67"/>
      <c r="CNA222" s="67"/>
      <c r="CNB222" s="65"/>
      <c r="CNC222" s="65"/>
      <c r="CND222" s="65"/>
      <c r="CNE222" s="66"/>
      <c r="CNG222" s="64"/>
      <c r="CNH222" s="67"/>
      <c r="CNI222" s="67"/>
      <c r="CNJ222" s="65"/>
      <c r="CNK222" s="65"/>
      <c r="CNL222" s="65"/>
      <c r="CNM222" s="66"/>
      <c r="CNO222" s="64"/>
      <c r="CNP222" s="67"/>
      <c r="CNQ222" s="67"/>
      <c r="CNR222" s="65"/>
      <c r="CNS222" s="65"/>
      <c r="CNT222" s="65"/>
      <c r="CNU222" s="66"/>
      <c r="CNW222" s="64"/>
      <c r="CNX222" s="67"/>
      <c r="CNY222" s="67"/>
      <c r="CNZ222" s="65"/>
      <c r="COA222" s="65"/>
      <c r="COB222" s="65"/>
      <c r="COC222" s="66"/>
      <c r="COE222" s="64"/>
      <c r="COF222" s="67"/>
      <c r="COG222" s="67"/>
      <c r="COH222" s="65"/>
      <c r="COI222" s="65"/>
      <c r="COJ222" s="65"/>
      <c r="COK222" s="66"/>
      <c r="COM222" s="64"/>
      <c r="CON222" s="67"/>
      <c r="COO222" s="67"/>
      <c r="COP222" s="65"/>
      <c r="COQ222" s="65"/>
      <c r="COR222" s="65"/>
      <c r="COS222" s="66"/>
      <c r="COU222" s="64"/>
      <c r="COV222" s="67"/>
      <c r="COW222" s="67"/>
      <c r="COX222" s="65"/>
      <c r="COY222" s="65"/>
      <c r="COZ222" s="65"/>
      <c r="CPA222" s="66"/>
      <c r="CPC222" s="64"/>
      <c r="CPD222" s="67"/>
      <c r="CPE222" s="67"/>
      <c r="CPF222" s="65"/>
      <c r="CPG222" s="65"/>
      <c r="CPH222" s="65"/>
      <c r="CPI222" s="66"/>
      <c r="CPK222" s="64"/>
      <c r="CPL222" s="67"/>
      <c r="CPM222" s="67"/>
      <c r="CPN222" s="65"/>
      <c r="CPO222" s="65"/>
      <c r="CPP222" s="65"/>
      <c r="CPQ222" s="66"/>
      <c r="CPS222" s="64"/>
      <c r="CPT222" s="67"/>
      <c r="CPU222" s="67"/>
      <c r="CPV222" s="65"/>
      <c r="CPW222" s="65"/>
      <c r="CPX222" s="65"/>
      <c r="CPY222" s="66"/>
      <c r="CQA222" s="64"/>
      <c r="CQB222" s="67"/>
      <c r="CQC222" s="67"/>
      <c r="CQD222" s="65"/>
      <c r="CQE222" s="65"/>
      <c r="CQF222" s="65"/>
      <c r="CQG222" s="66"/>
      <c r="CQI222" s="64"/>
      <c r="CQJ222" s="67"/>
      <c r="CQK222" s="67"/>
      <c r="CQL222" s="65"/>
      <c r="CQM222" s="65"/>
      <c r="CQN222" s="65"/>
      <c r="CQO222" s="66"/>
      <c r="CQQ222" s="64"/>
      <c r="CQR222" s="67"/>
      <c r="CQS222" s="67"/>
      <c r="CQT222" s="65"/>
      <c r="CQU222" s="65"/>
      <c r="CQV222" s="65"/>
      <c r="CQW222" s="66"/>
      <c r="CQY222" s="64"/>
      <c r="CQZ222" s="67"/>
      <c r="CRA222" s="67"/>
      <c r="CRB222" s="65"/>
      <c r="CRC222" s="65"/>
      <c r="CRD222" s="65"/>
      <c r="CRE222" s="66"/>
      <c r="CRG222" s="64"/>
      <c r="CRH222" s="67"/>
      <c r="CRI222" s="67"/>
      <c r="CRJ222" s="65"/>
      <c r="CRK222" s="65"/>
      <c r="CRL222" s="65"/>
      <c r="CRM222" s="66"/>
      <c r="CRO222" s="64"/>
      <c r="CRP222" s="67"/>
      <c r="CRQ222" s="67"/>
      <c r="CRR222" s="65"/>
      <c r="CRS222" s="65"/>
      <c r="CRT222" s="65"/>
      <c r="CRU222" s="66"/>
      <c r="CRW222" s="64"/>
      <c r="CRX222" s="67"/>
      <c r="CRY222" s="67"/>
      <c r="CRZ222" s="65"/>
      <c r="CSA222" s="65"/>
      <c r="CSB222" s="65"/>
      <c r="CSC222" s="66"/>
      <c r="CSE222" s="64"/>
      <c r="CSF222" s="67"/>
      <c r="CSG222" s="67"/>
      <c r="CSH222" s="65"/>
      <c r="CSI222" s="65"/>
      <c r="CSJ222" s="65"/>
      <c r="CSK222" s="66"/>
      <c r="CSM222" s="64"/>
      <c r="CSN222" s="67"/>
      <c r="CSO222" s="67"/>
      <c r="CSP222" s="65"/>
      <c r="CSQ222" s="65"/>
      <c r="CSR222" s="65"/>
      <c r="CSS222" s="66"/>
      <c r="CSU222" s="64"/>
      <c r="CSV222" s="67"/>
      <c r="CSW222" s="67"/>
      <c r="CSX222" s="65"/>
      <c r="CSY222" s="65"/>
      <c r="CSZ222" s="65"/>
      <c r="CTA222" s="66"/>
      <c r="CTC222" s="64"/>
      <c r="CTD222" s="67"/>
      <c r="CTE222" s="67"/>
      <c r="CTF222" s="65"/>
      <c r="CTG222" s="65"/>
      <c r="CTH222" s="65"/>
      <c r="CTI222" s="66"/>
      <c r="CTK222" s="64"/>
      <c r="CTL222" s="67"/>
      <c r="CTM222" s="67"/>
      <c r="CTN222" s="65"/>
      <c r="CTO222" s="65"/>
      <c r="CTP222" s="65"/>
      <c r="CTQ222" s="66"/>
      <c r="CTS222" s="64"/>
      <c r="CTT222" s="67"/>
      <c r="CTU222" s="67"/>
      <c r="CTV222" s="65"/>
      <c r="CTW222" s="65"/>
      <c r="CTX222" s="65"/>
      <c r="CTY222" s="66"/>
      <c r="CUA222" s="64"/>
      <c r="CUB222" s="67"/>
      <c r="CUC222" s="67"/>
      <c r="CUD222" s="65"/>
      <c r="CUE222" s="65"/>
      <c r="CUF222" s="65"/>
      <c r="CUG222" s="66"/>
      <c r="CUI222" s="64"/>
      <c r="CUJ222" s="67"/>
      <c r="CUK222" s="67"/>
      <c r="CUL222" s="65"/>
      <c r="CUM222" s="65"/>
      <c r="CUN222" s="65"/>
      <c r="CUO222" s="66"/>
      <c r="CUQ222" s="64"/>
      <c r="CUR222" s="67"/>
      <c r="CUS222" s="67"/>
      <c r="CUT222" s="65"/>
      <c r="CUU222" s="65"/>
      <c r="CUV222" s="65"/>
      <c r="CUW222" s="66"/>
      <c r="CUY222" s="64"/>
      <c r="CUZ222" s="67"/>
      <c r="CVA222" s="67"/>
      <c r="CVB222" s="65"/>
      <c r="CVC222" s="65"/>
      <c r="CVD222" s="65"/>
      <c r="CVE222" s="66"/>
      <c r="CVG222" s="64"/>
      <c r="CVH222" s="67"/>
      <c r="CVI222" s="67"/>
      <c r="CVJ222" s="65"/>
      <c r="CVK222" s="65"/>
      <c r="CVL222" s="65"/>
      <c r="CVM222" s="66"/>
      <c r="CVO222" s="64"/>
      <c r="CVP222" s="67"/>
      <c r="CVQ222" s="67"/>
      <c r="CVR222" s="65"/>
      <c r="CVS222" s="65"/>
      <c r="CVT222" s="65"/>
      <c r="CVU222" s="66"/>
      <c r="CVW222" s="64"/>
      <c r="CVX222" s="67"/>
      <c r="CVY222" s="67"/>
      <c r="CVZ222" s="65"/>
      <c r="CWA222" s="65"/>
      <c r="CWB222" s="65"/>
      <c r="CWC222" s="66"/>
      <c r="CWE222" s="64"/>
      <c r="CWF222" s="67"/>
      <c r="CWG222" s="67"/>
      <c r="CWH222" s="65"/>
      <c r="CWI222" s="65"/>
      <c r="CWJ222" s="65"/>
      <c r="CWK222" s="66"/>
      <c r="CWM222" s="64"/>
      <c r="CWN222" s="67"/>
      <c r="CWO222" s="67"/>
      <c r="CWP222" s="65"/>
      <c r="CWQ222" s="65"/>
      <c r="CWR222" s="65"/>
      <c r="CWS222" s="66"/>
      <c r="CWU222" s="64"/>
      <c r="CWV222" s="67"/>
      <c r="CWW222" s="67"/>
      <c r="CWX222" s="65"/>
      <c r="CWY222" s="65"/>
      <c r="CWZ222" s="65"/>
      <c r="CXA222" s="66"/>
      <c r="CXC222" s="64"/>
      <c r="CXD222" s="67"/>
      <c r="CXE222" s="67"/>
      <c r="CXF222" s="65"/>
      <c r="CXG222" s="65"/>
      <c r="CXH222" s="65"/>
      <c r="CXI222" s="66"/>
      <c r="CXK222" s="64"/>
      <c r="CXL222" s="67"/>
      <c r="CXM222" s="67"/>
      <c r="CXN222" s="65"/>
      <c r="CXO222" s="65"/>
      <c r="CXP222" s="65"/>
      <c r="CXQ222" s="66"/>
      <c r="CXS222" s="64"/>
      <c r="CXT222" s="67"/>
      <c r="CXU222" s="67"/>
      <c r="CXV222" s="65"/>
      <c r="CXW222" s="65"/>
      <c r="CXX222" s="65"/>
      <c r="CXY222" s="66"/>
      <c r="CYA222" s="64"/>
      <c r="CYB222" s="67"/>
      <c r="CYC222" s="67"/>
      <c r="CYD222" s="65"/>
      <c r="CYE222" s="65"/>
      <c r="CYF222" s="65"/>
      <c r="CYG222" s="66"/>
      <c r="CYI222" s="64"/>
      <c r="CYJ222" s="67"/>
      <c r="CYK222" s="67"/>
      <c r="CYL222" s="65"/>
      <c r="CYM222" s="65"/>
      <c r="CYN222" s="65"/>
      <c r="CYO222" s="66"/>
      <c r="CYQ222" s="64"/>
      <c r="CYR222" s="67"/>
      <c r="CYS222" s="67"/>
      <c r="CYT222" s="65"/>
      <c r="CYU222" s="65"/>
      <c r="CYV222" s="65"/>
      <c r="CYW222" s="66"/>
      <c r="CYY222" s="64"/>
      <c r="CYZ222" s="67"/>
      <c r="CZA222" s="67"/>
      <c r="CZB222" s="65"/>
      <c r="CZC222" s="65"/>
      <c r="CZD222" s="65"/>
      <c r="CZE222" s="66"/>
      <c r="CZG222" s="64"/>
      <c r="CZH222" s="67"/>
      <c r="CZI222" s="67"/>
      <c r="CZJ222" s="65"/>
      <c r="CZK222" s="65"/>
      <c r="CZL222" s="65"/>
      <c r="CZM222" s="66"/>
      <c r="CZO222" s="64"/>
      <c r="CZP222" s="67"/>
      <c r="CZQ222" s="67"/>
      <c r="CZR222" s="65"/>
      <c r="CZS222" s="65"/>
      <c r="CZT222" s="65"/>
      <c r="CZU222" s="66"/>
      <c r="CZW222" s="64"/>
      <c r="CZX222" s="67"/>
      <c r="CZY222" s="67"/>
      <c r="CZZ222" s="65"/>
      <c r="DAA222" s="65"/>
      <c r="DAB222" s="65"/>
      <c r="DAC222" s="66"/>
      <c r="DAE222" s="64"/>
      <c r="DAF222" s="67"/>
      <c r="DAG222" s="67"/>
      <c r="DAH222" s="65"/>
      <c r="DAI222" s="65"/>
      <c r="DAJ222" s="65"/>
      <c r="DAK222" s="66"/>
      <c r="DAM222" s="64"/>
      <c r="DAN222" s="67"/>
      <c r="DAO222" s="67"/>
      <c r="DAP222" s="65"/>
      <c r="DAQ222" s="65"/>
      <c r="DAR222" s="65"/>
      <c r="DAS222" s="66"/>
      <c r="DAU222" s="64"/>
      <c r="DAV222" s="67"/>
      <c r="DAW222" s="67"/>
      <c r="DAX222" s="65"/>
      <c r="DAY222" s="65"/>
      <c r="DAZ222" s="65"/>
      <c r="DBA222" s="66"/>
      <c r="DBC222" s="64"/>
      <c r="DBD222" s="67"/>
      <c r="DBE222" s="67"/>
      <c r="DBF222" s="65"/>
      <c r="DBG222" s="65"/>
      <c r="DBH222" s="65"/>
      <c r="DBI222" s="66"/>
      <c r="DBK222" s="64"/>
      <c r="DBL222" s="67"/>
      <c r="DBM222" s="67"/>
      <c r="DBN222" s="65"/>
      <c r="DBO222" s="65"/>
      <c r="DBP222" s="65"/>
      <c r="DBQ222" s="66"/>
      <c r="DBS222" s="64"/>
      <c r="DBT222" s="67"/>
      <c r="DBU222" s="67"/>
      <c r="DBV222" s="65"/>
      <c r="DBW222" s="65"/>
      <c r="DBX222" s="65"/>
      <c r="DBY222" s="66"/>
      <c r="DCA222" s="64"/>
      <c r="DCB222" s="67"/>
      <c r="DCC222" s="67"/>
      <c r="DCD222" s="65"/>
      <c r="DCE222" s="65"/>
      <c r="DCF222" s="65"/>
      <c r="DCG222" s="66"/>
      <c r="DCI222" s="64"/>
      <c r="DCJ222" s="67"/>
      <c r="DCK222" s="67"/>
      <c r="DCL222" s="65"/>
      <c r="DCM222" s="65"/>
      <c r="DCN222" s="65"/>
      <c r="DCO222" s="66"/>
      <c r="DCQ222" s="64"/>
      <c r="DCR222" s="67"/>
      <c r="DCS222" s="67"/>
      <c r="DCT222" s="65"/>
      <c r="DCU222" s="65"/>
      <c r="DCV222" s="65"/>
      <c r="DCW222" s="66"/>
      <c r="DCY222" s="64"/>
      <c r="DCZ222" s="67"/>
      <c r="DDA222" s="67"/>
      <c r="DDB222" s="65"/>
      <c r="DDC222" s="65"/>
      <c r="DDD222" s="65"/>
      <c r="DDE222" s="66"/>
      <c r="DDG222" s="64"/>
      <c r="DDH222" s="67"/>
      <c r="DDI222" s="67"/>
      <c r="DDJ222" s="65"/>
      <c r="DDK222" s="65"/>
      <c r="DDL222" s="65"/>
      <c r="DDM222" s="66"/>
      <c r="DDO222" s="64"/>
      <c r="DDP222" s="67"/>
      <c r="DDQ222" s="67"/>
      <c r="DDR222" s="65"/>
      <c r="DDS222" s="65"/>
      <c r="DDT222" s="65"/>
      <c r="DDU222" s="66"/>
      <c r="DDW222" s="64"/>
      <c r="DDX222" s="67"/>
      <c r="DDY222" s="67"/>
      <c r="DDZ222" s="65"/>
      <c r="DEA222" s="65"/>
      <c r="DEB222" s="65"/>
      <c r="DEC222" s="66"/>
      <c r="DEE222" s="64"/>
      <c r="DEF222" s="67"/>
      <c r="DEG222" s="67"/>
      <c r="DEH222" s="65"/>
      <c r="DEI222" s="65"/>
      <c r="DEJ222" s="65"/>
      <c r="DEK222" s="66"/>
      <c r="DEM222" s="64"/>
      <c r="DEN222" s="67"/>
      <c r="DEO222" s="67"/>
      <c r="DEP222" s="65"/>
      <c r="DEQ222" s="65"/>
      <c r="DER222" s="65"/>
      <c r="DES222" s="66"/>
      <c r="DEU222" s="64"/>
      <c r="DEV222" s="67"/>
      <c r="DEW222" s="67"/>
      <c r="DEX222" s="65"/>
      <c r="DEY222" s="65"/>
      <c r="DEZ222" s="65"/>
      <c r="DFA222" s="66"/>
      <c r="DFC222" s="64"/>
      <c r="DFD222" s="67"/>
      <c r="DFE222" s="67"/>
      <c r="DFF222" s="65"/>
      <c r="DFG222" s="65"/>
      <c r="DFH222" s="65"/>
      <c r="DFI222" s="66"/>
      <c r="DFK222" s="64"/>
      <c r="DFL222" s="67"/>
      <c r="DFM222" s="67"/>
      <c r="DFN222" s="65"/>
      <c r="DFO222" s="65"/>
      <c r="DFP222" s="65"/>
      <c r="DFQ222" s="66"/>
      <c r="DFS222" s="64"/>
      <c r="DFT222" s="67"/>
      <c r="DFU222" s="67"/>
      <c r="DFV222" s="65"/>
      <c r="DFW222" s="65"/>
      <c r="DFX222" s="65"/>
      <c r="DFY222" s="66"/>
      <c r="DGA222" s="64"/>
      <c r="DGB222" s="67"/>
      <c r="DGC222" s="67"/>
      <c r="DGD222" s="65"/>
      <c r="DGE222" s="65"/>
      <c r="DGF222" s="65"/>
      <c r="DGG222" s="66"/>
      <c r="DGI222" s="64"/>
      <c r="DGJ222" s="67"/>
      <c r="DGK222" s="67"/>
      <c r="DGL222" s="65"/>
      <c r="DGM222" s="65"/>
      <c r="DGN222" s="65"/>
      <c r="DGO222" s="66"/>
      <c r="DGQ222" s="64"/>
      <c r="DGR222" s="67"/>
      <c r="DGS222" s="67"/>
      <c r="DGT222" s="65"/>
      <c r="DGU222" s="65"/>
      <c r="DGV222" s="65"/>
      <c r="DGW222" s="66"/>
      <c r="DGY222" s="64"/>
      <c r="DGZ222" s="67"/>
      <c r="DHA222" s="67"/>
      <c r="DHB222" s="65"/>
      <c r="DHC222" s="65"/>
      <c r="DHD222" s="65"/>
      <c r="DHE222" s="66"/>
      <c r="DHG222" s="64"/>
      <c r="DHH222" s="67"/>
      <c r="DHI222" s="67"/>
      <c r="DHJ222" s="65"/>
      <c r="DHK222" s="65"/>
      <c r="DHL222" s="65"/>
      <c r="DHM222" s="66"/>
      <c r="DHO222" s="64"/>
      <c r="DHP222" s="67"/>
      <c r="DHQ222" s="67"/>
      <c r="DHR222" s="65"/>
      <c r="DHS222" s="65"/>
      <c r="DHT222" s="65"/>
      <c r="DHU222" s="66"/>
      <c r="DHW222" s="64"/>
      <c r="DHX222" s="67"/>
      <c r="DHY222" s="67"/>
      <c r="DHZ222" s="65"/>
      <c r="DIA222" s="65"/>
      <c r="DIB222" s="65"/>
      <c r="DIC222" s="66"/>
      <c r="DIE222" s="64"/>
      <c r="DIF222" s="67"/>
      <c r="DIG222" s="67"/>
      <c r="DIH222" s="65"/>
      <c r="DII222" s="65"/>
      <c r="DIJ222" s="65"/>
      <c r="DIK222" s="66"/>
      <c r="DIM222" s="64"/>
      <c r="DIN222" s="67"/>
      <c r="DIO222" s="67"/>
      <c r="DIP222" s="65"/>
      <c r="DIQ222" s="65"/>
      <c r="DIR222" s="65"/>
      <c r="DIS222" s="66"/>
      <c r="DIU222" s="64"/>
      <c r="DIV222" s="67"/>
      <c r="DIW222" s="67"/>
      <c r="DIX222" s="65"/>
      <c r="DIY222" s="65"/>
      <c r="DIZ222" s="65"/>
      <c r="DJA222" s="66"/>
      <c r="DJC222" s="64"/>
      <c r="DJD222" s="67"/>
      <c r="DJE222" s="67"/>
      <c r="DJF222" s="65"/>
      <c r="DJG222" s="65"/>
      <c r="DJH222" s="65"/>
      <c r="DJI222" s="66"/>
      <c r="DJK222" s="64"/>
      <c r="DJL222" s="67"/>
      <c r="DJM222" s="67"/>
      <c r="DJN222" s="65"/>
      <c r="DJO222" s="65"/>
      <c r="DJP222" s="65"/>
      <c r="DJQ222" s="66"/>
      <c r="DJS222" s="64"/>
      <c r="DJT222" s="67"/>
      <c r="DJU222" s="67"/>
      <c r="DJV222" s="65"/>
      <c r="DJW222" s="65"/>
      <c r="DJX222" s="65"/>
      <c r="DJY222" s="66"/>
      <c r="DKA222" s="64"/>
      <c r="DKB222" s="67"/>
      <c r="DKC222" s="67"/>
      <c r="DKD222" s="65"/>
      <c r="DKE222" s="65"/>
      <c r="DKF222" s="65"/>
      <c r="DKG222" s="66"/>
      <c r="DKI222" s="64"/>
      <c r="DKJ222" s="67"/>
      <c r="DKK222" s="67"/>
      <c r="DKL222" s="65"/>
      <c r="DKM222" s="65"/>
      <c r="DKN222" s="65"/>
      <c r="DKO222" s="66"/>
      <c r="DKQ222" s="64"/>
      <c r="DKR222" s="67"/>
      <c r="DKS222" s="67"/>
      <c r="DKT222" s="65"/>
      <c r="DKU222" s="65"/>
      <c r="DKV222" s="65"/>
      <c r="DKW222" s="66"/>
      <c r="DKY222" s="64"/>
      <c r="DKZ222" s="67"/>
      <c r="DLA222" s="67"/>
      <c r="DLB222" s="65"/>
      <c r="DLC222" s="65"/>
      <c r="DLD222" s="65"/>
      <c r="DLE222" s="66"/>
      <c r="DLG222" s="64"/>
      <c r="DLH222" s="67"/>
      <c r="DLI222" s="67"/>
      <c r="DLJ222" s="65"/>
      <c r="DLK222" s="65"/>
      <c r="DLL222" s="65"/>
      <c r="DLM222" s="66"/>
      <c r="DLO222" s="64"/>
      <c r="DLP222" s="67"/>
      <c r="DLQ222" s="67"/>
      <c r="DLR222" s="65"/>
      <c r="DLS222" s="65"/>
      <c r="DLT222" s="65"/>
      <c r="DLU222" s="66"/>
      <c r="DLW222" s="64"/>
      <c r="DLX222" s="67"/>
      <c r="DLY222" s="67"/>
      <c r="DLZ222" s="65"/>
      <c r="DMA222" s="65"/>
      <c r="DMB222" s="65"/>
      <c r="DMC222" s="66"/>
      <c r="DME222" s="64"/>
      <c r="DMF222" s="67"/>
      <c r="DMG222" s="67"/>
      <c r="DMH222" s="65"/>
      <c r="DMI222" s="65"/>
      <c r="DMJ222" s="65"/>
      <c r="DMK222" s="66"/>
      <c r="DMM222" s="64"/>
      <c r="DMN222" s="67"/>
      <c r="DMO222" s="67"/>
      <c r="DMP222" s="65"/>
      <c r="DMQ222" s="65"/>
      <c r="DMR222" s="65"/>
      <c r="DMS222" s="66"/>
      <c r="DMU222" s="64"/>
      <c r="DMV222" s="67"/>
      <c r="DMW222" s="67"/>
      <c r="DMX222" s="65"/>
      <c r="DMY222" s="65"/>
      <c r="DMZ222" s="65"/>
      <c r="DNA222" s="66"/>
      <c r="DNC222" s="64"/>
      <c r="DND222" s="67"/>
      <c r="DNE222" s="67"/>
      <c r="DNF222" s="65"/>
      <c r="DNG222" s="65"/>
      <c r="DNH222" s="65"/>
      <c r="DNI222" s="66"/>
      <c r="DNK222" s="64"/>
      <c r="DNL222" s="67"/>
      <c r="DNM222" s="67"/>
      <c r="DNN222" s="65"/>
      <c r="DNO222" s="65"/>
      <c r="DNP222" s="65"/>
      <c r="DNQ222" s="66"/>
      <c r="DNS222" s="64"/>
      <c r="DNT222" s="67"/>
      <c r="DNU222" s="67"/>
      <c r="DNV222" s="65"/>
      <c r="DNW222" s="65"/>
      <c r="DNX222" s="65"/>
      <c r="DNY222" s="66"/>
      <c r="DOA222" s="64"/>
      <c r="DOB222" s="67"/>
      <c r="DOC222" s="67"/>
      <c r="DOD222" s="65"/>
      <c r="DOE222" s="65"/>
      <c r="DOF222" s="65"/>
      <c r="DOG222" s="66"/>
      <c r="DOI222" s="64"/>
      <c r="DOJ222" s="67"/>
      <c r="DOK222" s="67"/>
      <c r="DOL222" s="65"/>
      <c r="DOM222" s="65"/>
      <c r="DON222" s="65"/>
      <c r="DOO222" s="66"/>
      <c r="DOQ222" s="64"/>
      <c r="DOR222" s="67"/>
      <c r="DOS222" s="67"/>
      <c r="DOT222" s="65"/>
      <c r="DOU222" s="65"/>
      <c r="DOV222" s="65"/>
      <c r="DOW222" s="66"/>
      <c r="DOY222" s="64"/>
      <c r="DOZ222" s="67"/>
      <c r="DPA222" s="67"/>
      <c r="DPB222" s="65"/>
      <c r="DPC222" s="65"/>
      <c r="DPD222" s="65"/>
      <c r="DPE222" s="66"/>
      <c r="DPG222" s="64"/>
      <c r="DPH222" s="67"/>
      <c r="DPI222" s="67"/>
      <c r="DPJ222" s="65"/>
      <c r="DPK222" s="65"/>
      <c r="DPL222" s="65"/>
      <c r="DPM222" s="66"/>
      <c r="DPO222" s="64"/>
      <c r="DPP222" s="67"/>
      <c r="DPQ222" s="67"/>
      <c r="DPR222" s="65"/>
      <c r="DPS222" s="65"/>
      <c r="DPT222" s="65"/>
      <c r="DPU222" s="66"/>
      <c r="DPW222" s="64"/>
      <c r="DPX222" s="67"/>
      <c r="DPY222" s="67"/>
      <c r="DPZ222" s="65"/>
      <c r="DQA222" s="65"/>
      <c r="DQB222" s="65"/>
      <c r="DQC222" s="66"/>
      <c r="DQE222" s="64"/>
      <c r="DQF222" s="67"/>
      <c r="DQG222" s="67"/>
      <c r="DQH222" s="65"/>
      <c r="DQI222" s="65"/>
      <c r="DQJ222" s="65"/>
      <c r="DQK222" s="66"/>
      <c r="DQM222" s="64"/>
      <c r="DQN222" s="67"/>
      <c r="DQO222" s="67"/>
      <c r="DQP222" s="65"/>
      <c r="DQQ222" s="65"/>
      <c r="DQR222" s="65"/>
      <c r="DQS222" s="66"/>
      <c r="DQU222" s="64"/>
      <c r="DQV222" s="67"/>
      <c r="DQW222" s="67"/>
      <c r="DQX222" s="65"/>
      <c r="DQY222" s="65"/>
      <c r="DQZ222" s="65"/>
      <c r="DRA222" s="66"/>
      <c r="DRC222" s="64"/>
      <c r="DRD222" s="67"/>
      <c r="DRE222" s="67"/>
      <c r="DRF222" s="65"/>
      <c r="DRG222" s="65"/>
      <c r="DRH222" s="65"/>
      <c r="DRI222" s="66"/>
      <c r="DRK222" s="64"/>
      <c r="DRL222" s="67"/>
      <c r="DRM222" s="67"/>
      <c r="DRN222" s="65"/>
      <c r="DRO222" s="65"/>
      <c r="DRP222" s="65"/>
      <c r="DRQ222" s="66"/>
      <c r="DRS222" s="64"/>
      <c r="DRT222" s="67"/>
      <c r="DRU222" s="67"/>
      <c r="DRV222" s="65"/>
      <c r="DRW222" s="65"/>
      <c r="DRX222" s="65"/>
      <c r="DRY222" s="66"/>
      <c r="DSA222" s="64"/>
      <c r="DSB222" s="67"/>
      <c r="DSC222" s="67"/>
      <c r="DSD222" s="65"/>
      <c r="DSE222" s="65"/>
      <c r="DSF222" s="65"/>
      <c r="DSG222" s="66"/>
      <c r="DSI222" s="64"/>
      <c r="DSJ222" s="67"/>
      <c r="DSK222" s="67"/>
      <c r="DSL222" s="65"/>
      <c r="DSM222" s="65"/>
      <c r="DSN222" s="65"/>
      <c r="DSO222" s="66"/>
      <c r="DSQ222" s="64"/>
      <c r="DSR222" s="67"/>
      <c r="DSS222" s="67"/>
      <c r="DST222" s="65"/>
      <c r="DSU222" s="65"/>
      <c r="DSV222" s="65"/>
      <c r="DSW222" s="66"/>
      <c r="DSY222" s="64"/>
      <c r="DSZ222" s="67"/>
      <c r="DTA222" s="67"/>
      <c r="DTB222" s="65"/>
      <c r="DTC222" s="65"/>
      <c r="DTD222" s="65"/>
      <c r="DTE222" s="66"/>
      <c r="DTG222" s="64"/>
      <c r="DTH222" s="67"/>
      <c r="DTI222" s="67"/>
      <c r="DTJ222" s="65"/>
      <c r="DTK222" s="65"/>
      <c r="DTL222" s="65"/>
      <c r="DTM222" s="66"/>
      <c r="DTO222" s="64"/>
      <c r="DTP222" s="67"/>
      <c r="DTQ222" s="67"/>
      <c r="DTR222" s="65"/>
      <c r="DTS222" s="65"/>
      <c r="DTT222" s="65"/>
      <c r="DTU222" s="66"/>
      <c r="DTW222" s="64"/>
      <c r="DTX222" s="67"/>
      <c r="DTY222" s="67"/>
      <c r="DTZ222" s="65"/>
      <c r="DUA222" s="65"/>
      <c r="DUB222" s="65"/>
      <c r="DUC222" s="66"/>
      <c r="DUE222" s="64"/>
      <c r="DUF222" s="67"/>
      <c r="DUG222" s="67"/>
      <c r="DUH222" s="65"/>
      <c r="DUI222" s="65"/>
      <c r="DUJ222" s="65"/>
      <c r="DUK222" s="66"/>
      <c r="DUM222" s="64"/>
      <c r="DUN222" s="67"/>
      <c r="DUO222" s="67"/>
      <c r="DUP222" s="65"/>
      <c r="DUQ222" s="65"/>
      <c r="DUR222" s="65"/>
      <c r="DUS222" s="66"/>
      <c r="DUU222" s="64"/>
      <c r="DUV222" s="67"/>
      <c r="DUW222" s="67"/>
      <c r="DUX222" s="65"/>
      <c r="DUY222" s="65"/>
      <c r="DUZ222" s="65"/>
      <c r="DVA222" s="66"/>
      <c r="DVC222" s="64"/>
      <c r="DVD222" s="67"/>
      <c r="DVE222" s="67"/>
      <c r="DVF222" s="65"/>
      <c r="DVG222" s="65"/>
      <c r="DVH222" s="65"/>
      <c r="DVI222" s="66"/>
      <c r="DVK222" s="64"/>
      <c r="DVL222" s="67"/>
      <c r="DVM222" s="67"/>
      <c r="DVN222" s="65"/>
      <c r="DVO222" s="65"/>
      <c r="DVP222" s="65"/>
      <c r="DVQ222" s="66"/>
      <c r="DVS222" s="64"/>
      <c r="DVT222" s="67"/>
      <c r="DVU222" s="67"/>
      <c r="DVV222" s="65"/>
      <c r="DVW222" s="65"/>
      <c r="DVX222" s="65"/>
      <c r="DVY222" s="66"/>
      <c r="DWA222" s="64"/>
      <c r="DWB222" s="67"/>
      <c r="DWC222" s="67"/>
      <c r="DWD222" s="65"/>
      <c r="DWE222" s="65"/>
      <c r="DWF222" s="65"/>
      <c r="DWG222" s="66"/>
      <c r="DWI222" s="64"/>
      <c r="DWJ222" s="67"/>
      <c r="DWK222" s="67"/>
      <c r="DWL222" s="65"/>
      <c r="DWM222" s="65"/>
      <c r="DWN222" s="65"/>
      <c r="DWO222" s="66"/>
      <c r="DWQ222" s="64"/>
      <c r="DWR222" s="67"/>
      <c r="DWS222" s="67"/>
      <c r="DWT222" s="65"/>
      <c r="DWU222" s="65"/>
      <c r="DWV222" s="65"/>
      <c r="DWW222" s="66"/>
      <c r="DWY222" s="64"/>
      <c r="DWZ222" s="67"/>
      <c r="DXA222" s="67"/>
      <c r="DXB222" s="65"/>
      <c r="DXC222" s="65"/>
      <c r="DXD222" s="65"/>
      <c r="DXE222" s="66"/>
      <c r="DXG222" s="64"/>
      <c r="DXH222" s="67"/>
      <c r="DXI222" s="67"/>
      <c r="DXJ222" s="65"/>
      <c r="DXK222" s="65"/>
      <c r="DXL222" s="65"/>
      <c r="DXM222" s="66"/>
      <c r="DXO222" s="64"/>
      <c r="DXP222" s="67"/>
      <c r="DXQ222" s="67"/>
      <c r="DXR222" s="65"/>
      <c r="DXS222" s="65"/>
      <c r="DXT222" s="65"/>
      <c r="DXU222" s="66"/>
      <c r="DXW222" s="64"/>
      <c r="DXX222" s="67"/>
      <c r="DXY222" s="67"/>
      <c r="DXZ222" s="65"/>
      <c r="DYA222" s="65"/>
      <c r="DYB222" s="65"/>
      <c r="DYC222" s="66"/>
      <c r="DYE222" s="64"/>
      <c r="DYF222" s="67"/>
      <c r="DYG222" s="67"/>
      <c r="DYH222" s="65"/>
      <c r="DYI222" s="65"/>
      <c r="DYJ222" s="65"/>
      <c r="DYK222" s="66"/>
      <c r="DYM222" s="64"/>
      <c r="DYN222" s="67"/>
      <c r="DYO222" s="67"/>
      <c r="DYP222" s="65"/>
      <c r="DYQ222" s="65"/>
      <c r="DYR222" s="65"/>
      <c r="DYS222" s="66"/>
      <c r="DYU222" s="64"/>
      <c r="DYV222" s="67"/>
      <c r="DYW222" s="67"/>
      <c r="DYX222" s="65"/>
      <c r="DYY222" s="65"/>
      <c r="DYZ222" s="65"/>
      <c r="DZA222" s="66"/>
      <c r="DZC222" s="64"/>
      <c r="DZD222" s="67"/>
      <c r="DZE222" s="67"/>
      <c r="DZF222" s="65"/>
      <c r="DZG222" s="65"/>
      <c r="DZH222" s="65"/>
      <c r="DZI222" s="66"/>
      <c r="DZK222" s="64"/>
      <c r="DZL222" s="67"/>
      <c r="DZM222" s="67"/>
      <c r="DZN222" s="65"/>
      <c r="DZO222" s="65"/>
      <c r="DZP222" s="65"/>
      <c r="DZQ222" s="66"/>
      <c r="DZS222" s="64"/>
      <c r="DZT222" s="67"/>
      <c r="DZU222" s="67"/>
      <c r="DZV222" s="65"/>
      <c r="DZW222" s="65"/>
      <c r="DZX222" s="65"/>
      <c r="DZY222" s="66"/>
      <c r="EAA222" s="64"/>
      <c r="EAB222" s="67"/>
      <c r="EAC222" s="67"/>
      <c r="EAD222" s="65"/>
      <c r="EAE222" s="65"/>
      <c r="EAF222" s="65"/>
      <c r="EAG222" s="66"/>
      <c r="EAI222" s="64"/>
      <c r="EAJ222" s="67"/>
      <c r="EAK222" s="67"/>
      <c r="EAL222" s="65"/>
      <c r="EAM222" s="65"/>
      <c r="EAN222" s="65"/>
      <c r="EAO222" s="66"/>
      <c r="EAQ222" s="64"/>
      <c r="EAR222" s="67"/>
      <c r="EAS222" s="67"/>
      <c r="EAT222" s="65"/>
      <c r="EAU222" s="65"/>
      <c r="EAV222" s="65"/>
      <c r="EAW222" s="66"/>
      <c r="EAY222" s="64"/>
      <c r="EAZ222" s="67"/>
      <c r="EBA222" s="67"/>
      <c r="EBB222" s="65"/>
      <c r="EBC222" s="65"/>
      <c r="EBD222" s="65"/>
      <c r="EBE222" s="66"/>
      <c r="EBG222" s="64"/>
      <c r="EBH222" s="67"/>
      <c r="EBI222" s="67"/>
      <c r="EBJ222" s="65"/>
      <c r="EBK222" s="65"/>
      <c r="EBL222" s="65"/>
      <c r="EBM222" s="66"/>
      <c r="EBO222" s="64"/>
      <c r="EBP222" s="67"/>
      <c r="EBQ222" s="67"/>
      <c r="EBR222" s="65"/>
      <c r="EBS222" s="65"/>
      <c r="EBT222" s="65"/>
      <c r="EBU222" s="66"/>
      <c r="EBW222" s="64"/>
      <c r="EBX222" s="67"/>
      <c r="EBY222" s="67"/>
      <c r="EBZ222" s="65"/>
      <c r="ECA222" s="65"/>
      <c r="ECB222" s="65"/>
      <c r="ECC222" s="66"/>
      <c r="ECE222" s="64"/>
      <c r="ECF222" s="67"/>
      <c r="ECG222" s="67"/>
      <c r="ECH222" s="65"/>
      <c r="ECI222" s="65"/>
      <c r="ECJ222" s="65"/>
      <c r="ECK222" s="66"/>
      <c r="ECM222" s="64"/>
      <c r="ECN222" s="67"/>
      <c r="ECO222" s="67"/>
      <c r="ECP222" s="65"/>
      <c r="ECQ222" s="65"/>
      <c r="ECR222" s="65"/>
      <c r="ECS222" s="66"/>
      <c r="ECU222" s="64"/>
      <c r="ECV222" s="67"/>
      <c r="ECW222" s="67"/>
      <c r="ECX222" s="65"/>
      <c r="ECY222" s="65"/>
      <c r="ECZ222" s="65"/>
      <c r="EDA222" s="66"/>
      <c r="EDC222" s="64"/>
      <c r="EDD222" s="67"/>
      <c r="EDE222" s="67"/>
      <c r="EDF222" s="65"/>
      <c r="EDG222" s="65"/>
      <c r="EDH222" s="65"/>
      <c r="EDI222" s="66"/>
      <c r="EDK222" s="64"/>
      <c r="EDL222" s="67"/>
      <c r="EDM222" s="67"/>
      <c r="EDN222" s="65"/>
      <c r="EDO222" s="65"/>
      <c r="EDP222" s="65"/>
      <c r="EDQ222" s="66"/>
      <c r="EDS222" s="64"/>
      <c r="EDT222" s="67"/>
      <c r="EDU222" s="67"/>
      <c r="EDV222" s="65"/>
      <c r="EDW222" s="65"/>
      <c r="EDX222" s="65"/>
      <c r="EDY222" s="66"/>
      <c r="EEA222" s="64"/>
      <c r="EEB222" s="67"/>
      <c r="EEC222" s="67"/>
      <c r="EED222" s="65"/>
      <c r="EEE222" s="65"/>
      <c r="EEF222" s="65"/>
      <c r="EEG222" s="66"/>
      <c r="EEI222" s="64"/>
      <c r="EEJ222" s="67"/>
      <c r="EEK222" s="67"/>
      <c r="EEL222" s="65"/>
      <c r="EEM222" s="65"/>
      <c r="EEN222" s="65"/>
      <c r="EEO222" s="66"/>
      <c r="EEQ222" s="64"/>
      <c r="EER222" s="67"/>
      <c r="EES222" s="67"/>
      <c r="EET222" s="65"/>
      <c r="EEU222" s="65"/>
      <c r="EEV222" s="65"/>
      <c r="EEW222" s="66"/>
      <c r="EEY222" s="64"/>
      <c r="EEZ222" s="67"/>
      <c r="EFA222" s="67"/>
      <c r="EFB222" s="65"/>
      <c r="EFC222" s="65"/>
      <c r="EFD222" s="65"/>
      <c r="EFE222" s="66"/>
      <c r="EFG222" s="64"/>
      <c r="EFH222" s="67"/>
      <c r="EFI222" s="67"/>
      <c r="EFJ222" s="65"/>
      <c r="EFK222" s="65"/>
      <c r="EFL222" s="65"/>
      <c r="EFM222" s="66"/>
      <c r="EFO222" s="64"/>
      <c r="EFP222" s="67"/>
      <c r="EFQ222" s="67"/>
      <c r="EFR222" s="65"/>
      <c r="EFS222" s="65"/>
      <c r="EFT222" s="65"/>
      <c r="EFU222" s="66"/>
      <c r="EFW222" s="64"/>
      <c r="EFX222" s="67"/>
      <c r="EFY222" s="67"/>
      <c r="EFZ222" s="65"/>
      <c r="EGA222" s="65"/>
      <c r="EGB222" s="65"/>
      <c r="EGC222" s="66"/>
      <c r="EGE222" s="64"/>
      <c r="EGF222" s="67"/>
      <c r="EGG222" s="67"/>
      <c r="EGH222" s="65"/>
      <c r="EGI222" s="65"/>
      <c r="EGJ222" s="65"/>
      <c r="EGK222" s="66"/>
      <c r="EGM222" s="64"/>
      <c r="EGN222" s="67"/>
      <c r="EGO222" s="67"/>
      <c r="EGP222" s="65"/>
      <c r="EGQ222" s="65"/>
      <c r="EGR222" s="65"/>
      <c r="EGS222" s="66"/>
      <c r="EGU222" s="64"/>
      <c r="EGV222" s="67"/>
      <c r="EGW222" s="67"/>
      <c r="EGX222" s="65"/>
      <c r="EGY222" s="65"/>
      <c r="EGZ222" s="65"/>
      <c r="EHA222" s="66"/>
      <c r="EHC222" s="64"/>
      <c r="EHD222" s="67"/>
      <c r="EHE222" s="67"/>
      <c r="EHF222" s="65"/>
      <c r="EHG222" s="65"/>
      <c r="EHH222" s="65"/>
      <c r="EHI222" s="66"/>
      <c r="EHK222" s="64"/>
      <c r="EHL222" s="67"/>
      <c r="EHM222" s="67"/>
      <c r="EHN222" s="65"/>
      <c r="EHO222" s="65"/>
      <c r="EHP222" s="65"/>
      <c r="EHQ222" s="66"/>
      <c r="EHS222" s="64"/>
      <c r="EHT222" s="67"/>
      <c r="EHU222" s="67"/>
      <c r="EHV222" s="65"/>
      <c r="EHW222" s="65"/>
      <c r="EHX222" s="65"/>
      <c r="EHY222" s="66"/>
      <c r="EIA222" s="64"/>
      <c r="EIB222" s="67"/>
      <c r="EIC222" s="67"/>
      <c r="EID222" s="65"/>
      <c r="EIE222" s="65"/>
      <c r="EIF222" s="65"/>
      <c r="EIG222" s="66"/>
      <c r="EII222" s="64"/>
      <c r="EIJ222" s="67"/>
      <c r="EIK222" s="67"/>
      <c r="EIL222" s="65"/>
      <c r="EIM222" s="65"/>
      <c r="EIN222" s="65"/>
      <c r="EIO222" s="66"/>
      <c r="EIQ222" s="64"/>
      <c r="EIR222" s="67"/>
      <c r="EIS222" s="67"/>
      <c r="EIT222" s="65"/>
      <c r="EIU222" s="65"/>
      <c r="EIV222" s="65"/>
      <c r="EIW222" s="66"/>
      <c r="EIY222" s="64"/>
      <c r="EIZ222" s="67"/>
      <c r="EJA222" s="67"/>
      <c r="EJB222" s="65"/>
      <c r="EJC222" s="65"/>
      <c r="EJD222" s="65"/>
      <c r="EJE222" s="66"/>
      <c r="EJG222" s="64"/>
      <c r="EJH222" s="67"/>
      <c r="EJI222" s="67"/>
      <c r="EJJ222" s="65"/>
      <c r="EJK222" s="65"/>
      <c r="EJL222" s="65"/>
      <c r="EJM222" s="66"/>
      <c r="EJO222" s="64"/>
      <c r="EJP222" s="67"/>
      <c r="EJQ222" s="67"/>
      <c r="EJR222" s="65"/>
      <c r="EJS222" s="65"/>
      <c r="EJT222" s="65"/>
      <c r="EJU222" s="66"/>
      <c r="EJW222" s="64"/>
      <c r="EJX222" s="67"/>
      <c r="EJY222" s="67"/>
      <c r="EJZ222" s="65"/>
      <c r="EKA222" s="65"/>
      <c r="EKB222" s="65"/>
      <c r="EKC222" s="66"/>
      <c r="EKE222" s="64"/>
      <c r="EKF222" s="67"/>
      <c r="EKG222" s="67"/>
      <c r="EKH222" s="65"/>
      <c r="EKI222" s="65"/>
      <c r="EKJ222" s="65"/>
      <c r="EKK222" s="66"/>
      <c r="EKM222" s="64"/>
      <c r="EKN222" s="67"/>
      <c r="EKO222" s="67"/>
      <c r="EKP222" s="65"/>
      <c r="EKQ222" s="65"/>
      <c r="EKR222" s="65"/>
      <c r="EKS222" s="66"/>
      <c r="EKU222" s="64"/>
      <c r="EKV222" s="67"/>
      <c r="EKW222" s="67"/>
      <c r="EKX222" s="65"/>
      <c r="EKY222" s="65"/>
      <c r="EKZ222" s="65"/>
      <c r="ELA222" s="66"/>
      <c r="ELC222" s="64"/>
      <c r="ELD222" s="67"/>
      <c r="ELE222" s="67"/>
      <c r="ELF222" s="65"/>
      <c r="ELG222" s="65"/>
      <c r="ELH222" s="65"/>
      <c r="ELI222" s="66"/>
      <c r="ELK222" s="64"/>
      <c r="ELL222" s="67"/>
      <c r="ELM222" s="67"/>
      <c r="ELN222" s="65"/>
      <c r="ELO222" s="65"/>
      <c r="ELP222" s="65"/>
      <c r="ELQ222" s="66"/>
      <c r="ELS222" s="64"/>
      <c r="ELT222" s="67"/>
      <c r="ELU222" s="67"/>
      <c r="ELV222" s="65"/>
      <c r="ELW222" s="65"/>
      <c r="ELX222" s="65"/>
      <c r="ELY222" s="66"/>
      <c r="EMA222" s="64"/>
      <c r="EMB222" s="67"/>
      <c r="EMC222" s="67"/>
      <c r="EMD222" s="65"/>
      <c r="EME222" s="65"/>
      <c r="EMF222" s="65"/>
      <c r="EMG222" s="66"/>
      <c r="EMI222" s="64"/>
      <c r="EMJ222" s="67"/>
      <c r="EMK222" s="67"/>
      <c r="EML222" s="65"/>
      <c r="EMM222" s="65"/>
      <c r="EMN222" s="65"/>
      <c r="EMO222" s="66"/>
      <c r="EMQ222" s="64"/>
      <c r="EMR222" s="67"/>
      <c r="EMS222" s="67"/>
      <c r="EMT222" s="65"/>
      <c r="EMU222" s="65"/>
      <c r="EMV222" s="65"/>
      <c r="EMW222" s="66"/>
      <c r="EMY222" s="64"/>
      <c r="EMZ222" s="67"/>
      <c r="ENA222" s="67"/>
      <c r="ENB222" s="65"/>
      <c r="ENC222" s="65"/>
      <c r="END222" s="65"/>
      <c r="ENE222" s="66"/>
      <c r="ENG222" s="64"/>
      <c r="ENH222" s="67"/>
      <c r="ENI222" s="67"/>
      <c r="ENJ222" s="65"/>
      <c r="ENK222" s="65"/>
      <c r="ENL222" s="65"/>
      <c r="ENM222" s="66"/>
      <c r="ENO222" s="64"/>
      <c r="ENP222" s="67"/>
      <c r="ENQ222" s="67"/>
      <c r="ENR222" s="65"/>
      <c r="ENS222" s="65"/>
      <c r="ENT222" s="65"/>
      <c r="ENU222" s="66"/>
      <c r="ENW222" s="64"/>
      <c r="ENX222" s="67"/>
      <c r="ENY222" s="67"/>
      <c r="ENZ222" s="65"/>
      <c r="EOA222" s="65"/>
      <c r="EOB222" s="65"/>
      <c r="EOC222" s="66"/>
      <c r="EOE222" s="64"/>
      <c r="EOF222" s="67"/>
      <c r="EOG222" s="67"/>
      <c r="EOH222" s="65"/>
      <c r="EOI222" s="65"/>
      <c r="EOJ222" s="65"/>
      <c r="EOK222" s="66"/>
      <c r="EOM222" s="64"/>
      <c r="EON222" s="67"/>
      <c r="EOO222" s="67"/>
      <c r="EOP222" s="65"/>
      <c r="EOQ222" s="65"/>
      <c r="EOR222" s="65"/>
      <c r="EOS222" s="66"/>
      <c r="EOU222" s="64"/>
      <c r="EOV222" s="67"/>
      <c r="EOW222" s="67"/>
      <c r="EOX222" s="65"/>
      <c r="EOY222" s="65"/>
      <c r="EOZ222" s="65"/>
      <c r="EPA222" s="66"/>
      <c r="EPC222" s="64"/>
      <c r="EPD222" s="67"/>
      <c r="EPE222" s="67"/>
      <c r="EPF222" s="65"/>
      <c r="EPG222" s="65"/>
      <c r="EPH222" s="65"/>
      <c r="EPI222" s="66"/>
      <c r="EPK222" s="64"/>
      <c r="EPL222" s="67"/>
      <c r="EPM222" s="67"/>
      <c r="EPN222" s="65"/>
      <c r="EPO222" s="65"/>
      <c r="EPP222" s="65"/>
      <c r="EPQ222" s="66"/>
      <c r="EPS222" s="64"/>
      <c r="EPT222" s="67"/>
      <c r="EPU222" s="67"/>
      <c r="EPV222" s="65"/>
      <c r="EPW222" s="65"/>
      <c r="EPX222" s="65"/>
      <c r="EPY222" s="66"/>
      <c r="EQA222" s="64"/>
      <c r="EQB222" s="67"/>
      <c r="EQC222" s="67"/>
      <c r="EQD222" s="65"/>
      <c r="EQE222" s="65"/>
      <c r="EQF222" s="65"/>
      <c r="EQG222" s="66"/>
      <c r="EQI222" s="64"/>
      <c r="EQJ222" s="67"/>
      <c r="EQK222" s="67"/>
      <c r="EQL222" s="65"/>
      <c r="EQM222" s="65"/>
      <c r="EQN222" s="65"/>
      <c r="EQO222" s="66"/>
      <c r="EQQ222" s="64"/>
      <c r="EQR222" s="67"/>
      <c r="EQS222" s="67"/>
      <c r="EQT222" s="65"/>
      <c r="EQU222" s="65"/>
      <c r="EQV222" s="65"/>
      <c r="EQW222" s="66"/>
      <c r="EQY222" s="64"/>
      <c r="EQZ222" s="67"/>
      <c r="ERA222" s="67"/>
      <c r="ERB222" s="65"/>
      <c r="ERC222" s="65"/>
      <c r="ERD222" s="65"/>
      <c r="ERE222" s="66"/>
      <c r="ERG222" s="64"/>
      <c r="ERH222" s="67"/>
      <c r="ERI222" s="67"/>
      <c r="ERJ222" s="65"/>
      <c r="ERK222" s="65"/>
      <c r="ERL222" s="65"/>
      <c r="ERM222" s="66"/>
      <c r="ERO222" s="64"/>
      <c r="ERP222" s="67"/>
      <c r="ERQ222" s="67"/>
      <c r="ERR222" s="65"/>
      <c r="ERS222" s="65"/>
      <c r="ERT222" s="65"/>
      <c r="ERU222" s="66"/>
      <c r="ERW222" s="64"/>
      <c r="ERX222" s="67"/>
      <c r="ERY222" s="67"/>
      <c r="ERZ222" s="65"/>
      <c r="ESA222" s="65"/>
      <c r="ESB222" s="65"/>
      <c r="ESC222" s="66"/>
      <c r="ESE222" s="64"/>
      <c r="ESF222" s="67"/>
      <c r="ESG222" s="67"/>
      <c r="ESH222" s="65"/>
      <c r="ESI222" s="65"/>
      <c r="ESJ222" s="65"/>
      <c r="ESK222" s="66"/>
      <c r="ESM222" s="64"/>
      <c r="ESN222" s="67"/>
      <c r="ESO222" s="67"/>
      <c r="ESP222" s="65"/>
      <c r="ESQ222" s="65"/>
      <c r="ESR222" s="65"/>
      <c r="ESS222" s="66"/>
      <c r="ESU222" s="64"/>
      <c r="ESV222" s="67"/>
      <c r="ESW222" s="67"/>
      <c r="ESX222" s="65"/>
      <c r="ESY222" s="65"/>
      <c r="ESZ222" s="65"/>
      <c r="ETA222" s="66"/>
      <c r="ETC222" s="64"/>
      <c r="ETD222" s="67"/>
      <c r="ETE222" s="67"/>
      <c r="ETF222" s="65"/>
      <c r="ETG222" s="65"/>
      <c r="ETH222" s="65"/>
      <c r="ETI222" s="66"/>
      <c r="ETK222" s="64"/>
      <c r="ETL222" s="67"/>
      <c r="ETM222" s="67"/>
      <c r="ETN222" s="65"/>
      <c r="ETO222" s="65"/>
      <c r="ETP222" s="65"/>
      <c r="ETQ222" s="66"/>
      <c r="ETS222" s="64"/>
      <c r="ETT222" s="67"/>
      <c r="ETU222" s="67"/>
      <c r="ETV222" s="65"/>
      <c r="ETW222" s="65"/>
      <c r="ETX222" s="65"/>
      <c r="ETY222" s="66"/>
      <c r="EUA222" s="64"/>
      <c r="EUB222" s="67"/>
      <c r="EUC222" s="67"/>
      <c r="EUD222" s="65"/>
      <c r="EUE222" s="65"/>
      <c r="EUF222" s="65"/>
      <c r="EUG222" s="66"/>
      <c r="EUI222" s="64"/>
      <c r="EUJ222" s="67"/>
      <c r="EUK222" s="67"/>
      <c r="EUL222" s="65"/>
      <c r="EUM222" s="65"/>
      <c r="EUN222" s="65"/>
      <c r="EUO222" s="66"/>
      <c r="EUQ222" s="64"/>
      <c r="EUR222" s="67"/>
      <c r="EUS222" s="67"/>
      <c r="EUT222" s="65"/>
      <c r="EUU222" s="65"/>
      <c r="EUV222" s="65"/>
      <c r="EUW222" s="66"/>
      <c r="EUY222" s="64"/>
      <c r="EUZ222" s="67"/>
      <c r="EVA222" s="67"/>
      <c r="EVB222" s="65"/>
      <c r="EVC222" s="65"/>
      <c r="EVD222" s="65"/>
      <c r="EVE222" s="66"/>
      <c r="EVG222" s="64"/>
      <c r="EVH222" s="67"/>
      <c r="EVI222" s="67"/>
      <c r="EVJ222" s="65"/>
      <c r="EVK222" s="65"/>
      <c r="EVL222" s="65"/>
      <c r="EVM222" s="66"/>
      <c r="EVO222" s="64"/>
      <c r="EVP222" s="67"/>
      <c r="EVQ222" s="67"/>
      <c r="EVR222" s="65"/>
      <c r="EVS222" s="65"/>
      <c r="EVT222" s="65"/>
      <c r="EVU222" s="66"/>
      <c r="EVW222" s="64"/>
      <c r="EVX222" s="67"/>
      <c r="EVY222" s="67"/>
      <c r="EVZ222" s="65"/>
      <c r="EWA222" s="65"/>
      <c r="EWB222" s="65"/>
      <c r="EWC222" s="66"/>
      <c r="EWE222" s="64"/>
      <c r="EWF222" s="67"/>
      <c r="EWG222" s="67"/>
      <c r="EWH222" s="65"/>
      <c r="EWI222" s="65"/>
      <c r="EWJ222" s="65"/>
      <c r="EWK222" s="66"/>
      <c r="EWM222" s="64"/>
      <c r="EWN222" s="67"/>
      <c r="EWO222" s="67"/>
      <c r="EWP222" s="65"/>
      <c r="EWQ222" s="65"/>
      <c r="EWR222" s="65"/>
      <c r="EWS222" s="66"/>
      <c r="EWU222" s="64"/>
      <c r="EWV222" s="67"/>
      <c r="EWW222" s="67"/>
      <c r="EWX222" s="65"/>
      <c r="EWY222" s="65"/>
      <c r="EWZ222" s="65"/>
      <c r="EXA222" s="66"/>
      <c r="EXC222" s="64"/>
      <c r="EXD222" s="67"/>
      <c r="EXE222" s="67"/>
      <c r="EXF222" s="65"/>
      <c r="EXG222" s="65"/>
      <c r="EXH222" s="65"/>
      <c r="EXI222" s="66"/>
      <c r="EXK222" s="64"/>
      <c r="EXL222" s="67"/>
      <c r="EXM222" s="67"/>
      <c r="EXN222" s="65"/>
      <c r="EXO222" s="65"/>
      <c r="EXP222" s="65"/>
      <c r="EXQ222" s="66"/>
      <c r="EXS222" s="64"/>
      <c r="EXT222" s="67"/>
      <c r="EXU222" s="67"/>
      <c r="EXV222" s="65"/>
      <c r="EXW222" s="65"/>
      <c r="EXX222" s="65"/>
      <c r="EXY222" s="66"/>
      <c r="EYA222" s="64"/>
      <c r="EYB222" s="67"/>
      <c r="EYC222" s="67"/>
      <c r="EYD222" s="65"/>
      <c r="EYE222" s="65"/>
      <c r="EYF222" s="65"/>
      <c r="EYG222" s="66"/>
      <c r="EYI222" s="64"/>
      <c r="EYJ222" s="67"/>
      <c r="EYK222" s="67"/>
      <c r="EYL222" s="65"/>
      <c r="EYM222" s="65"/>
      <c r="EYN222" s="65"/>
      <c r="EYO222" s="66"/>
      <c r="EYQ222" s="64"/>
      <c r="EYR222" s="67"/>
      <c r="EYS222" s="67"/>
      <c r="EYT222" s="65"/>
      <c r="EYU222" s="65"/>
      <c r="EYV222" s="65"/>
      <c r="EYW222" s="66"/>
      <c r="EYY222" s="64"/>
      <c r="EYZ222" s="67"/>
      <c r="EZA222" s="67"/>
      <c r="EZB222" s="65"/>
      <c r="EZC222" s="65"/>
      <c r="EZD222" s="65"/>
      <c r="EZE222" s="66"/>
      <c r="EZG222" s="64"/>
      <c r="EZH222" s="67"/>
      <c r="EZI222" s="67"/>
      <c r="EZJ222" s="65"/>
      <c r="EZK222" s="65"/>
      <c r="EZL222" s="65"/>
      <c r="EZM222" s="66"/>
      <c r="EZO222" s="64"/>
      <c r="EZP222" s="67"/>
      <c r="EZQ222" s="67"/>
      <c r="EZR222" s="65"/>
      <c r="EZS222" s="65"/>
      <c r="EZT222" s="65"/>
      <c r="EZU222" s="66"/>
      <c r="EZW222" s="64"/>
      <c r="EZX222" s="67"/>
      <c r="EZY222" s="67"/>
      <c r="EZZ222" s="65"/>
      <c r="FAA222" s="65"/>
      <c r="FAB222" s="65"/>
      <c r="FAC222" s="66"/>
      <c r="FAE222" s="64"/>
      <c r="FAF222" s="67"/>
      <c r="FAG222" s="67"/>
      <c r="FAH222" s="65"/>
      <c r="FAI222" s="65"/>
      <c r="FAJ222" s="65"/>
      <c r="FAK222" s="66"/>
      <c r="FAM222" s="64"/>
      <c r="FAN222" s="67"/>
      <c r="FAO222" s="67"/>
      <c r="FAP222" s="65"/>
      <c r="FAQ222" s="65"/>
      <c r="FAR222" s="65"/>
      <c r="FAS222" s="66"/>
      <c r="FAU222" s="64"/>
      <c r="FAV222" s="67"/>
      <c r="FAW222" s="67"/>
      <c r="FAX222" s="65"/>
      <c r="FAY222" s="65"/>
      <c r="FAZ222" s="65"/>
      <c r="FBA222" s="66"/>
      <c r="FBC222" s="64"/>
      <c r="FBD222" s="67"/>
      <c r="FBE222" s="67"/>
      <c r="FBF222" s="65"/>
      <c r="FBG222" s="65"/>
      <c r="FBH222" s="65"/>
      <c r="FBI222" s="66"/>
      <c r="FBK222" s="64"/>
      <c r="FBL222" s="67"/>
      <c r="FBM222" s="67"/>
      <c r="FBN222" s="65"/>
      <c r="FBO222" s="65"/>
      <c r="FBP222" s="65"/>
      <c r="FBQ222" s="66"/>
      <c r="FBS222" s="64"/>
      <c r="FBT222" s="67"/>
      <c r="FBU222" s="67"/>
      <c r="FBV222" s="65"/>
      <c r="FBW222" s="65"/>
      <c r="FBX222" s="65"/>
      <c r="FBY222" s="66"/>
      <c r="FCA222" s="64"/>
      <c r="FCB222" s="67"/>
      <c r="FCC222" s="67"/>
      <c r="FCD222" s="65"/>
      <c r="FCE222" s="65"/>
      <c r="FCF222" s="65"/>
      <c r="FCG222" s="66"/>
      <c r="FCI222" s="64"/>
      <c r="FCJ222" s="67"/>
      <c r="FCK222" s="67"/>
      <c r="FCL222" s="65"/>
      <c r="FCM222" s="65"/>
      <c r="FCN222" s="65"/>
      <c r="FCO222" s="66"/>
      <c r="FCQ222" s="64"/>
      <c r="FCR222" s="67"/>
      <c r="FCS222" s="67"/>
      <c r="FCT222" s="65"/>
      <c r="FCU222" s="65"/>
      <c r="FCV222" s="65"/>
      <c r="FCW222" s="66"/>
      <c r="FCY222" s="64"/>
      <c r="FCZ222" s="67"/>
      <c r="FDA222" s="67"/>
      <c r="FDB222" s="65"/>
      <c r="FDC222" s="65"/>
      <c r="FDD222" s="65"/>
      <c r="FDE222" s="66"/>
      <c r="FDG222" s="64"/>
      <c r="FDH222" s="67"/>
      <c r="FDI222" s="67"/>
      <c r="FDJ222" s="65"/>
      <c r="FDK222" s="65"/>
      <c r="FDL222" s="65"/>
      <c r="FDM222" s="66"/>
      <c r="FDO222" s="64"/>
      <c r="FDP222" s="67"/>
      <c r="FDQ222" s="67"/>
      <c r="FDR222" s="65"/>
      <c r="FDS222" s="65"/>
      <c r="FDT222" s="65"/>
      <c r="FDU222" s="66"/>
      <c r="FDW222" s="64"/>
      <c r="FDX222" s="67"/>
      <c r="FDY222" s="67"/>
      <c r="FDZ222" s="65"/>
      <c r="FEA222" s="65"/>
      <c r="FEB222" s="65"/>
      <c r="FEC222" s="66"/>
      <c r="FEE222" s="64"/>
      <c r="FEF222" s="67"/>
      <c r="FEG222" s="67"/>
      <c r="FEH222" s="65"/>
      <c r="FEI222" s="65"/>
      <c r="FEJ222" s="65"/>
      <c r="FEK222" s="66"/>
      <c r="FEM222" s="64"/>
      <c r="FEN222" s="67"/>
      <c r="FEO222" s="67"/>
      <c r="FEP222" s="65"/>
      <c r="FEQ222" s="65"/>
      <c r="FER222" s="65"/>
      <c r="FES222" s="66"/>
      <c r="FEU222" s="64"/>
      <c r="FEV222" s="67"/>
      <c r="FEW222" s="67"/>
      <c r="FEX222" s="65"/>
      <c r="FEY222" s="65"/>
      <c r="FEZ222" s="65"/>
      <c r="FFA222" s="66"/>
      <c r="FFC222" s="64"/>
      <c r="FFD222" s="67"/>
      <c r="FFE222" s="67"/>
      <c r="FFF222" s="65"/>
      <c r="FFG222" s="65"/>
      <c r="FFH222" s="65"/>
      <c r="FFI222" s="66"/>
      <c r="FFK222" s="64"/>
      <c r="FFL222" s="67"/>
      <c r="FFM222" s="67"/>
      <c r="FFN222" s="65"/>
      <c r="FFO222" s="65"/>
      <c r="FFP222" s="65"/>
      <c r="FFQ222" s="66"/>
      <c r="FFS222" s="64"/>
      <c r="FFT222" s="67"/>
      <c r="FFU222" s="67"/>
      <c r="FFV222" s="65"/>
      <c r="FFW222" s="65"/>
      <c r="FFX222" s="65"/>
      <c r="FFY222" s="66"/>
      <c r="FGA222" s="64"/>
      <c r="FGB222" s="67"/>
      <c r="FGC222" s="67"/>
      <c r="FGD222" s="65"/>
      <c r="FGE222" s="65"/>
      <c r="FGF222" s="65"/>
      <c r="FGG222" s="66"/>
      <c r="FGI222" s="64"/>
      <c r="FGJ222" s="67"/>
      <c r="FGK222" s="67"/>
      <c r="FGL222" s="65"/>
      <c r="FGM222" s="65"/>
      <c r="FGN222" s="65"/>
      <c r="FGO222" s="66"/>
      <c r="FGQ222" s="64"/>
      <c r="FGR222" s="67"/>
      <c r="FGS222" s="67"/>
      <c r="FGT222" s="65"/>
      <c r="FGU222" s="65"/>
      <c r="FGV222" s="65"/>
      <c r="FGW222" s="66"/>
      <c r="FGY222" s="64"/>
      <c r="FGZ222" s="67"/>
      <c r="FHA222" s="67"/>
      <c r="FHB222" s="65"/>
      <c r="FHC222" s="65"/>
      <c r="FHD222" s="65"/>
      <c r="FHE222" s="66"/>
      <c r="FHG222" s="64"/>
      <c r="FHH222" s="67"/>
      <c r="FHI222" s="67"/>
      <c r="FHJ222" s="65"/>
      <c r="FHK222" s="65"/>
      <c r="FHL222" s="65"/>
      <c r="FHM222" s="66"/>
      <c r="FHO222" s="64"/>
      <c r="FHP222" s="67"/>
      <c r="FHQ222" s="67"/>
      <c r="FHR222" s="65"/>
      <c r="FHS222" s="65"/>
      <c r="FHT222" s="65"/>
      <c r="FHU222" s="66"/>
      <c r="FHW222" s="64"/>
      <c r="FHX222" s="67"/>
      <c r="FHY222" s="67"/>
      <c r="FHZ222" s="65"/>
      <c r="FIA222" s="65"/>
      <c r="FIB222" s="65"/>
      <c r="FIC222" s="66"/>
      <c r="FIE222" s="64"/>
      <c r="FIF222" s="67"/>
      <c r="FIG222" s="67"/>
      <c r="FIH222" s="65"/>
      <c r="FII222" s="65"/>
      <c r="FIJ222" s="65"/>
      <c r="FIK222" s="66"/>
      <c r="FIM222" s="64"/>
      <c r="FIN222" s="67"/>
      <c r="FIO222" s="67"/>
      <c r="FIP222" s="65"/>
      <c r="FIQ222" s="65"/>
      <c r="FIR222" s="65"/>
      <c r="FIS222" s="66"/>
      <c r="FIU222" s="64"/>
      <c r="FIV222" s="67"/>
      <c r="FIW222" s="67"/>
      <c r="FIX222" s="65"/>
      <c r="FIY222" s="65"/>
      <c r="FIZ222" s="65"/>
      <c r="FJA222" s="66"/>
      <c r="FJC222" s="64"/>
      <c r="FJD222" s="67"/>
      <c r="FJE222" s="67"/>
      <c r="FJF222" s="65"/>
      <c r="FJG222" s="65"/>
      <c r="FJH222" s="65"/>
      <c r="FJI222" s="66"/>
      <c r="FJK222" s="64"/>
      <c r="FJL222" s="67"/>
      <c r="FJM222" s="67"/>
      <c r="FJN222" s="65"/>
      <c r="FJO222" s="65"/>
      <c r="FJP222" s="65"/>
      <c r="FJQ222" s="66"/>
      <c r="FJS222" s="64"/>
      <c r="FJT222" s="67"/>
      <c r="FJU222" s="67"/>
      <c r="FJV222" s="65"/>
      <c r="FJW222" s="65"/>
      <c r="FJX222" s="65"/>
      <c r="FJY222" s="66"/>
      <c r="FKA222" s="64"/>
      <c r="FKB222" s="67"/>
      <c r="FKC222" s="67"/>
      <c r="FKD222" s="65"/>
      <c r="FKE222" s="65"/>
      <c r="FKF222" s="65"/>
      <c r="FKG222" s="66"/>
      <c r="FKI222" s="64"/>
      <c r="FKJ222" s="67"/>
      <c r="FKK222" s="67"/>
      <c r="FKL222" s="65"/>
      <c r="FKM222" s="65"/>
      <c r="FKN222" s="65"/>
      <c r="FKO222" s="66"/>
      <c r="FKQ222" s="64"/>
      <c r="FKR222" s="67"/>
      <c r="FKS222" s="67"/>
      <c r="FKT222" s="65"/>
      <c r="FKU222" s="65"/>
      <c r="FKV222" s="65"/>
      <c r="FKW222" s="66"/>
      <c r="FKY222" s="64"/>
      <c r="FKZ222" s="67"/>
      <c r="FLA222" s="67"/>
      <c r="FLB222" s="65"/>
      <c r="FLC222" s="65"/>
      <c r="FLD222" s="65"/>
      <c r="FLE222" s="66"/>
      <c r="FLG222" s="64"/>
      <c r="FLH222" s="67"/>
      <c r="FLI222" s="67"/>
      <c r="FLJ222" s="65"/>
      <c r="FLK222" s="65"/>
      <c r="FLL222" s="65"/>
      <c r="FLM222" s="66"/>
      <c r="FLO222" s="64"/>
      <c r="FLP222" s="67"/>
      <c r="FLQ222" s="67"/>
      <c r="FLR222" s="65"/>
      <c r="FLS222" s="65"/>
      <c r="FLT222" s="65"/>
      <c r="FLU222" s="66"/>
      <c r="FLW222" s="64"/>
      <c r="FLX222" s="67"/>
      <c r="FLY222" s="67"/>
      <c r="FLZ222" s="65"/>
      <c r="FMA222" s="65"/>
      <c r="FMB222" s="65"/>
      <c r="FMC222" s="66"/>
      <c r="FME222" s="64"/>
      <c r="FMF222" s="67"/>
      <c r="FMG222" s="67"/>
      <c r="FMH222" s="65"/>
      <c r="FMI222" s="65"/>
      <c r="FMJ222" s="65"/>
      <c r="FMK222" s="66"/>
      <c r="FMM222" s="64"/>
      <c r="FMN222" s="67"/>
      <c r="FMO222" s="67"/>
      <c r="FMP222" s="65"/>
      <c r="FMQ222" s="65"/>
      <c r="FMR222" s="65"/>
      <c r="FMS222" s="66"/>
      <c r="FMU222" s="64"/>
      <c r="FMV222" s="67"/>
      <c r="FMW222" s="67"/>
      <c r="FMX222" s="65"/>
      <c r="FMY222" s="65"/>
      <c r="FMZ222" s="65"/>
      <c r="FNA222" s="66"/>
      <c r="FNC222" s="64"/>
      <c r="FND222" s="67"/>
      <c r="FNE222" s="67"/>
      <c r="FNF222" s="65"/>
      <c r="FNG222" s="65"/>
      <c r="FNH222" s="65"/>
      <c r="FNI222" s="66"/>
      <c r="FNK222" s="64"/>
      <c r="FNL222" s="67"/>
      <c r="FNM222" s="67"/>
      <c r="FNN222" s="65"/>
      <c r="FNO222" s="65"/>
      <c r="FNP222" s="65"/>
      <c r="FNQ222" s="66"/>
      <c r="FNS222" s="64"/>
      <c r="FNT222" s="67"/>
      <c r="FNU222" s="67"/>
      <c r="FNV222" s="65"/>
      <c r="FNW222" s="65"/>
      <c r="FNX222" s="65"/>
      <c r="FNY222" s="66"/>
      <c r="FOA222" s="64"/>
      <c r="FOB222" s="67"/>
      <c r="FOC222" s="67"/>
      <c r="FOD222" s="65"/>
      <c r="FOE222" s="65"/>
      <c r="FOF222" s="65"/>
      <c r="FOG222" s="66"/>
      <c r="FOI222" s="64"/>
      <c r="FOJ222" s="67"/>
      <c r="FOK222" s="67"/>
      <c r="FOL222" s="65"/>
      <c r="FOM222" s="65"/>
      <c r="FON222" s="65"/>
      <c r="FOO222" s="66"/>
      <c r="FOQ222" s="64"/>
      <c r="FOR222" s="67"/>
      <c r="FOS222" s="67"/>
      <c r="FOT222" s="65"/>
      <c r="FOU222" s="65"/>
      <c r="FOV222" s="65"/>
      <c r="FOW222" s="66"/>
      <c r="FOY222" s="64"/>
      <c r="FOZ222" s="67"/>
      <c r="FPA222" s="67"/>
      <c r="FPB222" s="65"/>
      <c r="FPC222" s="65"/>
      <c r="FPD222" s="65"/>
      <c r="FPE222" s="66"/>
      <c r="FPG222" s="64"/>
      <c r="FPH222" s="67"/>
      <c r="FPI222" s="67"/>
      <c r="FPJ222" s="65"/>
      <c r="FPK222" s="65"/>
      <c r="FPL222" s="65"/>
      <c r="FPM222" s="66"/>
      <c r="FPO222" s="64"/>
      <c r="FPP222" s="67"/>
      <c r="FPQ222" s="67"/>
      <c r="FPR222" s="65"/>
      <c r="FPS222" s="65"/>
      <c r="FPT222" s="65"/>
      <c r="FPU222" s="66"/>
      <c r="FPW222" s="64"/>
      <c r="FPX222" s="67"/>
      <c r="FPY222" s="67"/>
      <c r="FPZ222" s="65"/>
      <c r="FQA222" s="65"/>
      <c r="FQB222" s="65"/>
      <c r="FQC222" s="66"/>
      <c r="FQE222" s="64"/>
      <c r="FQF222" s="67"/>
      <c r="FQG222" s="67"/>
      <c r="FQH222" s="65"/>
      <c r="FQI222" s="65"/>
      <c r="FQJ222" s="65"/>
      <c r="FQK222" s="66"/>
      <c r="FQM222" s="64"/>
      <c r="FQN222" s="67"/>
      <c r="FQO222" s="67"/>
      <c r="FQP222" s="65"/>
      <c r="FQQ222" s="65"/>
      <c r="FQR222" s="65"/>
      <c r="FQS222" s="66"/>
      <c r="FQU222" s="64"/>
      <c r="FQV222" s="67"/>
      <c r="FQW222" s="67"/>
      <c r="FQX222" s="65"/>
      <c r="FQY222" s="65"/>
      <c r="FQZ222" s="65"/>
      <c r="FRA222" s="66"/>
      <c r="FRC222" s="64"/>
      <c r="FRD222" s="67"/>
      <c r="FRE222" s="67"/>
      <c r="FRF222" s="65"/>
      <c r="FRG222" s="65"/>
      <c r="FRH222" s="65"/>
      <c r="FRI222" s="66"/>
      <c r="FRK222" s="64"/>
      <c r="FRL222" s="67"/>
      <c r="FRM222" s="67"/>
      <c r="FRN222" s="65"/>
      <c r="FRO222" s="65"/>
      <c r="FRP222" s="65"/>
      <c r="FRQ222" s="66"/>
      <c r="FRS222" s="64"/>
      <c r="FRT222" s="67"/>
      <c r="FRU222" s="67"/>
      <c r="FRV222" s="65"/>
      <c r="FRW222" s="65"/>
      <c r="FRX222" s="65"/>
      <c r="FRY222" s="66"/>
      <c r="FSA222" s="64"/>
      <c r="FSB222" s="67"/>
      <c r="FSC222" s="67"/>
      <c r="FSD222" s="65"/>
      <c r="FSE222" s="65"/>
      <c r="FSF222" s="65"/>
      <c r="FSG222" s="66"/>
      <c r="FSI222" s="64"/>
      <c r="FSJ222" s="67"/>
      <c r="FSK222" s="67"/>
      <c r="FSL222" s="65"/>
      <c r="FSM222" s="65"/>
      <c r="FSN222" s="65"/>
      <c r="FSO222" s="66"/>
      <c r="FSQ222" s="64"/>
      <c r="FSR222" s="67"/>
      <c r="FSS222" s="67"/>
      <c r="FST222" s="65"/>
      <c r="FSU222" s="65"/>
      <c r="FSV222" s="65"/>
      <c r="FSW222" s="66"/>
      <c r="FSY222" s="64"/>
      <c r="FSZ222" s="67"/>
      <c r="FTA222" s="67"/>
      <c r="FTB222" s="65"/>
      <c r="FTC222" s="65"/>
      <c r="FTD222" s="65"/>
      <c r="FTE222" s="66"/>
      <c r="FTG222" s="64"/>
      <c r="FTH222" s="67"/>
      <c r="FTI222" s="67"/>
      <c r="FTJ222" s="65"/>
      <c r="FTK222" s="65"/>
      <c r="FTL222" s="65"/>
      <c r="FTM222" s="66"/>
      <c r="FTO222" s="64"/>
      <c r="FTP222" s="67"/>
      <c r="FTQ222" s="67"/>
      <c r="FTR222" s="65"/>
      <c r="FTS222" s="65"/>
      <c r="FTT222" s="65"/>
      <c r="FTU222" s="66"/>
      <c r="FTW222" s="64"/>
      <c r="FTX222" s="67"/>
      <c r="FTY222" s="67"/>
      <c r="FTZ222" s="65"/>
      <c r="FUA222" s="65"/>
      <c r="FUB222" s="65"/>
      <c r="FUC222" s="66"/>
      <c r="FUE222" s="64"/>
      <c r="FUF222" s="67"/>
      <c r="FUG222" s="67"/>
      <c r="FUH222" s="65"/>
      <c r="FUI222" s="65"/>
      <c r="FUJ222" s="65"/>
      <c r="FUK222" s="66"/>
      <c r="FUM222" s="64"/>
      <c r="FUN222" s="67"/>
      <c r="FUO222" s="67"/>
      <c r="FUP222" s="65"/>
      <c r="FUQ222" s="65"/>
      <c r="FUR222" s="65"/>
      <c r="FUS222" s="66"/>
      <c r="FUU222" s="64"/>
      <c r="FUV222" s="67"/>
      <c r="FUW222" s="67"/>
      <c r="FUX222" s="65"/>
      <c r="FUY222" s="65"/>
      <c r="FUZ222" s="65"/>
      <c r="FVA222" s="66"/>
      <c r="FVC222" s="64"/>
      <c r="FVD222" s="67"/>
      <c r="FVE222" s="67"/>
      <c r="FVF222" s="65"/>
      <c r="FVG222" s="65"/>
      <c r="FVH222" s="65"/>
      <c r="FVI222" s="66"/>
      <c r="FVK222" s="64"/>
      <c r="FVL222" s="67"/>
      <c r="FVM222" s="67"/>
      <c r="FVN222" s="65"/>
      <c r="FVO222" s="65"/>
      <c r="FVP222" s="65"/>
      <c r="FVQ222" s="66"/>
      <c r="FVS222" s="64"/>
      <c r="FVT222" s="67"/>
      <c r="FVU222" s="67"/>
      <c r="FVV222" s="65"/>
      <c r="FVW222" s="65"/>
      <c r="FVX222" s="65"/>
      <c r="FVY222" s="66"/>
      <c r="FWA222" s="64"/>
      <c r="FWB222" s="67"/>
      <c r="FWC222" s="67"/>
      <c r="FWD222" s="65"/>
      <c r="FWE222" s="65"/>
      <c r="FWF222" s="65"/>
      <c r="FWG222" s="66"/>
      <c r="FWI222" s="64"/>
      <c r="FWJ222" s="67"/>
      <c r="FWK222" s="67"/>
      <c r="FWL222" s="65"/>
      <c r="FWM222" s="65"/>
      <c r="FWN222" s="65"/>
      <c r="FWO222" s="66"/>
      <c r="FWQ222" s="64"/>
      <c r="FWR222" s="67"/>
      <c r="FWS222" s="67"/>
      <c r="FWT222" s="65"/>
      <c r="FWU222" s="65"/>
      <c r="FWV222" s="65"/>
      <c r="FWW222" s="66"/>
      <c r="FWY222" s="64"/>
      <c r="FWZ222" s="67"/>
      <c r="FXA222" s="67"/>
      <c r="FXB222" s="65"/>
      <c r="FXC222" s="65"/>
      <c r="FXD222" s="65"/>
      <c r="FXE222" s="66"/>
      <c r="FXG222" s="64"/>
      <c r="FXH222" s="67"/>
      <c r="FXI222" s="67"/>
      <c r="FXJ222" s="65"/>
      <c r="FXK222" s="65"/>
      <c r="FXL222" s="65"/>
      <c r="FXM222" s="66"/>
      <c r="FXO222" s="64"/>
      <c r="FXP222" s="67"/>
      <c r="FXQ222" s="67"/>
      <c r="FXR222" s="65"/>
      <c r="FXS222" s="65"/>
      <c r="FXT222" s="65"/>
      <c r="FXU222" s="66"/>
      <c r="FXW222" s="64"/>
      <c r="FXX222" s="67"/>
      <c r="FXY222" s="67"/>
      <c r="FXZ222" s="65"/>
      <c r="FYA222" s="65"/>
      <c r="FYB222" s="65"/>
      <c r="FYC222" s="66"/>
      <c r="FYE222" s="64"/>
      <c r="FYF222" s="67"/>
      <c r="FYG222" s="67"/>
      <c r="FYH222" s="65"/>
      <c r="FYI222" s="65"/>
      <c r="FYJ222" s="65"/>
      <c r="FYK222" s="66"/>
      <c r="FYM222" s="64"/>
      <c r="FYN222" s="67"/>
      <c r="FYO222" s="67"/>
      <c r="FYP222" s="65"/>
      <c r="FYQ222" s="65"/>
      <c r="FYR222" s="65"/>
      <c r="FYS222" s="66"/>
      <c r="FYU222" s="64"/>
      <c r="FYV222" s="67"/>
      <c r="FYW222" s="67"/>
      <c r="FYX222" s="65"/>
      <c r="FYY222" s="65"/>
      <c r="FYZ222" s="65"/>
      <c r="FZA222" s="66"/>
      <c r="FZC222" s="64"/>
      <c r="FZD222" s="67"/>
      <c r="FZE222" s="67"/>
      <c r="FZF222" s="65"/>
      <c r="FZG222" s="65"/>
      <c r="FZH222" s="65"/>
      <c r="FZI222" s="66"/>
      <c r="FZK222" s="64"/>
      <c r="FZL222" s="67"/>
      <c r="FZM222" s="67"/>
      <c r="FZN222" s="65"/>
      <c r="FZO222" s="65"/>
      <c r="FZP222" s="65"/>
      <c r="FZQ222" s="66"/>
      <c r="FZS222" s="64"/>
      <c r="FZT222" s="67"/>
      <c r="FZU222" s="67"/>
      <c r="FZV222" s="65"/>
      <c r="FZW222" s="65"/>
      <c r="FZX222" s="65"/>
      <c r="FZY222" s="66"/>
      <c r="GAA222" s="64"/>
      <c r="GAB222" s="67"/>
      <c r="GAC222" s="67"/>
      <c r="GAD222" s="65"/>
      <c r="GAE222" s="65"/>
      <c r="GAF222" s="65"/>
      <c r="GAG222" s="66"/>
      <c r="GAI222" s="64"/>
      <c r="GAJ222" s="67"/>
      <c r="GAK222" s="67"/>
      <c r="GAL222" s="65"/>
      <c r="GAM222" s="65"/>
      <c r="GAN222" s="65"/>
      <c r="GAO222" s="66"/>
      <c r="GAQ222" s="64"/>
      <c r="GAR222" s="67"/>
      <c r="GAS222" s="67"/>
      <c r="GAT222" s="65"/>
      <c r="GAU222" s="65"/>
      <c r="GAV222" s="65"/>
      <c r="GAW222" s="66"/>
      <c r="GAY222" s="64"/>
      <c r="GAZ222" s="67"/>
      <c r="GBA222" s="67"/>
      <c r="GBB222" s="65"/>
      <c r="GBC222" s="65"/>
      <c r="GBD222" s="65"/>
      <c r="GBE222" s="66"/>
      <c r="GBG222" s="64"/>
      <c r="GBH222" s="67"/>
      <c r="GBI222" s="67"/>
      <c r="GBJ222" s="65"/>
      <c r="GBK222" s="65"/>
      <c r="GBL222" s="65"/>
      <c r="GBM222" s="66"/>
      <c r="GBO222" s="64"/>
      <c r="GBP222" s="67"/>
      <c r="GBQ222" s="67"/>
      <c r="GBR222" s="65"/>
      <c r="GBS222" s="65"/>
      <c r="GBT222" s="65"/>
      <c r="GBU222" s="66"/>
      <c r="GBW222" s="64"/>
      <c r="GBX222" s="67"/>
      <c r="GBY222" s="67"/>
      <c r="GBZ222" s="65"/>
      <c r="GCA222" s="65"/>
      <c r="GCB222" s="65"/>
      <c r="GCC222" s="66"/>
      <c r="GCE222" s="64"/>
      <c r="GCF222" s="67"/>
      <c r="GCG222" s="67"/>
      <c r="GCH222" s="65"/>
      <c r="GCI222" s="65"/>
      <c r="GCJ222" s="65"/>
      <c r="GCK222" s="66"/>
      <c r="GCM222" s="64"/>
      <c r="GCN222" s="67"/>
      <c r="GCO222" s="67"/>
      <c r="GCP222" s="65"/>
      <c r="GCQ222" s="65"/>
      <c r="GCR222" s="65"/>
      <c r="GCS222" s="66"/>
      <c r="GCU222" s="64"/>
      <c r="GCV222" s="67"/>
      <c r="GCW222" s="67"/>
      <c r="GCX222" s="65"/>
      <c r="GCY222" s="65"/>
      <c r="GCZ222" s="65"/>
      <c r="GDA222" s="66"/>
      <c r="GDC222" s="64"/>
      <c r="GDD222" s="67"/>
      <c r="GDE222" s="67"/>
      <c r="GDF222" s="65"/>
      <c r="GDG222" s="65"/>
      <c r="GDH222" s="65"/>
      <c r="GDI222" s="66"/>
      <c r="GDK222" s="64"/>
      <c r="GDL222" s="67"/>
      <c r="GDM222" s="67"/>
      <c r="GDN222" s="65"/>
      <c r="GDO222" s="65"/>
      <c r="GDP222" s="65"/>
      <c r="GDQ222" s="66"/>
      <c r="GDS222" s="64"/>
      <c r="GDT222" s="67"/>
      <c r="GDU222" s="67"/>
      <c r="GDV222" s="65"/>
      <c r="GDW222" s="65"/>
      <c r="GDX222" s="65"/>
      <c r="GDY222" s="66"/>
      <c r="GEA222" s="64"/>
      <c r="GEB222" s="67"/>
      <c r="GEC222" s="67"/>
      <c r="GED222" s="65"/>
      <c r="GEE222" s="65"/>
      <c r="GEF222" s="65"/>
      <c r="GEG222" s="66"/>
      <c r="GEI222" s="64"/>
      <c r="GEJ222" s="67"/>
      <c r="GEK222" s="67"/>
      <c r="GEL222" s="65"/>
      <c r="GEM222" s="65"/>
      <c r="GEN222" s="65"/>
      <c r="GEO222" s="66"/>
      <c r="GEQ222" s="64"/>
      <c r="GER222" s="67"/>
      <c r="GES222" s="67"/>
      <c r="GET222" s="65"/>
      <c r="GEU222" s="65"/>
      <c r="GEV222" s="65"/>
      <c r="GEW222" s="66"/>
      <c r="GEY222" s="64"/>
      <c r="GEZ222" s="67"/>
      <c r="GFA222" s="67"/>
      <c r="GFB222" s="65"/>
      <c r="GFC222" s="65"/>
      <c r="GFD222" s="65"/>
      <c r="GFE222" s="66"/>
      <c r="GFG222" s="64"/>
      <c r="GFH222" s="67"/>
      <c r="GFI222" s="67"/>
      <c r="GFJ222" s="65"/>
      <c r="GFK222" s="65"/>
      <c r="GFL222" s="65"/>
      <c r="GFM222" s="66"/>
      <c r="GFO222" s="64"/>
      <c r="GFP222" s="67"/>
      <c r="GFQ222" s="67"/>
      <c r="GFR222" s="65"/>
      <c r="GFS222" s="65"/>
      <c r="GFT222" s="65"/>
      <c r="GFU222" s="66"/>
      <c r="GFW222" s="64"/>
      <c r="GFX222" s="67"/>
      <c r="GFY222" s="67"/>
      <c r="GFZ222" s="65"/>
      <c r="GGA222" s="65"/>
      <c r="GGB222" s="65"/>
      <c r="GGC222" s="66"/>
      <c r="GGE222" s="64"/>
      <c r="GGF222" s="67"/>
      <c r="GGG222" s="67"/>
      <c r="GGH222" s="65"/>
      <c r="GGI222" s="65"/>
      <c r="GGJ222" s="65"/>
      <c r="GGK222" s="66"/>
      <c r="GGM222" s="64"/>
      <c r="GGN222" s="67"/>
      <c r="GGO222" s="67"/>
      <c r="GGP222" s="65"/>
      <c r="GGQ222" s="65"/>
      <c r="GGR222" s="65"/>
      <c r="GGS222" s="66"/>
      <c r="GGU222" s="64"/>
      <c r="GGV222" s="67"/>
      <c r="GGW222" s="67"/>
      <c r="GGX222" s="65"/>
      <c r="GGY222" s="65"/>
      <c r="GGZ222" s="65"/>
      <c r="GHA222" s="66"/>
      <c r="GHC222" s="64"/>
      <c r="GHD222" s="67"/>
      <c r="GHE222" s="67"/>
      <c r="GHF222" s="65"/>
      <c r="GHG222" s="65"/>
      <c r="GHH222" s="65"/>
      <c r="GHI222" s="66"/>
      <c r="GHK222" s="64"/>
      <c r="GHL222" s="67"/>
      <c r="GHM222" s="67"/>
      <c r="GHN222" s="65"/>
      <c r="GHO222" s="65"/>
      <c r="GHP222" s="65"/>
      <c r="GHQ222" s="66"/>
      <c r="GHS222" s="64"/>
      <c r="GHT222" s="67"/>
      <c r="GHU222" s="67"/>
      <c r="GHV222" s="65"/>
      <c r="GHW222" s="65"/>
      <c r="GHX222" s="65"/>
      <c r="GHY222" s="66"/>
      <c r="GIA222" s="64"/>
      <c r="GIB222" s="67"/>
      <c r="GIC222" s="67"/>
      <c r="GID222" s="65"/>
      <c r="GIE222" s="65"/>
      <c r="GIF222" s="65"/>
      <c r="GIG222" s="66"/>
      <c r="GII222" s="64"/>
      <c r="GIJ222" s="67"/>
      <c r="GIK222" s="67"/>
      <c r="GIL222" s="65"/>
      <c r="GIM222" s="65"/>
      <c r="GIN222" s="65"/>
      <c r="GIO222" s="66"/>
      <c r="GIQ222" s="64"/>
      <c r="GIR222" s="67"/>
      <c r="GIS222" s="67"/>
      <c r="GIT222" s="65"/>
      <c r="GIU222" s="65"/>
      <c r="GIV222" s="65"/>
      <c r="GIW222" s="66"/>
      <c r="GIY222" s="64"/>
      <c r="GIZ222" s="67"/>
      <c r="GJA222" s="67"/>
      <c r="GJB222" s="65"/>
      <c r="GJC222" s="65"/>
      <c r="GJD222" s="65"/>
      <c r="GJE222" s="66"/>
      <c r="GJG222" s="64"/>
      <c r="GJH222" s="67"/>
      <c r="GJI222" s="67"/>
      <c r="GJJ222" s="65"/>
      <c r="GJK222" s="65"/>
      <c r="GJL222" s="65"/>
      <c r="GJM222" s="66"/>
      <c r="GJO222" s="64"/>
      <c r="GJP222" s="67"/>
      <c r="GJQ222" s="67"/>
      <c r="GJR222" s="65"/>
      <c r="GJS222" s="65"/>
      <c r="GJT222" s="65"/>
      <c r="GJU222" s="66"/>
      <c r="GJW222" s="64"/>
      <c r="GJX222" s="67"/>
      <c r="GJY222" s="67"/>
      <c r="GJZ222" s="65"/>
      <c r="GKA222" s="65"/>
      <c r="GKB222" s="65"/>
      <c r="GKC222" s="66"/>
      <c r="GKE222" s="64"/>
      <c r="GKF222" s="67"/>
      <c r="GKG222" s="67"/>
      <c r="GKH222" s="65"/>
      <c r="GKI222" s="65"/>
      <c r="GKJ222" s="65"/>
      <c r="GKK222" s="66"/>
      <c r="GKM222" s="64"/>
      <c r="GKN222" s="67"/>
      <c r="GKO222" s="67"/>
      <c r="GKP222" s="65"/>
      <c r="GKQ222" s="65"/>
      <c r="GKR222" s="65"/>
      <c r="GKS222" s="66"/>
      <c r="GKU222" s="64"/>
      <c r="GKV222" s="67"/>
      <c r="GKW222" s="67"/>
      <c r="GKX222" s="65"/>
      <c r="GKY222" s="65"/>
      <c r="GKZ222" s="65"/>
      <c r="GLA222" s="66"/>
      <c r="GLC222" s="64"/>
      <c r="GLD222" s="67"/>
      <c r="GLE222" s="67"/>
      <c r="GLF222" s="65"/>
      <c r="GLG222" s="65"/>
      <c r="GLH222" s="65"/>
      <c r="GLI222" s="66"/>
      <c r="GLK222" s="64"/>
      <c r="GLL222" s="67"/>
      <c r="GLM222" s="67"/>
      <c r="GLN222" s="65"/>
      <c r="GLO222" s="65"/>
      <c r="GLP222" s="65"/>
      <c r="GLQ222" s="66"/>
      <c r="GLS222" s="64"/>
      <c r="GLT222" s="67"/>
      <c r="GLU222" s="67"/>
      <c r="GLV222" s="65"/>
      <c r="GLW222" s="65"/>
      <c r="GLX222" s="65"/>
      <c r="GLY222" s="66"/>
      <c r="GMA222" s="64"/>
      <c r="GMB222" s="67"/>
      <c r="GMC222" s="67"/>
      <c r="GMD222" s="65"/>
      <c r="GME222" s="65"/>
      <c r="GMF222" s="65"/>
      <c r="GMG222" s="66"/>
      <c r="GMI222" s="64"/>
      <c r="GMJ222" s="67"/>
      <c r="GMK222" s="67"/>
      <c r="GML222" s="65"/>
      <c r="GMM222" s="65"/>
      <c r="GMN222" s="65"/>
      <c r="GMO222" s="66"/>
      <c r="GMQ222" s="64"/>
      <c r="GMR222" s="67"/>
      <c r="GMS222" s="67"/>
      <c r="GMT222" s="65"/>
      <c r="GMU222" s="65"/>
      <c r="GMV222" s="65"/>
      <c r="GMW222" s="66"/>
      <c r="GMY222" s="64"/>
      <c r="GMZ222" s="67"/>
      <c r="GNA222" s="67"/>
      <c r="GNB222" s="65"/>
      <c r="GNC222" s="65"/>
      <c r="GND222" s="65"/>
      <c r="GNE222" s="66"/>
      <c r="GNG222" s="64"/>
      <c r="GNH222" s="67"/>
      <c r="GNI222" s="67"/>
      <c r="GNJ222" s="65"/>
      <c r="GNK222" s="65"/>
      <c r="GNL222" s="65"/>
      <c r="GNM222" s="66"/>
      <c r="GNO222" s="64"/>
      <c r="GNP222" s="67"/>
      <c r="GNQ222" s="67"/>
      <c r="GNR222" s="65"/>
      <c r="GNS222" s="65"/>
      <c r="GNT222" s="65"/>
      <c r="GNU222" s="66"/>
      <c r="GNW222" s="64"/>
      <c r="GNX222" s="67"/>
      <c r="GNY222" s="67"/>
      <c r="GNZ222" s="65"/>
      <c r="GOA222" s="65"/>
      <c r="GOB222" s="65"/>
      <c r="GOC222" s="66"/>
      <c r="GOE222" s="64"/>
      <c r="GOF222" s="67"/>
      <c r="GOG222" s="67"/>
      <c r="GOH222" s="65"/>
      <c r="GOI222" s="65"/>
      <c r="GOJ222" s="65"/>
      <c r="GOK222" s="66"/>
      <c r="GOM222" s="64"/>
      <c r="GON222" s="67"/>
      <c r="GOO222" s="67"/>
      <c r="GOP222" s="65"/>
      <c r="GOQ222" s="65"/>
      <c r="GOR222" s="65"/>
      <c r="GOS222" s="66"/>
      <c r="GOU222" s="64"/>
      <c r="GOV222" s="67"/>
      <c r="GOW222" s="67"/>
      <c r="GOX222" s="65"/>
      <c r="GOY222" s="65"/>
      <c r="GOZ222" s="65"/>
      <c r="GPA222" s="66"/>
      <c r="GPC222" s="64"/>
      <c r="GPD222" s="67"/>
      <c r="GPE222" s="67"/>
      <c r="GPF222" s="65"/>
      <c r="GPG222" s="65"/>
      <c r="GPH222" s="65"/>
      <c r="GPI222" s="66"/>
      <c r="GPK222" s="64"/>
      <c r="GPL222" s="67"/>
      <c r="GPM222" s="67"/>
      <c r="GPN222" s="65"/>
      <c r="GPO222" s="65"/>
      <c r="GPP222" s="65"/>
      <c r="GPQ222" s="66"/>
      <c r="GPS222" s="64"/>
      <c r="GPT222" s="67"/>
      <c r="GPU222" s="67"/>
      <c r="GPV222" s="65"/>
      <c r="GPW222" s="65"/>
      <c r="GPX222" s="65"/>
      <c r="GPY222" s="66"/>
      <c r="GQA222" s="64"/>
      <c r="GQB222" s="67"/>
      <c r="GQC222" s="67"/>
      <c r="GQD222" s="65"/>
      <c r="GQE222" s="65"/>
      <c r="GQF222" s="65"/>
      <c r="GQG222" s="66"/>
      <c r="GQI222" s="64"/>
      <c r="GQJ222" s="67"/>
      <c r="GQK222" s="67"/>
      <c r="GQL222" s="65"/>
      <c r="GQM222" s="65"/>
      <c r="GQN222" s="65"/>
      <c r="GQO222" s="66"/>
      <c r="GQQ222" s="64"/>
      <c r="GQR222" s="67"/>
      <c r="GQS222" s="67"/>
      <c r="GQT222" s="65"/>
      <c r="GQU222" s="65"/>
      <c r="GQV222" s="65"/>
      <c r="GQW222" s="66"/>
      <c r="GQY222" s="64"/>
      <c r="GQZ222" s="67"/>
      <c r="GRA222" s="67"/>
      <c r="GRB222" s="65"/>
      <c r="GRC222" s="65"/>
      <c r="GRD222" s="65"/>
      <c r="GRE222" s="66"/>
      <c r="GRG222" s="64"/>
      <c r="GRH222" s="67"/>
      <c r="GRI222" s="67"/>
      <c r="GRJ222" s="65"/>
      <c r="GRK222" s="65"/>
      <c r="GRL222" s="65"/>
      <c r="GRM222" s="66"/>
      <c r="GRO222" s="64"/>
      <c r="GRP222" s="67"/>
      <c r="GRQ222" s="67"/>
      <c r="GRR222" s="65"/>
      <c r="GRS222" s="65"/>
      <c r="GRT222" s="65"/>
      <c r="GRU222" s="66"/>
      <c r="GRW222" s="64"/>
      <c r="GRX222" s="67"/>
      <c r="GRY222" s="67"/>
      <c r="GRZ222" s="65"/>
      <c r="GSA222" s="65"/>
      <c r="GSB222" s="65"/>
      <c r="GSC222" s="66"/>
      <c r="GSE222" s="64"/>
      <c r="GSF222" s="67"/>
      <c r="GSG222" s="67"/>
      <c r="GSH222" s="65"/>
      <c r="GSI222" s="65"/>
      <c r="GSJ222" s="65"/>
      <c r="GSK222" s="66"/>
      <c r="GSM222" s="64"/>
      <c r="GSN222" s="67"/>
      <c r="GSO222" s="67"/>
      <c r="GSP222" s="65"/>
      <c r="GSQ222" s="65"/>
      <c r="GSR222" s="65"/>
      <c r="GSS222" s="66"/>
      <c r="GSU222" s="64"/>
      <c r="GSV222" s="67"/>
      <c r="GSW222" s="67"/>
      <c r="GSX222" s="65"/>
      <c r="GSY222" s="65"/>
      <c r="GSZ222" s="65"/>
      <c r="GTA222" s="66"/>
      <c r="GTC222" s="64"/>
      <c r="GTD222" s="67"/>
      <c r="GTE222" s="67"/>
      <c r="GTF222" s="65"/>
      <c r="GTG222" s="65"/>
      <c r="GTH222" s="65"/>
      <c r="GTI222" s="66"/>
      <c r="GTK222" s="64"/>
      <c r="GTL222" s="67"/>
      <c r="GTM222" s="67"/>
      <c r="GTN222" s="65"/>
      <c r="GTO222" s="65"/>
      <c r="GTP222" s="65"/>
      <c r="GTQ222" s="66"/>
      <c r="GTS222" s="64"/>
      <c r="GTT222" s="67"/>
      <c r="GTU222" s="67"/>
      <c r="GTV222" s="65"/>
      <c r="GTW222" s="65"/>
      <c r="GTX222" s="65"/>
      <c r="GTY222" s="66"/>
      <c r="GUA222" s="64"/>
      <c r="GUB222" s="67"/>
      <c r="GUC222" s="67"/>
      <c r="GUD222" s="65"/>
      <c r="GUE222" s="65"/>
      <c r="GUF222" s="65"/>
      <c r="GUG222" s="66"/>
      <c r="GUI222" s="64"/>
      <c r="GUJ222" s="67"/>
      <c r="GUK222" s="67"/>
      <c r="GUL222" s="65"/>
      <c r="GUM222" s="65"/>
      <c r="GUN222" s="65"/>
      <c r="GUO222" s="66"/>
      <c r="GUQ222" s="64"/>
      <c r="GUR222" s="67"/>
      <c r="GUS222" s="67"/>
      <c r="GUT222" s="65"/>
      <c r="GUU222" s="65"/>
      <c r="GUV222" s="65"/>
      <c r="GUW222" s="66"/>
      <c r="GUY222" s="64"/>
      <c r="GUZ222" s="67"/>
      <c r="GVA222" s="67"/>
      <c r="GVB222" s="65"/>
      <c r="GVC222" s="65"/>
      <c r="GVD222" s="65"/>
      <c r="GVE222" s="66"/>
      <c r="GVG222" s="64"/>
      <c r="GVH222" s="67"/>
      <c r="GVI222" s="67"/>
      <c r="GVJ222" s="65"/>
      <c r="GVK222" s="65"/>
      <c r="GVL222" s="65"/>
      <c r="GVM222" s="66"/>
      <c r="GVO222" s="64"/>
      <c r="GVP222" s="67"/>
      <c r="GVQ222" s="67"/>
      <c r="GVR222" s="65"/>
      <c r="GVS222" s="65"/>
      <c r="GVT222" s="65"/>
      <c r="GVU222" s="66"/>
      <c r="GVW222" s="64"/>
      <c r="GVX222" s="67"/>
      <c r="GVY222" s="67"/>
      <c r="GVZ222" s="65"/>
      <c r="GWA222" s="65"/>
      <c r="GWB222" s="65"/>
      <c r="GWC222" s="66"/>
      <c r="GWE222" s="64"/>
      <c r="GWF222" s="67"/>
      <c r="GWG222" s="67"/>
      <c r="GWH222" s="65"/>
      <c r="GWI222" s="65"/>
      <c r="GWJ222" s="65"/>
      <c r="GWK222" s="66"/>
      <c r="GWM222" s="64"/>
      <c r="GWN222" s="67"/>
      <c r="GWO222" s="67"/>
      <c r="GWP222" s="65"/>
      <c r="GWQ222" s="65"/>
      <c r="GWR222" s="65"/>
      <c r="GWS222" s="66"/>
      <c r="GWU222" s="64"/>
      <c r="GWV222" s="67"/>
      <c r="GWW222" s="67"/>
      <c r="GWX222" s="65"/>
      <c r="GWY222" s="65"/>
      <c r="GWZ222" s="65"/>
      <c r="GXA222" s="66"/>
      <c r="GXC222" s="64"/>
      <c r="GXD222" s="67"/>
      <c r="GXE222" s="67"/>
      <c r="GXF222" s="65"/>
      <c r="GXG222" s="65"/>
      <c r="GXH222" s="65"/>
      <c r="GXI222" s="66"/>
      <c r="GXK222" s="64"/>
      <c r="GXL222" s="67"/>
      <c r="GXM222" s="67"/>
      <c r="GXN222" s="65"/>
      <c r="GXO222" s="65"/>
      <c r="GXP222" s="65"/>
      <c r="GXQ222" s="66"/>
      <c r="GXS222" s="64"/>
      <c r="GXT222" s="67"/>
      <c r="GXU222" s="67"/>
      <c r="GXV222" s="65"/>
      <c r="GXW222" s="65"/>
      <c r="GXX222" s="65"/>
      <c r="GXY222" s="66"/>
      <c r="GYA222" s="64"/>
      <c r="GYB222" s="67"/>
      <c r="GYC222" s="67"/>
      <c r="GYD222" s="65"/>
      <c r="GYE222" s="65"/>
      <c r="GYF222" s="65"/>
      <c r="GYG222" s="66"/>
      <c r="GYI222" s="64"/>
      <c r="GYJ222" s="67"/>
      <c r="GYK222" s="67"/>
      <c r="GYL222" s="65"/>
      <c r="GYM222" s="65"/>
      <c r="GYN222" s="65"/>
      <c r="GYO222" s="66"/>
      <c r="GYQ222" s="64"/>
      <c r="GYR222" s="67"/>
      <c r="GYS222" s="67"/>
      <c r="GYT222" s="65"/>
      <c r="GYU222" s="65"/>
      <c r="GYV222" s="65"/>
      <c r="GYW222" s="66"/>
      <c r="GYY222" s="64"/>
      <c r="GYZ222" s="67"/>
      <c r="GZA222" s="67"/>
      <c r="GZB222" s="65"/>
      <c r="GZC222" s="65"/>
      <c r="GZD222" s="65"/>
      <c r="GZE222" s="66"/>
      <c r="GZG222" s="64"/>
      <c r="GZH222" s="67"/>
      <c r="GZI222" s="67"/>
      <c r="GZJ222" s="65"/>
      <c r="GZK222" s="65"/>
      <c r="GZL222" s="65"/>
      <c r="GZM222" s="66"/>
      <c r="GZO222" s="64"/>
      <c r="GZP222" s="67"/>
      <c r="GZQ222" s="67"/>
      <c r="GZR222" s="65"/>
      <c r="GZS222" s="65"/>
      <c r="GZT222" s="65"/>
      <c r="GZU222" s="66"/>
      <c r="GZW222" s="64"/>
      <c r="GZX222" s="67"/>
      <c r="GZY222" s="67"/>
      <c r="GZZ222" s="65"/>
      <c r="HAA222" s="65"/>
      <c r="HAB222" s="65"/>
      <c r="HAC222" s="66"/>
      <c r="HAE222" s="64"/>
      <c r="HAF222" s="67"/>
      <c r="HAG222" s="67"/>
      <c r="HAH222" s="65"/>
      <c r="HAI222" s="65"/>
      <c r="HAJ222" s="65"/>
      <c r="HAK222" s="66"/>
      <c r="HAM222" s="64"/>
      <c r="HAN222" s="67"/>
      <c r="HAO222" s="67"/>
      <c r="HAP222" s="65"/>
      <c r="HAQ222" s="65"/>
      <c r="HAR222" s="65"/>
      <c r="HAS222" s="66"/>
      <c r="HAU222" s="64"/>
      <c r="HAV222" s="67"/>
      <c r="HAW222" s="67"/>
      <c r="HAX222" s="65"/>
      <c r="HAY222" s="65"/>
      <c r="HAZ222" s="65"/>
      <c r="HBA222" s="66"/>
      <c r="HBC222" s="64"/>
      <c r="HBD222" s="67"/>
      <c r="HBE222" s="67"/>
      <c r="HBF222" s="65"/>
      <c r="HBG222" s="65"/>
      <c r="HBH222" s="65"/>
      <c r="HBI222" s="66"/>
      <c r="HBK222" s="64"/>
      <c r="HBL222" s="67"/>
      <c r="HBM222" s="67"/>
      <c r="HBN222" s="65"/>
      <c r="HBO222" s="65"/>
      <c r="HBP222" s="65"/>
      <c r="HBQ222" s="66"/>
      <c r="HBS222" s="64"/>
      <c r="HBT222" s="67"/>
      <c r="HBU222" s="67"/>
      <c r="HBV222" s="65"/>
      <c r="HBW222" s="65"/>
      <c r="HBX222" s="65"/>
      <c r="HBY222" s="66"/>
      <c r="HCA222" s="64"/>
      <c r="HCB222" s="67"/>
      <c r="HCC222" s="67"/>
      <c r="HCD222" s="65"/>
      <c r="HCE222" s="65"/>
      <c r="HCF222" s="65"/>
      <c r="HCG222" s="66"/>
      <c r="HCI222" s="64"/>
      <c r="HCJ222" s="67"/>
      <c r="HCK222" s="67"/>
      <c r="HCL222" s="65"/>
      <c r="HCM222" s="65"/>
      <c r="HCN222" s="65"/>
      <c r="HCO222" s="66"/>
      <c r="HCQ222" s="64"/>
      <c r="HCR222" s="67"/>
      <c r="HCS222" s="67"/>
      <c r="HCT222" s="65"/>
      <c r="HCU222" s="65"/>
      <c r="HCV222" s="65"/>
      <c r="HCW222" s="66"/>
      <c r="HCY222" s="64"/>
      <c r="HCZ222" s="67"/>
      <c r="HDA222" s="67"/>
      <c r="HDB222" s="65"/>
      <c r="HDC222" s="65"/>
      <c r="HDD222" s="65"/>
      <c r="HDE222" s="66"/>
      <c r="HDG222" s="64"/>
      <c r="HDH222" s="67"/>
      <c r="HDI222" s="67"/>
      <c r="HDJ222" s="65"/>
      <c r="HDK222" s="65"/>
      <c r="HDL222" s="65"/>
      <c r="HDM222" s="66"/>
      <c r="HDO222" s="64"/>
      <c r="HDP222" s="67"/>
      <c r="HDQ222" s="67"/>
      <c r="HDR222" s="65"/>
      <c r="HDS222" s="65"/>
      <c r="HDT222" s="65"/>
      <c r="HDU222" s="66"/>
      <c r="HDW222" s="64"/>
      <c r="HDX222" s="67"/>
      <c r="HDY222" s="67"/>
      <c r="HDZ222" s="65"/>
      <c r="HEA222" s="65"/>
      <c r="HEB222" s="65"/>
      <c r="HEC222" s="66"/>
      <c r="HEE222" s="64"/>
      <c r="HEF222" s="67"/>
      <c r="HEG222" s="67"/>
      <c r="HEH222" s="65"/>
      <c r="HEI222" s="65"/>
      <c r="HEJ222" s="65"/>
      <c r="HEK222" s="66"/>
      <c r="HEM222" s="64"/>
      <c r="HEN222" s="67"/>
      <c r="HEO222" s="67"/>
      <c r="HEP222" s="65"/>
      <c r="HEQ222" s="65"/>
      <c r="HER222" s="65"/>
      <c r="HES222" s="66"/>
      <c r="HEU222" s="64"/>
      <c r="HEV222" s="67"/>
      <c r="HEW222" s="67"/>
      <c r="HEX222" s="65"/>
      <c r="HEY222" s="65"/>
      <c r="HEZ222" s="65"/>
      <c r="HFA222" s="66"/>
      <c r="HFC222" s="64"/>
      <c r="HFD222" s="67"/>
      <c r="HFE222" s="67"/>
      <c r="HFF222" s="65"/>
      <c r="HFG222" s="65"/>
      <c r="HFH222" s="65"/>
      <c r="HFI222" s="66"/>
      <c r="HFK222" s="64"/>
      <c r="HFL222" s="67"/>
      <c r="HFM222" s="67"/>
      <c r="HFN222" s="65"/>
      <c r="HFO222" s="65"/>
      <c r="HFP222" s="65"/>
      <c r="HFQ222" s="66"/>
      <c r="HFS222" s="64"/>
      <c r="HFT222" s="67"/>
      <c r="HFU222" s="67"/>
      <c r="HFV222" s="65"/>
      <c r="HFW222" s="65"/>
      <c r="HFX222" s="65"/>
      <c r="HFY222" s="66"/>
      <c r="HGA222" s="64"/>
      <c r="HGB222" s="67"/>
      <c r="HGC222" s="67"/>
      <c r="HGD222" s="65"/>
      <c r="HGE222" s="65"/>
      <c r="HGF222" s="65"/>
      <c r="HGG222" s="66"/>
      <c r="HGI222" s="64"/>
      <c r="HGJ222" s="67"/>
      <c r="HGK222" s="67"/>
      <c r="HGL222" s="65"/>
      <c r="HGM222" s="65"/>
      <c r="HGN222" s="65"/>
      <c r="HGO222" s="66"/>
      <c r="HGQ222" s="64"/>
      <c r="HGR222" s="67"/>
      <c r="HGS222" s="67"/>
      <c r="HGT222" s="65"/>
      <c r="HGU222" s="65"/>
      <c r="HGV222" s="65"/>
      <c r="HGW222" s="66"/>
      <c r="HGY222" s="64"/>
      <c r="HGZ222" s="67"/>
      <c r="HHA222" s="67"/>
      <c r="HHB222" s="65"/>
      <c r="HHC222" s="65"/>
      <c r="HHD222" s="65"/>
      <c r="HHE222" s="66"/>
      <c r="HHG222" s="64"/>
      <c r="HHH222" s="67"/>
      <c r="HHI222" s="67"/>
      <c r="HHJ222" s="65"/>
      <c r="HHK222" s="65"/>
      <c r="HHL222" s="65"/>
      <c r="HHM222" s="66"/>
      <c r="HHO222" s="64"/>
      <c r="HHP222" s="67"/>
      <c r="HHQ222" s="67"/>
      <c r="HHR222" s="65"/>
      <c r="HHS222" s="65"/>
      <c r="HHT222" s="65"/>
      <c r="HHU222" s="66"/>
      <c r="HHW222" s="64"/>
      <c r="HHX222" s="67"/>
      <c r="HHY222" s="67"/>
      <c r="HHZ222" s="65"/>
      <c r="HIA222" s="65"/>
      <c r="HIB222" s="65"/>
      <c r="HIC222" s="66"/>
      <c r="HIE222" s="64"/>
      <c r="HIF222" s="67"/>
      <c r="HIG222" s="67"/>
      <c r="HIH222" s="65"/>
      <c r="HII222" s="65"/>
      <c r="HIJ222" s="65"/>
      <c r="HIK222" s="66"/>
      <c r="HIM222" s="64"/>
      <c r="HIN222" s="67"/>
      <c r="HIO222" s="67"/>
      <c r="HIP222" s="65"/>
      <c r="HIQ222" s="65"/>
      <c r="HIR222" s="65"/>
      <c r="HIS222" s="66"/>
      <c r="HIU222" s="64"/>
      <c r="HIV222" s="67"/>
      <c r="HIW222" s="67"/>
      <c r="HIX222" s="65"/>
      <c r="HIY222" s="65"/>
      <c r="HIZ222" s="65"/>
      <c r="HJA222" s="66"/>
      <c r="HJC222" s="64"/>
      <c r="HJD222" s="67"/>
      <c r="HJE222" s="67"/>
      <c r="HJF222" s="65"/>
      <c r="HJG222" s="65"/>
      <c r="HJH222" s="65"/>
      <c r="HJI222" s="66"/>
      <c r="HJK222" s="64"/>
      <c r="HJL222" s="67"/>
      <c r="HJM222" s="67"/>
      <c r="HJN222" s="65"/>
      <c r="HJO222" s="65"/>
      <c r="HJP222" s="65"/>
      <c r="HJQ222" s="66"/>
      <c r="HJS222" s="64"/>
      <c r="HJT222" s="67"/>
      <c r="HJU222" s="67"/>
      <c r="HJV222" s="65"/>
      <c r="HJW222" s="65"/>
      <c r="HJX222" s="65"/>
      <c r="HJY222" s="66"/>
      <c r="HKA222" s="64"/>
      <c r="HKB222" s="67"/>
      <c r="HKC222" s="67"/>
      <c r="HKD222" s="65"/>
      <c r="HKE222" s="65"/>
      <c r="HKF222" s="65"/>
      <c r="HKG222" s="66"/>
      <c r="HKI222" s="64"/>
      <c r="HKJ222" s="67"/>
      <c r="HKK222" s="67"/>
      <c r="HKL222" s="65"/>
      <c r="HKM222" s="65"/>
      <c r="HKN222" s="65"/>
      <c r="HKO222" s="66"/>
      <c r="HKQ222" s="64"/>
      <c r="HKR222" s="67"/>
      <c r="HKS222" s="67"/>
      <c r="HKT222" s="65"/>
      <c r="HKU222" s="65"/>
      <c r="HKV222" s="65"/>
      <c r="HKW222" s="66"/>
      <c r="HKY222" s="64"/>
      <c r="HKZ222" s="67"/>
      <c r="HLA222" s="67"/>
      <c r="HLB222" s="65"/>
      <c r="HLC222" s="65"/>
      <c r="HLD222" s="65"/>
      <c r="HLE222" s="66"/>
      <c r="HLG222" s="64"/>
      <c r="HLH222" s="67"/>
      <c r="HLI222" s="67"/>
      <c r="HLJ222" s="65"/>
      <c r="HLK222" s="65"/>
      <c r="HLL222" s="65"/>
      <c r="HLM222" s="66"/>
      <c r="HLO222" s="64"/>
      <c r="HLP222" s="67"/>
      <c r="HLQ222" s="67"/>
      <c r="HLR222" s="65"/>
      <c r="HLS222" s="65"/>
      <c r="HLT222" s="65"/>
      <c r="HLU222" s="66"/>
      <c r="HLW222" s="64"/>
      <c r="HLX222" s="67"/>
      <c r="HLY222" s="67"/>
      <c r="HLZ222" s="65"/>
      <c r="HMA222" s="65"/>
      <c r="HMB222" s="65"/>
      <c r="HMC222" s="66"/>
      <c r="HME222" s="64"/>
      <c r="HMF222" s="67"/>
      <c r="HMG222" s="67"/>
      <c r="HMH222" s="65"/>
      <c r="HMI222" s="65"/>
      <c r="HMJ222" s="65"/>
      <c r="HMK222" s="66"/>
      <c r="HMM222" s="64"/>
      <c r="HMN222" s="67"/>
      <c r="HMO222" s="67"/>
      <c r="HMP222" s="65"/>
      <c r="HMQ222" s="65"/>
      <c r="HMR222" s="65"/>
      <c r="HMS222" s="66"/>
      <c r="HMU222" s="64"/>
      <c r="HMV222" s="67"/>
      <c r="HMW222" s="67"/>
      <c r="HMX222" s="65"/>
      <c r="HMY222" s="65"/>
      <c r="HMZ222" s="65"/>
      <c r="HNA222" s="66"/>
      <c r="HNC222" s="64"/>
      <c r="HND222" s="67"/>
      <c r="HNE222" s="67"/>
      <c r="HNF222" s="65"/>
      <c r="HNG222" s="65"/>
      <c r="HNH222" s="65"/>
      <c r="HNI222" s="66"/>
      <c r="HNK222" s="64"/>
      <c r="HNL222" s="67"/>
      <c r="HNM222" s="67"/>
      <c r="HNN222" s="65"/>
      <c r="HNO222" s="65"/>
      <c r="HNP222" s="65"/>
      <c r="HNQ222" s="66"/>
      <c r="HNS222" s="64"/>
      <c r="HNT222" s="67"/>
      <c r="HNU222" s="67"/>
      <c r="HNV222" s="65"/>
      <c r="HNW222" s="65"/>
      <c r="HNX222" s="65"/>
      <c r="HNY222" s="66"/>
      <c r="HOA222" s="64"/>
      <c r="HOB222" s="67"/>
      <c r="HOC222" s="67"/>
      <c r="HOD222" s="65"/>
      <c r="HOE222" s="65"/>
      <c r="HOF222" s="65"/>
      <c r="HOG222" s="66"/>
      <c r="HOI222" s="64"/>
      <c r="HOJ222" s="67"/>
      <c r="HOK222" s="67"/>
      <c r="HOL222" s="65"/>
      <c r="HOM222" s="65"/>
      <c r="HON222" s="65"/>
      <c r="HOO222" s="66"/>
      <c r="HOQ222" s="64"/>
      <c r="HOR222" s="67"/>
      <c r="HOS222" s="67"/>
      <c r="HOT222" s="65"/>
      <c r="HOU222" s="65"/>
      <c r="HOV222" s="65"/>
      <c r="HOW222" s="66"/>
      <c r="HOY222" s="64"/>
      <c r="HOZ222" s="67"/>
      <c r="HPA222" s="67"/>
      <c r="HPB222" s="65"/>
      <c r="HPC222" s="65"/>
      <c r="HPD222" s="65"/>
      <c r="HPE222" s="66"/>
      <c r="HPG222" s="64"/>
      <c r="HPH222" s="67"/>
      <c r="HPI222" s="67"/>
      <c r="HPJ222" s="65"/>
      <c r="HPK222" s="65"/>
      <c r="HPL222" s="65"/>
      <c r="HPM222" s="66"/>
      <c r="HPO222" s="64"/>
      <c r="HPP222" s="67"/>
      <c r="HPQ222" s="67"/>
      <c r="HPR222" s="65"/>
      <c r="HPS222" s="65"/>
      <c r="HPT222" s="65"/>
      <c r="HPU222" s="66"/>
      <c r="HPW222" s="64"/>
      <c r="HPX222" s="67"/>
      <c r="HPY222" s="67"/>
      <c r="HPZ222" s="65"/>
      <c r="HQA222" s="65"/>
      <c r="HQB222" s="65"/>
      <c r="HQC222" s="66"/>
      <c r="HQE222" s="64"/>
      <c r="HQF222" s="67"/>
      <c r="HQG222" s="67"/>
      <c r="HQH222" s="65"/>
      <c r="HQI222" s="65"/>
      <c r="HQJ222" s="65"/>
      <c r="HQK222" s="66"/>
      <c r="HQM222" s="64"/>
      <c r="HQN222" s="67"/>
      <c r="HQO222" s="67"/>
      <c r="HQP222" s="65"/>
      <c r="HQQ222" s="65"/>
      <c r="HQR222" s="65"/>
      <c r="HQS222" s="66"/>
      <c r="HQU222" s="64"/>
      <c r="HQV222" s="67"/>
      <c r="HQW222" s="67"/>
      <c r="HQX222" s="65"/>
      <c r="HQY222" s="65"/>
      <c r="HQZ222" s="65"/>
      <c r="HRA222" s="66"/>
      <c r="HRC222" s="64"/>
      <c r="HRD222" s="67"/>
      <c r="HRE222" s="67"/>
      <c r="HRF222" s="65"/>
      <c r="HRG222" s="65"/>
      <c r="HRH222" s="65"/>
      <c r="HRI222" s="66"/>
      <c r="HRK222" s="64"/>
      <c r="HRL222" s="67"/>
      <c r="HRM222" s="67"/>
      <c r="HRN222" s="65"/>
      <c r="HRO222" s="65"/>
      <c r="HRP222" s="65"/>
      <c r="HRQ222" s="66"/>
      <c r="HRS222" s="64"/>
      <c r="HRT222" s="67"/>
      <c r="HRU222" s="67"/>
      <c r="HRV222" s="65"/>
      <c r="HRW222" s="65"/>
      <c r="HRX222" s="65"/>
      <c r="HRY222" s="66"/>
      <c r="HSA222" s="64"/>
      <c r="HSB222" s="67"/>
      <c r="HSC222" s="67"/>
      <c r="HSD222" s="65"/>
      <c r="HSE222" s="65"/>
      <c r="HSF222" s="65"/>
      <c r="HSG222" s="66"/>
      <c r="HSI222" s="64"/>
      <c r="HSJ222" s="67"/>
      <c r="HSK222" s="67"/>
      <c r="HSL222" s="65"/>
      <c r="HSM222" s="65"/>
      <c r="HSN222" s="65"/>
      <c r="HSO222" s="66"/>
      <c r="HSQ222" s="64"/>
      <c r="HSR222" s="67"/>
      <c r="HSS222" s="67"/>
      <c r="HST222" s="65"/>
      <c r="HSU222" s="65"/>
      <c r="HSV222" s="65"/>
      <c r="HSW222" s="66"/>
      <c r="HSY222" s="64"/>
      <c r="HSZ222" s="67"/>
      <c r="HTA222" s="67"/>
      <c r="HTB222" s="65"/>
      <c r="HTC222" s="65"/>
      <c r="HTD222" s="65"/>
      <c r="HTE222" s="66"/>
      <c r="HTG222" s="64"/>
      <c r="HTH222" s="67"/>
      <c r="HTI222" s="67"/>
      <c r="HTJ222" s="65"/>
      <c r="HTK222" s="65"/>
      <c r="HTL222" s="65"/>
      <c r="HTM222" s="66"/>
      <c r="HTO222" s="64"/>
      <c r="HTP222" s="67"/>
      <c r="HTQ222" s="67"/>
      <c r="HTR222" s="65"/>
      <c r="HTS222" s="65"/>
      <c r="HTT222" s="65"/>
      <c r="HTU222" s="66"/>
      <c r="HTW222" s="64"/>
      <c r="HTX222" s="67"/>
      <c r="HTY222" s="67"/>
      <c r="HTZ222" s="65"/>
      <c r="HUA222" s="65"/>
      <c r="HUB222" s="65"/>
      <c r="HUC222" s="66"/>
      <c r="HUE222" s="64"/>
      <c r="HUF222" s="67"/>
      <c r="HUG222" s="67"/>
      <c r="HUH222" s="65"/>
      <c r="HUI222" s="65"/>
      <c r="HUJ222" s="65"/>
      <c r="HUK222" s="66"/>
      <c r="HUM222" s="64"/>
      <c r="HUN222" s="67"/>
      <c r="HUO222" s="67"/>
      <c r="HUP222" s="65"/>
      <c r="HUQ222" s="65"/>
      <c r="HUR222" s="65"/>
      <c r="HUS222" s="66"/>
      <c r="HUU222" s="64"/>
      <c r="HUV222" s="67"/>
      <c r="HUW222" s="67"/>
      <c r="HUX222" s="65"/>
      <c r="HUY222" s="65"/>
      <c r="HUZ222" s="65"/>
      <c r="HVA222" s="66"/>
      <c r="HVC222" s="64"/>
      <c r="HVD222" s="67"/>
      <c r="HVE222" s="67"/>
      <c r="HVF222" s="65"/>
      <c r="HVG222" s="65"/>
      <c r="HVH222" s="65"/>
      <c r="HVI222" s="66"/>
      <c r="HVK222" s="64"/>
      <c r="HVL222" s="67"/>
      <c r="HVM222" s="67"/>
      <c r="HVN222" s="65"/>
      <c r="HVO222" s="65"/>
      <c r="HVP222" s="65"/>
      <c r="HVQ222" s="66"/>
      <c r="HVS222" s="64"/>
      <c r="HVT222" s="67"/>
      <c r="HVU222" s="67"/>
      <c r="HVV222" s="65"/>
      <c r="HVW222" s="65"/>
      <c r="HVX222" s="65"/>
      <c r="HVY222" s="66"/>
      <c r="HWA222" s="64"/>
      <c r="HWB222" s="67"/>
      <c r="HWC222" s="67"/>
      <c r="HWD222" s="65"/>
      <c r="HWE222" s="65"/>
      <c r="HWF222" s="65"/>
      <c r="HWG222" s="66"/>
      <c r="HWI222" s="64"/>
      <c r="HWJ222" s="67"/>
      <c r="HWK222" s="67"/>
      <c r="HWL222" s="65"/>
      <c r="HWM222" s="65"/>
      <c r="HWN222" s="65"/>
      <c r="HWO222" s="66"/>
      <c r="HWQ222" s="64"/>
      <c r="HWR222" s="67"/>
      <c r="HWS222" s="67"/>
      <c r="HWT222" s="65"/>
      <c r="HWU222" s="65"/>
      <c r="HWV222" s="65"/>
      <c r="HWW222" s="66"/>
      <c r="HWY222" s="64"/>
      <c r="HWZ222" s="67"/>
      <c r="HXA222" s="67"/>
      <c r="HXB222" s="65"/>
      <c r="HXC222" s="65"/>
      <c r="HXD222" s="65"/>
      <c r="HXE222" s="66"/>
      <c r="HXG222" s="64"/>
      <c r="HXH222" s="67"/>
      <c r="HXI222" s="67"/>
      <c r="HXJ222" s="65"/>
      <c r="HXK222" s="65"/>
      <c r="HXL222" s="65"/>
      <c r="HXM222" s="66"/>
      <c r="HXO222" s="64"/>
      <c r="HXP222" s="67"/>
      <c r="HXQ222" s="67"/>
      <c r="HXR222" s="65"/>
      <c r="HXS222" s="65"/>
      <c r="HXT222" s="65"/>
      <c r="HXU222" s="66"/>
      <c r="HXW222" s="64"/>
      <c r="HXX222" s="67"/>
      <c r="HXY222" s="67"/>
      <c r="HXZ222" s="65"/>
      <c r="HYA222" s="65"/>
      <c r="HYB222" s="65"/>
      <c r="HYC222" s="66"/>
      <c r="HYE222" s="64"/>
      <c r="HYF222" s="67"/>
      <c r="HYG222" s="67"/>
      <c r="HYH222" s="65"/>
      <c r="HYI222" s="65"/>
      <c r="HYJ222" s="65"/>
      <c r="HYK222" s="66"/>
      <c r="HYM222" s="64"/>
      <c r="HYN222" s="67"/>
      <c r="HYO222" s="67"/>
      <c r="HYP222" s="65"/>
      <c r="HYQ222" s="65"/>
      <c r="HYR222" s="65"/>
      <c r="HYS222" s="66"/>
      <c r="HYU222" s="64"/>
      <c r="HYV222" s="67"/>
      <c r="HYW222" s="67"/>
      <c r="HYX222" s="65"/>
      <c r="HYY222" s="65"/>
      <c r="HYZ222" s="65"/>
      <c r="HZA222" s="66"/>
      <c r="HZC222" s="64"/>
      <c r="HZD222" s="67"/>
      <c r="HZE222" s="67"/>
      <c r="HZF222" s="65"/>
      <c r="HZG222" s="65"/>
      <c r="HZH222" s="65"/>
      <c r="HZI222" s="66"/>
      <c r="HZK222" s="64"/>
      <c r="HZL222" s="67"/>
      <c r="HZM222" s="67"/>
      <c r="HZN222" s="65"/>
      <c r="HZO222" s="65"/>
      <c r="HZP222" s="65"/>
      <c r="HZQ222" s="66"/>
      <c r="HZS222" s="64"/>
      <c r="HZT222" s="67"/>
      <c r="HZU222" s="67"/>
      <c r="HZV222" s="65"/>
      <c r="HZW222" s="65"/>
      <c r="HZX222" s="65"/>
      <c r="HZY222" s="66"/>
      <c r="IAA222" s="64"/>
      <c r="IAB222" s="67"/>
      <c r="IAC222" s="67"/>
      <c r="IAD222" s="65"/>
      <c r="IAE222" s="65"/>
      <c r="IAF222" s="65"/>
      <c r="IAG222" s="66"/>
      <c r="IAI222" s="64"/>
      <c r="IAJ222" s="67"/>
      <c r="IAK222" s="67"/>
      <c r="IAL222" s="65"/>
      <c r="IAM222" s="65"/>
      <c r="IAN222" s="65"/>
      <c r="IAO222" s="66"/>
      <c r="IAQ222" s="64"/>
      <c r="IAR222" s="67"/>
      <c r="IAS222" s="67"/>
      <c r="IAT222" s="65"/>
      <c r="IAU222" s="65"/>
      <c r="IAV222" s="65"/>
      <c r="IAW222" s="66"/>
      <c r="IAY222" s="64"/>
      <c r="IAZ222" s="67"/>
      <c r="IBA222" s="67"/>
      <c r="IBB222" s="65"/>
      <c r="IBC222" s="65"/>
      <c r="IBD222" s="65"/>
      <c r="IBE222" s="66"/>
      <c r="IBG222" s="64"/>
      <c r="IBH222" s="67"/>
      <c r="IBI222" s="67"/>
      <c r="IBJ222" s="65"/>
      <c r="IBK222" s="65"/>
      <c r="IBL222" s="65"/>
      <c r="IBM222" s="66"/>
      <c r="IBO222" s="64"/>
      <c r="IBP222" s="67"/>
      <c r="IBQ222" s="67"/>
      <c r="IBR222" s="65"/>
      <c r="IBS222" s="65"/>
      <c r="IBT222" s="65"/>
      <c r="IBU222" s="66"/>
      <c r="IBW222" s="64"/>
      <c r="IBX222" s="67"/>
      <c r="IBY222" s="67"/>
      <c r="IBZ222" s="65"/>
      <c r="ICA222" s="65"/>
      <c r="ICB222" s="65"/>
      <c r="ICC222" s="66"/>
      <c r="ICE222" s="64"/>
      <c r="ICF222" s="67"/>
      <c r="ICG222" s="67"/>
      <c r="ICH222" s="65"/>
      <c r="ICI222" s="65"/>
      <c r="ICJ222" s="65"/>
      <c r="ICK222" s="66"/>
      <c r="ICM222" s="64"/>
      <c r="ICN222" s="67"/>
      <c r="ICO222" s="67"/>
      <c r="ICP222" s="65"/>
      <c r="ICQ222" s="65"/>
      <c r="ICR222" s="65"/>
      <c r="ICS222" s="66"/>
      <c r="ICU222" s="64"/>
      <c r="ICV222" s="67"/>
      <c r="ICW222" s="67"/>
      <c r="ICX222" s="65"/>
      <c r="ICY222" s="65"/>
      <c r="ICZ222" s="65"/>
      <c r="IDA222" s="66"/>
      <c r="IDC222" s="64"/>
      <c r="IDD222" s="67"/>
      <c r="IDE222" s="67"/>
      <c r="IDF222" s="65"/>
      <c r="IDG222" s="65"/>
      <c r="IDH222" s="65"/>
      <c r="IDI222" s="66"/>
      <c r="IDK222" s="64"/>
      <c r="IDL222" s="67"/>
      <c r="IDM222" s="67"/>
      <c r="IDN222" s="65"/>
      <c r="IDO222" s="65"/>
      <c r="IDP222" s="65"/>
      <c r="IDQ222" s="66"/>
      <c r="IDS222" s="64"/>
      <c r="IDT222" s="67"/>
      <c r="IDU222" s="67"/>
      <c r="IDV222" s="65"/>
      <c r="IDW222" s="65"/>
      <c r="IDX222" s="65"/>
      <c r="IDY222" s="66"/>
      <c r="IEA222" s="64"/>
      <c r="IEB222" s="67"/>
      <c r="IEC222" s="67"/>
      <c r="IED222" s="65"/>
      <c r="IEE222" s="65"/>
      <c r="IEF222" s="65"/>
      <c r="IEG222" s="66"/>
      <c r="IEI222" s="64"/>
      <c r="IEJ222" s="67"/>
      <c r="IEK222" s="67"/>
      <c r="IEL222" s="65"/>
      <c r="IEM222" s="65"/>
      <c r="IEN222" s="65"/>
      <c r="IEO222" s="66"/>
      <c r="IEQ222" s="64"/>
      <c r="IER222" s="67"/>
      <c r="IES222" s="67"/>
      <c r="IET222" s="65"/>
      <c r="IEU222" s="65"/>
      <c r="IEV222" s="65"/>
      <c r="IEW222" s="66"/>
      <c r="IEY222" s="64"/>
      <c r="IEZ222" s="67"/>
      <c r="IFA222" s="67"/>
      <c r="IFB222" s="65"/>
      <c r="IFC222" s="65"/>
      <c r="IFD222" s="65"/>
      <c r="IFE222" s="66"/>
      <c r="IFG222" s="64"/>
      <c r="IFH222" s="67"/>
      <c r="IFI222" s="67"/>
      <c r="IFJ222" s="65"/>
      <c r="IFK222" s="65"/>
      <c r="IFL222" s="65"/>
      <c r="IFM222" s="66"/>
      <c r="IFO222" s="64"/>
      <c r="IFP222" s="67"/>
      <c r="IFQ222" s="67"/>
      <c r="IFR222" s="65"/>
      <c r="IFS222" s="65"/>
      <c r="IFT222" s="65"/>
      <c r="IFU222" s="66"/>
      <c r="IFW222" s="64"/>
      <c r="IFX222" s="67"/>
      <c r="IFY222" s="67"/>
      <c r="IFZ222" s="65"/>
      <c r="IGA222" s="65"/>
      <c r="IGB222" s="65"/>
      <c r="IGC222" s="66"/>
      <c r="IGE222" s="64"/>
      <c r="IGF222" s="67"/>
      <c r="IGG222" s="67"/>
      <c r="IGH222" s="65"/>
      <c r="IGI222" s="65"/>
      <c r="IGJ222" s="65"/>
      <c r="IGK222" s="66"/>
      <c r="IGM222" s="64"/>
      <c r="IGN222" s="67"/>
      <c r="IGO222" s="67"/>
      <c r="IGP222" s="65"/>
      <c r="IGQ222" s="65"/>
      <c r="IGR222" s="65"/>
      <c r="IGS222" s="66"/>
      <c r="IGU222" s="64"/>
      <c r="IGV222" s="67"/>
      <c r="IGW222" s="67"/>
      <c r="IGX222" s="65"/>
      <c r="IGY222" s="65"/>
      <c r="IGZ222" s="65"/>
      <c r="IHA222" s="66"/>
      <c r="IHC222" s="64"/>
      <c r="IHD222" s="67"/>
      <c r="IHE222" s="67"/>
      <c r="IHF222" s="65"/>
      <c r="IHG222" s="65"/>
      <c r="IHH222" s="65"/>
      <c r="IHI222" s="66"/>
      <c r="IHK222" s="64"/>
      <c r="IHL222" s="67"/>
      <c r="IHM222" s="67"/>
      <c r="IHN222" s="65"/>
      <c r="IHO222" s="65"/>
      <c r="IHP222" s="65"/>
      <c r="IHQ222" s="66"/>
      <c r="IHS222" s="64"/>
      <c r="IHT222" s="67"/>
      <c r="IHU222" s="67"/>
      <c r="IHV222" s="65"/>
      <c r="IHW222" s="65"/>
      <c r="IHX222" s="65"/>
      <c r="IHY222" s="66"/>
      <c r="IIA222" s="64"/>
      <c r="IIB222" s="67"/>
      <c r="IIC222" s="67"/>
      <c r="IID222" s="65"/>
      <c r="IIE222" s="65"/>
      <c r="IIF222" s="65"/>
      <c r="IIG222" s="66"/>
      <c r="III222" s="64"/>
      <c r="IIJ222" s="67"/>
      <c r="IIK222" s="67"/>
      <c r="IIL222" s="65"/>
      <c r="IIM222" s="65"/>
      <c r="IIN222" s="65"/>
      <c r="IIO222" s="66"/>
      <c r="IIQ222" s="64"/>
      <c r="IIR222" s="67"/>
      <c r="IIS222" s="67"/>
      <c r="IIT222" s="65"/>
      <c r="IIU222" s="65"/>
      <c r="IIV222" s="65"/>
      <c r="IIW222" s="66"/>
      <c r="IIY222" s="64"/>
      <c r="IIZ222" s="67"/>
      <c r="IJA222" s="67"/>
      <c r="IJB222" s="65"/>
      <c r="IJC222" s="65"/>
      <c r="IJD222" s="65"/>
      <c r="IJE222" s="66"/>
      <c r="IJG222" s="64"/>
      <c r="IJH222" s="67"/>
      <c r="IJI222" s="67"/>
      <c r="IJJ222" s="65"/>
      <c r="IJK222" s="65"/>
      <c r="IJL222" s="65"/>
      <c r="IJM222" s="66"/>
      <c r="IJO222" s="64"/>
      <c r="IJP222" s="67"/>
      <c r="IJQ222" s="67"/>
      <c r="IJR222" s="65"/>
      <c r="IJS222" s="65"/>
      <c r="IJT222" s="65"/>
      <c r="IJU222" s="66"/>
      <c r="IJW222" s="64"/>
      <c r="IJX222" s="67"/>
      <c r="IJY222" s="67"/>
      <c r="IJZ222" s="65"/>
      <c r="IKA222" s="65"/>
      <c r="IKB222" s="65"/>
      <c r="IKC222" s="66"/>
      <c r="IKE222" s="64"/>
      <c r="IKF222" s="67"/>
      <c r="IKG222" s="67"/>
      <c r="IKH222" s="65"/>
      <c r="IKI222" s="65"/>
      <c r="IKJ222" s="65"/>
      <c r="IKK222" s="66"/>
      <c r="IKM222" s="64"/>
      <c r="IKN222" s="67"/>
      <c r="IKO222" s="67"/>
      <c r="IKP222" s="65"/>
      <c r="IKQ222" s="65"/>
      <c r="IKR222" s="65"/>
      <c r="IKS222" s="66"/>
      <c r="IKU222" s="64"/>
      <c r="IKV222" s="67"/>
      <c r="IKW222" s="67"/>
      <c r="IKX222" s="65"/>
      <c r="IKY222" s="65"/>
      <c r="IKZ222" s="65"/>
      <c r="ILA222" s="66"/>
      <c r="ILC222" s="64"/>
      <c r="ILD222" s="67"/>
      <c r="ILE222" s="67"/>
      <c r="ILF222" s="65"/>
      <c r="ILG222" s="65"/>
      <c r="ILH222" s="65"/>
      <c r="ILI222" s="66"/>
      <c r="ILK222" s="64"/>
      <c r="ILL222" s="67"/>
      <c r="ILM222" s="67"/>
      <c r="ILN222" s="65"/>
      <c r="ILO222" s="65"/>
      <c r="ILP222" s="65"/>
      <c r="ILQ222" s="66"/>
      <c r="ILS222" s="64"/>
      <c r="ILT222" s="67"/>
      <c r="ILU222" s="67"/>
      <c r="ILV222" s="65"/>
      <c r="ILW222" s="65"/>
      <c r="ILX222" s="65"/>
      <c r="ILY222" s="66"/>
      <c r="IMA222" s="64"/>
      <c r="IMB222" s="67"/>
      <c r="IMC222" s="67"/>
      <c r="IMD222" s="65"/>
      <c r="IME222" s="65"/>
      <c r="IMF222" s="65"/>
      <c r="IMG222" s="66"/>
      <c r="IMI222" s="64"/>
      <c r="IMJ222" s="67"/>
      <c r="IMK222" s="67"/>
      <c r="IML222" s="65"/>
      <c r="IMM222" s="65"/>
      <c r="IMN222" s="65"/>
      <c r="IMO222" s="66"/>
      <c r="IMQ222" s="64"/>
      <c r="IMR222" s="67"/>
      <c r="IMS222" s="67"/>
      <c r="IMT222" s="65"/>
      <c r="IMU222" s="65"/>
      <c r="IMV222" s="65"/>
      <c r="IMW222" s="66"/>
      <c r="IMY222" s="64"/>
      <c r="IMZ222" s="67"/>
      <c r="INA222" s="67"/>
      <c r="INB222" s="65"/>
      <c r="INC222" s="65"/>
      <c r="IND222" s="65"/>
      <c r="INE222" s="66"/>
      <c r="ING222" s="64"/>
      <c r="INH222" s="67"/>
      <c r="INI222" s="67"/>
      <c r="INJ222" s="65"/>
      <c r="INK222" s="65"/>
      <c r="INL222" s="65"/>
      <c r="INM222" s="66"/>
      <c r="INO222" s="64"/>
      <c r="INP222" s="67"/>
      <c r="INQ222" s="67"/>
      <c r="INR222" s="65"/>
      <c r="INS222" s="65"/>
      <c r="INT222" s="65"/>
      <c r="INU222" s="66"/>
      <c r="INW222" s="64"/>
      <c r="INX222" s="67"/>
      <c r="INY222" s="67"/>
      <c r="INZ222" s="65"/>
      <c r="IOA222" s="65"/>
      <c r="IOB222" s="65"/>
      <c r="IOC222" s="66"/>
      <c r="IOE222" s="64"/>
      <c r="IOF222" s="67"/>
      <c r="IOG222" s="67"/>
      <c r="IOH222" s="65"/>
      <c r="IOI222" s="65"/>
      <c r="IOJ222" s="65"/>
      <c r="IOK222" s="66"/>
      <c r="IOM222" s="64"/>
      <c r="ION222" s="67"/>
      <c r="IOO222" s="67"/>
      <c r="IOP222" s="65"/>
      <c r="IOQ222" s="65"/>
      <c r="IOR222" s="65"/>
      <c r="IOS222" s="66"/>
      <c r="IOU222" s="64"/>
      <c r="IOV222" s="67"/>
      <c r="IOW222" s="67"/>
      <c r="IOX222" s="65"/>
      <c r="IOY222" s="65"/>
      <c r="IOZ222" s="65"/>
      <c r="IPA222" s="66"/>
      <c r="IPC222" s="64"/>
      <c r="IPD222" s="67"/>
      <c r="IPE222" s="67"/>
      <c r="IPF222" s="65"/>
      <c r="IPG222" s="65"/>
      <c r="IPH222" s="65"/>
      <c r="IPI222" s="66"/>
      <c r="IPK222" s="64"/>
      <c r="IPL222" s="67"/>
      <c r="IPM222" s="67"/>
      <c r="IPN222" s="65"/>
      <c r="IPO222" s="65"/>
      <c r="IPP222" s="65"/>
      <c r="IPQ222" s="66"/>
      <c r="IPS222" s="64"/>
      <c r="IPT222" s="67"/>
      <c r="IPU222" s="67"/>
      <c r="IPV222" s="65"/>
      <c r="IPW222" s="65"/>
      <c r="IPX222" s="65"/>
      <c r="IPY222" s="66"/>
      <c r="IQA222" s="64"/>
      <c r="IQB222" s="67"/>
      <c r="IQC222" s="67"/>
      <c r="IQD222" s="65"/>
      <c r="IQE222" s="65"/>
      <c r="IQF222" s="65"/>
      <c r="IQG222" s="66"/>
      <c r="IQI222" s="64"/>
      <c r="IQJ222" s="67"/>
      <c r="IQK222" s="67"/>
      <c r="IQL222" s="65"/>
      <c r="IQM222" s="65"/>
      <c r="IQN222" s="65"/>
      <c r="IQO222" s="66"/>
      <c r="IQQ222" s="64"/>
      <c r="IQR222" s="67"/>
      <c r="IQS222" s="67"/>
      <c r="IQT222" s="65"/>
      <c r="IQU222" s="65"/>
      <c r="IQV222" s="65"/>
      <c r="IQW222" s="66"/>
      <c r="IQY222" s="64"/>
      <c r="IQZ222" s="67"/>
      <c r="IRA222" s="67"/>
      <c r="IRB222" s="65"/>
      <c r="IRC222" s="65"/>
      <c r="IRD222" s="65"/>
      <c r="IRE222" s="66"/>
      <c r="IRG222" s="64"/>
      <c r="IRH222" s="67"/>
      <c r="IRI222" s="67"/>
      <c r="IRJ222" s="65"/>
      <c r="IRK222" s="65"/>
      <c r="IRL222" s="65"/>
      <c r="IRM222" s="66"/>
      <c r="IRO222" s="64"/>
      <c r="IRP222" s="67"/>
      <c r="IRQ222" s="67"/>
      <c r="IRR222" s="65"/>
      <c r="IRS222" s="65"/>
      <c r="IRT222" s="65"/>
      <c r="IRU222" s="66"/>
      <c r="IRW222" s="64"/>
      <c r="IRX222" s="67"/>
      <c r="IRY222" s="67"/>
      <c r="IRZ222" s="65"/>
      <c r="ISA222" s="65"/>
      <c r="ISB222" s="65"/>
      <c r="ISC222" s="66"/>
      <c r="ISE222" s="64"/>
      <c r="ISF222" s="67"/>
      <c r="ISG222" s="67"/>
      <c r="ISH222" s="65"/>
      <c r="ISI222" s="65"/>
      <c r="ISJ222" s="65"/>
      <c r="ISK222" s="66"/>
      <c r="ISM222" s="64"/>
      <c r="ISN222" s="67"/>
      <c r="ISO222" s="67"/>
      <c r="ISP222" s="65"/>
      <c r="ISQ222" s="65"/>
      <c r="ISR222" s="65"/>
      <c r="ISS222" s="66"/>
      <c r="ISU222" s="64"/>
      <c r="ISV222" s="67"/>
      <c r="ISW222" s="67"/>
      <c r="ISX222" s="65"/>
      <c r="ISY222" s="65"/>
      <c r="ISZ222" s="65"/>
      <c r="ITA222" s="66"/>
      <c r="ITC222" s="64"/>
      <c r="ITD222" s="67"/>
      <c r="ITE222" s="67"/>
      <c r="ITF222" s="65"/>
      <c r="ITG222" s="65"/>
      <c r="ITH222" s="65"/>
      <c r="ITI222" s="66"/>
      <c r="ITK222" s="64"/>
      <c r="ITL222" s="67"/>
      <c r="ITM222" s="67"/>
      <c r="ITN222" s="65"/>
      <c r="ITO222" s="65"/>
      <c r="ITP222" s="65"/>
      <c r="ITQ222" s="66"/>
      <c r="ITS222" s="64"/>
      <c r="ITT222" s="67"/>
      <c r="ITU222" s="67"/>
      <c r="ITV222" s="65"/>
      <c r="ITW222" s="65"/>
      <c r="ITX222" s="65"/>
      <c r="ITY222" s="66"/>
      <c r="IUA222" s="64"/>
      <c r="IUB222" s="67"/>
      <c r="IUC222" s="67"/>
      <c r="IUD222" s="65"/>
      <c r="IUE222" s="65"/>
      <c r="IUF222" s="65"/>
      <c r="IUG222" s="66"/>
      <c r="IUI222" s="64"/>
      <c r="IUJ222" s="67"/>
      <c r="IUK222" s="67"/>
      <c r="IUL222" s="65"/>
      <c r="IUM222" s="65"/>
      <c r="IUN222" s="65"/>
      <c r="IUO222" s="66"/>
      <c r="IUQ222" s="64"/>
      <c r="IUR222" s="67"/>
      <c r="IUS222" s="67"/>
      <c r="IUT222" s="65"/>
      <c r="IUU222" s="65"/>
      <c r="IUV222" s="65"/>
      <c r="IUW222" s="66"/>
      <c r="IUY222" s="64"/>
      <c r="IUZ222" s="67"/>
      <c r="IVA222" s="67"/>
      <c r="IVB222" s="65"/>
      <c r="IVC222" s="65"/>
      <c r="IVD222" s="65"/>
      <c r="IVE222" s="66"/>
      <c r="IVG222" s="64"/>
      <c r="IVH222" s="67"/>
      <c r="IVI222" s="67"/>
      <c r="IVJ222" s="65"/>
      <c r="IVK222" s="65"/>
      <c r="IVL222" s="65"/>
      <c r="IVM222" s="66"/>
      <c r="IVO222" s="64"/>
      <c r="IVP222" s="67"/>
      <c r="IVQ222" s="67"/>
      <c r="IVR222" s="65"/>
      <c r="IVS222" s="65"/>
      <c r="IVT222" s="65"/>
      <c r="IVU222" s="66"/>
      <c r="IVW222" s="64"/>
      <c r="IVX222" s="67"/>
      <c r="IVY222" s="67"/>
      <c r="IVZ222" s="65"/>
      <c r="IWA222" s="65"/>
      <c r="IWB222" s="65"/>
      <c r="IWC222" s="66"/>
      <c r="IWE222" s="64"/>
      <c r="IWF222" s="67"/>
      <c r="IWG222" s="67"/>
      <c r="IWH222" s="65"/>
      <c r="IWI222" s="65"/>
      <c r="IWJ222" s="65"/>
      <c r="IWK222" s="66"/>
      <c r="IWM222" s="64"/>
      <c r="IWN222" s="67"/>
      <c r="IWO222" s="67"/>
      <c r="IWP222" s="65"/>
      <c r="IWQ222" s="65"/>
      <c r="IWR222" s="65"/>
      <c r="IWS222" s="66"/>
      <c r="IWU222" s="64"/>
      <c r="IWV222" s="67"/>
      <c r="IWW222" s="67"/>
      <c r="IWX222" s="65"/>
      <c r="IWY222" s="65"/>
      <c r="IWZ222" s="65"/>
      <c r="IXA222" s="66"/>
      <c r="IXC222" s="64"/>
      <c r="IXD222" s="67"/>
      <c r="IXE222" s="67"/>
      <c r="IXF222" s="65"/>
      <c r="IXG222" s="65"/>
      <c r="IXH222" s="65"/>
      <c r="IXI222" s="66"/>
      <c r="IXK222" s="64"/>
      <c r="IXL222" s="67"/>
      <c r="IXM222" s="67"/>
      <c r="IXN222" s="65"/>
      <c r="IXO222" s="65"/>
      <c r="IXP222" s="65"/>
      <c r="IXQ222" s="66"/>
      <c r="IXS222" s="64"/>
      <c r="IXT222" s="67"/>
      <c r="IXU222" s="67"/>
      <c r="IXV222" s="65"/>
      <c r="IXW222" s="65"/>
      <c r="IXX222" s="65"/>
      <c r="IXY222" s="66"/>
      <c r="IYA222" s="64"/>
      <c r="IYB222" s="67"/>
      <c r="IYC222" s="67"/>
      <c r="IYD222" s="65"/>
      <c r="IYE222" s="65"/>
      <c r="IYF222" s="65"/>
      <c r="IYG222" s="66"/>
      <c r="IYI222" s="64"/>
      <c r="IYJ222" s="67"/>
      <c r="IYK222" s="67"/>
      <c r="IYL222" s="65"/>
      <c r="IYM222" s="65"/>
      <c r="IYN222" s="65"/>
      <c r="IYO222" s="66"/>
      <c r="IYQ222" s="64"/>
      <c r="IYR222" s="67"/>
      <c r="IYS222" s="67"/>
      <c r="IYT222" s="65"/>
      <c r="IYU222" s="65"/>
      <c r="IYV222" s="65"/>
      <c r="IYW222" s="66"/>
      <c r="IYY222" s="64"/>
      <c r="IYZ222" s="67"/>
      <c r="IZA222" s="67"/>
      <c r="IZB222" s="65"/>
      <c r="IZC222" s="65"/>
      <c r="IZD222" s="65"/>
      <c r="IZE222" s="66"/>
      <c r="IZG222" s="64"/>
      <c r="IZH222" s="67"/>
      <c r="IZI222" s="67"/>
      <c r="IZJ222" s="65"/>
      <c r="IZK222" s="65"/>
      <c r="IZL222" s="65"/>
      <c r="IZM222" s="66"/>
      <c r="IZO222" s="64"/>
      <c r="IZP222" s="67"/>
      <c r="IZQ222" s="67"/>
      <c r="IZR222" s="65"/>
      <c r="IZS222" s="65"/>
      <c r="IZT222" s="65"/>
      <c r="IZU222" s="66"/>
      <c r="IZW222" s="64"/>
      <c r="IZX222" s="67"/>
      <c r="IZY222" s="67"/>
      <c r="IZZ222" s="65"/>
      <c r="JAA222" s="65"/>
      <c r="JAB222" s="65"/>
      <c r="JAC222" s="66"/>
      <c r="JAE222" s="64"/>
      <c r="JAF222" s="67"/>
      <c r="JAG222" s="67"/>
      <c r="JAH222" s="65"/>
      <c r="JAI222" s="65"/>
      <c r="JAJ222" s="65"/>
      <c r="JAK222" s="66"/>
      <c r="JAM222" s="64"/>
      <c r="JAN222" s="67"/>
      <c r="JAO222" s="67"/>
      <c r="JAP222" s="65"/>
      <c r="JAQ222" s="65"/>
      <c r="JAR222" s="65"/>
      <c r="JAS222" s="66"/>
      <c r="JAU222" s="64"/>
      <c r="JAV222" s="67"/>
      <c r="JAW222" s="67"/>
      <c r="JAX222" s="65"/>
      <c r="JAY222" s="65"/>
      <c r="JAZ222" s="65"/>
      <c r="JBA222" s="66"/>
      <c r="JBC222" s="64"/>
      <c r="JBD222" s="67"/>
      <c r="JBE222" s="67"/>
      <c r="JBF222" s="65"/>
      <c r="JBG222" s="65"/>
      <c r="JBH222" s="65"/>
      <c r="JBI222" s="66"/>
      <c r="JBK222" s="64"/>
      <c r="JBL222" s="67"/>
      <c r="JBM222" s="67"/>
      <c r="JBN222" s="65"/>
      <c r="JBO222" s="65"/>
      <c r="JBP222" s="65"/>
      <c r="JBQ222" s="66"/>
      <c r="JBS222" s="64"/>
      <c r="JBT222" s="67"/>
      <c r="JBU222" s="67"/>
      <c r="JBV222" s="65"/>
      <c r="JBW222" s="65"/>
      <c r="JBX222" s="65"/>
      <c r="JBY222" s="66"/>
      <c r="JCA222" s="64"/>
      <c r="JCB222" s="67"/>
      <c r="JCC222" s="67"/>
      <c r="JCD222" s="65"/>
      <c r="JCE222" s="65"/>
      <c r="JCF222" s="65"/>
      <c r="JCG222" s="66"/>
      <c r="JCI222" s="64"/>
      <c r="JCJ222" s="67"/>
      <c r="JCK222" s="67"/>
      <c r="JCL222" s="65"/>
      <c r="JCM222" s="65"/>
      <c r="JCN222" s="65"/>
      <c r="JCO222" s="66"/>
      <c r="JCQ222" s="64"/>
      <c r="JCR222" s="67"/>
      <c r="JCS222" s="67"/>
      <c r="JCT222" s="65"/>
      <c r="JCU222" s="65"/>
      <c r="JCV222" s="65"/>
      <c r="JCW222" s="66"/>
      <c r="JCY222" s="64"/>
      <c r="JCZ222" s="67"/>
      <c r="JDA222" s="67"/>
      <c r="JDB222" s="65"/>
      <c r="JDC222" s="65"/>
      <c r="JDD222" s="65"/>
      <c r="JDE222" s="66"/>
      <c r="JDG222" s="64"/>
      <c r="JDH222" s="67"/>
      <c r="JDI222" s="67"/>
      <c r="JDJ222" s="65"/>
      <c r="JDK222" s="65"/>
      <c r="JDL222" s="65"/>
      <c r="JDM222" s="66"/>
      <c r="JDO222" s="64"/>
      <c r="JDP222" s="67"/>
      <c r="JDQ222" s="67"/>
      <c r="JDR222" s="65"/>
      <c r="JDS222" s="65"/>
      <c r="JDT222" s="65"/>
      <c r="JDU222" s="66"/>
      <c r="JDW222" s="64"/>
      <c r="JDX222" s="67"/>
      <c r="JDY222" s="67"/>
      <c r="JDZ222" s="65"/>
      <c r="JEA222" s="65"/>
      <c r="JEB222" s="65"/>
      <c r="JEC222" s="66"/>
      <c r="JEE222" s="64"/>
      <c r="JEF222" s="67"/>
      <c r="JEG222" s="67"/>
      <c r="JEH222" s="65"/>
      <c r="JEI222" s="65"/>
      <c r="JEJ222" s="65"/>
      <c r="JEK222" s="66"/>
      <c r="JEM222" s="64"/>
      <c r="JEN222" s="67"/>
      <c r="JEO222" s="67"/>
      <c r="JEP222" s="65"/>
      <c r="JEQ222" s="65"/>
      <c r="JER222" s="65"/>
      <c r="JES222" s="66"/>
      <c r="JEU222" s="64"/>
      <c r="JEV222" s="67"/>
      <c r="JEW222" s="67"/>
      <c r="JEX222" s="65"/>
      <c r="JEY222" s="65"/>
      <c r="JEZ222" s="65"/>
      <c r="JFA222" s="66"/>
      <c r="JFC222" s="64"/>
      <c r="JFD222" s="67"/>
      <c r="JFE222" s="67"/>
      <c r="JFF222" s="65"/>
      <c r="JFG222" s="65"/>
      <c r="JFH222" s="65"/>
      <c r="JFI222" s="66"/>
      <c r="JFK222" s="64"/>
      <c r="JFL222" s="67"/>
      <c r="JFM222" s="67"/>
      <c r="JFN222" s="65"/>
      <c r="JFO222" s="65"/>
      <c r="JFP222" s="65"/>
      <c r="JFQ222" s="66"/>
      <c r="JFS222" s="64"/>
      <c r="JFT222" s="67"/>
      <c r="JFU222" s="67"/>
      <c r="JFV222" s="65"/>
      <c r="JFW222" s="65"/>
      <c r="JFX222" s="65"/>
      <c r="JFY222" s="66"/>
      <c r="JGA222" s="64"/>
      <c r="JGB222" s="67"/>
      <c r="JGC222" s="67"/>
      <c r="JGD222" s="65"/>
      <c r="JGE222" s="65"/>
      <c r="JGF222" s="65"/>
      <c r="JGG222" s="66"/>
      <c r="JGI222" s="64"/>
      <c r="JGJ222" s="67"/>
      <c r="JGK222" s="67"/>
      <c r="JGL222" s="65"/>
      <c r="JGM222" s="65"/>
      <c r="JGN222" s="65"/>
      <c r="JGO222" s="66"/>
      <c r="JGQ222" s="64"/>
      <c r="JGR222" s="67"/>
      <c r="JGS222" s="67"/>
      <c r="JGT222" s="65"/>
      <c r="JGU222" s="65"/>
      <c r="JGV222" s="65"/>
      <c r="JGW222" s="66"/>
      <c r="JGY222" s="64"/>
      <c r="JGZ222" s="67"/>
      <c r="JHA222" s="67"/>
      <c r="JHB222" s="65"/>
      <c r="JHC222" s="65"/>
      <c r="JHD222" s="65"/>
      <c r="JHE222" s="66"/>
      <c r="JHG222" s="64"/>
      <c r="JHH222" s="67"/>
      <c r="JHI222" s="67"/>
      <c r="JHJ222" s="65"/>
      <c r="JHK222" s="65"/>
      <c r="JHL222" s="65"/>
      <c r="JHM222" s="66"/>
      <c r="JHO222" s="64"/>
      <c r="JHP222" s="67"/>
      <c r="JHQ222" s="67"/>
      <c r="JHR222" s="65"/>
      <c r="JHS222" s="65"/>
      <c r="JHT222" s="65"/>
      <c r="JHU222" s="66"/>
      <c r="JHW222" s="64"/>
      <c r="JHX222" s="67"/>
      <c r="JHY222" s="67"/>
      <c r="JHZ222" s="65"/>
      <c r="JIA222" s="65"/>
      <c r="JIB222" s="65"/>
      <c r="JIC222" s="66"/>
      <c r="JIE222" s="64"/>
      <c r="JIF222" s="67"/>
      <c r="JIG222" s="67"/>
      <c r="JIH222" s="65"/>
      <c r="JII222" s="65"/>
      <c r="JIJ222" s="65"/>
      <c r="JIK222" s="66"/>
      <c r="JIM222" s="64"/>
      <c r="JIN222" s="67"/>
      <c r="JIO222" s="67"/>
      <c r="JIP222" s="65"/>
      <c r="JIQ222" s="65"/>
      <c r="JIR222" s="65"/>
      <c r="JIS222" s="66"/>
      <c r="JIU222" s="64"/>
      <c r="JIV222" s="67"/>
      <c r="JIW222" s="67"/>
      <c r="JIX222" s="65"/>
      <c r="JIY222" s="65"/>
      <c r="JIZ222" s="65"/>
      <c r="JJA222" s="66"/>
      <c r="JJC222" s="64"/>
      <c r="JJD222" s="67"/>
      <c r="JJE222" s="67"/>
      <c r="JJF222" s="65"/>
      <c r="JJG222" s="65"/>
      <c r="JJH222" s="65"/>
      <c r="JJI222" s="66"/>
      <c r="JJK222" s="64"/>
      <c r="JJL222" s="67"/>
      <c r="JJM222" s="67"/>
      <c r="JJN222" s="65"/>
      <c r="JJO222" s="65"/>
      <c r="JJP222" s="65"/>
      <c r="JJQ222" s="66"/>
      <c r="JJS222" s="64"/>
      <c r="JJT222" s="67"/>
      <c r="JJU222" s="67"/>
      <c r="JJV222" s="65"/>
      <c r="JJW222" s="65"/>
      <c r="JJX222" s="65"/>
      <c r="JJY222" s="66"/>
      <c r="JKA222" s="64"/>
      <c r="JKB222" s="67"/>
      <c r="JKC222" s="67"/>
      <c r="JKD222" s="65"/>
      <c r="JKE222" s="65"/>
      <c r="JKF222" s="65"/>
      <c r="JKG222" s="66"/>
      <c r="JKI222" s="64"/>
      <c r="JKJ222" s="67"/>
      <c r="JKK222" s="67"/>
      <c r="JKL222" s="65"/>
      <c r="JKM222" s="65"/>
      <c r="JKN222" s="65"/>
      <c r="JKO222" s="66"/>
      <c r="JKQ222" s="64"/>
      <c r="JKR222" s="67"/>
      <c r="JKS222" s="67"/>
      <c r="JKT222" s="65"/>
      <c r="JKU222" s="65"/>
      <c r="JKV222" s="65"/>
      <c r="JKW222" s="66"/>
      <c r="JKY222" s="64"/>
      <c r="JKZ222" s="67"/>
      <c r="JLA222" s="67"/>
      <c r="JLB222" s="65"/>
      <c r="JLC222" s="65"/>
      <c r="JLD222" s="65"/>
      <c r="JLE222" s="66"/>
      <c r="JLG222" s="64"/>
      <c r="JLH222" s="67"/>
      <c r="JLI222" s="67"/>
      <c r="JLJ222" s="65"/>
      <c r="JLK222" s="65"/>
      <c r="JLL222" s="65"/>
      <c r="JLM222" s="66"/>
      <c r="JLO222" s="64"/>
      <c r="JLP222" s="67"/>
      <c r="JLQ222" s="67"/>
      <c r="JLR222" s="65"/>
      <c r="JLS222" s="65"/>
      <c r="JLT222" s="65"/>
      <c r="JLU222" s="66"/>
      <c r="JLW222" s="64"/>
      <c r="JLX222" s="67"/>
      <c r="JLY222" s="67"/>
      <c r="JLZ222" s="65"/>
      <c r="JMA222" s="65"/>
      <c r="JMB222" s="65"/>
      <c r="JMC222" s="66"/>
      <c r="JME222" s="64"/>
      <c r="JMF222" s="67"/>
      <c r="JMG222" s="67"/>
      <c r="JMH222" s="65"/>
      <c r="JMI222" s="65"/>
      <c r="JMJ222" s="65"/>
      <c r="JMK222" s="66"/>
      <c r="JMM222" s="64"/>
      <c r="JMN222" s="67"/>
      <c r="JMO222" s="67"/>
      <c r="JMP222" s="65"/>
      <c r="JMQ222" s="65"/>
      <c r="JMR222" s="65"/>
      <c r="JMS222" s="66"/>
      <c r="JMU222" s="64"/>
      <c r="JMV222" s="67"/>
      <c r="JMW222" s="67"/>
      <c r="JMX222" s="65"/>
      <c r="JMY222" s="65"/>
      <c r="JMZ222" s="65"/>
      <c r="JNA222" s="66"/>
      <c r="JNC222" s="64"/>
      <c r="JND222" s="67"/>
      <c r="JNE222" s="67"/>
      <c r="JNF222" s="65"/>
      <c r="JNG222" s="65"/>
      <c r="JNH222" s="65"/>
      <c r="JNI222" s="66"/>
      <c r="JNK222" s="64"/>
      <c r="JNL222" s="67"/>
      <c r="JNM222" s="67"/>
      <c r="JNN222" s="65"/>
      <c r="JNO222" s="65"/>
      <c r="JNP222" s="65"/>
      <c r="JNQ222" s="66"/>
      <c r="JNS222" s="64"/>
      <c r="JNT222" s="67"/>
      <c r="JNU222" s="67"/>
      <c r="JNV222" s="65"/>
      <c r="JNW222" s="65"/>
      <c r="JNX222" s="65"/>
      <c r="JNY222" s="66"/>
      <c r="JOA222" s="64"/>
      <c r="JOB222" s="67"/>
      <c r="JOC222" s="67"/>
      <c r="JOD222" s="65"/>
      <c r="JOE222" s="65"/>
      <c r="JOF222" s="65"/>
      <c r="JOG222" s="66"/>
      <c r="JOI222" s="64"/>
      <c r="JOJ222" s="67"/>
      <c r="JOK222" s="67"/>
      <c r="JOL222" s="65"/>
      <c r="JOM222" s="65"/>
      <c r="JON222" s="65"/>
      <c r="JOO222" s="66"/>
      <c r="JOQ222" s="64"/>
      <c r="JOR222" s="67"/>
      <c r="JOS222" s="67"/>
      <c r="JOT222" s="65"/>
      <c r="JOU222" s="65"/>
      <c r="JOV222" s="65"/>
      <c r="JOW222" s="66"/>
      <c r="JOY222" s="64"/>
      <c r="JOZ222" s="67"/>
      <c r="JPA222" s="67"/>
      <c r="JPB222" s="65"/>
      <c r="JPC222" s="65"/>
      <c r="JPD222" s="65"/>
      <c r="JPE222" s="66"/>
      <c r="JPG222" s="64"/>
      <c r="JPH222" s="67"/>
      <c r="JPI222" s="67"/>
      <c r="JPJ222" s="65"/>
      <c r="JPK222" s="65"/>
      <c r="JPL222" s="65"/>
      <c r="JPM222" s="66"/>
      <c r="JPO222" s="64"/>
      <c r="JPP222" s="67"/>
      <c r="JPQ222" s="67"/>
      <c r="JPR222" s="65"/>
      <c r="JPS222" s="65"/>
      <c r="JPT222" s="65"/>
      <c r="JPU222" s="66"/>
      <c r="JPW222" s="64"/>
      <c r="JPX222" s="67"/>
      <c r="JPY222" s="67"/>
      <c r="JPZ222" s="65"/>
      <c r="JQA222" s="65"/>
      <c r="JQB222" s="65"/>
      <c r="JQC222" s="66"/>
      <c r="JQE222" s="64"/>
      <c r="JQF222" s="67"/>
      <c r="JQG222" s="67"/>
      <c r="JQH222" s="65"/>
      <c r="JQI222" s="65"/>
      <c r="JQJ222" s="65"/>
      <c r="JQK222" s="66"/>
      <c r="JQM222" s="64"/>
      <c r="JQN222" s="67"/>
      <c r="JQO222" s="67"/>
      <c r="JQP222" s="65"/>
      <c r="JQQ222" s="65"/>
      <c r="JQR222" s="65"/>
      <c r="JQS222" s="66"/>
      <c r="JQU222" s="64"/>
      <c r="JQV222" s="67"/>
      <c r="JQW222" s="67"/>
      <c r="JQX222" s="65"/>
      <c r="JQY222" s="65"/>
      <c r="JQZ222" s="65"/>
      <c r="JRA222" s="66"/>
      <c r="JRC222" s="64"/>
      <c r="JRD222" s="67"/>
      <c r="JRE222" s="67"/>
      <c r="JRF222" s="65"/>
      <c r="JRG222" s="65"/>
      <c r="JRH222" s="65"/>
      <c r="JRI222" s="66"/>
      <c r="JRK222" s="64"/>
      <c r="JRL222" s="67"/>
      <c r="JRM222" s="67"/>
      <c r="JRN222" s="65"/>
      <c r="JRO222" s="65"/>
      <c r="JRP222" s="65"/>
      <c r="JRQ222" s="66"/>
      <c r="JRS222" s="64"/>
      <c r="JRT222" s="67"/>
      <c r="JRU222" s="67"/>
      <c r="JRV222" s="65"/>
      <c r="JRW222" s="65"/>
      <c r="JRX222" s="65"/>
      <c r="JRY222" s="66"/>
      <c r="JSA222" s="64"/>
      <c r="JSB222" s="67"/>
      <c r="JSC222" s="67"/>
      <c r="JSD222" s="65"/>
      <c r="JSE222" s="65"/>
      <c r="JSF222" s="65"/>
      <c r="JSG222" s="66"/>
      <c r="JSI222" s="64"/>
      <c r="JSJ222" s="67"/>
      <c r="JSK222" s="67"/>
      <c r="JSL222" s="65"/>
      <c r="JSM222" s="65"/>
      <c r="JSN222" s="65"/>
      <c r="JSO222" s="66"/>
      <c r="JSQ222" s="64"/>
      <c r="JSR222" s="67"/>
      <c r="JSS222" s="67"/>
      <c r="JST222" s="65"/>
      <c r="JSU222" s="65"/>
      <c r="JSV222" s="65"/>
      <c r="JSW222" s="66"/>
      <c r="JSY222" s="64"/>
      <c r="JSZ222" s="67"/>
      <c r="JTA222" s="67"/>
      <c r="JTB222" s="65"/>
      <c r="JTC222" s="65"/>
      <c r="JTD222" s="65"/>
      <c r="JTE222" s="66"/>
      <c r="JTG222" s="64"/>
      <c r="JTH222" s="67"/>
      <c r="JTI222" s="67"/>
      <c r="JTJ222" s="65"/>
      <c r="JTK222" s="65"/>
      <c r="JTL222" s="65"/>
      <c r="JTM222" s="66"/>
      <c r="JTO222" s="64"/>
      <c r="JTP222" s="67"/>
      <c r="JTQ222" s="67"/>
      <c r="JTR222" s="65"/>
      <c r="JTS222" s="65"/>
      <c r="JTT222" s="65"/>
      <c r="JTU222" s="66"/>
      <c r="JTW222" s="64"/>
      <c r="JTX222" s="67"/>
      <c r="JTY222" s="67"/>
      <c r="JTZ222" s="65"/>
      <c r="JUA222" s="65"/>
      <c r="JUB222" s="65"/>
      <c r="JUC222" s="66"/>
      <c r="JUE222" s="64"/>
      <c r="JUF222" s="67"/>
      <c r="JUG222" s="67"/>
      <c r="JUH222" s="65"/>
      <c r="JUI222" s="65"/>
      <c r="JUJ222" s="65"/>
      <c r="JUK222" s="66"/>
      <c r="JUM222" s="64"/>
      <c r="JUN222" s="67"/>
      <c r="JUO222" s="67"/>
      <c r="JUP222" s="65"/>
      <c r="JUQ222" s="65"/>
      <c r="JUR222" s="65"/>
      <c r="JUS222" s="66"/>
      <c r="JUU222" s="64"/>
      <c r="JUV222" s="67"/>
      <c r="JUW222" s="67"/>
      <c r="JUX222" s="65"/>
      <c r="JUY222" s="65"/>
      <c r="JUZ222" s="65"/>
      <c r="JVA222" s="66"/>
      <c r="JVC222" s="64"/>
      <c r="JVD222" s="67"/>
      <c r="JVE222" s="67"/>
      <c r="JVF222" s="65"/>
      <c r="JVG222" s="65"/>
      <c r="JVH222" s="65"/>
      <c r="JVI222" s="66"/>
      <c r="JVK222" s="64"/>
      <c r="JVL222" s="67"/>
      <c r="JVM222" s="67"/>
      <c r="JVN222" s="65"/>
      <c r="JVO222" s="65"/>
      <c r="JVP222" s="65"/>
      <c r="JVQ222" s="66"/>
      <c r="JVS222" s="64"/>
      <c r="JVT222" s="67"/>
      <c r="JVU222" s="67"/>
      <c r="JVV222" s="65"/>
      <c r="JVW222" s="65"/>
      <c r="JVX222" s="65"/>
      <c r="JVY222" s="66"/>
      <c r="JWA222" s="64"/>
      <c r="JWB222" s="67"/>
      <c r="JWC222" s="67"/>
      <c r="JWD222" s="65"/>
      <c r="JWE222" s="65"/>
      <c r="JWF222" s="65"/>
      <c r="JWG222" s="66"/>
      <c r="JWI222" s="64"/>
      <c r="JWJ222" s="67"/>
      <c r="JWK222" s="67"/>
      <c r="JWL222" s="65"/>
      <c r="JWM222" s="65"/>
      <c r="JWN222" s="65"/>
      <c r="JWO222" s="66"/>
      <c r="JWQ222" s="64"/>
      <c r="JWR222" s="67"/>
      <c r="JWS222" s="67"/>
      <c r="JWT222" s="65"/>
      <c r="JWU222" s="65"/>
      <c r="JWV222" s="65"/>
      <c r="JWW222" s="66"/>
      <c r="JWY222" s="64"/>
      <c r="JWZ222" s="67"/>
      <c r="JXA222" s="67"/>
      <c r="JXB222" s="65"/>
      <c r="JXC222" s="65"/>
      <c r="JXD222" s="65"/>
      <c r="JXE222" s="66"/>
      <c r="JXG222" s="64"/>
      <c r="JXH222" s="67"/>
      <c r="JXI222" s="67"/>
      <c r="JXJ222" s="65"/>
      <c r="JXK222" s="65"/>
      <c r="JXL222" s="65"/>
      <c r="JXM222" s="66"/>
      <c r="JXO222" s="64"/>
      <c r="JXP222" s="67"/>
      <c r="JXQ222" s="67"/>
      <c r="JXR222" s="65"/>
      <c r="JXS222" s="65"/>
      <c r="JXT222" s="65"/>
      <c r="JXU222" s="66"/>
      <c r="JXW222" s="64"/>
      <c r="JXX222" s="67"/>
      <c r="JXY222" s="67"/>
      <c r="JXZ222" s="65"/>
      <c r="JYA222" s="65"/>
      <c r="JYB222" s="65"/>
      <c r="JYC222" s="66"/>
      <c r="JYE222" s="64"/>
      <c r="JYF222" s="67"/>
      <c r="JYG222" s="67"/>
      <c r="JYH222" s="65"/>
      <c r="JYI222" s="65"/>
      <c r="JYJ222" s="65"/>
      <c r="JYK222" s="66"/>
      <c r="JYM222" s="64"/>
      <c r="JYN222" s="67"/>
      <c r="JYO222" s="67"/>
      <c r="JYP222" s="65"/>
      <c r="JYQ222" s="65"/>
      <c r="JYR222" s="65"/>
      <c r="JYS222" s="66"/>
      <c r="JYU222" s="64"/>
      <c r="JYV222" s="67"/>
      <c r="JYW222" s="67"/>
      <c r="JYX222" s="65"/>
      <c r="JYY222" s="65"/>
      <c r="JYZ222" s="65"/>
      <c r="JZA222" s="66"/>
      <c r="JZC222" s="64"/>
      <c r="JZD222" s="67"/>
      <c r="JZE222" s="67"/>
      <c r="JZF222" s="65"/>
      <c r="JZG222" s="65"/>
      <c r="JZH222" s="65"/>
      <c r="JZI222" s="66"/>
      <c r="JZK222" s="64"/>
      <c r="JZL222" s="67"/>
      <c r="JZM222" s="67"/>
      <c r="JZN222" s="65"/>
      <c r="JZO222" s="65"/>
      <c r="JZP222" s="65"/>
      <c r="JZQ222" s="66"/>
      <c r="JZS222" s="64"/>
      <c r="JZT222" s="67"/>
      <c r="JZU222" s="67"/>
      <c r="JZV222" s="65"/>
      <c r="JZW222" s="65"/>
      <c r="JZX222" s="65"/>
      <c r="JZY222" s="66"/>
      <c r="KAA222" s="64"/>
      <c r="KAB222" s="67"/>
      <c r="KAC222" s="67"/>
      <c r="KAD222" s="65"/>
      <c r="KAE222" s="65"/>
      <c r="KAF222" s="65"/>
      <c r="KAG222" s="66"/>
      <c r="KAI222" s="64"/>
      <c r="KAJ222" s="67"/>
      <c r="KAK222" s="67"/>
      <c r="KAL222" s="65"/>
      <c r="KAM222" s="65"/>
      <c r="KAN222" s="65"/>
      <c r="KAO222" s="66"/>
      <c r="KAQ222" s="64"/>
      <c r="KAR222" s="67"/>
      <c r="KAS222" s="67"/>
      <c r="KAT222" s="65"/>
      <c r="KAU222" s="65"/>
      <c r="KAV222" s="65"/>
      <c r="KAW222" s="66"/>
      <c r="KAY222" s="64"/>
      <c r="KAZ222" s="67"/>
      <c r="KBA222" s="67"/>
      <c r="KBB222" s="65"/>
      <c r="KBC222" s="65"/>
      <c r="KBD222" s="65"/>
      <c r="KBE222" s="66"/>
      <c r="KBG222" s="64"/>
      <c r="KBH222" s="67"/>
      <c r="KBI222" s="67"/>
      <c r="KBJ222" s="65"/>
      <c r="KBK222" s="65"/>
      <c r="KBL222" s="65"/>
      <c r="KBM222" s="66"/>
      <c r="KBO222" s="64"/>
      <c r="KBP222" s="67"/>
      <c r="KBQ222" s="67"/>
      <c r="KBR222" s="65"/>
      <c r="KBS222" s="65"/>
      <c r="KBT222" s="65"/>
      <c r="KBU222" s="66"/>
      <c r="KBW222" s="64"/>
      <c r="KBX222" s="67"/>
      <c r="KBY222" s="67"/>
      <c r="KBZ222" s="65"/>
      <c r="KCA222" s="65"/>
      <c r="KCB222" s="65"/>
      <c r="KCC222" s="66"/>
      <c r="KCE222" s="64"/>
      <c r="KCF222" s="67"/>
      <c r="KCG222" s="67"/>
      <c r="KCH222" s="65"/>
      <c r="KCI222" s="65"/>
      <c r="KCJ222" s="65"/>
      <c r="KCK222" s="66"/>
      <c r="KCM222" s="64"/>
      <c r="KCN222" s="67"/>
      <c r="KCO222" s="67"/>
      <c r="KCP222" s="65"/>
      <c r="KCQ222" s="65"/>
      <c r="KCR222" s="65"/>
      <c r="KCS222" s="66"/>
      <c r="KCU222" s="64"/>
      <c r="KCV222" s="67"/>
      <c r="KCW222" s="67"/>
      <c r="KCX222" s="65"/>
      <c r="KCY222" s="65"/>
      <c r="KCZ222" s="65"/>
      <c r="KDA222" s="66"/>
      <c r="KDC222" s="64"/>
      <c r="KDD222" s="67"/>
      <c r="KDE222" s="67"/>
      <c r="KDF222" s="65"/>
      <c r="KDG222" s="65"/>
      <c r="KDH222" s="65"/>
      <c r="KDI222" s="66"/>
      <c r="KDK222" s="64"/>
      <c r="KDL222" s="67"/>
      <c r="KDM222" s="67"/>
      <c r="KDN222" s="65"/>
      <c r="KDO222" s="65"/>
      <c r="KDP222" s="65"/>
      <c r="KDQ222" s="66"/>
      <c r="KDS222" s="64"/>
      <c r="KDT222" s="67"/>
      <c r="KDU222" s="67"/>
      <c r="KDV222" s="65"/>
      <c r="KDW222" s="65"/>
      <c r="KDX222" s="65"/>
      <c r="KDY222" s="66"/>
      <c r="KEA222" s="64"/>
      <c r="KEB222" s="67"/>
      <c r="KEC222" s="67"/>
      <c r="KED222" s="65"/>
      <c r="KEE222" s="65"/>
      <c r="KEF222" s="65"/>
      <c r="KEG222" s="66"/>
      <c r="KEI222" s="64"/>
      <c r="KEJ222" s="67"/>
      <c r="KEK222" s="67"/>
      <c r="KEL222" s="65"/>
      <c r="KEM222" s="65"/>
      <c r="KEN222" s="65"/>
      <c r="KEO222" s="66"/>
      <c r="KEQ222" s="64"/>
      <c r="KER222" s="67"/>
      <c r="KES222" s="67"/>
      <c r="KET222" s="65"/>
      <c r="KEU222" s="65"/>
      <c r="KEV222" s="65"/>
      <c r="KEW222" s="66"/>
      <c r="KEY222" s="64"/>
      <c r="KEZ222" s="67"/>
      <c r="KFA222" s="67"/>
      <c r="KFB222" s="65"/>
      <c r="KFC222" s="65"/>
      <c r="KFD222" s="65"/>
      <c r="KFE222" s="66"/>
      <c r="KFG222" s="64"/>
      <c r="KFH222" s="67"/>
      <c r="KFI222" s="67"/>
      <c r="KFJ222" s="65"/>
      <c r="KFK222" s="65"/>
      <c r="KFL222" s="65"/>
      <c r="KFM222" s="66"/>
      <c r="KFO222" s="64"/>
      <c r="KFP222" s="67"/>
      <c r="KFQ222" s="67"/>
      <c r="KFR222" s="65"/>
      <c r="KFS222" s="65"/>
      <c r="KFT222" s="65"/>
      <c r="KFU222" s="66"/>
      <c r="KFW222" s="64"/>
      <c r="KFX222" s="67"/>
      <c r="KFY222" s="67"/>
      <c r="KFZ222" s="65"/>
      <c r="KGA222" s="65"/>
      <c r="KGB222" s="65"/>
      <c r="KGC222" s="66"/>
      <c r="KGE222" s="64"/>
      <c r="KGF222" s="67"/>
      <c r="KGG222" s="67"/>
      <c r="KGH222" s="65"/>
      <c r="KGI222" s="65"/>
      <c r="KGJ222" s="65"/>
      <c r="KGK222" s="66"/>
      <c r="KGM222" s="64"/>
      <c r="KGN222" s="67"/>
      <c r="KGO222" s="67"/>
      <c r="KGP222" s="65"/>
      <c r="KGQ222" s="65"/>
      <c r="KGR222" s="65"/>
      <c r="KGS222" s="66"/>
      <c r="KGU222" s="64"/>
      <c r="KGV222" s="67"/>
      <c r="KGW222" s="67"/>
      <c r="KGX222" s="65"/>
      <c r="KGY222" s="65"/>
      <c r="KGZ222" s="65"/>
      <c r="KHA222" s="66"/>
      <c r="KHC222" s="64"/>
      <c r="KHD222" s="67"/>
      <c r="KHE222" s="67"/>
      <c r="KHF222" s="65"/>
      <c r="KHG222" s="65"/>
      <c r="KHH222" s="65"/>
      <c r="KHI222" s="66"/>
      <c r="KHK222" s="64"/>
      <c r="KHL222" s="67"/>
      <c r="KHM222" s="67"/>
      <c r="KHN222" s="65"/>
      <c r="KHO222" s="65"/>
      <c r="KHP222" s="65"/>
      <c r="KHQ222" s="66"/>
      <c r="KHS222" s="64"/>
      <c r="KHT222" s="67"/>
      <c r="KHU222" s="67"/>
      <c r="KHV222" s="65"/>
      <c r="KHW222" s="65"/>
      <c r="KHX222" s="65"/>
      <c r="KHY222" s="66"/>
      <c r="KIA222" s="64"/>
      <c r="KIB222" s="67"/>
      <c r="KIC222" s="67"/>
      <c r="KID222" s="65"/>
      <c r="KIE222" s="65"/>
      <c r="KIF222" s="65"/>
      <c r="KIG222" s="66"/>
      <c r="KII222" s="64"/>
      <c r="KIJ222" s="67"/>
      <c r="KIK222" s="67"/>
      <c r="KIL222" s="65"/>
      <c r="KIM222" s="65"/>
      <c r="KIN222" s="65"/>
      <c r="KIO222" s="66"/>
      <c r="KIQ222" s="64"/>
      <c r="KIR222" s="67"/>
      <c r="KIS222" s="67"/>
      <c r="KIT222" s="65"/>
      <c r="KIU222" s="65"/>
      <c r="KIV222" s="65"/>
      <c r="KIW222" s="66"/>
      <c r="KIY222" s="64"/>
      <c r="KIZ222" s="67"/>
      <c r="KJA222" s="67"/>
      <c r="KJB222" s="65"/>
      <c r="KJC222" s="65"/>
      <c r="KJD222" s="65"/>
      <c r="KJE222" s="66"/>
      <c r="KJG222" s="64"/>
      <c r="KJH222" s="67"/>
      <c r="KJI222" s="67"/>
      <c r="KJJ222" s="65"/>
      <c r="KJK222" s="65"/>
      <c r="KJL222" s="65"/>
      <c r="KJM222" s="66"/>
      <c r="KJO222" s="64"/>
      <c r="KJP222" s="67"/>
      <c r="KJQ222" s="67"/>
      <c r="KJR222" s="65"/>
      <c r="KJS222" s="65"/>
      <c r="KJT222" s="65"/>
      <c r="KJU222" s="66"/>
      <c r="KJW222" s="64"/>
      <c r="KJX222" s="67"/>
      <c r="KJY222" s="67"/>
      <c r="KJZ222" s="65"/>
      <c r="KKA222" s="65"/>
      <c r="KKB222" s="65"/>
      <c r="KKC222" s="66"/>
      <c r="KKE222" s="64"/>
      <c r="KKF222" s="67"/>
      <c r="KKG222" s="67"/>
      <c r="KKH222" s="65"/>
      <c r="KKI222" s="65"/>
      <c r="KKJ222" s="65"/>
      <c r="KKK222" s="66"/>
      <c r="KKM222" s="64"/>
      <c r="KKN222" s="67"/>
      <c r="KKO222" s="67"/>
      <c r="KKP222" s="65"/>
      <c r="KKQ222" s="65"/>
      <c r="KKR222" s="65"/>
      <c r="KKS222" s="66"/>
      <c r="KKU222" s="64"/>
      <c r="KKV222" s="67"/>
      <c r="KKW222" s="67"/>
      <c r="KKX222" s="65"/>
      <c r="KKY222" s="65"/>
      <c r="KKZ222" s="65"/>
      <c r="KLA222" s="66"/>
      <c r="KLC222" s="64"/>
      <c r="KLD222" s="67"/>
      <c r="KLE222" s="67"/>
      <c r="KLF222" s="65"/>
      <c r="KLG222" s="65"/>
      <c r="KLH222" s="65"/>
      <c r="KLI222" s="66"/>
      <c r="KLK222" s="64"/>
      <c r="KLL222" s="67"/>
      <c r="KLM222" s="67"/>
      <c r="KLN222" s="65"/>
      <c r="KLO222" s="65"/>
      <c r="KLP222" s="65"/>
      <c r="KLQ222" s="66"/>
      <c r="KLS222" s="64"/>
      <c r="KLT222" s="67"/>
      <c r="KLU222" s="67"/>
      <c r="KLV222" s="65"/>
      <c r="KLW222" s="65"/>
      <c r="KLX222" s="65"/>
      <c r="KLY222" s="66"/>
      <c r="KMA222" s="64"/>
      <c r="KMB222" s="67"/>
      <c r="KMC222" s="67"/>
      <c r="KMD222" s="65"/>
      <c r="KME222" s="65"/>
      <c r="KMF222" s="65"/>
      <c r="KMG222" s="66"/>
      <c r="KMI222" s="64"/>
      <c r="KMJ222" s="67"/>
      <c r="KMK222" s="67"/>
      <c r="KML222" s="65"/>
      <c r="KMM222" s="65"/>
      <c r="KMN222" s="65"/>
      <c r="KMO222" s="66"/>
      <c r="KMQ222" s="64"/>
      <c r="KMR222" s="67"/>
      <c r="KMS222" s="67"/>
      <c r="KMT222" s="65"/>
      <c r="KMU222" s="65"/>
      <c r="KMV222" s="65"/>
      <c r="KMW222" s="66"/>
      <c r="KMY222" s="64"/>
      <c r="KMZ222" s="67"/>
      <c r="KNA222" s="67"/>
      <c r="KNB222" s="65"/>
      <c r="KNC222" s="65"/>
      <c r="KND222" s="65"/>
      <c r="KNE222" s="66"/>
      <c r="KNG222" s="64"/>
      <c r="KNH222" s="67"/>
      <c r="KNI222" s="67"/>
      <c r="KNJ222" s="65"/>
      <c r="KNK222" s="65"/>
      <c r="KNL222" s="65"/>
      <c r="KNM222" s="66"/>
      <c r="KNO222" s="64"/>
      <c r="KNP222" s="67"/>
      <c r="KNQ222" s="67"/>
      <c r="KNR222" s="65"/>
      <c r="KNS222" s="65"/>
      <c r="KNT222" s="65"/>
      <c r="KNU222" s="66"/>
      <c r="KNW222" s="64"/>
      <c r="KNX222" s="67"/>
      <c r="KNY222" s="67"/>
      <c r="KNZ222" s="65"/>
      <c r="KOA222" s="65"/>
      <c r="KOB222" s="65"/>
      <c r="KOC222" s="66"/>
      <c r="KOE222" s="64"/>
      <c r="KOF222" s="67"/>
      <c r="KOG222" s="67"/>
      <c r="KOH222" s="65"/>
      <c r="KOI222" s="65"/>
      <c r="KOJ222" s="65"/>
      <c r="KOK222" s="66"/>
      <c r="KOM222" s="64"/>
      <c r="KON222" s="67"/>
      <c r="KOO222" s="67"/>
      <c r="KOP222" s="65"/>
      <c r="KOQ222" s="65"/>
      <c r="KOR222" s="65"/>
      <c r="KOS222" s="66"/>
      <c r="KOU222" s="64"/>
      <c r="KOV222" s="67"/>
      <c r="KOW222" s="67"/>
      <c r="KOX222" s="65"/>
      <c r="KOY222" s="65"/>
      <c r="KOZ222" s="65"/>
      <c r="KPA222" s="66"/>
      <c r="KPC222" s="64"/>
      <c r="KPD222" s="67"/>
      <c r="KPE222" s="67"/>
      <c r="KPF222" s="65"/>
      <c r="KPG222" s="65"/>
      <c r="KPH222" s="65"/>
      <c r="KPI222" s="66"/>
      <c r="KPK222" s="64"/>
      <c r="KPL222" s="67"/>
      <c r="KPM222" s="67"/>
      <c r="KPN222" s="65"/>
      <c r="KPO222" s="65"/>
      <c r="KPP222" s="65"/>
      <c r="KPQ222" s="66"/>
      <c r="KPS222" s="64"/>
      <c r="KPT222" s="67"/>
      <c r="KPU222" s="67"/>
      <c r="KPV222" s="65"/>
      <c r="KPW222" s="65"/>
      <c r="KPX222" s="65"/>
      <c r="KPY222" s="66"/>
      <c r="KQA222" s="64"/>
      <c r="KQB222" s="67"/>
      <c r="KQC222" s="67"/>
      <c r="KQD222" s="65"/>
      <c r="KQE222" s="65"/>
      <c r="KQF222" s="65"/>
      <c r="KQG222" s="66"/>
      <c r="KQI222" s="64"/>
      <c r="KQJ222" s="67"/>
      <c r="KQK222" s="67"/>
      <c r="KQL222" s="65"/>
      <c r="KQM222" s="65"/>
      <c r="KQN222" s="65"/>
      <c r="KQO222" s="66"/>
      <c r="KQQ222" s="64"/>
      <c r="KQR222" s="67"/>
      <c r="KQS222" s="67"/>
      <c r="KQT222" s="65"/>
      <c r="KQU222" s="65"/>
      <c r="KQV222" s="65"/>
      <c r="KQW222" s="66"/>
      <c r="KQY222" s="64"/>
      <c r="KQZ222" s="67"/>
      <c r="KRA222" s="67"/>
      <c r="KRB222" s="65"/>
      <c r="KRC222" s="65"/>
      <c r="KRD222" s="65"/>
      <c r="KRE222" s="66"/>
      <c r="KRG222" s="64"/>
      <c r="KRH222" s="67"/>
      <c r="KRI222" s="67"/>
      <c r="KRJ222" s="65"/>
      <c r="KRK222" s="65"/>
      <c r="KRL222" s="65"/>
      <c r="KRM222" s="66"/>
      <c r="KRO222" s="64"/>
      <c r="KRP222" s="67"/>
      <c r="KRQ222" s="67"/>
      <c r="KRR222" s="65"/>
      <c r="KRS222" s="65"/>
      <c r="KRT222" s="65"/>
      <c r="KRU222" s="66"/>
      <c r="KRW222" s="64"/>
      <c r="KRX222" s="67"/>
      <c r="KRY222" s="67"/>
      <c r="KRZ222" s="65"/>
      <c r="KSA222" s="65"/>
      <c r="KSB222" s="65"/>
      <c r="KSC222" s="66"/>
      <c r="KSE222" s="64"/>
      <c r="KSF222" s="67"/>
      <c r="KSG222" s="67"/>
      <c r="KSH222" s="65"/>
      <c r="KSI222" s="65"/>
      <c r="KSJ222" s="65"/>
      <c r="KSK222" s="66"/>
      <c r="KSM222" s="64"/>
      <c r="KSN222" s="67"/>
      <c r="KSO222" s="67"/>
      <c r="KSP222" s="65"/>
      <c r="KSQ222" s="65"/>
      <c r="KSR222" s="65"/>
      <c r="KSS222" s="66"/>
      <c r="KSU222" s="64"/>
      <c r="KSV222" s="67"/>
      <c r="KSW222" s="67"/>
      <c r="KSX222" s="65"/>
      <c r="KSY222" s="65"/>
      <c r="KSZ222" s="65"/>
      <c r="KTA222" s="66"/>
      <c r="KTC222" s="64"/>
      <c r="KTD222" s="67"/>
      <c r="KTE222" s="67"/>
      <c r="KTF222" s="65"/>
      <c r="KTG222" s="65"/>
      <c r="KTH222" s="65"/>
      <c r="KTI222" s="66"/>
      <c r="KTK222" s="64"/>
      <c r="KTL222" s="67"/>
      <c r="KTM222" s="67"/>
      <c r="KTN222" s="65"/>
      <c r="KTO222" s="65"/>
      <c r="KTP222" s="65"/>
      <c r="KTQ222" s="66"/>
      <c r="KTS222" s="64"/>
      <c r="KTT222" s="67"/>
      <c r="KTU222" s="67"/>
      <c r="KTV222" s="65"/>
      <c r="KTW222" s="65"/>
      <c r="KTX222" s="65"/>
      <c r="KTY222" s="66"/>
      <c r="KUA222" s="64"/>
      <c r="KUB222" s="67"/>
      <c r="KUC222" s="67"/>
      <c r="KUD222" s="65"/>
      <c r="KUE222" s="65"/>
      <c r="KUF222" s="65"/>
      <c r="KUG222" s="66"/>
      <c r="KUI222" s="64"/>
      <c r="KUJ222" s="67"/>
      <c r="KUK222" s="67"/>
      <c r="KUL222" s="65"/>
      <c r="KUM222" s="65"/>
      <c r="KUN222" s="65"/>
      <c r="KUO222" s="66"/>
      <c r="KUQ222" s="64"/>
      <c r="KUR222" s="67"/>
      <c r="KUS222" s="67"/>
      <c r="KUT222" s="65"/>
      <c r="KUU222" s="65"/>
      <c r="KUV222" s="65"/>
      <c r="KUW222" s="66"/>
      <c r="KUY222" s="64"/>
      <c r="KUZ222" s="67"/>
      <c r="KVA222" s="67"/>
      <c r="KVB222" s="65"/>
      <c r="KVC222" s="65"/>
      <c r="KVD222" s="65"/>
      <c r="KVE222" s="66"/>
      <c r="KVG222" s="64"/>
      <c r="KVH222" s="67"/>
      <c r="KVI222" s="67"/>
      <c r="KVJ222" s="65"/>
      <c r="KVK222" s="65"/>
      <c r="KVL222" s="65"/>
      <c r="KVM222" s="66"/>
      <c r="KVO222" s="64"/>
      <c r="KVP222" s="67"/>
      <c r="KVQ222" s="67"/>
      <c r="KVR222" s="65"/>
      <c r="KVS222" s="65"/>
      <c r="KVT222" s="65"/>
      <c r="KVU222" s="66"/>
      <c r="KVW222" s="64"/>
      <c r="KVX222" s="67"/>
      <c r="KVY222" s="67"/>
      <c r="KVZ222" s="65"/>
      <c r="KWA222" s="65"/>
      <c r="KWB222" s="65"/>
      <c r="KWC222" s="66"/>
      <c r="KWE222" s="64"/>
      <c r="KWF222" s="67"/>
      <c r="KWG222" s="67"/>
      <c r="KWH222" s="65"/>
      <c r="KWI222" s="65"/>
      <c r="KWJ222" s="65"/>
      <c r="KWK222" s="66"/>
      <c r="KWM222" s="64"/>
      <c r="KWN222" s="67"/>
      <c r="KWO222" s="67"/>
      <c r="KWP222" s="65"/>
      <c r="KWQ222" s="65"/>
      <c r="KWR222" s="65"/>
      <c r="KWS222" s="66"/>
      <c r="KWU222" s="64"/>
      <c r="KWV222" s="67"/>
      <c r="KWW222" s="67"/>
      <c r="KWX222" s="65"/>
      <c r="KWY222" s="65"/>
      <c r="KWZ222" s="65"/>
      <c r="KXA222" s="66"/>
      <c r="KXC222" s="64"/>
      <c r="KXD222" s="67"/>
      <c r="KXE222" s="67"/>
      <c r="KXF222" s="65"/>
      <c r="KXG222" s="65"/>
      <c r="KXH222" s="65"/>
      <c r="KXI222" s="66"/>
      <c r="KXK222" s="64"/>
      <c r="KXL222" s="67"/>
      <c r="KXM222" s="67"/>
      <c r="KXN222" s="65"/>
      <c r="KXO222" s="65"/>
      <c r="KXP222" s="65"/>
      <c r="KXQ222" s="66"/>
      <c r="KXS222" s="64"/>
      <c r="KXT222" s="67"/>
      <c r="KXU222" s="67"/>
      <c r="KXV222" s="65"/>
      <c r="KXW222" s="65"/>
      <c r="KXX222" s="65"/>
      <c r="KXY222" s="66"/>
      <c r="KYA222" s="64"/>
      <c r="KYB222" s="67"/>
      <c r="KYC222" s="67"/>
      <c r="KYD222" s="65"/>
      <c r="KYE222" s="65"/>
      <c r="KYF222" s="65"/>
      <c r="KYG222" s="66"/>
      <c r="KYI222" s="64"/>
      <c r="KYJ222" s="67"/>
      <c r="KYK222" s="67"/>
      <c r="KYL222" s="65"/>
      <c r="KYM222" s="65"/>
      <c r="KYN222" s="65"/>
      <c r="KYO222" s="66"/>
      <c r="KYQ222" s="64"/>
      <c r="KYR222" s="67"/>
      <c r="KYS222" s="67"/>
      <c r="KYT222" s="65"/>
      <c r="KYU222" s="65"/>
      <c r="KYV222" s="65"/>
      <c r="KYW222" s="66"/>
      <c r="KYY222" s="64"/>
      <c r="KYZ222" s="67"/>
      <c r="KZA222" s="67"/>
      <c r="KZB222" s="65"/>
      <c r="KZC222" s="65"/>
      <c r="KZD222" s="65"/>
      <c r="KZE222" s="66"/>
      <c r="KZG222" s="64"/>
      <c r="KZH222" s="67"/>
      <c r="KZI222" s="67"/>
      <c r="KZJ222" s="65"/>
      <c r="KZK222" s="65"/>
      <c r="KZL222" s="65"/>
      <c r="KZM222" s="66"/>
      <c r="KZO222" s="64"/>
      <c r="KZP222" s="67"/>
      <c r="KZQ222" s="67"/>
      <c r="KZR222" s="65"/>
      <c r="KZS222" s="65"/>
      <c r="KZT222" s="65"/>
      <c r="KZU222" s="66"/>
      <c r="KZW222" s="64"/>
      <c r="KZX222" s="67"/>
      <c r="KZY222" s="67"/>
      <c r="KZZ222" s="65"/>
      <c r="LAA222" s="65"/>
      <c r="LAB222" s="65"/>
      <c r="LAC222" s="66"/>
      <c r="LAE222" s="64"/>
      <c r="LAF222" s="67"/>
      <c r="LAG222" s="67"/>
      <c r="LAH222" s="65"/>
      <c r="LAI222" s="65"/>
      <c r="LAJ222" s="65"/>
      <c r="LAK222" s="66"/>
      <c r="LAM222" s="64"/>
      <c r="LAN222" s="67"/>
      <c r="LAO222" s="67"/>
      <c r="LAP222" s="65"/>
      <c r="LAQ222" s="65"/>
      <c r="LAR222" s="65"/>
      <c r="LAS222" s="66"/>
      <c r="LAU222" s="64"/>
      <c r="LAV222" s="67"/>
      <c r="LAW222" s="67"/>
      <c r="LAX222" s="65"/>
      <c r="LAY222" s="65"/>
      <c r="LAZ222" s="65"/>
      <c r="LBA222" s="66"/>
      <c r="LBC222" s="64"/>
      <c r="LBD222" s="67"/>
      <c r="LBE222" s="67"/>
      <c r="LBF222" s="65"/>
      <c r="LBG222" s="65"/>
      <c r="LBH222" s="65"/>
      <c r="LBI222" s="66"/>
      <c r="LBK222" s="64"/>
      <c r="LBL222" s="67"/>
      <c r="LBM222" s="67"/>
      <c r="LBN222" s="65"/>
      <c r="LBO222" s="65"/>
      <c r="LBP222" s="65"/>
      <c r="LBQ222" s="66"/>
      <c r="LBS222" s="64"/>
      <c r="LBT222" s="67"/>
      <c r="LBU222" s="67"/>
      <c r="LBV222" s="65"/>
      <c r="LBW222" s="65"/>
      <c r="LBX222" s="65"/>
      <c r="LBY222" s="66"/>
      <c r="LCA222" s="64"/>
      <c r="LCB222" s="67"/>
      <c r="LCC222" s="67"/>
      <c r="LCD222" s="65"/>
      <c r="LCE222" s="65"/>
      <c r="LCF222" s="65"/>
      <c r="LCG222" s="66"/>
      <c r="LCI222" s="64"/>
      <c r="LCJ222" s="67"/>
      <c r="LCK222" s="67"/>
      <c r="LCL222" s="65"/>
      <c r="LCM222" s="65"/>
      <c r="LCN222" s="65"/>
      <c r="LCO222" s="66"/>
      <c r="LCQ222" s="64"/>
      <c r="LCR222" s="67"/>
      <c r="LCS222" s="67"/>
      <c r="LCT222" s="65"/>
      <c r="LCU222" s="65"/>
      <c r="LCV222" s="65"/>
      <c r="LCW222" s="66"/>
      <c r="LCY222" s="64"/>
      <c r="LCZ222" s="67"/>
      <c r="LDA222" s="67"/>
      <c r="LDB222" s="65"/>
      <c r="LDC222" s="65"/>
      <c r="LDD222" s="65"/>
      <c r="LDE222" s="66"/>
      <c r="LDG222" s="64"/>
      <c r="LDH222" s="67"/>
      <c r="LDI222" s="67"/>
      <c r="LDJ222" s="65"/>
      <c r="LDK222" s="65"/>
      <c r="LDL222" s="65"/>
      <c r="LDM222" s="66"/>
      <c r="LDO222" s="64"/>
      <c r="LDP222" s="67"/>
      <c r="LDQ222" s="67"/>
      <c r="LDR222" s="65"/>
      <c r="LDS222" s="65"/>
      <c r="LDT222" s="65"/>
      <c r="LDU222" s="66"/>
      <c r="LDW222" s="64"/>
      <c r="LDX222" s="67"/>
      <c r="LDY222" s="67"/>
      <c r="LDZ222" s="65"/>
      <c r="LEA222" s="65"/>
      <c r="LEB222" s="65"/>
      <c r="LEC222" s="66"/>
      <c r="LEE222" s="64"/>
      <c r="LEF222" s="67"/>
      <c r="LEG222" s="67"/>
      <c r="LEH222" s="65"/>
      <c r="LEI222" s="65"/>
      <c r="LEJ222" s="65"/>
      <c r="LEK222" s="66"/>
      <c r="LEM222" s="64"/>
      <c r="LEN222" s="67"/>
      <c r="LEO222" s="67"/>
      <c r="LEP222" s="65"/>
      <c r="LEQ222" s="65"/>
      <c r="LER222" s="65"/>
      <c r="LES222" s="66"/>
      <c r="LEU222" s="64"/>
      <c r="LEV222" s="67"/>
      <c r="LEW222" s="67"/>
      <c r="LEX222" s="65"/>
      <c r="LEY222" s="65"/>
      <c r="LEZ222" s="65"/>
      <c r="LFA222" s="66"/>
      <c r="LFC222" s="64"/>
      <c r="LFD222" s="67"/>
      <c r="LFE222" s="67"/>
      <c r="LFF222" s="65"/>
      <c r="LFG222" s="65"/>
      <c r="LFH222" s="65"/>
      <c r="LFI222" s="66"/>
      <c r="LFK222" s="64"/>
      <c r="LFL222" s="67"/>
      <c r="LFM222" s="67"/>
      <c r="LFN222" s="65"/>
      <c r="LFO222" s="65"/>
      <c r="LFP222" s="65"/>
      <c r="LFQ222" s="66"/>
      <c r="LFS222" s="64"/>
      <c r="LFT222" s="67"/>
      <c r="LFU222" s="67"/>
      <c r="LFV222" s="65"/>
      <c r="LFW222" s="65"/>
      <c r="LFX222" s="65"/>
      <c r="LFY222" s="66"/>
      <c r="LGA222" s="64"/>
      <c r="LGB222" s="67"/>
      <c r="LGC222" s="67"/>
      <c r="LGD222" s="65"/>
      <c r="LGE222" s="65"/>
      <c r="LGF222" s="65"/>
      <c r="LGG222" s="66"/>
      <c r="LGI222" s="64"/>
      <c r="LGJ222" s="67"/>
      <c r="LGK222" s="67"/>
      <c r="LGL222" s="65"/>
      <c r="LGM222" s="65"/>
      <c r="LGN222" s="65"/>
      <c r="LGO222" s="66"/>
      <c r="LGQ222" s="64"/>
      <c r="LGR222" s="67"/>
      <c r="LGS222" s="67"/>
      <c r="LGT222" s="65"/>
      <c r="LGU222" s="65"/>
      <c r="LGV222" s="65"/>
      <c r="LGW222" s="66"/>
      <c r="LGY222" s="64"/>
      <c r="LGZ222" s="67"/>
      <c r="LHA222" s="67"/>
      <c r="LHB222" s="65"/>
      <c r="LHC222" s="65"/>
      <c r="LHD222" s="65"/>
      <c r="LHE222" s="66"/>
      <c r="LHG222" s="64"/>
      <c r="LHH222" s="67"/>
      <c r="LHI222" s="67"/>
      <c r="LHJ222" s="65"/>
      <c r="LHK222" s="65"/>
      <c r="LHL222" s="65"/>
      <c r="LHM222" s="66"/>
      <c r="LHO222" s="64"/>
      <c r="LHP222" s="67"/>
      <c r="LHQ222" s="67"/>
      <c r="LHR222" s="65"/>
      <c r="LHS222" s="65"/>
      <c r="LHT222" s="65"/>
      <c r="LHU222" s="66"/>
      <c r="LHW222" s="64"/>
      <c r="LHX222" s="67"/>
      <c r="LHY222" s="67"/>
      <c r="LHZ222" s="65"/>
      <c r="LIA222" s="65"/>
      <c r="LIB222" s="65"/>
      <c r="LIC222" s="66"/>
      <c r="LIE222" s="64"/>
      <c r="LIF222" s="67"/>
      <c r="LIG222" s="67"/>
      <c r="LIH222" s="65"/>
      <c r="LII222" s="65"/>
      <c r="LIJ222" s="65"/>
      <c r="LIK222" s="66"/>
      <c r="LIM222" s="64"/>
      <c r="LIN222" s="67"/>
      <c r="LIO222" s="67"/>
      <c r="LIP222" s="65"/>
      <c r="LIQ222" s="65"/>
      <c r="LIR222" s="65"/>
      <c r="LIS222" s="66"/>
      <c r="LIU222" s="64"/>
      <c r="LIV222" s="67"/>
      <c r="LIW222" s="67"/>
      <c r="LIX222" s="65"/>
      <c r="LIY222" s="65"/>
      <c r="LIZ222" s="65"/>
      <c r="LJA222" s="66"/>
      <c r="LJC222" s="64"/>
      <c r="LJD222" s="67"/>
      <c r="LJE222" s="67"/>
      <c r="LJF222" s="65"/>
      <c r="LJG222" s="65"/>
      <c r="LJH222" s="65"/>
      <c r="LJI222" s="66"/>
      <c r="LJK222" s="64"/>
      <c r="LJL222" s="67"/>
      <c r="LJM222" s="67"/>
      <c r="LJN222" s="65"/>
      <c r="LJO222" s="65"/>
      <c r="LJP222" s="65"/>
      <c r="LJQ222" s="66"/>
      <c r="LJS222" s="64"/>
      <c r="LJT222" s="67"/>
      <c r="LJU222" s="67"/>
      <c r="LJV222" s="65"/>
      <c r="LJW222" s="65"/>
      <c r="LJX222" s="65"/>
      <c r="LJY222" s="66"/>
      <c r="LKA222" s="64"/>
      <c r="LKB222" s="67"/>
      <c r="LKC222" s="67"/>
      <c r="LKD222" s="65"/>
      <c r="LKE222" s="65"/>
      <c r="LKF222" s="65"/>
      <c r="LKG222" s="66"/>
      <c r="LKI222" s="64"/>
      <c r="LKJ222" s="67"/>
      <c r="LKK222" s="67"/>
      <c r="LKL222" s="65"/>
      <c r="LKM222" s="65"/>
      <c r="LKN222" s="65"/>
      <c r="LKO222" s="66"/>
      <c r="LKQ222" s="64"/>
      <c r="LKR222" s="67"/>
      <c r="LKS222" s="67"/>
      <c r="LKT222" s="65"/>
      <c r="LKU222" s="65"/>
      <c r="LKV222" s="65"/>
      <c r="LKW222" s="66"/>
      <c r="LKY222" s="64"/>
      <c r="LKZ222" s="67"/>
      <c r="LLA222" s="67"/>
      <c r="LLB222" s="65"/>
      <c r="LLC222" s="65"/>
      <c r="LLD222" s="65"/>
      <c r="LLE222" s="66"/>
      <c r="LLG222" s="64"/>
      <c r="LLH222" s="67"/>
      <c r="LLI222" s="67"/>
      <c r="LLJ222" s="65"/>
      <c r="LLK222" s="65"/>
      <c r="LLL222" s="65"/>
      <c r="LLM222" s="66"/>
      <c r="LLO222" s="64"/>
      <c r="LLP222" s="67"/>
      <c r="LLQ222" s="67"/>
      <c r="LLR222" s="65"/>
      <c r="LLS222" s="65"/>
      <c r="LLT222" s="65"/>
      <c r="LLU222" s="66"/>
      <c r="LLW222" s="64"/>
      <c r="LLX222" s="67"/>
      <c r="LLY222" s="67"/>
      <c r="LLZ222" s="65"/>
      <c r="LMA222" s="65"/>
      <c r="LMB222" s="65"/>
      <c r="LMC222" s="66"/>
      <c r="LME222" s="64"/>
      <c r="LMF222" s="67"/>
      <c r="LMG222" s="67"/>
      <c r="LMH222" s="65"/>
      <c r="LMI222" s="65"/>
      <c r="LMJ222" s="65"/>
      <c r="LMK222" s="66"/>
      <c r="LMM222" s="64"/>
      <c r="LMN222" s="67"/>
      <c r="LMO222" s="67"/>
      <c r="LMP222" s="65"/>
      <c r="LMQ222" s="65"/>
      <c r="LMR222" s="65"/>
      <c r="LMS222" s="66"/>
      <c r="LMU222" s="64"/>
      <c r="LMV222" s="67"/>
      <c r="LMW222" s="67"/>
      <c r="LMX222" s="65"/>
      <c r="LMY222" s="65"/>
      <c r="LMZ222" s="65"/>
      <c r="LNA222" s="66"/>
      <c r="LNC222" s="64"/>
      <c r="LND222" s="67"/>
      <c r="LNE222" s="67"/>
      <c r="LNF222" s="65"/>
      <c r="LNG222" s="65"/>
      <c r="LNH222" s="65"/>
      <c r="LNI222" s="66"/>
      <c r="LNK222" s="64"/>
      <c r="LNL222" s="67"/>
      <c r="LNM222" s="67"/>
      <c r="LNN222" s="65"/>
      <c r="LNO222" s="65"/>
      <c r="LNP222" s="65"/>
      <c r="LNQ222" s="66"/>
      <c r="LNS222" s="64"/>
      <c r="LNT222" s="67"/>
      <c r="LNU222" s="67"/>
      <c r="LNV222" s="65"/>
      <c r="LNW222" s="65"/>
      <c r="LNX222" s="65"/>
      <c r="LNY222" s="66"/>
      <c r="LOA222" s="64"/>
      <c r="LOB222" s="67"/>
      <c r="LOC222" s="67"/>
      <c r="LOD222" s="65"/>
      <c r="LOE222" s="65"/>
      <c r="LOF222" s="65"/>
      <c r="LOG222" s="66"/>
      <c r="LOI222" s="64"/>
      <c r="LOJ222" s="67"/>
      <c r="LOK222" s="67"/>
      <c r="LOL222" s="65"/>
      <c r="LOM222" s="65"/>
      <c r="LON222" s="65"/>
      <c r="LOO222" s="66"/>
      <c r="LOQ222" s="64"/>
      <c r="LOR222" s="67"/>
      <c r="LOS222" s="67"/>
      <c r="LOT222" s="65"/>
      <c r="LOU222" s="65"/>
      <c r="LOV222" s="65"/>
      <c r="LOW222" s="66"/>
      <c r="LOY222" s="64"/>
      <c r="LOZ222" s="67"/>
      <c r="LPA222" s="67"/>
      <c r="LPB222" s="65"/>
      <c r="LPC222" s="65"/>
      <c r="LPD222" s="65"/>
      <c r="LPE222" s="66"/>
      <c r="LPG222" s="64"/>
      <c r="LPH222" s="67"/>
      <c r="LPI222" s="67"/>
      <c r="LPJ222" s="65"/>
      <c r="LPK222" s="65"/>
      <c r="LPL222" s="65"/>
      <c r="LPM222" s="66"/>
      <c r="LPO222" s="64"/>
      <c r="LPP222" s="67"/>
      <c r="LPQ222" s="67"/>
      <c r="LPR222" s="65"/>
      <c r="LPS222" s="65"/>
      <c r="LPT222" s="65"/>
      <c r="LPU222" s="66"/>
      <c r="LPW222" s="64"/>
      <c r="LPX222" s="67"/>
      <c r="LPY222" s="67"/>
      <c r="LPZ222" s="65"/>
      <c r="LQA222" s="65"/>
      <c r="LQB222" s="65"/>
      <c r="LQC222" s="66"/>
      <c r="LQE222" s="64"/>
      <c r="LQF222" s="67"/>
      <c r="LQG222" s="67"/>
      <c r="LQH222" s="65"/>
      <c r="LQI222" s="65"/>
      <c r="LQJ222" s="65"/>
      <c r="LQK222" s="66"/>
      <c r="LQM222" s="64"/>
      <c r="LQN222" s="67"/>
      <c r="LQO222" s="67"/>
      <c r="LQP222" s="65"/>
      <c r="LQQ222" s="65"/>
      <c r="LQR222" s="65"/>
      <c r="LQS222" s="66"/>
      <c r="LQU222" s="64"/>
      <c r="LQV222" s="67"/>
      <c r="LQW222" s="67"/>
      <c r="LQX222" s="65"/>
      <c r="LQY222" s="65"/>
      <c r="LQZ222" s="65"/>
      <c r="LRA222" s="66"/>
      <c r="LRC222" s="64"/>
      <c r="LRD222" s="67"/>
      <c r="LRE222" s="67"/>
      <c r="LRF222" s="65"/>
      <c r="LRG222" s="65"/>
      <c r="LRH222" s="65"/>
      <c r="LRI222" s="66"/>
      <c r="LRK222" s="64"/>
      <c r="LRL222" s="67"/>
      <c r="LRM222" s="67"/>
      <c r="LRN222" s="65"/>
      <c r="LRO222" s="65"/>
      <c r="LRP222" s="65"/>
      <c r="LRQ222" s="66"/>
      <c r="LRS222" s="64"/>
      <c r="LRT222" s="67"/>
      <c r="LRU222" s="67"/>
      <c r="LRV222" s="65"/>
      <c r="LRW222" s="65"/>
      <c r="LRX222" s="65"/>
      <c r="LRY222" s="66"/>
      <c r="LSA222" s="64"/>
      <c r="LSB222" s="67"/>
      <c r="LSC222" s="67"/>
      <c r="LSD222" s="65"/>
      <c r="LSE222" s="65"/>
      <c r="LSF222" s="65"/>
      <c r="LSG222" s="66"/>
      <c r="LSI222" s="64"/>
      <c r="LSJ222" s="67"/>
      <c r="LSK222" s="67"/>
      <c r="LSL222" s="65"/>
      <c r="LSM222" s="65"/>
      <c r="LSN222" s="65"/>
      <c r="LSO222" s="66"/>
      <c r="LSQ222" s="64"/>
      <c r="LSR222" s="67"/>
      <c r="LSS222" s="67"/>
      <c r="LST222" s="65"/>
      <c r="LSU222" s="65"/>
      <c r="LSV222" s="65"/>
      <c r="LSW222" s="66"/>
      <c r="LSY222" s="64"/>
      <c r="LSZ222" s="67"/>
      <c r="LTA222" s="67"/>
      <c r="LTB222" s="65"/>
      <c r="LTC222" s="65"/>
      <c r="LTD222" s="65"/>
      <c r="LTE222" s="66"/>
      <c r="LTG222" s="64"/>
      <c r="LTH222" s="67"/>
      <c r="LTI222" s="67"/>
      <c r="LTJ222" s="65"/>
      <c r="LTK222" s="65"/>
      <c r="LTL222" s="65"/>
      <c r="LTM222" s="66"/>
      <c r="LTO222" s="64"/>
      <c r="LTP222" s="67"/>
      <c r="LTQ222" s="67"/>
      <c r="LTR222" s="65"/>
      <c r="LTS222" s="65"/>
      <c r="LTT222" s="65"/>
      <c r="LTU222" s="66"/>
      <c r="LTW222" s="64"/>
      <c r="LTX222" s="67"/>
      <c r="LTY222" s="67"/>
      <c r="LTZ222" s="65"/>
      <c r="LUA222" s="65"/>
      <c r="LUB222" s="65"/>
      <c r="LUC222" s="66"/>
      <c r="LUE222" s="64"/>
      <c r="LUF222" s="67"/>
      <c r="LUG222" s="67"/>
      <c r="LUH222" s="65"/>
      <c r="LUI222" s="65"/>
      <c r="LUJ222" s="65"/>
      <c r="LUK222" s="66"/>
      <c r="LUM222" s="64"/>
      <c r="LUN222" s="67"/>
      <c r="LUO222" s="67"/>
      <c r="LUP222" s="65"/>
      <c r="LUQ222" s="65"/>
      <c r="LUR222" s="65"/>
      <c r="LUS222" s="66"/>
      <c r="LUU222" s="64"/>
      <c r="LUV222" s="67"/>
      <c r="LUW222" s="67"/>
      <c r="LUX222" s="65"/>
      <c r="LUY222" s="65"/>
      <c r="LUZ222" s="65"/>
      <c r="LVA222" s="66"/>
      <c r="LVC222" s="64"/>
      <c r="LVD222" s="67"/>
      <c r="LVE222" s="67"/>
      <c r="LVF222" s="65"/>
      <c r="LVG222" s="65"/>
      <c r="LVH222" s="65"/>
      <c r="LVI222" s="66"/>
      <c r="LVK222" s="64"/>
      <c r="LVL222" s="67"/>
      <c r="LVM222" s="67"/>
      <c r="LVN222" s="65"/>
      <c r="LVO222" s="65"/>
      <c r="LVP222" s="65"/>
      <c r="LVQ222" s="66"/>
      <c r="LVS222" s="64"/>
      <c r="LVT222" s="67"/>
      <c r="LVU222" s="67"/>
      <c r="LVV222" s="65"/>
      <c r="LVW222" s="65"/>
      <c r="LVX222" s="65"/>
      <c r="LVY222" s="66"/>
      <c r="LWA222" s="64"/>
      <c r="LWB222" s="67"/>
      <c r="LWC222" s="67"/>
      <c r="LWD222" s="65"/>
      <c r="LWE222" s="65"/>
      <c r="LWF222" s="65"/>
      <c r="LWG222" s="66"/>
      <c r="LWI222" s="64"/>
      <c r="LWJ222" s="67"/>
      <c r="LWK222" s="67"/>
      <c r="LWL222" s="65"/>
      <c r="LWM222" s="65"/>
      <c r="LWN222" s="65"/>
      <c r="LWO222" s="66"/>
      <c r="LWQ222" s="64"/>
      <c r="LWR222" s="67"/>
      <c r="LWS222" s="67"/>
      <c r="LWT222" s="65"/>
      <c r="LWU222" s="65"/>
      <c r="LWV222" s="65"/>
      <c r="LWW222" s="66"/>
      <c r="LWY222" s="64"/>
      <c r="LWZ222" s="67"/>
      <c r="LXA222" s="67"/>
      <c r="LXB222" s="65"/>
      <c r="LXC222" s="65"/>
      <c r="LXD222" s="65"/>
      <c r="LXE222" s="66"/>
      <c r="LXG222" s="64"/>
      <c r="LXH222" s="67"/>
      <c r="LXI222" s="67"/>
      <c r="LXJ222" s="65"/>
      <c r="LXK222" s="65"/>
      <c r="LXL222" s="65"/>
      <c r="LXM222" s="66"/>
      <c r="LXO222" s="64"/>
      <c r="LXP222" s="67"/>
      <c r="LXQ222" s="67"/>
      <c r="LXR222" s="65"/>
      <c r="LXS222" s="65"/>
      <c r="LXT222" s="65"/>
      <c r="LXU222" s="66"/>
      <c r="LXW222" s="64"/>
      <c r="LXX222" s="67"/>
      <c r="LXY222" s="67"/>
      <c r="LXZ222" s="65"/>
      <c r="LYA222" s="65"/>
      <c r="LYB222" s="65"/>
      <c r="LYC222" s="66"/>
      <c r="LYE222" s="64"/>
      <c r="LYF222" s="67"/>
      <c r="LYG222" s="67"/>
      <c r="LYH222" s="65"/>
      <c r="LYI222" s="65"/>
      <c r="LYJ222" s="65"/>
      <c r="LYK222" s="66"/>
      <c r="LYM222" s="64"/>
      <c r="LYN222" s="67"/>
      <c r="LYO222" s="67"/>
      <c r="LYP222" s="65"/>
      <c r="LYQ222" s="65"/>
      <c r="LYR222" s="65"/>
      <c r="LYS222" s="66"/>
      <c r="LYU222" s="64"/>
      <c r="LYV222" s="67"/>
      <c r="LYW222" s="67"/>
      <c r="LYX222" s="65"/>
      <c r="LYY222" s="65"/>
      <c r="LYZ222" s="65"/>
      <c r="LZA222" s="66"/>
      <c r="LZC222" s="64"/>
      <c r="LZD222" s="67"/>
      <c r="LZE222" s="67"/>
      <c r="LZF222" s="65"/>
      <c r="LZG222" s="65"/>
      <c r="LZH222" s="65"/>
      <c r="LZI222" s="66"/>
      <c r="LZK222" s="64"/>
      <c r="LZL222" s="67"/>
      <c r="LZM222" s="67"/>
      <c r="LZN222" s="65"/>
      <c r="LZO222" s="65"/>
      <c r="LZP222" s="65"/>
      <c r="LZQ222" s="66"/>
      <c r="LZS222" s="64"/>
      <c r="LZT222" s="67"/>
      <c r="LZU222" s="67"/>
      <c r="LZV222" s="65"/>
      <c r="LZW222" s="65"/>
      <c r="LZX222" s="65"/>
      <c r="LZY222" s="66"/>
      <c r="MAA222" s="64"/>
      <c r="MAB222" s="67"/>
      <c r="MAC222" s="67"/>
      <c r="MAD222" s="65"/>
      <c r="MAE222" s="65"/>
      <c r="MAF222" s="65"/>
      <c r="MAG222" s="66"/>
      <c r="MAI222" s="64"/>
      <c r="MAJ222" s="67"/>
      <c r="MAK222" s="67"/>
      <c r="MAL222" s="65"/>
      <c r="MAM222" s="65"/>
      <c r="MAN222" s="65"/>
      <c r="MAO222" s="66"/>
      <c r="MAQ222" s="64"/>
      <c r="MAR222" s="67"/>
      <c r="MAS222" s="67"/>
      <c r="MAT222" s="65"/>
      <c r="MAU222" s="65"/>
      <c r="MAV222" s="65"/>
      <c r="MAW222" s="66"/>
      <c r="MAY222" s="64"/>
      <c r="MAZ222" s="67"/>
      <c r="MBA222" s="67"/>
      <c r="MBB222" s="65"/>
      <c r="MBC222" s="65"/>
      <c r="MBD222" s="65"/>
      <c r="MBE222" s="66"/>
      <c r="MBG222" s="64"/>
      <c r="MBH222" s="67"/>
      <c r="MBI222" s="67"/>
      <c r="MBJ222" s="65"/>
      <c r="MBK222" s="65"/>
      <c r="MBL222" s="65"/>
      <c r="MBM222" s="66"/>
      <c r="MBO222" s="64"/>
      <c r="MBP222" s="67"/>
      <c r="MBQ222" s="67"/>
      <c r="MBR222" s="65"/>
      <c r="MBS222" s="65"/>
      <c r="MBT222" s="65"/>
      <c r="MBU222" s="66"/>
      <c r="MBW222" s="64"/>
      <c r="MBX222" s="67"/>
      <c r="MBY222" s="67"/>
      <c r="MBZ222" s="65"/>
      <c r="MCA222" s="65"/>
      <c r="MCB222" s="65"/>
      <c r="MCC222" s="66"/>
      <c r="MCE222" s="64"/>
      <c r="MCF222" s="67"/>
      <c r="MCG222" s="67"/>
      <c r="MCH222" s="65"/>
      <c r="MCI222" s="65"/>
      <c r="MCJ222" s="65"/>
      <c r="MCK222" s="66"/>
      <c r="MCM222" s="64"/>
      <c r="MCN222" s="67"/>
      <c r="MCO222" s="67"/>
      <c r="MCP222" s="65"/>
      <c r="MCQ222" s="65"/>
      <c r="MCR222" s="65"/>
      <c r="MCS222" s="66"/>
      <c r="MCU222" s="64"/>
      <c r="MCV222" s="67"/>
      <c r="MCW222" s="67"/>
      <c r="MCX222" s="65"/>
      <c r="MCY222" s="65"/>
      <c r="MCZ222" s="65"/>
      <c r="MDA222" s="66"/>
      <c r="MDC222" s="64"/>
      <c r="MDD222" s="67"/>
      <c r="MDE222" s="67"/>
      <c r="MDF222" s="65"/>
      <c r="MDG222" s="65"/>
      <c r="MDH222" s="65"/>
      <c r="MDI222" s="66"/>
      <c r="MDK222" s="64"/>
      <c r="MDL222" s="67"/>
      <c r="MDM222" s="67"/>
      <c r="MDN222" s="65"/>
      <c r="MDO222" s="65"/>
      <c r="MDP222" s="65"/>
      <c r="MDQ222" s="66"/>
      <c r="MDS222" s="64"/>
      <c r="MDT222" s="67"/>
      <c r="MDU222" s="67"/>
      <c r="MDV222" s="65"/>
      <c r="MDW222" s="65"/>
      <c r="MDX222" s="65"/>
      <c r="MDY222" s="66"/>
      <c r="MEA222" s="64"/>
      <c r="MEB222" s="67"/>
      <c r="MEC222" s="67"/>
      <c r="MED222" s="65"/>
      <c r="MEE222" s="65"/>
      <c r="MEF222" s="65"/>
      <c r="MEG222" s="66"/>
      <c r="MEI222" s="64"/>
      <c r="MEJ222" s="67"/>
      <c r="MEK222" s="67"/>
      <c r="MEL222" s="65"/>
      <c r="MEM222" s="65"/>
      <c r="MEN222" s="65"/>
      <c r="MEO222" s="66"/>
      <c r="MEQ222" s="64"/>
      <c r="MER222" s="67"/>
      <c r="MES222" s="67"/>
      <c r="MET222" s="65"/>
      <c r="MEU222" s="65"/>
      <c r="MEV222" s="65"/>
      <c r="MEW222" s="66"/>
      <c r="MEY222" s="64"/>
      <c r="MEZ222" s="67"/>
      <c r="MFA222" s="67"/>
      <c r="MFB222" s="65"/>
      <c r="MFC222" s="65"/>
      <c r="MFD222" s="65"/>
      <c r="MFE222" s="66"/>
      <c r="MFG222" s="64"/>
      <c r="MFH222" s="67"/>
      <c r="MFI222" s="67"/>
      <c r="MFJ222" s="65"/>
      <c r="MFK222" s="65"/>
      <c r="MFL222" s="65"/>
      <c r="MFM222" s="66"/>
      <c r="MFO222" s="64"/>
      <c r="MFP222" s="67"/>
      <c r="MFQ222" s="67"/>
      <c r="MFR222" s="65"/>
      <c r="MFS222" s="65"/>
      <c r="MFT222" s="65"/>
      <c r="MFU222" s="66"/>
      <c r="MFW222" s="64"/>
      <c r="MFX222" s="67"/>
      <c r="MFY222" s="67"/>
      <c r="MFZ222" s="65"/>
      <c r="MGA222" s="65"/>
      <c r="MGB222" s="65"/>
      <c r="MGC222" s="66"/>
      <c r="MGE222" s="64"/>
      <c r="MGF222" s="67"/>
      <c r="MGG222" s="67"/>
      <c r="MGH222" s="65"/>
      <c r="MGI222" s="65"/>
      <c r="MGJ222" s="65"/>
      <c r="MGK222" s="66"/>
      <c r="MGM222" s="64"/>
      <c r="MGN222" s="67"/>
      <c r="MGO222" s="67"/>
      <c r="MGP222" s="65"/>
      <c r="MGQ222" s="65"/>
      <c r="MGR222" s="65"/>
      <c r="MGS222" s="66"/>
      <c r="MGU222" s="64"/>
      <c r="MGV222" s="67"/>
      <c r="MGW222" s="67"/>
      <c r="MGX222" s="65"/>
      <c r="MGY222" s="65"/>
      <c r="MGZ222" s="65"/>
      <c r="MHA222" s="66"/>
      <c r="MHC222" s="64"/>
      <c r="MHD222" s="67"/>
      <c r="MHE222" s="67"/>
      <c r="MHF222" s="65"/>
      <c r="MHG222" s="65"/>
      <c r="MHH222" s="65"/>
      <c r="MHI222" s="66"/>
      <c r="MHK222" s="64"/>
      <c r="MHL222" s="67"/>
      <c r="MHM222" s="67"/>
      <c r="MHN222" s="65"/>
      <c r="MHO222" s="65"/>
      <c r="MHP222" s="65"/>
      <c r="MHQ222" s="66"/>
      <c r="MHS222" s="64"/>
      <c r="MHT222" s="67"/>
      <c r="MHU222" s="67"/>
      <c r="MHV222" s="65"/>
      <c r="MHW222" s="65"/>
      <c r="MHX222" s="65"/>
      <c r="MHY222" s="66"/>
      <c r="MIA222" s="64"/>
      <c r="MIB222" s="67"/>
      <c r="MIC222" s="67"/>
      <c r="MID222" s="65"/>
      <c r="MIE222" s="65"/>
      <c r="MIF222" s="65"/>
      <c r="MIG222" s="66"/>
      <c r="MII222" s="64"/>
      <c r="MIJ222" s="67"/>
      <c r="MIK222" s="67"/>
      <c r="MIL222" s="65"/>
      <c r="MIM222" s="65"/>
      <c r="MIN222" s="65"/>
      <c r="MIO222" s="66"/>
      <c r="MIQ222" s="64"/>
      <c r="MIR222" s="67"/>
      <c r="MIS222" s="67"/>
      <c r="MIT222" s="65"/>
      <c r="MIU222" s="65"/>
      <c r="MIV222" s="65"/>
      <c r="MIW222" s="66"/>
      <c r="MIY222" s="64"/>
      <c r="MIZ222" s="67"/>
      <c r="MJA222" s="67"/>
      <c r="MJB222" s="65"/>
      <c r="MJC222" s="65"/>
      <c r="MJD222" s="65"/>
      <c r="MJE222" s="66"/>
      <c r="MJG222" s="64"/>
      <c r="MJH222" s="67"/>
      <c r="MJI222" s="67"/>
      <c r="MJJ222" s="65"/>
      <c r="MJK222" s="65"/>
      <c r="MJL222" s="65"/>
      <c r="MJM222" s="66"/>
      <c r="MJO222" s="64"/>
      <c r="MJP222" s="67"/>
      <c r="MJQ222" s="67"/>
      <c r="MJR222" s="65"/>
      <c r="MJS222" s="65"/>
      <c r="MJT222" s="65"/>
      <c r="MJU222" s="66"/>
      <c r="MJW222" s="64"/>
      <c r="MJX222" s="67"/>
      <c r="MJY222" s="67"/>
      <c r="MJZ222" s="65"/>
      <c r="MKA222" s="65"/>
      <c r="MKB222" s="65"/>
      <c r="MKC222" s="66"/>
      <c r="MKE222" s="64"/>
      <c r="MKF222" s="67"/>
      <c r="MKG222" s="67"/>
      <c r="MKH222" s="65"/>
      <c r="MKI222" s="65"/>
      <c r="MKJ222" s="65"/>
      <c r="MKK222" s="66"/>
      <c r="MKM222" s="64"/>
      <c r="MKN222" s="67"/>
      <c r="MKO222" s="67"/>
      <c r="MKP222" s="65"/>
      <c r="MKQ222" s="65"/>
      <c r="MKR222" s="65"/>
      <c r="MKS222" s="66"/>
      <c r="MKU222" s="64"/>
      <c r="MKV222" s="67"/>
      <c r="MKW222" s="67"/>
      <c r="MKX222" s="65"/>
      <c r="MKY222" s="65"/>
      <c r="MKZ222" s="65"/>
      <c r="MLA222" s="66"/>
      <c r="MLC222" s="64"/>
      <c r="MLD222" s="67"/>
      <c r="MLE222" s="67"/>
      <c r="MLF222" s="65"/>
      <c r="MLG222" s="65"/>
      <c r="MLH222" s="65"/>
      <c r="MLI222" s="66"/>
      <c r="MLK222" s="64"/>
      <c r="MLL222" s="67"/>
      <c r="MLM222" s="67"/>
      <c r="MLN222" s="65"/>
      <c r="MLO222" s="65"/>
      <c r="MLP222" s="65"/>
      <c r="MLQ222" s="66"/>
      <c r="MLS222" s="64"/>
      <c r="MLT222" s="67"/>
      <c r="MLU222" s="67"/>
      <c r="MLV222" s="65"/>
      <c r="MLW222" s="65"/>
      <c r="MLX222" s="65"/>
      <c r="MLY222" s="66"/>
      <c r="MMA222" s="64"/>
      <c r="MMB222" s="67"/>
      <c r="MMC222" s="67"/>
      <c r="MMD222" s="65"/>
      <c r="MME222" s="65"/>
      <c r="MMF222" s="65"/>
      <c r="MMG222" s="66"/>
      <c r="MMI222" s="64"/>
      <c r="MMJ222" s="67"/>
      <c r="MMK222" s="67"/>
      <c r="MML222" s="65"/>
      <c r="MMM222" s="65"/>
      <c r="MMN222" s="65"/>
      <c r="MMO222" s="66"/>
      <c r="MMQ222" s="64"/>
      <c r="MMR222" s="67"/>
      <c r="MMS222" s="67"/>
      <c r="MMT222" s="65"/>
      <c r="MMU222" s="65"/>
      <c r="MMV222" s="65"/>
      <c r="MMW222" s="66"/>
      <c r="MMY222" s="64"/>
      <c r="MMZ222" s="67"/>
      <c r="MNA222" s="67"/>
      <c r="MNB222" s="65"/>
      <c r="MNC222" s="65"/>
      <c r="MND222" s="65"/>
      <c r="MNE222" s="66"/>
      <c r="MNG222" s="64"/>
      <c r="MNH222" s="67"/>
      <c r="MNI222" s="67"/>
      <c r="MNJ222" s="65"/>
      <c r="MNK222" s="65"/>
      <c r="MNL222" s="65"/>
      <c r="MNM222" s="66"/>
      <c r="MNO222" s="64"/>
      <c r="MNP222" s="67"/>
      <c r="MNQ222" s="67"/>
      <c r="MNR222" s="65"/>
      <c r="MNS222" s="65"/>
      <c r="MNT222" s="65"/>
      <c r="MNU222" s="66"/>
      <c r="MNW222" s="64"/>
      <c r="MNX222" s="67"/>
      <c r="MNY222" s="67"/>
      <c r="MNZ222" s="65"/>
      <c r="MOA222" s="65"/>
      <c r="MOB222" s="65"/>
      <c r="MOC222" s="66"/>
      <c r="MOE222" s="64"/>
      <c r="MOF222" s="67"/>
      <c r="MOG222" s="67"/>
      <c r="MOH222" s="65"/>
      <c r="MOI222" s="65"/>
      <c r="MOJ222" s="65"/>
      <c r="MOK222" s="66"/>
      <c r="MOM222" s="64"/>
      <c r="MON222" s="67"/>
      <c r="MOO222" s="67"/>
      <c r="MOP222" s="65"/>
      <c r="MOQ222" s="65"/>
      <c r="MOR222" s="65"/>
      <c r="MOS222" s="66"/>
      <c r="MOU222" s="64"/>
      <c r="MOV222" s="67"/>
      <c r="MOW222" s="67"/>
      <c r="MOX222" s="65"/>
      <c r="MOY222" s="65"/>
      <c r="MOZ222" s="65"/>
      <c r="MPA222" s="66"/>
      <c r="MPC222" s="64"/>
      <c r="MPD222" s="67"/>
      <c r="MPE222" s="67"/>
      <c r="MPF222" s="65"/>
      <c r="MPG222" s="65"/>
      <c r="MPH222" s="65"/>
      <c r="MPI222" s="66"/>
      <c r="MPK222" s="64"/>
      <c r="MPL222" s="67"/>
      <c r="MPM222" s="67"/>
      <c r="MPN222" s="65"/>
      <c r="MPO222" s="65"/>
      <c r="MPP222" s="65"/>
      <c r="MPQ222" s="66"/>
      <c r="MPS222" s="64"/>
      <c r="MPT222" s="67"/>
      <c r="MPU222" s="67"/>
      <c r="MPV222" s="65"/>
      <c r="MPW222" s="65"/>
      <c r="MPX222" s="65"/>
      <c r="MPY222" s="66"/>
      <c r="MQA222" s="64"/>
      <c r="MQB222" s="67"/>
      <c r="MQC222" s="67"/>
      <c r="MQD222" s="65"/>
      <c r="MQE222" s="65"/>
      <c r="MQF222" s="65"/>
      <c r="MQG222" s="66"/>
      <c r="MQI222" s="64"/>
      <c r="MQJ222" s="67"/>
      <c r="MQK222" s="67"/>
      <c r="MQL222" s="65"/>
      <c r="MQM222" s="65"/>
      <c r="MQN222" s="65"/>
      <c r="MQO222" s="66"/>
      <c r="MQQ222" s="64"/>
      <c r="MQR222" s="67"/>
      <c r="MQS222" s="67"/>
      <c r="MQT222" s="65"/>
      <c r="MQU222" s="65"/>
      <c r="MQV222" s="65"/>
      <c r="MQW222" s="66"/>
      <c r="MQY222" s="64"/>
      <c r="MQZ222" s="67"/>
      <c r="MRA222" s="67"/>
      <c r="MRB222" s="65"/>
      <c r="MRC222" s="65"/>
      <c r="MRD222" s="65"/>
      <c r="MRE222" s="66"/>
      <c r="MRG222" s="64"/>
      <c r="MRH222" s="67"/>
      <c r="MRI222" s="67"/>
      <c r="MRJ222" s="65"/>
      <c r="MRK222" s="65"/>
      <c r="MRL222" s="65"/>
      <c r="MRM222" s="66"/>
      <c r="MRO222" s="64"/>
      <c r="MRP222" s="67"/>
      <c r="MRQ222" s="67"/>
      <c r="MRR222" s="65"/>
      <c r="MRS222" s="65"/>
      <c r="MRT222" s="65"/>
      <c r="MRU222" s="66"/>
      <c r="MRW222" s="64"/>
      <c r="MRX222" s="67"/>
      <c r="MRY222" s="67"/>
      <c r="MRZ222" s="65"/>
      <c r="MSA222" s="65"/>
      <c r="MSB222" s="65"/>
      <c r="MSC222" s="66"/>
      <c r="MSE222" s="64"/>
      <c r="MSF222" s="67"/>
      <c r="MSG222" s="67"/>
      <c r="MSH222" s="65"/>
      <c r="MSI222" s="65"/>
      <c r="MSJ222" s="65"/>
      <c r="MSK222" s="66"/>
      <c r="MSM222" s="64"/>
      <c r="MSN222" s="67"/>
      <c r="MSO222" s="67"/>
      <c r="MSP222" s="65"/>
      <c r="MSQ222" s="65"/>
      <c r="MSR222" s="65"/>
      <c r="MSS222" s="66"/>
      <c r="MSU222" s="64"/>
      <c r="MSV222" s="67"/>
      <c r="MSW222" s="67"/>
      <c r="MSX222" s="65"/>
      <c r="MSY222" s="65"/>
      <c r="MSZ222" s="65"/>
      <c r="MTA222" s="66"/>
      <c r="MTC222" s="64"/>
      <c r="MTD222" s="67"/>
      <c r="MTE222" s="67"/>
      <c r="MTF222" s="65"/>
      <c r="MTG222" s="65"/>
      <c r="MTH222" s="65"/>
      <c r="MTI222" s="66"/>
      <c r="MTK222" s="64"/>
      <c r="MTL222" s="67"/>
      <c r="MTM222" s="67"/>
      <c r="MTN222" s="65"/>
      <c r="MTO222" s="65"/>
      <c r="MTP222" s="65"/>
      <c r="MTQ222" s="66"/>
      <c r="MTS222" s="64"/>
      <c r="MTT222" s="67"/>
      <c r="MTU222" s="67"/>
      <c r="MTV222" s="65"/>
      <c r="MTW222" s="65"/>
      <c r="MTX222" s="65"/>
      <c r="MTY222" s="66"/>
      <c r="MUA222" s="64"/>
      <c r="MUB222" s="67"/>
      <c r="MUC222" s="67"/>
      <c r="MUD222" s="65"/>
      <c r="MUE222" s="65"/>
      <c r="MUF222" s="65"/>
      <c r="MUG222" s="66"/>
      <c r="MUI222" s="64"/>
      <c r="MUJ222" s="67"/>
      <c r="MUK222" s="67"/>
      <c r="MUL222" s="65"/>
      <c r="MUM222" s="65"/>
      <c r="MUN222" s="65"/>
      <c r="MUO222" s="66"/>
      <c r="MUQ222" s="64"/>
      <c r="MUR222" s="67"/>
      <c r="MUS222" s="67"/>
      <c r="MUT222" s="65"/>
      <c r="MUU222" s="65"/>
      <c r="MUV222" s="65"/>
      <c r="MUW222" s="66"/>
      <c r="MUY222" s="64"/>
      <c r="MUZ222" s="67"/>
      <c r="MVA222" s="67"/>
      <c r="MVB222" s="65"/>
      <c r="MVC222" s="65"/>
      <c r="MVD222" s="65"/>
      <c r="MVE222" s="66"/>
      <c r="MVG222" s="64"/>
      <c r="MVH222" s="67"/>
      <c r="MVI222" s="67"/>
      <c r="MVJ222" s="65"/>
      <c r="MVK222" s="65"/>
      <c r="MVL222" s="65"/>
      <c r="MVM222" s="66"/>
      <c r="MVO222" s="64"/>
      <c r="MVP222" s="67"/>
      <c r="MVQ222" s="67"/>
      <c r="MVR222" s="65"/>
      <c r="MVS222" s="65"/>
      <c r="MVT222" s="65"/>
      <c r="MVU222" s="66"/>
      <c r="MVW222" s="64"/>
      <c r="MVX222" s="67"/>
      <c r="MVY222" s="67"/>
      <c r="MVZ222" s="65"/>
      <c r="MWA222" s="65"/>
      <c r="MWB222" s="65"/>
      <c r="MWC222" s="66"/>
      <c r="MWE222" s="64"/>
      <c r="MWF222" s="67"/>
      <c r="MWG222" s="67"/>
      <c r="MWH222" s="65"/>
      <c r="MWI222" s="65"/>
      <c r="MWJ222" s="65"/>
      <c r="MWK222" s="66"/>
      <c r="MWM222" s="64"/>
      <c r="MWN222" s="67"/>
      <c r="MWO222" s="67"/>
      <c r="MWP222" s="65"/>
      <c r="MWQ222" s="65"/>
      <c r="MWR222" s="65"/>
      <c r="MWS222" s="66"/>
      <c r="MWU222" s="64"/>
      <c r="MWV222" s="67"/>
      <c r="MWW222" s="67"/>
      <c r="MWX222" s="65"/>
      <c r="MWY222" s="65"/>
      <c r="MWZ222" s="65"/>
      <c r="MXA222" s="66"/>
      <c r="MXC222" s="64"/>
      <c r="MXD222" s="67"/>
      <c r="MXE222" s="67"/>
      <c r="MXF222" s="65"/>
      <c r="MXG222" s="65"/>
      <c r="MXH222" s="65"/>
      <c r="MXI222" s="66"/>
      <c r="MXK222" s="64"/>
      <c r="MXL222" s="67"/>
      <c r="MXM222" s="67"/>
      <c r="MXN222" s="65"/>
      <c r="MXO222" s="65"/>
      <c r="MXP222" s="65"/>
      <c r="MXQ222" s="66"/>
      <c r="MXS222" s="64"/>
      <c r="MXT222" s="67"/>
      <c r="MXU222" s="67"/>
      <c r="MXV222" s="65"/>
      <c r="MXW222" s="65"/>
      <c r="MXX222" s="65"/>
      <c r="MXY222" s="66"/>
      <c r="MYA222" s="64"/>
      <c r="MYB222" s="67"/>
      <c r="MYC222" s="67"/>
      <c r="MYD222" s="65"/>
      <c r="MYE222" s="65"/>
      <c r="MYF222" s="65"/>
      <c r="MYG222" s="66"/>
      <c r="MYI222" s="64"/>
      <c r="MYJ222" s="67"/>
      <c r="MYK222" s="67"/>
      <c r="MYL222" s="65"/>
      <c r="MYM222" s="65"/>
      <c r="MYN222" s="65"/>
      <c r="MYO222" s="66"/>
      <c r="MYQ222" s="64"/>
      <c r="MYR222" s="67"/>
      <c r="MYS222" s="67"/>
      <c r="MYT222" s="65"/>
      <c r="MYU222" s="65"/>
      <c r="MYV222" s="65"/>
      <c r="MYW222" s="66"/>
      <c r="MYY222" s="64"/>
      <c r="MYZ222" s="67"/>
      <c r="MZA222" s="67"/>
      <c r="MZB222" s="65"/>
      <c r="MZC222" s="65"/>
      <c r="MZD222" s="65"/>
      <c r="MZE222" s="66"/>
      <c r="MZG222" s="64"/>
      <c r="MZH222" s="67"/>
      <c r="MZI222" s="67"/>
      <c r="MZJ222" s="65"/>
      <c r="MZK222" s="65"/>
      <c r="MZL222" s="65"/>
      <c r="MZM222" s="66"/>
      <c r="MZO222" s="64"/>
      <c r="MZP222" s="67"/>
      <c r="MZQ222" s="67"/>
      <c r="MZR222" s="65"/>
      <c r="MZS222" s="65"/>
      <c r="MZT222" s="65"/>
      <c r="MZU222" s="66"/>
      <c r="MZW222" s="64"/>
      <c r="MZX222" s="67"/>
      <c r="MZY222" s="67"/>
      <c r="MZZ222" s="65"/>
      <c r="NAA222" s="65"/>
      <c r="NAB222" s="65"/>
      <c r="NAC222" s="66"/>
      <c r="NAE222" s="64"/>
      <c r="NAF222" s="67"/>
      <c r="NAG222" s="67"/>
      <c r="NAH222" s="65"/>
      <c r="NAI222" s="65"/>
      <c r="NAJ222" s="65"/>
      <c r="NAK222" s="66"/>
      <c r="NAM222" s="64"/>
      <c r="NAN222" s="67"/>
      <c r="NAO222" s="67"/>
      <c r="NAP222" s="65"/>
      <c r="NAQ222" s="65"/>
      <c r="NAR222" s="65"/>
      <c r="NAS222" s="66"/>
      <c r="NAU222" s="64"/>
      <c r="NAV222" s="67"/>
      <c r="NAW222" s="67"/>
      <c r="NAX222" s="65"/>
      <c r="NAY222" s="65"/>
      <c r="NAZ222" s="65"/>
      <c r="NBA222" s="66"/>
      <c r="NBC222" s="64"/>
      <c r="NBD222" s="67"/>
      <c r="NBE222" s="67"/>
      <c r="NBF222" s="65"/>
      <c r="NBG222" s="65"/>
      <c r="NBH222" s="65"/>
      <c r="NBI222" s="66"/>
      <c r="NBK222" s="64"/>
      <c r="NBL222" s="67"/>
      <c r="NBM222" s="67"/>
      <c r="NBN222" s="65"/>
      <c r="NBO222" s="65"/>
      <c r="NBP222" s="65"/>
      <c r="NBQ222" s="66"/>
      <c r="NBS222" s="64"/>
      <c r="NBT222" s="67"/>
      <c r="NBU222" s="67"/>
      <c r="NBV222" s="65"/>
      <c r="NBW222" s="65"/>
      <c r="NBX222" s="65"/>
      <c r="NBY222" s="66"/>
      <c r="NCA222" s="64"/>
      <c r="NCB222" s="67"/>
      <c r="NCC222" s="67"/>
      <c r="NCD222" s="65"/>
      <c r="NCE222" s="65"/>
      <c r="NCF222" s="65"/>
      <c r="NCG222" s="66"/>
      <c r="NCI222" s="64"/>
      <c r="NCJ222" s="67"/>
      <c r="NCK222" s="67"/>
      <c r="NCL222" s="65"/>
      <c r="NCM222" s="65"/>
      <c r="NCN222" s="65"/>
      <c r="NCO222" s="66"/>
      <c r="NCQ222" s="64"/>
      <c r="NCR222" s="67"/>
      <c r="NCS222" s="67"/>
      <c r="NCT222" s="65"/>
      <c r="NCU222" s="65"/>
      <c r="NCV222" s="65"/>
      <c r="NCW222" s="66"/>
      <c r="NCY222" s="64"/>
      <c r="NCZ222" s="67"/>
      <c r="NDA222" s="67"/>
      <c r="NDB222" s="65"/>
      <c r="NDC222" s="65"/>
      <c r="NDD222" s="65"/>
      <c r="NDE222" s="66"/>
      <c r="NDG222" s="64"/>
      <c r="NDH222" s="67"/>
      <c r="NDI222" s="67"/>
      <c r="NDJ222" s="65"/>
      <c r="NDK222" s="65"/>
      <c r="NDL222" s="65"/>
      <c r="NDM222" s="66"/>
      <c r="NDO222" s="64"/>
      <c r="NDP222" s="67"/>
      <c r="NDQ222" s="67"/>
      <c r="NDR222" s="65"/>
      <c r="NDS222" s="65"/>
      <c r="NDT222" s="65"/>
      <c r="NDU222" s="66"/>
      <c r="NDW222" s="64"/>
      <c r="NDX222" s="67"/>
      <c r="NDY222" s="67"/>
      <c r="NDZ222" s="65"/>
      <c r="NEA222" s="65"/>
      <c r="NEB222" s="65"/>
      <c r="NEC222" s="66"/>
      <c r="NEE222" s="64"/>
      <c r="NEF222" s="67"/>
      <c r="NEG222" s="67"/>
      <c r="NEH222" s="65"/>
      <c r="NEI222" s="65"/>
      <c r="NEJ222" s="65"/>
      <c r="NEK222" s="66"/>
      <c r="NEM222" s="64"/>
      <c r="NEN222" s="67"/>
      <c r="NEO222" s="67"/>
      <c r="NEP222" s="65"/>
      <c r="NEQ222" s="65"/>
      <c r="NER222" s="65"/>
      <c r="NES222" s="66"/>
      <c r="NEU222" s="64"/>
      <c r="NEV222" s="67"/>
      <c r="NEW222" s="67"/>
      <c r="NEX222" s="65"/>
      <c r="NEY222" s="65"/>
      <c r="NEZ222" s="65"/>
      <c r="NFA222" s="66"/>
      <c r="NFC222" s="64"/>
      <c r="NFD222" s="67"/>
      <c r="NFE222" s="67"/>
      <c r="NFF222" s="65"/>
      <c r="NFG222" s="65"/>
      <c r="NFH222" s="65"/>
      <c r="NFI222" s="66"/>
      <c r="NFK222" s="64"/>
      <c r="NFL222" s="67"/>
      <c r="NFM222" s="67"/>
      <c r="NFN222" s="65"/>
      <c r="NFO222" s="65"/>
      <c r="NFP222" s="65"/>
      <c r="NFQ222" s="66"/>
      <c r="NFS222" s="64"/>
      <c r="NFT222" s="67"/>
      <c r="NFU222" s="67"/>
      <c r="NFV222" s="65"/>
      <c r="NFW222" s="65"/>
      <c r="NFX222" s="65"/>
      <c r="NFY222" s="66"/>
      <c r="NGA222" s="64"/>
      <c r="NGB222" s="67"/>
      <c r="NGC222" s="67"/>
      <c r="NGD222" s="65"/>
      <c r="NGE222" s="65"/>
      <c r="NGF222" s="65"/>
      <c r="NGG222" s="66"/>
      <c r="NGI222" s="64"/>
      <c r="NGJ222" s="67"/>
      <c r="NGK222" s="67"/>
      <c r="NGL222" s="65"/>
      <c r="NGM222" s="65"/>
      <c r="NGN222" s="65"/>
      <c r="NGO222" s="66"/>
      <c r="NGQ222" s="64"/>
      <c r="NGR222" s="67"/>
      <c r="NGS222" s="67"/>
      <c r="NGT222" s="65"/>
      <c r="NGU222" s="65"/>
      <c r="NGV222" s="65"/>
      <c r="NGW222" s="66"/>
      <c r="NGY222" s="64"/>
      <c r="NGZ222" s="67"/>
      <c r="NHA222" s="67"/>
      <c r="NHB222" s="65"/>
      <c r="NHC222" s="65"/>
      <c r="NHD222" s="65"/>
      <c r="NHE222" s="66"/>
      <c r="NHG222" s="64"/>
      <c r="NHH222" s="67"/>
      <c r="NHI222" s="67"/>
      <c r="NHJ222" s="65"/>
      <c r="NHK222" s="65"/>
      <c r="NHL222" s="65"/>
      <c r="NHM222" s="66"/>
      <c r="NHO222" s="64"/>
      <c r="NHP222" s="67"/>
      <c r="NHQ222" s="67"/>
      <c r="NHR222" s="65"/>
      <c r="NHS222" s="65"/>
      <c r="NHT222" s="65"/>
      <c r="NHU222" s="66"/>
      <c r="NHW222" s="64"/>
      <c r="NHX222" s="67"/>
      <c r="NHY222" s="67"/>
      <c r="NHZ222" s="65"/>
      <c r="NIA222" s="65"/>
      <c r="NIB222" s="65"/>
      <c r="NIC222" s="66"/>
      <c r="NIE222" s="64"/>
      <c r="NIF222" s="67"/>
      <c r="NIG222" s="67"/>
      <c r="NIH222" s="65"/>
      <c r="NII222" s="65"/>
      <c r="NIJ222" s="65"/>
      <c r="NIK222" s="66"/>
      <c r="NIM222" s="64"/>
      <c r="NIN222" s="67"/>
      <c r="NIO222" s="67"/>
      <c r="NIP222" s="65"/>
      <c r="NIQ222" s="65"/>
      <c r="NIR222" s="65"/>
      <c r="NIS222" s="66"/>
      <c r="NIU222" s="64"/>
      <c r="NIV222" s="67"/>
      <c r="NIW222" s="67"/>
      <c r="NIX222" s="65"/>
      <c r="NIY222" s="65"/>
      <c r="NIZ222" s="65"/>
      <c r="NJA222" s="66"/>
      <c r="NJC222" s="64"/>
      <c r="NJD222" s="67"/>
      <c r="NJE222" s="67"/>
      <c r="NJF222" s="65"/>
      <c r="NJG222" s="65"/>
      <c r="NJH222" s="65"/>
      <c r="NJI222" s="66"/>
      <c r="NJK222" s="64"/>
      <c r="NJL222" s="67"/>
      <c r="NJM222" s="67"/>
      <c r="NJN222" s="65"/>
      <c r="NJO222" s="65"/>
      <c r="NJP222" s="65"/>
      <c r="NJQ222" s="66"/>
      <c r="NJS222" s="64"/>
      <c r="NJT222" s="67"/>
      <c r="NJU222" s="67"/>
      <c r="NJV222" s="65"/>
      <c r="NJW222" s="65"/>
      <c r="NJX222" s="65"/>
      <c r="NJY222" s="66"/>
      <c r="NKA222" s="64"/>
      <c r="NKB222" s="67"/>
      <c r="NKC222" s="67"/>
      <c r="NKD222" s="65"/>
      <c r="NKE222" s="65"/>
      <c r="NKF222" s="65"/>
      <c r="NKG222" s="66"/>
      <c r="NKI222" s="64"/>
      <c r="NKJ222" s="67"/>
      <c r="NKK222" s="67"/>
      <c r="NKL222" s="65"/>
      <c r="NKM222" s="65"/>
      <c r="NKN222" s="65"/>
      <c r="NKO222" s="66"/>
      <c r="NKQ222" s="64"/>
      <c r="NKR222" s="67"/>
      <c r="NKS222" s="67"/>
      <c r="NKT222" s="65"/>
      <c r="NKU222" s="65"/>
      <c r="NKV222" s="65"/>
      <c r="NKW222" s="66"/>
      <c r="NKY222" s="64"/>
      <c r="NKZ222" s="67"/>
      <c r="NLA222" s="67"/>
      <c r="NLB222" s="65"/>
      <c r="NLC222" s="65"/>
      <c r="NLD222" s="65"/>
      <c r="NLE222" s="66"/>
      <c r="NLG222" s="64"/>
      <c r="NLH222" s="67"/>
      <c r="NLI222" s="67"/>
      <c r="NLJ222" s="65"/>
      <c r="NLK222" s="65"/>
      <c r="NLL222" s="65"/>
      <c r="NLM222" s="66"/>
      <c r="NLO222" s="64"/>
      <c r="NLP222" s="67"/>
      <c r="NLQ222" s="67"/>
      <c r="NLR222" s="65"/>
      <c r="NLS222" s="65"/>
      <c r="NLT222" s="65"/>
      <c r="NLU222" s="66"/>
      <c r="NLW222" s="64"/>
      <c r="NLX222" s="67"/>
      <c r="NLY222" s="67"/>
      <c r="NLZ222" s="65"/>
      <c r="NMA222" s="65"/>
      <c r="NMB222" s="65"/>
      <c r="NMC222" s="66"/>
      <c r="NME222" s="64"/>
      <c r="NMF222" s="67"/>
      <c r="NMG222" s="67"/>
      <c r="NMH222" s="65"/>
      <c r="NMI222" s="65"/>
      <c r="NMJ222" s="65"/>
      <c r="NMK222" s="66"/>
      <c r="NMM222" s="64"/>
      <c r="NMN222" s="67"/>
      <c r="NMO222" s="67"/>
      <c r="NMP222" s="65"/>
      <c r="NMQ222" s="65"/>
      <c r="NMR222" s="65"/>
      <c r="NMS222" s="66"/>
      <c r="NMU222" s="64"/>
      <c r="NMV222" s="67"/>
      <c r="NMW222" s="67"/>
      <c r="NMX222" s="65"/>
      <c r="NMY222" s="65"/>
      <c r="NMZ222" s="65"/>
      <c r="NNA222" s="66"/>
      <c r="NNC222" s="64"/>
      <c r="NND222" s="67"/>
      <c r="NNE222" s="67"/>
      <c r="NNF222" s="65"/>
      <c r="NNG222" s="65"/>
      <c r="NNH222" s="65"/>
      <c r="NNI222" s="66"/>
      <c r="NNK222" s="64"/>
      <c r="NNL222" s="67"/>
      <c r="NNM222" s="67"/>
      <c r="NNN222" s="65"/>
      <c r="NNO222" s="65"/>
      <c r="NNP222" s="65"/>
      <c r="NNQ222" s="66"/>
      <c r="NNS222" s="64"/>
      <c r="NNT222" s="67"/>
      <c r="NNU222" s="67"/>
      <c r="NNV222" s="65"/>
      <c r="NNW222" s="65"/>
      <c r="NNX222" s="65"/>
      <c r="NNY222" s="66"/>
      <c r="NOA222" s="64"/>
      <c r="NOB222" s="67"/>
      <c r="NOC222" s="67"/>
      <c r="NOD222" s="65"/>
      <c r="NOE222" s="65"/>
      <c r="NOF222" s="65"/>
      <c r="NOG222" s="66"/>
      <c r="NOI222" s="64"/>
      <c r="NOJ222" s="67"/>
      <c r="NOK222" s="67"/>
      <c r="NOL222" s="65"/>
      <c r="NOM222" s="65"/>
      <c r="NON222" s="65"/>
      <c r="NOO222" s="66"/>
      <c r="NOQ222" s="64"/>
      <c r="NOR222" s="67"/>
      <c r="NOS222" s="67"/>
      <c r="NOT222" s="65"/>
      <c r="NOU222" s="65"/>
      <c r="NOV222" s="65"/>
      <c r="NOW222" s="66"/>
      <c r="NOY222" s="64"/>
      <c r="NOZ222" s="67"/>
      <c r="NPA222" s="67"/>
      <c r="NPB222" s="65"/>
      <c r="NPC222" s="65"/>
      <c r="NPD222" s="65"/>
      <c r="NPE222" s="66"/>
      <c r="NPG222" s="64"/>
      <c r="NPH222" s="67"/>
      <c r="NPI222" s="67"/>
      <c r="NPJ222" s="65"/>
      <c r="NPK222" s="65"/>
      <c r="NPL222" s="65"/>
      <c r="NPM222" s="66"/>
      <c r="NPO222" s="64"/>
      <c r="NPP222" s="67"/>
      <c r="NPQ222" s="67"/>
      <c r="NPR222" s="65"/>
      <c r="NPS222" s="65"/>
      <c r="NPT222" s="65"/>
      <c r="NPU222" s="66"/>
      <c r="NPW222" s="64"/>
      <c r="NPX222" s="67"/>
      <c r="NPY222" s="67"/>
      <c r="NPZ222" s="65"/>
      <c r="NQA222" s="65"/>
      <c r="NQB222" s="65"/>
      <c r="NQC222" s="66"/>
      <c r="NQE222" s="64"/>
      <c r="NQF222" s="67"/>
      <c r="NQG222" s="67"/>
      <c r="NQH222" s="65"/>
      <c r="NQI222" s="65"/>
      <c r="NQJ222" s="65"/>
      <c r="NQK222" s="66"/>
      <c r="NQM222" s="64"/>
      <c r="NQN222" s="67"/>
      <c r="NQO222" s="67"/>
      <c r="NQP222" s="65"/>
      <c r="NQQ222" s="65"/>
      <c r="NQR222" s="65"/>
      <c r="NQS222" s="66"/>
      <c r="NQU222" s="64"/>
      <c r="NQV222" s="67"/>
      <c r="NQW222" s="67"/>
      <c r="NQX222" s="65"/>
      <c r="NQY222" s="65"/>
      <c r="NQZ222" s="65"/>
      <c r="NRA222" s="66"/>
      <c r="NRC222" s="64"/>
      <c r="NRD222" s="67"/>
      <c r="NRE222" s="67"/>
      <c r="NRF222" s="65"/>
      <c r="NRG222" s="65"/>
      <c r="NRH222" s="65"/>
      <c r="NRI222" s="66"/>
      <c r="NRK222" s="64"/>
      <c r="NRL222" s="67"/>
      <c r="NRM222" s="67"/>
      <c r="NRN222" s="65"/>
      <c r="NRO222" s="65"/>
      <c r="NRP222" s="65"/>
      <c r="NRQ222" s="66"/>
      <c r="NRS222" s="64"/>
      <c r="NRT222" s="67"/>
      <c r="NRU222" s="67"/>
      <c r="NRV222" s="65"/>
      <c r="NRW222" s="65"/>
      <c r="NRX222" s="65"/>
      <c r="NRY222" s="66"/>
      <c r="NSA222" s="64"/>
      <c r="NSB222" s="67"/>
      <c r="NSC222" s="67"/>
      <c r="NSD222" s="65"/>
      <c r="NSE222" s="65"/>
      <c r="NSF222" s="65"/>
      <c r="NSG222" s="66"/>
      <c r="NSI222" s="64"/>
      <c r="NSJ222" s="67"/>
      <c r="NSK222" s="67"/>
      <c r="NSL222" s="65"/>
      <c r="NSM222" s="65"/>
      <c r="NSN222" s="65"/>
      <c r="NSO222" s="66"/>
      <c r="NSQ222" s="64"/>
      <c r="NSR222" s="67"/>
      <c r="NSS222" s="67"/>
      <c r="NST222" s="65"/>
      <c r="NSU222" s="65"/>
      <c r="NSV222" s="65"/>
      <c r="NSW222" s="66"/>
      <c r="NSY222" s="64"/>
      <c r="NSZ222" s="67"/>
      <c r="NTA222" s="67"/>
      <c r="NTB222" s="65"/>
      <c r="NTC222" s="65"/>
      <c r="NTD222" s="65"/>
      <c r="NTE222" s="66"/>
      <c r="NTG222" s="64"/>
      <c r="NTH222" s="67"/>
      <c r="NTI222" s="67"/>
      <c r="NTJ222" s="65"/>
      <c r="NTK222" s="65"/>
      <c r="NTL222" s="65"/>
      <c r="NTM222" s="66"/>
      <c r="NTO222" s="64"/>
      <c r="NTP222" s="67"/>
      <c r="NTQ222" s="67"/>
      <c r="NTR222" s="65"/>
      <c r="NTS222" s="65"/>
      <c r="NTT222" s="65"/>
      <c r="NTU222" s="66"/>
      <c r="NTW222" s="64"/>
      <c r="NTX222" s="67"/>
      <c r="NTY222" s="67"/>
      <c r="NTZ222" s="65"/>
      <c r="NUA222" s="65"/>
      <c r="NUB222" s="65"/>
      <c r="NUC222" s="66"/>
      <c r="NUE222" s="64"/>
      <c r="NUF222" s="67"/>
      <c r="NUG222" s="67"/>
      <c r="NUH222" s="65"/>
      <c r="NUI222" s="65"/>
      <c r="NUJ222" s="65"/>
      <c r="NUK222" s="66"/>
      <c r="NUM222" s="64"/>
      <c r="NUN222" s="67"/>
      <c r="NUO222" s="67"/>
      <c r="NUP222" s="65"/>
      <c r="NUQ222" s="65"/>
      <c r="NUR222" s="65"/>
      <c r="NUS222" s="66"/>
      <c r="NUU222" s="64"/>
      <c r="NUV222" s="67"/>
      <c r="NUW222" s="67"/>
      <c r="NUX222" s="65"/>
      <c r="NUY222" s="65"/>
      <c r="NUZ222" s="65"/>
      <c r="NVA222" s="66"/>
      <c r="NVC222" s="64"/>
      <c r="NVD222" s="67"/>
      <c r="NVE222" s="67"/>
      <c r="NVF222" s="65"/>
      <c r="NVG222" s="65"/>
      <c r="NVH222" s="65"/>
      <c r="NVI222" s="66"/>
      <c r="NVK222" s="64"/>
      <c r="NVL222" s="67"/>
      <c r="NVM222" s="67"/>
      <c r="NVN222" s="65"/>
      <c r="NVO222" s="65"/>
      <c r="NVP222" s="65"/>
      <c r="NVQ222" s="66"/>
      <c r="NVS222" s="64"/>
      <c r="NVT222" s="67"/>
      <c r="NVU222" s="67"/>
      <c r="NVV222" s="65"/>
      <c r="NVW222" s="65"/>
      <c r="NVX222" s="65"/>
      <c r="NVY222" s="66"/>
      <c r="NWA222" s="64"/>
      <c r="NWB222" s="67"/>
      <c r="NWC222" s="67"/>
      <c r="NWD222" s="65"/>
      <c r="NWE222" s="65"/>
      <c r="NWF222" s="65"/>
      <c r="NWG222" s="66"/>
      <c r="NWI222" s="64"/>
      <c r="NWJ222" s="67"/>
      <c r="NWK222" s="67"/>
      <c r="NWL222" s="65"/>
      <c r="NWM222" s="65"/>
      <c r="NWN222" s="65"/>
      <c r="NWO222" s="66"/>
      <c r="NWQ222" s="64"/>
      <c r="NWR222" s="67"/>
      <c r="NWS222" s="67"/>
      <c r="NWT222" s="65"/>
      <c r="NWU222" s="65"/>
      <c r="NWV222" s="65"/>
      <c r="NWW222" s="66"/>
      <c r="NWY222" s="64"/>
      <c r="NWZ222" s="67"/>
      <c r="NXA222" s="67"/>
      <c r="NXB222" s="65"/>
      <c r="NXC222" s="65"/>
      <c r="NXD222" s="65"/>
      <c r="NXE222" s="66"/>
      <c r="NXG222" s="64"/>
      <c r="NXH222" s="67"/>
      <c r="NXI222" s="67"/>
      <c r="NXJ222" s="65"/>
      <c r="NXK222" s="65"/>
      <c r="NXL222" s="65"/>
      <c r="NXM222" s="66"/>
      <c r="NXO222" s="64"/>
      <c r="NXP222" s="67"/>
      <c r="NXQ222" s="67"/>
      <c r="NXR222" s="65"/>
      <c r="NXS222" s="65"/>
      <c r="NXT222" s="65"/>
      <c r="NXU222" s="66"/>
      <c r="NXW222" s="64"/>
      <c r="NXX222" s="67"/>
      <c r="NXY222" s="67"/>
      <c r="NXZ222" s="65"/>
      <c r="NYA222" s="65"/>
      <c r="NYB222" s="65"/>
      <c r="NYC222" s="66"/>
      <c r="NYE222" s="64"/>
      <c r="NYF222" s="67"/>
      <c r="NYG222" s="67"/>
      <c r="NYH222" s="65"/>
      <c r="NYI222" s="65"/>
      <c r="NYJ222" s="65"/>
      <c r="NYK222" s="66"/>
      <c r="NYM222" s="64"/>
      <c r="NYN222" s="67"/>
      <c r="NYO222" s="67"/>
      <c r="NYP222" s="65"/>
      <c r="NYQ222" s="65"/>
      <c r="NYR222" s="65"/>
      <c r="NYS222" s="66"/>
      <c r="NYU222" s="64"/>
      <c r="NYV222" s="67"/>
      <c r="NYW222" s="67"/>
      <c r="NYX222" s="65"/>
      <c r="NYY222" s="65"/>
      <c r="NYZ222" s="65"/>
      <c r="NZA222" s="66"/>
      <c r="NZC222" s="64"/>
      <c r="NZD222" s="67"/>
      <c r="NZE222" s="67"/>
      <c r="NZF222" s="65"/>
      <c r="NZG222" s="65"/>
      <c r="NZH222" s="65"/>
      <c r="NZI222" s="66"/>
      <c r="NZK222" s="64"/>
      <c r="NZL222" s="67"/>
      <c r="NZM222" s="67"/>
      <c r="NZN222" s="65"/>
      <c r="NZO222" s="65"/>
      <c r="NZP222" s="65"/>
      <c r="NZQ222" s="66"/>
      <c r="NZS222" s="64"/>
      <c r="NZT222" s="67"/>
      <c r="NZU222" s="67"/>
      <c r="NZV222" s="65"/>
      <c r="NZW222" s="65"/>
      <c r="NZX222" s="65"/>
      <c r="NZY222" s="66"/>
      <c r="OAA222" s="64"/>
      <c r="OAB222" s="67"/>
      <c r="OAC222" s="67"/>
      <c r="OAD222" s="65"/>
      <c r="OAE222" s="65"/>
      <c r="OAF222" s="65"/>
      <c r="OAG222" s="66"/>
      <c r="OAI222" s="64"/>
      <c r="OAJ222" s="67"/>
      <c r="OAK222" s="67"/>
      <c r="OAL222" s="65"/>
      <c r="OAM222" s="65"/>
      <c r="OAN222" s="65"/>
      <c r="OAO222" s="66"/>
      <c r="OAQ222" s="64"/>
      <c r="OAR222" s="67"/>
      <c r="OAS222" s="67"/>
      <c r="OAT222" s="65"/>
      <c r="OAU222" s="65"/>
      <c r="OAV222" s="65"/>
      <c r="OAW222" s="66"/>
      <c r="OAY222" s="64"/>
      <c r="OAZ222" s="67"/>
      <c r="OBA222" s="67"/>
      <c r="OBB222" s="65"/>
      <c r="OBC222" s="65"/>
      <c r="OBD222" s="65"/>
      <c r="OBE222" s="66"/>
      <c r="OBG222" s="64"/>
      <c r="OBH222" s="67"/>
      <c r="OBI222" s="67"/>
      <c r="OBJ222" s="65"/>
      <c r="OBK222" s="65"/>
      <c r="OBL222" s="65"/>
      <c r="OBM222" s="66"/>
      <c r="OBO222" s="64"/>
      <c r="OBP222" s="67"/>
      <c r="OBQ222" s="67"/>
      <c r="OBR222" s="65"/>
      <c r="OBS222" s="65"/>
      <c r="OBT222" s="65"/>
      <c r="OBU222" s="66"/>
      <c r="OBW222" s="64"/>
      <c r="OBX222" s="67"/>
      <c r="OBY222" s="67"/>
      <c r="OBZ222" s="65"/>
      <c r="OCA222" s="65"/>
      <c r="OCB222" s="65"/>
      <c r="OCC222" s="66"/>
      <c r="OCE222" s="64"/>
      <c r="OCF222" s="67"/>
      <c r="OCG222" s="67"/>
      <c r="OCH222" s="65"/>
      <c r="OCI222" s="65"/>
      <c r="OCJ222" s="65"/>
      <c r="OCK222" s="66"/>
      <c r="OCM222" s="64"/>
      <c r="OCN222" s="67"/>
      <c r="OCO222" s="67"/>
      <c r="OCP222" s="65"/>
      <c r="OCQ222" s="65"/>
      <c r="OCR222" s="65"/>
      <c r="OCS222" s="66"/>
      <c r="OCU222" s="64"/>
      <c r="OCV222" s="67"/>
      <c r="OCW222" s="67"/>
      <c r="OCX222" s="65"/>
      <c r="OCY222" s="65"/>
      <c r="OCZ222" s="65"/>
      <c r="ODA222" s="66"/>
      <c r="ODC222" s="64"/>
      <c r="ODD222" s="67"/>
      <c r="ODE222" s="67"/>
      <c r="ODF222" s="65"/>
      <c r="ODG222" s="65"/>
      <c r="ODH222" s="65"/>
      <c r="ODI222" s="66"/>
      <c r="ODK222" s="64"/>
      <c r="ODL222" s="67"/>
      <c r="ODM222" s="67"/>
      <c r="ODN222" s="65"/>
      <c r="ODO222" s="65"/>
      <c r="ODP222" s="65"/>
      <c r="ODQ222" s="66"/>
      <c r="ODS222" s="64"/>
      <c r="ODT222" s="67"/>
      <c r="ODU222" s="67"/>
      <c r="ODV222" s="65"/>
      <c r="ODW222" s="65"/>
      <c r="ODX222" s="65"/>
      <c r="ODY222" s="66"/>
      <c r="OEA222" s="64"/>
      <c r="OEB222" s="67"/>
      <c r="OEC222" s="67"/>
      <c r="OED222" s="65"/>
      <c r="OEE222" s="65"/>
      <c r="OEF222" s="65"/>
      <c r="OEG222" s="66"/>
      <c r="OEI222" s="64"/>
      <c r="OEJ222" s="67"/>
      <c r="OEK222" s="67"/>
      <c r="OEL222" s="65"/>
      <c r="OEM222" s="65"/>
      <c r="OEN222" s="65"/>
      <c r="OEO222" s="66"/>
      <c r="OEQ222" s="64"/>
      <c r="OER222" s="67"/>
      <c r="OES222" s="67"/>
      <c r="OET222" s="65"/>
      <c r="OEU222" s="65"/>
      <c r="OEV222" s="65"/>
      <c r="OEW222" s="66"/>
      <c r="OEY222" s="64"/>
      <c r="OEZ222" s="67"/>
      <c r="OFA222" s="67"/>
      <c r="OFB222" s="65"/>
      <c r="OFC222" s="65"/>
      <c r="OFD222" s="65"/>
      <c r="OFE222" s="66"/>
      <c r="OFG222" s="64"/>
      <c r="OFH222" s="67"/>
      <c r="OFI222" s="67"/>
      <c r="OFJ222" s="65"/>
      <c r="OFK222" s="65"/>
      <c r="OFL222" s="65"/>
      <c r="OFM222" s="66"/>
      <c r="OFO222" s="64"/>
      <c r="OFP222" s="67"/>
      <c r="OFQ222" s="67"/>
      <c r="OFR222" s="65"/>
      <c r="OFS222" s="65"/>
      <c r="OFT222" s="65"/>
      <c r="OFU222" s="66"/>
      <c r="OFW222" s="64"/>
      <c r="OFX222" s="67"/>
      <c r="OFY222" s="67"/>
      <c r="OFZ222" s="65"/>
      <c r="OGA222" s="65"/>
      <c r="OGB222" s="65"/>
      <c r="OGC222" s="66"/>
      <c r="OGE222" s="64"/>
      <c r="OGF222" s="67"/>
      <c r="OGG222" s="67"/>
      <c r="OGH222" s="65"/>
      <c r="OGI222" s="65"/>
      <c r="OGJ222" s="65"/>
      <c r="OGK222" s="66"/>
      <c r="OGM222" s="64"/>
      <c r="OGN222" s="67"/>
      <c r="OGO222" s="67"/>
      <c r="OGP222" s="65"/>
      <c r="OGQ222" s="65"/>
      <c r="OGR222" s="65"/>
      <c r="OGS222" s="66"/>
      <c r="OGU222" s="64"/>
      <c r="OGV222" s="67"/>
      <c r="OGW222" s="67"/>
      <c r="OGX222" s="65"/>
      <c r="OGY222" s="65"/>
      <c r="OGZ222" s="65"/>
      <c r="OHA222" s="66"/>
      <c r="OHC222" s="64"/>
      <c r="OHD222" s="67"/>
      <c r="OHE222" s="67"/>
      <c r="OHF222" s="65"/>
      <c r="OHG222" s="65"/>
      <c r="OHH222" s="65"/>
      <c r="OHI222" s="66"/>
      <c r="OHK222" s="64"/>
      <c r="OHL222" s="67"/>
      <c r="OHM222" s="67"/>
      <c r="OHN222" s="65"/>
      <c r="OHO222" s="65"/>
      <c r="OHP222" s="65"/>
      <c r="OHQ222" s="66"/>
      <c r="OHS222" s="64"/>
      <c r="OHT222" s="67"/>
      <c r="OHU222" s="67"/>
      <c r="OHV222" s="65"/>
      <c r="OHW222" s="65"/>
      <c r="OHX222" s="65"/>
      <c r="OHY222" s="66"/>
      <c r="OIA222" s="64"/>
      <c r="OIB222" s="67"/>
      <c r="OIC222" s="67"/>
      <c r="OID222" s="65"/>
      <c r="OIE222" s="65"/>
      <c r="OIF222" s="65"/>
      <c r="OIG222" s="66"/>
      <c r="OII222" s="64"/>
      <c r="OIJ222" s="67"/>
      <c r="OIK222" s="67"/>
      <c r="OIL222" s="65"/>
      <c r="OIM222" s="65"/>
      <c r="OIN222" s="65"/>
      <c r="OIO222" s="66"/>
      <c r="OIQ222" s="64"/>
      <c r="OIR222" s="67"/>
      <c r="OIS222" s="67"/>
      <c r="OIT222" s="65"/>
      <c r="OIU222" s="65"/>
      <c r="OIV222" s="65"/>
      <c r="OIW222" s="66"/>
      <c r="OIY222" s="64"/>
      <c r="OIZ222" s="67"/>
      <c r="OJA222" s="67"/>
      <c r="OJB222" s="65"/>
      <c r="OJC222" s="65"/>
      <c r="OJD222" s="65"/>
      <c r="OJE222" s="66"/>
      <c r="OJG222" s="64"/>
      <c r="OJH222" s="67"/>
      <c r="OJI222" s="67"/>
      <c r="OJJ222" s="65"/>
      <c r="OJK222" s="65"/>
      <c r="OJL222" s="65"/>
      <c r="OJM222" s="66"/>
      <c r="OJO222" s="64"/>
      <c r="OJP222" s="67"/>
      <c r="OJQ222" s="67"/>
      <c r="OJR222" s="65"/>
      <c r="OJS222" s="65"/>
      <c r="OJT222" s="65"/>
      <c r="OJU222" s="66"/>
      <c r="OJW222" s="64"/>
      <c r="OJX222" s="67"/>
      <c r="OJY222" s="67"/>
      <c r="OJZ222" s="65"/>
      <c r="OKA222" s="65"/>
      <c r="OKB222" s="65"/>
      <c r="OKC222" s="66"/>
      <c r="OKE222" s="64"/>
      <c r="OKF222" s="67"/>
      <c r="OKG222" s="67"/>
      <c r="OKH222" s="65"/>
      <c r="OKI222" s="65"/>
      <c r="OKJ222" s="65"/>
      <c r="OKK222" s="66"/>
      <c r="OKM222" s="64"/>
      <c r="OKN222" s="67"/>
      <c r="OKO222" s="67"/>
      <c r="OKP222" s="65"/>
      <c r="OKQ222" s="65"/>
      <c r="OKR222" s="65"/>
      <c r="OKS222" s="66"/>
      <c r="OKU222" s="64"/>
      <c r="OKV222" s="67"/>
      <c r="OKW222" s="67"/>
      <c r="OKX222" s="65"/>
      <c r="OKY222" s="65"/>
      <c r="OKZ222" s="65"/>
      <c r="OLA222" s="66"/>
      <c r="OLC222" s="64"/>
      <c r="OLD222" s="67"/>
      <c r="OLE222" s="67"/>
      <c r="OLF222" s="65"/>
      <c r="OLG222" s="65"/>
      <c r="OLH222" s="65"/>
      <c r="OLI222" s="66"/>
      <c r="OLK222" s="64"/>
      <c r="OLL222" s="67"/>
      <c r="OLM222" s="67"/>
      <c r="OLN222" s="65"/>
      <c r="OLO222" s="65"/>
      <c r="OLP222" s="65"/>
      <c r="OLQ222" s="66"/>
      <c r="OLS222" s="64"/>
      <c r="OLT222" s="67"/>
      <c r="OLU222" s="67"/>
      <c r="OLV222" s="65"/>
      <c r="OLW222" s="65"/>
      <c r="OLX222" s="65"/>
      <c r="OLY222" s="66"/>
      <c r="OMA222" s="64"/>
      <c r="OMB222" s="67"/>
      <c r="OMC222" s="67"/>
      <c r="OMD222" s="65"/>
      <c r="OME222" s="65"/>
      <c r="OMF222" s="65"/>
      <c r="OMG222" s="66"/>
      <c r="OMI222" s="64"/>
      <c r="OMJ222" s="67"/>
      <c r="OMK222" s="67"/>
      <c r="OML222" s="65"/>
      <c r="OMM222" s="65"/>
      <c r="OMN222" s="65"/>
      <c r="OMO222" s="66"/>
      <c r="OMQ222" s="64"/>
      <c r="OMR222" s="67"/>
      <c r="OMS222" s="67"/>
      <c r="OMT222" s="65"/>
      <c r="OMU222" s="65"/>
      <c r="OMV222" s="65"/>
      <c r="OMW222" s="66"/>
      <c r="OMY222" s="64"/>
      <c r="OMZ222" s="67"/>
      <c r="ONA222" s="67"/>
      <c r="ONB222" s="65"/>
      <c r="ONC222" s="65"/>
      <c r="OND222" s="65"/>
      <c r="ONE222" s="66"/>
      <c r="ONG222" s="64"/>
      <c r="ONH222" s="67"/>
      <c r="ONI222" s="67"/>
      <c r="ONJ222" s="65"/>
      <c r="ONK222" s="65"/>
      <c r="ONL222" s="65"/>
      <c r="ONM222" s="66"/>
      <c r="ONO222" s="64"/>
      <c r="ONP222" s="67"/>
      <c r="ONQ222" s="67"/>
      <c r="ONR222" s="65"/>
      <c r="ONS222" s="65"/>
      <c r="ONT222" s="65"/>
      <c r="ONU222" s="66"/>
      <c r="ONW222" s="64"/>
      <c r="ONX222" s="67"/>
      <c r="ONY222" s="67"/>
      <c r="ONZ222" s="65"/>
      <c r="OOA222" s="65"/>
      <c r="OOB222" s="65"/>
      <c r="OOC222" s="66"/>
      <c r="OOE222" s="64"/>
      <c r="OOF222" s="67"/>
      <c r="OOG222" s="67"/>
      <c r="OOH222" s="65"/>
      <c r="OOI222" s="65"/>
      <c r="OOJ222" s="65"/>
      <c r="OOK222" s="66"/>
      <c r="OOM222" s="64"/>
      <c r="OON222" s="67"/>
      <c r="OOO222" s="67"/>
      <c r="OOP222" s="65"/>
      <c r="OOQ222" s="65"/>
      <c r="OOR222" s="65"/>
      <c r="OOS222" s="66"/>
      <c r="OOU222" s="64"/>
      <c r="OOV222" s="67"/>
      <c r="OOW222" s="67"/>
      <c r="OOX222" s="65"/>
      <c r="OOY222" s="65"/>
      <c r="OOZ222" s="65"/>
      <c r="OPA222" s="66"/>
      <c r="OPC222" s="64"/>
      <c r="OPD222" s="67"/>
      <c r="OPE222" s="67"/>
      <c r="OPF222" s="65"/>
      <c r="OPG222" s="65"/>
      <c r="OPH222" s="65"/>
      <c r="OPI222" s="66"/>
      <c r="OPK222" s="64"/>
      <c r="OPL222" s="67"/>
      <c r="OPM222" s="67"/>
      <c r="OPN222" s="65"/>
      <c r="OPO222" s="65"/>
      <c r="OPP222" s="65"/>
      <c r="OPQ222" s="66"/>
      <c r="OPS222" s="64"/>
      <c r="OPT222" s="67"/>
      <c r="OPU222" s="67"/>
      <c r="OPV222" s="65"/>
      <c r="OPW222" s="65"/>
      <c r="OPX222" s="65"/>
      <c r="OPY222" s="66"/>
      <c r="OQA222" s="64"/>
      <c r="OQB222" s="67"/>
      <c r="OQC222" s="67"/>
      <c r="OQD222" s="65"/>
      <c r="OQE222" s="65"/>
      <c r="OQF222" s="65"/>
      <c r="OQG222" s="66"/>
      <c r="OQI222" s="64"/>
      <c r="OQJ222" s="67"/>
      <c r="OQK222" s="67"/>
      <c r="OQL222" s="65"/>
      <c r="OQM222" s="65"/>
      <c r="OQN222" s="65"/>
      <c r="OQO222" s="66"/>
      <c r="OQQ222" s="64"/>
      <c r="OQR222" s="67"/>
      <c r="OQS222" s="67"/>
      <c r="OQT222" s="65"/>
      <c r="OQU222" s="65"/>
      <c r="OQV222" s="65"/>
      <c r="OQW222" s="66"/>
      <c r="OQY222" s="64"/>
      <c r="OQZ222" s="67"/>
      <c r="ORA222" s="67"/>
      <c r="ORB222" s="65"/>
      <c r="ORC222" s="65"/>
      <c r="ORD222" s="65"/>
      <c r="ORE222" s="66"/>
      <c r="ORG222" s="64"/>
      <c r="ORH222" s="67"/>
      <c r="ORI222" s="67"/>
      <c r="ORJ222" s="65"/>
      <c r="ORK222" s="65"/>
      <c r="ORL222" s="65"/>
      <c r="ORM222" s="66"/>
      <c r="ORO222" s="64"/>
      <c r="ORP222" s="67"/>
      <c r="ORQ222" s="67"/>
      <c r="ORR222" s="65"/>
      <c r="ORS222" s="65"/>
      <c r="ORT222" s="65"/>
      <c r="ORU222" s="66"/>
      <c r="ORW222" s="64"/>
      <c r="ORX222" s="67"/>
      <c r="ORY222" s="67"/>
      <c r="ORZ222" s="65"/>
      <c r="OSA222" s="65"/>
      <c r="OSB222" s="65"/>
      <c r="OSC222" s="66"/>
      <c r="OSE222" s="64"/>
      <c r="OSF222" s="67"/>
      <c r="OSG222" s="67"/>
      <c r="OSH222" s="65"/>
      <c r="OSI222" s="65"/>
      <c r="OSJ222" s="65"/>
      <c r="OSK222" s="66"/>
      <c r="OSM222" s="64"/>
      <c r="OSN222" s="67"/>
      <c r="OSO222" s="67"/>
      <c r="OSP222" s="65"/>
      <c r="OSQ222" s="65"/>
      <c r="OSR222" s="65"/>
      <c r="OSS222" s="66"/>
      <c r="OSU222" s="64"/>
      <c r="OSV222" s="67"/>
      <c r="OSW222" s="67"/>
      <c r="OSX222" s="65"/>
      <c r="OSY222" s="65"/>
      <c r="OSZ222" s="65"/>
      <c r="OTA222" s="66"/>
      <c r="OTC222" s="64"/>
      <c r="OTD222" s="67"/>
      <c r="OTE222" s="67"/>
      <c r="OTF222" s="65"/>
      <c r="OTG222" s="65"/>
      <c r="OTH222" s="65"/>
      <c r="OTI222" s="66"/>
      <c r="OTK222" s="64"/>
      <c r="OTL222" s="67"/>
      <c r="OTM222" s="67"/>
      <c r="OTN222" s="65"/>
      <c r="OTO222" s="65"/>
      <c r="OTP222" s="65"/>
      <c r="OTQ222" s="66"/>
      <c r="OTS222" s="64"/>
      <c r="OTT222" s="67"/>
      <c r="OTU222" s="67"/>
      <c r="OTV222" s="65"/>
      <c r="OTW222" s="65"/>
      <c r="OTX222" s="65"/>
      <c r="OTY222" s="66"/>
      <c r="OUA222" s="64"/>
      <c r="OUB222" s="67"/>
      <c r="OUC222" s="67"/>
      <c r="OUD222" s="65"/>
      <c r="OUE222" s="65"/>
      <c r="OUF222" s="65"/>
      <c r="OUG222" s="66"/>
      <c r="OUI222" s="64"/>
      <c r="OUJ222" s="67"/>
      <c r="OUK222" s="67"/>
      <c r="OUL222" s="65"/>
      <c r="OUM222" s="65"/>
      <c r="OUN222" s="65"/>
      <c r="OUO222" s="66"/>
      <c r="OUQ222" s="64"/>
      <c r="OUR222" s="67"/>
      <c r="OUS222" s="67"/>
      <c r="OUT222" s="65"/>
      <c r="OUU222" s="65"/>
      <c r="OUV222" s="65"/>
      <c r="OUW222" s="66"/>
      <c r="OUY222" s="64"/>
      <c r="OUZ222" s="67"/>
      <c r="OVA222" s="67"/>
      <c r="OVB222" s="65"/>
      <c r="OVC222" s="65"/>
      <c r="OVD222" s="65"/>
      <c r="OVE222" s="66"/>
      <c r="OVG222" s="64"/>
      <c r="OVH222" s="67"/>
      <c r="OVI222" s="67"/>
      <c r="OVJ222" s="65"/>
      <c r="OVK222" s="65"/>
      <c r="OVL222" s="65"/>
      <c r="OVM222" s="66"/>
      <c r="OVO222" s="64"/>
      <c r="OVP222" s="67"/>
      <c r="OVQ222" s="67"/>
      <c r="OVR222" s="65"/>
      <c r="OVS222" s="65"/>
      <c r="OVT222" s="65"/>
      <c r="OVU222" s="66"/>
      <c r="OVW222" s="64"/>
      <c r="OVX222" s="67"/>
      <c r="OVY222" s="67"/>
      <c r="OVZ222" s="65"/>
      <c r="OWA222" s="65"/>
      <c r="OWB222" s="65"/>
      <c r="OWC222" s="66"/>
      <c r="OWE222" s="64"/>
      <c r="OWF222" s="67"/>
      <c r="OWG222" s="67"/>
      <c r="OWH222" s="65"/>
      <c r="OWI222" s="65"/>
      <c r="OWJ222" s="65"/>
      <c r="OWK222" s="66"/>
      <c r="OWM222" s="64"/>
      <c r="OWN222" s="67"/>
      <c r="OWO222" s="67"/>
      <c r="OWP222" s="65"/>
      <c r="OWQ222" s="65"/>
      <c r="OWR222" s="65"/>
      <c r="OWS222" s="66"/>
      <c r="OWU222" s="64"/>
      <c r="OWV222" s="67"/>
      <c r="OWW222" s="67"/>
      <c r="OWX222" s="65"/>
      <c r="OWY222" s="65"/>
      <c r="OWZ222" s="65"/>
      <c r="OXA222" s="66"/>
      <c r="OXC222" s="64"/>
      <c r="OXD222" s="67"/>
      <c r="OXE222" s="67"/>
      <c r="OXF222" s="65"/>
      <c r="OXG222" s="65"/>
      <c r="OXH222" s="65"/>
      <c r="OXI222" s="66"/>
      <c r="OXK222" s="64"/>
      <c r="OXL222" s="67"/>
      <c r="OXM222" s="67"/>
      <c r="OXN222" s="65"/>
      <c r="OXO222" s="65"/>
      <c r="OXP222" s="65"/>
      <c r="OXQ222" s="66"/>
      <c r="OXS222" s="64"/>
      <c r="OXT222" s="67"/>
      <c r="OXU222" s="67"/>
      <c r="OXV222" s="65"/>
      <c r="OXW222" s="65"/>
      <c r="OXX222" s="65"/>
      <c r="OXY222" s="66"/>
      <c r="OYA222" s="64"/>
      <c r="OYB222" s="67"/>
      <c r="OYC222" s="67"/>
      <c r="OYD222" s="65"/>
      <c r="OYE222" s="65"/>
      <c r="OYF222" s="65"/>
      <c r="OYG222" s="66"/>
      <c r="OYI222" s="64"/>
      <c r="OYJ222" s="67"/>
      <c r="OYK222" s="67"/>
      <c r="OYL222" s="65"/>
      <c r="OYM222" s="65"/>
      <c r="OYN222" s="65"/>
      <c r="OYO222" s="66"/>
      <c r="OYQ222" s="64"/>
      <c r="OYR222" s="67"/>
      <c r="OYS222" s="67"/>
      <c r="OYT222" s="65"/>
      <c r="OYU222" s="65"/>
      <c r="OYV222" s="65"/>
      <c r="OYW222" s="66"/>
      <c r="OYY222" s="64"/>
      <c r="OYZ222" s="67"/>
      <c r="OZA222" s="67"/>
      <c r="OZB222" s="65"/>
      <c r="OZC222" s="65"/>
      <c r="OZD222" s="65"/>
      <c r="OZE222" s="66"/>
      <c r="OZG222" s="64"/>
      <c r="OZH222" s="67"/>
      <c r="OZI222" s="67"/>
      <c r="OZJ222" s="65"/>
      <c r="OZK222" s="65"/>
      <c r="OZL222" s="65"/>
      <c r="OZM222" s="66"/>
      <c r="OZO222" s="64"/>
      <c r="OZP222" s="67"/>
      <c r="OZQ222" s="67"/>
      <c r="OZR222" s="65"/>
      <c r="OZS222" s="65"/>
      <c r="OZT222" s="65"/>
      <c r="OZU222" s="66"/>
      <c r="OZW222" s="64"/>
      <c r="OZX222" s="67"/>
      <c r="OZY222" s="67"/>
      <c r="OZZ222" s="65"/>
      <c r="PAA222" s="65"/>
      <c r="PAB222" s="65"/>
      <c r="PAC222" s="66"/>
      <c r="PAE222" s="64"/>
      <c r="PAF222" s="67"/>
      <c r="PAG222" s="67"/>
      <c r="PAH222" s="65"/>
      <c r="PAI222" s="65"/>
      <c r="PAJ222" s="65"/>
      <c r="PAK222" s="66"/>
      <c r="PAM222" s="64"/>
      <c r="PAN222" s="67"/>
      <c r="PAO222" s="67"/>
      <c r="PAP222" s="65"/>
      <c r="PAQ222" s="65"/>
      <c r="PAR222" s="65"/>
      <c r="PAS222" s="66"/>
      <c r="PAU222" s="64"/>
      <c r="PAV222" s="67"/>
      <c r="PAW222" s="67"/>
      <c r="PAX222" s="65"/>
      <c r="PAY222" s="65"/>
      <c r="PAZ222" s="65"/>
      <c r="PBA222" s="66"/>
      <c r="PBC222" s="64"/>
      <c r="PBD222" s="67"/>
      <c r="PBE222" s="67"/>
      <c r="PBF222" s="65"/>
      <c r="PBG222" s="65"/>
      <c r="PBH222" s="65"/>
      <c r="PBI222" s="66"/>
      <c r="PBK222" s="64"/>
      <c r="PBL222" s="67"/>
      <c r="PBM222" s="67"/>
      <c r="PBN222" s="65"/>
      <c r="PBO222" s="65"/>
      <c r="PBP222" s="65"/>
      <c r="PBQ222" s="66"/>
      <c r="PBS222" s="64"/>
      <c r="PBT222" s="67"/>
      <c r="PBU222" s="67"/>
      <c r="PBV222" s="65"/>
      <c r="PBW222" s="65"/>
      <c r="PBX222" s="65"/>
      <c r="PBY222" s="66"/>
      <c r="PCA222" s="64"/>
      <c r="PCB222" s="67"/>
      <c r="PCC222" s="67"/>
      <c r="PCD222" s="65"/>
      <c r="PCE222" s="65"/>
      <c r="PCF222" s="65"/>
      <c r="PCG222" s="66"/>
      <c r="PCI222" s="64"/>
      <c r="PCJ222" s="67"/>
      <c r="PCK222" s="67"/>
      <c r="PCL222" s="65"/>
      <c r="PCM222" s="65"/>
      <c r="PCN222" s="65"/>
      <c r="PCO222" s="66"/>
      <c r="PCQ222" s="64"/>
      <c r="PCR222" s="67"/>
      <c r="PCS222" s="67"/>
      <c r="PCT222" s="65"/>
      <c r="PCU222" s="65"/>
      <c r="PCV222" s="65"/>
      <c r="PCW222" s="66"/>
      <c r="PCY222" s="64"/>
      <c r="PCZ222" s="67"/>
      <c r="PDA222" s="67"/>
      <c r="PDB222" s="65"/>
      <c r="PDC222" s="65"/>
      <c r="PDD222" s="65"/>
      <c r="PDE222" s="66"/>
      <c r="PDG222" s="64"/>
      <c r="PDH222" s="67"/>
      <c r="PDI222" s="67"/>
      <c r="PDJ222" s="65"/>
      <c r="PDK222" s="65"/>
      <c r="PDL222" s="65"/>
      <c r="PDM222" s="66"/>
      <c r="PDO222" s="64"/>
      <c r="PDP222" s="67"/>
      <c r="PDQ222" s="67"/>
      <c r="PDR222" s="65"/>
      <c r="PDS222" s="65"/>
      <c r="PDT222" s="65"/>
      <c r="PDU222" s="66"/>
      <c r="PDW222" s="64"/>
      <c r="PDX222" s="67"/>
      <c r="PDY222" s="67"/>
      <c r="PDZ222" s="65"/>
      <c r="PEA222" s="65"/>
      <c r="PEB222" s="65"/>
      <c r="PEC222" s="66"/>
      <c r="PEE222" s="64"/>
      <c r="PEF222" s="67"/>
      <c r="PEG222" s="67"/>
      <c r="PEH222" s="65"/>
      <c r="PEI222" s="65"/>
      <c r="PEJ222" s="65"/>
      <c r="PEK222" s="66"/>
      <c r="PEM222" s="64"/>
      <c r="PEN222" s="67"/>
      <c r="PEO222" s="67"/>
      <c r="PEP222" s="65"/>
      <c r="PEQ222" s="65"/>
      <c r="PER222" s="65"/>
      <c r="PES222" s="66"/>
      <c r="PEU222" s="64"/>
      <c r="PEV222" s="67"/>
      <c r="PEW222" s="67"/>
      <c r="PEX222" s="65"/>
      <c r="PEY222" s="65"/>
      <c r="PEZ222" s="65"/>
      <c r="PFA222" s="66"/>
      <c r="PFC222" s="64"/>
      <c r="PFD222" s="67"/>
      <c r="PFE222" s="67"/>
      <c r="PFF222" s="65"/>
      <c r="PFG222" s="65"/>
      <c r="PFH222" s="65"/>
      <c r="PFI222" s="66"/>
      <c r="PFK222" s="64"/>
      <c r="PFL222" s="67"/>
      <c r="PFM222" s="67"/>
      <c r="PFN222" s="65"/>
      <c r="PFO222" s="65"/>
      <c r="PFP222" s="65"/>
      <c r="PFQ222" s="66"/>
      <c r="PFS222" s="64"/>
      <c r="PFT222" s="67"/>
      <c r="PFU222" s="67"/>
      <c r="PFV222" s="65"/>
      <c r="PFW222" s="65"/>
      <c r="PFX222" s="65"/>
      <c r="PFY222" s="66"/>
      <c r="PGA222" s="64"/>
      <c r="PGB222" s="67"/>
      <c r="PGC222" s="67"/>
      <c r="PGD222" s="65"/>
      <c r="PGE222" s="65"/>
      <c r="PGF222" s="65"/>
      <c r="PGG222" s="66"/>
      <c r="PGI222" s="64"/>
      <c r="PGJ222" s="67"/>
      <c r="PGK222" s="67"/>
      <c r="PGL222" s="65"/>
      <c r="PGM222" s="65"/>
      <c r="PGN222" s="65"/>
      <c r="PGO222" s="66"/>
      <c r="PGQ222" s="64"/>
      <c r="PGR222" s="67"/>
      <c r="PGS222" s="67"/>
      <c r="PGT222" s="65"/>
      <c r="PGU222" s="65"/>
      <c r="PGV222" s="65"/>
      <c r="PGW222" s="66"/>
      <c r="PGY222" s="64"/>
      <c r="PGZ222" s="67"/>
      <c r="PHA222" s="67"/>
      <c r="PHB222" s="65"/>
      <c r="PHC222" s="65"/>
      <c r="PHD222" s="65"/>
      <c r="PHE222" s="66"/>
      <c r="PHG222" s="64"/>
      <c r="PHH222" s="67"/>
      <c r="PHI222" s="67"/>
      <c r="PHJ222" s="65"/>
      <c r="PHK222" s="65"/>
      <c r="PHL222" s="65"/>
      <c r="PHM222" s="66"/>
      <c r="PHO222" s="64"/>
      <c r="PHP222" s="67"/>
      <c r="PHQ222" s="67"/>
      <c r="PHR222" s="65"/>
      <c r="PHS222" s="65"/>
      <c r="PHT222" s="65"/>
      <c r="PHU222" s="66"/>
      <c r="PHW222" s="64"/>
      <c r="PHX222" s="67"/>
      <c r="PHY222" s="67"/>
      <c r="PHZ222" s="65"/>
      <c r="PIA222" s="65"/>
      <c r="PIB222" s="65"/>
      <c r="PIC222" s="66"/>
      <c r="PIE222" s="64"/>
      <c r="PIF222" s="67"/>
      <c r="PIG222" s="67"/>
      <c r="PIH222" s="65"/>
      <c r="PII222" s="65"/>
      <c r="PIJ222" s="65"/>
      <c r="PIK222" s="66"/>
      <c r="PIM222" s="64"/>
      <c r="PIN222" s="67"/>
      <c r="PIO222" s="67"/>
      <c r="PIP222" s="65"/>
      <c r="PIQ222" s="65"/>
      <c r="PIR222" s="65"/>
      <c r="PIS222" s="66"/>
      <c r="PIU222" s="64"/>
      <c r="PIV222" s="67"/>
      <c r="PIW222" s="67"/>
      <c r="PIX222" s="65"/>
      <c r="PIY222" s="65"/>
      <c r="PIZ222" s="65"/>
      <c r="PJA222" s="66"/>
      <c r="PJC222" s="64"/>
      <c r="PJD222" s="67"/>
      <c r="PJE222" s="67"/>
      <c r="PJF222" s="65"/>
      <c r="PJG222" s="65"/>
      <c r="PJH222" s="65"/>
      <c r="PJI222" s="66"/>
      <c r="PJK222" s="64"/>
      <c r="PJL222" s="67"/>
      <c r="PJM222" s="67"/>
      <c r="PJN222" s="65"/>
      <c r="PJO222" s="65"/>
      <c r="PJP222" s="65"/>
      <c r="PJQ222" s="66"/>
      <c r="PJS222" s="64"/>
      <c r="PJT222" s="67"/>
      <c r="PJU222" s="67"/>
      <c r="PJV222" s="65"/>
      <c r="PJW222" s="65"/>
      <c r="PJX222" s="65"/>
      <c r="PJY222" s="66"/>
      <c r="PKA222" s="64"/>
      <c r="PKB222" s="67"/>
      <c r="PKC222" s="67"/>
      <c r="PKD222" s="65"/>
      <c r="PKE222" s="65"/>
      <c r="PKF222" s="65"/>
      <c r="PKG222" s="66"/>
      <c r="PKI222" s="64"/>
      <c r="PKJ222" s="67"/>
      <c r="PKK222" s="67"/>
      <c r="PKL222" s="65"/>
      <c r="PKM222" s="65"/>
      <c r="PKN222" s="65"/>
      <c r="PKO222" s="66"/>
      <c r="PKQ222" s="64"/>
      <c r="PKR222" s="67"/>
      <c r="PKS222" s="67"/>
      <c r="PKT222" s="65"/>
      <c r="PKU222" s="65"/>
      <c r="PKV222" s="65"/>
      <c r="PKW222" s="66"/>
      <c r="PKY222" s="64"/>
      <c r="PKZ222" s="67"/>
      <c r="PLA222" s="67"/>
      <c r="PLB222" s="65"/>
      <c r="PLC222" s="65"/>
      <c r="PLD222" s="65"/>
      <c r="PLE222" s="66"/>
      <c r="PLG222" s="64"/>
      <c r="PLH222" s="67"/>
      <c r="PLI222" s="67"/>
      <c r="PLJ222" s="65"/>
      <c r="PLK222" s="65"/>
      <c r="PLL222" s="65"/>
      <c r="PLM222" s="66"/>
      <c r="PLO222" s="64"/>
      <c r="PLP222" s="67"/>
      <c r="PLQ222" s="67"/>
      <c r="PLR222" s="65"/>
      <c r="PLS222" s="65"/>
      <c r="PLT222" s="65"/>
      <c r="PLU222" s="66"/>
      <c r="PLW222" s="64"/>
      <c r="PLX222" s="67"/>
      <c r="PLY222" s="67"/>
      <c r="PLZ222" s="65"/>
      <c r="PMA222" s="65"/>
      <c r="PMB222" s="65"/>
      <c r="PMC222" s="66"/>
      <c r="PME222" s="64"/>
      <c r="PMF222" s="67"/>
      <c r="PMG222" s="67"/>
      <c r="PMH222" s="65"/>
      <c r="PMI222" s="65"/>
      <c r="PMJ222" s="65"/>
      <c r="PMK222" s="66"/>
      <c r="PMM222" s="64"/>
      <c r="PMN222" s="67"/>
      <c r="PMO222" s="67"/>
      <c r="PMP222" s="65"/>
      <c r="PMQ222" s="65"/>
      <c r="PMR222" s="65"/>
      <c r="PMS222" s="66"/>
      <c r="PMU222" s="64"/>
      <c r="PMV222" s="67"/>
      <c r="PMW222" s="67"/>
      <c r="PMX222" s="65"/>
      <c r="PMY222" s="65"/>
      <c r="PMZ222" s="65"/>
      <c r="PNA222" s="66"/>
      <c r="PNC222" s="64"/>
      <c r="PND222" s="67"/>
      <c r="PNE222" s="67"/>
      <c r="PNF222" s="65"/>
      <c r="PNG222" s="65"/>
      <c r="PNH222" s="65"/>
      <c r="PNI222" s="66"/>
      <c r="PNK222" s="64"/>
      <c r="PNL222" s="67"/>
      <c r="PNM222" s="67"/>
      <c r="PNN222" s="65"/>
      <c r="PNO222" s="65"/>
      <c r="PNP222" s="65"/>
      <c r="PNQ222" s="66"/>
      <c r="PNS222" s="64"/>
      <c r="PNT222" s="67"/>
      <c r="PNU222" s="67"/>
      <c r="PNV222" s="65"/>
      <c r="PNW222" s="65"/>
      <c r="PNX222" s="65"/>
      <c r="PNY222" s="66"/>
      <c r="POA222" s="64"/>
      <c r="POB222" s="67"/>
      <c r="POC222" s="67"/>
      <c r="POD222" s="65"/>
      <c r="POE222" s="65"/>
      <c r="POF222" s="65"/>
      <c r="POG222" s="66"/>
      <c r="POI222" s="64"/>
      <c r="POJ222" s="67"/>
      <c r="POK222" s="67"/>
      <c r="POL222" s="65"/>
      <c r="POM222" s="65"/>
      <c r="PON222" s="65"/>
      <c r="POO222" s="66"/>
      <c r="POQ222" s="64"/>
      <c r="POR222" s="67"/>
      <c r="POS222" s="67"/>
      <c r="POT222" s="65"/>
      <c r="POU222" s="65"/>
      <c r="POV222" s="65"/>
      <c r="POW222" s="66"/>
      <c r="POY222" s="64"/>
      <c r="POZ222" s="67"/>
      <c r="PPA222" s="67"/>
      <c r="PPB222" s="65"/>
      <c r="PPC222" s="65"/>
      <c r="PPD222" s="65"/>
      <c r="PPE222" s="66"/>
      <c r="PPG222" s="64"/>
      <c r="PPH222" s="67"/>
      <c r="PPI222" s="67"/>
      <c r="PPJ222" s="65"/>
      <c r="PPK222" s="65"/>
      <c r="PPL222" s="65"/>
      <c r="PPM222" s="66"/>
      <c r="PPO222" s="64"/>
      <c r="PPP222" s="67"/>
      <c r="PPQ222" s="67"/>
      <c r="PPR222" s="65"/>
      <c r="PPS222" s="65"/>
      <c r="PPT222" s="65"/>
      <c r="PPU222" s="66"/>
      <c r="PPW222" s="64"/>
      <c r="PPX222" s="67"/>
      <c r="PPY222" s="67"/>
      <c r="PPZ222" s="65"/>
      <c r="PQA222" s="65"/>
      <c r="PQB222" s="65"/>
      <c r="PQC222" s="66"/>
      <c r="PQE222" s="64"/>
      <c r="PQF222" s="67"/>
      <c r="PQG222" s="67"/>
      <c r="PQH222" s="65"/>
      <c r="PQI222" s="65"/>
      <c r="PQJ222" s="65"/>
      <c r="PQK222" s="66"/>
      <c r="PQM222" s="64"/>
      <c r="PQN222" s="67"/>
      <c r="PQO222" s="67"/>
      <c r="PQP222" s="65"/>
      <c r="PQQ222" s="65"/>
      <c r="PQR222" s="65"/>
      <c r="PQS222" s="66"/>
      <c r="PQU222" s="64"/>
      <c r="PQV222" s="67"/>
      <c r="PQW222" s="67"/>
      <c r="PQX222" s="65"/>
      <c r="PQY222" s="65"/>
      <c r="PQZ222" s="65"/>
      <c r="PRA222" s="66"/>
      <c r="PRC222" s="64"/>
      <c r="PRD222" s="67"/>
      <c r="PRE222" s="67"/>
      <c r="PRF222" s="65"/>
      <c r="PRG222" s="65"/>
      <c r="PRH222" s="65"/>
      <c r="PRI222" s="66"/>
      <c r="PRK222" s="64"/>
      <c r="PRL222" s="67"/>
      <c r="PRM222" s="67"/>
      <c r="PRN222" s="65"/>
      <c r="PRO222" s="65"/>
      <c r="PRP222" s="65"/>
      <c r="PRQ222" s="66"/>
      <c r="PRS222" s="64"/>
      <c r="PRT222" s="67"/>
      <c r="PRU222" s="67"/>
      <c r="PRV222" s="65"/>
      <c r="PRW222" s="65"/>
      <c r="PRX222" s="65"/>
      <c r="PRY222" s="66"/>
      <c r="PSA222" s="64"/>
      <c r="PSB222" s="67"/>
      <c r="PSC222" s="67"/>
      <c r="PSD222" s="65"/>
      <c r="PSE222" s="65"/>
      <c r="PSF222" s="65"/>
      <c r="PSG222" s="66"/>
      <c r="PSI222" s="64"/>
      <c r="PSJ222" s="67"/>
      <c r="PSK222" s="67"/>
      <c r="PSL222" s="65"/>
      <c r="PSM222" s="65"/>
      <c r="PSN222" s="65"/>
      <c r="PSO222" s="66"/>
      <c r="PSQ222" s="64"/>
      <c r="PSR222" s="67"/>
      <c r="PSS222" s="67"/>
      <c r="PST222" s="65"/>
      <c r="PSU222" s="65"/>
      <c r="PSV222" s="65"/>
      <c r="PSW222" s="66"/>
      <c r="PSY222" s="64"/>
      <c r="PSZ222" s="67"/>
      <c r="PTA222" s="67"/>
      <c r="PTB222" s="65"/>
      <c r="PTC222" s="65"/>
      <c r="PTD222" s="65"/>
      <c r="PTE222" s="66"/>
      <c r="PTG222" s="64"/>
      <c r="PTH222" s="67"/>
      <c r="PTI222" s="67"/>
      <c r="PTJ222" s="65"/>
      <c r="PTK222" s="65"/>
      <c r="PTL222" s="65"/>
      <c r="PTM222" s="66"/>
      <c r="PTO222" s="64"/>
      <c r="PTP222" s="67"/>
      <c r="PTQ222" s="67"/>
      <c r="PTR222" s="65"/>
      <c r="PTS222" s="65"/>
      <c r="PTT222" s="65"/>
      <c r="PTU222" s="66"/>
      <c r="PTW222" s="64"/>
      <c r="PTX222" s="67"/>
      <c r="PTY222" s="67"/>
      <c r="PTZ222" s="65"/>
      <c r="PUA222" s="65"/>
      <c r="PUB222" s="65"/>
      <c r="PUC222" s="66"/>
      <c r="PUE222" s="64"/>
      <c r="PUF222" s="67"/>
      <c r="PUG222" s="67"/>
      <c r="PUH222" s="65"/>
      <c r="PUI222" s="65"/>
      <c r="PUJ222" s="65"/>
      <c r="PUK222" s="66"/>
      <c r="PUM222" s="64"/>
      <c r="PUN222" s="67"/>
      <c r="PUO222" s="67"/>
      <c r="PUP222" s="65"/>
      <c r="PUQ222" s="65"/>
      <c r="PUR222" s="65"/>
      <c r="PUS222" s="66"/>
      <c r="PUU222" s="64"/>
      <c r="PUV222" s="67"/>
      <c r="PUW222" s="67"/>
      <c r="PUX222" s="65"/>
      <c r="PUY222" s="65"/>
      <c r="PUZ222" s="65"/>
      <c r="PVA222" s="66"/>
      <c r="PVC222" s="64"/>
      <c r="PVD222" s="67"/>
      <c r="PVE222" s="67"/>
      <c r="PVF222" s="65"/>
      <c r="PVG222" s="65"/>
      <c r="PVH222" s="65"/>
      <c r="PVI222" s="66"/>
      <c r="PVK222" s="64"/>
      <c r="PVL222" s="67"/>
      <c r="PVM222" s="67"/>
      <c r="PVN222" s="65"/>
      <c r="PVO222" s="65"/>
      <c r="PVP222" s="65"/>
      <c r="PVQ222" s="66"/>
      <c r="PVS222" s="64"/>
      <c r="PVT222" s="67"/>
      <c r="PVU222" s="67"/>
      <c r="PVV222" s="65"/>
      <c r="PVW222" s="65"/>
      <c r="PVX222" s="65"/>
      <c r="PVY222" s="66"/>
      <c r="PWA222" s="64"/>
      <c r="PWB222" s="67"/>
      <c r="PWC222" s="67"/>
      <c r="PWD222" s="65"/>
      <c r="PWE222" s="65"/>
      <c r="PWF222" s="65"/>
      <c r="PWG222" s="66"/>
      <c r="PWI222" s="64"/>
      <c r="PWJ222" s="67"/>
      <c r="PWK222" s="67"/>
      <c r="PWL222" s="65"/>
      <c r="PWM222" s="65"/>
      <c r="PWN222" s="65"/>
      <c r="PWO222" s="66"/>
      <c r="PWQ222" s="64"/>
      <c r="PWR222" s="67"/>
      <c r="PWS222" s="67"/>
      <c r="PWT222" s="65"/>
      <c r="PWU222" s="65"/>
      <c r="PWV222" s="65"/>
      <c r="PWW222" s="66"/>
      <c r="PWY222" s="64"/>
      <c r="PWZ222" s="67"/>
      <c r="PXA222" s="67"/>
      <c r="PXB222" s="65"/>
      <c r="PXC222" s="65"/>
      <c r="PXD222" s="65"/>
      <c r="PXE222" s="66"/>
      <c r="PXG222" s="64"/>
      <c r="PXH222" s="67"/>
      <c r="PXI222" s="67"/>
      <c r="PXJ222" s="65"/>
      <c r="PXK222" s="65"/>
      <c r="PXL222" s="65"/>
      <c r="PXM222" s="66"/>
      <c r="PXO222" s="64"/>
      <c r="PXP222" s="67"/>
      <c r="PXQ222" s="67"/>
      <c r="PXR222" s="65"/>
      <c r="PXS222" s="65"/>
      <c r="PXT222" s="65"/>
      <c r="PXU222" s="66"/>
      <c r="PXW222" s="64"/>
      <c r="PXX222" s="67"/>
      <c r="PXY222" s="67"/>
      <c r="PXZ222" s="65"/>
      <c r="PYA222" s="65"/>
      <c r="PYB222" s="65"/>
      <c r="PYC222" s="66"/>
      <c r="PYE222" s="64"/>
      <c r="PYF222" s="67"/>
      <c r="PYG222" s="67"/>
      <c r="PYH222" s="65"/>
      <c r="PYI222" s="65"/>
      <c r="PYJ222" s="65"/>
      <c r="PYK222" s="66"/>
      <c r="PYM222" s="64"/>
      <c r="PYN222" s="67"/>
      <c r="PYO222" s="67"/>
      <c r="PYP222" s="65"/>
      <c r="PYQ222" s="65"/>
      <c r="PYR222" s="65"/>
      <c r="PYS222" s="66"/>
      <c r="PYU222" s="64"/>
      <c r="PYV222" s="67"/>
      <c r="PYW222" s="67"/>
      <c r="PYX222" s="65"/>
      <c r="PYY222" s="65"/>
      <c r="PYZ222" s="65"/>
      <c r="PZA222" s="66"/>
      <c r="PZC222" s="64"/>
      <c r="PZD222" s="67"/>
      <c r="PZE222" s="67"/>
      <c r="PZF222" s="65"/>
      <c r="PZG222" s="65"/>
      <c r="PZH222" s="65"/>
      <c r="PZI222" s="66"/>
      <c r="PZK222" s="64"/>
      <c r="PZL222" s="67"/>
      <c r="PZM222" s="67"/>
      <c r="PZN222" s="65"/>
      <c r="PZO222" s="65"/>
      <c r="PZP222" s="65"/>
      <c r="PZQ222" s="66"/>
      <c r="PZS222" s="64"/>
      <c r="PZT222" s="67"/>
      <c r="PZU222" s="67"/>
      <c r="PZV222" s="65"/>
      <c r="PZW222" s="65"/>
      <c r="PZX222" s="65"/>
      <c r="PZY222" s="66"/>
      <c r="QAA222" s="64"/>
      <c r="QAB222" s="67"/>
      <c r="QAC222" s="67"/>
      <c r="QAD222" s="65"/>
      <c r="QAE222" s="65"/>
      <c r="QAF222" s="65"/>
      <c r="QAG222" s="66"/>
      <c r="QAI222" s="64"/>
      <c r="QAJ222" s="67"/>
      <c r="QAK222" s="67"/>
      <c r="QAL222" s="65"/>
      <c r="QAM222" s="65"/>
      <c r="QAN222" s="65"/>
      <c r="QAO222" s="66"/>
      <c r="QAQ222" s="64"/>
      <c r="QAR222" s="67"/>
      <c r="QAS222" s="67"/>
      <c r="QAT222" s="65"/>
      <c r="QAU222" s="65"/>
      <c r="QAV222" s="65"/>
      <c r="QAW222" s="66"/>
      <c r="QAY222" s="64"/>
      <c r="QAZ222" s="67"/>
      <c r="QBA222" s="67"/>
      <c r="QBB222" s="65"/>
      <c r="QBC222" s="65"/>
      <c r="QBD222" s="65"/>
      <c r="QBE222" s="66"/>
      <c r="QBG222" s="64"/>
      <c r="QBH222" s="67"/>
      <c r="QBI222" s="67"/>
      <c r="QBJ222" s="65"/>
      <c r="QBK222" s="65"/>
      <c r="QBL222" s="65"/>
      <c r="QBM222" s="66"/>
      <c r="QBO222" s="64"/>
      <c r="QBP222" s="67"/>
      <c r="QBQ222" s="67"/>
      <c r="QBR222" s="65"/>
      <c r="QBS222" s="65"/>
      <c r="QBT222" s="65"/>
      <c r="QBU222" s="66"/>
      <c r="QBW222" s="64"/>
      <c r="QBX222" s="67"/>
      <c r="QBY222" s="67"/>
      <c r="QBZ222" s="65"/>
      <c r="QCA222" s="65"/>
      <c r="QCB222" s="65"/>
      <c r="QCC222" s="66"/>
      <c r="QCE222" s="64"/>
      <c r="QCF222" s="67"/>
      <c r="QCG222" s="67"/>
      <c r="QCH222" s="65"/>
      <c r="QCI222" s="65"/>
      <c r="QCJ222" s="65"/>
      <c r="QCK222" s="66"/>
      <c r="QCM222" s="64"/>
      <c r="QCN222" s="67"/>
      <c r="QCO222" s="67"/>
      <c r="QCP222" s="65"/>
      <c r="QCQ222" s="65"/>
      <c r="QCR222" s="65"/>
      <c r="QCS222" s="66"/>
      <c r="QCU222" s="64"/>
      <c r="QCV222" s="67"/>
      <c r="QCW222" s="67"/>
      <c r="QCX222" s="65"/>
      <c r="QCY222" s="65"/>
      <c r="QCZ222" s="65"/>
      <c r="QDA222" s="66"/>
      <c r="QDC222" s="64"/>
      <c r="QDD222" s="67"/>
      <c r="QDE222" s="67"/>
      <c r="QDF222" s="65"/>
      <c r="QDG222" s="65"/>
      <c r="QDH222" s="65"/>
      <c r="QDI222" s="66"/>
      <c r="QDK222" s="64"/>
      <c r="QDL222" s="67"/>
      <c r="QDM222" s="67"/>
      <c r="QDN222" s="65"/>
      <c r="QDO222" s="65"/>
      <c r="QDP222" s="65"/>
      <c r="QDQ222" s="66"/>
      <c r="QDS222" s="64"/>
      <c r="QDT222" s="67"/>
      <c r="QDU222" s="67"/>
      <c r="QDV222" s="65"/>
      <c r="QDW222" s="65"/>
      <c r="QDX222" s="65"/>
      <c r="QDY222" s="66"/>
      <c r="QEA222" s="64"/>
      <c r="QEB222" s="67"/>
      <c r="QEC222" s="67"/>
      <c r="QED222" s="65"/>
      <c r="QEE222" s="65"/>
      <c r="QEF222" s="65"/>
      <c r="QEG222" s="66"/>
      <c r="QEI222" s="64"/>
      <c r="QEJ222" s="67"/>
      <c r="QEK222" s="67"/>
      <c r="QEL222" s="65"/>
      <c r="QEM222" s="65"/>
      <c r="QEN222" s="65"/>
      <c r="QEO222" s="66"/>
      <c r="QEQ222" s="64"/>
      <c r="QER222" s="67"/>
      <c r="QES222" s="67"/>
      <c r="QET222" s="65"/>
      <c r="QEU222" s="65"/>
      <c r="QEV222" s="65"/>
      <c r="QEW222" s="66"/>
      <c r="QEY222" s="64"/>
      <c r="QEZ222" s="67"/>
      <c r="QFA222" s="67"/>
      <c r="QFB222" s="65"/>
      <c r="QFC222" s="65"/>
      <c r="QFD222" s="65"/>
      <c r="QFE222" s="66"/>
      <c r="QFG222" s="64"/>
      <c r="QFH222" s="67"/>
      <c r="QFI222" s="67"/>
      <c r="QFJ222" s="65"/>
      <c r="QFK222" s="65"/>
      <c r="QFL222" s="65"/>
      <c r="QFM222" s="66"/>
      <c r="QFO222" s="64"/>
      <c r="QFP222" s="67"/>
      <c r="QFQ222" s="67"/>
      <c r="QFR222" s="65"/>
      <c r="QFS222" s="65"/>
      <c r="QFT222" s="65"/>
      <c r="QFU222" s="66"/>
      <c r="QFW222" s="64"/>
      <c r="QFX222" s="67"/>
      <c r="QFY222" s="67"/>
      <c r="QFZ222" s="65"/>
      <c r="QGA222" s="65"/>
      <c r="QGB222" s="65"/>
      <c r="QGC222" s="66"/>
      <c r="QGE222" s="64"/>
      <c r="QGF222" s="67"/>
      <c r="QGG222" s="67"/>
      <c r="QGH222" s="65"/>
      <c r="QGI222" s="65"/>
      <c r="QGJ222" s="65"/>
      <c r="QGK222" s="66"/>
      <c r="QGM222" s="64"/>
      <c r="QGN222" s="67"/>
      <c r="QGO222" s="67"/>
      <c r="QGP222" s="65"/>
      <c r="QGQ222" s="65"/>
      <c r="QGR222" s="65"/>
      <c r="QGS222" s="66"/>
      <c r="QGU222" s="64"/>
      <c r="QGV222" s="67"/>
      <c r="QGW222" s="67"/>
      <c r="QGX222" s="65"/>
      <c r="QGY222" s="65"/>
      <c r="QGZ222" s="65"/>
      <c r="QHA222" s="66"/>
      <c r="QHC222" s="64"/>
      <c r="QHD222" s="67"/>
      <c r="QHE222" s="67"/>
      <c r="QHF222" s="65"/>
      <c r="QHG222" s="65"/>
      <c r="QHH222" s="65"/>
      <c r="QHI222" s="66"/>
      <c r="QHK222" s="64"/>
      <c r="QHL222" s="67"/>
      <c r="QHM222" s="67"/>
      <c r="QHN222" s="65"/>
      <c r="QHO222" s="65"/>
      <c r="QHP222" s="65"/>
      <c r="QHQ222" s="66"/>
      <c r="QHS222" s="64"/>
      <c r="QHT222" s="67"/>
      <c r="QHU222" s="67"/>
      <c r="QHV222" s="65"/>
      <c r="QHW222" s="65"/>
      <c r="QHX222" s="65"/>
      <c r="QHY222" s="66"/>
      <c r="QIA222" s="64"/>
      <c r="QIB222" s="67"/>
      <c r="QIC222" s="67"/>
      <c r="QID222" s="65"/>
      <c r="QIE222" s="65"/>
      <c r="QIF222" s="65"/>
      <c r="QIG222" s="66"/>
      <c r="QII222" s="64"/>
      <c r="QIJ222" s="67"/>
      <c r="QIK222" s="67"/>
      <c r="QIL222" s="65"/>
      <c r="QIM222" s="65"/>
      <c r="QIN222" s="65"/>
      <c r="QIO222" s="66"/>
      <c r="QIQ222" s="64"/>
      <c r="QIR222" s="67"/>
      <c r="QIS222" s="67"/>
      <c r="QIT222" s="65"/>
      <c r="QIU222" s="65"/>
      <c r="QIV222" s="65"/>
      <c r="QIW222" s="66"/>
      <c r="QIY222" s="64"/>
      <c r="QIZ222" s="67"/>
      <c r="QJA222" s="67"/>
      <c r="QJB222" s="65"/>
      <c r="QJC222" s="65"/>
      <c r="QJD222" s="65"/>
      <c r="QJE222" s="66"/>
      <c r="QJG222" s="64"/>
      <c r="QJH222" s="67"/>
      <c r="QJI222" s="67"/>
      <c r="QJJ222" s="65"/>
      <c r="QJK222" s="65"/>
      <c r="QJL222" s="65"/>
      <c r="QJM222" s="66"/>
      <c r="QJO222" s="64"/>
      <c r="QJP222" s="67"/>
      <c r="QJQ222" s="67"/>
      <c r="QJR222" s="65"/>
      <c r="QJS222" s="65"/>
      <c r="QJT222" s="65"/>
      <c r="QJU222" s="66"/>
      <c r="QJW222" s="64"/>
      <c r="QJX222" s="67"/>
      <c r="QJY222" s="67"/>
      <c r="QJZ222" s="65"/>
      <c r="QKA222" s="65"/>
      <c r="QKB222" s="65"/>
      <c r="QKC222" s="66"/>
      <c r="QKE222" s="64"/>
      <c r="QKF222" s="67"/>
      <c r="QKG222" s="67"/>
      <c r="QKH222" s="65"/>
      <c r="QKI222" s="65"/>
      <c r="QKJ222" s="65"/>
      <c r="QKK222" s="66"/>
      <c r="QKM222" s="64"/>
      <c r="QKN222" s="67"/>
      <c r="QKO222" s="67"/>
      <c r="QKP222" s="65"/>
      <c r="QKQ222" s="65"/>
      <c r="QKR222" s="65"/>
      <c r="QKS222" s="66"/>
      <c r="QKU222" s="64"/>
      <c r="QKV222" s="67"/>
      <c r="QKW222" s="67"/>
      <c r="QKX222" s="65"/>
      <c r="QKY222" s="65"/>
      <c r="QKZ222" s="65"/>
      <c r="QLA222" s="66"/>
      <c r="QLC222" s="64"/>
      <c r="QLD222" s="67"/>
      <c r="QLE222" s="67"/>
      <c r="QLF222" s="65"/>
      <c r="QLG222" s="65"/>
      <c r="QLH222" s="65"/>
      <c r="QLI222" s="66"/>
      <c r="QLK222" s="64"/>
      <c r="QLL222" s="67"/>
      <c r="QLM222" s="67"/>
      <c r="QLN222" s="65"/>
      <c r="QLO222" s="65"/>
      <c r="QLP222" s="65"/>
      <c r="QLQ222" s="66"/>
      <c r="QLS222" s="64"/>
      <c r="QLT222" s="67"/>
      <c r="QLU222" s="67"/>
      <c r="QLV222" s="65"/>
      <c r="QLW222" s="65"/>
      <c r="QLX222" s="65"/>
      <c r="QLY222" s="66"/>
      <c r="QMA222" s="64"/>
      <c r="QMB222" s="67"/>
      <c r="QMC222" s="67"/>
      <c r="QMD222" s="65"/>
      <c r="QME222" s="65"/>
      <c r="QMF222" s="65"/>
      <c r="QMG222" s="66"/>
      <c r="QMI222" s="64"/>
      <c r="QMJ222" s="67"/>
      <c r="QMK222" s="67"/>
      <c r="QML222" s="65"/>
      <c r="QMM222" s="65"/>
      <c r="QMN222" s="65"/>
      <c r="QMO222" s="66"/>
      <c r="QMQ222" s="64"/>
      <c r="QMR222" s="67"/>
      <c r="QMS222" s="67"/>
      <c r="QMT222" s="65"/>
      <c r="QMU222" s="65"/>
      <c r="QMV222" s="65"/>
      <c r="QMW222" s="66"/>
      <c r="QMY222" s="64"/>
      <c r="QMZ222" s="67"/>
      <c r="QNA222" s="67"/>
      <c r="QNB222" s="65"/>
      <c r="QNC222" s="65"/>
      <c r="QND222" s="65"/>
      <c r="QNE222" s="66"/>
      <c r="QNG222" s="64"/>
      <c r="QNH222" s="67"/>
      <c r="QNI222" s="67"/>
      <c r="QNJ222" s="65"/>
      <c r="QNK222" s="65"/>
      <c r="QNL222" s="65"/>
      <c r="QNM222" s="66"/>
      <c r="QNO222" s="64"/>
      <c r="QNP222" s="67"/>
      <c r="QNQ222" s="67"/>
      <c r="QNR222" s="65"/>
      <c r="QNS222" s="65"/>
      <c r="QNT222" s="65"/>
      <c r="QNU222" s="66"/>
      <c r="QNW222" s="64"/>
      <c r="QNX222" s="67"/>
      <c r="QNY222" s="67"/>
      <c r="QNZ222" s="65"/>
      <c r="QOA222" s="65"/>
      <c r="QOB222" s="65"/>
      <c r="QOC222" s="66"/>
      <c r="QOE222" s="64"/>
      <c r="QOF222" s="67"/>
      <c r="QOG222" s="67"/>
      <c r="QOH222" s="65"/>
      <c r="QOI222" s="65"/>
      <c r="QOJ222" s="65"/>
      <c r="QOK222" s="66"/>
      <c r="QOM222" s="64"/>
      <c r="QON222" s="67"/>
      <c r="QOO222" s="67"/>
      <c r="QOP222" s="65"/>
      <c r="QOQ222" s="65"/>
      <c r="QOR222" s="65"/>
      <c r="QOS222" s="66"/>
      <c r="QOU222" s="64"/>
      <c r="QOV222" s="67"/>
      <c r="QOW222" s="67"/>
      <c r="QOX222" s="65"/>
      <c r="QOY222" s="65"/>
      <c r="QOZ222" s="65"/>
      <c r="QPA222" s="66"/>
      <c r="QPC222" s="64"/>
      <c r="QPD222" s="67"/>
      <c r="QPE222" s="67"/>
      <c r="QPF222" s="65"/>
      <c r="QPG222" s="65"/>
      <c r="QPH222" s="65"/>
      <c r="QPI222" s="66"/>
      <c r="QPK222" s="64"/>
      <c r="QPL222" s="67"/>
      <c r="QPM222" s="67"/>
      <c r="QPN222" s="65"/>
      <c r="QPO222" s="65"/>
      <c r="QPP222" s="65"/>
      <c r="QPQ222" s="66"/>
      <c r="QPS222" s="64"/>
      <c r="QPT222" s="67"/>
      <c r="QPU222" s="67"/>
      <c r="QPV222" s="65"/>
      <c r="QPW222" s="65"/>
      <c r="QPX222" s="65"/>
      <c r="QPY222" s="66"/>
      <c r="QQA222" s="64"/>
      <c r="QQB222" s="67"/>
      <c r="QQC222" s="67"/>
      <c r="QQD222" s="65"/>
      <c r="QQE222" s="65"/>
      <c r="QQF222" s="65"/>
      <c r="QQG222" s="66"/>
      <c r="QQI222" s="64"/>
      <c r="QQJ222" s="67"/>
      <c r="QQK222" s="67"/>
      <c r="QQL222" s="65"/>
      <c r="QQM222" s="65"/>
      <c r="QQN222" s="65"/>
      <c r="QQO222" s="66"/>
      <c r="QQQ222" s="64"/>
      <c r="QQR222" s="67"/>
      <c r="QQS222" s="67"/>
      <c r="QQT222" s="65"/>
      <c r="QQU222" s="65"/>
      <c r="QQV222" s="65"/>
      <c r="QQW222" s="66"/>
      <c r="QQY222" s="64"/>
      <c r="QQZ222" s="67"/>
      <c r="QRA222" s="67"/>
      <c r="QRB222" s="65"/>
      <c r="QRC222" s="65"/>
      <c r="QRD222" s="65"/>
      <c r="QRE222" s="66"/>
      <c r="QRG222" s="64"/>
      <c r="QRH222" s="67"/>
      <c r="QRI222" s="67"/>
      <c r="QRJ222" s="65"/>
      <c r="QRK222" s="65"/>
      <c r="QRL222" s="65"/>
      <c r="QRM222" s="66"/>
      <c r="QRO222" s="64"/>
      <c r="QRP222" s="67"/>
      <c r="QRQ222" s="67"/>
      <c r="QRR222" s="65"/>
      <c r="QRS222" s="65"/>
      <c r="QRT222" s="65"/>
      <c r="QRU222" s="66"/>
      <c r="QRW222" s="64"/>
      <c r="QRX222" s="67"/>
      <c r="QRY222" s="67"/>
      <c r="QRZ222" s="65"/>
      <c r="QSA222" s="65"/>
      <c r="QSB222" s="65"/>
      <c r="QSC222" s="66"/>
      <c r="QSE222" s="64"/>
      <c r="QSF222" s="67"/>
      <c r="QSG222" s="67"/>
      <c r="QSH222" s="65"/>
      <c r="QSI222" s="65"/>
      <c r="QSJ222" s="65"/>
      <c r="QSK222" s="66"/>
      <c r="QSM222" s="64"/>
      <c r="QSN222" s="67"/>
      <c r="QSO222" s="67"/>
      <c r="QSP222" s="65"/>
      <c r="QSQ222" s="65"/>
      <c r="QSR222" s="65"/>
      <c r="QSS222" s="66"/>
      <c r="QSU222" s="64"/>
      <c r="QSV222" s="67"/>
      <c r="QSW222" s="67"/>
      <c r="QSX222" s="65"/>
      <c r="QSY222" s="65"/>
      <c r="QSZ222" s="65"/>
      <c r="QTA222" s="66"/>
      <c r="QTC222" s="64"/>
      <c r="QTD222" s="67"/>
      <c r="QTE222" s="67"/>
      <c r="QTF222" s="65"/>
      <c r="QTG222" s="65"/>
      <c r="QTH222" s="65"/>
      <c r="QTI222" s="66"/>
      <c r="QTK222" s="64"/>
      <c r="QTL222" s="67"/>
      <c r="QTM222" s="67"/>
      <c r="QTN222" s="65"/>
      <c r="QTO222" s="65"/>
      <c r="QTP222" s="65"/>
      <c r="QTQ222" s="66"/>
      <c r="QTS222" s="64"/>
      <c r="QTT222" s="67"/>
      <c r="QTU222" s="67"/>
      <c r="QTV222" s="65"/>
      <c r="QTW222" s="65"/>
      <c r="QTX222" s="65"/>
      <c r="QTY222" s="66"/>
      <c r="QUA222" s="64"/>
      <c r="QUB222" s="67"/>
      <c r="QUC222" s="67"/>
      <c r="QUD222" s="65"/>
      <c r="QUE222" s="65"/>
      <c r="QUF222" s="65"/>
      <c r="QUG222" s="66"/>
      <c r="QUI222" s="64"/>
      <c r="QUJ222" s="67"/>
      <c r="QUK222" s="67"/>
      <c r="QUL222" s="65"/>
      <c r="QUM222" s="65"/>
      <c r="QUN222" s="65"/>
      <c r="QUO222" s="66"/>
      <c r="QUQ222" s="64"/>
      <c r="QUR222" s="67"/>
      <c r="QUS222" s="67"/>
      <c r="QUT222" s="65"/>
      <c r="QUU222" s="65"/>
      <c r="QUV222" s="65"/>
      <c r="QUW222" s="66"/>
      <c r="QUY222" s="64"/>
      <c r="QUZ222" s="67"/>
      <c r="QVA222" s="67"/>
      <c r="QVB222" s="65"/>
      <c r="QVC222" s="65"/>
      <c r="QVD222" s="65"/>
      <c r="QVE222" s="66"/>
      <c r="QVG222" s="64"/>
      <c r="QVH222" s="67"/>
      <c r="QVI222" s="67"/>
      <c r="QVJ222" s="65"/>
      <c r="QVK222" s="65"/>
      <c r="QVL222" s="65"/>
      <c r="QVM222" s="66"/>
      <c r="QVO222" s="64"/>
      <c r="QVP222" s="67"/>
      <c r="QVQ222" s="67"/>
      <c r="QVR222" s="65"/>
      <c r="QVS222" s="65"/>
      <c r="QVT222" s="65"/>
      <c r="QVU222" s="66"/>
      <c r="QVW222" s="64"/>
      <c r="QVX222" s="67"/>
      <c r="QVY222" s="67"/>
      <c r="QVZ222" s="65"/>
      <c r="QWA222" s="65"/>
      <c r="QWB222" s="65"/>
      <c r="QWC222" s="66"/>
      <c r="QWE222" s="64"/>
      <c r="QWF222" s="67"/>
      <c r="QWG222" s="67"/>
      <c r="QWH222" s="65"/>
      <c r="QWI222" s="65"/>
      <c r="QWJ222" s="65"/>
      <c r="QWK222" s="66"/>
      <c r="QWM222" s="64"/>
      <c r="QWN222" s="67"/>
      <c r="QWO222" s="67"/>
      <c r="QWP222" s="65"/>
      <c r="QWQ222" s="65"/>
      <c r="QWR222" s="65"/>
      <c r="QWS222" s="66"/>
      <c r="QWU222" s="64"/>
      <c r="QWV222" s="67"/>
      <c r="QWW222" s="67"/>
      <c r="QWX222" s="65"/>
      <c r="QWY222" s="65"/>
      <c r="QWZ222" s="65"/>
      <c r="QXA222" s="66"/>
      <c r="QXC222" s="64"/>
      <c r="QXD222" s="67"/>
      <c r="QXE222" s="67"/>
      <c r="QXF222" s="65"/>
      <c r="QXG222" s="65"/>
      <c r="QXH222" s="65"/>
      <c r="QXI222" s="66"/>
      <c r="QXK222" s="64"/>
      <c r="QXL222" s="67"/>
      <c r="QXM222" s="67"/>
      <c r="QXN222" s="65"/>
      <c r="QXO222" s="65"/>
      <c r="QXP222" s="65"/>
      <c r="QXQ222" s="66"/>
      <c r="QXS222" s="64"/>
      <c r="QXT222" s="67"/>
      <c r="QXU222" s="67"/>
      <c r="QXV222" s="65"/>
      <c r="QXW222" s="65"/>
      <c r="QXX222" s="65"/>
      <c r="QXY222" s="66"/>
      <c r="QYA222" s="64"/>
      <c r="QYB222" s="67"/>
      <c r="QYC222" s="67"/>
      <c r="QYD222" s="65"/>
      <c r="QYE222" s="65"/>
      <c r="QYF222" s="65"/>
      <c r="QYG222" s="66"/>
      <c r="QYI222" s="64"/>
      <c r="QYJ222" s="67"/>
      <c r="QYK222" s="67"/>
      <c r="QYL222" s="65"/>
      <c r="QYM222" s="65"/>
      <c r="QYN222" s="65"/>
      <c r="QYO222" s="66"/>
      <c r="QYQ222" s="64"/>
      <c r="QYR222" s="67"/>
      <c r="QYS222" s="67"/>
      <c r="QYT222" s="65"/>
      <c r="QYU222" s="65"/>
      <c r="QYV222" s="65"/>
      <c r="QYW222" s="66"/>
      <c r="QYY222" s="64"/>
      <c r="QYZ222" s="67"/>
      <c r="QZA222" s="67"/>
      <c r="QZB222" s="65"/>
      <c r="QZC222" s="65"/>
      <c r="QZD222" s="65"/>
      <c r="QZE222" s="66"/>
      <c r="QZG222" s="64"/>
      <c r="QZH222" s="67"/>
      <c r="QZI222" s="67"/>
      <c r="QZJ222" s="65"/>
      <c r="QZK222" s="65"/>
      <c r="QZL222" s="65"/>
      <c r="QZM222" s="66"/>
      <c r="QZO222" s="64"/>
      <c r="QZP222" s="67"/>
      <c r="QZQ222" s="67"/>
      <c r="QZR222" s="65"/>
      <c r="QZS222" s="65"/>
      <c r="QZT222" s="65"/>
      <c r="QZU222" s="66"/>
      <c r="QZW222" s="64"/>
      <c r="QZX222" s="67"/>
      <c r="QZY222" s="67"/>
      <c r="QZZ222" s="65"/>
      <c r="RAA222" s="65"/>
      <c r="RAB222" s="65"/>
      <c r="RAC222" s="66"/>
      <c r="RAE222" s="64"/>
      <c r="RAF222" s="67"/>
      <c r="RAG222" s="67"/>
      <c r="RAH222" s="65"/>
      <c r="RAI222" s="65"/>
      <c r="RAJ222" s="65"/>
      <c r="RAK222" s="66"/>
      <c r="RAM222" s="64"/>
      <c r="RAN222" s="67"/>
      <c r="RAO222" s="67"/>
      <c r="RAP222" s="65"/>
      <c r="RAQ222" s="65"/>
      <c r="RAR222" s="65"/>
      <c r="RAS222" s="66"/>
      <c r="RAU222" s="64"/>
      <c r="RAV222" s="67"/>
      <c r="RAW222" s="67"/>
      <c r="RAX222" s="65"/>
      <c r="RAY222" s="65"/>
      <c r="RAZ222" s="65"/>
      <c r="RBA222" s="66"/>
      <c r="RBC222" s="64"/>
      <c r="RBD222" s="67"/>
      <c r="RBE222" s="67"/>
      <c r="RBF222" s="65"/>
      <c r="RBG222" s="65"/>
      <c r="RBH222" s="65"/>
      <c r="RBI222" s="66"/>
      <c r="RBK222" s="64"/>
      <c r="RBL222" s="67"/>
      <c r="RBM222" s="67"/>
      <c r="RBN222" s="65"/>
      <c r="RBO222" s="65"/>
      <c r="RBP222" s="65"/>
      <c r="RBQ222" s="66"/>
      <c r="RBS222" s="64"/>
      <c r="RBT222" s="67"/>
      <c r="RBU222" s="67"/>
      <c r="RBV222" s="65"/>
      <c r="RBW222" s="65"/>
      <c r="RBX222" s="65"/>
      <c r="RBY222" s="66"/>
      <c r="RCA222" s="64"/>
      <c r="RCB222" s="67"/>
      <c r="RCC222" s="67"/>
      <c r="RCD222" s="65"/>
      <c r="RCE222" s="65"/>
      <c r="RCF222" s="65"/>
      <c r="RCG222" s="66"/>
      <c r="RCI222" s="64"/>
      <c r="RCJ222" s="67"/>
      <c r="RCK222" s="67"/>
      <c r="RCL222" s="65"/>
      <c r="RCM222" s="65"/>
      <c r="RCN222" s="65"/>
      <c r="RCO222" s="66"/>
      <c r="RCQ222" s="64"/>
      <c r="RCR222" s="67"/>
      <c r="RCS222" s="67"/>
      <c r="RCT222" s="65"/>
      <c r="RCU222" s="65"/>
      <c r="RCV222" s="65"/>
      <c r="RCW222" s="66"/>
      <c r="RCY222" s="64"/>
      <c r="RCZ222" s="67"/>
      <c r="RDA222" s="67"/>
      <c r="RDB222" s="65"/>
      <c r="RDC222" s="65"/>
      <c r="RDD222" s="65"/>
      <c r="RDE222" s="66"/>
      <c r="RDG222" s="64"/>
      <c r="RDH222" s="67"/>
      <c r="RDI222" s="67"/>
      <c r="RDJ222" s="65"/>
      <c r="RDK222" s="65"/>
      <c r="RDL222" s="65"/>
      <c r="RDM222" s="66"/>
      <c r="RDO222" s="64"/>
      <c r="RDP222" s="67"/>
      <c r="RDQ222" s="67"/>
      <c r="RDR222" s="65"/>
      <c r="RDS222" s="65"/>
      <c r="RDT222" s="65"/>
      <c r="RDU222" s="66"/>
      <c r="RDW222" s="64"/>
      <c r="RDX222" s="67"/>
      <c r="RDY222" s="67"/>
      <c r="RDZ222" s="65"/>
      <c r="REA222" s="65"/>
      <c r="REB222" s="65"/>
      <c r="REC222" s="66"/>
      <c r="REE222" s="64"/>
      <c r="REF222" s="67"/>
      <c r="REG222" s="67"/>
      <c r="REH222" s="65"/>
      <c r="REI222" s="65"/>
      <c r="REJ222" s="65"/>
      <c r="REK222" s="66"/>
      <c r="REM222" s="64"/>
      <c r="REN222" s="67"/>
      <c r="REO222" s="67"/>
      <c r="REP222" s="65"/>
      <c r="REQ222" s="65"/>
      <c r="RER222" s="65"/>
      <c r="RES222" s="66"/>
      <c r="REU222" s="64"/>
      <c r="REV222" s="67"/>
      <c r="REW222" s="67"/>
      <c r="REX222" s="65"/>
      <c r="REY222" s="65"/>
      <c r="REZ222" s="65"/>
      <c r="RFA222" s="66"/>
      <c r="RFC222" s="64"/>
      <c r="RFD222" s="67"/>
      <c r="RFE222" s="67"/>
      <c r="RFF222" s="65"/>
      <c r="RFG222" s="65"/>
      <c r="RFH222" s="65"/>
      <c r="RFI222" s="66"/>
      <c r="RFK222" s="64"/>
      <c r="RFL222" s="67"/>
      <c r="RFM222" s="67"/>
      <c r="RFN222" s="65"/>
      <c r="RFO222" s="65"/>
      <c r="RFP222" s="65"/>
      <c r="RFQ222" s="66"/>
      <c r="RFS222" s="64"/>
      <c r="RFT222" s="67"/>
      <c r="RFU222" s="67"/>
      <c r="RFV222" s="65"/>
      <c r="RFW222" s="65"/>
      <c r="RFX222" s="65"/>
      <c r="RFY222" s="66"/>
      <c r="RGA222" s="64"/>
      <c r="RGB222" s="67"/>
      <c r="RGC222" s="67"/>
      <c r="RGD222" s="65"/>
      <c r="RGE222" s="65"/>
      <c r="RGF222" s="65"/>
      <c r="RGG222" s="66"/>
      <c r="RGI222" s="64"/>
      <c r="RGJ222" s="67"/>
      <c r="RGK222" s="67"/>
      <c r="RGL222" s="65"/>
      <c r="RGM222" s="65"/>
      <c r="RGN222" s="65"/>
      <c r="RGO222" s="66"/>
      <c r="RGQ222" s="64"/>
      <c r="RGR222" s="67"/>
      <c r="RGS222" s="67"/>
      <c r="RGT222" s="65"/>
      <c r="RGU222" s="65"/>
      <c r="RGV222" s="65"/>
      <c r="RGW222" s="66"/>
      <c r="RGY222" s="64"/>
      <c r="RGZ222" s="67"/>
      <c r="RHA222" s="67"/>
      <c r="RHB222" s="65"/>
      <c r="RHC222" s="65"/>
      <c r="RHD222" s="65"/>
      <c r="RHE222" s="66"/>
      <c r="RHG222" s="64"/>
      <c r="RHH222" s="67"/>
      <c r="RHI222" s="67"/>
      <c r="RHJ222" s="65"/>
      <c r="RHK222" s="65"/>
      <c r="RHL222" s="65"/>
      <c r="RHM222" s="66"/>
      <c r="RHO222" s="64"/>
      <c r="RHP222" s="67"/>
      <c r="RHQ222" s="67"/>
      <c r="RHR222" s="65"/>
      <c r="RHS222" s="65"/>
      <c r="RHT222" s="65"/>
      <c r="RHU222" s="66"/>
      <c r="RHW222" s="64"/>
      <c r="RHX222" s="67"/>
      <c r="RHY222" s="67"/>
      <c r="RHZ222" s="65"/>
      <c r="RIA222" s="65"/>
      <c r="RIB222" s="65"/>
      <c r="RIC222" s="66"/>
      <c r="RIE222" s="64"/>
      <c r="RIF222" s="67"/>
      <c r="RIG222" s="67"/>
      <c r="RIH222" s="65"/>
      <c r="RII222" s="65"/>
      <c r="RIJ222" s="65"/>
      <c r="RIK222" s="66"/>
      <c r="RIM222" s="64"/>
      <c r="RIN222" s="67"/>
      <c r="RIO222" s="67"/>
      <c r="RIP222" s="65"/>
      <c r="RIQ222" s="65"/>
      <c r="RIR222" s="65"/>
      <c r="RIS222" s="66"/>
      <c r="RIU222" s="64"/>
      <c r="RIV222" s="67"/>
      <c r="RIW222" s="67"/>
      <c r="RIX222" s="65"/>
      <c r="RIY222" s="65"/>
      <c r="RIZ222" s="65"/>
      <c r="RJA222" s="66"/>
      <c r="RJC222" s="64"/>
      <c r="RJD222" s="67"/>
      <c r="RJE222" s="67"/>
      <c r="RJF222" s="65"/>
      <c r="RJG222" s="65"/>
      <c r="RJH222" s="65"/>
      <c r="RJI222" s="66"/>
      <c r="RJK222" s="64"/>
      <c r="RJL222" s="67"/>
      <c r="RJM222" s="67"/>
      <c r="RJN222" s="65"/>
      <c r="RJO222" s="65"/>
      <c r="RJP222" s="65"/>
      <c r="RJQ222" s="66"/>
      <c r="RJS222" s="64"/>
      <c r="RJT222" s="67"/>
      <c r="RJU222" s="67"/>
      <c r="RJV222" s="65"/>
      <c r="RJW222" s="65"/>
      <c r="RJX222" s="65"/>
      <c r="RJY222" s="66"/>
      <c r="RKA222" s="64"/>
      <c r="RKB222" s="67"/>
      <c r="RKC222" s="67"/>
      <c r="RKD222" s="65"/>
      <c r="RKE222" s="65"/>
      <c r="RKF222" s="65"/>
      <c r="RKG222" s="66"/>
      <c r="RKI222" s="64"/>
      <c r="RKJ222" s="67"/>
      <c r="RKK222" s="67"/>
      <c r="RKL222" s="65"/>
      <c r="RKM222" s="65"/>
      <c r="RKN222" s="65"/>
      <c r="RKO222" s="66"/>
      <c r="RKQ222" s="64"/>
      <c r="RKR222" s="67"/>
      <c r="RKS222" s="67"/>
      <c r="RKT222" s="65"/>
      <c r="RKU222" s="65"/>
      <c r="RKV222" s="65"/>
      <c r="RKW222" s="66"/>
      <c r="RKY222" s="64"/>
      <c r="RKZ222" s="67"/>
      <c r="RLA222" s="67"/>
      <c r="RLB222" s="65"/>
      <c r="RLC222" s="65"/>
      <c r="RLD222" s="65"/>
      <c r="RLE222" s="66"/>
      <c r="RLG222" s="64"/>
      <c r="RLH222" s="67"/>
      <c r="RLI222" s="67"/>
      <c r="RLJ222" s="65"/>
      <c r="RLK222" s="65"/>
      <c r="RLL222" s="65"/>
      <c r="RLM222" s="66"/>
      <c r="RLO222" s="64"/>
      <c r="RLP222" s="67"/>
      <c r="RLQ222" s="67"/>
      <c r="RLR222" s="65"/>
      <c r="RLS222" s="65"/>
      <c r="RLT222" s="65"/>
      <c r="RLU222" s="66"/>
      <c r="RLW222" s="64"/>
      <c r="RLX222" s="67"/>
      <c r="RLY222" s="67"/>
      <c r="RLZ222" s="65"/>
      <c r="RMA222" s="65"/>
      <c r="RMB222" s="65"/>
      <c r="RMC222" s="66"/>
      <c r="RME222" s="64"/>
      <c r="RMF222" s="67"/>
      <c r="RMG222" s="67"/>
      <c r="RMH222" s="65"/>
      <c r="RMI222" s="65"/>
      <c r="RMJ222" s="65"/>
      <c r="RMK222" s="66"/>
      <c r="RMM222" s="64"/>
      <c r="RMN222" s="67"/>
      <c r="RMO222" s="67"/>
      <c r="RMP222" s="65"/>
      <c r="RMQ222" s="65"/>
      <c r="RMR222" s="65"/>
      <c r="RMS222" s="66"/>
      <c r="RMU222" s="64"/>
      <c r="RMV222" s="67"/>
      <c r="RMW222" s="67"/>
      <c r="RMX222" s="65"/>
      <c r="RMY222" s="65"/>
      <c r="RMZ222" s="65"/>
      <c r="RNA222" s="66"/>
      <c r="RNC222" s="64"/>
      <c r="RND222" s="67"/>
      <c r="RNE222" s="67"/>
      <c r="RNF222" s="65"/>
      <c r="RNG222" s="65"/>
      <c r="RNH222" s="65"/>
      <c r="RNI222" s="66"/>
      <c r="RNK222" s="64"/>
      <c r="RNL222" s="67"/>
      <c r="RNM222" s="67"/>
      <c r="RNN222" s="65"/>
      <c r="RNO222" s="65"/>
      <c r="RNP222" s="65"/>
      <c r="RNQ222" s="66"/>
      <c r="RNS222" s="64"/>
      <c r="RNT222" s="67"/>
      <c r="RNU222" s="67"/>
      <c r="RNV222" s="65"/>
      <c r="RNW222" s="65"/>
      <c r="RNX222" s="65"/>
      <c r="RNY222" s="66"/>
      <c r="ROA222" s="64"/>
      <c r="ROB222" s="67"/>
      <c r="ROC222" s="67"/>
      <c r="ROD222" s="65"/>
      <c r="ROE222" s="65"/>
      <c r="ROF222" s="65"/>
      <c r="ROG222" s="66"/>
      <c r="ROI222" s="64"/>
      <c r="ROJ222" s="67"/>
      <c r="ROK222" s="67"/>
      <c r="ROL222" s="65"/>
      <c r="ROM222" s="65"/>
      <c r="RON222" s="65"/>
      <c r="ROO222" s="66"/>
      <c r="ROQ222" s="64"/>
      <c r="ROR222" s="67"/>
      <c r="ROS222" s="67"/>
      <c r="ROT222" s="65"/>
      <c r="ROU222" s="65"/>
      <c r="ROV222" s="65"/>
      <c r="ROW222" s="66"/>
      <c r="ROY222" s="64"/>
      <c r="ROZ222" s="67"/>
      <c r="RPA222" s="67"/>
      <c r="RPB222" s="65"/>
      <c r="RPC222" s="65"/>
      <c r="RPD222" s="65"/>
      <c r="RPE222" s="66"/>
      <c r="RPG222" s="64"/>
      <c r="RPH222" s="67"/>
      <c r="RPI222" s="67"/>
      <c r="RPJ222" s="65"/>
      <c r="RPK222" s="65"/>
      <c r="RPL222" s="65"/>
      <c r="RPM222" s="66"/>
      <c r="RPO222" s="64"/>
      <c r="RPP222" s="67"/>
      <c r="RPQ222" s="67"/>
      <c r="RPR222" s="65"/>
      <c r="RPS222" s="65"/>
      <c r="RPT222" s="65"/>
      <c r="RPU222" s="66"/>
      <c r="RPW222" s="64"/>
      <c r="RPX222" s="67"/>
      <c r="RPY222" s="67"/>
      <c r="RPZ222" s="65"/>
      <c r="RQA222" s="65"/>
      <c r="RQB222" s="65"/>
      <c r="RQC222" s="66"/>
      <c r="RQE222" s="64"/>
      <c r="RQF222" s="67"/>
      <c r="RQG222" s="67"/>
      <c r="RQH222" s="65"/>
      <c r="RQI222" s="65"/>
      <c r="RQJ222" s="65"/>
      <c r="RQK222" s="66"/>
      <c r="RQM222" s="64"/>
      <c r="RQN222" s="67"/>
      <c r="RQO222" s="67"/>
      <c r="RQP222" s="65"/>
      <c r="RQQ222" s="65"/>
      <c r="RQR222" s="65"/>
      <c r="RQS222" s="66"/>
      <c r="RQU222" s="64"/>
      <c r="RQV222" s="67"/>
      <c r="RQW222" s="67"/>
      <c r="RQX222" s="65"/>
      <c r="RQY222" s="65"/>
      <c r="RQZ222" s="65"/>
      <c r="RRA222" s="66"/>
      <c r="RRC222" s="64"/>
      <c r="RRD222" s="67"/>
      <c r="RRE222" s="67"/>
      <c r="RRF222" s="65"/>
      <c r="RRG222" s="65"/>
      <c r="RRH222" s="65"/>
      <c r="RRI222" s="66"/>
      <c r="RRK222" s="64"/>
      <c r="RRL222" s="67"/>
      <c r="RRM222" s="67"/>
      <c r="RRN222" s="65"/>
      <c r="RRO222" s="65"/>
      <c r="RRP222" s="65"/>
      <c r="RRQ222" s="66"/>
      <c r="RRS222" s="64"/>
      <c r="RRT222" s="67"/>
      <c r="RRU222" s="67"/>
      <c r="RRV222" s="65"/>
      <c r="RRW222" s="65"/>
      <c r="RRX222" s="65"/>
      <c r="RRY222" s="66"/>
      <c r="RSA222" s="64"/>
      <c r="RSB222" s="67"/>
      <c r="RSC222" s="67"/>
      <c r="RSD222" s="65"/>
      <c r="RSE222" s="65"/>
      <c r="RSF222" s="65"/>
      <c r="RSG222" s="66"/>
      <c r="RSI222" s="64"/>
      <c r="RSJ222" s="67"/>
      <c r="RSK222" s="67"/>
      <c r="RSL222" s="65"/>
      <c r="RSM222" s="65"/>
      <c r="RSN222" s="65"/>
      <c r="RSO222" s="66"/>
      <c r="RSQ222" s="64"/>
      <c r="RSR222" s="67"/>
      <c r="RSS222" s="67"/>
      <c r="RST222" s="65"/>
      <c r="RSU222" s="65"/>
      <c r="RSV222" s="65"/>
      <c r="RSW222" s="66"/>
      <c r="RSY222" s="64"/>
      <c r="RSZ222" s="67"/>
      <c r="RTA222" s="67"/>
      <c r="RTB222" s="65"/>
      <c r="RTC222" s="65"/>
      <c r="RTD222" s="65"/>
      <c r="RTE222" s="66"/>
      <c r="RTG222" s="64"/>
      <c r="RTH222" s="67"/>
      <c r="RTI222" s="67"/>
      <c r="RTJ222" s="65"/>
      <c r="RTK222" s="65"/>
      <c r="RTL222" s="65"/>
      <c r="RTM222" s="66"/>
      <c r="RTO222" s="64"/>
      <c r="RTP222" s="67"/>
      <c r="RTQ222" s="67"/>
      <c r="RTR222" s="65"/>
      <c r="RTS222" s="65"/>
      <c r="RTT222" s="65"/>
      <c r="RTU222" s="66"/>
      <c r="RTW222" s="64"/>
      <c r="RTX222" s="67"/>
      <c r="RTY222" s="67"/>
      <c r="RTZ222" s="65"/>
      <c r="RUA222" s="65"/>
      <c r="RUB222" s="65"/>
      <c r="RUC222" s="66"/>
      <c r="RUE222" s="64"/>
      <c r="RUF222" s="67"/>
      <c r="RUG222" s="67"/>
      <c r="RUH222" s="65"/>
      <c r="RUI222" s="65"/>
      <c r="RUJ222" s="65"/>
      <c r="RUK222" s="66"/>
      <c r="RUM222" s="64"/>
      <c r="RUN222" s="67"/>
      <c r="RUO222" s="67"/>
      <c r="RUP222" s="65"/>
      <c r="RUQ222" s="65"/>
      <c r="RUR222" s="65"/>
      <c r="RUS222" s="66"/>
      <c r="RUU222" s="64"/>
      <c r="RUV222" s="67"/>
      <c r="RUW222" s="67"/>
      <c r="RUX222" s="65"/>
      <c r="RUY222" s="65"/>
      <c r="RUZ222" s="65"/>
      <c r="RVA222" s="66"/>
      <c r="RVC222" s="64"/>
      <c r="RVD222" s="67"/>
      <c r="RVE222" s="67"/>
      <c r="RVF222" s="65"/>
      <c r="RVG222" s="65"/>
      <c r="RVH222" s="65"/>
      <c r="RVI222" s="66"/>
      <c r="RVK222" s="64"/>
      <c r="RVL222" s="67"/>
      <c r="RVM222" s="67"/>
      <c r="RVN222" s="65"/>
      <c r="RVO222" s="65"/>
      <c r="RVP222" s="65"/>
      <c r="RVQ222" s="66"/>
      <c r="RVS222" s="64"/>
      <c r="RVT222" s="67"/>
      <c r="RVU222" s="67"/>
      <c r="RVV222" s="65"/>
      <c r="RVW222" s="65"/>
      <c r="RVX222" s="65"/>
      <c r="RVY222" s="66"/>
      <c r="RWA222" s="64"/>
      <c r="RWB222" s="67"/>
      <c r="RWC222" s="67"/>
      <c r="RWD222" s="65"/>
      <c r="RWE222" s="65"/>
      <c r="RWF222" s="65"/>
      <c r="RWG222" s="66"/>
      <c r="RWI222" s="64"/>
      <c r="RWJ222" s="67"/>
      <c r="RWK222" s="67"/>
      <c r="RWL222" s="65"/>
      <c r="RWM222" s="65"/>
      <c r="RWN222" s="65"/>
      <c r="RWO222" s="66"/>
      <c r="RWQ222" s="64"/>
      <c r="RWR222" s="67"/>
      <c r="RWS222" s="67"/>
      <c r="RWT222" s="65"/>
      <c r="RWU222" s="65"/>
      <c r="RWV222" s="65"/>
      <c r="RWW222" s="66"/>
      <c r="RWY222" s="64"/>
      <c r="RWZ222" s="67"/>
      <c r="RXA222" s="67"/>
      <c r="RXB222" s="65"/>
      <c r="RXC222" s="65"/>
      <c r="RXD222" s="65"/>
      <c r="RXE222" s="66"/>
      <c r="RXG222" s="64"/>
      <c r="RXH222" s="67"/>
      <c r="RXI222" s="67"/>
      <c r="RXJ222" s="65"/>
      <c r="RXK222" s="65"/>
      <c r="RXL222" s="65"/>
      <c r="RXM222" s="66"/>
      <c r="RXO222" s="64"/>
      <c r="RXP222" s="67"/>
      <c r="RXQ222" s="67"/>
      <c r="RXR222" s="65"/>
      <c r="RXS222" s="65"/>
      <c r="RXT222" s="65"/>
      <c r="RXU222" s="66"/>
      <c r="RXW222" s="64"/>
      <c r="RXX222" s="67"/>
      <c r="RXY222" s="67"/>
      <c r="RXZ222" s="65"/>
      <c r="RYA222" s="65"/>
      <c r="RYB222" s="65"/>
      <c r="RYC222" s="66"/>
      <c r="RYE222" s="64"/>
      <c r="RYF222" s="67"/>
      <c r="RYG222" s="67"/>
      <c r="RYH222" s="65"/>
      <c r="RYI222" s="65"/>
      <c r="RYJ222" s="65"/>
      <c r="RYK222" s="66"/>
      <c r="RYM222" s="64"/>
      <c r="RYN222" s="67"/>
      <c r="RYO222" s="67"/>
      <c r="RYP222" s="65"/>
      <c r="RYQ222" s="65"/>
      <c r="RYR222" s="65"/>
      <c r="RYS222" s="66"/>
      <c r="RYU222" s="64"/>
      <c r="RYV222" s="67"/>
      <c r="RYW222" s="67"/>
      <c r="RYX222" s="65"/>
      <c r="RYY222" s="65"/>
      <c r="RYZ222" s="65"/>
      <c r="RZA222" s="66"/>
      <c r="RZC222" s="64"/>
      <c r="RZD222" s="67"/>
      <c r="RZE222" s="67"/>
      <c r="RZF222" s="65"/>
      <c r="RZG222" s="65"/>
      <c r="RZH222" s="65"/>
      <c r="RZI222" s="66"/>
      <c r="RZK222" s="64"/>
      <c r="RZL222" s="67"/>
      <c r="RZM222" s="67"/>
      <c r="RZN222" s="65"/>
      <c r="RZO222" s="65"/>
      <c r="RZP222" s="65"/>
      <c r="RZQ222" s="66"/>
      <c r="RZS222" s="64"/>
      <c r="RZT222" s="67"/>
      <c r="RZU222" s="67"/>
      <c r="RZV222" s="65"/>
      <c r="RZW222" s="65"/>
      <c r="RZX222" s="65"/>
      <c r="RZY222" s="66"/>
      <c r="SAA222" s="64"/>
      <c r="SAB222" s="67"/>
      <c r="SAC222" s="67"/>
      <c r="SAD222" s="65"/>
      <c r="SAE222" s="65"/>
      <c r="SAF222" s="65"/>
      <c r="SAG222" s="66"/>
      <c r="SAI222" s="64"/>
      <c r="SAJ222" s="67"/>
      <c r="SAK222" s="67"/>
      <c r="SAL222" s="65"/>
      <c r="SAM222" s="65"/>
      <c r="SAN222" s="65"/>
      <c r="SAO222" s="66"/>
      <c r="SAQ222" s="64"/>
      <c r="SAR222" s="67"/>
      <c r="SAS222" s="67"/>
      <c r="SAT222" s="65"/>
      <c r="SAU222" s="65"/>
      <c r="SAV222" s="65"/>
      <c r="SAW222" s="66"/>
      <c r="SAY222" s="64"/>
      <c r="SAZ222" s="67"/>
      <c r="SBA222" s="67"/>
      <c r="SBB222" s="65"/>
      <c r="SBC222" s="65"/>
      <c r="SBD222" s="65"/>
      <c r="SBE222" s="66"/>
      <c r="SBG222" s="64"/>
      <c r="SBH222" s="67"/>
      <c r="SBI222" s="67"/>
      <c r="SBJ222" s="65"/>
      <c r="SBK222" s="65"/>
      <c r="SBL222" s="65"/>
      <c r="SBM222" s="66"/>
      <c r="SBO222" s="64"/>
      <c r="SBP222" s="67"/>
      <c r="SBQ222" s="67"/>
      <c r="SBR222" s="65"/>
      <c r="SBS222" s="65"/>
      <c r="SBT222" s="65"/>
      <c r="SBU222" s="66"/>
      <c r="SBW222" s="64"/>
      <c r="SBX222" s="67"/>
      <c r="SBY222" s="67"/>
      <c r="SBZ222" s="65"/>
      <c r="SCA222" s="65"/>
      <c r="SCB222" s="65"/>
      <c r="SCC222" s="66"/>
      <c r="SCE222" s="64"/>
      <c r="SCF222" s="67"/>
      <c r="SCG222" s="67"/>
      <c r="SCH222" s="65"/>
      <c r="SCI222" s="65"/>
      <c r="SCJ222" s="65"/>
      <c r="SCK222" s="66"/>
      <c r="SCM222" s="64"/>
      <c r="SCN222" s="67"/>
      <c r="SCO222" s="67"/>
      <c r="SCP222" s="65"/>
      <c r="SCQ222" s="65"/>
      <c r="SCR222" s="65"/>
      <c r="SCS222" s="66"/>
      <c r="SCU222" s="64"/>
      <c r="SCV222" s="67"/>
      <c r="SCW222" s="67"/>
      <c r="SCX222" s="65"/>
      <c r="SCY222" s="65"/>
      <c r="SCZ222" s="65"/>
      <c r="SDA222" s="66"/>
      <c r="SDC222" s="64"/>
      <c r="SDD222" s="67"/>
      <c r="SDE222" s="67"/>
      <c r="SDF222" s="65"/>
      <c r="SDG222" s="65"/>
      <c r="SDH222" s="65"/>
      <c r="SDI222" s="66"/>
      <c r="SDK222" s="64"/>
      <c r="SDL222" s="67"/>
      <c r="SDM222" s="67"/>
      <c r="SDN222" s="65"/>
      <c r="SDO222" s="65"/>
      <c r="SDP222" s="65"/>
      <c r="SDQ222" s="66"/>
      <c r="SDS222" s="64"/>
      <c r="SDT222" s="67"/>
      <c r="SDU222" s="67"/>
      <c r="SDV222" s="65"/>
      <c r="SDW222" s="65"/>
      <c r="SDX222" s="65"/>
      <c r="SDY222" s="66"/>
      <c r="SEA222" s="64"/>
      <c r="SEB222" s="67"/>
      <c r="SEC222" s="67"/>
      <c r="SED222" s="65"/>
      <c r="SEE222" s="65"/>
      <c r="SEF222" s="65"/>
      <c r="SEG222" s="66"/>
      <c r="SEI222" s="64"/>
      <c r="SEJ222" s="67"/>
      <c r="SEK222" s="67"/>
      <c r="SEL222" s="65"/>
      <c r="SEM222" s="65"/>
      <c r="SEN222" s="65"/>
      <c r="SEO222" s="66"/>
      <c r="SEQ222" s="64"/>
      <c r="SER222" s="67"/>
      <c r="SES222" s="67"/>
      <c r="SET222" s="65"/>
      <c r="SEU222" s="65"/>
      <c r="SEV222" s="65"/>
      <c r="SEW222" s="66"/>
      <c r="SEY222" s="64"/>
      <c r="SEZ222" s="67"/>
      <c r="SFA222" s="67"/>
      <c r="SFB222" s="65"/>
      <c r="SFC222" s="65"/>
      <c r="SFD222" s="65"/>
      <c r="SFE222" s="66"/>
      <c r="SFG222" s="64"/>
      <c r="SFH222" s="67"/>
      <c r="SFI222" s="67"/>
      <c r="SFJ222" s="65"/>
      <c r="SFK222" s="65"/>
      <c r="SFL222" s="65"/>
      <c r="SFM222" s="66"/>
      <c r="SFO222" s="64"/>
      <c r="SFP222" s="67"/>
      <c r="SFQ222" s="67"/>
      <c r="SFR222" s="65"/>
      <c r="SFS222" s="65"/>
      <c r="SFT222" s="65"/>
      <c r="SFU222" s="66"/>
      <c r="SFW222" s="64"/>
      <c r="SFX222" s="67"/>
      <c r="SFY222" s="67"/>
      <c r="SFZ222" s="65"/>
      <c r="SGA222" s="65"/>
      <c r="SGB222" s="65"/>
      <c r="SGC222" s="66"/>
      <c r="SGE222" s="64"/>
      <c r="SGF222" s="67"/>
      <c r="SGG222" s="67"/>
      <c r="SGH222" s="65"/>
      <c r="SGI222" s="65"/>
      <c r="SGJ222" s="65"/>
      <c r="SGK222" s="66"/>
      <c r="SGM222" s="64"/>
      <c r="SGN222" s="67"/>
      <c r="SGO222" s="67"/>
      <c r="SGP222" s="65"/>
      <c r="SGQ222" s="65"/>
      <c r="SGR222" s="65"/>
      <c r="SGS222" s="66"/>
      <c r="SGU222" s="64"/>
      <c r="SGV222" s="67"/>
      <c r="SGW222" s="67"/>
      <c r="SGX222" s="65"/>
      <c r="SGY222" s="65"/>
      <c r="SGZ222" s="65"/>
      <c r="SHA222" s="66"/>
      <c r="SHC222" s="64"/>
      <c r="SHD222" s="67"/>
      <c r="SHE222" s="67"/>
      <c r="SHF222" s="65"/>
      <c r="SHG222" s="65"/>
      <c r="SHH222" s="65"/>
      <c r="SHI222" s="66"/>
      <c r="SHK222" s="64"/>
      <c r="SHL222" s="67"/>
      <c r="SHM222" s="67"/>
      <c r="SHN222" s="65"/>
      <c r="SHO222" s="65"/>
      <c r="SHP222" s="65"/>
      <c r="SHQ222" s="66"/>
      <c r="SHS222" s="64"/>
      <c r="SHT222" s="67"/>
      <c r="SHU222" s="67"/>
      <c r="SHV222" s="65"/>
      <c r="SHW222" s="65"/>
      <c r="SHX222" s="65"/>
      <c r="SHY222" s="66"/>
      <c r="SIA222" s="64"/>
      <c r="SIB222" s="67"/>
      <c r="SIC222" s="67"/>
      <c r="SID222" s="65"/>
      <c r="SIE222" s="65"/>
      <c r="SIF222" s="65"/>
      <c r="SIG222" s="66"/>
      <c r="SII222" s="64"/>
      <c r="SIJ222" s="67"/>
      <c r="SIK222" s="67"/>
      <c r="SIL222" s="65"/>
      <c r="SIM222" s="65"/>
      <c r="SIN222" s="65"/>
      <c r="SIO222" s="66"/>
      <c r="SIQ222" s="64"/>
      <c r="SIR222" s="67"/>
      <c r="SIS222" s="67"/>
      <c r="SIT222" s="65"/>
      <c r="SIU222" s="65"/>
      <c r="SIV222" s="65"/>
      <c r="SIW222" s="66"/>
      <c r="SIY222" s="64"/>
      <c r="SIZ222" s="67"/>
      <c r="SJA222" s="67"/>
      <c r="SJB222" s="65"/>
      <c r="SJC222" s="65"/>
      <c r="SJD222" s="65"/>
      <c r="SJE222" s="66"/>
      <c r="SJG222" s="64"/>
      <c r="SJH222" s="67"/>
      <c r="SJI222" s="67"/>
      <c r="SJJ222" s="65"/>
      <c r="SJK222" s="65"/>
      <c r="SJL222" s="65"/>
      <c r="SJM222" s="66"/>
      <c r="SJO222" s="64"/>
      <c r="SJP222" s="67"/>
      <c r="SJQ222" s="67"/>
      <c r="SJR222" s="65"/>
      <c r="SJS222" s="65"/>
      <c r="SJT222" s="65"/>
      <c r="SJU222" s="66"/>
      <c r="SJW222" s="64"/>
      <c r="SJX222" s="67"/>
      <c r="SJY222" s="67"/>
      <c r="SJZ222" s="65"/>
      <c r="SKA222" s="65"/>
      <c r="SKB222" s="65"/>
      <c r="SKC222" s="66"/>
      <c r="SKE222" s="64"/>
      <c r="SKF222" s="67"/>
      <c r="SKG222" s="67"/>
      <c r="SKH222" s="65"/>
      <c r="SKI222" s="65"/>
      <c r="SKJ222" s="65"/>
      <c r="SKK222" s="66"/>
      <c r="SKM222" s="64"/>
      <c r="SKN222" s="67"/>
      <c r="SKO222" s="67"/>
      <c r="SKP222" s="65"/>
      <c r="SKQ222" s="65"/>
      <c r="SKR222" s="65"/>
      <c r="SKS222" s="66"/>
      <c r="SKU222" s="64"/>
      <c r="SKV222" s="67"/>
      <c r="SKW222" s="67"/>
      <c r="SKX222" s="65"/>
      <c r="SKY222" s="65"/>
      <c r="SKZ222" s="65"/>
      <c r="SLA222" s="66"/>
      <c r="SLC222" s="64"/>
      <c r="SLD222" s="67"/>
      <c r="SLE222" s="67"/>
      <c r="SLF222" s="65"/>
      <c r="SLG222" s="65"/>
      <c r="SLH222" s="65"/>
      <c r="SLI222" s="66"/>
      <c r="SLK222" s="64"/>
      <c r="SLL222" s="67"/>
      <c r="SLM222" s="67"/>
      <c r="SLN222" s="65"/>
      <c r="SLO222" s="65"/>
      <c r="SLP222" s="65"/>
      <c r="SLQ222" s="66"/>
      <c r="SLS222" s="64"/>
      <c r="SLT222" s="67"/>
      <c r="SLU222" s="67"/>
      <c r="SLV222" s="65"/>
      <c r="SLW222" s="65"/>
      <c r="SLX222" s="65"/>
      <c r="SLY222" s="66"/>
      <c r="SMA222" s="64"/>
      <c r="SMB222" s="67"/>
      <c r="SMC222" s="67"/>
      <c r="SMD222" s="65"/>
      <c r="SME222" s="65"/>
      <c r="SMF222" s="65"/>
      <c r="SMG222" s="66"/>
      <c r="SMI222" s="64"/>
      <c r="SMJ222" s="67"/>
      <c r="SMK222" s="67"/>
      <c r="SML222" s="65"/>
      <c r="SMM222" s="65"/>
      <c r="SMN222" s="65"/>
      <c r="SMO222" s="66"/>
      <c r="SMQ222" s="64"/>
      <c r="SMR222" s="67"/>
      <c r="SMS222" s="67"/>
      <c r="SMT222" s="65"/>
      <c r="SMU222" s="65"/>
      <c r="SMV222" s="65"/>
      <c r="SMW222" s="66"/>
      <c r="SMY222" s="64"/>
      <c r="SMZ222" s="67"/>
      <c r="SNA222" s="67"/>
      <c r="SNB222" s="65"/>
      <c r="SNC222" s="65"/>
      <c r="SND222" s="65"/>
      <c r="SNE222" s="66"/>
      <c r="SNG222" s="64"/>
      <c r="SNH222" s="67"/>
      <c r="SNI222" s="67"/>
      <c r="SNJ222" s="65"/>
      <c r="SNK222" s="65"/>
      <c r="SNL222" s="65"/>
      <c r="SNM222" s="66"/>
      <c r="SNO222" s="64"/>
      <c r="SNP222" s="67"/>
      <c r="SNQ222" s="67"/>
      <c r="SNR222" s="65"/>
      <c r="SNS222" s="65"/>
      <c r="SNT222" s="65"/>
      <c r="SNU222" s="66"/>
      <c r="SNW222" s="64"/>
      <c r="SNX222" s="67"/>
      <c r="SNY222" s="67"/>
      <c r="SNZ222" s="65"/>
      <c r="SOA222" s="65"/>
      <c r="SOB222" s="65"/>
      <c r="SOC222" s="66"/>
      <c r="SOE222" s="64"/>
      <c r="SOF222" s="67"/>
      <c r="SOG222" s="67"/>
      <c r="SOH222" s="65"/>
      <c r="SOI222" s="65"/>
      <c r="SOJ222" s="65"/>
      <c r="SOK222" s="66"/>
      <c r="SOM222" s="64"/>
      <c r="SON222" s="67"/>
      <c r="SOO222" s="67"/>
      <c r="SOP222" s="65"/>
      <c r="SOQ222" s="65"/>
      <c r="SOR222" s="65"/>
      <c r="SOS222" s="66"/>
      <c r="SOU222" s="64"/>
      <c r="SOV222" s="67"/>
      <c r="SOW222" s="67"/>
      <c r="SOX222" s="65"/>
      <c r="SOY222" s="65"/>
      <c r="SOZ222" s="65"/>
      <c r="SPA222" s="66"/>
      <c r="SPC222" s="64"/>
      <c r="SPD222" s="67"/>
      <c r="SPE222" s="67"/>
      <c r="SPF222" s="65"/>
      <c r="SPG222" s="65"/>
      <c r="SPH222" s="65"/>
      <c r="SPI222" s="66"/>
      <c r="SPK222" s="64"/>
      <c r="SPL222" s="67"/>
      <c r="SPM222" s="67"/>
      <c r="SPN222" s="65"/>
      <c r="SPO222" s="65"/>
      <c r="SPP222" s="65"/>
      <c r="SPQ222" s="66"/>
      <c r="SPS222" s="64"/>
      <c r="SPT222" s="67"/>
      <c r="SPU222" s="67"/>
      <c r="SPV222" s="65"/>
      <c r="SPW222" s="65"/>
      <c r="SPX222" s="65"/>
      <c r="SPY222" s="66"/>
      <c r="SQA222" s="64"/>
      <c r="SQB222" s="67"/>
      <c r="SQC222" s="67"/>
      <c r="SQD222" s="65"/>
      <c r="SQE222" s="65"/>
      <c r="SQF222" s="65"/>
      <c r="SQG222" s="66"/>
      <c r="SQI222" s="64"/>
      <c r="SQJ222" s="67"/>
      <c r="SQK222" s="67"/>
      <c r="SQL222" s="65"/>
      <c r="SQM222" s="65"/>
      <c r="SQN222" s="65"/>
      <c r="SQO222" s="66"/>
      <c r="SQQ222" s="64"/>
      <c r="SQR222" s="67"/>
      <c r="SQS222" s="67"/>
      <c r="SQT222" s="65"/>
      <c r="SQU222" s="65"/>
      <c r="SQV222" s="65"/>
      <c r="SQW222" s="66"/>
      <c r="SQY222" s="64"/>
      <c r="SQZ222" s="67"/>
      <c r="SRA222" s="67"/>
      <c r="SRB222" s="65"/>
      <c r="SRC222" s="65"/>
      <c r="SRD222" s="65"/>
      <c r="SRE222" s="66"/>
      <c r="SRG222" s="64"/>
      <c r="SRH222" s="67"/>
      <c r="SRI222" s="67"/>
      <c r="SRJ222" s="65"/>
      <c r="SRK222" s="65"/>
      <c r="SRL222" s="65"/>
      <c r="SRM222" s="66"/>
      <c r="SRO222" s="64"/>
      <c r="SRP222" s="67"/>
      <c r="SRQ222" s="67"/>
      <c r="SRR222" s="65"/>
      <c r="SRS222" s="65"/>
      <c r="SRT222" s="65"/>
      <c r="SRU222" s="66"/>
      <c r="SRW222" s="64"/>
      <c r="SRX222" s="67"/>
      <c r="SRY222" s="67"/>
      <c r="SRZ222" s="65"/>
      <c r="SSA222" s="65"/>
      <c r="SSB222" s="65"/>
      <c r="SSC222" s="66"/>
      <c r="SSE222" s="64"/>
      <c r="SSF222" s="67"/>
      <c r="SSG222" s="67"/>
      <c r="SSH222" s="65"/>
      <c r="SSI222" s="65"/>
      <c r="SSJ222" s="65"/>
      <c r="SSK222" s="66"/>
      <c r="SSM222" s="64"/>
      <c r="SSN222" s="67"/>
      <c r="SSO222" s="67"/>
      <c r="SSP222" s="65"/>
      <c r="SSQ222" s="65"/>
      <c r="SSR222" s="65"/>
      <c r="SSS222" s="66"/>
      <c r="SSU222" s="64"/>
      <c r="SSV222" s="67"/>
      <c r="SSW222" s="67"/>
      <c r="SSX222" s="65"/>
      <c r="SSY222" s="65"/>
      <c r="SSZ222" s="65"/>
      <c r="STA222" s="66"/>
      <c r="STC222" s="64"/>
      <c r="STD222" s="67"/>
      <c r="STE222" s="67"/>
      <c r="STF222" s="65"/>
      <c r="STG222" s="65"/>
      <c r="STH222" s="65"/>
      <c r="STI222" s="66"/>
      <c r="STK222" s="64"/>
      <c r="STL222" s="67"/>
      <c r="STM222" s="67"/>
      <c r="STN222" s="65"/>
      <c r="STO222" s="65"/>
      <c r="STP222" s="65"/>
      <c r="STQ222" s="66"/>
      <c r="STS222" s="64"/>
      <c r="STT222" s="67"/>
      <c r="STU222" s="67"/>
      <c r="STV222" s="65"/>
      <c r="STW222" s="65"/>
      <c r="STX222" s="65"/>
      <c r="STY222" s="66"/>
      <c r="SUA222" s="64"/>
      <c r="SUB222" s="67"/>
      <c r="SUC222" s="67"/>
      <c r="SUD222" s="65"/>
      <c r="SUE222" s="65"/>
      <c r="SUF222" s="65"/>
      <c r="SUG222" s="66"/>
      <c r="SUI222" s="64"/>
      <c r="SUJ222" s="67"/>
      <c r="SUK222" s="67"/>
      <c r="SUL222" s="65"/>
      <c r="SUM222" s="65"/>
      <c r="SUN222" s="65"/>
      <c r="SUO222" s="66"/>
      <c r="SUQ222" s="64"/>
      <c r="SUR222" s="67"/>
      <c r="SUS222" s="67"/>
      <c r="SUT222" s="65"/>
      <c r="SUU222" s="65"/>
      <c r="SUV222" s="65"/>
      <c r="SUW222" s="66"/>
      <c r="SUY222" s="64"/>
      <c r="SUZ222" s="67"/>
      <c r="SVA222" s="67"/>
      <c r="SVB222" s="65"/>
      <c r="SVC222" s="65"/>
      <c r="SVD222" s="65"/>
      <c r="SVE222" s="66"/>
      <c r="SVG222" s="64"/>
      <c r="SVH222" s="67"/>
      <c r="SVI222" s="67"/>
      <c r="SVJ222" s="65"/>
      <c r="SVK222" s="65"/>
      <c r="SVL222" s="65"/>
      <c r="SVM222" s="66"/>
      <c r="SVO222" s="64"/>
      <c r="SVP222" s="67"/>
      <c r="SVQ222" s="67"/>
      <c r="SVR222" s="65"/>
      <c r="SVS222" s="65"/>
      <c r="SVT222" s="65"/>
      <c r="SVU222" s="66"/>
      <c r="SVW222" s="64"/>
      <c r="SVX222" s="67"/>
      <c r="SVY222" s="67"/>
      <c r="SVZ222" s="65"/>
      <c r="SWA222" s="65"/>
      <c r="SWB222" s="65"/>
      <c r="SWC222" s="66"/>
      <c r="SWE222" s="64"/>
      <c r="SWF222" s="67"/>
      <c r="SWG222" s="67"/>
      <c r="SWH222" s="65"/>
      <c r="SWI222" s="65"/>
      <c r="SWJ222" s="65"/>
      <c r="SWK222" s="66"/>
      <c r="SWM222" s="64"/>
      <c r="SWN222" s="67"/>
      <c r="SWO222" s="67"/>
      <c r="SWP222" s="65"/>
      <c r="SWQ222" s="65"/>
      <c r="SWR222" s="65"/>
      <c r="SWS222" s="66"/>
      <c r="SWU222" s="64"/>
      <c r="SWV222" s="67"/>
      <c r="SWW222" s="67"/>
      <c r="SWX222" s="65"/>
      <c r="SWY222" s="65"/>
      <c r="SWZ222" s="65"/>
      <c r="SXA222" s="66"/>
      <c r="SXC222" s="64"/>
      <c r="SXD222" s="67"/>
      <c r="SXE222" s="67"/>
      <c r="SXF222" s="65"/>
      <c r="SXG222" s="65"/>
      <c r="SXH222" s="65"/>
      <c r="SXI222" s="66"/>
      <c r="SXK222" s="64"/>
      <c r="SXL222" s="67"/>
      <c r="SXM222" s="67"/>
      <c r="SXN222" s="65"/>
      <c r="SXO222" s="65"/>
      <c r="SXP222" s="65"/>
      <c r="SXQ222" s="66"/>
      <c r="SXS222" s="64"/>
      <c r="SXT222" s="67"/>
      <c r="SXU222" s="67"/>
      <c r="SXV222" s="65"/>
      <c r="SXW222" s="65"/>
      <c r="SXX222" s="65"/>
      <c r="SXY222" s="66"/>
      <c r="SYA222" s="64"/>
      <c r="SYB222" s="67"/>
      <c r="SYC222" s="67"/>
      <c r="SYD222" s="65"/>
      <c r="SYE222" s="65"/>
      <c r="SYF222" s="65"/>
      <c r="SYG222" s="66"/>
      <c r="SYI222" s="64"/>
      <c r="SYJ222" s="67"/>
      <c r="SYK222" s="67"/>
      <c r="SYL222" s="65"/>
      <c r="SYM222" s="65"/>
      <c r="SYN222" s="65"/>
      <c r="SYO222" s="66"/>
      <c r="SYQ222" s="64"/>
      <c r="SYR222" s="67"/>
      <c r="SYS222" s="67"/>
      <c r="SYT222" s="65"/>
      <c r="SYU222" s="65"/>
      <c r="SYV222" s="65"/>
      <c r="SYW222" s="66"/>
      <c r="SYY222" s="64"/>
      <c r="SYZ222" s="67"/>
      <c r="SZA222" s="67"/>
      <c r="SZB222" s="65"/>
      <c r="SZC222" s="65"/>
      <c r="SZD222" s="65"/>
      <c r="SZE222" s="66"/>
      <c r="SZG222" s="64"/>
      <c r="SZH222" s="67"/>
      <c r="SZI222" s="67"/>
      <c r="SZJ222" s="65"/>
      <c r="SZK222" s="65"/>
      <c r="SZL222" s="65"/>
      <c r="SZM222" s="66"/>
      <c r="SZO222" s="64"/>
      <c r="SZP222" s="67"/>
      <c r="SZQ222" s="67"/>
      <c r="SZR222" s="65"/>
      <c r="SZS222" s="65"/>
      <c r="SZT222" s="65"/>
      <c r="SZU222" s="66"/>
      <c r="SZW222" s="64"/>
      <c r="SZX222" s="67"/>
      <c r="SZY222" s="67"/>
      <c r="SZZ222" s="65"/>
      <c r="TAA222" s="65"/>
      <c r="TAB222" s="65"/>
      <c r="TAC222" s="66"/>
      <c r="TAE222" s="64"/>
      <c r="TAF222" s="67"/>
      <c r="TAG222" s="67"/>
      <c r="TAH222" s="65"/>
      <c r="TAI222" s="65"/>
      <c r="TAJ222" s="65"/>
      <c r="TAK222" s="66"/>
      <c r="TAM222" s="64"/>
      <c r="TAN222" s="67"/>
      <c r="TAO222" s="67"/>
      <c r="TAP222" s="65"/>
      <c r="TAQ222" s="65"/>
      <c r="TAR222" s="65"/>
      <c r="TAS222" s="66"/>
      <c r="TAU222" s="64"/>
      <c r="TAV222" s="67"/>
      <c r="TAW222" s="67"/>
      <c r="TAX222" s="65"/>
      <c r="TAY222" s="65"/>
      <c r="TAZ222" s="65"/>
      <c r="TBA222" s="66"/>
      <c r="TBC222" s="64"/>
      <c r="TBD222" s="67"/>
      <c r="TBE222" s="67"/>
      <c r="TBF222" s="65"/>
      <c r="TBG222" s="65"/>
      <c r="TBH222" s="65"/>
      <c r="TBI222" s="66"/>
      <c r="TBK222" s="64"/>
      <c r="TBL222" s="67"/>
      <c r="TBM222" s="67"/>
      <c r="TBN222" s="65"/>
      <c r="TBO222" s="65"/>
      <c r="TBP222" s="65"/>
      <c r="TBQ222" s="66"/>
      <c r="TBS222" s="64"/>
      <c r="TBT222" s="67"/>
      <c r="TBU222" s="67"/>
      <c r="TBV222" s="65"/>
      <c r="TBW222" s="65"/>
      <c r="TBX222" s="65"/>
      <c r="TBY222" s="66"/>
      <c r="TCA222" s="64"/>
      <c r="TCB222" s="67"/>
      <c r="TCC222" s="67"/>
      <c r="TCD222" s="65"/>
      <c r="TCE222" s="65"/>
      <c r="TCF222" s="65"/>
      <c r="TCG222" s="66"/>
      <c r="TCI222" s="64"/>
      <c r="TCJ222" s="67"/>
      <c r="TCK222" s="67"/>
      <c r="TCL222" s="65"/>
      <c r="TCM222" s="65"/>
      <c r="TCN222" s="65"/>
      <c r="TCO222" s="66"/>
      <c r="TCQ222" s="64"/>
      <c r="TCR222" s="67"/>
      <c r="TCS222" s="67"/>
      <c r="TCT222" s="65"/>
      <c r="TCU222" s="65"/>
      <c r="TCV222" s="65"/>
      <c r="TCW222" s="66"/>
      <c r="TCY222" s="64"/>
      <c r="TCZ222" s="67"/>
      <c r="TDA222" s="67"/>
      <c r="TDB222" s="65"/>
      <c r="TDC222" s="65"/>
      <c r="TDD222" s="65"/>
      <c r="TDE222" s="66"/>
      <c r="TDG222" s="64"/>
      <c r="TDH222" s="67"/>
      <c r="TDI222" s="67"/>
      <c r="TDJ222" s="65"/>
      <c r="TDK222" s="65"/>
      <c r="TDL222" s="65"/>
      <c r="TDM222" s="66"/>
      <c r="TDO222" s="64"/>
      <c r="TDP222" s="67"/>
      <c r="TDQ222" s="67"/>
      <c r="TDR222" s="65"/>
      <c r="TDS222" s="65"/>
      <c r="TDT222" s="65"/>
      <c r="TDU222" s="66"/>
      <c r="TDW222" s="64"/>
      <c r="TDX222" s="67"/>
      <c r="TDY222" s="67"/>
      <c r="TDZ222" s="65"/>
      <c r="TEA222" s="65"/>
      <c r="TEB222" s="65"/>
      <c r="TEC222" s="66"/>
      <c r="TEE222" s="64"/>
      <c r="TEF222" s="67"/>
      <c r="TEG222" s="67"/>
      <c r="TEH222" s="65"/>
      <c r="TEI222" s="65"/>
      <c r="TEJ222" s="65"/>
      <c r="TEK222" s="66"/>
      <c r="TEM222" s="64"/>
      <c r="TEN222" s="67"/>
      <c r="TEO222" s="67"/>
      <c r="TEP222" s="65"/>
      <c r="TEQ222" s="65"/>
      <c r="TER222" s="65"/>
      <c r="TES222" s="66"/>
      <c r="TEU222" s="64"/>
      <c r="TEV222" s="67"/>
      <c r="TEW222" s="67"/>
      <c r="TEX222" s="65"/>
      <c r="TEY222" s="65"/>
      <c r="TEZ222" s="65"/>
      <c r="TFA222" s="66"/>
      <c r="TFC222" s="64"/>
      <c r="TFD222" s="67"/>
      <c r="TFE222" s="67"/>
      <c r="TFF222" s="65"/>
      <c r="TFG222" s="65"/>
      <c r="TFH222" s="65"/>
      <c r="TFI222" s="66"/>
      <c r="TFK222" s="64"/>
      <c r="TFL222" s="67"/>
      <c r="TFM222" s="67"/>
      <c r="TFN222" s="65"/>
      <c r="TFO222" s="65"/>
      <c r="TFP222" s="65"/>
      <c r="TFQ222" s="66"/>
      <c r="TFS222" s="64"/>
      <c r="TFT222" s="67"/>
      <c r="TFU222" s="67"/>
      <c r="TFV222" s="65"/>
      <c r="TFW222" s="65"/>
      <c r="TFX222" s="65"/>
      <c r="TFY222" s="66"/>
      <c r="TGA222" s="64"/>
      <c r="TGB222" s="67"/>
      <c r="TGC222" s="67"/>
      <c r="TGD222" s="65"/>
      <c r="TGE222" s="65"/>
      <c r="TGF222" s="65"/>
      <c r="TGG222" s="66"/>
      <c r="TGI222" s="64"/>
      <c r="TGJ222" s="67"/>
      <c r="TGK222" s="67"/>
      <c r="TGL222" s="65"/>
      <c r="TGM222" s="65"/>
      <c r="TGN222" s="65"/>
      <c r="TGO222" s="66"/>
      <c r="TGQ222" s="64"/>
      <c r="TGR222" s="67"/>
      <c r="TGS222" s="67"/>
      <c r="TGT222" s="65"/>
      <c r="TGU222" s="65"/>
      <c r="TGV222" s="65"/>
      <c r="TGW222" s="66"/>
      <c r="TGY222" s="64"/>
      <c r="TGZ222" s="67"/>
      <c r="THA222" s="67"/>
      <c r="THB222" s="65"/>
      <c r="THC222" s="65"/>
      <c r="THD222" s="65"/>
      <c r="THE222" s="66"/>
      <c r="THG222" s="64"/>
      <c r="THH222" s="67"/>
      <c r="THI222" s="67"/>
      <c r="THJ222" s="65"/>
      <c r="THK222" s="65"/>
      <c r="THL222" s="65"/>
      <c r="THM222" s="66"/>
      <c r="THO222" s="64"/>
      <c r="THP222" s="67"/>
      <c r="THQ222" s="67"/>
      <c r="THR222" s="65"/>
      <c r="THS222" s="65"/>
      <c r="THT222" s="65"/>
      <c r="THU222" s="66"/>
      <c r="THW222" s="64"/>
      <c r="THX222" s="67"/>
      <c r="THY222" s="67"/>
      <c r="THZ222" s="65"/>
      <c r="TIA222" s="65"/>
      <c r="TIB222" s="65"/>
      <c r="TIC222" s="66"/>
      <c r="TIE222" s="64"/>
      <c r="TIF222" s="67"/>
      <c r="TIG222" s="67"/>
      <c r="TIH222" s="65"/>
      <c r="TII222" s="65"/>
      <c r="TIJ222" s="65"/>
      <c r="TIK222" s="66"/>
      <c r="TIM222" s="64"/>
      <c r="TIN222" s="67"/>
      <c r="TIO222" s="67"/>
      <c r="TIP222" s="65"/>
      <c r="TIQ222" s="65"/>
      <c r="TIR222" s="65"/>
      <c r="TIS222" s="66"/>
      <c r="TIU222" s="64"/>
      <c r="TIV222" s="67"/>
      <c r="TIW222" s="67"/>
      <c r="TIX222" s="65"/>
      <c r="TIY222" s="65"/>
      <c r="TIZ222" s="65"/>
      <c r="TJA222" s="66"/>
      <c r="TJC222" s="64"/>
      <c r="TJD222" s="67"/>
      <c r="TJE222" s="67"/>
      <c r="TJF222" s="65"/>
      <c r="TJG222" s="65"/>
      <c r="TJH222" s="65"/>
      <c r="TJI222" s="66"/>
      <c r="TJK222" s="64"/>
      <c r="TJL222" s="67"/>
      <c r="TJM222" s="67"/>
      <c r="TJN222" s="65"/>
      <c r="TJO222" s="65"/>
      <c r="TJP222" s="65"/>
      <c r="TJQ222" s="66"/>
      <c r="TJS222" s="64"/>
      <c r="TJT222" s="67"/>
      <c r="TJU222" s="67"/>
      <c r="TJV222" s="65"/>
      <c r="TJW222" s="65"/>
      <c r="TJX222" s="65"/>
      <c r="TJY222" s="66"/>
      <c r="TKA222" s="64"/>
      <c r="TKB222" s="67"/>
      <c r="TKC222" s="67"/>
      <c r="TKD222" s="65"/>
      <c r="TKE222" s="65"/>
      <c r="TKF222" s="65"/>
      <c r="TKG222" s="66"/>
      <c r="TKI222" s="64"/>
      <c r="TKJ222" s="67"/>
      <c r="TKK222" s="67"/>
      <c r="TKL222" s="65"/>
      <c r="TKM222" s="65"/>
      <c r="TKN222" s="65"/>
      <c r="TKO222" s="66"/>
      <c r="TKQ222" s="64"/>
      <c r="TKR222" s="67"/>
      <c r="TKS222" s="67"/>
      <c r="TKT222" s="65"/>
      <c r="TKU222" s="65"/>
      <c r="TKV222" s="65"/>
      <c r="TKW222" s="66"/>
      <c r="TKY222" s="64"/>
      <c r="TKZ222" s="67"/>
      <c r="TLA222" s="67"/>
      <c r="TLB222" s="65"/>
      <c r="TLC222" s="65"/>
      <c r="TLD222" s="65"/>
      <c r="TLE222" s="66"/>
      <c r="TLG222" s="64"/>
      <c r="TLH222" s="67"/>
      <c r="TLI222" s="67"/>
      <c r="TLJ222" s="65"/>
      <c r="TLK222" s="65"/>
      <c r="TLL222" s="65"/>
      <c r="TLM222" s="66"/>
      <c r="TLO222" s="64"/>
      <c r="TLP222" s="67"/>
      <c r="TLQ222" s="67"/>
      <c r="TLR222" s="65"/>
      <c r="TLS222" s="65"/>
      <c r="TLT222" s="65"/>
      <c r="TLU222" s="66"/>
      <c r="TLW222" s="64"/>
      <c r="TLX222" s="67"/>
      <c r="TLY222" s="67"/>
      <c r="TLZ222" s="65"/>
      <c r="TMA222" s="65"/>
      <c r="TMB222" s="65"/>
      <c r="TMC222" s="66"/>
      <c r="TME222" s="64"/>
      <c r="TMF222" s="67"/>
      <c r="TMG222" s="67"/>
      <c r="TMH222" s="65"/>
      <c r="TMI222" s="65"/>
      <c r="TMJ222" s="65"/>
      <c r="TMK222" s="66"/>
      <c r="TMM222" s="64"/>
      <c r="TMN222" s="67"/>
      <c r="TMO222" s="67"/>
      <c r="TMP222" s="65"/>
      <c r="TMQ222" s="65"/>
      <c r="TMR222" s="65"/>
      <c r="TMS222" s="66"/>
      <c r="TMU222" s="64"/>
      <c r="TMV222" s="67"/>
      <c r="TMW222" s="67"/>
      <c r="TMX222" s="65"/>
      <c r="TMY222" s="65"/>
      <c r="TMZ222" s="65"/>
      <c r="TNA222" s="66"/>
      <c r="TNC222" s="64"/>
      <c r="TND222" s="67"/>
      <c r="TNE222" s="67"/>
      <c r="TNF222" s="65"/>
      <c r="TNG222" s="65"/>
      <c r="TNH222" s="65"/>
      <c r="TNI222" s="66"/>
      <c r="TNK222" s="64"/>
      <c r="TNL222" s="67"/>
      <c r="TNM222" s="67"/>
      <c r="TNN222" s="65"/>
      <c r="TNO222" s="65"/>
      <c r="TNP222" s="65"/>
      <c r="TNQ222" s="66"/>
      <c r="TNS222" s="64"/>
      <c r="TNT222" s="67"/>
      <c r="TNU222" s="67"/>
      <c r="TNV222" s="65"/>
      <c r="TNW222" s="65"/>
      <c r="TNX222" s="65"/>
      <c r="TNY222" s="66"/>
      <c r="TOA222" s="64"/>
      <c r="TOB222" s="67"/>
      <c r="TOC222" s="67"/>
      <c r="TOD222" s="65"/>
      <c r="TOE222" s="65"/>
      <c r="TOF222" s="65"/>
      <c r="TOG222" s="66"/>
      <c r="TOI222" s="64"/>
      <c r="TOJ222" s="67"/>
      <c r="TOK222" s="67"/>
      <c r="TOL222" s="65"/>
      <c r="TOM222" s="65"/>
      <c r="TON222" s="65"/>
      <c r="TOO222" s="66"/>
      <c r="TOQ222" s="64"/>
      <c r="TOR222" s="67"/>
      <c r="TOS222" s="67"/>
      <c r="TOT222" s="65"/>
      <c r="TOU222" s="65"/>
      <c r="TOV222" s="65"/>
      <c r="TOW222" s="66"/>
      <c r="TOY222" s="64"/>
      <c r="TOZ222" s="67"/>
      <c r="TPA222" s="67"/>
      <c r="TPB222" s="65"/>
      <c r="TPC222" s="65"/>
      <c r="TPD222" s="65"/>
      <c r="TPE222" s="66"/>
      <c r="TPG222" s="64"/>
      <c r="TPH222" s="67"/>
      <c r="TPI222" s="67"/>
      <c r="TPJ222" s="65"/>
      <c r="TPK222" s="65"/>
      <c r="TPL222" s="65"/>
      <c r="TPM222" s="66"/>
      <c r="TPO222" s="64"/>
      <c r="TPP222" s="67"/>
      <c r="TPQ222" s="67"/>
      <c r="TPR222" s="65"/>
      <c r="TPS222" s="65"/>
      <c r="TPT222" s="65"/>
      <c r="TPU222" s="66"/>
      <c r="TPW222" s="64"/>
      <c r="TPX222" s="67"/>
      <c r="TPY222" s="67"/>
      <c r="TPZ222" s="65"/>
      <c r="TQA222" s="65"/>
      <c r="TQB222" s="65"/>
      <c r="TQC222" s="66"/>
      <c r="TQE222" s="64"/>
      <c r="TQF222" s="67"/>
      <c r="TQG222" s="67"/>
      <c r="TQH222" s="65"/>
      <c r="TQI222" s="65"/>
      <c r="TQJ222" s="65"/>
      <c r="TQK222" s="66"/>
      <c r="TQM222" s="64"/>
      <c r="TQN222" s="67"/>
      <c r="TQO222" s="67"/>
      <c r="TQP222" s="65"/>
      <c r="TQQ222" s="65"/>
      <c r="TQR222" s="65"/>
      <c r="TQS222" s="66"/>
      <c r="TQU222" s="64"/>
      <c r="TQV222" s="67"/>
      <c r="TQW222" s="67"/>
      <c r="TQX222" s="65"/>
      <c r="TQY222" s="65"/>
      <c r="TQZ222" s="65"/>
      <c r="TRA222" s="66"/>
      <c r="TRC222" s="64"/>
      <c r="TRD222" s="67"/>
      <c r="TRE222" s="67"/>
      <c r="TRF222" s="65"/>
      <c r="TRG222" s="65"/>
      <c r="TRH222" s="65"/>
      <c r="TRI222" s="66"/>
      <c r="TRK222" s="64"/>
      <c r="TRL222" s="67"/>
      <c r="TRM222" s="67"/>
      <c r="TRN222" s="65"/>
      <c r="TRO222" s="65"/>
      <c r="TRP222" s="65"/>
      <c r="TRQ222" s="66"/>
      <c r="TRS222" s="64"/>
      <c r="TRT222" s="67"/>
      <c r="TRU222" s="67"/>
      <c r="TRV222" s="65"/>
      <c r="TRW222" s="65"/>
      <c r="TRX222" s="65"/>
      <c r="TRY222" s="66"/>
      <c r="TSA222" s="64"/>
      <c r="TSB222" s="67"/>
      <c r="TSC222" s="67"/>
      <c r="TSD222" s="65"/>
      <c r="TSE222" s="65"/>
      <c r="TSF222" s="65"/>
      <c r="TSG222" s="66"/>
      <c r="TSI222" s="64"/>
      <c r="TSJ222" s="67"/>
      <c r="TSK222" s="67"/>
      <c r="TSL222" s="65"/>
      <c r="TSM222" s="65"/>
      <c r="TSN222" s="65"/>
      <c r="TSO222" s="66"/>
      <c r="TSQ222" s="64"/>
      <c r="TSR222" s="67"/>
      <c r="TSS222" s="67"/>
      <c r="TST222" s="65"/>
      <c r="TSU222" s="65"/>
      <c r="TSV222" s="65"/>
      <c r="TSW222" s="66"/>
      <c r="TSY222" s="64"/>
      <c r="TSZ222" s="67"/>
      <c r="TTA222" s="67"/>
      <c r="TTB222" s="65"/>
      <c r="TTC222" s="65"/>
      <c r="TTD222" s="65"/>
      <c r="TTE222" s="66"/>
      <c r="TTG222" s="64"/>
      <c r="TTH222" s="67"/>
      <c r="TTI222" s="67"/>
      <c r="TTJ222" s="65"/>
      <c r="TTK222" s="65"/>
      <c r="TTL222" s="65"/>
      <c r="TTM222" s="66"/>
      <c r="TTO222" s="64"/>
      <c r="TTP222" s="67"/>
      <c r="TTQ222" s="67"/>
      <c r="TTR222" s="65"/>
      <c r="TTS222" s="65"/>
      <c r="TTT222" s="65"/>
      <c r="TTU222" s="66"/>
      <c r="TTW222" s="64"/>
      <c r="TTX222" s="67"/>
      <c r="TTY222" s="67"/>
      <c r="TTZ222" s="65"/>
      <c r="TUA222" s="65"/>
      <c r="TUB222" s="65"/>
      <c r="TUC222" s="66"/>
      <c r="TUE222" s="64"/>
      <c r="TUF222" s="67"/>
      <c r="TUG222" s="67"/>
      <c r="TUH222" s="65"/>
      <c r="TUI222" s="65"/>
      <c r="TUJ222" s="65"/>
      <c r="TUK222" s="66"/>
      <c r="TUM222" s="64"/>
      <c r="TUN222" s="67"/>
      <c r="TUO222" s="67"/>
      <c r="TUP222" s="65"/>
      <c r="TUQ222" s="65"/>
      <c r="TUR222" s="65"/>
      <c r="TUS222" s="66"/>
      <c r="TUU222" s="64"/>
      <c r="TUV222" s="67"/>
      <c r="TUW222" s="67"/>
      <c r="TUX222" s="65"/>
      <c r="TUY222" s="65"/>
      <c r="TUZ222" s="65"/>
      <c r="TVA222" s="66"/>
      <c r="TVC222" s="64"/>
      <c r="TVD222" s="67"/>
      <c r="TVE222" s="67"/>
      <c r="TVF222" s="65"/>
      <c r="TVG222" s="65"/>
      <c r="TVH222" s="65"/>
      <c r="TVI222" s="66"/>
      <c r="TVK222" s="64"/>
      <c r="TVL222" s="67"/>
      <c r="TVM222" s="67"/>
      <c r="TVN222" s="65"/>
      <c r="TVO222" s="65"/>
      <c r="TVP222" s="65"/>
      <c r="TVQ222" s="66"/>
      <c r="TVS222" s="64"/>
      <c r="TVT222" s="67"/>
      <c r="TVU222" s="67"/>
      <c r="TVV222" s="65"/>
      <c r="TVW222" s="65"/>
      <c r="TVX222" s="65"/>
      <c r="TVY222" s="66"/>
      <c r="TWA222" s="64"/>
      <c r="TWB222" s="67"/>
      <c r="TWC222" s="67"/>
      <c r="TWD222" s="65"/>
      <c r="TWE222" s="65"/>
      <c r="TWF222" s="65"/>
      <c r="TWG222" s="66"/>
      <c r="TWI222" s="64"/>
      <c r="TWJ222" s="67"/>
      <c r="TWK222" s="67"/>
      <c r="TWL222" s="65"/>
      <c r="TWM222" s="65"/>
      <c r="TWN222" s="65"/>
      <c r="TWO222" s="66"/>
      <c r="TWQ222" s="64"/>
      <c r="TWR222" s="67"/>
      <c r="TWS222" s="67"/>
      <c r="TWT222" s="65"/>
      <c r="TWU222" s="65"/>
      <c r="TWV222" s="65"/>
      <c r="TWW222" s="66"/>
      <c r="TWY222" s="64"/>
      <c r="TWZ222" s="67"/>
      <c r="TXA222" s="67"/>
      <c r="TXB222" s="65"/>
      <c r="TXC222" s="65"/>
      <c r="TXD222" s="65"/>
      <c r="TXE222" s="66"/>
      <c r="TXG222" s="64"/>
      <c r="TXH222" s="67"/>
      <c r="TXI222" s="67"/>
      <c r="TXJ222" s="65"/>
      <c r="TXK222" s="65"/>
      <c r="TXL222" s="65"/>
      <c r="TXM222" s="66"/>
      <c r="TXO222" s="64"/>
      <c r="TXP222" s="67"/>
      <c r="TXQ222" s="67"/>
      <c r="TXR222" s="65"/>
      <c r="TXS222" s="65"/>
      <c r="TXT222" s="65"/>
      <c r="TXU222" s="66"/>
      <c r="TXW222" s="64"/>
      <c r="TXX222" s="67"/>
      <c r="TXY222" s="67"/>
      <c r="TXZ222" s="65"/>
      <c r="TYA222" s="65"/>
      <c r="TYB222" s="65"/>
      <c r="TYC222" s="66"/>
      <c r="TYE222" s="64"/>
      <c r="TYF222" s="67"/>
      <c r="TYG222" s="67"/>
      <c r="TYH222" s="65"/>
      <c r="TYI222" s="65"/>
      <c r="TYJ222" s="65"/>
      <c r="TYK222" s="66"/>
      <c r="TYM222" s="64"/>
      <c r="TYN222" s="67"/>
      <c r="TYO222" s="67"/>
      <c r="TYP222" s="65"/>
      <c r="TYQ222" s="65"/>
      <c r="TYR222" s="65"/>
      <c r="TYS222" s="66"/>
      <c r="TYU222" s="64"/>
      <c r="TYV222" s="67"/>
      <c r="TYW222" s="67"/>
      <c r="TYX222" s="65"/>
      <c r="TYY222" s="65"/>
      <c r="TYZ222" s="65"/>
      <c r="TZA222" s="66"/>
      <c r="TZC222" s="64"/>
      <c r="TZD222" s="67"/>
      <c r="TZE222" s="67"/>
      <c r="TZF222" s="65"/>
      <c r="TZG222" s="65"/>
      <c r="TZH222" s="65"/>
      <c r="TZI222" s="66"/>
      <c r="TZK222" s="64"/>
      <c r="TZL222" s="67"/>
      <c r="TZM222" s="67"/>
      <c r="TZN222" s="65"/>
      <c r="TZO222" s="65"/>
      <c r="TZP222" s="65"/>
      <c r="TZQ222" s="66"/>
      <c r="TZS222" s="64"/>
      <c r="TZT222" s="67"/>
      <c r="TZU222" s="67"/>
      <c r="TZV222" s="65"/>
      <c r="TZW222" s="65"/>
      <c r="TZX222" s="65"/>
      <c r="TZY222" s="66"/>
      <c r="UAA222" s="64"/>
      <c r="UAB222" s="67"/>
      <c r="UAC222" s="67"/>
      <c r="UAD222" s="65"/>
      <c r="UAE222" s="65"/>
      <c r="UAF222" s="65"/>
      <c r="UAG222" s="66"/>
      <c r="UAI222" s="64"/>
      <c r="UAJ222" s="67"/>
      <c r="UAK222" s="67"/>
      <c r="UAL222" s="65"/>
      <c r="UAM222" s="65"/>
      <c r="UAN222" s="65"/>
      <c r="UAO222" s="66"/>
      <c r="UAQ222" s="64"/>
      <c r="UAR222" s="67"/>
      <c r="UAS222" s="67"/>
      <c r="UAT222" s="65"/>
      <c r="UAU222" s="65"/>
      <c r="UAV222" s="65"/>
      <c r="UAW222" s="66"/>
      <c r="UAY222" s="64"/>
      <c r="UAZ222" s="67"/>
      <c r="UBA222" s="67"/>
      <c r="UBB222" s="65"/>
      <c r="UBC222" s="65"/>
      <c r="UBD222" s="65"/>
      <c r="UBE222" s="66"/>
      <c r="UBG222" s="64"/>
      <c r="UBH222" s="67"/>
      <c r="UBI222" s="67"/>
      <c r="UBJ222" s="65"/>
      <c r="UBK222" s="65"/>
      <c r="UBL222" s="65"/>
      <c r="UBM222" s="66"/>
      <c r="UBO222" s="64"/>
      <c r="UBP222" s="67"/>
      <c r="UBQ222" s="67"/>
      <c r="UBR222" s="65"/>
      <c r="UBS222" s="65"/>
      <c r="UBT222" s="65"/>
      <c r="UBU222" s="66"/>
      <c r="UBW222" s="64"/>
      <c r="UBX222" s="67"/>
      <c r="UBY222" s="67"/>
      <c r="UBZ222" s="65"/>
      <c r="UCA222" s="65"/>
      <c r="UCB222" s="65"/>
      <c r="UCC222" s="66"/>
      <c r="UCE222" s="64"/>
      <c r="UCF222" s="67"/>
      <c r="UCG222" s="67"/>
      <c r="UCH222" s="65"/>
      <c r="UCI222" s="65"/>
      <c r="UCJ222" s="65"/>
      <c r="UCK222" s="66"/>
      <c r="UCM222" s="64"/>
      <c r="UCN222" s="67"/>
      <c r="UCO222" s="67"/>
      <c r="UCP222" s="65"/>
      <c r="UCQ222" s="65"/>
      <c r="UCR222" s="65"/>
      <c r="UCS222" s="66"/>
      <c r="UCU222" s="64"/>
      <c r="UCV222" s="67"/>
      <c r="UCW222" s="67"/>
      <c r="UCX222" s="65"/>
      <c r="UCY222" s="65"/>
      <c r="UCZ222" s="65"/>
      <c r="UDA222" s="66"/>
      <c r="UDC222" s="64"/>
      <c r="UDD222" s="67"/>
      <c r="UDE222" s="67"/>
      <c r="UDF222" s="65"/>
      <c r="UDG222" s="65"/>
      <c r="UDH222" s="65"/>
      <c r="UDI222" s="66"/>
      <c r="UDK222" s="64"/>
      <c r="UDL222" s="67"/>
      <c r="UDM222" s="67"/>
      <c r="UDN222" s="65"/>
      <c r="UDO222" s="65"/>
      <c r="UDP222" s="65"/>
      <c r="UDQ222" s="66"/>
      <c r="UDS222" s="64"/>
      <c r="UDT222" s="67"/>
      <c r="UDU222" s="67"/>
      <c r="UDV222" s="65"/>
      <c r="UDW222" s="65"/>
      <c r="UDX222" s="65"/>
      <c r="UDY222" s="66"/>
      <c r="UEA222" s="64"/>
      <c r="UEB222" s="67"/>
      <c r="UEC222" s="67"/>
      <c r="UED222" s="65"/>
      <c r="UEE222" s="65"/>
      <c r="UEF222" s="65"/>
      <c r="UEG222" s="66"/>
      <c r="UEI222" s="64"/>
      <c r="UEJ222" s="67"/>
      <c r="UEK222" s="67"/>
      <c r="UEL222" s="65"/>
      <c r="UEM222" s="65"/>
      <c r="UEN222" s="65"/>
      <c r="UEO222" s="66"/>
      <c r="UEQ222" s="64"/>
      <c r="UER222" s="67"/>
      <c r="UES222" s="67"/>
      <c r="UET222" s="65"/>
      <c r="UEU222" s="65"/>
      <c r="UEV222" s="65"/>
      <c r="UEW222" s="66"/>
      <c r="UEY222" s="64"/>
      <c r="UEZ222" s="67"/>
      <c r="UFA222" s="67"/>
      <c r="UFB222" s="65"/>
      <c r="UFC222" s="65"/>
      <c r="UFD222" s="65"/>
      <c r="UFE222" s="66"/>
      <c r="UFG222" s="64"/>
      <c r="UFH222" s="67"/>
      <c r="UFI222" s="67"/>
      <c r="UFJ222" s="65"/>
      <c r="UFK222" s="65"/>
      <c r="UFL222" s="65"/>
      <c r="UFM222" s="66"/>
      <c r="UFO222" s="64"/>
      <c r="UFP222" s="67"/>
      <c r="UFQ222" s="67"/>
      <c r="UFR222" s="65"/>
      <c r="UFS222" s="65"/>
      <c r="UFT222" s="65"/>
      <c r="UFU222" s="66"/>
      <c r="UFW222" s="64"/>
      <c r="UFX222" s="67"/>
      <c r="UFY222" s="67"/>
      <c r="UFZ222" s="65"/>
      <c r="UGA222" s="65"/>
      <c r="UGB222" s="65"/>
      <c r="UGC222" s="66"/>
      <c r="UGE222" s="64"/>
      <c r="UGF222" s="67"/>
      <c r="UGG222" s="67"/>
      <c r="UGH222" s="65"/>
      <c r="UGI222" s="65"/>
      <c r="UGJ222" s="65"/>
      <c r="UGK222" s="66"/>
      <c r="UGM222" s="64"/>
      <c r="UGN222" s="67"/>
      <c r="UGO222" s="67"/>
      <c r="UGP222" s="65"/>
      <c r="UGQ222" s="65"/>
      <c r="UGR222" s="65"/>
      <c r="UGS222" s="66"/>
      <c r="UGU222" s="64"/>
      <c r="UGV222" s="67"/>
      <c r="UGW222" s="67"/>
      <c r="UGX222" s="65"/>
      <c r="UGY222" s="65"/>
      <c r="UGZ222" s="65"/>
      <c r="UHA222" s="66"/>
      <c r="UHC222" s="64"/>
      <c r="UHD222" s="67"/>
      <c r="UHE222" s="67"/>
      <c r="UHF222" s="65"/>
      <c r="UHG222" s="65"/>
      <c r="UHH222" s="65"/>
      <c r="UHI222" s="66"/>
      <c r="UHK222" s="64"/>
      <c r="UHL222" s="67"/>
      <c r="UHM222" s="67"/>
      <c r="UHN222" s="65"/>
      <c r="UHO222" s="65"/>
      <c r="UHP222" s="65"/>
      <c r="UHQ222" s="66"/>
      <c r="UHS222" s="64"/>
      <c r="UHT222" s="67"/>
      <c r="UHU222" s="67"/>
      <c r="UHV222" s="65"/>
      <c r="UHW222" s="65"/>
      <c r="UHX222" s="65"/>
      <c r="UHY222" s="66"/>
      <c r="UIA222" s="64"/>
      <c r="UIB222" s="67"/>
      <c r="UIC222" s="67"/>
      <c r="UID222" s="65"/>
      <c r="UIE222" s="65"/>
      <c r="UIF222" s="65"/>
      <c r="UIG222" s="66"/>
      <c r="UII222" s="64"/>
      <c r="UIJ222" s="67"/>
      <c r="UIK222" s="67"/>
      <c r="UIL222" s="65"/>
      <c r="UIM222" s="65"/>
      <c r="UIN222" s="65"/>
      <c r="UIO222" s="66"/>
      <c r="UIQ222" s="64"/>
      <c r="UIR222" s="67"/>
      <c r="UIS222" s="67"/>
      <c r="UIT222" s="65"/>
      <c r="UIU222" s="65"/>
      <c r="UIV222" s="65"/>
      <c r="UIW222" s="66"/>
      <c r="UIY222" s="64"/>
      <c r="UIZ222" s="67"/>
      <c r="UJA222" s="67"/>
      <c r="UJB222" s="65"/>
      <c r="UJC222" s="65"/>
      <c r="UJD222" s="65"/>
      <c r="UJE222" s="66"/>
      <c r="UJG222" s="64"/>
      <c r="UJH222" s="67"/>
      <c r="UJI222" s="67"/>
      <c r="UJJ222" s="65"/>
      <c r="UJK222" s="65"/>
      <c r="UJL222" s="65"/>
      <c r="UJM222" s="66"/>
      <c r="UJO222" s="64"/>
      <c r="UJP222" s="67"/>
      <c r="UJQ222" s="67"/>
      <c r="UJR222" s="65"/>
      <c r="UJS222" s="65"/>
      <c r="UJT222" s="65"/>
      <c r="UJU222" s="66"/>
      <c r="UJW222" s="64"/>
      <c r="UJX222" s="67"/>
      <c r="UJY222" s="67"/>
      <c r="UJZ222" s="65"/>
      <c r="UKA222" s="65"/>
      <c r="UKB222" s="65"/>
      <c r="UKC222" s="66"/>
      <c r="UKE222" s="64"/>
      <c r="UKF222" s="67"/>
      <c r="UKG222" s="67"/>
      <c r="UKH222" s="65"/>
      <c r="UKI222" s="65"/>
      <c r="UKJ222" s="65"/>
      <c r="UKK222" s="66"/>
      <c r="UKM222" s="64"/>
      <c r="UKN222" s="67"/>
      <c r="UKO222" s="67"/>
      <c r="UKP222" s="65"/>
      <c r="UKQ222" s="65"/>
      <c r="UKR222" s="65"/>
      <c r="UKS222" s="66"/>
      <c r="UKU222" s="64"/>
      <c r="UKV222" s="67"/>
      <c r="UKW222" s="67"/>
      <c r="UKX222" s="65"/>
      <c r="UKY222" s="65"/>
      <c r="UKZ222" s="65"/>
      <c r="ULA222" s="66"/>
      <c r="ULC222" s="64"/>
      <c r="ULD222" s="67"/>
      <c r="ULE222" s="67"/>
      <c r="ULF222" s="65"/>
      <c r="ULG222" s="65"/>
      <c r="ULH222" s="65"/>
      <c r="ULI222" s="66"/>
      <c r="ULK222" s="64"/>
      <c r="ULL222" s="67"/>
      <c r="ULM222" s="67"/>
      <c r="ULN222" s="65"/>
      <c r="ULO222" s="65"/>
      <c r="ULP222" s="65"/>
      <c r="ULQ222" s="66"/>
      <c r="ULS222" s="64"/>
      <c r="ULT222" s="67"/>
      <c r="ULU222" s="67"/>
      <c r="ULV222" s="65"/>
      <c r="ULW222" s="65"/>
      <c r="ULX222" s="65"/>
      <c r="ULY222" s="66"/>
      <c r="UMA222" s="64"/>
      <c r="UMB222" s="67"/>
      <c r="UMC222" s="67"/>
      <c r="UMD222" s="65"/>
      <c r="UME222" s="65"/>
      <c r="UMF222" s="65"/>
      <c r="UMG222" s="66"/>
      <c r="UMI222" s="64"/>
      <c r="UMJ222" s="67"/>
      <c r="UMK222" s="67"/>
      <c r="UML222" s="65"/>
      <c r="UMM222" s="65"/>
      <c r="UMN222" s="65"/>
      <c r="UMO222" s="66"/>
      <c r="UMQ222" s="64"/>
      <c r="UMR222" s="67"/>
      <c r="UMS222" s="67"/>
      <c r="UMT222" s="65"/>
      <c r="UMU222" s="65"/>
      <c r="UMV222" s="65"/>
      <c r="UMW222" s="66"/>
      <c r="UMY222" s="64"/>
      <c r="UMZ222" s="67"/>
      <c r="UNA222" s="67"/>
      <c r="UNB222" s="65"/>
      <c r="UNC222" s="65"/>
      <c r="UND222" s="65"/>
      <c r="UNE222" s="66"/>
      <c r="UNG222" s="64"/>
      <c r="UNH222" s="67"/>
      <c r="UNI222" s="67"/>
      <c r="UNJ222" s="65"/>
      <c r="UNK222" s="65"/>
      <c r="UNL222" s="65"/>
      <c r="UNM222" s="66"/>
      <c r="UNO222" s="64"/>
      <c r="UNP222" s="67"/>
      <c r="UNQ222" s="67"/>
      <c r="UNR222" s="65"/>
      <c r="UNS222" s="65"/>
      <c r="UNT222" s="65"/>
      <c r="UNU222" s="66"/>
      <c r="UNW222" s="64"/>
      <c r="UNX222" s="67"/>
      <c r="UNY222" s="67"/>
      <c r="UNZ222" s="65"/>
      <c r="UOA222" s="65"/>
      <c r="UOB222" s="65"/>
      <c r="UOC222" s="66"/>
      <c r="UOE222" s="64"/>
      <c r="UOF222" s="67"/>
      <c r="UOG222" s="67"/>
      <c r="UOH222" s="65"/>
      <c r="UOI222" s="65"/>
      <c r="UOJ222" s="65"/>
      <c r="UOK222" s="66"/>
      <c r="UOM222" s="64"/>
      <c r="UON222" s="67"/>
      <c r="UOO222" s="67"/>
      <c r="UOP222" s="65"/>
      <c r="UOQ222" s="65"/>
      <c r="UOR222" s="65"/>
      <c r="UOS222" s="66"/>
      <c r="UOU222" s="64"/>
      <c r="UOV222" s="67"/>
      <c r="UOW222" s="67"/>
      <c r="UOX222" s="65"/>
      <c r="UOY222" s="65"/>
      <c r="UOZ222" s="65"/>
      <c r="UPA222" s="66"/>
      <c r="UPC222" s="64"/>
      <c r="UPD222" s="67"/>
      <c r="UPE222" s="67"/>
      <c r="UPF222" s="65"/>
      <c r="UPG222" s="65"/>
      <c r="UPH222" s="65"/>
      <c r="UPI222" s="66"/>
      <c r="UPK222" s="64"/>
      <c r="UPL222" s="67"/>
      <c r="UPM222" s="67"/>
      <c r="UPN222" s="65"/>
      <c r="UPO222" s="65"/>
      <c r="UPP222" s="65"/>
      <c r="UPQ222" s="66"/>
      <c r="UPS222" s="64"/>
      <c r="UPT222" s="67"/>
      <c r="UPU222" s="67"/>
      <c r="UPV222" s="65"/>
      <c r="UPW222" s="65"/>
      <c r="UPX222" s="65"/>
      <c r="UPY222" s="66"/>
      <c r="UQA222" s="64"/>
      <c r="UQB222" s="67"/>
      <c r="UQC222" s="67"/>
      <c r="UQD222" s="65"/>
      <c r="UQE222" s="65"/>
      <c r="UQF222" s="65"/>
      <c r="UQG222" s="66"/>
      <c r="UQI222" s="64"/>
      <c r="UQJ222" s="67"/>
      <c r="UQK222" s="67"/>
      <c r="UQL222" s="65"/>
      <c r="UQM222" s="65"/>
      <c r="UQN222" s="65"/>
      <c r="UQO222" s="66"/>
      <c r="UQQ222" s="64"/>
      <c r="UQR222" s="67"/>
      <c r="UQS222" s="67"/>
      <c r="UQT222" s="65"/>
      <c r="UQU222" s="65"/>
      <c r="UQV222" s="65"/>
      <c r="UQW222" s="66"/>
      <c r="UQY222" s="64"/>
      <c r="UQZ222" s="67"/>
      <c r="URA222" s="67"/>
      <c r="URB222" s="65"/>
      <c r="URC222" s="65"/>
      <c r="URD222" s="65"/>
      <c r="URE222" s="66"/>
      <c r="URG222" s="64"/>
      <c r="URH222" s="67"/>
      <c r="URI222" s="67"/>
      <c r="URJ222" s="65"/>
      <c r="URK222" s="65"/>
      <c r="URL222" s="65"/>
      <c r="URM222" s="66"/>
      <c r="URO222" s="64"/>
      <c r="URP222" s="67"/>
      <c r="URQ222" s="67"/>
      <c r="URR222" s="65"/>
      <c r="URS222" s="65"/>
      <c r="URT222" s="65"/>
      <c r="URU222" s="66"/>
      <c r="URW222" s="64"/>
      <c r="URX222" s="67"/>
      <c r="URY222" s="67"/>
      <c r="URZ222" s="65"/>
      <c r="USA222" s="65"/>
      <c r="USB222" s="65"/>
      <c r="USC222" s="66"/>
      <c r="USE222" s="64"/>
      <c r="USF222" s="67"/>
      <c r="USG222" s="67"/>
      <c r="USH222" s="65"/>
      <c r="USI222" s="65"/>
      <c r="USJ222" s="65"/>
      <c r="USK222" s="66"/>
      <c r="USM222" s="64"/>
      <c r="USN222" s="67"/>
      <c r="USO222" s="67"/>
      <c r="USP222" s="65"/>
      <c r="USQ222" s="65"/>
      <c r="USR222" s="65"/>
      <c r="USS222" s="66"/>
      <c r="USU222" s="64"/>
      <c r="USV222" s="67"/>
      <c r="USW222" s="67"/>
      <c r="USX222" s="65"/>
      <c r="USY222" s="65"/>
      <c r="USZ222" s="65"/>
      <c r="UTA222" s="66"/>
      <c r="UTC222" s="64"/>
      <c r="UTD222" s="67"/>
      <c r="UTE222" s="67"/>
      <c r="UTF222" s="65"/>
      <c r="UTG222" s="65"/>
      <c r="UTH222" s="65"/>
      <c r="UTI222" s="66"/>
      <c r="UTK222" s="64"/>
      <c r="UTL222" s="67"/>
      <c r="UTM222" s="67"/>
      <c r="UTN222" s="65"/>
      <c r="UTO222" s="65"/>
      <c r="UTP222" s="65"/>
      <c r="UTQ222" s="66"/>
      <c r="UTS222" s="64"/>
      <c r="UTT222" s="67"/>
      <c r="UTU222" s="67"/>
      <c r="UTV222" s="65"/>
      <c r="UTW222" s="65"/>
      <c r="UTX222" s="65"/>
      <c r="UTY222" s="66"/>
      <c r="UUA222" s="64"/>
      <c r="UUB222" s="67"/>
      <c r="UUC222" s="67"/>
      <c r="UUD222" s="65"/>
      <c r="UUE222" s="65"/>
      <c r="UUF222" s="65"/>
      <c r="UUG222" s="66"/>
      <c r="UUI222" s="64"/>
      <c r="UUJ222" s="67"/>
      <c r="UUK222" s="67"/>
      <c r="UUL222" s="65"/>
      <c r="UUM222" s="65"/>
      <c r="UUN222" s="65"/>
      <c r="UUO222" s="66"/>
      <c r="UUQ222" s="64"/>
      <c r="UUR222" s="67"/>
      <c r="UUS222" s="67"/>
      <c r="UUT222" s="65"/>
      <c r="UUU222" s="65"/>
      <c r="UUV222" s="65"/>
      <c r="UUW222" s="66"/>
      <c r="UUY222" s="64"/>
      <c r="UUZ222" s="67"/>
      <c r="UVA222" s="67"/>
      <c r="UVB222" s="65"/>
      <c r="UVC222" s="65"/>
      <c r="UVD222" s="65"/>
      <c r="UVE222" s="66"/>
      <c r="UVG222" s="64"/>
      <c r="UVH222" s="67"/>
      <c r="UVI222" s="67"/>
      <c r="UVJ222" s="65"/>
      <c r="UVK222" s="65"/>
      <c r="UVL222" s="65"/>
      <c r="UVM222" s="66"/>
      <c r="UVO222" s="64"/>
      <c r="UVP222" s="67"/>
      <c r="UVQ222" s="67"/>
      <c r="UVR222" s="65"/>
      <c r="UVS222" s="65"/>
      <c r="UVT222" s="65"/>
      <c r="UVU222" s="66"/>
      <c r="UVW222" s="64"/>
      <c r="UVX222" s="67"/>
      <c r="UVY222" s="67"/>
      <c r="UVZ222" s="65"/>
      <c r="UWA222" s="65"/>
      <c r="UWB222" s="65"/>
      <c r="UWC222" s="66"/>
      <c r="UWE222" s="64"/>
      <c r="UWF222" s="67"/>
      <c r="UWG222" s="67"/>
      <c r="UWH222" s="65"/>
      <c r="UWI222" s="65"/>
      <c r="UWJ222" s="65"/>
      <c r="UWK222" s="66"/>
      <c r="UWM222" s="64"/>
      <c r="UWN222" s="67"/>
      <c r="UWO222" s="67"/>
      <c r="UWP222" s="65"/>
      <c r="UWQ222" s="65"/>
      <c r="UWR222" s="65"/>
      <c r="UWS222" s="66"/>
      <c r="UWU222" s="64"/>
      <c r="UWV222" s="67"/>
      <c r="UWW222" s="67"/>
      <c r="UWX222" s="65"/>
      <c r="UWY222" s="65"/>
      <c r="UWZ222" s="65"/>
      <c r="UXA222" s="66"/>
      <c r="UXC222" s="64"/>
      <c r="UXD222" s="67"/>
      <c r="UXE222" s="67"/>
      <c r="UXF222" s="65"/>
      <c r="UXG222" s="65"/>
      <c r="UXH222" s="65"/>
      <c r="UXI222" s="66"/>
      <c r="UXK222" s="64"/>
      <c r="UXL222" s="67"/>
      <c r="UXM222" s="67"/>
      <c r="UXN222" s="65"/>
      <c r="UXO222" s="65"/>
      <c r="UXP222" s="65"/>
      <c r="UXQ222" s="66"/>
      <c r="UXS222" s="64"/>
      <c r="UXT222" s="67"/>
      <c r="UXU222" s="67"/>
      <c r="UXV222" s="65"/>
      <c r="UXW222" s="65"/>
      <c r="UXX222" s="65"/>
      <c r="UXY222" s="66"/>
      <c r="UYA222" s="64"/>
      <c r="UYB222" s="67"/>
      <c r="UYC222" s="67"/>
      <c r="UYD222" s="65"/>
      <c r="UYE222" s="65"/>
      <c r="UYF222" s="65"/>
      <c r="UYG222" s="66"/>
      <c r="UYI222" s="64"/>
      <c r="UYJ222" s="67"/>
      <c r="UYK222" s="67"/>
      <c r="UYL222" s="65"/>
      <c r="UYM222" s="65"/>
      <c r="UYN222" s="65"/>
      <c r="UYO222" s="66"/>
      <c r="UYQ222" s="64"/>
      <c r="UYR222" s="67"/>
      <c r="UYS222" s="67"/>
      <c r="UYT222" s="65"/>
      <c r="UYU222" s="65"/>
      <c r="UYV222" s="65"/>
      <c r="UYW222" s="66"/>
      <c r="UYY222" s="64"/>
      <c r="UYZ222" s="67"/>
      <c r="UZA222" s="67"/>
      <c r="UZB222" s="65"/>
      <c r="UZC222" s="65"/>
      <c r="UZD222" s="65"/>
      <c r="UZE222" s="66"/>
      <c r="UZG222" s="64"/>
      <c r="UZH222" s="67"/>
      <c r="UZI222" s="67"/>
      <c r="UZJ222" s="65"/>
      <c r="UZK222" s="65"/>
      <c r="UZL222" s="65"/>
      <c r="UZM222" s="66"/>
      <c r="UZO222" s="64"/>
      <c r="UZP222" s="67"/>
      <c r="UZQ222" s="67"/>
      <c r="UZR222" s="65"/>
      <c r="UZS222" s="65"/>
      <c r="UZT222" s="65"/>
      <c r="UZU222" s="66"/>
      <c r="UZW222" s="64"/>
      <c r="UZX222" s="67"/>
      <c r="UZY222" s="67"/>
      <c r="UZZ222" s="65"/>
      <c r="VAA222" s="65"/>
      <c r="VAB222" s="65"/>
      <c r="VAC222" s="66"/>
      <c r="VAE222" s="64"/>
      <c r="VAF222" s="67"/>
      <c r="VAG222" s="67"/>
      <c r="VAH222" s="65"/>
      <c r="VAI222" s="65"/>
      <c r="VAJ222" s="65"/>
      <c r="VAK222" s="66"/>
      <c r="VAM222" s="64"/>
      <c r="VAN222" s="67"/>
      <c r="VAO222" s="67"/>
      <c r="VAP222" s="65"/>
      <c r="VAQ222" s="65"/>
      <c r="VAR222" s="65"/>
      <c r="VAS222" s="66"/>
      <c r="VAU222" s="64"/>
      <c r="VAV222" s="67"/>
      <c r="VAW222" s="67"/>
      <c r="VAX222" s="65"/>
      <c r="VAY222" s="65"/>
      <c r="VAZ222" s="65"/>
      <c r="VBA222" s="66"/>
      <c r="VBC222" s="64"/>
      <c r="VBD222" s="67"/>
      <c r="VBE222" s="67"/>
      <c r="VBF222" s="65"/>
      <c r="VBG222" s="65"/>
      <c r="VBH222" s="65"/>
      <c r="VBI222" s="66"/>
      <c r="VBK222" s="64"/>
      <c r="VBL222" s="67"/>
      <c r="VBM222" s="67"/>
      <c r="VBN222" s="65"/>
      <c r="VBO222" s="65"/>
      <c r="VBP222" s="65"/>
      <c r="VBQ222" s="66"/>
      <c r="VBS222" s="64"/>
      <c r="VBT222" s="67"/>
      <c r="VBU222" s="67"/>
      <c r="VBV222" s="65"/>
      <c r="VBW222" s="65"/>
      <c r="VBX222" s="65"/>
      <c r="VBY222" s="66"/>
      <c r="VCA222" s="64"/>
      <c r="VCB222" s="67"/>
      <c r="VCC222" s="67"/>
      <c r="VCD222" s="65"/>
      <c r="VCE222" s="65"/>
      <c r="VCF222" s="65"/>
      <c r="VCG222" s="66"/>
      <c r="VCI222" s="64"/>
      <c r="VCJ222" s="67"/>
      <c r="VCK222" s="67"/>
      <c r="VCL222" s="65"/>
      <c r="VCM222" s="65"/>
      <c r="VCN222" s="65"/>
      <c r="VCO222" s="66"/>
      <c r="VCQ222" s="64"/>
      <c r="VCR222" s="67"/>
      <c r="VCS222" s="67"/>
      <c r="VCT222" s="65"/>
      <c r="VCU222" s="65"/>
      <c r="VCV222" s="65"/>
      <c r="VCW222" s="66"/>
      <c r="VCY222" s="64"/>
      <c r="VCZ222" s="67"/>
      <c r="VDA222" s="67"/>
      <c r="VDB222" s="65"/>
      <c r="VDC222" s="65"/>
      <c r="VDD222" s="65"/>
      <c r="VDE222" s="66"/>
      <c r="VDG222" s="64"/>
      <c r="VDH222" s="67"/>
      <c r="VDI222" s="67"/>
      <c r="VDJ222" s="65"/>
      <c r="VDK222" s="65"/>
      <c r="VDL222" s="65"/>
      <c r="VDM222" s="66"/>
      <c r="VDO222" s="64"/>
      <c r="VDP222" s="67"/>
      <c r="VDQ222" s="67"/>
      <c r="VDR222" s="65"/>
      <c r="VDS222" s="65"/>
      <c r="VDT222" s="65"/>
      <c r="VDU222" s="66"/>
      <c r="VDW222" s="64"/>
      <c r="VDX222" s="67"/>
      <c r="VDY222" s="67"/>
      <c r="VDZ222" s="65"/>
      <c r="VEA222" s="65"/>
      <c r="VEB222" s="65"/>
      <c r="VEC222" s="66"/>
      <c r="VEE222" s="64"/>
      <c r="VEF222" s="67"/>
      <c r="VEG222" s="67"/>
      <c r="VEH222" s="65"/>
      <c r="VEI222" s="65"/>
      <c r="VEJ222" s="65"/>
      <c r="VEK222" s="66"/>
      <c r="VEM222" s="64"/>
      <c r="VEN222" s="67"/>
      <c r="VEO222" s="67"/>
      <c r="VEP222" s="65"/>
      <c r="VEQ222" s="65"/>
      <c r="VER222" s="65"/>
      <c r="VES222" s="66"/>
      <c r="VEU222" s="64"/>
      <c r="VEV222" s="67"/>
      <c r="VEW222" s="67"/>
      <c r="VEX222" s="65"/>
      <c r="VEY222" s="65"/>
      <c r="VEZ222" s="65"/>
      <c r="VFA222" s="66"/>
      <c r="VFC222" s="64"/>
      <c r="VFD222" s="67"/>
      <c r="VFE222" s="67"/>
      <c r="VFF222" s="65"/>
      <c r="VFG222" s="65"/>
      <c r="VFH222" s="65"/>
      <c r="VFI222" s="66"/>
      <c r="VFK222" s="64"/>
      <c r="VFL222" s="67"/>
      <c r="VFM222" s="67"/>
      <c r="VFN222" s="65"/>
      <c r="VFO222" s="65"/>
      <c r="VFP222" s="65"/>
      <c r="VFQ222" s="66"/>
      <c r="VFS222" s="64"/>
      <c r="VFT222" s="67"/>
      <c r="VFU222" s="67"/>
      <c r="VFV222" s="65"/>
      <c r="VFW222" s="65"/>
      <c r="VFX222" s="65"/>
      <c r="VFY222" s="66"/>
      <c r="VGA222" s="64"/>
      <c r="VGB222" s="67"/>
      <c r="VGC222" s="67"/>
      <c r="VGD222" s="65"/>
      <c r="VGE222" s="65"/>
      <c r="VGF222" s="65"/>
      <c r="VGG222" s="66"/>
      <c r="VGI222" s="64"/>
      <c r="VGJ222" s="67"/>
      <c r="VGK222" s="67"/>
      <c r="VGL222" s="65"/>
      <c r="VGM222" s="65"/>
      <c r="VGN222" s="65"/>
      <c r="VGO222" s="66"/>
      <c r="VGQ222" s="64"/>
      <c r="VGR222" s="67"/>
      <c r="VGS222" s="67"/>
      <c r="VGT222" s="65"/>
      <c r="VGU222" s="65"/>
      <c r="VGV222" s="65"/>
      <c r="VGW222" s="66"/>
      <c r="VGY222" s="64"/>
      <c r="VGZ222" s="67"/>
      <c r="VHA222" s="67"/>
      <c r="VHB222" s="65"/>
      <c r="VHC222" s="65"/>
      <c r="VHD222" s="65"/>
      <c r="VHE222" s="66"/>
      <c r="VHG222" s="64"/>
      <c r="VHH222" s="67"/>
      <c r="VHI222" s="67"/>
      <c r="VHJ222" s="65"/>
      <c r="VHK222" s="65"/>
      <c r="VHL222" s="65"/>
      <c r="VHM222" s="66"/>
      <c r="VHO222" s="64"/>
      <c r="VHP222" s="67"/>
      <c r="VHQ222" s="67"/>
      <c r="VHR222" s="65"/>
      <c r="VHS222" s="65"/>
      <c r="VHT222" s="65"/>
      <c r="VHU222" s="66"/>
      <c r="VHW222" s="64"/>
      <c r="VHX222" s="67"/>
      <c r="VHY222" s="67"/>
      <c r="VHZ222" s="65"/>
      <c r="VIA222" s="65"/>
      <c r="VIB222" s="65"/>
      <c r="VIC222" s="66"/>
      <c r="VIE222" s="64"/>
      <c r="VIF222" s="67"/>
      <c r="VIG222" s="67"/>
      <c r="VIH222" s="65"/>
      <c r="VII222" s="65"/>
      <c r="VIJ222" s="65"/>
      <c r="VIK222" s="66"/>
      <c r="VIM222" s="64"/>
      <c r="VIN222" s="67"/>
      <c r="VIO222" s="67"/>
      <c r="VIP222" s="65"/>
      <c r="VIQ222" s="65"/>
      <c r="VIR222" s="65"/>
      <c r="VIS222" s="66"/>
      <c r="VIU222" s="64"/>
      <c r="VIV222" s="67"/>
      <c r="VIW222" s="67"/>
      <c r="VIX222" s="65"/>
      <c r="VIY222" s="65"/>
      <c r="VIZ222" s="65"/>
      <c r="VJA222" s="66"/>
      <c r="VJC222" s="64"/>
      <c r="VJD222" s="67"/>
      <c r="VJE222" s="67"/>
      <c r="VJF222" s="65"/>
      <c r="VJG222" s="65"/>
      <c r="VJH222" s="65"/>
      <c r="VJI222" s="66"/>
      <c r="VJK222" s="64"/>
      <c r="VJL222" s="67"/>
      <c r="VJM222" s="67"/>
      <c r="VJN222" s="65"/>
      <c r="VJO222" s="65"/>
      <c r="VJP222" s="65"/>
      <c r="VJQ222" s="66"/>
      <c r="VJS222" s="64"/>
      <c r="VJT222" s="67"/>
      <c r="VJU222" s="67"/>
      <c r="VJV222" s="65"/>
      <c r="VJW222" s="65"/>
      <c r="VJX222" s="65"/>
      <c r="VJY222" s="66"/>
      <c r="VKA222" s="64"/>
      <c r="VKB222" s="67"/>
      <c r="VKC222" s="67"/>
      <c r="VKD222" s="65"/>
      <c r="VKE222" s="65"/>
      <c r="VKF222" s="65"/>
      <c r="VKG222" s="66"/>
      <c r="VKI222" s="64"/>
      <c r="VKJ222" s="67"/>
      <c r="VKK222" s="67"/>
      <c r="VKL222" s="65"/>
      <c r="VKM222" s="65"/>
      <c r="VKN222" s="65"/>
      <c r="VKO222" s="66"/>
      <c r="VKQ222" s="64"/>
      <c r="VKR222" s="67"/>
      <c r="VKS222" s="67"/>
      <c r="VKT222" s="65"/>
      <c r="VKU222" s="65"/>
      <c r="VKV222" s="65"/>
      <c r="VKW222" s="66"/>
      <c r="VKY222" s="64"/>
      <c r="VKZ222" s="67"/>
      <c r="VLA222" s="67"/>
      <c r="VLB222" s="65"/>
      <c r="VLC222" s="65"/>
      <c r="VLD222" s="65"/>
      <c r="VLE222" s="66"/>
      <c r="VLG222" s="64"/>
      <c r="VLH222" s="67"/>
      <c r="VLI222" s="67"/>
      <c r="VLJ222" s="65"/>
      <c r="VLK222" s="65"/>
      <c r="VLL222" s="65"/>
      <c r="VLM222" s="66"/>
      <c r="VLO222" s="64"/>
      <c r="VLP222" s="67"/>
      <c r="VLQ222" s="67"/>
      <c r="VLR222" s="65"/>
      <c r="VLS222" s="65"/>
      <c r="VLT222" s="65"/>
      <c r="VLU222" s="66"/>
      <c r="VLW222" s="64"/>
      <c r="VLX222" s="67"/>
      <c r="VLY222" s="67"/>
      <c r="VLZ222" s="65"/>
      <c r="VMA222" s="65"/>
      <c r="VMB222" s="65"/>
      <c r="VMC222" s="66"/>
      <c r="VME222" s="64"/>
      <c r="VMF222" s="67"/>
      <c r="VMG222" s="67"/>
      <c r="VMH222" s="65"/>
      <c r="VMI222" s="65"/>
      <c r="VMJ222" s="65"/>
      <c r="VMK222" s="66"/>
      <c r="VMM222" s="64"/>
      <c r="VMN222" s="67"/>
      <c r="VMO222" s="67"/>
      <c r="VMP222" s="65"/>
      <c r="VMQ222" s="65"/>
      <c r="VMR222" s="65"/>
      <c r="VMS222" s="66"/>
      <c r="VMU222" s="64"/>
      <c r="VMV222" s="67"/>
      <c r="VMW222" s="67"/>
      <c r="VMX222" s="65"/>
      <c r="VMY222" s="65"/>
      <c r="VMZ222" s="65"/>
      <c r="VNA222" s="66"/>
      <c r="VNC222" s="64"/>
      <c r="VND222" s="67"/>
      <c r="VNE222" s="67"/>
      <c r="VNF222" s="65"/>
      <c r="VNG222" s="65"/>
      <c r="VNH222" s="65"/>
      <c r="VNI222" s="66"/>
      <c r="VNK222" s="64"/>
      <c r="VNL222" s="67"/>
      <c r="VNM222" s="67"/>
      <c r="VNN222" s="65"/>
      <c r="VNO222" s="65"/>
      <c r="VNP222" s="65"/>
      <c r="VNQ222" s="66"/>
      <c r="VNS222" s="64"/>
      <c r="VNT222" s="67"/>
      <c r="VNU222" s="67"/>
      <c r="VNV222" s="65"/>
      <c r="VNW222" s="65"/>
      <c r="VNX222" s="65"/>
      <c r="VNY222" s="66"/>
      <c r="VOA222" s="64"/>
      <c r="VOB222" s="67"/>
      <c r="VOC222" s="67"/>
      <c r="VOD222" s="65"/>
      <c r="VOE222" s="65"/>
      <c r="VOF222" s="65"/>
      <c r="VOG222" s="66"/>
      <c r="VOI222" s="64"/>
      <c r="VOJ222" s="67"/>
      <c r="VOK222" s="67"/>
      <c r="VOL222" s="65"/>
      <c r="VOM222" s="65"/>
      <c r="VON222" s="65"/>
      <c r="VOO222" s="66"/>
      <c r="VOQ222" s="64"/>
      <c r="VOR222" s="67"/>
      <c r="VOS222" s="67"/>
      <c r="VOT222" s="65"/>
      <c r="VOU222" s="65"/>
      <c r="VOV222" s="65"/>
      <c r="VOW222" s="66"/>
      <c r="VOY222" s="64"/>
      <c r="VOZ222" s="67"/>
      <c r="VPA222" s="67"/>
      <c r="VPB222" s="65"/>
      <c r="VPC222" s="65"/>
      <c r="VPD222" s="65"/>
      <c r="VPE222" s="66"/>
      <c r="VPG222" s="64"/>
      <c r="VPH222" s="67"/>
      <c r="VPI222" s="67"/>
      <c r="VPJ222" s="65"/>
      <c r="VPK222" s="65"/>
      <c r="VPL222" s="65"/>
      <c r="VPM222" s="66"/>
      <c r="VPO222" s="64"/>
      <c r="VPP222" s="67"/>
      <c r="VPQ222" s="67"/>
      <c r="VPR222" s="65"/>
      <c r="VPS222" s="65"/>
      <c r="VPT222" s="65"/>
      <c r="VPU222" s="66"/>
      <c r="VPW222" s="64"/>
      <c r="VPX222" s="67"/>
      <c r="VPY222" s="67"/>
      <c r="VPZ222" s="65"/>
      <c r="VQA222" s="65"/>
      <c r="VQB222" s="65"/>
      <c r="VQC222" s="66"/>
      <c r="VQE222" s="64"/>
      <c r="VQF222" s="67"/>
      <c r="VQG222" s="67"/>
      <c r="VQH222" s="65"/>
      <c r="VQI222" s="65"/>
      <c r="VQJ222" s="65"/>
      <c r="VQK222" s="66"/>
      <c r="VQM222" s="64"/>
      <c r="VQN222" s="67"/>
      <c r="VQO222" s="67"/>
      <c r="VQP222" s="65"/>
      <c r="VQQ222" s="65"/>
      <c r="VQR222" s="65"/>
      <c r="VQS222" s="66"/>
      <c r="VQU222" s="64"/>
      <c r="VQV222" s="67"/>
      <c r="VQW222" s="67"/>
      <c r="VQX222" s="65"/>
      <c r="VQY222" s="65"/>
      <c r="VQZ222" s="65"/>
      <c r="VRA222" s="66"/>
      <c r="VRC222" s="64"/>
      <c r="VRD222" s="67"/>
      <c r="VRE222" s="67"/>
      <c r="VRF222" s="65"/>
      <c r="VRG222" s="65"/>
      <c r="VRH222" s="65"/>
      <c r="VRI222" s="66"/>
      <c r="VRK222" s="64"/>
      <c r="VRL222" s="67"/>
      <c r="VRM222" s="67"/>
      <c r="VRN222" s="65"/>
      <c r="VRO222" s="65"/>
      <c r="VRP222" s="65"/>
      <c r="VRQ222" s="66"/>
      <c r="VRS222" s="64"/>
      <c r="VRT222" s="67"/>
      <c r="VRU222" s="67"/>
      <c r="VRV222" s="65"/>
      <c r="VRW222" s="65"/>
      <c r="VRX222" s="65"/>
      <c r="VRY222" s="66"/>
      <c r="VSA222" s="64"/>
      <c r="VSB222" s="67"/>
      <c r="VSC222" s="67"/>
      <c r="VSD222" s="65"/>
      <c r="VSE222" s="65"/>
      <c r="VSF222" s="65"/>
      <c r="VSG222" s="66"/>
      <c r="VSI222" s="64"/>
      <c r="VSJ222" s="67"/>
      <c r="VSK222" s="67"/>
      <c r="VSL222" s="65"/>
      <c r="VSM222" s="65"/>
      <c r="VSN222" s="65"/>
      <c r="VSO222" s="66"/>
      <c r="VSQ222" s="64"/>
      <c r="VSR222" s="67"/>
      <c r="VSS222" s="67"/>
      <c r="VST222" s="65"/>
      <c r="VSU222" s="65"/>
      <c r="VSV222" s="65"/>
      <c r="VSW222" s="66"/>
      <c r="VSY222" s="64"/>
      <c r="VSZ222" s="67"/>
      <c r="VTA222" s="67"/>
      <c r="VTB222" s="65"/>
      <c r="VTC222" s="65"/>
      <c r="VTD222" s="65"/>
      <c r="VTE222" s="66"/>
      <c r="VTG222" s="64"/>
      <c r="VTH222" s="67"/>
      <c r="VTI222" s="67"/>
      <c r="VTJ222" s="65"/>
      <c r="VTK222" s="65"/>
      <c r="VTL222" s="65"/>
      <c r="VTM222" s="66"/>
      <c r="VTO222" s="64"/>
      <c r="VTP222" s="67"/>
      <c r="VTQ222" s="67"/>
      <c r="VTR222" s="65"/>
      <c r="VTS222" s="65"/>
      <c r="VTT222" s="65"/>
      <c r="VTU222" s="66"/>
      <c r="VTW222" s="64"/>
      <c r="VTX222" s="67"/>
      <c r="VTY222" s="67"/>
      <c r="VTZ222" s="65"/>
      <c r="VUA222" s="65"/>
      <c r="VUB222" s="65"/>
      <c r="VUC222" s="66"/>
      <c r="VUE222" s="64"/>
      <c r="VUF222" s="67"/>
      <c r="VUG222" s="67"/>
      <c r="VUH222" s="65"/>
      <c r="VUI222" s="65"/>
      <c r="VUJ222" s="65"/>
      <c r="VUK222" s="66"/>
      <c r="VUM222" s="64"/>
      <c r="VUN222" s="67"/>
      <c r="VUO222" s="67"/>
      <c r="VUP222" s="65"/>
      <c r="VUQ222" s="65"/>
      <c r="VUR222" s="65"/>
      <c r="VUS222" s="66"/>
      <c r="VUU222" s="64"/>
      <c r="VUV222" s="67"/>
      <c r="VUW222" s="67"/>
      <c r="VUX222" s="65"/>
      <c r="VUY222" s="65"/>
      <c r="VUZ222" s="65"/>
      <c r="VVA222" s="66"/>
      <c r="VVC222" s="64"/>
      <c r="VVD222" s="67"/>
      <c r="VVE222" s="67"/>
      <c r="VVF222" s="65"/>
      <c r="VVG222" s="65"/>
      <c r="VVH222" s="65"/>
      <c r="VVI222" s="66"/>
      <c r="VVK222" s="64"/>
      <c r="VVL222" s="67"/>
      <c r="VVM222" s="67"/>
      <c r="VVN222" s="65"/>
      <c r="VVO222" s="65"/>
      <c r="VVP222" s="65"/>
      <c r="VVQ222" s="66"/>
      <c r="VVS222" s="64"/>
      <c r="VVT222" s="67"/>
      <c r="VVU222" s="67"/>
      <c r="VVV222" s="65"/>
      <c r="VVW222" s="65"/>
      <c r="VVX222" s="65"/>
      <c r="VVY222" s="66"/>
      <c r="VWA222" s="64"/>
      <c r="VWB222" s="67"/>
      <c r="VWC222" s="67"/>
      <c r="VWD222" s="65"/>
      <c r="VWE222" s="65"/>
      <c r="VWF222" s="65"/>
      <c r="VWG222" s="66"/>
      <c r="VWI222" s="64"/>
      <c r="VWJ222" s="67"/>
      <c r="VWK222" s="67"/>
      <c r="VWL222" s="65"/>
      <c r="VWM222" s="65"/>
      <c r="VWN222" s="65"/>
      <c r="VWO222" s="66"/>
      <c r="VWQ222" s="64"/>
      <c r="VWR222" s="67"/>
      <c r="VWS222" s="67"/>
      <c r="VWT222" s="65"/>
      <c r="VWU222" s="65"/>
      <c r="VWV222" s="65"/>
      <c r="VWW222" s="66"/>
      <c r="VWY222" s="64"/>
      <c r="VWZ222" s="67"/>
      <c r="VXA222" s="67"/>
      <c r="VXB222" s="65"/>
      <c r="VXC222" s="65"/>
      <c r="VXD222" s="65"/>
      <c r="VXE222" s="66"/>
      <c r="VXG222" s="64"/>
      <c r="VXH222" s="67"/>
      <c r="VXI222" s="67"/>
      <c r="VXJ222" s="65"/>
      <c r="VXK222" s="65"/>
      <c r="VXL222" s="65"/>
      <c r="VXM222" s="66"/>
      <c r="VXO222" s="64"/>
      <c r="VXP222" s="67"/>
      <c r="VXQ222" s="67"/>
      <c r="VXR222" s="65"/>
      <c r="VXS222" s="65"/>
      <c r="VXT222" s="65"/>
      <c r="VXU222" s="66"/>
      <c r="VXW222" s="64"/>
      <c r="VXX222" s="67"/>
      <c r="VXY222" s="67"/>
      <c r="VXZ222" s="65"/>
      <c r="VYA222" s="65"/>
      <c r="VYB222" s="65"/>
      <c r="VYC222" s="66"/>
      <c r="VYE222" s="64"/>
      <c r="VYF222" s="67"/>
      <c r="VYG222" s="67"/>
      <c r="VYH222" s="65"/>
      <c r="VYI222" s="65"/>
      <c r="VYJ222" s="65"/>
      <c r="VYK222" s="66"/>
      <c r="VYM222" s="64"/>
      <c r="VYN222" s="67"/>
      <c r="VYO222" s="67"/>
      <c r="VYP222" s="65"/>
      <c r="VYQ222" s="65"/>
      <c r="VYR222" s="65"/>
      <c r="VYS222" s="66"/>
      <c r="VYU222" s="64"/>
      <c r="VYV222" s="67"/>
      <c r="VYW222" s="67"/>
      <c r="VYX222" s="65"/>
      <c r="VYY222" s="65"/>
      <c r="VYZ222" s="65"/>
      <c r="VZA222" s="66"/>
      <c r="VZC222" s="64"/>
      <c r="VZD222" s="67"/>
      <c r="VZE222" s="67"/>
      <c r="VZF222" s="65"/>
      <c r="VZG222" s="65"/>
      <c r="VZH222" s="65"/>
      <c r="VZI222" s="66"/>
      <c r="VZK222" s="64"/>
      <c r="VZL222" s="67"/>
      <c r="VZM222" s="67"/>
      <c r="VZN222" s="65"/>
      <c r="VZO222" s="65"/>
      <c r="VZP222" s="65"/>
      <c r="VZQ222" s="66"/>
      <c r="VZS222" s="64"/>
      <c r="VZT222" s="67"/>
      <c r="VZU222" s="67"/>
      <c r="VZV222" s="65"/>
      <c r="VZW222" s="65"/>
      <c r="VZX222" s="65"/>
      <c r="VZY222" s="66"/>
      <c r="WAA222" s="64"/>
      <c r="WAB222" s="67"/>
      <c r="WAC222" s="67"/>
      <c r="WAD222" s="65"/>
      <c r="WAE222" s="65"/>
      <c r="WAF222" s="65"/>
      <c r="WAG222" s="66"/>
      <c r="WAI222" s="64"/>
      <c r="WAJ222" s="67"/>
      <c r="WAK222" s="67"/>
      <c r="WAL222" s="65"/>
      <c r="WAM222" s="65"/>
      <c r="WAN222" s="65"/>
      <c r="WAO222" s="66"/>
      <c r="WAQ222" s="64"/>
      <c r="WAR222" s="67"/>
      <c r="WAS222" s="67"/>
      <c r="WAT222" s="65"/>
      <c r="WAU222" s="65"/>
      <c r="WAV222" s="65"/>
      <c r="WAW222" s="66"/>
      <c r="WAY222" s="64"/>
      <c r="WAZ222" s="67"/>
      <c r="WBA222" s="67"/>
      <c r="WBB222" s="65"/>
      <c r="WBC222" s="65"/>
      <c r="WBD222" s="65"/>
      <c r="WBE222" s="66"/>
      <c r="WBG222" s="64"/>
      <c r="WBH222" s="67"/>
      <c r="WBI222" s="67"/>
      <c r="WBJ222" s="65"/>
      <c r="WBK222" s="65"/>
      <c r="WBL222" s="65"/>
      <c r="WBM222" s="66"/>
      <c r="WBO222" s="64"/>
      <c r="WBP222" s="67"/>
      <c r="WBQ222" s="67"/>
      <c r="WBR222" s="65"/>
      <c r="WBS222" s="65"/>
      <c r="WBT222" s="65"/>
      <c r="WBU222" s="66"/>
      <c r="WBW222" s="64"/>
      <c r="WBX222" s="67"/>
      <c r="WBY222" s="67"/>
      <c r="WBZ222" s="65"/>
      <c r="WCA222" s="65"/>
      <c r="WCB222" s="65"/>
      <c r="WCC222" s="66"/>
      <c r="WCE222" s="64"/>
      <c r="WCF222" s="67"/>
      <c r="WCG222" s="67"/>
      <c r="WCH222" s="65"/>
      <c r="WCI222" s="65"/>
      <c r="WCJ222" s="65"/>
      <c r="WCK222" s="66"/>
      <c r="WCM222" s="64"/>
      <c r="WCN222" s="67"/>
      <c r="WCO222" s="67"/>
      <c r="WCP222" s="65"/>
      <c r="WCQ222" s="65"/>
      <c r="WCR222" s="65"/>
      <c r="WCS222" s="66"/>
      <c r="WCU222" s="64"/>
      <c r="WCV222" s="67"/>
      <c r="WCW222" s="67"/>
      <c r="WCX222" s="65"/>
      <c r="WCY222" s="65"/>
      <c r="WCZ222" s="65"/>
      <c r="WDA222" s="66"/>
      <c r="WDC222" s="64"/>
      <c r="WDD222" s="67"/>
      <c r="WDE222" s="67"/>
      <c r="WDF222" s="65"/>
      <c r="WDG222" s="65"/>
      <c r="WDH222" s="65"/>
      <c r="WDI222" s="66"/>
      <c r="WDK222" s="64"/>
      <c r="WDL222" s="67"/>
      <c r="WDM222" s="67"/>
      <c r="WDN222" s="65"/>
      <c r="WDO222" s="65"/>
      <c r="WDP222" s="65"/>
      <c r="WDQ222" s="66"/>
      <c r="WDS222" s="64"/>
      <c r="WDT222" s="67"/>
      <c r="WDU222" s="67"/>
      <c r="WDV222" s="65"/>
      <c r="WDW222" s="65"/>
      <c r="WDX222" s="65"/>
      <c r="WDY222" s="66"/>
      <c r="WEA222" s="64"/>
      <c r="WEB222" s="67"/>
      <c r="WEC222" s="67"/>
      <c r="WED222" s="65"/>
      <c r="WEE222" s="65"/>
      <c r="WEF222" s="65"/>
      <c r="WEG222" s="66"/>
      <c r="WEI222" s="64"/>
      <c r="WEJ222" s="67"/>
      <c r="WEK222" s="67"/>
      <c r="WEL222" s="65"/>
      <c r="WEM222" s="65"/>
      <c r="WEN222" s="65"/>
      <c r="WEO222" s="66"/>
      <c r="WEQ222" s="64"/>
      <c r="WER222" s="67"/>
      <c r="WES222" s="67"/>
      <c r="WET222" s="65"/>
      <c r="WEU222" s="65"/>
      <c r="WEV222" s="65"/>
      <c r="WEW222" s="66"/>
      <c r="WEY222" s="64"/>
      <c r="WEZ222" s="67"/>
      <c r="WFA222" s="67"/>
      <c r="WFB222" s="65"/>
      <c r="WFC222" s="65"/>
      <c r="WFD222" s="65"/>
      <c r="WFE222" s="66"/>
      <c r="WFG222" s="64"/>
      <c r="WFH222" s="67"/>
      <c r="WFI222" s="67"/>
      <c r="WFJ222" s="65"/>
      <c r="WFK222" s="65"/>
      <c r="WFL222" s="65"/>
      <c r="WFM222" s="66"/>
      <c r="WFO222" s="64"/>
      <c r="WFP222" s="67"/>
      <c r="WFQ222" s="67"/>
      <c r="WFR222" s="65"/>
      <c r="WFS222" s="65"/>
      <c r="WFT222" s="65"/>
      <c r="WFU222" s="66"/>
      <c r="WFW222" s="64"/>
      <c r="WFX222" s="67"/>
      <c r="WFY222" s="67"/>
      <c r="WFZ222" s="65"/>
      <c r="WGA222" s="65"/>
      <c r="WGB222" s="65"/>
      <c r="WGC222" s="66"/>
      <c r="WGE222" s="64"/>
      <c r="WGF222" s="67"/>
      <c r="WGG222" s="67"/>
      <c r="WGH222" s="65"/>
      <c r="WGI222" s="65"/>
      <c r="WGJ222" s="65"/>
      <c r="WGK222" s="66"/>
      <c r="WGM222" s="64"/>
      <c r="WGN222" s="67"/>
      <c r="WGO222" s="67"/>
      <c r="WGP222" s="65"/>
      <c r="WGQ222" s="65"/>
      <c r="WGR222" s="65"/>
      <c r="WGS222" s="66"/>
      <c r="WGU222" s="64"/>
      <c r="WGV222" s="67"/>
      <c r="WGW222" s="67"/>
      <c r="WGX222" s="65"/>
      <c r="WGY222" s="65"/>
      <c r="WGZ222" s="65"/>
      <c r="WHA222" s="66"/>
      <c r="WHC222" s="64"/>
      <c r="WHD222" s="67"/>
      <c r="WHE222" s="67"/>
      <c r="WHF222" s="65"/>
      <c r="WHG222" s="65"/>
      <c r="WHH222" s="65"/>
      <c r="WHI222" s="66"/>
      <c r="WHK222" s="64"/>
      <c r="WHL222" s="67"/>
      <c r="WHM222" s="67"/>
      <c r="WHN222" s="65"/>
      <c r="WHO222" s="65"/>
      <c r="WHP222" s="65"/>
      <c r="WHQ222" s="66"/>
      <c r="WHS222" s="64"/>
      <c r="WHT222" s="67"/>
      <c r="WHU222" s="67"/>
      <c r="WHV222" s="65"/>
      <c r="WHW222" s="65"/>
      <c r="WHX222" s="65"/>
      <c r="WHY222" s="66"/>
      <c r="WIA222" s="64"/>
      <c r="WIB222" s="67"/>
      <c r="WIC222" s="67"/>
      <c r="WID222" s="65"/>
      <c r="WIE222" s="65"/>
      <c r="WIF222" s="65"/>
      <c r="WIG222" s="66"/>
      <c r="WII222" s="64"/>
      <c r="WIJ222" s="67"/>
      <c r="WIK222" s="67"/>
      <c r="WIL222" s="65"/>
      <c r="WIM222" s="65"/>
      <c r="WIN222" s="65"/>
      <c r="WIO222" s="66"/>
      <c r="WIQ222" s="64"/>
      <c r="WIR222" s="67"/>
      <c r="WIS222" s="67"/>
      <c r="WIT222" s="65"/>
      <c r="WIU222" s="65"/>
      <c r="WIV222" s="65"/>
      <c r="WIW222" s="66"/>
      <c r="WIY222" s="64"/>
      <c r="WIZ222" s="67"/>
      <c r="WJA222" s="67"/>
      <c r="WJB222" s="65"/>
      <c r="WJC222" s="65"/>
      <c r="WJD222" s="65"/>
      <c r="WJE222" s="66"/>
      <c r="WJG222" s="64"/>
      <c r="WJH222" s="67"/>
      <c r="WJI222" s="67"/>
      <c r="WJJ222" s="65"/>
      <c r="WJK222" s="65"/>
      <c r="WJL222" s="65"/>
      <c r="WJM222" s="66"/>
      <c r="WJO222" s="64"/>
      <c r="WJP222" s="67"/>
      <c r="WJQ222" s="67"/>
      <c r="WJR222" s="65"/>
      <c r="WJS222" s="65"/>
      <c r="WJT222" s="65"/>
      <c r="WJU222" s="66"/>
      <c r="WJW222" s="64"/>
      <c r="WJX222" s="67"/>
      <c r="WJY222" s="67"/>
      <c r="WJZ222" s="65"/>
      <c r="WKA222" s="65"/>
      <c r="WKB222" s="65"/>
      <c r="WKC222" s="66"/>
      <c r="WKE222" s="64"/>
      <c r="WKF222" s="67"/>
      <c r="WKG222" s="67"/>
      <c r="WKH222" s="65"/>
      <c r="WKI222" s="65"/>
      <c r="WKJ222" s="65"/>
      <c r="WKK222" s="66"/>
      <c r="WKM222" s="64"/>
      <c r="WKN222" s="67"/>
      <c r="WKO222" s="67"/>
      <c r="WKP222" s="65"/>
      <c r="WKQ222" s="65"/>
      <c r="WKR222" s="65"/>
      <c r="WKS222" s="66"/>
      <c r="WKU222" s="64"/>
      <c r="WKV222" s="67"/>
      <c r="WKW222" s="67"/>
      <c r="WKX222" s="65"/>
      <c r="WKY222" s="65"/>
      <c r="WKZ222" s="65"/>
      <c r="WLA222" s="66"/>
      <c r="WLC222" s="64"/>
      <c r="WLD222" s="67"/>
      <c r="WLE222" s="67"/>
      <c r="WLF222" s="65"/>
      <c r="WLG222" s="65"/>
      <c r="WLH222" s="65"/>
      <c r="WLI222" s="66"/>
      <c r="WLK222" s="64"/>
      <c r="WLL222" s="67"/>
      <c r="WLM222" s="67"/>
      <c r="WLN222" s="65"/>
      <c r="WLO222" s="65"/>
      <c r="WLP222" s="65"/>
      <c r="WLQ222" s="66"/>
      <c r="WLS222" s="64"/>
      <c r="WLT222" s="67"/>
      <c r="WLU222" s="67"/>
      <c r="WLV222" s="65"/>
      <c r="WLW222" s="65"/>
      <c r="WLX222" s="65"/>
      <c r="WLY222" s="66"/>
      <c r="WMA222" s="64"/>
      <c r="WMB222" s="67"/>
      <c r="WMC222" s="67"/>
      <c r="WMD222" s="65"/>
      <c r="WME222" s="65"/>
      <c r="WMF222" s="65"/>
      <c r="WMG222" s="66"/>
      <c r="WMI222" s="64"/>
      <c r="WMJ222" s="67"/>
      <c r="WMK222" s="67"/>
      <c r="WML222" s="65"/>
      <c r="WMM222" s="65"/>
      <c r="WMN222" s="65"/>
      <c r="WMO222" s="66"/>
      <c r="WMQ222" s="64"/>
      <c r="WMR222" s="67"/>
      <c r="WMS222" s="67"/>
      <c r="WMT222" s="65"/>
      <c r="WMU222" s="65"/>
      <c r="WMV222" s="65"/>
      <c r="WMW222" s="66"/>
      <c r="WMY222" s="64"/>
      <c r="WMZ222" s="67"/>
      <c r="WNA222" s="67"/>
      <c r="WNB222" s="65"/>
      <c r="WNC222" s="65"/>
      <c r="WND222" s="65"/>
      <c r="WNE222" s="66"/>
      <c r="WNG222" s="64"/>
      <c r="WNH222" s="67"/>
      <c r="WNI222" s="67"/>
      <c r="WNJ222" s="65"/>
      <c r="WNK222" s="65"/>
      <c r="WNL222" s="65"/>
      <c r="WNM222" s="66"/>
      <c r="WNO222" s="64"/>
      <c r="WNP222" s="67"/>
      <c r="WNQ222" s="67"/>
      <c r="WNR222" s="65"/>
      <c r="WNS222" s="65"/>
      <c r="WNT222" s="65"/>
      <c r="WNU222" s="66"/>
      <c r="WNW222" s="64"/>
      <c r="WNX222" s="67"/>
      <c r="WNY222" s="67"/>
      <c r="WNZ222" s="65"/>
      <c r="WOA222" s="65"/>
      <c r="WOB222" s="65"/>
      <c r="WOC222" s="66"/>
      <c r="WOE222" s="64"/>
      <c r="WOF222" s="67"/>
      <c r="WOG222" s="67"/>
      <c r="WOH222" s="65"/>
      <c r="WOI222" s="65"/>
      <c r="WOJ222" s="65"/>
      <c r="WOK222" s="66"/>
      <c r="WOM222" s="64"/>
      <c r="WON222" s="67"/>
      <c r="WOO222" s="67"/>
      <c r="WOP222" s="65"/>
      <c r="WOQ222" s="65"/>
      <c r="WOR222" s="65"/>
      <c r="WOS222" s="66"/>
      <c r="WOU222" s="64"/>
      <c r="WOV222" s="67"/>
      <c r="WOW222" s="67"/>
      <c r="WOX222" s="65"/>
      <c r="WOY222" s="65"/>
      <c r="WOZ222" s="65"/>
      <c r="WPA222" s="66"/>
      <c r="WPC222" s="64"/>
      <c r="WPD222" s="67"/>
      <c r="WPE222" s="67"/>
      <c r="WPF222" s="65"/>
      <c r="WPG222" s="65"/>
      <c r="WPH222" s="65"/>
      <c r="WPI222" s="66"/>
      <c r="WPK222" s="64"/>
      <c r="WPL222" s="67"/>
      <c r="WPM222" s="67"/>
      <c r="WPN222" s="65"/>
      <c r="WPO222" s="65"/>
      <c r="WPP222" s="65"/>
      <c r="WPQ222" s="66"/>
      <c r="WPS222" s="64"/>
      <c r="WPT222" s="67"/>
      <c r="WPU222" s="67"/>
      <c r="WPV222" s="65"/>
      <c r="WPW222" s="65"/>
      <c r="WPX222" s="65"/>
      <c r="WPY222" s="66"/>
      <c r="WQA222" s="64"/>
      <c r="WQB222" s="67"/>
      <c r="WQC222" s="67"/>
      <c r="WQD222" s="65"/>
      <c r="WQE222" s="65"/>
      <c r="WQF222" s="65"/>
      <c r="WQG222" s="66"/>
      <c r="WQI222" s="64"/>
      <c r="WQJ222" s="67"/>
      <c r="WQK222" s="67"/>
      <c r="WQL222" s="65"/>
      <c r="WQM222" s="65"/>
      <c r="WQN222" s="65"/>
      <c r="WQO222" s="66"/>
      <c r="WQQ222" s="64"/>
      <c r="WQR222" s="67"/>
      <c r="WQS222" s="67"/>
      <c r="WQT222" s="65"/>
      <c r="WQU222" s="65"/>
      <c r="WQV222" s="65"/>
      <c r="WQW222" s="66"/>
      <c r="WQY222" s="64"/>
      <c r="WQZ222" s="67"/>
      <c r="WRA222" s="67"/>
      <c r="WRB222" s="65"/>
      <c r="WRC222" s="65"/>
      <c r="WRD222" s="65"/>
      <c r="WRE222" s="66"/>
      <c r="WRG222" s="64"/>
      <c r="WRH222" s="67"/>
      <c r="WRI222" s="67"/>
      <c r="WRJ222" s="65"/>
      <c r="WRK222" s="65"/>
      <c r="WRL222" s="65"/>
      <c r="WRM222" s="66"/>
      <c r="WRO222" s="64"/>
      <c r="WRP222" s="67"/>
      <c r="WRQ222" s="67"/>
      <c r="WRR222" s="65"/>
      <c r="WRS222" s="65"/>
      <c r="WRT222" s="65"/>
      <c r="WRU222" s="66"/>
      <c r="WRW222" s="64"/>
      <c r="WRX222" s="67"/>
      <c r="WRY222" s="67"/>
      <c r="WRZ222" s="65"/>
      <c r="WSA222" s="65"/>
      <c r="WSB222" s="65"/>
      <c r="WSC222" s="66"/>
      <c r="WSE222" s="64"/>
      <c r="WSF222" s="67"/>
      <c r="WSG222" s="67"/>
      <c r="WSH222" s="65"/>
      <c r="WSI222" s="65"/>
      <c r="WSJ222" s="65"/>
      <c r="WSK222" s="66"/>
      <c r="WSM222" s="64"/>
      <c r="WSN222" s="67"/>
      <c r="WSO222" s="67"/>
      <c r="WSP222" s="65"/>
      <c r="WSQ222" s="65"/>
      <c r="WSR222" s="65"/>
      <c r="WSS222" s="66"/>
      <c r="WSU222" s="64"/>
      <c r="WSV222" s="67"/>
      <c r="WSW222" s="67"/>
      <c r="WSX222" s="65"/>
      <c r="WSY222" s="65"/>
      <c r="WSZ222" s="65"/>
      <c r="WTA222" s="66"/>
      <c r="WTC222" s="64"/>
      <c r="WTD222" s="67"/>
      <c r="WTE222" s="67"/>
      <c r="WTF222" s="65"/>
      <c r="WTG222" s="65"/>
      <c r="WTH222" s="65"/>
      <c r="WTI222" s="66"/>
      <c r="WTK222" s="64"/>
      <c r="WTL222" s="67"/>
      <c r="WTM222" s="67"/>
      <c r="WTN222" s="65"/>
      <c r="WTO222" s="65"/>
      <c r="WTP222" s="65"/>
      <c r="WTQ222" s="66"/>
      <c r="WTS222" s="64"/>
      <c r="WTT222" s="67"/>
      <c r="WTU222" s="67"/>
      <c r="WTV222" s="65"/>
      <c r="WTW222" s="65"/>
      <c r="WTX222" s="65"/>
      <c r="WTY222" s="66"/>
      <c r="WUA222" s="64"/>
      <c r="WUB222" s="67"/>
      <c r="WUC222" s="67"/>
      <c r="WUD222" s="65"/>
      <c r="WUE222" s="65"/>
      <c r="WUF222" s="65"/>
      <c r="WUG222" s="66"/>
      <c r="WUI222" s="64"/>
      <c r="WUJ222" s="67"/>
      <c r="WUK222" s="67"/>
      <c r="WUL222" s="65"/>
      <c r="WUM222" s="65"/>
      <c r="WUN222" s="65"/>
      <c r="WUO222" s="66"/>
      <c r="WUQ222" s="64"/>
      <c r="WUR222" s="67"/>
      <c r="WUS222" s="67"/>
      <c r="WUT222" s="65"/>
      <c r="WUU222" s="65"/>
      <c r="WUV222" s="65"/>
      <c r="WUW222" s="66"/>
      <c r="WUY222" s="64"/>
      <c r="WUZ222" s="67"/>
      <c r="WVA222" s="67"/>
      <c r="WVB222" s="65"/>
      <c r="WVC222" s="65"/>
      <c r="WVD222" s="65"/>
      <c r="WVE222" s="66"/>
      <c r="WVG222" s="64"/>
      <c r="WVH222" s="67"/>
      <c r="WVI222" s="67"/>
      <c r="WVJ222" s="65"/>
      <c r="WVK222" s="65"/>
      <c r="WVL222" s="65"/>
      <c r="WVM222" s="66"/>
      <c r="WVO222" s="64"/>
      <c r="WVP222" s="67"/>
      <c r="WVQ222" s="67"/>
      <c r="WVR222" s="65"/>
      <c r="WVS222" s="65"/>
      <c r="WVT222" s="65"/>
      <c r="WVU222" s="66"/>
      <c r="WVW222" s="64"/>
      <c r="WVX222" s="67"/>
      <c r="WVY222" s="67"/>
      <c r="WVZ222" s="65"/>
      <c r="WWA222" s="65"/>
      <c r="WWB222" s="65"/>
      <c r="WWC222" s="66"/>
      <c r="WWE222" s="64"/>
      <c r="WWF222" s="67"/>
      <c r="WWG222" s="67"/>
      <c r="WWH222" s="65"/>
      <c r="WWI222" s="65"/>
      <c r="WWJ222" s="65"/>
      <c r="WWK222" s="66"/>
      <c r="WWM222" s="64"/>
      <c r="WWN222" s="67"/>
      <c r="WWO222" s="67"/>
      <c r="WWP222" s="65"/>
      <c r="WWQ222" s="65"/>
      <c r="WWR222" s="65"/>
      <c r="WWS222" s="66"/>
      <c r="WWU222" s="64"/>
      <c r="WWV222" s="67"/>
      <c r="WWW222" s="67"/>
      <c r="WWX222" s="65"/>
      <c r="WWY222" s="65"/>
      <c r="WWZ222" s="65"/>
      <c r="WXA222" s="66"/>
      <c r="WXC222" s="64"/>
      <c r="WXD222" s="67"/>
      <c r="WXE222" s="67"/>
      <c r="WXF222" s="65"/>
      <c r="WXG222" s="65"/>
      <c r="WXH222" s="65"/>
      <c r="WXI222" s="66"/>
      <c r="WXK222" s="64"/>
      <c r="WXL222" s="67"/>
      <c r="WXM222" s="67"/>
      <c r="WXN222" s="65"/>
      <c r="WXO222" s="65"/>
      <c r="WXP222" s="65"/>
      <c r="WXQ222" s="66"/>
      <c r="WXS222" s="64"/>
      <c r="WXT222" s="67"/>
      <c r="WXU222" s="67"/>
      <c r="WXV222" s="65"/>
      <c r="WXW222" s="65"/>
      <c r="WXX222" s="65"/>
      <c r="WXY222" s="66"/>
      <c r="WYA222" s="64"/>
      <c r="WYB222" s="67"/>
      <c r="WYC222" s="67"/>
      <c r="WYD222" s="65"/>
      <c r="WYE222" s="65"/>
      <c r="WYF222" s="65"/>
      <c r="WYG222" s="66"/>
      <c r="WYI222" s="64"/>
      <c r="WYJ222" s="67"/>
      <c r="WYK222" s="67"/>
      <c r="WYL222" s="65"/>
      <c r="WYM222" s="65"/>
      <c r="WYN222" s="65"/>
      <c r="WYO222" s="66"/>
      <c r="WYQ222" s="64"/>
      <c r="WYR222" s="67"/>
      <c r="WYS222" s="67"/>
      <c r="WYT222" s="65"/>
      <c r="WYU222" s="65"/>
      <c r="WYV222" s="65"/>
      <c r="WYW222" s="66"/>
      <c r="WYY222" s="64"/>
      <c r="WYZ222" s="67"/>
      <c r="WZA222" s="67"/>
      <c r="WZB222" s="65"/>
      <c r="WZC222" s="65"/>
      <c r="WZD222" s="65"/>
      <c r="WZE222" s="66"/>
      <c r="WZG222" s="64"/>
      <c r="WZH222" s="67"/>
      <c r="WZI222" s="67"/>
      <c r="WZJ222" s="65"/>
      <c r="WZK222" s="65"/>
      <c r="WZL222" s="65"/>
      <c r="WZM222" s="66"/>
      <c r="WZO222" s="64"/>
      <c r="WZP222" s="67"/>
      <c r="WZQ222" s="67"/>
      <c r="WZR222" s="65"/>
      <c r="WZS222" s="65"/>
      <c r="WZT222" s="65"/>
      <c r="WZU222" s="66"/>
      <c r="WZW222" s="64"/>
      <c r="WZX222" s="67"/>
      <c r="WZY222" s="67"/>
      <c r="WZZ222" s="65"/>
      <c r="XAA222" s="65"/>
      <c r="XAB222" s="65"/>
      <c r="XAC222" s="66"/>
      <c r="XAE222" s="64"/>
      <c r="XAF222" s="67"/>
      <c r="XAG222" s="67"/>
      <c r="XAH222" s="65"/>
      <c r="XAI222" s="65"/>
      <c r="XAJ222" s="65"/>
      <c r="XAK222" s="66"/>
      <c r="XAM222" s="64"/>
      <c r="XAN222" s="67"/>
      <c r="XAO222" s="67"/>
      <c r="XAP222" s="65"/>
      <c r="XAQ222" s="65"/>
      <c r="XAR222" s="65"/>
      <c r="XAS222" s="66"/>
      <c r="XAU222" s="64"/>
      <c r="XAV222" s="67"/>
      <c r="XAW222" s="67"/>
      <c r="XAX222" s="65"/>
      <c r="XAY222" s="65"/>
      <c r="XAZ222" s="65"/>
      <c r="XBA222" s="66"/>
      <c r="XBC222" s="64"/>
      <c r="XBD222" s="67"/>
      <c r="XBE222" s="67"/>
      <c r="XBF222" s="65"/>
      <c r="XBG222" s="65"/>
      <c r="XBH222" s="65"/>
      <c r="XBI222" s="66"/>
      <c r="XBK222" s="64"/>
      <c r="XBL222" s="67"/>
      <c r="XBM222" s="67"/>
      <c r="XBN222" s="65"/>
      <c r="XBO222" s="65"/>
      <c r="XBP222" s="65"/>
      <c r="XBQ222" s="66"/>
      <c r="XBS222" s="64"/>
      <c r="XBT222" s="67"/>
      <c r="XBU222" s="67"/>
      <c r="XBV222" s="65"/>
      <c r="XBW222" s="65"/>
      <c r="XBX222" s="65"/>
      <c r="XBY222" s="66"/>
      <c r="XCA222" s="64"/>
      <c r="XCB222" s="67"/>
      <c r="XCC222" s="67"/>
      <c r="XCD222" s="65"/>
      <c r="XCE222" s="65"/>
      <c r="XCF222" s="65"/>
      <c r="XCG222" s="66"/>
      <c r="XCI222" s="64"/>
      <c r="XCJ222" s="67"/>
      <c r="XCK222" s="67"/>
      <c r="XCL222" s="65"/>
      <c r="XCM222" s="65"/>
      <c r="XCN222" s="65"/>
      <c r="XCO222" s="66"/>
      <c r="XCQ222" s="64"/>
      <c r="XCR222" s="67"/>
      <c r="XCS222" s="67"/>
      <c r="XCT222" s="65"/>
      <c r="XCU222" s="65"/>
      <c r="XCV222" s="65"/>
      <c r="XCW222" s="66"/>
      <c r="XCY222" s="64"/>
      <c r="XCZ222" s="67"/>
      <c r="XDA222" s="67"/>
      <c r="XDB222" s="65"/>
      <c r="XDC222" s="65"/>
      <c r="XDD222" s="65"/>
      <c r="XDE222" s="66"/>
      <c r="XDG222" s="64"/>
      <c r="XDH222" s="67"/>
      <c r="XDI222" s="67"/>
      <c r="XDJ222" s="65"/>
      <c r="XDK222" s="65"/>
      <c r="XDL222" s="65"/>
      <c r="XDM222" s="66"/>
      <c r="XDO222" s="64"/>
      <c r="XDP222" s="67"/>
      <c r="XDQ222" s="67"/>
      <c r="XDR222" s="65"/>
      <c r="XDS222" s="65"/>
      <c r="XDT222" s="65"/>
      <c r="XDU222" s="66"/>
      <c r="XDW222" s="64"/>
      <c r="XDX222" s="67"/>
      <c r="XDY222" s="67"/>
      <c r="XDZ222" s="65"/>
      <c r="XEA222" s="65"/>
      <c r="XEB222" s="65"/>
      <c r="XEC222" s="66"/>
      <c r="XEE222" s="64"/>
      <c r="XEF222" s="67"/>
      <c r="XEG222" s="67"/>
      <c r="XEH222" s="65"/>
      <c r="XEI222" s="65"/>
      <c r="XEJ222" s="65"/>
      <c r="XEK222" s="66"/>
      <c r="XEM222" s="64"/>
      <c r="XEN222" s="67"/>
      <c r="XEO222" s="67"/>
      <c r="XEP222" s="65"/>
      <c r="XEQ222" s="65"/>
      <c r="XER222" s="65"/>
      <c r="XES222" s="66"/>
      <c r="XEU222" s="64"/>
      <c r="XEV222" s="67"/>
      <c r="XEW222" s="67"/>
      <c r="XEX222" s="65"/>
      <c r="XEY222" s="65"/>
      <c r="XEZ222" s="65"/>
      <c r="XFA222" s="66"/>
      <c r="XFC222" s="64"/>
      <c r="XFD222" s="67"/>
    </row>
    <row r="223" spans="1:16384" s="58" customFormat="1" ht="61.5" customHeight="1">
      <c r="A223" s="60">
        <f t="shared" si="126"/>
        <v>223</v>
      </c>
      <c r="B223" s="957"/>
      <c r="C223" s="961"/>
      <c r="D223" s="962"/>
      <c r="E223" s="934" t="s">
        <v>137</v>
      </c>
      <c r="F223" s="934"/>
      <c r="G223" s="243"/>
      <c r="H223" s="825"/>
      <c r="I223" s="109"/>
      <c r="J223" s="109"/>
      <c r="K223" s="249"/>
      <c r="L223" s="65"/>
      <c r="M223" s="66"/>
      <c r="O223" s="64"/>
      <c r="P223" s="67"/>
      <c r="Q223" s="67"/>
      <c r="R223" s="65"/>
      <c r="S223" s="65"/>
      <c r="T223" s="65"/>
      <c r="U223" s="66"/>
      <c r="W223" s="64"/>
      <c r="X223" s="67"/>
      <c r="Y223" s="67"/>
      <c r="Z223" s="65"/>
      <c r="AA223" s="236" t="str">
        <f t="shared" si="125"/>
        <v>OK</v>
      </c>
      <c r="AB223" s="242"/>
      <c r="AC223" s="242"/>
      <c r="AD223" s="236" t="str">
        <f>IF(OR(AA223="Error",AB223="Error",AC223="Error"),CONCATENATE("Error en el concepto ",C222," ",E223," de la Hoja 2 Fila  ",A223),"")</f>
        <v/>
      </c>
      <c r="AE223" s="64"/>
      <c r="AF223" s="67"/>
      <c r="AG223" s="67"/>
      <c r="AH223" s="65"/>
      <c r="AI223" s="65"/>
      <c r="AJ223" s="65"/>
      <c r="AK223" s="66"/>
      <c r="AM223" s="64"/>
      <c r="AN223" s="67"/>
      <c r="AO223" s="67"/>
      <c r="AP223" s="65"/>
      <c r="AQ223" s="65"/>
      <c r="AR223" s="65"/>
      <c r="AS223" s="66"/>
      <c r="AU223" s="64"/>
      <c r="AV223" s="67"/>
      <c r="AW223" s="67"/>
      <c r="AX223" s="65"/>
      <c r="AY223" s="65"/>
      <c r="AZ223" s="65"/>
      <c r="BA223" s="66"/>
      <c r="BC223" s="64"/>
      <c r="BD223" s="67"/>
      <c r="BE223" s="67"/>
      <c r="BF223" s="65"/>
      <c r="BG223" s="65"/>
      <c r="BH223" s="65"/>
      <c r="BI223" s="66"/>
      <c r="BK223" s="64"/>
      <c r="BL223" s="67"/>
      <c r="BM223" s="67"/>
      <c r="BN223" s="65"/>
      <c r="BO223" s="65"/>
      <c r="BP223" s="65"/>
      <c r="BQ223" s="66"/>
      <c r="BS223" s="64"/>
      <c r="BT223" s="67"/>
      <c r="BU223" s="67"/>
      <c r="BV223" s="65"/>
      <c r="BW223" s="65"/>
      <c r="BX223" s="65"/>
      <c r="BY223" s="66"/>
      <c r="CA223" s="64"/>
      <c r="CB223" s="67"/>
      <c r="CC223" s="67"/>
      <c r="CD223" s="65"/>
      <c r="CE223" s="65"/>
      <c r="CF223" s="65"/>
      <c r="CG223" s="66"/>
      <c r="CI223" s="64"/>
      <c r="CJ223" s="67"/>
      <c r="CK223" s="67"/>
      <c r="CL223" s="65"/>
      <c r="CM223" s="65"/>
      <c r="CN223" s="65"/>
      <c r="CO223" s="66"/>
      <c r="CQ223" s="64"/>
      <c r="CR223" s="67"/>
      <c r="CS223" s="67"/>
      <c r="CT223" s="65"/>
      <c r="CU223" s="65"/>
      <c r="CV223" s="65"/>
      <c r="CW223" s="66"/>
      <c r="CY223" s="64"/>
      <c r="CZ223" s="67"/>
      <c r="DA223" s="67"/>
      <c r="DB223" s="65"/>
      <c r="DC223" s="65"/>
      <c r="DD223" s="65"/>
      <c r="DE223" s="66"/>
      <c r="DG223" s="64"/>
      <c r="DH223" s="67"/>
      <c r="DI223" s="67"/>
      <c r="DJ223" s="65"/>
      <c r="DK223" s="65"/>
      <c r="DL223" s="65"/>
      <c r="DM223" s="66"/>
      <c r="DO223" s="64"/>
      <c r="DP223" s="67"/>
      <c r="DQ223" s="67"/>
      <c r="DR223" s="65"/>
      <c r="DS223" s="65"/>
      <c r="DT223" s="65"/>
      <c r="DU223" s="66"/>
      <c r="DW223" s="64"/>
      <c r="DX223" s="67"/>
      <c r="DY223" s="67"/>
      <c r="DZ223" s="65"/>
      <c r="EA223" s="65"/>
      <c r="EB223" s="65"/>
      <c r="EC223" s="66"/>
      <c r="EE223" s="64"/>
      <c r="EF223" s="67"/>
      <c r="EG223" s="67"/>
      <c r="EH223" s="65"/>
      <c r="EI223" s="65"/>
      <c r="EJ223" s="65"/>
      <c r="EK223" s="66"/>
      <c r="EM223" s="64"/>
      <c r="EN223" s="67"/>
      <c r="EO223" s="67"/>
      <c r="EP223" s="65"/>
      <c r="EQ223" s="65"/>
      <c r="ER223" s="65"/>
      <c r="ES223" s="66"/>
      <c r="EU223" s="64"/>
      <c r="EV223" s="67"/>
      <c r="EW223" s="67"/>
      <c r="EX223" s="65"/>
      <c r="EY223" s="65"/>
      <c r="EZ223" s="65"/>
      <c r="FA223" s="66"/>
      <c r="FC223" s="64"/>
      <c r="FD223" s="67"/>
      <c r="FE223" s="67"/>
      <c r="FF223" s="65"/>
      <c r="FG223" s="65"/>
      <c r="FH223" s="65"/>
      <c r="FI223" s="66"/>
      <c r="FK223" s="64"/>
      <c r="FL223" s="67"/>
      <c r="FM223" s="67"/>
      <c r="FN223" s="65"/>
      <c r="FO223" s="65"/>
      <c r="FP223" s="65"/>
      <c r="FQ223" s="66"/>
      <c r="FS223" s="64"/>
      <c r="FT223" s="67"/>
      <c r="FU223" s="67"/>
      <c r="FV223" s="65"/>
      <c r="FW223" s="65"/>
      <c r="FX223" s="65"/>
      <c r="FY223" s="66"/>
      <c r="GA223" s="64"/>
      <c r="GB223" s="67"/>
      <c r="GC223" s="67"/>
      <c r="GD223" s="65"/>
      <c r="GE223" s="65"/>
      <c r="GF223" s="65"/>
      <c r="GG223" s="66"/>
      <c r="GI223" s="64"/>
      <c r="GJ223" s="67"/>
      <c r="GK223" s="67"/>
      <c r="GL223" s="65"/>
      <c r="GM223" s="65"/>
      <c r="GN223" s="65"/>
      <c r="GO223" s="66"/>
      <c r="GQ223" s="64"/>
      <c r="GR223" s="67"/>
      <c r="GS223" s="67"/>
      <c r="GT223" s="65"/>
      <c r="GU223" s="65"/>
      <c r="GV223" s="65"/>
      <c r="GW223" s="66"/>
      <c r="GY223" s="64"/>
      <c r="GZ223" s="67"/>
      <c r="HA223" s="67"/>
      <c r="HB223" s="65"/>
      <c r="HC223" s="65"/>
      <c r="HD223" s="65"/>
      <c r="HE223" s="66"/>
      <c r="HG223" s="64"/>
      <c r="HH223" s="67"/>
      <c r="HI223" s="67"/>
      <c r="HJ223" s="65"/>
      <c r="HK223" s="65"/>
      <c r="HL223" s="65"/>
      <c r="HM223" s="66"/>
      <c r="HO223" s="64"/>
      <c r="HP223" s="67"/>
      <c r="HQ223" s="67"/>
      <c r="HR223" s="65"/>
      <c r="HS223" s="65"/>
      <c r="HT223" s="65"/>
      <c r="HU223" s="66"/>
      <c r="HW223" s="64"/>
      <c r="HX223" s="67"/>
      <c r="HY223" s="67"/>
      <c r="HZ223" s="65"/>
      <c r="IA223" s="65"/>
      <c r="IB223" s="65"/>
      <c r="IC223" s="66"/>
      <c r="IE223" s="64"/>
      <c r="IF223" s="67"/>
      <c r="IG223" s="67"/>
      <c r="IH223" s="65"/>
      <c r="II223" s="65"/>
      <c r="IJ223" s="65"/>
      <c r="IK223" s="66"/>
      <c r="IM223" s="64"/>
      <c r="IN223" s="67"/>
      <c r="IO223" s="67"/>
      <c r="IP223" s="65"/>
      <c r="IQ223" s="65"/>
      <c r="IR223" s="65"/>
      <c r="IS223" s="66"/>
      <c r="IU223" s="64"/>
      <c r="IV223" s="67"/>
      <c r="IW223" s="67"/>
      <c r="IX223" s="65"/>
      <c r="IY223" s="65"/>
      <c r="IZ223" s="65"/>
      <c r="JA223" s="66"/>
      <c r="JC223" s="64"/>
      <c r="JD223" s="67"/>
      <c r="JE223" s="67"/>
      <c r="JF223" s="65"/>
      <c r="JG223" s="65"/>
      <c r="JH223" s="65"/>
      <c r="JI223" s="66"/>
      <c r="JK223" s="64"/>
      <c r="JL223" s="67"/>
      <c r="JM223" s="67"/>
      <c r="JN223" s="65"/>
      <c r="JO223" s="65"/>
      <c r="JP223" s="65"/>
      <c r="JQ223" s="66"/>
      <c r="JS223" s="64"/>
      <c r="JT223" s="67"/>
      <c r="JU223" s="67"/>
      <c r="JV223" s="65"/>
      <c r="JW223" s="65"/>
      <c r="JX223" s="65"/>
      <c r="JY223" s="66"/>
      <c r="KA223" s="64"/>
      <c r="KB223" s="67"/>
      <c r="KC223" s="67"/>
      <c r="KD223" s="65"/>
      <c r="KE223" s="65"/>
      <c r="KF223" s="65"/>
      <c r="KG223" s="66"/>
      <c r="KI223" s="64"/>
      <c r="KJ223" s="67"/>
      <c r="KK223" s="67"/>
      <c r="KL223" s="65"/>
      <c r="KM223" s="65"/>
      <c r="KN223" s="65"/>
      <c r="KO223" s="66"/>
      <c r="KQ223" s="64"/>
      <c r="KR223" s="67"/>
      <c r="KS223" s="67"/>
      <c r="KT223" s="65"/>
      <c r="KU223" s="65"/>
      <c r="KV223" s="65"/>
      <c r="KW223" s="66"/>
      <c r="KY223" s="64"/>
      <c r="KZ223" s="67"/>
      <c r="LA223" s="67"/>
      <c r="LB223" s="65"/>
      <c r="LC223" s="65"/>
      <c r="LD223" s="65"/>
      <c r="LE223" s="66"/>
      <c r="LG223" s="64"/>
      <c r="LH223" s="67"/>
      <c r="LI223" s="67"/>
      <c r="LJ223" s="65"/>
      <c r="LK223" s="65"/>
      <c r="LL223" s="65"/>
      <c r="LM223" s="66"/>
      <c r="LO223" s="64"/>
      <c r="LP223" s="67"/>
      <c r="LQ223" s="67"/>
      <c r="LR223" s="65"/>
      <c r="LS223" s="65"/>
      <c r="LT223" s="65"/>
      <c r="LU223" s="66"/>
      <c r="LW223" s="64"/>
      <c r="LX223" s="67"/>
      <c r="LY223" s="67"/>
      <c r="LZ223" s="65"/>
      <c r="MA223" s="65"/>
      <c r="MB223" s="65"/>
      <c r="MC223" s="66"/>
      <c r="ME223" s="64"/>
      <c r="MF223" s="67"/>
      <c r="MG223" s="67"/>
      <c r="MH223" s="65"/>
      <c r="MI223" s="65"/>
      <c r="MJ223" s="65"/>
      <c r="MK223" s="66"/>
      <c r="MM223" s="64"/>
      <c r="MN223" s="67"/>
      <c r="MO223" s="67"/>
      <c r="MP223" s="65"/>
      <c r="MQ223" s="65"/>
      <c r="MR223" s="65"/>
      <c r="MS223" s="66"/>
      <c r="MU223" s="64"/>
      <c r="MV223" s="67"/>
      <c r="MW223" s="67"/>
      <c r="MX223" s="65"/>
      <c r="MY223" s="65"/>
      <c r="MZ223" s="65"/>
      <c r="NA223" s="66"/>
      <c r="NC223" s="64"/>
      <c r="ND223" s="67"/>
      <c r="NE223" s="67"/>
      <c r="NF223" s="65"/>
      <c r="NG223" s="65"/>
      <c r="NH223" s="65"/>
      <c r="NI223" s="66"/>
      <c r="NK223" s="64"/>
      <c r="NL223" s="67"/>
      <c r="NM223" s="67"/>
      <c r="NN223" s="65"/>
      <c r="NO223" s="65"/>
      <c r="NP223" s="65"/>
      <c r="NQ223" s="66"/>
      <c r="NS223" s="64"/>
      <c r="NT223" s="67"/>
      <c r="NU223" s="67"/>
      <c r="NV223" s="65"/>
      <c r="NW223" s="65"/>
      <c r="NX223" s="65"/>
      <c r="NY223" s="66"/>
      <c r="OA223" s="64"/>
      <c r="OB223" s="67"/>
      <c r="OC223" s="67"/>
      <c r="OD223" s="65"/>
      <c r="OE223" s="65"/>
      <c r="OF223" s="65"/>
      <c r="OG223" s="66"/>
      <c r="OI223" s="64"/>
      <c r="OJ223" s="67"/>
      <c r="OK223" s="67"/>
      <c r="OL223" s="65"/>
      <c r="OM223" s="65"/>
      <c r="ON223" s="65"/>
      <c r="OO223" s="66"/>
      <c r="OQ223" s="64"/>
      <c r="OR223" s="67"/>
      <c r="OS223" s="67"/>
      <c r="OT223" s="65"/>
      <c r="OU223" s="65"/>
      <c r="OV223" s="65"/>
      <c r="OW223" s="66"/>
      <c r="OY223" s="64"/>
      <c r="OZ223" s="67"/>
      <c r="PA223" s="67"/>
      <c r="PB223" s="65"/>
      <c r="PC223" s="65"/>
      <c r="PD223" s="65"/>
      <c r="PE223" s="66"/>
      <c r="PG223" s="64"/>
      <c r="PH223" s="67"/>
      <c r="PI223" s="67"/>
      <c r="PJ223" s="65"/>
      <c r="PK223" s="65"/>
      <c r="PL223" s="65"/>
      <c r="PM223" s="66"/>
      <c r="PO223" s="64"/>
      <c r="PP223" s="67"/>
      <c r="PQ223" s="67"/>
      <c r="PR223" s="65"/>
      <c r="PS223" s="65"/>
      <c r="PT223" s="65"/>
      <c r="PU223" s="66"/>
      <c r="PW223" s="64"/>
      <c r="PX223" s="67"/>
      <c r="PY223" s="67"/>
      <c r="PZ223" s="65"/>
      <c r="QA223" s="65"/>
      <c r="QB223" s="65"/>
      <c r="QC223" s="66"/>
      <c r="QE223" s="64"/>
      <c r="QF223" s="67"/>
      <c r="QG223" s="67"/>
      <c r="QH223" s="65"/>
      <c r="QI223" s="65"/>
      <c r="QJ223" s="65"/>
      <c r="QK223" s="66"/>
      <c r="QM223" s="64"/>
      <c r="QN223" s="67"/>
      <c r="QO223" s="67"/>
      <c r="QP223" s="65"/>
      <c r="QQ223" s="65"/>
      <c r="QR223" s="65"/>
      <c r="QS223" s="66"/>
      <c r="QU223" s="64"/>
      <c r="QV223" s="67"/>
      <c r="QW223" s="67"/>
      <c r="QX223" s="65"/>
      <c r="QY223" s="65"/>
      <c r="QZ223" s="65"/>
      <c r="RA223" s="66"/>
      <c r="RC223" s="64"/>
      <c r="RD223" s="67"/>
      <c r="RE223" s="67"/>
      <c r="RF223" s="65"/>
      <c r="RG223" s="65"/>
      <c r="RH223" s="65"/>
      <c r="RI223" s="66"/>
      <c r="RK223" s="64"/>
      <c r="RL223" s="67"/>
      <c r="RM223" s="67"/>
      <c r="RN223" s="65"/>
      <c r="RO223" s="65"/>
      <c r="RP223" s="65"/>
      <c r="RQ223" s="66"/>
      <c r="RS223" s="64"/>
      <c r="RT223" s="67"/>
      <c r="RU223" s="67"/>
      <c r="RV223" s="65"/>
      <c r="RW223" s="65"/>
      <c r="RX223" s="65"/>
      <c r="RY223" s="66"/>
      <c r="SA223" s="64"/>
      <c r="SB223" s="67"/>
      <c r="SC223" s="67"/>
      <c r="SD223" s="65"/>
      <c r="SE223" s="65"/>
      <c r="SF223" s="65"/>
      <c r="SG223" s="66"/>
      <c r="SI223" s="64"/>
      <c r="SJ223" s="67"/>
      <c r="SK223" s="67"/>
      <c r="SL223" s="65"/>
      <c r="SM223" s="65"/>
      <c r="SN223" s="65"/>
      <c r="SO223" s="66"/>
      <c r="SQ223" s="64"/>
      <c r="SR223" s="67"/>
      <c r="SS223" s="67"/>
      <c r="ST223" s="65"/>
      <c r="SU223" s="65"/>
      <c r="SV223" s="65"/>
      <c r="SW223" s="66"/>
      <c r="SY223" s="64"/>
      <c r="SZ223" s="67"/>
      <c r="TA223" s="67"/>
      <c r="TB223" s="65"/>
      <c r="TC223" s="65"/>
      <c r="TD223" s="65"/>
      <c r="TE223" s="66"/>
      <c r="TG223" s="64"/>
      <c r="TH223" s="67"/>
      <c r="TI223" s="67"/>
      <c r="TJ223" s="65"/>
      <c r="TK223" s="65"/>
      <c r="TL223" s="65"/>
      <c r="TM223" s="66"/>
      <c r="TO223" s="64"/>
      <c r="TP223" s="67"/>
      <c r="TQ223" s="67"/>
      <c r="TR223" s="65"/>
      <c r="TS223" s="65"/>
      <c r="TT223" s="65"/>
      <c r="TU223" s="66"/>
      <c r="TW223" s="64"/>
      <c r="TX223" s="67"/>
      <c r="TY223" s="67"/>
      <c r="TZ223" s="65"/>
      <c r="UA223" s="65"/>
      <c r="UB223" s="65"/>
      <c r="UC223" s="66"/>
      <c r="UE223" s="64"/>
      <c r="UF223" s="67"/>
      <c r="UG223" s="67"/>
      <c r="UH223" s="65"/>
      <c r="UI223" s="65"/>
      <c r="UJ223" s="65"/>
      <c r="UK223" s="66"/>
      <c r="UM223" s="64"/>
      <c r="UN223" s="67"/>
      <c r="UO223" s="67"/>
      <c r="UP223" s="65"/>
      <c r="UQ223" s="65"/>
      <c r="UR223" s="65"/>
      <c r="US223" s="66"/>
      <c r="UU223" s="64"/>
      <c r="UV223" s="67"/>
      <c r="UW223" s="67"/>
      <c r="UX223" s="65"/>
      <c r="UY223" s="65"/>
      <c r="UZ223" s="65"/>
      <c r="VA223" s="66"/>
      <c r="VC223" s="64"/>
      <c r="VD223" s="67"/>
      <c r="VE223" s="67"/>
      <c r="VF223" s="65"/>
      <c r="VG223" s="65"/>
      <c r="VH223" s="65"/>
      <c r="VI223" s="66"/>
      <c r="VK223" s="64"/>
      <c r="VL223" s="67"/>
      <c r="VM223" s="67"/>
      <c r="VN223" s="65"/>
      <c r="VO223" s="65"/>
      <c r="VP223" s="65"/>
      <c r="VQ223" s="66"/>
      <c r="VS223" s="64"/>
      <c r="VT223" s="67"/>
      <c r="VU223" s="67"/>
      <c r="VV223" s="65"/>
      <c r="VW223" s="65"/>
      <c r="VX223" s="65"/>
      <c r="VY223" s="66"/>
      <c r="WA223" s="64"/>
      <c r="WB223" s="67"/>
      <c r="WC223" s="67"/>
      <c r="WD223" s="65"/>
      <c r="WE223" s="65"/>
      <c r="WF223" s="65"/>
      <c r="WG223" s="66"/>
      <c r="WI223" s="64"/>
      <c r="WJ223" s="67"/>
      <c r="WK223" s="67"/>
      <c r="WL223" s="65"/>
      <c r="WM223" s="65"/>
      <c r="WN223" s="65"/>
      <c r="WO223" s="66"/>
      <c r="WQ223" s="64"/>
      <c r="WR223" s="67"/>
      <c r="WS223" s="67"/>
      <c r="WT223" s="65"/>
      <c r="WU223" s="65"/>
      <c r="WV223" s="65"/>
      <c r="WW223" s="66"/>
      <c r="WY223" s="64"/>
      <c r="WZ223" s="67"/>
      <c r="XA223" s="67"/>
      <c r="XB223" s="65"/>
      <c r="XC223" s="65"/>
      <c r="XD223" s="65"/>
      <c r="XE223" s="66"/>
      <c r="XG223" s="64"/>
      <c r="XH223" s="67"/>
      <c r="XI223" s="67"/>
      <c r="XJ223" s="65"/>
      <c r="XK223" s="65"/>
      <c r="XL223" s="65"/>
      <c r="XM223" s="66"/>
      <c r="XO223" s="64"/>
      <c r="XP223" s="67"/>
      <c r="XQ223" s="67"/>
      <c r="XR223" s="65"/>
      <c r="XS223" s="65"/>
      <c r="XT223" s="65"/>
      <c r="XU223" s="66"/>
      <c r="XW223" s="64"/>
      <c r="XX223" s="67"/>
      <c r="XY223" s="67"/>
      <c r="XZ223" s="65"/>
      <c r="YA223" s="65"/>
      <c r="YB223" s="65"/>
      <c r="YC223" s="66"/>
      <c r="YE223" s="64"/>
      <c r="YF223" s="67"/>
      <c r="YG223" s="67"/>
      <c r="YH223" s="65"/>
      <c r="YI223" s="65"/>
      <c r="YJ223" s="65"/>
      <c r="YK223" s="66"/>
      <c r="YM223" s="64"/>
      <c r="YN223" s="67"/>
      <c r="YO223" s="67"/>
      <c r="YP223" s="65"/>
      <c r="YQ223" s="65"/>
      <c r="YR223" s="65"/>
      <c r="YS223" s="66"/>
      <c r="YU223" s="64"/>
      <c r="YV223" s="67"/>
      <c r="YW223" s="67"/>
      <c r="YX223" s="65"/>
      <c r="YY223" s="65"/>
      <c r="YZ223" s="65"/>
      <c r="ZA223" s="66"/>
      <c r="ZC223" s="64"/>
      <c r="ZD223" s="67"/>
      <c r="ZE223" s="67"/>
      <c r="ZF223" s="65"/>
      <c r="ZG223" s="65"/>
      <c r="ZH223" s="65"/>
      <c r="ZI223" s="66"/>
      <c r="ZK223" s="64"/>
      <c r="ZL223" s="67"/>
      <c r="ZM223" s="67"/>
      <c r="ZN223" s="65"/>
      <c r="ZO223" s="65"/>
      <c r="ZP223" s="65"/>
      <c r="ZQ223" s="66"/>
      <c r="ZS223" s="64"/>
      <c r="ZT223" s="67"/>
      <c r="ZU223" s="67"/>
      <c r="ZV223" s="65"/>
      <c r="ZW223" s="65"/>
      <c r="ZX223" s="65"/>
      <c r="ZY223" s="66"/>
      <c r="AAA223" s="64"/>
      <c r="AAB223" s="67"/>
      <c r="AAC223" s="67"/>
      <c r="AAD223" s="65"/>
      <c r="AAE223" s="65"/>
      <c r="AAF223" s="65"/>
      <c r="AAG223" s="66"/>
      <c r="AAI223" s="64"/>
      <c r="AAJ223" s="67"/>
      <c r="AAK223" s="67"/>
      <c r="AAL223" s="65"/>
      <c r="AAM223" s="65"/>
      <c r="AAN223" s="65"/>
      <c r="AAO223" s="66"/>
      <c r="AAQ223" s="64"/>
      <c r="AAR223" s="67"/>
      <c r="AAS223" s="67"/>
      <c r="AAT223" s="65"/>
      <c r="AAU223" s="65"/>
      <c r="AAV223" s="65"/>
      <c r="AAW223" s="66"/>
      <c r="AAY223" s="64"/>
      <c r="AAZ223" s="67"/>
      <c r="ABA223" s="67"/>
      <c r="ABB223" s="65"/>
      <c r="ABC223" s="65"/>
      <c r="ABD223" s="65"/>
      <c r="ABE223" s="66"/>
      <c r="ABG223" s="64"/>
      <c r="ABH223" s="67"/>
      <c r="ABI223" s="67"/>
      <c r="ABJ223" s="65"/>
      <c r="ABK223" s="65"/>
      <c r="ABL223" s="65"/>
      <c r="ABM223" s="66"/>
      <c r="ABO223" s="64"/>
      <c r="ABP223" s="67"/>
      <c r="ABQ223" s="67"/>
      <c r="ABR223" s="65"/>
      <c r="ABS223" s="65"/>
      <c r="ABT223" s="65"/>
      <c r="ABU223" s="66"/>
      <c r="ABW223" s="64"/>
      <c r="ABX223" s="67"/>
      <c r="ABY223" s="67"/>
      <c r="ABZ223" s="65"/>
      <c r="ACA223" s="65"/>
      <c r="ACB223" s="65"/>
      <c r="ACC223" s="66"/>
      <c r="ACE223" s="64"/>
      <c r="ACF223" s="67"/>
      <c r="ACG223" s="67"/>
      <c r="ACH223" s="65"/>
      <c r="ACI223" s="65"/>
      <c r="ACJ223" s="65"/>
      <c r="ACK223" s="66"/>
      <c r="ACM223" s="64"/>
      <c r="ACN223" s="67"/>
      <c r="ACO223" s="67"/>
      <c r="ACP223" s="65"/>
      <c r="ACQ223" s="65"/>
      <c r="ACR223" s="65"/>
      <c r="ACS223" s="66"/>
      <c r="ACU223" s="64"/>
      <c r="ACV223" s="67"/>
      <c r="ACW223" s="67"/>
      <c r="ACX223" s="65"/>
      <c r="ACY223" s="65"/>
      <c r="ACZ223" s="65"/>
      <c r="ADA223" s="66"/>
      <c r="ADC223" s="64"/>
      <c r="ADD223" s="67"/>
      <c r="ADE223" s="67"/>
      <c r="ADF223" s="65"/>
      <c r="ADG223" s="65"/>
      <c r="ADH223" s="65"/>
      <c r="ADI223" s="66"/>
      <c r="ADK223" s="64"/>
      <c r="ADL223" s="67"/>
      <c r="ADM223" s="67"/>
      <c r="ADN223" s="65"/>
      <c r="ADO223" s="65"/>
      <c r="ADP223" s="65"/>
      <c r="ADQ223" s="66"/>
      <c r="ADS223" s="64"/>
      <c r="ADT223" s="67"/>
      <c r="ADU223" s="67"/>
      <c r="ADV223" s="65"/>
      <c r="ADW223" s="65"/>
      <c r="ADX223" s="65"/>
      <c r="ADY223" s="66"/>
      <c r="AEA223" s="64"/>
      <c r="AEB223" s="67"/>
      <c r="AEC223" s="67"/>
      <c r="AED223" s="65"/>
      <c r="AEE223" s="65"/>
      <c r="AEF223" s="65"/>
      <c r="AEG223" s="66"/>
      <c r="AEI223" s="64"/>
      <c r="AEJ223" s="67"/>
      <c r="AEK223" s="67"/>
      <c r="AEL223" s="65"/>
      <c r="AEM223" s="65"/>
      <c r="AEN223" s="65"/>
      <c r="AEO223" s="66"/>
      <c r="AEQ223" s="64"/>
      <c r="AER223" s="67"/>
      <c r="AES223" s="67"/>
      <c r="AET223" s="65"/>
      <c r="AEU223" s="65"/>
      <c r="AEV223" s="65"/>
      <c r="AEW223" s="66"/>
      <c r="AEY223" s="64"/>
      <c r="AEZ223" s="67"/>
      <c r="AFA223" s="67"/>
      <c r="AFB223" s="65"/>
      <c r="AFC223" s="65"/>
      <c r="AFD223" s="65"/>
      <c r="AFE223" s="66"/>
      <c r="AFG223" s="64"/>
      <c r="AFH223" s="67"/>
      <c r="AFI223" s="67"/>
      <c r="AFJ223" s="65"/>
      <c r="AFK223" s="65"/>
      <c r="AFL223" s="65"/>
      <c r="AFM223" s="66"/>
      <c r="AFO223" s="64"/>
      <c r="AFP223" s="67"/>
      <c r="AFQ223" s="67"/>
      <c r="AFR223" s="65"/>
      <c r="AFS223" s="65"/>
      <c r="AFT223" s="65"/>
      <c r="AFU223" s="66"/>
      <c r="AFW223" s="64"/>
      <c r="AFX223" s="67"/>
      <c r="AFY223" s="67"/>
      <c r="AFZ223" s="65"/>
      <c r="AGA223" s="65"/>
      <c r="AGB223" s="65"/>
      <c r="AGC223" s="66"/>
      <c r="AGE223" s="64"/>
      <c r="AGF223" s="67"/>
      <c r="AGG223" s="67"/>
      <c r="AGH223" s="65"/>
      <c r="AGI223" s="65"/>
      <c r="AGJ223" s="65"/>
      <c r="AGK223" s="66"/>
      <c r="AGM223" s="64"/>
      <c r="AGN223" s="67"/>
      <c r="AGO223" s="67"/>
      <c r="AGP223" s="65"/>
      <c r="AGQ223" s="65"/>
      <c r="AGR223" s="65"/>
      <c r="AGS223" s="66"/>
      <c r="AGU223" s="64"/>
      <c r="AGV223" s="67"/>
      <c r="AGW223" s="67"/>
      <c r="AGX223" s="65"/>
      <c r="AGY223" s="65"/>
      <c r="AGZ223" s="65"/>
      <c r="AHA223" s="66"/>
      <c r="AHC223" s="64"/>
      <c r="AHD223" s="67"/>
      <c r="AHE223" s="67"/>
      <c r="AHF223" s="65"/>
      <c r="AHG223" s="65"/>
      <c r="AHH223" s="65"/>
      <c r="AHI223" s="66"/>
      <c r="AHK223" s="64"/>
      <c r="AHL223" s="67"/>
      <c r="AHM223" s="67"/>
      <c r="AHN223" s="65"/>
      <c r="AHO223" s="65"/>
      <c r="AHP223" s="65"/>
      <c r="AHQ223" s="66"/>
      <c r="AHS223" s="64"/>
      <c r="AHT223" s="67"/>
      <c r="AHU223" s="67"/>
      <c r="AHV223" s="65"/>
      <c r="AHW223" s="65"/>
      <c r="AHX223" s="65"/>
      <c r="AHY223" s="66"/>
      <c r="AIA223" s="64"/>
      <c r="AIB223" s="67"/>
      <c r="AIC223" s="67"/>
      <c r="AID223" s="65"/>
      <c r="AIE223" s="65"/>
      <c r="AIF223" s="65"/>
      <c r="AIG223" s="66"/>
      <c r="AII223" s="64"/>
      <c r="AIJ223" s="67"/>
      <c r="AIK223" s="67"/>
      <c r="AIL223" s="65"/>
      <c r="AIM223" s="65"/>
      <c r="AIN223" s="65"/>
      <c r="AIO223" s="66"/>
      <c r="AIQ223" s="64"/>
      <c r="AIR223" s="67"/>
      <c r="AIS223" s="67"/>
      <c r="AIT223" s="65"/>
      <c r="AIU223" s="65"/>
      <c r="AIV223" s="65"/>
      <c r="AIW223" s="66"/>
      <c r="AIY223" s="64"/>
      <c r="AIZ223" s="67"/>
      <c r="AJA223" s="67"/>
      <c r="AJB223" s="65"/>
      <c r="AJC223" s="65"/>
      <c r="AJD223" s="65"/>
      <c r="AJE223" s="66"/>
      <c r="AJG223" s="64"/>
      <c r="AJH223" s="67"/>
      <c r="AJI223" s="67"/>
      <c r="AJJ223" s="65"/>
      <c r="AJK223" s="65"/>
      <c r="AJL223" s="65"/>
      <c r="AJM223" s="66"/>
      <c r="AJO223" s="64"/>
      <c r="AJP223" s="67"/>
      <c r="AJQ223" s="67"/>
      <c r="AJR223" s="65"/>
      <c r="AJS223" s="65"/>
      <c r="AJT223" s="65"/>
      <c r="AJU223" s="66"/>
      <c r="AJW223" s="64"/>
      <c r="AJX223" s="67"/>
      <c r="AJY223" s="67"/>
      <c r="AJZ223" s="65"/>
      <c r="AKA223" s="65"/>
      <c r="AKB223" s="65"/>
      <c r="AKC223" s="66"/>
      <c r="AKE223" s="64"/>
      <c r="AKF223" s="67"/>
      <c r="AKG223" s="67"/>
      <c r="AKH223" s="65"/>
      <c r="AKI223" s="65"/>
      <c r="AKJ223" s="65"/>
      <c r="AKK223" s="66"/>
      <c r="AKM223" s="64"/>
      <c r="AKN223" s="67"/>
      <c r="AKO223" s="67"/>
      <c r="AKP223" s="65"/>
      <c r="AKQ223" s="65"/>
      <c r="AKR223" s="65"/>
      <c r="AKS223" s="66"/>
      <c r="AKU223" s="64"/>
      <c r="AKV223" s="67"/>
      <c r="AKW223" s="67"/>
      <c r="AKX223" s="65"/>
      <c r="AKY223" s="65"/>
      <c r="AKZ223" s="65"/>
      <c r="ALA223" s="66"/>
      <c r="ALC223" s="64"/>
      <c r="ALD223" s="67"/>
      <c r="ALE223" s="67"/>
      <c r="ALF223" s="65"/>
      <c r="ALG223" s="65"/>
      <c r="ALH223" s="65"/>
      <c r="ALI223" s="66"/>
      <c r="ALK223" s="64"/>
      <c r="ALL223" s="67"/>
      <c r="ALM223" s="67"/>
      <c r="ALN223" s="65"/>
      <c r="ALO223" s="65"/>
      <c r="ALP223" s="65"/>
      <c r="ALQ223" s="66"/>
      <c r="ALS223" s="64"/>
      <c r="ALT223" s="67"/>
      <c r="ALU223" s="67"/>
      <c r="ALV223" s="65"/>
      <c r="ALW223" s="65"/>
      <c r="ALX223" s="65"/>
      <c r="ALY223" s="66"/>
      <c r="AMA223" s="64"/>
      <c r="AMB223" s="67"/>
      <c r="AMC223" s="67"/>
      <c r="AMD223" s="65"/>
      <c r="AME223" s="65"/>
      <c r="AMF223" s="65"/>
      <c r="AMG223" s="66"/>
      <c r="AMI223" s="64"/>
      <c r="AMJ223" s="67"/>
      <c r="AMK223" s="67"/>
      <c r="AML223" s="65"/>
      <c r="AMM223" s="65"/>
      <c r="AMN223" s="65"/>
      <c r="AMO223" s="66"/>
      <c r="AMQ223" s="64"/>
      <c r="AMR223" s="67"/>
      <c r="AMS223" s="67"/>
      <c r="AMT223" s="65"/>
      <c r="AMU223" s="65"/>
      <c r="AMV223" s="65"/>
      <c r="AMW223" s="66"/>
      <c r="AMY223" s="64"/>
      <c r="AMZ223" s="67"/>
      <c r="ANA223" s="67"/>
      <c r="ANB223" s="65"/>
      <c r="ANC223" s="65"/>
      <c r="AND223" s="65"/>
      <c r="ANE223" s="66"/>
      <c r="ANG223" s="64"/>
      <c r="ANH223" s="67"/>
      <c r="ANI223" s="67"/>
      <c r="ANJ223" s="65"/>
      <c r="ANK223" s="65"/>
      <c r="ANL223" s="65"/>
      <c r="ANM223" s="66"/>
      <c r="ANO223" s="64"/>
      <c r="ANP223" s="67"/>
      <c r="ANQ223" s="67"/>
      <c r="ANR223" s="65"/>
      <c r="ANS223" s="65"/>
      <c r="ANT223" s="65"/>
      <c r="ANU223" s="66"/>
      <c r="ANW223" s="64"/>
      <c r="ANX223" s="67"/>
      <c r="ANY223" s="67"/>
      <c r="ANZ223" s="65"/>
      <c r="AOA223" s="65"/>
      <c r="AOB223" s="65"/>
      <c r="AOC223" s="66"/>
      <c r="AOE223" s="64"/>
      <c r="AOF223" s="67"/>
      <c r="AOG223" s="67"/>
      <c r="AOH223" s="65"/>
      <c r="AOI223" s="65"/>
      <c r="AOJ223" s="65"/>
      <c r="AOK223" s="66"/>
      <c r="AOM223" s="64"/>
      <c r="AON223" s="67"/>
      <c r="AOO223" s="67"/>
      <c r="AOP223" s="65"/>
      <c r="AOQ223" s="65"/>
      <c r="AOR223" s="65"/>
      <c r="AOS223" s="66"/>
      <c r="AOU223" s="64"/>
      <c r="AOV223" s="67"/>
      <c r="AOW223" s="67"/>
      <c r="AOX223" s="65"/>
      <c r="AOY223" s="65"/>
      <c r="AOZ223" s="65"/>
      <c r="APA223" s="66"/>
      <c r="APC223" s="64"/>
      <c r="APD223" s="67"/>
      <c r="APE223" s="67"/>
      <c r="APF223" s="65"/>
      <c r="APG223" s="65"/>
      <c r="APH223" s="65"/>
      <c r="API223" s="66"/>
      <c r="APK223" s="64"/>
      <c r="APL223" s="67"/>
      <c r="APM223" s="67"/>
      <c r="APN223" s="65"/>
      <c r="APO223" s="65"/>
      <c r="APP223" s="65"/>
      <c r="APQ223" s="66"/>
      <c r="APS223" s="64"/>
      <c r="APT223" s="67"/>
      <c r="APU223" s="67"/>
      <c r="APV223" s="65"/>
      <c r="APW223" s="65"/>
      <c r="APX223" s="65"/>
      <c r="APY223" s="66"/>
      <c r="AQA223" s="64"/>
      <c r="AQB223" s="67"/>
      <c r="AQC223" s="67"/>
      <c r="AQD223" s="65"/>
      <c r="AQE223" s="65"/>
      <c r="AQF223" s="65"/>
      <c r="AQG223" s="66"/>
      <c r="AQI223" s="64"/>
      <c r="AQJ223" s="67"/>
      <c r="AQK223" s="67"/>
      <c r="AQL223" s="65"/>
      <c r="AQM223" s="65"/>
      <c r="AQN223" s="65"/>
      <c r="AQO223" s="66"/>
      <c r="AQQ223" s="64"/>
      <c r="AQR223" s="67"/>
      <c r="AQS223" s="67"/>
      <c r="AQT223" s="65"/>
      <c r="AQU223" s="65"/>
      <c r="AQV223" s="65"/>
      <c r="AQW223" s="66"/>
      <c r="AQY223" s="64"/>
      <c r="AQZ223" s="67"/>
      <c r="ARA223" s="67"/>
      <c r="ARB223" s="65"/>
      <c r="ARC223" s="65"/>
      <c r="ARD223" s="65"/>
      <c r="ARE223" s="66"/>
      <c r="ARG223" s="64"/>
      <c r="ARH223" s="67"/>
      <c r="ARI223" s="67"/>
      <c r="ARJ223" s="65"/>
      <c r="ARK223" s="65"/>
      <c r="ARL223" s="65"/>
      <c r="ARM223" s="66"/>
      <c r="ARO223" s="64"/>
      <c r="ARP223" s="67"/>
      <c r="ARQ223" s="67"/>
      <c r="ARR223" s="65"/>
      <c r="ARS223" s="65"/>
      <c r="ART223" s="65"/>
      <c r="ARU223" s="66"/>
      <c r="ARW223" s="64"/>
      <c r="ARX223" s="67"/>
      <c r="ARY223" s="67"/>
      <c r="ARZ223" s="65"/>
      <c r="ASA223" s="65"/>
      <c r="ASB223" s="65"/>
      <c r="ASC223" s="66"/>
      <c r="ASE223" s="64"/>
      <c r="ASF223" s="67"/>
      <c r="ASG223" s="67"/>
      <c r="ASH223" s="65"/>
      <c r="ASI223" s="65"/>
      <c r="ASJ223" s="65"/>
      <c r="ASK223" s="66"/>
      <c r="ASM223" s="64"/>
      <c r="ASN223" s="67"/>
      <c r="ASO223" s="67"/>
      <c r="ASP223" s="65"/>
      <c r="ASQ223" s="65"/>
      <c r="ASR223" s="65"/>
      <c r="ASS223" s="66"/>
      <c r="ASU223" s="64"/>
      <c r="ASV223" s="67"/>
      <c r="ASW223" s="67"/>
      <c r="ASX223" s="65"/>
      <c r="ASY223" s="65"/>
      <c r="ASZ223" s="65"/>
      <c r="ATA223" s="66"/>
      <c r="ATC223" s="64"/>
      <c r="ATD223" s="67"/>
      <c r="ATE223" s="67"/>
      <c r="ATF223" s="65"/>
      <c r="ATG223" s="65"/>
      <c r="ATH223" s="65"/>
      <c r="ATI223" s="66"/>
      <c r="ATK223" s="64"/>
      <c r="ATL223" s="67"/>
      <c r="ATM223" s="67"/>
      <c r="ATN223" s="65"/>
      <c r="ATO223" s="65"/>
      <c r="ATP223" s="65"/>
      <c r="ATQ223" s="66"/>
      <c r="ATS223" s="64"/>
      <c r="ATT223" s="67"/>
      <c r="ATU223" s="67"/>
      <c r="ATV223" s="65"/>
      <c r="ATW223" s="65"/>
      <c r="ATX223" s="65"/>
      <c r="ATY223" s="66"/>
      <c r="AUA223" s="64"/>
      <c r="AUB223" s="67"/>
      <c r="AUC223" s="67"/>
      <c r="AUD223" s="65"/>
      <c r="AUE223" s="65"/>
      <c r="AUF223" s="65"/>
      <c r="AUG223" s="66"/>
      <c r="AUI223" s="64"/>
      <c r="AUJ223" s="67"/>
      <c r="AUK223" s="67"/>
      <c r="AUL223" s="65"/>
      <c r="AUM223" s="65"/>
      <c r="AUN223" s="65"/>
      <c r="AUO223" s="66"/>
      <c r="AUQ223" s="64"/>
      <c r="AUR223" s="67"/>
      <c r="AUS223" s="67"/>
      <c r="AUT223" s="65"/>
      <c r="AUU223" s="65"/>
      <c r="AUV223" s="65"/>
      <c r="AUW223" s="66"/>
      <c r="AUY223" s="64"/>
      <c r="AUZ223" s="67"/>
      <c r="AVA223" s="67"/>
      <c r="AVB223" s="65"/>
      <c r="AVC223" s="65"/>
      <c r="AVD223" s="65"/>
      <c r="AVE223" s="66"/>
      <c r="AVG223" s="64"/>
      <c r="AVH223" s="67"/>
      <c r="AVI223" s="67"/>
      <c r="AVJ223" s="65"/>
      <c r="AVK223" s="65"/>
      <c r="AVL223" s="65"/>
      <c r="AVM223" s="66"/>
      <c r="AVO223" s="64"/>
      <c r="AVP223" s="67"/>
      <c r="AVQ223" s="67"/>
      <c r="AVR223" s="65"/>
      <c r="AVS223" s="65"/>
      <c r="AVT223" s="65"/>
      <c r="AVU223" s="66"/>
      <c r="AVW223" s="64"/>
      <c r="AVX223" s="67"/>
      <c r="AVY223" s="67"/>
      <c r="AVZ223" s="65"/>
      <c r="AWA223" s="65"/>
      <c r="AWB223" s="65"/>
      <c r="AWC223" s="66"/>
      <c r="AWE223" s="64"/>
      <c r="AWF223" s="67"/>
      <c r="AWG223" s="67"/>
      <c r="AWH223" s="65"/>
      <c r="AWI223" s="65"/>
      <c r="AWJ223" s="65"/>
      <c r="AWK223" s="66"/>
      <c r="AWM223" s="64"/>
      <c r="AWN223" s="67"/>
      <c r="AWO223" s="67"/>
      <c r="AWP223" s="65"/>
      <c r="AWQ223" s="65"/>
      <c r="AWR223" s="65"/>
      <c r="AWS223" s="66"/>
      <c r="AWU223" s="64"/>
      <c r="AWV223" s="67"/>
      <c r="AWW223" s="67"/>
      <c r="AWX223" s="65"/>
      <c r="AWY223" s="65"/>
      <c r="AWZ223" s="65"/>
      <c r="AXA223" s="66"/>
      <c r="AXC223" s="64"/>
      <c r="AXD223" s="67"/>
      <c r="AXE223" s="67"/>
      <c r="AXF223" s="65"/>
      <c r="AXG223" s="65"/>
      <c r="AXH223" s="65"/>
      <c r="AXI223" s="66"/>
      <c r="AXK223" s="64"/>
      <c r="AXL223" s="67"/>
      <c r="AXM223" s="67"/>
      <c r="AXN223" s="65"/>
      <c r="AXO223" s="65"/>
      <c r="AXP223" s="65"/>
      <c r="AXQ223" s="66"/>
      <c r="AXS223" s="64"/>
      <c r="AXT223" s="67"/>
      <c r="AXU223" s="67"/>
      <c r="AXV223" s="65"/>
      <c r="AXW223" s="65"/>
      <c r="AXX223" s="65"/>
      <c r="AXY223" s="66"/>
      <c r="AYA223" s="64"/>
      <c r="AYB223" s="67"/>
      <c r="AYC223" s="67"/>
      <c r="AYD223" s="65"/>
      <c r="AYE223" s="65"/>
      <c r="AYF223" s="65"/>
      <c r="AYG223" s="66"/>
      <c r="AYI223" s="64"/>
      <c r="AYJ223" s="67"/>
      <c r="AYK223" s="67"/>
      <c r="AYL223" s="65"/>
      <c r="AYM223" s="65"/>
      <c r="AYN223" s="65"/>
      <c r="AYO223" s="66"/>
      <c r="AYQ223" s="64"/>
      <c r="AYR223" s="67"/>
      <c r="AYS223" s="67"/>
      <c r="AYT223" s="65"/>
      <c r="AYU223" s="65"/>
      <c r="AYV223" s="65"/>
      <c r="AYW223" s="66"/>
      <c r="AYY223" s="64"/>
      <c r="AYZ223" s="67"/>
      <c r="AZA223" s="67"/>
      <c r="AZB223" s="65"/>
      <c r="AZC223" s="65"/>
      <c r="AZD223" s="65"/>
      <c r="AZE223" s="66"/>
      <c r="AZG223" s="64"/>
      <c r="AZH223" s="67"/>
      <c r="AZI223" s="67"/>
      <c r="AZJ223" s="65"/>
      <c r="AZK223" s="65"/>
      <c r="AZL223" s="65"/>
      <c r="AZM223" s="66"/>
      <c r="AZO223" s="64"/>
      <c r="AZP223" s="67"/>
      <c r="AZQ223" s="67"/>
      <c r="AZR223" s="65"/>
      <c r="AZS223" s="65"/>
      <c r="AZT223" s="65"/>
      <c r="AZU223" s="66"/>
      <c r="AZW223" s="64"/>
      <c r="AZX223" s="67"/>
      <c r="AZY223" s="67"/>
      <c r="AZZ223" s="65"/>
      <c r="BAA223" s="65"/>
      <c r="BAB223" s="65"/>
      <c r="BAC223" s="66"/>
      <c r="BAE223" s="64"/>
      <c r="BAF223" s="67"/>
      <c r="BAG223" s="67"/>
      <c r="BAH223" s="65"/>
      <c r="BAI223" s="65"/>
      <c r="BAJ223" s="65"/>
      <c r="BAK223" s="66"/>
      <c r="BAM223" s="64"/>
      <c r="BAN223" s="67"/>
      <c r="BAO223" s="67"/>
      <c r="BAP223" s="65"/>
      <c r="BAQ223" s="65"/>
      <c r="BAR223" s="65"/>
      <c r="BAS223" s="66"/>
      <c r="BAU223" s="64"/>
      <c r="BAV223" s="67"/>
      <c r="BAW223" s="67"/>
      <c r="BAX223" s="65"/>
      <c r="BAY223" s="65"/>
      <c r="BAZ223" s="65"/>
      <c r="BBA223" s="66"/>
      <c r="BBC223" s="64"/>
      <c r="BBD223" s="67"/>
      <c r="BBE223" s="67"/>
      <c r="BBF223" s="65"/>
      <c r="BBG223" s="65"/>
      <c r="BBH223" s="65"/>
      <c r="BBI223" s="66"/>
      <c r="BBK223" s="64"/>
      <c r="BBL223" s="67"/>
      <c r="BBM223" s="67"/>
      <c r="BBN223" s="65"/>
      <c r="BBO223" s="65"/>
      <c r="BBP223" s="65"/>
      <c r="BBQ223" s="66"/>
      <c r="BBS223" s="64"/>
      <c r="BBT223" s="67"/>
      <c r="BBU223" s="67"/>
      <c r="BBV223" s="65"/>
      <c r="BBW223" s="65"/>
      <c r="BBX223" s="65"/>
      <c r="BBY223" s="66"/>
      <c r="BCA223" s="64"/>
      <c r="BCB223" s="67"/>
      <c r="BCC223" s="67"/>
      <c r="BCD223" s="65"/>
      <c r="BCE223" s="65"/>
      <c r="BCF223" s="65"/>
      <c r="BCG223" s="66"/>
      <c r="BCI223" s="64"/>
      <c r="BCJ223" s="67"/>
      <c r="BCK223" s="67"/>
      <c r="BCL223" s="65"/>
      <c r="BCM223" s="65"/>
      <c r="BCN223" s="65"/>
      <c r="BCO223" s="66"/>
      <c r="BCQ223" s="64"/>
      <c r="BCR223" s="67"/>
      <c r="BCS223" s="67"/>
      <c r="BCT223" s="65"/>
      <c r="BCU223" s="65"/>
      <c r="BCV223" s="65"/>
      <c r="BCW223" s="66"/>
      <c r="BCY223" s="64"/>
      <c r="BCZ223" s="67"/>
      <c r="BDA223" s="67"/>
      <c r="BDB223" s="65"/>
      <c r="BDC223" s="65"/>
      <c r="BDD223" s="65"/>
      <c r="BDE223" s="66"/>
      <c r="BDG223" s="64"/>
      <c r="BDH223" s="67"/>
      <c r="BDI223" s="67"/>
      <c r="BDJ223" s="65"/>
      <c r="BDK223" s="65"/>
      <c r="BDL223" s="65"/>
      <c r="BDM223" s="66"/>
      <c r="BDO223" s="64"/>
      <c r="BDP223" s="67"/>
      <c r="BDQ223" s="67"/>
      <c r="BDR223" s="65"/>
      <c r="BDS223" s="65"/>
      <c r="BDT223" s="65"/>
      <c r="BDU223" s="66"/>
      <c r="BDW223" s="64"/>
      <c r="BDX223" s="67"/>
      <c r="BDY223" s="67"/>
      <c r="BDZ223" s="65"/>
      <c r="BEA223" s="65"/>
      <c r="BEB223" s="65"/>
      <c r="BEC223" s="66"/>
      <c r="BEE223" s="64"/>
      <c r="BEF223" s="67"/>
      <c r="BEG223" s="67"/>
      <c r="BEH223" s="65"/>
      <c r="BEI223" s="65"/>
      <c r="BEJ223" s="65"/>
      <c r="BEK223" s="66"/>
      <c r="BEM223" s="64"/>
      <c r="BEN223" s="67"/>
      <c r="BEO223" s="67"/>
      <c r="BEP223" s="65"/>
      <c r="BEQ223" s="65"/>
      <c r="BER223" s="65"/>
      <c r="BES223" s="66"/>
      <c r="BEU223" s="64"/>
      <c r="BEV223" s="67"/>
      <c r="BEW223" s="67"/>
      <c r="BEX223" s="65"/>
      <c r="BEY223" s="65"/>
      <c r="BEZ223" s="65"/>
      <c r="BFA223" s="66"/>
      <c r="BFC223" s="64"/>
      <c r="BFD223" s="67"/>
      <c r="BFE223" s="67"/>
      <c r="BFF223" s="65"/>
      <c r="BFG223" s="65"/>
      <c r="BFH223" s="65"/>
      <c r="BFI223" s="66"/>
      <c r="BFK223" s="64"/>
      <c r="BFL223" s="67"/>
      <c r="BFM223" s="67"/>
      <c r="BFN223" s="65"/>
      <c r="BFO223" s="65"/>
      <c r="BFP223" s="65"/>
      <c r="BFQ223" s="66"/>
      <c r="BFS223" s="64"/>
      <c r="BFT223" s="67"/>
      <c r="BFU223" s="67"/>
      <c r="BFV223" s="65"/>
      <c r="BFW223" s="65"/>
      <c r="BFX223" s="65"/>
      <c r="BFY223" s="66"/>
      <c r="BGA223" s="64"/>
      <c r="BGB223" s="67"/>
      <c r="BGC223" s="67"/>
      <c r="BGD223" s="65"/>
      <c r="BGE223" s="65"/>
      <c r="BGF223" s="65"/>
      <c r="BGG223" s="66"/>
      <c r="BGI223" s="64"/>
      <c r="BGJ223" s="67"/>
      <c r="BGK223" s="67"/>
      <c r="BGL223" s="65"/>
      <c r="BGM223" s="65"/>
      <c r="BGN223" s="65"/>
      <c r="BGO223" s="66"/>
      <c r="BGQ223" s="64"/>
      <c r="BGR223" s="67"/>
      <c r="BGS223" s="67"/>
      <c r="BGT223" s="65"/>
      <c r="BGU223" s="65"/>
      <c r="BGV223" s="65"/>
      <c r="BGW223" s="66"/>
      <c r="BGY223" s="64"/>
      <c r="BGZ223" s="67"/>
      <c r="BHA223" s="67"/>
      <c r="BHB223" s="65"/>
      <c r="BHC223" s="65"/>
      <c r="BHD223" s="65"/>
      <c r="BHE223" s="66"/>
      <c r="BHG223" s="64"/>
      <c r="BHH223" s="67"/>
      <c r="BHI223" s="67"/>
      <c r="BHJ223" s="65"/>
      <c r="BHK223" s="65"/>
      <c r="BHL223" s="65"/>
      <c r="BHM223" s="66"/>
      <c r="BHO223" s="64"/>
      <c r="BHP223" s="67"/>
      <c r="BHQ223" s="67"/>
      <c r="BHR223" s="65"/>
      <c r="BHS223" s="65"/>
      <c r="BHT223" s="65"/>
      <c r="BHU223" s="66"/>
      <c r="BHW223" s="64"/>
      <c r="BHX223" s="67"/>
      <c r="BHY223" s="67"/>
      <c r="BHZ223" s="65"/>
      <c r="BIA223" s="65"/>
      <c r="BIB223" s="65"/>
      <c r="BIC223" s="66"/>
      <c r="BIE223" s="64"/>
      <c r="BIF223" s="67"/>
      <c r="BIG223" s="67"/>
      <c r="BIH223" s="65"/>
      <c r="BII223" s="65"/>
      <c r="BIJ223" s="65"/>
      <c r="BIK223" s="66"/>
      <c r="BIM223" s="64"/>
      <c r="BIN223" s="67"/>
      <c r="BIO223" s="67"/>
      <c r="BIP223" s="65"/>
      <c r="BIQ223" s="65"/>
      <c r="BIR223" s="65"/>
      <c r="BIS223" s="66"/>
      <c r="BIU223" s="64"/>
      <c r="BIV223" s="67"/>
      <c r="BIW223" s="67"/>
      <c r="BIX223" s="65"/>
      <c r="BIY223" s="65"/>
      <c r="BIZ223" s="65"/>
      <c r="BJA223" s="66"/>
      <c r="BJC223" s="64"/>
      <c r="BJD223" s="67"/>
      <c r="BJE223" s="67"/>
      <c r="BJF223" s="65"/>
      <c r="BJG223" s="65"/>
      <c r="BJH223" s="65"/>
      <c r="BJI223" s="66"/>
      <c r="BJK223" s="64"/>
      <c r="BJL223" s="67"/>
      <c r="BJM223" s="67"/>
      <c r="BJN223" s="65"/>
      <c r="BJO223" s="65"/>
      <c r="BJP223" s="65"/>
      <c r="BJQ223" s="66"/>
      <c r="BJS223" s="64"/>
      <c r="BJT223" s="67"/>
      <c r="BJU223" s="67"/>
      <c r="BJV223" s="65"/>
      <c r="BJW223" s="65"/>
      <c r="BJX223" s="65"/>
      <c r="BJY223" s="66"/>
      <c r="BKA223" s="64"/>
      <c r="BKB223" s="67"/>
      <c r="BKC223" s="67"/>
      <c r="BKD223" s="65"/>
      <c r="BKE223" s="65"/>
      <c r="BKF223" s="65"/>
      <c r="BKG223" s="66"/>
      <c r="BKI223" s="64"/>
      <c r="BKJ223" s="67"/>
      <c r="BKK223" s="67"/>
      <c r="BKL223" s="65"/>
      <c r="BKM223" s="65"/>
      <c r="BKN223" s="65"/>
      <c r="BKO223" s="66"/>
      <c r="BKQ223" s="64"/>
      <c r="BKR223" s="67"/>
      <c r="BKS223" s="67"/>
      <c r="BKT223" s="65"/>
      <c r="BKU223" s="65"/>
      <c r="BKV223" s="65"/>
      <c r="BKW223" s="66"/>
      <c r="BKY223" s="64"/>
      <c r="BKZ223" s="67"/>
      <c r="BLA223" s="67"/>
      <c r="BLB223" s="65"/>
      <c r="BLC223" s="65"/>
      <c r="BLD223" s="65"/>
      <c r="BLE223" s="66"/>
      <c r="BLG223" s="64"/>
      <c r="BLH223" s="67"/>
      <c r="BLI223" s="67"/>
      <c r="BLJ223" s="65"/>
      <c r="BLK223" s="65"/>
      <c r="BLL223" s="65"/>
      <c r="BLM223" s="66"/>
      <c r="BLO223" s="64"/>
      <c r="BLP223" s="67"/>
      <c r="BLQ223" s="67"/>
      <c r="BLR223" s="65"/>
      <c r="BLS223" s="65"/>
      <c r="BLT223" s="65"/>
      <c r="BLU223" s="66"/>
      <c r="BLW223" s="64"/>
      <c r="BLX223" s="67"/>
      <c r="BLY223" s="67"/>
      <c r="BLZ223" s="65"/>
      <c r="BMA223" s="65"/>
      <c r="BMB223" s="65"/>
      <c r="BMC223" s="66"/>
      <c r="BME223" s="64"/>
      <c r="BMF223" s="67"/>
      <c r="BMG223" s="67"/>
      <c r="BMH223" s="65"/>
      <c r="BMI223" s="65"/>
      <c r="BMJ223" s="65"/>
      <c r="BMK223" s="66"/>
      <c r="BMM223" s="64"/>
      <c r="BMN223" s="67"/>
      <c r="BMO223" s="67"/>
      <c r="BMP223" s="65"/>
      <c r="BMQ223" s="65"/>
      <c r="BMR223" s="65"/>
      <c r="BMS223" s="66"/>
      <c r="BMU223" s="64"/>
      <c r="BMV223" s="67"/>
      <c r="BMW223" s="67"/>
      <c r="BMX223" s="65"/>
      <c r="BMY223" s="65"/>
      <c r="BMZ223" s="65"/>
      <c r="BNA223" s="66"/>
      <c r="BNC223" s="64"/>
      <c r="BND223" s="67"/>
      <c r="BNE223" s="67"/>
      <c r="BNF223" s="65"/>
      <c r="BNG223" s="65"/>
      <c r="BNH223" s="65"/>
      <c r="BNI223" s="66"/>
      <c r="BNK223" s="64"/>
      <c r="BNL223" s="67"/>
      <c r="BNM223" s="67"/>
      <c r="BNN223" s="65"/>
      <c r="BNO223" s="65"/>
      <c r="BNP223" s="65"/>
      <c r="BNQ223" s="66"/>
      <c r="BNS223" s="64"/>
      <c r="BNT223" s="67"/>
      <c r="BNU223" s="67"/>
      <c r="BNV223" s="65"/>
      <c r="BNW223" s="65"/>
      <c r="BNX223" s="65"/>
      <c r="BNY223" s="66"/>
      <c r="BOA223" s="64"/>
      <c r="BOB223" s="67"/>
      <c r="BOC223" s="67"/>
      <c r="BOD223" s="65"/>
      <c r="BOE223" s="65"/>
      <c r="BOF223" s="65"/>
      <c r="BOG223" s="66"/>
      <c r="BOI223" s="64"/>
      <c r="BOJ223" s="67"/>
      <c r="BOK223" s="67"/>
      <c r="BOL223" s="65"/>
      <c r="BOM223" s="65"/>
      <c r="BON223" s="65"/>
      <c r="BOO223" s="66"/>
      <c r="BOQ223" s="64"/>
      <c r="BOR223" s="67"/>
      <c r="BOS223" s="67"/>
      <c r="BOT223" s="65"/>
      <c r="BOU223" s="65"/>
      <c r="BOV223" s="65"/>
      <c r="BOW223" s="66"/>
      <c r="BOY223" s="64"/>
      <c r="BOZ223" s="67"/>
      <c r="BPA223" s="67"/>
      <c r="BPB223" s="65"/>
      <c r="BPC223" s="65"/>
      <c r="BPD223" s="65"/>
      <c r="BPE223" s="66"/>
      <c r="BPG223" s="64"/>
      <c r="BPH223" s="67"/>
      <c r="BPI223" s="67"/>
      <c r="BPJ223" s="65"/>
      <c r="BPK223" s="65"/>
      <c r="BPL223" s="65"/>
      <c r="BPM223" s="66"/>
      <c r="BPO223" s="64"/>
      <c r="BPP223" s="67"/>
      <c r="BPQ223" s="67"/>
      <c r="BPR223" s="65"/>
      <c r="BPS223" s="65"/>
      <c r="BPT223" s="65"/>
      <c r="BPU223" s="66"/>
      <c r="BPW223" s="64"/>
      <c r="BPX223" s="67"/>
      <c r="BPY223" s="67"/>
      <c r="BPZ223" s="65"/>
      <c r="BQA223" s="65"/>
      <c r="BQB223" s="65"/>
      <c r="BQC223" s="66"/>
      <c r="BQE223" s="64"/>
      <c r="BQF223" s="67"/>
      <c r="BQG223" s="67"/>
      <c r="BQH223" s="65"/>
      <c r="BQI223" s="65"/>
      <c r="BQJ223" s="65"/>
      <c r="BQK223" s="66"/>
      <c r="BQM223" s="64"/>
      <c r="BQN223" s="67"/>
      <c r="BQO223" s="67"/>
      <c r="BQP223" s="65"/>
      <c r="BQQ223" s="65"/>
      <c r="BQR223" s="65"/>
      <c r="BQS223" s="66"/>
      <c r="BQU223" s="64"/>
      <c r="BQV223" s="67"/>
      <c r="BQW223" s="67"/>
      <c r="BQX223" s="65"/>
      <c r="BQY223" s="65"/>
      <c r="BQZ223" s="65"/>
      <c r="BRA223" s="66"/>
      <c r="BRC223" s="64"/>
      <c r="BRD223" s="67"/>
      <c r="BRE223" s="67"/>
      <c r="BRF223" s="65"/>
      <c r="BRG223" s="65"/>
      <c r="BRH223" s="65"/>
      <c r="BRI223" s="66"/>
      <c r="BRK223" s="64"/>
      <c r="BRL223" s="67"/>
      <c r="BRM223" s="67"/>
      <c r="BRN223" s="65"/>
      <c r="BRO223" s="65"/>
      <c r="BRP223" s="65"/>
      <c r="BRQ223" s="66"/>
      <c r="BRS223" s="64"/>
      <c r="BRT223" s="67"/>
      <c r="BRU223" s="67"/>
      <c r="BRV223" s="65"/>
      <c r="BRW223" s="65"/>
      <c r="BRX223" s="65"/>
      <c r="BRY223" s="66"/>
      <c r="BSA223" s="64"/>
      <c r="BSB223" s="67"/>
      <c r="BSC223" s="67"/>
      <c r="BSD223" s="65"/>
      <c r="BSE223" s="65"/>
      <c r="BSF223" s="65"/>
      <c r="BSG223" s="66"/>
      <c r="BSI223" s="64"/>
      <c r="BSJ223" s="67"/>
      <c r="BSK223" s="67"/>
      <c r="BSL223" s="65"/>
      <c r="BSM223" s="65"/>
      <c r="BSN223" s="65"/>
      <c r="BSO223" s="66"/>
      <c r="BSQ223" s="64"/>
      <c r="BSR223" s="67"/>
      <c r="BSS223" s="67"/>
      <c r="BST223" s="65"/>
      <c r="BSU223" s="65"/>
      <c r="BSV223" s="65"/>
      <c r="BSW223" s="66"/>
      <c r="BSY223" s="64"/>
      <c r="BSZ223" s="67"/>
      <c r="BTA223" s="67"/>
      <c r="BTB223" s="65"/>
      <c r="BTC223" s="65"/>
      <c r="BTD223" s="65"/>
      <c r="BTE223" s="66"/>
      <c r="BTG223" s="64"/>
      <c r="BTH223" s="67"/>
      <c r="BTI223" s="67"/>
      <c r="BTJ223" s="65"/>
      <c r="BTK223" s="65"/>
      <c r="BTL223" s="65"/>
      <c r="BTM223" s="66"/>
      <c r="BTO223" s="64"/>
      <c r="BTP223" s="67"/>
      <c r="BTQ223" s="67"/>
      <c r="BTR223" s="65"/>
      <c r="BTS223" s="65"/>
      <c r="BTT223" s="65"/>
      <c r="BTU223" s="66"/>
      <c r="BTW223" s="64"/>
      <c r="BTX223" s="67"/>
      <c r="BTY223" s="67"/>
      <c r="BTZ223" s="65"/>
      <c r="BUA223" s="65"/>
      <c r="BUB223" s="65"/>
      <c r="BUC223" s="66"/>
      <c r="BUE223" s="64"/>
      <c r="BUF223" s="67"/>
      <c r="BUG223" s="67"/>
      <c r="BUH223" s="65"/>
      <c r="BUI223" s="65"/>
      <c r="BUJ223" s="65"/>
      <c r="BUK223" s="66"/>
      <c r="BUM223" s="64"/>
      <c r="BUN223" s="67"/>
      <c r="BUO223" s="67"/>
      <c r="BUP223" s="65"/>
      <c r="BUQ223" s="65"/>
      <c r="BUR223" s="65"/>
      <c r="BUS223" s="66"/>
      <c r="BUU223" s="64"/>
      <c r="BUV223" s="67"/>
      <c r="BUW223" s="67"/>
      <c r="BUX223" s="65"/>
      <c r="BUY223" s="65"/>
      <c r="BUZ223" s="65"/>
      <c r="BVA223" s="66"/>
      <c r="BVC223" s="64"/>
      <c r="BVD223" s="67"/>
      <c r="BVE223" s="67"/>
      <c r="BVF223" s="65"/>
      <c r="BVG223" s="65"/>
      <c r="BVH223" s="65"/>
      <c r="BVI223" s="66"/>
      <c r="BVK223" s="64"/>
      <c r="BVL223" s="67"/>
      <c r="BVM223" s="67"/>
      <c r="BVN223" s="65"/>
      <c r="BVO223" s="65"/>
      <c r="BVP223" s="65"/>
      <c r="BVQ223" s="66"/>
      <c r="BVS223" s="64"/>
      <c r="BVT223" s="67"/>
      <c r="BVU223" s="67"/>
      <c r="BVV223" s="65"/>
      <c r="BVW223" s="65"/>
      <c r="BVX223" s="65"/>
      <c r="BVY223" s="66"/>
      <c r="BWA223" s="64"/>
      <c r="BWB223" s="67"/>
      <c r="BWC223" s="67"/>
      <c r="BWD223" s="65"/>
      <c r="BWE223" s="65"/>
      <c r="BWF223" s="65"/>
      <c r="BWG223" s="66"/>
      <c r="BWI223" s="64"/>
      <c r="BWJ223" s="67"/>
      <c r="BWK223" s="67"/>
      <c r="BWL223" s="65"/>
      <c r="BWM223" s="65"/>
      <c r="BWN223" s="65"/>
      <c r="BWO223" s="66"/>
      <c r="BWQ223" s="64"/>
      <c r="BWR223" s="67"/>
      <c r="BWS223" s="67"/>
      <c r="BWT223" s="65"/>
      <c r="BWU223" s="65"/>
      <c r="BWV223" s="65"/>
      <c r="BWW223" s="66"/>
      <c r="BWY223" s="64"/>
      <c r="BWZ223" s="67"/>
      <c r="BXA223" s="67"/>
      <c r="BXB223" s="65"/>
      <c r="BXC223" s="65"/>
      <c r="BXD223" s="65"/>
      <c r="BXE223" s="66"/>
      <c r="BXG223" s="64"/>
      <c r="BXH223" s="67"/>
      <c r="BXI223" s="67"/>
      <c r="BXJ223" s="65"/>
      <c r="BXK223" s="65"/>
      <c r="BXL223" s="65"/>
      <c r="BXM223" s="66"/>
      <c r="BXO223" s="64"/>
      <c r="BXP223" s="67"/>
      <c r="BXQ223" s="67"/>
      <c r="BXR223" s="65"/>
      <c r="BXS223" s="65"/>
      <c r="BXT223" s="65"/>
      <c r="BXU223" s="66"/>
      <c r="BXW223" s="64"/>
      <c r="BXX223" s="67"/>
      <c r="BXY223" s="67"/>
      <c r="BXZ223" s="65"/>
      <c r="BYA223" s="65"/>
      <c r="BYB223" s="65"/>
      <c r="BYC223" s="66"/>
      <c r="BYE223" s="64"/>
      <c r="BYF223" s="67"/>
      <c r="BYG223" s="67"/>
      <c r="BYH223" s="65"/>
      <c r="BYI223" s="65"/>
      <c r="BYJ223" s="65"/>
      <c r="BYK223" s="66"/>
      <c r="BYM223" s="64"/>
      <c r="BYN223" s="67"/>
      <c r="BYO223" s="67"/>
      <c r="BYP223" s="65"/>
      <c r="BYQ223" s="65"/>
      <c r="BYR223" s="65"/>
      <c r="BYS223" s="66"/>
      <c r="BYU223" s="64"/>
      <c r="BYV223" s="67"/>
      <c r="BYW223" s="67"/>
      <c r="BYX223" s="65"/>
      <c r="BYY223" s="65"/>
      <c r="BYZ223" s="65"/>
      <c r="BZA223" s="66"/>
      <c r="BZC223" s="64"/>
      <c r="BZD223" s="67"/>
      <c r="BZE223" s="67"/>
      <c r="BZF223" s="65"/>
      <c r="BZG223" s="65"/>
      <c r="BZH223" s="65"/>
      <c r="BZI223" s="66"/>
      <c r="BZK223" s="64"/>
      <c r="BZL223" s="67"/>
      <c r="BZM223" s="67"/>
      <c r="BZN223" s="65"/>
      <c r="BZO223" s="65"/>
      <c r="BZP223" s="65"/>
      <c r="BZQ223" s="66"/>
      <c r="BZS223" s="64"/>
      <c r="BZT223" s="67"/>
      <c r="BZU223" s="67"/>
      <c r="BZV223" s="65"/>
      <c r="BZW223" s="65"/>
      <c r="BZX223" s="65"/>
      <c r="BZY223" s="66"/>
      <c r="CAA223" s="64"/>
      <c r="CAB223" s="67"/>
      <c r="CAC223" s="67"/>
      <c r="CAD223" s="65"/>
      <c r="CAE223" s="65"/>
      <c r="CAF223" s="65"/>
      <c r="CAG223" s="66"/>
      <c r="CAI223" s="64"/>
      <c r="CAJ223" s="67"/>
      <c r="CAK223" s="67"/>
      <c r="CAL223" s="65"/>
      <c r="CAM223" s="65"/>
      <c r="CAN223" s="65"/>
      <c r="CAO223" s="66"/>
      <c r="CAQ223" s="64"/>
      <c r="CAR223" s="67"/>
      <c r="CAS223" s="67"/>
      <c r="CAT223" s="65"/>
      <c r="CAU223" s="65"/>
      <c r="CAV223" s="65"/>
      <c r="CAW223" s="66"/>
      <c r="CAY223" s="64"/>
      <c r="CAZ223" s="67"/>
      <c r="CBA223" s="67"/>
      <c r="CBB223" s="65"/>
      <c r="CBC223" s="65"/>
      <c r="CBD223" s="65"/>
      <c r="CBE223" s="66"/>
      <c r="CBG223" s="64"/>
      <c r="CBH223" s="67"/>
      <c r="CBI223" s="67"/>
      <c r="CBJ223" s="65"/>
      <c r="CBK223" s="65"/>
      <c r="CBL223" s="65"/>
      <c r="CBM223" s="66"/>
      <c r="CBO223" s="64"/>
      <c r="CBP223" s="67"/>
      <c r="CBQ223" s="67"/>
      <c r="CBR223" s="65"/>
      <c r="CBS223" s="65"/>
      <c r="CBT223" s="65"/>
      <c r="CBU223" s="66"/>
      <c r="CBW223" s="64"/>
      <c r="CBX223" s="67"/>
      <c r="CBY223" s="67"/>
      <c r="CBZ223" s="65"/>
      <c r="CCA223" s="65"/>
      <c r="CCB223" s="65"/>
      <c r="CCC223" s="66"/>
      <c r="CCE223" s="64"/>
      <c r="CCF223" s="67"/>
      <c r="CCG223" s="67"/>
      <c r="CCH223" s="65"/>
      <c r="CCI223" s="65"/>
      <c r="CCJ223" s="65"/>
      <c r="CCK223" s="66"/>
      <c r="CCM223" s="64"/>
      <c r="CCN223" s="67"/>
      <c r="CCO223" s="67"/>
      <c r="CCP223" s="65"/>
      <c r="CCQ223" s="65"/>
      <c r="CCR223" s="65"/>
      <c r="CCS223" s="66"/>
      <c r="CCU223" s="64"/>
      <c r="CCV223" s="67"/>
      <c r="CCW223" s="67"/>
      <c r="CCX223" s="65"/>
      <c r="CCY223" s="65"/>
      <c r="CCZ223" s="65"/>
      <c r="CDA223" s="66"/>
      <c r="CDC223" s="64"/>
      <c r="CDD223" s="67"/>
      <c r="CDE223" s="67"/>
      <c r="CDF223" s="65"/>
      <c r="CDG223" s="65"/>
      <c r="CDH223" s="65"/>
      <c r="CDI223" s="66"/>
      <c r="CDK223" s="64"/>
      <c r="CDL223" s="67"/>
      <c r="CDM223" s="67"/>
      <c r="CDN223" s="65"/>
      <c r="CDO223" s="65"/>
      <c r="CDP223" s="65"/>
      <c r="CDQ223" s="66"/>
      <c r="CDS223" s="64"/>
      <c r="CDT223" s="67"/>
      <c r="CDU223" s="67"/>
      <c r="CDV223" s="65"/>
      <c r="CDW223" s="65"/>
      <c r="CDX223" s="65"/>
      <c r="CDY223" s="66"/>
      <c r="CEA223" s="64"/>
      <c r="CEB223" s="67"/>
      <c r="CEC223" s="67"/>
      <c r="CED223" s="65"/>
      <c r="CEE223" s="65"/>
      <c r="CEF223" s="65"/>
      <c r="CEG223" s="66"/>
      <c r="CEI223" s="64"/>
      <c r="CEJ223" s="67"/>
      <c r="CEK223" s="67"/>
      <c r="CEL223" s="65"/>
      <c r="CEM223" s="65"/>
      <c r="CEN223" s="65"/>
      <c r="CEO223" s="66"/>
      <c r="CEQ223" s="64"/>
      <c r="CER223" s="67"/>
      <c r="CES223" s="67"/>
      <c r="CET223" s="65"/>
      <c r="CEU223" s="65"/>
      <c r="CEV223" s="65"/>
      <c r="CEW223" s="66"/>
      <c r="CEY223" s="64"/>
      <c r="CEZ223" s="67"/>
      <c r="CFA223" s="67"/>
      <c r="CFB223" s="65"/>
      <c r="CFC223" s="65"/>
      <c r="CFD223" s="65"/>
      <c r="CFE223" s="66"/>
      <c r="CFG223" s="64"/>
      <c r="CFH223" s="67"/>
      <c r="CFI223" s="67"/>
      <c r="CFJ223" s="65"/>
      <c r="CFK223" s="65"/>
      <c r="CFL223" s="65"/>
      <c r="CFM223" s="66"/>
      <c r="CFO223" s="64"/>
      <c r="CFP223" s="67"/>
      <c r="CFQ223" s="67"/>
      <c r="CFR223" s="65"/>
      <c r="CFS223" s="65"/>
      <c r="CFT223" s="65"/>
      <c r="CFU223" s="66"/>
      <c r="CFW223" s="64"/>
      <c r="CFX223" s="67"/>
      <c r="CFY223" s="67"/>
      <c r="CFZ223" s="65"/>
      <c r="CGA223" s="65"/>
      <c r="CGB223" s="65"/>
      <c r="CGC223" s="66"/>
      <c r="CGE223" s="64"/>
      <c r="CGF223" s="67"/>
      <c r="CGG223" s="67"/>
      <c r="CGH223" s="65"/>
      <c r="CGI223" s="65"/>
      <c r="CGJ223" s="65"/>
      <c r="CGK223" s="66"/>
      <c r="CGM223" s="64"/>
      <c r="CGN223" s="67"/>
      <c r="CGO223" s="67"/>
      <c r="CGP223" s="65"/>
      <c r="CGQ223" s="65"/>
      <c r="CGR223" s="65"/>
      <c r="CGS223" s="66"/>
      <c r="CGU223" s="64"/>
      <c r="CGV223" s="67"/>
      <c r="CGW223" s="67"/>
      <c r="CGX223" s="65"/>
      <c r="CGY223" s="65"/>
      <c r="CGZ223" s="65"/>
      <c r="CHA223" s="66"/>
      <c r="CHC223" s="64"/>
      <c r="CHD223" s="67"/>
      <c r="CHE223" s="67"/>
      <c r="CHF223" s="65"/>
      <c r="CHG223" s="65"/>
      <c r="CHH223" s="65"/>
      <c r="CHI223" s="66"/>
      <c r="CHK223" s="64"/>
      <c r="CHL223" s="67"/>
      <c r="CHM223" s="67"/>
      <c r="CHN223" s="65"/>
      <c r="CHO223" s="65"/>
      <c r="CHP223" s="65"/>
      <c r="CHQ223" s="66"/>
      <c r="CHS223" s="64"/>
      <c r="CHT223" s="67"/>
      <c r="CHU223" s="67"/>
      <c r="CHV223" s="65"/>
      <c r="CHW223" s="65"/>
      <c r="CHX223" s="65"/>
      <c r="CHY223" s="66"/>
      <c r="CIA223" s="64"/>
      <c r="CIB223" s="67"/>
      <c r="CIC223" s="67"/>
      <c r="CID223" s="65"/>
      <c r="CIE223" s="65"/>
      <c r="CIF223" s="65"/>
      <c r="CIG223" s="66"/>
      <c r="CII223" s="64"/>
      <c r="CIJ223" s="67"/>
      <c r="CIK223" s="67"/>
      <c r="CIL223" s="65"/>
      <c r="CIM223" s="65"/>
      <c r="CIN223" s="65"/>
      <c r="CIO223" s="66"/>
      <c r="CIQ223" s="64"/>
      <c r="CIR223" s="67"/>
      <c r="CIS223" s="67"/>
      <c r="CIT223" s="65"/>
      <c r="CIU223" s="65"/>
      <c r="CIV223" s="65"/>
      <c r="CIW223" s="66"/>
      <c r="CIY223" s="64"/>
      <c r="CIZ223" s="67"/>
      <c r="CJA223" s="67"/>
      <c r="CJB223" s="65"/>
      <c r="CJC223" s="65"/>
      <c r="CJD223" s="65"/>
      <c r="CJE223" s="66"/>
      <c r="CJG223" s="64"/>
      <c r="CJH223" s="67"/>
      <c r="CJI223" s="67"/>
      <c r="CJJ223" s="65"/>
      <c r="CJK223" s="65"/>
      <c r="CJL223" s="65"/>
      <c r="CJM223" s="66"/>
      <c r="CJO223" s="64"/>
      <c r="CJP223" s="67"/>
      <c r="CJQ223" s="67"/>
      <c r="CJR223" s="65"/>
      <c r="CJS223" s="65"/>
      <c r="CJT223" s="65"/>
      <c r="CJU223" s="66"/>
      <c r="CJW223" s="64"/>
      <c r="CJX223" s="67"/>
      <c r="CJY223" s="67"/>
      <c r="CJZ223" s="65"/>
      <c r="CKA223" s="65"/>
      <c r="CKB223" s="65"/>
      <c r="CKC223" s="66"/>
      <c r="CKE223" s="64"/>
      <c r="CKF223" s="67"/>
      <c r="CKG223" s="67"/>
      <c r="CKH223" s="65"/>
      <c r="CKI223" s="65"/>
      <c r="CKJ223" s="65"/>
      <c r="CKK223" s="66"/>
      <c r="CKM223" s="64"/>
      <c r="CKN223" s="67"/>
      <c r="CKO223" s="67"/>
      <c r="CKP223" s="65"/>
      <c r="CKQ223" s="65"/>
      <c r="CKR223" s="65"/>
      <c r="CKS223" s="66"/>
      <c r="CKU223" s="64"/>
      <c r="CKV223" s="67"/>
      <c r="CKW223" s="67"/>
      <c r="CKX223" s="65"/>
      <c r="CKY223" s="65"/>
      <c r="CKZ223" s="65"/>
      <c r="CLA223" s="66"/>
      <c r="CLC223" s="64"/>
      <c r="CLD223" s="67"/>
      <c r="CLE223" s="67"/>
      <c r="CLF223" s="65"/>
      <c r="CLG223" s="65"/>
      <c r="CLH223" s="65"/>
      <c r="CLI223" s="66"/>
      <c r="CLK223" s="64"/>
      <c r="CLL223" s="67"/>
      <c r="CLM223" s="67"/>
      <c r="CLN223" s="65"/>
      <c r="CLO223" s="65"/>
      <c r="CLP223" s="65"/>
      <c r="CLQ223" s="66"/>
      <c r="CLS223" s="64"/>
      <c r="CLT223" s="67"/>
      <c r="CLU223" s="67"/>
      <c r="CLV223" s="65"/>
      <c r="CLW223" s="65"/>
      <c r="CLX223" s="65"/>
      <c r="CLY223" s="66"/>
      <c r="CMA223" s="64"/>
      <c r="CMB223" s="67"/>
      <c r="CMC223" s="67"/>
      <c r="CMD223" s="65"/>
      <c r="CME223" s="65"/>
      <c r="CMF223" s="65"/>
      <c r="CMG223" s="66"/>
      <c r="CMI223" s="64"/>
      <c r="CMJ223" s="67"/>
      <c r="CMK223" s="67"/>
      <c r="CML223" s="65"/>
      <c r="CMM223" s="65"/>
      <c r="CMN223" s="65"/>
      <c r="CMO223" s="66"/>
      <c r="CMQ223" s="64"/>
      <c r="CMR223" s="67"/>
      <c r="CMS223" s="67"/>
      <c r="CMT223" s="65"/>
      <c r="CMU223" s="65"/>
      <c r="CMV223" s="65"/>
      <c r="CMW223" s="66"/>
      <c r="CMY223" s="64"/>
      <c r="CMZ223" s="67"/>
      <c r="CNA223" s="67"/>
      <c r="CNB223" s="65"/>
      <c r="CNC223" s="65"/>
      <c r="CND223" s="65"/>
      <c r="CNE223" s="66"/>
      <c r="CNG223" s="64"/>
      <c r="CNH223" s="67"/>
      <c r="CNI223" s="67"/>
      <c r="CNJ223" s="65"/>
      <c r="CNK223" s="65"/>
      <c r="CNL223" s="65"/>
      <c r="CNM223" s="66"/>
      <c r="CNO223" s="64"/>
      <c r="CNP223" s="67"/>
      <c r="CNQ223" s="67"/>
      <c r="CNR223" s="65"/>
      <c r="CNS223" s="65"/>
      <c r="CNT223" s="65"/>
      <c r="CNU223" s="66"/>
      <c r="CNW223" s="64"/>
      <c r="CNX223" s="67"/>
      <c r="CNY223" s="67"/>
      <c r="CNZ223" s="65"/>
      <c r="COA223" s="65"/>
      <c r="COB223" s="65"/>
      <c r="COC223" s="66"/>
      <c r="COE223" s="64"/>
      <c r="COF223" s="67"/>
      <c r="COG223" s="67"/>
      <c r="COH223" s="65"/>
      <c r="COI223" s="65"/>
      <c r="COJ223" s="65"/>
      <c r="COK223" s="66"/>
      <c r="COM223" s="64"/>
      <c r="CON223" s="67"/>
      <c r="COO223" s="67"/>
      <c r="COP223" s="65"/>
      <c r="COQ223" s="65"/>
      <c r="COR223" s="65"/>
      <c r="COS223" s="66"/>
      <c r="COU223" s="64"/>
      <c r="COV223" s="67"/>
      <c r="COW223" s="67"/>
      <c r="COX223" s="65"/>
      <c r="COY223" s="65"/>
      <c r="COZ223" s="65"/>
      <c r="CPA223" s="66"/>
      <c r="CPC223" s="64"/>
      <c r="CPD223" s="67"/>
      <c r="CPE223" s="67"/>
      <c r="CPF223" s="65"/>
      <c r="CPG223" s="65"/>
      <c r="CPH223" s="65"/>
      <c r="CPI223" s="66"/>
      <c r="CPK223" s="64"/>
      <c r="CPL223" s="67"/>
      <c r="CPM223" s="67"/>
      <c r="CPN223" s="65"/>
      <c r="CPO223" s="65"/>
      <c r="CPP223" s="65"/>
      <c r="CPQ223" s="66"/>
      <c r="CPS223" s="64"/>
      <c r="CPT223" s="67"/>
      <c r="CPU223" s="67"/>
      <c r="CPV223" s="65"/>
      <c r="CPW223" s="65"/>
      <c r="CPX223" s="65"/>
      <c r="CPY223" s="66"/>
      <c r="CQA223" s="64"/>
      <c r="CQB223" s="67"/>
      <c r="CQC223" s="67"/>
      <c r="CQD223" s="65"/>
      <c r="CQE223" s="65"/>
      <c r="CQF223" s="65"/>
      <c r="CQG223" s="66"/>
      <c r="CQI223" s="64"/>
      <c r="CQJ223" s="67"/>
      <c r="CQK223" s="67"/>
      <c r="CQL223" s="65"/>
      <c r="CQM223" s="65"/>
      <c r="CQN223" s="65"/>
      <c r="CQO223" s="66"/>
      <c r="CQQ223" s="64"/>
      <c r="CQR223" s="67"/>
      <c r="CQS223" s="67"/>
      <c r="CQT223" s="65"/>
      <c r="CQU223" s="65"/>
      <c r="CQV223" s="65"/>
      <c r="CQW223" s="66"/>
      <c r="CQY223" s="64"/>
      <c r="CQZ223" s="67"/>
      <c r="CRA223" s="67"/>
      <c r="CRB223" s="65"/>
      <c r="CRC223" s="65"/>
      <c r="CRD223" s="65"/>
      <c r="CRE223" s="66"/>
      <c r="CRG223" s="64"/>
      <c r="CRH223" s="67"/>
      <c r="CRI223" s="67"/>
      <c r="CRJ223" s="65"/>
      <c r="CRK223" s="65"/>
      <c r="CRL223" s="65"/>
      <c r="CRM223" s="66"/>
      <c r="CRO223" s="64"/>
      <c r="CRP223" s="67"/>
      <c r="CRQ223" s="67"/>
      <c r="CRR223" s="65"/>
      <c r="CRS223" s="65"/>
      <c r="CRT223" s="65"/>
      <c r="CRU223" s="66"/>
      <c r="CRW223" s="64"/>
      <c r="CRX223" s="67"/>
      <c r="CRY223" s="67"/>
      <c r="CRZ223" s="65"/>
      <c r="CSA223" s="65"/>
      <c r="CSB223" s="65"/>
      <c r="CSC223" s="66"/>
      <c r="CSE223" s="64"/>
      <c r="CSF223" s="67"/>
      <c r="CSG223" s="67"/>
      <c r="CSH223" s="65"/>
      <c r="CSI223" s="65"/>
      <c r="CSJ223" s="65"/>
      <c r="CSK223" s="66"/>
      <c r="CSM223" s="64"/>
      <c r="CSN223" s="67"/>
      <c r="CSO223" s="67"/>
      <c r="CSP223" s="65"/>
      <c r="CSQ223" s="65"/>
      <c r="CSR223" s="65"/>
      <c r="CSS223" s="66"/>
      <c r="CSU223" s="64"/>
      <c r="CSV223" s="67"/>
      <c r="CSW223" s="67"/>
      <c r="CSX223" s="65"/>
      <c r="CSY223" s="65"/>
      <c r="CSZ223" s="65"/>
      <c r="CTA223" s="66"/>
      <c r="CTC223" s="64"/>
      <c r="CTD223" s="67"/>
      <c r="CTE223" s="67"/>
      <c r="CTF223" s="65"/>
      <c r="CTG223" s="65"/>
      <c r="CTH223" s="65"/>
      <c r="CTI223" s="66"/>
      <c r="CTK223" s="64"/>
      <c r="CTL223" s="67"/>
      <c r="CTM223" s="67"/>
      <c r="CTN223" s="65"/>
      <c r="CTO223" s="65"/>
      <c r="CTP223" s="65"/>
      <c r="CTQ223" s="66"/>
      <c r="CTS223" s="64"/>
      <c r="CTT223" s="67"/>
      <c r="CTU223" s="67"/>
      <c r="CTV223" s="65"/>
      <c r="CTW223" s="65"/>
      <c r="CTX223" s="65"/>
      <c r="CTY223" s="66"/>
      <c r="CUA223" s="64"/>
      <c r="CUB223" s="67"/>
      <c r="CUC223" s="67"/>
      <c r="CUD223" s="65"/>
      <c r="CUE223" s="65"/>
      <c r="CUF223" s="65"/>
      <c r="CUG223" s="66"/>
      <c r="CUI223" s="64"/>
      <c r="CUJ223" s="67"/>
      <c r="CUK223" s="67"/>
      <c r="CUL223" s="65"/>
      <c r="CUM223" s="65"/>
      <c r="CUN223" s="65"/>
      <c r="CUO223" s="66"/>
      <c r="CUQ223" s="64"/>
      <c r="CUR223" s="67"/>
      <c r="CUS223" s="67"/>
      <c r="CUT223" s="65"/>
      <c r="CUU223" s="65"/>
      <c r="CUV223" s="65"/>
      <c r="CUW223" s="66"/>
      <c r="CUY223" s="64"/>
      <c r="CUZ223" s="67"/>
      <c r="CVA223" s="67"/>
      <c r="CVB223" s="65"/>
      <c r="CVC223" s="65"/>
      <c r="CVD223" s="65"/>
      <c r="CVE223" s="66"/>
      <c r="CVG223" s="64"/>
      <c r="CVH223" s="67"/>
      <c r="CVI223" s="67"/>
      <c r="CVJ223" s="65"/>
      <c r="CVK223" s="65"/>
      <c r="CVL223" s="65"/>
      <c r="CVM223" s="66"/>
      <c r="CVO223" s="64"/>
      <c r="CVP223" s="67"/>
      <c r="CVQ223" s="67"/>
      <c r="CVR223" s="65"/>
      <c r="CVS223" s="65"/>
      <c r="CVT223" s="65"/>
      <c r="CVU223" s="66"/>
      <c r="CVW223" s="64"/>
      <c r="CVX223" s="67"/>
      <c r="CVY223" s="67"/>
      <c r="CVZ223" s="65"/>
      <c r="CWA223" s="65"/>
      <c r="CWB223" s="65"/>
      <c r="CWC223" s="66"/>
      <c r="CWE223" s="64"/>
      <c r="CWF223" s="67"/>
      <c r="CWG223" s="67"/>
      <c r="CWH223" s="65"/>
      <c r="CWI223" s="65"/>
      <c r="CWJ223" s="65"/>
      <c r="CWK223" s="66"/>
      <c r="CWM223" s="64"/>
      <c r="CWN223" s="67"/>
      <c r="CWO223" s="67"/>
      <c r="CWP223" s="65"/>
      <c r="CWQ223" s="65"/>
      <c r="CWR223" s="65"/>
      <c r="CWS223" s="66"/>
      <c r="CWU223" s="64"/>
      <c r="CWV223" s="67"/>
      <c r="CWW223" s="67"/>
      <c r="CWX223" s="65"/>
      <c r="CWY223" s="65"/>
      <c r="CWZ223" s="65"/>
      <c r="CXA223" s="66"/>
      <c r="CXC223" s="64"/>
      <c r="CXD223" s="67"/>
      <c r="CXE223" s="67"/>
      <c r="CXF223" s="65"/>
      <c r="CXG223" s="65"/>
      <c r="CXH223" s="65"/>
      <c r="CXI223" s="66"/>
      <c r="CXK223" s="64"/>
      <c r="CXL223" s="67"/>
      <c r="CXM223" s="67"/>
      <c r="CXN223" s="65"/>
      <c r="CXO223" s="65"/>
      <c r="CXP223" s="65"/>
      <c r="CXQ223" s="66"/>
      <c r="CXS223" s="64"/>
      <c r="CXT223" s="67"/>
      <c r="CXU223" s="67"/>
      <c r="CXV223" s="65"/>
      <c r="CXW223" s="65"/>
      <c r="CXX223" s="65"/>
      <c r="CXY223" s="66"/>
      <c r="CYA223" s="64"/>
      <c r="CYB223" s="67"/>
      <c r="CYC223" s="67"/>
      <c r="CYD223" s="65"/>
      <c r="CYE223" s="65"/>
      <c r="CYF223" s="65"/>
      <c r="CYG223" s="66"/>
      <c r="CYI223" s="64"/>
      <c r="CYJ223" s="67"/>
      <c r="CYK223" s="67"/>
      <c r="CYL223" s="65"/>
      <c r="CYM223" s="65"/>
      <c r="CYN223" s="65"/>
      <c r="CYO223" s="66"/>
      <c r="CYQ223" s="64"/>
      <c r="CYR223" s="67"/>
      <c r="CYS223" s="67"/>
      <c r="CYT223" s="65"/>
      <c r="CYU223" s="65"/>
      <c r="CYV223" s="65"/>
      <c r="CYW223" s="66"/>
      <c r="CYY223" s="64"/>
      <c r="CYZ223" s="67"/>
      <c r="CZA223" s="67"/>
      <c r="CZB223" s="65"/>
      <c r="CZC223" s="65"/>
      <c r="CZD223" s="65"/>
      <c r="CZE223" s="66"/>
      <c r="CZG223" s="64"/>
      <c r="CZH223" s="67"/>
      <c r="CZI223" s="67"/>
      <c r="CZJ223" s="65"/>
      <c r="CZK223" s="65"/>
      <c r="CZL223" s="65"/>
      <c r="CZM223" s="66"/>
      <c r="CZO223" s="64"/>
      <c r="CZP223" s="67"/>
      <c r="CZQ223" s="67"/>
      <c r="CZR223" s="65"/>
      <c r="CZS223" s="65"/>
      <c r="CZT223" s="65"/>
      <c r="CZU223" s="66"/>
      <c r="CZW223" s="64"/>
      <c r="CZX223" s="67"/>
      <c r="CZY223" s="67"/>
      <c r="CZZ223" s="65"/>
      <c r="DAA223" s="65"/>
      <c r="DAB223" s="65"/>
      <c r="DAC223" s="66"/>
      <c r="DAE223" s="64"/>
      <c r="DAF223" s="67"/>
      <c r="DAG223" s="67"/>
      <c r="DAH223" s="65"/>
      <c r="DAI223" s="65"/>
      <c r="DAJ223" s="65"/>
      <c r="DAK223" s="66"/>
      <c r="DAM223" s="64"/>
      <c r="DAN223" s="67"/>
      <c r="DAO223" s="67"/>
      <c r="DAP223" s="65"/>
      <c r="DAQ223" s="65"/>
      <c r="DAR223" s="65"/>
      <c r="DAS223" s="66"/>
      <c r="DAU223" s="64"/>
      <c r="DAV223" s="67"/>
      <c r="DAW223" s="67"/>
      <c r="DAX223" s="65"/>
      <c r="DAY223" s="65"/>
      <c r="DAZ223" s="65"/>
      <c r="DBA223" s="66"/>
      <c r="DBC223" s="64"/>
      <c r="DBD223" s="67"/>
      <c r="DBE223" s="67"/>
      <c r="DBF223" s="65"/>
      <c r="DBG223" s="65"/>
      <c r="DBH223" s="65"/>
      <c r="DBI223" s="66"/>
      <c r="DBK223" s="64"/>
      <c r="DBL223" s="67"/>
      <c r="DBM223" s="67"/>
      <c r="DBN223" s="65"/>
      <c r="DBO223" s="65"/>
      <c r="DBP223" s="65"/>
      <c r="DBQ223" s="66"/>
      <c r="DBS223" s="64"/>
      <c r="DBT223" s="67"/>
      <c r="DBU223" s="67"/>
      <c r="DBV223" s="65"/>
      <c r="DBW223" s="65"/>
      <c r="DBX223" s="65"/>
      <c r="DBY223" s="66"/>
      <c r="DCA223" s="64"/>
      <c r="DCB223" s="67"/>
      <c r="DCC223" s="67"/>
      <c r="DCD223" s="65"/>
      <c r="DCE223" s="65"/>
      <c r="DCF223" s="65"/>
      <c r="DCG223" s="66"/>
      <c r="DCI223" s="64"/>
      <c r="DCJ223" s="67"/>
      <c r="DCK223" s="67"/>
      <c r="DCL223" s="65"/>
      <c r="DCM223" s="65"/>
      <c r="DCN223" s="65"/>
      <c r="DCO223" s="66"/>
      <c r="DCQ223" s="64"/>
      <c r="DCR223" s="67"/>
      <c r="DCS223" s="67"/>
      <c r="DCT223" s="65"/>
      <c r="DCU223" s="65"/>
      <c r="DCV223" s="65"/>
      <c r="DCW223" s="66"/>
      <c r="DCY223" s="64"/>
      <c r="DCZ223" s="67"/>
      <c r="DDA223" s="67"/>
      <c r="DDB223" s="65"/>
      <c r="DDC223" s="65"/>
      <c r="DDD223" s="65"/>
      <c r="DDE223" s="66"/>
      <c r="DDG223" s="64"/>
      <c r="DDH223" s="67"/>
      <c r="DDI223" s="67"/>
      <c r="DDJ223" s="65"/>
      <c r="DDK223" s="65"/>
      <c r="DDL223" s="65"/>
      <c r="DDM223" s="66"/>
      <c r="DDO223" s="64"/>
      <c r="DDP223" s="67"/>
      <c r="DDQ223" s="67"/>
      <c r="DDR223" s="65"/>
      <c r="DDS223" s="65"/>
      <c r="DDT223" s="65"/>
      <c r="DDU223" s="66"/>
      <c r="DDW223" s="64"/>
      <c r="DDX223" s="67"/>
      <c r="DDY223" s="67"/>
      <c r="DDZ223" s="65"/>
      <c r="DEA223" s="65"/>
      <c r="DEB223" s="65"/>
      <c r="DEC223" s="66"/>
      <c r="DEE223" s="64"/>
      <c r="DEF223" s="67"/>
      <c r="DEG223" s="67"/>
      <c r="DEH223" s="65"/>
      <c r="DEI223" s="65"/>
      <c r="DEJ223" s="65"/>
      <c r="DEK223" s="66"/>
      <c r="DEM223" s="64"/>
      <c r="DEN223" s="67"/>
      <c r="DEO223" s="67"/>
      <c r="DEP223" s="65"/>
      <c r="DEQ223" s="65"/>
      <c r="DER223" s="65"/>
      <c r="DES223" s="66"/>
      <c r="DEU223" s="64"/>
      <c r="DEV223" s="67"/>
      <c r="DEW223" s="67"/>
      <c r="DEX223" s="65"/>
      <c r="DEY223" s="65"/>
      <c r="DEZ223" s="65"/>
      <c r="DFA223" s="66"/>
      <c r="DFC223" s="64"/>
      <c r="DFD223" s="67"/>
      <c r="DFE223" s="67"/>
      <c r="DFF223" s="65"/>
      <c r="DFG223" s="65"/>
      <c r="DFH223" s="65"/>
      <c r="DFI223" s="66"/>
      <c r="DFK223" s="64"/>
      <c r="DFL223" s="67"/>
      <c r="DFM223" s="67"/>
      <c r="DFN223" s="65"/>
      <c r="DFO223" s="65"/>
      <c r="DFP223" s="65"/>
      <c r="DFQ223" s="66"/>
      <c r="DFS223" s="64"/>
      <c r="DFT223" s="67"/>
      <c r="DFU223" s="67"/>
      <c r="DFV223" s="65"/>
      <c r="DFW223" s="65"/>
      <c r="DFX223" s="65"/>
      <c r="DFY223" s="66"/>
      <c r="DGA223" s="64"/>
      <c r="DGB223" s="67"/>
      <c r="DGC223" s="67"/>
      <c r="DGD223" s="65"/>
      <c r="DGE223" s="65"/>
      <c r="DGF223" s="65"/>
      <c r="DGG223" s="66"/>
      <c r="DGI223" s="64"/>
      <c r="DGJ223" s="67"/>
      <c r="DGK223" s="67"/>
      <c r="DGL223" s="65"/>
      <c r="DGM223" s="65"/>
      <c r="DGN223" s="65"/>
      <c r="DGO223" s="66"/>
      <c r="DGQ223" s="64"/>
      <c r="DGR223" s="67"/>
      <c r="DGS223" s="67"/>
      <c r="DGT223" s="65"/>
      <c r="DGU223" s="65"/>
      <c r="DGV223" s="65"/>
      <c r="DGW223" s="66"/>
      <c r="DGY223" s="64"/>
      <c r="DGZ223" s="67"/>
      <c r="DHA223" s="67"/>
      <c r="DHB223" s="65"/>
      <c r="DHC223" s="65"/>
      <c r="DHD223" s="65"/>
      <c r="DHE223" s="66"/>
      <c r="DHG223" s="64"/>
      <c r="DHH223" s="67"/>
      <c r="DHI223" s="67"/>
      <c r="DHJ223" s="65"/>
      <c r="DHK223" s="65"/>
      <c r="DHL223" s="65"/>
      <c r="DHM223" s="66"/>
      <c r="DHO223" s="64"/>
      <c r="DHP223" s="67"/>
      <c r="DHQ223" s="67"/>
      <c r="DHR223" s="65"/>
      <c r="DHS223" s="65"/>
      <c r="DHT223" s="65"/>
      <c r="DHU223" s="66"/>
      <c r="DHW223" s="64"/>
      <c r="DHX223" s="67"/>
      <c r="DHY223" s="67"/>
      <c r="DHZ223" s="65"/>
      <c r="DIA223" s="65"/>
      <c r="DIB223" s="65"/>
      <c r="DIC223" s="66"/>
      <c r="DIE223" s="64"/>
      <c r="DIF223" s="67"/>
      <c r="DIG223" s="67"/>
      <c r="DIH223" s="65"/>
      <c r="DII223" s="65"/>
      <c r="DIJ223" s="65"/>
      <c r="DIK223" s="66"/>
      <c r="DIM223" s="64"/>
      <c r="DIN223" s="67"/>
      <c r="DIO223" s="67"/>
      <c r="DIP223" s="65"/>
      <c r="DIQ223" s="65"/>
      <c r="DIR223" s="65"/>
      <c r="DIS223" s="66"/>
      <c r="DIU223" s="64"/>
      <c r="DIV223" s="67"/>
      <c r="DIW223" s="67"/>
      <c r="DIX223" s="65"/>
      <c r="DIY223" s="65"/>
      <c r="DIZ223" s="65"/>
      <c r="DJA223" s="66"/>
      <c r="DJC223" s="64"/>
      <c r="DJD223" s="67"/>
      <c r="DJE223" s="67"/>
      <c r="DJF223" s="65"/>
      <c r="DJG223" s="65"/>
      <c r="DJH223" s="65"/>
      <c r="DJI223" s="66"/>
      <c r="DJK223" s="64"/>
      <c r="DJL223" s="67"/>
      <c r="DJM223" s="67"/>
      <c r="DJN223" s="65"/>
      <c r="DJO223" s="65"/>
      <c r="DJP223" s="65"/>
      <c r="DJQ223" s="66"/>
      <c r="DJS223" s="64"/>
      <c r="DJT223" s="67"/>
      <c r="DJU223" s="67"/>
      <c r="DJV223" s="65"/>
      <c r="DJW223" s="65"/>
      <c r="DJX223" s="65"/>
      <c r="DJY223" s="66"/>
      <c r="DKA223" s="64"/>
      <c r="DKB223" s="67"/>
      <c r="DKC223" s="67"/>
      <c r="DKD223" s="65"/>
      <c r="DKE223" s="65"/>
      <c r="DKF223" s="65"/>
      <c r="DKG223" s="66"/>
      <c r="DKI223" s="64"/>
      <c r="DKJ223" s="67"/>
      <c r="DKK223" s="67"/>
      <c r="DKL223" s="65"/>
      <c r="DKM223" s="65"/>
      <c r="DKN223" s="65"/>
      <c r="DKO223" s="66"/>
      <c r="DKQ223" s="64"/>
      <c r="DKR223" s="67"/>
      <c r="DKS223" s="67"/>
      <c r="DKT223" s="65"/>
      <c r="DKU223" s="65"/>
      <c r="DKV223" s="65"/>
      <c r="DKW223" s="66"/>
      <c r="DKY223" s="64"/>
      <c r="DKZ223" s="67"/>
      <c r="DLA223" s="67"/>
      <c r="DLB223" s="65"/>
      <c r="DLC223" s="65"/>
      <c r="DLD223" s="65"/>
      <c r="DLE223" s="66"/>
      <c r="DLG223" s="64"/>
      <c r="DLH223" s="67"/>
      <c r="DLI223" s="67"/>
      <c r="DLJ223" s="65"/>
      <c r="DLK223" s="65"/>
      <c r="DLL223" s="65"/>
      <c r="DLM223" s="66"/>
      <c r="DLO223" s="64"/>
      <c r="DLP223" s="67"/>
      <c r="DLQ223" s="67"/>
      <c r="DLR223" s="65"/>
      <c r="DLS223" s="65"/>
      <c r="DLT223" s="65"/>
      <c r="DLU223" s="66"/>
      <c r="DLW223" s="64"/>
      <c r="DLX223" s="67"/>
      <c r="DLY223" s="67"/>
      <c r="DLZ223" s="65"/>
      <c r="DMA223" s="65"/>
      <c r="DMB223" s="65"/>
      <c r="DMC223" s="66"/>
      <c r="DME223" s="64"/>
      <c r="DMF223" s="67"/>
      <c r="DMG223" s="67"/>
      <c r="DMH223" s="65"/>
      <c r="DMI223" s="65"/>
      <c r="DMJ223" s="65"/>
      <c r="DMK223" s="66"/>
      <c r="DMM223" s="64"/>
      <c r="DMN223" s="67"/>
      <c r="DMO223" s="67"/>
      <c r="DMP223" s="65"/>
      <c r="DMQ223" s="65"/>
      <c r="DMR223" s="65"/>
      <c r="DMS223" s="66"/>
      <c r="DMU223" s="64"/>
      <c r="DMV223" s="67"/>
      <c r="DMW223" s="67"/>
      <c r="DMX223" s="65"/>
      <c r="DMY223" s="65"/>
      <c r="DMZ223" s="65"/>
      <c r="DNA223" s="66"/>
      <c r="DNC223" s="64"/>
      <c r="DND223" s="67"/>
      <c r="DNE223" s="67"/>
      <c r="DNF223" s="65"/>
      <c r="DNG223" s="65"/>
      <c r="DNH223" s="65"/>
      <c r="DNI223" s="66"/>
      <c r="DNK223" s="64"/>
      <c r="DNL223" s="67"/>
      <c r="DNM223" s="67"/>
      <c r="DNN223" s="65"/>
      <c r="DNO223" s="65"/>
      <c r="DNP223" s="65"/>
      <c r="DNQ223" s="66"/>
      <c r="DNS223" s="64"/>
      <c r="DNT223" s="67"/>
      <c r="DNU223" s="67"/>
      <c r="DNV223" s="65"/>
      <c r="DNW223" s="65"/>
      <c r="DNX223" s="65"/>
      <c r="DNY223" s="66"/>
      <c r="DOA223" s="64"/>
      <c r="DOB223" s="67"/>
      <c r="DOC223" s="67"/>
      <c r="DOD223" s="65"/>
      <c r="DOE223" s="65"/>
      <c r="DOF223" s="65"/>
      <c r="DOG223" s="66"/>
      <c r="DOI223" s="64"/>
      <c r="DOJ223" s="67"/>
      <c r="DOK223" s="67"/>
      <c r="DOL223" s="65"/>
      <c r="DOM223" s="65"/>
      <c r="DON223" s="65"/>
      <c r="DOO223" s="66"/>
      <c r="DOQ223" s="64"/>
      <c r="DOR223" s="67"/>
      <c r="DOS223" s="67"/>
      <c r="DOT223" s="65"/>
      <c r="DOU223" s="65"/>
      <c r="DOV223" s="65"/>
      <c r="DOW223" s="66"/>
      <c r="DOY223" s="64"/>
      <c r="DOZ223" s="67"/>
      <c r="DPA223" s="67"/>
      <c r="DPB223" s="65"/>
      <c r="DPC223" s="65"/>
      <c r="DPD223" s="65"/>
      <c r="DPE223" s="66"/>
      <c r="DPG223" s="64"/>
      <c r="DPH223" s="67"/>
      <c r="DPI223" s="67"/>
      <c r="DPJ223" s="65"/>
      <c r="DPK223" s="65"/>
      <c r="DPL223" s="65"/>
      <c r="DPM223" s="66"/>
      <c r="DPO223" s="64"/>
      <c r="DPP223" s="67"/>
      <c r="DPQ223" s="67"/>
      <c r="DPR223" s="65"/>
      <c r="DPS223" s="65"/>
      <c r="DPT223" s="65"/>
      <c r="DPU223" s="66"/>
      <c r="DPW223" s="64"/>
      <c r="DPX223" s="67"/>
      <c r="DPY223" s="67"/>
      <c r="DPZ223" s="65"/>
      <c r="DQA223" s="65"/>
      <c r="DQB223" s="65"/>
      <c r="DQC223" s="66"/>
      <c r="DQE223" s="64"/>
      <c r="DQF223" s="67"/>
      <c r="DQG223" s="67"/>
      <c r="DQH223" s="65"/>
      <c r="DQI223" s="65"/>
      <c r="DQJ223" s="65"/>
      <c r="DQK223" s="66"/>
      <c r="DQM223" s="64"/>
      <c r="DQN223" s="67"/>
      <c r="DQO223" s="67"/>
      <c r="DQP223" s="65"/>
      <c r="DQQ223" s="65"/>
      <c r="DQR223" s="65"/>
      <c r="DQS223" s="66"/>
      <c r="DQU223" s="64"/>
      <c r="DQV223" s="67"/>
      <c r="DQW223" s="67"/>
      <c r="DQX223" s="65"/>
      <c r="DQY223" s="65"/>
      <c r="DQZ223" s="65"/>
      <c r="DRA223" s="66"/>
      <c r="DRC223" s="64"/>
      <c r="DRD223" s="67"/>
      <c r="DRE223" s="67"/>
      <c r="DRF223" s="65"/>
      <c r="DRG223" s="65"/>
      <c r="DRH223" s="65"/>
      <c r="DRI223" s="66"/>
      <c r="DRK223" s="64"/>
      <c r="DRL223" s="67"/>
      <c r="DRM223" s="67"/>
      <c r="DRN223" s="65"/>
      <c r="DRO223" s="65"/>
      <c r="DRP223" s="65"/>
      <c r="DRQ223" s="66"/>
      <c r="DRS223" s="64"/>
      <c r="DRT223" s="67"/>
      <c r="DRU223" s="67"/>
      <c r="DRV223" s="65"/>
      <c r="DRW223" s="65"/>
      <c r="DRX223" s="65"/>
      <c r="DRY223" s="66"/>
      <c r="DSA223" s="64"/>
      <c r="DSB223" s="67"/>
      <c r="DSC223" s="67"/>
      <c r="DSD223" s="65"/>
      <c r="DSE223" s="65"/>
      <c r="DSF223" s="65"/>
      <c r="DSG223" s="66"/>
      <c r="DSI223" s="64"/>
      <c r="DSJ223" s="67"/>
      <c r="DSK223" s="67"/>
      <c r="DSL223" s="65"/>
      <c r="DSM223" s="65"/>
      <c r="DSN223" s="65"/>
      <c r="DSO223" s="66"/>
      <c r="DSQ223" s="64"/>
      <c r="DSR223" s="67"/>
      <c r="DSS223" s="67"/>
      <c r="DST223" s="65"/>
      <c r="DSU223" s="65"/>
      <c r="DSV223" s="65"/>
      <c r="DSW223" s="66"/>
      <c r="DSY223" s="64"/>
      <c r="DSZ223" s="67"/>
      <c r="DTA223" s="67"/>
      <c r="DTB223" s="65"/>
      <c r="DTC223" s="65"/>
      <c r="DTD223" s="65"/>
      <c r="DTE223" s="66"/>
      <c r="DTG223" s="64"/>
      <c r="DTH223" s="67"/>
      <c r="DTI223" s="67"/>
      <c r="DTJ223" s="65"/>
      <c r="DTK223" s="65"/>
      <c r="DTL223" s="65"/>
      <c r="DTM223" s="66"/>
      <c r="DTO223" s="64"/>
      <c r="DTP223" s="67"/>
      <c r="DTQ223" s="67"/>
      <c r="DTR223" s="65"/>
      <c r="DTS223" s="65"/>
      <c r="DTT223" s="65"/>
      <c r="DTU223" s="66"/>
      <c r="DTW223" s="64"/>
      <c r="DTX223" s="67"/>
      <c r="DTY223" s="67"/>
      <c r="DTZ223" s="65"/>
      <c r="DUA223" s="65"/>
      <c r="DUB223" s="65"/>
      <c r="DUC223" s="66"/>
      <c r="DUE223" s="64"/>
      <c r="DUF223" s="67"/>
      <c r="DUG223" s="67"/>
      <c r="DUH223" s="65"/>
      <c r="DUI223" s="65"/>
      <c r="DUJ223" s="65"/>
      <c r="DUK223" s="66"/>
      <c r="DUM223" s="64"/>
      <c r="DUN223" s="67"/>
      <c r="DUO223" s="67"/>
      <c r="DUP223" s="65"/>
      <c r="DUQ223" s="65"/>
      <c r="DUR223" s="65"/>
      <c r="DUS223" s="66"/>
      <c r="DUU223" s="64"/>
      <c r="DUV223" s="67"/>
      <c r="DUW223" s="67"/>
      <c r="DUX223" s="65"/>
      <c r="DUY223" s="65"/>
      <c r="DUZ223" s="65"/>
      <c r="DVA223" s="66"/>
      <c r="DVC223" s="64"/>
      <c r="DVD223" s="67"/>
      <c r="DVE223" s="67"/>
      <c r="DVF223" s="65"/>
      <c r="DVG223" s="65"/>
      <c r="DVH223" s="65"/>
      <c r="DVI223" s="66"/>
      <c r="DVK223" s="64"/>
      <c r="DVL223" s="67"/>
      <c r="DVM223" s="67"/>
      <c r="DVN223" s="65"/>
      <c r="DVO223" s="65"/>
      <c r="DVP223" s="65"/>
      <c r="DVQ223" s="66"/>
      <c r="DVS223" s="64"/>
      <c r="DVT223" s="67"/>
      <c r="DVU223" s="67"/>
      <c r="DVV223" s="65"/>
      <c r="DVW223" s="65"/>
      <c r="DVX223" s="65"/>
      <c r="DVY223" s="66"/>
      <c r="DWA223" s="64"/>
      <c r="DWB223" s="67"/>
      <c r="DWC223" s="67"/>
      <c r="DWD223" s="65"/>
      <c r="DWE223" s="65"/>
      <c r="DWF223" s="65"/>
      <c r="DWG223" s="66"/>
      <c r="DWI223" s="64"/>
      <c r="DWJ223" s="67"/>
      <c r="DWK223" s="67"/>
      <c r="DWL223" s="65"/>
      <c r="DWM223" s="65"/>
      <c r="DWN223" s="65"/>
      <c r="DWO223" s="66"/>
      <c r="DWQ223" s="64"/>
      <c r="DWR223" s="67"/>
      <c r="DWS223" s="67"/>
      <c r="DWT223" s="65"/>
      <c r="DWU223" s="65"/>
      <c r="DWV223" s="65"/>
      <c r="DWW223" s="66"/>
      <c r="DWY223" s="64"/>
      <c r="DWZ223" s="67"/>
      <c r="DXA223" s="67"/>
      <c r="DXB223" s="65"/>
      <c r="DXC223" s="65"/>
      <c r="DXD223" s="65"/>
      <c r="DXE223" s="66"/>
      <c r="DXG223" s="64"/>
      <c r="DXH223" s="67"/>
      <c r="DXI223" s="67"/>
      <c r="DXJ223" s="65"/>
      <c r="DXK223" s="65"/>
      <c r="DXL223" s="65"/>
      <c r="DXM223" s="66"/>
      <c r="DXO223" s="64"/>
      <c r="DXP223" s="67"/>
      <c r="DXQ223" s="67"/>
      <c r="DXR223" s="65"/>
      <c r="DXS223" s="65"/>
      <c r="DXT223" s="65"/>
      <c r="DXU223" s="66"/>
      <c r="DXW223" s="64"/>
      <c r="DXX223" s="67"/>
      <c r="DXY223" s="67"/>
      <c r="DXZ223" s="65"/>
      <c r="DYA223" s="65"/>
      <c r="DYB223" s="65"/>
      <c r="DYC223" s="66"/>
      <c r="DYE223" s="64"/>
      <c r="DYF223" s="67"/>
      <c r="DYG223" s="67"/>
      <c r="DYH223" s="65"/>
      <c r="DYI223" s="65"/>
      <c r="DYJ223" s="65"/>
      <c r="DYK223" s="66"/>
      <c r="DYM223" s="64"/>
      <c r="DYN223" s="67"/>
      <c r="DYO223" s="67"/>
      <c r="DYP223" s="65"/>
      <c r="DYQ223" s="65"/>
      <c r="DYR223" s="65"/>
      <c r="DYS223" s="66"/>
      <c r="DYU223" s="64"/>
      <c r="DYV223" s="67"/>
      <c r="DYW223" s="67"/>
      <c r="DYX223" s="65"/>
      <c r="DYY223" s="65"/>
      <c r="DYZ223" s="65"/>
      <c r="DZA223" s="66"/>
      <c r="DZC223" s="64"/>
      <c r="DZD223" s="67"/>
      <c r="DZE223" s="67"/>
      <c r="DZF223" s="65"/>
      <c r="DZG223" s="65"/>
      <c r="DZH223" s="65"/>
      <c r="DZI223" s="66"/>
      <c r="DZK223" s="64"/>
      <c r="DZL223" s="67"/>
      <c r="DZM223" s="67"/>
      <c r="DZN223" s="65"/>
      <c r="DZO223" s="65"/>
      <c r="DZP223" s="65"/>
      <c r="DZQ223" s="66"/>
      <c r="DZS223" s="64"/>
      <c r="DZT223" s="67"/>
      <c r="DZU223" s="67"/>
      <c r="DZV223" s="65"/>
      <c r="DZW223" s="65"/>
      <c r="DZX223" s="65"/>
      <c r="DZY223" s="66"/>
      <c r="EAA223" s="64"/>
      <c r="EAB223" s="67"/>
      <c r="EAC223" s="67"/>
      <c r="EAD223" s="65"/>
      <c r="EAE223" s="65"/>
      <c r="EAF223" s="65"/>
      <c r="EAG223" s="66"/>
      <c r="EAI223" s="64"/>
      <c r="EAJ223" s="67"/>
      <c r="EAK223" s="67"/>
      <c r="EAL223" s="65"/>
      <c r="EAM223" s="65"/>
      <c r="EAN223" s="65"/>
      <c r="EAO223" s="66"/>
      <c r="EAQ223" s="64"/>
      <c r="EAR223" s="67"/>
      <c r="EAS223" s="67"/>
      <c r="EAT223" s="65"/>
      <c r="EAU223" s="65"/>
      <c r="EAV223" s="65"/>
      <c r="EAW223" s="66"/>
      <c r="EAY223" s="64"/>
      <c r="EAZ223" s="67"/>
      <c r="EBA223" s="67"/>
      <c r="EBB223" s="65"/>
      <c r="EBC223" s="65"/>
      <c r="EBD223" s="65"/>
      <c r="EBE223" s="66"/>
      <c r="EBG223" s="64"/>
      <c r="EBH223" s="67"/>
      <c r="EBI223" s="67"/>
      <c r="EBJ223" s="65"/>
      <c r="EBK223" s="65"/>
      <c r="EBL223" s="65"/>
      <c r="EBM223" s="66"/>
      <c r="EBO223" s="64"/>
      <c r="EBP223" s="67"/>
      <c r="EBQ223" s="67"/>
      <c r="EBR223" s="65"/>
      <c r="EBS223" s="65"/>
      <c r="EBT223" s="65"/>
      <c r="EBU223" s="66"/>
      <c r="EBW223" s="64"/>
      <c r="EBX223" s="67"/>
      <c r="EBY223" s="67"/>
      <c r="EBZ223" s="65"/>
      <c r="ECA223" s="65"/>
      <c r="ECB223" s="65"/>
      <c r="ECC223" s="66"/>
      <c r="ECE223" s="64"/>
      <c r="ECF223" s="67"/>
      <c r="ECG223" s="67"/>
      <c r="ECH223" s="65"/>
      <c r="ECI223" s="65"/>
      <c r="ECJ223" s="65"/>
      <c r="ECK223" s="66"/>
      <c r="ECM223" s="64"/>
      <c r="ECN223" s="67"/>
      <c r="ECO223" s="67"/>
      <c r="ECP223" s="65"/>
      <c r="ECQ223" s="65"/>
      <c r="ECR223" s="65"/>
      <c r="ECS223" s="66"/>
      <c r="ECU223" s="64"/>
      <c r="ECV223" s="67"/>
      <c r="ECW223" s="67"/>
      <c r="ECX223" s="65"/>
      <c r="ECY223" s="65"/>
      <c r="ECZ223" s="65"/>
      <c r="EDA223" s="66"/>
      <c r="EDC223" s="64"/>
      <c r="EDD223" s="67"/>
      <c r="EDE223" s="67"/>
      <c r="EDF223" s="65"/>
      <c r="EDG223" s="65"/>
      <c r="EDH223" s="65"/>
      <c r="EDI223" s="66"/>
      <c r="EDK223" s="64"/>
      <c r="EDL223" s="67"/>
      <c r="EDM223" s="67"/>
      <c r="EDN223" s="65"/>
      <c r="EDO223" s="65"/>
      <c r="EDP223" s="65"/>
      <c r="EDQ223" s="66"/>
      <c r="EDS223" s="64"/>
      <c r="EDT223" s="67"/>
      <c r="EDU223" s="67"/>
      <c r="EDV223" s="65"/>
      <c r="EDW223" s="65"/>
      <c r="EDX223" s="65"/>
      <c r="EDY223" s="66"/>
      <c r="EEA223" s="64"/>
      <c r="EEB223" s="67"/>
      <c r="EEC223" s="67"/>
      <c r="EED223" s="65"/>
      <c r="EEE223" s="65"/>
      <c r="EEF223" s="65"/>
      <c r="EEG223" s="66"/>
      <c r="EEI223" s="64"/>
      <c r="EEJ223" s="67"/>
      <c r="EEK223" s="67"/>
      <c r="EEL223" s="65"/>
      <c r="EEM223" s="65"/>
      <c r="EEN223" s="65"/>
      <c r="EEO223" s="66"/>
      <c r="EEQ223" s="64"/>
      <c r="EER223" s="67"/>
      <c r="EES223" s="67"/>
      <c r="EET223" s="65"/>
      <c r="EEU223" s="65"/>
      <c r="EEV223" s="65"/>
      <c r="EEW223" s="66"/>
      <c r="EEY223" s="64"/>
      <c r="EEZ223" s="67"/>
      <c r="EFA223" s="67"/>
      <c r="EFB223" s="65"/>
      <c r="EFC223" s="65"/>
      <c r="EFD223" s="65"/>
      <c r="EFE223" s="66"/>
      <c r="EFG223" s="64"/>
      <c r="EFH223" s="67"/>
      <c r="EFI223" s="67"/>
      <c r="EFJ223" s="65"/>
      <c r="EFK223" s="65"/>
      <c r="EFL223" s="65"/>
      <c r="EFM223" s="66"/>
      <c r="EFO223" s="64"/>
      <c r="EFP223" s="67"/>
      <c r="EFQ223" s="67"/>
      <c r="EFR223" s="65"/>
      <c r="EFS223" s="65"/>
      <c r="EFT223" s="65"/>
      <c r="EFU223" s="66"/>
      <c r="EFW223" s="64"/>
      <c r="EFX223" s="67"/>
      <c r="EFY223" s="67"/>
      <c r="EFZ223" s="65"/>
      <c r="EGA223" s="65"/>
      <c r="EGB223" s="65"/>
      <c r="EGC223" s="66"/>
      <c r="EGE223" s="64"/>
      <c r="EGF223" s="67"/>
      <c r="EGG223" s="67"/>
      <c r="EGH223" s="65"/>
      <c r="EGI223" s="65"/>
      <c r="EGJ223" s="65"/>
      <c r="EGK223" s="66"/>
      <c r="EGM223" s="64"/>
      <c r="EGN223" s="67"/>
      <c r="EGO223" s="67"/>
      <c r="EGP223" s="65"/>
      <c r="EGQ223" s="65"/>
      <c r="EGR223" s="65"/>
      <c r="EGS223" s="66"/>
      <c r="EGU223" s="64"/>
      <c r="EGV223" s="67"/>
      <c r="EGW223" s="67"/>
      <c r="EGX223" s="65"/>
      <c r="EGY223" s="65"/>
      <c r="EGZ223" s="65"/>
      <c r="EHA223" s="66"/>
      <c r="EHC223" s="64"/>
      <c r="EHD223" s="67"/>
      <c r="EHE223" s="67"/>
      <c r="EHF223" s="65"/>
      <c r="EHG223" s="65"/>
      <c r="EHH223" s="65"/>
      <c r="EHI223" s="66"/>
      <c r="EHK223" s="64"/>
      <c r="EHL223" s="67"/>
      <c r="EHM223" s="67"/>
      <c r="EHN223" s="65"/>
      <c r="EHO223" s="65"/>
      <c r="EHP223" s="65"/>
      <c r="EHQ223" s="66"/>
      <c r="EHS223" s="64"/>
      <c r="EHT223" s="67"/>
      <c r="EHU223" s="67"/>
      <c r="EHV223" s="65"/>
      <c r="EHW223" s="65"/>
      <c r="EHX223" s="65"/>
      <c r="EHY223" s="66"/>
      <c r="EIA223" s="64"/>
      <c r="EIB223" s="67"/>
      <c r="EIC223" s="67"/>
      <c r="EID223" s="65"/>
      <c r="EIE223" s="65"/>
      <c r="EIF223" s="65"/>
      <c r="EIG223" s="66"/>
      <c r="EII223" s="64"/>
      <c r="EIJ223" s="67"/>
      <c r="EIK223" s="67"/>
      <c r="EIL223" s="65"/>
      <c r="EIM223" s="65"/>
      <c r="EIN223" s="65"/>
      <c r="EIO223" s="66"/>
      <c r="EIQ223" s="64"/>
      <c r="EIR223" s="67"/>
      <c r="EIS223" s="67"/>
      <c r="EIT223" s="65"/>
      <c r="EIU223" s="65"/>
      <c r="EIV223" s="65"/>
      <c r="EIW223" s="66"/>
      <c r="EIY223" s="64"/>
      <c r="EIZ223" s="67"/>
      <c r="EJA223" s="67"/>
      <c r="EJB223" s="65"/>
      <c r="EJC223" s="65"/>
      <c r="EJD223" s="65"/>
      <c r="EJE223" s="66"/>
      <c r="EJG223" s="64"/>
      <c r="EJH223" s="67"/>
      <c r="EJI223" s="67"/>
      <c r="EJJ223" s="65"/>
      <c r="EJK223" s="65"/>
      <c r="EJL223" s="65"/>
      <c r="EJM223" s="66"/>
      <c r="EJO223" s="64"/>
      <c r="EJP223" s="67"/>
      <c r="EJQ223" s="67"/>
      <c r="EJR223" s="65"/>
      <c r="EJS223" s="65"/>
      <c r="EJT223" s="65"/>
      <c r="EJU223" s="66"/>
      <c r="EJW223" s="64"/>
      <c r="EJX223" s="67"/>
      <c r="EJY223" s="67"/>
      <c r="EJZ223" s="65"/>
      <c r="EKA223" s="65"/>
      <c r="EKB223" s="65"/>
      <c r="EKC223" s="66"/>
      <c r="EKE223" s="64"/>
      <c r="EKF223" s="67"/>
      <c r="EKG223" s="67"/>
      <c r="EKH223" s="65"/>
      <c r="EKI223" s="65"/>
      <c r="EKJ223" s="65"/>
      <c r="EKK223" s="66"/>
      <c r="EKM223" s="64"/>
      <c r="EKN223" s="67"/>
      <c r="EKO223" s="67"/>
      <c r="EKP223" s="65"/>
      <c r="EKQ223" s="65"/>
      <c r="EKR223" s="65"/>
      <c r="EKS223" s="66"/>
      <c r="EKU223" s="64"/>
      <c r="EKV223" s="67"/>
      <c r="EKW223" s="67"/>
      <c r="EKX223" s="65"/>
      <c r="EKY223" s="65"/>
      <c r="EKZ223" s="65"/>
      <c r="ELA223" s="66"/>
      <c r="ELC223" s="64"/>
      <c r="ELD223" s="67"/>
      <c r="ELE223" s="67"/>
      <c r="ELF223" s="65"/>
      <c r="ELG223" s="65"/>
      <c r="ELH223" s="65"/>
      <c r="ELI223" s="66"/>
      <c r="ELK223" s="64"/>
      <c r="ELL223" s="67"/>
      <c r="ELM223" s="67"/>
      <c r="ELN223" s="65"/>
      <c r="ELO223" s="65"/>
      <c r="ELP223" s="65"/>
      <c r="ELQ223" s="66"/>
      <c r="ELS223" s="64"/>
      <c r="ELT223" s="67"/>
      <c r="ELU223" s="67"/>
      <c r="ELV223" s="65"/>
      <c r="ELW223" s="65"/>
      <c r="ELX223" s="65"/>
      <c r="ELY223" s="66"/>
      <c r="EMA223" s="64"/>
      <c r="EMB223" s="67"/>
      <c r="EMC223" s="67"/>
      <c r="EMD223" s="65"/>
      <c r="EME223" s="65"/>
      <c r="EMF223" s="65"/>
      <c r="EMG223" s="66"/>
      <c r="EMI223" s="64"/>
      <c r="EMJ223" s="67"/>
      <c r="EMK223" s="67"/>
      <c r="EML223" s="65"/>
      <c r="EMM223" s="65"/>
      <c r="EMN223" s="65"/>
      <c r="EMO223" s="66"/>
      <c r="EMQ223" s="64"/>
      <c r="EMR223" s="67"/>
      <c r="EMS223" s="67"/>
      <c r="EMT223" s="65"/>
      <c r="EMU223" s="65"/>
      <c r="EMV223" s="65"/>
      <c r="EMW223" s="66"/>
      <c r="EMY223" s="64"/>
      <c r="EMZ223" s="67"/>
      <c r="ENA223" s="67"/>
      <c r="ENB223" s="65"/>
      <c r="ENC223" s="65"/>
      <c r="END223" s="65"/>
      <c r="ENE223" s="66"/>
      <c r="ENG223" s="64"/>
      <c r="ENH223" s="67"/>
      <c r="ENI223" s="67"/>
      <c r="ENJ223" s="65"/>
      <c r="ENK223" s="65"/>
      <c r="ENL223" s="65"/>
      <c r="ENM223" s="66"/>
      <c r="ENO223" s="64"/>
      <c r="ENP223" s="67"/>
      <c r="ENQ223" s="67"/>
      <c r="ENR223" s="65"/>
      <c r="ENS223" s="65"/>
      <c r="ENT223" s="65"/>
      <c r="ENU223" s="66"/>
      <c r="ENW223" s="64"/>
      <c r="ENX223" s="67"/>
      <c r="ENY223" s="67"/>
      <c r="ENZ223" s="65"/>
      <c r="EOA223" s="65"/>
      <c r="EOB223" s="65"/>
      <c r="EOC223" s="66"/>
      <c r="EOE223" s="64"/>
      <c r="EOF223" s="67"/>
      <c r="EOG223" s="67"/>
      <c r="EOH223" s="65"/>
      <c r="EOI223" s="65"/>
      <c r="EOJ223" s="65"/>
      <c r="EOK223" s="66"/>
      <c r="EOM223" s="64"/>
      <c r="EON223" s="67"/>
      <c r="EOO223" s="67"/>
      <c r="EOP223" s="65"/>
      <c r="EOQ223" s="65"/>
      <c r="EOR223" s="65"/>
      <c r="EOS223" s="66"/>
      <c r="EOU223" s="64"/>
      <c r="EOV223" s="67"/>
      <c r="EOW223" s="67"/>
      <c r="EOX223" s="65"/>
      <c r="EOY223" s="65"/>
      <c r="EOZ223" s="65"/>
      <c r="EPA223" s="66"/>
      <c r="EPC223" s="64"/>
      <c r="EPD223" s="67"/>
      <c r="EPE223" s="67"/>
      <c r="EPF223" s="65"/>
      <c r="EPG223" s="65"/>
      <c r="EPH223" s="65"/>
      <c r="EPI223" s="66"/>
      <c r="EPK223" s="64"/>
      <c r="EPL223" s="67"/>
      <c r="EPM223" s="67"/>
      <c r="EPN223" s="65"/>
      <c r="EPO223" s="65"/>
      <c r="EPP223" s="65"/>
      <c r="EPQ223" s="66"/>
      <c r="EPS223" s="64"/>
      <c r="EPT223" s="67"/>
      <c r="EPU223" s="67"/>
      <c r="EPV223" s="65"/>
      <c r="EPW223" s="65"/>
      <c r="EPX223" s="65"/>
      <c r="EPY223" s="66"/>
      <c r="EQA223" s="64"/>
      <c r="EQB223" s="67"/>
      <c r="EQC223" s="67"/>
      <c r="EQD223" s="65"/>
      <c r="EQE223" s="65"/>
      <c r="EQF223" s="65"/>
      <c r="EQG223" s="66"/>
      <c r="EQI223" s="64"/>
      <c r="EQJ223" s="67"/>
      <c r="EQK223" s="67"/>
      <c r="EQL223" s="65"/>
      <c r="EQM223" s="65"/>
      <c r="EQN223" s="65"/>
      <c r="EQO223" s="66"/>
      <c r="EQQ223" s="64"/>
      <c r="EQR223" s="67"/>
      <c r="EQS223" s="67"/>
      <c r="EQT223" s="65"/>
      <c r="EQU223" s="65"/>
      <c r="EQV223" s="65"/>
      <c r="EQW223" s="66"/>
      <c r="EQY223" s="64"/>
      <c r="EQZ223" s="67"/>
      <c r="ERA223" s="67"/>
      <c r="ERB223" s="65"/>
      <c r="ERC223" s="65"/>
      <c r="ERD223" s="65"/>
      <c r="ERE223" s="66"/>
      <c r="ERG223" s="64"/>
      <c r="ERH223" s="67"/>
      <c r="ERI223" s="67"/>
      <c r="ERJ223" s="65"/>
      <c r="ERK223" s="65"/>
      <c r="ERL223" s="65"/>
      <c r="ERM223" s="66"/>
      <c r="ERO223" s="64"/>
      <c r="ERP223" s="67"/>
      <c r="ERQ223" s="67"/>
      <c r="ERR223" s="65"/>
      <c r="ERS223" s="65"/>
      <c r="ERT223" s="65"/>
      <c r="ERU223" s="66"/>
      <c r="ERW223" s="64"/>
      <c r="ERX223" s="67"/>
      <c r="ERY223" s="67"/>
      <c r="ERZ223" s="65"/>
      <c r="ESA223" s="65"/>
      <c r="ESB223" s="65"/>
      <c r="ESC223" s="66"/>
      <c r="ESE223" s="64"/>
      <c r="ESF223" s="67"/>
      <c r="ESG223" s="67"/>
      <c r="ESH223" s="65"/>
      <c r="ESI223" s="65"/>
      <c r="ESJ223" s="65"/>
      <c r="ESK223" s="66"/>
      <c r="ESM223" s="64"/>
      <c r="ESN223" s="67"/>
      <c r="ESO223" s="67"/>
      <c r="ESP223" s="65"/>
      <c r="ESQ223" s="65"/>
      <c r="ESR223" s="65"/>
      <c r="ESS223" s="66"/>
      <c r="ESU223" s="64"/>
      <c r="ESV223" s="67"/>
      <c r="ESW223" s="67"/>
      <c r="ESX223" s="65"/>
      <c r="ESY223" s="65"/>
      <c r="ESZ223" s="65"/>
      <c r="ETA223" s="66"/>
      <c r="ETC223" s="64"/>
      <c r="ETD223" s="67"/>
      <c r="ETE223" s="67"/>
      <c r="ETF223" s="65"/>
      <c r="ETG223" s="65"/>
      <c r="ETH223" s="65"/>
      <c r="ETI223" s="66"/>
      <c r="ETK223" s="64"/>
      <c r="ETL223" s="67"/>
      <c r="ETM223" s="67"/>
      <c r="ETN223" s="65"/>
      <c r="ETO223" s="65"/>
      <c r="ETP223" s="65"/>
      <c r="ETQ223" s="66"/>
      <c r="ETS223" s="64"/>
      <c r="ETT223" s="67"/>
      <c r="ETU223" s="67"/>
      <c r="ETV223" s="65"/>
      <c r="ETW223" s="65"/>
      <c r="ETX223" s="65"/>
      <c r="ETY223" s="66"/>
      <c r="EUA223" s="64"/>
      <c r="EUB223" s="67"/>
      <c r="EUC223" s="67"/>
      <c r="EUD223" s="65"/>
      <c r="EUE223" s="65"/>
      <c r="EUF223" s="65"/>
      <c r="EUG223" s="66"/>
      <c r="EUI223" s="64"/>
      <c r="EUJ223" s="67"/>
      <c r="EUK223" s="67"/>
      <c r="EUL223" s="65"/>
      <c r="EUM223" s="65"/>
      <c r="EUN223" s="65"/>
      <c r="EUO223" s="66"/>
      <c r="EUQ223" s="64"/>
      <c r="EUR223" s="67"/>
      <c r="EUS223" s="67"/>
      <c r="EUT223" s="65"/>
      <c r="EUU223" s="65"/>
      <c r="EUV223" s="65"/>
      <c r="EUW223" s="66"/>
      <c r="EUY223" s="64"/>
      <c r="EUZ223" s="67"/>
      <c r="EVA223" s="67"/>
      <c r="EVB223" s="65"/>
      <c r="EVC223" s="65"/>
      <c r="EVD223" s="65"/>
      <c r="EVE223" s="66"/>
      <c r="EVG223" s="64"/>
      <c r="EVH223" s="67"/>
      <c r="EVI223" s="67"/>
      <c r="EVJ223" s="65"/>
      <c r="EVK223" s="65"/>
      <c r="EVL223" s="65"/>
      <c r="EVM223" s="66"/>
      <c r="EVO223" s="64"/>
      <c r="EVP223" s="67"/>
      <c r="EVQ223" s="67"/>
      <c r="EVR223" s="65"/>
      <c r="EVS223" s="65"/>
      <c r="EVT223" s="65"/>
      <c r="EVU223" s="66"/>
      <c r="EVW223" s="64"/>
      <c r="EVX223" s="67"/>
      <c r="EVY223" s="67"/>
      <c r="EVZ223" s="65"/>
      <c r="EWA223" s="65"/>
      <c r="EWB223" s="65"/>
      <c r="EWC223" s="66"/>
      <c r="EWE223" s="64"/>
      <c r="EWF223" s="67"/>
      <c r="EWG223" s="67"/>
      <c r="EWH223" s="65"/>
      <c r="EWI223" s="65"/>
      <c r="EWJ223" s="65"/>
      <c r="EWK223" s="66"/>
      <c r="EWM223" s="64"/>
      <c r="EWN223" s="67"/>
      <c r="EWO223" s="67"/>
      <c r="EWP223" s="65"/>
      <c r="EWQ223" s="65"/>
      <c r="EWR223" s="65"/>
      <c r="EWS223" s="66"/>
      <c r="EWU223" s="64"/>
      <c r="EWV223" s="67"/>
      <c r="EWW223" s="67"/>
      <c r="EWX223" s="65"/>
      <c r="EWY223" s="65"/>
      <c r="EWZ223" s="65"/>
      <c r="EXA223" s="66"/>
      <c r="EXC223" s="64"/>
      <c r="EXD223" s="67"/>
      <c r="EXE223" s="67"/>
      <c r="EXF223" s="65"/>
      <c r="EXG223" s="65"/>
      <c r="EXH223" s="65"/>
      <c r="EXI223" s="66"/>
      <c r="EXK223" s="64"/>
      <c r="EXL223" s="67"/>
      <c r="EXM223" s="67"/>
      <c r="EXN223" s="65"/>
      <c r="EXO223" s="65"/>
      <c r="EXP223" s="65"/>
      <c r="EXQ223" s="66"/>
      <c r="EXS223" s="64"/>
      <c r="EXT223" s="67"/>
      <c r="EXU223" s="67"/>
      <c r="EXV223" s="65"/>
      <c r="EXW223" s="65"/>
      <c r="EXX223" s="65"/>
      <c r="EXY223" s="66"/>
      <c r="EYA223" s="64"/>
      <c r="EYB223" s="67"/>
      <c r="EYC223" s="67"/>
      <c r="EYD223" s="65"/>
      <c r="EYE223" s="65"/>
      <c r="EYF223" s="65"/>
      <c r="EYG223" s="66"/>
      <c r="EYI223" s="64"/>
      <c r="EYJ223" s="67"/>
      <c r="EYK223" s="67"/>
      <c r="EYL223" s="65"/>
      <c r="EYM223" s="65"/>
      <c r="EYN223" s="65"/>
      <c r="EYO223" s="66"/>
      <c r="EYQ223" s="64"/>
      <c r="EYR223" s="67"/>
      <c r="EYS223" s="67"/>
      <c r="EYT223" s="65"/>
      <c r="EYU223" s="65"/>
      <c r="EYV223" s="65"/>
      <c r="EYW223" s="66"/>
      <c r="EYY223" s="64"/>
      <c r="EYZ223" s="67"/>
      <c r="EZA223" s="67"/>
      <c r="EZB223" s="65"/>
      <c r="EZC223" s="65"/>
      <c r="EZD223" s="65"/>
      <c r="EZE223" s="66"/>
      <c r="EZG223" s="64"/>
      <c r="EZH223" s="67"/>
      <c r="EZI223" s="67"/>
      <c r="EZJ223" s="65"/>
      <c r="EZK223" s="65"/>
      <c r="EZL223" s="65"/>
      <c r="EZM223" s="66"/>
      <c r="EZO223" s="64"/>
      <c r="EZP223" s="67"/>
      <c r="EZQ223" s="67"/>
      <c r="EZR223" s="65"/>
      <c r="EZS223" s="65"/>
      <c r="EZT223" s="65"/>
      <c r="EZU223" s="66"/>
      <c r="EZW223" s="64"/>
      <c r="EZX223" s="67"/>
      <c r="EZY223" s="67"/>
      <c r="EZZ223" s="65"/>
      <c r="FAA223" s="65"/>
      <c r="FAB223" s="65"/>
      <c r="FAC223" s="66"/>
      <c r="FAE223" s="64"/>
      <c r="FAF223" s="67"/>
      <c r="FAG223" s="67"/>
      <c r="FAH223" s="65"/>
      <c r="FAI223" s="65"/>
      <c r="FAJ223" s="65"/>
      <c r="FAK223" s="66"/>
      <c r="FAM223" s="64"/>
      <c r="FAN223" s="67"/>
      <c r="FAO223" s="67"/>
      <c r="FAP223" s="65"/>
      <c r="FAQ223" s="65"/>
      <c r="FAR223" s="65"/>
      <c r="FAS223" s="66"/>
      <c r="FAU223" s="64"/>
      <c r="FAV223" s="67"/>
      <c r="FAW223" s="67"/>
      <c r="FAX223" s="65"/>
      <c r="FAY223" s="65"/>
      <c r="FAZ223" s="65"/>
      <c r="FBA223" s="66"/>
      <c r="FBC223" s="64"/>
      <c r="FBD223" s="67"/>
      <c r="FBE223" s="67"/>
      <c r="FBF223" s="65"/>
      <c r="FBG223" s="65"/>
      <c r="FBH223" s="65"/>
      <c r="FBI223" s="66"/>
      <c r="FBK223" s="64"/>
      <c r="FBL223" s="67"/>
      <c r="FBM223" s="67"/>
      <c r="FBN223" s="65"/>
      <c r="FBO223" s="65"/>
      <c r="FBP223" s="65"/>
      <c r="FBQ223" s="66"/>
      <c r="FBS223" s="64"/>
      <c r="FBT223" s="67"/>
      <c r="FBU223" s="67"/>
      <c r="FBV223" s="65"/>
      <c r="FBW223" s="65"/>
      <c r="FBX223" s="65"/>
      <c r="FBY223" s="66"/>
      <c r="FCA223" s="64"/>
      <c r="FCB223" s="67"/>
      <c r="FCC223" s="67"/>
      <c r="FCD223" s="65"/>
      <c r="FCE223" s="65"/>
      <c r="FCF223" s="65"/>
      <c r="FCG223" s="66"/>
      <c r="FCI223" s="64"/>
      <c r="FCJ223" s="67"/>
      <c r="FCK223" s="67"/>
      <c r="FCL223" s="65"/>
      <c r="FCM223" s="65"/>
      <c r="FCN223" s="65"/>
      <c r="FCO223" s="66"/>
      <c r="FCQ223" s="64"/>
      <c r="FCR223" s="67"/>
      <c r="FCS223" s="67"/>
      <c r="FCT223" s="65"/>
      <c r="FCU223" s="65"/>
      <c r="FCV223" s="65"/>
      <c r="FCW223" s="66"/>
      <c r="FCY223" s="64"/>
      <c r="FCZ223" s="67"/>
      <c r="FDA223" s="67"/>
      <c r="FDB223" s="65"/>
      <c r="FDC223" s="65"/>
      <c r="FDD223" s="65"/>
      <c r="FDE223" s="66"/>
      <c r="FDG223" s="64"/>
      <c r="FDH223" s="67"/>
      <c r="FDI223" s="67"/>
      <c r="FDJ223" s="65"/>
      <c r="FDK223" s="65"/>
      <c r="FDL223" s="65"/>
      <c r="FDM223" s="66"/>
      <c r="FDO223" s="64"/>
      <c r="FDP223" s="67"/>
      <c r="FDQ223" s="67"/>
      <c r="FDR223" s="65"/>
      <c r="FDS223" s="65"/>
      <c r="FDT223" s="65"/>
      <c r="FDU223" s="66"/>
      <c r="FDW223" s="64"/>
      <c r="FDX223" s="67"/>
      <c r="FDY223" s="67"/>
      <c r="FDZ223" s="65"/>
      <c r="FEA223" s="65"/>
      <c r="FEB223" s="65"/>
      <c r="FEC223" s="66"/>
      <c r="FEE223" s="64"/>
      <c r="FEF223" s="67"/>
      <c r="FEG223" s="67"/>
      <c r="FEH223" s="65"/>
      <c r="FEI223" s="65"/>
      <c r="FEJ223" s="65"/>
      <c r="FEK223" s="66"/>
      <c r="FEM223" s="64"/>
      <c r="FEN223" s="67"/>
      <c r="FEO223" s="67"/>
      <c r="FEP223" s="65"/>
      <c r="FEQ223" s="65"/>
      <c r="FER223" s="65"/>
      <c r="FES223" s="66"/>
      <c r="FEU223" s="64"/>
      <c r="FEV223" s="67"/>
      <c r="FEW223" s="67"/>
      <c r="FEX223" s="65"/>
      <c r="FEY223" s="65"/>
      <c r="FEZ223" s="65"/>
      <c r="FFA223" s="66"/>
      <c r="FFC223" s="64"/>
      <c r="FFD223" s="67"/>
      <c r="FFE223" s="67"/>
      <c r="FFF223" s="65"/>
      <c r="FFG223" s="65"/>
      <c r="FFH223" s="65"/>
      <c r="FFI223" s="66"/>
      <c r="FFK223" s="64"/>
      <c r="FFL223" s="67"/>
      <c r="FFM223" s="67"/>
      <c r="FFN223" s="65"/>
      <c r="FFO223" s="65"/>
      <c r="FFP223" s="65"/>
      <c r="FFQ223" s="66"/>
      <c r="FFS223" s="64"/>
      <c r="FFT223" s="67"/>
      <c r="FFU223" s="67"/>
      <c r="FFV223" s="65"/>
      <c r="FFW223" s="65"/>
      <c r="FFX223" s="65"/>
      <c r="FFY223" s="66"/>
      <c r="FGA223" s="64"/>
      <c r="FGB223" s="67"/>
      <c r="FGC223" s="67"/>
      <c r="FGD223" s="65"/>
      <c r="FGE223" s="65"/>
      <c r="FGF223" s="65"/>
      <c r="FGG223" s="66"/>
      <c r="FGI223" s="64"/>
      <c r="FGJ223" s="67"/>
      <c r="FGK223" s="67"/>
      <c r="FGL223" s="65"/>
      <c r="FGM223" s="65"/>
      <c r="FGN223" s="65"/>
      <c r="FGO223" s="66"/>
      <c r="FGQ223" s="64"/>
      <c r="FGR223" s="67"/>
      <c r="FGS223" s="67"/>
      <c r="FGT223" s="65"/>
      <c r="FGU223" s="65"/>
      <c r="FGV223" s="65"/>
      <c r="FGW223" s="66"/>
      <c r="FGY223" s="64"/>
      <c r="FGZ223" s="67"/>
      <c r="FHA223" s="67"/>
      <c r="FHB223" s="65"/>
      <c r="FHC223" s="65"/>
      <c r="FHD223" s="65"/>
      <c r="FHE223" s="66"/>
      <c r="FHG223" s="64"/>
      <c r="FHH223" s="67"/>
      <c r="FHI223" s="67"/>
      <c r="FHJ223" s="65"/>
      <c r="FHK223" s="65"/>
      <c r="FHL223" s="65"/>
      <c r="FHM223" s="66"/>
      <c r="FHO223" s="64"/>
      <c r="FHP223" s="67"/>
      <c r="FHQ223" s="67"/>
      <c r="FHR223" s="65"/>
      <c r="FHS223" s="65"/>
      <c r="FHT223" s="65"/>
      <c r="FHU223" s="66"/>
      <c r="FHW223" s="64"/>
      <c r="FHX223" s="67"/>
      <c r="FHY223" s="67"/>
      <c r="FHZ223" s="65"/>
      <c r="FIA223" s="65"/>
      <c r="FIB223" s="65"/>
      <c r="FIC223" s="66"/>
      <c r="FIE223" s="64"/>
      <c r="FIF223" s="67"/>
      <c r="FIG223" s="67"/>
      <c r="FIH223" s="65"/>
      <c r="FII223" s="65"/>
      <c r="FIJ223" s="65"/>
      <c r="FIK223" s="66"/>
      <c r="FIM223" s="64"/>
      <c r="FIN223" s="67"/>
      <c r="FIO223" s="67"/>
      <c r="FIP223" s="65"/>
      <c r="FIQ223" s="65"/>
      <c r="FIR223" s="65"/>
      <c r="FIS223" s="66"/>
      <c r="FIU223" s="64"/>
      <c r="FIV223" s="67"/>
      <c r="FIW223" s="67"/>
      <c r="FIX223" s="65"/>
      <c r="FIY223" s="65"/>
      <c r="FIZ223" s="65"/>
      <c r="FJA223" s="66"/>
      <c r="FJC223" s="64"/>
      <c r="FJD223" s="67"/>
      <c r="FJE223" s="67"/>
      <c r="FJF223" s="65"/>
      <c r="FJG223" s="65"/>
      <c r="FJH223" s="65"/>
      <c r="FJI223" s="66"/>
      <c r="FJK223" s="64"/>
      <c r="FJL223" s="67"/>
      <c r="FJM223" s="67"/>
      <c r="FJN223" s="65"/>
      <c r="FJO223" s="65"/>
      <c r="FJP223" s="65"/>
      <c r="FJQ223" s="66"/>
      <c r="FJS223" s="64"/>
      <c r="FJT223" s="67"/>
      <c r="FJU223" s="67"/>
      <c r="FJV223" s="65"/>
      <c r="FJW223" s="65"/>
      <c r="FJX223" s="65"/>
      <c r="FJY223" s="66"/>
      <c r="FKA223" s="64"/>
      <c r="FKB223" s="67"/>
      <c r="FKC223" s="67"/>
      <c r="FKD223" s="65"/>
      <c r="FKE223" s="65"/>
      <c r="FKF223" s="65"/>
      <c r="FKG223" s="66"/>
      <c r="FKI223" s="64"/>
      <c r="FKJ223" s="67"/>
      <c r="FKK223" s="67"/>
      <c r="FKL223" s="65"/>
      <c r="FKM223" s="65"/>
      <c r="FKN223" s="65"/>
      <c r="FKO223" s="66"/>
      <c r="FKQ223" s="64"/>
      <c r="FKR223" s="67"/>
      <c r="FKS223" s="67"/>
      <c r="FKT223" s="65"/>
      <c r="FKU223" s="65"/>
      <c r="FKV223" s="65"/>
      <c r="FKW223" s="66"/>
      <c r="FKY223" s="64"/>
      <c r="FKZ223" s="67"/>
      <c r="FLA223" s="67"/>
      <c r="FLB223" s="65"/>
      <c r="FLC223" s="65"/>
      <c r="FLD223" s="65"/>
      <c r="FLE223" s="66"/>
      <c r="FLG223" s="64"/>
      <c r="FLH223" s="67"/>
      <c r="FLI223" s="67"/>
      <c r="FLJ223" s="65"/>
      <c r="FLK223" s="65"/>
      <c r="FLL223" s="65"/>
      <c r="FLM223" s="66"/>
      <c r="FLO223" s="64"/>
      <c r="FLP223" s="67"/>
      <c r="FLQ223" s="67"/>
      <c r="FLR223" s="65"/>
      <c r="FLS223" s="65"/>
      <c r="FLT223" s="65"/>
      <c r="FLU223" s="66"/>
      <c r="FLW223" s="64"/>
      <c r="FLX223" s="67"/>
      <c r="FLY223" s="67"/>
      <c r="FLZ223" s="65"/>
      <c r="FMA223" s="65"/>
      <c r="FMB223" s="65"/>
      <c r="FMC223" s="66"/>
      <c r="FME223" s="64"/>
      <c r="FMF223" s="67"/>
      <c r="FMG223" s="67"/>
      <c r="FMH223" s="65"/>
      <c r="FMI223" s="65"/>
      <c r="FMJ223" s="65"/>
      <c r="FMK223" s="66"/>
      <c r="FMM223" s="64"/>
      <c r="FMN223" s="67"/>
      <c r="FMO223" s="67"/>
      <c r="FMP223" s="65"/>
      <c r="FMQ223" s="65"/>
      <c r="FMR223" s="65"/>
      <c r="FMS223" s="66"/>
      <c r="FMU223" s="64"/>
      <c r="FMV223" s="67"/>
      <c r="FMW223" s="67"/>
      <c r="FMX223" s="65"/>
      <c r="FMY223" s="65"/>
      <c r="FMZ223" s="65"/>
      <c r="FNA223" s="66"/>
      <c r="FNC223" s="64"/>
      <c r="FND223" s="67"/>
      <c r="FNE223" s="67"/>
      <c r="FNF223" s="65"/>
      <c r="FNG223" s="65"/>
      <c r="FNH223" s="65"/>
      <c r="FNI223" s="66"/>
      <c r="FNK223" s="64"/>
      <c r="FNL223" s="67"/>
      <c r="FNM223" s="67"/>
      <c r="FNN223" s="65"/>
      <c r="FNO223" s="65"/>
      <c r="FNP223" s="65"/>
      <c r="FNQ223" s="66"/>
      <c r="FNS223" s="64"/>
      <c r="FNT223" s="67"/>
      <c r="FNU223" s="67"/>
      <c r="FNV223" s="65"/>
      <c r="FNW223" s="65"/>
      <c r="FNX223" s="65"/>
      <c r="FNY223" s="66"/>
      <c r="FOA223" s="64"/>
      <c r="FOB223" s="67"/>
      <c r="FOC223" s="67"/>
      <c r="FOD223" s="65"/>
      <c r="FOE223" s="65"/>
      <c r="FOF223" s="65"/>
      <c r="FOG223" s="66"/>
      <c r="FOI223" s="64"/>
      <c r="FOJ223" s="67"/>
      <c r="FOK223" s="67"/>
      <c r="FOL223" s="65"/>
      <c r="FOM223" s="65"/>
      <c r="FON223" s="65"/>
      <c r="FOO223" s="66"/>
      <c r="FOQ223" s="64"/>
      <c r="FOR223" s="67"/>
      <c r="FOS223" s="67"/>
      <c r="FOT223" s="65"/>
      <c r="FOU223" s="65"/>
      <c r="FOV223" s="65"/>
      <c r="FOW223" s="66"/>
      <c r="FOY223" s="64"/>
      <c r="FOZ223" s="67"/>
      <c r="FPA223" s="67"/>
      <c r="FPB223" s="65"/>
      <c r="FPC223" s="65"/>
      <c r="FPD223" s="65"/>
      <c r="FPE223" s="66"/>
      <c r="FPG223" s="64"/>
      <c r="FPH223" s="67"/>
      <c r="FPI223" s="67"/>
      <c r="FPJ223" s="65"/>
      <c r="FPK223" s="65"/>
      <c r="FPL223" s="65"/>
      <c r="FPM223" s="66"/>
      <c r="FPO223" s="64"/>
      <c r="FPP223" s="67"/>
      <c r="FPQ223" s="67"/>
      <c r="FPR223" s="65"/>
      <c r="FPS223" s="65"/>
      <c r="FPT223" s="65"/>
      <c r="FPU223" s="66"/>
      <c r="FPW223" s="64"/>
      <c r="FPX223" s="67"/>
      <c r="FPY223" s="67"/>
      <c r="FPZ223" s="65"/>
      <c r="FQA223" s="65"/>
      <c r="FQB223" s="65"/>
      <c r="FQC223" s="66"/>
      <c r="FQE223" s="64"/>
      <c r="FQF223" s="67"/>
      <c r="FQG223" s="67"/>
      <c r="FQH223" s="65"/>
      <c r="FQI223" s="65"/>
      <c r="FQJ223" s="65"/>
      <c r="FQK223" s="66"/>
      <c r="FQM223" s="64"/>
      <c r="FQN223" s="67"/>
      <c r="FQO223" s="67"/>
      <c r="FQP223" s="65"/>
      <c r="FQQ223" s="65"/>
      <c r="FQR223" s="65"/>
      <c r="FQS223" s="66"/>
      <c r="FQU223" s="64"/>
      <c r="FQV223" s="67"/>
      <c r="FQW223" s="67"/>
      <c r="FQX223" s="65"/>
      <c r="FQY223" s="65"/>
      <c r="FQZ223" s="65"/>
      <c r="FRA223" s="66"/>
      <c r="FRC223" s="64"/>
      <c r="FRD223" s="67"/>
      <c r="FRE223" s="67"/>
      <c r="FRF223" s="65"/>
      <c r="FRG223" s="65"/>
      <c r="FRH223" s="65"/>
      <c r="FRI223" s="66"/>
      <c r="FRK223" s="64"/>
      <c r="FRL223" s="67"/>
      <c r="FRM223" s="67"/>
      <c r="FRN223" s="65"/>
      <c r="FRO223" s="65"/>
      <c r="FRP223" s="65"/>
      <c r="FRQ223" s="66"/>
      <c r="FRS223" s="64"/>
      <c r="FRT223" s="67"/>
      <c r="FRU223" s="67"/>
      <c r="FRV223" s="65"/>
      <c r="FRW223" s="65"/>
      <c r="FRX223" s="65"/>
      <c r="FRY223" s="66"/>
      <c r="FSA223" s="64"/>
      <c r="FSB223" s="67"/>
      <c r="FSC223" s="67"/>
      <c r="FSD223" s="65"/>
      <c r="FSE223" s="65"/>
      <c r="FSF223" s="65"/>
      <c r="FSG223" s="66"/>
      <c r="FSI223" s="64"/>
      <c r="FSJ223" s="67"/>
      <c r="FSK223" s="67"/>
      <c r="FSL223" s="65"/>
      <c r="FSM223" s="65"/>
      <c r="FSN223" s="65"/>
      <c r="FSO223" s="66"/>
      <c r="FSQ223" s="64"/>
      <c r="FSR223" s="67"/>
      <c r="FSS223" s="67"/>
      <c r="FST223" s="65"/>
      <c r="FSU223" s="65"/>
      <c r="FSV223" s="65"/>
      <c r="FSW223" s="66"/>
      <c r="FSY223" s="64"/>
      <c r="FSZ223" s="67"/>
      <c r="FTA223" s="67"/>
      <c r="FTB223" s="65"/>
      <c r="FTC223" s="65"/>
      <c r="FTD223" s="65"/>
      <c r="FTE223" s="66"/>
      <c r="FTG223" s="64"/>
      <c r="FTH223" s="67"/>
      <c r="FTI223" s="67"/>
      <c r="FTJ223" s="65"/>
      <c r="FTK223" s="65"/>
      <c r="FTL223" s="65"/>
      <c r="FTM223" s="66"/>
      <c r="FTO223" s="64"/>
      <c r="FTP223" s="67"/>
      <c r="FTQ223" s="67"/>
      <c r="FTR223" s="65"/>
      <c r="FTS223" s="65"/>
      <c r="FTT223" s="65"/>
      <c r="FTU223" s="66"/>
      <c r="FTW223" s="64"/>
      <c r="FTX223" s="67"/>
      <c r="FTY223" s="67"/>
      <c r="FTZ223" s="65"/>
      <c r="FUA223" s="65"/>
      <c r="FUB223" s="65"/>
      <c r="FUC223" s="66"/>
      <c r="FUE223" s="64"/>
      <c r="FUF223" s="67"/>
      <c r="FUG223" s="67"/>
      <c r="FUH223" s="65"/>
      <c r="FUI223" s="65"/>
      <c r="FUJ223" s="65"/>
      <c r="FUK223" s="66"/>
      <c r="FUM223" s="64"/>
      <c r="FUN223" s="67"/>
      <c r="FUO223" s="67"/>
      <c r="FUP223" s="65"/>
      <c r="FUQ223" s="65"/>
      <c r="FUR223" s="65"/>
      <c r="FUS223" s="66"/>
      <c r="FUU223" s="64"/>
      <c r="FUV223" s="67"/>
      <c r="FUW223" s="67"/>
      <c r="FUX223" s="65"/>
      <c r="FUY223" s="65"/>
      <c r="FUZ223" s="65"/>
      <c r="FVA223" s="66"/>
      <c r="FVC223" s="64"/>
      <c r="FVD223" s="67"/>
      <c r="FVE223" s="67"/>
      <c r="FVF223" s="65"/>
      <c r="FVG223" s="65"/>
      <c r="FVH223" s="65"/>
      <c r="FVI223" s="66"/>
      <c r="FVK223" s="64"/>
      <c r="FVL223" s="67"/>
      <c r="FVM223" s="67"/>
      <c r="FVN223" s="65"/>
      <c r="FVO223" s="65"/>
      <c r="FVP223" s="65"/>
      <c r="FVQ223" s="66"/>
      <c r="FVS223" s="64"/>
      <c r="FVT223" s="67"/>
      <c r="FVU223" s="67"/>
      <c r="FVV223" s="65"/>
      <c r="FVW223" s="65"/>
      <c r="FVX223" s="65"/>
      <c r="FVY223" s="66"/>
      <c r="FWA223" s="64"/>
      <c r="FWB223" s="67"/>
      <c r="FWC223" s="67"/>
      <c r="FWD223" s="65"/>
      <c r="FWE223" s="65"/>
      <c r="FWF223" s="65"/>
      <c r="FWG223" s="66"/>
      <c r="FWI223" s="64"/>
      <c r="FWJ223" s="67"/>
      <c r="FWK223" s="67"/>
      <c r="FWL223" s="65"/>
      <c r="FWM223" s="65"/>
      <c r="FWN223" s="65"/>
      <c r="FWO223" s="66"/>
      <c r="FWQ223" s="64"/>
      <c r="FWR223" s="67"/>
      <c r="FWS223" s="67"/>
      <c r="FWT223" s="65"/>
      <c r="FWU223" s="65"/>
      <c r="FWV223" s="65"/>
      <c r="FWW223" s="66"/>
      <c r="FWY223" s="64"/>
      <c r="FWZ223" s="67"/>
      <c r="FXA223" s="67"/>
      <c r="FXB223" s="65"/>
      <c r="FXC223" s="65"/>
      <c r="FXD223" s="65"/>
      <c r="FXE223" s="66"/>
      <c r="FXG223" s="64"/>
      <c r="FXH223" s="67"/>
      <c r="FXI223" s="67"/>
      <c r="FXJ223" s="65"/>
      <c r="FXK223" s="65"/>
      <c r="FXL223" s="65"/>
      <c r="FXM223" s="66"/>
      <c r="FXO223" s="64"/>
      <c r="FXP223" s="67"/>
      <c r="FXQ223" s="67"/>
      <c r="FXR223" s="65"/>
      <c r="FXS223" s="65"/>
      <c r="FXT223" s="65"/>
      <c r="FXU223" s="66"/>
      <c r="FXW223" s="64"/>
      <c r="FXX223" s="67"/>
      <c r="FXY223" s="67"/>
      <c r="FXZ223" s="65"/>
      <c r="FYA223" s="65"/>
      <c r="FYB223" s="65"/>
      <c r="FYC223" s="66"/>
      <c r="FYE223" s="64"/>
      <c r="FYF223" s="67"/>
      <c r="FYG223" s="67"/>
      <c r="FYH223" s="65"/>
      <c r="FYI223" s="65"/>
      <c r="FYJ223" s="65"/>
      <c r="FYK223" s="66"/>
      <c r="FYM223" s="64"/>
      <c r="FYN223" s="67"/>
      <c r="FYO223" s="67"/>
      <c r="FYP223" s="65"/>
      <c r="FYQ223" s="65"/>
      <c r="FYR223" s="65"/>
      <c r="FYS223" s="66"/>
      <c r="FYU223" s="64"/>
      <c r="FYV223" s="67"/>
      <c r="FYW223" s="67"/>
      <c r="FYX223" s="65"/>
      <c r="FYY223" s="65"/>
      <c r="FYZ223" s="65"/>
      <c r="FZA223" s="66"/>
      <c r="FZC223" s="64"/>
      <c r="FZD223" s="67"/>
      <c r="FZE223" s="67"/>
      <c r="FZF223" s="65"/>
      <c r="FZG223" s="65"/>
      <c r="FZH223" s="65"/>
      <c r="FZI223" s="66"/>
      <c r="FZK223" s="64"/>
      <c r="FZL223" s="67"/>
      <c r="FZM223" s="67"/>
      <c r="FZN223" s="65"/>
      <c r="FZO223" s="65"/>
      <c r="FZP223" s="65"/>
      <c r="FZQ223" s="66"/>
      <c r="FZS223" s="64"/>
      <c r="FZT223" s="67"/>
      <c r="FZU223" s="67"/>
      <c r="FZV223" s="65"/>
      <c r="FZW223" s="65"/>
      <c r="FZX223" s="65"/>
      <c r="FZY223" s="66"/>
      <c r="GAA223" s="64"/>
      <c r="GAB223" s="67"/>
      <c r="GAC223" s="67"/>
      <c r="GAD223" s="65"/>
      <c r="GAE223" s="65"/>
      <c r="GAF223" s="65"/>
      <c r="GAG223" s="66"/>
      <c r="GAI223" s="64"/>
      <c r="GAJ223" s="67"/>
      <c r="GAK223" s="67"/>
      <c r="GAL223" s="65"/>
      <c r="GAM223" s="65"/>
      <c r="GAN223" s="65"/>
      <c r="GAO223" s="66"/>
      <c r="GAQ223" s="64"/>
      <c r="GAR223" s="67"/>
      <c r="GAS223" s="67"/>
      <c r="GAT223" s="65"/>
      <c r="GAU223" s="65"/>
      <c r="GAV223" s="65"/>
      <c r="GAW223" s="66"/>
      <c r="GAY223" s="64"/>
      <c r="GAZ223" s="67"/>
      <c r="GBA223" s="67"/>
      <c r="GBB223" s="65"/>
      <c r="GBC223" s="65"/>
      <c r="GBD223" s="65"/>
      <c r="GBE223" s="66"/>
      <c r="GBG223" s="64"/>
      <c r="GBH223" s="67"/>
      <c r="GBI223" s="67"/>
      <c r="GBJ223" s="65"/>
      <c r="GBK223" s="65"/>
      <c r="GBL223" s="65"/>
      <c r="GBM223" s="66"/>
      <c r="GBO223" s="64"/>
      <c r="GBP223" s="67"/>
      <c r="GBQ223" s="67"/>
      <c r="GBR223" s="65"/>
      <c r="GBS223" s="65"/>
      <c r="GBT223" s="65"/>
      <c r="GBU223" s="66"/>
      <c r="GBW223" s="64"/>
      <c r="GBX223" s="67"/>
      <c r="GBY223" s="67"/>
      <c r="GBZ223" s="65"/>
      <c r="GCA223" s="65"/>
      <c r="GCB223" s="65"/>
      <c r="GCC223" s="66"/>
      <c r="GCE223" s="64"/>
      <c r="GCF223" s="67"/>
      <c r="GCG223" s="67"/>
      <c r="GCH223" s="65"/>
      <c r="GCI223" s="65"/>
      <c r="GCJ223" s="65"/>
      <c r="GCK223" s="66"/>
      <c r="GCM223" s="64"/>
      <c r="GCN223" s="67"/>
      <c r="GCO223" s="67"/>
      <c r="GCP223" s="65"/>
      <c r="GCQ223" s="65"/>
      <c r="GCR223" s="65"/>
      <c r="GCS223" s="66"/>
      <c r="GCU223" s="64"/>
      <c r="GCV223" s="67"/>
      <c r="GCW223" s="67"/>
      <c r="GCX223" s="65"/>
      <c r="GCY223" s="65"/>
      <c r="GCZ223" s="65"/>
      <c r="GDA223" s="66"/>
      <c r="GDC223" s="64"/>
      <c r="GDD223" s="67"/>
      <c r="GDE223" s="67"/>
      <c r="GDF223" s="65"/>
      <c r="GDG223" s="65"/>
      <c r="GDH223" s="65"/>
      <c r="GDI223" s="66"/>
      <c r="GDK223" s="64"/>
      <c r="GDL223" s="67"/>
      <c r="GDM223" s="67"/>
      <c r="GDN223" s="65"/>
      <c r="GDO223" s="65"/>
      <c r="GDP223" s="65"/>
      <c r="GDQ223" s="66"/>
      <c r="GDS223" s="64"/>
      <c r="GDT223" s="67"/>
      <c r="GDU223" s="67"/>
      <c r="GDV223" s="65"/>
      <c r="GDW223" s="65"/>
      <c r="GDX223" s="65"/>
      <c r="GDY223" s="66"/>
      <c r="GEA223" s="64"/>
      <c r="GEB223" s="67"/>
      <c r="GEC223" s="67"/>
      <c r="GED223" s="65"/>
      <c r="GEE223" s="65"/>
      <c r="GEF223" s="65"/>
      <c r="GEG223" s="66"/>
      <c r="GEI223" s="64"/>
      <c r="GEJ223" s="67"/>
      <c r="GEK223" s="67"/>
      <c r="GEL223" s="65"/>
      <c r="GEM223" s="65"/>
      <c r="GEN223" s="65"/>
      <c r="GEO223" s="66"/>
      <c r="GEQ223" s="64"/>
      <c r="GER223" s="67"/>
      <c r="GES223" s="67"/>
      <c r="GET223" s="65"/>
      <c r="GEU223" s="65"/>
      <c r="GEV223" s="65"/>
      <c r="GEW223" s="66"/>
      <c r="GEY223" s="64"/>
      <c r="GEZ223" s="67"/>
      <c r="GFA223" s="67"/>
      <c r="GFB223" s="65"/>
      <c r="GFC223" s="65"/>
      <c r="GFD223" s="65"/>
      <c r="GFE223" s="66"/>
      <c r="GFG223" s="64"/>
      <c r="GFH223" s="67"/>
      <c r="GFI223" s="67"/>
      <c r="GFJ223" s="65"/>
      <c r="GFK223" s="65"/>
      <c r="GFL223" s="65"/>
      <c r="GFM223" s="66"/>
      <c r="GFO223" s="64"/>
      <c r="GFP223" s="67"/>
      <c r="GFQ223" s="67"/>
      <c r="GFR223" s="65"/>
      <c r="GFS223" s="65"/>
      <c r="GFT223" s="65"/>
      <c r="GFU223" s="66"/>
      <c r="GFW223" s="64"/>
      <c r="GFX223" s="67"/>
      <c r="GFY223" s="67"/>
      <c r="GFZ223" s="65"/>
      <c r="GGA223" s="65"/>
      <c r="GGB223" s="65"/>
      <c r="GGC223" s="66"/>
      <c r="GGE223" s="64"/>
      <c r="GGF223" s="67"/>
      <c r="GGG223" s="67"/>
      <c r="GGH223" s="65"/>
      <c r="GGI223" s="65"/>
      <c r="GGJ223" s="65"/>
      <c r="GGK223" s="66"/>
      <c r="GGM223" s="64"/>
      <c r="GGN223" s="67"/>
      <c r="GGO223" s="67"/>
      <c r="GGP223" s="65"/>
      <c r="GGQ223" s="65"/>
      <c r="GGR223" s="65"/>
      <c r="GGS223" s="66"/>
      <c r="GGU223" s="64"/>
      <c r="GGV223" s="67"/>
      <c r="GGW223" s="67"/>
      <c r="GGX223" s="65"/>
      <c r="GGY223" s="65"/>
      <c r="GGZ223" s="65"/>
      <c r="GHA223" s="66"/>
      <c r="GHC223" s="64"/>
      <c r="GHD223" s="67"/>
      <c r="GHE223" s="67"/>
      <c r="GHF223" s="65"/>
      <c r="GHG223" s="65"/>
      <c r="GHH223" s="65"/>
      <c r="GHI223" s="66"/>
      <c r="GHK223" s="64"/>
      <c r="GHL223" s="67"/>
      <c r="GHM223" s="67"/>
      <c r="GHN223" s="65"/>
      <c r="GHO223" s="65"/>
      <c r="GHP223" s="65"/>
      <c r="GHQ223" s="66"/>
      <c r="GHS223" s="64"/>
      <c r="GHT223" s="67"/>
      <c r="GHU223" s="67"/>
      <c r="GHV223" s="65"/>
      <c r="GHW223" s="65"/>
      <c r="GHX223" s="65"/>
      <c r="GHY223" s="66"/>
      <c r="GIA223" s="64"/>
      <c r="GIB223" s="67"/>
      <c r="GIC223" s="67"/>
      <c r="GID223" s="65"/>
      <c r="GIE223" s="65"/>
      <c r="GIF223" s="65"/>
      <c r="GIG223" s="66"/>
      <c r="GII223" s="64"/>
      <c r="GIJ223" s="67"/>
      <c r="GIK223" s="67"/>
      <c r="GIL223" s="65"/>
      <c r="GIM223" s="65"/>
      <c r="GIN223" s="65"/>
      <c r="GIO223" s="66"/>
      <c r="GIQ223" s="64"/>
      <c r="GIR223" s="67"/>
      <c r="GIS223" s="67"/>
      <c r="GIT223" s="65"/>
      <c r="GIU223" s="65"/>
      <c r="GIV223" s="65"/>
      <c r="GIW223" s="66"/>
      <c r="GIY223" s="64"/>
      <c r="GIZ223" s="67"/>
      <c r="GJA223" s="67"/>
      <c r="GJB223" s="65"/>
      <c r="GJC223" s="65"/>
      <c r="GJD223" s="65"/>
      <c r="GJE223" s="66"/>
      <c r="GJG223" s="64"/>
      <c r="GJH223" s="67"/>
      <c r="GJI223" s="67"/>
      <c r="GJJ223" s="65"/>
      <c r="GJK223" s="65"/>
      <c r="GJL223" s="65"/>
      <c r="GJM223" s="66"/>
      <c r="GJO223" s="64"/>
      <c r="GJP223" s="67"/>
      <c r="GJQ223" s="67"/>
      <c r="GJR223" s="65"/>
      <c r="GJS223" s="65"/>
      <c r="GJT223" s="65"/>
      <c r="GJU223" s="66"/>
      <c r="GJW223" s="64"/>
      <c r="GJX223" s="67"/>
      <c r="GJY223" s="67"/>
      <c r="GJZ223" s="65"/>
      <c r="GKA223" s="65"/>
      <c r="GKB223" s="65"/>
      <c r="GKC223" s="66"/>
      <c r="GKE223" s="64"/>
      <c r="GKF223" s="67"/>
      <c r="GKG223" s="67"/>
      <c r="GKH223" s="65"/>
      <c r="GKI223" s="65"/>
      <c r="GKJ223" s="65"/>
      <c r="GKK223" s="66"/>
      <c r="GKM223" s="64"/>
      <c r="GKN223" s="67"/>
      <c r="GKO223" s="67"/>
      <c r="GKP223" s="65"/>
      <c r="GKQ223" s="65"/>
      <c r="GKR223" s="65"/>
      <c r="GKS223" s="66"/>
      <c r="GKU223" s="64"/>
      <c r="GKV223" s="67"/>
      <c r="GKW223" s="67"/>
      <c r="GKX223" s="65"/>
      <c r="GKY223" s="65"/>
      <c r="GKZ223" s="65"/>
      <c r="GLA223" s="66"/>
      <c r="GLC223" s="64"/>
      <c r="GLD223" s="67"/>
      <c r="GLE223" s="67"/>
      <c r="GLF223" s="65"/>
      <c r="GLG223" s="65"/>
      <c r="GLH223" s="65"/>
      <c r="GLI223" s="66"/>
      <c r="GLK223" s="64"/>
      <c r="GLL223" s="67"/>
      <c r="GLM223" s="67"/>
      <c r="GLN223" s="65"/>
      <c r="GLO223" s="65"/>
      <c r="GLP223" s="65"/>
      <c r="GLQ223" s="66"/>
      <c r="GLS223" s="64"/>
      <c r="GLT223" s="67"/>
      <c r="GLU223" s="67"/>
      <c r="GLV223" s="65"/>
      <c r="GLW223" s="65"/>
      <c r="GLX223" s="65"/>
      <c r="GLY223" s="66"/>
      <c r="GMA223" s="64"/>
      <c r="GMB223" s="67"/>
      <c r="GMC223" s="67"/>
      <c r="GMD223" s="65"/>
      <c r="GME223" s="65"/>
      <c r="GMF223" s="65"/>
      <c r="GMG223" s="66"/>
      <c r="GMI223" s="64"/>
      <c r="GMJ223" s="67"/>
      <c r="GMK223" s="67"/>
      <c r="GML223" s="65"/>
      <c r="GMM223" s="65"/>
      <c r="GMN223" s="65"/>
      <c r="GMO223" s="66"/>
      <c r="GMQ223" s="64"/>
      <c r="GMR223" s="67"/>
      <c r="GMS223" s="67"/>
      <c r="GMT223" s="65"/>
      <c r="GMU223" s="65"/>
      <c r="GMV223" s="65"/>
      <c r="GMW223" s="66"/>
      <c r="GMY223" s="64"/>
      <c r="GMZ223" s="67"/>
      <c r="GNA223" s="67"/>
      <c r="GNB223" s="65"/>
      <c r="GNC223" s="65"/>
      <c r="GND223" s="65"/>
      <c r="GNE223" s="66"/>
      <c r="GNG223" s="64"/>
      <c r="GNH223" s="67"/>
      <c r="GNI223" s="67"/>
      <c r="GNJ223" s="65"/>
      <c r="GNK223" s="65"/>
      <c r="GNL223" s="65"/>
      <c r="GNM223" s="66"/>
      <c r="GNO223" s="64"/>
      <c r="GNP223" s="67"/>
      <c r="GNQ223" s="67"/>
      <c r="GNR223" s="65"/>
      <c r="GNS223" s="65"/>
      <c r="GNT223" s="65"/>
      <c r="GNU223" s="66"/>
      <c r="GNW223" s="64"/>
      <c r="GNX223" s="67"/>
      <c r="GNY223" s="67"/>
      <c r="GNZ223" s="65"/>
      <c r="GOA223" s="65"/>
      <c r="GOB223" s="65"/>
      <c r="GOC223" s="66"/>
      <c r="GOE223" s="64"/>
      <c r="GOF223" s="67"/>
      <c r="GOG223" s="67"/>
      <c r="GOH223" s="65"/>
      <c r="GOI223" s="65"/>
      <c r="GOJ223" s="65"/>
      <c r="GOK223" s="66"/>
      <c r="GOM223" s="64"/>
      <c r="GON223" s="67"/>
      <c r="GOO223" s="67"/>
      <c r="GOP223" s="65"/>
      <c r="GOQ223" s="65"/>
      <c r="GOR223" s="65"/>
      <c r="GOS223" s="66"/>
      <c r="GOU223" s="64"/>
      <c r="GOV223" s="67"/>
      <c r="GOW223" s="67"/>
      <c r="GOX223" s="65"/>
      <c r="GOY223" s="65"/>
      <c r="GOZ223" s="65"/>
      <c r="GPA223" s="66"/>
      <c r="GPC223" s="64"/>
      <c r="GPD223" s="67"/>
      <c r="GPE223" s="67"/>
      <c r="GPF223" s="65"/>
      <c r="GPG223" s="65"/>
      <c r="GPH223" s="65"/>
      <c r="GPI223" s="66"/>
      <c r="GPK223" s="64"/>
      <c r="GPL223" s="67"/>
      <c r="GPM223" s="67"/>
      <c r="GPN223" s="65"/>
      <c r="GPO223" s="65"/>
      <c r="GPP223" s="65"/>
      <c r="GPQ223" s="66"/>
      <c r="GPS223" s="64"/>
      <c r="GPT223" s="67"/>
      <c r="GPU223" s="67"/>
      <c r="GPV223" s="65"/>
      <c r="GPW223" s="65"/>
      <c r="GPX223" s="65"/>
      <c r="GPY223" s="66"/>
      <c r="GQA223" s="64"/>
      <c r="GQB223" s="67"/>
      <c r="GQC223" s="67"/>
      <c r="GQD223" s="65"/>
      <c r="GQE223" s="65"/>
      <c r="GQF223" s="65"/>
      <c r="GQG223" s="66"/>
      <c r="GQI223" s="64"/>
      <c r="GQJ223" s="67"/>
      <c r="GQK223" s="67"/>
      <c r="GQL223" s="65"/>
      <c r="GQM223" s="65"/>
      <c r="GQN223" s="65"/>
      <c r="GQO223" s="66"/>
      <c r="GQQ223" s="64"/>
      <c r="GQR223" s="67"/>
      <c r="GQS223" s="67"/>
      <c r="GQT223" s="65"/>
      <c r="GQU223" s="65"/>
      <c r="GQV223" s="65"/>
      <c r="GQW223" s="66"/>
      <c r="GQY223" s="64"/>
      <c r="GQZ223" s="67"/>
      <c r="GRA223" s="67"/>
      <c r="GRB223" s="65"/>
      <c r="GRC223" s="65"/>
      <c r="GRD223" s="65"/>
      <c r="GRE223" s="66"/>
      <c r="GRG223" s="64"/>
      <c r="GRH223" s="67"/>
      <c r="GRI223" s="67"/>
      <c r="GRJ223" s="65"/>
      <c r="GRK223" s="65"/>
      <c r="GRL223" s="65"/>
      <c r="GRM223" s="66"/>
      <c r="GRO223" s="64"/>
      <c r="GRP223" s="67"/>
      <c r="GRQ223" s="67"/>
      <c r="GRR223" s="65"/>
      <c r="GRS223" s="65"/>
      <c r="GRT223" s="65"/>
      <c r="GRU223" s="66"/>
      <c r="GRW223" s="64"/>
      <c r="GRX223" s="67"/>
      <c r="GRY223" s="67"/>
      <c r="GRZ223" s="65"/>
      <c r="GSA223" s="65"/>
      <c r="GSB223" s="65"/>
      <c r="GSC223" s="66"/>
      <c r="GSE223" s="64"/>
      <c r="GSF223" s="67"/>
      <c r="GSG223" s="67"/>
      <c r="GSH223" s="65"/>
      <c r="GSI223" s="65"/>
      <c r="GSJ223" s="65"/>
      <c r="GSK223" s="66"/>
      <c r="GSM223" s="64"/>
      <c r="GSN223" s="67"/>
      <c r="GSO223" s="67"/>
      <c r="GSP223" s="65"/>
      <c r="GSQ223" s="65"/>
      <c r="GSR223" s="65"/>
      <c r="GSS223" s="66"/>
      <c r="GSU223" s="64"/>
      <c r="GSV223" s="67"/>
      <c r="GSW223" s="67"/>
      <c r="GSX223" s="65"/>
      <c r="GSY223" s="65"/>
      <c r="GSZ223" s="65"/>
      <c r="GTA223" s="66"/>
      <c r="GTC223" s="64"/>
      <c r="GTD223" s="67"/>
      <c r="GTE223" s="67"/>
      <c r="GTF223" s="65"/>
      <c r="GTG223" s="65"/>
      <c r="GTH223" s="65"/>
      <c r="GTI223" s="66"/>
      <c r="GTK223" s="64"/>
      <c r="GTL223" s="67"/>
      <c r="GTM223" s="67"/>
      <c r="GTN223" s="65"/>
      <c r="GTO223" s="65"/>
      <c r="GTP223" s="65"/>
      <c r="GTQ223" s="66"/>
      <c r="GTS223" s="64"/>
      <c r="GTT223" s="67"/>
      <c r="GTU223" s="67"/>
      <c r="GTV223" s="65"/>
      <c r="GTW223" s="65"/>
      <c r="GTX223" s="65"/>
      <c r="GTY223" s="66"/>
      <c r="GUA223" s="64"/>
      <c r="GUB223" s="67"/>
      <c r="GUC223" s="67"/>
      <c r="GUD223" s="65"/>
      <c r="GUE223" s="65"/>
      <c r="GUF223" s="65"/>
      <c r="GUG223" s="66"/>
      <c r="GUI223" s="64"/>
      <c r="GUJ223" s="67"/>
      <c r="GUK223" s="67"/>
      <c r="GUL223" s="65"/>
      <c r="GUM223" s="65"/>
      <c r="GUN223" s="65"/>
      <c r="GUO223" s="66"/>
      <c r="GUQ223" s="64"/>
      <c r="GUR223" s="67"/>
      <c r="GUS223" s="67"/>
      <c r="GUT223" s="65"/>
      <c r="GUU223" s="65"/>
      <c r="GUV223" s="65"/>
      <c r="GUW223" s="66"/>
      <c r="GUY223" s="64"/>
      <c r="GUZ223" s="67"/>
      <c r="GVA223" s="67"/>
      <c r="GVB223" s="65"/>
      <c r="GVC223" s="65"/>
      <c r="GVD223" s="65"/>
      <c r="GVE223" s="66"/>
      <c r="GVG223" s="64"/>
      <c r="GVH223" s="67"/>
      <c r="GVI223" s="67"/>
      <c r="GVJ223" s="65"/>
      <c r="GVK223" s="65"/>
      <c r="GVL223" s="65"/>
      <c r="GVM223" s="66"/>
      <c r="GVO223" s="64"/>
      <c r="GVP223" s="67"/>
      <c r="GVQ223" s="67"/>
      <c r="GVR223" s="65"/>
      <c r="GVS223" s="65"/>
      <c r="GVT223" s="65"/>
      <c r="GVU223" s="66"/>
      <c r="GVW223" s="64"/>
      <c r="GVX223" s="67"/>
      <c r="GVY223" s="67"/>
      <c r="GVZ223" s="65"/>
      <c r="GWA223" s="65"/>
      <c r="GWB223" s="65"/>
      <c r="GWC223" s="66"/>
      <c r="GWE223" s="64"/>
      <c r="GWF223" s="67"/>
      <c r="GWG223" s="67"/>
      <c r="GWH223" s="65"/>
      <c r="GWI223" s="65"/>
      <c r="GWJ223" s="65"/>
      <c r="GWK223" s="66"/>
      <c r="GWM223" s="64"/>
      <c r="GWN223" s="67"/>
      <c r="GWO223" s="67"/>
      <c r="GWP223" s="65"/>
      <c r="GWQ223" s="65"/>
      <c r="GWR223" s="65"/>
      <c r="GWS223" s="66"/>
      <c r="GWU223" s="64"/>
      <c r="GWV223" s="67"/>
      <c r="GWW223" s="67"/>
      <c r="GWX223" s="65"/>
      <c r="GWY223" s="65"/>
      <c r="GWZ223" s="65"/>
      <c r="GXA223" s="66"/>
      <c r="GXC223" s="64"/>
      <c r="GXD223" s="67"/>
      <c r="GXE223" s="67"/>
      <c r="GXF223" s="65"/>
      <c r="GXG223" s="65"/>
      <c r="GXH223" s="65"/>
      <c r="GXI223" s="66"/>
      <c r="GXK223" s="64"/>
      <c r="GXL223" s="67"/>
      <c r="GXM223" s="67"/>
      <c r="GXN223" s="65"/>
      <c r="GXO223" s="65"/>
      <c r="GXP223" s="65"/>
      <c r="GXQ223" s="66"/>
      <c r="GXS223" s="64"/>
      <c r="GXT223" s="67"/>
      <c r="GXU223" s="67"/>
      <c r="GXV223" s="65"/>
      <c r="GXW223" s="65"/>
      <c r="GXX223" s="65"/>
      <c r="GXY223" s="66"/>
      <c r="GYA223" s="64"/>
      <c r="GYB223" s="67"/>
      <c r="GYC223" s="67"/>
      <c r="GYD223" s="65"/>
      <c r="GYE223" s="65"/>
      <c r="GYF223" s="65"/>
      <c r="GYG223" s="66"/>
      <c r="GYI223" s="64"/>
      <c r="GYJ223" s="67"/>
      <c r="GYK223" s="67"/>
      <c r="GYL223" s="65"/>
      <c r="GYM223" s="65"/>
      <c r="GYN223" s="65"/>
      <c r="GYO223" s="66"/>
      <c r="GYQ223" s="64"/>
      <c r="GYR223" s="67"/>
      <c r="GYS223" s="67"/>
      <c r="GYT223" s="65"/>
      <c r="GYU223" s="65"/>
      <c r="GYV223" s="65"/>
      <c r="GYW223" s="66"/>
      <c r="GYY223" s="64"/>
      <c r="GYZ223" s="67"/>
      <c r="GZA223" s="67"/>
      <c r="GZB223" s="65"/>
      <c r="GZC223" s="65"/>
      <c r="GZD223" s="65"/>
      <c r="GZE223" s="66"/>
      <c r="GZG223" s="64"/>
      <c r="GZH223" s="67"/>
      <c r="GZI223" s="67"/>
      <c r="GZJ223" s="65"/>
      <c r="GZK223" s="65"/>
      <c r="GZL223" s="65"/>
      <c r="GZM223" s="66"/>
      <c r="GZO223" s="64"/>
      <c r="GZP223" s="67"/>
      <c r="GZQ223" s="67"/>
      <c r="GZR223" s="65"/>
      <c r="GZS223" s="65"/>
      <c r="GZT223" s="65"/>
      <c r="GZU223" s="66"/>
      <c r="GZW223" s="64"/>
      <c r="GZX223" s="67"/>
      <c r="GZY223" s="67"/>
      <c r="GZZ223" s="65"/>
      <c r="HAA223" s="65"/>
      <c r="HAB223" s="65"/>
      <c r="HAC223" s="66"/>
      <c r="HAE223" s="64"/>
      <c r="HAF223" s="67"/>
      <c r="HAG223" s="67"/>
      <c r="HAH223" s="65"/>
      <c r="HAI223" s="65"/>
      <c r="HAJ223" s="65"/>
      <c r="HAK223" s="66"/>
      <c r="HAM223" s="64"/>
      <c r="HAN223" s="67"/>
      <c r="HAO223" s="67"/>
      <c r="HAP223" s="65"/>
      <c r="HAQ223" s="65"/>
      <c r="HAR223" s="65"/>
      <c r="HAS223" s="66"/>
      <c r="HAU223" s="64"/>
      <c r="HAV223" s="67"/>
      <c r="HAW223" s="67"/>
      <c r="HAX223" s="65"/>
      <c r="HAY223" s="65"/>
      <c r="HAZ223" s="65"/>
      <c r="HBA223" s="66"/>
      <c r="HBC223" s="64"/>
      <c r="HBD223" s="67"/>
      <c r="HBE223" s="67"/>
      <c r="HBF223" s="65"/>
      <c r="HBG223" s="65"/>
      <c r="HBH223" s="65"/>
      <c r="HBI223" s="66"/>
      <c r="HBK223" s="64"/>
      <c r="HBL223" s="67"/>
      <c r="HBM223" s="67"/>
      <c r="HBN223" s="65"/>
      <c r="HBO223" s="65"/>
      <c r="HBP223" s="65"/>
      <c r="HBQ223" s="66"/>
      <c r="HBS223" s="64"/>
      <c r="HBT223" s="67"/>
      <c r="HBU223" s="67"/>
      <c r="HBV223" s="65"/>
      <c r="HBW223" s="65"/>
      <c r="HBX223" s="65"/>
      <c r="HBY223" s="66"/>
      <c r="HCA223" s="64"/>
      <c r="HCB223" s="67"/>
      <c r="HCC223" s="67"/>
      <c r="HCD223" s="65"/>
      <c r="HCE223" s="65"/>
      <c r="HCF223" s="65"/>
      <c r="HCG223" s="66"/>
      <c r="HCI223" s="64"/>
      <c r="HCJ223" s="67"/>
      <c r="HCK223" s="67"/>
      <c r="HCL223" s="65"/>
      <c r="HCM223" s="65"/>
      <c r="HCN223" s="65"/>
      <c r="HCO223" s="66"/>
      <c r="HCQ223" s="64"/>
      <c r="HCR223" s="67"/>
      <c r="HCS223" s="67"/>
      <c r="HCT223" s="65"/>
      <c r="HCU223" s="65"/>
      <c r="HCV223" s="65"/>
      <c r="HCW223" s="66"/>
      <c r="HCY223" s="64"/>
      <c r="HCZ223" s="67"/>
      <c r="HDA223" s="67"/>
      <c r="HDB223" s="65"/>
      <c r="HDC223" s="65"/>
      <c r="HDD223" s="65"/>
      <c r="HDE223" s="66"/>
      <c r="HDG223" s="64"/>
      <c r="HDH223" s="67"/>
      <c r="HDI223" s="67"/>
      <c r="HDJ223" s="65"/>
      <c r="HDK223" s="65"/>
      <c r="HDL223" s="65"/>
      <c r="HDM223" s="66"/>
      <c r="HDO223" s="64"/>
      <c r="HDP223" s="67"/>
      <c r="HDQ223" s="67"/>
      <c r="HDR223" s="65"/>
      <c r="HDS223" s="65"/>
      <c r="HDT223" s="65"/>
      <c r="HDU223" s="66"/>
      <c r="HDW223" s="64"/>
      <c r="HDX223" s="67"/>
      <c r="HDY223" s="67"/>
      <c r="HDZ223" s="65"/>
      <c r="HEA223" s="65"/>
      <c r="HEB223" s="65"/>
      <c r="HEC223" s="66"/>
      <c r="HEE223" s="64"/>
      <c r="HEF223" s="67"/>
      <c r="HEG223" s="67"/>
      <c r="HEH223" s="65"/>
      <c r="HEI223" s="65"/>
      <c r="HEJ223" s="65"/>
      <c r="HEK223" s="66"/>
      <c r="HEM223" s="64"/>
      <c r="HEN223" s="67"/>
      <c r="HEO223" s="67"/>
      <c r="HEP223" s="65"/>
      <c r="HEQ223" s="65"/>
      <c r="HER223" s="65"/>
      <c r="HES223" s="66"/>
      <c r="HEU223" s="64"/>
      <c r="HEV223" s="67"/>
      <c r="HEW223" s="67"/>
      <c r="HEX223" s="65"/>
      <c r="HEY223" s="65"/>
      <c r="HEZ223" s="65"/>
      <c r="HFA223" s="66"/>
      <c r="HFC223" s="64"/>
      <c r="HFD223" s="67"/>
      <c r="HFE223" s="67"/>
      <c r="HFF223" s="65"/>
      <c r="HFG223" s="65"/>
      <c r="HFH223" s="65"/>
      <c r="HFI223" s="66"/>
      <c r="HFK223" s="64"/>
      <c r="HFL223" s="67"/>
      <c r="HFM223" s="67"/>
      <c r="HFN223" s="65"/>
      <c r="HFO223" s="65"/>
      <c r="HFP223" s="65"/>
      <c r="HFQ223" s="66"/>
      <c r="HFS223" s="64"/>
      <c r="HFT223" s="67"/>
      <c r="HFU223" s="67"/>
      <c r="HFV223" s="65"/>
      <c r="HFW223" s="65"/>
      <c r="HFX223" s="65"/>
      <c r="HFY223" s="66"/>
      <c r="HGA223" s="64"/>
      <c r="HGB223" s="67"/>
      <c r="HGC223" s="67"/>
      <c r="HGD223" s="65"/>
      <c r="HGE223" s="65"/>
      <c r="HGF223" s="65"/>
      <c r="HGG223" s="66"/>
      <c r="HGI223" s="64"/>
      <c r="HGJ223" s="67"/>
      <c r="HGK223" s="67"/>
      <c r="HGL223" s="65"/>
      <c r="HGM223" s="65"/>
      <c r="HGN223" s="65"/>
      <c r="HGO223" s="66"/>
      <c r="HGQ223" s="64"/>
      <c r="HGR223" s="67"/>
      <c r="HGS223" s="67"/>
      <c r="HGT223" s="65"/>
      <c r="HGU223" s="65"/>
      <c r="HGV223" s="65"/>
      <c r="HGW223" s="66"/>
      <c r="HGY223" s="64"/>
      <c r="HGZ223" s="67"/>
      <c r="HHA223" s="67"/>
      <c r="HHB223" s="65"/>
      <c r="HHC223" s="65"/>
      <c r="HHD223" s="65"/>
      <c r="HHE223" s="66"/>
      <c r="HHG223" s="64"/>
      <c r="HHH223" s="67"/>
      <c r="HHI223" s="67"/>
      <c r="HHJ223" s="65"/>
      <c r="HHK223" s="65"/>
      <c r="HHL223" s="65"/>
      <c r="HHM223" s="66"/>
      <c r="HHO223" s="64"/>
      <c r="HHP223" s="67"/>
      <c r="HHQ223" s="67"/>
      <c r="HHR223" s="65"/>
      <c r="HHS223" s="65"/>
      <c r="HHT223" s="65"/>
      <c r="HHU223" s="66"/>
      <c r="HHW223" s="64"/>
      <c r="HHX223" s="67"/>
      <c r="HHY223" s="67"/>
      <c r="HHZ223" s="65"/>
      <c r="HIA223" s="65"/>
      <c r="HIB223" s="65"/>
      <c r="HIC223" s="66"/>
      <c r="HIE223" s="64"/>
      <c r="HIF223" s="67"/>
      <c r="HIG223" s="67"/>
      <c r="HIH223" s="65"/>
      <c r="HII223" s="65"/>
      <c r="HIJ223" s="65"/>
      <c r="HIK223" s="66"/>
      <c r="HIM223" s="64"/>
      <c r="HIN223" s="67"/>
      <c r="HIO223" s="67"/>
      <c r="HIP223" s="65"/>
      <c r="HIQ223" s="65"/>
      <c r="HIR223" s="65"/>
      <c r="HIS223" s="66"/>
      <c r="HIU223" s="64"/>
      <c r="HIV223" s="67"/>
      <c r="HIW223" s="67"/>
      <c r="HIX223" s="65"/>
      <c r="HIY223" s="65"/>
      <c r="HIZ223" s="65"/>
      <c r="HJA223" s="66"/>
      <c r="HJC223" s="64"/>
      <c r="HJD223" s="67"/>
      <c r="HJE223" s="67"/>
      <c r="HJF223" s="65"/>
      <c r="HJG223" s="65"/>
      <c r="HJH223" s="65"/>
      <c r="HJI223" s="66"/>
      <c r="HJK223" s="64"/>
      <c r="HJL223" s="67"/>
      <c r="HJM223" s="67"/>
      <c r="HJN223" s="65"/>
      <c r="HJO223" s="65"/>
      <c r="HJP223" s="65"/>
      <c r="HJQ223" s="66"/>
      <c r="HJS223" s="64"/>
      <c r="HJT223" s="67"/>
      <c r="HJU223" s="67"/>
      <c r="HJV223" s="65"/>
      <c r="HJW223" s="65"/>
      <c r="HJX223" s="65"/>
      <c r="HJY223" s="66"/>
      <c r="HKA223" s="64"/>
      <c r="HKB223" s="67"/>
      <c r="HKC223" s="67"/>
      <c r="HKD223" s="65"/>
      <c r="HKE223" s="65"/>
      <c r="HKF223" s="65"/>
      <c r="HKG223" s="66"/>
      <c r="HKI223" s="64"/>
      <c r="HKJ223" s="67"/>
      <c r="HKK223" s="67"/>
      <c r="HKL223" s="65"/>
      <c r="HKM223" s="65"/>
      <c r="HKN223" s="65"/>
      <c r="HKO223" s="66"/>
      <c r="HKQ223" s="64"/>
      <c r="HKR223" s="67"/>
      <c r="HKS223" s="67"/>
      <c r="HKT223" s="65"/>
      <c r="HKU223" s="65"/>
      <c r="HKV223" s="65"/>
      <c r="HKW223" s="66"/>
      <c r="HKY223" s="64"/>
      <c r="HKZ223" s="67"/>
      <c r="HLA223" s="67"/>
      <c r="HLB223" s="65"/>
      <c r="HLC223" s="65"/>
      <c r="HLD223" s="65"/>
      <c r="HLE223" s="66"/>
      <c r="HLG223" s="64"/>
      <c r="HLH223" s="67"/>
      <c r="HLI223" s="67"/>
      <c r="HLJ223" s="65"/>
      <c r="HLK223" s="65"/>
      <c r="HLL223" s="65"/>
      <c r="HLM223" s="66"/>
      <c r="HLO223" s="64"/>
      <c r="HLP223" s="67"/>
      <c r="HLQ223" s="67"/>
      <c r="HLR223" s="65"/>
      <c r="HLS223" s="65"/>
      <c r="HLT223" s="65"/>
      <c r="HLU223" s="66"/>
      <c r="HLW223" s="64"/>
      <c r="HLX223" s="67"/>
      <c r="HLY223" s="67"/>
      <c r="HLZ223" s="65"/>
      <c r="HMA223" s="65"/>
      <c r="HMB223" s="65"/>
      <c r="HMC223" s="66"/>
      <c r="HME223" s="64"/>
      <c r="HMF223" s="67"/>
      <c r="HMG223" s="67"/>
      <c r="HMH223" s="65"/>
      <c r="HMI223" s="65"/>
      <c r="HMJ223" s="65"/>
      <c r="HMK223" s="66"/>
      <c r="HMM223" s="64"/>
      <c r="HMN223" s="67"/>
      <c r="HMO223" s="67"/>
      <c r="HMP223" s="65"/>
      <c r="HMQ223" s="65"/>
      <c r="HMR223" s="65"/>
      <c r="HMS223" s="66"/>
      <c r="HMU223" s="64"/>
      <c r="HMV223" s="67"/>
      <c r="HMW223" s="67"/>
      <c r="HMX223" s="65"/>
      <c r="HMY223" s="65"/>
      <c r="HMZ223" s="65"/>
      <c r="HNA223" s="66"/>
      <c r="HNC223" s="64"/>
      <c r="HND223" s="67"/>
      <c r="HNE223" s="67"/>
      <c r="HNF223" s="65"/>
      <c r="HNG223" s="65"/>
      <c r="HNH223" s="65"/>
      <c r="HNI223" s="66"/>
      <c r="HNK223" s="64"/>
      <c r="HNL223" s="67"/>
      <c r="HNM223" s="67"/>
      <c r="HNN223" s="65"/>
      <c r="HNO223" s="65"/>
      <c r="HNP223" s="65"/>
      <c r="HNQ223" s="66"/>
      <c r="HNS223" s="64"/>
      <c r="HNT223" s="67"/>
      <c r="HNU223" s="67"/>
      <c r="HNV223" s="65"/>
      <c r="HNW223" s="65"/>
      <c r="HNX223" s="65"/>
      <c r="HNY223" s="66"/>
      <c r="HOA223" s="64"/>
      <c r="HOB223" s="67"/>
      <c r="HOC223" s="67"/>
      <c r="HOD223" s="65"/>
      <c r="HOE223" s="65"/>
      <c r="HOF223" s="65"/>
      <c r="HOG223" s="66"/>
      <c r="HOI223" s="64"/>
      <c r="HOJ223" s="67"/>
      <c r="HOK223" s="67"/>
      <c r="HOL223" s="65"/>
      <c r="HOM223" s="65"/>
      <c r="HON223" s="65"/>
      <c r="HOO223" s="66"/>
      <c r="HOQ223" s="64"/>
      <c r="HOR223" s="67"/>
      <c r="HOS223" s="67"/>
      <c r="HOT223" s="65"/>
      <c r="HOU223" s="65"/>
      <c r="HOV223" s="65"/>
      <c r="HOW223" s="66"/>
      <c r="HOY223" s="64"/>
      <c r="HOZ223" s="67"/>
      <c r="HPA223" s="67"/>
      <c r="HPB223" s="65"/>
      <c r="HPC223" s="65"/>
      <c r="HPD223" s="65"/>
      <c r="HPE223" s="66"/>
      <c r="HPG223" s="64"/>
      <c r="HPH223" s="67"/>
      <c r="HPI223" s="67"/>
      <c r="HPJ223" s="65"/>
      <c r="HPK223" s="65"/>
      <c r="HPL223" s="65"/>
      <c r="HPM223" s="66"/>
      <c r="HPO223" s="64"/>
      <c r="HPP223" s="67"/>
      <c r="HPQ223" s="67"/>
      <c r="HPR223" s="65"/>
      <c r="HPS223" s="65"/>
      <c r="HPT223" s="65"/>
      <c r="HPU223" s="66"/>
      <c r="HPW223" s="64"/>
      <c r="HPX223" s="67"/>
      <c r="HPY223" s="67"/>
      <c r="HPZ223" s="65"/>
      <c r="HQA223" s="65"/>
      <c r="HQB223" s="65"/>
      <c r="HQC223" s="66"/>
      <c r="HQE223" s="64"/>
      <c r="HQF223" s="67"/>
      <c r="HQG223" s="67"/>
      <c r="HQH223" s="65"/>
      <c r="HQI223" s="65"/>
      <c r="HQJ223" s="65"/>
      <c r="HQK223" s="66"/>
      <c r="HQM223" s="64"/>
      <c r="HQN223" s="67"/>
      <c r="HQO223" s="67"/>
      <c r="HQP223" s="65"/>
      <c r="HQQ223" s="65"/>
      <c r="HQR223" s="65"/>
      <c r="HQS223" s="66"/>
      <c r="HQU223" s="64"/>
      <c r="HQV223" s="67"/>
      <c r="HQW223" s="67"/>
      <c r="HQX223" s="65"/>
      <c r="HQY223" s="65"/>
      <c r="HQZ223" s="65"/>
      <c r="HRA223" s="66"/>
      <c r="HRC223" s="64"/>
      <c r="HRD223" s="67"/>
      <c r="HRE223" s="67"/>
      <c r="HRF223" s="65"/>
      <c r="HRG223" s="65"/>
      <c r="HRH223" s="65"/>
      <c r="HRI223" s="66"/>
      <c r="HRK223" s="64"/>
      <c r="HRL223" s="67"/>
      <c r="HRM223" s="67"/>
      <c r="HRN223" s="65"/>
      <c r="HRO223" s="65"/>
      <c r="HRP223" s="65"/>
      <c r="HRQ223" s="66"/>
      <c r="HRS223" s="64"/>
      <c r="HRT223" s="67"/>
      <c r="HRU223" s="67"/>
      <c r="HRV223" s="65"/>
      <c r="HRW223" s="65"/>
      <c r="HRX223" s="65"/>
      <c r="HRY223" s="66"/>
      <c r="HSA223" s="64"/>
      <c r="HSB223" s="67"/>
      <c r="HSC223" s="67"/>
      <c r="HSD223" s="65"/>
      <c r="HSE223" s="65"/>
      <c r="HSF223" s="65"/>
      <c r="HSG223" s="66"/>
      <c r="HSI223" s="64"/>
      <c r="HSJ223" s="67"/>
      <c r="HSK223" s="67"/>
      <c r="HSL223" s="65"/>
      <c r="HSM223" s="65"/>
      <c r="HSN223" s="65"/>
      <c r="HSO223" s="66"/>
      <c r="HSQ223" s="64"/>
      <c r="HSR223" s="67"/>
      <c r="HSS223" s="67"/>
      <c r="HST223" s="65"/>
      <c r="HSU223" s="65"/>
      <c r="HSV223" s="65"/>
      <c r="HSW223" s="66"/>
      <c r="HSY223" s="64"/>
      <c r="HSZ223" s="67"/>
      <c r="HTA223" s="67"/>
      <c r="HTB223" s="65"/>
      <c r="HTC223" s="65"/>
      <c r="HTD223" s="65"/>
      <c r="HTE223" s="66"/>
      <c r="HTG223" s="64"/>
      <c r="HTH223" s="67"/>
      <c r="HTI223" s="67"/>
      <c r="HTJ223" s="65"/>
      <c r="HTK223" s="65"/>
      <c r="HTL223" s="65"/>
      <c r="HTM223" s="66"/>
      <c r="HTO223" s="64"/>
      <c r="HTP223" s="67"/>
      <c r="HTQ223" s="67"/>
      <c r="HTR223" s="65"/>
      <c r="HTS223" s="65"/>
      <c r="HTT223" s="65"/>
      <c r="HTU223" s="66"/>
      <c r="HTW223" s="64"/>
      <c r="HTX223" s="67"/>
      <c r="HTY223" s="67"/>
      <c r="HTZ223" s="65"/>
      <c r="HUA223" s="65"/>
      <c r="HUB223" s="65"/>
      <c r="HUC223" s="66"/>
      <c r="HUE223" s="64"/>
      <c r="HUF223" s="67"/>
      <c r="HUG223" s="67"/>
      <c r="HUH223" s="65"/>
      <c r="HUI223" s="65"/>
      <c r="HUJ223" s="65"/>
      <c r="HUK223" s="66"/>
      <c r="HUM223" s="64"/>
      <c r="HUN223" s="67"/>
      <c r="HUO223" s="67"/>
      <c r="HUP223" s="65"/>
      <c r="HUQ223" s="65"/>
      <c r="HUR223" s="65"/>
      <c r="HUS223" s="66"/>
      <c r="HUU223" s="64"/>
      <c r="HUV223" s="67"/>
      <c r="HUW223" s="67"/>
      <c r="HUX223" s="65"/>
      <c r="HUY223" s="65"/>
      <c r="HUZ223" s="65"/>
      <c r="HVA223" s="66"/>
      <c r="HVC223" s="64"/>
      <c r="HVD223" s="67"/>
      <c r="HVE223" s="67"/>
      <c r="HVF223" s="65"/>
      <c r="HVG223" s="65"/>
      <c r="HVH223" s="65"/>
      <c r="HVI223" s="66"/>
      <c r="HVK223" s="64"/>
      <c r="HVL223" s="67"/>
      <c r="HVM223" s="67"/>
      <c r="HVN223" s="65"/>
      <c r="HVO223" s="65"/>
      <c r="HVP223" s="65"/>
      <c r="HVQ223" s="66"/>
      <c r="HVS223" s="64"/>
      <c r="HVT223" s="67"/>
      <c r="HVU223" s="67"/>
      <c r="HVV223" s="65"/>
      <c r="HVW223" s="65"/>
      <c r="HVX223" s="65"/>
      <c r="HVY223" s="66"/>
      <c r="HWA223" s="64"/>
      <c r="HWB223" s="67"/>
      <c r="HWC223" s="67"/>
      <c r="HWD223" s="65"/>
      <c r="HWE223" s="65"/>
      <c r="HWF223" s="65"/>
      <c r="HWG223" s="66"/>
      <c r="HWI223" s="64"/>
      <c r="HWJ223" s="67"/>
      <c r="HWK223" s="67"/>
      <c r="HWL223" s="65"/>
      <c r="HWM223" s="65"/>
      <c r="HWN223" s="65"/>
      <c r="HWO223" s="66"/>
      <c r="HWQ223" s="64"/>
      <c r="HWR223" s="67"/>
      <c r="HWS223" s="67"/>
      <c r="HWT223" s="65"/>
      <c r="HWU223" s="65"/>
      <c r="HWV223" s="65"/>
      <c r="HWW223" s="66"/>
      <c r="HWY223" s="64"/>
      <c r="HWZ223" s="67"/>
      <c r="HXA223" s="67"/>
      <c r="HXB223" s="65"/>
      <c r="HXC223" s="65"/>
      <c r="HXD223" s="65"/>
      <c r="HXE223" s="66"/>
      <c r="HXG223" s="64"/>
      <c r="HXH223" s="67"/>
      <c r="HXI223" s="67"/>
      <c r="HXJ223" s="65"/>
      <c r="HXK223" s="65"/>
      <c r="HXL223" s="65"/>
      <c r="HXM223" s="66"/>
      <c r="HXO223" s="64"/>
      <c r="HXP223" s="67"/>
      <c r="HXQ223" s="67"/>
      <c r="HXR223" s="65"/>
      <c r="HXS223" s="65"/>
      <c r="HXT223" s="65"/>
      <c r="HXU223" s="66"/>
      <c r="HXW223" s="64"/>
      <c r="HXX223" s="67"/>
      <c r="HXY223" s="67"/>
      <c r="HXZ223" s="65"/>
      <c r="HYA223" s="65"/>
      <c r="HYB223" s="65"/>
      <c r="HYC223" s="66"/>
      <c r="HYE223" s="64"/>
      <c r="HYF223" s="67"/>
      <c r="HYG223" s="67"/>
      <c r="HYH223" s="65"/>
      <c r="HYI223" s="65"/>
      <c r="HYJ223" s="65"/>
      <c r="HYK223" s="66"/>
      <c r="HYM223" s="64"/>
      <c r="HYN223" s="67"/>
      <c r="HYO223" s="67"/>
      <c r="HYP223" s="65"/>
      <c r="HYQ223" s="65"/>
      <c r="HYR223" s="65"/>
      <c r="HYS223" s="66"/>
      <c r="HYU223" s="64"/>
      <c r="HYV223" s="67"/>
      <c r="HYW223" s="67"/>
      <c r="HYX223" s="65"/>
      <c r="HYY223" s="65"/>
      <c r="HYZ223" s="65"/>
      <c r="HZA223" s="66"/>
      <c r="HZC223" s="64"/>
      <c r="HZD223" s="67"/>
      <c r="HZE223" s="67"/>
      <c r="HZF223" s="65"/>
      <c r="HZG223" s="65"/>
      <c r="HZH223" s="65"/>
      <c r="HZI223" s="66"/>
      <c r="HZK223" s="64"/>
      <c r="HZL223" s="67"/>
      <c r="HZM223" s="67"/>
      <c r="HZN223" s="65"/>
      <c r="HZO223" s="65"/>
      <c r="HZP223" s="65"/>
      <c r="HZQ223" s="66"/>
      <c r="HZS223" s="64"/>
      <c r="HZT223" s="67"/>
      <c r="HZU223" s="67"/>
      <c r="HZV223" s="65"/>
      <c r="HZW223" s="65"/>
      <c r="HZX223" s="65"/>
      <c r="HZY223" s="66"/>
      <c r="IAA223" s="64"/>
      <c r="IAB223" s="67"/>
      <c r="IAC223" s="67"/>
      <c r="IAD223" s="65"/>
      <c r="IAE223" s="65"/>
      <c r="IAF223" s="65"/>
      <c r="IAG223" s="66"/>
      <c r="IAI223" s="64"/>
      <c r="IAJ223" s="67"/>
      <c r="IAK223" s="67"/>
      <c r="IAL223" s="65"/>
      <c r="IAM223" s="65"/>
      <c r="IAN223" s="65"/>
      <c r="IAO223" s="66"/>
      <c r="IAQ223" s="64"/>
      <c r="IAR223" s="67"/>
      <c r="IAS223" s="67"/>
      <c r="IAT223" s="65"/>
      <c r="IAU223" s="65"/>
      <c r="IAV223" s="65"/>
      <c r="IAW223" s="66"/>
      <c r="IAY223" s="64"/>
      <c r="IAZ223" s="67"/>
      <c r="IBA223" s="67"/>
      <c r="IBB223" s="65"/>
      <c r="IBC223" s="65"/>
      <c r="IBD223" s="65"/>
      <c r="IBE223" s="66"/>
      <c r="IBG223" s="64"/>
      <c r="IBH223" s="67"/>
      <c r="IBI223" s="67"/>
      <c r="IBJ223" s="65"/>
      <c r="IBK223" s="65"/>
      <c r="IBL223" s="65"/>
      <c r="IBM223" s="66"/>
      <c r="IBO223" s="64"/>
      <c r="IBP223" s="67"/>
      <c r="IBQ223" s="67"/>
      <c r="IBR223" s="65"/>
      <c r="IBS223" s="65"/>
      <c r="IBT223" s="65"/>
      <c r="IBU223" s="66"/>
      <c r="IBW223" s="64"/>
      <c r="IBX223" s="67"/>
      <c r="IBY223" s="67"/>
      <c r="IBZ223" s="65"/>
      <c r="ICA223" s="65"/>
      <c r="ICB223" s="65"/>
      <c r="ICC223" s="66"/>
      <c r="ICE223" s="64"/>
      <c r="ICF223" s="67"/>
      <c r="ICG223" s="67"/>
      <c r="ICH223" s="65"/>
      <c r="ICI223" s="65"/>
      <c r="ICJ223" s="65"/>
      <c r="ICK223" s="66"/>
      <c r="ICM223" s="64"/>
      <c r="ICN223" s="67"/>
      <c r="ICO223" s="67"/>
      <c r="ICP223" s="65"/>
      <c r="ICQ223" s="65"/>
      <c r="ICR223" s="65"/>
      <c r="ICS223" s="66"/>
      <c r="ICU223" s="64"/>
      <c r="ICV223" s="67"/>
      <c r="ICW223" s="67"/>
      <c r="ICX223" s="65"/>
      <c r="ICY223" s="65"/>
      <c r="ICZ223" s="65"/>
      <c r="IDA223" s="66"/>
      <c r="IDC223" s="64"/>
      <c r="IDD223" s="67"/>
      <c r="IDE223" s="67"/>
      <c r="IDF223" s="65"/>
      <c r="IDG223" s="65"/>
      <c r="IDH223" s="65"/>
      <c r="IDI223" s="66"/>
      <c r="IDK223" s="64"/>
      <c r="IDL223" s="67"/>
      <c r="IDM223" s="67"/>
      <c r="IDN223" s="65"/>
      <c r="IDO223" s="65"/>
      <c r="IDP223" s="65"/>
      <c r="IDQ223" s="66"/>
      <c r="IDS223" s="64"/>
      <c r="IDT223" s="67"/>
      <c r="IDU223" s="67"/>
      <c r="IDV223" s="65"/>
      <c r="IDW223" s="65"/>
      <c r="IDX223" s="65"/>
      <c r="IDY223" s="66"/>
      <c r="IEA223" s="64"/>
      <c r="IEB223" s="67"/>
      <c r="IEC223" s="67"/>
      <c r="IED223" s="65"/>
      <c r="IEE223" s="65"/>
      <c r="IEF223" s="65"/>
      <c r="IEG223" s="66"/>
      <c r="IEI223" s="64"/>
      <c r="IEJ223" s="67"/>
      <c r="IEK223" s="67"/>
      <c r="IEL223" s="65"/>
      <c r="IEM223" s="65"/>
      <c r="IEN223" s="65"/>
      <c r="IEO223" s="66"/>
      <c r="IEQ223" s="64"/>
      <c r="IER223" s="67"/>
      <c r="IES223" s="67"/>
      <c r="IET223" s="65"/>
      <c r="IEU223" s="65"/>
      <c r="IEV223" s="65"/>
      <c r="IEW223" s="66"/>
      <c r="IEY223" s="64"/>
      <c r="IEZ223" s="67"/>
      <c r="IFA223" s="67"/>
      <c r="IFB223" s="65"/>
      <c r="IFC223" s="65"/>
      <c r="IFD223" s="65"/>
      <c r="IFE223" s="66"/>
      <c r="IFG223" s="64"/>
      <c r="IFH223" s="67"/>
      <c r="IFI223" s="67"/>
      <c r="IFJ223" s="65"/>
      <c r="IFK223" s="65"/>
      <c r="IFL223" s="65"/>
      <c r="IFM223" s="66"/>
      <c r="IFO223" s="64"/>
      <c r="IFP223" s="67"/>
      <c r="IFQ223" s="67"/>
      <c r="IFR223" s="65"/>
      <c r="IFS223" s="65"/>
      <c r="IFT223" s="65"/>
      <c r="IFU223" s="66"/>
      <c r="IFW223" s="64"/>
      <c r="IFX223" s="67"/>
      <c r="IFY223" s="67"/>
      <c r="IFZ223" s="65"/>
      <c r="IGA223" s="65"/>
      <c r="IGB223" s="65"/>
      <c r="IGC223" s="66"/>
      <c r="IGE223" s="64"/>
      <c r="IGF223" s="67"/>
      <c r="IGG223" s="67"/>
      <c r="IGH223" s="65"/>
      <c r="IGI223" s="65"/>
      <c r="IGJ223" s="65"/>
      <c r="IGK223" s="66"/>
      <c r="IGM223" s="64"/>
      <c r="IGN223" s="67"/>
      <c r="IGO223" s="67"/>
      <c r="IGP223" s="65"/>
      <c r="IGQ223" s="65"/>
      <c r="IGR223" s="65"/>
      <c r="IGS223" s="66"/>
      <c r="IGU223" s="64"/>
      <c r="IGV223" s="67"/>
      <c r="IGW223" s="67"/>
      <c r="IGX223" s="65"/>
      <c r="IGY223" s="65"/>
      <c r="IGZ223" s="65"/>
      <c r="IHA223" s="66"/>
      <c r="IHC223" s="64"/>
      <c r="IHD223" s="67"/>
      <c r="IHE223" s="67"/>
      <c r="IHF223" s="65"/>
      <c r="IHG223" s="65"/>
      <c r="IHH223" s="65"/>
      <c r="IHI223" s="66"/>
      <c r="IHK223" s="64"/>
      <c r="IHL223" s="67"/>
      <c r="IHM223" s="67"/>
      <c r="IHN223" s="65"/>
      <c r="IHO223" s="65"/>
      <c r="IHP223" s="65"/>
      <c r="IHQ223" s="66"/>
      <c r="IHS223" s="64"/>
      <c r="IHT223" s="67"/>
      <c r="IHU223" s="67"/>
      <c r="IHV223" s="65"/>
      <c r="IHW223" s="65"/>
      <c r="IHX223" s="65"/>
      <c r="IHY223" s="66"/>
      <c r="IIA223" s="64"/>
      <c r="IIB223" s="67"/>
      <c r="IIC223" s="67"/>
      <c r="IID223" s="65"/>
      <c r="IIE223" s="65"/>
      <c r="IIF223" s="65"/>
      <c r="IIG223" s="66"/>
      <c r="III223" s="64"/>
      <c r="IIJ223" s="67"/>
      <c r="IIK223" s="67"/>
      <c r="IIL223" s="65"/>
      <c r="IIM223" s="65"/>
      <c r="IIN223" s="65"/>
      <c r="IIO223" s="66"/>
      <c r="IIQ223" s="64"/>
      <c r="IIR223" s="67"/>
      <c r="IIS223" s="67"/>
      <c r="IIT223" s="65"/>
      <c r="IIU223" s="65"/>
      <c r="IIV223" s="65"/>
      <c r="IIW223" s="66"/>
      <c r="IIY223" s="64"/>
      <c r="IIZ223" s="67"/>
      <c r="IJA223" s="67"/>
      <c r="IJB223" s="65"/>
      <c r="IJC223" s="65"/>
      <c r="IJD223" s="65"/>
      <c r="IJE223" s="66"/>
      <c r="IJG223" s="64"/>
      <c r="IJH223" s="67"/>
      <c r="IJI223" s="67"/>
      <c r="IJJ223" s="65"/>
      <c r="IJK223" s="65"/>
      <c r="IJL223" s="65"/>
      <c r="IJM223" s="66"/>
      <c r="IJO223" s="64"/>
      <c r="IJP223" s="67"/>
      <c r="IJQ223" s="67"/>
      <c r="IJR223" s="65"/>
      <c r="IJS223" s="65"/>
      <c r="IJT223" s="65"/>
      <c r="IJU223" s="66"/>
      <c r="IJW223" s="64"/>
      <c r="IJX223" s="67"/>
      <c r="IJY223" s="67"/>
      <c r="IJZ223" s="65"/>
      <c r="IKA223" s="65"/>
      <c r="IKB223" s="65"/>
      <c r="IKC223" s="66"/>
      <c r="IKE223" s="64"/>
      <c r="IKF223" s="67"/>
      <c r="IKG223" s="67"/>
      <c r="IKH223" s="65"/>
      <c r="IKI223" s="65"/>
      <c r="IKJ223" s="65"/>
      <c r="IKK223" s="66"/>
      <c r="IKM223" s="64"/>
      <c r="IKN223" s="67"/>
      <c r="IKO223" s="67"/>
      <c r="IKP223" s="65"/>
      <c r="IKQ223" s="65"/>
      <c r="IKR223" s="65"/>
      <c r="IKS223" s="66"/>
      <c r="IKU223" s="64"/>
      <c r="IKV223" s="67"/>
      <c r="IKW223" s="67"/>
      <c r="IKX223" s="65"/>
      <c r="IKY223" s="65"/>
      <c r="IKZ223" s="65"/>
      <c r="ILA223" s="66"/>
      <c r="ILC223" s="64"/>
      <c r="ILD223" s="67"/>
      <c r="ILE223" s="67"/>
      <c r="ILF223" s="65"/>
      <c r="ILG223" s="65"/>
      <c r="ILH223" s="65"/>
      <c r="ILI223" s="66"/>
      <c r="ILK223" s="64"/>
      <c r="ILL223" s="67"/>
      <c r="ILM223" s="67"/>
      <c r="ILN223" s="65"/>
      <c r="ILO223" s="65"/>
      <c r="ILP223" s="65"/>
      <c r="ILQ223" s="66"/>
      <c r="ILS223" s="64"/>
      <c r="ILT223" s="67"/>
      <c r="ILU223" s="67"/>
      <c r="ILV223" s="65"/>
      <c r="ILW223" s="65"/>
      <c r="ILX223" s="65"/>
      <c r="ILY223" s="66"/>
      <c r="IMA223" s="64"/>
      <c r="IMB223" s="67"/>
      <c r="IMC223" s="67"/>
      <c r="IMD223" s="65"/>
      <c r="IME223" s="65"/>
      <c r="IMF223" s="65"/>
      <c r="IMG223" s="66"/>
      <c r="IMI223" s="64"/>
      <c r="IMJ223" s="67"/>
      <c r="IMK223" s="67"/>
      <c r="IML223" s="65"/>
      <c r="IMM223" s="65"/>
      <c r="IMN223" s="65"/>
      <c r="IMO223" s="66"/>
      <c r="IMQ223" s="64"/>
      <c r="IMR223" s="67"/>
      <c r="IMS223" s="67"/>
      <c r="IMT223" s="65"/>
      <c r="IMU223" s="65"/>
      <c r="IMV223" s="65"/>
      <c r="IMW223" s="66"/>
      <c r="IMY223" s="64"/>
      <c r="IMZ223" s="67"/>
      <c r="INA223" s="67"/>
      <c r="INB223" s="65"/>
      <c r="INC223" s="65"/>
      <c r="IND223" s="65"/>
      <c r="INE223" s="66"/>
      <c r="ING223" s="64"/>
      <c r="INH223" s="67"/>
      <c r="INI223" s="67"/>
      <c r="INJ223" s="65"/>
      <c r="INK223" s="65"/>
      <c r="INL223" s="65"/>
      <c r="INM223" s="66"/>
      <c r="INO223" s="64"/>
      <c r="INP223" s="67"/>
      <c r="INQ223" s="67"/>
      <c r="INR223" s="65"/>
      <c r="INS223" s="65"/>
      <c r="INT223" s="65"/>
      <c r="INU223" s="66"/>
      <c r="INW223" s="64"/>
      <c r="INX223" s="67"/>
      <c r="INY223" s="67"/>
      <c r="INZ223" s="65"/>
      <c r="IOA223" s="65"/>
      <c r="IOB223" s="65"/>
      <c r="IOC223" s="66"/>
      <c r="IOE223" s="64"/>
      <c r="IOF223" s="67"/>
      <c r="IOG223" s="67"/>
      <c r="IOH223" s="65"/>
      <c r="IOI223" s="65"/>
      <c r="IOJ223" s="65"/>
      <c r="IOK223" s="66"/>
      <c r="IOM223" s="64"/>
      <c r="ION223" s="67"/>
      <c r="IOO223" s="67"/>
      <c r="IOP223" s="65"/>
      <c r="IOQ223" s="65"/>
      <c r="IOR223" s="65"/>
      <c r="IOS223" s="66"/>
      <c r="IOU223" s="64"/>
      <c r="IOV223" s="67"/>
      <c r="IOW223" s="67"/>
      <c r="IOX223" s="65"/>
      <c r="IOY223" s="65"/>
      <c r="IOZ223" s="65"/>
      <c r="IPA223" s="66"/>
      <c r="IPC223" s="64"/>
      <c r="IPD223" s="67"/>
      <c r="IPE223" s="67"/>
      <c r="IPF223" s="65"/>
      <c r="IPG223" s="65"/>
      <c r="IPH223" s="65"/>
      <c r="IPI223" s="66"/>
      <c r="IPK223" s="64"/>
      <c r="IPL223" s="67"/>
      <c r="IPM223" s="67"/>
      <c r="IPN223" s="65"/>
      <c r="IPO223" s="65"/>
      <c r="IPP223" s="65"/>
      <c r="IPQ223" s="66"/>
      <c r="IPS223" s="64"/>
      <c r="IPT223" s="67"/>
      <c r="IPU223" s="67"/>
      <c r="IPV223" s="65"/>
      <c r="IPW223" s="65"/>
      <c r="IPX223" s="65"/>
      <c r="IPY223" s="66"/>
      <c r="IQA223" s="64"/>
      <c r="IQB223" s="67"/>
      <c r="IQC223" s="67"/>
      <c r="IQD223" s="65"/>
      <c r="IQE223" s="65"/>
      <c r="IQF223" s="65"/>
      <c r="IQG223" s="66"/>
      <c r="IQI223" s="64"/>
      <c r="IQJ223" s="67"/>
      <c r="IQK223" s="67"/>
      <c r="IQL223" s="65"/>
      <c r="IQM223" s="65"/>
      <c r="IQN223" s="65"/>
      <c r="IQO223" s="66"/>
      <c r="IQQ223" s="64"/>
      <c r="IQR223" s="67"/>
      <c r="IQS223" s="67"/>
      <c r="IQT223" s="65"/>
      <c r="IQU223" s="65"/>
      <c r="IQV223" s="65"/>
      <c r="IQW223" s="66"/>
      <c r="IQY223" s="64"/>
      <c r="IQZ223" s="67"/>
      <c r="IRA223" s="67"/>
      <c r="IRB223" s="65"/>
      <c r="IRC223" s="65"/>
      <c r="IRD223" s="65"/>
      <c r="IRE223" s="66"/>
      <c r="IRG223" s="64"/>
      <c r="IRH223" s="67"/>
      <c r="IRI223" s="67"/>
      <c r="IRJ223" s="65"/>
      <c r="IRK223" s="65"/>
      <c r="IRL223" s="65"/>
      <c r="IRM223" s="66"/>
      <c r="IRO223" s="64"/>
      <c r="IRP223" s="67"/>
      <c r="IRQ223" s="67"/>
      <c r="IRR223" s="65"/>
      <c r="IRS223" s="65"/>
      <c r="IRT223" s="65"/>
      <c r="IRU223" s="66"/>
      <c r="IRW223" s="64"/>
      <c r="IRX223" s="67"/>
      <c r="IRY223" s="67"/>
      <c r="IRZ223" s="65"/>
      <c r="ISA223" s="65"/>
      <c r="ISB223" s="65"/>
      <c r="ISC223" s="66"/>
      <c r="ISE223" s="64"/>
      <c r="ISF223" s="67"/>
      <c r="ISG223" s="67"/>
      <c r="ISH223" s="65"/>
      <c r="ISI223" s="65"/>
      <c r="ISJ223" s="65"/>
      <c r="ISK223" s="66"/>
      <c r="ISM223" s="64"/>
      <c r="ISN223" s="67"/>
      <c r="ISO223" s="67"/>
      <c r="ISP223" s="65"/>
      <c r="ISQ223" s="65"/>
      <c r="ISR223" s="65"/>
      <c r="ISS223" s="66"/>
      <c r="ISU223" s="64"/>
      <c r="ISV223" s="67"/>
      <c r="ISW223" s="67"/>
      <c r="ISX223" s="65"/>
      <c r="ISY223" s="65"/>
      <c r="ISZ223" s="65"/>
      <c r="ITA223" s="66"/>
      <c r="ITC223" s="64"/>
      <c r="ITD223" s="67"/>
      <c r="ITE223" s="67"/>
      <c r="ITF223" s="65"/>
      <c r="ITG223" s="65"/>
      <c r="ITH223" s="65"/>
      <c r="ITI223" s="66"/>
      <c r="ITK223" s="64"/>
      <c r="ITL223" s="67"/>
      <c r="ITM223" s="67"/>
      <c r="ITN223" s="65"/>
      <c r="ITO223" s="65"/>
      <c r="ITP223" s="65"/>
      <c r="ITQ223" s="66"/>
      <c r="ITS223" s="64"/>
      <c r="ITT223" s="67"/>
      <c r="ITU223" s="67"/>
      <c r="ITV223" s="65"/>
      <c r="ITW223" s="65"/>
      <c r="ITX223" s="65"/>
      <c r="ITY223" s="66"/>
      <c r="IUA223" s="64"/>
      <c r="IUB223" s="67"/>
      <c r="IUC223" s="67"/>
      <c r="IUD223" s="65"/>
      <c r="IUE223" s="65"/>
      <c r="IUF223" s="65"/>
      <c r="IUG223" s="66"/>
      <c r="IUI223" s="64"/>
      <c r="IUJ223" s="67"/>
      <c r="IUK223" s="67"/>
      <c r="IUL223" s="65"/>
      <c r="IUM223" s="65"/>
      <c r="IUN223" s="65"/>
      <c r="IUO223" s="66"/>
      <c r="IUQ223" s="64"/>
      <c r="IUR223" s="67"/>
      <c r="IUS223" s="67"/>
      <c r="IUT223" s="65"/>
      <c r="IUU223" s="65"/>
      <c r="IUV223" s="65"/>
      <c r="IUW223" s="66"/>
      <c r="IUY223" s="64"/>
      <c r="IUZ223" s="67"/>
      <c r="IVA223" s="67"/>
      <c r="IVB223" s="65"/>
      <c r="IVC223" s="65"/>
      <c r="IVD223" s="65"/>
      <c r="IVE223" s="66"/>
      <c r="IVG223" s="64"/>
      <c r="IVH223" s="67"/>
      <c r="IVI223" s="67"/>
      <c r="IVJ223" s="65"/>
      <c r="IVK223" s="65"/>
      <c r="IVL223" s="65"/>
      <c r="IVM223" s="66"/>
      <c r="IVO223" s="64"/>
      <c r="IVP223" s="67"/>
      <c r="IVQ223" s="67"/>
      <c r="IVR223" s="65"/>
      <c r="IVS223" s="65"/>
      <c r="IVT223" s="65"/>
      <c r="IVU223" s="66"/>
      <c r="IVW223" s="64"/>
      <c r="IVX223" s="67"/>
      <c r="IVY223" s="67"/>
      <c r="IVZ223" s="65"/>
      <c r="IWA223" s="65"/>
      <c r="IWB223" s="65"/>
      <c r="IWC223" s="66"/>
      <c r="IWE223" s="64"/>
      <c r="IWF223" s="67"/>
      <c r="IWG223" s="67"/>
      <c r="IWH223" s="65"/>
      <c r="IWI223" s="65"/>
      <c r="IWJ223" s="65"/>
      <c r="IWK223" s="66"/>
      <c r="IWM223" s="64"/>
      <c r="IWN223" s="67"/>
      <c r="IWO223" s="67"/>
      <c r="IWP223" s="65"/>
      <c r="IWQ223" s="65"/>
      <c r="IWR223" s="65"/>
      <c r="IWS223" s="66"/>
      <c r="IWU223" s="64"/>
      <c r="IWV223" s="67"/>
      <c r="IWW223" s="67"/>
      <c r="IWX223" s="65"/>
      <c r="IWY223" s="65"/>
      <c r="IWZ223" s="65"/>
      <c r="IXA223" s="66"/>
      <c r="IXC223" s="64"/>
      <c r="IXD223" s="67"/>
      <c r="IXE223" s="67"/>
      <c r="IXF223" s="65"/>
      <c r="IXG223" s="65"/>
      <c r="IXH223" s="65"/>
      <c r="IXI223" s="66"/>
      <c r="IXK223" s="64"/>
      <c r="IXL223" s="67"/>
      <c r="IXM223" s="67"/>
      <c r="IXN223" s="65"/>
      <c r="IXO223" s="65"/>
      <c r="IXP223" s="65"/>
      <c r="IXQ223" s="66"/>
      <c r="IXS223" s="64"/>
      <c r="IXT223" s="67"/>
      <c r="IXU223" s="67"/>
      <c r="IXV223" s="65"/>
      <c r="IXW223" s="65"/>
      <c r="IXX223" s="65"/>
      <c r="IXY223" s="66"/>
      <c r="IYA223" s="64"/>
      <c r="IYB223" s="67"/>
      <c r="IYC223" s="67"/>
      <c r="IYD223" s="65"/>
      <c r="IYE223" s="65"/>
      <c r="IYF223" s="65"/>
      <c r="IYG223" s="66"/>
      <c r="IYI223" s="64"/>
      <c r="IYJ223" s="67"/>
      <c r="IYK223" s="67"/>
      <c r="IYL223" s="65"/>
      <c r="IYM223" s="65"/>
      <c r="IYN223" s="65"/>
      <c r="IYO223" s="66"/>
      <c r="IYQ223" s="64"/>
      <c r="IYR223" s="67"/>
      <c r="IYS223" s="67"/>
      <c r="IYT223" s="65"/>
      <c r="IYU223" s="65"/>
      <c r="IYV223" s="65"/>
      <c r="IYW223" s="66"/>
      <c r="IYY223" s="64"/>
      <c r="IYZ223" s="67"/>
      <c r="IZA223" s="67"/>
      <c r="IZB223" s="65"/>
      <c r="IZC223" s="65"/>
      <c r="IZD223" s="65"/>
      <c r="IZE223" s="66"/>
      <c r="IZG223" s="64"/>
      <c r="IZH223" s="67"/>
      <c r="IZI223" s="67"/>
      <c r="IZJ223" s="65"/>
      <c r="IZK223" s="65"/>
      <c r="IZL223" s="65"/>
      <c r="IZM223" s="66"/>
      <c r="IZO223" s="64"/>
      <c r="IZP223" s="67"/>
      <c r="IZQ223" s="67"/>
      <c r="IZR223" s="65"/>
      <c r="IZS223" s="65"/>
      <c r="IZT223" s="65"/>
      <c r="IZU223" s="66"/>
      <c r="IZW223" s="64"/>
      <c r="IZX223" s="67"/>
      <c r="IZY223" s="67"/>
      <c r="IZZ223" s="65"/>
      <c r="JAA223" s="65"/>
      <c r="JAB223" s="65"/>
      <c r="JAC223" s="66"/>
      <c r="JAE223" s="64"/>
      <c r="JAF223" s="67"/>
      <c r="JAG223" s="67"/>
      <c r="JAH223" s="65"/>
      <c r="JAI223" s="65"/>
      <c r="JAJ223" s="65"/>
      <c r="JAK223" s="66"/>
      <c r="JAM223" s="64"/>
      <c r="JAN223" s="67"/>
      <c r="JAO223" s="67"/>
      <c r="JAP223" s="65"/>
      <c r="JAQ223" s="65"/>
      <c r="JAR223" s="65"/>
      <c r="JAS223" s="66"/>
      <c r="JAU223" s="64"/>
      <c r="JAV223" s="67"/>
      <c r="JAW223" s="67"/>
      <c r="JAX223" s="65"/>
      <c r="JAY223" s="65"/>
      <c r="JAZ223" s="65"/>
      <c r="JBA223" s="66"/>
      <c r="JBC223" s="64"/>
      <c r="JBD223" s="67"/>
      <c r="JBE223" s="67"/>
      <c r="JBF223" s="65"/>
      <c r="JBG223" s="65"/>
      <c r="JBH223" s="65"/>
      <c r="JBI223" s="66"/>
      <c r="JBK223" s="64"/>
      <c r="JBL223" s="67"/>
      <c r="JBM223" s="67"/>
      <c r="JBN223" s="65"/>
      <c r="JBO223" s="65"/>
      <c r="JBP223" s="65"/>
      <c r="JBQ223" s="66"/>
      <c r="JBS223" s="64"/>
      <c r="JBT223" s="67"/>
      <c r="JBU223" s="67"/>
      <c r="JBV223" s="65"/>
      <c r="JBW223" s="65"/>
      <c r="JBX223" s="65"/>
      <c r="JBY223" s="66"/>
      <c r="JCA223" s="64"/>
      <c r="JCB223" s="67"/>
      <c r="JCC223" s="67"/>
      <c r="JCD223" s="65"/>
      <c r="JCE223" s="65"/>
      <c r="JCF223" s="65"/>
      <c r="JCG223" s="66"/>
      <c r="JCI223" s="64"/>
      <c r="JCJ223" s="67"/>
      <c r="JCK223" s="67"/>
      <c r="JCL223" s="65"/>
      <c r="JCM223" s="65"/>
      <c r="JCN223" s="65"/>
      <c r="JCO223" s="66"/>
      <c r="JCQ223" s="64"/>
      <c r="JCR223" s="67"/>
      <c r="JCS223" s="67"/>
      <c r="JCT223" s="65"/>
      <c r="JCU223" s="65"/>
      <c r="JCV223" s="65"/>
      <c r="JCW223" s="66"/>
      <c r="JCY223" s="64"/>
      <c r="JCZ223" s="67"/>
      <c r="JDA223" s="67"/>
      <c r="JDB223" s="65"/>
      <c r="JDC223" s="65"/>
      <c r="JDD223" s="65"/>
      <c r="JDE223" s="66"/>
      <c r="JDG223" s="64"/>
      <c r="JDH223" s="67"/>
      <c r="JDI223" s="67"/>
      <c r="JDJ223" s="65"/>
      <c r="JDK223" s="65"/>
      <c r="JDL223" s="65"/>
      <c r="JDM223" s="66"/>
      <c r="JDO223" s="64"/>
      <c r="JDP223" s="67"/>
      <c r="JDQ223" s="67"/>
      <c r="JDR223" s="65"/>
      <c r="JDS223" s="65"/>
      <c r="JDT223" s="65"/>
      <c r="JDU223" s="66"/>
      <c r="JDW223" s="64"/>
      <c r="JDX223" s="67"/>
      <c r="JDY223" s="67"/>
      <c r="JDZ223" s="65"/>
      <c r="JEA223" s="65"/>
      <c r="JEB223" s="65"/>
      <c r="JEC223" s="66"/>
      <c r="JEE223" s="64"/>
      <c r="JEF223" s="67"/>
      <c r="JEG223" s="67"/>
      <c r="JEH223" s="65"/>
      <c r="JEI223" s="65"/>
      <c r="JEJ223" s="65"/>
      <c r="JEK223" s="66"/>
      <c r="JEM223" s="64"/>
      <c r="JEN223" s="67"/>
      <c r="JEO223" s="67"/>
      <c r="JEP223" s="65"/>
      <c r="JEQ223" s="65"/>
      <c r="JER223" s="65"/>
      <c r="JES223" s="66"/>
      <c r="JEU223" s="64"/>
      <c r="JEV223" s="67"/>
      <c r="JEW223" s="67"/>
      <c r="JEX223" s="65"/>
      <c r="JEY223" s="65"/>
      <c r="JEZ223" s="65"/>
      <c r="JFA223" s="66"/>
      <c r="JFC223" s="64"/>
      <c r="JFD223" s="67"/>
      <c r="JFE223" s="67"/>
      <c r="JFF223" s="65"/>
      <c r="JFG223" s="65"/>
      <c r="JFH223" s="65"/>
      <c r="JFI223" s="66"/>
      <c r="JFK223" s="64"/>
      <c r="JFL223" s="67"/>
      <c r="JFM223" s="67"/>
      <c r="JFN223" s="65"/>
      <c r="JFO223" s="65"/>
      <c r="JFP223" s="65"/>
      <c r="JFQ223" s="66"/>
      <c r="JFS223" s="64"/>
      <c r="JFT223" s="67"/>
      <c r="JFU223" s="67"/>
      <c r="JFV223" s="65"/>
      <c r="JFW223" s="65"/>
      <c r="JFX223" s="65"/>
      <c r="JFY223" s="66"/>
      <c r="JGA223" s="64"/>
      <c r="JGB223" s="67"/>
      <c r="JGC223" s="67"/>
      <c r="JGD223" s="65"/>
      <c r="JGE223" s="65"/>
      <c r="JGF223" s="65"/>
      <c r="JGG223" s="66"/>
      <c r="JGI223" s="64"/>
      <c r="JGJ223" s="67"/>
      <c r="JGK223" s="67"/>
      <c r="JGL223" s="65"/>
      <c r="JGM223" s="65"/>
      <c r="JGN223" s="65"/>
      <c r="JGO223" s="66"/>
      <c r="JGQ223" s="64"/>
      <c r="JGR223" s="67"/>
      <c r="JGS223" s="67"/>
      <c r="JGT223" s="65"/>
      <c r="JGU223" s="65"/>
      <c r="JGV223" s="65"/>
      <c r="JGW223" s="66"/>
      <c r="JGY223" s="64"/>
      <c r="JGZ223" s="67"/>
      <c r="JHA223" s="67"/>
      <c r="JHB223" s="65"/>
      <c r="JHC223" s="65"/>
      <c r="JHD223" s="65"/>
      <c r="JHE223" s="66"/>
      <c r="JHG223" s="64"/>
      <c r="JHH223" s="67"/>
      <c r="JHI223" s="67"/>
      <c r="JHJ223" s="65"/>
      <c r="JHK223" s="65"/>
      <c r="JHL223" s="65"/>
      <c r="JHM223" s="66"/>
      <c r="JHO223" s="64"/>
      <c r="JHP223" s="67"/>
      <c r="JHQ223" s="67"/>
      <c r="JHR223" s="65"/>
      <c r="JHS223" s="65"/>
      <c r="JHT223" s="65"/>
      <c r="JHU223" s="66"/>
      <c r="JHW223" s="64"/>
      <c r="JHX223" s="67"/>
      <c r="JHY223" s="67"/>
      <c r="JHZ223" s="65"/>
      <c r="JIA223" s="65"/>
      <c r="JIB223" s="65"/>
      <c r="JIC223" s="66"/>
      <c r="JIE223" s="64"/>
      <c r="JIF223" s="67"/>
      <c r="JIG223" s="67"/>
      <c r="JIH223" s="65"/>
      <c r="JII223" s="65"/>
      <c r="JIJ223" s="65"/>
      <c r="JIK223" s="66"/>
      <c r="JIM223" s="64"/>
      <c r="JIN223" s="67"/>
      <c r="JIO223" s="67"/>
      <c r="JIP223" s="65"/>
      <c r="JIQ223" s="65"/>
      <c r="JIR223" s="65"/>
      <c r="JIS223" s="66"/>
      <c r="JIU223" s="64"/>
      <c r="JIV223" s="67"/>
      <c r="JIW223" s="67"/>
      <c r="JIX223" s="65"/>
      <c r="JIY223" s="65"/>
      <c r="JIZ223" s="65"/>
      <c r="JJA223" s="66"/>
      <c r="JJC223" s="64"/>
      <c r="JJD223" s="67"/>
      <c r="JJE223" s="67"/>
      <c r="JJF223" s="65"/>
      <c r="JJG223" s="65"/>
      <c r="JJH223" s="65"/>
      <c r="JJI223" s="66"/>
      <c r="JJK223" s="64"/>
      <c r="JJL223" s="67"/>
      <c r="JJM223" s="67"/>
      <c r="JJN223" s="65"/>
      <c r="JJO223" s="65"/>
      <c r="JJP223" s="65"/>
      <c r="JJQ223" s="66"/>
      <c r="JJS223" s="64"/>
      <c r="JJT223" s="67"/>
      <c r="JJU223" s="67"/>
      <c r="JJV223" s="65"/>
      <c r="JJW223" s="65"/>
      <c r="JJX223" s="65"/>
      <c r="JJY223" s="66"/>
      <c r="JKA223" s="64"/>
      <c r="JKB223" s="67"/>
      <c r="JKC223" s="67"/>
      <c r="JKD223" s="65"/>
      <c r="JKE223" s="65"/>
      <c r="JKF223" s="65"/>
      <c r="JKG223" s="66"/>
      <c r="JKI223" s="64"/>
      <c r="JKJ223" s="67"/>
      <c r="JKK223" s="67"/>
      <c r="JKL223" s="65"/>
      <c r="JKM223" s="65"/>
      <c r="JKN223" s="65"/>
      <c r="JKO223" s="66"/>
      <c r="JKQ223" s="64"/>
      <c r="JKR223" s="67"/>
      <c r="JKS223" s="67"/>
      <c r="JKT223" s="65"/>
      <c r="JKU223" s="65"/>
      <c r="JKV223" s="65"/>
      <c r="JKW223" s="66"/>
      <c r="JKY223" s="64"/>
      <c r="JKZ223" s="67"/>
      <c r="JLA223" s="67"/>
      <c r="JLB223" s="65"/>
      <c r="JLC223" s="65"/>
      <c r="JLD223" s="65"/>
      <c r="JLE223" s="66"/>
      <c r="JLG223" s="64"/>
      <c r="JLH223" s="67"/>
      <c r="JLI223" s="67"/>
      <c r="JLJ223" s="65"/>
      <c r="JLK223" s="65"/>
      <c r="JLL223" s="65"/>
      <c r="JLM223" s="66"/>
      <c r="JLO223" s="64"/>
      <c r="JLP223" s="67"/>
      <c r="JLQ223" s="67"/>
      <c r="JLR223" s="65"/>
      <c r="JLS223" s="65"/>
      <c r="JLT223" s="65"/>
      <c r="JLU223" s="66"/>
      <c r="JLW223" s="64"/>
      <c r="JLX223" s="67"/>
      <c r="JLY223" s="67"/>
      <c r="JLZ223" s="65"/>
      <c r="JMA223" s="65"/>
      <c r="JMB223" s="65"/>
      <c r="JMC223" s="66"/>
      <c r="JME223" s="64"/>
      <c r="JMF223" s="67"/>
      <c r="JMG223" s="67"/>
      <c r="JMH223" s="65"/>
      <c r="JMI223" s="65"/>
      <c r="JMJ223" s="65"/>
      <c r="JMK223" s="66"/>
      <c r="JMM223" s="64"/>
      <c r="JMN223" s="67"/>
      <c r="JMO223" s="67"/>
      <c r="JMP223" s="65"/>
      <c r="JMQ223" s="65"/>
      <c r="JMR223" s="65"/>
      <c r="JMS223" s="66"/>
      <c r="JMU223" s="64"/>
      <c r="JMV223" s="67"/>
      <c r="JMW223" s="67"/>
      <c r="JMX223" s="65"/>
      <c r="JMY223" s="65"/>
      <c r="JMZ223" s="65"/>
      <c r="JNA223" s="66"/>
      <c r="JNC223" s="64"/>
      <c r="JND223" s="67"/>
      <c r="JNE223" s="67"/>
      <c r="JNF223" s="65"/>
      <c r="JNG223" s="65"/>
      <c r="JNH223" s="65"/>
      <c r="JNI223" s="66"/>
      <c r="JNK223" s="64"/>
      <c r="JNL223" s="67"/>
      <c r="JNM223" s="67"/>
      <c r="JNN223" s="65"/>
      <c r="JNO223" s="65"/>
      <c r="JNP223" s="65"/>
      <c r="JNQ223" s="66"/>
      <c r="JNS223" s="64"/>
      <c r="JNT223" s="67"/>
      <c r="JNU223" s="67"/>
      <c r="JNV223" s="65"/>
      <c r="JNW223" s="65"/>
      <c r="JNX223" s="65"/>
      <c r="JNY223" s="66"/>
      <c r="JOA223" s="64"/>
      <c r="JOB223" s="67"/>
      <c r="JOC223" s="67"/>
      <c r="JOD223" s="65"/>
      <c r="JOE223" s="65"/>
      <c r="JOF223" s="65"/>
      <c r="JOG223" s="66"/>
      <c r="JOI223" s="64"/>
      <c r="JOJ223" s="67"/>
      <c r="JOK223" s="67"/>
      <c r="JOL223" s="65"/>
      <c r="JOM223" s="65"/>
      <c r="JON223" s="65"/>
      <c r="JOO223" s="66"/>
      <c r="JOQ223" s="64"/>
      <c r="JOR223" s="67"/>
      <c r="JOS223" s="67"/>
      <c r="JOT223" s="65"/>
      <c r="JOU223" s="65"/>
      <c r="JOV223" s="65"/>
      <c r="JOW223" s="66"/>
      <c r="JOY223" s="64"/>
      <c r="JOZ223" s="67"/>
      <c r="JPA223" s="67"/>
      <c r="JPB223" s="65"/>
      <c r="JPC223" s="65"/>
      <c r="JPD223" s="65"/>
      <c r="JPE223" s="66"/>
      <c r="JPG223" s="64"/>
      <c r="JPH223" s="67"/>
      <c r="JPI223" s="67"/>
      <c r="JPJ223" s="65"/>
      <c r="JPK223" s="65"/>
      <c r="JPL223" s="65"/>
      <c r="JPM223" s="66"/>
      <c r="JPO223" s="64"/>
      <c r="JPP223" s="67"/>
      <c r="JPQ223" s="67"/>
      <c r="JPR223" s="65"/>
      <c r="JPS223" s="65"/>
      <c r="JPT223" s="65"/>
      <c r="JPU223" s="66"/>
      <c r="JPW223" s="64"/>
      <c r="JPX223" s="67"/>
      <c r="JPY223" s="67"/>
      <c r="JPZ223" s="65"/>
      <c r="JQA223" s="65"/>
      <c r="JQB223" s="65"/>
      <c r="JQC223" s="66"/>
      <c r="JQE223" s="64"/>
      <c r="JQF223" s="67"/>
      <c r="JQG223" s="67"/>
      <c r="JQH223" s="65"/>
      <c r="JQI223" s="65"/>
      <c r="JQJ223" s="65"/>
      <c r="JQK223" s="66"/>
      <c r="JQM223" s="64"/>
      <c r="JQN223" s="67"/>
      <c r="JQO223" s="67"/>
      <c r="JQP223" s="65"/>
      <c r="JQQ223" s="65"/>
      <c r="JQR223" s="65"/>
      <c r="JQS223" s="66"/>
      <c r="JQU223" s="64"/>
      <c r="JQV223" s="67"/>
      <c r="JQW223" s="67"/>
      <c r="JQX223" s="65"/>
      <c r="JQY223" s="65"/>
      <c r="JQZ223" s="65"/>
      <c r="JRA223" s="66"/>
      <c r="JRC223" s="64"/>
      <c r="JRD223" s="67"/>
      <c r="JRE223" s="67"/>
      <c r="JRF223" s="65"/>
      <c r="JRG223" s="65"/>
      <c r="JRH223" s="65"/>
      <c r="JRI223" s="66"/>
      <c r="JRK223" s="64"/>
      <c r="JRL223" s="67"/>
      <c r="JRM223" s="67"/>
      <c r="JRN223" s="65"/>
      <c r="JRO223" s="65"/>
      <c r="JRP223" s="65"/>
      <c r="JRQ223" s="66"/>
      <c r="JRS223" s="64"/>
      <c r="JRT223" s="67"/>
      <c r="JRU223" s="67"/>
      <c r="JRV223" s="65"/>
      <c r="JRW223" s="65"/>
      <c r="JRX223" s="65"/>
      <c r="JRY223" s="66"/>
      <c r="JSA223" s="64"/>
      <c r="JSB223" s="67"/>
      <c r="JSC223" s="67"/>
      <c r="JSD223" s="65"/>
      <c r="JSE223" s="65"/>
      <c r="JSF223" s="65"/>
      <c r="JSG223" s="66"/>
      <c r="JSI223" s="64"/>
      <c r="JSJ223" s="67"/>
      <c r="JSK223" s="67"/>
      <c r="JSL223" s="65"/>
      <c r="JSM223" s="65"/>
      <c r="JSN223" s="65"/>
      <c r="JSO223" s="66"/>
      <c r="JSQ223" s="64"/>
      <c r="JSR223" s="67"/>
      <c r="JSS223" s="67"/>
      <c r="JST223" s="65"/>
      <c r="JSU223" s="65"/>
      <c r="JSV223" s="65"/>
      <c r="JSW223" s="66"/>
      <c r="JSY223" s="64"/>
      <c r="JSZ223" s="67"/>
      <c r="JTA223" s="67"/>
      <c r="JTB223" s="65"/>
      <c r="JTC223" s="65"/>
      <c r="JTD223" s="65"/>
      <c r="JTE223" s="66"/>
      <c r="JTG223" s="64"/>
      <c r="JTH223" s="67"/>
      <c r="JTI223" s="67"/>
      <c r="JTJ223" s="65"/>
      <c r="JTK223" s="65"/>
      <c r="JTL223" s="65"/>
      <c r="JTM223" s="66"/>
      <c r="JTO223" s="64"/>
      <c r="JTP223" s="67"/>
      <c r="JTQ223" s="67"/>
      <c r="JTR223" s="65"/>
      <c r="JTS223" s="65"/>
      <c r="JTT223" s="65"/>
      <c r="JTU223" s="66"/>
      <c r="JTW223" s="64"/>
      <c r="JTX223" s="67"/>
      <c r="JTY223" s="67"/>
      <c r="JTZ223" s="65"/>
      <c r="JUA223" s="65"/>
      <c r="JUB223" s="65"/>
      <c r="JUC223" s="66"/>
      <c r="JUE223" s="64"/>
      <c r="JUF223" s="67"/>
      <c r="JUG223" s="67"/>
      <c r="JUH223" s="65"/>
      <c r="JUI223" s="65"/>
      <c r="JUJ223" s="65"/>
      <c r="JUK223" s="66"/>
      <c r="JUM223" s="64"/>
      <c r="JUN223" s="67"/>
      <c r="JUO223" s="67"/>
      <c r="JUP223" s="65"/>
      <c r="JUQ223" s="65"/>
      <c r="JUR223" s="65"/>
      <c r="JUS223" s="66"/>
      <c r="JUU223" s="64"/>
      <c r="JUV223" s="67"/>
      <c r="JUW223" s="67"/>
      <c r="JUX223" s="65"/>
      <c r="JUY223" s="65"/>
      <c r="JUZ223" s="65"/>
      <c r="JVA223" s="66"/>
      <c r="JVC223" s="64"/>
      <c r="JVD223" s="67"/>
      <c r="JVE223" s="67"/>
      <c r="JVF223" s="65"/>
      <c r="JVG223" s="65"/>
      <c r="JVH223" s="65"/>
      <c r="JVI223" s="66"/>
      <c r="JVK223" s="64"/>
      <c r="JVL223" s="67"/>
      <c r="JVM223" s="67"/>
      <c r="JVN223" s="65"/>
      <c r="JVO223" s="65"/>
      <c r="JVP223" s="65"/>
      <c r="JVQ223" s="66"/>
      <c r="JVS223" s="64"/>
      <c r="JVT223" s="67"/>
      <c r="JVU223" s="67"/>
      <c r="JVV223" s="65"/>
      <c r="JVW223" s="65"/>
      <c r="JVX223" s="65"/>
      <c r="JVY223" s="66"/>
      <c r="JWA223" s="64"/>
      <c r="JWB223" s="67"/>
      <c r="JWC223" s="67"/>
      <c r="JWD223" s="65"/>
      <c r="JWE223" s="65"/>
      <c r="JWF223" s="65"/>
      <c r="JWG223" s="66"/>
      <c r="JWI223" s="64"/>
      <c r="JWJ223" s="67"/>
      <c r="JWK223" s="67"/>
      <c r="JWL223" s="65"/>
      <c r="JWM223" s="65"/>
      <c r="JWN223" s="65"/>
      <c r="JWO223" s="66"/>
      <c r="JWQ223" s="64"/>
      <c r="JWR223" s="67"/>
      <c r="JWS223" s="67"/>
      <c r="JWT223" s="65"/>
      <c r="JWU223" s="65"/>
      <c r="JWV223" s="65"/>
      <c r="JWW223" s="66"/>
      <c r="JWY223" s="64"/>
      <c r="JWZ223" s="67"/>
      <c r="JXA223" s="67"/>
      <c r="JXB223" s="65"/>
      <c r="JXC223" s="65"/>
      <c r="JXD223" s="65"/>
      <c r="JXE223" s="66"/>
      <c r="JXG223" s="64"/>
      <c r="JXH223" s="67"/>
      <c r="JXI223" s="67"/>
      <c r="JXJ223" s="65"/>
      <c r="JXK223" s="65"/>
      <c r="JXL223" s="65"/>
      <c r="JXM223" s="66"/>
      <c r="JXO223" s="64"/>
      <c r="JXP223" s="67"/>
      <c r="JXQ223" s="67"/>
      <c r="JXR223" s="65"/>
      <c r="JXS223" s="65"/>
      <c r="JXT223" s="65"/>
      <c r="JXU223" s="66"/>
      <c r="JXW223" s="64"/>
      <c r="JXX223" s="67"/>
      <c r="JXY223" s="67"/>
      <c r="JXZ223" s="65"/>
      <c r="JYA223" s="65"/>
      <c r="JYB223" s="65"/>
      <c r="JYC223" s="66"/>
      <c r="JYE223" s="64"/>
      <c r="JYF223" s="67"/>
      <c r="JYG223" s="67"/>
      <c r="JYH223" s="65"/>
      <c r="JYI223" s="65"/>
      <c r="JYJ223" s="65"/>
      <c r="JYK223" s="66"/>
      <c r="JYM223" s="64"/>
      <c r="JYN223" s="67"/>
      <c r="JYO223" s="67"/>
      <c r="JYP223" s="65"/>
      <c r="JYQ223" s="65"/>
      <c r="JYR223" s="65"/>
      <c r="JYS223" s="66"/>
      <c r="JYU223" s="64"/>
      <c r="JYV223" s="67"/>
      <c r="JYW223" s="67"/>
      <c r="JYX223" s="65"/>
      <c r="JYY223" s="65"/>
      <c r="JYZ223" s="65"/>
      <c r="JZA223" s="66"/>
      <c r="JZC223" s="64"/>
      <c r="JZD223" s="67"/>
      <c r="JZE223" s="67"/>
      <c r="JZF223" s="65"/>
      <c r="JZG223" s="65"/>
      <c r="JZH223" s="65"/>
      <c r="JZI223" s="66"/>
      <c r="JZK223" s="64"/>
      <c r="JZL223" s="67"/>
      <c r="JZM223" s="67"/>
      <c r="JZN223" s="65"/>
      <c r="JZO223" s="65"/>
      <c r="JZP223" s="65"/>
      <c r="JZQ223" s="66"/>
      <c r="JZS223" s="64"/>
      <c r="JZT223" s="67"/>
      <c r="JZU223" s="67"/>
      <c r="JZV223" s="65"/>
      <c r="JZW223" s="65"/>
      <c r="JZX223" s="65"/>
      <c r="JZY223" s="66"/>
      <c r="KAA223" s="64"/>
      <c r="KAB223" s="67"/>
      <c r="KAC223" s="67"/>
      <c r="KAD223" s="65"/>
      <c r="KAE223" s="65"/>
      <c r="KAF223" s="65"/>
      <c r="KAG223" s="66"/>
      <c r="KAI223" s="64"/>
      <c r="KAJ223" s="67"/>
      <c r="KAK223" s="67"/>
      <c r="KAL223" s="65"/>
      <c r="KAM223" s="65"/>
      <c r="KAN223" s="65"/>
      <c r="KAO223" s="66"/>
      <c r="KAQ223" s="64"/>
      <c r="KAR223" s="67"/>
      <c r="KAS223" s="67"/>
      <c r="KAT223" s="65"/>
      <c r="KAU223" s="65"/>
      <c r="KAV223" s="65"/>
      <c r="KAW223" s="66"/>
      <c r="KAY223" s="64"/>
      <c r="KAZ223" s="67"/>
      <c r="KBA223" s="67"/>
      <c r="KBB223" s="65"/>
      <c r="KBC223" s="65"/>
      <c r="KBD223" s="65"/>
      <c r="KBE223" s="66"/>
      <c r="KBG223" s="64"/>
      <c r="KBH223" s="67"/>
      <c r="KBI223" s="67"/>
      <c r="KBJ223" s="65"/>
      <c r="KBK223" s="65"/>
      <c r="KBL223" s="65"/>
      <c r="KBM223" s="66"/>
      <c r="KBO223" s="64"/>
      <c r="KBP223" s="67"/>
      <c r="KBQ223" s="67"/>
      <c r="KBR223" s="65"/>
      <c r="KBS223" s="65"/>
      <c r="KBT223" s="65"/>
      <c r="KBU223" s="66"/>
      <c r="KBW223" s="64"/>
      <c r="KBX223" s="67"/>
      <c r="KBY223" s="67"/>
      <c r="KBZ223" s="65"/>
      <c r="KCA223" s="65"/>
      <c r="KCB223" s="65"/>
      <c r="KCC223" s="66"/>
      <c r="KCE223" s="64"/>
      <c r="KCF223" s="67"/>
      <c r="KCG223" s="67"/>
      <c r="KCH223" s="65"/>
      <c r="KCI223" s="65"/>
      <c r="KCJ223" s="65"/>
      <c r="KCK223" s="66"/>
      <c r="KCM223" s="64"/>
      <c r="KCN223" s="67"/>
      <c r="KCO223" s="67"/>
      <c r="KCP223" s="65"/>
      <c r="KCQ223" s="65"/>
      <c r="KCR223" s="65"/>
      <c r="KCS223" s="66"/>
      <c r="KCU223" s="64"/>
      <c r="KCV223" s="67"/>
      <c r="KCW223" s="67"/>
      <c r="KCX223" s="65"/>
      <c r="KCY223" s="65"/>
      <c r="KCZ223" s="65"/>
      <c r="KDA223" s="66"/>
      <c r="KDC223" s="64"/>
      <c r="KDD223" s="67"/>
      <c r="KDE223" s="67"/>
      <c r="KDF223" s="65"/>
      <c r="KDG223" s="65"/>
      <c r="KDH223" s="65"/>
      <c r="KDI223" s="66"/>
      <c r="KDK223" s="64"/>
      <c r="KDL223" s="67"/>
      <c r="KDM223" s="67"/>
      <c r="KDN223" s="65"/>
      <c r="KDO223" s="65"/>
      <c r="KDP223" s="65"/>
      <c r="KDQ223" s="66"/>
      <c r="KDS223" s="64"/>
      <c r="KDT223" s="67"/>
      <c r="KDU223" s="67"/>
      <c r="KDV223" s="65"/>
      <c r="KDW223" s="65"/>
      <c r="KDX223" s="65"/>
      <c r="KDY223" s="66"/>
      <c r="KEA223" s="64"/>
      <c r="KEB223" s="67"/>
      <c r="KEC223" s="67"/>
      <c r="KED223" s="65"/>
      <c r="KEE223" s="65"/>
      <c r="KEF223" s="65"/>
      <c r="KEG223" s="66"/>
      <c r="KEI223" s="64"/>
      <c r="KEJ223" s="67"/>
      <c r="KEK223" s="67"/>
      <c r="KEL223" s="65"/>
      <c r="KEM223" s="65"/>
      <c r="KEN223" s="65"/>
      <c r="KEO223" s="66"/>
      <c r="KEQ223" s="64"/>
      <c r="KER223" s="67"/>
      <c r="KES223" s="67"/>
      <c r="KET223" s="65"/>
      <c r="KEU223" s="65"/>
      <c r="KEV223" s="65"/>
      <c r="KEW223" s="66"/>
      <c r="KEY223" s="64"/>
      <c r="KEZ223" s="67"/>
      <c r="KFA223" s="67"/>
      <c r="KFB223" s="65"/>
      <c r="KFC223" s="65"/>
      <c r="KFD223" s="65"/>
      <c r="KFE223" s="66"/>
      <c r="KFG223" s="64"/>
      <c r="KFH223" s="67"/>
      <c r="KFI223" s="67"/>
      <c r="KFJ223" s="65"/>
      <c r="KFK223" s="65"/>
      <c r="KFL223" s="65"/>
      <c r="KFM223" s="66"/>
      <c r="KFO223" s="64"/>
      <c r="KFP223" s="67"/>
      <c r="KFQ223" s="67"/>
      <c r="KFR223" s="65"/>
      <c r="KFS223" s="65"/>
      <c r="KFT223" s="65"/>
      <c r="KFU223" s="66"/>
      <c r="KFW223" s="64"/>
      <c r="KFX223" s="67"/>
      <c r="KFY223" s="67"/>
      <c r="KFZ223" s="65"/>
      <c r="KGA223" s="65"/>
      <c r="KGB223" s="65"/>
      <c r="KGC223" s="66"/>
      <c r="KGE223" s="64"/>
      <c r="KGF223" s="67"/>
      <c r="KGG223" s="67"/>
      <c r="KGH223" s="65"/>
      <c r="KGI223" s="65"/>
      <c r="KGJ223" s="65"/>
      <c r="KGK223" s="66"/>
      <c r="KGM223" s="64"/>
      <c r="KGN223" s="67"/>
      <c r="KGO223" s="67"/>
      <c r="KGP223" s="65"/>
      <c r="KGQ223" s="65"/>
      <c r="KGR223" s="65"/>
      <c r="KGS223" s="66"/>
      <c r="KGU223" s="64"/>
      <c r="KGV223" s="67"/>
      <c r="KGW223" s="67"/>
      <c r="KGX223" s="65"/>
      <c r="KGY223" s="65"/>
      <c r="KGZ223" s="65"/>
      <c r="KHA223" s="66"/>
      <c r="KHC223" s="64"/>
      <c r="KHD223" s="67"/>
      <c r="KHE223" s="67"/>
      <c r="KHF223" s="65"/>
      <c r="KHG223" s="65"/>
      <c r="KHH223" s="65"/>
      <c r="KHI223" s="66"/>
      <c r="KHK223" s="64"/>
      <c r="KHL223" s="67"/>
      <c r="KHM223" s="67"/>
      <c r="KHN223" s="65"/>
      <c r="KHO223" s="65"/>
      <c r="KHP223" s="65"/>
      <c r="KHQ223" s="66"/>
      <c r="KHS223" s="64"/>
      <c r="KHT223" s="67"/>
      <c r="KHU223" s="67"/>
      <c r="KHV223" s="65"/>
      <c r="KHW223" s="65"/>
      <c r="KHX223" s="65"/>
      <c r="KHY223" s="66"/>
      <c r="KIA223" s="64"/>
      <c r="KIB223" s="67"/>
      <c r="KIC223" s="67"/>
      <c r="KID223" s="65"/>
      <c r="KIE223" s="65"/>
      <c r="KIF223" s="65"/>
      <c r="KIG223" s="66"/>
      <c r="KII223" s="64"/>
      <c r="KIJ223" s="67"/>
      <c r="KIK223" s="67"/>
      <c r="KIL223" s="65"/>
      <c r="KIM223" s="65"/>
      <c r="KIN223" s="65"/>
      <c r="KIO223" s="66"/>
      <c r="KIQ223" s="64"/>
      <c r="KIR223" s="67"/>
      <c r="KIS223" s="67"/>
      <c r="KIT223" s="65"/>
      <c r="KIU223" s="65"/>
      <c r="KIV223" s="65"/>
      <c r="KIW223" s="66"/>
      <c r="KIY223" s="64"/>
      <c r="KIZ223" s="67"/>
      <c r="KJA223" s="67"/>
      <c r="KJB223" s="65"/>
      <c r="KJC223" s="65"/>
      <c r="KJD223" s="65"/>
      <c r="KJE223" s="66"/>
      <c r="KJG223" s="64"/>
      <c r="KJH223" s="67"/>
      <c r="KJI223" s="67"/>
      <c r="KJJ223" s="65"/>
      <c r="KJK223" s="65"/>
      <c r="KJL223" s="65"/>
      <c r="KJM223" s="66"/>
      <c r="KJO223" s="64"/>
      <c r="KJP223" s="67"/>
      <c r="KJQ223" s="67"/>
      <c r="KJR223" s="65"/>
      <c r="KJS223" s="65"/>
      <c r="KJT223" s="65"/>
      <c r="KJU223" s="66"/>
      <c r="KJW223" s="64"/>
      <c r="KJX223" s="67"/>
      <c r="KJY223" s="67"/>
      <c r="KJZ223" s="65"/>
      <c r="KKA223" s="65"/>
      <c r="KKB223" s="65"/>
      <c r="KKC223" s="66"/>
      <c r="KKE223" s="64"/>
      <c r="KKF223" s="67"/>
      <c r="KKG223" s="67"/>
      <c r="KKH223" s="65"/>
      <c r="KKI223" s="65"/>
      <c r="KKJ223" s="65"/>
      <c r="KKK223" s="66"/>
      <c r="KKM223" s="64"/>
      <c r="KKN223" s="67"/>
      <c r="KKO223" s="67"/>
      <c r="KKP223" s="65"/>
      <c r="KKQ223" s="65"/>
      <c r="KKR223" s="65"/>
      <c r="KKS223" s="66"/>
      <c r="KKU223" s="64"/>
      <c r="KKV223" s="67"/>
      <c r="KKW223" s="67"/>
      <c r="KKX223" s="65"/>
      <c r="KKY223" s="65"/>
      <c r="KKZ223" s="65"/>
      <c r="KLA223" s="66"/>
      <c r="KLC223" s="64"/>
      <c r="KLD223" s="67"/>
      <c r="KLE223" s="67"/>
      <c r="KLF223" s="65"/>
      <c r="KLG223" s="65"/>
      <c r="KLH223" s="65"/>
      <c r="KLI223" s="66"/>
      <c r="KLK223" s="64"/>
      <c r="KLL223" s="67"/>
      <c r="KLM223" s="67"/>
      <c r="KLN223" s="65"/>
      <c r="KLO223" s="65"/>
      <c r="KLP223" s="65"/>
      <c r="KLQ223" s="66"/>
      <c r="KLS223" s="64"/>
      <c r="KLT223" s="67"/>
      <c r="KLU223" s="67"/>
      <c r="KLV223" s="65"/>
      <c r="KLW223" s="65"/>
      <c r="KLX223" s="65"/>
      <c r="KLY223" s="66"/>
      <c r="KMA223" s="64"/>
      <c r="KMB223" s="67"/>
      <c r="KMC223" s="67"/>
      <c r="KMD223" s="65"/>
      <c r="KME223" s="65"/>
      <c r="KMF223" s="65"/>
      <c r="KMG223" s="66"/>
      <c r="KMI223" s="64"/>
      <c r="KMJ223" s="67"/>
      <c r="KMK223" s="67"/>
      <c r="KML223" s="65"/>
      <c r="KMM223" s="65"/>
      <c r="KMN223" s="65"/>
      <c r="KMO223" s="66"/>
      <c r="KMQ223" s="64"/>
      <c r="KMR223" s="67"/>
      <c r="KMS223" s="67"/>
      <c r="KMT223" s="65"/>
      <c r="KMU223" s="65"/>
      <c r="KMV223" s="65"/>
      <c r="KMW223" s="66"/>
      <c r="KMY223" s="64"/>
      <c r="KMZ223" s="67"/>
      <c r="KNA223" s="67"/>
      <c r="KNB223" s="65"/>
      <c r="KNC223" s="65"/>
      <c r="KND223" s="65"/>
      <c r="KNE223" s="66"/>
      <c r="KNG223" s="64"/>
      <c r="KNH223" s="67"/>
      <c r="KNI223" s="67"/>
      <c r="KNJ223" s="65"/>
      <c r="KNK223" s="65"/>
      <c r="KNL223" s="65"/>
      <c r="KNM223" s="66"/>
      <c r="KNO223" s="64"/>
      <c r="KNP223" s="67"/>
      <c r="KNQ223" s="67"/>
      <c r="KNR223" s="65"/>
      <c r="KNS223" s="65"/>
      <c r="KNT223" s="65"/>
      <c r="KNU223" s="66"/>
      <c r="KNW223" s="64"/>
      <c r="KNX223" s="67"/>
      <c r="KNY223" s="67"/>
      <c r="KNZ223" s="65"/>
      <c r="KOA223" s="65"/>
      <c r="KOB223" s="65"/>
      <c r="KOC223" s="66"/>
      <c r="KOE223" s="64"/>
      <c r="KOF223" s="67"/>
      <c r="KOG223" s="67"/>
      <c r="KOH223" s="65"/>
      <c r="KOI223" s="65"/>
      <c r="KOJ223" s="65"/>
      <c r="KOK223" s="66"/>
      <c r="KOM223" s="64"/>
      <c r="KON223" s="67"/>
      <c r="KOO223" s="67"/>
      <c r="KOP223" s="65"/>
      <c r="KOQ223" s="65"/>
      <c r="KOR223" s="65"/>
      <c r="KOS223" s="66"/>
      <c r="KOU223" s="64"/>
      <c r="KOV223" s="67"/>
      <c r="KOW223" s="67"/>
      <c r="KOX223" s="65"/>
      <c r="KOY223" s="65"/>
      <c r="KOZ223" s="65"/>
      <c r="KPA223" s="66"/>
      <c r="KPC223" s="64"/>
      <c r="KPD223" s="67"/>
      <c r="KPE223" s="67"/>
      <c r="KPF223" s="65"/>
      <c r="KPG223" s="65"/>
      <c r="KPH223" s="65"/>
      <c r="KPI223" s="66"/>
      <c r="KPK223" s="64"/>
      <c r="KPL223" s="67"/>
      <c r="KPM223" s="67"/>
      <c r="KPN223" s="65"/>
      <c r="KPO223" s="65"/>
      <c r="KPP223" s="65"/>
      <c r="KPQ223" s="66"/>
      <c r="KPS223" s="64"/>
      <c r="KPT223" s="67"/>
      <c r="KPU223" s="67"/>
      <c r="KPV223" s="65"/>
      <c r="KPW223" s="65"/>
      <c r="KPX223" s="65"/>
      <c r="KPY223" s="66"/>
      <c r="KQA223" s="64"/>
      <c r="KQB223" s="67"/>
      <c r="KQC223" s="67"/>
      <c r="KQD223" s="65"/>
      <c r="KQE223" s="65"/>
      <c r="KQF223" s="65"/>
      <c r="KQG223" s="66"/>
      <c r="KQI223" s="64"/>
      <c r="KQJ223" s="67"/>
      <c r="KQK223" s="67"/>
      <c r="KQL223" s="65"/>
      <c r="KQM223" s="65"/>
      <c r="KQN223" s="65"/>
      <c r="KQO223" s="66"/>
      <c r="KQQ223" s="64"/>
      <c r="KQR223" s="67"/>
      <c r="KQS223" s="67"/>
      <c r="KQT223" s="65"/>
      <c r="KQU223" s="65"/>
      <c r="KQV223" s="65"/>
      <c r="KQW223" s="66"/>
      <c r="KQY223" s="64"/>
      <c r="KQZ223" s="67"/>
      <c r="KRA223" s="67"/>
      <c r="KRB223" s="65"/>
      <c r="KRC223" s="65"/>
      <c r="KRD223" s="65"/>
      <c r="KRE223" s="66"/>
      <c r="KRG223" s="64"/>
      <c r="KRH223" s="67"/>
      <c r="KRI223" s="67"/>
      <c r="KRJ223" s="65"/>
      <c r="KRK223" s="65"/>
      <c r="KRL223" s="65"/>
      <c r="KRM223" s="66"/>
      <c r="KRO223" s="64"/>
      <c r="KRP223" s="67"/>
      <c r="KRQ223" s="67"/>
      <c r="KRR223" s="65"/>
      <c r="KRS223" s="65"/>
      <c r="KRT223" s="65"/>
      <c r="KRU223" s="66"/>
      <c r="KRW223" s="64"/>
      <c r="KRX223" s="67"/>
      <c r="KRY223" s="67"/>
      <c r="KRZ223" s="65"/>
      <c r="KSA223" s="65"/>
      <c r="KSB223" s="65"/>
      <c r="KSC223" s="66"/>
      <c r="KSE223" s="64"/>
      <c r="KSF223" s="67"/>
      <c r="KSG223" s="67"/>
      <c r="KSH223" s="65"/>
      <c r="KSI223" s="65"/>
      <c r="KSJ223" s="65"/>
      <c r="KSK223" s="66"/>
      <c r="KSM223" s="64"/>
      <c r="KSN223" s="67"/>
      <c r="KSO223" s="67"/>
      <c r="KSP223" s="65"/>
      <c r="KSQ223" s="65"/>
      <c r="KSR223" s="65"/>
      <c r="KSS223" s="66"/>
      <c r="KSU223" s="64"/>
      <c r="KSV223" s="67"/>
      <c r="KSW223" s="67"/>
      <c r="KSX223" s="65"/>
      <c r="KSY223" s="65"/>
      <c r="KSZ223" s="65"/>
      <c r="KTA223" s="66"/>
      <c r="KTC223" s="64"/>
      <c r="KTD223" s="67"/>
      <c r="KTE223" s="67"/>
      <c r="KTF223" s="65"/>
      <c r="KTG223" s="65"/>
      <c r="KTH223" s="65"/>
      <c r="KTI223" s="66"/>
      <c r="KTK223" s="64"/>
      <c r="KTL223" s="67"/>
      <c r="KTM223" s="67"/>
      <c r="KTN223" s="65"/>
      <c r="KTO223" s="65"/>
      <c r="KTP223" s="65"/>
      <c r="KTQ223" s="66"/>
      <c r="KTS223" s="64"/>
      <c r="KTT223" s="67"/>
      <c r="KTU223" s="67"/>
      <c r="KTV223" s="65"/>
      <c r="KTW223" s="65"/>
      <c r="KTX223" s="65"/>
      <c r="KTY223" s="66"/>
      <c r="KUA223" s="64"/>
      <c r="KUB223" s="67"/>
      <c r="KUC223" s="67"/>
      <c r="KUD223" s="65"/>
      <c r="KUE223" s="65"/>
      <c r="KUF223" s="65"/>
      <c r="KUG223" s="66"/>
      <c r="KUI223" s="64"/>
      <c r="KUJ223" s="67"/>
      <c r="KUK223" s="67"/>
      <c r="KUL223" s="65"/>
      <c r="KUM223" s="65"/>
      <c r="KUN223" s="65"/>
      <c r="KUO223" s="66"/>
      <c r="KUQ223" s="64"/>
      <c r="KUR223" s="67"/>
      <c r="KUS223" s="67"/>
      <c r="KUT223" s="65"/>
      <c r="KUU223" s="65"/>
      <c r="KUV223" s="65"/>
      <c r="KUW223" s="66"/>
      <c r="KUY223" s="64"/>
      <c r="KUZ223" s="67"/>
      <c r="KVA223" s="67"/>
      <c r="KVB223" s="65"/>
      <c r="KVC223" s="65"/>
      <c r="KVD223" s="65"/>
      <c r="KVE223" s="66"/>
      <c r="KVG223" s="64"/>
      <c r="KVH223" s="67"/>
      <c r="KVI223" s="67"/>
      <c r="KVJ223" s="65"/>
      <c r="KVK223" s="65"/>
      <c r="KVL223" s="65"/>
      <c r="KVM223" s="66"/>
      <c r="KVO223" s="64"/>
      <c r="KVP223" s="67"/>
      <c r="KVQ223" s="67"/>
      <c r="KVR223" s="65"/>
      <c r="KVS223" s="65"/>
      <c r="KVT223" s="65"/>
      <c r="KVU223" s="66"/>
      <c r="KVW223" s="64"/>
      <c r="KVX223" s="67"/>
      <c r="KVY223" s="67"/>
      <c r="KVZ223" s="65"/>
      <c r="KWA223" s="65"/>
      <c r="KWB223" s="65"/>
      <c r="KWC223" s="66"/>
      <c r="KWE223" s="64"/>
      <c r="KWF223" s="67"/>
      <c r="KWG223" s="67"/>
      <c r="KWH223" s="65"/>
      <c r="KWI223" s="65"/>
      <c r="KWJ223" s="65"/>
      <c r="KWK223" s="66"/>
      <c r="KWM223" s="64"/>
      <c r="KWN223" s="67"/>
      <c r="KWO223" s="67"/>
      <c r="KWP223" s="65"/>
      <c r="KWQ223" s="65"/>
      <c r="KWR223" s="65"/>
      <c r="KWS223" s="66"/>
      <c r="KWU223" s="64"/>
      <c r="KWV223" s="67"/>
      <c r="KWW223" s="67"/>
      <c r="KWX223" s="65"/>
      <c r="KWY223" s="65"/>
      <c r="KWZ223" s="65"/>
      <c r="KXA223" s="66"/>
      <c r="KXC223" s="64"/>
      <c r="KXD223" s="67"/>
      <c r="KXE223" s="67"/>
      <c r="KXF223" s="65"/>
      <c r="KXG223" s="65"/>
      <c r="KXH223" s="65"/>
      <c r="KXI223" s="66"/>
      <c r="KXK223" s="64"/>
      <c r="KXL223" s="67"/>
      <c r="KXM223" s="67"/>
      <c r="KXN223" s="65"/>
      <c r="KXO223" s="65"/>
      <c r="KXP223" s="65"/>
      <c r="KXQ223" s="66"/>
      <c r="KXS223" s="64"/>
      <c r="KXT223" s="67"/>
      <c r="KXU223" s="67"/>
      <c r="KXV223" s="65"/>
      <c r="KXW223" s="65"/>
      <c r="KXX223" s="65"/>
      <c r="KXY223" s="66"/>
      <c r="KYA223" s="64"/>
      <c r="KYB223" s="67"/>
      <c r="KYC223" s="67"/>
      <c r="KYD223" s="65"/>
      <c r="KYE223" s="65"/>
      <c r="KYF223" s="65"/>
      <c r="KYG223" s="66"/>
      <c r="KYI223" s="64"/>
      <c r="KYJ223" s="67"/>
      <c r="KYK223" s="67"/>
      <c r="KYL223" s="65"/>
      <c r="KYM223" s="65"/>
      <c r="KYN223" s="65"/>
      <c r="KYO223" s="66"/>
      <c r="KYQ223" s="64"/>
      <c r="KYR223" s="67"/>
      <c r="KYS223" s="67"/>
      <c r="KYT223" s="65"/>
      <c r="KYU223" s="65"/>
      <c r="KYV223" s="65"/>
      <c r="KYW223" s="66"/>
      <c r="KYY223" s="64"/>
      <c r="KYZ223" s="67"/>
      <c r="KZA223" s="67"/>
      <c r="KZB223" s="65"/>
      <c r="KZC223" s="65"/>
      <c r="KZD223" s="65"/>
      <c r="KZE223" s="66"/>
      <c r="KZG223" s="64"/>
      <c r="KZH223" s="67"/>
      <c r="KZI223" s="67"/>
      <c r="KZJ223" s="65"/>
      <c r="KZK223" s="65"/>
      <c r="KZL223" s="65"/>
      <c r="KZM223" s="66"/>
      <c r="KZO223" s="64"/>
      <c r="KZP223" s="67"/>
      <c r="KZQ223" s="67"/>
      <c r="KZR223" s="65"/>
      <c r="KZS223" s="65"/>
      <c r="KZT223" s="65"/>
      <c r="KZU223" s="66"/>
      <c r="KZW223" s="64"/>
      <c r="KZX223" s="67"/>
      <c r="KZY223" s="67"/>
      <c r="KZZ223" s="65"/>
      <c r="LAA223" s="65"/>
      <c r="LAB223" s="65"/>
      <c r="LAC223" s="66"/>
      <c r="LAE223" s="64"/>
      <c r="LAF223" s="67"/>
      <c r="LAG223" s="67"/>
      <c r="LAH223" s="65"/>
      <c r="LAI223" s="65"/>
      <c r="LAJ223" s="65"/>
      <c r="LAK223" s="66"/>
      <c r="LAM223" s="64"/>
      <c r="LAN223" s="67"/>
      <c r="LAO223" s="67"/>
      <c r="LAP223" s="65"/>
      <c r="LAQ223" s="65"/>
      <c r="LAR223" s="65"/>
      <c r="LAS223" s="66"/>
      <c r="LAU223" s="64"/>
      <c r="LAV223" s="67"/>
      <c r="LAW223" s="67"/>
      <c r="LAX223" s="65"/>
      <c r="LAY223" s="65"/>
      <c r="LAZ223" s="65"/>
      <c r="LBA223" s="66"/>
      <c r="LBC223" s="64"/>
      <c r="LBD223" s="67"/>
      <c r="LBE223" s="67"/>
      <c r="LBF223" s="65"/>
      <c r="LBG223" s="65"/>
      <c r="LBH223" s="65"/>
      <c r="LBI223" s="66"/>
      <c r="LBK223" s="64"/>
      <c r="LBL223" s="67"/>
      <c r="LBM223" s="67"/>
      <c r="LBN223" s="65"/>
      <c r="LBO223" s="65"/>
      <c r="LBP223" s="65"/>
      <c r="LBQ223" s="66"/>
      <c r="LBS223" s="64"/>
      <c r="LBT223" s="67"/>
      <c r="LBU223" s="67"/>
      <c r="LBV223" s="65"/>
      <c r="LBW223" s="65"/>
      <c r="LBX223" s="65"/>
      <c r="LBY223" s="66"/>
      <c r="LCA223" s="64"/>
      <c r="LCB223" s="67"/>
      <c r="LCC223" s="67"/>
      <c r="LCD223" s="65"/>
      <c r="LCE223" s="65"/>
      <c r="LCF223" s="65"/>
      <c r="LCG223" s="66"/>
      <c r="LCI223" s="64"/>
      <c r="LCJ223" s="67"/>
      <c r="LCK223" s="67"/>
      <c r="LCL223" s="65"/>
      <c r="LCM223" s="65"/>
      <c r="LCN223" s="65"/>
      <c r="LCO223" s="66"/>
      <c r="LCQ223" s="64"/>
      <c r="LCR223" s="67"/>
      <c r="LCS223" s="67"/>
      <c r="LCT223" s="65"/>
      <c r="LCU223" s="65"/>
      <c r="LCV223" s="65"/>
      <c r="LCW223" s="66"/>
      <c r="LCY223" s="64"/>
      <c r="LCZ223" s="67"/>
      <c r="LDA223" s="67"/>
      <c r="LDB223" s="65"/>
      <c r="LDC223" s="65"/>
      <c r="LDD223" s="65"/>
      <c r="LDE223" s="66"/>
      <c r="LDG223" s="64"/>
      <c r="LDH223" s="67"/>
      <c r="LDI223" s="67"/>
      <c r="LDJ223" s="65"/>
      <c r="LDK223" s="65"/>
      <c r="LDL223" s="65"/>
      <c r="LDM223" s="66"/>
      <c r="LDO223" s="64"/>
      <c r="LDP223" s="67"/>
      <c r="LDQ223" s="67"/>
      <c r="LDR223" s="65"/>
      <c r="LDS223" s="65"/>
      <c r="LDT223" s="65"/>
      <c r="LDU223" s="66"/>
      <c r="LDW223" s="64"/>
      <c r="LDX223" s="67"/>
      <c r="LDY223" s="67"/>
      <c r="LDZ223" s="65"/>
      <c r="LEA223" s="65"/>
      <c r="LEB223" s="65"/>
      <c r="LEC223" s="66"/>
      <c r="LEE223" s="64"/>
      <c r="LEF223" s="67"/>
      <c r="LEG223" s="67"/>
      <c r="LEH223" s="65"/>
      <c r="LEI223" s="65"/>
      <c r="LEJ223" s="65"/>
      <c r="LEK223" s="66"/>
      <c r="LEM223" s="64"/>
      <c r="LEN223" s="67"/>
      <c r="LEO223" s="67"/>
      <c r="LEP223" s="65"/>
      <c r="LEQ223" s="65"/>
      <c r="LER223" s="65"/>
      <c r="LES223" s="66"/>
      <c r="LEU223" s="64"/>
      <c r="LEV223" s="67"/>
      <c r="LEW223" s="67"/>
      <c r="LEX223" s="65"/>
      <c r="LEY223" s="65"/>
      <c r="LEZ223" s="65"/>
      <c r="LFA223" s="66"/>
      <c r="LFC223" s="64"/>
      <c r="LFD223" s="67"/>
      <c r="LFE223" s="67"/>
      <c r="LFF223" s="65"/>
      <c r="LFG223" s="65"/>
      <c r="LFH223" s="65"/>
      <c r="LFI223" s="66"/>
      <c r="LFK223" s="64"/>
      <c r="LFL223" s="67"/>
      <c r="LFM223" s="67"/>
      <c r="LFN223" s="65"/>
      <c r="LFO223" s="65"/>
      <c r="LFP223" s="65"/>
      <c r="LFQ223" s="66"/>
      <c r="LFS223" s="64"/>
      <c r="LFT223" s="67"/>
      <c r="LFU223" s="67"/>
      <c r="LFV223" s="65"/>
      <c r="LFW223" s="65"/>
      <c r="LFX223" s="65"/>
      <c r="LFY223" s="66"/>
      <c r="LGA223" s="64"/>
      <c r="LGB223" s="67"/>
      <c r="LGC223" s="67"/>
      <c r="LGD223" s="65"/>
      <c r="LGE223" s="65"/>
      <c r="LGF223" s="65"/>
      <c r="LGG223" s="66"/>
      <c r="LGI223" s="64"/>
      <c r="LGJ223" s="67"/>
      <c r="LGK223" s="67"/>
      <c r="LGL223" s="65"/>
      <c r="LGM223" s="65"/>
      <c r="LGN223" s="65"/>
      <c r="LGO223" s="66"/>
      <c r="LGQ223" s="64"/>
      <c r="LGR223" s="67"/>
      <c r="LGS223" s="67"/>
      <c r="LGT223" s="65"/>
      <c r="LGU223" s="65"/>
      <c r="LGV223" s="65"/>
      <c r="LGW223" s="66"/>
      <c r="LGY223" s="64"/>
      <c r="LGZ223" s="67"/>
      <c r="LHA223" s="67"/>
      <c r="LHB223" s="65"/>
      <c r="LHC223" s="65"/>
      <c r="LHD223" s="65"/>
      <c r="LHE223" s="66"/>
      <c r="LHG223" s="64"/>
      <c r="LHH223" s="67"/>
      <c r="LHI223" s="67"/>
      <c r="LHJ223" s="65"/>
      <c r="LHK223" s="65"/>
      <c r="LHL223" s="65"/>
      <c r="LHM223" s="66"/>
      <c r="LHO223" s="64"/>
      <c r="LHP223" s="67"/>
      <c r="LHQ223" s="67"/>
      <c r="LHR223" s="65"/>
      <c r="LHS223" s="65"/>
      <c r="LHT223" s="65"/>
      <c r="LHU223" s="66"/>
      <c r="LHW223" s="64"/>
      <c r="LHX223" s="67"/>
      <c r="LHY223" s="67"/>
      <c r="LHZ223" s="65"/>
      <c r="LIA223" s="65"/>
      <c r="LIB223" s="65"/>
      <c r="LIC223" s="66"/>
      <c r="LIE223" s="64"/>
      <c r="LIF223" s="67"/>
      <c r="LIG223" s="67"/>
      <c r="LIH223" s="65"/>
      <c r="LII223" s="65"/>
      <c r="LIJ223" s="65"/>
      <c r="LIK223" s="66"/>
      <c r="LIM223" s="64"/>
      <c r="LIN223" s="67"/>
      <c r="LIO223" s="67"/>
      <c r="LIP223" s="65"/>
      <c r="LIQ223" s="65"/>
      <c r="LIR223" s="65"/>
      <c r="LIS223" s="66"/>
      <c r="LIU223" s="64"/>
      <c r="LIV223" s="67"/>
      <c r="LIW223" s="67"/>
      <c r="LIX223" s="65"/>
      <c r="LIY223" s="65"/>
      <c r="LIZ223" s="65"/>
      <c r="LJA223" s="66"/>
      <c r="LJC223" s="64"/>
      <c r="LJD223" s="67"/>
      <c r="LJE223" s="67"/>
      <c r="LJF223" s="65"/>
      <c r="LJG223" s="65"/>
      <c r="LJH223" s="65"/>
      <c r="LJI223" s="66"/>
      <c r="LJK223" s="64"/>
      <c r="LJL223" s="67"/>
      <c r="LJM223" s="67"/>
      <c r="LJN223" s="65"/>
      <c r="LJO223" s="65"/>
      <c r="LJP223" s="65"/>
      <c r="LJQ223" s="66"/>
      <c r="LJS223" s="64"/>
      <c r="LJT223" s="67"/>
      <c r="LJU223" s="67"/>
      <c r="LJV223" s="65"/>
      <c r="LJW223" s="65"/>
      <c r="LJX223" s="65"/>
      <c r="LJY223" s="66"/>
      <c r="LKA223" s="64"/>
      <c r="LKB223" s="67"/>
      <c r="LKC223" s="67"/>
      <c r="LKD223" s="65"/>
      <c r="LKE223" s="65"/>
      <c r="LKF223" s="65"/>
      <c r="LKG223" s="66"/>
      <c r="LKI223" s="64"/>
      <c r="LKJ223" s="67"/>
      <c r="LKK223" s="67"/>
      <c r="LKL223" s="65"/>
      <c r="LKM223" s="65"/>
      <c r="LKN223" s="65"/>
      <c r="LKO223" s="66"/>
      <c r="LKQ223" s="64"/>
      <c r="LKR223" s="67"/>
      <c r="LKS223" s="67"/>
      <c r="LKT223" s="65"/>
      <c r="LKU223" s="65"/>
      <c r="LKV223" s="65"/>
      <c r="LKW223" s="66"/>
      <c r="LKY223" s="64"/>
      <c r="LKZ223" s="67"/>
      <c r="LLA223" s="67"/>
      <c r="LLB223" s="65"/>
      <c r="LLC223" s="65"/>
      <c r="LLD223" s="65"/>
      <c r="LLE223" s="66"/>
      <c r="LLG223" s="64"/>
      <c r="LLH223" s="67"/>
      <c r="LLI223" s="67"/>
      <c r="LLJ223" s="65"/>
      <c r="LLK223" s="65"/>
      <c r="LLL223" s="65"/>
      <c r="LLM223" s="66"/>
      <c r="LLO223" s="64"/>
      <c r="LLP223" s="67"/>
      <c r="LLQ223" s="67"/>
      <c r="LLR223" s="65"/>
      <c r="LLS223" s="65"/>
      <c r="LLT223" s="65"/>
      <c r="LLU223" s="66"/>
      <c r="LLW223" s="64"/>
      <c r="LLX223" s="67"/>
      <c r="LLY223" s="67"/>
      <c r="LLZ223" s="65"/>
      <c r="LMA223" s="65"/>
      <c r="LMB223" s="65"/>
      <c r="LMC223" s="66"/>
      <c r="LME223" s="64"/>
      <c r="LMF223" s="67"/>
      <c r="LMG223" s="67"/>
      <c r="LMH223" s="65"/>
      <c r="LMI223" s="65"/>
      <c r="LMJ223" s="65"/>
      <c r="LMK223" s="66"/>
      <c r="LMM223" s="64"/>
      <c r="LMN223" s="67"/>
      <c r="LMO223" s="67"/>
      <c r="LMP223" s="65"/>
      <c r="LMQ223" s="65"/>
      <c r="LMR223" s="65"/>
      <c r="LMS223" s="66"/>
      <c r="LMU223" s="64"/>
      <c r="LMV223" s="67"/>
      <c r="LMW223" s="67"/>
      <c r="LMX223" s="65"/>
      <c r="LMY223" s="65"/>
      <c r="LMZ223" s="65"/>
      <c r="LNA223" s="66"/>
      <c r="LNC223" s="64"/>
      <c r="LND223" s="67"/>
      <c r="LNE223" s="67"/>
      <c r="LNF223" s="65"/>
      <c r="LNG223" s="65"/>
      <c r="LNH223" s="65"/>
      <c r="LNI223" s="66"/>
      <c r="LNK223" s="64"/>
      <c r="LNL223" s="67"/>
      <c r="LNM223" s="67"/>
      <c r="LNN223" s="65"/>
      <c r="LNO223" s="65"/>
      <c r="LNP223" s="65"/>
      <c r="LNQ223" s="66"/>
      <c r="LNS223" s="64"/>
      <c r="LNT223" s="67"/>
      <c r="LNU223" s="67"/>
      <c r="LNV223" s="65"/>
      <c r="LNW223" s="65"/>
      <c r="LNX223" s="65"/>
      <c r="LNY223" s="66"/>
      <c r="LOA223" s="64"/>
      <c r="LOB223" s="67"/>
      <c r="LOC223" s="67"/>
      <c r="LOD223" s="65"/>
      <c r="LOE223" s="65"/>
      <c r="LOF223" s="65"/>
      <c r="LOG223" s="66"/>
      <c r="LOI223" s="64"/>
      <c r="LOJ223" s="67"/>
      <c r="LOK223" s="67"/>
      <c r="LOL223" s="65"/>
      <c r="LOM223" s="65"/>
      <c r="LON223" s="65"/>
      <c r="LOO223" s="66"/>
      <c r="LOQ223" s="64"/>
      <c r="LOR223" s="67"/>
      <c r="LOS223" s="67"/>
      <c r="LOT223" s="65"/>
      <c r="LOU223" s="65"/>
      <c r="LOV223" s="65"/>
      <c r="LOW223" s="66"/>
      <c r="LOY223" s="64"/>
      <c r="LOZ223" s="67"/>
      <c r="LPA223" s="67"/>
      <c r="LPB223" s="65"/>
      <c r="LPC223" s="65"/>
      <c r="LPD223" s="65"/>
      <c r="LPE223" s="66"/>
      <c r="LPG223" s="64"/>
      <c r="LPH223" s="67"/>
      <c r="LPI223" s="67"/>
      <c r="LPJ223" s="65"/>
      <c r="LPK223" s="65"/>
      <c r="LPL223" s="65"/>
      <c r="LPM223" s="66"/>
      <c r="LPO223" s="64"/>
      <c r="LPP223" s="67"/>
      <c r="LPQ223" s="67"/>
      <c r="LPR223" s="65"/>
      <c r="LPS223" s="65"/>
      <c r="LPT223" s="65"/>
      <c r="LPU223" s="66"/>
      <c r="LPW223" s="64"/>
      <c r="LPX223" s="67"/>
      <c r="LPY223" s="67"/>
      <c r="LPZ223" s="65"/>
      <c r="LQA223" s="65"/>
      <c r="LQB223" s="65"/>
      <c r="LQC223" s="66"/>
      <c r="LQE223" s="64"/>
      <c r="LQF223" s="67"/>
      <c r="LQG223" s="67"/>
      <c r="LQH223" s="65"/>
      <c r="LQI223" s="65"/>
      <c r="LQJ223" s="65"/>
      <c r="LQK223" s="66"/>
      <c r="LQM223" s="64"/>
      <c r="LQN223" s="67"/>
      <c r="LQO223" s="67"/>
      <c r="LQP223" s="65"/>
      <c r="LQQ223" s="65"/>
      <c r="LQR223" s="65"/>
      <c r="LQS223" s="66"/>
      <c r="LQU223" s="64"/>
      <c r="LQV223" s="67"/>
      <c r="LQW223" s="67"/>
      <c r="LQX223" s="65"/>
      <c r="LQY223" s="65"/>
      <c r="LQZ223" s="65"/>
      <c r="LRA223" s="66"/>
      <c r="LRC223" s="64"/>
      <c r="LRD223" s="67"/>
      <c r="LRE223" s="67"/>
      <c r="LRF223" s="65"/>
      <c r="LRG223" s="65"/>
      <c r="LRH223" s="65"/>
      <c r="LRI223" s="66"/>
      <c r="LRK223" s="64"/>
      <c r="LRL223" s="67"/>
      <c r="LRM223" s="67"/>
      <c r="LRN223" s="65"/>
      <c r="LRO223" s="65"/>
      <c r="LRP223" s="65"/>
      <c r="LRQ223" s="66"/>
      <c r="LRS223" s="64"/>
      <c r="LRT223" s="67"/>
      <c r="LRU223" s="67"/>
      <c r="LRV223" s="65"/>
      <c r="LRW223" s="65"/>
      <c r="LRX223" s="65"/>
      <c r="LRY223" s="66"/>
      <c r="LSA223" s="64"/>
      <c r="LSB223" s="67"/>
      <c r="LSC223" s="67"/>
      <c r="LSD223" s="65"/>
      <c r="LSE223" s="65"/>
      <c r="LSF223" s="65"/>
      <c r="LSG223" s="66"/>
      <c r="LSI223" s="64"/>
      <c r="LSJ223" s="67"/>
      <c r="LSK223" s="67"/>
      <c r="LSL223" s="65"/>
      <c r="LSM223" s="65"/>
      <c r="LSN223" s="65"/>
      <c r="LSO223" s="66"/>
      <c r="LSQ223" s="64"/>
      <c r="LSR223" s="67"/>
      <c r="LSS223" s="67"/>
      <c r="LST223" s="65"/>
      <c r="LSU223" s="65"/>
      <c r="LSV223" s="65"/>
      <c r="LSW223" s="66"/>
      <c r="LSY223" s="64"/>
      <c r="LSZ223" s="67"/>
      <c r="LTA223" s="67"/>
      <c r="LTB223" s="65"/>
      <c r="LTC223" s="65"/>
      <c r="LTD223" s="65"/>
      <c r="LTE223" s="66"/>
      <c r="LTG223" s="64"/>
      <c r="LTH223" s="67"/>
      <c r="LTI223" s="67"/>
      <c r="LTJ223" s="65"/>
      <c r="LTK223" s="65"/>
      <c r="LTL223" s="65"/>
      <c r="LTM223" s="66"/>
      <c r="LTO223" s="64"/>
      <c r="LTP223" s="67"/>
      <c r="LTQ223" s="67"/>
      <c r="LTR223" s="65"/>
      <c r="LTS223" s="65"/>
      <c r="LTT223" s="65"/>
      <c r="LTU223" s="66"/>
      <c r="LTW223" s="64"/>
      <c r="LTX223" s="67"/>
      <c r="LTY223" s="67"/>
      <c r="LTZ223" s="65"/>
      <c r="LUA223" s="65"/>
      <c r="LUB223" s="65"/>
      <c r="LUC223" s="66"/>
      <c r="LUE223" s="64"/>
      <c r="LUF223" s="67"/>
      <c r="LUG223" s="67"/>
      <c r="LUH223" s="65"/>
      <c r="LUI223" s="65"/>
      <c r="LUJ223" s="65"/>
      <c r="LUK223" s="66"/>
      <c r="LUM223" s="64"/>
      <c r="LUN223" s="67"/>
      <c r="LUO223" s="67"/>
      <c r="LUP223" s="65"/>
      <c r="LUQ223" s="65"/>
      <c r="LUR223" s="65"/>
      <c r="LUS223" s="66"/>
      <c r="LUU223" s="64"/>
      <c r="LUV223" s="67"/>
      <c r="LUW223" s="67"/>
      <c r="LUX223" s="65"/>
      <c r="LUY223" s="65"/>
      <c r="LUZ223" s="65"/>
      <c r="LVA223" s="66"/>
      <c r="LVC223" s="64"/>
      <c r="LVD223" s="67"/>
      <c r="LVE223" s="67"/>
      <c r="LVF223" s="65"/>
      <c r="LVG223" s="65"/>
      <c r="LVH223" s="65"/>
      <c r="LVI223" s="66"/>
      <c r="LVK223" s="64"/>
      <c r="LVL223" s="67"/>
      <c r="LVM223" s="67"/>
      <c r="LVN223" s="65"/>
      <c r="LVO223" s="65"/>
      <c r="LVP223" s="65"/>
      <c r="LVQ223" s="66"/>
      <c r="LVS223" s="64"/>
      <c r="LVT223" s="67"/>
      <c r="LVU223" s="67"/>
      <c r="LVV223" s="65"/>
      <c r="LVW223" s="65"/>
      <c r="LVX223" s="65"/>
      <c r="LVY223" s="66"/>
      <c r="LWA223" s="64"/>
      <c r="LWB223" s="67"/>
      <c r="LWC223" s="67"/>
      <c r="LWD223" s="65"/>
      <c r="LWE223" s="65"/>
      <c r="LWF223" s="65"/>
      <c r="LWG223" s="66"/>
      <c r="LWI223" s="64"/>
      <c r="LWJ223" s="67"/>
      <c r="LWK223" s="67"/>
      <c r="LWL223" s="65"/>
      <c r="LWM223" s="65"/>
      <c r="LWN223" s="65"/>
      <c r="LWO223" s="66"/>
      <c r="LWQ223" s="64"/>
      <c r="LWR223" s="67"/>
      <c r="LWS223" s="67"/>
      <c r="LWT223" s="65"/>
      <c r="LWU223" s="65"/>
      <c r="LWV223" s="65"/>
      <c r="LWW223" s="66"/>
      <c r="LWY223" s="64"/>
      <c r="LWZ223" s="67"/>
      <c r="LXA223" s="67"/>
      <c r="LXB223" s="65"/>
      <c r="LXC223" s="65"/>
      <c r="LXD223" s="65"/>
      <c r="LXE223" s="66"/>
      <c r="LXG223" s="64"/>
      <c r="LXH223" s="67"/>
      <c r="LXI223" s="67"/>
      <c r="LXJ223" s="65"/>
      <c r="LXK223" s="65"/>
      <c r="LXL223" s="65"/>
      <c r="LXM223" s="66"/>
      <c r="LXO223" s="64"/>
      <c r="LXP223" s="67"/>
      <c r="LXQ223" s="67"/>
      <c r="LXR223" s="65"/>
      <c r="LXS223" s="65"/>
      <c r="LXT223" s="65"/>
      <c r="LXU223" s="66"/>
      <c r="LXW223" s="64"/>
      <c r="LXX223" s="67"/>
      <c r="LXY223" s="67"/>
      <c r="LXZ223" s="65"/>
      <c r="LYA223" s="65"/>
      <c r="LYB223" s="65"/>
      <c r="LYC223" s="66"/>
      <c r="LYE223" s="64"/>
      <c r="LYF223" s="67"/>
      <c r="LYG223" s="67"/>
      <c r="LYH223" s="65"/>
      <c r="LYI223" s="65"/>
      <c r="LYJ223" s="65"/>
      <c r="LYK223" s="66"/>
      <c r="LYM223" s="64"/>
      <c r="LYN223" s="67"/>
      <c r="LYO223" s="67"/>
      <c r="LYP223" s="65"/>
      <c r="LYQ223" s="65"/>
      <c r="LYR223" s="65"/>
      <c r="LYS223" s="66"/>
      <c r="LYU223" s="64"/>
      <c r="LYV223" s="67"/>
      <c r="LYW223" s="67"/>
      <c r="LYX223" s="65"/>
      <c r="LYY223" s="65"/>
      <c r="LYZ223" s="65"/>
      <c r="LZA223" s="66"/>
      <c r="LZC223" s="64"/>
      <c r="LZD223" s="67"/>
      <c r="LZE223" s="67"/>
      <c r="LZF223" s="65"/>
      <c r="LZG223" s="65"/>
      <c r="LZH223" s="65"/>
      <c r="LZI223" s="66"/>
      <c r="LZK223" s="64"/>
      <c r="LZL223" s="67"/>
      <c r="LZM223" s="67"/>
      <c r="LZN223" s="65"/>
      <c r="LZO223" s="65"/>
      <c r="LZP223" s="65"/>
      <c r="LZQ223" s="66"/>
      <c r="LZS223" s="64"/>
      <c r="LZT223" s="67"/>
      <c r="LZU223" s="67"/>
      <c r="LZV223" s="65"/>
      <c r="LZW223" s="65"/>
      <c r="LZX223" s="65"/>
      <c r="LZY223" s="66"/>
      <c r="MAA223" s="64"/>
      <c r="MAB223" s="67"/>
      <c r="MAC223" s="67"/>
      <c r="MAD223" s="65"/>
      <c r="MAE223" s="65"/>
      <c r="MAF223" s="65"/>
      <c r="MAG223" s="66"/>
      <c r="MAI223" s="64"/>
      <c r="MAJ223" s="67"/>
      <c r="MAK223" s="67"/>
      <c r="MAL223" s="65"/>
      <c r="MAM223" s="65"/>
      <c r="MAN223" s="65"/>
      <c r="MAO223" s="66"/>
      <c r="MAQ223" s="64"/>
      <c r="MAR223" s="67"/>
      <c r="MAS223" s="67"/>
      <c r="MAT223" s="65"/>
      <c r="MAU223" s="65"/>
      <c r="MAV223" s="65"/>
      <c r="MAW223" s="66"/>
      <c r="MAY223" s="64"/>
      <c r="MAZ223" s="67"/>
      <c r="MBA223" s="67"/>
      <c r="MBB223" s="65"/>
      <c r="MBC223" s="65"/>
      <c r="MBD223" s="65"/>
      <c r="MBE223" s="66"/>
      <c r="MBG223" s="64"/>
      <c r="MBH223" s="67"/>
      <c r="MBI223" s="67"/>
      <c r="MBJ223" s="65"/>
      <c r="MBK223" s="65"/>
      <c r="MBL223" s="65"/>
      <c r="MBM223" s="66"/>
      <c r="MBO223" s="64"/>
      <c r="MBP223" s="67"/>
      <c r="MBQ223" s="67"/>
      <c r="MBR223" s="65"/>
      <c r="MBS223" s="65"/>
      <c r="MBT223" s="65"/>
      <c r="MBU223" s="66"/>
      <c r="MBW223" s="64"/>
      <c r="MBX223" s="67"/>
      <c r="MBY223" s="67"/>
      <c r="MBZ223" s="65"/>
      <c r="MCA223" s="65"/>
      <c r="MCB223" s="65"/>
      <c r="MCC223" s="66"/>
      <c r="MCE223" s="64"/>
      <c r="MCF223" s="67"/>
      <c r="MCG223" s="67"/>
      <c r="MCH223" s="65"/>
      <c r="MCI223" s="65"/>
      <c r="MCJ223" s="65"/>
      <c r="MCK223" s="66"/>
      <c r="MCM223" s="64"/>
      <c r="MCN223" s="67"/>
      <c r="MCO223" s="67"/>
      <c r="MCP223" s="65"/>
      <c r="MCQ223" s="65"/>
      <c r="MCR223" s="65"/>
      <c r="MCS223" s="66"/>
      <c r="MCU223" s="64"/>
      <c r="MCV223" s="67"/>
      <c r="MCW223" s="67"/>
      <c r="MCX223" s="65"/>
      <c r="MCY223" s="65"/>
      <c r="MCZ223" s="65"/>
      <c r="MDA223" s="66"/>
      <c r="MDC223" s="64"/>
      <c r="MDD223" s="67"/>
      <c r="MDE223" s="67"/>
      <c r="MDF223" s="65"/>
      <c r="MDG223" s="65"/>
      <c r="MDH223" s="65"/>
      <c r="MDI223" s="66"/>
      <c r="MDK223" s="64"/>
      <c r="MDL223" s="67"/>
      <c r="MDM223" s="67"/>
      <c r="MDN223" s="65"/>
      <c r="MDO223" s="65"/>
      <c r="MDP223" s="65"/>
      <c r="MDQ223" s="66"/>
      <c r="MDS223" s="64"/>
      <c r="MDT223" s="67"/>
      <c r="MDU223" s="67"/>
      <c r="MDV223" s="65"/>
      <c r="MDW223" s="65"/>
      <c r="MDX223" s="65"/>
      <c r="MDY223" s="66"/>
      <c r="MEA223" s="64"/>
      <c r="MEB223" s="67"/>
      <c r="MEC223" s="67"/>
      <c r="MED223" s="65"/>
      <c r="MEE223" s="65"/>
      <c r="MEF223" s="65"/>
      <c r="MEG223" s="66"/>
      <c r="MEI223" s="64"/>
      <c r="MEJ223" s="67"/>
      <c r="MEK223" s="67"/>
      <c r="MEL223" s="65"/>
      <c r="MEM223" s="65"/>
      <c r="MEN223" s="65"/>
      <c r="MEO223" s="66"/>
      <c r="MEQ223" s="64"/>
      <c r="MER223" s="67"/>
      <c r="MES223" s="67"/>
      <c r="MET223" s="65"/>
      <c r="MEU223" s="65"/>
      <c r="MEV223" s="65"/>
      <c r="MEW223" s="66"/>
      <c r="MEY223" s="64"/>
      <c r="MEZ223" s="67"/>
      <c r="MFA223" s="67"/>
      <c r="MFB223" s="65"/>
      <c r="MFC223" s="65"/>
      <c r="MFD223" s="65"/>
      <c r="MFE223" s="66"/>
      <c r="MFG223" s="64"/>
      <c r="MFH223" s="67"/>
      <c r="MFI223" s="67"/>
      <c r="MFJ223" s="65"/>
      <c r="MFK223" s="65"/>
      <c r="MFL223" s="65"/>
      <c r="MFM223" s="66"/>
      <c r="MFO223" s="64"/>
      <c r="MFP223" s="67"/>
      <c r="MFQ223" s="67"/>
      <c r="MFR223" s="65"/>
      <c r="MFS223" s="65"/>
      <c r="MFT223" s="65"/>
      <c r="MFU223" s="66"/>
      <c r="MFW223" s="64"/>
      <c r="MFX223" s="67"/>
      <c r="MFY223" s="67"/>
      <c r="MFZ223" s="65"/>
      <c r="MGA223" s="65"/>
      <c r="MGB223" s="65"/>
      <c r="MGC223" s="66"/>
      <c r="MGE223" s="64"/>
      <c r="MGF223" s="67"/>
      <c r="MGG223" s="67"/>
      <c r="MGH223" s="65"/>
      <c r="MGI223" s="65"/>
      <c r="MGJ223" s="65"/>
      <c r="MGK223" s="66"/>
      <c r="MGM223" s="64"/>
      <c r="MGN223" s="67"/>
      <c r="MGO223" s="67"/>
      <c r="MGP223" s="65"/>
      <c r="MGQ223" s="65"/>
      <c r="MGR223" s="65"/>
      <c r="MGS223" s="66"/>
      <c r="MGU223" s="64"/>
      <c r="MGV223" s="67"/>
      <c r="MGW223" s="67"/>
      <c r="MGX223" s="65"/>
      <c r="MGY223" s="65"/>
      <c r="MGZ223" s="65"/>
      <c r="MHA223" s="66"/>
      <c r="MHC223" s="64"/>
      <c r="MHD223" s="67"/>
      <c r="MHE223" s="67"/>
      <c r="MHF223" s="65"/>
      <c r="MHG223" s="65"/>
      <c r="MHH223" s="65"/>
      <c r="MHI223" s="66"/>
      <c r="MHK223" s="64"/>
      <c r="MHL223" s="67"/>
      <c r="MHM223" s="67"/>
      <c r="MHN223" s="65"/>
      <c r="MHO223" s="65"/>
      <c r="MHP223" s="65"/>
      <c r="MHQ223" s="66"/>
      <c r="MHS223" s="64"/>
      <c r="MHT223" s="67"/>
      <c r="MHU223" s="67"/>
      <c r="MHV223" s="65"/>
      <c r="MHW223" s="65"/>
      <c r="MHX223" s="65"/>
      <c r="MHY223" s="66"/>
      <c r="MIA223" s="64"/>
      <c r="MIB223" s="67"/>
      <c r="MIC223" s="67"/>
      <c r="MID223" s="65"/>
      <c r="MIE223" s="65"/>
      <c r="MIF223" s="65"/>
      <c r="MIG223" s="66"/>
      <c r="MII223" s="64"/>
      <c r="MIJ223" s="67"/>
      <c r="MIK223" s="67"/>
      <c r="MIL223" s="65"/>
      <c r="MIM223" s="65"/>
      <c r="MIN223" s="65"/>
      <c r="MIO223" s="66"/>
      <c r="MIQ223" s="64"/>
      <c r="MIR223" s="67"/>
      <c r="MIS223" s="67"/>
      <c r="MIT223" s="65"/>
      <c r="MIU223" s="65"/>
      <c r="MIV223" s="65"/>
      <c r="MIW223" s="66"/>
      <c r="MIY223" s="64"/>
      <c r="MIZ223" s="67"/>
      <c r="MJA223" s="67"/>
      <c r="MJB223" s="65"/>
      <c r="MJC223" s="65"/>
      <c r="MJD223" s="65"/>
      <c r="MJE223" s="66"/>
      <c r="MJG223" s="64"/>
      <c r="MJH223" s="67"/>
      <c r="MJI223" s="67"/>
      <c r="MJJ223" s="65"/>
      <c r="MJK223" s="65"/>
      <c r="MJL223" s="65"/>
      <c r="MJM223" s="66"/>
      <c r="MJO223" s="64"/>
      <c r="MJP223" s="67"/>
      <c r="MJQ223" s="67"/>
      <c r="MJR223" s="65"/>
      <c r="MJS223" s="65"/>
      <c r="MJT223" s="65"/>
      <c r="MJU223" s="66"/>
      <c r="MJW223" s="64"/>
      <c r="MJX223" s="67"/>
      <c r="MJY223" s="67"/>
      <c r="MJZ223" s="65"/>
      <c r="MKA223" s="65"/>
      <c r="MKB223" s="65"/>
      <c r="MKC223" s="66"/>
      <c r="MKE223" s="64"/>
      <c r="MKF223" s="67"/>
      <c r="MKG223" s="67"/>
      <c r="MKH223" s="65"/>
      <c r="MKI223" s="65"/>
      <c r="MKJ223" s="65"/>
      <c r="MKK223" s="66"/>
      <c r="MKM223" s="64"/>
      <c r="MKN223" s="67"/>
      <c r="MKO223" s="67"/>
      <c r="MKP223" s="65"/>
      <c r="MKQ223" s="65"/>
      <c r="MKR223" s="65"/>
      <c r="MKS223" s="66"/>
      <c r="MKU223" s="64"/>
      <c r="MKV223" s="67"/>
      <c r="MKW223" s="67"/>
      <c r="MKX223" s="65"/>
      <c r="MKY223" s="65"/>
      <c r="MKZ223" s="65"/>
      <c r="MLA223" s="66"/>
      <c r="MLC223" s="64"/>
      <c r="MLD223" s="67"/>
      <c r="MLE223" s="67"/>
      <c r="MLF223" s="65"/>
      <c r="MLG223" s="65"/>
      <c r="MLH223" s="65"/>
      <c r="MLI223" s="66"/>
      <c r="MLK223" s="64"/>
      <c r="MLL223" s="67"/>
      <c r="MLM223" s="67"/>
      <c r="MLN223" s="65"/>
      <c r="MLO223" s="65"/>
      <c r="MLP223" s="65"/>
      <c r="MLQ223" s="66"/>
      <c r="MLS223" s="64"/>
      <c r="MLT223" s="67"/>
      <c r="MLU223" s="67"/>
      <c r="MLV223" s="65"/>
      <c r="MLW223" s="65"/>
      <c r="MLX223" s="65"/>
      <c r="MLY223" s="66"/>
      <c r="MMA223" s="64"/>
      <c r="MMB223" s="67"/>
      <c r="MMC223" s="67"/>
      <c r="MMD223" s="65"/>
      <c r="MME223" s="65"/>
      <c r="MMF223" s="65"/>
      <c r="MMG223" s="66"/>
      <c r="MMI223" s="64"/>
      <c r="MMJ223" s="67"/>
      <c r="MMK223" s="67"/>
      <c r="MML223" s="65"/>
      <c r="MMM223" s="65"/>
      <c r="MMN223" s="65"/>
      <c r="MMO223" s="66"/>
      <c r="MMQ223" s="64"/>
      <c r="MMR223" s="67"/>
      <c r="MMS223" s="67"/>
      <c r="MMT223" s="65"/>
      <c r="MMU223" s="65"/>
      <c r="MMV223" s="65"/>
      <c r="MMW223" s="66"/>
      <c r="MMY223" s="64"/>
      <c r="MMZ223" s="67"/>
      <c r="MNA223" s="67"/>
      <c r="MNB223" s="65"/>
      <c r="MNC223" s="65"/>
      <c r="MND223" s="65"/>
      <c r="MNE223" s="66"/>
      <c r="MNG223" s="64"/>
      <c r="MNH223" s="67"/>
      <c r="MNI223" s="67"/>
      <c r="MNJ223" s="65"/>
      <c r="MNK223" s="65"/>
      <c r="MNL223" s="65"/>
      <c r="MNM223" s="66"/>
      <c r="MNO223" s="64"/>
      <c r="MNP223" s="67"/>
      <c r="MNQ223" s="67"/>
      <c r="MNR223" s="65"/>
      <c r="MNS223" s="65"/>
      <c r="MNT223" s="65"/>
      <c r="MNU223" s="66"/>
      <c r="MNW223" s="64"/>
      <c r="MNX223" s="67"/>
      <c r="MNY223" s="67"/>
      <c r="MNZ223" s="65"/>
      <c r="MOA223" s="65"/>
      <c r="MOB223" s="65"/>
      <c r="MOC223" s="66"/>
      <c r="MOE223" s="64"/>
      <c r="MOF223" s="67"/>
      <c r="MOG223" s="67"/>
      <c r="MOH223" s="65"/>
      <c r="MOI223" s="65"/>
      <c r="MOJ223" s="65"/>
      <c r="MOK223" s="66"/>
      <c r="MOM223" s="64"/>
      <c r="MON223" s="67"/>
      <c r="MOO223" s="67"/>
      <c r="MOP223" s="65"/>
      <c r="MOQ223" s="65"/>
      <c r="MOR223" s="65"/>
      <c r="MOS223" s="66"/>
      <c r="MOU223" s="64"/>
      <c r="MOV223" s="67"/>
      <c r="MOW223" s="67"/>
      <c r="MOX223" s="65"/>
      <c r="MOY223" s="65"/>
      <c r="MOZ223" s="65"/>
      <c r="MPA223" s="66"/>
      <c r="MPC223" s="64"/>
      <c r="MPD223" s="67"/>
      <c r="MPE223" s="67"/>
      <c r="MPF223" s="65"/>
      <c r="MPG223" s="65"/>
      <c r="MPH223" s="65"/>
      <c r="MPI223" s="66"/>
      <c r="MPK223" s="64"/>
      <c r="MPL223" s="67"/>
      <c r="MPM223" s="67"/>
      <c r="MPN223" s="65"/>
      <c r="MPO223" s="65"/>
      <c r="MPP223" s="65"/>
      <c r="MPQ223" s="66"/>
      <c r="MPS223" s="64"/>
      <c r="MPT223" s="67"/>
      <c r="MPU223" s="67"/>
      <c r="MPV223" s="65"/>
      <c r="MPW223" s="65"/>
      <c r="MPX223" s="65"/>
      <c r="MPY223" s="66"/>
      <c r="MQA223" s="64"/>
      <c r="MQB223" s="67"/>
      <c r="MQC223" s="67"/>
      <c r="MQD223" s="65"/>
      <c r="MQE223" s="65"/>
      <c r="MQF223" s="65"/>
      <c r="MQG223" s="66"/>
      <c r="MQI223" s="64"/>
      <c r="MQJ223" s="67"/>
      <c r="MQK223" s="67"/>
      <c r="MQL223" s="65"/>
      <c r="MQM223" s="65"/>
      <c r="MQN223" s="65"/>
      <c r="MQO223" s="66"/>
      <c r="MQQ223" s="64"/>
      <c r="MQR223" s="67"/>
      <c r="MQS223" s="67"/>
      <c r="MQT223" s="65"/>
      <c r="MQU223" s="65"/>
      <c r="MQV223" s="65"/>
      <c r="MQW223" s="66"/>
      <c r="MQY223" s="64"/>
      <c r="MQZ223" s="67"/>
      <c r="MRA223" s="67"/>
      <c r="MRB223" s="65"/>
      <c r="MRC223" s="65"/>
      <c r="MRD223" s="65"/>
      <c r="MRE223" s="66"/>
      <c r="MRG223" s="64"/>
      <c r="MRH223" s="67"/>
      <c r="MRI223" s="67"/>
      <c r="MRJ223" s="65"/>
      <c r="MRK223" s="65"/>
      <c r="MRL223" s="65"/>
      <c r="MRM223" s="66"/>
      <c r="MRO223" s="64"/>
      <c r="MRP223" s="67"/>
      <c r="MRQ223" s="67"/>
      <c r="MRR223" s="65"/>
      <c r="MRS223" s="65"/>
      <c r="MRT223" s="65"/>
      <c r="MRU223" s="66"/>
      <c r="MRW223" s="64"/>
      <c r="MRX223" s="67"/>
      <c r="MRY223" s="67"/>
      <c r="MRZ223" s="65"/>
      <c r="MSA223" s="65"/>
      <c r="MSB223" s="65"/>
      <c r="MSC223" s="66"/>
      <c r="MSE223" s="64"/>
      <c r="MSF223" s="67"/>
      <c r="MSG223" s="67"/>
      <c r="MSH223" s="65"/>
      <c r="MSI223" s="65"/>
      <c r="MSJ223" s="65"/>
      <c r="MSK223" s="66"/>
      <c r="MSM223" s="64"/>
      <c r="MSN223" s="67"/>
      <c r="MSO223" s="67"/>
      <c r="MSP223" s="65"/>
      <c r="MSQ223" s="65"/>
      <c r="MSR223" s="65"/>
      <c r="MSS223" s="66"/>
      <c r="MSU223" s="64"/>
      <c r="MSV223" s="67"/>
      <c r="MSW223" s="67"/>
      <c r="MSX223" s="65"/>
      <c r="MSY223" s="65"/>
      <c r="MSZ223" s="65"/>
      <c r="MTA223" s="66"/>
      <c r="MTC223" s="64"/>
      <c r="MTD223" s="67"/>
      <c r="MTE223" s="67"/>
      <c r="MTF223" s="65"/>
      <c r="MTG223" s="65"/>
      <c r="MTH223" s="65"/>
      <c r="MTI223" s="66"/>
      <c r="MTK223" s="64"/>
      <c r="MTL223" s="67"/>
      <c r="MTM223" s="67"/>
      <c r="MTN223" s="65"/>
      <c r="MTO223" s="65"/>
      <c r="MTP223" s="65"/>
      <c r="MTQ223" s="66"/>
      <c r="MTS223" s="64"/>
      <c r="MTT223" s="67"/>
      <c r="MTU223" s="67"/>
      <c r="MTV223" s="65"/>
      <c r="MTW223" s="65"/>
      <c r="MTX223" s="65"/>
      <c r="MTY223" s="66"/>
      <c r="MUA223" s="64"/>
      <c r="MUB223" s="67"/>
      <c r="MUC223" s="67"/>
      <c r="MUD223" s="65"/>
      <c r="MUE223" s="65"/>
      <c r="MUF223" s="65"/>
      <c r="MUG223" s="66"/>
      <c r="MUI223" s="64"/>
      <c r="MUJ223" s="67"/>
      <c r="MUK223" s="67"/>
      <c r="MUL223" s="65"/>
      <c r="MUM223" s="65"/>
      <c r="MUN223" s="65"/>
      <c r="MUO223" s="66"/>
      <c r="MUQ223" s="64"/>
      <c r="MUR223" s="67"/>
      <c r="MUS223" s="67"/>
      <c r="MUT223" s="65"/>
      <c r="MUU223" s="65"/>
      <c r="MUV223" s="65"/>
      <c r="MUW223" s="66"/>
      <c r="MUY223" s="64"/>
      <c r="MUZ223" s="67"/>
      <c r="MVA223" s="67"/>
      <c r="MVB223" s="65"/>
      <c r="MVC223" s="65"/>
      <c r="MVD223" s="65"/>
      <c r="MVE223" s="66"/>
      <c r="MVG223" s="64"/>
      <c r="MVH223" s="67"/>
      <c r="MVI223" s="67"/>
      <c r="MVJ223" s="65"/>
      <c r="MVK223" s="65"/>
      <c r="MVL223" s="65"/>
      <c r="MVM223" s="66"/>
      <c r="MVO223" s="64"/>
      <c r="MVP223" s="67"/>
      <c r="MVQ223" s="67"/>
      <c r="MVR223" s="65"/>
      <c r="MVS223" s="65"/>
      <c r="MVT223" s="65"/>
      <c r="MVU223" s="66"/>
      <c r="MVW223" s="64"/>
      <c r="MVX223" s="67"/>
      <c r="MVY223" s="67"/>
      <c r="MVZ223" s="65"/>
      <c r="MWA223" s="65"/>
      <c r="MWB223" s="65"/>
      <c r="MWC223" s="66"/>
      <c r="MWE223" s="64"/>
      <c r="MWF223" s="67"/>
      <c r="MWG223" s="67"/>
      <c r="MWH223" s="65"/>
      <c r="MWI223" s="65"/>
      <c r="MWJ223" s="65"/>
      <c r="MWK223" s="66"/>
      <c r="MWM223" s="64"/>
      <c r="MWN223" s="67"/>
      <c r="MWO223" s="67"/>
      <c r="MWP223" s="65"/>
      <c r="MWQ223" s="65"/>
      <c r="MWR223" s="65"/>
      <c r="MWS223" s="66"/>
      <c r="MWU223" s="64"/>
      <c r="MWV223" s="67"/>
      <c r="MWW223" s="67"/>
      <c r="MWX223" s="65"/>
      <c r="MWY223" s="65"/>
      <c r="MWZ223" s="65"/>
      <c r="MXA223" s="66"/>
      <c r="MXC223" s="64"/>
      <c r="MXD223" s="67"/>
      <c r="MXE223" s="67"/>
      <c r="MXF223" s="65"/>
      <c r="MXG223" s="65"/>
      <c r="MXH223" s="65"/>
      <c r="MXI223" s="66"/>
      <c r="MXK223" s="64"/>
      <c r="MXL223" s="67"/>
      <c r="MXM223" s="67"/>
      <c r="MXN223" s="65"/>
      <c r="MXO223" s="65"/>
      <c r="MXP223" s="65"/>
      <c r="MXQ223" s="66"/>
      <c r="MXS223" s="64"/>
      <c r="MXT223" s="67"/>
      <c r="MXU223" s="67"/>
      <c r="MXV223" s="65"/>
      <c r="MXW223" s="65"/>
      <c r="MXX223" s="65"/>
      <c r="MXY223" s="66"/>
      <c r="MYA223" s="64"/>
      <c r="MYB223" s="67"/>
      <c r="MYC223" s="67"/>
      <c r="MYD223" s="65"/>
      <c r="MYE223" s="65"/>
      <c r="MYF223" s="65"/>
      <c r="MYG223" s="66"/>
      <c r="MYI223" s="64"/>
      <c r="MYJ223" s="67"/>
      <c r="MYK223" s="67"/>
      <c r="MYL223" s="65"/>
      <c r="MYM223" s="65"/>
      <c r="MYN223" s="65"/>
      <c r="MYO223" s="66"/>
      <c r="MYQ223" s="64"/>
      <c r="MYR223" s="67"/>
      <c r="MYS223" s="67"/>
      <c r="MYT223" s="65"/>
      <c r="MYU223" s="65"/>
      <c r="MYV223" s="65"/>
      <c r="MYW223" s="66"/>
      <c r="MYY223" s="64"/>
      <c r="MYZ223" s="67"/>
      <c r="MZA223" s="67"/>
      <c r="MZB223" s="65"/>
      <c r="MZC223" s="65"/>
      <c r="MZD223" s="65"/>
      <c r="MZE223" s="66"/>
      <c r="MZG223" s="64"/>
      <c r="MZH223" s="67"/>
      <c r="MZI223" s="67"/>
      <c r="MZJ223" s="65"/>
      <c r="MZK223" s="65"/>
      <c r="MZL223" s="65"/>
      <c r="MZM223" s="66"/>
      <c r="MZO223" s="64"/>
      <c r="MZP223" s="67"/>
      <c r="MZQ223" s="67"/>
      <c r="MZR223" s="65"/>
      <c r="MZS223" s="65"/>
      <c r="MZT223" s="65"/>
      <c r="MZU223" s="66"/>
      <c r="MZW223" s="64"/>
      <c r="MZX223" s="67"/>
      <c r="MZY223" s="67"/>
      <c r="MZZ223" s="65"/>
      <c r="NAA223" s="65"/>
      <c r="NAB223" s="65"/>
      <c r="NAC223" s="66"/>
      <c r="NAE223" s="64"/>
      <c r="NAF223" s="67"/>
      <c r="NAG223" s="67"/>
      <c r="NAH223" s="65"/>
      <c r="NAI223" s="65"/>
      <c r="NAJ223" s="65"/>
      <c r="NAK223" s="66"/>
      <c r="NAM223" s="64"/>
      <c r="NAN223" s="67"/>
      <c r="NAO223" s="67"/>
      <c r="NAP223" s="65"/>
      <c r="NAQ223" s="65"/>
      <c r="NAR223" s="65"/>
      <c r="NAS223" s="66"/>
      <c r="NAU223" s="64"/>
      <c r="NAV223" s="67"/>
      <c r="NAW223" s="67"/>
      <c r="NAX223" s="65"/>
      <c r="NAY223" s="65"/>
      <c r="NAZ223" s="65"/>
      <c r="NBA223" s="66"/>
      <c r="NBC223" s="64"/>
      <c r="NBD223" s="67"/>
      <c r="NBE223" s="67"/>
      <c r="NBF223" s="65"/>
      <c r="NBG223" s="65"/>
      <c r="NBH223" s="65"/>
      <c r="NBI223" s="66"/>
      <c r="NBK223" s="64"/>
      <c r="NBL223" s="67"/>
      <c r="NBM223" s="67"/>
      <c r="NBN223" s="65"/>
      <c r="NBO223" s="65"/>
      <c r="NBP223" s="65"/>
      <c r="NBQ223" s="66"/>
      <c r="NBS223" s="64"/>
      <c r="NBT223" s="67"/>
      <c r="NBU223" s="67"/>
      <c r="NBV223" s="65"/>
      <c r="NBW223" s="65"/>
      <c r="NBX223" s="65"/>
      <c r="NBY223" s="66"/>
      <c r="NCA223" s="64"/>
      <c r="NCB223" s="67"/>
      <c r="NCC223" s="67"/>
      <c r="NCD223" s="65"/>
      <c r="NCE223" s="65"/>
      <c r="NCF223" s="65"/>
      <c r="NCG223" s="66"/>
      <c r="NCI223" s="64"/>
      <c r="NCJ223" s="67"/>
      <c r="NCK223" s="67"/>
      <c r="NCL223" s="65"/>
      <c r="NCM223" s="65"/>
      <c r="NCN223" s="65"/>
      <c r="NCO223" s="66"/>
      <c r="NCQ223" s="64"/>
      <c r="NCR223" s="67"/>
      <c r="NCS223" s="67"/>
      <c r="NCT223" s="65"/>
      <c r="NCU223" s="65"/>
      <c r="NCV223" s="65"/>
      <c r="NCW223" s="66"/>
      <c r="NCY223" s="64"/>
      <c r="NCZ223" s="67"/>
      <c r="NDA223" s="67"/>
      <c r="NDB223" s="65"/>
      <c r="NDC223" s="65"/>
      <c r="NDD223" s="65"/>
      <c r="NDE223" s="66"/>
      <c r="NDG223" s="64"/>
      <c r="NDH223" s="67"/>
      <c r="NDI223" s="67"/>
      <c r="NDJ223" s="65"/>
      <c r="NDK223" s="65"/>
      <c r="NDL223" s="65"/>
      <c r="NDM223" s="66"/>
      <c r="NDO223" s="64"/>
      <c r="NDP223" s="67"/>
      <c r="NDQ223" s="67"/>
      <c r="NDR223" s="65"/>
      <c r="NDS223" s="65"/>
      <c r="NDT223" s="65"/>
      <c r="NDU223" s="66"/>
      <c r="NDW223" s="64"/>
      <c r="NDX223" s="67"/>
      <c r="NDY223" s="67"/>
      <c r="NDZ223" s="65"/>
      <c r="NEA223" s="65"/>
      <c r="NEB223" s="65"/>
      <c r="NEC223" s="66"/>
      <c r="NEE223" s="64"/>
      <c r="NEF223" s="67"/>
      <c r="NEG223" s="67"/>
      <c r="NEH223" s="65"/>
      <c r="NEI223" s="65"/>
      <c r="NEJ223" s="65"/>
      <c r="NEK223" s="66"/>
      <c r="NEM223" s="64"/>
      <c r="NEN223" s="67"/>
      <c r="NEO223" s="67"/>
      <c r="NEP223" s="65"/>
      <c r="NEQ223" s="65"/>
      <c r="NER223" s="65"/>
      <c r="NES223" s="66"/>
      <c r="NEU223" s="64"/>
      <c r="NEV223" s="67"/>
      <c r="NEW223" s="67"/>
      <c r="NEX223" s="65"/>
      <c r="NEY223" s="65"/>
      <c r="NEZ223" s="65"/>
      <c r="NFA223" s="66"/>
      <c r="NFC223" s="64"/>
      <c r="NFD223" s="67"/>
      <c r="NFE223" s="67"/>
      <c r="NFF223" s="65"/>
      <c r="NFG223" s="65"/>
      <c r="NFH223" s="65"/>
      <c r="NFI223" s="66"/>
      <c r="NFK223" s="64"/>
      <c r="NFL223" s="67"/>
      <c r="NFM223" s="67"/>
      <c r="NFN223" s="65"/>
      <c r="NFO223" s="65"/>
      <c r="NFP223" s="65"/>
      <c r="NFQ223" s="66"/>
      <c r="NFS223" s="64"/>
      <c r="NFT223" s="67"/>
      <c r="NFU223" s="67"/>
      <c r="NFV223" s="65"/>
      <c r="NFW223" s="65"/>
      <c r="NFX223" s="65"/>
      <c r="NFY223" s="66"/>
      <c r="NGA223" s="64"/>
      <c r="NGB223" s="67"/>
      <c r="NGC223" s="67"/>
      <c r="NGD223" s="65"/>
      <c r="NGE223" s="65"/>
      <c r="NGF223" s="65"/>
      <c r="NGG223" s="66"/>
      <c r="NGI223" s="64"/>
      <c r="NGJ223" s="67"/>
      <c r="NGK223" s="67"/>
      <c r="NGL223" s="65"/>
      <c r="NGM223" s="65"/>
      <c r="NGN223" s="65"/>
      <c r="NGO223" s="66"/>
      <c r="NGQ223" s="64"/>
      <c r="NGR223" s="67"/>
      <c r="NGS223" s="67"/>
      <c r="NGT223" s="65"/>
      <c r="NGU223" s="65"/>
      <c r="NGV223" s="65"/>
      <c r="NGW223" s="66"/>
      <c r="NGY223" s="64"/>
      <c r="NGZ223" s="67"/>
      <c r="NHA223" s="67"/>
      <c r="NHB223" s="65"/>
      <c r="NHC223" s="65"/>
      <c r="NHD223" s="65"/>
      <c r="NHE223" s="66"/>
      <c r="NHG223" s="64"/>
      <c r="NHH223" s="67"/>
      <c r="NHI223" s="67"/>
      <c r="NHJ223" s="65"/>
      <c r="NHK223" s="65"/>
      <c r="NHL223" s="65"/>
      <c r="NHM223" s="66"/>
      <c r="NHO223" s="64"/>
      <c r="NHP223" s="67"/>
      <c r="NHQ223" s="67"/>
      <c r="NHR223" s="65"/>
      <c r="NHS223" s="65"/>
      <c r="NHT223" s="65"/>
      <c r="NHU223" s="66"/>
      <c r="NHW223" s="64"/>
      <c r="NHX223" s="67"/>
      <c r="NHY223" s="67"/>
      <c r="NHZ223" s="65"/>
      <c r="NIA223" s="65"/>
      <c r="NIB223" s="65"/>
      <c r="NIC223" s="66"/>
      <c r="NIE223" s="64"/>
      <c r="NIF223" s="67"/>
      <c r="NIG223" s="67"/>
      <c r="NIH223" s="65"/>
      <c r="NII223" s="65"/>
      <c r="NIJ223" s="65"/>
      <c r="NIK223" s="66"/>
      <c r="NIM223" s="64"/>
      <c r="NIN223" s="67"/>
      <c r="NIO223" s="67"/>
      <c r="NIP223" s="65"/>
      <c r="NIQ223" s="65"/>
      <c r="NIR223" s="65"/>
      <c r="NIS223" s="66"/>
      <c r="NIU223" s="64"/>
      <c r="NIV223" s="67"/>
      <c r="NIW223" s="67"/>
      <c r="NIX223" s="65"/>
      <c r="NIY223" s="65"/>
      <c r="NIZ223" s="65"/>
      <c r="NJA223" s="66"/>
      <c r="NJC223" s="64"/>
      <c r="NJD223" s="67"/>
      <c r="NJE223" s="67"/>
      <c r="NJF223" s="65"/>
      <c r="NJG223" s="65"/>
      <c r="NJH223" s="65"/>
      <c r="NJI223" s="66"/>
      <c r="NJK223" s="64"/>
      <c r="NJL223" s="67"/>
      <c r="NJM223" s="67"/>
      <c r="NJN223" s="65"/>
      <c r="NJO223" s="65"/>
      <c r="NJP223" s="65"/>
      <c r="NJQ223" s="66"/>
      <c r="NJS223" s="64"/>
      <c r="NJT223" s="67"/>
      <c r="NJU223" s="67"/>
      <c r="NJV223" s="65"/>
      <c r="NJW223" s="65"/>
      <c r="NJX223" s="65"/>
      <c r="NJY223" s="66"/>
      <c r="NKA223" s="64"/>
      <c r="NKB223" s="67"/>
      <c r="NKC223" s="67"/>
      <c r="NKD223" s="65"/>
      <c r="NKE223" s="65"/>
      <c r="NKF223" s="65"/>
      <c r="NKG223" s="66"/>
      <c r="NKI223" s="64"/>
      <c r="NKJ223" s="67"/>
      <c r="NKK223" s="67"/>
      <c r="NKL223" s="65"/>
      <c r="NKM223" s="65"/>
      <c r="NKN223" s="65"/>
      <c r="NKO223" s="66"/>
      <c r="NKQ223" s="64"/>
      <c r="NKR223" s="67"/>
      <c r="NKS223" s="67"/>
      <c r="NKT223" s="65"/>
      <c r="NKU223" s="65"/>
      <c r="NKV223" s="65"/>
      <c r="NKW223" s="66"/>
      <c r="NKY223" s="64"/>
      <c r="NKZ223" s="67"/>
      <c r="NLA223" s="67"/>
      <c r="NLB223" s="65"/>
      <c r="NLC223" s="65"/>
      <c r="NLD223" s="65"/>
      <c r="NLE223" s="66"/>
      <c r="NLG223" s="64"/>
      <c r="NLH223" s="67"/>
      <c r="NLI223" s="67"/>
      <c r="NLJ223" s="65"/>
      <c r="NLK223" s="65"/>
      <c r="NLL223" s="65"/>
      <c r="NLM223" s="66"/>
      <c r="NLO223" s="64"/>
      <c r="NLP223" s="67"/>
      <c r="NLQ223" s="67"/>
      <c r="NLR223" s="65"/>
      <c r="NLS223" s="65"/>
      <c r="NLT223" s="65"/>
      <c r="NLU223" s="66"/>
      <c r="NLW223" s="64"/>
      <c r="NLX223" s="67"/>
      <c r="NLY223" s="67"/>
      <c r="NLZ223" s="65"/>
      <c r="NMA223" s="65"/>
      <c r="NMB223" s="65"/>
      <c r="NMC223" s="66"/>
      <c r="NME223" s="64"/>
      <c r="NMF223" s="67"/>
      <c r="NMG223" s="67"/>
      <c r="NMH223" s="65"/>
      <c r="NMI223" s="65"/>
      <c r="NMJ223" s="65"/>
      <c r="NMK223" s="66"/>
      <c r="NMM223" s="64"/>
      <c r="NMN223" s="67"/>
      <c r="NMO223" s="67"/>
      <c r="NMP223" s="65"/>
      <c r="NMQ223" s="65"/>
      <c r="NMR223" s="65"/>
      <c r="NMS223" s="66"/>
      <c r="NMU223" s="64"/>
      <c r="NMV223" s="67"/>
      <c r="NMW223" s="67"/>
      <c r="NMX223" s="65"/>
      <c r="NMY223" s="65"/>
      <c r="NMZ223" s="65"/>
      <c r="NNA223" s="66"/>
      <c r="NNC223" s="64"/>
      <c r="NND223" s="67"/>
      <c r="NNE223" s="67"/>
      <c r="NNF223" s="65"/>
      <c r="NNG223" s="65"/>
      <c r="NNH223" s="65"/>
      <c r="NNI223" s="66"/>
      <c r="NNK223" s="64"/>
      <c r="NNL223" s="67"/>
      <c r="NNM223" s="67"/>
      <c r="NNN223" s="65"/>
      <c r="NNO223" s="65"/>
      <c r="NNP223" s="65"/>
      <c r="NNQ223" s="66"/>
      <c r="NNS223" s="64"/>
      <c r="NNT223" s="67"/>
      <c r="NNU223" s="67"/>
      <c r="NNV223" s="65"/>
      <c r="NNW223" s="65"/>
      <c r="NNX223" s="65"/>
      <c r="NNY223" s="66"/>
      <c r="NOA223" s="64"/>
      <c r="NOB223" s="67"/>
      <c r="NOC223" s="67"/>
      <c r="NOD223" s="65"/>
      <c r="NOE223" s="65"/>
      <c r="NOF223" s="65"/>
      <c r="NOG223" s="66"/>
      <c r="NOI223" s="64"/>
      <c r="NOJ223" s="67"/>
      <c r="NOK223" s="67"/>
      <c r="NOL223" s="65"/>
      <c r="NOM223" s="65"/>
      <c r="NON223" s="65"/>
      <c r="NOO223" s="66"/>
      <c r="NOQ223" s="64"/>
      <c r="NOR223" s="67"/>
      <c r="NOS223" s="67"/>
      <c r="NOT223" s="65"/>
      <c r="NOU223" s="65"/>
      <c r="NOV223" s="65"/>
      <c r="NOW223" s="66"/>
      <c r="NOY223" s="64"/>
      <c r="NOZ223" s="67"/>
      <c r="NPA223" s="67"/>
      <c r="NPB223" s="65"/>
      <c r="NPC223" s="65"/>
      <c r="NPD223" s="65"/>
      <c r="NPE223" s="66"/>
      <c r="NPG223" s="64"/>
      <c r="NPH223" s="67"/>
      <c r="NPI223" s="67"/>
      <c r="NPJ223" s="65"/>
      <c r="NPK223" s="65"/>
      <c r="NPL223" s="65"/>
      <c r="NPM223" s="66"/>
      <c r="NPO223" s="64"/>
      <c r="NPP223" s="67"/>
      <c r="NPQ223" s="67"/>
      <c r="NPR223" s="65"/>
      <c r="NPS223" s="65"/>
      <c r="NPT223" s="65"/>
      <c r="NPU223" s="66"/>
      <c r="NPW223" s="64"/>
      <c r="NPX223" s="67"/>
      <c r="NPY223" s="67"/>
      <c r="NPZ223" s="65"/>
      <c r="NQA223" s="65"/>
      <c r="NQB223" s="65"/>
      <c r="NQC223" s="66"/>
      <c r="NQE223" s="64"/>
      <c r="NQF223" s="67"/>
      <c r="NQG223" s="67"/>
      <c r="NQH223" s="65"/>
      <c r="NQI223" s="65"/>
      <c r="NQJ223" s="65"/>
      <c r="NQK223" s="66"/>
      <c r="NQM223" s="64"/>
      <c r="NQN223" s="67"/>
      <c r="NQO223" s="67"/>
      <c r="NQP223" s="65"/>
      <c r="NQQ223" s="65"/>
      <c r="NQR223" s="65"/>
      <c r="NQS223" s="66"/>
      <c r="NQU223" s="64"/>
      <c r="NQV223" s="67"/>
      <c r="NQW223" s="67"/>
      <c r="NQX223" s="65"/>
      <c r="NQY223" s="65"/>
      <c r="NQZ223" s="65"/>
      <c r="NRA223" s="66"/>
      <c r="NRC223" s="64"/>
      <c r="NRD223" s="67"/>
      <c r="NRE223" s="67"/>
      <c r="NRF223" s="65"/>
      <c r="NRG223" s="65"/>
      <c r="NRH223" s="65"/>
      <c r="NRI223" s="66"/>
      <c r="NRK223" s="64"/>
      <c r="NRL223" s="67"/>
      <c r="NRM223" s="67"/>
      <c r="NRN223" s="65"/>
      <c r="NRO223" s="65"/>
      <c r="NRP223" s="65"/>
      <c r="NRQ223" s="66"/>
      <c r="NRS223" s="64"/>
      <c r="NRT223" s="67"/>
      <c r="NRU223" s="67"/>
      <c r="NRV223" s="65"/>
      <c r="NRW223" s="65"/>
      <c r="NRX223" s="65"/>
      <c r="NRY223" s="66"/>
      <c r="NSA223" s="64"/>
      <c r="NSB223" s="67"/>
      <c r="NSC223" s="67"/>
      <c r="NSD223" s="65"/>
      <c r="NSE223" s="65"/>
      <c r="NSF223" s="65"/>
      <c r="NSG223" s="66"/>
      <c r="NSI223" s="64"/>
      <c r="NSJ223" s="67"/>
      <c r="NSK223" s="67"/>
      <c r="NSL223" s="65"/>
      <c r="NSM223" s="65"/>
      <c r="NSN223" s="65"/>
      <c r="NSO223" s="66"/>
      <c r="NSQ223" s="64"/>
      <c r="NSR223" s="67"/>
      <c r="NSS223" s="67"/>
      <c r="NST223" s="65"/>
      <c r="NSU223" s="65"/>
      <c r="NSV223" s="65"/>
      <c r="NSW223" s="66"/>
      <c r="NSY223" s="64"/>
      <c r="NSZ223" s="67"/>
      <c r="NTA223" s="67"/>
      <c r="NTB223" s="65"/>
      <c r="NTC223" s="65"/>
      <c r="NTD223" s="65"/>
      <c r="NTE223" s="66"/>
      <c r="NTG223" s="64"/>
      <c r="NTH223" s="67"/>
      <c r="NTI223" s="67"/>
      <c r="NTJ223" s="65"/>
      <c r="NTK223" s="65"/>
      <c r="NTL223" s="65"/>
      <c r="NTM223" s="66"/>
      <c r="NTO223" s="64"/>
      <c r="NTP223" s="67"/>
      <c r="NTQ223" s="67"/>
      <c r="NTR223" s="65"/>
      <c r="NTS223" s="65"/>
      <c r="NTT223" s="65"/>
      <c r="NTU223" s="66"/>
      <c r="NTW223" s="64"/>
      <c r="NTX223" s="67"/>
      <c r="NTY223" s="67"/>
      <c r="NTZ223" s="65"/>
      <c r="NUA223" s="65"/>
      <c r="NUB223" s="65"/>
      <c r="NUC223" s="66"/>
      <c r="NUE223" s="64"/>
      <c r="NUF223" s="67"/>
      <c r="NUG223" s="67"/>
      <c r="NUH223" s="65"/>
      <c r="NUI223" s="65"/>
      <c r="NUJ223" s="65"/>
      <c r="NUK223" s="66"/>
      <c r="NUM223" s="64"/>
      <c r="NUN223" s="67"/>
      <c r="NUO223" s="67"/>
      <c r="NUP223" s="65"/>
      <c r="NUQ223" s="65"/>
      <c r="NUR223" s="65"/>
      <c r="NUS223" s="66"/>
      <c r="NUU223" s="64"/>
      <c r="NUV223" s="67"/>
      <c r="NUW223" s="67"/>
      <c r="NUX223" s="65"/>
      <c r="NUY223" s="65"/>
      <c r="NUZ223" s="65"/>
      <c r="NVA223" s="66"/>
      <c r="NVC223" s="64"/>
      <c r="NVD223" s="67"/>
      <c r="NVE223" s="67"/>
      <c r="NVF223" s="65"/>
      <c r="NVG223" s="65"/>
      <c r="NVH223" s="65"/>
      <c r="NVI223" s="66"/>
      <c r="NVK223" s="64"/>
      <c r="NVL223" s="67"/>
      <c r="NVM223" s="67"/>
      <c r="NVN223" s="65"/>
      <c r="NVO223" s="65"/>
      <c r="NVP223" s="65"/>
      <c r="NVQ223" s="66"/>
      <c r="NVS223" s="64"/>
      <c r="NVT223" s="67"/>
      <c r="NVU223" s="67"/>
      <c r="NVV223" s="65"/>
      <c r="NVW223" s="65"/>
      <c r="NVX223" s="65"/>
      <c r="NVY223" s="66"/>
      <c r="NWA223" s="64"/>
      <c r="NWB223" s="67"/>
      <c r="NWC223" s="67"/>
      <c r="NWD223" s="65"/>
      <c r="NWE223" s="65"/>
      <c r="NWF223" s="65"/>
      <c r="NWG223" s="66"/>
      <c r="NWI223" s="64"/>
      <c r="NWJ223" s="67"/>
      <c r="NWK223" s="67"/>
      <c r="NWL223" s="65"/>
      <c r="NWM223" s="65"/>
      <c r="NWN223" s="65"/>
      <c r="NWO223" s="66"/>
      <c r="NWQ223" s="64"/>
      <c r="NWR223" s="67"/>
      <c r="NWS223" s="67"/>
      <c r="NWT223" s="65"/>
      <c r="NWU223" s="65"/>
      <c r="NWV223" s="65"/>
      <c r="NWW223" s="66"/>
      <c r="NWY223" s="64"/>
      <c r="NWZ223" s="67"/>
      <c r="NXA223" s="67"/>
      <c r="NXB223" s="65"/>
      <c r="NXC223" s="65"/>
      <c r="NXD223" s="65"/>
      <c r="NXE223" s="66"/>
      <c r="NXG223" s="64"/>
      <c r="NXH223" s="67"/>
      <c r="NXI223" s="67"/>
      <c r="NXJ223" s="65"/>
      <c r="NXK223" s="65"/>
      <c r="NXL223" s="65"/>
      <c r="NXM223" s="66"/>
      <c r="NXO223" s="64"/>
      <c r="NXP223" s="67"/>
      <c r="NXQ223" s="67"/>
      <c r="NXR223" s="65"/>
      <c r="NXS223" s="65"/>
      <c r="NXT223" s="65"/>
      <c r="NXU223" s="66"/>
      <c r="NXW223" s="64"/>
      <c r="NXX223" s="67"/>
      <c r="NXY223" s="67"/>
      <c r="NXZ223" s="65"/>
      <c r="NYA223" s="65"/>
      <c r="NYB223" s="65"/>
      <c r="NYC223" s="66"/>
      <c r="NYE223" s="64"/>
      <c r="NYF223" s="67"/>
      <c r="NYG223" s="67"/>
      <c r="NYH223" s="65"/>
      <c r="NYI223" s="65"/>
      <c r="NYJ223" s="65"/>
      <c r="NYK223" s="66"/>
      <c r="NYM223" s="64"/>
      <c r="NYN223" s="67"/>
      <c r="NYO223" s="67"/>
      <c r="NYP223" s="65"/>
      <c r="NYQ223" s="65"/>
      <c r="NYR223" s="65"/>
      <c r="NYS223" s="66"/>
      <c r="NYU223" s="64"/>
      <c r="NYV223" s="67"/>
      <c r="NYW223" s="67"/>
      <c r="NYX223" s="65"/>
      <c r="NYY223" s="65"/>
      <c r="NYZ223" s="65"/>
      <c r="NZA223" s="66"/>
      <c r="NZC223" s="64"/>
      <c r="NZD223" s="67"/>
      <c r="NZE223" s="67"/>
      <c r="NZF223" s="65"/>
      <c r="NZG223" s="65"/>
      <c r="NZH223" s="65"/>
      <c r="NZI223" s="66"/>
      <c r="NZK223" s="64"/>
      <c r="NZL223" s="67"/>
      <c r="NZM223" s="67"/>
      <c r="NZN223" s="65"/>
      <c r="NZO223" s="65"/>
      <c r="NZP223" s="65"/>
      <c r="NZQ223" s="66"/>
      <c r="NZS223" s="64"/>
      <c r="NZT223" s="67"/>
      <c r="NZU223" s="67"/>
      <c r="NZV223" s="65"/>
      <c r="NZW223" s="65"/>
      <c r="NZX223" s="65"/>
      <c r="NZY223" s="66"/>
      <c r="OAA223" s="64"/>
      <c r="OAB223" s="67"/>
      <c r="OAC223" s="67"/>
      <c r="OAD223" s="65"/>
      <c r="OAE223" s="65"/>
      <c r="OAF223" s="65"/>
      <c r="OAG223" s="66"/>
      <c r="OAI223" s="64"/>
      <c r="OAJ223" s="67"/>
      <c r="OAK223" s="67"/>
      <c r="OAL223" s="65"/>
      <c r="OAM223" s="65"/>
      <c r="OAN223" s="65"/>
      <c r="OAO223" s="66"/>
      <c r="OAQ223" s="64"/>
      <c r="OAR223" s="67"/>
      <c r="OAS223" s="67"/>
      <c r="OAT223" s="65"/>
      <c r="OAU223" s="65"/>
      <c r="OAV223" s="65"/>
      <c r="OAW223" s="66"/>
      <c r="OAY223" s="64"/>
      <c r="OAZ223" s="67"/>
      <c r="OBA223" s="67"/>
      <c r="OBB223" s="65"/>
      <c r="OBC223" s="65"/>
      <c r="OBD223" s="65"/>
      <c r="OBE223" s="66"/>
      <c r="OBG223" s="64"/>
      <c r="OBH223" s="67"/>
      <c r="OBI223" s="67"/>
      <c r="OBJ223" s="65"/>
      <c r="OBK223" s="65"/>
      <c r="OBL223" s="65"/>
      <c r="OBM223" s="66"/>
      <c r="OBO223" s="64"/>
      <c r="OBP223" s="67"/>
      <c r="OBQ223" s="67"/>
      <c r="OBR223" s="65"/>
      <c r="OBS223" s="65"/>
      <c r="OBT223" s="65"/>
      <c r="OBU223" s="66"/>
      <c r="OBW223" s="64"/>
      <c r="OBX223" s="67"/>
      <c r="OBY223" s="67"/>
      <c r="OBZ223" s="65"/>
      <c r="OCA223" s="65"/>
      <c r="OCB223" s="65"/>
      <c r="OCC223" s="66"/>
      <c r="OCE223" s="64"/>
      <c r="OCF223" s="67"/>
      <c r="OCG223" s="67"/>
      <c r="OCH223" s="65"/>
      <c r="OCI223" s="65"/>
      <c r="OCJ223" s="65"/>
      <c r="OCK223" s="66"/>
      <c r="OCM223" s="64"/>
      <c r="OCN223" s="67"/>
      <c r="OCO223" s="67"/>
      <c r="OCP223" s="65"/>
      <c r="OCQ223" s="65"/>
      <c r="OCR223" s="65"/>
      <c r="OCS223" s="66"/>
      <c r="OCU223" s="64"/>
      <c r="OCV223" s="67"/>
      <c r="OCW223" s="67"/>
      <c r="OCX223" s="65"/>
      <c r="OCY223" s="65"/>
      <c r="OCZ223" s="65"/>
      <c r="ODA223" s="66"/>
      <c r="ODC223" s="64"/>
      <c r="ODD223" s="67"/>
      <c r="ODE223" s="67"/>
      <c r="ODF223" s="65"/>
      <c r="ODG223" s="65"/>
      <c r="ODH223" s="65"/>
      <c r="ODI223" s="66"/>
      <c r="ODK223" s="64"/>
      <c r="ODL223" s="67"/>
      <c r="ODM223" s="67"/>
      <c r="ODN223" s="65"/>
      <c r="ODO223" s="65"/>
      <c r="ODP223" s="65"/>
      <c r="ODQ223" s="66"/>
      <c r="ODS223" s="64"/>
      <c r="ODT223" s="67"/>
      <c r="ODU223" s="67"/>
      <c r="ODV223" s="65"/>
      <c r="ODW223" s="65"/>
      <c r="ODX223" s="65"/>
      <c r="ODY223" s="66"/>
      <c r="OEA223" s="64"/>
      <c r="OEB223" s="67"/>
      <c r="OEC223" s="67"/>
      <c r="OED223" s="65"/>
      <c r="OEE223" s="65"/>
      <c r="OEF223" s="65"/>
      <c r="OEG223" s="66"/>
      <c r="OEI223" s="64"/>
      <c r="OEJ223" s="67"/>
      <c r="OEK223" s="67"/>
      <c r="OEL223" s="65"/>
      <c r="OEM223" s="65"/>
      <c r="OEN223" s="65"/>
      <c r="OEO223" s="66"/>
      <c r="OEQ223" s="64"/>
      <c r="OER223" s="67"/>
      <c r="OES223" s="67"/>
      <c r="OET223" s="65"/>
      <c r="OEU223" s="65"/>
      <c r="OEV223" s="65"/>
      <c r="OEW223" s="66"/>
      <c r="OEY223" s="64"/>
      <c r="OEZ223" s="67"/>
      <c r="OFA223" s="67"/>
      <c r="OFB223" s="65"/>
      <c r="OFC223" s="65"/>
      <c r="OFD223" s="65"/>
      <c r="OFE223" s="66"/>
      <c r="OFG223" s="64"/>
      <c r="OFH223" s="67"/>
      <c r="OFI223" s="67"/>
      <c r="OFJ223" s="65"/>
      <c r="OFK223" s="65"/>
      <c r="OFL223" s="65"/>
      <c r="OFM223" s="66"/>
      <c r="OFO223" s="64"/>
      <c r="OFP223" s="67"/>
      <c r="OFQ223" s="67"/>
      <c r="OFR223" s="65"/>
      <c r="OFS223" s="65"/>
      <c r="OFT223" s="65"/>
      <c r="OFU223" s="66"/>
      <c r="OFW223" s="64"/>
      <c r="OFX223" s="67"/>
      <c r="OFY223" s="67"/>
      <c r="OFZ223" s="65"/>
      <c r="OGA223" s="65"/>
      <c r="OGB223" s="65"/>
      <c r="OGC223" s="66"/>
      <c r="OGE223" s="64"/>
      <c r="OGF223" s="67"/>
      <c r="OGG223" s="67"/>
      <c r="OGH223" s="65"/>
      <c r="OGI223" s="65"/>
      <c r="OGJ223" s="65"/>
      <c r="OGK223" s="66"/>
      <c r="OGM223" s="64"/>
      <c r="OGN223" s="67"/>
      <c r="OGO223" s="67"/>
      <c r="OGP223" s="65"/>
      <c r="OGQ223" s="65"/>
      <c r="OGR223" s="65"/>
      <c r="OGS223" s="66"/>
      <c r="OGU223" s="64"/>
      <c r="OGV223" s="67"/>
      <c r="OGW223" s="67"/>
      <c r="OGX223" s="65"/>
      <c r="OGY223" s="65"/>
      <c r="OGZ223" s="65"/>
      <c r="OHA223" s="66"/>
      <c r="OHC223" s="64"/>
      <c r="OHD223" s="67"/>
      <c r="OHE223" s="67"/>
      <c r="OHF223" s="65"/>
      <c r="OHG223" s="65"/>
      <c r="OHH223" s="65"/>
      <c r="OHI223" s="66"/>
      <c r="OHK223" s="64"/>
      <c r="OHL223" s="67"/>
      <c r="OHM223" s="67"/>
      <c r="OHN223" s="65"/>
      <c r="OHO223" s="65"/>
      <c r="OHP223" s="65"/>
      <c r="OHQ223" s="66"/>
      <c r="OHS223" s="64"/>
      <c r="OHT223" s="67"/>
      <c r="OHU223" s="67"/>
      <c r="OHV223" s="65"/>
      <c r="OHW223" s="65"/>
      <c r="OHX223" s="65"/>
      <c r="OHY223" s="66"/>
      <c r="OIA223" s="64"/>
      <c r="OIB223" s="67"/>
      <c r="OIC223" s="67"/>
      <c r="OID223" s="65"/>
      <c r="OIE223" s="65"/>
      <c r="OIF223" s="65"/>
      <c r="OIG223" s="66"/>
      <c r="OII223" s="64"/>
      <c r="OIJ223" s="67"/>
      <c r="OIK223" s="67"/>
      <c r="OIL223" s="65"/>
      <c r="OIM223" s="65"/>
      <c r="OIN223" s="65"/>
      <c r="OIO223" s="66"/>
      <c r="OIQ223" s="64"/>
      <c r="OIR223" s="67"/>
      <c r="OIS223" s="67"/>
      <c r="OIT223" s="65"/>
      <c r="OIU223" s="65"/>
      <c r="OIV223" s="65"/>
      <c r="OIW223" s="66"/>
      <c r="OIY223" s="64"/>
      <c r="OIZ223" s="67"/>
      <c r="OJA223" s="67"/>
      <c r="OJB223" s="65"/>
      <c r="OJC223" s="65"/>
      <c r="OJD223" s="65"/>
      <c r="OJE223" s="66"/>
      <c r="OJG223" s="64"/>
      <c r="OJH223" s="67"/>
      <c r="OJI223" s="67"/>
      <c r="OJJ223" s="65"/>
      <c r="OJK223" s="65"/>
      <c r="OJL223" s="65"/>
      <c r="OJM223" s="66"/>
      <c r="OJO223" s="64"/>
      <c r="OJP223" s="67"/>
      <c r="OJQ223" s="67"/>
      <c r="OJR223" s="65"/>
      <c r="OJS223" s="65"/>
      <c r="OJT223" s="65"/>
      <c r="OJU223" s="66"/>
      <c r="OJW223" s="64"/>
      <c r="OJX223" s="67"/>
      <c r="OJY223" s="67"/>
      <c r="OJZ223" s="65"/>
      <c r="OKA223" s="65"/>
      <c r="OKB223" s="65"/>
      <c r="OKC223" s="66"/>
      <c r="OKE223" s="64"/>
      <c r="OKF223" s="67"/>
      <c r="OKG223" s="67"/>
      <c r="OKH223" s="65"/>
      <c r="OKI223" s="65"/>
      <c r="OKJ223" s="65"/>
      <c r="OKK223" s="66"/>
      <c r="OKM223" s="64"/>
      <c r="OKN223" s="67"/>
      <c r="OKO223" s="67"/>
      <c r="OKP223" s="65"/>
      <c r="OKQ223" s="65"/>
      <c r="OKR223" s="65"/>
      <c r="OKS223" s="66"/>
      <c r="OKU223" s="64"/>
      <c r="OKV223" s="67"/>
      <c r="OKW223" s="67"/>
      <c r="OKX223" s="65"/>
      <c r="OKY223" s="65"/>
      <c r="OKZ223" s="65"/>
      <c r="OLA223" s="66"/>
      <c r="OLC223" s="64"/>
      <c r="OLD223" s="67"/>
      <c r="OLE223" s="67"/>
      <c r="OLF223" s="65"/>
      <c r="OLG223" s="65"/>
      <c r="OLH223" s="65"/>
      <c r="OLI223" s="66"/>
      <c r="OLK223" s="64"/>
      <c r="OLL223" s="67"/>
      <c r="OLM223" s="67"/>
      <c r="OLN223" s="65"/>
      <c r="OLO223" s="65"/>
      <c r="OLP223" s="65"/>
      <c r="OLQ223" s="66"/>
      <c r="OLS223" s="64"/>
      <c r="OLT223" s="67"/>
      <c r="OLU223" s="67"/>
      <c r="OLV223" s="65"/>
      <c r="OLW223" s="65"/>
      <c r="OLX223" s="65"/>
      <c r="OLY223" s="66"/>
      <c r="OMA223" s="64"/>
      <c r="OMB223" s="67"/>
      <c r="OMC223" s="67"/>
      <c r="OMD223" s="65"/>
      <c r="OME223" s="65"/>
      <c r="OMF223" s="65"/>
      <c r="OMG223" s="66"/>
      <c r="OMI223" s="64"/>
      <c r="OMJ223" s="67"/>
      <c r="OMK223" s="67"/>
      <c r="OML223" s="65"/>
      <c r="OMM223" s="65"/>
      <c r="OMN223" s="65"/>
      <c r="OMO223" s="66"/>
      <c r="OMQ223" s="64"/>
      <c r="OMR223" s="67"/>
      <c r="OMS223" s="67"/>
      <c r="OMT223" s="65"/>
      <c r="OMU223" s="65"/>
      <c r="OMV223" s="65"/>
      <c r="OMW223" s="66"/>
      <c r="OMY223" s="64"/>
      <c r="OMZ223" s="67"/>
      <c r="ONA223" s="67"/>
      <c r="ONB223" s="65"/>
      <c r="ONC223" s="65"/>
      <c r="OND223" s="65"/>
      <c r="ONE223" s="66"/>
      <c r="ONG223" s="64"/>
      <c r="ONH223" s="67"/>
      <c r="ONI223" s="67"/>
      <c r="ONJ223" s="65"/>
      <c r="ONK223" s="65"/>
      <c r="ONL223" s="65"/>
      <c r="ONM223" s="66"/>
      <c r="ONO223" s="64"/>
      <c r="ONP223" s="67"/>
      <c r="ONQ223" s="67"/>
      <c r="ONR223" s="65"/>
      <c r="ONS223" s="65"/>
      <c r="ONT223" s="65"/>
      <c r="ONU223" s="66"/>
      <c r="ONW223" s="64"/>
      <c r="ONX223" s="67"/>
      <c r="ONY223" s="67"/>
      <c r="ONZ223" s="65"/>
      <c r="OOA223" s="65"/>
      <c r="OOB223" s="65"/>
      <c r="OOC223" s="66"/>
      <c r="OOE223" s="64"/>
      <c r="OOF223" s="67"/>
      <c r="OOG223" s="67"/>
      <c r="OOH223" s="65"/>
      <c r="OOI223" s="65"/>
      <c r="OOJ223" s="65"/>
      <c r="OOK223" s="66"/>
      <c r="OOM223" s="64"/>
      <c r="OON223" s="67"/>
      <c r="OOO223" s="67"/>
      <c r="OOP223" s="65"/>
      <c r="OOQ223" s="65"/>
      <c r="OOR223" s="65"/>
      <c r="OOS223" s="66"/>
      <c r="OOU223" s="64"/>
      <c r="OOV223" s="67"/>
      <c r="OOW223" s="67"/>
      <c r="OOX223" s="65"/>
      <c r="OOY223" s="65"/>
      <c r="OOZ223" s="65"/>
      <c r="OPA223" s="66"/>
      <c r="OPC223" s="64"/>
      <c r="OPD223" s="67"/>
      <c r="OPE223" s="67"/>
      <c r="OPF223" s="65"/>
      <c r="OPG223" s="65"/>
      <c r="OPH223" s="65"/>
      <c r="OPI223" s="66"/>
      <c r="OPK223" s="64"/>
      <c r="OPL223" s="67"/>
      <c r="OPM223" s="67"/>
      <c r="OPN223" s="65"/>
      <c r="OPO223" s="65"/>
      <c r="OPP223" s="65"/>
      <c r="OPQ223" s="66"/>
      <c r="OPS223" s="64"/>
      <c r="OPT223" s="67"/>
      <c r="OPU223" s="67"/>
      <c r="OPV223" s="65"/>
      <c r="OPW223" s="65"/>
      <c r="OPX223" s="65"/>
      <c r="OPY223" s="66"/>
      <c r="OQA223" s="64"/>
      <c r="OQB223" s="67"/>
      <c r="OQC223" s="67"/>
      <c r="OQD223" s="65"/>
      <c r="OQE223" s="65"/>
      <c r="OQF223" s="65"/>
      <c r="OQG223" s="66"/>
      <c r="OQI223" s="64"/>
      <c r="OQJ223" s="67"/>
      <c r="OQK223" s="67"/>
      <c r="OQL223" s="65"/>
      <c r="OQM223" s="65"/>
      <c r="OQN223" s="65"/>
      <c r="OQO223" s="66"/>
      <c r="OQQ223" s="64"/>
      <c r="OQR223" s="67"/>
      <c r="OQS223" s="67"/>
      <c r="OQT223" s="65"/>
      <c r="OQU223" s="65"/>
      <c r="OQV223" s="65"/>
      <c r="OQW223" s="66"/>
      <c r="OQY223" s="64"/>
      <c r="OQZ223" s="67"/>
      <c r="ORA223" s="67"/>
      <c r="ORB223" s="65"/>
      <c r="ORC223" s="65"/>
      <c r="ORD223" s="65"/>
      <c r="ORE223" s="66"/>
      <c r="ORG223" s="64"/>
      <c r="ORH223" s="67"/>
      <c r="ORI223" s="67"/>
      <c r="ORJ223" s="65"/>
      <c r="ORK223" s="65"/>
      <c r="ORL223" s="65"/>
      <c r="ORM223" s="66"/>
      <c r="ORO223" s="64"/>
      <c r="ORP223" s="67"/>
      <c r="ORQ223" s="67"/>
      <c r="ORR223" s="65"/>
      <c r="ORS223" s="65"/>
      <c r="ORT223" s="65"/>
      <c r="ORU223" s="66"/>
      <c r="ORW223" s="64"/>
      <c r="ORX223" s="67"/>
      <c r="ORY223" s="67"/>
      <c r="ORZ223" s="65"/>
      <c r="OSA223" s="65"/>
      <c r="OSB223" s="65"/>
      <c r="OSC223" s="66"/>
      <c r="OSE223" s="64"/>
      <c r="OSF223" s="67"/>
      <c r="OSG223" s="67"/>
      <c r="OSH223" s="65"/>
      <c r="OSI223" s="65"/>
      <c r="OSJ223" s="65"/>
      <c r="OSK223" s="66"/>
      <c r="OSM223" s="64"/>
      <c r="OSN223" s="67"/>
      <c r="OSO223" s="67"/>
      <c r="OSP223" s="65"/>
      <c r="OSQ223" s="65"/>
      <c r="OSR223" s="65"/>
      <c r="OSS223" s="66"/>
      <c r="OSU223" s="64"/>
      <c r="OSV223" s="67"/>
      <c r="OSW223" s="67"/>
      <c r="OSX223" s="65"/>
      <c r="OSY223" s="65"/>
      <c r="OSZ223" s="65"/>
      <c r="OTA223" s="66"/>
      <c r="OTC223" s="64"/>
      <c r="OTD223" s="67"/>
      <c r="OTE223" s="67"/>
      <c r="OTF223" s="65"/>
      <c r="OTG223" s="65"/>
      <c r="OTH223" s="65"/>
      <c r="OTI223" s="66"/>
      <c r="OTK223" s="64"/>
      <c r="OTL223" s="67"/>
      <c r="OTM223" s="67"/>
      <c r="OTN223" s="65"/>
      <c r="OTO223" s="65"/>
      <c r="OTP223" s="65"/>
      <c r="OTQ223" s="66"/>
      <c r="OTS223" s="64"/>
      <c r="OTT223" s="67"/>
      <c r="OTU223" s="67"/>
      <c r="OTV223" s="65"/>
      <c r="OTW223" s="65"/>
      <c r="OTX223" s="65"/>
      <c r="OTY223" s="66"/>
      <c r="OUA223" s="64"/>
      <c r="OUB223" s="67"/>
      <c r="OUC223" s="67"/>
      <c r="OUD223" s="65"/>
      <c r="OUE223" s="65"/>
      <c r="OUF223" s="65"/>
      <c r="OUG223" s="66"/>
      <c r="OUI223" s="64"/>
      <c r="OUJ223" s="67"/>
      <c r="OUK223" s="67"/>
      <c r="OUL223" s="65"/>
      <c r="OUM223" s="65"/>
      <c r="OUN223" s="65"/>
      <c r="OUO223" s="66"/>
      <c r="OUQ223" s="64"/>
      <c r="OUR223" s="67"/>
      <c r="OUS223" s="67"/>
      <c r="OUT223" s="65"/>
      <c r="OUU223" s="65"/>
      <c r="OUV223" s="65"/>
      <c r="OUW223" s="66"/>
      <c r="OUY223" s="64"/>
      <c r="OUZ223" s="67"/>
      <c r="OVA223" s="67"/>
      <c r="OVB223" s="65"/>
      <c r="OVC223" s="65"/>
      <c r="OVD223" s="65"/>
      <c r="OVE223" s="66"/>
      <c r="OVG223" s="64"/>
      <c r="OVH223" s="67"/>
      <c r="OVI223" s="67"/>
      <c r="OVJ223" s="65"/>
      <c r="OVK223" s="65"/>
      <c r="OVL223" s="65"/>
      <c r="OVM223" s="66"/>
      <c r="OVO223" s="64"/>
      <c r="OVP223" s="67"/>
      <c r="OVQ223" s="67"/>
      <c r="OVR223" s="65"/>
      <c r="OVS223" s="65"/>
      <c r="OVT223" s="65"/>
      <c r="OVU223" s="66"/>
      <c r="OVW223" s="64"/>
      <c r="OVX223" s="67"/>
      <c r="OVY223" s="67"/>
      <c r="OVZ223" s="65"/>
      <c r="OWA223" s="65"/>
      <c r="OWB223" s="65"/>
      <c r="OWC223" s="66"/>
      <c r="OWE223" s="64"/>
      <c r="OWF223" s="67"/>
      <c r="OWG223" s="67"/>
      <c r="OWH223" s="65"/>
      <c r="OWI223" s="65"/>
      <c r="OWJ223" s="65"/>
      <c r="OWK223" s="66"/>
      <c r="OWM223" s="64"/>
      <c r="OWN223" s="67"/>
      <c r="OWO223" s="67"/>
      <c r="OWP223" s="65"/>
      <c r="OWQ223" s="65"/>
      <c r="OWR223" s="65"/>
      <c r="OWS223" s="66"/>
      <c r="OWU223" s="64"/>
      <c r="OWV223" s="67"/>
      <c r="OWW223" s="67"/>
      <c r="OWX223" s="65"/>
      <c r="OWY223" s="65"/>
      <c r="OWZ223" s="65"/>
      <c r="OXA223" s="66"/>
      <c r="OXC223" s="64"/>
      <c r="OXD223" s="67"/>
      <c r="OXE223" s="67"/>
      <c r="OXF223" s="65"/>
      <c r="OXG223" s="65"/>
      <c r="OXH223" s="65"/>
      <c r="OXI223" s="66"/>
      <c r="OXK223" s="64"/>
      <c r="OXL223" s="67"/>
      <c r="OXM223" s="67"/>
      <c r="OXN223" s="65"/>
      <c r="OXO223" s="65"/>
      <c r="OXP223" s="65"/>
      <c r="OXQ223" s="66"/>
      <c r="OXS223" s="64"/>
      <c r="OXT223" s="67"/>
      <c r="OXU223" s="67"/>
      <c r="OXV223" s="65"/>
      <c r="OXW223" s="65"/>
      <c r="OXX223" s="65"/>
      <c r="OXY223" s="66"/>
      <c r="OYA223" s="64"/>
      <c r="OYB223" s="67"/>
      <c r="OYC223" s="67"/>
      <c r="OYD223" s="65"/>
      <c r="OYE223" s="65"/>
      <c r="OYF223" s="65"/>
      <c r="OYG223" s="66"/>
      <c r="OYI223" s="64"/>
      <c r="OYJ223" s="67"/>
      <c r="OYK223" s="67"/>
      <c r="OYL223" s="65"/>
      <c r="OYM223" s="65"/>
      <c r="OYN223" s="65"/>
      <c r="OYO223" s="66"/>
      <c r="OYQ223" s="64"/>
      <c r="OYR223" s="67"/>
      <c r="OYS223" s="67"/>
      <c r="OYT223" s="65"/>
      <c r="OYU223" s="65"/>
      <c r="OYV223" s="65"/>
      <c r="OYW223" s="66"/>
      <c r="OYY223" s="64"/>
      <c r="OYZ223" s="67"/>
      <c r="OZA223" s="67"/>
      <c r="OZB223" s="65"/>
      <c r="OZC223" s="65"/>
      <c r="OZD223" s="65"/>
      <c r="OZE223" s="66"/>
      <c r="OZG223" s="64"/>
      <c r="OZH223" s="67"/>
      <c r="OZI223" s="67"/>
      <c r="OZJ223" s="65"/>
      <c r="OZK223" s="65"/>
      <c r="OZL223" s="65"/>
      <c r="OZM223" s="66"/>
      <c r="OZO223" s="64"/>
      <c r="OZP223" s="67"/>
      <c r="OZQ223" s="67"/>
      <c r="OZR223" s="65"/>
      <c r="OZS223" s="65"/>
      <c r="OZT223" s="65"/>
      <c r="OZU223" s="66"/>
      <c r="OZW223" s="64"/>
      <c r="OZX223" s="67"/>
      <c r="OZY223" s="67"/>
      <c r="OZZ223" s="65"/>
      <c r="PAA223" s="65"/>
      <c r="PAB223" s="65"/>
      <c r="PAC223" s="66"/>
      <c r="PAE223" s="64"/>
      <c r="PAF223" s="67"/>
      <c r="PAG223" s="67"/>
      <c r="PAH223" s="65"/>
      <c r="PAI223" s="65"/>
      <c r="PAJ223" s="65"/>
      <c r="PAK223" s="66"/>
      <c r="PAM223" s="64"/>
      <c r="PAN223" s="67"/>
      <c r="PAO223" s="67"/>
      <c r="PAP223" s="65"/>
      <c r="PAQ223" s="65"/>
      <c r="PAR223" s="65"/>
      <c r="PAS223" s="66"/>
      <c r="PAU223" s="64"/>
      <c r="PAV223" s="67"/>
      <c r="PAW223" s="67"/>
      <c r="PAX223" s="65"/>
      <c r="PAY223" s="65"/>
      <c r="PAZ223" s="65"/>
      <c r="PBA223" s="66"/>
      <c r="PBC223" s="64"/>
      <c r="PBD223" s="67"/>
      <c r="PBE223" s="67"/>
      <c r="PBF223" s="65"/>
      <c r="PBG223" s="65"/>
      <c r="PBH223" s="65"/>
      <c r="PBI223" s="66"/>
      <c r="PBK223" s="64"/>
      <c r="PBL223" s="67"/>
      <c r="PBM223" s="67"/>
      <c r="PBN223" s="65"/>
      <c r="PBO223" s="65"/>
      <c r="PBP223" s="65"/>
      <c r="PBQ223" s="66"/>
      <c r="PBS223" s="64"/>
      <c r="PBT223" s="67"/>
      <c r="PBU223" s="67"/>
      <c r="PBV223" s="65"/>
      <c r="PBW223" s="65"/>
      <c r="PBX223" s="65"/>
      <c r="PBY223" s="66"/>
      <c r="PCA223" s="64"/>
      <c r="PCB223" s="67"/>
      <c r="PCC223" s="67"/>
      <c r="PCD223" s="65"/>
      <c r="PCE223" s="65"/>
      <c r="PCF223" s="65"/>
      <c r="PCG223" s="66"/>
      <c r="PCI223" s="64"/>
      <c r="PCJ223" s="67"/>
      <c r="PCK223" s="67"/>
      <c r="PCL223" s="65"/>
      <c r="PCM223" s="65"/>
      <c r="PCN223" s="65"/>
      <c r="PCO223" s="66"/>
      <c r="PCQ223" s="64"/>
      <c r="PCR223" s="67"/>
      <c r="PCS223" s="67"/>
      <c r="PCT223" s="65"/>
      <c r="PCU223" s="65"/>
      <c r="PCV223" s="65"/>
      <c r="PCW223" s="66"/>
      <c r="PCY223" s="64"/>
      <c r="PCZ223" s="67"/>
      <c r="PDA223" s="67"/>
      <c r="PDB223" s="65"/>
      <c r="PDC223" s="65"/>
      <c r="PDD223" s="65"/>
      <c r="PDE223" s="66"/>
      <c r="PDG223" s="64"/>
      <c r="PDH223" s="67"/>
      <c r="PDI223" s="67"/>
      <c r="PDJ223" s="65"/>
      <c r="PDK223" s="65"/>
      <c r="PDL223" s="65"/>
      <c r="PDM223" s="66"/>
      <c r="PDO223" s="64"/>
      <c r="PDP223" s="67"/>
      <c r="PDQ223" s="67"/>
      <c r="PDR223" s="65"/>
      <c r="PDS223" s="65"/>
      <c r="PDT223" s="65"/>
      <c r="PDU223" s="66"/>
      <c r="PDW223" s="64"/>
      <c r="PDX223" s="67"/>
      <c r="PDY223" s="67"/>
      <c r="PDZ223" s="65"/>
      <c r="PEA223" s="65"/>
      <c r="PEB223" s="65"/>
      <c r="PEC223" s="66"/>
      <c r="PEE223" s="64"/>
      <c r="PEF223" s="67"/>
      <c r="PEG223" s="67"/>
      <c r="PEH223" s="65"/>
      <c r="PEI223" s="65"/>
      <c r="PEJ223" s="65"/>
      <c r="PEK223" s="66"/>
      <c r="PEM223" s="64"/>
      <c r="PEN223" s="67"/>
      <c r="PEO223" s="67"/>
      <c r="PEP223" s="65"/>
      <c r="PEQ223" s="65"/>
      <c r="PER223" s="65"/>
      <c r="PES223" s="66"/>
      <c r="PEU223" s="64"/>
      <c r="PEV223" s="67"/>
      <c r="PEW223" s="67"/>
      <c r="PEX223" s="65"/>
      <c r="PEY223" s="65"/>
      <c r="PEZ223" s="65"/>
      <c r="PFA223" s="66"/>
      <c r="PFC223" s="64"/>
      <c r="PFD223" s="67"/>
      <c r="PFE223" s="67"/>
      <c r="PFF223" s="65"/>
      <c r="PFG223" s="65"/>
      <c r="PFH223" s="65"/>
      <c r="PFI223" s="66"/>
      <c r="PFK223" s="64"/>
      <c r="PFL223" s="67"/>
      <c r="PFM223" s="67"/>
      <c r="PFN223" s="65"/>
      <c r="PFO223" s="65"/>
      <c r="PFP223" s="65"/>
      <c r="PFQ223" s="66"/>
      <c r="PFS223" s="64"/>
      <c r="PFT223" s="67"/>
      <c r="PFU223" s="67"/>
      <c r="PFV223" s="65"/>
      <c r="PFW223" s="65"/>
      <c r="PFX223" s="65"/>
      <c r="PFY223" s="66"/>
      <c r="PGA223" s="64"/>
      <c r="PGB223" s="67"/>
      <c r="PGC223" s="67"/>
      <c r="PGD223" s="65"/>
      <c r="PGE223" s="65"/>
      <c r="PGF223" s="65"/>
      <c r="PGG223" s="66"/>
      <c r="PGI223" s="64"/>
      <c r="PGJ223" s="67"/>
      <c r="PGK223" s="67"/>
      <c r="PGL223" s="65"/>
      <c r="PGM223" s="65"/>
      <c r="PGN223" s="65"/>
      <c r="PGO223" s="66"/>
      <c r="PGQ223" s="64"/>
      <c r="PGR223" s="67"/>
      <c r="PGS223" s="67"/>
      <c r="PGT223" s="65"/>
      <c r="PGU223" s="65"/>
      <c r="PGV223" s="65"/>
      <c r="PGW223" s="66"/>
      <c r="PGY223" s="64"/>
      <c r="PGZ223" s="67"/>
      <c r="PHA223" s="67"/>
      <c r="PHB223" s="65"/>
      <c r="PHC223" s="65"/>
      <c r="PHD223" s="65"/>
      <c r="PHE223" s="66"/>
      <c r="PHG223" s="64"/>
      <c r="PHH223" s="67"/>
      <c r="PHI223" s="67"/>
      <c r="PHJ223" s="65"/>
      <c r="PHK223" s="65"/>
      <c r="PHL223" s="65"/>
      <c r="PHM223" s="66"/>
      <c r="PHO223" s="64"/>
      <c r="PHP223" s="67"/>
      <c r="PHQ223" s="67"/>
      <c r="PHR223" s="65"/>
      <c r="PHS223" s="65"/>
      <c r="PHT223" s="65"/>
      <c r="PHU223" s="66"/>
      <c r="PHW223" s="64"/>
      <c r="PHX223" s="67"/>
      <c r="PHY223" s="67"/>
      <c r="PHZ223" s="65"/>
      <c r="PIA223" s="65"/>
      <c r="PIB223" s="65"/>
      <c r="PIC223" s="66"/>
      <c r="PIE223" s="64"/>
      <c r="PIF223" s="67"/>
      <c r="PIG223" s="67"/>
      <c r="PIH223" s="65"/>
      <c r="PII223" s="65"/>
      <c r="PIJ223" s="65"/>
      <c r="PIK223" s="66"/>
      <c r="PIM223" s="64"/>
      <c r="PIN223" s="67"/>
      <c r="PIO223" s="67"/>
      <c r="PIP223" s="65"/>
      <c r="PIQ223" s="65"/>
      <c r="PIR223" s="65"/>
      <c r="PIS223" s="66"/>
      <c r="PIU223" s="64"/>
      <c r="PIV223" s="67"/>
      <c r="PIW223" s="67"/>
      <c r="PIX223" s="65"/>
      <c r="PIY223" s="65"/>
      <c r="PIZ223" s="65"/>
      <c r="PJA223" s="66"/>
      <c r="PJC223" s="64"/>
      <c r="PJD223" s="67"/>
      <c r="PJE223" s="67"/>
      <c r="PJF223" s="65"/>
      <c r="PJG223" s="65"/>
      <c r="PJH223" s="65"/>
      <c r="PJI223" s="66"/>
      <c r="PJK223" s="64"/>
      <c r="PJL223" s="67"/>
      <c r="PJM223" s="67"/>
      <c r="PJN223" s="65"/>
      <c r="PJO223" s="65"/>
      <c r="PJP223" s="65"/>
      <c r="PJQ223" s="66"/>
      <c r="PJS223" s="64"/>
      <c r="PJT223" s="67"/>
      <c r="PJU223" s="67"/>
      <c r="PJV223" s="65"/>
      <c r="PJW223" s="65"/>
      <c r="PJX223" s="65"/>
      <c r="PJY223" s="66"/>
      <c r="PKA223" s="64"/>
      <c r="PKB223" s="67"/>
      <c r="PKC223" s="67"/>
      <c r="PKD223" s="65"/>
      <c r="PKE223" s="65"/>
      <c r="PKF223" s="65"/>
      <c r="PKG223" s="66"/>
      <c r="PKI223" s="64"/>
      <c r="PKJ223" s="67"/>
      <c r="PKK223" s="67"/>
      <c r="PKL223" s="65"/>
      <c r="PKM223" s="65"/>
      <c r="PKN223" s="65"/>
      <c r="PKO223" s="66"/>
      <c r="PKQ223" s="64"/>
      <c r="PKR223" s="67"/>
      <c r="PKS223" s="67"/>
      <c r="PKT223" s="65"/>
      <c r="PKU223" s="65"/>
      <c r="PKV223" s="65"/>
      <c r="PKW223" s="66"/>
      <c r="PKY223" s="64"/>
      <c r="PKZ223" s="67"/>
      <c r="PLA223" s="67"/>
      <c r="PLB223" s="65"/>
      <c r="PLC223" s="65"/>
      <c r="PLD223" s="65"/>
      <c r="PLE223" s="66"/>
      <c r="PLG223" s="64"/>
      <c r="PLH223" s="67"/>
      <c r="PLI223" s="67"/>
      <c r="PLJ223" s="65"/>
      <c r="PLK223" s="65"/>
      <c r="PLL223" s="65"/>
      <c r="PLM223" s="66"/>
      <c r="PLO223" s="64"/>
      <c r="PLP223" s="67"/>
      <c r="PLQ223" s="67"/>
      <c r="PLR223" s="65"/>
      <c r="PLS223" s="65"/>
      <c r="PLT223" s="65"/>
      <c r="PLU223" s="66"/>
      <c r="PLW223" s="64"/>
      <c r="PLX223" s="67"/>
      <c r="PLY223" s="67"/>
      <c r="PLZ223" s="65"/>
      <c r="PMA223" s="65"/>
      <c r="PMB223" s="65"/>
      <c r="PMC223" s="66"/>
      <c r="PME223" s="64"/>
      <c r="PMF223" s="67"/>
      <c r="PMG223" s="67"/>
      <c r="PMH223" s="65"/>
      <c r="PMI223" s="65"/>
      <c r="PMJ223" s="65"/>
      <c r="PMK223" s="66"/>
      <c r="PMM223" s="64"/>
      <c r="PMN223" s="67"/>
      <c r="PMO223" s="67"/>
      <c r="PMP223" s="65"/>
      <c r="PMQ223" s="65"/>
      <c r="PMR223" s="65"/>
      <c r="PMS223" s="66"/>
      <c r="PMU223" s="64"/>
      <c r="PMV223" s="67"/>
      <c r="PMW223" s="67"/>
      <c r="PMX223" s="65"/>
      <c r="PMY223" s="65"/>
      <c r="PMZ223" s="65"/>
      <c r="PNA223" s="66"/>
      <c r="PNC223" s="64"/>
      <c r="PND223" s="67"/>
      <c r="PNE223" s="67"/>
      <c r="PNF223" s="65"/>
      <c r="PNG223" s="65"/>
      <c r="PNH223" s="65"/>
      <c r="PNI223" s="66"/>
      <c r="PNK223" s="64"/>
      <c r="PNL223" s="67"/>
      <c r="PNM223" s="67"/>
      <c r="PNN223" s="65"/>
      <c r="PNO223" s="65"/>
      <c r="PNP223" s="65"/>
      <c r="PNQ223" s="66"/>
      <c r="PNS223" s="64"/>
      <c r="PNT223" s="67"/>
      <c r="PNU223" s="67"/>
      <c r="PNV223" s="65"/>
      <c r="PNW223" s="65"/>
      <c r="PNX223" s="65"/>
      <c r="PNY223" s="66"/>
      <c r="POA223" s="64"/>
      <c r="POB223" s="67"/>
      <c r="POC223" s="67"/>
      <c r="POD223" s="65"/>
      <c r="POE223" s="65"/>
      <c r="POF223" s="65"/>
      <c r="POG223" s="66"/>
      <c r="POI223" s="64"/>
      <c r="POJ223" s="67"/>
      <c r="POK223" s="67"/>
      <c r="POL223" s="65"/>
      <c r="POM223" s="65"/>
      <c r="PON223" s="65"/>
      <c r="POO223" s="66"/>
      <c r="POQ223" s="64"/>
      <c r="POR223" s="67"/>
      <c r="POS223" s="67"/>
      <c r="POT223" s="65"/>
      <c r="POU223" s="65"/>
      <c r="POV223" s="65"/>
      <c r="POW223" s="66"/>
      <c r="POY223" s="64"/>
      <c r="POZ223" s="67"/>
      <c r="PPA223" s="67"/>
      <c r="PPB223" s="65"/>
      <c r="PPC223" s="65"/>
      <c r="PPD223" s="65"/>
      <c r="PPE223" s="66"/>
      <c r="PPG223" s="64"/>
      <c r="PPH223" s="67"/>
      <c r="PPI223" s="67"/>
      <c r="PPJ223" s="65"/>
      <c r="PPK223" s="65"/>
      <c r="PPL223" s="65"/>
      <c r="PPM223" s="66"/>
      <c r="PPO223" s="64"/>
      <c r="PPP223" s="67"/>
      <c r="PPQ223" s="67"/>
      <c r="PPR223" s="65"/>
      <c r="PPS223" s="65"/>
      <c r="PPT223" s="65"/>
      <c r="PPU223" s="66"/>
      <c r="PPW223" s="64"/>
      <c r="PPX223" s="67"/>
      <c r="PPY223" s="67"/>
      <c r="PPZ223" s="65"/>
      <c r="PQA223" s="65"/>
      <c r="PQB223" s="65"/>
      <c r="PQC223" s="66"/>
      <c r="PQE223" s="64"/>
      <c r="PQF223" s="67"/>
      <c r="PQG223" s="67"/>
      <c r="PQH223" s="65"/>
      <c r="PQI223" s="65"/>
      <c r="PQJ223" s="65"/>
      <c r="PQK223" s="66"/>
      <c r="PQM223" s="64"/>
      <c r="PQN223" s="67"/>
      <c r="PQO223" s="67"/>
      <c r="PQP223" s="65"/>
      <c r="PQQ223" s="65"/>
      <c r="PQR223" s="65"/>
      <c r="PQS223" s="66"/>
      <c r="PQU223" s="64"/>
      <c r="PQV223" s="67"/>
      <c r="PQW223" s="67"/>
      <c r="PQX223" s="65"/>
      <c r="PQY223" s="65"/>
      <c r="PQZ223" s="65"/>
      <c r="PRA223" s="66"/>
      <c r="PRC223" s="64"/>
      <c r="PRD223" s="67"/>
      <c r="PRE223" s="67"/>
      <c r="PRF223" s="65"/>
      <c r="PRG223" s="65"/>
      <c r="PRH223" s="65"/>
      <c r="PRI223" s="66"/>
      <c r="PRK223" s="64"/>
      <c r="PRL223" s="67"/>
      <c r="PRM223" s="67"/>
      <c r="PRN223" s="65"/>
      <c r="PRO223" s="65"/>
      <c r="PRP223" s="65"/>
      <c r="PRQ223" s="66"/>
      <c r="PRS223" s="64"/>
      <c r="PRT223" s="67"/>
      <c r="PRU223" s="67"/>
      <c r="PRV223" s="65"/>
      <c r="PRW223" s="65"/>
      <c r="PRX223" s="65"/>
      <c r="PRY223" s="66"/>
      <c r="PSA223" s="64"/>
      <c r="PSB223" s="67"/>
      <c r="PSC223" s="67"/>
      <c r="PSD223" s="65"/>
      <c r="PSE223" s="65"/>
      <c r="PSF223" s="65"/>
      <c r="PSG223" s="66"/>
      <c r="PSI223" s="64"/>
      <c r="PSJ223" s="67"/>
      <c r="PSK223" s="67"/>
      <c r="PSL223" s="65"/>
      <c r="PSM223" s="65"/>
      <c r="PSN223" s="65"/>
      <c r="PSO223" s="66"/>
      <c r="PSQ223" s="64"/>
      <c r="PSR223" s="67"/>
      <c r="PSS223" s="67"/>
      <c r="PST223" s="65"/>
      <c r="PSU223" s="65"/>
      <c r="PSV223" s="65"/>
      <c r="PSW223" s="66"/>
      <c r="PSY223" s="64"/>
      <c r="PSZ223" s="67"/>
      <c r="PTA223" s="67"/>
      <c r="PTB223" s="65"/>
      <c r="PTC223" s="65"/>
      <c r="PTD223" s="65"/>
      <c r="PTE223" s="66"/>
      <c r="PTG223" s="64"/>
      <c r="PTH223" s="67"/>
      <c r="PTI223" s="67"/>
      <c r="PTJ223" s="65"/>
      <c r="PTK223" s="65"/>
      <c r="PTL223" s="65"/>
      <c r="PTM223" s="66"/>
      <c r="PTO223" s="64"/>
      <c r="PTP223" s="67"/>
      <c r="PTQ223" s="67"/>
      <c r="PTR223" s="65"/>
      <c r="PTS223" s="65"/>
      <c r="PTT223" s="65"/>
      <c r="PTU223" s="66"/>
      <c r="PTW223" s="64"/>
      <c r="PTX223" s="67"/>
      <c r="PTY223" s="67"/>
      <c r="PTZ223" s="65"/>
      <c r="PUA223" s="65"/>
      <c r="PUB223" s="65"/>
      <c r="PUC223" s="66"/>
      <c r="PUE223" s="64"/>
      <c r="PUF223" s="67"/>
      <c r="PUG223" s="67"/>
      <c r="PUH223" s="65"/>
      <c r="PUI223" s="65"/>
      <c r="PUJ223" s="65"/>
      <c r="PUK223" s="66"/>
      <c r="PUM223" s="64"/>
      <c r="PUN223" s="67"/>
      <c r="PUO223" s="67"/>
      <c r="PUP223" s="65"/>
      <c r="PUQ223" s="65"/>
      <c r="PUR223" s="65"/>
      <c r="PUS223" s="66"/>
      <c r="PUU223" s="64"/>
      <c r="PUV223" s="67"/>
      <c r="PUW223" s="67"/>
      <c r="PUX223" s="65"/>
      <c r="PUY223" s="65"/>
      <c r="PUZ223" s="65"/>
      <c r="PVA223" s="66"/>
      <c r="PVC223" s="64"/>
      <c r="PVD223" s="67"/>
      <c r="PVE223" s="67"/>
      <c r="PVF223" s="65"/>
      <c r="PVG223" s="65"/>
      <c r="PVH223" s="65"/>
      <c r="PVI223" s="66"/>
      <c r="PVK223" s="64"/>
      <c r="PVL223" s="67"/>
      <c r="PVM223" s="67"/>
      <c r="PVN223" s="65"/>
      <c r="PVO223" s="65"/>
      <c r="PVP223" s="65"/>
      <c r="PVQ223" s="66"/>
      <c r="PVS223" s="64"/>
      <c r="PVT223" s="67"/>
      <c r="PVU223" s="67"/>
      <c r="PVV223" s="65"/>
      <c r="PVW223" s="65"/>
      <c r="PVX223" s="65"/>
      <c r="PVY223" s="66"/>
      <c r="PWA223" s="64"/>
      <c r="PWB223" s="67"/>
      <c r="PWC223" s="67"/>
      <c r="PWD223" s="65"/>
      <c r="PWE223" s="65"/>
      <c r="PWF223" s="65"/>
      <c r="PWG223" s="66"/>
      <c r="PWI223" s="64"/>
      <c r="PWJ223" s="67"/>
      <c r="PWK223" s="67"/>
      <c r="PWL223" s="65"/>
      <c r="PWM223" s="65"/>
      <c r="PWN223" s="65"/>
      <c r="PWO223" s="66"/>
      <c r="PWQ223" s="64"/>
      <c r="PWR223" s="67"/>
      <c r="PWS223" s="67"/>
      <c r="PWT223" s="65"/>
      <c r="PWU223" s="65"/>
      <c r="PWV223" s="65"/>
      <c r="PWW223" s="66"/>
      <c r="PWY223" s="64"/>
      <c r="PWZ223" s="67"/>
      <c r="PXA223" s="67"/>
      <c r="PXB223" s="65"/>
      <c r="PXC223" s="65"/>
      <c r="PXD223" s="65"/>
      <c r="PXE223" s="66"/>
      <c r="PXG223" s="64"/>
      <c r="PXH223" s="67"/>
      <c r="PXI223" s="67"/>
      <c r="PXJ223" s="65"/>
      <c r="PXK223" s="65"/>
      <c r="PXL223" s="65"/>
      <c r="PXM223" s="66"/>
      <c r="PXO223" s="64"/>
      <c r="PXP223" s="67"/>
      <c r="PXQ223" s="67"/>
      <c r="PXR223" s="65"/>
      <c r="PXS223" s="65"/>
      <c r="PXT223" s="65"/>
      <c r="PXU223" s="66"/>
      <c r="PXW223" s="64"/>
      <c r="PXX223" s="67"/>
      <c r="PXY223" s="67"/>
      <c r="PXZ223" s="65"/>
      <c r="PYA223" s="65"/>
      <c r="PYB223" s="65"/>
      <c r="PYC223" s="66"/>
      <c r="PYE223" s="64"/>
      <c r="PYF223" s="67"/>
      <c r="PYG223" s="67"/>
      <c r="PYH223" s="65"/>
      <c r="PYI223" s="65"/>
      <c r="PYJ223" s="65"/>
      <c r="PYK223" s="66"/>
      <c r="PYM223" s="64"/>
      <c r="PYN223" s="67"/>
      <c r="PYO223" s="67"/>
      <c r="PYP223" s="65"/>
      <c r="PYQ223" s="65"/>
      <c r="PYR223" s="65"/>
      <c r="PYS223" s="66"/>
      <c r="PYU223" s="64"/>
      <c r="PYV223" s="67"/>
      <c r="PYW223" s="67"/>
      <c r="PYX223" s="65"/>
      <c r="PYY223" s="65"/>
      <c r="PYZ223" s="65"/>
      <c r="PZA223" s="66"/>
      <c r="PZC223" s="64"/>
      <c r="PZD223" s="67"/>
      <c r="PZE223" s="67"/>
      <c r="PZF223" s="65"/>
      <c r="PZG223" s="65"/>
      <c r="PZH223" s="65"/>
      <c r="PZI223" s="66"/>
      <c r="PZK223" s="64"/>
      <c r="PZL223" s="67"/>
      <c r="PZM223" s="67"/>
      <c r="PZN223" s="65"/>
      <c r="PZO223" s="65"/>
      <c r="PZP223" s="65"/>
      <c r="PZQ223" s="66"/>
      <c r="PZS223" s="64"/>
      <c r="PZT223" s="67"/>
      <c r="PZU223" s="67"/>
      <c r="PZV223" s="65"/>
      <c r="PZW223" s="65"/>
      <c r="PZX223" s="65"/>
      <c r="PZY223" s="66"/>
      <c r="QAA223" s="64"/>
      <c r="QAB223" s="67"/>
      <c r="QAC223" s="67"/>
      <c r="QAD223" s="65"/>
      <c r="QAE223" s="65"/>
      <c r="QAF223" s="65"/>
      <c r="QAG223" s="66"/>
      <c r="QAI223" s="64"/>
      <c r="QAJ223" s="67"/>
      <c r="QAK223" s="67"/>
      <c r="QAL223" s="65"/>
      <c r="QAM223" s="65"/>
      <c r="QAN223" s="65"/>
      <c r="QAO223" s="66"/>
      <c r="QAQ223" s="64"/>
      <c r="QAR223" s="67"/>
      <c r="QAS223" s="67"/>
      <c r="QAT223" s="65"/>
      <c r="QAU223" s="65"/>
      <c r="QAV223" s="65"/>
      <c r="QAW223" s="66"/>
      <c r="QAY223" s="64"/>
      <c r="QAZ223" s="67"/>
      <c r="QBA223" s="67"/>
      <c r="QBB223" s="65"/>
      <c r="QBC223" s="65"/>
      <c r="QBD223" s="65"/>
      <c r="QBE223" s="66"/>
      <c r="QBG223" s="64"/>
      <c r="QBH223" s="67"/>
      <c r="QBI223" s="67"/>
      <c r="QBJ223" s="65"/>
      <c r="QBK223" s="65"/>
      <c r="QBL223" s="65"/>
      <c r="QBM223" s="66"/>
      <c r="QBO223" s="64"/>
      <c r="QBP223" s="67"/>
      <c r="QBQ223" s="67"/>
      <c r="QBR223" s="65"/>
      <c r="QBS223" s="65"/>
      <c r="QBT223" s="65"/>
      <c r="QBU223" s="66"/>
      <c r="QBW223" s="64"/>
      <c r="QBX223" s="67"/>
      <c r="QBY223" s="67"/>
      <c r="QBZ223" s="65"/>
      <c r="QCA223" s="65"/>
      <c r="QCB223" s="65"/>
      <c r="QCC223" s="66"/>
      <c r="QCE223" s="64"/>
      <c r="QCF223" s="67"/>
      <c r="QCG223" s="67"/>
      <c r="QCH223" s="65"/>
      <c r="QCI223" s="65"/>
      <c r="QCJ223" s="65"/>
      <c r="QCK223" s="66"/>
      <c r="QCM223" s="64"/>
      <c r="QCN223" s="67"/>
      <c r="QCO223" s="67"/>
      <c r="QCP223" s="65"/>
      <c r="QCQ223" s="65"/>
      <c r="QCR223" s="65"/>
      <c r="QCS223" s="66"/>
      <c r="QCU223" s="64"/>
      <c r="QCV223" s="67"/>
      <c r="QCW223" s="67"/>
      <c r="QCX223" s="65"/>
      <c r="QCY223" s="65"/>
      <c r="QCZ223" s="65"/>
      <c r="QDA223" s="66"/>
      <c r="QDC223" s="64"/>
      <c r="QDD223" s="67"/>
      <c r="QDE223" s="67"/>
      <c r="QDF223" s="65"/>
      <c r="QDG223" s="65"/>
      <c r="QDH223" s="65"/>
      <c r="QDI223" s="66"/>
      <c r="QDK223" s="64"/>
      <c r="QDL223" s="67"/>
      <c r="QDM223" s="67"/>
      <c r="QDN223" s="65"/>
      <c r="QDO223" s="65"/>
      <c r="QDP223" s="65"/>
      <c r="QDQ223" s="66"/>
      <c r="QDS223" s="64"/>
      <c r="QDT223" s="67"/>
      <c r="QDU223" s="67"/>
      <c r="QDV223" s="65"/>
      <c r="QDW223" s="65"/>
      <c r="QDX223" s="65"/>
      <c r="QDY223" s="66"/>
      <c r="QEA223" s="64"/>
      <c r="QEB223" s="67"/>
      <c r="QEC223" s="67"/>
      <c r="QED223" s="65"/>
      <c r="QEE223" s="65"/>
      <c r="QEF223" s="65"/>
      <c r="QEG223" s="66"/>
      <c r="QEI223" s="64"/>
      <c r="QEJ223" s="67"/>
      <c r="QEK223" s="67"/>
      <c r="QEL223" s="65"/>
      <c r="QEM223" s="65"/>
      <c r="QEN223" s="65"/>
      <c r="QEO223" s="66"/>
      <c r="QEQ223" s="64"/>
      <c r="QER223" s="67"/>
      <c r="QES223" s="67"/>
      <c r="QET223" s="65"/>
      <c r="QEU223" s="65"/>
      <c r="QEV223" s="65"/>
      <c r="QEW223" s="66"/>
      <c r="QEY223" s="64"/>
      <c r="QEZ223" s="67"/>
      <c r="QFA223" s="67"/>
      <c r="QFB223" s="65"/>
      <c r="QFC223" s="65"/>
      <c r="QFD223" s="65"/>
      <c r="QFE223" s="66"/>
      <c r="QFG223" s="64"/>
      <c r="QFH223" s="67"/>
      <c r="QFI223" s="67"/>
      <c r="QFJ223" s="65"/>
      <c r="QFK223" s="65"/>
      <c r="QFL223" s="65"/>
      <c r="QFM223" s="66"/>
      <c r="QFO223" s="64"/>
      <c r="QFP223" s="67"/>
      <c r="QFQ223" s="67"/>
      <c r="QFR223" s="65"/>
      <c r="QFS223" s="65"/>
      <c r="QFT223" s="65"/>
      <c r="QFU223" s="66"/>
      <c r="QFW223" s="64"/>
      <c r="QFX223" s="67"/>
      <c r="QFY223" s="67"/>
      <c r="QFZ223" s="65"/>
      <c r="QGA223" s="65"/>
      <c r="QGB223" s="65"/>
      <c r="QGC223" s="66"/>
      <c r="QGE223" s="64"/>
      <c r="QGF223" s="67"/>
      <c r="QGG223" s="67"/>
      <c r="QGH223" s="65"/>
      <c r="QGI223" s="65"/>
      <c r="QGJ223" s="65"/>
      <c r="QGK223" s="66"/>
      <c r="QGM223" s="64"/>
      <c r="QGN223" s="67"/>
      <c r="QGO223" s="67"/>
      <c r="QGP223" s="65"/>
      <c r="QGQ223" s="65"/>
      <c r="QGR223" s="65"/>
      <c r="QGS223" s="66"/>
      <c r="QGU223" s="64"/>
      <c r="QGV223" s="67"/>
      <c r="QGW223" s="67"/>
      <c r="QGX223" s="65"/>
      <c r="QGY223" s="65"/>
      <c r="QGZ223" s="65"/>
      <c r="QHA223" s="66"/>
      <c r="QHC223" s="64"/>
      <c r="QHD223" s="67"/>
      <c r="QHE223" s="67"/>
      <c r="QHF223" s="65"/>
      <c r="QHG223" s="65"/>
      <c r="QHH223" s="65"/>
      <c r="QHI223" s="66"/>
      <c r="QHK223" s="64"/>
      <c r="QHL223" s="67"/>
      <c r="QHM223" s="67"/>
      <c r="QHN223" s="65"/>
      <c r="QHO223" s="65"/>
      <c r="QHP223" s="65"/>
      <c r="QHQ223" s="66"/>
      <c r="QHS223" s="64"/>
      <c r="QHT223" s="67"/>
      <c r="QHU223" s="67"/>
      <c r="QHV223" s="65"/>
      <c r="QHW223" s="65"/>
      <c r="QHX223" s="65"/>
      <c r="QHY223" s="66"/>
      <c r="QIA223" s="64"/>
      <c r="QIB223" s="67"/>
      <c r="QIC223" s="67"/>
      <c r="QID223" s="65"/>
      <c r="QIE223" s="65"/>
      <c r="QIF223" s="65"/>
      <c r="QIG223" s="66"/>
      <c r="QII223" s="64"/>
      <c r="QIJ223" s="67"/>
      <c r="QIK223" s="67"/>
      <c r="QIL223" s="65"/>
      <c r="QIM223" s="65"/>
      <c r="QIN223" s="65"/>
      <c r="QIO223" s="66"/>
      <c r="QIQ223" s="64"/>
      <c r="QIR223" s="67"/>
      <c r="QIS223" s="67"/>
      <c r="QIT223" s="65"/>
      <c r="QIU223" s="65"/>
      <c r="QIV223" s="65"/>
      <c r="QIW223" s="66"/>
      <c r="QIY223" s="64"/>
      <c r="QIZ223" s="67"/>
      <c r="QJA223" s="67"/>
      <c r="QJB223" s="65"/>
      <c r="QJC223" s="65"/>
      <c r="QJD223" s="65"/>
      <c r="QJE223" s="66"/>
      <c r="QJG223" s="64"/>
      <c r="QJH223" s="67"/>
      <c r="QJI223" s="67"/>
      <c r="QJJ223" s="65"/>
      <c r="QJK223" s="65"/>
      <c r="QJL223" s="65"/>
      <c r="QJM223" s="66"/>
      <c r="QJO223" s="64"/>
      <c r="QJP223" s="67"/>
      <c r="QJQ223" s="67"/>
      <c r="QJR223" s="65"/>
      <c r="QJS223" s="65"/>
      <c r="QJT223" s="65"/>
      <c r="QJU223" s="66"/>
      <c r="QJW223" s="64"/>
      <c r="QJX223" s="67"/>
      <c r="QJY223" s="67"/>
      <c r="QJZ223" s="65"/>
      <c r="QKA223" s="65"/>
      <c r="QKB223" s="65"/>
      <c r="QKC223" s="66"/>
      <c r="QKE223" s="64"/>
      <c r="QKF223" s="67"/>
      <c r="QKG223" s="67"/>
      <c r="QKH223" s="65"/>
      <c r="QKI223" s="65"/>
      <c r="QKJ223" s="65"/>
      <c r="QKK223" s="66"/>
      <c r="QKM223" s="64"/>
      <c r="QKN223" s="67"/>
      <c r="QKO223" s="67"/>
      <c r="QKP223" s="65"/>
      <c r="QKQ223" s="65"/>
      <c r="QKR223" s="65"/>
      <c r="QKS223" s="66"/>
      <c r="QKU223" s="64"/>
      <c r="QKV223" s="67"/>
      <c r="QKW223" s="67"/>
      <c r="QKX223" s="65"/>
      <c r="QKY223" s="65"/>
      <c r="QKZ223" s="65"/>
      <c r="QLA223" s="66"/>
      <c r="QLC223" s="64"/>
      <c r="QLD223" s="67"/>
      <c r="QLE223" s="67"/>
      <c r="QLF223" s="65"/>
      <c r="QLG223" s="65"/>
      <c r="QLH223" s="65"/>
      <c r="QLI223" s="66"/>
      <c r="QLK223" s="64"/>
      <c r="QLL223" s="67"/>
      <c r="QLM223" s="67"/>
      <c r="QLN223" s="65"/>
      <c r="QLO223" s="65"/>
      <c r="QLP223" s="65"/>
      <c r="QLQ223" s="66"/>
      <c r="QLS223" s="64"/>
      <c r="QLT223" s="67"/>
      <c r="QLU223" s="67"/>
      <c r="QLV223" s="65"/>
      <c r="QLW223" s="65"/>
      <c r="QLX223" s="65"/>
      <c r="QLY223" s="66"/>
      <c r="QMA223" s="64"/>
      <c r="QMB223" s="67"/>
      <c r="QMC223" s="67"/>
      <c r="QMD223" s="65"/>
      <c r="QME223" s="65"/>
      <c r="QMF223" s="65"/>
      <c r="QMG223" s="66"/>
      <c r="QMI223" s="64"/>
      <c r="QMJ223" s="67"/>
      <c r="QMK223" s="67"/>
      <c r="QML223" s="65"/>
      <c r="QMM223" s="65"/>
      <c r="QMN223" s="65"/>
      <c r="QMO223" s="66"/>
      <c r="QMQ223" s="64"/>
      <c r="QMR223" s="67"/>
      <c r="QMS223" s="67"/>
      <c r="QMT223" s="65"/>
      <c r="QMU223" s="65"/>
      <c r="QMV223" s="65"/>
      <c r="QMW223" s="66"/>
      <c r="QMY223" s="64"/>
      <c r="QMZ223" s="67"/>
      <c r="QNA223" s="67"/>
      <c r="QNB223" s="65"/>
      <c r="QNC223" s="65"/>
      <c r="QND223" s="65"/>
      <c r="QNE223" s="66"/>
      <c r="QNG223" s="64"/>
      <c r="QNH223" s="67"/>
      <c r="QNI223" s="67"/>
      <c r="QNJ223" s="65"/>
      <c r="QNK223" s="65"/>
      <c r="QNL223" s="65"/>
      <c r="QNM223" s="66"/>
      <c r="QNO223" s="64"/>
      <c r="QNP223" s="67"/>
      <c r="QNQ223" s="67"/>
      <c r="QNR223" s="65"/>
      <c r="QNS223" s="65"/>
      <c r="QNT223" s="65"/>
      <c r="QNU223" s="66"/>
      <c r="QNW223" s="64"/>
      <c r="QNX223" s="67"/>
      <c r="QNY223" s="67"/>
      <c r="QNZ223" s="65"/>
      <c r="QOA223" s="65"/>
      <c r="QOB223" s="65"/>
      <c r="QOC223" s="66"/>
      <c r="QOE223" s="64"/>
      <c r="QOF223" s="67"/>
      <c r="QOG223" s="67"/>
      <c r="QOH223" s="65"/>
      <c r="QOI223" s="65"/>
      <c r="QOJ223" s="65"/>
      <c r="QOK223" s="66"/>
      <c r="QOM223" s="64"/>
      <c r="QON223" s="67"/>
      <c r="QOO223" s="67"/>
      <c r="QOP223" s="65"/>
      <c r="QOQ223" s="65"/>
      <c r="QOR223" s="65"/>
      <c r="QOS223" s="66"/>
      <c r="QOU223" s="64"/>
      <c r="QOV223" s="67"/>
      <c r="QOW223" s="67"/>
      <c r="QOX223" s="65"/>
      <c r="QOY223" s="65"/>
      <c r="QOZ223" s="65"/>
      <c r="QPA223" s="66"/>
      <c r="QPC223" s="64"/>
      <c r="QPD223" s="67"/>
      <c r="QPE223" s="67"/>
      <c r="QPF223" s="65"/>
      <c r="QPG223" s="65"/>
      <c r="QPH223" s="65"/>
      <c r="QPI223" s="66"/>
      <c r="QPK223" s="64"/>
      <c r="QPL223" s="67"/>
      <c r="QPM223" s="67"/>
      <c r="QPN223" s="65"/>
      <c r="QPO223" s="65"/>
      <c r="QPP223" s="65"/>
      <c r="QPQ223" s="66"/>
      <c r="QPS223" s="64"/>
      <c r="QPT223" s="67"/>
      <c r="QPU223" s="67"/>
      <c r="QPV223" s="65"/>
      <c r="QPW223" s="65"/>
      <c r="QPX223" s="65"/>
      <c r="QPY223" s="66"/>
      <c r="QQA223" s="64"/>
      <c r="QQB223" s="67"/>
      <c r="QQC223" s="67"/>
      <c r="QQD223" s="65"/>
      <c r="QQE223" s="65"/>
      <c r="QQF223" s="65"/>
      <c r="QQG223" s="66"/>
      <c r="QQI223" s="64"/>
      <c r="QQJ223" s="67"/>
      <c r="QQK223" s="67"/>
      <c r="QQL223" s="65"/>
      <c r="QQM223" s="65"/>
      <c r="QQN223" s="65"/>
      <c r="QQO223" s="66"/>
      <c r="QQQ223" s="64"/>
      <c r="QQR223" s="67"/>
      <c r="QQS223" s="67"/>
      <c r="QQT223" s="65"/>
      <c r="QQU223" s="65"/>
      <c r="QQV223" s="65"/>
      <c r="QQW223" s="66"/>
      <c r="QQY223" s="64"/>
      <c r="QQZ223" s="67"/>
      <c r="QRA223" s="67"/>
      <c r="QRB223" s="65"/>
      <c r="QRC223" s="65"/>
      <c r="QRD223" s="65"/>
      <c r="QRE223" s="66"/>
      <c r="QRG223" s="64"/>
      <c r="QRH223" s="67"/>
      <c r="QRI223" s="67"/>
      <c r="QRJ223" s="65"/>
      <c r="QRK223" s="65"/>
      <c r="QRL223" s="65"/>
      <c r="QRM223" s="66"/>
      <c r="QRO223" s="64"/>
      <c r="QRP223" s="67"/>
      <c r="QRQ223" s="67"/>
      <c r="QRR223" s="65"/>
      <c r="QRS223" s="65"/>
      <c r="QRT223" s="65"/>
      <c r="QRU223" s="66"/>
      <c r="QRW223" s="64"/>
      <c r="QRX223" s="67"/>
      <c r="QRY223" s="67"/>
      <c r="QRZ223" s="65"/>
      <c r="QSA223" s="65"/>
      <c r="QSB223" s="65"/>
      <c r="QSC223" s="66"/>
      <c r="QSE223" s="64"/>
      <c r="QSF223" s="67"/>
      <c r="QSG223" s="67"/>
      <c r="QSH223" s="65"/>
      <c r="QSI223" s="65"/>
      <c r="QSJ223" s="65"/>
      <c r="QSK223" s="66"/>
      <c r="QSM223" s="64"/>
      <c r="QSN223" s="67"/>
      <c r="QSO223" s="67"/>
      <c r="QSP223" s="65"/>
      <c r="QSQ223" s="65"/>
      <c r="QSR223" s="65"/>
      <c r="QSS223" s="66"/>
      <c r="QSU223" s="64"/>
      <c r="QSV223" s="67"/>
      <c r="QSW223" s="67"/>
      <c r="QSX223" s="65"/>
      <c r="QSY223" s="65"/>
      <c r="QSZ223" s="65"/>
      <c r="QTA223" s="66"/>
      <c r="QTC223" s="64"/>
      <c r="QTD223" s="67"/>
      <c r="QTE223" s="67"/>
      <c r="QTF223" s="65"/>
      <c r="QTG223" s="65"/>
      <c r="QTH223" s="65"/>
      <c r="QTI223" s="66"/>
      <c r="QTK223" s="64"/>
      <c r="QTL223" s="67"/>
      <c r="QTM223" s="67"/>
      <c r="QTN223" s="65"/>
      <c r="QTO223" s="65"/>
      <c r="QTP223" s="65"/>
      <c r="QTQ223" s="66"/>
      <c r="QTS223" s="64"/>
      <c r="QTT223" s="67"/>
      <c r="QTU223" s="67"/>
      <c r="QTV223" s="65"/>
      <c r="QTW223" s="65"/>
      <c r="QTX223" s="65"/>
      <c r="QTY223" s="66"/>
      <c r="QUA223" s="64"/>
      <c r="QUB223" s="67"/>
      <c r="QUC223" s="67"/>
      <c r="QUD223" s="65"/>
      <c r="QUE223" s="65"/>
      <c r="QUF223" s="65"/>
      <c r="QUG223" s="66"/>
      <c r="QUI223" s="64"/>
      <c r="QUJ223" s="67"/>
      <c r="QUK223" s="67"/>
      <c r="QUL223" s="65"/>
      <c r="QUM223" s="65"/>
      <c r="QUN223" s="65"/>
      <c r="QUO223" s="66"/>
      <c r="QUQ223" s="64"/>
      <c r="QUR223" s="67"/>
      <c r="QUS223" s="67"/>
      <c r="QUT223" s="65"/>
      <c r="QUU223" s="65"/>
      <c r="QUV223" s="65"/>
      <c r="QUW223" s="66"/>
      <c r="QUY223" s="64"/>
      <c r="QUZ223" s="67"/>
      <c r="QVA223" s="67"/>
      <c r="QVB223" s="65"/>
      <c r="QVC223" s="65"/>
      <c r="QVD223" s="65"/>
      <c r="QVE223" s="66"/>
      <c r="QVG223" s="64"/>
      <c r="QVH223" s="67"/>
      <c r="QVI223" s="67"/>
      <c r="QVJ223" s="65"/>
      <c r="QVK223" s="65"/>
      <c r="QVL223" s="65"/>
      <c r="QVM223" s="66"/>
      <c r="QVO223" s="64"/>
      <c r="QVP223" s="67"/>
      <c r="QVQ223" s="67"/>
      <c r="QVR223" s="65"/>
      <c r="QVS223" s="65"/>
      <c r="QVT223" s="65"/>
      <c r="QVU223" s="66"/>
      <c r="QVW223" s="64"/>
      <c r="QVX223" s="67"/>
      <c r="QVY223" s="67"/>
      <c r="QVZ223" s="65"/>
      <c r="QWA223" s="65"/>
      <c r="QWB223" s="65"/>
      <c r="QWC223" s="66"/>
      <c r="QWE223" s="64"/>
      <c r="QWF223" s="67"/>
      <c r="QWG223" s="67"/>
      <c r="QWH223" s="65"/>
      <c r="QWI223" s="65"/>
      <c r="QWJ223" s="65"/>
      <c r="QWK223" s="66"/>
      <c r="QWM223" s="64"/>
      <c r="QWN223" s="67"/>
      <c r="QWO223" s="67"/>
      <c r="QWP223" s="65"/>
      <c r="QWQ223" s="65"/>
      <c r="QWR223" s="65"/>
      <c r="QWS223" s="66"/>
      <c r="QWU223" s="64"/>
      <c r="QWV223" s="67"/>
      <c r="QWW223" s="67"/>
      <c r="QWX223" s="65"/>
      <c r="QWY223" s="65"/>
      <c r="QWZ223" s="65"/>
      <c r="QXA223" s="66"/>
      <c r="QXC223" s="64"/>
      <c r="QXD223" s="67"/>
      <c r="QXE223" s="67"/>
      <c r="QXF223" s="65"/>
      <c r="QXG223" s="65"/>
      <c r="QXH223" s="65"/>
      <c r="QXI223" s="66"/>
      <c r="QXK223" s="64"/>
      <c r="QXL223" s="67"/>
      <c r="QXM223" s="67"/>
      <c r="QXN223" s="65"/>
      <c r="QXO223" s="65"/>
      <c r="QXP223" s="65"/>
      <c r="QXQ223" s="66"/>
      <c r="QXS223" s="64"/>
      <c r="QXT223" s="67"/>
      <c r="QXU223" s="67"/>
      <c r="QXV223" s="65"/>
      <c r="QXW223" s="65"/>
      <c r="QXX223" s="65"/>
      <c r="QXY223" s="66"/>
      <c r="QYA223" s="64"/>
      <c r="QYB223" s="67"/>
      <c r="QYC223" s="67"/>
      <c r="QYD223" s="65"/>
      <c r="QYE223" s="65"/>
      <c r="QYF223" s="65"/>
      <c r="QYG223" s="66"/>
      <c r="QYI223" s="64"/>
      <c r="QYJ223" s="67"/>
      <c r="QYK223" s="67"/>
      <c r="QYL223" s="65"/>
      <c r="QYM223" s="65"/>
      <c r="QYN223" s="65"/>
      <c r="QYO223" s="66"/>
      <c r="QYQ223" s="64"/>
      <c r="QYR223" s="67"/>
      <c r="QYS223" s="67"/>
      <c r="QYT223" s="65"/>
      <c r="QYU223" s="65"/>
      <c r="QYV223" s="65"/>
      <c r="QYW223" s="66"/>
      <c r="QYY223" s="64"/>
      <c r="QYZ223" s="67"/>
      <c r="QZA223" s="67"/>
      <c r="QZB223" s="65"/>
      <c r="QZC223" s="65"/>
      <c r="QZD223" s="65"/>
      <c r="QZE223" s="66"/>
      <c r="QZG223" s="64"/>
      <c r="QZH223" s="67"/>
      <c r="QZI223" s="67"/>
      <c r="QZJ223" s="65"/>
      <c r="QZK223" s="65"/>
      <c r="QZL223" s="65"/>
      <c r="QZM223" s="66"/>
      <c r="QZO223" s="64"/>
      <c r="QZP223" s="67"/>
      <c r="QZQ223" s="67"/>
      <c r="QZR223" s="65"/>
      <c r="QZS223" s="65"/>
      <c r="QZT223" s="65"/>
      <c r="QZU223" s="66"/>
      <c r="QZW223" s="64"/>
      <c r="QZX223" s="67"/>
      <c r="QZY223" s="67"/>
      <c r="QZZ223" s="65"/>
      <c r="RAA223" s="65"/>
      <c r="RAB223" s="65"/>
      <c r="RAC223" s="66"/>
      <c r="RAE223" s="64"/>
      <c r="RAF223" s="67"/>
      <c r="RAG223" s="67"/>
      <c r="RAH223" s="65"/>
      <c r="RAI223" s="65"/>
      <c r="RAJ223" s="65"/>
      <c r="RAK223" s="66"/>
      <c r="RAM223" s="64"/>
      <c r="RAN223" s="67"/>
      <c r="RAO223" s="67"/>
      <c r="RAP223" s="65"/>
      <c r="RAQ223" s="65"/>
      <c r="RAR223" s="65"/>
      <c r="RAS223" s="66"/>
      <c r="RAU223" s="64"/>
      <c r="RAV223" s="67"/>
      <c r="RAW223" s="67"/>
      <c r="RAX223" s="65"/>
      <c r="RAY223" s="65"/>
      <c r="RAZ223" s="65"/>
      <c r="RBA223" s="66"/>
      <c r="RBC223" s="64"/>
      <c r="RBD223" s="67"/>
      <c r="RBE223" s="67"/>
      <c r="RBF223" s="65"/>
      <c r="RBG223" s="65"/>
      <c r="RBH223" s="65"/>
      <c r="RBI223" s="66"/>
      <c r="RBK223" s="64"/>
      <c r="RBL223" s="67"/>
      <c r="RBM223" s="67"/>
      <c r="RBN223" s="65"/>
      <c r="RBO223" s="65"/>
      <c r="RBP223" s="65"/>
      <c r="RBQ223" s="66"/>
      <c r="RBS223" s="64"/>
      <c r="RBT223" s="67"/>
      <c r="RBU223" s="67"/>
      <c r="RBV223" s="65"/>
      <c r="RBW223" s="65"/>
      <c r="RBX223" s="65"/>
      <c r="RBY223" s="66"/>
      <c r="RCA223" s="64"/>
      <c r="RCB223" s="67"/>
      <c r="RCC223" s="67"/>
      <c r="RCD223" s="65"/>
      <c r="RCE223" s="65"/>
      <c r="RCF223" s="65"/>
      <c r="RCG223" s="66"/>
      <c r="RCI223" s="64"/>
      <c r="RCJ223" s="67"/>
      <c r="RCK223" s="67"/>
      <c r="RCL223" s="65"/>
      <c r="RCM223" s="65"/>
      <c r="RCN223" s="65"/>
      <c r="RCO223" s="66"/>
      <c r="RCQ223" s="64"/>
      <c r="RCR223" s="67"/>
      <c r="RCS223" s="67"/>
      <c r="RCT223" s="65"/>
      <c r="RCU223" s="65"/>
      <c r="RCV223" s="65"/>
      <c r="RCW223" s="66"/>
      <c r="RCY223" s="64"/>
      <c r="RCZ223" s="67"/>
      <c r="RDA223" s="67"/>
      <c r="RDB223" s="65"/>
      <c r="RDC223" s="65"/>
      <c r="RDD223" s="65"/>
      <c r="RDE223" s="66"/>
      <c r="RDG223" s="64"/>
      <c r="RDH223" s="67"/>
      <c r="RDI223" s="67"/>
      <c r="RDJ223" s="65"/>
      <c r="RDK223" s="65"/>
      <c r="RDL223" s="65"/>
      <c r="RDM223" s="66"/>
      <c r="RDO223" s="64"/>
      <c r="RDP223" s="67"/>
      <c r="RDQ223" s="67"/>
      <c r="RDR223" s="65"/>
      <c r="RDS223" s="65"/>
      <c r="RDT223" s="65"/>
      <c r="RDU223" s="66"/>
      <c r="RDW223" s="64"/>
      <c r="RDX223" s="67"/>
      <c r="RDY223" s="67"/>
      <c r="RDZ223" s="65"/>
      <c r="REA223" s="65"/>
      <c r="REB223" s="65"/>
      <c r="REC223" s="66"/>
      <c r="REE223" s="64"/>
      <c r="REF223" s="67"/>
      <c r="REG223" s="67"/>
      <c r="REH223" s="65"/>
      <c r="REI223" s="65"/>
      <c r="REJ223" s="65"/>
      <c r="REK223" s="66"/>
      <c r="REM223" s="64"/>
      <c r="REN223" s="67"/>
      <c r="REO223" s="67"/>
      <c r="REP223" s="65"/>
      <c r="REQ223" s="65"/>
      <c r="RER223" s="65"/>
      <c r="RES223" s="66"/>
      <c r="REU223" s="64"/>
      <c r="REV223" s="67"/>
      <c r="REW223" s="67"/>
      <c r="REX223" s="65"/>
      <c r="REY223" s="65"/>
      <c r="REZ223" s="65"/>
      <c r="RFA223" s="66"/>
      <c r="RFC223" s="64"/>
      <c r="RFD223" s="67"/>
      <c r="RFE223" s="67"/>
      <c r="RFF223" s="65"/>
      <c r="RFG223" s="65"/>
      <c r="RFH223" s="65"/>
      <c r="RFI223" s="66"/>
      <c r="RFK223" s="64"/>
      <c r="RFL223" s="67"/>
      <c r="RFM223" s="67"/>
      <c r="RFN223" s="65"/>
      <c r="RFO223" s="65"/>
      <c r="RFP223" s="65"/>
      <c r="RFQ223" s="66"/>
      <c r="RFS223" s="64"/>
      <c r="RFT223" s="67"/>
      <c r="RFU223" s="67"/>
      <c r="RFV223" s="65"/>
      <c r="RFW223" s="65"/>
      <c r="RFX223" s="65"/>
      <c r="RFY223" s="66"/>
      <c r="RGA223" s="64"/>
      <c r="RGB223" s="67"/>
      <c r="RGC223" s="67"/>
      <c r="RGD223" s="65"/>
      <c r="RGE223" s="65"/>
      <c r="RGF223" s="65"/>
      <c r="RGG223" s="66"/>
      <c r="RGI223" s="64"/>
      <c r="RGJ223" s="67"/>
      <c r="RGK223" s="67"/>
      <c r="RGL223" s="65"/>
      <c r="RGM223" s="65"/>
      <c r="RGN223" s="65"/>
      <c r="RGO223" s="66"/>
      <c r="RGQ223" s="64"/>
      <c r="RGR223" s="67"/>
      <c r="RGS223" s="67"/>
      <c r="RGT223" s="65"/>
      <c r="RGU223" s="65"/>
      <c r="RGV223" s="65"/>
      <c r="RGW223" s="66"/>
      <c r="RGY223" s="64"/>
      <c r="RGZ223" s="67"/>
      <c r="RHA223" s="67"/>
      <c r="RHB223" s="65"/>
      <c r="RHC223" s="65"/>
      <c r="RHD223" s="65"/>
      <c r="RHE223" s="66"/>
      <c r="RHG223" s="64"/>
      <c r="RHH223" s="67"/>
      <c r="RHI223" s="67"/>
      <c r="RHJ223" s="65"/>
      <c r="RHK223" s="65"/>
      <c r="RHL223" s="65"/>
      <c r="RHM223" s="66"/>
      <c r="RHO223" s="64"/>
      <c r="RHP223" s="67"/>
      <c r="RHQ223" s="67"/>
      <c r="RHR223" s="65"/>
      <c r="RHS223" s="65"/>
      <c r="RHT223" s="65"/>
      <c r="RHU223" s="66"/>
      <c r="RHW223" s="64"/>
      <c r="RHX223" s="67"/>
      <c r="RHY223" s="67"/>
      <c r="RHZ223" s="65"/>
      <c r="RIA223" s="65"/>
      <c r="RIB223" s="65"/>
      <c r="RIC223" s="66"/>
      <c r="RIE223" s="64"/>
      <c r="RIF223" s="67"/>
      <c r="RIG223" s="67"/>
      <c r="RIH223" s="65"/>
      <c r="RII223" s="65"/>
      <c r="RIJ223" s="65"/>
      <c r="RIK223" s="66"/>
      <c r="RIM223" s="64"/>
      <c r="RIN223" s="67"/>
      <c r="RIO223" s="67"/>
      <c r="RIP223" s="65"/>
      <c r="RIQ223" s="65"/>
      <c r="RIR223" s="65"/>
      <c r="RIS223" s="66"/>
      <c r="RIU223" s="64"/>
      <c r="RIV223" s="67"/>
      <c r="RIW223" s="67"/>
      <c r="RIX223" s="65"/>
      <c r="RIY223" s="65"/>
      <c r="RIZ223" s="65"/>
      <c r="RJA223" s="66"/>
      <c r="RJC223" s="64"/>
      <c r="RJD223" s="67"/>
      <c r="RJE223" s="67"/>
      <c r="RJF223" s="65"/>
      <c r="RJG223" s="65"/>
      <c r="RJH223" s="65"/>
      <c r="RJI223" s="66"/>
      <c r="RJK223" s="64"/>
      <c r="RJL223" s="67"/>
      <c r="RJM223" s="67"/>
      <c r="RJN223" s="65"/>
      <c r="RJO223" s="65"/>
      <c r="RJP223" s="65"/>
      <c r="RJQ223" s="66"/>
      <c r="RJS223" s="64"/>
      <c r="RJT223" s="67"/>
      <c r="RJU223" s="67"/>
      <c r="RJV223" s="65"/>
      <c r="RJW223" s="65"/>
      <c r="RJX223" s="65"/>
      <c r="RJY223" s="66"/>
      <c r="RKA223" s="64"/>
      <c r="RKB223" s="67"/>
      <c r="RKC223" s="67"/>
      <c r="RKD223" s="65"/>
      <c r="RKE223" s="65"/>
      <c r="RKF223" s="65"/>
      <c r="RKG223" s="66"/>
      <c r="RKI223" s="64"/>
      <c r="RKJ223" s="67"/>
      <c r="RKK223" s="67"/>
      <c r="RKL223" s="65"/>
      <c r="RKM223" s="65"/>
      <c r="RKN223" s="65"/>
      <c r="RKO223" s="66"/>
      <c r="RKQ223" s="64"/>
      <c r="RKR223" s="67"/>
      <c r="RKS223" s="67"/>
      <c r="RKT223" s="65"/>
      <c r="RKU223" s="65"/>
      <c r="RKV223" s="65"/>
      <c r="RKW223" s="66"/>
      <c r="RKY223" s="64"/>
      <c r="RKZ223" s="67"/>
      <c r="RLA223" s="67"/>
      <c r="RLB223" s="65"/>
      <c r="RLC223" s="65"/>
      <c r="RLD223" s="65"/>
      <c r="RLE223" s="66"/>
      <c r="RLG223" s="64"/>
      <c r="RLH223" s="67"/>
      <c r="RLI223" s="67"/>
      <c r="RLJ223" s="65"/>
      <c r="RLK223" s="65"/>
      <c r="RLL223" s="65"/>
      <c r="RLM223" s="66"/>
      <c r="RLO223" s="64"/>
      <c r="RLP223" s="67"/>
      <c r="RLQ223" s="67"/>
      <c r="RLR223" s="65"/>
      <c r="RLS223" s="65"/>
      <c r="RLT223" s="65"/>
      <c r="RLU223" s="66"/>
      <c r="RLW223" s="64"/>
      <c r="RLX223" s="67"/>
      <c r="RLY223" s="67"/>
      <c r="RLZ223" s="65"/>
      <c r="RMA223" s="65"/>
      <c r="RMB223" s="65"/>
      <c r="RMC223" s="66"/>
      <c r="RME223" s="64"/>
      <c r="RMF223" s="67"/>
      <c r="RMG223" s="67"/>
      <c r="RMH223" s="65"/>
      <c r="RMI223" s="65"/>
      <c r="RMJ223" s="65"/>
      <c r="RMK223" s="66"/>
      <c r="RMM223" s="64"/>
      <c r="RMN223" s="67"/>
      <c r="RMO223" s="67"/>
      <c r="RMP223" s="65"/>
      <c r="RMQ223" s="65"/>
      <c r="RMR223" s="65"/>
      <c r="RMS223" s="66"/>
      <c r="RMU223" s="64"/>
      <c r="RMV223" s="67"/>
      <c r="RMW223" s="67"/>
      <c r="RMX223" s="65"/>
      <c r="RMY223" s="65"/>
      <c r="RMZ223" s="65"/>
      <c r="RNA223" s="66"/>
      <c r="RNC223" s="64"/>
      <c r="RND223" s="67"/>
      <c r="RNE223" s="67"/>
      <c r="RNF223" s="65"/>
      <c r="RNG223" s="65"/>
      <c r="RNH223" s="65"/>
      <c r="RNI223" s="66"/>
      <c r="RNK223" s="64"/>
      <c r="RNL223" s="67"/>
      <c r="RNM223" s="67"/>
      <c r="RNN223" s="65"/>
      <c r="RNO223" s="65"/>
      <c r="RNP223" s="65"/>
      <c r="RNQ223" s="66"/>
      <c r="RNS223" s="64"/>
      <c r="RNT223" s="67"/>
      <c r="RNU223" s="67"/>
      <c r="RNV223" s="65"/>
      <c r="RNW223" s="65"/>
      <c r="RNX223" s="65"/>
      <c r="RNY223" s="66"/>
      <c r="ROA223" s="64"/>
      <c r="ROB223" s="67"/>
      <c r="ROC223" s="67"/>
      <c r="ROD223" s="65"/>
      <c r="ROE223" s="65"/>
      <c r="ROF223" s="65"/>
      <c r="ROG223" s="66"/>
      <c r="ROI223" s="64"/>
      <c r="ROJ223" s="67"/>
      <c r="ROK223" s="67"/>
      <c r="ROL223" s="65"/>
      <c r="ROM223" s="65"/>
      <c r="RON223" s="65"/>
      <c r="ROO223" s="66"/>
      <c r="ROQ223" s="64"/>
      <c r="ROR223" s="67"/>
      <c r="ROS223" s="67"/>
      <c r="ROT223" s="65"/>
      <c r="ROU223" s="65"/>
      <c r="ROV223" s="65"/>
      <c r="ROW223" s="66"/>
      <c r="ROY223" s="64"/>
      <c r="ROZ223" s="67"/>
      <c r="RPA223" s="67"/>
      <c r="RPB223" s="65"/>
      <c r="RPC223" s="65"/>
      <c r="RPD223" s="65"/>
      <c r="RPE223" s="66"/>
      <c r="RPG223" s="64"/>
      <c r="RPH223" s="67"/>
      <c r="RPI223" s="67"/>
      <c r="RPJ223" s="65"/>
      <c r="RPK223" s="65"/>
      <c r="RPL223" s="65"/>
      <c r="RPM223" s="66"/>
      <c r="RPO223" s="64"/>
      <c r="RPP223" s="67"/>
      <c r="RPQ223" s="67"/>
      <c r="RPR223" s="65"/>
      <c r="RPS223" s="65"/>
      <c r="RPT223" s="65"/>
      <c r="RPU223" s="66"/>
      <c r="RPW223" s="64"/>
      <c r="RPX223" s="67"/>
      <c r="RPY223" s="67"/>
      <c r="RPZ223" s="65"/>
      <c r="RQA223" s="65"/>
      <c r="RQB223" s="65"/>
      <c r="RQC223" s="66"/>
      <c r="RQE223" s="64"/>
      <c r="RQF223" s="67"/>
      <c r="RQG223" s="67"/>
      <c r="RQH223" s="65"/>
      <c r="RQI223" s="65"/>
      <c r="RQJ223" s="65"/>
      <c r="RQK223" s="66"/>
      <c r="RQM223" s="64"/>
      <c r="RQN223" s="67"/>
      <c r="RQO223" s="67"/>
      <c r="RQP223" s="65"/>
      <c r="RQQ223" s="65"/>
      <c r="RQR223" s="65"/>
      <c r="RQS223" s="66"/>
      <c r="RQU223" s="64"/>
      <c r="RQV223" s="67"/>
      <c r="RQW223" s="67"/>
      <c r="RQX223" s="65"/>
      <c r="RQY223" s="65"/>
      <c r="RQZ223" s="65"/>
      <c r="RRA223" s="66"/>
      <c r="RRC223" s="64"/>
      <c r="RRD223" s="67"/>
      <c r="RRE223" s="67"/>
      <c r="RRF223" s="65"/>
      <c r="RRG223" s="65"/>
      <c r="RRH223" s="65"/>
      <c r="RRI223" s="66"/>
      <c r="RRK223" s="64"/>
      <c r="RRL223" s="67"/>
      <c r="RRM223" s="67"/>
      <c r="RRN223" s="65"/>
      <c r="RRO223" s="65"/>
      <c r="RRP223" s="65"/>
      <c r="RRQ223" s="66"/>
      <c r="RRS223" s="64"/>
      <c r="RRT223" s="67"/>
      <c r="RRU223" s="67"/>
      <c r="RRV223" s="65"/>
      <c r="RRW223" s="65"/>
      <c r="RRX223" s="65"/>
      <c r="RRY223" s="66"/>
      <c r="RSA223" s="64"/>
      <c r="RSB223" s="67"/>
      <c r="RSC223" s="67"/>
      <c r="RSD223" s="65"/>
      <c r="RSE223" s="65"/>
      <c r="RSF223" s="65"/>
      <c r="RSG223" s="66"/>
      <c r="RSI223" s="64"/>
      <c r="RSJ223" s="67"/>
      <c r="RSK223" s="67"/>
      <c r="RSL223" s="65"/>
      <c r="RSM223" s="65"/>
      <c r="RSN223" s="65"/>
      <c r="RSO223" s="66"/>
      <c r="RSQ223" s="64"/>
      <c r="RSR223" s="67"/>
      <c r="RSS223" s="67"/>
      <c r="RST223" s="65"/>
      <c r="RSU223" s="65"/>
      <c r="RSV223" s="65"/>
      <c r="RSW223" s="66"/>
      <c r="RSY223" s="64"/>
      <c r="RSZ223" s="67"/>
      <c r="RTA223" s="67"/>
      <c r="RTB223" s="65"/>
      <c r="RTC223" s="65"/>
      <c r="RTD223" s="65"/>
      <c r="RTE223" s="66"/>
      <c r="RTG223" s="64"/>
      <c r="RTH223" s="67"/>
      <c r="RTI223" s="67"/>
      <c r="RTJ223" s="65"/>
      <c r="RTK223" s="65"/>
      <c r="RTL223" s="65"/>
      <c r="RTM223" s="66"/>
      <c r="RTO223" s="64"/>
      <c r="RTP223" s="67"/>
      <c r="RTQ223" s="67"/>
      <c r="RTR223" s="65"/>
      <c r="RTS223" s="65"/>
      <c r="RTT223" s="65"/>
      <c r="RTU223" s="66"/>
      <c r="RTW223" s="64"/>
      <c r="RTX223" s="67"/>
      <c r="RTY223" s="67"/>
      <c r="RTZ223" s="65"/>
      <c r="RUA223" s="65"/>
      <c r="RUB223" s="65"/>
      <c r="RUC223" s="66"/>
      <c r="RUE223" s="64"/>
      <c r="RUF223" s="67"/>
      <c r="RUG223" s="67"/>
      <c r="RUH223" s="65"/>
      <c r="RUI223" s="65"/>
      <c r="RUJ223" s="65"/>
      <c r="RUK223" s="66"/>
      <c r="RUM223" s="64"/>
      <c r="RUN223" s="67"/>
      <c r="RUO223" s="67"/>
      <c r="RUP223" s="65"/>
      <c r="RUQ223" s="65"/>
      <c r="RUR223" s="65"/>
      <c r="RUS223" s="66"/>
      <c r="RUU223" s="64"/>
      <c r="RUV223" s="67"/>
      <c r="RUW223" s="67"/>
      <c r="RUX223" s="65"/>
      <c r="RUY223" s="65"/>
      <c r="RUZ223" s="65"/>
      <c r="RVA223" s="66"/>
      <c r="RVC223" s="64"/>
      <c r="RVD223" s="67"/>
      <c r="RVE223" s="67"/>
      <c r="RVF223" s="65"/>
      <c r="RVG223" s="65"/>
      <c r="RVH223" s="65"/>
      <c r="RVI223" s="66"/>
      <c r="RVK223" s="64"/>
      <c r="RVL223" s="67"/>
      <c r="RVM223" s="67"/>
      <c r="RVN223" s="65"/>
      <c r="RVO223" s="65"/>
      <c r="RVP223" s="65"/>
      <c r="RVQ223" s="66"/>
      <c r="RVS223" s="64"/>
      <c r="RVT223" s="67"/>
      <c r="RVU223" s="67"/>
      <c r="RVV223" s="65"/>
      <c r="RVW223" s="65"/>
      <c r="RVX223" s="65"/>
      <c r="RVY223" s="66"/>
      <c r="RWA223" s="64"/>
      <c r="RWB223" s="67"/>
      <c r="RWC223" s="67"/>
      <c r="RWD223" s="65"/>
      <c r="RWE223" s="65"/>
      <c r="RWF223" s="65"/>
      <c r="RWG223" s="66"/>
      <c r="RWI223" s="64"/>
      <c r="RWJ223" s="67"/>
      <c r="RWK223" s="67"/>
      <c r="RWL223" s="65"/>
      <c r="RWM223" s="65"/>
      <c r="RWN223" s="65"/>
      <c r="RWO223" s="66"/>
      <c r="RWQ223" s="64"/>
      <c r="RWR223" s="67"/>
      <c r="RWS223" s="67"/>
      <c r="RWT223" s="65"/>
      <c r="RWU223" s="65"/>
      <c r="RWV223" s="65"/>
      <c r="RWW223" s="66"/>
      <c r="RWY223" s="64"/>
      <c r="RWZ223" s="67"/>
      <c r="RXA223" s="67"/>
      <c r="RXB223" s="65"/>
      <c r="RXC223" s="65"/>
      <c r="RXD223" s="65"/>
      <c r="RXE223" s="66"/>
      <c r="RXG223" s="64"/>
      <c r="RXH223" s="67"/>
      <c r="RXI223" s="67"/>
      <c r="RXJ223" s="65"/>
      <c r="RXK223" s="65"/>
      <c r="RXL223" s="65"/>
      <c r="RXM223" s="66"/>
      <c r="RXO223" s="64"/>
      <c r="RXP223" s="67"/>
      <c r="RXQ223" s="67"/>
      <c r="RXR223" s="65"/>
      <c r="RXS223" s="65"/>
      <c r="RXT223" s="65"/>
      <c r="RXU223" s="66"/>
      <c r="RXW223" s="64"/>
      <c r="RXX223" s="67"/>
      <c r="RXY223" s="67"/>
      <c r="RXZ223" s="65"/>
      <c r="RYA223" s="65"/>
      <c r="RYB223" s="65"/>
      <c r="RYC223" s="66"/>
      <c r="RYE223" s="64"/>
      <c r="RYF223" s="67"/>
      <c r="RYG223" s="67"/>
      <c r="RYH223" s="65"/>
      <c r="RYI223" s="65"/>
      <c r="RYJ223" s="65"/>
      <c r="RYK223" s="66"/>
      <c r="RYM223" s="64"/>
      <c r="RYN223" s="67"/>
      <c r="RYO223" s="67"/>
      <c r="RYP223" s="65"/>
      <c r="RYQ223" s="65"/>
      <c r="RYR223" s="65"/>
      <c r="RYS223" s="66"/>
      <c r="RYU223" s="64"/>
      <c r="RYV223" s="67"/>
      <c r="RYW223" s="67"/>
      <c r="RYX223" s="65"/>
      <c r="RYY223" s="65"/>
      <c r="RYZ223" s="65"/>
      <c r="RZA223" s="66"/>
      <c r="RZC223" s="64"/>
      <c r="RZD223" s="67"/>
      <c r="RZE223" s="67"/>
      <c r="RZF223" s="65"/>
      <c r="RZG223" s="65"/>
      <c r="RZH223" s="65"/>
      <c r="RZI223" s="66"/>
      <c r="RZK223" s="64"/>
      <c r="RZL223" s="67"/>
      <c r="RZM223" s="67"/>
      <c r="RZN223" s="65"/>
      <c r="RZO223" s="65"/>
      <c r="RZP223" s="65"/>
      <c r="RZQ223" s="66"/>
      <c r="RZS223" s="64"/>
      <c r="RZT223" s="67"/>
      <c r="RZU223" s="67"/>
      <c r="RZV223" s="65"/>
      <c r="RZW223" s="65"/>
      <c r="RZX223" s="65"/>
      <c r="RZY223" s="66"/>
      <c r="SAA223" s="64"/>
      <c r="SAB223" s="67"/>
      <c r="SAC223" s="67"/>
      <c r="SAD223" s="65"/>
      <c r="SAE223" s="65"/>
      <c r="SAF223" s="65"/>
      <c r="SAG223" s="66"/>
      <c r="SAI223" s="64"/>
      <c r="SAJ223" s="67"/>
      <c r="SAK223" s="67"/>
      <c r="SAL223" s="65"/>
      <c r="SAM223" s="65"/>
      <c r="SAN223" s="65"/>
      <c r="SAO223" s="66"/>
      <c r="SAQ223" s="64"/>
      <c r="SAR223" s="67"/>
      <c r="SAS223" s="67"/>
      <c r="SAT223" s="65"/>
      <c r="SAU223" s="65"/>
      <c r="SAV223" s="65"/>
      <c r="SAW223" s="66"/>
      <c r="SAY223" s="64"/>
      <c r="SAZ223" s="67"/>
      <c r="SBA223" s="67"/>
      <c r="SBB223" s="65"/>
      <c r="SBC223" s="65"/>
      <c r="SBD223" s="65"/>
      <c r="SBE223" s="66"/>
      <c r="SBG223" s="64"/>
      <c r="SBH223" s="67"/>
      <c r="SBI223" s="67"/>
      <c r="SBJ223" s="65"/>
      <c r="SBK223" s="65"/>
      <c r="SBL223" s="65"/>
      <c r="SBM223" s="66"/>
      <c r="SBO223" s="64"/>
      <c r="SBP223" s="67"/>
      <c r="SBQ223" s="67"/>
      <c r="SBR223" s="65"/>
      <c r="SBS223" s="65"/>
      <c r="SBT223" s="65"/>
      <c r="SBU223" s="66"/>
      <c r="SBW223" s="64"/>
      <c r="SBX223" s="67"/>
      <c r="SBY223" s="67"/>
      <c r="SBZ223" s="65"/>
      <c r="SCA223" s="65"/>
      <c r="SCB223" s="65"/>
      <c r="SCC223" s="66"/>
      <c r="SCE223" s="64"/>
      <c r="SCF223" s="67"/>
      <c r="SCG223" s="67"/>
      <c r="SCH223" s="65"/>
      <c r="SCI223" s="65"/>
      <c r="SCJ223" s="65"/>
      <c r="SCK223" s="66"/>
      <c r="SCM223" s="64"/>
      <c r="SCN223" s="67"/>
      <c r="SCO223" s="67"/>
      <c r="SCP223" s="65"/>
      <c r="SCQ223" s="65"/>
      <c r="SCR223" s="65"/>
      <c r="SCS223" s="66"/>
      <c r="SCU223" s="64"/>
      <c r="SCV223" s="67"/>
      <c r="SCW223" s="67"/>
      <c r="SCX223" s="65"/>
      <c r="SCY223" s="65"/>
      <c r="SCZ223" s="65"/>
      <c r="SDA223" s="66"/>
      <c r="SDC223" s="64"/>
      <c r="SDD223" s="67"/>
      <c r="SDE223" s="67"/>
      <c r="SDF223" s="65"/>
      <c r="SDG223" s="65"/>
      <c r="SDH223" s="65"/>
      <c r="SDI223" s="66"/>
      <c r="SDK223" s="64"/>
      <c r="SDL223" s="67"/>
      <c r="SDM223" s="67"/>
      <c r="SDN223" s="65"/>
      <c r="SDO223" s="65"/>
      <c r="SDP223" s="65"/>
      <c r="SDQ223" s="66"/>
      <c r="SDS223" s="64"/>
      <c r="SDT223" s="67"/>
      <c r="SDU223" s="67"/>
      <c r="SDV223" s="65"/>
      <c r="SDW223" s="65"/>
      <c r="SDX223" s="65"/>
      <c r="SDY223" s="66"/>
      <c r="SEA223" s="64"/>
      <c r="SEB223" s="67"/>
      <c r="SEC223" s="67"/>
      <c r="SED223" s="65"/>
      <c r="SEE223" s="65"/>
      <c r="SEF223" s="65"/>
      <c r="SEG223" s="66"/>
      <c r="SEI223" s="64"/>
      <c r="SEJ223" s="67"/>
      <c r="SEK223" s="67"/>
      <c r="SEL223" s="65"/>
      <c r="SEM223" s="65"/>
      <c r="SEN223" s="65"/>
      <c r="SEO223" s="66"/>
      <c r="SEQ223" s="64"/>
      <c r="SER223" s="67"/>
      <c r="SES223" s="67"/>
      <c r="SET223" s="65"/>
      <c r="SEU223" s="65"/>
      <c r="SEV223" s="65"/>
      <c r="SEW223" s="66"/>
      <c r="SEY223" s="64"/>
      <c r="SEZ223" s="67"/>
      <c r="SFA223" s="67"/>
      <c r="SFB223" s="65"/>
      <c r="SFC223" s="65"/>
      <c r="SFD223" s="65"/>
      <c r="SFE223" s="66"/>
      <c r="SFG223" s="64"/>
      <c r="SFH223" s="67"/>
      <c r="SFI223" s="67"/>
      <c r="SFJ223" s="65"/>
      <c r="SFK223" s="65"/>
      <c r="SFL223" s="65"/>
      <c r="SFM223" s="66"/>
      <c r="SFO223" s="64"/>
      <c r="SFP223" s="67"/>
      <c r="SFQ223" s="67"/>
      <c r="SFR223" s="65"/>
      <c r="SFS223" s="65"/>
      <c r="SFT223" s="65"/>
      <c r="SFU223" s="66"/>
      <c r="SFW223" s="64"/>
      <c r="SFX223" s="67"/>
      <c r="SFY223" s="67"/>
      <c r="SFZ223" s="65"/>
      <c r="SGA223" s="65"/>
      <c r="SGB223" s="65"/>
      <c r="SGC223" s="66"/>
      <c r="SGE223" s="64"/>
      <c r="SGF223" s="67"/>
      <c r="SGG223" s="67"/>
      <c r="SGH223" s="65"/>
      <c r="SGI223" s="65"/>
      <c r="SGJ223" s="65"/>
      <c r="SGK223" s="66"/>
      <c r="SGM223" s="64"/>
      <c r="SGN223" s="67"/>
      <c r="SGO223" s="67"/>
      <c r="SGP223" s="65"/>
      <c r="SGQ223" s="65"/>
      <c r="SGR223" s="65"/>
      <c r="SGS223" s="66"/>
      <c r="SGU223" s="64"/>
      <c r="SGV223" s="67"/>
      <c r="SGW223" s="67"/>
      <c r="SGX223" s="65"/>
      <c r="SGY223" s="65"/>
      <c r="SGZ223" s="65"/>
      <c r="SHA223" s="66"/>
      <c r="SHC223" s="64"/>
      <c r="SHD223" s="67"/>
      <c r="SHE223" s="67"/>
      <c r="SHF223" s="65"/>
      <c r="SHG223" s="65"/>
      <c r="SHH223" s="65"/>
      <c r="SHI223" s="66"/>
      <c r="SHK223" s="64"/>
      <c r="SHL223" s="67"/>
      <c r="SHM223" s="67"/>
      <c r="SHN223" s="65"/>
      <c r="SHO223" s="65"/>
      <c r="SHP223" s="65"/>
      <c r="SHQ223" s="66"/>
      <c r="SHS223" s="64"/>
      <c r="SHT223" s="67"/>
      <c r="SHU223" s="67"/>
      <c r="SHV223" s="65"/>
      <c r="SHW223" s="65"/>
      <c r="SHX223" s="65"/>
      <c r="SHY223" s="66"/>
      <c r="SIA223" s="64"/>
      <c r="SIB223" s="67"/>
      <c r="SIC223" s="67"/>
      <c r="SID223" s="65"/>
      <c r="SIE223" s="65"/>
      <c r="SIF223" s="65"/>
      <c r="SIG223" s="66"/>
      <c r="SII223" s="64"/>
      <c r="SIJ223" s="67"/>
      <c r="SIK223" s="67"/>
      <c r="SIL223" s="65"/>
      <c r="SIM223" s="65"/>
      <c r="SIN223" s="65"/>
      <c r="SIO223" s="66"/>
      <c r="SIQ223" s="64"/>
      <c r="SIR223" s="67"/>
      <c r="SIS223" s="67"/>
      <c r="SIT223" s="65"/>
      <c r="SIU223" s="65"/>
      <c r="SIV223" s="65"/>
      <c r="SIW223" s="66"/>
      <c r="SIY223" s="64"/>
      <c r="SIZ223" s="67"/>
      <c r="SJA223" s="67"/>
      <c r="SJB223" s="65"/>
      <c r="SJC223" s="65"/>
      <c r="SJD223" s="65"/>
      <c r="SJE223" s="66"/>
      <c r="SJG223" s="64"/>
      <c r="SJH223" s="67"/>
      <c r="SJI223" s="67"/>
      <c r="SJJ223" s="65"/>
      <c r="SJK223" s="65"/>
      <c r="SJL223" s="65"/>
      <c r="SJM223" s="66"/>
      <c r="SJO223" s="64"/>
      <c r="SJP223" s="67"/>
      <c r="SJQ223" s="67"/>
      <c r="SJR223" s="65"/>
      <c r="SJS223" s="65"/>
      <c r="SJT223" s="65"/>
      <c r="SJU223" s="66"/>
      <c r="SJW223" s="64"/>
      <c r="SJX223" s="67"/>
      <c r="SJY223" s="67"/>
      <c r="SJZ223" s="65"/>
      <c r="SKA223" s="65"/>
      <c r="SKB223" s="65"/>
      <c r="SKC223" s="66"/>
      <c r="SKE223" s="64"/>
      <c r="SKF223" s="67"/>
      <c r="SKG223" s="67"/>
      <c r="SKH223" s="65"/>
      <c r="SKI223" s="65"/>
      <c r="SKJ223" s="65"/>
      <c r="SKK223" s="66"/>
      <c r="SKM223" s="64"/>
      <c r="SKN223" s="67"/>
      <c r="SKO223" s="67"/>
      <c r="SKP223" s="65"/>
      <c r="SKQ223" s="65"/>
      <c r="SKR223" s="65"/>
      <c r="SKS223" s="66"/>
      <c r="SKU223" s="64"/>
      <c r="SKV223" s="67"/>
      <c r="SKW223" s="67"/>
      <c r="SKX223" s="65"/>
      <c r="SKY223" s="65"/>
      <c r="SKZ223" s="65"/>
      <c r="SLA223" s="66"/>
      <c r="SLC223" s="64"/>
      <c r="SLD223" s="67"/>
      <c r="SLE223" s="67"/>
      <c r="SLF223" s="65"/>
      <c r="SLG223" s="65"/>
      <c r="SLH223" s="65"/>
      <c r="SLI223" s="66"/>
      <c r="SLK223" s="64"/>
      <c r="SLL223" s="67"/>
      <c r="SLM223" s="67"/>
      <c r="SLN223" s="65"/>
      <c r="SLO223" s="65"/>
      <c r="SLP223" s="65"/>
      <c r="SLQ223" s="66"/>
      <c r="SLS223" s="64"/>
      <c r="SLT223" s="67"/>
      <c r="SLU223" s="67"/>
      <c r="SLV223" s="65"/>
      <c r="SLW223" s="65"/>
      <c r="SLX223" s="65"/>
      <c r="SLY223" s="66"/>
      <c r="SMA223" s="64"/>
      <c r="SMB223" s="67"/>
      <c r="SMC223" s="67"/>
      <c r="SMD223" s="65"/>
      <c r="SME223" s="65"/>
      <c r="SMF223" s="65"/>
      <c r="SMG223" s="66"/>
      <c r="SMI223" s="64"/>
      <c r="SMJ223" s="67"/>
      <c r="SMK223" s="67"/>
      <c r="SML223" s="65"/>
      <c r="SMM223" s="65"/>
      <c r="SMN223" s="65"/>
      <c r="SMO223" s="66"/>
      <c r="SMQ223" s="64"/>
      <c r="SMR223" s="67"/>
      <c r="SMS223" s="67"/>
      <c r="SMT223" s="65"/>
      <c r="SMU223" s="65"/>
      <c r="SMV223" s="65"/>
      <c r="SMW223" s="66"/>
      <c r="SMY223" s="64"/>
      <c r="SMZ223" s="67"/>
      <c r="SNA223" s="67"/>
      <c r="SNB223" s="65"/>
      <c r="SNC223" s="65"/>
      <c r="SND223" s="65"/>
      <c r="SNE223" s="66"/>
      <c r="SNG223" s="64"/>
      <c r="SNH223" s="67"/>
      <c r="SNI223" s="67"/>
      <c r="SNJ223" s="65"/>
      <c r="SNK223" s="65"/>
      <c r="SNL223" s="65"/>
      <c r="SNM223" s="66"/>
      <c r="SNO223" s="64"/>
      <c r="SNP223" s="67"/>
      <c r="SNQ223" s="67"/>
      <c r="SNR223" s="65"/>
      <c r="SNS223" s="65"/>
      <c r="SNT223" s="65"/>
      <c r="SNU223" s="66"/>
      <c r="SNW223" s="64"/>
      <c r="SNX223" s="67"/>
      <c r="SNY223" s="67"/>
      <c r="SNZ223" s="65"/>
      <c r="SOA223" s="65"/>
      <c r="SOB223" s="65"/>
      <c r="SOC223" s="66"/>
      <c r="SOE223" s="64"/>
      <c r="SOF223" s="67"/>
      <c r="SOG223" s="67"/>
      <c r="SOH223" s="65"/>
      <c r="SOI223" s="65"/>
      <c r="SOJ223" s="65"/>
      <c r="SOK223" s="66"/>
      <c r="SOM223" s="64"/>
      <c r="SON223" s="67"/>
      <c r="SOO223" s="67"/>
      <c r="SOP223" s="65"/>
      <c r="SOQ223" s="65"/>
      <c r="SOR223" s="65"/>
      <c r="SOS223" s="66"/>
      <c r="SOU223" s="64"/>
      <c r="SOV223" s="67"/>
      <c r="SOW223" s="67"/>
      <c r="SOX223" s="65"/>
      <c r="SOY223" s="65"/>
      <c r="SOZ223" s="65"/>
      <c r="SPA223" s="66"/>
      <c r="SPC223" s="64"/>
      <c r="SPD223" s="67"/>
      <c r="SPE223" s="67"/>
      <c r="SPF223" s="65"/>
      <c r="SPG223" s="65"/>
      <c r="SPH223" s="65"/>
      <c r="SPI223" s="66"/>
      <c r="SPK223" s="64"/>
      <c r="SPL223" s="67"/>
      <c r="SPM223" s="67"/>
      <c r="SPN223" s="65"/>
      <c r="SPO223" s="65"/>
      <c r="SPP223" s="65"/>
      <c r="SPQ223" s="66"/>
      <c r="SPS223" s="64"/>
      <c r="SPT223" s="67"/>
      <c r="SPU223" s="67"/>
      <c r="SPV223" s="65"/>
      <c r="SPW223" s="65"/>
      <c r="SPX223" s="65"/>
      <c r="SPY223" s="66"/>
      <c r="SQA223" s="64"/>
      <c r="SQB223" s="67"/>
      <c r="SQC223" s="67"/>
      <c r="SQD223" s="65"/>
      <c r="SQE223" s="65"/>
      <c r="SQF223" s="65"/>
      <c r="SQG223" s="66"/>
      <c r="SQI223" s="64"/>
      <c r="SQJ223" s="67"/>
      <c r="SQK223" s="67"/>
      <c r="SQL223" s="65"/>
      <c r="SQM223" s="65"/>
      <c r="SQN223" s="65"/>
      <c r="SQO223" s="66"/>
      <c r="SQQ223" s="64"/>
      <c r="SQR223" s="67"/>
      <c r="SQS223" s="67"/>
      <c r="SQT223" s="65"/>
      <c r="SQU223" s="65"/>
      <c r="SQV223" s="65"/>
      <c r="SQW223" s="66"/>
      <c r="SQY223" s="64"/>
      <c r="SQZ223" s="67"/>
      <c r="SRA223" s="67"/>
      <c r="SRB223" s="65"/>
      <c r="SRC223" s="65"/>
      <c r="SRD223" s="65"/>
      <c r="SRE223" s="66"/>
      <c r="SRG223" s="64"/>
      <c r="SRH223" s="67"/>
      <c r="SRI223" s="67"/>
      <c r="SRJ223" s="65"/>
      <c r="SRK223" s="65"/>
      <c r="SRL223" s="65"/>
      <c r="SRM223" s="66"/>
      <c r="SRO223" s="64"/>
      <c r="SRP223" s="67"/>
      <c r="SRQ223" s="67"/>
      <c r="SRR223" s="65"/>
      <c r="SRS223" s="65"/>
      <c r="SRT223" s="65"/>
      <c r="SRU223" s="66"/>
      <c r="SRW223" s="64"/>
      <c r="SRX223" s="67"/>
      <c r="SRY223" s="67"/>
      <c r="SRZ223" s="65"/>
      <c r="SSA223" s="65"/>
      <c r="SSB223" s="65"/>
      <c r="SSC223" s="66"/>
      <c r="SSE223" s="64"/>
      <c r="SSF223" s="67"/>
      <c r="SSG223" s="67"/>
      <c r="SSH223" s="65"/>
      <c r="SSI223" s="65"/>
      <c r="SSJ223" s="65"/>
      <c r="SSK223" s="66"/>
      <c r="SSM223" s="64"/>
      <c r="SSN223" s="67"/>
      <c r="SSO223" s="67"/>
      <c r="SSP223" s="65"/>
      <c r="SSQ223" s="65"/>
      <c r="SSR223" s="65"/>
      <c r="SSS223" s="66"/>
      <c r="SSU223" s="64"/>
      <c r="SSV223" s="67"/>
      <c r="SSW223" s="67"/>
      <c r="SSX223" s="65"/>
      <c r="SSY223" s="65"/>
      <c r="SSZ223" s="65"/>
      <c r="STA223" s="66"/>
      <c r="STC223" s="64"/>
      <c r="STD223" s="67"/>
      <c r="STE223" s="67"/>
      <c r="STF223" s="65"/>
      <c r="STG223" s="65"/>
      <c r="STH223" s="65"/>
      <c r="STI223" s="66"/>
      <c r="STK223" s="64"/>
      <c r="STL223" s="67"/>
      <c r="STM223" s="67"/>
      <c r="STN223" s="65"/>
      <c r="STO223" s="65"/>
      <c r="STP223" s="65"/>
      <c r="STQ223" s="66"/>
      <c r="STS223" s="64"/>
      <c r="STT223" s="67"/>
      <c r="STU223" s="67"/>
      <c r="STV223" s="65"/>
      <c r="STW223" s="65"/>
      <c r="STX223" s="65"/>
      <c r="STY223" s="66"/>
      <c r="SUA223" s="64"/>
      <c r="SUB223" s="67"/>
      <c r="SUC223" s="67"/>
      <c r="SUD223" s="65"/>
      <c r="SUE223" s="65"/>
      <c r="SUF223" s="65"/>
      <c r="SUG223" s="66"/>
      <c r="SUI223" s="64"/>
      <c r="SUJ223" s="67"/>
      <c r="SUK223" s="67"/>
      <c r="SUL223" s="65"/>
      <c r="SUM223" s="65"/>
      <c r="SUN223" s="65"/>
      <c r="SUO223" s="66"/>
      <c r="SUQ223" s="64"/>
      <c r="SUR223" s="67"/>
      <c r="SUS223" s="67"/>
      <c r="SUT223" s="65"/>
      <c r="SUU223" s="65"/>
      <c r="SUV223" s="65"/>
      <c r="SUW223" s="66"/>
      <c r="SUY223" s="64"/>
      <c r="SUZ223" s="67"/>
      <c r="SVA223" s="67"/>
      <c r="SVB223" s="65"/>
      <c r="SVC223" s="65"/>
      <c r="SVD223" s="65"/>
      <c r="SVE223" s="66"/>
      <c r="SVG223" s="64"/>
      <c r="SVH223" s="67"/>
      <c r="SVI223" s="67"/>
      <c r="SVJ223" s="65"/>
      <c r="SVK223" s="65"/>
      <c r="SVL223" s="65"/>
      <c r="SVM223" s="66"/>
      <c r="SVO223" s="64"/>
      <c r="SVP223" s="67"/>
      <c r="SVQ223" s="67"/>
      <c r="SVR223" s="65"/>
      <c r="SVS223" s="65"/>
      <c r="SVT223" s="65"/>
      <c r="SVU223" s="66"/>
      <c r="SVW223" s="64"/>
      <c r="SVX223" s="67"/>
      <c r="SVY223" s="67"/>
      <c r="SVZ223" s="65"/>
      <c r="SWA223" s="65"/>
      <c r="SWB223" s="65"/>
      <c r="SWC223" s="66"/>
      <c r="SWE223" s="64"/>
      <c r="SWF223" s="67"/>
      <c r="SWG223" s="67"/>
      <c r="SWH223" s="65"/>
      <c r="SWI223" s="65"/>
      <c r="SWJ223" s="65"/>
      <c r="SWK223" s="66"/>
      <c r="SWM223" s="64"/>
      <c r="SWN223" s="67"/>
      <c r="SWO223" s="67"/>
      <c r="SWP223" s="65"/>
      <c r="SWQ223" s="65"/>
      <c r="SWR223" s="65"/>
      <c r="SWS223" s="66"/>
      <c r="SWU223" s="64"/>
      <c r="SWV223" s="67"/>
      <c r="SWW223" s="67"/>
      <c r="SWX223" s="65"/>
      <c r="SWY223" s="65"/>
      <c r="SWZ223" s="65"/>
      <c r="SXA223" s="66"/>
      <c r="SXC223" s="64"/>
      <c r="SXD223" s="67"/>
      <c r="SXE223" s="67"/>
      <c r="SXF223" s="65"/>
      <c r="SXG223" s="65"/>
      <c r="SXH223" s="65"/>
      <c r="SXI223" s="66"/>
      <c r="SXK223" s="64"/>
      <c r="SXL223" s="67"/>
      <c r="SXM223" s="67"/>
      <c r="SXN223" s="65"/>
      <c r="SXO223" s="65"/>
      <c r="SXP223" s="65"/>
      <c r="SXQ223" s="66"/>
      <c r="SXS223" s="64"/>
      <c r="SXT223" s="67"/>
      <c r="SXU223" s="67"/>
      <c r="SXV223" s="65"/>
      <c r="SXW223" s="65"/>
      <c r="SXX223" s="65"/>
      <c r="SXY223" s="66"/>
      <c r="SYA223" s="64"/>
      <c r="SYB223" s="67"/>
      <c r="SYC223" s="67"/>
      <c r="SYD223" s="65"/>
      <c r="SYE223" s="65"/>
      <c r="SYF223" s="65"/>
      <c r="SYG223" s="66"/>
      <c r="SYI223" s="64"/>
      <c r="SYJ223" s="67"/>
      <c r="SYK223" s="67"/>
      <c r="SYL223" s="65"/>
      <c r="SYM223" s="65"/>
      <c r="SYN223" s="65"/>
      <c r="SYO223" s="66"/>
      <c r="SYQ223" s="64"/>
      <c r="SYR223" s="67"/>
      <c r="SYS223" s="67"/>
      <c r="SYT223" s="65"/>
      <c r="SYU223" s="65"/>
      <c r="SYV223" s="65"/>
      <c r="SYW223" s="66"/>
      <c r="SYY223" s="64"/>
      <c r="SYZ223" s="67"/>
      <c r="SZA223" s="67"/>
      <c r="SZB223" s="65"/>
      <c r="SZC223" s="65"/>
      <c r="SZD223" s="65"/>
      <c r="SZE223" s="66"/>
      <c r="SZG223" s="64"/>
      <c r="SZH223" s="67"/>
      <c r="SZI223" s="67"/>
      <c r="SZJ223" s="65"/>
      <c r="SZK223" s="65"/>
      <c r="SZL223" s="65"/>
      <c r="SZM223" s="66"/>
      <c r="SZO223" s="64"/>
      <c r="SZP223" s="67"/>
      <c r="SZQ223" s="67"/>
      <c r="SZR223" s="65"/>
      <c r="SZS223" s="65"/>
      <c r="SZT223" s="65"/>
      <c r="SZU223" s="66"/>
      <c r="SZW223" s="64"/>
      <c r="SZX223" s="67"/>
      <c r="SZY223" s="67"/>
      <c r="SZZ223" s="65"/>
      <c r="TAA223" s="65"/>
      <c r="TAB223" s="65"/>
      <c r="TAC223" s="66"/>
      <c r="TAE223" s="64"/>
      <c r="TAF223" s="67"/>
      <c r="TAG223" s="67"/>
      <c r="TAH223" s="65"/>
      <c r="TAI223" s="65"/>
      <c r="TAJ223" s="65"/>
      <c r="TAK223" s="66"/>
      <c r="TAM223" s="64"/>
      <c r="TAN223" s="67"/>
      <c r="TAO223" s="67"/>
      <c r="TAP223" s="65"/>
      <c r="TAQ223" s="65"/>
      <c r="TAR223" s="65"/>
      <c r="TAS223" s="66"/>
      <c r="TAU223" s="64"/>
      <c r="TAV223" s="67"/>
      <c r="TAW223" s="67"/>
      <c r="TAX223" s="65"/>
      <c r="TAY223" s="65"/>
      <c r="TAZ223" s="65"/>
      <c r="TBA223" s="66"/>
      <c r="TBC223" s="64"/>
      <c r="TBD223" s="67"/>
      <c r="TBE223" s="67"/>
      <c r="TBF223" s="65"/>
      <c r="TBG223" s="65"/>
      <c r="TBH223" s="65"/>
      <c r="TBI223" s="66"/>
      <c r="TBK223" s="64"/>
      <c r="TBL223" s="67"/>
      <c r="TBM223" s="67"/>
      <c r="TBN223" s="65"/>
      <c r="TBO223" s="65"/>
      <c r="TBP223" s="65"/>
      <c r="TBQ223" s="66"/>
      <c r="TBS223" s="64"/>
      <c r="TBT223" s="67"/>
      <c r="TBU223" s="67"/>
      <c r="TBV223" s="65"/>
      <c r="TBW223" s="65"/>
      <c r="TBX223" s="65"/>
      <c r="TBY223" s="66"/>
      <c r="TCA223" s="64"/>
      <c r="TCB223" s="67"/>
      <c r="TCC223" s="67"/>
      <c r="TCD223" s="65"/>
      <c r="TCE223" s="65"/>
      <c r="TCF223" s="65"/>
      <c r="TCG223" s="66"/>
      <c r="TCI223" s="64"/>
      <c r="TCJ223" s="67"/>
      <c r="TCK223" s="67"/>
      <c r="TCL223" s="65"/>
      <c r="TCM223" s="65"/>
      <c r="TCN223" s="65"/>
      <c r="TCO223" s="66"/>
      <c r="TCQ223" s="64"/>
      <c r="TCR223" s="67"/>
      <c r="TCS223" s="67"/>
      <c r="TCT223" s="65"/>
      <c r="TCU223" s="65"/>
      <c r="TCV223" s="65"/>
      <c r="TCW223" s="66"/>
      <c r="TCY223" s="64"/>
      <c r="TCZ223" s="67"/>
      <c r="TDA223" s="67"/>
      <c r="TDB223" s="65"/>
      <c r="TDC223" s="65"/>
      <c r="TDD223" s="65"/>
      <c r="TDE223" s="66"/>
      <c r="TDG223" s="64"/>
      <c r="TDH223" s="67"/>
      <c r="TDI223" s="67"/>
      <c r="TDJ223" s="65"/>
      <c r="TDK223" s="65"/>
      <c r="TDL223" s="65"/>
      <c r="TDM223" s="66"/>
      <c r="TDO223" s="64"/>
      <c r="TDP223" s="67"/>
      <c r="TDQ223" s="67"/>
      <c r="TDR223" s="65"/>
      <c r="TDS223" s="65"/>
      <c r="TDT223" s="65"/>
      <c r="TDU223" s="66"/>
      <c r="TDW223" s="64"/>
      <c r="TDX223" s="67"/>
      <c r="TDY223" s="67"/>
      <c r="TDZ223" s="65"/>
      <c r="TEA223" s="65"/>
      <c r="TEB223" s="65"/>
      <c r="TEC223" s="66"/>
      <c r="TEE223" s="64"/>
      <c r="TEF223" s="67"/>
      <c r="TEG223" s="67"/>
      <c r="TEH223" s="65"/>
      <c r="TEI223" s="65"/>
      <c r="TEJ223" s="65"/>
      <c r="TEK223" s="66"/>
      <c r="TEM223" s="64"/>
      <c r="TEN223" s="67"/>
      <c r="TEO223" s="67"/>
      <c r="TEP223" s="65"/>
      <c r="TEQ223" s="65"/>
      <c r="TER223" s="65"/>
      <c r="TES223" s="66"/>
      <c r="TEU223" s="64"/>
      <c r="TEV223" s="67"/>
      <c r="TEW223" s="67"/>
      <c r="TEX223" s="65"/>
      <c r="TEY223" s="65"/>
      <c r="TEZ223" s="65"/>
      <c r="TFA223" s="66"/>
      <c r="TFC223" s="64"/>
      <c r="TFD223" s="67"/>
      <c r="TFE223" s="67"/>
      <c r="TFF223" s="65"/>
      <c r="TFG223" s="65"/>
      <c r="TFH223" s="65"/>
      <c r="TFI223" s="66"/>
      <c r="TFK223" s="64"/>
      <c r="TFL223" s="67"/>
      <c r="TFM223" s="67"/>
      <c r="TFN223" s="65"/>
      <c r="TFO223" s="65"/>
      <c r="TFP223" s="65"/>
      <c r="TFQ223" s="66"/>
      <c r="TFS223" s="64"/>
      <c r="TFT223" s="67"/>
      <c r="TFU223" s="67"/>
      <c r="TFV223" s="65"/>
      <c r="TFW223" s="65"/>
      <c r="TFX223" s="65"/>
      <c r="TFY223" s="66"/>
      <c r="TGA223" s="64"/>
      <c r="TGB223" s="67"/>
      <c r="TGC223" s="67"/>
      <c r="TGD223" s="65"/>
      <c r="TGE223" s="65"/>
      <c r="TGF223" s="65"/>
      <c r="TGG223" s="66"/>
      <c r="TGI223" s="64"/>
      <c r="TGJ223" s="67"/>
      <c r="TGK223" s="67"/>
      <c r="TGL223" s="65"/>
      <c r="TGM223" s="65"/>
      <c r="TGN223" s="65"/>
      <c r="TGO223" s="66"/>
      <c r="TGQ223" s="64"/>
      <c r="TGR223" s="67"/>
      <c r="TGS223" s="67"/>
      <c r="TGT223" s="65"/>
      <c r="TGU223" s="65"/>
      <c r="TGV223" s="65"/>
      <c r="TGW223" s="66"/>
      <c r="TGY223" s="64"/>
      <c r="TGZ223" s="67"/>
      <c r="THA223" s="67"/>
      <c r="THB223" s="65"/>
      <c r="THC223" s="65"/>
      <c r="THD223" s="65"/>
      <c r="THE223" s="66"/>
      <c r="THG223" s="64"/>
      <c r="THH223" s="67"/>
      <c r="THI223" s="67"/>
      <c r="THJ223" s="65"/>
      <c r="THK223" s="65"/>
      <c r="THL223" s="65"/>
      <c r="THM223" s="66"/>
      <c r="THO223" s="64"/>
      <c r="THP223" s="67"/>
      <c r="THQ223" s="67"/>
      <c r="THR223" s="65"/>
      <c r="THS223" s="65"/>
      <c r="THT223" s="65"/>
      <c r="THU223" s="66"/>
      <c r="THW223" s="64"/>
      <c r="THX223" s="67"/>
      <c r="THY223" s="67"/>
      <c r="THZ223" s="65"/>
      <c r="TIA223" s="65"/>
      <c r="TIB223" s="65"/>
      <c r="TIC223" s="66"/>
      <c r="TIE223" s="64"/>
      <c r="TIF223" s="67"/>
      <c r="TIG223" s="67"/>
      <c r="TIH223" s="65"/>
      <c r="TII223" s="65"/>
      <c r="TIJ223" s="65"/>
      <c r="TIK223" s="66"/>
      <c r="TIM223" s="64"/>
      <c r="TIN223" s="67"/>
      <c r="TIO223" s="67"/>
      <c r="TIP223" s="65"/>
      <c r="TIQ223" s="65"/>
      <c r="TIR223" s="65"/>
      <c r="TIS223" s="66"/>
      <c r="TIU223" s="64"/>
      <c r="TIV223" s="67"/>
      <c r="TIW223" s="67"/>
      <c r="TIX223" s="65"/>
      <c r="TIY223" s="65"/>
      <c r="TIZ223" s="65"/>
      <c r="TJA223" s="66"/>
      <c r="TJC223" s="64"/>
      <c r="TJD223" s="67"/>
      <c r="TJE223" s="67"/>
      <c r="TJF223" s="65"/>
      <c r="TJG223" s="65"/>
      <c r="TJH223" s="65"/>
      <c r="TJI223" s="66"/>
      <c r="TJK223" s="64"/>
      <c r="TJL223" s="67"/>
      <c r="TJM223" s="67"/>
      <c r="TJN223" s="65"/>
      <c r="TJO223" s="65"/>
      <c r="TJP223" s="65"/>
      <c r="TJQ223" s="66"/>
      <c r="TJS223" s="64"/>
      <c r="TJT223" s="67"/>
      <c r="TJU223" s="67"/>
      <c r="TJV223" s="65"/>
      <c r="TJW223" s="65"/>
      <c r="TJX223" s="65"/>
      <c r="TJY223" s="66"/>
      <c r="TKA223" s="64"/>
      <c r="TKB223" s="67"/>
      <c r="TKC223" s="67"/>
      <c r="TKD223" s="65"/>
      <c r="TKE223" s="65"/>
      <c r="TKF223" s="65"/>
      <c r="TKG223" s="66"/>
      <c r="TKI223" s="64"/>
      <c r="TKJ223" s="67"/>
      <c r="TKK223" s="67"/>
      <c r="TKL223" s="65"/>
      <c r="TKM223" s="65"/>
      <c r="TKN223" s="65"/>
      <c r="TKO223" s="66"/>
      <c r="TKQ223" s="64"/>
      <c r="TKR223" s="67"/>
      <c r="TKS223" s="67"/>
      <c r="TKT223" s="65"/>
      <c r="TKU223" s="65"/>
      <c r="TKV223" s="65"/>
      <c r="TKW223" s="66"/>
      <c r="TKY223" s="64"/>
      <c r="TKZ223" s="67"/>
      <c r="TLA223" s="67"/>
      <c r="TLB223" s="65"/>
      <c r="TLC223" s="65"/>
      <c r="TLD223" s="65"/>
      <c r="TLE223" s="66"/>
      <c r="TLG223" s="64"/>
      <c r="TLH223" s="67"/>
      <c r="TLI223" s="67"/>
      <c r="TLJ223" s="65"/>
      <c r="TLK223" s="65"/>
      <c r="TLL223" s="65"/>
      <c r="TLM223" s="66"/>
      <c r="TLO223" s="64"/>
      <c r="TLP223" s="67"/>
      <c r="TLQ223" s="67"/>
      <c r="TLR223" s="65"/>
      <c r="TLS223" s="65"/>
      <c r="TLT223" s="65"/>
      <c r="TLU223" s="66"/>
      <c r="TLW223" s="64"/>
      <c r="TLX223" s="67"/>
      <c r="TLY223" s="67"/>
      <c r="TLZ223" s="65"/>
      <c r="TMA223" s="65"/>
      <c r="TMB223" s="65"/>
      <c r="TMC223" s="66"/>
      <c r="TME223" s="64"/>
      <c r="TMF223" s="67"/>
      <c r="TMG223" s="67"/>
      <c r="TMH223" s="65"/>
      <c r="TMI223" s="65"/>
      <c r="TMJ223" s="65"/>
      <c r="TMK223" s="66"/>
      <c r="TMM223" s="64"/>
      <c r="TMN223" s="67"/>
      <c r="TMO223" s="67"/>
      <c r="TMP223" s="65"/>
      <c r="TMQ223" s="65"/>
      <c r="TMR223" s="65"/>
      <c r="TMS223" s="66"/>
      <c r="TMU223" s="64"/>
      <c r="TMV223" s="67"/>
      <c r="TMW223" s="67"/>
      <c r="TMX223" s="65"/>
      <c r="TMY223" s="65"/>
      <c r="TMZ223" s="65"/>
      <c r="TNA223" s="66"/>
      <c r="TNC223" s="64"/>
      <c r="TND223" s="67"/>
      <c r="TNE223" s="67"/>
      <c r="TNF223" s="65"/>
      <c r="TNG223" s="65"/>
      <c r="TNH223" s="65"/>
      <c r="TNI223" s="66"/>
      <c r="TNK223" s="64"/>
      <c r="TNL223" s="67"/>
      <c r="TNM223" s="67"/>
      <c r="TNN223" s="65"/>
      <c r="TNO223" s="65"/>
      <c r="TNP223" s="65"/>
      <c r="TNQ223" s="66"/>
      <c r="TNS223" s="64"/>
      <c r="TNT223" s="67"/>
      <c r="TNU223" s="67"/>
      <c r="TNV223" s="65"/>
      <c r="TNW223" s="65"/>
      <c r="TNX223" s="65"/>
      <c r="TNY223" s="66"/>
      <c r="TOA223" s="64"/>
      <c r="TOB223" s="67"/>
      <c r="TOC223" s="67"/>
      <c r="TOD223" s="65"/>
      <c r="TOE223" s="65"/>
      <c r="TOF223" s="65"/>
      <c r="TOG223" s="66"/>
      <c r="TOI223" s="64"/>
      <c r="TOJ223" s="67"/>
      <c r="TOK223" s="67"/>
      <c r="TOL223" s="65"/>
      <c r="TOM223" s="65"/>
      <c r="TON223" s="65"/>
      <c r="TOO223" s="66"/>
      <c r="TOQ223" s="64"/>
      <c r="TOR223" s="67"/>
      <c r="TOS223" s="67"/>
      <c r="TOT223" s="65"/>
      <c r="TOU223" s="65"/>
      <c r="TOV223" s="65"/>
      <c r="TOW223" s="66"/>
      <c r="TOY223" s="64"/>
      <c r="TOZ223" s="67"/>
      <c r="TPA223" s="67"/>
      <c r="TPB223" s="65"/>
      <c r="TPC223" s="65"/>
      <c r="TPD223" s="65"/>
      <c r="TPE223" s="66"/>
      <c r="TPG223" s="64"/>
      <c r="TPH223" s="67"/>
      <c r="TPI223" s="67"/>
      <c r="TPJ223" s="65"/>
      <c r="TPK223" s="65"/>
      <c r="TPL223" s="65"/>
      <c r="TPM223" s="66"/>
      <c r="TPO223" s="64"/>
      <c r="TPP223" s="67"/>
      <c r="TPQ223" s="67"/>
      <c r="TPR223" s="65"/>
      <c r="TPS223" s="65"/>
      <c r="TPT223" s="65"/>
      <c r="TPU223" s="66"/>
      <c r="TPW223" s="64"/>
      <c r="TPX223" s="67"/>
      <c r="TPY223" s="67"/>
      <c r="TPZ223" s="65"/>
      <c r="TQA223" s="65"/>
      <c r="TQB223" s="65"/>
      <c r="TQC223" s="66"/>
      <c r="TQE223" s="64"/>
      <c r="TQF223" s="67"/>
      <c r="TQG223" s="67"/>
      <c r="TQH223" s="65"/>
      <c r="TQI223" s="65"/>
      <c r="TQJ223" s="65"/>
      <c r="TQK223" s="66"/>
      <c r="TQM223" s="64"/>
      <c r="TQN223" s="67"/>
      <c r="TQO223" s="67"/>
      <c r="TQP223" s="65"/>
      <c r="TQQ223" s="65"/>
      <c r="TQR223" s="65"/>
      <c r="TQS223" s="66"/>
      <c r="TQU223" s="64"/>
      <c r="TQV223" s="67"/>
      <c r="TQW223" s="67"/>
      <c r="TQX223" s="65"/>
      <c r="TQY223" s="65"/>
      <c r="TQZ223" s="65"/>
      <c r="TRA223" s="66"/>
      <c r="TRC223" s="64"/>
      <c r="TRD223" s="67"/>
      <c r="TRE223" s="67"/>
      <c r="TRF223" s="65"/>
      <c r="TRG223" s="65"/>
      <c r="TRH223" s="65"/>
      <c r="TRI223" s="66"/>
      <c r="TRK223" s="64"/>
      <c r="TRL223" s="67"/>
      <c r="TRM223" s="67"/>
      <c r="TRN223" s="65"/>
      <c r="TRO223" s="65"/>
      <c r="TRP223" s="65"/>
      <c r="TRQ223" s="66"/>
      <c r="TRS223" s="64"/>
      <c r="TRT223" s="67"/>
      <c r="TRU223" s="67"/>
      <c r="TRV223" s="65"/>
      <c r="TRW223" s="65"/>
      <c r="TRX223" s="65"/>
      <c r="TRY223" s="66"/>
      <c r="TSA223" s="64"/>
      <c r="TSB223" s="67"/>
      <c r="TSC223" s="67"/>
      <c r="TSD223" s="65"/>
      <c r="TSE223" s="65"/>
      <c r="TSF223" s="65"/>
      <c r="TSG223" s="66"/>
      <c r="TSI223" s="64"/>
      <c r="TSJ223" s="67"/>
      <c r="TSK223" s="67"/>
      <c r="TSL223" s="65"/>
      <c r="TSM223" s="65"/>
      <c r="TSN223" s="65"/>
      <c r="TSO223" s="66"/>
      <c r="TSQ223" s="64"/>
      <c r="TSR223" s="67"/>
      <c r="TSS223" s="67"/>
      <c r="TST223" s="65"/>
      <c r="TSU223" s="65"/>
      <c r="TSV223" s="65"/>
      <c r="TSW223" s="66"/>
      <c r="TSY223" s="64"/>
      <c r="TSZ223" s="67"/>
      <c r="TTA223" s="67"/>
      <c r="TTB223" s="65"/>
      <c r="TTC223" s="65"/>
      <c r="TTD223" s="65"/>
      <c r="TTE223" s="66"/>
      <c r="TTG223" s="64"/>
      <c r="TTH223" s="67"/>
      <c r="TTI223" s="67"/>
      <c r="TTJ223" s="65"/>
      <c r="TTK223" s="65"/>
      <c r="TTL223" s="65"/>
      <c r="TTM223" s="66"/>
      <c r="TTO223" s="64"/>
      <c r="TTP223" s="67"/>
      <c r="TTQ223" s="67"/>
      <c r="TTR223" s="65"/>
      <c r="TTS223" s="65"/>
      <c r="TTT223" s="65"/>
      <c r="TTU223" s="66"/>
      <c r="TTW223" s="64"/>
      <c r="TTX223" s="67"/>
      <c r="TTY223" s="67"/>
      <c r="TTZ223" s="65"/>
      <c r="TUA223" s="65"/>
      <c r="TUB223" s="65"/>
      <c r="TUC223" s="66"/>
      <c r="TUE223" s="64"/>
      <c r="TUF223" s="67"/>
      <c r="TUG223" s="67"/>
      <c r="TUH223" s="65"/>
      <c r="TUI223" s="65"/>
      <c r="TUJ223" s="65"/>
      <c r="TUK223" s="66"/>
      <c r="TUM223" s="64"/>
      <c r="TUN223" s="67"/>
      <c r="TUO223" s="67"/>
      <c r="TUP223" s="65"/>
      <c r="TUQ223" s="65"/>
      <c r="TUR223" s="65"/>
      <c r="TUS223" s="66"/>
      <c r="TUU223" s="64"/>
      <c r="TUV223" s="67"/>
      <c r="TUW223" s="67"/>
      <c r="TUX223" s="65"/>
      <c r="TUY223" s="65"/>
      <c r="TUZ223" s="65"/>
      <c r="TVA223" s="66"/>
      <c r="TVC223" s="64"/>
      <c r="TVD223" s="67"/>
      <c r="TVE223" s="67"/>
      <c r="TVF223" s="65"/>
      <c r="TVG223" s="65"/>
      <c r="TVH223" s="65"/>
      <c r="TVI223" s="66"/>
      <c r="TVK223" s="64"/>
      <c r="TVL223" s="67"/>
      <c r="TVM223" s="67"/>
      <c r="TVN223" s="65"/>
      <c r="TVO223" s="65"/>
      <c r="TVP223" s="65"/>
      <c r="TVQ223" s="66"/>
      <c r="TVS223" s="64"/>
      <c r="TVT223" s="67"/>
      <c r="TVU223" s="67"/>
      <c r="TVV223" s="65"/>
      <c r="TVW223" s="65"/>
      <c r="TVX223" s="65"/>
      <c r="TVY223" s="66"/>
      <c r="TWA223" s="64"/>
      <c r="TWB223" s="67"/>
      <c r="TWC223" s="67"/>
      <c r="TWD223" s="65"/>
      <c r="TWE223" s="65"/>
      <c r="TWF223" s="65"/>
      <c r="TWG223" s="66"/>
      <c r="TWI223" s="64"/>
      <c r="TWJ223" s="67"/>
      <c r="TWK223" s="67"/>
      <c r="TWL223" s="65"/>
      <c r="TWM223" s="65"/>
      <c r="TWN223" s="65"/>
      <c r="TWO223" s="66"/>
      <c r="TWQ223" s="64"/>
      <c r="TWR223" s="67"/>
      <c r="TWS223" s="67"/>
      <c r="TWT223" s="65"/>
      <c r="TWU223" s="65"/>
      <c r="TWV223" s="65"/>
      <c r="TWW223" s="66"/>
      <c r="TWY223" s="64"/>
      <c r="TWZ223" s="67"/>
      <c r="TXA223" s="67"/>
      <c r="TXB223" s="65"/>
      <c r="TXC223" s="65"/>
      <c r="TXD223" s="65"/>
      <c r="TXE223" s="66"/>
      <c r="TXG223" s="64"/>
      <c r="TXH223" s="67"/>
      <c r="TXI223" s="67"/>
      <c r="TXJ223" s="65"/>
      <c r="TXK223" s="65"/>
      <c r="TXL223" s="65"/>
      <c r="TXM223" s="66"/>
      <c r="TXO223" s="64"/>
      <c r="TXP223" s="67"/>
      <c r="TXQ223" s="67"/>
      <c r="TXR223" s="65"/>
      <c r="TXS223" s="65"/>
      <c r="TXT223" s="65"/>
      <c r="TXU223" s="66"/>
      <c r="TXW223" s="64"/>
      <c r="TXX223" s="67"/>
      <c r="TXY223" s="67"/>
      <c r="TXZ223" s="65"/>
      <c r="TYA223" s="65"/>
      <c r="TYB223" s="65"/>
      <c r="TYC223" s="66"/>
      <c r="TYE223" s="64"/>
      <c r="TYF223" s="67"/>
      <c r="TYG223" s="67"/>
      <c r="TYH223" s="65"/>
      <c r="TYI223" s="65"/>
      <c r="TYJ223" s="65"/>
      <c r="TYK223" s="66"/>
      <c r="TYM223" s="64"/>
      <c r="TYN223" s="67"/>
      <c r="TYO223" s="67"/>
      <c r="TYP223" s="65"/>
      <c r="TYQ223" s="65"/>
      <c r="TYR223" s="65"/>
      <c r="TYS223" s="66"/>
      <c r="TYU223" s="64"/>
      <c r="TYV223" s="67"/>
      <c r="TYW223" s="67"/>
      <c r="TYX223" s="65"/>
      <c r="TYY223" s="65"/>
      <c r="TYZ223" s="65"/>
      <c r="TZA223" s="66"/>
      <c r="TZC223" s="64"/>
      <c r="TZD223" s="67"/>
      <c r="TZE223" s="67"/>
      <c r="TZF223" s="65"/>
      <c r="TZG223" s="65"/>
      <c r="TZH223" s="65"/>
      <c r="TZI223" s="66"/>
      <c r="TZK223" s="64"/>
      <c r="TZL223" s="67"/>
      <c r="TZM223" s="67"/>
      <c r="TZN223" s="65"/>
      <c r="TZO223" s="65"/>
      <c r="TZP223" s="65"/>
      <c r="TZQ223" s="66"/>
      <c r="TZS223" s="64"/>
      <c r="TZT223" s="67"/>
      <c r="TZU223" s="67"/>
      <c r="TZV223" s="65"/>
      <c r="TZW223" s="65"/>
      <c r="TZX223" s="65"/>
      <c r="TZY223" s="66"/>
      <c r="UAA223" s="64"/>
      <c r="UAB223" s="67"/>
      <c r="UAC223" s="67"/>
      <c r="UAD223" s="65"/>
      <c r="UAE223" s="65"/>
      <c r="UAF223" s="65"/>
      <c r="UAG223" s="66"/>
      <c r="UAI223" s="64"/>
      <c r="UAJ223" s="67"/>
      <c r="UAK223" s="67"/>
      <c r="UAL223" s="65"/>
      <c r="UAM223" s="65"/>
      <c r="UAN223" s="65"/>
      <c r="UAO223" s="66"/>
      <c r="UAQ223" s="64"/>
      <c r="UAR223" s="67"/>
      <c r="UAS223" s="67"/>
      <c r="UAT223" s="65"/>
      <c r="UAU223" s="65"/>
      <c r="UAV223" s="65"/>
      <c r="UAW223" s="66"/>
      <c r="UAY223" s="64"/>
      <c r="UAZ223" s="67"/>
      <c r="UBA223" s="67"/>
      <c r="UBB223" s="65"/>
      <c r="UBC223" s="65"/>
      <c r="UBD223" s="65"/>
      <c r="UBE223" s="66"/>
      <c r="UBG223" s="64"/>
      <c r="UBH223" s="67"/>
      <c r="UBI223" s="67"/>
      <c r="UBJ223" s="65"/>
      <c r="UBK223" s="65"/>
      <c r="UBL223" s="65"/>
      <c r="UBM223" s="66"/>
      <c r="UBO223" s="64"/>
      <c r="UBP223" s="67"/>
      <c r="UBQ223" s="67"/>
      <c r="UBR223" s="65"/>
      <c r="UBS223" s="65"/>
      <c r="UBT223" s="65"/>
      <c r="UBU223" s="66"/>
      <c r="UBW223" s="64"/>
      <c r="UBX223" s="67"/>
      <c r="UBY223" s="67"/>
      <c r="UBZ223" s="65"/>
      <c r="UCA223" s="65"/>
      <c r="UCB223" s="65"/>
      <c r="UCC223" s="66"/>
      <c r="UCE223" s="64"/>
      <c r="UCF223" s="67"/>
      <c r="UCG223" s="67"/>
      <c r="UCH223" s="65"/>
      <c r="UCI223" s="65"/>
      <c r="UCJ223" s="65"/>
      <c r="UCK223" s="66"/>
      <c r="UCM223" s="64"/>
      <c r="UCN223" s="67"/>
      <c r="UCO223" s="67"/>
      <c r="UCP223" s="65"/>
      <c r="UCQ223" s="65"/>
      <c r="UCR223" s="65"/>
      <c r="UCS223" s="66"/>
      <c r="UCU223" s="64"/>
      <c r="UCV223" s="67"/>
      <c r="UCW223" s="67"/>
      <c r="UCX223" s="65"/>
      <c r="UCY223" s="65"/>
      <c r="UCZ223" s="65"/>
      <c r="UDA223" s="66"/>
      <c r="UDC223" s="64"/>
      <c r="UDD223" s="67"/>
      <c r="UDE223" s="67"/>
      <c r="UDF223" s="65"/>
      <c r="UDG223" s="65"/>
      <c r="UDH223" s="65"/>
      <c r="UDI223" s="66"/>
      <c r="UDK223" s="64"/>
      <c r="UDL223" s="67"/>
      <c r="UDM223" s="67"/>
      <c r="UDN223" s="65"/>
      <c r="UDO223" s="65"/>
      <c r="UDP223" s="65"/>
      <c r="UDQ223" s="66"/>
      <c r="UDS223" s="64"/>
      <c r="UDT223" s="67"/>
      <c r="UDU223" s="67"/>
      <c r="UDV223" s="65"/>
      <c r="UDW223" s="65"/>
      <c r="UDX223" s="65"/>
      <c r="UDY223" s="66"/>
      <c r="UEA223" s="64"/>
      <c r="UEB223" s="67"/>
      <c r="UEC223" s="67"/>
      <c r="UED223" s="65"/>
      <c r="UEE223" s="65"/>
      <c r="UEF223" s="65"/>
      <c r="UEG223" s="66"/>
      <c r="UEI223" s="64"/>
      <c r="UEJ223" s="67"/>
      <c r="UEK223" s="67"/>
      <c r="UEL223" s="65"/>
      <c r="UEM223" s="65"/>
      <c r="UEN223" s="65"/>
      <c r="UEO223" s="66"/>
      <c r="UEQ223" s="64"/>
      <c r="UER223" s="67"/>
      <c r="UES223" s="67"/>
      <c r="UET223" s="65"/>
      <c r="UEU223" s="65"/>
      <c r="UEV223" s="65"/>
      <c r="UEW223" s="66"/>
      <c r="UEY223" s="64"/>
      <c r="UEZ223" s="67"/>
      <c r="UFA223" s="67"/>
      <c r="UFB223" s="65"/>
      <c r="UFC223" s="65"/>
      <c r="UFD223" s="65"/>
      <c r="UFE223" s="66"/>
      <c r="UFG223" s="64"/>
      <c r="UFH223" s="67"/>
      <c r="UFI223" s="67"/>
      <c r="UFJ223" s="65"/>
      <c r="UFK223" s="65"/>
      <c r="UFL223" s="65"/>
      <c r="UFM223" s="66"/>
      <c r="UFO223" s="64"/>
      <c r="UFP223" s="67"/>
      <c r="UFQ223" s="67"/>
      <c r="UFR223" s="65"/>
      <c r="UFS223" s="65"/>
      <c r="UFT223" s="65"/>
      <c r="UFU223" s="66"/>
      <c r="UFW223" s="64"/>
      <c r="UFX223" s="67"/>
      <c r="UFY223" s="67"/>
      <c r="UFZ223" s="65"/>
      <c r="UGA223" s="65"/>
      <c r="UGB223" s="65"/>
      <c r="UGC223" s="66"/>
      <c r="UGE223" s="64"/>
      <c r="UGF223" s="67"/>
      <c r="UGG223" s="67"/>
      <c r="UGH223" s="65"/>
      <c r="UGI223" s="65"/>
      <c r="UGJ223" s="65"/>
      <c r="UGK223" s="66"/>
      <c r="UGM223" s="64"/>
      <c r="UGN223" s="67"/>
      <c r="UGO223" s="67"/>
      <c r="UGP223" s="65"/>
      <c r="UGQ223" s="65"/>
      <c r="UGR223" s="65"/>
      <c r="UGS223" s="66"/>
      <c r="UGU223" s="64"/>
      <c r="UGV223" s="67"/>
      <c r="UGW223" s="67"/>
      <c r="UGX223" s="65"/>
      <c r="UGY223" s="65"/>
      <c r="UGZ223" s="65"/>
      <c r="UHA223" s="66"/>
      <c r="UHC223" s="64"/>
      <c r="UHD223" s="67"/>
      <c r="UHE223" s="67"/>
      <c r="UHF223" s="65"/>
      <c r="UHG223" s="65"/>
      <c r="UHH223" s="65"/>
      <c r="UHI223" s="66"/>
      <c r="UHK223" s="64"/>
      <c r="UHL223" s="67"/>
      <c r="UHM223" s="67"/>
      <c r="UHN223" s="65"/>
      <c r="UHO223" s="65"/>
      <c r="UHP223" s="65"/>
      <c r="UHQ223" s="66"/>
      <c r="UHS223" s="64"/>
      <c r="UHT223" s="67"/>
      <c r="UHU223" s="67"/>
      <c r="UHV223" s="65"/>
      <c r="UHW223" s="65"/>
      <c r="UHX223" s="65"/>
      <c r="UHY223" s="66"/>
      <c r="UIA223" s="64"/>
      <c r="UIB223" s="67"/>
      <c r="UIC223" s="67"/>
      <c r="UID223" s="65"/>
      <c r="UIE223" s="65"/>
      <c r="UIF223" s="65"/>
      <c r="UIG223" s="66"/>
      <c r="UII223" s="64"/>
      <c r="UIJ223" s="67"/>
      <c r="UIK223" s="67"/>
      <c r="UIL223" s="65"/>
      <c r="UIM223" s="65"/>
      <c r="UIN223" s="65"/>
      <c r="UIO223" s="66"/>
      <c r="UIQ223" s="64"/>
      <c r="UIR223" s="67"/>
      <c r="UIS223" s="67"/>
      <c r="UIT223" s="65"/>
      <c r="UIU223" s="65"/>
      <c r="UIV223" s="65"/>
      <c r="UIW223" s="66"/>
      <c r="UIY223" s="64"/>
      <c r="UIZ223" s="67"/>
      <c r="UJA223" s="67"/>
      <c r="UJB223" s="65"/>
      <c r="UJC223" s="65"/>
      <c r="UJD223" s="65"/>
      <c r="UJE223" s="66"/>
      <c r="UJG223" s="64"/>
      <c r="UJH223" s="67"/>
      <c r="UJI223" s="67"/>
      <c r="UJJ223" s="65"/>
      <c r="UJK223" s="65"/>
      <c r="UJL223" s="65"/>
      <c r="UJM223" s="66"/>
      <c r="UJO223" s="64"/>
      <c r="UJP223" s="67"/>
      <c r="UJQ223" s="67"/>
      <c r="UJR223" s="65"/>
      <c r="UJS223" s="65"/>
      <c r="UJT223" s="65"/>
      <c r="UJU223" s="66"/>
      <c r="UJW223" s="64"/>
      <c r="UJX223" s="67"/>
      <c r="UJY223" s="67"/>
      <c r="UJZ223" s="65"/>
      <c r="UKA223" s="65"/>
      <c r="UKB223" s="65"/>
      <c r="UKC223" s="66"/>
      <c r="UKE223" s="64"/>
      <c r="UKF223" s="67"/>
      <c r="UKG223" s="67"/>
      <c r="UKH223" s="65"/>
      <c r="UKI223" s="65"/>
      <c r="UKJ223" s="65"/>
      <c r="UKK223" s="66"/>
      <c r="UKM223" s="64"/>
      <c r="UKN223" s="67"/>
      <c r="UKO223" s="67"/>
      <c r="UKP223" s="65"/>
      <c r="UKQ223" s="65"/>
      <c r="UKR223" s="65"/>
      <c r="UKS223" s="66"/>
      <c r="UKU223" s="64"/>
      <c r="UKV223" s="67"/>
      <c r="UKW223" s="67"/>
      <c r="UKX223" s="65"/>
      <c r="UKY223" s="65"/>
      <c r="UKZ223" s="65"/>
      <c r="ULA223" s="66"/>
      <c r="ULC223" s="64"/>
      <c r="ULD223" s="67"/>
      <c r="ULE223" s="67"/>
      <c r="ULF223" s="65"/>
      <c r="ULG223" s="65"/>
      <c r="ULH223" s="65"/>
      <c r="ULI223" s="66"/>
      <c r="ULK223" s="64"/>
      <c r="ULL223" s="67"/>
      <c r="ULM223" s="67"/>
      <c r="ULN223" s="65"/>
      <c r="ULO223" s="65"/>
      <c r="ULP223" s="65"/>
      <c r="ULQ223" s="66"/>
      <c r="ULS223" s="64"/>
      <c r="ULT223" s="67"/>
      <c r="ULU223" s="67"/>
      <c r="ULV223" s="65"/>
      <c r="ULW223" s="65"/>
      <c r="ULX223" s="65"/>
      <c r="ULY223" s="66"/>
      <c r="UMA223" s="64"/>
      <c r="UMB223" s="67"/>
      <c r="UMC223" s="67"/>
      <c r="UMD223" s="65"/>
      <c r="UME223" s="65"/>
      <c r="UMF223" s="65"/>
      <c r="UMG223" s="66"/>
      <c r="UMI223" s="64"/>
      <c r="UMJ223" s="67"/>
      <c r="UMK223" s="67"/>
      <c r="UML223" s="65"/>
      <c r="UMM223" s="65"/>
      <c r="UMN223" s="65"/>
      <c r="UMO223" s="66"/>
      <c r="UMQ223" s="64"/>
      <c r="UMR223" s="67"/>
      <c r="UMS223" s="67"/>
      <c r="UMT223" s="65"/>
      <c r="UMU223" s="65"/>
      <c r="UMV223" s="65"/>
      <c r="UMW223" s="66"/>
      <c r="UMY223" s="64"/>
      <c r="UMZ223" s="67"/>
      <c r="UNA223" s="67"/>
      <c r="UNB223" s="65"/>
      <c r="UNC223" s="65"/>
      <c r="UND223" s="65"/>
      <c r="UNE223" s="66"/>
      <c r="UNG223" s="64"/>
      <c r="UNH223" s="67"/>
      <c r="UNI223" s="67"/>
      <c r="UNJ223" s="65"/>
      <c r="UNK223" s="65"/>
      <c r="UNL223" s="65"/>
      <c r="UNM223" s="66"/>
      <c r="UNO223" s="64"/>
      <c r="UNP223" s="67"/>
      <c r="UNQ223" s="67"/>
      <c r="UNR223" s="65"/>
      <c r="UNS223" s="65"/>
      <c r="UNT223" s="65"/>
      <c r="UNU223" s="66"/>
      <c r="UNW223" s="64"/>
      <c r="UNX223" s="67"/>
      <c r="UNY223" s="67"/>
      <c r="UNZ223" s="65"/>
      <c r="UOA223" s="65"/>
      <c r="UOB223" s="65"/>
      <c r="UOC223" s="66"/>
      <c r="UOE223" s="64"/>
      <c r="UOF223" s="67"/>
      <c r="UOG223" s="67"/>
      <c r="UOH223" s="65"/>
      <c r="UOI223" s="65"/>
      <c r="UOJ223" s="65"/>
      <c r="UOK223" s="66"/>
      <c r="UOM223" s="64"/>
      <c r="UON223" s="67"/>
      <c r="UOO223" s="67"/>
      <c r="UOP223" s="65"/>
      <c r="UOQ223" s="65"/>
      <c r="UOR223" s="65"/>
      <c r="UOS223" s="66"/>
      <c r="UOU223" s="64"/>
      <c r="UOV223" s="67"/>
      <c r="UOW223" s="67"/>
      <c r="UOX223" s="65"/>
      <c r="UOY223" s="65"/>
      <c r="UOZ223" s="65"/>
      <c r="UPA223" s="66"/>
      <c r="UPC223" s="64"/>
      <c r="UPD223" s="67"/>
      <c r="UPE223" s="67"/>
      <c r="UPF223" s="65"/>
      <c r="UPG223" s="65"/>
      <c r="UPH223" s="65"/>
      <c r="UPI223" s="66"/>
      <c r="UPK223" s="64"/>
      <c r="UPL223" s="67"/>
      <c r="UPM223" s="67"/>
      <c r="UPN223" s="65"/>
      <c r="UPO223" s="65"/>
      <c r="UPP223" s="65"/>
      <c r="UPQ223" s="66"/>
      <c r="UPS223" s="64"/>
      <c r="UPT223" s="67"/>
      <c r="UPU223" s="67"/>
      <c r="UPV223" s="65"/>
      <c r="UPW223" s="65"/>
      <c r="UPX223" s="65"/>
      <c r="UPY223" s="66"/>
      <c r="UQA223" s="64"/>
      <c r="UQB223" s="67"/>
      <c r="UQC223" s="67"/>
      <c r="UQD223" s="65"/>
      <c r="UQE223" s="65"/>
      <c r="UQF223" s="65"/>
      <c r="UQG223" s="66"/>
      <c r="UQI223" s="64"/>
      <c r="UQJ223" s="67"/>
      <c r="UQK223" s="67"/>
      <c r="UQL223" s="65"/>
      <c r="UQM223" s="65"/>
      <c r="UQN223" s="65"/>
      <c r="UQO223" s="66"/>
      <c r="UQQ223" s="64"/>
      <c r="UQR223" s="67"/>
      <c r="UQS223" s="67"/>
      <c r="UQT223" s="65"/>
      <c r="UQU223" s="65"/>
      <c r="UQV223" s="65"/>
      <c r="UQW223" s="66"/>
      <c r="UQY223" s="64"/>
      <c r="UQZ223" s="67"/>
      <c r="URA223" s="67"/>
      <c r="URB223" s="65"/>
      <c r="URC223" s="65"/>
      <c r="URD223" s="65"/>
      <c r="URE223" s="66"/>
      <c r="URG223" s="64"/>
      <c r="URH223" s="67"/>
      <c r="URI223" s="67"/>
      <c r="URJ223" s="65"/>
      <c r="URK223" s="65"/>
      <c r="URL223" s="65"/>
      <c r="URM223" s="66"/>
      <c r="URO223" s="64"/>
      <c r="URP223" s="67"/>
      <c r="URQ223" s="67"/>
      <c r="URR223" s="65"/>
      <c r="URS223" s="65"/>
      <c r="URT223" s="65"/>
      <c r="URU223" s="66"/>
      <c r="URW223" s="64"/>
      <c r="URX223" s="67"/>
      <c r="URY223" s="67"/>
      <c r="URZ223" s="65"/>
      <c r="USA223" s="65"/>
      <c r="USB223" s="65"/>
      <c r="USC223" s="66"/>
      <c r="USE223" s="64"/>
      <c r="USF223" s="67"/>
      <c r="USG223" s="67"/>
      <c r="USH223" s="65"/>
      <c r="USI223" s="65"/>
      <c r="USJ223" s="65"/>
      <c r="USK223" s="66"/>
      <c r="USM223" s="64"/>
      <c r="USN223" s="67"/>
      <c r="USO223" s="67"/>
      <c r="USP223" s="65"/>
      <c r="USQ223" s="65"/>
      <c r="USR223" s="65"/>
      <c r="USS223" s="66"/>
      <c r="USU223" s="64"/>
      <c r="USV223" s="67"/>
      <c r="USW223" s="67"/>
      <c r="USX223" s="65"/>
      <c r="USY223" s="65"/>
      <c r="USZ223" s="65"/>
      <c r="UTA223" s="66"/>
      <c r="UTC223" s="64"/>
      <c r="UTD223" s="67"/>
      <c r="UTE223" s="67"/>
      <c r="UTF223" s="65"/>
      <c r="UTG223" s="65"/>
      <c r="UTH223" s="65"/>
      <c r="UTI223" s="66"/>
      <c r="UTK223" s="64"/>
      <c r="UTL223" s="67"/>
      <c r="UTM223" s="67"/>
      <c r="UTN223" s="65"/>
      <c r="UTO223" s="65"/>
      <c r="UTP223" s="65"/>
      <c r="UTQ223" s="66"/>
      <c r="UTS223" s="64"/>
      <c r="UTT223" s="67"/>
      <c r="UTU223" s="67"/>
      <c r="UTV223" s="65"/>
      <c r="UTW223" s="65"/>
      <c r="UTX223" s="65"/>
      <c r="UTY223" s="66"/>
      <c r="UUA223" s="64"/>
      <c r="UUB223" s="67"/>
      <c r="UUC223" s="67"/>
      <c r="UUD223" s="65"/>
      <c r="UUE223" s="65"/>
      <c r="UUF223" s="65"/>
      <c r="UUG223" s="66"/>
      <c r="UUI223" s="64"/>
      <c r="UUJ223" s="67"/>
      <c r="UUK223" s="67"/>
      <c r="UUL223" s="65"/>
      <c r="UUM223" s="65"/>
      <c r="UUN223" s="65"/>
      <c r="UUO223" s="66"/>
      <c r="UUQ223" s="64"/>
      <c r="UUR223" s="67"/>
      <c r="UUS223" s="67"/>
      <c r="UUT223" s="65"/>
      <c r="UUU223" s="65"/>
      <c r="UUV223" s="65"/>
      <c r="UUW223" s="66"/>
      <c r="UUY223" s="64"/>
      <c r="UUZ223" s="67"/>
      <c r="UVA223" s="67"/>
      <c r="UVB223" s="65"/>
      <c r="UVC223" s="65"/>
      <c r="UVD223" s="65"/>
      <c r="UVE223" s="66"/>
      <c r="UVG223" s="64"/>
      <c r="UVH223" s="67"/>
      <c r="UVI223" s="67"/>
      <c r="UVJ223" s="65"/>
      <c r="UVK223" s="65"/>
      <c r="UVL223" s="65"/>
      <c r="UVM223" s="66"/>
      <c r="UVO223" s="64"/>
      <c r="UVP223" s="67"/>
      <c r="UVQ223" s="67"/>
      <c r="UVR223" s="65"/>
      <c r="UVS223" s="65"/>
      <c r="UVT223" s="65"/>
      <c r="UVU223" s="66"/>
      <c r="UVW223" s="64"/>
      <c r="UVX223" s="67"/>
      <c r="UVY223" s="67"/>
      <c r="UVZ223" s="65"/>
      <c r="UWA223" s="65"/>
      <c r="UWB223" s="65"/>
      <c r="UWC223" s="66"/>
      <c r="UWE223" s="64"/>
      <c r="UWF223" s="67"/>
      <c r="UWG223" s="67"/>
      <c r="UWH223" s="65"/>
      <c r="UWI223" s="65"/>
      <c r="UWJ223" s="65"/>
      <c r="UWK223" s="66"/>
      <c r="UWM223" s="64"/>
      <c r="UWN223" s="67"/>
      <c r="UWO223" s="67"/>
      <c r="UWP223" s="65"/>
      <c r="UWQ223" s="65"/>
      <c r="UWR223" s="65"/>
      <c r="UWS223" s="66"/>
      <c r="UWU223" s="64"/>
      <c r="UWV223" s="67"/>
      <c r="UWW223" s="67"/>
      <c r="UWX223" s="65"/>
      <c r="UWY223" s="65"/>
      <c r="UWZ223" s="65"/>
      <c r="UXA223" s="66"/>
      <c r="UXC223" s="64"/>
      <c r="UXD223" s="67"/>
      <c r="UXE223" s="67"/>
      <c r="UXF223" s="65"/>
      <c r="UXG223" s="65"/>
      <c r="UXH223" s="65"/>
      <c r="UXI223" s="66"/>
      <c r="UXK223" s="64"/>
      <c r="UXL223" s="67"/>
      <c r="UXM223" s="67"/>
      <c r="UXN223" s="65"/>
      <c r="UXO223" s="65"/>
      <c r="UXP223" s="65"/>
      <c r="UXQ223" s="66"/>
      <c r="UXS223" s="64"/>
      <c r="UXT223" s="67"/>
      <c r="UXU223" s="67"/>
      <c r="UXV223" s="65"/>
      <c r="UXW223" s="65"/>
      <c r="UXX223" s="65"/>
      <c r="UXY223" s="66"/>
      <c r="UYA223" s="64"/>
      <c r="UYB223" s="67"/>
      <c r="UYC223" s="67"/>
      <c r="UYD223" s="65"/>
      <c r="UYE223" s="65"/>
      <c r="UYF223" s="65"/>
      <c r="UYG223" s="66"/>
      <c r="UYI223" s="64"/>
      <c r="UYJ223" s="67"/>
      <c r="UYK223" s="67"/>
      <c r="UYL223" s="65"/>
      <c r="UYM223" s="65"/>
      <c r="UYN223" s="65"/>
      <c r="UYO223" s="66"/>
      <c r="UYQ223" s="64"/>
      <c r="UYR223" s="67"/>
      <c r="UYS223" s="67"/>
      <c r="UYT223" s="65"/>
      <c r="UYU223" s="65"/>
      <c r="UYV223" s="65"/>
      <c r="UYW223" s="66"/>
      <c r="UYY223" s="64"/>
      <c r="UYZ223" s="67"/>
      <c r="UZA223" s="67"/>
      <c r="UZB223" s="65"/>
      <c r="UZC223" s="65"/>
      <c r="UZD223" s="65"/>
      <c r="UZE223" s="66"/>
      <c r="UZG223" s="64"/>
      <c r="UZH223" s="67"/>
      <c r="UZI223" s="67"/>
      <c r="UZJ223" s="65"/>
      <c r="UZK223" s="65"/>
      <c r="UZL223" s="65"/>
      <c r="UZM223" s="66"/>
      <c r="UZO223" s="64"/>
      <c r="UZP223" s="67"/>
      <c r="UZQ223" s="67"/>
      <c r="UZR223" s="65"/>
      <c r="UZS223" s="65"/>
      <c r="UZT223" s="65"/>
      <c r="UZU223" s="66"/>
      <c r="UZW223" s="64"/>
      <c r="UZX223" s="67"/>
      <c r="UZY223" s="67"/>
      <c r="UZZ223" s="65"/>
      <c r="VAA223" s="65"/>
      <c r="VAB223" s="65"/>
      <c r="VAC223" s="66"/>
      <c r="VAE223" s="64"/>
      <c r="VAF223" s="67"/>
      <c r="VAG223" s="67"/>
      <c r="VAH223" s="65"/>
      <c r="VAI223" s="65"/>
      <c r="VAJ223" s="65"/>
      <c r="VAK223" s="66"/>
      <c r="VAM223" s="64"/>
      <c r="VAN223" s="67"/>
      <c r="VAO223" s="67"/>
      <c r="VAP223" s="65"/>
      <c r="VAQ223" s="65"/>
      <c r="VAR223" s="65"/>
      <c r="VAS223" s="66"/>
      <c r="VAU223" s="64"/>
      <c r="VAV223" s="67"/>
      <c r="VAW223" s="67"/>
      <c r="VAX223" s="65"/>
      <c r="VAY223" s="65"/>
      <c r="VAZ223" s="65"/>
      <c r="VBA223" s="66"/>
      <c r="VBC223" s="64"/>
      <c r="VBD223" s="67"/>
      <c r="VBE223" s="67"/>
      <c r="VBF223" s="65"/>
      <c r="VBG223" s="65"/>
      <c r="VBH223" s="65"/>
      <c r="VBI223" s="66"/>
      <c r="VBK223" s="64"/>
      <c r="VBL223" s="67"/>
      <c r="VBM223" s="67"/>
      <c r="VBN223" s="65"/>
      <c r="VBO223" s="65"/>
      <c r="VBP223" s="65"/>
      <c r="VBQ223" s="66"/>
      <c r="VBS223" s="64"/>
      <c r="VBT223" s="67"/>
      <c r="VBU223" s="67"/>
      <c r="VBV223" s="65"/>
      <c r="VBW223" s="65"/>
      <c r="VBX223" s="65"/>
      <c r="VBY223" s="66"/>
      <c r="VCA223" s="64"/>
      <c r="VCB223" s="67"/>
      <c r="VCC223" s="67"/>
      <c r="VCD223" s="65"/>
      <c r="VCE223" s="65"/>
      <c r="VCF223" s="65"/>
      <c r="VCG223" s="66"/>
      <c r="VCI223" s="64"/>
      <c r="VCJ223" s="67"/>
      <c r="VCK223" s="67"/>
      <c r="VCL223" s="65"/>
      <c r="VCM223" s="65"/>
      <c r="VCN223" s="65"/>
      <c r="VCO223" s="66"/>
      <c r="VCQ223" s="64"/>
      <c r="VCR223" s="67"/>
      <c r="VCS223" s="67"/>
      <c r="VCT223" s="65"/>
      <c r="VCU223" s="65"/>
      <c r="VCV223" s="65"/>
      <c r="VCW223" s="66"/>
      <c r="VCY223" s="64"/>
      <c r="VCZ223" s="67"/>
      <c r="VDA223" s="67"/>
      <c r="VDB223" s="65"/>
      <c r="VDC223" s="65"/>
      <c r="VDD223" s="65"/>
      <c r="VDE223" s="66"/>
      <c r="VDG223" s="64"/>
      <c r="VDH223" s="67"/>
      <c r="VDI223" s="67"/>
      <c r="VDJ223" s="65"/>
      <c r="VDK223" s="65"/>
      <c r="VDL223" s="65"/>
      <c r="VDM223" s="66"/>
      <c r="VDO223" s="64"/>
      <c r="VDP223" s="67"/>
      <c r="VDQ223" s="67"/>
      <c r="VDR223" s="65"/>
      <c r="VDS223" s="65"/>
      <c r="VDT223" s="65"/>
      <c r="VDU223" s="66"/>
      <c r="VDW223" s="64"/>
      <c r="VDX223" s="67"/>
      <c r="VDY223" s="67"/>
      <c r="VDZ223" s="65"/>
      <c r="VEA223" s="65"/>
      <c r="VEB223" s="65"/>
      <c r="VEC223" s="66"/>
      <c r="VEE223" s="64"/>
      <c r="VEF223" s="67"/>
      <c r="VEG223" s="67"/>
      <c r="VEH223" s="65"/>
      <c r="VEI223" s="65"/>
      <c r="VEJ223" s="65"/>
      <c r="VEK223" s="66"/>
      <c r="VEM223" s="64"/>
      <c r="VEN223" s="67"/>
      <c r="VEO223" s="67"/>
      <c r="VEP223" s="65"/>
      <c r="VEQ223" s="65"/>
      <c r="VER223" s="65"/>
      <c r="VES223" s="66"/>
      <c r="VEU223" s="64"/>
      <c r="VEV223" s="67"/>
      <c r="VEW223" s="67"/>
      <c r="VEX223" s="65"/>
      <c r="VEY223" s="65"/>
      <c r="VEZ223" s="65"/>
      <c r="VFA223" s="66"/>
      <c r="VFC223" s="64"/>
      <c r="VFD223" s="67"/>
      <c r="VFE223" s="67"/>
      <c r="VFF223" s="65"/>
      <c r="VFG223" s="65"/>
      <c r="VFH223" s="65"/>
      <c r="VFI223" s="66"/>
      <c r="VFK223" s="64"/>
      <c r="VFL223" s="67"/>
      <c r="VFM223" s="67"/>
      <c r="VFN223" s="65"/>
      <c r="VFO223" s="65"/>
      <c r="VFP223" s="65"/>
      <c r="VFQ223" s="66"/>
      <c r="VFS223" s="64"/>
      <c r="VFT223" s="67"/>
      <c r="VFU223" s="67"/>
      <c r="VFV223" s="65"/>
      <c r="VFW223" s="65"/>
      <c r="VFX223" s="65"/>
      <c r="VFY223" s="66"/>
      <c r="VGA223" s="64"/>
      <c r="VGB223" s="67"/>
      <c r="VGC223" s="67"/>
      <c r="VGD223" s="65"/>
      <c r="VGE223" s="65"/>
      <c r="VGF223" s="65"/>
      <c r="VGG223" s="66"/>
      <c r="VGI223" s="64"/>
      <c r="VGJ223" s="67"/>
      <c r="VGK223" s="67"/>
      <c r="VGL223" s="65"/>
      <c r="VGM223" s="65"/>
      <c r="VGN223" s="65"/>
      <c r="VGO223" s="66"/>
      <c r="VGQ223" s="64"/>
      <c r="VGR223" s="67"/>
      <c r="VGS223" s="67"/>
      <c r="VGT223" s="65"/>
      <c r="VGU223" s="65"/>
      <c r="VGV223" s="65"/>
      <c r="VGW223" s="66"/>
      <c r="VGY223" s="64"/>
      <c r="VGZ223" s="67"/>
      <c r="VHA223" s="67"/>
      <c r="VHB223" s="65"/>
      <c r="VHC223" s="65"/>
      <c r="VHD223" s="65"/>
      <c r="VHE223" s="66"/>
      <c r="VHG223" s="64"/>
      <c r="VHH223" s="67"/>
      <c r="VHI223" s="67"/>
      <c r="VHJ223" s="65"/>
      <c r="VHK223" s="65"/>
      <c r="VHL223" s="65"/>
      <c r="VHM223" s="66"/>
      <c r="VHO223" s="64"/>
      <c r="VHP223" s="67"/>
      <c r="VHQ223" s="67"/>
      <c r="VHR223" s="65"/>
      <c r="VHS223" s="65"/>
      <c r="VHT223" s="65"/>
      <c r="VHU223" s="66"/>
      <c r="VHW223" s="64"/>
      <c r="VHX223" s="67"/>
      <c r="VHY223" s="67"/>
      <c r="VHZ223" s="65"/>
      <c r="VIA223" s="65"/>
      <c r="VIB223" s="65"/>
      <c r="VIC223" s="66"/>
      <c r="VIE223" s="64"/>
      <c r="VIF223" s="67"/>
      <c r="VIG223" s="67"/>
      <c r="VIH223" s="65"/>
      <c r="VII223" s="65"/>
      <c r="VIJ223" s="65"/>
      <c r="VIK223" s="66"/>
      <c r="VIM223" s="64"/>
      <c r="VIN223" s="67"/>
      <c r="VIO223" s="67"/>
      <c r="VIP223" s="65"/>
      <c r="VIQ223" s="65"/>
      <c r="VIR223" s="65"/>
      <c r="VIS223" s="66"/>
      <c r="VIU223" s="64"/>
      <c r="VIV223" s="67"/>
      <c r="VIW223" s="67"/>
      <c r="VIX223" s="65"/>
      <c r="VIY223" s="65"/>
      <c r="VIZ223" s="65"/>
      <c r="VJA223" s="66"/>
      <c r="VJC223" s="64"/>
      <c r="VJD223" s="67"/>
      <c r="VJE223" s="67"/>
      <c r="VJF223" s="65"/>
      <c r="VJG223" s="65"/>
      <c r="VJH223" s="65"/>
      <c r="VJI223" s="66"/>
      <c r="VJK223" s="64"/>
      <c r="VJL223" s="67"/>
      <c r="VJM223" s="67"/>
      <c r="VJN223" s="65"/>
      <c r="VJO223" s="65"/>
      <c r="VJP223" s="65"/>
      <c r="VJQ223" s="66"/>
      <c r="VJS223" s="64"/>
      <c r="VJT223" s="67"/>
      <c r="VJU223" s="67"/>
      <c r="VJV223" s="65"/>
      <c r="VJW223" s="65"/>
      <c r="VJX223" s="65"/>
      <c r="VJY223" s="66"/>
      <c r="VKA223" s="64"/>
      <c r="VKB223" s="67"/>
      <c r="VKC223" s="67"/>
      <c r="VKD223" s="65"/>
      <c r="VKE223" s="65"/>
      <c r="VKF223" s="65"/>
      <c r="VKG223" s="66"/>
      <c r="VKI223" s="64"/>
      <c r="VKJ223" s="67"/>
      <c r="VKK223" s="67"/>
      <c r="VKL223" s="65"/>
      <c r="VKM223" s="65"/>
      <c r="VKN223" s="65"/>
      <c r="VKO223" s="66"/>
      <c r="VKQ223" s="64"/>
      <c r="VKR223" s="67"/>
      <c r="VKS223" s="67"/>
      <c r="VKT223" s="65"/>
      <c r="VKU223" s="65"/>
      <c r="VKV223" s="65"/>
      <c r="VKW223" s="66"/>
      <c r="VKY223" s="64"/>
      <c r="VKZ223" s="67"/>
      <c r="VLA223" s="67"/>
      <c r="VLB223" s="65"/>
      <c r="VLC223" s="65"/>
      <c r="VLD223" s="65"/>
      <c r="VLE223" s="66"/>
      <c r="VLG223" s="64"/>
      <c r="VLH223" s="67"/>
      <c r="VLI223" s="67"/>
      <c r="VLJ223" s="65"/>
      <c r="VLK223" s="65"/>
      <c r="VLL223" s="65"/>
      <c r="VLM223" s="66"/>
      <c r="VLO223" s="64"/>
      <c r="VLP223" s="67"/>
      <c r="VLQ223" s="67"/>
      <c r="VLR223" s="65"/>
      <c r="VLS223" s="65"/>
      <c r="VLT223" s="65"/>
      <c r="VLU223" s="66"/>
      <c r="VLW223" s="64"/>
      <c r="VLX223" s="67"/>
      <c r="VLY223" s="67"/>
      <c r="VLZ223" s="65"/>
      <c r="VMA223" s="65"/>
      <c r="VMB223" s="65"/>
      <c r="VMC223" s="66"/>
      <c r="VME223" s="64"/>
      <c r="VMF223" s="67"/>
      <c r="VMG223" s="67"/>
      <c r="VMH223" s="65"/>
      <c r="VMI223" s="65"/>
      <c r="VMJ223" s="65"/>
      <c r="VMK223" s="66"/>
      <c r="VMM223" s="64"/>
      <c r="VMN223" s="67"/>
      <c r="VMO223" s="67"/>
      <c r="VMP223" s="65"/>
      <c r="VMQ223" s="65"/>
      <c r="VMR223" s="65"/>
      <c r="VMS223" s="66"/>
      <c r="VMU223" s="64"/>
      <c r="VMV223" s="67"/>
      <c r="VMW223" s="67"/>
      <c r="VMX223" s="65"/>
      <c r="VMY223" s="65"/>
      <c r="VMZ223" s="65"/>
      <c r="VNA223" s="66"/>
      <c r="VNC223" s="64"/>
      <c r="VND223" s="67"/>
      <c r="VNE223" s="67"/>
      <c r="VNF223" s="65"/>
      <c r="VNG223" s="65"/>
      <c r="VNH223" s="65"/>
      <c r="VNI223" s="66"/>
      <c r="VNK223" s="64"/>
      <c r="VNL223" s="67"/>
      <c r="VNM223" s="67"/>
      <c r="VNN223" s="65"/>
      <c r="VNO223" s="65"/>
      <c r="VNP223" s="65"/>
      <c r="VNQ223" s="66"/>
      <c r="VNS223" s="64"/>
      <c r="VNT223" s="67"/>
      <c r="VNU223" s="67"/>
      <c r="VNV223" s="65"/>
      <c r="VNW223" s="65"/>
      <c r="VNX223" s="65"/>
      <c r="VNY223" s="66"/>
      <c r="VOA223" s="64"/>
      <c r="VOB223" s="67"/>
      <c r="VOC223" s="67"/>
      <c r="VOD223" s="65"/>
      <c r="VOE223" s="65"/>
      <c r="VOF223" s="65"/>
      <c r="VOG223" s="66"/>
      <c r="VOI223" s="64"/>
      <c r="VOJ223" s="67"/>
      <c r="VOK223" s="67"/>
      <c r="VOL223" s="65"/>
      <c r="VOM223" s="65"/>
      <c r="VON223" s="65"/>
      <c r="VOO223" s="66"/>
      <c r="VOQ223" s="64"/>
      <c r="VOR223" s="67"/>
      <c r="VOS223" s="67"/>
      <c r="VOT223" s="65"/>
      <c r="VOU223" s="65"/>
      <c r="VOV223" s="65"/>
      <c r="VOW223" s="66"/>
      <c r="VOY223" s="64"/>
      <c r="VOZ223" s="67"/>
      <c r="VPA223" s="67"/>
      <c r="VPB223" s="65"/>
      <c r="VPC223" s="65"/>
      <c r="VPD223" s="65"/>
      <c r="VPE223" s="66"/>
      <c r="VPG223" s="64"/>
      <c r="VPH223" s="67"/>
      <c r="VPI223" s="67"/>
      <c r="VPJ223" s="65"/>
      <c r="VPK223" s="65"/>
      <c r="VPL223" s="65"/>
      <c r="VPM223" s="66"/>
      <c r="VPO223" s="64"/>
      <c r="VPP223" s="67"/>
      <c r="VPQ223" s="67"/>
      <c r="VPR223" s="65"/>
      <c r="VPS223" s="65"/>
      <c r="VPT223" s="65"/>
      <c r="VPU223" s="66"/>
      <c r="VPW223" s="64"/>
      <c r="VPX223" s="67"/>
      <c r="VPY223" s="67"/>
      <c r="VPZ223" s="65"/>
      <c r="VQA223" s="65"/>
      <c r="VQB223" s="65"/>
      <c r="VQC223" s="66"/>
      <c r="VQE223" s="64"/>
      <c r="VQF223" s="67"/>
      <c r="VQG223" s="67"/>
      <c r="VQH223" s="65"/>
      <c r="VQI223" s="65"/>
      <c r="VQJ223" s="65"/>
      <c r="VQK223" s="66"/>
      <c r="VQM223" s="64"/>
      <c r="VQN223" s="67"/>
      <c r="VQO223" s="67"/>
      <c r="VQP223" s="65"/>
      <c r="VQQ223" s="65"/>
      <c r="VQR223" s="65"/>
      <c r="VQS223" s="66"/>
      <c r="VQU223" s="64"/>
      <c r="VQV223" s="67"/>
      <c r="VQW223" s="67"/>
      <c r="VQX223" s="65"/>
      <c r="VQY223" s="65"/>
      <c r="VQZ223" s="65"/>
      <c r="VRA223" s="66"/>
      <c r="VRC223" s="64"/>
      <c r="VRD223" s="67"/>
      <c r="VRE223" s="67"/>
      <c r="VRF223" s="65"/>
      <c r="VRG223" s="65"/>
      <c r="VRH223" s="65"/>
      <c r="VRI223" s="66"/>
      <c r="VRK223" s="64"/>
      <c r="VRL223" s="67"/>
      <c r="VRM223" s="67"/>
      <c r="VRN223" s="65"/>
      <c r="VRO223" s="65"/>
      <c r="VRP223" s="65"/>
      <c r="VRQ223" s="66"/>
      <c r="VRS223" s="64"/>
      <c r="VRT223" s="67"/>
      <c r="VRU223" s="67"/>
      <c r="VRV223" s="65"/>
      <c r="VRW223" s="65"/>
      <c r="VRX223" s="65"/>
      <c r="VRY223" s="66"/>
      <c r="VSA223" s="64"/>
      <c r="VSB223" s="67"/>
      <c r="VSC223" s="67"/>
      <c r="VSD223" s="65"/>
      <c r="VSE223" s="65"/>
      <c r="VSF223" s="65"/>
      <c r="VSG223" s="66"/>
      <c r="VSI223" s="64"/>
      <c r="VSJ223" s="67"/>
      <c r="VSK223" s="67"/>
      <c r="VSL223" s="65"/>
      <c r="VSM223" s="65"/>
      <c r="VSN223" s="65"/>
      <c r="VSO223" s="66"/>
      <c r="VSQ223" s="64"/>
      <c r="VSR223" s="67"/>
      <c r="VSS223" s="67"/>
      <c r="VST223" s="65"/>
      <c r="VSU223" s="65"/>
      <c r="VSV223" s="65"/>
      <c r="VSW223" s="66"/>
      <c r="VSY223" s="64"/>
      <c r="VSZ223" s="67"/>
      <c r="VTA223" s="67"/>
      <c r="VTB223" s="65"/>
      <c r="VTC223" s="65"/>
      <c r="VTD223" s="65"/>
      <c r="VTE223" s="66"/>
      <c r="VTG223" s="64"/>
      <c r="VTH223" s="67"/>
      <c r="VTI223" s="67"/>
      <c r="VTJ223" s="65"/>
      <c r="VTK223" s="65"/>
      <c r="VTL223" s="65"/>
      <c r="VTM223" s="66"/>
      <c r="VTO223" s="64"/>
      <c r="VTP223" s="67"/>
      <c r="VTQ223" s="67"/>
      <c r="VTR223" s="65"/>
      <c r="VTS223" s="65"/>
      <c r="VTT223" s="65"/>
      <c r="VTU223" s="66"/>
      <c r="VTW223" s="64"/>
      <c r="VTX223" s="67"/>
      <c r="VTY223" s="67"/>
      <c r="VTZ223" s="65"/>
      <c r="VUA223" s="65"/>
      <c r="VUB223" s="65"/>
      <c r="VUC223" s="66"/>
      <c r="VUE223" s="64"/>
      <c r="VUF223" s="67"/>
      <c r="VUG223" s="67"/>
      <c r="VUH223" s="65"/>
      <c r="VUI223" s="65"/>
      <c r="VUJ223" s="65"/>
      <c r="VUK223" s="66"/>
      <c r="VUM223" s="64"/>
      <c r="VUN223" s="67"/>
      <c r="VUO223" s="67"/>
      <c r="VUP223" s="65"/>
      <c r="VUQ223" s="65"/>
      <c r="VUR223" s="65"/>
      <c r="VUS223" s="66"/>
      <c r="VUU223" s="64"/>
      <c r="VUV223" s="67"/>
      <c r="VUW223" s="67"/>
      <c r="VUX223" s="65"/>
      <c r="VUY223" s="65"/>
      <c r="VUZ223" s="65"/>
      <c r="VVA223" s="66"/>
      <c r="VVC223" s="64"/>
      <c r="VVD223" s="67"/>
      <c r="VVE223" s="67"/>
      <c r="VVF223" s="65"/>
      <c r="VVG223" s="65"/>
      <c r="VVH223" s="65"/>
      <c r="VVI223" s="66"/>
      <c r="VVK223" s="64"/>
      <c r="VVL223" s="67"/>
      <c r="VVM223" s="67"/>
      <c r="VVN223" s="65"/>
      <c r="VVO223" s="65"/>
      <c r="VVP223" s="65"/>
      <c r="VVQ223" s="66"/>
      <c r="VVS223" s="64"/>
      <c r="VVT223" s="67"/>
      <c r="VVU223" s="67"/>
      <c r="VVV223" s="65"/>
      <c r="VVW223" s="65"/>
      <c r="VVX223" s="65"/>
      <c r="VVY223" s="66"/>
      <c r="VWA223" s="64"/>
      <c r="VWB223" s="67"/>
      <c r="VWC223" s="67"/>
      <c r="VWD223" s="65"/>
      <c r="VWE223" s="65"/>
      <c r="VWF223" s="65"/>
      <c r="VWG223" s="66"/>
      <c r="VWI223" s="64"/>
      <c r="VWJ223" s="67"/>
      <c r="VWK223" s="67"/>
      <c r="VWL223" s="65"/>
      <c r="VWM223" s="65"/>
      <c r="VWN223" s="65"/>
      <c r="VWO223" s="66"/>
      <c r="VWQ223" s="64"/>
      <c r="VWR223" s="67"/>
      <c r="VWS223" s="67"/>
      <c r="VWT223" s="65"/>
      <c r="VWU223" s="65"/>
      <c r="VWV223" s="65"/>
      <c r="VWW223" s="66"/>
      <c r="VWY223" s="64"/>
      <c r="VWZ223" s="67"/>
      <c r="VXA223" s="67"/>
      <c r="VXB223" s="65"/>
      <c r="VXC223" s="65"/>
      <c r="VXD223" s="65"/>
      <c r="VXE223" s="66"/>
      <c r="VXG223" s="64"/>
      <c r="VXH223" s="67"/>
      <c r="VXI223" s="67"/>
      <c r="VXJ223" s="65"/>
      <c r="VXK223" s="65"/>
      <c r="VXL223" s="65"/>
      <c r="VXM223" s="66"/>
      <c r="VXO223" s="64"/>
      <c r="VXP223" s="67"/>
      <c r="VXQ223" s="67"/>
      <c r="VXR223" s="65"/>
      <c r="VXS223" s="65"/>
      <c r="VXT223" s="65"/>
      <c r="VXU223" s="66"/>
      <c r="VXW223" s="64"/>
      <c r="VXX223" s="67"/>
      <c r="VXY223" s="67"/>
      <c r="VXZ223" s="65"/>
      <c r="VYA223" s="65"/>
      <c r="VYB223" s="65"/>
      <c r="VYC223" s="66"/>
      <c r="VYE223" s="64"/>
      <c r="VYF223" s="67"/>
      <c r="VYG223" s="67"/>
      <c r="VYH223" s="65"/>
      <c r="VYI223" s="65"/>
      <c r="VYJ223" s="65"/>
      <c r="VYK223" s="66"/>
      <c r="VYM223" s="64"/>
      <c r="VYN223" s="67"/>
      <c r="VYO223" s="67"/>
      <c r="VYP223" s="65"/>
      <c r="VYQ223" s="65"/>
      <c r="VYR223" s="65"/>
      <c r="VYS223" s="66"/>
      <c r="VYU223" s="64"/>
      <c r="VYV223" s="67"/>
      <c r="VYW223" s="67"/>
      <c r="VYX223" s="65"/>
      <c r="VYY223" s="65"/>
      <c r="VYZ223" s="65"/>
      <c r="VZA223" s="66"/>
      <c r="VZC223" s="64"/>
      <c r="VZD223" s="67"/>
      <c r="VZE223" s="67"/>
      <c r="VZF223" s="65"/>
      <c r="VZG223" s="65"/>
      <c r="VZH223" s="65"/>
      <c r="VZI223" s="66"/>
      <c r="VZK223" s="64"/>
      <c r="VZL223" s="67"/>
      <c r="VZM223" s="67"/>
      <c r="VZN223" s="65"/>
      <c r="VZO223" s="65"/>
      <c r="VZP223" s="65"/>
      <c r="VZQ223" s="66"/>
      <c r="VZS223" s="64"/>
      <c r="VZT223" s="67"/>
      <c r="VZU223" s="67"/>
      <c r="VZV223" s="65"/>
      <c r="VZW223" s="65"/>
      <c r="VZX223" s="65"/>
      <c r="VZY223" s="66"/>
      <c r="WAA223" s="64"/>
      <c r="WAB223" s="67"/>
      <c r="WAC223" s="67"/>
      <c r="WAD223" s="65"/>
      <c r="WAE223" s="65"/>
      <c r="WAF223" s="65"/>
      <c r="WAG223" s="66"/>
      <c r="WAI223" s="64"/>
      <c r="WAJ223" s="67"/>
      <c r="WAK223" s="67"/>
      <c r="WAL223" s="65"/>
      <c r="WAM223" s="65"/>
      <c r="WAN223" s="65"/>
      <c r="WAO223" s="66"/>
      <c r="WAQ223" s="64"/>
      <c r="WAR223" s="67"/>
      <c r="WAS223" s="67"/>
      <c r="WAT223" s="65"/>
      <c r="WAU223" s="65"/>
      <c r="WAV223" s="65"/>
      <c r="WAW223" s="66"/>
      <c r="WAY223" s="64"/>
      <c r="WAZ223" s="67"/>
      <c r="WBA223" s="67"/>
      <c r="WBB223" s="65"/>
      <c r="WBC223" s="65"/>
      <c r="WBD223" s="65"/>
      <c r="WBE223" s="66"/>
      <c r="WBG223" s="64"/>
      <c r="WBH223" s="67"/>
      <c r="WBI223" s="67"/>
      <c r="WBJ223" s="65"/>
      <c r="WBK223" s="65"/>
      <c r="WBL223" s="65"/>
      <c r="WBM223" s="66"/>
      <c r="WBO223" s="64"/>
      <c r="WBP223" s="67"/>
      <c r="WBQ223" s="67"/>
      <c r="WBR223" s="65"/>
      <c r="WBS223" s="65"/>
      <c r="WBT223" s="65"/>
      <c r="WBU223" s="66"/>
      <c r="WBW223" s="64"/>
      <c r="WBX223" s="67"/>
      <c r="WBY223" s="67"/>
      <c r="WBZ223" s="65"/>
      <c r="WCA223" s="65"/>
      <c r="WCB223" s="65"/>
      <c r="WCC223" s="66"/>
      <c r="WCE223" s="64"/>
      <c r="WCF223" s="67"/>
      <c r="WCG223" s="67"/>
      <c r="WCH223" s="65"/>
      <c r="WCI223" s="65"/>
      <c r="WCJ223" s="65"/>
      <c r="WCK223" s="66"/>
      <c r="WCM223" s="64"/>
      <c r="WCN223" s="67"/>
      <c r="WCO223" s="67"/>
      <c r="WCP223" s="65"/>
      <c r="WCQ223" s="65"/>
      <c r="WCR223" s="65"/>
      <c r="WCS223" s="66"/>
      <c r="WCU223" s="64"/>
      <c r="WCV223" s="67"/>
      <c r="WCW223" s="67"/>
      <c r="WCX223" s="65"/>
      <c r="WCY223" s="65"/>
      <c r="WCZ223" s="65"/>
      <c r="WDA223" s="66"/>
      <c r="WDC223" s="64"/>
      <c r="WDD223" s="67"/>
      <c r="WDE223" s="67"/>
      <c r="WDF223" s="65"/>
      <c r="WDG223" s="65"/>
      <c r="WDH223" s="65"/>
      <c r="WDI223" s="66"/>
      <c r="WDK223" s="64"/>
      <c r="WDL223" s="67"/>
      <c r="WDM223" s="67"/>
      <c r="WDN223" s="65"/>
      <c r="WDO223" s="65"/>
      <c r="WDP223" s="65"/>
      <c r="WDQ223" s="66"/>
      <c r="WDS223" s="64"/>
      <c r="WDT223" s="67"/>
      <c r="WDU223" s="67"/>
      <c r="WDV223" s="65"/>
      <c r="WDW223" s="65"/>
      <c r="WDX223" s="65"/>
      <c r="WDY223" s="66"/>
      <c r="WEA223" s="64"/>
      <c r="WEB223" s="67"/>
      <c r="WEC223" s="67"/>
      <c r="WED223" s="65"/>
      <c r="WEE223" s="65"/>
      <c r="WEF223" s="65"/>
      <c r="WEG223" s="66"/>
      <c r="WEI223" s="64"/>
      <c r="WEJ223" s="67"/>
      <c r="WEK223" s="67"/>
      <c r="WEL223" s="65"/>
      <c r="WEM223" s="65"/>
      <c r="WEN223" s="65"/>
      <c r="WEO223" s="66"/>
      <c r="WEQ223" s="64"/>
      <c r="WER223" s="67"/>
      <c r="WES223" s="67"/>
      <c r="WET223" s="65"/>
      <c r="WEU223" s="65"/>
      <c r="WEV223" s="65"/>
      <c r="WEW223" s="66"/>
      <c r="WEY223" s="64"/>
      <c r="WEZ223" s="67"/>
      <c r="WFA223" s="67"/>
      <c r="WFB223" s="65"/>
      <c r="WFC223" s="65"/>
      <c r="WFD223" s="65"/>
      <c r="WFE223" s="66"/>
      <c r="WFG223" s="64"/>
      <c r="WFH223" s="67"/>
      <c r="WFI223" s="67"/>
      <c r="WFJ223" s="65"/>
      <c r="WFK223" s="65"/>
      <c r="WFL223" s="65"/>
      <c r="WFM223" s="66"/>
      <c r="WFO223" s="64"/>
      <c r="WFP223" s="67"/>
      <c r="WFQ223" s="67"/>
      <c r="WFR223" s="65"/>
      <c r="WFS223" s="65"/>
      <c r="WFT223" s="65"/>
      <c r="WFU223" s="66"/>
      <c r="WFW223" s="64"/>
      <c r="WFX223" s="67"/>
      <c r="WFY223" s="67"/>
      <c r="WFZ223" s="65"/>
      <c r="WGA223" s="65"/>
      <c r="WGB223" s="65"/>
      <c r="WGC223" s="66"/>
      <c r="WGE223" s="64"/>
      <c r="WGF223" s="67"/>
      <c r="WGG223" s="67"/>
      <c r="WGH223" s="65"/>
      <c r="WGI223" s="65"/>
      <c r="WGJ223" s="65"/>
      <c r="WGK223" s="66"/>
      <c r="WGM223" s="64"/>
      <c r="WGN223" s="67"/>
      <c r="WGO223" s="67"/>
      <c r="WGP223" s="65"/>
      <c r="WGQ223" s="65"/>
      <c r="WGR223" s="65"/>
      <c r="WGS223" s="66"/>
      <c r="WGU223" s="64"/>
      <c r="WGV223" s="67"/>
      <c r="WGW223" s="67"/>
      <c r="WGX223" s="65"/>
      <c r="WGY223" s="65"/>
      <c r="WGZ223" s="65"/>
      <c r="WHA223" s="66"/>
      <c r="WHC223" s="64"/>
      <c r="WHD223" s="67"/>
      <c r="WHE223" s="67"/>
      <c r="WHF223" s="65"/>
      <c r="WHG223" s="65"/>
      <c r="WHH223" s="65"/>
      <c r="WHI223" s="66"/>
      <c r="WHK223" s="64"/>
      <c r="WHL223" s="67"/>
      <c r="WHM223" s="67"/>
      <c r="WHN223" s="65"/>
      <c r="WHO223" s="65"/>
      <c r="WHP223" s="65"/>
      <c r="WHQ223" s="66"/>
      <c r="WHS223" s="64"/>
      <c r="WHT223" s="67"/>
      <c r="WHU223" s="67"/>
      <c r="WHV223" s="65"/>
      <c r="WHW223" s="65"/>
      <c r="WHX223" s="65"/>
      <c r="WHY223" s="66"/>
      <c r="WIA223" s="64"/>
      <c r="WIB223" s="67"/>
      <c r="WIC223" s="67"/>
      <c r="WID223" s="65"/>
      <c r="WIE223" s="65"/>
      <c r="WIF223" s="65"/>
      <c r="WIG223" s="66"/>
      <c r="WII223" s="64"/>
      <c r="WIJ223" s="67"/>
      <c r="WIK223" s="67"/>
      <c r="WIL223" s="65"/>
      <c r="WIM223" s="65"/>
      <c r="WIN223" s="65"/>
      <c r="WIO223" s="66"/>
      <c r="WIQ223" s="64"/>
      <c r="WIR223" s="67"/>
      <c r="WIS223" s="67"/>
      <c r="WIT223" s="65"/>
      <c r="WIU223" s="65"/>
      <c r="WIV223" s="65"/>
      <c r="WIW223" s="66"/>
      <c r="WIY223" s="64"/>
      <c r="WIZ223" s="67"/>
      <c r="WJA223" s="67"/>
      <c r="WJB223" s="65"/>
      <c r="WJC223" s="65"/>
      <c r="WJD223" s="65"/>
      <c r="WJE223" s="66"/>
      <c r="WJG223" s="64"/>
      <c r="WJH223" s="67"/>
      <c r="WJI223" s="67"/>
      <c r="WJJ223" s="65"/>
      <c r="WJK223" s="65"/>
      <c r="WJL223" s="65"/>
      <c r="WJM223" s="66"/>
      <c r="WJO223" s="64"/>
      <c r="WJP223" s="67"/>
      <c r="WJQ223" s="67"/>
      <c r="WJR223" s="65"/>
      <c r="WJS223" s="65"/>
      <c r="WJT223" s="65"/>
      <c r="WJU223" s="66"/>
      <c r="WJW223" s="64"/>
      <c r="WJX223" s="67"/>
      <c r="WJY223" s="67"/>
      <c r="WJZ223" s="65"/>
      <c r="WKA223" s="65"/>
      <c r="WKB223" s="65"/>
      <c r="WKC223" s="66"/>
      <c r="WKE223" s="64"/>
      <c r="WKF223" s="67"/>
      <c r="WKG223" s="67"/>
      <c r="WKH223" s="65"/>
      <c r="WKI223" s="65"/>
      <c r="WKJ223" s="65"/>
      <c r="WKK223" s="66"/>
      <c r="WKM223" s="64"/>
      <c r="WKN223" s="67"/>
      <c r="WKO223" s="67"/>
      <c r="WKP223" s="65"/>
      <c r="WKQ223" s="65"/>
      <c r="WKR223" s="65"/>
      <c r="WKS223" s="66"/>
      <c r="WKU223" s="64"/>
      <c r="WKV223" s="67"/>
      <c r="WKW223" s="67"/>
      <c r="WKX223" s="65"/>
      <c r="WKY223" s="65"/>
      <c r="WKZ223" s="65"/>
      <c r="WLA223" s="66"/>
      <c r="WLC223" s="64"/>
      <c r="WLD223" s="67"/>
      <c r="WLE223" s="67"/>
      <c r="WLF223" s="65"/>
      <c r="WLG223" s="65"/>
      <c r="WLH223" s="65"/>
      <c r="WLI223" s="66"/>
      <c r="WLK223" s="64"/>
      <c r="WLL223" s="67"/>
      <c r="WLM223" s="67"/>
      <c r="WLN223" s="65"/>
      <c r="WLO223" s="65"/>
      <c r="WLP223" s="65"/>
      <c r="WLQ223" s="66"/>
      <c r="WLS223" s="64"/>
      <c r="WLT223" s="67"/>
      <c r="WLU223" s="67"/>
      <c r="WLV223" s="65"/>
      <c r="WLW223" s="65"/>
      <c r="WLX223" s="65"/>
      <c r="WLY223" s="66"/>
      <c r="WMA223" s="64"/>
      <c r="WMB223" s="67"/>
      <c r="WMC223" s="67"/>
      <c r="WMD223" s="65"/>
      <c r="WME223" s="65"/>
      <c r="WMF223" s="65"/>
      <c r="WMG223" s="66"/>
      <c r="WMI223" s="64"/>
      <c r="WMJ223" s="67"/>
      <c r="WMK223" s="67"/>
      <c r="WML223" s="65"/>
      <c r="WMM223" s="65"/>
      <c r="WMN223" s="65"/>
      <c r="WMO223" s="66"/>
      <c r="WMQ223" s="64"/>
      <c r="WMR223" s="67"/>
      <c r="WMS223" s="67"/>
      <c r="WMT223" s="65"/>
      <c r="WMU223" s="65"/>
      <c r="WMV223" s="65"/>
      <c r="WMW223" s="66"/>
      <c r="WMY223" s="64"/>
      <c r="WMZ223" s="67"/>
      <c r="WNA223" s="67"/>
      <c r="WNB223" s="65"/>
      <c r="WNC223" s="65"/>
      <c r="WND223" s="65"/>
      <c r="WNE223" s="66"/>
      <c r="WNG223" s="64"/>
      <c r="WNH223" s="67"/>
      <c r="WNI223" s="67"/>
      <c r="WNJ223" s="65"/>
      <c r="WNK223" s="65"/>
      <c r="WNL223" s="65"/>
      <c r="WNM223" s="66"/>
      <c r="WNO223" s="64"/>
      <c r="WNP223" s="67"/>
      <c r="WNQ223" s="67"/>
      <c r="WNR223" s="65"/>
      <c r="WNS223" s="65"/>
      <c r="WNT223" s="65"/>
      <c r="WNU223" s="66"/>
      <c r="WNW223" s="64"/>
      <c r="WNX223" s="67"/>
      <c r="WNY223" s="67"/>
      <c r="WNZ223" s="65"/>
      <c r="WOA223" s="65"/>
      <c r="WOB223" s="65"/>
      <c r="WOC223" s="66"/>
      <c r="WOE223" s="64"/>
      <c r="WOF223" s="67"/>
      <c r="WOG223" s="67"/>
      <c r="WOH223" s="65"/>
      <c r="WOI223" s="65"/>
      <c r="WOJ223" s="65"/>
      <c r="WOK223" s="66"/>
      <c r="WOM223" s="64"/>
      <c r="WON223" s="67"/>
      <c r="WOO223" s="67"/>
      <c r="WOP223" s="65"/>
      <c r="WOQ223" s="65"/>
      <c r="WOR223" s="65"/>
      <c r="WOS223" s="66"/>
      <c r="WOU223" s="64"/>
      <c r="WOV223" s="67"/>
      <c r="WOW223" s="67"/>
      <c r="WOX223" s="65"/>
      <c r="WOY223" s="65"/>
      <c r="WOZ223" s="65"/>
      <c r="WPA223" s="66"/>
      <c r="WPC223" s="64"/>
      <c r="WPD223" s="67"/>
      <c r="WPE223" s="67"/>
      <c r="WPF223" s="65"/>
      <c r="WPG223" s="65"/>
      <c r="WPH223" s="65"/>
      <c r="WPI223" s="66"/>
      <c r="WPK223" s="64"/>
      <c r="WPL223" s="67"/>
      <c r="WPM223" s="67"/>
      <c r="WPN223" s="65"/>
      <c r="WPO223" s="65"/>
      <c r="WPP223" s="65"/>
      <c r="WPQ223" s="66"/>
      <c r="WPS223" s="64"/>
      <c r="WPT223" s="67"/>
      <c r="WPU223" s="67"/>
      <c r="WPV223" s="65"/>
      <c r="WPW223" s="65"/>
      <c r="WPX223" s="65"/>
      <c r="WPY223" s="66"/>
      <c r="WQA223" s="64"/>
      <c r="WQB223" s="67"/>
      <c r="WQC223" s="67"/>
      <c r="WQD223" s="65"/>
      <c r="WQE223" s="65"/>
      <c r="WQF223" s="65"/>
      <c r="WQG223" s="66"/>
      <c r="WQI223" s="64"/>
      <c r="WQJ223" s="67"/>
      <c r="WQK223" s="67"/>
      <c r="WQL223" s="65"/>
      <c r="WQM223" s="65"/>
      <c r="WQN223" s="65"/>
      <c r="WQO223" s="66"/>
      <c r="WQQ223" s="64"/>
      <c r="WQR223" s="67"/>
      <c r="WQS223" s="67"/>
      <c r="WQT223" s="65"/>
      <c r="WQU223" s="65"/>
      <c r="WQV223" s="65"/>
      <c r="WQW223" s="66"/>
      <c r="WQY223" s="64"/>
      <c r="WQZ223" s="67"/>
      <c r="WRA223" s="67"/>
      <c r="WRB223" s="65"/>
      <c r="WRC223" s="65"/>
      <c r="WRD223" s="65"/>
      <c r="WRE223" s="66"/>
      <c r="WRG223" s="64"/>
      <c r="WRH223" s="67"/>
      <c r="WRI223" s="67"/>
      <c r="WRJ223" s="65"/>
      <c r="WRK223" s="65"/>
      <c r="WRL223" s="65"/>
      <c r="WRM223" s="66"/>
      <c r="WRO223" s="64"/>
      <c r="WRP223" s="67"/>
      <c r="WRQ223" s="67"/>
      <c r="WRR223" s="65"/>
      <c r="WRS223" s="65"/>
      <c r="WRT223" s="65"/>
      <c r="WRU223" s="66"/>
      <c r="WRW223" s="64"/>
      <c r="WRX223" s="67"/>
      <c r="WRY223" s="67"/>
      <c r="WRZ223" s="65"/>
      <c r="WSA223" s="65"/>
      <c r="WSB223" s="65"/>
      <c r="WSC223" s="66"/>
      <c r="WSE223" s="64"/>
      <c r="WSF223" s="67"/>
      <c r="WSG223" s="67"/>
      <c r="WSH223" s="65"/>
      <c r="WSI223" s="65"/>
      <c r="WSJ223" s="65"/>
      <c r="WSK223" s="66"/>
      <c r="WSM223" s="64"/>
      <c r="WSN223" s="67"/>
      <c r="WSO223" s="67"/>
      <c r="WSP223" s="65"/>
      <c r="WSQ223" s="65"/>
      <c r="WSR223" s="65"/>
      <c r="WSS223" s="66"/>
      <c r="WSU223" s="64"/>
      <c r="WSV223" s="67"/>
      <c r="WSW223" s="67"/>
      <c r="WSX223" s="65"/>
      <c r="WSY223" s="65"/>
      <c r="WSZ223" s="65"/>
      <c r="WTA223" s="66"/>
      <c r="WTC223" s="64"/>
      <c r="WTD223" s="67"/>
      <c r="WTE223" s="67"/>
      <c r="WTF223" s="65"/>
      <c r="WTG223" s="65"/>
      <c r="WTH223" s="65"/>
      <c r="WTI223" s="66"/>
      <c r="WTK223" s="64"/>
      <c r="WTL223" s="67"/>
      <c r="WTM223" s="67"/>
      <c r="WTN223" s="65"/>
      <c r="WTO223" s="65"/>
      <c r="WTP223" s="65"/>
      <c r="WTQ223" s="66"/>
      <c r="WTS223" s="64"/>
      <c r="WTT223" s="67"/>
      <c r="WTU223" s="67"/>
      <c r="WTV223" s="65"/>
      <c r="WTW223" s="65"/>
      <c r="WTX223" s="65"/>
      <c r="WTY223" s="66"/>
      <c r="WUA223" s="64"/>
      <c r="WUB223" s="67"/>
      <c r="WUC223" s="67"/>
      <c r="WUD223" s="65"/>
      <c r="WUE223" s="65"/>
      <c r="WUF223" s="65"/>
      <c r="WUG223" s="66"/>
      <c r="WUI223" s="64"/>
      <c r="WUJ223" s="67"/>
      <c r="WUK223" s="67"/>
      <c r="WUL223" s="65"/>
      <c r="WUM223" s="65"/>
      <c r="WUN223" s="65"/>
      <c r="WUO223" s="66"/>
      <c r="WUQ223" s="64"/>
      <c r="WUR223" s="67"/>
      <c r="WUS223" s="67"/>
      <c r="WUT223" s="65"/>
      <c r="WUU223" s="65"/>
      <c r="WUV223" s="65"/>
      <c r="WUW223" s="66"/>
      <c r="WUY223" s="64"/>
      <c r="WUZ223" s="67"/>
      <c r="WVA223" s="67"/>
      <c r="WVB223" s="65"/>
      <c r="WVC223" s="65"/>
      <c r="WVD223" s="65"/>
      <c r="WVE223" s="66"/>
      <c r="WVG223" s="64"/>
      <c r="WVH223" s="67"/>
      <c r="WVI223" s="67"/>
      <c r="WVJ223" s="65"/>
      <c r="WVK223" s="65"/>
      <c r="WVL223" s="65"/>
      <c r="WVM223" s="66"/>
      <c r="WVO223" s="64"/>
      <c r="WVP223" s="67"/>
      <c r="WVQ223" s="67"/>
      <c r="WVR223" s="65"/>
      <c r="WVS223" s="65"/>
      <c r="WVT223" s="65"/>
      <c r="WVU223" s="66"/>
      <c r="WVW223" s="64"/>
      <c r="WVX223" s="67"/>
      <c r="WVY223" s="67"/>
      <c r="WVZ223" s="65"/>
      <c r="WWA223" s="65"/>
      <c r="WWB223" s="65"/>
      <c r="WWC223" s="66"/>
      <c r="WWE223" s="64"/>
      <c r="WWF223" s="67"/>
      <c r="WWG223" s="67"/>
      <c r="WWH223" s="65"/>
      <c r="WWI223" s="65"/>
      <c r="WWJ223" s="65"/>
      <c r="WWK223" s="66"/>
      <c r="WWM223" s="64"/>
      <c r="WWN223" s="67"/>
      <c r="WWO223" s="67"/>
      <c r="WWP223" s="65"/>
      <c r="WWQ223" s="65"/>
      <c r="WWR223" s="65"/>
      <c r="WWS223" s="66"/>
      <c r="WWU223" s="64"/>
      <c r="WWV223" s="67"/>
      <c r="WWW223" s="67"/>
      <c r="WWX223" s="65"/>
      <c r="WWY223" s="65"/>
      <c r="WWZ223" s="65"/>
      <c r="WXA223" s="66"/>
      <c r="WXC223" s="64"/>
      <c r="WXD223" s="67"/>
      <c r="WXE223" s="67"/>
      <c r="WXF223" s="65"/>
      <c r="WXG223" s="65"/>
      <c r="WXH223" s="65"/>
      <c r="WXI223" s="66"/>
      <c r="WXK223" s="64"/>
      <c r="WXL223" s="67"/>
      <c r="WXM223" s="67"/>
      <c r="WXN223" s="65"/>
      <c r="WXO223" s="65"/>
      <c r="WXP223" s="65"/>
      <c r="WXQ223" s="66"/>
      <c r="WXS223" s="64"/>
      <c r="WXT223" s="67"/>
      <c r="WXU223" s="67"/>
      <c r="WXV223" s="65"/>
      <c r="WXW223" s="65"/>
      <c r="WXX223" s="65"/>
      <c r="WXY223" s="66"/>
      <c r="WYA223" s="64"/>
      <c r="WYB223" s="67"/>
      <c r="WYC223" s="67"/>
      <c r="WYD223" s="65"/>
      <c r="WYE223" s="65"/>
      <c r="WYF223" s="65"/>
      <c r="WYG223" s="66"/>
      <c r="WYI223" s="64"/>
      <c r="WYJ223" s="67"/>
      <c r="WYK223" s="67"/>
      <c r="WYL223" s="65"/>
      <c r="WYM223" s="65"/>
      <c r="WYN223" s="65"/>
      <c r="WYO223" s="66"/>
      <c r="WYQ223" s="64"/>
      <c r="WYR223" s="67"/>
      <c r="WYS223" s="67"/>
      <c r="WYT223" s="65"/>
      <c r="WYU223" s="65"/>
      <c r="WYV223" s="65"/>
      <c r="WYW223" s="66"/>
      <c r="WYY223" s="64"/>
      <c r="WYZ223" s="67"/>
      <c r="WZA223" s="67"/>
      <c r="WZB223" s="65"/>
      <c r="WZC223" s="65"/>
      <c r="WZD223" s="65"/>
      <c r="WZE223" s="66"/>
      <c r="WZG223" s="64"/>
      <c r="WZH223" s="67"/>
      <c r="WZI223" s="67"/>
      <c r="WZJ223" s="65"/>
      <c r="WZK223" s="65"/>
      <c r="WZL223" s="65"/>
      <c r="WZM223" s="66"/>
      <c r="WZO223" s="64"/>
      <c r="WZP223" s="67"/>
      <c r="WZQ223" s="67"/>
      <c r="WZR223" s="65"/>
      <c r="WZS223" s="65"/>
      <c r="WZT223" s="65"/>
      <c r="WZU223" s="66"/>
      <c r="WZW223" s="64"/>
      <c r="WZX223" s="67"/>
      <c r="WZY223" s="67"/>
      <c r="WZZ223" s="65"/>
      <c r="XAA223" s="65"/>
      <c r="XAB223" s="65"/>
      <c r="XAC223" s="66"/>
      <c r="XAE223" s="64"/>
      <c r="XAF223" s="67"/>
      <c r="XAG223" s="67"/>
      <c r="XAH223" s="65"/>
      <c r="XAI223" s="65"/>
      <c r="XAJ223" s="65"/>
      <c r="XAK223" s="66"/>
      <c r="XAM223" s="64"/>
      <c r="XAN223" s="67"/>
      <c r="XAO223" s="67"/>
      <c r="XAP223" s="65"/>
      <c r="XAQ223" s="65"/>
      <c r="XAR223" s="65"/>
      <c r="XAS223" s="66"/>
      <c r="XAU223" s="64"/>
      <c r="XAV223" s="67"/>
      <c r="XAW223" s="67"/>
      <c r="XAX223" s="65"/>
      <c r="XAY223" s="65"/>
      <c r="XAZ223" s="65"/>
      <c r="XBA223" s="66"/>
      <c r="XBC223" s="64"/>
      <c r="XBD223" s="67"/>
      <c r="XBE223" s="67"/>
      <c r="XBF223" s="65"/>
      <c r="XBG223" s="65"/>
      <c r="XBH223" s="65"/>
      <c r="XBI223" s="66"/>
      <c r="XBK223" s="64"/>
      <c r="XBL223" s="67"/>
      <c r="XBM223" s="67"/>
      <c r="XBN223" s="65"/>
      <c r="XBO223" s="65"/>
      <c r="XBP223" s="65"/>
      <c r="XBQ223" s="66"/>
      <c r="XBS223" s="64"/>
      <c r="XBT223" s="67"/>
      <c r="XBU223" s="67"/>
      <c r="XBV223" s="65"/>
      <c r="XBW223" s="65"/>
      <c r="XBX223" s="65"/>
      <c r="XBY223" s="66"/>
      <c r="XCA223" s="64"/>
      <c r="XCB223" s="67"/>
      <c r="XCC223" s="67"/>
      <c r="XCD223" s="65"/>
      <c r="XCE223" s="65"/>
      <c r="XCF223" s="65"/>
      <c r="XCG223" s="66"/>
      <c r="XCI223" s="64"/>
      <c r="XCJ223" s="67"/>
      <c r="XCK223" s="67"/>
      <c r="XCL223" s="65"/>
      <c r="XCM223" s="65"/>
      <c r="XCN223" s="65"/>
      <c r="XCO223" s="66"/>
      <c r="XCQ223" s="64"/>
      <c r="XCR223" s="67"/>
      <c r="XCS223" s="67"/>
      <c r="XCT223" s="65"/>
      <c r="XCU223" s="65"/>
      <c r="XCV223" s="65"/>
      <c r="XCW223" s="66"/>
      <c r="XCY223" s="64"/>
      <c r="XCZ223" s="67"/>
      <c r="XDA223" s="67"/>
      <c r="XDB223" s="65"/>
      <c r="XDC223" s="65"/>
      <c r="XDD223" s="65"/>
      <c r="XDE223" s="66"/>
      <c r="XDG223" s="64"/>
      <c r="XDH223" s="67"/>
      <c r="XDI223" s="67"/>
      <c r="XDJ223" s="65"/>
      <c r="XDK223" s="65"/>
      <c r="XDL223" s="65"/>
      <c r="XDM223" s="66"/>
      <c r="XDO223" s="64"/>
      <c r="XDP223" s="67"/>
      <c r="XDQ223" s="67"/>
      <c r="XDR223" s="65"/>
      <c r="XDS223" s="65"/>
      <c r="XDT223" s="65"/>
      <c r="XDU223" s="66"/>
      <c r="XDW223" s="64"/>
      <c r="XDX223" s="67"/>
      <c r="XDY223" s="67"/>
      <c r="XDZ223" s="65"/>
      <c r="XEA223" s="65"/>
      <c r="XEB223" s="65"/>
      <c r="XEC223" s="66"/>
      <c r="XEE223" s="64"/>
      <c r="XEF223" s="67"/>
      <c r="XEG223" s="67"/>
      <c r="XEH223" s="65"/>
      <c r="XEI223" s="65"/>
      <c r="XEJ223" s="65"/>
      <c r="XEK223" s="66"/>
      <c r="XEM223" s="64"/>
      <c r="XEN223" s="67"/>
      <c r="XEO223" s="67"/>
      <c r="XEP223" s="65"/>
      <c r="XEQ223" s="65"/>
      <c r="XER223" s="65"/>
      <c r="XES223" s="66"/>
      <c r="XEU223" s="64"/>
      <c r="XEV223" s="67"/>
      <c r="XEW223" s="67"/>
      <c r="XEX223" s="65"/>
      <c r="XEY223" s="65"/>
      <c r="XEZ223" s="65"/>
      <c r="XFA223" s="66"/>
      <c r="XFC223" s="64"/>
      <c r="XFD223" s="67"/>
    </row>
    <row r="224" spans="1:16384" s="58" customFormat="1" ht="27" customHeight="1">
      <c r="A224" s="60">
        <f t="shared" si="126"/>
        <v>224</v>
      </c>
      <c r="B224" s="957"/>
      <c r="C224" s="961"/>
      <c r="D224" s="962"/>
      <c r="E224" s="934" t="s">
        <v>194</v>
      </c>
      <c r="F224" s="934"/>
      <c r="G224" s="243"/>
      <c r="H224" s="825"/>
      <c r="I224" s="109"/>
      <c r="J224" s="109"/>
      <c r="K224" s="110"/>
      <c r="L224" s="65"/>
      <c r="M224" s="66"/>
      <c r="O224" s="64"/>
      <c r="P224" s="67"/>
      <c r="Q224" s="67"/>
      <c r="R224" s="65"/>
      <c r="S224" s="65"/>
      <c r="T224" s="65"/>
      <c r="U224" s="66"/>
      <c r="W224" s="64"/>
      <c r="X224" s="67"/>
      <c r="Y224" s="67"/>
      <c r="Z224" s="65"/>
      <c r="AA224" s="236" t="str">
        <f t="shared" si="125"/>
        <v>OK</v>
      </c>
      <c r="AB224" s="242"/>
      <c r="AC224" s="242"/>
      <c r="AD224" s="236" t="str">
        <f>IF(OR(AA224="Error",AB224="Error",AC224="Error"),CONCATENATE("Error en el concepto ",C222," ",E224," de la Hoja 2 Fila  ",A224),"")</f>
        <v/>
      </c>
      <c r="AE224" s="64"/>
      <c r="AF224" s="67"/>
      <c r="AG224" s="67"/>
      <c r="AH224" s="65"/>
      <c r="AI224" s="65"/>
      <c r="AJ224" s="65"/>
      <c r="AK224" s="66"/>
      <c r="AM224" s="64"/>
      <c r="AN224" s="67"/>
      <c r="AO224" s="67"/>
      <c r="AP224" s="65"/>
      <c r="AQ224" s="65"/>
      <c r="AR224" s="65"/>
      <c r="AS224" s="66"/>
      <c r="AU224" s="64"/>
      <c r="AV224" s="67"/>
      <c r="AW224" s="67"/>
      <c r="AX224" s="65"/>
      <c r="AY224" s="65"/>
      <c r="AZ224" s="65"/>
      <c r="BA224" s="66"/>
      <c r="BC224" s="64"/>
      <c r="BD224" s="67"/>
      <c r="BE224" s="67"/>
      <c r="BF224" s="65"/>
      <c r="BG224" s="65"/>
      <c r="BH224" s="65"/>
      <c r="BI224" s="66"/>
      <c r="BK224" s="64"/>
      <c r="BL224" s="67"/>
      <c r="BM224" s="67"/>
      <c r="BN224" s="65"/>
      <c r="BO224" s="65"/>
      <c r="BP224" s="65"/>
      <c r="BQ224" s="66"/>
      <c r="BS224" s="64"/>
      <c r="BT224" s="67"/>
      <c r="BU224" s="67"/>
      <c r="BV224" s="65"/>
      <c r="BW224" s="65"/>
      <c r="BX224" s="65"/>
      <c r="BY224" s="66"/>
      <c r="CA224" s="64"/>
      <c r="CB224" s="67"/>
      <c r="CC224" s="67"/>
      <c r="CD224" s="65"/>
      <c r="CE224" s="65"/>
      <c r="CF224" s="65"/>
      <c r="CG224" s="66"/>
      <c r="CI224" s="64"/>
      <c r="CJ224" s="67"/>
      <c r="CK224" s="67"/>
      <c r="CL224" s="65"/>
      <c r="CM224" s="65"/>
      <c r="CN224" s="65"/>
      <c r="CO224" s="66"/>
      <c r="CQ224" s="64"/>
      <c r="CR224" s="67"/>
      <c r="CS224" s="67"/>
      <c r="CT224" s="65"/>
      <c r="CU224" s="65"/>
      <c r="CV224" s="65"/>
      <c r="CW224" s="66"/>
      <c r="CY224" s="64"/>
      <c r="CZ224" s="67"/>
      <c r="DA224" s="67"/>
      <c r="DB224" s="65"/>
      <c r="DC224" s="65"/>
      <c r="DD224" s="65"/>
      <c r="DE224" s="66"/>
      <c r="DG224" s="64"/>
      <c r="DH224" s="67"/>
      <c r="DI224" s="67"/>
      <c r="DJ224" s="65"/>
      <c r="DK224" s="65"/>
      <c r="DL224" s="65"/>
      <c r="DM224" s="66"/>
      <c r="DO224" s="64"/>
      <c r="DP224" s="67"/>
      <c r="DQ224" s="67"/>
      <c r="DR224" s="65"/>
      <c r="DS224" s="65"/>
      <c r="DT224" s="65"/>
      <c r="DU224" s="66"/>
      <c r="DW224" s="64"/>
      <c r="DX224" s="67"/>
      <c r="DY224" s="67"/>
      <c r="DZ224" s="65"/>
      <c r="EA224" s="65"/>
      <c r="EB224" s="65"/>
      <c r="EC224" s="66"/>
      <c r="EE224" s="64"/>
      <c r="EF224" s="67"/>
      <c r="EG224" s="67"/>
      <c r="EH224" s="65"/>
      <c r="EI224" s="65"/>
      <c r="EJ224" s="65"/>
      <c r="EK224" s="66"/>
      <c r="EM224" s="64"/>
      <c r="EN224" s="67"/>
      <c r="EO224" s="67"/>
      <c r="EP224" s="65"/>
      <c r="EQ224" s="65"/>
      <c r="ER224" s="65"/>
      <c r="ES224" s="66"/>
      <c r="EU224" s="64"/>
      <c r="EV224" s="67"/>
      <c r="EW224" s="67"/>
      <c r="EX224" s="65"/>
      <c r="EY224" s="65"/>
      <c r="EZ224" s="65"/>
      <c r="FA224" s="66"/>
      <c r="FC224" s="64"/>
      <c r="FD224" s="67"/>
      <c r="FE224" s="67"/>
      <c r="FF224" s="65"/>
      <c r="FG224" s="65"/>
      <c r="FH224" s="65"/>
      <c r="FI224" s="66"/>
      <c r="FK224" s="64"/>
      <c r="FL224" s="67"/>
      <c r="FM224" s="67"/>
      <c r="FN224" s="65"/>
      <c r="FO224" s="65"/>
      <c r="FP224" s="65"/>
      <c r="FQ224" s="66"/>
      <c r="FS224" s="64"/>
      <c r="FT224" s="67"/>
      <c r="FU224" s="67"/>
      <c r="FV224" s="65"/>
      <c r="FW224" s="65"/>
      <c r="FX224" s="65"/>
      <c r="FY224" s="66"/>
      <c r="GA224" s="64"/>
      <c r="GB224" s="67"/>
      <c r="GC224" s="67"/>
      <c r="GD224" s="65"/>
      <c r="GE224" s="65"/>
      <c r="GF224" s="65"/>
      <c r="GG224" s="66"/>
      <c r="GI224" s="64"/>
      <c r="GJ224" s="67"/>
      <c r="GK224" s="67"/>
      <c r="GL224" s="65"/>
      <c r="GM224" s="65"/>
      <c r="GN224" s="65"/>
      <c r="GO224" s="66"/>
      <c r="GQ224" s="64"/>
      <c r="GR224" s="67"/>
      <c r="GS224" s="67"/>
      <c r="GT224" s="65"/>
      <c r="GU224" s="65"/>
      <c r="GV224" s="65"/>
      <c r="GW224" s="66"/>
      <c r="GY224" s="64"/>
      <c r="GZ224" s="67"/>
      <c r="HA224" s="67"/>
      <c r="HB224" s="65"/>
      <c r="HC224" s="65"/>
      <c r="HD224" s="65"/>
      <c r="HE224" s="66"/>
      <c r="HG224" s="64"/>
      <c r="HH224" s="67"/>
      <c r="HI224" s="67"/>
      <c r="HJ224" s="65"/>
      <c r="HK224" s="65"/>
      <c r="HL224" s="65"/>
      <c r="HM224" s="66"/>
      <c r="HO224" s="64"/>
      <c r="HP224" s="67"/>
      <c r="HQ224" s="67"/>
      <c r="HR224" s="65"/>
      <c r="HS224" s="65"/>
      <c r="HT224" s="65"/>
      <c r="HU224" s="66"/>
      <c r="HW224" s="64"/>
      <c r="HX224" s="67"/>
      <c r="HY224" s="67"/>
      <c r="HZ224" s="65"/>
      <c r="IA224" s="65"/>
      <c r="IB224" s="65"/>
      <c r="IC224" s="66"/>
      <c r="IE224" s="64"/>
      <c r="IF224" s="67"/>
      <c r="IG224" s="67"/>
      <c r="IH224" s="65"/>
      <c r="II224" s="65"/>
      <c r="IJ224" s="65"/>
      <c r="IK224" s="66"/>
      <c r="IM224" s="64"/>
      <c r="IN224" s="67"/>
      <c r="IO224" s="67"/>
      <c r="IP224" s="65"/>
      <c r="IQ224" s="65"/>
      <c r="IR224" s="65"/>
      <c r="IS224" s="66"/>
      <c r="IU224" s="64"/>
      <c r="IV224" s="67"/>
      <c r="IW224" s="67"/>
      <c r="IX224" s="65"/>
      <c r="IY224" s="65"/>
      <c r="IZ224" s="65"/>
      <c r="JA224" s="66"/>
      <c r="JC224" s="64"/>
      <c r="JD224" s="67"/>
      <c r="JE224" s="67"/>
      <c r="JF224" s="65"/>
      <c r="JG224" s="65"/>
      <c r="JH224" s="65"/>
      <c r="JI224" s="66"/>
      <c r="JK224" s="64"/>
      <c r="JL224" s="67"/>
      <c r="JM224" s="67"/>
      <c r="JN224" s="65"/>
      <c r="JO224" s="65"/>
      <c r="JP224" s="65"/>
      <c r="JQ224" s="66"/>
      <c r="JS224" s="64"/>
      <c r="JT224" s="67"/>
      <c r="JU224" s="67"/>
      <c r="JV224" s="65"/>
      <c r="JW224" s="65"/>
      <c r="JX224" s="65"/>
      <c r="JY224" s="66"/>
      <c r="KA224" s="64"/>
      <c r="KB224" s="67"/>
      <c r="KC224" s="67"/>
      <c r="KD224" s="65"/>
      <c r="KE224" s="65"/>
      <c r="KF224" s="65"/>
      <c r="KG224" s="66"/>
      <c r="KI224" s="64"/>
      <c r="KJ224" s="67"/>
      <c r="KK224" s="67"/>
      <c r="KL224" s="65"/>
      <c r="KM224" s="65"/>
      <c r="KN224" s="65"/>
      <c r="KO224" s="66"/>
      <c r="KQ224" s="64"/>
      <c r="KR224" s="67"/>
      <c r="KS224" s="67"/>
      <c r="KT224" s="65"/>
      <c r="KU224" s="65"/>
      <c r="KV224" s="65"/>
      <c r="KW224" s="66"/>
      <c r="KY224" s="64"/>
      <c r="KZ224" s="67"/>
      <c r="LA224" s="67"/>
      <c r="LB224" s="65"/>
      <c r="LC224" s="65"/>
      <c r="LD224" s="65"/>
      <c r="LE224" s="66"/>
      <c r="LG224" s="64"/>
      <c r="LH224" s="67"/>
      <c r="LI224" s="67"/>
      <c r="LJ224" s="65"/>
      <c r="LK224" s="65"/>
      <c r="LL224" s="65"/>
      <c r="LM224" s="66"/>
      <c r="LO224" s="64"/>
      <c r="LP224" s="67"/>
      <c r="LQ224" s="67"/>
      <c r="LR224" s="65"/>
      <c r="LS224" s="65"/>
      <c r="LT224" s="65"/>
      <c r="LU224" s="66"/>
      <c r="LW224" s="64"/>
      <c r="LX224" s="67"/>
      <c r="LY224" s="67"/>
      <c r="LZ224" s="65"/>
      <c r="MA224" s="65"/>
      <c r="MB224" s="65"/>
      <c r="MC224" s="66"/>
      <c r="ME224" s="64"/>
      <c r="MF224" s="67"/>
      <c r="MG224" s="67"/>
      <c r="MH224" s="65"/>
      <c r="MI224" s="65"/>
      <c r="MJ224" s="65"/>
      <c r="MK224" s="66"/>
      <c r="MM224" s="64"/>
      <c r="MN224" s="67"/>
      <c r="MO224" s="67"/>
      <c r="MP224" s="65"/>
      <c r="MQ224" s="65"/>
      <c r="MR224" s="65"/>
      <c r="MS224" s="66"/>
      <c r="MU224" s="64"/>
      <c r="MV224" s="67"/>
      <c r="MW224" s="67"/>
      <c r="MX224" s="65"/>
      <c r="MY224" s="65"/>
      <c r="MZ224" s="65"/>
      <c r="NA224" s="66"/>
      <c r="NC224" s="64"/>
      <c r="ND224" s="67"/>
      <c r="NE224" s="67"/>
      <c r="NF224" s="65"/>
      <c r="NG224" s="65"/>
      <c r="NH224" s="65"/>
      <c r="NI224" s="66"/>
      <c r="NK224" s="64"/>
      <c r="NL224" s="67"/>
      <c r="NM224" s="67"/>
      <c r="NN224" s="65"/>
      <c r="NO224" s="65"/>
      <c r="NP224" s="65"/>
      <c r="NQ224" s="66"/>
      <c r="NS224" s="64"/>
      <c r="NT224" s="67"/>
      <c r="NU224" s="67"/>
      <c r="NV224" s="65"/>
      <c r="NW224" s="65"/>
      <c r="NX224" s="65"/>
      <c r="NY224" s="66"/>
      <c r="OA224" s="64"/>
      <c r="OB224" s="67"/>
      <c r="OC224" s="67"/>
      <c r="OD224" s="65"/>
      <c r="OE224" s="65"/>
      <c r="OF224" s="65"/>
      <c r="OG224" s="66"/>
      <c r="OI224" s="64"/>
      <c r="OJ224" s="67"/>
      <c r="OK224" s="67"/>
      <c r="OL224" s="65"/>
      <c r="OM224" s="65"/>
      <c r="ON224" s="65"/>
      <c r="OO224" s="66"/>
      <c r="OQ224" s="64"/>
      <c r="OR224" s="67"/>
      <c r="OS224" s="67"/>
      <c r="OT224" s="65"/>
      <c r="OU224" s="65"/>
      <c r="OV224" s="65"/>
      <c r="OW224" s="66"/>
      <c r="OY224" s="64"/>
      <c r="OZ224" s="67"/>
      <c r="PA224" s="67"/>
      <c r="PB224" s="65"/>
      <c r="PC224" s="65"/>
      <c r="PD224" s="65"/>
      <c r="PE224" s="66"/>
      <c r="PG224" s="64"/>
      <c r="PH224" s="67"/>
      <c r="PI224" s="67"/>
      <c r="PJ224" s="65"/>
      <c r="PK224" s="65"/>
      <c r="PL224" s="65"/>
      <c r="PM224" s="66"/>
      <c r="PO224" s="64"/>
      <c r="PP224" s="67"/>
      <c r="PQ224" s="67"/>
      <c r="PR224" s="65"/>
      <c r="PS224" s="65"/>
      <c r="PT224" s="65"/>
      <c r="PU224" s="66"/>
      <c r="PW224" s="64"/>
      <c r="PX224" s="67"/>
      <c r="PY224" s="67"/>
      <c r="PZ224" s="65"/>
      <c r="QA224" s="65"/>
      <c r="QB224" s="65"/>
      <c r="QC224" s="66"/>
      <c r="QE224" s="64"/>
      <c r="QF224" s="67"/>
      <c r="QG224" s="67"/>
      <c r="QH224" s="65"/>
      <c r="QI224" s="65"/>
      <c r="QJ224" s="65"/>
      <c r="QK224" s="66"/>
      <c r="QM224" s="64"/>
      <c r="QN224" s="67"/>
      <c r="QO224" s="67"/>
      <c r="QP224" s="65"/>
      <c r="QQ224" s="65"/>
      <c r="QR224" s="65"/>
      <c r="QS224" s="66"/>
      <c r="QU224" s="64"/>
      <c r="QV224" s="67"/>
      <c r="QW224" s="67"/>
      <c r="QX224" s="65"/>
      <c r="QY224" s="65"/>
      <c r="QZ224" s="65"/>
      <c r="RA224" s="66"/>
      <c r="RC224" s="64"/>
      <c r="RD224" s="67"/>
      <c r="RE224" s="67"/>
      <c r="RF224" s="65"/>
      <c r="RG224" s="65"/>
      <c r="RH224" s="65"/>
      <c r="RI224" s="66"/>
      <c r="RK224" s="64"/>
      <c r="RL224" s="67"/>
      <c r="RM224" s="67"/>
      <c r="RN224" s="65"/>
      <c r="RO224" s="65"/>
      <c r="RP224" s="65"/>
      <c r="RQ224" s="66"/>
      <c r="RS224" s="64"/>
      <c r="RT224" s="67"/>
      <c r="RU224" s="67"/>
      <c r="RV224" s="65"/>
      <c r="RW224" s="65"/>
      <c r="RX224" s="65"/>
      <c r="RY224" s="66"/>
      <c r="SA224" s="64"/>
      <c r="SB224" s="67"/>
      <c r="SC224" s="67"/>
      <c r="SD224" s="65"/>
      <c r="SE224" s="65"/>
      <c r="SF224" s="65"/>
      <c r="SG224" s="66"/>
      <c r="SI224" s="64"/>
      <c r="SJ224" s="67"/>
      <c r="SK224" s="67"/>
      <c r="SL224" s="65"/>
      <c r="SM224" s="65"/>
      <c r="SN224" s="65"/>
      <c r="SO224" s="66"/>
      <c r="SQ224" s="64"/>
      <c r="SR224" s="67"/>
      <c r="SS224" s="67"/>
      <c r="ST224" s="65"/>
      <c r="SU224" s="65"/>
      <c r="SV224" s="65"/>
      <c r="SW224" s="66"/>
      <c r="SY224" s="64"/>
      <c r="SZ224" s="67"/>
      <c r="TA224" s="67"/>
      <c r="TB224" s="65"/>
      <c r="TC224" s="65"/>
      <c r="TD224" s="65"/>
      <c r="TE224" s="66"/>
      <c r="TG224" s="64"/>
      <c r="TH224" s="67"/>
      <c r="TI224" s="67"/>
      <c r="TJ224" s="65"/>
      <c r="TK224" s="65"/>
      <c r="TL224" s="65"/>
      <c r="TM224" s="66"/>
      <c r="TO224" s="64"/>
      <c r="TP224" s="67"/>
      <c r="TQ224" s="67"/>
      <c r="TR224" s="65"/>
      <c r="TS224" s="65"/>
      <c r="TT224" s="65"/>
      <c r="TU224" s="66"/>
      <c r="TW224" s="64"/>
      <c r="TX224" s="67"/>
      <c r="TY224" s="67"/>
      <c r="TZ224" s="65"/>
      <c r="UA224" s="65"/>
      <c r="UB224" s="65"/>
      <c r="UC224" s="66"/>
      <c r="UE224" s="64"/>
      <c r="UF224" s="67"/>
      <c r="UG224" s="67"/>
      <c r="UH224" s="65"/>
      <c r="UI224" s="65"/>
      <c r="UJ224" s="65"/>
      <c r="UK224" s="66"/>
      <c r="UM224" s="64"/>
      <c r="UN224" s="67"/>
      <c r="UO224" s="67"/>
      <c r="UP224" s="65"/>
      <c r="UQ224" s="65"/>
      <c r="UR224" s="65"/>
      <c r="US224" s="66"/>
      <c r="UU224" s="64"/>
      <c r="UV224" s="67"/>
      <c r="UW224" s="67"/>
      <c r="UX224" s="65"/>
      <c r="UY224" s="65"/>
      <c r="UZ224" s="65"/>
      <c r="VA224" s="66"/>
      <c r="VC224" s="64"/>
      <c r="VD224" s="67"/>
      <c r="VE224" s="67"/>
      <c r="VF224" s="65"/>
      <c r="VG224" s="65"/>
      <c r="VH224" s="65"/>
      <c r="VI224" s="66"/>
      <c r="VK224" s="64"/>
      <c r="VL224" s="67"/>
      <c r="VM224" s="67"/>
      <c r="VN224" s="65"/>
      <c r="VO224" s="65"/>
      <c r="VP224" s="65"/>
      <c r="VQ224" s="66"/>
      <c r="VS224" s="64"/>
      <c r="VT224" s="67"/>
      <c r="VU224" s="67"/>
      <c r="VV224" s="65"/>
      <c r="VW224" s="65"/>
      <c r="VX224" s="65"/>
      <c r="VY224" s="66"/>
      <c r="WA224" s="64"/>
      <c r="WB224" s="67"/>
      <c r="WC224" s="67"/>
      <c r="WD224" s="65"/>
      <c r="WE224" s="65"/>
      <c r="WF224" s="65"/>
      <c r="WG224" s="66"/>
      <c r="WI224" s="64"/>
      <c r="WJ224" s="67"/>
      <c r="WK224" s="67"/>
      <c r="WL224" s="65"/>
      <c r="WM224" s="65"/>
      <c r="WN224" s="65"/>
      <c r="WO224" s="66"/>
      <c r="WQ224" s="64"/>
      <c r="WR224" s="67"/>
      <c r="WS224" s="67"/>
      <c r="WT224" s="65"/>
      <c r="WU224" s="65"/>
      <c r="WV224" s="65"/>
      <c r="WW224" s="66"/>
      <c r="WY224" s="64"/>
      <c r="WZ224" s="67"/>
      <c r="XA224" s="67"/>
      <c r="XB224" s="65"/>
      <c r="XC224" s="65"/>
      <c r="XD224" s="65"/>
      <c r="XE224" s="66"/>
      <c r="XG224" s="64"/>
      <c r="XH224" s="67"/>
      <c r="XI224" s="67"/>
      <c r="XJ224" s="65"/>
      <c r="XK224" s="65"/>
      <c r="XL224" s="65"/>
      <c r="XM224" s="66"/>
      <c r="XO224" s="64"/>
      <c r="XP224" s="67"/>
      <c r="XQ224" s="67"/>
      <c r="XR224" s="65"/>
      <c r="XS224" s="65"/>
      <c r="XT224" s="65"/>
      <c r="XU224" s="66"/>
      <c r="XW224" s="64"/>
      <c r="XX224" s="67"/>
      <c r="XY224" s="67"/>
      <c r="XZ224" s="65"/>
      <c r="YA224" s="65"/>
      <c r="YB224" s="65"/>
      <c r="YC224" s="66"/>
      <c r="YE224" s="64"/>
      <c r="YF224" s="67"/>
      <c r="YG224" s="67"/>
      <c r="YH224" s="65"/>
      <c r="YI224" s="65"/>
      <c r="YJ224" s="65"/>
      <c r="YK224" s="66"/>
      <c r="YM224" s="64"/>
      <c r="YN224" s="67"/>
      <c r="YO224" s="67"/>
      <c r="YP224" s="65"/>
      <c r="YQ224" s="65"/>
      <c r="YR224" s="65"/>
      <c r="YS224" s="66"/>
      <c r="YU224" s="64"/>
      <c r="YV224" s="67"/>
      <c r="YW224" s="67"/>
      <c r="YX224" s="65"/>
      <c r="YY224" s="65"/>
      <c r="YZ224" s="65"/>
      <c r="ZA224" s="66"/>
      <c r="ZC224" s="64"/>
      <c r="ZD224" s="67"/>
      <c r="ZE224" s="67"/>
      <c r="ZF224" s="65"/>
      <c r="ZG224" s="65"/>
      <c r="ZH224" s="65"/>
      <c r="ZI224" s="66"/>
      <c r="ZK224" s="64"/>
      <c r="ZL224" s="67"/>
      <c r="ZM224" s="67"/>
      <c r="ZN224" s="65"/>
      <c r="ZO224" s="65"/>
      <c r="ZP224" s="65"/>
      <c r="ZQ224" s="66"/>
      <c r="ZS224" s="64"/>
      <c r="ZT224" s="67"/>
      <c r="ZU224" s="67"/>
      <c r="ZV224" s="65"/>
      <c r="ZW224" s="65"/>
      <c r="ZX224" s="65"/>
      <c r="ZY224" s="66"/>
      <c r="AAA224" s="64"/>
      <c r="AAB224" s="67"/>
      <c r="AAC224" s="67"/>
      <c r="AAD224" s="65"/>
      <c r="AAE224" s="65"/>
      <c r="AAF224" s="65"/>
      <c r="AAG224" s="66"/>
      <c r="AAI224" s="64"/>
      <c r="AAJ224" s="67"/>
      <c r="AAK224" s="67"/>
      <c r="AAL224" s="65"/>
      <c r="AAM224" s="65"/>
      <c r="AAN224" s="65"/>
      <c r="AAO224" s="66"/>
      <c r="AAQ224" s="64"/>
      <c r="AAR224" s="67"/>
      <c r="AAS224" s="67"/>
      <c r="AAT224" s="65"/>
      <c r="AAU224" s="65"/>
      <c r="AAV224" s="65"/>
      <c r="AAW224" s="66"/>
      <c r="AAY224" s="64"/>
      <c r="AAZ224" s="67"/>
      <c r="ABA224" s="67"/>
      <c r="ABB224" s="65"/>
      <c r="ABC224" s="65"/>
      <c r="ABD224" s="65"/>
      <c r="ABE224" s="66"/>
      <c r="ABG224" s="64"/>
      <c r="ABH224" s="67"/>
      <c r="ABI224" s="67"/>
      <c r="ABJ224" s="65"/>
      <c r="ABK224" s="65"/>
      <c r="ABL224" s="65"/>
      <c r="ABM224" s="66"/>
      <c r="ABO224" s="64"/>
      <c r="ABP224" s="67"/>
      <c r="ABQ224" s="67"/>
      <c r="ABR224" s="65"/>
      <c r="ABS224" s="65"/>
      <c r="ABT224" s="65"/>
      <c r="ABU224" s="66"/>
      <c r="ABW224" s="64"/>
      <c r="ABX224" s="67"/>
      <c r="ABY224" s="67"/>
      <c r="ABZ224" s="65"/>
      <c r="ACA224" s="65"/>
      <c r="ACB224" s="65"/>
      <c r="ACC224" s="66"/>
      <c r="ACE224" s="64"/>
      <c r="ACF224" s="67"/>
      <c r="ACG224" s="67"/>
      <c r="ACH224" s="65"/>
      <c r="ACI224" s="65"/>
      <c r="ACJ224" s="65"/>
      <c r="ACK224" s="66"/>
      <c r="ACM224" s="64"/>
      <c r="ACN224" s="67"/>
      <c r="ACO224" s="67"/>
      <c r="ACP224" s="65"/>
      <c r="ACQ224" s="65"/>
      <c r="ACR224" s="65"/>
      <c r="ACS224" s="66"/>
      <c r="ACU224" s="64"/>
      <c r="ACV224" s="67"/>
      <c r="ACW224" s="67"/>
      <c r="ACX224" s="65"/>
      <c r="ACY224" s="65"/>
      <c r="ACZ224" s="65"/>
      <c r="ADA224" s="66"/>
      <c r="ADC224" s="64"/>
      <c r="ADD224" s="67"/>
      <c r="ADE224" s="67"/>
      <c r="ADF224" s="65"/>
      <c r="ADG224" s="65"/>
      <c r="ADH224" s="65"/>
      <c r="ADI224" s="66"/>
      <c r="ADK224" s="64"/>
      <c r="ADL224" s="67"/>
      <c r="ADM224" s="67"/>
      <c r="ADN224" s="65"/>
      <c r="ADO224" s="65"/>
      <c r="ADP224" s="65"/>
      <c r="ADQ224" s="66"/>
      <c r="ADS224" s="64"/>
      <c r="ADT224" s="67"/>
      <c r="ADU224" s="67"/>
      <c r="ADV224" s="65"/>
      <c r="ADW224" s="65"/>
      <c r="ADX224" s="65"/>
      <c r="ADY224" s="66"/>
      <c r="AEA224" s="64"/>
      <c r="AEB224" s="67"/>
      <c r="AEC224" s="67"/>
      <c r="AED224" s="65"/>
      <c r="AEE224" s="65"/>
      <c r="AEF224" s="65"/>
      <c r="AEG224" s="66"/>
      <c r="AEI224" s="64"/>
      <c r="AEJ224" s="67"/>
      <c r="AEK224" s="67"/>
      <c r="AEL224" s="65"/>
      <c r="AEM224" s="65"/>
      <c r="AEN224" s="65"/>
      <c r="AEO224" s="66"/>
      <c r="AEQ224" s="64"/>
      <c r="AER224" s="67"/>
      <c r="AES224" s="67"/>
      <c r="AET224" s="65"/>
      <c r="AEU224" s="65"/>
      <c r="AEV224" s="65"/>
      <c r="AEW224" s="66"/>
      <c r="AEY224" s="64"/>
      <c r="AEZ224" s="67"/>
      <c r="AFA224" s="67"/>
      <c r="AFB224" s="65"/>
      <c r="AFC224" s="65"/>
      <c r="AFD224" s="65"/>
      <c r="AFE224" s="66"/>
      <c r="AFG224" s="64"/>
      <c r="AFH224" s="67"/>
      <c r="AFI224" s="67"/>
      <c r="AFJ224" s="65"/>
      <c r="AFK224" s="65"/>
      <c r="AFL224" s="65"/>
      <c r="AFM224" s="66"/>
      <c r="AFO224" s="64"/>
      <c r="AFP224" s="67"/>
      <c r="AFQ224" s="67"/>
      <c r="AFR224" s="65"/>
      <c r="AFS224" s="65"/>
      <c r="AFT224" s="65"/>
      <c r="AFU224" s="66"/>
      <c r="AFW224" s="64"/>
      <c r="AFX224" s="67"/>
      <c r="AFY224" s="67"/>
      <c r="AFZ224" s="65"/>
      <c r="AGA224" s="65"/>
      <c r="AGB224" s="65"/>
      <c r="AGC224" s="66"/>
      <c r="AGE224" s="64"/>
      <c r="AGF224" s="67"/>
      <c r="AGG224" s="67"/>
      <c r="AGH224" s="65"/>
      <c r="AGI224" s="65"/>
      <c r="AGJ224" s="65"/>
      <c r="AGK224" s="66"/>
      <c r="AGM224" s="64"/>
      <c r="AGN224" s="67"/>
      <c r="AGO224" s="67"/>
      <c r="AGP224" s="65"/>
      <c r="AGQ224" s="65"/>
      <c r="AGR224" s="65"/>
      <c r="AGS224" s="66"/>
      <c r="AGU224" s="64"/>
      <c r="AGV224" s="67"/>
      <c r="AGW224" s="67"/>
      <c r="AGX224" s="65"/>
      <c r="AGY224" s="65"/>
      <c r="AGZ224" s="65"/>
      <c r="AHA224" s="66"/>
      <c r="AHC224" s="64"/>
      <c r="AHD224" s="67"/>
      <c r="AHE224" s="67"/>
      <c r="AHF224" s="65"/>
      <c r="AHG224" s="65"/>
      <c r="AHH224" s="65"/>
      <c r="AHI224" s="66"/>
      <c r="AHK224" s="64"/>
      <c r="AHL224" s="67"/>
      <c r="AHM224" s="67"/>
      <c r="AHN224" s="65"/>
      <c r="AHO224" s="65"/>
      <c r="AHP224" s="65"/>
      <c r="AHQ224" s="66"/>
      <c r="AHS224" s="64"/>
      <c r="AHT224" s="67"/>
      <c r="AHU224" s="67"/>
      <c r="AHV224" s="65"/>
      <c r="AHW224" s="65"/>
      <c r="AHX224" s="65"/>
      <c r="AHY224" s="66"/>
      <c r="AIA224" s="64"/>
      <c r="AIB224" s="67"/>
      <c r="AIC224" s="67"/>
      <c r="AID224" s="65"/>
      <c r="AIE224" s="65"/>
      <c r="AIF224" s="65"/>
      <c r="AIG224" s="66"/>
      <c r="AII224" s="64"/>
      <c r="AIJ224" s="67"/>
      <c r="AIK224" s="67"/>
      <c r="AIL224" s="65"/>
      <c r="AIM224" s="65"/>
      <c r="AIN224" s="65"/>
      <c r="AIO224" s="66"/>
      <c r="AIQ224" s="64"/>
      <c r="AIR224" s="67"/>
      <c r="AIS224" s="67"/>
      <c r="AIT224" s="65"/>
      <c r="AIU224" s="65"/>
      <c r="AIV224" s="65"/>
      <c r="AIW224" s="66"/>
      <c r="AIY224" s="64"/>
      <c r="AIZ224" s="67"/>
      <c r="AJA224" s="67"/>
      <c r="AJB224" s="65"/>
      <c r="AJC224" s="65"/>
      <c r="AJD224" s="65"/>
      <c r="AJE224" s="66"/>
      <c r="AJG224" s="64"/>
      <c r="AJH224" s="67"/>
      <c r="AJI224" s="67"/>
      <c r="AJJ224" s="65"/>
      <c r="AJK224" s="65"/>
      <c r="AJL224" s="65"/>
      <c r="AJM224" s="66"/>
      <c r="AJO224" s="64"/>
      <c r="AJP224" s="67"/>
      <c r="AJQ224" s="67"/>
      <c r="AJR224" s="65"/>
      <c r="AJS224" s="65"/>
      <c r="AJT224" s="65"/>
      <c r="AJU224" s="66"/>
      <c r="AJW224" s="64"/>
      <c r="AJX224" s="67"/>
      <c r="AJY224" s="67"/>
      <c r="AJZ224" s="65"/>
      <c r="AKA224" s="65"/>
      <c r="AKB224" s="65"/>
      <c r="AKC224" s="66"/>
      <c r="AKE224" s="64"/>
      <c r="AKF224" s="67"/>
      <c r="AKG224" s="67"/>
      <c r="AKH224" s="65"/>
      <c r="AKI224" s="65"/>
      <c r="AKJ224" s="65"/>
      <c r="AKK224" s="66"/>
      <c r="AKM224" s="64"/>
      <c r="AKN224" s="67"/>
      <c r="AKO224" s="67"/>
      <c r="AKP224" s="65"/>
      <c r="AKQ224" s="65"/>
      <c r="AKR224" s="65"/>
      <c r="AKS224" s="66"/>
      <c r="AKU224" s="64"/>
      <c r="AKV224" s="67"/>
      <c r="AKW224" s="67"/>
      <c r="AKX224" s="65"/>
      <c r="AKY224" s="65"/>
      <c r="AKZ224" s="65"/>
      <c r="ALA224" s="66"/>
      <c r="ALC224" s="64"/>
      <c r="ALD224" s="67"/>
      <c r="ALE224" s="67"/>
      <c r="ALF224" s="65"/>
      <c r="ALG224" s="65"/>
      <c r="ALH224" s="65"/>
      <c r="ALI224" s="66"/>
      <c r="ALK224" s="64"/>
      <c r="ALL224" s="67"/>
      <c r="ALM224" s="67"/>
      <c r="ALN224" s="65"/>
      <c r="ALO224" s="65"/>
      <c r="ALP224" s="65"/>
      <c r="ALQ224" s="66"/>
      <c r="ALS224" s="64"/>
      <c r="ALT224" s="67"/>
      <c r="ALU224" s="67"/>
      <c r="ALV224" s="65"/>
      <c r="ALW224" s="65"/>
      <c r="ALX224" s="65"/>
      <c r="ALY224" s="66"/>
      <c r="AMA224" s="64"/>
      <c r="AMB224" s="67"/>
      <c r="AMC224" s="67"/>
      <c r="AMD224" s="65"/>
      <c r="AME224" s="65"/>
      <c r="AMF224" s="65"/>
      <c r="AMG224" s="66"/>
      <c r="AMI224" s="64"/>
      <c r="AMJ224" s="67"/>
      <c r="AMK224" s="67"/>
      <c r="AML224" s="65"/>
      <c r="AMM224" s="65"/>
      <c r="AMN224" s="65"/>
      <c r="AMO224" s="66"/>
      <c r="AMQ224" s="64"/>
      <c r="AMR224" s="67"/>
      <c r="AMS224" s="67"/>
      <c r="AMT224" s="65"/>
      <c r="AMU224" s="65"/>
      <c r="AMV224" s="65"/>
      <c r="AMW224" s="66"/>
      <c r="AMY224" s="64"/>
      <c r="AMZ224" s="67"/>
      <c r="ANA224" s="67"/>
      <c r="ANB224" s="65"/>
      <c r="ANC224" s="65"/>
      <c r="AND224" s="65"/>
      <c r="ANE224" s="66"/>
      <c r="ANG224" s="64"/>
      <c r="ANH224" s="67"/>
      <c r="ANI224" s="67"/>
      <c r="ANJ224" s="65"/>
      <c r="ANK224" s="65"/>
      <c r="ANL224" s="65"/>
      <c r="ANM224" s="66"/>
      <c r="ANO224" s="64"/>
      <c r="ANP224" s="67"/>
      <c r="ANQ224" s="67"/>
      <c r="ANR224" s="65"/>
      <c r="ANS224" s="65"/>
      <c r="ANT224" s="65"/>
      <c r="ANU224" s="66"/>
      <c r="ANW224" s="64"/>
      <c r="ANX224" s="67"/>
      <c r="ANY224" s="67"/>
      <c r="ANZ224" s="65"/>
      <c r="AOA224" s="65"/>
      <c r="AOB224" s="65"/>
      <c r="AOC224" s="66"/>
      <c r="AOE224" s="64"/>
      <c r="AOF224" s="67"/>
      <c r="AOG224" s="67"/>
      <c r="AOH224" s="65"/>
      <c r="AOI224" s="65"/>
      <c r="AOJ224" s="65"/>
      <c r="AOK224" s="66"/>
      <c r="AOM224" s="64"/>
      <c r="AON224" s="67"/>
      <c r="AOO224" s="67"/>
      <c r="AOP224" s="65"/>
      <c r="AOQ224" s="65"/>
      <c r="AOR224" s="65"/>
      <c r="AOS224" s="66"/>
      <c r="AOU224" s="64"/>
      <c r="AOV224" s="67"/>
      <c r="AOW224" s="67"/>
      <c r="AOX224" s="65"/>
      <c r="AOY224" s="65"/>
      <c r="AOZ224" s="65"/>
      <c r="APA224" s="66"/>
      <c r="APC224" s="64"/>
      <c r="APD224" s="67"/>
      <c r="APE224" s="67"/>
      <c r="APF224" s="65"/>
      <c r="APG224" s="65"/>
      <c r="APH224" s="65"/>
      <c r="API224" s="66"/>
      <c r="APK224" s="64"/>
      <c r="APL224" s="67"/>
      <c r="APM224" s="67"/>
      <c r="APN224" s="65"/>
      <c r="APO224" s="65"/>
      <c r="APP224" s="65"/>
      <c r="APQ224" s="66"/>
      <c r="APS224" s="64"/>
      <c r="APT224" s="67"/>
      <c r="APU224" s="67"/>
      <c r="APV224" s="65"/>
      <c r="APW224" s="65"/>
      <c r="APX224" s="65"/>
      <c r="APY224" s="66"/>
      <c r="AQA224" s="64"/>
      <c r="AQB224" s="67"/>
      <c r="AQC224" s="67"/>
      <c r="AQD224" s="65"/>
      <c r="AQE224" s="65"/>
      <c r="AQF224" s="65"/>
      <c r="AQG224" s="66"/>
      <c r="AQI224" s="64"/>
      <c r="AQJ224" s="67"/>
      <c r="AQK224" s="67"/>
      <c r="AQL224" s="65"/>
      <c r="AQM224" s="65"/>
      <c r="AQN224" s="65"/>
      <c r="AQO224" s="66"/>
      <c r="AQQ224" s="64"/>
      <c r="AQR224" s="67"/>
      <c r="AQS224" s="67"/>
      <c r="AQT224" s="65"/>
      <c r="AQU224" s="65"/>
      <c r="AQV224" s="65"/>
      <c r="AQW224" s="66"/>
      <c r="AQY224" s="64"/>
      <c r="AQZ224" s="67"/>
      <c r="ARA224" s="67"/>
      <c r="ARB224" s="65"/>
      <c r="ARC224" s="65"/>
      <c r="ARD224" s="65"/>
      <c r="ARE224" s="66"/>
      <c r="ARG224" s="64"/>
      <c r="ARH224" s="67"/>
      <c r="ARI224" s="67"/>
      <c r="ARJ224" s="65"/>
      <c r="ARK224" s="65"/>
      <c r="ARL224" s="65"/>
      <c r="ARM224" s="66"/>
      <c r="ARO224" s="64"/>
      <c r="ARP224" s="67"/>
      <c r="ARQ224" s="67"/>
      <c r="ARR224" s="65"/>
      <c r="ARS224" s="65"/>
      <c r="ART224" s="65"/>
      <c r="ARU224" s="66"/>
      <c r="ARW224" s="64"/>
      <c r="ARX224" s="67"/>
      <c r="ARY224" s="67"/>
      <c r="ARZ224" s="65"/>
      <c r="ASA224" s="65"/>
      <c r="ASB224" s="65"/>
      <c r="ASC224" s="66"/>
      <c r="ASE224" s="64"/>
      <c r="ASF224" s="67"/>
      <c r="ASG224" s="67"/>
      <c r="ASH224" s="65"/>
      <c r="ASI224" s="65"/>
      <c r="ASJ224" s="65"/>
      <c r="ASK224" s="66"/>
      <c r="ASM224" s="64"/>
      <c r="ASN224" s="67"/>
      <c r="ASO224" s="67"/>
      <c r="ASP224" s="65"/>
      <c r="ASQ224" s="65"/>
      <c r="ASR224" s="65"/>
      <c r="ASS224" s="66"/>
      <c r="ASU224" s="64"/>
      <c r="ASV224" s="67"/>
      <c r="ASW224" s="67"/>
      <c r="ASX224" s="65"/>
      <c r="ASY224" s="65"/>
      <c r="ASZ224" s="65"/>
      <c r="ATA224" s="66"/>
      <c r="ATC224" s="64"/>
      <c r="ATD224" s="67"/>
      <c r="ATE224" s="67"/>
      <c r="ATF224" s="65"/>
      <c r="ATG224" s="65"/>
      <c r="ATH224" s="65"/>
      <c r="ATI224" s="66"/>
      <c r="ATK224" s="64"/>
      <c r="ATL224" s="67"/>
      <c r="ATM224" s="67"/>
      <c r="ATN224" s="65"/>
      <c r="ATO224" s="65"/>
      <c r="ATP224" s="65"/>
      <c r="ATQ224" s="66"/>
      <c r="ATS224" s="64"/>
      <c r="ATT224" s="67"/>
      <c r="ATU224" s="67"/>
      <c r="ATV224" s="65"/>
      <c r="ATW224" s="65"/>
      <c r="ATX224" s="65"/>
      <c r="ATY224" s="66"/>
      <c r="AUA224" s="64"/>
      <c r="AUB224" s="67"/>
      <c r="AUC224" s="67"/>
      <c r="AUD224" s="65"/>
      <c r="AUE224" s="65"/>
      <c r="AUF224" s="65"/>
      <c r="AUG224" s="66"/>
      <c r="AUI224" s="64"/>
      <c r="AUJ224" s="67"/>
      <c r="AUK224" s="67"/>
      <c r="AUL224" s="65"/>
      <c r="AUM224" s="65"/>
      <c r="AUN224" s="65"/>
      <c r="AUO224" s="66"/>
      <c r="AUQ224" s="64"/>
      <c r="AUR224" s="67"/>
      <c r="AUS224" s="67"/>
      <c r="AUT224" s="65"/>
      <c r="AUU224" s="65"/>
      <c r="AUV224" s="65"/>
      <c r="AUW224" s="66"/>
      <c r="AUY224" s="64"/>
      <c r="AUZ224" s="67"/>
      <c r="AVA224" s="67"/>
      <c r="AVB224" s="65"/>
      <c r="AVC224" s="65"/>
      <c r="AVD224" s="65"/>
      <c r="AVE224" s="66"/>
      <c r="AVG224" s="64"/>
      <c r="AVH224" s="67"/>
      <c r="AVI224" s="67"/>
      <c r="AVJ224" s="65"/>
      <c r="AVK224" s="65"/>
      <c r="AVL224" s="65"/>
      <c r="AVM224" s="66"/>
      <c r="AVO224" s="64"/>
      <c r="AVP224" s="67"/>
      <c r="AVQ224" s="67"/>
      <c r="AVR224" s="65"/>
      <c r="AVS224" s="65"/>
      <c r="AVT224" s="65"/>
      <c r="AVU224" s="66"/>
      <c r="AVW224" s="64"/>
      <c r="AVX224" s="67"/>
      <c r="AVY224" s="67"/>
      <c r="AVZ224" s="65"/>
      <c r="AWA224" s="65"/>
      <c r="AWB224" s="65"/>
      <c r="AWC224" s="66"/>
      <c r="AWE224" s="64"/>
      <c r="AWF224" s="67"/>
      <c r="AWG224" s="67"/>
      <c r="AWH224" s="65"/>
      <c r="AWI224" s="65"/>
      <c r="AWJ224" s="65"/>
      <c r="AWK224" s="66"/>
      <c r="AWM224" s="64"/>
      <c r="AWN224" s="67"/>
      <c r="AWO224" s="67"/>
      <c r="AWP224" s="65"/>
      <c r="AWQ224" s="65"/>
      <c r="AWR224" s="65"/>
      <c r="AWS224" s="66"/>
      <c r="AWU224" s="64"/>
      <c r="AWV224" s="67"/>
      <c r="AWW224" s="67"/>
      <c r="AWX224" s="65"/>
      <c r="AWY224" s="65"/>
      <c r="AWZ224" s="65"/>
      <c r="AXA224" s="66"/>
      <c r="AXC224" s="64"/>
      <c r="AXD224" s="67"/>
      <c r="AXE224" s="67"/>
      <c r="AXF224" s="65"/>
      <c r="AXG224" s="65"/>
      <c r="AXH224" s="65"/>
      <c r="AXI224" s="66"/>
      <c r="AXK224" s="64"/>
      <c r="AXL224" s="67"/>
      <c r="AXM224" s="67"/>
      <c r="AXN224" s="65"/>
      <c r="AXO224" s="65"/>
      <c r="AXP224" s="65"/>
      <c r="AXQ224" s="66"/>
      <c r="AXS224" s="64"/>
      <c r="AXT224" s="67"/>
      <c r="AXU224" s="67"/>
      <c r="AXV224" s="65"/>
      <c r="AXW224" s="65"/>
      <c r="AXX224" s="65"/>
      <c r="AXY224" s="66"/>
      <c r="AYA224" s="64"/>
      <c r="AYB224" s="67"/>
      <c r="AYC224" s="67"/>
      <c r="AYD224" s="65"/>
      <c r="AYE224" s="65"/>
      <c r="AYF224" s="65"/>
      <c r="AYG224" s="66"/>
      <c r="AYI224" s="64"/>
      <c r="AYJ224" s="67"/>
      <c r="AYK224" s="67"/>
      <c r="AYL224" s="65"/>
      <c r="AYM224" s="65"/>
      <c r="AYN224" s="65"/>
      <c r="AYO224" s="66"/>
      <c r="AYQ224" s="64"/>
      <c r="AYR224" s="67"/>
      <c r="AYS224" s="67"/>
      <c r="AYT224" s="65"/>
      <c r="AYU224" s="65"/>
      <c r="AYV224" s="65"/>
      <c r="AYW224" s="66"/>
      <c r="AYY224" s="64"/>
      <c r="AYZ224" s="67"/>
      <c r="AZA224" s="67"/>
      <c r="AZB224" s="65"/>
      <c r="AZC224" s="65"/>
      <c r="AZD224" s="65"/>
      <c r="AZE224" s="66"/>
      <c r="AZG224" s="64"/>
      <c r="AZH224" s="67"/>
      <c r="AZI224" s="67"/>
      <c r="AZJ224" s="65"/>
      <c r="AZK224" s="65"/>
      <c r="AZL224" s="65"/>
      <c r="AZM224" s="66"/>
      <c r="AZO224" s="64"/>
      <c r="AZP224" s="67"/>
      <c r="AZQ224" s="67"/>
      <c r="AZR224" s="65"/>
      <c r="AZS224" s="65"/>
      <c r="AZT224" s="65"/>
      <c r="AZU224" s="66"/>
      <c r="AZW224" s="64"/>
      <c r="AZX224" s="67"/>
      <c r="AZY224" s="67"/>
      <c r="AZZ224" s="65"/>
      <c r="BAA224" s="65"/>
      <c r="BAB224" s="65"/>
      <c r="BAC224" s="66"/>
      <c r="BAE224" s="64"/>
      <c r="BAF224" s="67"/>
      <c r="BAG224" s="67"/>
      <c r="BAH224" s="65"/>
      <c r="BAI224" s="65"/>
      <c r="BAJ224" s="65"/>
      <c r="BAK224" s="66"/>
      <c r="BAM224" s="64"/>
      <c r="BAN224" s="67"/>
      <c r="BAO224" s="67"/>
      <c r="BAP224" s="65"/>
      <c r="BAQ224" s="65"/>
      <c r="BAR224" s="65"/>
      <c r="BAS224" s="66"/>
      <c r="BAU224" s="64"/>
      <c r="BAV224" s="67"/>
      <c r="BAW224" s="67"/>
      <c r="BAX224" s="65"/>
      <c r="BAY224" s="65"/>
      <c r="BAZ224" s="65"/>
      <c r="BBA224" s="66"/>
      <c r="BBC224" s="64"/>
      <c r="BBD224" s="67"/>
      <c r="BBE224" s="67"/>
      <c r="BBF224" s="65"/>
      <c r="BBG224" s="65"/>
      <c r="BBH224" s="65"/>
      <c r="BBI224" s="66"/>
      <c r="BBK224" s="64"/>
      <c r="BBL224" s="67"/>
      <c r="BBM224" s="67"/>
      <c r="BBN224" s="65"/>
      <c r="BBO224" s="65"/>
      <c r="BBP224" s="65"/>
      <c r="BBQ224" s="66"/>
      <c r="BBS224" s="64"/>
      <c r="BBT224" s="67"/>
      <c r="BBU224" s="67"/>
      <c r="BBV224" s="65"/>
      <c r="BBW224" s="65"/>
      <c r="BBX224" s="65"/>
      <c r="BBY224" s="66"/>
      <c r="BCA224" s="64"/>
      <c r="BCB224" s="67"/>
      <c r="BCC224" s="67"/>
      <c r="BCD224" s="65"/>
      <c r="BCE224" s="65"/>
      <c r="BCF224" s="65"/>
      <c r="BCG224" s="66"/>
      <c r="BCI224" s="64"/>
      <c r="BCJ224" s="67"/>
      <c r="BCK224" s="67"/>
      <c r="BCL224" s="65"/>
      <c r="BCM224" s="65"/>
      <c r="BCN224" s="65"/>
      <c r="BCO224" s="66"/>
      <c r="BCQ224" s="64"/>
      <c r="BCR224" s="67"/>
      <c r="BCS224" s="67"/>
      <c r="BCT224" s="65"/>
      <c r="BCU224" s="65"/>
      <c r="BCV224" s="65"/>
      <c r="BCW224" s="66"/>
      <c r="BCY224" s="64"/>
      <c r="BCZ224" s="67"/>
      <c r="BDA224" s="67"/>
      <c r="BDB224" s="65"/>
      <c r="BDC224" s="65"/>
      <c r="BDD224" s="65"/>
      <c r="BDE224" s="66"/>
      <c r="BDG224" s="64"/>
      <c r="BDH224" s="67"/>
      <c r="BDI224" s="67"/>
      <c r="BDJ224" s="65"/>
      <c r="BDK224" s="65"/>
      <c r="BDL224" s="65"/>
      <c r="BDM224" s="66"/>
      <c r="BDO224" s="64"/>
      <c r="BDP224" s="67"/>
      <c r="BDQ224" s="67"/>
      <c r="BDR224" s="65"/>
      <c r="BDS224" s="65"/>
      <c r="BDT224" s="65"/>
      <c r="BDU224" s="66"/>
      <c r="BDW224" s="64"/>
      <c r="BDX224" s="67"/>
      <c r="BDY224" s="67"/>
      <c r="BDZ224" s="65"/>
      <c r="BEA224" s="65"/>
      <c r="BEB224" s="65"/>
      <c r="BEC224" s="66"/>
      <c r="BEE224" s="64"/>
      <c r="BEF224" s="67"/>
      <c r="BEG224" s="67"/>
      <c r="BEH224" s="65"/>
      <c r="BEI224" s="65"/>
      <c r="BEJ224" s="65"/>
      <c r="BEK224" s="66"/>
      <c r="BEM224" s="64"/>
      <c r="BEN224" s="67"/>
      <c r="BEO224" s="67"/>
      <c r="BEP224" s="65"/>
      <c r="BEQ224" s="65"/>
      <c r="BER224" s="65"/>
      <c r="BES224" s="66"/>
      <c r="BEU224" s="64"/>
      <c r="BEV224" s="67"/>
      <c r="BEW224" s="67"/>
      <c r="BEX224" s="65"/>
      <c r="BEY224" s="65"/>
      <c r="BEZ224" s="65"/>
      <c r="BFA224" s="66"/>
      <c r="BFC224" s="64"/>
      <c r="BFD224" s="67"/>
      <c r="BFE224" s="67"/>
      <c r="BFF224" s="65"/>
      <c r="BFG224" s="65"/>
      <c r="BFH224" s="65"/>
      <c r="BFI224" s="66"/>
      <c r="BFK224" s="64"/>
      <c r="BFL224" s="67"/>
      <c r="BFM224" s="67"/>
      <c r="BFN224" s="65"/>
      <c r="BFO224" s="65"/>
      <c r="BFP224" s="65"/>
      <c r="BFQ224" s="66"/>
      <c r="BFS224" s="64"/>
      <c r="BFT224" s="67"/>
      <c r="BFU224" s="67"/>
      <c r="BFV224" s="65"/>
      <c r="BFW224" s="65"/>
      <c r="BFX224" s="65"/>
      <c r="BFY224" s="66"/>
      <c r="BGA224" s="64"/>
      <c r="BGB224" s="67"/>
      <c r="BGC224" s="67"/>
      <c r="BGD224" s="65"/>
      <c r="BGE224" s="65"/>
      <c r="BGF224" s="65"/>
      <c r="BGG224" s="66"/>
      <c r="BGI224" s="64"/>
      <c r="BGJ224" s="67"/>
      <c r="BGK224" s="67"/>
      <c r="BGL224" s="65"/>
      <c r="BGM224" s="65"/>
      <c r="BGN224" s="65"/>
      <c r="BGO224" s="66"/>
      <c r="BGQ224" s="64"/>
      <c r="BGR224" s="67"/>
      <c r="BGS224" s="67"/>
      <c r="BGT224" s="65"/>
      <c r="BGU224" s="65"/>
      <c r="BGV224" s="65"/>
      <c r="BGW224" s="66"/>
      <c r="BGY224" s="64"/>
      <c r="BGZ224" s="67"/>
      <c r="BHA224" s="67"/>
      <c r="BHB224" s="65"/>
      <c r="BHC224" s="65"/>
      <c r="BHD224" s="65"/>
      <c r="BHE224" s="66"/>
      <c r="BHG224" s="64"/>
      <c r="BHH224" s="67"/>
      <c r="BHI224" s="67"/>
      <c r="BHJ224" s="65"/>
      <c r="BHK224" s="65"/>
      <c r="BHL224" s="65"/>
      <c r="BHM224" s="66"/>
      <c r="BHO224" s="64"/>
      <c r="BHP224" s="67"/>
      <c r="BHQ224" s="67"/>
      <c r="BHR224" s="65"/>
      <c r="BHS224" s="65"/>
      <c r="BHT224" s="65"/>
      <c r="BHU224" s="66"/>
      <c r="BHW224" s="64"/>
      <c r="BHX224" s="67"/>
      <c r="BHY224" s="67"/>
      <c r="BHZ224" s="65"/>
      <c r="BIA224" s="65"/>
      <c r="BIB224" s="65"/>
      <c r="BIC224" s="66"/>
      <c r="BIE224" s="64"/>
      <c r="BIF224" s="67"/>
      <c r="BIG224" s="67"/>
      <c r="BIH224" s="65"/>
      <c r="BII224" s="65"/>
      <c r="BIJ224" s="65"/>
      <c r="BIK224" s="66"/>
      <c r="BIM224" s="64"/>
      <c r="BIN224" s="67"/>
      <c r="BIO224" s="67"/>
      <c r="BIP224" s="65"/>
      <c r="BIQ224" s="65"/>
      <c r="BIR224" s="65"/>
      <c r="BIS224" s="66"/>
      <c r="BIU224" s="64"/>
      <c r="BIV224" s="67"/>
      <c r="BIW224" s="67"/>
      <c r="BIX224" s="65"/>
      <c r="BIY224" s="65"/>
      <c r="BIZ224" s="65"/>
      <c r="BJA224" s="66"/>
      <c r="BJC224" s="64"/>
      <c r="BJD224" s="67"/>
      <c r="BJE224" s="67"/>
      <c r="BJF224" s="65"/>
      <c r="BJG224" s="65"/>
      <c r="BJH224" s="65"/>
      <c r="BJI224" s="66"/>
      <c r="BJK224" s="64"/>
      <c r="BJL224" s="67"/>
      <c r="BJM224" s="67"/>
      <c r="BJN224" s="65"/>
      <c r="BJO224" s="65"/>
      <c r="BJP224" s="65"/>
      <c r="BJQ224" s="66"/>
      <c r="BJS224" s="64"/>
      <c r="BJT224" s="67"/>
      <c r="BJU224" s="67"/>
      <c r="BJV224" s="65"/>
      <c r="BJW224" s="65"/>
      <c r="BJX224" s="65"/>
      <c r="BJY224" s="66"/>
      <c r="BKA224" s="64"/>
      <c r="BKB224" s="67"/>
      <c r="BKC224" s="67"/>
      <c r="BKD224" s="65"/>
      <c r="BKE224" s="65"/>
      <c r="BKF224" s="65"/>
      <c r="BKG224" s="66"/>
      <c r="BKI224" s="64"/>
      <c r="BKJ224" s="67"/>
      <c r="BKK224" s="67"/>
      <c r="BKL224" s="65"/>
      <c r="BKM224" s="65"/>
      <c r="BKN224" s="65"/>
      <c r="BKO224" s="66"/>
      <c r="BKQ224" s="64"/>
      <c r="BKR224" s="67"/>
      <c r="BKS224" s="67"/>
      <c r="BKT224" s="65"/>
      <c r="BKU224" s="65"/>
      <c r="BKV224" s="65"/>
      <c r="BKW224" s="66"/>
      <c r="BKY224" s="64"/>
      <c r="BKZ224" s="67"/>
      <c r="BLA224" s="67"/>
      <c r="BLB224" s="65"/>
      <c r="BLC224" s="65"/>
      <c r="BLD224" s="65"/>
      <c r="BLE224" s="66"/>
      <c r="BLG224" s="64"/>
      <c r="BLH224" s="67"/>
      <c r="BLI224" s="67"/>
      <c r="BLJ224" s="65"/>
      <c r="BLK224" s="65"/>
      <c r="BLL224" s="65"/>
      <c r="BLM224" s="66"/>
      <c r="BLO224" s="64"/>
      <c r="BLP224" s="67"/>
      <c r="BLQ224" s="67"/>
      <c r="BLR224" s="65"/>
      <c r="BLS224" s="65"/>
      <c r="BLT224" s="65"/>
      <c r="BLU224" s="66"/>
      <c r="BLW224" s="64"/>
      <c r="BLX224" s="67"/>
      <c r="BLY224" s="67"/>
      <c r="BLZ224" s="65"/>
      <c r="BMA224" s="65"/>
      <c r="BMB224" s="65"/>
      <c r="BMC224" s="66"/>
      <c r="BME224" s="64"/>
      <c r="BMF224" s="67"/>
      <c r="BMG224" s="67"/>
      <c r="BMH224" s="65"/>
      <c r="BMI224" s="65"/>
      <c r="BMJ224" s="65"/>
      <c r="BMK224" s="66"/>
      <c r="BMM224" s="64"/>
      <c r="BMN224" s="67"/>
      <c r="BMO224" s="67"/>
      <c r="BMP224" s="65"/>
      <c r="BMQ224" s="65"/>
      <c r="BMR224" s="65"/>
      <c r="BMS224" s="66"/>
      <c r="BMU224" s="64"/>
      <c r="BMV224" s="67"/>
      <c r="BMW224" s="67"/>
      <c r="BMX224" s="65"/>
      <c r="BMY224" s="65"/>
      <c r="BMZ224" s="65"/>
      <c r="BNA224" s="66"/>
      <c r="BNC224" s="64"/>
      <c r="BND224" s="67"/>
      <c r="BNE224" s="67"/>
      <c r="BNF224" s="65"/>
      <c r="BNG224" s="65"/>
      <c r="BNH224" s="65"/>
      <c r="BNI224" s="66"/>
      <c r="BNK224" s="64"/>
      <c r="BNL224" s="67"/>
      <c r="BNM224" s="67"/>
      <c r="BNN224" s="65"/>
      <c r="BNO224" s="65"/>
      <c r="BNP224" s="65"/>
      <c r="BNQ224" s="66"/>
      <c r="BNS224" s="64"/>
      <c r="BNT224" s="67"/>
      <c r="BNU224" s="67"/>
      <c r="BNV224" s="65"/>
      <c r="BNW224" s="65"/>
      <c r="BNX224" s="65"/>
      <c r="BNY224" s="66"/>
      <c r="BOA224" s="64"/>
      <c r="BOB224" s="67"/>
      <c r="BOC224" s="67"/>
      <c r="BOD224" s="65"/>
      <c r="BOE224" s="65"/>
      <c r="BOF224" s="65"/>
      <c r="BOG224" s="66"/>
      <c r="BOI224" s="64"/>
      <c r="BOJ224" s="67"/>
      <c r="BOK224" s="67"/>
      <c r="BOL224" s="65"/>
      <c r="BOM224" s="65"/>
      <c r="BON224" s="65"/>
      <c r="BOO224" s="66"/>
      <c r="BOQ224" s="64"/>
      <c r="BOR224" s="67"/>
      <c r="BOS224" s="67"/>
      <c r="BOT224" s="65"/>
      <c r="BOU224" s="65"/>
      <c r="BOV224" s="65"/>
      <c r="BOW224" s="66"/>
      <c r="BOY224" s="64"/>
      <c r="BOZ224" s="67"/>
      <c r="BPA224" s="67"/>
      <c r="BPB224" s="65"/>
      <c r="BPC224" s="65"/>
      <c r="BPD224" s="65"/>
      <c r="BPE224" s="66"/>
      <c r="BPG224" s="64"/>
      <c r="BPH224" s="67"/>
      <c r="BPI224" s="67"/>
      <c r="BPJ224" s="65"/>
      <c r="BPK224" s="65"/>
      <c r="BPL224" s="65"/>
      <c r="BPM224" s="66"/>
      <c r="BPO224" s="64"/>
      <c r="BPP224" s="67"/>
      <c r="BPQ224" s="67"/>
      <c r="BPR224" s="65"/>
      <c r="BPS224" s="65"/>
      <c r="BPT224" s="65"/>
      <c r="BPU224" s="66"/>
      <c r="BPW224" s="64"/>
      <c r="BPX224" s="67"/>
      <c r="BPY224" s="67"/>
      <c r="BPZ224" s="65"/>
      <c r="BQA224" s="65"/>
      <c r="BQB224" s="65"/>
      <c r="BQC224" s="66"/>
      <c r="BQE224" s="64"/>
      <c r="BQF224" s="67"/>
      <c r="BQG224" s="67"/>
      <c r="BQH224" s="65"/>
      <c r="BQI224" s="65"/>
      <c r="BQJ224" s="65"/>
      <c r="BQK224" s="66"/>
      <c r="BQM224" s="64"/>
      <c r="BQN224" s="67"/>
      <c r="BQO224" s="67"/>
      <c r="BQP224" s="65"/>
      <c r="BQQ224" s="65"/>
      <c r="BQR224" s="65"/>
      <c r="BQS224" s="66"/>
      <c r="BQU224" s="64"/>
      <c r="BQV224" s="67"/>
      <c r="BQW224" s="67"/>
      <c r="BQX224" s="65"/>
      <c r="BQY224" s="65"/>
      <c r="BQZ224" s="65"/>
      <c r="BRA224" s="66"/>
      <c r="BRC224" s="64"/>
      <c r="BRD224" s="67"/>
      <c r="BRE224" s="67"/>
      <c r="BRF224" s="65"/>
      <c r="BRG224" s="65"/>
      <c r="BRH224" s="65"/>
      <c r="BRI224" s="66"/>
      <c r="BRK224" s="64"/>
      <c r="BRL224" s="67"/>
      <c r="BRM224" s="67"/>
      <c r="BRN224" s="65"/>
      <c r="BRO224" s="65"/>
      <c r="BRP224" s="65"/>
      <c r="BRQ224" s="66"/>
      <c r="BRS224" s="64"/>
      <c r="BRT224" s="67"/>
      <c r="BRU224" s="67"/>
      <c r="BRV224" s="65"/>
      <c r="BRW224" s="65"/>
      <c r="BRX224" s="65"/>
      <c r="BRY224" s="66"/>
      <c r="BSA224" s="64"/>
      <c r="BSB224" s="67"/>
      <c r="BSC224" s="67"/>
      <c r="BSD224" s="65"/>
      <c r="BSE224" s="65"/>
      <c r="BSF224" s="65"/>
      <c r="BSG224" s="66"/>
      <c r="BSI224" s="64"/>
      <c r="BSJ224" s="67"/>
      <c r="BSK224" s="67"/>
      <c r="BSL224" s="65"/>
      <c r="BSM224" s="65"/>
      <c r="BSN224" s="65"/>
      <c r="BSO224" s="66"/>
      <c r="BSQ224" s="64"/>
      <c r="BSR224" s="67"/>
      <c r="BSS224" s="67"/>
      <c r="BST224" s="65"/>
      <c r="BSU224" s="65"/>
      <c r="BSV224" s="65"/>
      <c r="BSW224" s="66"/>
      <c r="BSY224" s="64"/>
      <c r="BSZ224" s="67"/>
      <c r="BTA224" s="67"/>
      <c r="BTB224" s="65"/>
      <c r="BTC224" s="65"/>
      <c r="BTD224" s="65"/>
      <c r="BTE224" s="66"/>
      <c r="BTG224" s="64"/>
      <c r="BTH224" s="67"/>
      <c r="BTI224" s="67"/>
      <c r="BTJ224" s="65"/>
      <c r="BTK224" s="65"/>
      <c r="BTL224" s="65"/>
      <c r="BTM224" s="66"/>
      <c r="BTO224" s="64"/>
      <c r="BTP224" s="67"/>
      <c r="BTQ224" s="67"/>
      <c r="BTR224" s="65"/>
      <c r="BTS224" s="65"/>
      <c r="BTT224" s="65"/>
      <c r="BTU224" s="66"/>
      <c r="BTW224" s="64"/>
      <c r="BTX224" s="67"/>
      <c r="BTY224" s="67"/>
      <c r="BTZ224" s="65"/>
      <c r="BUA224" s="65"/>
      <c r="BUB224" s="65"/>
      <c r="BUC224" s="66"/>
      <c r="BUE224" s="64"/>
      <c r="BUF224" s="67"/>
      <c r="BUG224" s="67"/>
      <c r="BUH224" s="65"/>
      <c r="BUI224" s="65"/>
      <c r="BUJ224" s="65"/>
      <c r="BUK224" s="66"/>
      <c r="BUM224" s="64"/>
      <c r="BUN224" s="67"/>
      <c r="BUO224" s="67"/>
      <c r="BUP224" s="65"/>
      <c r="BUQ224" s="65"/>
      <c r="BUR224" s="65"/>
      <c r="BUS224" s="66"/>
      <c r="BUU224" s="64"/>
      <c r="BUV224" s="67"/>
      <c r="BUW224" s="67"/>
      <c r="BUX224" s="65"/>
      <c r="BUY224" s="65"/>
      <c r="BUZ224" s="65"/>
      <c r="BVA224" s="66"/>
      <c r="BVC224" s="64"/>
      <c r="BVD224" s="67"/>
      <c r="BVE224" s="67"/>
      <c r="BVF224" s="65"/>
      <c r="BVG224" s="65"/>
      <c r="BVH224" s="65"/>
      <c r="BVI224" s="66"/>
      <c r="BVK224" s="64"/>
      <c r="BVL224" s="67"/>
      <c r="BVM224" s="67"/>
      <c r="BVN224" s="65"/>
      <c r="BVO224" s="65"/>
      <c r="BVP224" s="65"/>
      <c r="BVQ224" s="66"/>
      <c r="BVS224" s="64"/>
      <c r="BVT224" s="67"/>
      <c r="BVU224" s="67"/>
      <c r="BVV224" s="65"/>
      <c r="BVW224" s="65"/>
      <c r="BVX224" s="65"/>
      <c r="BVY224" s="66"/>
      <c r="BWA224" s="64"/>
      <c r="BWB224" s="67"/>
      <c r="BWC224" s="67"/>
      <c r="BWD224" s="65"/>
      <c r="BWE224" s="65"/>
      <c r="BWF224" s="65"/>
      <c r="BWG224" s="66"/>
      <c r="BWI224" s="64"/>
      <c r="BWJ224" s="67"/>
      <c r="BWK224" s="67"/>
      <c r="BWL224" s="65"/>
      <c r="BWM224" s="65"/>
      <c r="BWN224" s="65"/>
      <c r="BWO224" s="66"/>
      <c r="BWQ224" s="64"/>
      <c r="BWR224" s="67"/>
      <c r="BWS224" s="67"/>
      <c r="BWT224" s="65"/>
      <c r="BWU224" s="65"/>
      <c r="BWV224" s="65"/>
      <c r="BWW224" s="66"/>
      <c r="BWY224" s="64"/>
      <c r="BWZ224" s="67"/>
      <c r="BXA224" s="67"/>
      <c r="BXB224" s="65"/>
      <c r="BXC224" s="65"/>
      <c r="BXD224" s="65"/>
      <c r="BXE224" s="66"/>
      <c r="BXG224" s="64"/>
      <c r="BXH224" s="67"/>
      <c r="BXI224" s="67"/>
      <c r="BXJ224" s="65"/>
      <c r="BXK224" s="65"/>
      <c r="BXL224" s="65"/>
      <c r="BXM224" s="66"/>
      <c r="BXO224" s="64"/>
      <c r="BXP224" s="67"/>
      <c r="BXQ224" s="67"/>
      <c r="BXR224" s="65"/>
      <c r="BXS224" s="65"/>
      <c r="BXT224" s="65"/>
      <c r="BXU224" s="66"/>
      <c r="BXW224" s="64"/>
      <c r="BXX224" s="67"/>
      <c r="BXY224" s="67"/>
      <c r="BXZ224" s="65"/>
      <c r="BYA224" s="65"/>
      <c r="BYB224" s="65"/>
      <c r="BYC224" s="66"/>
      <c r="BYE224" s="64"/>
      <c r="BYF224" s="67"/>
      <c r="BYG224" s="67"/>
      <c r="BYH224" s="65"/>
      <c r="BYI224" s="65"/>
      <c r="BYJ224" s="65"/>
      <c r="BYK224" s="66"/>
      <c r="BYM224" s="64"/>
      <c r="BYN224" s="67"/>
      <c r="BYO224" s="67"/>
      <c r="BYP224" s="65"/>
      <c r="BYQ224" s="65"/>
      <c r="BYR224" s="65"/>
      <c r="BYS224" s="66"/>
      <c r="BYU224" s="64"/>
      <c r="BYV224" s="67"/>
      <c r="BYW224" s="67"/>
      <c r="BYX224" s="65"/>
      <c r="BYY224" s="65"/>
      <c r="BYZ224" s="65"/>
      <c r="BZA224" s="66"/>
      <c r="BZC224" s="64"/>
      <c r="BZD224" s="67"/>
      <c r="BZE224" s="67"/>
      <c r="BZF224" s="65"/>
      <c r="BZG224" s="65"/>
      <c r="BZH224" s="65"/>
      <c r="BZI224" s="66"/>
      <c r="BZK224" s="64"/>
      <c r="BZL224" s="67"/>
      <c r="BZM224" s="67"/>
      <c r="BZN224" s="65"/>
      <c r="BZO224" s="65"/>
      <c r="BZP224" s="65"/>
      <c r="BZQ224" s="66"/>
      <c r="BZS224" s="64"/>
      <c r="BZT224" s="67"/>
      <c r="BZU224" s="67"/>
      <c r="BZV224" s="65"/>
      <c r="BZW224" s="65"/>
      <c r="BZX224" s="65"/>
      <c r="BZY224" s="66"/>
      <c r="CAA224" s="64"/>
      <c r="CAB224" s="67"/>
      <c r="CAC224" s="67"/>
      <c r="CAD224" s="65"/>
      <c r="CAE224" s="65"/>
      <c r="CAF224" s="65"/>
      <c r="CAG224" s="66"/>
      <c r="CAI224" s="64"/>
      <c r="CAJ224" s="67"/>
      <c r="CAK224" s="67"/>
      <c r="CAL224" s="65"/>
      <c r="CAM224" s="65"/>
      <c r="CAN224" s="65"/>
      <c r="CAO224" s="66"/>
      <c r="CAQ224" s="64"/>
      <c r="CAR224" s="67"/>
      <c r="CAS224" s="67"/>
      <c r="CAT224" s="65"/>
      <c r="CAU224" s="65"/>
      <c r="CAV224" s="65"/>
      <c r="CAW224" s="66"/>
      <c r="CAY224" s="64"/>
      <c r="CAZ224" s="67"/>
      <c r="CBA224" s="67"/>
      <c r="CBB224" s="65"/>
      <c r="CBC224" s="65"/>
      <c r="CBD224" s="65"/>
      <c r="CBE224" s="66"/>
      <c r="CBG224" s="64"/>
      <c r="CBH224" s="67"/>
      <c r="CBI224" s="67"/>
      <c r="CBJ224" s="65"/>
      <c r="CBK224" s="65"/>
      <c r="CBL224" s="65"/>
      <c r="CBM224" s="66"/>
      <c r="CBO224" s="64"/>
      <c r="CBP224" s="67"/>
      <c r="CBQ224" s="67"/>
      <c r="CBR224" s="65"/>
      <c r="CBS224" s="65"/>
      <c r="CBT224" s="65"/>
      <c r="CBU224" s="66"/>
      <c r="CBW224" s="64"/>
      <c r="CBX224" s="67"/>
      <c r="CBY224" s="67"/>
      <c r="CBZ224" s="65"/>
      <c r="CCA224" s="65"/>
      <c r="CCB224" s="65"/>
      <c r="CCC224" s="66"/>
      <c r="CCE224" s="64"/>
      <c r="CCF224" s="67"/>
      <c r="CCG224" s="67"/>
      <c r="CCH224" s="65"/>
      <c r="CCI224" s="65"/>
      <c r="CCJ224" s="65"/>
      <c r="CCK224" s="66"/>
      <c r="CCM224" s="64"/>
      <c r="CCN224" s="67"/>
      <c r="CCO224" s="67"/>
      <c r="CCP224" s="65"/>
      <c r="CCQ224" s="65"/>
      <c r="CCR224" s="65"/>
      <c r="CCS224" s="66"/>
      <c r="CCU224" s="64"/>
      <c r="CCV224" s="67"/>
      <c r="CCW224" s="67"/>
      <c r="CCX224" s="65"/>
      <c r="CCY224" s="65"/>
      <c r="CCZ224" s="65"/>
      <c r="CDA224" s="66"/>
      <c r="CDC224" s="64"/>
      <c r="CDD224" s="67"/>
      <c r="CDE224" s="67"/>
      <c r="CDF224" s="65"/>
      <c r="CDG224" s="65"/>
      <c r="CDH224" s="65"/>
      <c r="CDI224" s="66"/>
      <c r="CDK224" s="64"/>
      <c r="CDL224" s="67"/>
      <c r="CDM224" s="67"/>
      <c r="CDN224" s="65"/>
      <c r="CDO224" s="65"/>
      <c r="CDP224" s="65"/>
      <c r="CDQ224" s="66"/>
      <c r="CDS224" s="64"/>
      <c r="CDT224" s="67"/>
      <c r="CDU224" s="67"/>
      <c r="CDV224" s="65"/>
      <c r="CDW224" s="65"/>
      <c r="CDX224" s="65"/>
      <c r="CDY224" s="66"/>
      <c r="CEA224" s="64"/>
      <c r="CEB224" s="67"/>
      <c r="CEC224" s="67"/>
      <c r="CED224" s="65"/>
      <c r="CEE224" s="65"/>
      <c r="CEF224" s="65"/>
      <c r="CEG224" s="66"/>
      <c r="CEI224" s="64"/>
      <c r="CEJ224" s="67"/>
      <c r="CEK224" s="67"/>
      <c r="CEL224" s="65"/>
      <c r="CEM224" s="65"/>
      <c r="CEN224" s="65"/>
      <c r="CEO224" s="66"/>
      <c r="CEQ224" s="64"/>
      <c r="CER224" s="67"/>
      <c r="CES224" s="67"/>
      <c r="CET224" s="65"/>
      <c r="CEU224" s="65"/>
      <c r="CEV224" s="65"/>
      <c r="CEW224" s="66"/>
      <c r="CEY224" s="64"/>
      <c r="CEZ224" s="67"/>
      <c r="CFA224" s="67"/>
      <c r="CFB224" s="65"/>
      <c r="CFC224" s="65"/>
      <c r="CFD224" s="65"/>
      <c r="CFE224" s="66"/>
      <c r="CFG224" s="64"/>
      <c r="CFH224" s="67"/>
      <c r="CFI224" s="67"/>
      <c r="CFJ224" s="65"/>
      <c r="CFK224" s="65"/>
      <c r="CFL224" s="65"/>
      <c r="CFM224" s="66"/>
      <c r="CFO224" s="64"/>
      <c r="CFP224" s="67"/>
      <c r="CFQ224" s="67"/>
      <c r="CFR224" s="65"/>
      <c r="CFS224" s="65"/>
      <c r="CFT224" s="65"/>
      <c r="CFU224" s="66"/>
      <c r="CFW224" s="64"/>
      <c r="CFX224" s="67"/>
      <c r="CFY224" s="67"/>
      <c r="CFZ224" s="65"/>
      <c r="CGA224" s="65"/>
      <c r="CGB224" s="65"/>
      <c r="CGC224" s="66"/>
      <c r="CGE224" s="64"/>
      <c r="CGF224" s="67"/>
      <c r="CGG224" s="67"/>
      <c r="CGH224" s="65"/>
      <c r="CGI224" s="65"/>
      <c r="CGJ224" s="65"/>
      <c r="CGK224" s="66"/>
      <c r="CGM224" s="64"/>
      <c r="CGN224" s="67"/>
      <c r="CGO224" s="67"/>
      <c r="CGP224" s="65"/>
      <c r="CGQ224" s="65"/>
      <c r="CGR224" s="65"/>
      <c r="CGS224" s="66"/>
      <c r="CGU224" s="64"/>
      <c r="CGV224" s="67"/>
      <c r="CGW224" s="67"/>
      <c r="CGX224" s="65"/>
      <c r="CGY224" s="65"/>
      <c r="CGZ224" s="65"/>
      <c r="CHA224" s="66"/>
      <c r="CHC224" s="64"/>
      <c r="CHD224" s="67"/>
      <c r="CHE224" s="67"/>
      <c r="CHF224" s="65"/>
      <c r="CHG224" s="65"/>
      <c r="CHH224" s="65"/>
      <c r="CHI224" s="66"/>
      <c r="CHK224" s="64"/>
      <c r="CHL224" s="67"/>
      <c r="CHM224" s="67"/>
      <c r="CHN224" s="65"/>
      <c r="CHO224" s="65"/>
      <c r="CHP224" s="65"/>
      <c r="CHQ224" s="66"/>
      <c r="CHS224" s="64"/>
      <c r="CHT224" s="67"/>
      <c r="CHU224" s="67"/>
      <c r="CHV224" s="65"/>
      <c r="CHW224" s="65"/>
      <c r="CHX224" s="65"/>
      <c r="CHY224" s="66"/>
      <c r="CIA224" s="64"/>
      <c r="CIB224" s="67"/>
      <c r="CIC224" s="67"/>
      <c r="CID224" s="65"/>
      <c r="CIE224" s="65"/>
      <c r="CIF224" s="65"/>
      <c r="CIG224" s="66"/>
      <c r="CII224" s="64"/>
      <c r="CIJ224" s="67"/>
      <c r="CIK224" s="67"/>
      <c r="CIL224" s="65"/>
      <c r="CIM224" s="65"/>
      <c r="CIN224" s="65"/>
      <c r="CIO224" s="66"/>
      <c r="CIQ224" s="64"/>
      <c r="CIR224" s="67"/>
      <c r="CIS224" s="67"/>
      <c r="CIT224" s="65"/>
      <c r="CIU224" s="65"/>
      <c r="CIV224" s="65"/>
      <c r="CIW224" s="66"/>
      <c r="CIY224" s="64"/>
      <c r="CIZ224" s="67"/>
      <c r="CJA224" s="67"/>
      <c r="CJB224" s="65"/>
      <c r="CJC224" s="65"/>
      <c r="CJD224" s="65"/>
      <c r="CJE224" s="66"/>
      <c r="CJG224" s="64"/>
      <c r="CJH224" s="67"/>
      <c r="CJI224" s="67"/>
      <c r="CJJ224" s="65"/>
      <c r="CJK224" s="65"/>
      <c r="CJL224" s="65"/>
      <c r="CJM224" s="66"/>
      <c r="CJO224" s="64"/>
      <c r="CJP224" s="67"/>
      <c r="CJQ224" s="67"/>
      <c r="CJR224" s="65"/>
      <c r="CJS224" s="65"/>
      <c r="CJT224" s="65"/>
      <c r="CJU224" s="66"/>
      <c r="CJW224" s="64"/>
      <c r="CJX224" s="67"/>
      <c r="CJY224" s="67"/>
      <c r="CJZ224" s="65"/>
      <c r="CKA224" s="65"/>
      <c r="CKB224" s="65"/>
      <c r="CKC224" s="66"/>
      <c r="CKE224" s="64"/>
      <c r="CKF224" s="67"/>
      <c r="CKG224" s="67"/>
      <c r="CKH224" s="65"/>
      <c r="CKI224" s="65"/>
      <c r="CKJ224" s="65"/>
      <c r="CKK224" s="66"/>
      <c r="CKM224" s="64"/>
      <c r="CKN224" s="67"/>
      <c r="CKO224" s="67"/>
      <c r="CKP224" s="65"/>
      <c r="CKQ224" s="65"/>
      <c r="CKR224" s="65"/>
      <c r="CKS224" s="66"/>
      <c r="CKU224" s="64"/>
      <c r="CKV224" s="67"/>
      <c r="CKW224" s="67"/>
      <c r="CKX224" s="65"/>
      <c r="CKY224" s="65"/>
      <c r="CKZ224" s="65"/>
      <c r="CLA224" s="66"/>
      <c r="CLC224" s="64"/>
      <c r="CLD224" s="67"/>
      <c r="CLE224" s="67"/>
      <c r="CLF224" s="65"/>
      <c r="CLG224" s="65"/>
      <c r="CLH224" s="65"/>
      <c r="CLI224" s="66"/>
      <c r="CLK224" s="64"/>
      <c r="CLL224" s="67"/>
      <c r="CLM224" s="67"/>
      <c r="CLN224" s="65"/>
      <c r="CLO224" s="65"/>
      <c r="CLP224" s="65"/>
      <c r="CLQ224" s="66"/>
      <c r="CLS224" s="64"/>
      <c r="CLT224" s="67"/>
      <c r="CLU224" s="67"/>
      <c r="CLV224" s="65"/>
      <c r="CLW224" s="65"/>
      <c r="CLX224" s="65"/>
      <c r="CLY224" s="66"/>
      <c r="CMA224" s="64"/>
      <c r="CMB224" s="67"/>
      <c r="CMC224" s="67"/>
      <c r="CMD224" s="65"/>
      <c r="CME224" s="65"/>
      <c r="CMF224" s="65"/>
      <c r="CMG224" s="66"/>
      <c r="CMI224" s="64"/>
      <c r="CMJ224" s="67"/>
      <c r="CMK224" s="67"/>
      <c r="CML224" s="65"/>
      <c r="CMM224" s="65"/>
      <c r="CMN224" s="65"/>
      <c r="CMO224" s="66"/>
      <c r="CMQ224" s="64"/>
      <c r="CMR224" s="67"/>
      <c r="CMS224" s="67"/>
      <c r="CMT224" s="65"/>
      <c r="CMU224" s="65"/>
      <c r="CMV224" s="65"/>
      <c r="CMW224" s="66"/>
      <c r="CMY224" s="64"/>
      <c r="CMZ224" s="67"/>
      <c r="CNA224" s="67"/>
      <c r="CNB224" s="65"/>
      <c r="CNC224" s="65"/>
      <c r="CND224" s="65"/>
      <c r="CNE224" s="66"/>
      <c r="CNG224" s="64"/>
      <c r="CNH224" s="67"/>
      <c r="CNI224" s="67"/>
      <c r="CNJ224" s="65"/>
      <c r="CNK224" s="65"/>
      <c r="CNL224" s="65"/>
      <c r="CNM224" s="66"/>
      <c r="CNO224" s="64"/>
      <c r="CNP224" s="67"/>
      <c r="CNQ224" s="67"/>
      <c r="CNR224" s="65"/>
      <c r="CNS224" s="65"/>
      <c r="CNT224" s="65"/>
      <c r="CNU224" s="66"/>
      <c r="CNW224" s="64"/>
      <c r="CNX224" s="67"/>
      <c r="CNY224" s="67"/>
      <c r="CNZ224" s="65"/>
      <c r="COA224" s="65"/>
      <c r="COB224" s="65"/>
      <c r="COC224" s="66"/>
      <c r="COE224" s="64"/>
      <c r="COF224" s="67"/>
      <c r="COG224" s="67"/>
      <c r="COH224" s="65"/>
      <c r="COI224" s="65"/>
      <c r="COJ224" s="65"/>
      <c r="COK224" s="66"/>
      <c r="COM224" s="64"/>
      <c r="CON224" s="67"/>
      <c r="COO224" s="67"/>
      <c r="COP224" s="65"/>
      <c r="COQ224" s="65"/>
      <c r="COR224" s="65"/>
      <c r="COS224" s="66"/>
      <c r="COU224" s="64"/>
      <c r="COV224" s="67"/>
      <c r="COW224" s="67"/>
      <c r="COX224" s="65"/>
      <c r="COY224" s="65"/>
      <c r="COZ224" s="65"/>
      <c r="CPA224" s="66"/>
      <c r="CPC224" s="64"/>
      <c r="CPD224" s="67"/>
      <c r="CPE224" s="67"/>
      <c r="CPF224" s="65"/>
      <c r="CPG224" s="65"/>
      <c r="CPH224" s="65"/>
      <c r="CPI224" s="66"/>
      <c r="CPK224" s="64"/>
      <c r="CPL224" s="67"/>
      <c r="CPM224" s="67"/>
      <c r="CPN224" s="65"/>
      <c r="CPO224" s="65"/>
      <c r="CPP224" s="65"/>
      <c r="CPQ224" s="66"/>
      <c r="CPS224" s="64"/>
      <c r="CPT224" s="67"/>
      <c r="CPU224" s="67"/>
      <c r="CPV224" s="65"/>
      <c r="CPW224" s="65"/>
      <c r="CPX224" s="65"/>
      <c r="CPY224" s="66"/>
      <c r="CQA224" s="64"/>
      <c r="CQB224" s="67"/>
      <c r="CQC224" s="67"/>
      <c r="CQD224" s="65"/>
      <c r="CQE224" s="65"/>
      <c r="CQF224" s="65"/>
      <c r="CQG224" s="66"/>
      <c r="CQI224" s="64"/>
      <c r="CQJ224" s="67"/>
      <c r="CQK224" s="67"/>
      <c r="CQL224" s="65"/>
      <c r="CQM224" s="65"/>
      <c r="CQN224" s="65"/>
      <c r="CQO224" s="66"/>
      <c r="CQQ224" s="64"/>
      <c r="CQR224" s="67"/>
      <c r="CQS224" s="67"/>
      <c r="CQT224" s="65"/>
      <c r="CQU224" s="65"/>
      <c r="CQV224" s="65"/>
      <c r="CQW224" s="66"/>
      <c r="CQY224" s="64"/>
      <c r="CQZ224" s="67"/>
      <c r="CRA224" s="67"/>
      <c r="CRB224" s="65"/>
      <c r="CRC224" s="65"/>
      <c r="CRD224" s="65"/>
      <c r="CRE224" s="66"/>
      <c r="CRG224" s="64"/>
      <c r="CRH224" s="67"/>
      <c r="CRI224" s="67"/>
      <c r="CRJ224" s="65"/>
      <c r="CRK224" s="65"/>
      <c r="CRL224" s="65"/>
      <c r="CRM224" s="66"/>
      <c r="CRO224" s="64"/>
      <c r="CRP224" s="67"/>
      <c r="CRQ224" s="67"/>
      <c r="CRR224" s="65"/>
      <c r="CRS224" s="65"/>
      <c r="CRT224" s="65"/>
      <c r="CRU224" s="66"/>
      <c r="CRW224" s="64"/>
      <c r="CRX224" s="67"/>
      <c r="CRY224" s="67"/>
      <c r="CRZ224" s="65"/>
      <c r="CSA224" s="65"/>
      <c r="CSB224" s="65"/>
      <c r="CSC224" s="66"/>
      <c r="CSE224" s="64"/>
      <c r="CSF224" s="67"/>
      <c r="CSG224" s="67"/>
      <c r="CSH224" s="65"/>
      <c r="CSI224" s="65"/>
      <c r="CSJ224" s="65"/>
      <c r="CSK224" s="66"/>
      <c r="CSM224" s="64"/>
      <c r="CSN224" s="67"/>
      <c r="CSO224" s="67"/>
      <c r="CSP224" s="65"/>
      <c r="CSQ224" s="65"/>
      <c r="CSR224" s="65"/>
      <c r="CSS224" s="66"/>
      <c r="CSU224" s="64"/>
      <c r="CSV224" s="67"/>
      <c r="CSW224" s="67"/>
      <c r="CSX224" s="65"/>
      <c r="CSY224" s="65"/>
      <c r="CSZ224" s="65"/>
      <c r="CTA224" s="66"/>
      <c r="CTC224" s="64"/>
      <c r="CTD224" s="67"/>
      <c r="CTE224" s="67"/>
      <c r="CTF224" s="65"/>
      <c r="CTG224" s="65"/>
      <c r="CTH224" s="65"/>
      <c r="CTI224" s="66"/>
      <c r="CTK224" s="64"/>
      <c r="CTL224" s="67"/>
      <c r="CTM224" s="67"/>
      <c r="CTN224" s="65"/>
      <c r="CTO224" s="65"/>
      <c r="CTP224" s="65"/>
      <c r="CTQ224" s="66"/>
      <c r="CTS224" s="64"/>
      <c r="CTT224" s="67"/>
      <c r="CTU224" s="67"/>
      <c r="CTV224" s="65"/>
      <c r="CTW224" s="65"/>
      <c r="CTX224" s="65"/>
      <c r="CTY224" s="66"/>
      <c r="CUA224" s="64"/>
      <c r="CUB224" s="67"/>
      <c r="CUC224" s="67"/>
      <c r="CUD224" s="65"/>
      <c r="CUE224" s="65"/>
      <c r="CUF224" s="65"/>
      <c r="CUG224" s="66"/>
      <c r="CUI224" s="64"/>
      <c r="CUJ224" s="67"/>
      <c r="CUK224" s="67"/>
      <c r="CUL224" s="65"/>
      <c r="CUM224" s="65"/>
      <c r="CUN224" s="65"/>
      <c r="CUO224" s="66"/>
      <c r="CUQ224" s="64"/>
      <c r="CUR224" s="67"/>
      <c r="CUS224" s="67"/>
      <c r="CUT224" s="65"/>
      <c r="CUU224" s="65"/>
      <c r="CUV224" s="65"/>
      <c r="CUW224" s="66"/>
      <c r="CUY224" s="64"/>
      <c r="CUZ224" s="67"/>
      <c r="CVA224" s="67"/>
      <c r="CVB224" s="65"/>
      <c r="CVC224" s="65"/>
      <c r="CVD224" s="65"/>
      <c r="CVE224" s="66"/>
      <c r="CVG224" s="64"/>
      <c r="CVH224" s="67"/>
      <c r="CVI224" s="67"/>
      <c r="CVJ224" s="65"/>
      <c r="CVK224" s="65"/>
      <c r="CVL224" s="65"/>
      <c r="CVM224" s="66"/>
      <c r="CVO224" s="64"/>
      <c r="CVP224" s="67"/>
      <c r="CVQ224" s="67"/>
      <c r="CVR224" s="65"/>
      <c r="CVS224" s="65"/>
      <c r="CVT224" s="65"/>
      <c r="CVU224" s="66"/>
      <c r="CVW224" s="64"/>
      <c r="CVX224" s="67"/>
      <c r="CVY224" s="67"/>
      <c r="CVZ224" s="65"/>
      <c r="CWA224" s="65"/>
      <c r="CWB224" s="65"/>
      <c r="CWC224" s="66"/>
      <c r="CWE224" s="64"/>
      <c r="CWF224" s="67"/>
      <c r="CWG224" s="67"/>
      <c r="CWH224" s="65"/>
      <c r="CWI224" s="65"/>
      <c r="CWJ224" s="65"/>
      <c r="CWK224" s="66"/>
      <c r="CWM224" s="64"/>
      <c r="CWN224" s="67"/>
      <c r="CWO224" s="67"/>
      <c r="CWP224" s="65"/>
      <c r="CWQ224" s="65"/>
      <c r="CWR224" s="65"/>
      <c r="CWS224" s="66"/>
      <c r="CWU224" s="64"/>
      <c r="CWV224" s="67"/>
      <c r="CWW224" s="67"/>
      <c r="CWX224" s="65"/>
      <c r="CWY224" s="65"/>
      <c r="CWZ224" s="65"/>
      <c r="CXA224" s="66"/>
      <c r="CXC224" s="64"/>
      <c r="CXD224" s="67"/>
      <c r="CXE224" s="67"/>
      <c r="CXF224" s="65"/>
      <c r="CXG224" s="65"/>
      <c r="CXH224" s="65"/>
      <c r="CXI224" s="66"/>
      <c r="CXK224" s="64"/>
      <c r="CXL224" s="67"/>
      <c r="CXM224" s="67"/>
      <c r="CXN224" s="65"/>
      <c r="CXO224" s="65"/>
      <c r="CXP224" s="65"/>
      <c r="CXQ224" s="66"/>
      <c r="CXS224" s="64"/>
      <c r="CXT224" s="67"/>
      <c r="CXU224" s="67"/>
      <c r="CXV224" s="65"/>
      <c r="CXW224" s="65"/>
      <c r="CXX224" s="65"/>
      <c r="CXY224" s="66"/>
      <c r="CYA224" s="64"/>
      <c r="CYB224" s="67"/>
      <c r="CYC224" s="67"/>
      <c r="CYD224" s="65"/>
      <c r="CYE224" s="65"/>
      <c r="CYF224" s="65"/>
      <c r="CYG224" s="66"/>
      <c r="CYI224" s="64"/>
      <c r="CYJ224" s="67"/>
      <c r="CYK224" s="67"/>
      <c r="CYL224" s="65"/>
      <c r="CYM224" s="65"/>
      <c r="CYN224" s="65"/>
      <c r="CYO224" s="66"/>
      <c r="CYQ224" s="64"/>
      <c r="CYR224" s="67"/>
      <c r="CYS224" s="67"/>
      <c r="CYT224" s="65"/>
      <c r="CYU224" s="65"/>
      <c r="CYV224" s="65"/>
      <c r="CYW224" s="66"/>
      <c r="CYY224" s="64"/>
      <c r="CYZ224" s="67"/>
      <c r="CZA224" s="67"/>
      <c r="CZB224" s="65"/>
      <c r="CZC224" s="65"/>
      <c r="CZD224" s="65"/>
      <c r="CZE224" s="66"/>
      <c r="CZG224" s="64"/>
      <c r="CZH224" s="67"/>
      <c r="CZI224" s="67"/>
      <c r="CZJ224" s="65"/>
      <c r="CZK224" s="65"/>
      <c r="CZL224" s="65"/>
      <c r="CZM224" s="66"/>
      <c r="CZO224" s="64"/>
      <c r="CZP224" s="67"/>
      <c r="CZQ224" s="67"/>
      <c r="CZR224" s="65"/>
      <c r="CZS224" s="65"/>
      <c r="CZT224" s="65"/>
      <c r="CZU224" s="66"/>
      <c r="CZW224" s="64"/>
      <c r="CZX224" s="67"/>
      <c r="CZY224" s="67"/>
      <c r="CZZ224" s="65"/>
      <c r="DAA224" s="65"/>
      <c r="DAB224" s="65"/>
      <c r="DAC224" s="66"/>
      <c r="DAE224" s="64"/>
      <c r="DAF224" s="67"/>
      <c r="DAG224" s="67"/>
      <c r="DAH224" s="65"/>
      <c r="DAI224" s="65"/>
      <c r="DAJ224" s="65"/>
      <c r="DAK224" s="66"/>
      <c r="DAM224" s="64"/>
      <c r="DAN224" s="67"/>
      <c r="DAO224" s="67"/>
      <c r="DAP224" s="65"/>
      <c r="DAQ224" s="65"/>
      <c r="DAR224" s="65"/>
      <c r="DAS224" s="66"/>
      <c r="DAU224" s="64"/>
      <c r="DAV224" s="67"/>
      <c r="DAW224" s="67"/>
      <c r="DAX224" s="65"/>
      <c r="DAY224" s="65"/>
      <c r="DAZ224" s="65"/>
      <c r="DBA224" s="66"/>
      <c r="DBC224" s="64"/>
      <c r="DBD224" s="67"/>
      <c r="DBE224" s="67"/>
      <c r="DBF224" s="65"/>
      <c r="DBG224" s="65"/>
      <c r="DBH224" s="65"/>
      <c r="DBI224" s="66"/>
      <c r="DBK224" s="64"/>
      <c r="DBL224" s="67"/>
      <c r="DBM224" s="67"/>
      <c r="DBN224" s="65"/>
      <c r="DBO224" s="65"/>
      <c r="DBP224" s="65"/>
      <c r="DBQ224" s="66"/>
      <c r="DBS224" s="64"/>
      <c r="DBT224" s="67"/>
      <c r="DBU224" s="67"/>
      <c r="DBV224" s="65"/>
      <c r="DBW224" s="65"/>
      <c r="DBX224" s="65"/>
      <c r="DBY224" s="66"/>
      <c r="DCA224" s="64"/>
      <c r="DCB224" s="67"/>
      <c r="DCC224" s="67"/>
      <c r="DCD224" s="65"/>
      <c r="DCE224" s="65"/>
      <c r="DCF224" s="65"/>
      <c r="DCG224" s="66"/>
      <c r="DCI224" s="64"/>
      <c r="DCJ224" s="67"/>
      <c r="DCK224" s="67"/>
      <c r="DCL224" s="65"/>
      <c r="DCM224" s="65"/>
      <c r="DCN224" s="65"/>
      <c r="DCO224" s="66"/>
      <c r="DCQ224" s="64"/>
      <c r="DCR224" s="67"/>
      <c r="DCS224" s="67"/>
      <c r="DCT224" s="65"/>
      <c r="DCU224" s="65"/>
      <c r="DCV224" s="65"/>
      <c r="DCW224" s="66"/>
      <c r="DCY224" s="64"/>
      <c r="DCZ224" s="67"/>
      <c r="DDA224" s="67"/>
      <c r="DDB224" s="65"/>
      <c r="DDC224" s="65"/>
      <c r="DDD224" s="65"/>
      <c r="DDE224" s="66"/>
      <c r="DDG224" s="64"/>
      <c r="DDH224" s="67"/>
      <c r="DDI224" s="67"/>
      <c r="DDJ224" s="65"/>
      <c r="DDK224" s="65"/>
      <c r="DDL224" s="65"/>
      <c r="DDM224" s="66"/>
      <c r="DDO224" s="64"/>
      <c r="DDP224" s="67"/>
      <c r="DDQ224" s="67"/>
      <c r="DDR224" s="65"/>
      <c r="DDS224" s="65"/>
      <c r="DDT224" s="65"/>
      <c r="DDU224" s="66"/>
      <c r="DDW224" s="64"/>
      <c r="DDX224" s="67"/>
      <c r="DDY224" s="67"/>
      <c r="DDZ224" s="65"/>
      <c r="DEA224" s="65"/>
      <c r="DEB224" s="65"/>
      <c r="DEC224" s="66"/>
      <c r="DEE224" s="64"/>
      <c r="DEF224" s="67"/>
      <c r="DEG224" s="67"/>
      <c r="DEH224" s="65"/>
      <c r="DEI224" s="65"/>
      <c r="DEJ224" s="65"/>
      <c r="DEK224" s="66"/>
      <c r="DEM224" s="64"/>
      <c r="DEN224" s="67"/>
      <c r="DEO224" s="67"/>
      <c r="DEP224" s="65"/>
      <c r="DEQ224" s="65"/>
      <c r="DER224" s="65"/>
      <c r="DES224" s="66"/>
      <c r="DEU224" s="64"/>
      <c r="DEV224" s="67"/>
      <c r="DEW224" s="67"/>
      <c r="DEX224" s="65"/>
      <c r="DEY224" s="65"/>
      <c r="DEZ224" s="65"/>
      <c r="DFA224" s="66"/>
      <c r="DFC224" s="64"/>
      <c r="DFD224" s="67"/>
      <c r="DFE224" s="67"/>
      <c r="DFF224" s="65"/>
      <c r="DFG224" s="65"/>
      <c r="DFH224" s="65"/>
      <c r="DFI224" s="66"/>
      <c r="DFK224" s="64"/>
      <c r="DFL224" s="67"/>
      <c r="DFM224" s="67"/>
      <c r="DFN224" s="65"/>
      <c r="DFO224" s="65"/>
      <c r="DFP224" s="65"/>
      <c r="DFQ224" s="66"/>
      <c r="DFS224" s="64"/>
      <c r="DFT224" s="67"/>
      <c r="DFU224" s="67"/>
      <c r="DFV224" s="65"/>
      <c r="DFW224" s="65"/>
      <c r="DFX224" s="65"/>
      <c r="DFY224" s="66"/>
      <c r="DGA224" s="64"/>
      <c r="DGB224" s="67"/>
      <c r="DGC224" s="67"/>
      <c r="DGD224" s="65"/>
      <c r="DGE224" s="65"/>
      <c r="DGF224" s="65"/>
      <c r="DGG224" s="66"/>
      <c r="DGI224" s="64"/>
      <c r="DGJ224" s="67"/>
      <c r="DGK224" s="67"/>
      <c r="DGL224" s="65"/>
      <c r="DGM224" s="65"/>
      <c r="DGN224" s="65"/>
      <c r="DGO224" s="66"/>
      <c r="DGQ224" s="64"/>
      <c r="DGR224" s="67"/>
      <c r="DGS224" s="67"/>
      <c r="DGT224" s="65"/>
      <c r="DGU224" s="65"/>
      <c r="DGV224" s="65"/>
      <c r="DGW224" s="66"/>
      <c r="DGY224" s="64"/>
      <c r="DGZ224" s="67"/>
      <c r="DHA224" s="67"/>
      <c r="DHB224" s="65"/>
      <c r="DHC224" s="65"/>
      <c r="DHD224" s="65"/>
      <c r="DHE224" s="66"/>
      <c r="DHG224" s="64"/>
      <c r="DHH224" s="67"/>
      <c r="DHI224" s="67"/>
      <c r="DHJ224" s="65"/>
      <c r="DHK224" s="65"/>
      <c r="DHL224" s="65"/>
      <c r="DHM224" s="66"/>
      <c r="DHO224" s="64"/>
      <c r="DHP224" s="67"/>
      <c r="DHQ224" s="67"/>
      <c r="DHR224" s="65"/>
      <c r="DHS224" s="65"/>
      <c r="DHT224" s="65"/>
      <c r="DHU224" s="66"/>
      <c r="DHW224" s="64"/>
      <c r="DHX224" s="67"/>
      <c r="DHY224" s="67"/>
      <c r="DHZ224" s="65"/>
      <c r="DIA224" s="65"/>
      <c r="DIB224" s="65"/>
      <c r="DIC224" s="66"/>
      <c r="DIE224" s="64"/>
      <c r="DIF224" s="67"/>
      <c r="DIG224" s="67"/>
      <c r="DIH224" s="65"/>
      <c r="DII224" s="65"/>
      <c r="DIJ224" s="65"/>
      <c r="DIK224" s="66"/>
      <c r="DIM224" s="64"/>
      <c r="DIN224" s="67"/>
      <c r="DIO224" s="67"/>
      <c r="DIP224" s="65"/>
      <c r="DIQ224" s="65"/>
      <c r="DIR224" s="65"/>
      <c r="DIS224" s="66"/>
      <c r="DIU224" s="64"/>
      <c r="DIV224" s="67"/>
      <c r="DIW224" s="67"/>
      <c r="DIX224" s="65"/>
      <c r="DIY224" s="65"/>
      <c r="DIZ224" s="65"/>
      <c r="DJA224" s="66"/>
      <c r="DJC224" s="64"/>
      <c r="DJD224" s="67"/>
      <c r="DJE224" s="67"/>
      <c r="DJF224" s="65"/>
      <c r="DJG224" s="65"/>
      <c r="DJH224" s="65"/>
      <c r="DJI224" s="66"/>
      <c r="DJK224" s="64"/>
      <c r="DJL224" s="67"/>
      <c r="DJM224" s="67"/>
      <c r="DJN224" s="65"/>
      <c r="DJO224" s="65"/>
      <c r="DJP224" s="65"/>
      <c r="DJQ224" s="66"/>
      <c r="DJS224" s="64"/>
      <c r="DJT224" s="67"/>
      <c r="DJU224" s="67"/>
      <c r="DJV224" s="65"/>
      <c r="DJW224" s="65"/>
      <c r="DJX224" s="65"/>
      <c r="DJY224" s="66"/>
      <c r="DKA224" s="64"/>
      <c r="DKB224" s="67"/>
      <c r="DKC224" s="67"/>
      <c r="DKD224" s="65"/>
      <c r="DKE224" s="65"/>
      <c r="DKF224" s="65"/>
      <c r="DKG224" s="66"/>
      <c r="DKI224" s="64"/>
      <c r="DKJ224" s="67"/>
      <c r="DKK224" s="67"/>
      <c r="DKL224" s="65"/>
      <c r="DKM224" s="65"/>
      <c r="DKN224" s="65"/>
      <c r="DKO224" s="66"/>
      <c r="DKQ224" s="64"/>
      <c r="DKR224" s="67"/>
      <c r="DKS224" s="67"/>
      <c r="DKT224" s="65"/>
      <c r="DKU224" s="65"/>
      <c r="DKV224" s="65"/>
      <c r="DKW224" s="66"/>
      <c r="DKY224" s="64"/>
      <c r="DKZ224" s="67"/>
      <c r="DLA224" s="67"/>
      <c r="DLB224" s="65"/>
      <c r="DLC224" s="65"/>
      <c r="DLD224" s="65"/>
      <c r="DLE224" s="66"/>
      <c r="DLG224" s="64"/>
      <c r="DLH224" s="67"/>
      <c r="DLI224" s="67"/>
      <c r="DLJ224" s="65"/>
      <c r="DLK224" s="65"/>
      <c r="DLL224" s="65"/>
      <c r="DLM224" s="66"/>
      <c r="DLO224" s="64"/>
      <c r="DLP224" s="67"/>
      <c r="DLQ224" s="67"/>
      <c r="DLR224" s="65"/>
      <c r="DLS224" s="65"/>
      <c r="DLT224" s="65"/>
      <c r="DLU224" s="66"/>
      <c r="DLW224" s="64"/>
      <c r="DLX224" s="67"/>
      <c r="DLY224" s="67"/>
      <c r="DLZ224" s="65"/>
      <c r="DMA224" s="65"/>
      <c r="DMB224" s="65"/>
      <c r="DMC224" s="66"/>
      <c r="DME224" s="64"/>
      <c r="DMF224" s="67"/>
      <c r="DMG224" s="67"/>
      <c r="DMH224" s="65"/>
      <c r="DMI224" s="65"/>
      <c r="DMJ224" s="65"/>
      <c r="DMK224" s="66"/>
      <c r="DMM224" s="64"/>
      <c r="DMN224" s="67"/>
      <c r="DMO224" s="67"/>
      <c r="DMP224" s="65"/>
      <c r="DMQ224" s="65"/>
      <c r="DMR224" s="65"/>
      <c r="DMS224" s="66"/>
      <c r="DMU224" s="64"/>
      <c r="DMV224" s="67"/>
      <c r="DMW224" s="67"/>
      <c r="DMX224" s="65"/>
      <c r="DMY224" s="65"/>
      <c r="DMZ224" s="65"/>
      <c r="DNA224" s="66"/>
      <c r="DNC224" s="64"/>
      <c r="DND224" s="67"/>
      <c r="DNE224" s="67"/>
      <c r="DNF224" s="65"/>
      <c r="DNG224" s="65"/>
      <c r="DNH224" s="65"/>
      <c r="DNI224" s="66"/>
      <c r="DNK224" s="64"/>
      <c r="DNL224" s="67"/>
      <c r="DNM224" s="67"/>
      <c r="DNN224" s="65"/>
      <c r="DNO224" s="65"/>
      <c r="DNP224" s="65"/>
      <c r="DNQ224" s="66"/>
      <c r="DNS224" s="64"/>
      <c r="DNT224" s="67"/>
      <c r="DNU224" s="67"/>
      <c r="DNV224" s="65"/>
      <c r="DNW224" s="65"/>
      <c r="DNX224" s="65"/>
      <c r="DNY224" s="66"/>
      <c r="DOA224" s="64"/>
      <c r="DOB224" s="67"/>
      <c r="DOC224" s="67"/>
      <c r="DOD224" s="65"/>
      <c r="DOE224" s="65"/>
      <c r="DOF224" s="65"/>
      <c r="DOG224" s="66"/>
      <c r="DOI224" s="64"/>
      <c r="DOJ224" s="67"/>
      <c r="DOK224" s="67"/>
      <c r="DOL224" s="65"/>
      <c r="DOM224" s="65"/>
      <c r="DON224" s="65"/>
      <c r="DOO224" s="66"/>
      <c r="DOQ224" s="64"/>
      <c r="DOR224" s="67"/>
      <c r="DOS224" s="67"/>
      <c r="DOT224" s="65"/>
      <c r="DOU224" s="65"/>
      <c r="DOV224" s="65"/>
      <c r="DOW224" s="66"/>
      <c r="DOY224" s="64"/>
      <c r="DOZ224" s="67"/>
      <c r="DPA224" s="67"/>
      <c r="DPB224" s="65"/>
      <c r="DPC224" s="65"/>
      <c r="DPD224" s="65"/>
      <c r="DPE224" s="66"/>
      <c r="DPG224" s="64"/>
      <c r="DPH224" s="67"/>
      <c r="DPI224" s="67"/>
      <c r="DPJ224" s="65"/>
      <c r="DPK224" s="65"/>
      <c r="DPL224" s="65"/>
      <c r="DPM224" s="66"/>
      <c r="DPO224" s="64"/>
      <c r="DPP224" s="67"/>
      <c r="DPQ224" s="67"/>
      <c r="DPR224" s="65"/>
      <c r="DPS224" s="65"/>
      <c r="DPT224" s="65"/>
      <c r="DPU224" s="66"/>
      <c r="DPW224" s="64"/>
      <c r="DPX224" s="67"/>
      <c r="DPY224" s="67"/>
      <c r="DPZ224" s="65"/>
      <c r="DQA224" s="65"/>
      <c r="DQB224" s="65"/>
      <c r="DQC224" s="66"/>
      <c r="DQE224" s="64"/>
      <c r="DQF224" s="67"/>
      <c r="DQG224" s="67"/>
      <c r="DQH224" s="65"/>
      <c r="DQI224" s="65"/>
      <c r="DQJ224" s="65"/>
      <c r="DQK224" s="66"/>
      <c r="DQM224" s="64"/>
      <c r="DQN224" s="67"/>
      <c r="DQO224" s="67"/>
      <c r="DQP224" s="65"/>
      <c r="DQQ224" s="65"/>
      <c r="DQR224" s="65"/>
      <c r="DQS224" s="66"/>
      <c r="DQU224" s="64"/>
      <c r="DQV224" s="67"/>
      <c r="DQW224" s="67"/>
      <c r="DQX224" s="65"/>
      <c r="DQY224" s="65"/>
      <c r="DQZ224" s="65"/>
      <c r="DRA224" s="66"/>
      <c r="DRC224" s="64"/>
      <c r="DRD224" s="67"/>
      <c r="DRE224" s="67"/>
      <c r="DRF224" s="65"/>
      <c r="DRG224" s="65"/>
      <c r="DRH224" s="65"/>
      <c r="DRI224" s="66"/>
      <c r="DRK224" s="64"/>
      <c r="DRL224" s="67"/>
      <c r="DRM224" s="67"/>
      <c r="DRN224" s="65"/>
      <c r="DRO224" s="65"/>
      <c r="DRP224" s="65"/>
      <c r="DRQ224" s="66"/>
      <c r="DRS224" s="64"/>
      <c r="DRT224" s="67"/>
      <c r="DRU224" s="67"/>
      <c r="DRV224" s="65"/>
      <c r="DRW224" s="65"/>
      <c r="DRX224" s="65"/>
      <c r="DRY224" s="66"/>
      <c r="DSA224" s="64"/>
      <c r="DSB224" s="67"/>
      <c r="DSC224" s="67"/>
      <c r="DSD224" s="65"/>
      <c r="DSE224" s="65"/>
      <c r="DSF224" s="65"/>
      <c r="DSG224" s="66"/>
      <c r="DSI224" s="64"/>
      <c r="DSJ224" s="67"/>
      <c r="DSK224" s="67"/>
      <c r="DSL224" s="65"/>
      <c r="DSM224" s="65"/>
      <c r="DSN224" s="65"/>
      <c r="DSO224" s="66"/>
      <c r="DSQ224" s="64"/>
      <c r="DSR224" s="67"/>
      <c r="DSS224" s="67"/>
      <c r="DST224" s="65"/>
      <c r="DSU224" s="65"/>
      <c r="DSV224" s="65"/>
      <c r="DSW224" s="66"/>
      <c r="DSY224" s="64"/>
      <c r="DSZ224" s="67"/>
      <c r="DTA224" s="67"/>
      <c r="DTB224" s="65"/>
      <c r="DTC224" s="65"/>
      <c r="DTD224" s="65"/>
      <c r="DTE224" s="66"/>
      <c r="DTG224" s="64"/>
      <c r="DTH224" s="67"/>
      <c r="DTI224" s="67"/>
      <c r="DTJ224" s="65"/>
      <c r="DTK224" s="65"/>
      <c r="DTL224" s="65"/>
      <c r="DTM224" s="66"/>
      <c r="DTO224" s="64"/>
      <c r="DTP224" s="67"/>
      <c r="DTQ224" s="67"/>
      <c r="DTR224" s="65"/>
      <c r="DTS224" s="65"/>
      <c r="DTT224" s="65"/>
      <c r="DTU224" s="66"/>
      <c r="DTW224" s="64"/>
      <c r="DTX224" s="67"/>
      <c r="DTY224" s="67"/>
      <c r="DTZ224" s="65"/>
      <c r="DUA224" s="65"/>
      <c r="DUB224" s="65"/>
      <c r="DUC224" s="66"/>
      <c r="DUE224" s="64"/>
      <c r="DUF224" s="67"/>
      <c r="DUG224" s="67"/>
      <c r="DUH224" s="65"/>
      <c r="DUI224" s="65"/>
      <c r="DUJ224" s="65"/>
      <c r="DUK224" s="66"/>
      <c r="DUM224" s="64"/>
      <c r="DUN224" s="67"/>
      <c r="DUO224" s="67"/>
      <c r="DUP224" s="65"/>
      <c r="DUQ224" s="65"/>
      <c r="DUR224" s="65"/>
      <c r="DUS224" s="66"/>
      <c r="DUU224" s="64"/>
      <c r="DUV224" s="67"/>
      <c r="DUW224" s="67"/>
      <c r="DUX224" s="65"/>
      <c r="DUY224" s="65"/>
      <c r="DUZ224" s="65"/>
      <c r="DVA224" s="66"/>
      <c r="DVC224" s="64"/>
      <c r="DVD224" s="67"/>
      <c r="DVE224" s="67"/>
      <c r="DVF224" s="65"/>
      <c r="DVG224" s="65"/>
      <c r="DVH224" s="65"/>
      <c r="DVI224" s="66"/>
      <c r="DVK224" s="64"/>
      <c r="DVL224" s="67"/>
      <c r="DVM224" s="67"/>
      <c r="DVN224" s="65"/>
      <c r="DVO224" s="65"/>
      <c r="DVP224" s="65"/>
      <c r="DVQ224" s="66"/>
      <c r="DVS224" s="64"/>
      <c r="DVT224" s="67"/>
      <c r="DVU224" s="67"/>
      <c r="DVV224" s="65"/>
      <c r="DVW224" s="65"/>
      <c r="DVX224" s="65"/>
      <c r="DVY224" s="66"/>
      <c r="DWA224" s="64"/>
      <c r="DWB224" s="67"/>
      <c r="DWC224" s="67"/>
      <c r="DWD224" s="65"/>
      <c r="DWE224" s="65"/>
      <c r="DWF224" s="65"/>
      <c r="DWG224" s="66"/>
      <c r="DWI224" s="64"/>
      <c r="DWJ224" s="67"/>
      <c r="DWK224" s="67"/>
      <c r="DWL224" s="65"/>
      <c r="DWM224" s="65"/>
      <c r="DWN224" s="65"/>
      <c r="DWO224" s="66"/>
      <c r="DWQ224" s="64"/>
      <c r="DWR224" s="67"/>
      <c r="DWS224" s="67"/>
      <c r="DWT224" s="65"/>
      <c r="DWU224" s="65"/>
      <c r="DWV224" s="65"/>
      <c r="DWW224" s="66"/>
      <c r="DWY224" s="64"/>
      <c r="DWZ224" s="67"/>
      <c r="DXA224" s="67"/>
      <c r="DXB224" s="65"/>
      <c r="DXC224" s="65"/>
      <c r="DXD224" s="65"/>
      <c r="DXE224" s="66"/>
      <c r="DXG224" s="64"/>
      <c r="DXH224" s="67"/>
      <c r="DXI224" s="67"/>
      <c r="DXJ224" s="65"/>
      <c r="DXK224" s="65"/>
      <c r="DXL224" s="65"/>
      <c r="DXM224" s="66"/>
      <c r="DXO224" s="64"/>
      <c r="DXP224" s="67"/>
      <c r="DXQ224" s="67"/>
      <c r="DXR224" s="65"/>
      <c r="DXS224" s="65"/>
      <c r="DXT224" s="65"/>
      <c r="DXU224" s="66"/>
      <c r="DXW224" s="64"/>
      <c r="DXX224" s="67"/>
      <c r="DXY224" s="67"/>
      <c r="DXZ224" s="65"/>
      <c r="DYA224" s="65"/>
      <c r="DYB224" s="65"/>
      <c r="DYC224" s="66"/>
      <c r="DYE224" s="64"/>
      <c r="DYF224" s="67"/>
      <c r="DYG224" s="67"/>
      <c r="DYH224" s="65"/>
      <c r="DYI224" s="65"/>
      <c r="DYJ224" s="65"/>
      <c r="DYK224" s="66"/>
      <c r="DYM224" s="64"/>
      <c r="DYN224" s="67"/>
      <c r="DYO224" s="67"/>
      <c r="DYP224" s="65"/>
      <c r="DYQ224" s="65"/>
      <c r="DYR224" s="65"/>
      <c r="DYS224" s="66"/>
      <c r="DYU224" s="64"/>
      <c r="DYV224" s="67"/>
      <c r="DYW224" s="67"/>
      <c r="DYX224" s="65"/>
      <c r="DYY224" s="65"/>
      <c r="DYZ224" s="65"/>
      <c r="DZA224" s="66"/>
      <c r="DZC224" s="64"/>
      <c r="DZD224" s="67"/>
      <c r="DZE224" s="67"/>
      <c r="DZF224" s="65"/>
      <c r="DZG224" s="65"/>
      <c r="DZH224" s="65"/>
      <c r="DZI224" s="66"/>
      <c r="DZK224" s="64"/>
      <c r="DZL224" s="67"/>
      <c r="DZM224" s="67"/>
      <c r="DZN224" s="65"/>
      <c r="DZO224" s="65"/>
      <c r="DZP224" s="65"/>
      <c r="DZQ224" s="66"/>
      <c r="DZS224" s="64"/>
      <c r="DZT224" s="67"/>
      <c r="DZU224" s="67"/>
      <c r="DZV224" s="65"/>
      <c r="DZW224" s="65"/>
      <c r="DZX224" s="65"/>
      <c r="DZY224" s="66"/>
      <c r="EAA224" s="64"/>
      <c r="EAB224" s="67"/>
      <c r="EAC224" s="67"/>
      <c r="EAD224" s="65"/>
      <c r="EAE224" s="65"/>
      <c r="EAF224" s="65"/>
      <c r="EAG224" s="66"/>
      <c r="EAI224" s="64"/>
      <c r="EAJ224" s="67"/>
      <c r="EAK224" s="67"/>
      <c r="EAL224" s="65"/>
      <c r="EAM224" s="65"/>
      <c r="EAN224" s="65"/>
      <c r="EAO224" s="66"/>
      <c r="EAQ224" s="64"/>
      <c r="EAR224" s="67"/>
      <c r="EAS224" s="67"/>
      <c r="EAT224" s="65"/>
      <c r="EAU224" s="65"/>
      <c r="EAV224" s="65"/>
      <c r="EAW224" s="66"/>
      <c r="EAY224" s="64"/>
      <c r="EAZ224" s="67"/>
      <c r="EBA224" s="67"/>
      <c r="EBB224" s="65"/>
      <c r="EBC224" s="65"/>
      <c r="EBD224" s="65"/>
      <c r="EBE224" s="66"/>
      <c r="EBG224" s="64"/>
      <c r="EBH224" s="67"/>
      <c r="EBI224" s="67"/>
      <c r="EBJ224" s="65"/>
      <c r="EBK224" s="65"/>
      <c r="EBL224" s="65"/>
      <c r="EBM224" s="66"/>
      <c r="EBO224" s="64"/>
      <c r="EBP224" s="67"/>
      <c r="EBQ224" s="67"/>
      <c r="EBR224" s="65"/>
      <c r="EBS224" s="65"/>
      <c r="EBT224" s="65"/>
      <c r="EBU224" s="66"/>
      <c r="EBW224" s="64"/>
      <c r="EBX224" s="67"/>
      <c r="EBY224" s="67"/>
      <c r="EBZ224" s="65"/>
      <c r="ECA224" s="65"/>
      <c r="ECB224" s="65"/>
      <c r="ECC224" s="66"/>
      <c r="ECE224" s="64"/>
      <c r="ECF224" s="67"/>
      <c r="ECG224" s="67"/>
      <c r="ECH224" s="65"/>
      <c r="ECI224" s="65"/>
      <c r="ECJ224" s="65"/>
      <c r="ECK224" s="66"/>
      <c r="ECM224" s="64"/>
      <c r="ECN224" s="67"/>
      <c r="ECO224" s="67"/>
      <c r="ECP224" s="65"/>
      <c r="ECQ224" s="65"/>
      <c r="ECR224" s="65"/>
      <c r="ECS224" s="66"/>
      <c r="ECU224" s="64"/>
      <c r="ECV224" s="67"/>
      <c r="ECW224" s="67"/>
      <c r="ECX224" s="65"/>
      <c r="ECY224" s="65"/>
      <c r="ECZ224" s="65"/>
      <c r="EDA224" s="66"/>
      <c r="EDC224" s="64"/>
      <c r="EDD224" s="67"/>
      <c r="EDE224" s="67"/>
      <c r="EDF224" s="65"/>
      <c r="EDG224" s="65"/>
      <c r="EDH224" s="65"/>
      <c r="EDI224" s="66"/>
      <c r="EDK224" s="64"/>
      <c r="EDL224" s="67"/>
      <c r="EDM224" s="67"/>
      <c r="EDN224" s="65"/>
      <c r="EDO224" s="65"/>
      <c r="EDP224" s="65"/>
      <c r="EDQ224" s="66"/>
      <c r="EDS224" s="64"/>
      <c r="EDT224" s="67"/>
      <c r="EDU224" s="67"/>
      <c r="EDV224" s="65"/>
      <c r="EDW224" s="65"/>
      <c r="EDX224" s="65"/>
      <c r="EDY224" s="66"/>
      <c r="EEA224" s="64"/>
      <c r="EEB224" s="67"/>
      <c r="EEC224" s="67"/>
      <c r="EED224" s="65"/>
      <c r="EEE224" s="65"/>
      <c r="EEF224" s="65"/>
      <c r="EEG224" s="66"/>
      <c r="EEI224" s="64"/>
      <c r="EEJ224" s="67"/>
      <c r="EEK224" s="67"/>
      <c r="EEL224" s="65"/>
      <c r="EEM224" s="65"/>
      <c r="EEN224" s="65"/>
      <c r="EEO224" s="66"/>
      <c r="EEQ224" s="64"/>
      <c r="EER224" s="67"/>
      <c r="EES224" s="67"/>
      <c r="EET224" s="65"/>
      <c r="EEU224" s="65"/>
      <c r="EEV224" s="65"/>
      <c r="EEW224" s="66"/>
      <c r="EEY224" s="64"/>
      <c r="EEZ224" s="67"/>
      <c r="EFA224" s="67"/>
      <c r="EFB224" s="65"/>
      <c r="EFC224" s="65"/>
      <c r="EFD224" s="65"/>
      <c r="EFE224" s="66"/>
      <c r="EFG224" s="64"/>
      <c r="EFH224" s="67"/>
      <c r="EFI224" s="67"/>
      <c r="EFJ224" s="65"/>
      <c r="EFK224" s="65"/>
      <c r="EFL224" s="65"/>
      <c r="EFM224" s="66"/>
      <c r="EFO224" s="64"/>
      <c r="EFP224" s="67"/>
      <c r="EFQ224" s="67"/>
      <c r="EFR224" s="65"/>
      <c r="EFS224" s="65"/>
      <c r="EFT224" s="65"/>
      <c r="EFU224" s="66"/>
      <c r="EFW224" s="64"/>
      <c r="EFX224" s="67"/>
      <c r="EFY224" s="67"/>
      <c r="EFZ224" s="65"/>
      <c r="EGA224" s="65"/>
      <c r="EGB224" s="65"/>
      <c r="EGC224" s="66"/>
      <c r="EGE224" s="64"/>
      <c r="EGF224" s="67"/>
      <c r="EGG224" s="67"/>
      <c r="EGH224" s="65"/>
      <c r="EGI224" s="65"/>
      <c r="EGJ224" s="65"/>
      <c r="EGK224" s="66"/>
      <c r="EGM224" s="64"/>
      <c r="EGN224" s="67"/>
      <c r="EGO224" s="67"/>
      <c r="EGP224" s="65"/>
      <c r="EGQ224" s="65"/>
      <c r="EGR224" s="65"/>
      <c r="EGS224" s="66"/>
      <c r="EGU224" s="64"/>
      <c r="EGV224" s="67"/>
      <c r="EGW224" s="67"/>
      <c r="EGX224" s="65"/>
      <c r="EGY224" s="65"/>
      <c r="EGZ224" s="65"/>
      <c r="EHA224" s="66"/>
      <c r="EHC224" s="64"/>
      <c r="EHD224" s="67"/>
      <c r="EHE224" s="67"/>
      <c r="EHF224" s="65"/>
      <c r="EHG224" s="65"/>
      <c r="EHH224" s="65"/>
      <c r="EHI224" s="66"/>
      <c r="EHK224" s="64"/>
      <c r="EHL224" s="67"/>
      <c r="EHM224" s="67"/>
      <c r="EHN224" s="65"/>
      <c r="EHO224" s="65"/>
      <c r="EHP224" s="65"/>
      <c r="EHQ224" s="66"/>
      <c r="EHS224" s="64"/>
      <c r="EHT224" s="67"/>
      <c r="EHU224" s="67"/>
      <c r="EHV224" s="65"/>
      <c r="EHW224" s="65"/>
      <c r="EHX224" s="65"/>
      <c r="EHY224" s="66"/>
      <c r="EIA224" s="64"/>
      <c r="EIB224" s="67"/>
      <c r="EIC224" s="67"/>
      <c r="EID224" s="65"/>
      <c r="EIE224" s="65"/>
      <c r="EIF224" s="65"/>
      <c r="EIG224" s="66"/>
      <c r="EII224" s="64"/>
      <c r="EIJ224" s="67"/>
      <c r="EIK224" s="67"/>
      <c r="EIL224" s="65"/>
      <c r="EIM224" s="65"/>
      <c r="EIN224" s="65"/>
      <c r="EIO224" s="66"/>
      <c r="EIQ224" s="64"/>
      <c r="EIR224" s="67"/>
      <c r="EIS224" s="67"/>
      <c r="EIT224" s="65"/>
      <c r="EIU224" s="65"/>
      <c r="EIV224" s="65"/>
      <c r="EIW224" s="66"/>
      <c r="EIY224" s="64"/>
      <c r="EIZ224" s="67"/>
      <c r="EJA224" s="67"/>
      <c r="EJB224" s="65"/>
      <c r="EJC224" s="65"/>
      <c r="EJD224" s="65"/>
      <c r="EJE224" s="66"/>
      <c r="EJG224" s="64"/>
      <c r="EJH224" s="67"/>
      <c r="EJI224" s="67"/>
      <c r="EJJ224" s="65"/>
      <c r="EJK224" s="65"/>
      <c r="EJL224" s="65"/>
      <c r="EJM224" s="66"/>
      <c r="EJO224" s="64"/>
      <c r="EJP224" s="67"/>
      <c r="EJQ224" s="67"/>
      <c r="EJR224" s="65"/>
      <c r="EJS224" s="65"/>
      <c r="EJT224" s="65"/>
      <c r="EJU224" s="66"/>
      <c r="EJW224" s="64"/>
      <c r="EJX224" s="67"/>
      <c r="EJY224" s="67"/>
      <c r="EJZ224" s="65"/>
      <c r="EKA224" s="65"/>
      <c r="EKB224" s="65"/>
      <c r="EKC224" s="66"/>
      <c r="EKE224" s="64"/>
      <c r="EKF224" s="67"/>
      <c r="EKG224" s="67"/>
      <c r="EKH224" s="65"/>
      <c r="EKI224" s="65"/>
      <c r="EKJ224" s="65"/>
      <c r="EKK224" s="66"/>
      <c r="EKM224" s="64"/>
      <c r="EKN224" s="67"/>
      <c r="EKO224" s="67"/>
      <c r="EKP224" s="65"/>
      <c r="EKQ224" s="65"/>
      <c r="EKR224" s="65"/>
      <c r="EKS224" s="66"/>
      <c r="EKU224" s="64"/>
      <c r="EKV224" s="67"/>
      <c r="EKW224" s="67"/>
      <c r="EKX224" s="65"/>
      <c r="EKY224" s="65"/>
      <c r="EKZ224" s="65"/>
      <c r="ELA224" s="66"/>
      <c r="ELC224" s="64"/>
      <c r="ELD224" s="67"/>
      <c r="ELE224" s="67"/>
      <c r="ELF224" s="65"/>
      <c r="ELG224" s="65"/>
      <c r="ELH224" s="65"/>
      <c r="ELI224" s="66"/>
      <c r="ELK224" s="64"/>
      <c r="ELL224" s="67"/>
      <c r="ELM224" s="67"/>
      <c r="ELN224" s="65"/>
      <c r="ELO224" s="65"/>
      <c r="ELP224" s="65"/>
      <c r="ELQ224" s="66"/>
      <c r="ELS224" s="64"/>
      <c r="ELT224" s="67"/>
      <c r="ELU224" s="67"/>
      <c r="ELV224" s="65"/>
      <c r="ELW224" s="65"/>
      <c r="ELX224" s="65"/>
      <c r="ELY224" s="66"/>
      <c r="EMA224" s="64"/>
      <c r="EMB224" s="67"/>
      <c r="EMC224" s="67"/>
      <c r="EMD224" s="65"/>
      <c r="EME224" s="65"/>
      <c r="EMF224" s="65"/>
      <c r="EMG224" s="66"/>
      <c r="EMI224" s="64"/>
      <c r="EMJ224" s="67"/>
      <c r="EMK224" s="67"/>
      <c r="EML224" s="65"/>
      <c r="EMM224" s="65"/>
      <c r="EMN224" s="65"/>
      <c r="EMO224" s="66"/>
      <c r="EMQ224" s="64"/>
      <c r="EMR224" s="67"/>
      <c r="EMS224" s="67"/>
      <c r="EMT224" s="65"/>
      <c r="EMU224" s="65"/>
      <c r="EMV224" s="65"/>
      <c r="EMW224" s="66"/>
      <c r="EMY224" s="64"/>
      <c r="EMZ224" s="67"/>
      <c r="ENA224" s="67"/>
      <c r="ENB224" s="65"/>
      <c r="ENC224" s="65"/>
      <c r="END224" s="65"/>
      <c r="ENE224" s="66"/>
      <c r="ENG224" s="64"/>
      <c r="ENH224" s="67"/>
      <c r="ENI224" s="67"/>
      <c r="ENJ224" s="65"/>
      <c r="ENK224" s="65"/>
      <c r="ENL224" s="65"/>
      <c r="ENM224" s="66"/>
      <c r="ENO224" s="64"/>
      <c r="ENP224" s="67"/>
      <c r="ENQ224" s="67"/>
      <c r="ENR224" s="65"/>
      <c r="ENS224" s="65"/>
      <c r="ENT224" s="65"/>
      <c r="ENU224" s="66"/>
      <c r="ENW224" s="64"/>
      <c r="ENX224" s="67"/>
      <c r="ENY224" s="67"/>
      <c r="ENZ224" s="65"/>
      <c r="EOA224" s="65"/>
      <c r="EOB224" s="65"/>
      <c r="EOC224" s="66"/>
      <c r="EOE224" s="64"/>
      <c r="EOF224" s="67"/>
      <c r="EOG224" s="67"/>
      <c r="EOH224" s="65"/>
      <c r="EOI224" s="65"/>
      <c r="EOJ224" s="65"/>
      <c r="EOK224" s="66"/>
      <c r="EOM224" s="64"/>
      <c r="EON224" s="67"/>
      <c r="EOO224" s="67"/>
      <c r="EOP224" s="65"/>
      <c r="EOQ224" s="65"/>
      <c r="EOR224" s="65"/>
      <c r="EOS224" s="66"/>
      <c r="EOU224" s="64"/>
      <c r="EOV224" s="67"/>
      <c r="EOW224" s="67"/>
      <c r="EOX224" s="65"/>
      <c r="EOY224" s="65"/>
      <c r="EOZ224" s="65"/>
      <c r="EPA224" s="66"/>
      <c r="EPC224" s="64"/>
      <c r="EPD224" s="67"/>
      <c r="EPE224" s="67"/>
      <c r="EPF224" s="65"/>
      <c r="EPG224" s="65"/>
      <c r="EPH224" s="65"/>
      <c r="EPI224" s="66"/>
      <c r="EPK224" s="64"/>
      <c r="EPL224" s="67"/>
      <c r="EPM224" s="67"/>
      <c r="EPN224" s="65"/>
      <c r="EPO224" s="65"/>
      <c r="EPP224" s="65"/>
      <c r="EPQ224" s="66"/>
      <c r="EPS224" s="64"/>
      <c r="EPT224" s="67"/>
      <c r="EPU224" s="67"/>
      <c r="EPV224" s="65"/>
      <c r="EPW224" s="65"/>
      <c r="EPX224" s="65"/>
      <c r="EPY224" s="66"/>
      <c r="EQA224" s="64"/>
      <c r="EQB224" s="67"/>
      <c r="EQC224" s="67"/>
      <c r="EQD224" s="65"/>
      <c r="EQE224" s="65"/>
      <c r="EQF224" s="65"/>
      <c r="EQG224" s="66"/>
      <c r="EQI224" s="64"/>
      <c r="EQJ224" s="67"/>
      <c r="EQK224" s="67"/>
      <c r="EQL224" s="65"/>
      <c r="EQM224" s="65"/>
      <c r="EQN224" s="65"/>
      <c r="EQO224" s="66"/>
      <c r="EQQ224" s="64"/>
      <c r="EQR224" s="67"/>
      <c r="EQS224" s="67"/>
      <c r="EQT224" s="65"/>
      <c r="EQU224" s="65"/>
      <c r="EQV224" s="65"/>
      <c r="EQW224" s="66"/>
      <c r="EQY224" s="64"/>
      <c r="EQZ224" s="67"/>
      <c r="ERA224" s="67"/>
      <c r="ERB224" s="65"/>
      <c r="ERC224" s="65"/>
      <c r="ERD224" s="65"/>
      <c r="ERE224" s="66"/>
      <c r="ERG224" s="64"/>
      <c r="ERH224" s="67"/>
      <c r="ERI224" s="67"/>
      <c r="ERJ224" s="65"/>
      <c r="ERK224" s="65"/>
      <c r="ERL224" s="65"/>
      <c r="ERM224" s="66"/>
      <c r="ERO224" s="64"/>
      <c r="ERP224" s="67"/>
      <c r="ERQ224" s="67"/>
      <c r="ERR224" s="65"/>
      <c r="ERS224" s="65"/>
      <c r="ERT224" s="65"/>
      <c r="ERU224" s="66"/>
      <c r="ERW224" s="64"/>
      <c r="ERX224" s="67"/>
      <c r="ERY224" s="67"/>
      <c r="ERZ224" s="65"/>
      <c r="ESA224" s="65"/>
      <c r="ESB224" s="65"/>
      <c r="ESC224" s="66"/>
      <c r="ESE224" s="64"/>
      <c r="ESF224" s="67"/>
      <c r="ESG224" s="67"/>
      <c r="ESH224" s="65"/>
      <c r="ESI224" s="65"/>
      <c r="ESJ224" s="65"/>
      <c r="ESK224" s="66"/>
      <c r="ESM224" s="64"/>
      <c r="ESN224" s="67"/>
      <c r="ESO224" s="67"/>
      <c r="ESP224" s="65"/>
      <c r="ESQ224" s="65"/>
      <c r="ESR224" s="65"/>
      <c r="ESS224" s="66"/>
      <c r="ESU224" s="64"/>
      <c r="ESV224" s="67"/>
      <c r="ESW224" s="67"/>
      <c r="ESX224" s="65"/>
      <c r="ESY224" s="65"/>
      <c r="ESZ224" s="65"/>
      <c r="ETA224" s="66"/>
      <c r="ETC224" s="64"/>
      <c r="ETD224" s="67"/>
      <c r="ETE224" s="67"/>
      <c r="ETF224" s="65"/>
      <c r="ETG224" s="65"/>
      <c r="ETH224" s="65"/>
      <c r="ETI224" s="66"/>
      <c r="ETK224" s="64"/>
      <c r="ETL224" s="67"/>
      <c r="ETM224" s="67"/>
      <c r="ETN224" s="65"/>
      <c r="ETO224" s="65"/>
      <c r="ETP224" s="65"/>
      <c r="ETQ224" s="66"/>
      <c r="ETS224" s="64"/>
      <c r="ETT224" s="67"/>
      <c r="ETU224" s="67"/>
      <c r="ETV224" s="65"/>
      <c r="ETW224" s="65"/>
      <c r="ETX224" s="65"/>
      <c r="ETY224" s="66"/>
      <c r="EUA224" s="64"/>
      <c r="EUB224" s="67"/>
      <c r="EUC224" s="67"/>
      <c r="EUD224" s="65"/>
      <c r="EUE224" s="65"/>
      <c r="EUF224" s="65"/>
      <c r="EUG224" s="66"/>
      <c r="EUI224" s="64"/>
      <c r="EUJ224" s="67"/>
      <c r="EUK224" s="67"/>
      <c r="EUL224" s="65"/>
      <c r="EUM224" s="65"/>
      <c r="EUN224" s="65"/>
      <c r="EUO224" s="66"/>
      <c r="EUQ224" s="64"/>
      <c r="EUR224" s="67"/>
      <c r="EUS224" s="67"/>
      <c r="EUT224" s="65"/>
      <c r="EUU224" s="65"/>
      <c r="EUV224" s="65"/>
      <c r="EUW224" s="66"/>
      <c r="EUY224" s="64"/>
      <c r="EUZ224" s="67"/>
      <c r="EVA224" s="67"/>
      <c r="EVB224" s="65"/>
      <c r="EVC224" s="65"/>
      <c r="EVD224" s="65"/>
      <c r="EVE224" s="66"/>
      <c r="EVG224" s="64"/>
      <c r="EVH224" s="67"/>
      <c r="EVI224" s="67"/>
      <c r="EVJ224" s="65"/>
      <c r="EVK224" s="65"/>
      <c r="EVL224" s="65"/>
      <c r="EVM224" s="66"/>
      <c r="EVO224" s="64"/>
      <c r="EVP224" s="67"/>
      <c r="EVQ224" s="67"/>
      <c r="EVR224" s="65"/>
      <c r="EVS224" s="65"/>
      <c r="EVT224" s="65"/>
      <c r="EVU224" s="66"/>
      <c r="EVW224" s="64"/>
      <c r="EVX224" s="67"/>
      <c r="EVY224" s="67"/>
      <c r="EVZ224" s="65"/>
      <c r="EWA224" s="65"/>
      <c r="EWB224" s="65"/>
      <c r="EWC224" s="66"/>
      <c r="EWE224" s="64"/>
      <c r="EWF224" s="67"/>
      <c r="EWG224" s="67"/>
      <c r="EWH224" s="65"/>
      <c r="EWI224" s="65"/>
      <c r="EWJ224" s="65"/>
      <c r="EWK224" s="66"/>
      <c r="EWM224" s="64"/>
      <c r="EWN224" s="67"/>
      <c r="EWO224" s="67"/>
      <c r="EWP224" s="65"/>
      <c r="EWQ224" s="65"/>
      <c r="EWR224" s="65"/>
      <c r="EWS224" s="66"/>
      <c r="EWU224" s="64"/>
      <c r="EWV224" s="67"/>
      <c r="EWW224" s="67"/>
      <c r="EWX224" s="65"/>
      <c r="EWY224" s="65"/>
      <c r="EWZ224" s="65"/>
      <c r="EXA224" s="66"/>
      <c r="EXC224" s="64"/>
      <c r="EXD224" s="67"/>
      <c r="EXE224" s="67"/>
      <c r="EXF224" s="65"/>
      <c r="EXG224" s="65"/>
      <c r="EXH224" s="65"/>
      <c r="EXI224" s="66"/>
      <c r="EXK224" s="64"/>
      <c r="EXL224" s="67"/>
      <c r="EXM224" s="67"/>
      <c r="EXN224" s="65"/>
      <c r="EXO224" s="65"/>
      <c r="EXP224" s="65"/>
      <c r="EXQ224" s="66"/>
      <c r="EXS224" s="64"/>
      <c r="EXT224" s="67"/>
      <c r="EXU224" s="67"/>
      <c r="EXV224" s="65"/>
      <c r="EXW224" s="65"/>
      <c r="EXX224" s="65"/>
      <c r="EXY224" s="66"/>
      <c r="EYA224" s="64"/>
      <c r="EYB224" s="67"/>
      <c r="EYC224" s="67"/>
      <c r="EYD224" s="65"/>
      <c r="EYE224" s="65"/>
      <c r="EYF224" s="65"/>
      <c r="EYG224" s="66"/>
      <c r="EYI224" s="64"/>
      <c r="EYJ224" s="67"/>
      <c r="EYK224" s="67"/>
      <c r="EYL224" s="65"/>
      <c r="EYM224" s="65"/>
      <c r="EYN224" s="65"/>
      <c r="EYO224" s="66"/>
      <c r="EYQ224" s="64"/>
      <c r="EYR224" s="67"/>
      <c r="EYS224" s="67"/>
      <c r="EYT224" s="65"/>
      <c r="EYU224" s="65"/>
      <c r="EYV224" s="65"/>
      <c r="EYW224" s="66"/>
      <c r="EYY224" s="64"/>
      <c r="EYZ224" s="67"/>
      <c r="EZA224" s="67"/>
      <c r="EZB224" s="65"/>
      <c r="EZC224" s="65"/>
      <c r="EZD224" s="65"/>
      <c r="EZE224" s="66"/>
      <c r="EZG224" s="64"/>
      <c r="EZH224" s="67"/>
      <c r="EZI224" s="67"/>
      <c r="EZJ224" s="65"/>
      <c r="EZK224" s="65"/>
      <c r="EZL224" s="65"/>
      <c r="EZM224" s="66"/>
      <c r="EZO224" s="64"/>
      <c r="EZP224" s="67"/>
      <c r="EZQ224" s="67"/>
      <c r="EZR224" s="65"/>
      <c r="EZS224" s="65"/>
      <c r="EZT224" s="65"/>
      <c r="EZU224" s="66"/>
      <c r="EZW224" s="64"/>
      <c r="EZX224" s="67"/>
      <c r="EZY224" s="67"/>
      <c r="EZZ224" s="65"/>
      <c r="FAA224" s="65"/>
      <c r="FAB224" s="65"/>
      <c r="FAC224" s="66"/>
      <c r="FAE224" s="64"/>
      <c r="FAF224" s="67"/>
      <c r="FAG224" s="67"/>
      <c r="FAH224" s="65"/>
      <c r="FAI224" s="65"/>
      <c r="FAJ224" s="65"/>
      <c r="FAK224" s="66"/>
      <c r="FAM224" s="64"/>
      <c r="FAN224" s="67"/>
      <c r="FAO224" s="67"/>
      <c r="FAP224" s="65"/>
      <c r="FAQ224" s="65"/>
      <c r="FAR224" s="65"/>
      <c r="FAS224" s="66"/>
      <c r="FAU224" s="64"/>
      <c r="FAV224" s="67"/>
      <c r="FAW224" s="67"/>
      <c r="FAX224" s="65"/>
      <c r="FAY224" s="65"/>
      <c r="FAZ224" s="65"/>
      <c r="FBA224" s="66"/>
      <c r="FBC224" s="64"/>
      <c r="FBD224" s="67"/>
      <c r="FBE224" s="67"/>
      <c r="FBF224" s="65"/>
      <c r="FBG224" s="65"/>
      <c r="FBH224" s="65"/>
      <c r="FBI224" s="66"/>
      <c r="FBK224" s="64"/>
      <c r="FBL224" s="67"/>
      <c r="FBM224" s="67"/>
      <c r="FBN224" s="65"/>
      <c r="FBO224" s="65"/>
      <c r="FBP224" s="65"/>
      <c r="FBQ224" s="66"/>
      <c r="FBS224" s="64"/>
      <c r="FBT224" s="67"/>
      <c r="FBU224" s="67"/>
      <c r="FBV224" s="65"/>
      <c r="FBW224" s="65"/>
      <c r="FBX224" s="65"/>
      <c r="FBY224" s="66"/>
      <c r="FCA224" s="64"/>
      <c r="FCB224" s="67"/>
      <c r="FCC224" s="67"/>
      <c r="FCD224" s="65"/>
      <c r="FCE224" s="65"/>
      <c r="FCF224" s="65"/>
      <c r="FCG224" s="66"/>
      <c r="FCI224" s="64"/>
      <c r="FCJ224" s="67"/>
      <c r="FCK224" s="67"/>
      <c r="FCL224" s="65"/>
      <c r="FCM224" s="65"/>
      <c r="FCN224" s="65"/>
      <c r="FCO224" s="66"/>
      <c r="FCQ224" s="64"/>
      <c r="FCR224" s="67"/>
      <c r="FCS224" s="67"/>
      <c r="FCT224" s="65"/>
      <c r="FCU224" s="65"/>
      <c r="FCV224" s="65"/>
      <c r="FCW224" s="66"/>
      <c r="FCY224" s="64"/>
      <c r="FCZ224" s="67"/>
      <c r="FDA224" s="67"/>
      <c r="FDB224" s="65"/>
      <c r="FDC224" s="65"/>
      <c r="FDD224" s="65"/>
      <c r="FDE224" s="66"/>
      <c r="FDG224" s="64"/>
      <c r="FDH224" s="67"/>
      <c r="FDI224" s="67"/>
      <c r="FDJ224" s="65"/>
      <c r="FDK224" s="65"/>
      <c r="FDL224" s="65"/>
      <c r="FDM224" s="66"/>
      <c r="FDO224" s="64"/>
      <c r="FDP224" s="67"/>
      <c r="FDQ224" s="67"/>
      <c r="FDR224" s="65"/>
      <c r="FDS224" s="65"/>
      <c r="FDT224" s="65"/>
      <c r="FDU224" s="66"/>
      <c r="FDW224" s="64"/>
      <c r="FDX224" s="67"/>
      <c r="FDY224" s="67"/>
      <c r="FDZ224" s="65"/>
      <c r="FEA224" s="65"/>
      <c r="FEB224" s="65"/>
      <c r="FEC224" s="66"/>
      <c r="FEE224" s="64"/>
      <c r="FEF224" s="67"/>
      <c r="FEG224" s="67"/>
      <c r="FEH224" s="65"/>
      <c r="FEI224" s="65"/>
      <c r="FEJ224" s="65"/>
      <c r="FEK224" s="66"/>
      <c r="FEM224" s="64"/>
      <c r="FEN224" s="67"/>
      <c r="FEO224" s="67"/>
      <c r="FEP224" s="65"/>
      <c r="FEQ224" s="65"/>
      <c r="FER224" s="65"/>
      <c r="FES224" s="66"/>
      <c r="FEU224" s="64"/>
      <c r="FEV224" s="67"/>
      <c r="FEW224" s="67"/>
      <c r="FEX224" s="65"/>
      <c r="FEY224" s="65"/>
      <c r="FEZ224" s="65"/>
      <c r="FFA224" s="66"/>
      <c r="FFC224" s="64"/>
      <c r="FFD224" s="67"/>
      <c r="FFE224" s="67"/>
      <c r="FFF224" s="65"/>
      <c r="FFG224" s="65"/>
      <c r="FFH224" s="65"/>
      <c r="FFI224" s="66"/>
      <c r="FFK224" s="64"/>
      <c r="FFL224" s="67"/>
      <c r="FFM224" s="67"/>
      <c r="FFN224" s="65"/>
      <c r="FFO224" s="65"/>
      <c r="FFP224" s="65"/>
      <c r="FFQ224" s="66"/>
      <c r="FFS224" s="64"/>
      <c r="FFT224" s="67"/>
      <c r="FFU224" s="67"/>
      <c r="FFV224" s="65"/>
      <c r="FFW224" s="65"/>
      <c r="FFX224" s="65"/>
      <c r="FFY224" s="66"/>
      <c r="FGA224" s="64"/>
      <c r="FGB224" s="67"/>
      <c r="FGC224" s="67"/>
      <c r="FGD224" s="65"/>
      <c r="FGE224" s="65"/>
      <c r="FGF224" s="65"/>
      <c r="FGG224" s="66"/>
      <c r="FGI224" s="64"/>
      <c r="FGJ224" s="67"/>
      <c r="FGK224" s="67"/>
      <c r="FGL224" s="65"/>
      <c r="FGM224" s="65"/>
      <c r="FGN224" s="65"/>
      <c r="FGO224" s="66"/>
      <c r="FGQ224" s="64"/>
      <c r="FGR224" s="67"/>
      <c r="FGS224" s="67"/>
      <c r="FGT224" s="65"/>
      <c r="FGU224" s="65"/>
      <c r="FGV224" s="65"/>
      <c r="FGW224" s="66"/>
      <c r="FGY224" s="64"/>
      <c r="FGZ224" s="67"/>
      <c r="FHA224" s="67"/>
      <c r="FHB224" s="65"/>
      <c r="FHC224" s="65"/>
      <c r="FHD224" s="65"/>
      <c r="FHE224" s="66"/>
      <c r="FHG224" s="64"/>
      <c r="FHH224" s="67"/>
      <c r="FHI224" s="67"/>
      <c r="FHJ224" s="65"/>
      <c r="FHK224" s="65"/>
      <c r="FHL224" s="65"/>
      <c r="FHM224" s="66"/>
      <c r="FHO224" s="64"/>
      <c r="FHP224" s="67"/>
      <c r="FHQ224" s="67"/>
      <c r="FHR224" s="65"/>
      <c r="FHS224" s="65"/>
      <c r="FHT224" s="65"/>
      <c r="FHU224" s="66"/>
      <c r="FHW224" s="64"/>
      <c r="FHX224" s="67"/>
      <c r="FHY224" s="67"/>
      <c r="FHZ224" s="65"/>
      <c r="FIA224" s="65"/>
      <c r="FIB224" s="65"/>
      <c r="FIC224" s="66"/>
      <c r="FIE224" s="64"/>
      <c r="FIF224" s="67"/>
      <c r="FIG224" s="67"/>
      <c r="FIH224" s="65"/>
      <c r="FII224" s="65"/>
      <c r="FIJ224" s="65"/>
      <c r="FIK224" s="66"/>
      <c r="FIM224" s="64"/>
      <c r="FIN224" s="67"/>
      <c r="FIO224" s="67"/>
      <c r="FIP224" s="65"/>
      <c r="FIQ224" s="65"/>
      <c r="FIR224" s="65"/>
      <c r="FIS224" s="66"/>
      <c r="FIU224" s="64"/>
      <c r="FIV224" s="67"/>
      <c r="FIW224" s="67"/>
      <c r="FIX224" s="65"/>
      <c r="FIY224" s="65"/>
      <c r="FIZ224" s="65"/>
      <c r="FJA224" s="66"/>
      <c r="FJC224" s="64"/>
      <c r="FJD224" s="67"/>
      <c r="FJE224" s="67"/>
      <c r="FJF224" s="65"/>
      <c r="FJG224" s="65"/>
      <c r="FJH224" s="65"/>
      <c r="FJI224" s="66"/>
      <c r="FJK224" s="64"/>
      <c r="FJL224" s="67"/>
      <c r="FJM224" s="67"/>
      <c r="FJN224" s="65"/>
      <c r="FJO224" s="65"/>
      <c r="FJP224" s="65"/>
      <c r="FJQ224" s="66"/>
      <c r="FJS224" s="64"/>
      <c r="FJT224" s="67"/>
      <c r="FJU224" s="67"/>
      <c r="FJV224" s="65"/>
      <c r="FJW224" s="65"/>
      <c r="FJX224" s="65"/>
      <c r="FJY224" s="66"/>
      <c r="FKA224" s="64"/>
      <c r="FKB224" s="67"/>
      <c r="FKC224" s="67"/>
      <c r="FKD224" s="65"/>
      <c r="FKE224" s="65"/>
      <c r="FKF224" s="65"/>
      <c r="FKG224" s="66"/>
      <c r="FKI224" s="64"/>
      <c r="FKJ224" s="67"/>
      <c r="FKK224" s="67"/>
      <c r="FKL224" s="65"/>
      <c r="FKM224" s="65"/>
      <c r="FKN224" s="65"/>
      <c r="FKO224" s="66"/>
      <c r="FKQ224" s="64"/>
      <c r="FKR224" s="67"/>
      <c r="FKS224" s="67"/>
      <c r="FKT224" s="65"/>
      <c r="FKU224" s="65"/>
      <c r="FKV224" s="65"/>
      <c r="FKW224" s="66"/>
      <c r="FKY224" s="64"/>
      <c r="FKZ224" s="67"/>
      <c r="FLA224" s="67"/>
      <c r="FLB224" s="65"/>
      <c r="FLC224" s="65"/>
      <c r="FLD224" s="65"/>
      <c r="FLE224" s="66"/>
      <c r="FLG224" s="64"/>
      <c r="FLH224" s="67"/>
      <c r="FLI224" s="67"/>
      <c r="FLJ224" s="65"/>
      <c r="FLK224" s="65"/>
      <c r="FLL224" s="65"/>
      <c r="FLM224" s="66"/>
      <c r="FLO224" s="64"/>
      <c r="FLP224" s="67"/>
      <c r="FLQ224" s="67"/>
      <c r="FLR224" s="65"/>
      <c r="FLS224" s="65"/>
      <c r="FLT224" s="65"/>
      <c r="FLU224" s="66"/>
      <c r="FLW224" s="64"/>
      <c r="FLX224" s="67"/>
      <c r="FLY224" s="67"/>
      <c r="FLZ224" s="65"/>
      <c r="FMA224" s="65"/>
      <c r="FMB224" s="65"/>
      <c r="FMC224" s="66"/>
      <c r="FME224" s="64"/>
      <c r="FMF224" s="67"/>
      <c r="FMG224" s="67"/>
      <c r="FMH224" s="65"/>
      <c r="FMI224" s="65"/>
      <c r="FMJ224" s="65"/>
      <c r="FMK224" s="66"/>
      <c r="FMM224" s="64"/>
      <c r="FMN224" s="67"/>
      <c r="FMO224" s="67"/>
      <c r="FMP224" s="65"/>
      <c r="FMQ224" s="65"/>
      <c r="FMR224" s="65"/>
      <c r="FMS224" s="66"/>
      <c r="FMU224" s="64"/>
      <c r="FMV224" s="67"/>
      <c r="FMW224" s="67"/>
      <c r="FMX224" s="65"/>
      <c r="FMY224" s="65"/>
      <c r="FMZ224" s="65"/>
      <c r="FNA224" s="66"/>
      <c r="FNC224" s="64"/>
      <c r="FND224" s="67"/>
      <c r="FNE224" s="67"/>
      <c r="FNF224" s="65"/>
      <c r="FNG224" s="65"/>
      <c r="FNH224" s="65"/>
      <c r="FNI224" s="66"/>
      <c r="FNK224" s="64"/>
      <c r="FNL224" s="67"/>
      <c r="FNM224" s="67"/>
      <c r="FNN224" s="65"/>
      <c r="FNO224" s="65"/>
      <c r="FNP224" s="65"/>
      <c r="FNQ224" s="66"/>
      <c r="FNS224" s="64"/>
      <c r="FNT224" s="67"/>
      <c r="FNU224" s="67"/>
      <c r="FNV224" s="65"/>
      <c r="FNW224" s="65"/>
      <c r="FNX224" s="65"/>
      <c r="FNY224" s="66"/>
      <c r="FOA224" s="64"/>
      <c r="FOB224" s="67"/>
      <c r="FOC224" s="67"/>
      <c r="FOD224" s="65"/>
      <c r="FOE224" s="65"/>
      <c r="FOF224" s="65"/>
      <c r="FOG224" s="66"/>
      <c r="FOI224" s="64"/>
      <c r="FOJ224" s="67"/>
      <c r="FOK224" s="67"/>
      <c r="FOL224" s="65"/>
      <c r="FOM224" s="65"/>
      <c r="FON224" s="65"/>
      <c r="FOO224" s="66"/>
      <c r="FOQ224" s="64"/>
      <c r="FOR224" s="67"/>
      <c r="FOS224" s="67"/>
      <c r="FOT224" s="65"/>
      <c r="FOU224" s="65"/>
      <c r="FOV224" s="65"/>
      <c r="FOW224" s="66"/>
      <c r="FOY224" s="64"/>
      <c r="FOZ224" s="67"/>
      <c r="FPA224" s="67"/>
      <c r="FPB224" s="65"/>
      <c r="FPC224" s="65"/>
      <c r="FPD224" s="65"/>
      <c r="FPE224" s="66"/>
      <c r="FPG224" s="64"/>
      <c r="FPH224" s="67"/>
      <c r="FPI224" s="67"/>
      <c r="FPJ224" s="65"/>
      <c r="FPK224" s="65"/>
      <c r="FPL224" s="65"/>
      <c r="FPM224" s="66"/>
      <c r="FPO224" s="64"/>
      <c r="FPP224" s="67"/>
      <c r="FPQ224" s="67"/>
      <c r="FPR224" s="65"/>
      <c r="FPS224" s="65"/>
      <c r="FPT224" s="65"/>
      <c r="FPU224" s="66"/>
      <c r="FPW224" s="64"/>
      <c r="FPX224" s="67"/>
      <c r="FPY224" s="67"/>
      <c r="FPZ224" s="65"/>
      <c r="FQA224" s="65"/>
      <c r="FQB224" s="65"/>
      <c r="FQC224" s="66"/>
      <c r="FQE224" s="64"/>
      <c r="FQF224" s="67"/>
      <c r="FQG224" s="67"/>
      <c r="FQH224" s="65"/>
      <c r="FQI224" s="65"/>
      <c r="FQJ224" s="65"/>
      <c r="FQK224" s="66"/>
      <c r="FQM224" s="64"/>
      <c r="FQN224" s="67"/>
      <c r="FQO224" s="67"/>
      <c r="FQP224" s="65"/>
      <c r="FQQ224" s="65"/>
      <c r="FQR224" s="65"/>
      <c r="FQS224" s="66"/>
      <c r="FQU224" s="64"/>
      <c r="FQV224" s="67"/>
      <c r="FQW224" s="67"/>
      <c r="FQX224" s="65"/>
      <c r="FQY224" s="65"/>
      <c r="FQZ224" s="65"/>
      <c r="FRA224" s="66"/>
      <c r="FRC224" s="64"/>
      <c r="FRD224" s="67"/>
      <c r="FRE224" s="67"/>
      <c r="FRF224" s="65"/>
      <c r="FRG224" s="65"/>
      <c r="FRH224" s="65"/>
      <c r="FRI224" s="66"/>
      <c r="FRK224" s="64"/>
      <c r="FRL224" s="67"/>
      <c r="FRM224" s="67"/>
      <c r="FRN224" s="65"/>
      <c r="FRO224" s="65"/>
      <c r="FRP224" s="65"/>
      <c r="FRQ224" s="66"/>
      <c r="FRS224" s="64"/>
      <c r="FRT224" s="67"/>
      <c r="FRU224" s="67"/>
      <c r="FRV224" s="65"/>
      <c r="FRW224" s="65"/>
      <c r="FRX224" s="65"/>
      <c r="FRY224" s="66"/>
      <c r="FSA224" s="64"/>
      <c r="FSB224" s="67"/>
      <c r="FSC224" s="67"/>
      <c r="FSD224" s="65"/>
      <c r="FSE224" s="65"/>
      <c r="FSF224" s="65"/>
      <c r="FSG224" s="66"/>
      <c r="FSI224" s="64"/>
      <c r="FSJ224" s="67"/>
      <c r="FSK224" s="67"/>
      <c r="FSL224" s="65"/>
      <c r="FSM224" s="65"/>
      <c r="FSN224" s="65"/>
      <c r="FSO224" s="66"/>
      <c r="FSQ224" s="64"/>
      <c r="FSR224" s="67"/>
      <c r="FSS224" s="67"/>
      <c r="FST224" s="65"/>
      <c r="FSU224" s="65"/>
      <c r="FSV224" s="65"/>
      <c r="FSW224" s="66"/>
      <c r="FSY224" s="64"/>
      <c r="FSZ224" s="67"/>
      <c r="FTA224" s="67"/>
      <c r="FTB224" s="65"/>
      <c r="FTC224" s="65"/>
      <c r="FTD224" s="65"/>
      <c r="FTE224" s="66"/>
      <c r="FTG224" s="64"/>
      <c r="FTH224" s="67"/>
      <c r="FTI224" s="67"/>
      <c r="FTJ224" s="65"/>
      <c r="FTK224" s="65"/>
      <c r="FTL224" s="65"/>
      <c r="FTM224" s="66"/>
      <c r="FTO224" s="64"/>
      <c r="FTP224" s="67"/>
      <c r="FTQ224" s="67"/>
      <c r="FTR224" s="65"/>
      <c r="FTS224" s="65"/>
      <c r="FTT224" s="65"/>
      <c r="FTU224" s="66"/>
      <c r="FTW224" s="64"/>
      <c r="FTX224" s="67"/>
      <c r="FTY224" s="67"/>
      <c r="FTZ224" s="65"/>
      <c r="FUA224" s="65"/>
      <c r="FUB224" s="65"/>
      <c r="FUC224" s="66"/>
      <c r="FUE224" s="64"/>
      <c r="FUF224" s="67"/>
      <c r="FUG224" s="67"/>
      <c r="FUH224" s="65"/>
      <c r="FUI224" s="65"/>
      <c r="FUJ224" s="65"/>
      <c r="FUK224" s="66"/>
      <c r="FUM224" s="64"/>
      <c r="FUN224" s="67"/>
      <c r="FUO224" s="67"/>
      <c r="FUP224" s="65"/>
      <c r="FUQ224" s="65"/>
      <c r="FUR224" s="65"/>
      <c r="FUS224" s="66"/>
      <c r="FUU224" s="64"/>
      <c r="FUV224" s="67"/>
      <c r="FUW224" s="67"/>
      <c r="FUX224" s="65"/>
      <c r="FUY224" s="65"/>
      <c r="FUZ224" s="65"/>
      <c r="FVA224" s="66"/>
      <c r="FVC224" s="64"/>
      <c r="FVD224" s="67"/>
      <c r="FVE224" s="67"/>
      <c r="FVF224" s="65"/>
      <c r="FVG224" s="65"/>
      <c r="FVH224" s="65"/>
      <c r="FVI224" s="66"/>
      <c r="FVK224" s="64"/>
      <c r="FVL224" s="67"/>
      <c r="FVM224" s="67"/>
      <c r="FVN224" s="65"/>
      <c r="FVO224" s="65"/>
      <c r="FVP224" s="65"/>
      <c r="FVQ224" s="66"/>
      <c r="FVS224" s="64"/>
      <c r="FVT224" s="67"/>
      <c r="FVU224" s="67"/>
      <c r="FVV224" s="65"/>
      <c r="FVW224" s="65"/>
      <c r="FVX224" s="65"/>
      <c r="FVY224" s="66"/>
      <c r="FWA224" s="64"/>
      <c r="FWB224" s="67"/>
      <c r="FWC224" s="67"/>
      <c r="FWD224" s="65"/>
      <c r="FWE224" s="65"/>
      <c r="FWF224" s="65"/>
      <c r="FWG224" s="66"/>
      <c r="FWI224" s="64"/>
      <c r="FWJ224" s="67"/>
      <c r="FWK224" s="67"/>
      <c r="FWL224" s="65"/>
      <c r="FWM224" s="65"/>
      <c r="FWN224" s="65"/>
      <c r="FWO224" s="66"/>
      <c r="FWQ224" s="64"/>
      <c r="FWR224" s="67"/>
      <c r="FWS224" s="67"/>
      <c r="FWT224" s="65"/>
      <c r="FWU224" s="65"/>
      <c r="FWV224" s="65"/>
      <c r="FWW224" s="66"/>
      <c r="FWY224" s="64"/>
      <c r="FWZ224" s="67"/>
      <c r="FXA224" s="67"/>
      <c r="FXB224" s="65"/>
      <c r="FXC224" s="65"/>
      <c r="FXD224" s="65"/>
      <c r="FXE224" s="66"/>
      <c r="FXG224" s="64"/>
      <c r="FXH224" s="67"/>
      <c r="FXI224" s="67"/>
      <c r="FXJ224" s="65"/>
      <c r="FXK224" s="65"/>
      <c r="FXL224" s="65"/>
      <c r="FXM224" s="66"/>
      <c r="FXO224" s="64"/>
      <c r="FXP224" s="67"/>
      <c r="FXQ224" s="67"/>
      <c r="FXR224" s="65"/>
      <c r="FXS224" s="65"/>
      <c r="FXT224" s="65"/>
      <c r="FXU224" s="66"/>
      <c r="FXW224" s="64"/>
      <c r="FXX224" s="67"/>
      <c r="FXY224" s="67"/>
      <c r="FXZ224" s="65"/>
      <c r="FYA224" s="65"/>
      <c r="FYB224" s="65"/>
      <c r="FYC224" s="66"/>
      <c r="FYE224" s="64"/>
      <c r="FYF224" s="67"/>
      <c r="FYG224" s="67"/>
      <c r="FYH224" s="65"/>
      <c r="FYI224" s="65"/>
      <c r="FYJ224" s="65"/>
      <c r="FYK224" s="66"/>
      <c r="FYM224" s="64"/>
      <c r="FYN224" s="67"/>
      <c r="FYO224" s="67"/>
      <c r="FYP224" s="65"/>
      <c r="FYQ224" s="65"/>
      <c r="FYR224" s="65"/>
      <c r="FYS224" s="66"/>
      <c r="FYU224" s="64"/>
      <c r="FYV224" s="67"/>
      <c r="FYW224" s="67"/>
      <c r="FYX224" s="65"/>
      <c r="FYY224" s="65"/>
      <c r="FYZ224" s="65"/>
      <c r="FZA224" s="66"/>
      <c r="FZC224" s="64"/>
      <c r="FZD224" s="67"/>
      <c r="FZE224" s="67"/>
      <c r="FZF224" s="65"/>
      <c r="FZG224" s="65"/>
      <c r="FZH224" s="65"/>
      <c r="FZI224" s="66"/>
      <c r="FZK224" s="64"/>
      <c r="FZL224" s="67"/>
      <c r="FZM224" s="67"/>
      <c r="FZN224" s="65"/>
      <c r="FZO224" s="65"/>
      <c r="FZP224" s="65"/>
      <c r="FZQ224" s="66"/>
      <c r="FZS224" s="64"/>
      <c r="FZT224" s="67"/>
      <c r="FZU224" s="67"/>
      <c r="FZV224" s="65"/>
      <c r="FZW224" s="65"/>
      <c r="FZX224" s="65"/>
      <c r="FZY224" s="66"/>
      <c r="GAA224" s="64"/>
      <c r="GAB224" s="67"/>
      <c r="GAC224" s="67"/>
      <c r="GAD224" s="65"/>
      <c r="GAE224" s="65"/>
      <c r="GAF224" s="65"/>
      <c r="GAG224" s="66"/>
      <c r="GAI224" s="64"/>
      <c r="GAJ224" s="67"/>
      <c r="GAK224" s="67"/>
      <c r="GAL224" s="65"/>
      <c r="GAM224" s="65"/>
      <c r="GAN224" s="65"/>
      <c r="GAO224" s="66"/>
      <c r="GAQ224" s="64"/>
      <c r="GAR224" s="67"/>
      <c r="GAS224" s="67"/>
      <c r="GAT224" s="65"/>
      <c r="GAU224" s="65"/>
      <c r="GAV224" s="65"/>
      <c r="GAW224" s="66"/>
      <c r="GAY224" s="64"/>
      <c r="GAZ224" s="67"/>
      <c r="GBA224" s="67"/>
      <c r="GBB224" s="65"/>
      <c r="GBC224" s="65"/>
      <c r="GBD224" s="65"/>
      <c r="GBE224" s="66"/>
      <c r="GBG224" s="64"/>
      <c r="GBH224" s="67"/>
      <c r="GBI224" s="67"/>
      <c r="GBJ224" s="65"/>
      <c r="GBK224" s="65"/>
      <c r="GBL224" s="65"/>
      <c r="GBM224" s="66"/>
      <c r="GBO224" s="64"/>
      <c r="GBP224" s="67"/>
      <c r="GBQ224" s="67"/>
      <c r="GBR224" s="65"/>
      <c r="GBS224" s="65"/>
      <c r="GBT224" s="65"/>
      <c r="GBU224" s="66"/>
      <c r="GBW224" s="64"/>
      <c r="GBX224" s="67"/>
      <c r="GBY224" s="67"/>
      <c r="GBZ224" s="65"/>
      <c r="GCA224" s="65"/>
      <c r="GCB224" s="65"/>
      <c r="GCC224" s="66"/>
      <c r="GCE224" s="64"/>
      <c r="GCF224" s="67"/>
      <c r="GCG224" s="67"/>
      <c r="GCH224" s="65"/>
      <c r="GCI224" s="65"/>
      <c r="GCJ224" s="65"/>
      <c r="GCK224" s="66"/>
      <c r="GCM224" s="64"/>
      <c r="GCN224" s="67"/>
      <c r="GCO224" s="67"/>
      <c r="GCP224" s="65"/>
      <c r="GCQ224" s="65"/>
      <c r="GCR224" s="65"/>
      <c r="GCS224" s="66"/>
      <c r="GCU224" s="64"/>
      <c r="GCV224" s="67"/>
      <c r="GCW224" s="67"/>
      <c r="GCX224" s="65"/>
      <c r="GCY224" s="65"/>
      <c r="GCZ224" s="65"/>
      <c r="GDA224" s="66"/>
      <c r="GDC224" s="64"/>
      <c r="GDD224" s="67"/>
      <c r="GDE224" s="67"/>
      <c r="GDF224" s="65"/>
      <c r="GDG224" s="65"/>
      <c r="GDH224" s="65"/>
      <c r="GDI224" s="66"/>
      <c r="GDK224" s="64"/>
      <c r="GDL224" s="67"/>
      <c r="GDM224" s="67"/>
      <c r="GDN224" s="65"/>
      <c r="GDO224" s="65"/>
      <c r="GDP224" s="65"/>
      <c r="GDQ224" s="66"/>
      <c r="GDS224" s="64"/>
      <c r="GDT224" s="67"/>
      <c r="GDU224" s="67"/>
      <c r="GDV224" s="65"/>
      <c r="GDW224" s="65"/>
      <c r="GDX224" s="65"/>
      <c r="GDY224" s="66"/>
      <c r="GEA224" s="64"/>
      <c r="GEB224" s="67"/>
      <c r="GEC224" s="67"/>
      <c r="GED224" s="65"/>
      <c r="GEE224" s="65"/>
      <c r="GEF224" s="65"/>
      <c r="GEG224" s="66"/>
      <c r="GEI224" s="64"/>
      <c r="GEJ224" s="67"/>
      <c r="GEK224" s="67"/>
      <c r="GEL224" s="65"/>
      <c r="GEM224" s="65"/>
      <c r="GEN224" s="65"/>
      <c r="GEO224" s="66"/>
      <c r="GEQ224" s="64"/>
      <c r="GER224" s="67"/>
      <c r="GES224" s="67"/>
      <c r="GET224" s="65"/>
      <c r="GEU224" s="65"/>
      <c r="GEV224" s="65"/>
      <c r="GEW224" s="66"/>
      <c r="GEY224" s="64"/>
      <c r="GEZ224" s="67"/>
      <c r="GFA224" s="67"/>
      <c r="GFB224" s="65"/>
      <c r="GFC224" s="65"/>
      <c r="GFD224" s="65"/>
      <c r="GFE224" s="66"/>
      <c r="GFG224" s="64"/>
      <c r="GFH224" s="67"/>
      <c r="GFI224" s="67"/>
      <c r="GFJ224" s="65"/>
      <c r="GFK224" s="65"/>
      <c r="GFL224" s="65"/>
      <c r="GFM224" s="66"/>
      <c r="GFO224" s="64"/>
      <c r="GFP224" s="67"/>
      <c r="GFQ224" s="67"/>
      <c r="GFR224" s="65"/>
      <c r="GFS224" s="65"/>
      <c r="GFT224" s="65"/>
      <c r="GFU224" s="66"/>
      <c r="GFW224" s="64"/>
      <c r="GFX224" s="67"/>
      <c r="GFY224" s="67"/>
      <c r="GFZ224" s="65"/>
      <c r="GGA224" s="65"/>
      <c r="GGB224" s="65"/>
      <c r="GGC224" s="66"/>
      <c r="GGE224" s="64"/>
      <c r="GGF224" s="67"/>
      <c r="GGG224" s="67"/>
      <c r="GGH224" s="65"/>
      <c r="GGI224" s="65"/>
      <c r="GGJ224" s="65"/>
      <c r="GGK224" s="66"/>
      <c r="GGM224" s="64"/>
      <c r="GGN224" s="67"/>
      <c r="GGO224" s="67"/>
      <c r="GGP224" s="65"/>
      <c r="GGQ224" s="65"/>
      <c r="GGR224" s="65"/>
      <c r="GGS224" s="66"/>
      <c r="GGU224" s="64"/>
      <c r="GGV224" s="67"/>
      <c r="GGW224" s="67"/>
      <c r="GGX224" s="65"/>
      <c r="GGY224" s="65"/>
      <c r="GGZ224" s="65"/>
      <c r="GHA224" s="66"/>
      <c r="GHC224" s="64"/>
      <c r="GHD224" s="67"/>
      <c r="GHE224" s="67"/>
      <c r="GHF224" s="65"/>
      <c r="GHG224" s="65"/>
      <c r="GHH224" s="65"/>
      <c r="GHI224" s="66"/>
      <c r="GHK224" s="64"/>
      <c r="GHL224" s="67"/>
      <c r="GHM224" s="67"/>
      <c r="GHN224" s="65"/>
      <c r="GHO224" s="65"/>
      <c r="GHP224" s="65"/>
      <c r="GHQ224" s="66"/>
      <c r="GHS224" s="64"/>
      <c r="GHT224" s="67"/>
      <c r="GHU224" s="67"/>
      <c r="GHV224" s="65"/>
      <c r="GHW224" s="65"/>
      <c r="GHX224" s="65"/>
      <c r="GHY224" s="66"/>
      <c r="GIA224" s="64"/>
      <c r="GIB224" s="67"/>
      <c r="GIC224" s="67"/>
      <c r="GID224" s="65"/>
      <c r="GIE224" s="65"/>
      <c r="GIF224" s="65"/>
      <c r="GIG224" s="66"/>
      <c r="GII224" s="64"/>
      <c r="GIJ224" s="67"/>
      <c r="GIK224" s="67"/>
      <c r="GIL224" s="65"/>
      <c r="GIM224" s="65"/>
      <c r="GIN224" s="65"/>
      <c r="GIO224" s="66"/>
      <c r="GIQ224" s="64"/>
      <c r="GIR224" s="67"/>
      <c r="GIS224" s="67"/>
      <c r="GIT224" s="65"/>
      <c r="GIU224" s="65"/>
      <c r="GIV224" s="65"/>
      <c r="GIW224" s="66"/>
      <c r="GIY224" s="64"/>
      <c r="GIZ224" s="67"/>
      <c r="GJA224" s="67"/>
      <c r="GJB224" s="65"/>
      <c r="GJC224" s="65"/>
      <c r="GJD224" s="65"/>
      <c r="GJE224" s="66"/>
      <c r="GJG224" s="64"/>
      <c r="GJH224" s="67"/>
      <c r="GJI224" s="67"/>
      <c r="GJJ224" s="65"/>
      <c r="GJK224" s="65"/>
      <c r="GJL224" s="65"/>
      <c r="GJM224" s="66"/>
      <c r="GJO224" s="64"/>
      <c r="GJP224" s="67"/>
      <c r="GJQ224" s="67"/>
      <c r="GJR224" s="65"/>
      <c r="GJS224" s="65"/>
      <c r="GJT224" s="65"/>
      <c r="GJU224" s="66"/>
      <c r="GJW224" s="64"/>
      <c r="GJX224" s="67"/>
      <c r="GJY224" s="67"/>
      <c r="GJZ224" s="65"/>
      <c r="GKA224" s="65"/>
      <c r="GKB224" s="65"/>
      <c r="GKC224" s="66"/>
      <c r="GKE224" s="64"/>
      <c r="GKF224" s="67"/>
      <c r="GKG224" s="67"/>
      <c r="GKH224" s="65"/>
      <c r="GKI224" s="65"/>
      <c r="GKJ224" s="65"/>
      <c r="GKK224" s="66"/>
      <c r="GKM224" s="64"/>
      <c r="GKN224" s="67"/>
      <c r="GKO224" s="67"/>
      <c r="GKP224" s="65"/>
      <c r="GKQ224" s="65"/>
      <c r="GKR224" s="65"/>
      <c r="GKS224" s="66"/>
      <c r="GKU224" s="64"/>
      <c r="GKV224" s="67"/>
      <c r="GKW224" s="67"/>
      <c r="GKX224" s="65"/>
      <c r="GKY224" s="65"/>
      <c r="GKZ224" s="65"/>
      <c r="GLA224" s="66"/>
      <c r="GLC224" s="64"/>
      <c r="GLD224" s="67"/>
      <c r="GLE224" s="67"/>
      <c r="GLF224" s="65"/>
      <c r="GLG224" s="65"/>
      <c r="GLH224" s="65"/>
      <c r="GLI224" s="66"/>
      <c r="GLK224" s="64"/>
      <c r="GLL224" s="67"/>
      <c r="GLM224" s="67"/>
      <c r="GLN224" s="65"/>
      <c r="GLO224" s="65"/>
      <c r="GLP224" s="65"/>
      <c r="GLQ224" s="66"/>
      <c r="GLS224" s="64"/>
      <c r="GLT224" s="67"/>
      <c r="GLU224" s="67"/>
      <c r="GLV224" s="65"/>
      <c r="GLW224" s="65"/>
      <c r="GLX224" s="65"/>
      <c r="GLY224" s="66"/>
      <c r="GMA224" s="64"/>
      <c r="GMB224" s="67"/>
      <c r="GMC224" s="67"/>
      <c r="GMD224" s="65"/>
      <c r="GME224" s="65"/>
      <c r="GMF224" s="65"/>
      <c r="GMG224" s="66"/>
      <c r="GMI224" s="64"/>
      <c r="GMJ224" s="67"/>
      <c r="GMK224" s="67"/>
      <c r="GML224" s="65"/>
      <c r="GMM224" s="65"/>
      <c r="GMN224" s="65"/>
      <c r="GMO224" s="66"/>
      <c r="GMQ224" s="64"/>
      <c r="GMR224" s="67"/>
      <c r="GMS224" s="67"/>
      <c r="GMT224" s="65"/>
      <c r="GMU224" s="65"/>
      <c r="GMV224" s="65"/>
      <c r="GMW224" s="66"/>
      <c r="GMY224" s="64"/>
      <c r="GMZ224" s="67"/>
      <c r="GNA224" s="67"/>
      <c r="GNB224" s="65"/>
      <c r="GNC224" s="65"/>
      <c r="GND224" s="65"/>
      <c r="GNE224" s="66"/>
      <c r="GNG224" s="64"/>
      <c r="GNH224" s="67"/>
      <c r="GNI224" s="67"/>
      <c r="GNJ224" s="65"/>
      <c r="GNK224" s="65"/>
      <c r="GNL224" s="65"/>
      <c r="GNM224" s="66"/>
      <c r="GNO224" s="64"/>
      <c r="GNP224" s="67"/>
      <c r="GNQ224" s="67"/>
      <c r="GNR224" s="65"/>
      <c r="GNS224" s="65"/>
      <c r="GNT224" s="65"/>
      <c r="GNU224" s="66"/>
      <c r="GNW224" s="64"/>
      <c r="GNX224" s="67"/>
      <c r="GNY224" s="67"/>
      <c r="GNZ224" s="65"/>
      <c r="GOA224" s="65"/>
      <c r="GOB224" s="65"/>
      <c r="GOC224" s="66"/>
      <c r="GOE224" s="64"/>
      <c r="GOF224" s="67"/>
      <c r="GOG224" s="67"/>
      <c r="GOH224" s="65"/>
      <c r="GOI224" s="65"/>
      <c r="GOJ224" s="65"/>
      <c r="GOK224" s="66"/>
      <c r="GOM224" s="64"/>
      <c r="GON224" s="67"/>
      <c r="GOO224" s="67"/>
      <c r="GOP224" s="65"/>
      <c r="GOQ224" s="65"/>
      <c r="GOR224" s="65"/>
      <c r="GOS224" s="66"/>
      <c r="GOU224" s="64"/>
      <c r="GOV224" s="67"/>
      <c r="GOW224" s="67"/>
      <c r="GOX224" s="65"/>
      <c r="GOY224" s="65"/>
      <c r="GOZ224" s="65"/>
      <c r="GPA224" s="66"/>
      <c r="GPC224" s="64"/>
      <c r="GPD224" s="67"/>
      <c r="GPE224" s="67"/>
      <c r="GPF224" s="65"/>
      <c r="GPG224" s="65"/>
      <c r="GPH224" s="65"/>
      <c r="GPI224" s="66"/>
      <c r="GPK224" s="64"/>
      <c r="GPL224" s="67"/>
      <c r="GPM224" s="67"/>
      <c r="GPN224" s="65"/>
      <c r="GPO224" s="65"/>
      <c r="GPP224" s="65"/>
      <c r="GPQ224" s="66"/>
      <c r="GPS224" s="64"/>
      <c r="GPT224" s="67"/>
      <c r="GPU224" s="67"/>
      <c r="GPV224" s="65"/>
      <c r="GPW224" s="65"/>
      <c r="GPX224" s="65"/>
      <c r="GPY224" s="66"/>
      <c r="GQA224" s="64"/>
      <c r="GQB224" s="67"/>
      <c r="GQC224" s="67"/>
      <c r="GQD224" s="65"/>
      <c r="GQE224" s="65"/>
      <c r="GQF224" s="65"/>
      <c r="GQG224" s="66"/>
      <c r="GQI224" s="64"/>
      <c r="GQJ224" s="67"/>
      <c r="GQK224" s="67"/>
      <c r="GQL224" s="65"/>
      <c r="GQM224" s="65"/>
      <c r="GQN224" s="65"/>
      <c r="GQO224" s="66"/>
      <c r="GQQ224" s="64"/>
      <c r="GQR224" s="67"/>
      <c r="GQS224" s="67"/>
      <c r="GQT224" s="65"/>
      <c r="GQU224" s="65"/>
      <c r="GQV224" s="65"/>
      <c r="GQW224" s="66"/>
      <c r="GQY224" s="64"/>
      <c r="GQZ224" s="67"/>
      <c r="GRA224" s="67"/>
      <c r="GRB224" s="65"/>
      <c r="GRC224" s="65"/>
      <c r="GRD224" s="65"/>
      <c r="GRE224" s="66"/>
      <c r="GRG224" s="64"/>
      <c r="GRH224" s="67"/>
      <c r="GRI224" s="67"/>
      <c r="GRJ224" s="65"/>
      <c r="GRK224" s="65"/>
      <c r="GRL224" s="65"/>
      <c r="GRM224" s="66"/>
      <c r="GRO224" s="64"/>
      <c r="GRP224" s="67"/>
      <c r="GRQ224" s="67"/>
      <c r="GRR224" s="65"/>
      <c r="GRS224" s="65"/>
      <c r="GRT224" s="65"/>
      <c r="GRU224" s="66"/>
      <c r="GRW224" s="64"/>
      <c r="GRX224" s="67"/>
      <c r="GRY224" s="67"/>
      <c r="GRZ224" s="65"/>
      <c r="GSA224" s="65"/>
      <c r="GSB224" s="65"/>
      <c r="GSC224" s="66"/>
      <c r="GSE224" s="64"/>
      <c r="GSF224" s="67"/>
      <c r="GSG224" s="67"/>
      <c r="GSH224" s="65"/>
      <c r="GSI224" s="65"/>
      <c r="GSJ224" s="65"/>
      <c r="GSK224" s="66"/>
      <c r="GSM224" s="64"/>
      <c r="GSN224" s="67"/>
      <c r="GSO224" s="67"/>
      <c r="GSP224" s="65"/>
      <c r="GSQ224" s="65"/>
      <c r="GSR224" s="65"/>
      <c r="GSS224" s="66"/>
      <c r="GSU224" s="64"/>
      <c r="GSV224" s="67"/>
      <c r="GSW224" s="67"/>
      <c r="GSX224" s="65"/>
      <c r="GSY224" s="65"/>
      <c r="GSZ224" s="65"/>
      <c r="GTA224" s="66"/>
      <c r="GTC224" s="64"/>
      <c r="GTD224" s="67"/>
      <c r="GTE224" s="67"/>
      <c r="GTF224" s="65"/>
      <c r="GTG224" s="65"/>
      <c r="GTH224" s="65"/>
      <c r="GTI224" s="66"/>
      <c r="GTK224" s="64"/>
      <c r="GTL224" s="67"/>
      <c r="GTM224" s="67"/>
      <c r="GTN224" s="65"/>
      <c r="GTO224" s="65"/>
      <c r="GTP224" s="65"/>
      <c r="GTQ224" s="66"/>
      <c r="GTS224" s="64"/>
      <c r="GTT224" s="67"/>
      <c r="GTU224" s="67"/>
      <c r="GTV224" s="65"/>
      <c r="GTW224" s="65"/>
      <c r="GTX224" s="65"/>
      <c r="GTY224" s="66"/>
      <c r="GUA224" s="64"/>
      <c r="GUB224" s="67"/>
      <c r="GUC224" s="67"/>
      <c r="GUD224" s="65"/>
      <c r="GUE224" s="65"/>
      <c r="GUF224" s="65"/>
      <c r="GUG224" s="66"/>
      <c r="GUI224" s="64"/>
      <c r="GUJ224" s="67"/>
      <c r="GUK224" s="67"/>
      <c r="GUL224" s="65"/>
      <c r="GUM224" s="65"/>
      <c r="GUN224" s="65"/>
      <c r="GUO224" s="66"/>
      <c r="GUQ224" s="64"/>
      <c r="GUR224" s="67"/>
      <c r="GUS224" s="67"/>
      <c r="GUT224" s="65"/>
      <c r="GUU224" s="65"/>
      <c r="GUV224" s="65"/>
      <c r="GUW224" s="66"/>
      <c r="GUY224" s="64"/>
      <c r="GUZ224" s="67"/>
      <c r="GVA224" s="67"/>
      <c r="GVB224" s="65"/>
      <c r="GVC224" s="65"/>
      <c r="GVD224" s="65"/>
      <c r="GVE224" s="66"/>
      <c r="GVG224" s="64"/>
      <c r="GVH224" s="67"/>
      <c r="GVI224" s="67"/>
      <c r="GVJ224" s="65"/>
      <c r="GVK224" s="65"/>
      <c r="GVL224" s="65"/>
      <c r="GVM224" s="66"/>
      <c r="GVO224" s="64"/>
      <c r="GVP224" s="67"/>
      <c r="GVQ224" s="67"/>
      <c r="GVR224" s="65"/>
      <c r="GVS224" s="65"/>
      <c r="GVT224" s="65"/>
      <c r="GVU224" s="66"/>
      <c r="GVW224" s="64"/>
      <c r="GVX224" s="67"/>
      <c r="GVY224" s="67"/>
      <c r="GVZ224" s="65"/>
      <c r="GWA224" s="65"/>
      <c r="GWB224" s="65"/>
      <c r="GWC224" s="66"/>
      <c r="GWE224" s="64"/>
      <c r="GWF224" s="67"/>
      <c r="GWG224" s="67"/>
      <c r="GWH224" s="65"/>
      <c r="GWI224" s="65"/>
      <c r="GWJ224" s="65"/>
      <c r="GWK224" s="66"/>
      <c r="GWM224" s="64"/>
      <c r="GWN224" s="67"/>
      <c r="GWO224" s="67"/>
      <c r="GWP224" s="65"/>
      <c r="GWQ224" s="65"/>
      <c r="GWR224" s="65"/>
      <c r="GWS224" s="66"/>
      <c r="GWU224" s="64"/>
      <c r="GWV224" s="67"/>
      <c r="GWW224" s="67"/>
      <c r="GWX224" s="65"/>
      <c r="GWY224" s="65"/>
      <c r="GWZ224" s="65"/>
      <c r="GXA224" s="66"/>
      <c r="GXC224" s="64"/>
      <c r="GXD224" s="67"/>
      <c r="GXE224" s="67"/>
      <c r="GXF224" s="65"/>
      <c r="GXG224" s="65"/>
      <c r="GXH224" s="65"/>
      <c r="GXI224" s="66"/>
      <c r="GXK224" s="64"/>
      <c r="GXL224" s="67"/>
      <c r="GXM224" s="67"/>
      <c r="GXN224" s="65"/>
      <c r="GXO224" s="65"/>
      <c r="GXP224" s="65"/>
      <c r="GXQ224" s="66"/>
      <c r="GXS224" s="64"/>
      <c r="GXT224" s="67"/>
      <c r="GXU224" s="67"/>
      <c r="GXV224" s="65"/>
      <c r="GXW224" s="65"/>
      <c r="GXX224" s="65"/>
      <c r="GXY224" s="66"/>
      <c r="GYA224" s="64"/>
      <c r="GYB224" s="67"/>
      <c r="GYC224" s="67"/>
      <c r="GYD224" s="65"/>
      <c r="GYE224" s="65"/>
      <c r="GYF224" s="65"/>
      <c r="GYG224" s="66"/>
      <c r="GYI224" s="64"/>
      <c r="GYJ224" s="67"/>
      <c r="GYK224" s="67"/>
      <c r="GYL224" s="65"/>
      <c r="GYM224" s="65"/>
      <c r="GYN224" s="65"/>
      <c r="GYO224" s="66"/>
      <c r="GYQ224" s="64"/>
      <c r="GYR224" s="67"/>
      <c r="GYS224" s="67"/>
      <c r="GYT224" s="65"/>
      <c r="GYU224" s="65"/>
      <c r="GYV224" s="65"/>
      <c r="GYW224" s="66"/>
      <c r="GYY224" s="64"/>
      <c r="GYZ224" s="67"/>
      <c r="GZA224" s="67"/>
      <c r="GZB224" s="65"/>
      <c r="GZC224" s="65"/>
      <c r="GZD224" s="65"/>
      <c r="GZE224" s="66"/>
      <c r="GZG224" s="64"/>
      <c r="GZH224" s="67"/>
      <c r="GZI224" s="67"/>
      <c r="GZJ224" s="65"/>
      <c r="GZK224" s="65"/>
      <c r="GZL224" s="65"/>
      <c r="GZM224" s="66"/>
      <c r="GZO224" s="64"/>
      <c r="GZP224" s="67"/>
      <c r="GZQ224" s="67"/>
      <c r="GZR224" s="65"/>
      <c r="GZS224" s="65"/>
      <c r="GZT224" s="65"/>
      <c r="GZU224" s="66"/>
      <c r="GZW224" s="64"/>
      <c r="GZX224" s="67"/>
      <c r="GZY224" s="67"/>
      <c r="GZZ224" s="65"/>
      <c r="HAA224" s="65"/>
      <c r="HAB224" s="65"/>
      <c r="HAC224" s="66"/>
      <c r="HAE224" s="64"/>
      <c r="HAF224" s="67"/>
      <c r="HAG224" s="67"/>
      <c r="HAH224" s="65"/>
      <c r="HAI224" s="65"/>
      <c r="HAJ224" s="65"/>
      <c r="HAK224" s="66"/>
      <c r="HAM224" s="64"/>
      <c r="HAN224" s="67"/>
      <c r="HAO224" s="67"/>
      <c r="HAP224" s="65"/>
      <c r="HAQ224" s="65"/>
      <c r="HAR224" s="65"/>
      <c r="HAS224" s="66"/>
      <c r="HAU224" s="64"/>
      <c r="HAV224" s="67"/>
      <c r="HAW224" s="67"/>
      <c r="HAX224" s="65"/>
      <c r="HAY224" s="65"/>
      <c r="HAZ224" s="65"/>
      <c r="HBA224" s="66"/>
      <c r="HBC224" s="64"/>
      <c r="HBD224" s="67"/>
      <c r="HBE224" s="67"/>
      <c r="HBF224" s="65"/>
      <c r="HBG224" s="65"/>
      <c r="HBH224" s="65"/>
      <c r="HBI224" s="66"/>
      <c r="HBK224" s="64"/>
      <c r="HBL224" s="67"/>
      <c r="HBM224" s="67"/>
      <c r="HBN224" s="65"/>
      <c r="HBO224" s="65"/>
      <c r="HBP224" s="65"/>
      <c r="HBQ224" s="66"/>
      <c r="HBS224" s="64"/>
      <c r="HBT224" s="67"/>
      <c r="HBU224" s="67"/>
      <c r="HBV224" s="65"/>
      <c r="HBW224" s="65"/>
      <c r="HBX224" s="65"/>
      <c r="HBY224" s="66"/>
      <c r="HCA224" s="64"/>
      <c r="HCB224" s="67"/>
      <c r="HCC224" s="67"/>
      <c r="HCD224" s="65"/>
      <c r="HCE224" s="65"/>
      <c r="HCF224" s="65"/>
      <c r="HCG224" s="66"/>
      <c r="HCI224" s="64"/>
      <c r="HCJ224" s="67"/>
      <c r="HCK224" s="67"/>
      <c r="HCL224" s="65"/>
      <c r="HCM224" s="65"/>
      <c r="HCN224" s="65"/>
      <c r="HCO224" s="66"/>
      <c r="HCQ224" s="64"/>
      <c r="HCR224" s="67"/>
      <c r="HCS224" s="67"/>
      <c r="HCT224" s="65"/>
      <c r="HCU224" s="65"/>
      <c r="HCV224" s="65"/>
      <c r="HCW224" s="66"/>
      <c r="HCY224" s="64"/>
      <c r="HCZ224" s="67"/>
      <c r="HDA224" s="67"/>
      <c r="HDB224" s="65"/>
      <c r="HDC224" s="65"/>
      <c r="HDD224" s="65"/>
      <c r="HDE224" s="66"/>
      <c r="HDG224" s="64"/>
      <c r="HDH224" s="67"/>
      <c r="HDI224" s="67"/>
      <c r="HDJ224" s="65"/>
      <c r="HDK224" s="65"/>
      <c r="HDL224" s="65"/>
      <c r="HDM224" s="66"/>
      <c r="HDO224" s="64"/>
      <c r="HDP224" s="67"/>
      <c r="HDQ224" s="67"/>
      <c r="HDR224" s="65"/>
      <c r="HDS224" s="65"/>
      <c r="HDT224" s="65"/>
      <c r="HDU224" s="66"/>
      <c r="HDW224" s="64"/>
      <c r="HDX224" s="67"/>
      <c r="HDY224" s="67"/>
      <c r="HDZ224" s="65"/>
      <c r="HEA224" s="65"/>
      <c r="HEB224" s="65"/>
      <c r="HEC224" s="66"/>
      <c r="HEE224" s="64"/>
      <c r="HEF224" s="67"/>
      <c r="HEG224" s="67"/>
      <c r="HEH224" s="65"/>
      <c r="HEI224" s="65"/>
      <c r="HEJ224" s="65"/>
      <c r="HEK224" s="66"/>
      <c r="HEM224" s="64"/>
      <c r="HEN224" s="67"/>
      <c r="HEO224" s="67"/>
      <c r="HEP224" s="65"/>
      <c r="HEQ224" s="65"/>
      <c r="HER224" s="65"/>
      <c r="HES224" s="66"/>
      <c r="HEU224" s="64"/>
      <c r="HEV224" s="67"/>
      <c r="HEW224" s="67"/>
      <c r="HEX224" s="65"/>
      <c r="HEY224" s="65"/>
      <c r="HEZ224" s="65"/>
      <c r="HFA224" s="66"/>
      <c r="HFC224" s="64"/>
      <c r="HFD224" s="67"/>
      <c r="HFE224" s="67"/>
      <c r="HFF224" s="65"/>
      <c r="HFG224" s="65"/>
      <c r="HFH224" s="65"/>
      <c r="HFI224" s="66"/>
      <c r="HFK224" s="64"/>
      <c r="HFL224" s="67"/>
      <c r="HFM224" s="67"/>
      <c r="HFN224" s="65"/>
      <c r="HFO224" s="65"/>
      <c r="HFP224" s="65"/>
      <c r="HFQ224" s="66"/>
      <c r="HFS224" s="64"/>
      <c r="HFT224" s="67"/>
      <c r="HFU224" s="67"/>
      <c r="HFV224" s="65"/>
      <c r="HFW224" s="65"/>
      <c r="HFX224" s="65"/>
      <c r="HFY224" s="66"/>
      <c r="HGA224" s="64"/>
      <c r="HGB224" s="67"/>
      <c r="HGC224" s="67"/>
      <c r="HGD224" s="65"/>
      <c r="HGE224" s="65"/>
      <c r="HGF224" s="65"/>
      <c r="HGG224" s="66"/>
      <c r="HGI224" s="64"/>
      <c r="HGJ224" s="67"/>
      <c r="HGK224" s="67"/>
      <c r="HGL224" s="65"/>
      <c r="HGM224" s="65"/>
      <c r="HGN224" s="65"/>
      <c r="HGO224" s="66"/>
      <c r="HGQ224" s="64"/>
      <c r="HGR224" s="67"/>
      <c r="HGS224" s="67"/>
      <c r="HGT224" s="65"/>
      <c r="HGU224" s="65"/>
      <c r="HGV224" s="65"/>
      <c r="HGW224" s="66"/>
      <c r="HGY224" s="64"/>
      <c r="HGZ224" s="67"/>
      <c r="HHA224" s="67"/>
      <c r="HHB224" s="65"/>
      <c r="HHC224" s="65"/>
      <c r="HHD224" s="65"/>
      <c r="HHE224" s="66"/>
      <c r="HHG224" s="64"/>
      <c r="HHH224" s="67"/>
      <c r="HHI224" s="67"/>
      <c r="HHJ224" s="65"/>
      <c r="HHK224" s="65"/>
      <c r="HHL224" s="65"/>
      <c r="HHM224" s="66"/>
      <c r="HHO224" s="64"/>
      <c r="HHP224" s="67"/>
      <c r="HHQ224" s="67"/>
      <c r="HHR224" s="65"/>
      <c r="HHS224" s="65"/>
      <c r="HHT224" s="65"/>
      <c r="HHU224" s="66"/>
      <c r="HHW224" s="64"/>
      <c r="HHX224" s="67"/>
      <c r="HHY224" s="67"/>
      <c r="HHZ224" s="65"/>
      <c r="HIA224" s="65"/>
      <c r="HIB224" s="65"/>
      <c r="HIC224" s="66"/>
      <c r="HIE224" s="64"/>
      <c r="HIF224" s="67"/>
      <c r="HIG224" s="67"/>
      <c r="HIH224" s="65"/>
      <c r="HII224" s="65"/>
      <c r="HIJ224" s="65"/>
      <c r="HIK224" s="66"/>
      <c r="HIM224" s="64"/>
      <c r="HIN224" s="67"/>
      <c r="HIO224" s="67"/>
      <c r="HIP224" s="65"/>
      <c r="HIQ224" s="65"/>
      <c r="HIR224" s="65"/>
      <c r="HIS224" s="66"/>
      <c r="HIU224" s="64"/>
      <c r="HIV224" s="67"/>
      <c r="HIW224" s="67"/>
      <c r="HIX224" s="65"/>
      <c r="HIY224" s="65"/>
      <c r="HIZ224" s="65"/>
      <c r="HJA224" s="66"/>
      <c r="HJC224" s="64"/>
      <c r="HJD224" s="67"/>
      <c r="HJE224" s="67"/>
      <c r="HJF224" s="65"/>
      <c r="HJG224" s="65"/>
      <c r="HJH224" s="65"/>
      <c r="HJI224" s="66"/>
      <c r="HJK224" s="64"/>
      <c r="HJL224" s="67"/>
      <c r="HJM224" s="67"/>
      <c r="HJN224" s="65"/>
      <c r="HJO224" s="65"/>
      <c r="HJP224" s="65"/>
      <c r="HJQ224" s="66"/>
      <c r="HJS224" s="64"/>
      <c r="HJT224" s="67"/>
      <c r="HJU224" s="67"/>
      <c r="HJV224" s="65"/>
      <c r="HJW224" s="65"/>
      <c r="HJX224" s="65"/>
      <c r="HJY224" s="66"/>
      <c r="HKA224" s="64"/>
      <c r="HKB224" s="67"/>
      <c r="HKC224" s="67"/>
      <c r="HKD224" s="65"/>
      <c r="HKE224" s="65"/>
      <c r="HKF224" s="65"/>
      <c r="HKG224" s="66"/>
      <c r="HKI224" s="64"/>
      <c r="HKJ224" s="67"/>
      <c r="HKK224" s="67"/>
      <c r="HKL224" s="65"/>
      <c r="HKM224" s="65"/>
      <c r="HKN224" s="65"/>
      <c r="HKO224" s="66"/>
      <c r="HKQ224" s="64"/>
      <c r="HKR224" s="67"/>
      <c r="HKS224" s="67"/>
      <c r="HKT224" s="65"/>
      <c r="HKU224" s="65"/>
      <c r="HKV224" s="65"/>
      <c r="HKW224" s="66"/>
      <c r="HKY224" s="64"/>
      <c r="HKZ224" s="67"/>
      <c r="HLA224" s="67"/>
      <c r="HLB224" s="65"/>
      <c r="HLC224" s="65"/>
      <c r="HLD224" s="65"/>
      <c r="HLE224" s="66"/>
      <c r="HLG224" s="64"/>
      <c r="HLH224" s="67"/>
      <c r="HLI224" s="67"/>
      <c r="HLJ224" s="65"/>
      <c r="HLK224" s="65"/>
      <c r="HLL224" s="65"/>
      <c r="HLM224" s="66"/>
      <c r="HLO224" s="64"/>
      <c r="HLP224" s="67"/>
      <c r="HLQ224" s="67"/>
      <c r="HLR224" s="65"/>
      <c r="HLS224" s="65"/>
      <c r="HLT224" s="65"/>
      <c r="HLU224" s="66"/>
      <c r="HLW224" s="64"/>
      <c r="HLX224" s="67"/>
      <c r="HLY224" s="67"/>
      <c r="HLZ224" s="65"/>
      <c r="HMA224" s="65"/>
      <c r="HMB224" s="65"/>
      <c r="HMC224" s="66"/>
      <c r="HME224" s="64"/>
      <c r="HMF224" s="67"/>
      <c r="HMG224" s="67"/>
      <c r="HMH224" s="65"/>
      <c r="HMI224" s="65"/>
      <c r="HMJ224" s="65"/>
      <c r="HMK224" s="66"/>
      <c r="HMM224" s="64"/>
      <c r="HMN224" s="67"/>
      <c r="HMO224" s="67"/>
      <c r="HMP224" s="65"/>
      <c r="HMQ224" s="65"/>
      <c r="HMR224" s="65"/>
      <c r="HMS224" s="66"/>
      <c r="HMU224" s="64"/>
      <c r="HMV224" s="67"/>
      <c r="HMW224" s="67"/>
      <c r="HMX224" s="65"/>
      <c r="HMY224" s="65"/>
      <c r="HMZ224" s="65"/>
      <c r="HNA224" s="66"/>
      <c r="HNC224" s="64"/>
      <c r="HND224" s="67"/>
      <c r="HNE224" s="67"/>
      <c r="HNF224" s="65"/>
      <c r="HNG224" s="65"/>
      <c r="HNH224" s="65"/>
      <c r="HNI224" s="66"/>
      <c r="HNK224" s="64"/>
      <c r="HNL224" s="67"/>
      <c r="HNM224" s="67"/>
      <c r="HNN224" s="65"/>
      <c r="HNO224" s="65"/>
      <c r="HNP224" s="65"/>
      <c r="HNQ224" s="66"/>
      <c r="HNS224" s="64"/>
      <c r="HNT224" s="67"/>
      <c r="HNU224" s="67"/>
      <c r="HNV224" s="65"/>
      <c r="HNW224" s="65"/>
      <c r="HNX224" s="65"/>
      <c r="HNY224" s="66"/>
      <c r="HOA224" s="64"/>
      <c r="HOB224" s="67"/>
      <c r="HOC224" s="67"/>
      <c r="HOD224" s="65"/>
      <c r="HOE224" s="65"/>
      <c r="HOF224" s="65"/>
      <c r="HOG224" s="66"/>
      <c r="HOI224" s="64"/>
      <c r="HOJ224" s="67"/>
      <c r="HOK224" s="67"/>
      <c r="HOL224" s="65"/>
      <c r="HOM224" s="65"/>
      <c r="HON224" s="65"/>
      <c r="HOO224" s="66"/>
      <c r="HOQ224" s="64"/>
      <c r="HOR224" s="67"/>
      <c r="HOS224" s="67"/>
      <c r="HOT224" s="65"/>
      <c r="HOU224" s="65"/>
      <c r="HOV224" s="65"/>
      <c r="HOW224" s="66"/>
      <c r="HOY224" s="64"/>
      <c r="HOZ224" s="67"/>
      <c r="HPA224" s="67"/>
      <c r="HPB224" s="65"/>
      <c r="HPC224" s="65"/>
      <c r="HPD224" s="65"/>
      <c r="HPE224" s="66"/>
      <c r="HPG224" s="64"/>
      <c r="HPH224" s="67"/>
      <c r="HPI224" s="67"/>
      <c r="HPJ224" s="65"/>
      <c r="HPK224" s="65"/>
      <c r="HPL224" s="65"/>
      <c r="HPM224" s="66"/>
      <c r="HPO224" s="64"/>
      <c r="HPP224" s="67"/>
      <c r="HPQ224" s="67"/>
      <c r="HPR224" s="65"/>
      <c r="HPS224" s="65"/>
      <c r="HPT224" s="65"/>
      <c r="HPU224" s="66"/>
      <c r="HPW224" s="64"/>
      <c r="HPX224" s="67"/>
      <c r="HPY224" s="67"/>
      <c r="HPZ224" s="65"/>
      <c r="HQA224" s="65"/>
      <c r="HQB224" s="65"/>
      <c r="HQC224" s="66"/>
      <c r="HQE224" s="64"/>
      <c r="HQF224" s="67"/>
      <c r="HQG224" s="67"/>
      <c r="HQH224" s="65"/>
      <c r="HQI224" s="65"/>
      <c r="HQJ224" s="65"/>
      <c r="HQK224" s="66"/>
      <c r="HQM224" s="64"/>
      <c r="HQN224" s="67"/>
      <c r="HQO224" s="67"/>
      <c r="HQP224" s="65"/>
      <c r="HQQ224" s="65"/>
      <c r="HQR224" s="65"/>
      <c r="HQS224" s="66"/>
      <c r="HQU224" s="64"/>
      <c r="HQV224" s="67"/>
      <c r="HQW224" s="67"/>
      <c r="HQX224" s="65"/>
      <c r="HQY224" s="65"/>
      <c r="HQZ224" s="65"/>
      <c r="HRA224" s="66"/>
      <c r="HRC224" s="64"/>
      <c r="HRD224" s="67"/>
      <c r="HRE224" s="67"/>
      <c r="HRF224" s="65"/>
      <c r="HRG224" s="65"/>
      <c r="HRH224" s="65"/>
      <c r="HRI224" s="66"/>
      <c r="HRK224" s="64"/>
      <c r="HRL224" s="67"/>
      <c r="HRM224" s="67"/>
      <c r="HRN224" s="65"/>
      <c r="HRO224" s="65"/>
      <c r="HRP224" s="65"/>
      <c r="HRQ224" s="66"/>
      <c r="HRS224" s="64"/>
      <c r="HRT224" s="67"/>
      <c r="HRU224" s="67"/>
      <c r="HRV224" s="65"/>
      <c r="HRW224" s="65"/>
      <c r="HRX224" s="65"/>
      <c r="HRY224" s="66"/>
      <c r="HSA224" s="64"/>
      <c r="HSB224" s="67"/>
      <c r="HSC224" s="67"/>
      <c r="HSD224" s="65"/>
      <c r="HSE224" s="65"/>
      <c r="HSF224" s="65"/>
      <c r="HSG224" s="66"/>
      <c r="HSI224" s="64"/>
      <c r="HSJ224" s="67"/>
      <c r="HSK224" s="67"/>
      <c r="HSL224" s="65"/>
      <c r="HSM224" s="65"/>
      <c r="HSN224" s="65"/>
      <c r="HSO224" s="66"/>
      <c r="HSQ224" s="64"/>
      <c r="HSR224" s="67"/>
      <c r="HSS224" s="67"/>
      <c r="HST224" s="65"/>
      <c r="HSU224" s="65"/>
      <c r="HSV224" s="65"/>
      <c r="HSW224" s="66"/>
      <c r="HSY224" s="64"/>
      <c r="HSZ224" s="67"/>
      <c r="HTA224" s="67"/>
      <c r="HTB224" s="65"/>
      <c r="HTC224" s="65"/>
      <c r="HTD224" s="65"/>
      <c r="HTE224" s="66"/>
      <c r="HTG224" s="64"/>
      <c r="HTH224" s="67"/>
      <c r="HTI224" s="67"/>
      <c r="HTJ224" s="65"/>
      <c r="HTK224" s="65"/>
      <c r="HTL224" s="65"/>
      <c r="HTM224" s="66"/>
      <c r="HTO224" s="64"/>
      <c r="HTP224" s="67"/>
      <c r="HTQ224" s="67"/>
      <c r="HTR224" s="65"/>
      <c r="HTS224" s="65"/>
      <c r="HTT224" s="65"/>
      <c r="HTU224" s="66"/>
      <c r="HTW224" s="64"/>
      <c r="HTX224" s="67"/>
      <c r="HTY224" s="67"/>
      <c r="HTZ224" s="65"/>
      <c r="HUA224" s="65"/>
      <c r="HUB224" s="65"/>
      <c r="HUC224" s="66"/>
      <c r="HUE224" s="64"/>
      <c r="HUF224" s="67"/>
      <c r="HUG224" s="67"/>
      <c r="HUH224" s="65"/>
      <c r="HUI224" s="65"/>
      <c r="HUJ224" s="65"/>
      <c r="HUK224" s="66"/>
      <c r="HUM224" s="64"/>
      <c r="HUN224" s="67"/>
      <c r="HUO224" s="67"/>
      <c r="HUP224" s="65"/>
      <c r="HUQ224" s="65"/>
      <c r="HUR224" s="65"/>
      <c r="HUS224" s="66"/>
      <c r="HUU224" s="64"/>
      <c r="HUV224" s="67"/>
      <c r="HUW224" s="67"/>
      <c r="HUX224" s="65"/>
      <c r="HUY224" s="65"/>
      <c r="HUZ224" s="65"/>
      <c r="HVA224" s="66"/>
      <c r="HVC224" s="64"/>
      <c r="HVD224" s="67"/>
      <c r="HVE224" s="67"/>
      <c r="HVF224" s="65"/>
      <c r="HVG224" s="65"/>
      <c r="HVH224" s="65"/>
      <c r="HVI224" s="66"/>
      <c r="HVK224" s="64"/>
      <c r="HVL224" s="67"/>
      <c r="HVM224" s="67"/>
      <c r="HVN224" s="65"/>
      <c r="HVO224" s="65"/>
      <c r="HVP224" s="65"/>
      <c r="HVQ224" s="66"/>
      <c r="HVS224" s="64"/>
      <c r="HVT224" s="67"/>
      <c r="HVU224" s="67"/>
      <c r="HVV224" s="65"/>
      <c r="HVW224" s="65"/>
      <c r="HVX224" s="65"/>
      <c r="HVY224" s="66"/>
      <c r="HWA224" s="64"/>
      <c r="HWB224" s="67"/>
      <c r="HWC224" s="67"/>
      <c r="HWD224" s="65"/>
      <c r="HWE224" s="65"/>
      <c r="HWF224" s="65"/>
      <c r="HWG224" s="66"/>
      <c r="HWI224" s="64"/>
      <c r="HWJ224" s="67"/>
      <c r="HWK224" s="67"/>
      <c r="HWL224" s="65"/>
      <c r="HWM224" s="65"/>
      <c r="HWN224" s="65"/>
      <c r="HWO224" s="66"/>
      <c r="HWQ224" s="64"/>
      <c r="HWR224" s="67"/>
      <c r="HWS224" s="67"/>
      <c r="HWT224" s="65"/>
      <c r="HWU224" s="65"/>
      <c r="HWV224" s="65"/>
      <c r="HWW224" s="66"/>
      <c r="HWY224" s="64"/>
      <c r="HWZ224" s="67"/>
      <c r="HXA224" s="67"/>
      <c r="HXB224" s="65"/>
      <c r="HXC224" s="65"/>
      <c r="HXD224" s="65"/>
      <c r="HXE224" s="66"/>
      <c r="HXG224" s="64"/>
      <c r="HXH224" s="67"/>
      <c r="HXI224" s="67"/>
      <c r="HXJ224" s="65"/>
      <c r="HXK224" s="65"/>
      <c r="HXL224" s="65"/>
      <c r="HXM224" s="66"/>
      <c r="HXO224" s="64"/>
      <c r="HXP224" s="67"/>
      <c r="HXQ224" s="67"/>
      <c r="HXR224" s="65"/>
      <c r="HXS224" s="65"/>
      <c r="HXT224" s="65"/>
      <c r="HXU224" s="66"/>
      <c r="HXW224" s="64"/>
      <c r="HXX224" s="67"/>
      <c r="HXY224" s="67"/>
      <c r="HXZ224" s="65"/>
      <c r="HYA224" s="65"/>
      <c r="HYB224" s="65"/>
      <c r="HYC224" s="66"/>
      <c r="HYE224" s="64"/>
      <c r="HYF224" s="67"/>
      <c r="HYG224" s="67"/>
      <c r="HYH224" s="65"/>
      <c r="HYI224" s="65"/>
      <c r="HYJ224" s="65"/>
      <c r="HYK224" s="66"/>
      <c r="HYM224" s="64"/>
      <c r="HYN224" s="67"/>
      <c r="HYO224" s="67"/>
      <c r="HYP224" s="65"/>
      <c r="HYQ224" s="65"/>
      <c r="HYR224" s="65"/>
      <c r="HYS224" s="66"/>
      <c r="HYU224" s="64"/>
      <c r="HYV224" s="67"/>
      <c r="HYW224" s="67"/>
      <c r="HYX224" s="65"/>
      <c r="HYY224" s="65"/>
      <c r="HYZ224" s="65"/>
      <c r="HZA224" s="66"/>
      <c r="HZC224" s="64"/>
      <c r="HZD224" s="67"/>
      <c r="HZE224" s="67"/>
      <c r="HZF224" s="65"/>
      <c r="HZG224" s="65"/>
      <c r="HZH224" s="65"/>
      <c r="HZI224" s="66"/>
      <c r="HZK224" s="64"/>
      <c r="HZL224" s="67"/>
      <c r="HZM224" s="67"/>
      <c r="HZN224" s="65"/>
      <c r="HZO224" s="65"/>
      <c r="HZP224" s="65"/>
      <c r="HZQ224" s="66"/>
      <c r="HZS224" s="64"/>
      <c r="HZT224" s="67"/>
      <c r="HZU224" s="67"/>
      <c r="HZV224" s="65"/>
      <c r="HZW224" s="65"/>
      <c r="HZX224" s="65"/>
      <c r="HZY224" s="66"/>
      <c r="IAA224" s="64"/>
      <c r="IAB224" s="67"/>
      <c r="IAC224" s="67"/>
      <c r="IAD224" s="65"/>
      <c r="IAE224" s="65"/>
      <c r="IAF224" s="65"/>
      <c r="IAG224" s="66"/>
      <c r="IAI224" s="64"/>
      <c r="IAJ224" s="67"/>
      <c r="IAK224" s="67"/>
      <c r="IAL224" s="65"/>
      <c r="IAM224" s="65"/>
      <c r="IAN224" s="65"/>
      <c r="IAO224" s="66"/>
      <c r="IAQ224" s="64"/>
      <c r="IAR224" s="67"/>
      <c r="IAS224" s="67"/>
      <c r="IAT224" s="65"/>
      <c r="IAU224" s="65"/>
      <c r="IAV224" s="65"/>
      <c r="IAW224" s="66"/>
      <c r="IAY224" s="64"/>
      <c r="IAZ224" s="67"/>
      <c r="IBA224" s="67"/>
      <c r="IBB224" s="65"/>
      <c r="IBC224" s="65"/>
      <c r="IBD224" s="65"/>
      <c r="IBE224" s="66"/>
      <c r="IBG224" s="64"/>
      <c r="IBH224" s="67"/>
      <c r="IBI224" s="67"/>
      <c r="IBJ224" s="65"/>
      <c r="IBK224" s="65"/>
      <c r="IBL224" s="65"/>
      <c r="IBM224" s="66"/>
      <c r="IBO224" s="64"/>
      <c r="IBP224" s="67"/>
      <c r="IBQ224" s="67"/>
      <c r="IBR224" s="65"/>
      <c r="IBS224" s="65"/>
      <c r="IBT224" s="65"/>
      <c r="IBU224" s="66"/>
      <c r="IBW224" s="64"/>
      <c r="IBX224" s="67"/>
      <c r="IBY224" s="67"/>
      <c r="IBZ224" s="65"/>
      <c r="ICA224" s="65"/>
      <c r="ICB224" s="65"/>
      <c r="ICC224" s="66"/>
      <c r="ICE224" s="64"/>
      <c r="ICF224" s="67"/>
      <c r="ICG224" s="67"/>
      <c r="ICH224" s="65"/>
      <c r="ICI224" s="65"/>
      <c r="ICJ224" s="65"/>
      <c r="ICK224" s="66"/>
      <c r="ICM224" s="64"/>
      <c r="ICN224" s="67"/>
      <c r="ICO224" s="67"/>
      <c r="ICP224" s="65"/>
      <c r="ICQ224" s="65"/>
      <c r="ICR224" s="65"/>
      <c r="ICS224" s="66"/>
      <c r="ICU224" s="64"/>
      <c r="ICV224" s="67"/>
      <c r="ICW224" s="67"/>
      <c r="ICX224" s="65"/>
      <c r="ICY224" s="65"/>
      <c r="ICZ224" s="65"/>
      <c r="IDA224" s="66"/>
      <c r="IDC224" s="64"/>
      <c r="IDD224" s="67"/>
      <c r="IDE224" s="67"/>
      <c r="IDF224" s="65"/>
      <c r="IDG224" s="65"/>
      <c r="IDH224" s="65"/>
      <c r="IDI224" s="66"/>
      <c r="IDK224" s="64"/>
      <c r="IDL224" s="67"/>
      <c r="IDM224" s="67"/>
      <c r="IDN224" s="65"/>
      <c r="IDO224" s="65"/>
      <c r="IDP224" s="65"/>
      <c r="IDQ224" s="66"/>
      <c r="IDS224" s="64"/>
      <c r="IDT224" s="67"/>
      <c r="IDU224" s="67"/>
      <c r="IDV224" s="65"/>
      <c r="IDW224" s="65"/>
      <c r="IDX224" s="65"/>
      <c r="IDY224" s="66"/>
      <c r="IEA224" s="64"/>
      <c r="IEB224" s="67"/>
      <c r="IEC224" s="67"/>
      <c r="IED224" s="65"/>
      <c r="IEE224" s="65"/>
      <c r="IEF224" s="65"/>
      <c r="IEG224" s="66"/>
      <c r="IEI224" s="64"/>
      <c r="IEJ224" s="67"/>
      <c r="IEK224" s="67"/>
      <c r="IEL224" s="65"/>
      <c r="IEM224" s="65"/>
      <c r="IEN224" s="65"/>
      <c r="IEO224" s="66"/>
      <c r="IEQ224" s="64"/>
      <c r="IER224" s="67"/>
      <c r="IES224" s="67"/>
      <c r="IET224" s="65"/>
      <c r="IEU224" s="65"/>
      <c r="IEV224" s="65"/>
      <c r="IEW224" s="66"/>
      <c r="IEY224" s="64"/>
      <c r="IEZ224" s="67"/>
      <c r="IFA224" s="67"/>
      <c r="IFB224" s="65"/>
      <c r="IFC224" s="65"/>
      <c r="IFD224" s="65"/>
      <c r="IFE224" s="66"/>
      <c r="IFG224" s="64"/>
      <c r="IFH224" s="67"/>
      <c r="IFI224" s="67"/>
      <c r="IFJ224" s="65"/>
      <c r="IFK224" s="65"/>
      <c r="IFL224" s="65"/>
      <c r="IFM224" s="66"/>
      <c r="IFO224" s="64"/>
      <c r="IFP224" s="67"/>
      <c r="IFQ224" s="67"/>
      <c r="IFR224" s="65"/>
      <c r="IFS224" s="65"/>
      <c r="IFT224" s="65"/>
      <c r="IFU224" s="66"/>
      <c r="IFW224" s="64"/>
      <c r="IFX224" s="67"/>
      <c r="IFY224" s="67"/>
      <c r="IFZ224" s="65"/>
      <c r="IGA224" s="65"/>
      <c r="IGB224" s="65"/>
      <c r="IGC224" s="66"/>
      <c r="IGE224" s="64"/>
      <c r="IGF224" s="67"/>
      <c r="IGG224" s="67"/>
      <c r="IGH224" s="65"/>
      <c r="IGI224" s="65"/>
      <c r="IGJ224" s="65"/>
      <c r="IGK224" s="66"/>
      <c r="IGM224" s="64"/>
      <c r="IGN224" s="67"/>
      <c r="IGO224" s="67"/>
      <c r="IGP224" s="65"/>
      <c r="IGQ224" s="65"/>
      <c r="IGR224" s="65"/>
      <c r="IGS224" s="66"/>
      <c r="IGU224" s="64"/>
      <c r="IGV224" s="67"/>
      <c r="IGW224" s="67"/>
      <c r="IGX224" s="65"/>
      <c r="IGY224" s="65"/>
      <c r="IGZ224" s="65"/>
      <c r="IHA224" s="66"/>
      <c r="IHC224" s="64"/>
      <c r="IHD224" s="67"/>
      <c r="IHE224" s="67"/>
      <c r="IHF224" s="65"/>
      <c r="IHG224" s="65"/>
      <c r="IHH224" s="65"/>
      <c r="IHI224" s="66"/>
      <c r="IHK224" s="64"/>
      <c r="IHL224" s="67"/>
      <c r="IHM224" s="67"/>
      <c r="IHN224" s="65"/>
      <c r="IHO224" s="65"/>
      <c r="IHP224" s="65"/>
      <c r="IHQ224" s="66"/>
      <c r="IHS224" s="64"/>
      <c r="IHT224" s="67"/>
      <c r="IHU224" s="67"/>
      <c r="IHV224" s="65"/>
      <c r="IHW224" s="65"/>
      <c r="IHX224" s="65"/>
      <c r="IHY224" s="66"/>
      <c r="IIA224" s="64"/>
      <c r="IIB224" s="67"/>
      <c r="IIC224" s="67"/>
      <c r="IID224" s="65"/>
      <c r="IIE224" s="65"/>
      <c r="IIF224" s="65"/>
      <c r="IIG224" s="66"/>
      <c r="III224" s="64"/>
      <c r="IIJ224" s="67"/>
      <c r="IIK224" s="67"/>
      <c r="IIL224" s="65"/>
      <c r="IIM224" s="65"/>
      <c r="IIN224" s="65"/>
      <c r="IIO224" s="66"/>
      <c r="IIQ224" s="64"/>
      <c r="IIR224" s="67"/>
      <c r="IIS224" s="67"/>
      <c r="IIT224" s="65"/>
      <c r="IIU224" s="65"/>
      <c r="IIV224" s="65"/>
      <c r="IIW224" s="66"/>
      <c r="IIY224" s="64"/>
      <c r="IIZ224" s="67"/>
      <c r="IJA224" s="67"/>
      <c r="IJB224" s="65"/>
      <c r="IJC224" s="65"/>
      <c r="IJD224" s="65"/>
      <c r="IJE224" s="66"/>
      <c r="IJG224" s="64"/>
      <c r="IJH224" s="67"/>
      <c r="IJI224" s="67"/>
      <c r="IJJ224" s="65"/>
      <c r="IJK224" s="65"/>
      <c r="IJL224" s="65"/>
      <c r="IJM224" s="66"/>
      <c r="IJO224" s="64"/>
      <c r="IJP224" s="67"/>
      <c r="IJQ224" s="67"/>
      <c r="IJR224" s="65"/>
      <c r="IJS224" s="65"/>
      <c r="IJT224" s="65"/>
      <c r="IJU224" s="66"/>
      <c r="IJW224" s="64"/>
      <c r="IJX224" s="67"/>
      <c r="IJY224" s="67"/>
      <c r="IJZ224" s="65"/>
      <c r="IKA224" s="65"/>
      <c r="IKB224" s="65"/>
      <c r="IKC224" s="66"/>
      <c r="IKE224" s="64"/>
      <c r="IKF224" s="67"/>
      <c r="IKG224" s="67"/>
      <c r="IKH224" s="65"/>
      <c r="IKI224" s="65"/>
      <c r="IKJ224" s="65"/>
      <c r="IKK224" s="66"/>
      <c r="IKM224" s="64"/>
      <c r="IKN224" s="67"/>
      <c r="IKO224" s="67"/>
      <c r="IKP224" s="65"/>
      <c r="IKQ224" s="65"/>
      <c r="IKR224" s="65"/>
      <c r="IKS224" s="66"/>
      <c r="IKU224" s="64"/>
      <c r="IKV224" s="67"/>
      <c r="IKW224" s="67"/>
      <c r="IKX224" s="65"/>
      <c r="IKY224" s="65"/>
      <c r="IKZ224" s="65"/>
      <c r="ILA224" s="66"/>
      <c r="ILC224" s="64"/>
      <c r="ILD224" s="67"/>
      <c r="ILE224" s="67"/>
      <c r="ILF224" s="65"/>
      <c r="ILG224" s="65"/>
      <c r="ILH224" s="65"/>
      <c r="ILI224" s="66"/>
      <c r="ILK224" s="64"/>
      <c r="ILL224" s="67"/>
      <c r="ILM224" s="67"/>
      <c r="ILN224" s="65"/>
      <c r="ILO224" s="65"/>
      <c r="ILP224" s="65"/>
      <c r="ILQ224" s="66"/>
      <c r="ILS224" s="64"/>
      <c r="ILT224" s="67"/>
      <c r="ILU224" s="67"/>
      <c r="ILV224" s="65"/>
      <c r="ILW224" s="65"/>
      <c r="ILX224" s="65"/>
      <c r="ILY224" s="66"/>
      <c r="IMA224" s="64"/>
      <c r="IMB224" s="67"/>
      <c r="IMC224" s="67"/>
      <c r="IMD224" s="65"/>
      <c r="IME224" s="65"/>
      <c r="IMF224" s="65"/>
      <c r="IMG224" s="66"/>
      <c r="IMI224" s="64"/>
      <c r="IMJ224" s="67"/>
      <c r="IMK224" s="67"/>
      <c r="IML224" s="65"/>
      <c r="IMM224" s="65"/>
      <c r="IMN224" s="65"/>
      <c r="IMO224" s="66"/>
      <c r="IMQ224" s="64"/>
      <c r="IMR224" s="67"/>
      <c r="IMS224" s="67"/>
      <c r="IMT224" s="65"/>
      <c r="IMU224" s="65"/>
      <c r="IMV224" s="65"/>
      <c r="IMW224" s="66"/>
      <c r="IMY224" s="64"/>
      <c r="IMZ224" s="67"/>
      <c r="INA224" s="67"/>
      <c r="INB224" s="65"/>
      <c r="INC224" s="65"/>
      <c r="IND224" s="65"/>
      <c r="INE224" s="66"/>
      <c r="ING224" s="64"/>
      <c r="INH224" s="67"/>
      <c r="INI224" s="67"/>
      <c r="INJ224" s="65"/>
      <c r="INK224" s="65"/>
      <c r="INL224" s="65"/>
      <c r="INM224" s="66"/>
      <c r="INO224" s="64"/>
      <c r="INP224" s="67"/>
      <c r="INQ224" s="67"/>
      <c r="INR224" s="65"/>
      <c r="INS224" s="65"/>
      <c r="INT224" s="65"/>
      <c r="INU224" s="66"/>
      <c r="INW224" s="64"/>
      <c r="INX224" s="67"/>
      <c r="INY224" s="67"/>
      <c r="INZ224" s="65"/>
      <c r="IOA224" s="65"/>
      <c r="IOB224" s="65"/>
      <c r="IOC224" s="66"/>
      <c r="IOE224" s="64"/>
      <c r="IOF224" s="67"/>
      <c r="IOG224" s="67"/>
      <c r="IOH224" s="65"/>
      <c r="IOI224" s="65"/>
      <c r="IOJ224" s="65"/>
      <c r="IOK224" s="66"/>
      <c r="IOM224" s="64"/>
      <c r="ION224" s="67"/>
      <c r="IOO224" s="67"/>
      <c r="IOP224" s="65"/>
      <c r="IOQ224" s="65"/>
      <c r="IOR224" s="65"/>
      <c r="IOS224" s="66"/>
      <c r="IOU224" s="64"/>
      <c r="IOV224" s="67"/>
      <c r="IOW224" s="67"/>
      <c r="IOX224" s="65"/>
      <c r="IOY224" s="65"/>
      <c r="IOZ224" s="65"/>
      <c r="IPA224" s="66"/>
      <c r="IPC224" s="64"/>
      <c r="IPD224" s="67"/>
      <c r="IPE224" s="67"/>
      <c r="IPF224" s="65"/>
      <c r="IPG224" s="65"/>
      <c r="IPH224" s="65"/>
      <c r="IPI224" s="66"/>
      <c r="IPK224" s="64"/>
      <c r="IPL224" s="67"/>
      <c r="IPM224" s="67"/>
      <c r="IPN224" s="65"/>
      <c r="IPO224" s="65"/>
      <c r="IPP224" s="65"/>
      <c r="IPQ224" s="66"/>
      <c r="IPS224" s="64"/>
      <c r="IPT224" s="67"/>
      <c r="IPU224" s="67"/>
      <c r="IPV224" s="65"/>
      <c r="IPW224" s="65"/>
      <c r="IPX224" s="65"/>
      <c r="IPY224" s="66"/>
      <c r="IQA224" s="64"/>
      <c r="IQB224" s="67"/>
      <c r="IQC224" s="67"/>
      <c r="IQD224" s="65"/>
      <c r="IQE224" s="65"/>
      <c r="IQF224" s="65"/>
      <c r="IQG224" s="66"/>
      <c r="IQI224" s="64"/>
      <c r="IQJ224" s="67"/>
      <c r="IQK224" s="67"/>
      <c r="IQL224" s="65"/>
      <c r="IQM224" s="65"/>
      <c r="IQN224" s="65"/>
      <c r="IQO224" s="66"/>
      <c r="IQQ224" s="64"/>
      <c r="IQR224" s="67"/>
      <c r="IQS224" s="67"/>
      <c r="IQT224" s="65"/>
      <c r="IQU224" s="65"/>
      <c r="IQV224" s="65"/>
      <c r="IQW224" s="66"/>
      <c r="IQY224" s="64"/>
      <c r="IQZ224" s="67"/>
      <c r="IRA224" s="67"/>
      <c r="IRB224" s="65"/>
      <c r="IRC224" s="65"/>
      <c r="IRD224" s="65"/>
      <c r="IRE224" s="66"/>
      <c r="IRG224" s="64"/>
      <c r="IRH224" s="67"/>
      <c r="IRI224" s="67"/>
      <c r="IRJ224" s="65"/>
      <c r="IRK224" s="65"/>
      <c r="IRL224" s="65"/>
      <c r="IRM224" s="66"/>
      <c r="IRO224" s="64"/>
      <c r="IRP224" s="67"/>
      <c r="IRQ224" s="67"/>
      <c r="IRR224" s="65"/>
      <c r="IRS224" s="65"/>
      <c r="IRT224" s="65"/>
      <c r="IRU224" s="66"/>
      <c r="IRW224" s="64"/>
      <c r="IRX224" s="67"/>
      <c r="IRY224" s="67"/>
      <c r="IRZ224" s="65"/>
      <c r="ISA224" s="65"/>
      <c r="ISB224" s="65"/>
      <c r="ISC224" s="66"/>
      <c r="ISE224" s="64"/>
      <c r="ISF224" s="67"/>
      <c r="ISG224" s="67"/>
      <c r="ISH224" s="65"/>
      <c r="ISI224" s="65"/>
      <c r="ISJ224" s="65"/>
      <c r="ISK224" s="66"/>
      <c r="ISM224" s="64"/>
      <c r="ISN224" s="67"/>
      <c r="ISO224" s="67"/>
      <c r="ISP224" s="65"/>
      <c r="ISQ224" s="65"/>
      <c r="ISR224" s="65"/>
      <c r="ISS224" s="66"/>
      <c r="ISU224" s="64"/>
      <c r="ISV224" s="67"/>
      <c r="ISW224" s="67"/>
      <c r="ISX224" s="65"/>
      <c r="ISY224" s="65"/>
      <c r="ISZ224" s="65"/>
      <c r="ITA224" s="66"/>
      <c r="ITC224" s="64"/>
      <c r="ITD224" s="67"/>
      <c r="ITE224" s="67"/>
      <c r="ITF224" s="65"/>
      <c r="ITG224" s="65"/>
      <c r="ITH224" s="65"/>
      <c r="ITI224" s="66"/>
      <c r="ITK224" s="64"/>
      <c r="ITL224" s="67"/>
      <c r="ITM224" s="67"/>
      <c r="ITN224" s="65"/>
      <c r="ITO224" s="65"/>
      <c r="ITP224" s="65"/>
      <c r="ITQ224" s="66"/>
      <c r="ITS224" s="64"/>
      <c r="ITT224" s="67"/>
      <c r="ITU224" s="67"/>
      <c r="ITV224" s="65"/>
      <c r="ITW224" s="65"/>
      <c r="ITX224" s="65"/>
      <c r="ITY224" s="66"/>
      <c r="IUA224" s="64"/>
      <c r="IUB224" s="67"/>
      <c r="IUC224" s="67"/>
      <c r="IUD224" s="65"/>
      <c r="IUE224" s="65"/>
      <c r="IUF224" s="65"/>
      <c r="IUG224" s="66"/>
      <c r="IUI224" s="64"/>
      <c r="IUJ224" s="67"/>
      <c r="IUK224" s="67"/>
      <c r="IUL224" s="65"/>
      <c r="IUM224" s="65"/>
      <c r="IUN224" s="65"/>
      <c r="IUO224" s="66"/>
      <c r="IUQ224" s="64"/>
      <c r="IUR224" s="67"/>
      <c r="IUS224" s="67"/>
      <c r="IUT224" s="65"/>
      <c r="IUU224" s="65"/>
      <c r="IUV224" s="65"/>
      <c r="IUW224" s="66"/>
      <c r="IUY224" s="64"/>
      <c r="IUZ224" s="67"/>
      <c r="IVA224" s="67"/>
      <c r="IVB224" s="65"/>
      <c r="IVC224" s="65"/>
      <c r="IVD224" s="65"/>
      <c r="IVE224" s="66"/>
      <c r="IVG224" s="64"/>
      <c r="IVH224" s="67"/>
      <c r="IVI224" s="67"/>
      <c r="IVJ224" s="65"/>
      <c r="IVK224" s="65"/>
      <c r="IVL224" s="65"/>
      <c r="IVM224" s="66"/>
      <c r="IVO224" s="64"/>
      <c r="IVP224" s="67"/>
      <c r="IVQ224" s="67"/>
      <c r="IVR224" s="65"/>
      <c r="IVS224" s="65"/>
      <c r="IVT224" s="65"/>
      <c r="IVU224" s="66"/>
      <c r="IVW224" s="64"/>
      <c r="IVX224" s="67"/>
      <c r="IVY224" s="67"/>
      <c r="IVZ224" s="65"/>
      <c r="IWA224" s="65"/>
      <c r="IWB224" s="65"/>
      <c r="IWC224" s="66"/>
      <c r="IWE224" s="64"/>
      <c r="IWF224" s="67"/>
      <c r="IWG224" s="67"/>
      <c r="IWH224" s="65"/>
      <c r="IWI224" s="65"/>
      <c r="IWJ224" s="65"/>
      <c r="IWK224" s="66"/>
      <c r="IWM224" s="64"/>
      <c r="IWN224" s="67"/>
      <c r="IWO224" s="67"/>
      <c r="IWP224" s="65"/>
      <c r="IWQ224" s="65"/>
      <c r="IWR224" s="65"/>
      <c r="IWS224" s="66"/>
      <c r="IWU224" s="64"/>
      <c r="IWV224" s="67"/>
      <c r="IWW224" s="67"/>
      <c r="IWX224" s="65"/>
      <c r="IWY224" s="65"/>
      <c r="IWZ224" s="65"/>
      <c r="IXA224" s="66"/>
      <c r="IXC224" s="64"/>
      <c r="IXD224" s="67"/>
      <c r="IXE224" s="67"/>
      <c r="IXF224" s="65"/>
      <c r="IXG224" s="65"/>
      <c r="IXH224" s="65"/>
      <c r="IXI224" s="66"/>
      <c r="IXK224" s="64"/>
      <c r="IXL224" s="67"/>
      <c r="IXM224" s="67"/>
      <c r="IXN224" s="65"/>
      <c r="IXO224" s="65"/>
      <c r="IXP224" s="65"/>
      <c r="IXQ224" s="66"/>
      <c r="IXS224" s="64"/>
      <c r="IXT224" s="67"/>
      <c r="IXU224" s="67"/>
      <c r="IXV224" s="65"/>
      <c r="IXW224" s="65"/>
      <c r="IXX224" s="65"/>
      <c r="IXY224" s="66"/>
      <c r="IYA224" s="64"/>
      <c r="IYB224" s="67"/>
      <c r="IYC224" s="67"/>
      <c r="IYD224" s="65"/>
      <c r="IYE224" s="65"/>
      <c r="IYF224" s="65"/>
      <c r="IYG224" s="66"/>
      <c r="IYI224" s="64"/>
      <c r="IYJ224" s="67"/>
      <c r="IYK224" s="67"/>
      <c r="IYL224" s="65"/>
      <c r="IYM224" s="65"/>
      <c r="IYN224" s="65"/>
      <c r="IYO224" s="66"/>
      <c r="IYQ224" s="64"/>
      <c r="IYR224" s="67"/>
      <c r="IYS224" s="67"/>
      <c r="IYT224" s="65"/>
      <c r="IYU224" s="65"/>
      <c r="IYV224" s="65"/>
      <c r="IYW224" s="66"/>
      <c r="IYY224" s="64"/>
      <c r="IYZ224" s="67"/>
      <c r="IZA224" s="67"/>
      <c r="IZB224" s="65"/>
      <c r="IZC224" s="65"/>
      <c r="IZD224" s="65"/>
      <c r="IZE224" s="66"/>
      <c r="IZG224" s="64"/>
      <c r="IZH224" s="67"/>
      <c r="IZI224" s="67"/>
      <c r="IZJ224" s="65"/>
      <c r="IZK224" s="65"/>
      <c r="IZL224" s="65"/>
      <c r="IZM224" s="66"/>
      <c r="IZO224" s="64"/>
      <c r="IZP224" s="67"/>
      <c r="IZQ224" s="67"/>
      <c r="IZR224" s="65"/>
      <c r="IZS224" s="65"/>
      <c r="IZT224" s="65"/>
      <c r="IZU224" s="66"/>
      <c r="IZW224" s="64"/>
      <c r="IZX224" s="67"/>
      <c r="IZY224" s="67"/>
      <c r="IZZ224" s="65"/>
      <c r="JAA224" s="65"/>
      <c r="JAB224" s="65"/>
      <c r="JAC224" s="66"/>
      <c r="JAE224" s="64"/>
      <c r="JAF224" s="67"/>
      <c r="JAG224" s="67"/>
      <c r="JAH224" s="65"/>
      <c r="JAI224" s="65"/>
      <c r="JAJ224" s="65"/>
      <c r="JAK224" s="66"/>
      <c r="JAM224" s="64"/>
      <c r="JAN224" s="67"/>
      <c r="JAO224" s="67"/>
      <c r="JAP224" s="65"/>
      <c r="JAQ224" s="65"/>
      <c r="JAR224" s="65"/>
      <c r="JAS224" s="66"/>
      <c r="JAU224" s="64"/>
      <c r="JAV224" s="67"/>
      <c r="JAW224" s="67"/>
      <c r="JAX224" s="65"/>
      <c r="JAY224" s="65"/>
      <c r="JAZ224" s="65"/>
      <c r="JBA224" s="66"/>
      <c r="JBC224" s="64"/>
      <c r="JBD224" s="67"/>
      <c r="JBE224" s="67"/>
      <c r="JBF224" s="65"/>
      <c r="JBG224" s="65"/>
      <c r="JBH224" s="65"/>
      <c r="JBI224" s="66"/>
      <c r="JBK224" s="64"/>
      <c r="JBL224" s="67"/>
      <c r="JBM224" s="67"/>
      <c r="JBN224" s="65"/>
      <c r="JBO224" s="65"/>
      <c r="JBP224" s="65"/>
      <c r="JBQ224" s="66"/>
      <c r="JBS224" s="64"/>
      <c r="JBT224" s="67"/>
      <c r="JBU224" s="67"/>
      <c r="JBV224" s="65"/>
      <c r="JBW224" s="65"/>
      <c r="JBX224" s="65"/>
      <c r="JBY224" s="66"/>
      <c r="JCA224" s="64"/>
      <c r="JCB224" s="67"/>
      <c r="JCC224" s="67"/>
      <c r="JCD224" s="65"/>
      <c r="JCE224" s="65"/>
      <c r="JCF224" s="65"/>
      <c r="JCG224" s="66"/>
      <c r="JCI224" s="64"/>
      <c r="JCJ224" s="67"/>
      <c r="JCK224" s="67"/>
      <c r="JCL224" s="65"/>
      <c r="JCM224" s="65"/>
      <c r="JCN224" s="65"/>
      <c r="JCO224" s="66"/>
      <c r="JCQ224" s="64"/>
      <c r="JCR224" s="67"/>
      <c r="JCS224" s="67"/>
      <c r="JCT224" s="65"/>
      <c r="JCU224" s="65"/>
      <c r="JCV224" s="65"/>
      <c r="JCW224" s="66"/>
      <c r="JCY224" s="64"/>
      <c r="JCZ224" s="67"/>
      <c r="JDA224" s="67"/>
      <c r="JDB224" s="65"/>
      <c r="JDC224" s="65"/>
      <c r="JDD224" s="65"/>
      <c r="JDE224" s="66"/>
      <c r="JDG224" s="64"/>
      <c r="JDH224" s="67"/>
      <c r="JDI224" s="67"/>
      <c r="JDJ224" s="65"/>
      <c r="JDK224" s="65"/>
      <c r="JDL224" s="65"/>
      <c r="JDM224" s="66"/>
      <c r="JDO224" s="64"/>
      <c r="JDP224" s="67"/>
      <c r="JDQ224" s="67"/>
      <c r="JDR224" s="65"/>
      <c r="JDS224" s="65"/>
      <c r="JDT224" s="65"/>
      <c r="JDU224" s="66"/>
      <c r="JDW224" s="64"/>
      <c r="JDX224" s="67"/>
      <c r="JDY224" s="67"/>
      <c r="JDZ224" s="65"/>
      <c r="JEA224" s="65"/>
      <c r="JEB224" s="65"/>
      <c r="JEC224" s="66"/>
      <c r="JEE224" s="64"/>
      <c r="JEF224" s="67"/>
      <c r="JEG224" s="67"/>
      <c r="JEH224" s="65"/>
      <c r="JEI224" s="65"/>
      <c r="JEJ224" s="65"/>
      <c r="JEK224" s="66"/>
      <c r="JEM224" s="64"/>
      <c r="JEN224" s="67"/>
      <c r="JEO224" s="67"/>
      <c r="JEP224" s="65"/>
      <c r="JEQ224" s="65"/>
      <c r="JER224" s="65"/>
      <c r="JES224" s="66"/>
      <c r="JEU224" s="64"/>
      <c r="JEV224" s="67"/>
      <c r="JEW224" s="67"/>
      <c r="JEX224" s="65"/>
      <c r="JEY224" s="65"/>
      <c r="JEZ224" s="65"/>
      <c r="JFA224" s="66"/>
      <c r="JFC224" s="64"/>
      <c r="JFD224" s="67"/>
      <c r="JFE224" s="67"/>
      <c r="JFF224" s="65"/>
      <c r="JFG224" s="65"/>
      <c r="JFH224" s="65"/>
      <c r="JFI224" s="66"/>
      <c r="JFK224" s="64"/>
      <c r="JFL224" s="67"/>
      <c r="JFM224" s="67"/>
      <c r="JFN224" s="65"/>
      <c r="JFO224" s="65"/>
      <c r="JFP224" s="65"/>
      <c r="JFQ224" s="66"/>
      <c r="JFS224" s="64"/>
      <c r="JFT224" s="67"/>
      <c r="JFU224" s="67"/>
      <c r="JFV224" s="65"/>
      <c r="JFW224" s="65"/>
      <c r="JFX224" s="65"/>
      <c r="JFY224" s="66"/>
      <c r="JGA224" s="64"/>
      <c r="JGB224" s="67"/>
      <c r="JGC224" s="67"/>
      <c r="JGD224" s="65"/>
      <c r="JGE224" s="65"/>
      <c r="JGF224" s="65"/>
      <c r="JGG224" s="66"/>
      <c r="JGI224" s="64"/>
      <c r="JGJ224" s="67"/>
      <c r="JGK224" s="67"/>
      <c r="JGL224" s="65"/>
      <c r="JGM224" s="65"/>
      <c r="JGN224" s="65"/>
      <c r="JGO224" s="66"/>
      <c r="JGQ224" s="64"/>
      <c r="JGR224" s="67"/>
      <c r="JGS224" s="67"/>
      <c r="JGT224" s="65"/>
      <c r="JGU224" s="65"/>
      <c r="JGV224" s="65"/>
      <c r="JGW224" s="66"/>
      <c r="JGY224" s="64"/>
      <c r="JGZ224" s="67"/>
      <c r="JHA224" s="67"/>
      <c r="JHB224" s="65"/>
      <c r="JHC224" s="65"/>
      <c r="JHD224" s="65"/>
      <c r="JHE224" s="66"/>
      <c r="JHG224" s="64"/>
      <c r="JHH224" s="67"/>
      <c r="JHI224" s="67"/>
      <c r="JHJ224" s="65"/>
      <c r="JHK224" s="65"/>
      <c r="JHL224" s="65"/>
      <c r="JHM224" s="66"/>
      <c r="JHO224" s="64"/>
      <c r="JHP224" s="67"/>
      <c r="JHQ224" s="67"/>
      <c r="JHR224" s="65"/>
      <c r="JHS224" s="65"/>
      <c r="JHT224" s="65"/>
      <c r="JHU224" s="66"/>
      <c r="JHW224" s="64"/>
      <c r="JHX224" s="67"/>
      <c r="JHY224" s="67"/>
      <c r="JHZ224" s="65"/>
      <c r="JIA224" s="65"/>
      <c r="JIB224" s="65"/>
      <c r="JIC224" s="66"/>
      <c r="JIE224" s="64"/>
      <c r="JIF224" s="67"/>
      <c r="JIG224" s="67"/>
      <c r="JIH224" s="65"/>
      <c r="JII224" s="65"/>
      <c r="JIJ224" s="65"/>
      <c r="JIK224" s="66"/>
      <c r="JIM224" s="64"/>
      <c r="JIN224" s="67"/>
      <c r="JIO224" s="67"/>
      <c r="JIP224" s="65"/>
      <c r="JIQ224" s="65"/>
      <c r="JIR224" s="65"/>
      <c r="JIS224" s="66"/>
      <c r="JIU224" s="64"/>
      <c r="JIV224" s="67"/>
      <c r="JIW224" s="67"/>
      <c r="JIX224" s="65"/>
      <c r="JIY224" s="65"/>
      <c r="JIZ224" s="65"/>
      <c r="JJA224" s="66"/>
      <c r="JJC224" s="64"/>
      <c r="JJD224" s="67"/>
      <c r="JJE224" s="67"/>
      <c r="JJF224" s="65"/>
      <c r="JJG224" s="65"/>
      <c r="JJH224" s="65"/>
      <c r="JJI224" s="66"/>
      <c r="JJK224" s="64"/>
      <c r="JJL224" s="67"/>
      <c r="JJM224" s="67"/>
      <c r="JJN224" s="65"/>
      <c r="JJO224" s="65"/>
      <c r="JJP224" s="65"/>
      <c r="JJQ224" s="66"/>
      <c r="JJS224" s="64"/>
      <c r="JJT224" s="67"/>
      <c r="JJU224" s="67"/>
      <c r="JJV224" s="65"/>
      <c r="JJW224" s="65"/>
      <c r="JJX224" s="65"/>
      <c r="JJY224" s="66"/>
      <c r="JKA224" s="64"/>
      <c r="JKB224" s="67"/>
      <c r="JKC224" s="67"/>
      <c r="JKD224" s="65"/>
      <c r="JKE224" s="65"/>
      <c r="JKF224" s="65"/>
      <c r="JKG224" s="66"/>
      <c r="JKI224" s="64"/>
      <c r="JKJ224" s="67"/>
      <c r="JKK224" s="67"/>
      <c r="JKL224" s="65"/>
      <c r="JKM224" s="65"/>
      <c r="JKN224" s="65"/>
      <c r="JKO224" s="66"/>
      <c r="JKQ224" s="64"/>
      <c r="JKR224" s="67"/>
      <c r="JKS224" s="67"/>
      <c r="JKT224" s="65"/>
      <c r="JKU224" s="65"/>
      <c r="JKV224" s="65"/>
      <c r="JKW224" s="66"/>
      <c r="JKY224" s="64"/>
      <c r="JKZ224" s="67"/>
      <c r="JLA224" s="67"/>
      <c r="JLB224" s="65"/>
      <c r="JLC224" s="65"/>
      <c r="JLD224" s="65"/>
      <c r="JLE224" s="66"/>
      <c r="JLG224" s="64"/>
      <c r="JLH224" s="67"/>
      <c r="JLI224" s="67"/>
      <c r="JLJ224" s="65"/>
      <c r="JLK224" s="65"/>
      <c r="JLL224" s="65"/>
      <c r="JLM224" s="66"/>
      <c r="JLO224" s="64"/>
      <c r="JLP224" s="67"/>
      <c r="JLQ224" s="67"/>
      <c r="JLR224" s="65"/>
      <c r="JLS224" s="65"/>
      <c r="JLT224" s="65"/>
      <c r="JLU224" s="66"/>
      <c r="JLW224" s="64"/>
      <c r="JLX224" s="67"/>
      <c r="JLY224" s="67"/>
      <c r="JLZ224" s="65"/>
      <c r="JMA224" s="65"/>
      <c r="JMB224" s="65"/>
      <c r="JMC224" s="66"/>
      <c r="JME224" s="64"/>
      <c r="JMF224" s="67"/>
      <c r="JMG224" s="67"/>
      <c r="JMH224" s="65"/>
      <c r="JMI224" s="65"/>
      <c r="JMJ224" s="65"/>
      <c r="JMK224" s="66"/>
      <c r="JMM224" s="64"/>
      <c r="JMN224" s="67"/>
      <c r="JMO224" s="67"/>
      <c r="JMP224" s="65"/>
      <c r="JMQ224" s="65"/>
      <c r="JMR224" s="65"/>
      <c r="JMS224" s="66"/>
      <c r="JMU224" s="64"/>
      <c r="JMV224" s="67"/>
      <c r="JMW224" s="67"/>
      <c r="JMX224" s="65"/>
      <c r="JMY224" s="65"/>
      <c r="JMZ224" s="65"/>
      <c r="JNA224" s="66"/>
      <c r="JNC224" s="64"/>
      <c r="JND224" s="67"/>
      <c r="JNE224" s="67"/>
      <c r="JNF224" s="65"/>
      <c r="JNG224" s="65"/>
      <c r="JNH224" s="65"/>
      <c r="JNI224" s="66"/>
      <c r="JNK224" s="64"/>
      <c r="JNL224" s="67"/>
      <c r="JNM224" s="67"/>
      <c r="JNN224" s="65"/>
      <c r="JNO224" s="65"/>
      <c r="JNP224" s="65"/>
      <c r="JNQ224" s="66"/>
      <c r="JNS224" s="64"/>
      <c r="JNT224" s="67"/>
      <c r="JNU224" s="67"/>
      <c r="JNV224" s="65"/>
      <c r="JNW224" s="65"/>
      <c r="JNX224" s="65"/>
      <c r="JNY224" s="66"/>
      <c r="JOA224" s="64"/>
      <c r="JOB224" s="67"/>
      <c r="JOC224" s="67"/>
      <c r="JOD224" s="65"/>
      <c r="JOE224" s="65"/>
      <c r="JOF224" s="65"/>
      <c r="JOG224" s="66"/>
      <c r="JOI224" s="64"/>
      <c r="JOJ224" s="67"/>
      <c r="JOK224" s="67"/>
      <c r="JOL224" s="65"/>
      <c r="JOM224" s="65"/>
      <c r="JON224" s="65"/>
      <c r="JOO224" s="66"/>
      <c r="JOQ224" s="64"/>
      <c r="JOR224" s="67"/>
      <c r="JOS224" s="67"/>
      <c r="JOT224" s="65"/>
      <c r="JOU224" s="65"/>
      <c r="JOV224" s="65"/>
      <c r="JOW224" s="66"/>
      <c r="JOY224" s="64"/>
      <c r="JOZ224" s="67"/>
      <c r="JPA224" s="67"/>
      <c r="JPB224" s="65"/>
      <c r="JPC224" s="65"/>
      <c r="JPD224" s="65"/>
      <c r="JPE224" s="66"/>
      <c r="JPG224" s="64"/>
      <c r="JPH224" s="67"/>
      <c r="JPI224" s="67"/>
      <c r="JPJ224" s="65"/>
      <c r="JPK224" s="65"/>
      <c r="JPL224" s="65"/>
      <c r="JPM224" s="66"/>
      <c r="JPO224" s="64"/>
      <c r="JPP224" s="67"/>
      <c r="JPQ224" s="67"/>
      <c r="JPR224" s="65"/>
      <c r="JPS224" s="65"/>
      <c r="JPT224" s="65"/>
      <c r="JPU224" s="66"/>
      <c r="JPW224" s="64"/>
      <c r="JPX224" s="67"/>
      <c r="JPY224" s="67"/>
      <c r="JPZ224" s="65"/>
      <c r="JQA224" s="65"/>
      <c r="JQB224" s="65"/>
      <c r="JQC224" s="66"/>
      <c r="JQE224" s="64"/>
      <c r="JQF224" s="67"/>
      <c r="JQG224" s="67"/>
      <c r="JQH224" s="65"/>
      <c r="JQI224" s="65"/>
      <c r="JQJ224" s="65"/>
      <c r="JQK224" s="66"/>
      <c r="JQM224" s="64"/>
      <c r="JQN224" s="67"/>
      <c r="JQO224" s="67"/>
      <c r="JQP224" s="65"/>
      <c r="JQQ224" s="65"/>
      <c r="JQR224" s="65"/>
      <c r="JQS224" s="66"/>
      <c r="JQU224" s="64"/>
      <c r="JQV224" s="67"/>
      <c r="JQW224" s="67"/>
      <c r="JQX224" s="65"/>
      <c r="JQY224" s="65"/>
      <c r="JQZ224" s="65"/>
      <c r="JRA224" s="66"/>
      <c r="JRC224" s="64"/>
      <c r="JRD224" s="67"/>
      <c r="JRE224" s="67"/>
      <c r="JRF224" s="65"/>
      <c r="JRG224" s="65"/>
      <c r="JRH224" s="65"/>
      <c r="JRI224" s="66"/>
      <c r="JRK224" s="64"/>
      <c r="JRL224" s="67"/>
      <c r="JRM224" s="67"/>
      <c r="JRN224" s="65"/>
      <c r="JRO224" s="65"/>
      <c r="JRP224" s="65"/>
      <c r="JRQ224" s="66"/>
      <c r="JRS224" s="64"/>
      <c r="JRT224" s="67"/>
      <c r="JRU224" s="67"/>
      <c r="JRV224" s="65"/>
      <c r="JRW224" s="65"/>
      <c r="JRX224" s="65"/>
      <c r="JRY224" s="66"/>
      <c r="JSA224" s="64"/>
      <c r="JSB224" s="67"/>
      <c r="JSC224" s="67"/>
      <c r="JSD224" s="65"/>
      <c r="JSE224" s="65"/>
      <c r="JSF224" s="65"/>
      <c r="JSG224" s="66"/>
      <c r="JSI224" s="64"/>
      <c r="JSJ224" s="67"/>
      <c r="JSK224" s="67"/>
      <c r="JSL224" s="65"/>
      <c r="JSM224" s="65"/>
      <c r="JSN224" s="65"/>
      <c r="JSO224" s="66"/>
      <c r="JSQ224" s="64"/>
      <c r="JSR224" s="67"/>
      <c r="JSS224" s="67"/>
      <c r="JST224" s="65"/>
      <c r="JSU224" s="65"/>
      <c r="JSV224" s="65"/>
      <c r="JSW224" s="66"/>
      <c r="JSY224" s="64"/>
      <c r="JSZ224" s="67"/>
      <c r="JTA224" s="67"/>
      <c r="JTB224" s="65"/>
      <c r="JTC224" s="65"/>
      <c r="JTD224" s="65"/>
      <c r="JTE224" s="66"/>
      <c r="JTG224" s="64"/>
      <c r="JTH224" s="67"/>
      <c r="JTI224" s="67"/>
      <c r="JTJ224" s="65"/>
      <c r="JTK224" s="65"/>
      <c r="JTL224" s="65"/>
      <c r="JTM224" s="66"/>
      <c r="JTO224" s="64"/>
      <c r="JTP224" s="67"/>
      <c r="JTQ224" s="67"/>
      <c r="JTR224" s="65"/>
      <c r="JTS224" s="65"/>
      <c r="JTT224" s="65"/>
      <c r="JTU224" s="66"/>
      <c r="JTW224" s="64"/>
      <c r="JTX224" s="67"/>
      <c r="JTY224" s="67"/>
      <c r="JTZ224" s="65"/>
      <c r="JUA224" s="65"/>
      <c r="JUB224" s="65"/>
      <c r="JUC224" s="66"/>
      <c r="JUE224" s="64"/>
      <c r="JUF224" s="67"/>
      <c r="JUG224" s="67"/>
      <c r="JUH224" s="65"/>
      <c r="JUI224" s="65"/>
      <c r="JUJ224" s="65"/>
      <c r="JUK224" s="66"/>
      <c r="JUM224" s="64"/>
      <c r="JUN224" s="67"/>
      <c r="JUO224" s="67"/>
      <c r="JUP224" s="65"/>
      <c r="JUQ224" s="65"/>
      <c r="JUR224" s="65"/>
      <c r="JUS224" s="66"/>
      <c r="JUU224" s="64"/>
      <c r="JUV224" s="67"/>
      <c r="JUW224" s="67"/>
      <c r="JUX224" s="65"/>
      <c r="JUY224" s="65"/>
      <c r="JUZ224" s="65"/>
      <c r="JVA224" s="66"/>
      <c r="JVC224" s="64"/>
      <c r="JVD224" s="67"/>
      <c r="JVE224" s="67"/>
      <c r="JVF224" s="65"/>
      <c r="JVG224" s="65"/>
      <c r="JVH224" s="65"/>
      <c r="JVI224" s="66"/>
      <c r="JVK224" s="64"/>
      <c r="JVL224" s="67"/>
      <c r="JVM224" s="67"/>
      <c r="JVN224" s="65"/>
      <c r="JVO224" s="65"/>
      <c r="JVP224" s="65"/>
      <c r="JVQ224" s="66"/>
      <c r="JVS224" s="64"/>
      <c r="JVT224" s="67"/>
      <c r="JVU224" s="67"/>
      <c r="JVV224" s="65"/>
      <c r="JVW224" s="65"/>
      <c r="JVX224" s="65"/>
      <c r="JVY224" s="66"/>
      <c r="JWA224" s="64"/>
      <c r="JWB224" s="67"/>
      <c r="JWC224" s="67"/>
      <c r="JWD224" s="65"/>
      <c r="JWE224" s="65"/>
      <c r="JWF224" s="65"/>
      <c r="JWG224" s="66"/>
      <c r="JWI224" s="64"/>
      <c r="JWJ224" s="67"/>
      <c r="JWK224" s="67"/>
      <c r="JWL224" s="65"/>
      <c r="JWM224" s="65"/>
      <c r="JWN224" s="65"/>
      <c r="JWO224" s="66"/>
      <c r="JWQ224" s="64"/>
      <c r="JWR224" s="67"/>
      <c r="JWS224" s="67"/>
      <c r="JWT224" s="65"/>
      <c r="JWU224" s="65"/>
      <c r="JWV224" s="65"/>
      <c r="JWW224" s="66"/>
      <c r="JWY224" s="64"/>
      <c r="JWZ224" s="67"/>
      <c r="JXA224" s="67"/>
      <c r="JXB224" s="65"/>
      <c r="JXC224" s="65"/>
      <c r="JXD224" s="65"/>
      <c r="JXE224" s="66"/>
      <c r="JXG224" s="64"/>
      <c r="JXH224" s="67"/>
      <c r="JXI224" s="67"/>
      <c r="JXJ224" s="65"/>
      <c r="JXK224" s="65"/>
      <c r="JXL224" s="65"/>
      <c r="JXM224" s="66"/>
      <c r="JXO224" s="64"/>
      <c r="JXP224" s="67"/>
      <c r="JXQ224" s="67"/>
      <c r="JXR224" s="65"/>
      <c r="JXS224" s="65"/>
      <c r="JXT224" s="65"/>
      <c r="JXU224" s="66"/>
      <c r="JXW224" s="64"/>
      <c r="JXX224" s="67"/>
      <c r="JXY224" s="67"/>
      <c r="JXZ224" s="65"/>
      <c r="JYA224" s="65"/>
      <c r="JYB224" s="65"/>
      <c r="JYC224" s="66"/>
      <c r="JYE224" s="64"/>
      <c r="JYF224" s="67"/>
      <c r="JYG224" s="67"/>
      <c r="JYH224" s="65"/>
      <c r="JYI224" s="65"/>
      <c r="JYJ224" s="65"/>
      <c r="JYK224" s="66"/>
      <c r="JYM224" s="64"/>
      <c r="JYN224" s="67"/>
      <c r="JYO224" s="67"/>
      <c r="JYP224" s="65"/>
      <c r="JYQ224" s="65"/>
      <c r="JYR224" s="65"/>
      <c r="JYS224" s="66"/>
      <c r="JYU224" s="64"/>
      <c r="JYV224" s="67"/>
      <c r="JYW224" s="67"/>
      <c r="JYX224" s="65"/>
      <c r="JYY224" s="65"/>
      <c r="JYZ224" s="65"/>
      <c r="JZA224" s="66"/>
      <c r="JZC224" s="64"/>
      <c r="JZD224" s="67"/>
      <c r="JZE224" s="67"/>
      <c r="JZF224" s="65"/>
      <c r="JZG224" s="65"/>
      <c r="JZH224" s="65"/>
      <c r="JZI224" s="66"/>
      <c r="JZK224" s="64"/>
      <c r="JZL224" s="67"/>
      <c r="JZM224" s="67"/>
      <c r="JZN224" s="65"/>
      <c r="JZO224" s="65"/>
      <c r="JZP224" s="65"/>
      <c r="JZQ224" s="66"/>
      <c r="JZS224" s="64"/>
      <c r="JZT224" s="67"/>
      <c r="JZU224" s="67"/>
      <c r="JZV224" s="65"/>
      <c r="JZW224" s="65"/>
      <c r="JZX224" s="65"/>
      <c r="JZY224" s="66"/>
      <c r="KAA224" s="64"/>
      <c r="KAB224" s="67"/>
      <c r="KAC224" s="67"/>
      <c r="KAD224" s="65"/>
      <c r="KAE224" s="65"/>
      <c r="KAF224" s="65"/>
      <c r="KAG224" s="66"/>
      <c r="KAI224" s="64"/>
      <c r="KAJ224" s="67"/>
      <c r="KAK224" s="67"/>
      <c r="KAL224" s="65"/>
      <c r="KAM224" s="65"/>
      <c r="KAN224" s="65"/>
      <c r="KAO224" s="66"/>
      <c r="KAQ224" s="64"/>
      <c r="KAR224" s="67"/>
      <c r="KAS224" s="67"/>
      <c r="KAT224" s="65"/>
      <c r="KAU224" s="65"/>
      <c r="KAV224" s="65"/>
      <c r="KAW224" s="66"/>
      <c r="KAY224" s="64"/>
      <c r="KAZ224" s="67"/>
      <c r="KBA224" s="67"/>
      <c r="KBB224" s="65"/>
      <c r="KBC224" s="65"/>
      <c r="KBD224" s="65"/>
      <c r="KBE224" s="66"/>
      <c r="KBG224" s="64"/>
      <c r="KBH224" s="67"/>
      <c r="KBI224" s="67"/>
      <c r="KBJ224" s="65"/>
      <c r="KBK224" s="65"/>
      <c r="KBL224" s="65"/>
      <c r="KBM224" s="66"/>
      <c r="KBO224" s="64"/>
      <c r="KBP224" s="67"/>
      <c r="KBQ224" s="67"/>
      <c r="KBR224" s="65"/>
      <c r="KBS224" s="65"/>
      <c r="KBT224" s="65"/>
      <c r="KBU224" s="66"/>
      <c r="KBW224" s="64"/>
      <c r="KBX224" s="67"/>
      <c r="KBY224" s="67"/>
      <c r="KBZ224" s="65"/>
      <c r="KCA224" s="65"/>
      <c r="KCB224" s="65"/>
      <c r="KCC224" s="66"/>
      <c r="KCE224" s="64"/>
      <c r="KCF224" s="67"/>
      <c r="KCG224" s="67"/>
      <c r="KCH224" s="65"/>
      <c r="KCI224" s="65"/>
      <c r="KCJ224" s="65"/>
      <c r="KCK224" s="66"/>
      <c r="KCM224" s="64"/>
      <c r="KCN224" s="67"/>
      <c r="KCO224" s="67"/>
      <c r="KCP224" s="65"/>
      <c r="KCQ224" s="65"/>
      <c r="KCR224" s="65"/>
      <c r="KCS224" s="66"/>
      <c r="KCU224" s="64"/>
      <c r="KCV224" s="67"/>
      <c r="KCW224" s="67"/>
      <c r="KCX224" s="65"/>
      <c r="KCY224" s="65"/>
      <c r="KCZ224" s="65"/>
      <c r="KDA224" s="66"/>
      <c r="KDC224" s="64"/>
      <c r="KDD224" s="67"/>
      <c r="KDE224" s="67"/>
      <c r="KDF224" s="65"/>
      <c r="KDG224" s="65"/>
      <c r="KDH224" s="65"/>
      <c r="KDI224" s="66"/>
      <c r="KDK224" s="64"/>
      <c r="KDL224" s="67"/>
      <c r="KDM224" s="67"/>
      <c r="KDN224" s="65"/>
      <c r="KDO224" s="65"/>
      <c r="KDP224" s="65"/>
      <c r="KDQ224" s="66"/>
      <c r="KDS224" s="64"/>
      <c r="KDT224" s="67"/>
      <c r="KDU224" s="67"/>
      <c r="KDV224" s="65"/>
      <c r="KDW224" s="65"/>
      <c r="KDX224" s="65"/>
      <c r="KDY224" s="66"/>
      <c r="KEA224" s="64"/>
      <c r="KEB224" s="67"/>
      <c r="KEC224" s="67"/>
      <c r="KED224" s="65"/>
      <c r="KEE224" s="65"/>
      <c r="KEF224" s="65"/>
      <c r="KEG224" s="66"/>
      <c r="KEI224" s="64"/>
      <c r="KEJ224" s="67"/>
      <c r="KEK224" s="67"/>
      <c r="KEL224" s="65"/>
      <c r="KEM224" s="65"/>
      <c r="KEN224" s="65"/>
      <c r="KEO224" s="66"/>
      <c r="KEQ224" s="64"/>
      <c r="KER224" s="67"/>
      <c r="KES224" s="67"/>
      <c r="KET224" s="65"/>
      <c r="KEU224" s="65"/>
      <c r="KEV224" s="65"/>
      <c r="KEW224" s="66"/>
      <c r="KEY224" s="64"/>
      <c r="KEZ224" s="67"/>
      <c r="KFA224" s="67"/>
      <c r="KFB224" s="65"/>
      <c r="KFC224" s="65"/>
      <c r="KFD224" s="65"/>
      <c r="KFE224" s="66"/>
      <c r="KFG224" s="64"/>
      <c r="KFH224" s="67"/>
      <c r="KFI224" s="67"/>
      <c r="KFJ224" s="65"/>
      <c r="KFK224" s="65"/>
      <c r="KFL224" s="65"/>
      <c r="KFM224" s="66"/>
      <c r="KFO224" s="64"/>
      <c r="KFP224" s="67"/>
      <c r="KFQ224" s="67"/>
      <c r="KFR224" s="65"/>
      <c r="KFS224" s="65"/>
      <c r="KFT224" s="65"/>
      <c r="KFU224" s="66"/>
      <c r="KFW224" s="64"/>
      <c r="KFX224" s="67"/>
      <c r="KFY224" s="67"/>
      <c r="KFZ224" s="65"/>
      <c r="KGA224" s="65"/>
      <c r="KGB224" s="65"/>
      <c r="KGC224" s="66"/>
      <c r="KGE224" s="64"/>
      <c r="KGF224" s="67"/>
      <c r="KGG224" s="67"/>
      <c r="KGH224" s="65"/>
      <c r="KGI224" s="65"/>
      <c r="KGJ224" s="65"/>
      <c r="KGK224" s="66"/>
      <c r="KGM224" s="64"/>
      <c r="KGN224" s="67"/>
      <c r="KGO224" s="67"/>
      <c r="KGP224" s="65"/>
      <c r="KGQ224" s="65"/>
      <c r="KGR224" s="65"/>
      <c r="KGS224" s="66"/>
      <c r="KGU224" s="64"/>
      <c r="KGV224" s="67"/>
      <c r="KGW224" s="67"/>
      <c r="KGX224" s="65"/>
      <c r="KGY224" s="65"/>
      <c r="KGZ224" s="65"/>
      <c r="KHA224" s="66"/>
      <c r="KHC224" s="64"/>
      <c r="KHD224" s="67"/>
      <c r="KHE224" s="67"/>
      <c r="KHF224" s="65"/>
      <c r="KHG224" s="65"/>
      <c r="KHH224" s="65"/>
      <c r="KHI224" s="66"/>
      <c r="KHK224" s="64"/>
      <c r="KHL224" s="67"/>
      <c r="KHM224" s="67"/>
      <c r="KHN224" s="65"/>
      <c r="KHO224" s="65"/>
      <c r="KHP224" s="65"/>
      <c r="KHQ224" s="66"/>
      <c r="KHS224" s="64"/>
      <c r="KHT224" s="67"/>
      <c r="KHU224" s="67"/>
      <c r="KHV224" s="65"/>
      <c r="KHW224" s="65"/>
      <c r="KHX224" s="65"/>
      <c r="KHY224" s="66"/>
      <c r="KIA224" s="64"/>
      <c r="KIB224" s="67"/>
      <c r="KIC224" s="67"/>
      <c r="KID224" s="65"/>
      <c r="KIE224" s="65"/>
      <c r="KIF224" s="65"/>
      <c r="KIG224" s="66"/>
      <c r="KII224" s="64"/>
      <c r="KIJ224" s="67"/>
      <c r="KIK224" s="67"/>
      <c r="KIL224" s="65"/>
      <c r="KIM224" s="65"/>
      <c r="KIN224" s="65"/>
      <c r="KIO224" s="66"/>
      <c r="KIQ224" s="64"/>
      <c r="KIR224" s="67"/>
      <c r="KIS224" s="67"/>
      <c r="KIT224" s="65"/>
      <c r="KIU224" s="65"/>
      <c r="KIV224" s="65"/>
      <c r="KIW224" s="66"/>
      <c r="KIY224" s="64"/>
      <c r="KIZ224" s="67"/>
      <c r="KJA224" s="67"/>
      <c r="KJB224" s="65"/>
      <c r="KJC224" s="65"/>
      <c r="KJD224" s="65"/>
      <c r="KJE224" s="66"/>
      <c r="KJG224" s="64"/>
      <c r="KJH224" s="67"/>
      <c r="KJI224" s="67"/>
      <c r="KJJ224" s="65"/>
      <c r="KJK224" s="65"/>
      <c r="KJL224" s="65"/>
      <c r="KJM224" s="66"/>
      <c r="KJO224" s="64"/>
      <c r="KJP224" s="67"/>
      <c r="KJQ224" s="67"/>
      <c r="KJR224" s="65"/>
      <c r="KJS224" s="65"/>
      <c r="KJT224" s="65"/>
      <c r="KJU224" s="66"/>
      <c r="KJW224" s="64"/>
      <c r="KJX224" s="67"/>
      <c r="KJY224" s="67"/>
      <c r="KJZ224" s="65"/>
      <c r="KKA224" s="65"/>
      <c r="KKB224" s="65"/>
      <c r="KKC224" s="66"/>
      <c r="KKE224" s="64"/>
      <c r="KKF224" s="67"/>
      <c r="KKG224" s="67"/>
      <c r="KKH224" s="65"/>
      <c r="KKI224" s="65"/>
      <c r="KKJ224" s="65"/>
      <c r="KKK224" s="66"/>
      <c r="KKM224" s="64"/>
      <c r="KKN224" s="67"/>
      <c r="KKO224" s="67"/>
      <c r="KKP224" s="65"/>
      <c r="KKQ224" s="65"/>
      <c r="KKR224" s="65"/>
      <c r="KKS224" s="66"/>
      <c r="KKU224" s="64"/>
      <c r="KKV224" s="67"/>
      <c r="KKW224" s="67"/>
      <c r="KKX224" s="65"/>
      <c r="KKY224" s="65"/>
      <c r="KKZ224" s="65"/>
      <c r="KLA224" s="66"/>
      <c r="KLC224" s="64"/>
      <c r="KLD224" s="67"/>
      <c r="KLE224" s="67"/>
      <c r="KLF224" s="65"/>
      <c r="KLG224" s="65"/>
      <c r="KLH224" s="65"/>
      <c r="KLI224" s="66"/>
      <c r="KLK224" s="64"/>
      <c r="KLL224" s="67"/>
      <c r="KLM224" s="67"/>
      <c r="KLN224" s="65"/>
      <c r="KLO224" s="65"/>
      <c r="KLP224" s="65"/>
      <c r="KLQ224" s="66"/>
      <c r="KLS224" s="64"/>
      <c r="KLT224" s="67"/>
      <c r="KLU224" s="67"/>
      <c r="KLV224" s="65"/>
      <c r="KLW224" s="65"/>
      <c r="KLX224" s="65"/>
      <c r="KLY224" s="66"/>
      <c r="KMA224" s="64"/>
      <c r="KMB224" s="67"/>
      <c r="KMC224" s="67"/>
      <c r="KMD224" s="65"/>
      <c r="KME224" s="65"/>
      <c r="KMF224" s="65"/>
      <c r="KMG224" s="66"/>
      <c r="KMI224" s="64"/>
      <c r="KMJ224" s="67"/>
      <c r="KMK224" s="67"/>
      <c r="KML224" s="65"/>
      <c r="KMM224" s="65"/>
      <c r="KMN224" s="65"/>
      <c r="KMO224" s="66"/>
      <c r="KMQ224" s="64"/>
      <c r="KMR224" s="67"/>
      <c r="KMS224" s="67"/>
      <c r="KMT224" s="65"/>
      <c r="KMU224" s="65"/>
      <c r="KMV224" s="65"/>
      <c r="KMW224" s="66"/>
      <c r="KMY224" s="64"/>
      <c r="KMZ224" s="67"/>
      <c r="KNA224" s="67"/>
      <c r="KNB224" s="65"/>
      <c r="KNC224" s="65"/>
      <c r="KND224" s="65"/>
      <c r="KNE224" s="66"/>
      <c r="KNG224" s="64"/>
      <c r="KNH224" s="67"/>
      <c r="KNI224" s="67"/>
      <c r="KNJ224" s="65"/>
      <c r="KNK224" s="65"/>
      <c r="KNL224" s="65"/>
      <c r="KNM224" s="66"/>
      <c r="KNO224" s="64"/>
      <c r="KNP224" s="67"/>
      <c r="KNQ224" s="67"/>
      <c r="KNR224" s="65"/>
      <c r="KNS224" s="65"/>
      <c r="KNT224" s="65"/>
      <c r="KNU224" s="66"/>
      <c r="KNW224" s="64"/>
      <c r="KNX224" s="67"/>
      <c r="KNY224" s="67"/>
      <c r="KNZ224" s="65"/>
      <c r="KOA224" s="65"/>
      <c r="KOB224" s="65"/>
      <c r="KOC224" s="66"/>
      <c r="KOE224" s="64"/>
      <c r="KOF224" s="67"/>
      <c r="KOG224" s="67"/>
      <c r="KOH224" s="65"/>
      <c r="KOI224" s="65"/>
      <c r="KOJ224" s="65"/>
      <c r="KOK224" s="66"/>
      <c r="KOM224" s="64"/>
      <c r="KON224" s="67"/>
      <c r="KOO224" s="67"/>
      <c r="KOP224" s="65"/>
      <c r="KOQ224" s="65"/>
      <c r="KOR224" s="65"/>
      <c r="KOS224" s="66"/>
      <c r="KOU224" s="64"/>
      <c r="KOV224" s="67"/>
      <c r="KOW224" s="67"/>
      <c r="KOX224" s="65"/>
      <c r="KOY224" s="65"/>
      <c r="KOZ224" s="65"/>
      <c r="KPA224" s="66"/>
      <c r="KPC224" s="64"/>
      <c r="KPD224" s="67"/>
      <c r="KPE224" s="67"/>
      <c r="KPF224" s="65"/>
      <c r="KPG224" s="65"/>
      <c r="KPH224" s="65"/>
      <c r="KPI224" s="66"/>
      <c r="KPK224" s="64"/>
      <c r="KPL224" s="67"/>
      <c r="KPM224" s="67"/>
      <c r="KPN224" s="65"/>
      <c r="KPO224" s="65"/>
      <c r="KPP224" s="65"/>
      <c r="KPQ224" s="66"/>
      <c r="KPS224" s="64"/>
      <c r="KPT224" s="67"/>
      <c r="KPU224" s="67"/>
      <c r="KPV224" s="65"/>
      <c r="KPW224" s="65"/>
      <c r="KPX224" s="65"/>
      <c r="KPY224" s="66"/>
      <c r="KQA224" s="64"/>
      <c r="KQB224" s="67"/>
      <c r="KQC224" s="67"/>
      <c r="KQD224" s="65"/>
      <c r="KQE224" s="65"/>
      <c r="KQF224" s="65"/>
      <c r="KQG224" s="66"/>
      <c r="KQI224" s="64"/>
      <c r="KQJ224" s="67"/>
      <c r="KQK224" s="67"/>
      <c r="KQL224" s="65"/>
      <c r="KQM224" s="65"/>
      <c r="KQN224" s="65"/>
      <c r="KQO224" s="66"/>
      <c r="KQQ224" s="64"/>
      <c r="KQR224" s="67"/>
      <c r="KQS224" s="67"/>
      <c r="KQT224" s="65"/>
      <c r="KQU224" s="65"/>
      <c r="KQV224" s="65"/>
      <c r="KQW224" s="66"/>
      <c r="KQY224" s="64"/>
      <c r="KQZ224" s="67"/>
      <c r="KRA224" s="67"/>
      <c r="KRB224" s="65"/>
      <c r="KRC224" s="65"/>
      <c r="KRD224" s="65"/>
      <c r="KRE224" s="66"/>
      <c r="KRG224" s="64"/>
      <c r="KRH224" s="67"/>
      <c r="KRI224" s="67"/>
      <c r="KRJ224" s="65"/>
      <c r="KRK224" s="65"/>
      <c r="KRL224" s="65"/>
      <c r="KRM224" s="66"/>
      <c r="KRO224" s="64"/>
      <c r="KRP224" s="67"/>
      <c r="KRQ224" s="67"/>
      <c r="KRR224" s="65"/>
      <c r="KRS224" s="65"/>
      <c r="KRT224" s="65"/>
      <c r="KRU224" s="66"/>
      <c r="KRW224" s="64"/>
      <c r="KRX224" s="67"/>
      <c r="KRY224" s="67"/>
      <c r="KRZ224" s="65"/>
      <c r="KSA224" s="65"/>
      <c r="KSB224" s="65"/>
      <c r="KSC224" s="66"/>
      <c r="KSE224" s="64"/>
      <c r="KSF224" s="67"/>
      <c r="KSG224" s="67"/>
      <c r="KSH224" s="65"/>
      <c r="KSI224" s="65"/>
      <c r="KSJ224" s="65"/>
      <c r="KSK224" s="66"/>
      <c r="KSM224" s="64"/>
      <c r="KSN224" s="67"/>
      <c r="KSO224" s="67"/>
      <c r="KSP224" s="65"/>
      <c r="KSQ224" s="65"/>
      <c r="KSR224" s="65"/>
      <c r="KSS224" s="66"/>
      <c r="KSU224" s="64"/>
      <c r="KSV224" s="67"/>
      <c r="KSW224" s="67"/>
      <c r="KSX224" s="65"/>
      <c r="KSY224" s="65"/>
      <c r="KSZ224" s="65"/>
      <c r="KTA224" s="66"/>
      <c r="KTC224" s="64"/>
      <c r="KTD224" s="67"/>
      <c r="KTE224" s="67"/>
      <c r="KTF224" s="65"/>
      <c r="KTG224" s="65"/>
      <c r="KTH224" s="65"/>
      <c r="KTI224" s="66"/>
      <c r="KTK224" s="64"/>
      <c r="KTL224" s="67"/>
      <c r="KTM224" s="67"/>
      <c r="KTN224" s="65"/>
      <c r="KTO224" s="65"/>
      <c r="KTP224" s="65"/>
      <c r="KTQ224" s="66"/>
      <c r="KTS224" s="64"/>
      <c r="KTT224" s="67"/>
      <c r="KTU224" s="67"/>
      <c r="KTV224" s="65"/>
      <c r="KTW224" s="65"/>
      <c r="KTX224" s="65"/>
      <c r="KTY224" s="66"/>
      <c r="KUA224" s="64"/>
      <c r="KUB224" s="67"/>
      <c r="KUC224" s="67"/>
      <c r="KUD224" s="65"/>
      <c r="KUE224" s="65"/>
      <c r="KUF224" s="65"/>
      <c r="KUG224" s="66"/>
      <c r="KUI224" s="64"/>
      <c r="KUJ224" s="67"/>
      <c r="KUK224" s="67"/>
      <c r="KUL224" s="65"/>
      <c r="KUM224" s="65"/>
      <c r="KUN224" s="65"/>
      <c r="KUO224" s="66"/>
      <c r="KUQ224" s="64"/>
      <c r="KUR224" s="67"/>
      <c r="KUS224" s="67"/>
      <c r="KUT224" s="65"/>
      <c r="KUU224" s="65"/>
      <c r="KUV224" s="65"/>
      <c r="KUW224" s="66"/>
      <c r="KUY224" s="64"/>
      <c r="KUZ224" s="67"/>
      <c r="KVA224" s="67"/>
      <c r="KVB224" s="65"/>
      <c r="KVC224" s="65"/>
      <c r="KVD224" s="65"/>
      <c r="KVE224" s="66"/>
      <c r="KVG224" s="64"/>
      <c r="KVH224" s="67"/>
      <c r="KVI224" s="67"/>
      <c r="KVJ224" s="65"/>
      <c r="KVK224" s="65"/>
      <c r="KVL224" s="65"/>
      <c r="KVM224" s="66"/>
      <c r="KVO224" s="64"/>
      <c r="KVP224" s="67"/>
      <c r="KVQ224" s="67"/>
      <c r="KVR224" s="65"/>
      <c r="KVS224" s="65"/>
      <c r="KVT224" s="65"/>
      <c r="KVU224" s="66"/>
      <c r="KVW224" s="64"/>
      <c r="KVX224" s="67"/>
      <c r="KVY224" s="67"/>
      <c r="KVZ224" s="65"/>
      <c r="KWA224" s="65"/>
      <c r="KWB224" s="65"/>
      <c r="KWC224" s="66"/>
      <c r="KWE224" s="64"/>
      <c r="KWF224" s="67"/>
      <c r="KWG224" s="67"/>
      <c r="KWH224" s="65"/>
      <c r="KWI224" s="65"/>
      <c r="KWJ224" s="65"/>
      <c r="KWK224" s="66"/>
      <c r="KWM224" s="64"/>
      <c r="KWN224" s="67"/>
      <c r="KWO224" s="67"/>
      <c r="KWP224" s="65"/>
      <c r="KWQ224" s="65"/>
      <c r="KWR224" s="65"/>
      <c r="KWS224" s="66"/>
      <c r="KWU224" s="64"/>
      <c r="KWV224" s="67"/>
      <c r="KWW224" s="67"/>
      <c r="KWX224" s="65"/>
      <c r="KWY224" s="65"/>
      <c r="KWZ224" s="65"/>
      <c r="KXA224" s="66"/>
      <c r="KXC224" s="64"/>
      <c r="KXD224" s="67"/>
      <c r="KXE224" s="67"/>
      <c r="KXF224" s="65"/>
      <c r="KXG224" s="65"/>
      <c r="KXH224" s="65"/>
      <c r="KXI224" s="66"/>
      <c r="KXK224" s="64"/>
      <c r="KXL224" s="67"/>
      <c r="KXM224" s="67"/>
      <c r="KXN224" s="65"/>
      <c r="KXO224" s="65"/>
      <c r="KXP224" s="65"/>
      <c r="KXQ224" s="66"/>
      <c r="KXS224" s="64"/>
      <c r="KXT224" s="67"/>
      <c r="KXU224" s="67"/>
      <c r="KXV224" s="65"/>
      <c r="KXW224" s="65"/>
      <c r="KXX224" s="65"/>
      <c r="KXY224" s="66"/>
      <c r="KYA224" s="64"/>
      <c r="KYB224" s="67"/>
      <c r="KYC224" s="67"/>
      <c r="KYD224" s="65"/>
      <c r="KYE224" s="65"/>
      <c r="KYF224" s="65"/>
      <c r="KYG224" s="66"/>
      <c r="KYI224" s="64"/>
      <c r="KYJ224" s="67"/>
      <c r="KYK224" s="67"/>
      <c r="KYL224" s="65"/>
      <c r="KYM224" s="65"/>
      <c r="KYN224" s="65"/>
      <c r="KYO224" s="66"/>
      <c r="KYQ224" s="64"/>
      <c r="KYR224" s="67"/>
      <c r="KYS224" s="67"/>
      <c r="KYT224" s="65"/>
      <c r="KYU224" s="65"/>
      <c r="KYV224" s="65"/>
      <c r="KYW224" s="66"/>
      <c r="KYY224" s="64"/>
      <c r="KYZ224" s="67"/>
      <c r="KZA224" s="67"/>
      <c r="KZB224" s="65"/>
      <c r="KZC224" s="65"/>
      <c r="KZD224" s="65"/>
      <c r="KZE224" s="66"/>
      <c r="KZG224" s="64"/>
      <c r="KZH224" s="67"/>
      <c r="KZI224" s="67"/>
      <c r="KZJ224" s="65"/>
      <c r="KZK224" s="65"/>
      <c r="KZL224" s="65"/>
      <c r="KZM224" s="66"/>
      <c r="KZO224" s="64"/>
      <c r="KZP224" s="67"/>
      <c r="KZQ224" s="67"/>
      <c r="KZR224" s="65"/>
      <c r="KZS224" s="65"/>
      <c r="KZT224" s="65"/>
      <c r="KZU224" s="66"/>
      <c r="KZW224" s="64"/>
      <c r="KZX224" s="67"/>
      <c r="KZY224" s="67"/>
      <c r="KZZ224" s="65"/>
      <c r="LAA224" s="65"/>
      <c r="LAB224" s="65"/>
      <c r="LAC224" s="66"/>
      <c r="LAE224" s="64"/>
      <c r="LAF224" s="67"/>
      <c r="LAG224" s="67"/>
      <c r="LAH224" s="65"/>
      <c r="LAI224" s="65"/>
      <c r="LAJ224" s="65"/>
      <c r="LAK224" s="66"/>
      <c r="LAM224" s="64"/>
      <c r="LAN224" s="67"/>
      <c r="LAO224" s="67"/>
      <c r="LAP224" s="65"/>
      <c r="LAQ224" s="65"/>
      <c r="LAR224" s="65"/>
      <c r="LAS224" s="66"/>
      <c r="LAU224" s="64"/>
      <c r="LAV224" s="67"/>
      <c r="LAW224" s="67"/>
      <c r="LAX224" s="65"/>
      <c r="LAY224" s="65"/>
      <c r="LAZ224" s="65"/>
      <c r="LBA224" s="66"/>
      <c r="LBC224" s="64"/>
      <c r="LBD224" s="67"/>
      <c r="LBE224" s="67"/>
      <c r="LBF224" s="65"/>
      <c r="LBG224" s="65"/>
      <c r="LBH224" s="65"/>
      <c r="LBI224" s="66"/>
      <c r="LBK224" s="64"/>
      <c r="LBL224" s="67"/>
      <c r="LBM224" s="67"/>
      <c r="LBN224" s="65"/>
      <c r="LBO224" s="65"/>
      <c r="LBP224" s="65"/>
      <c r="LBQ224" s="66"/>
      <c r="LBS224" s="64"/>
      <c r="LBT224" s="67"/>
      <c r="LBU224" s="67"/>
      <c r="LBV224" s="65"/>
      <c r="LBW224" s="65"/>
      <c r="LBX224" s="65"/>
      <c r="LBY224" s="66"/>
      <c r="LCA224" s="64"/>
      <c r="LCB224" s="67"/>
      <c r="LCC224" s="67"/>
      <c r="LCD224" s="65"/>
      <c r="LCE224" s="65"/>
      <c r="LCF224" s="65"/>
      <c r="LCG224" s="66"/>
      <c r="LCI224" s="64"/>
      <c r="LCJ224" s="67"/>
      <c r="LCK224" s="67"/>
      <c r="LCL224" s="65"/>
      <c r="LCM224" s="65"/>
      <c r="LCN224" s="65"/>
      <c r="LCO224" s="66"/>
      <c r="LCQ224" s="64"/>
      <c r="LCR224" s="67"/>
      <c r="LCS224" s="67"/>
      <c r="LCT224" s="65"/>
      <c r="LCU224" s="65"/>
      <c r="LCV224" s="65"/>
      <c r="LCW224" s="66"/>
      <c r="LCY224" s="64"/>
      <c r="LCZ224" s="67"/>
      <c r="LDA224" s="67"/>
      <c r="LDB224" s="65"/>
      <c r="LDC224" s="65"/>
      <c r="LDD224" s="65"/>
      <c r="LDE224" s="66"/>
      <c r="LDG224" s="64"/>
      <c r="LDH224" s="67"/>
      <c r="LDI224" s="67"/>
      <c r="LDJ224" s="65"/>
      <c r="LDK224" s="65"/>
      <c r="LDL224" s="65"/>
      <c r="LDM224" s="66"/>
      <c r="LDO224" s="64"/>
      <c r="LDP224" s="67"/>
      <c r="LDQ224" s="67"/>
      <c r="LDR224" s="65"/>
      <c r="LDS224" s="65"/>
      <c r="LDT224" s="65"/>
      <c r="LDU224" s="66"/>
      <c r="LDW224" s="64"/>
      <c r="LDX224" s="67"/>
      <c r="LDY224" s="67"/>
      <c r="LDZ224" s="65"/>
      <c r="LEA224" s="65"/>
      <c r="LEB224" s="65"/>
      <c r="LEC224" s="66"/>
      <c r="LEE224" s="64"/>
      <c r="LEF224" s="67"/>
      <c r="LEG224" s="67"/>
      <c r="LEH224" s="65"/>
      <c r="LEI224" s="65"/>
      <c r="LEJ224" s="65"/>
      <c r="LEK224" s="66"/>
      <c r="LEM224" s="64"/>
      <c r="LEN224" s="67"/>
      <c r="LEO224" s="67"/>
      <c r="LEP224" s="65"/>
      <c r="LEQ224" s="65"/>
      <c r="LER224" s="65"/>
      <c r="LES224" s="66"/>
      <c r="LEU224" s="64"/>
      <c r="LEV224" s="67"/>
      <c r="LEW224" s="67"/>
      <c r="LEX224" s="65"/>
      <c r="LEY224" s="65"/>
      <c r="LEZ224" s="65"/>
      <c r="LFA224" s="66"/>
      <c r="LFC224" s="64"/>
      <c r="LFD224" s="67"/>
      <c r="LFE224" s="67"/>
      <c r="LFF224" s="65"/>
      <c r="LFG224" s="65"/>
      <c r="LFH224" s="65"/>
      <c r="LFI224" s="66"/>
      <c r="LFK224" s="64"/>
      <c r="LFL224" s="67"/>
      <c r="LFM224" s="67"/>
      <c r="LFN224" s="65"/>
      <c r="LFO224" s="65"/>
      <c r="LFP224" s="65"/>
      <c r="LFQ224" s="66"/>
      <c r="LFS224" s="64"/>
      <c r="LFT224" s="67"/>
      <c r="LFU224" s="67"/>
      <c r="LFV224" s="65"/>
      <c r="LFW224" s="65"/>
      <c r="LFX224" s="65"/>
      <c r="LFY224" s="66"/>
      <c r="LGA224" s="64"/>
      <c r="LGB224" s="67"/>
      <c r="LGC224" s="67"/>
      <c r="LGD224" s="65"/>
      <c r="LGE224" s="65"/>
      <c r="LGF224" s="65"/>
      <c r="LGG224" s="66"/>
      <c r="LGI224" s="64"/>
      <c r="LGJ224" s="67"/>
      <c r="LGK224" s="67"/>
      <c r="LGL224" s="65"/>
      <c r="LGM224" s="65"/>
      <c r="LGN224" s="65"/>
      <c r="LGO224" s="66"/>
      <c r="LGQ224" s="64"/>
      <c r="LGR224" s="67"/>
      <c r="LGS224" s="67"/>
      <c r="LGT224" s="65"/>
      <c r="LGU224" s="65"/>
      <c r="LGV224" s="65"/>
      <c r="LGW224" s="66"/>
      <c r="LGY224" s="64"/>
      <c r="LGZ224" s="67"/>
      <c r="LHA224" s="67"/>
      <c r="LHB224" s="65"/>
      <c r="LHC224" s="65"/>
      <c r="LHD224" s="65"/>
      <c r="LHE224" s="66"/>
      <c r="LHG224" s="64"/>
      <c r="LHH224" s="67"/>
      <c r="LHI224" s="67"/>
      <c r="LHJ224" s="65"/>
      <c r="LHK224" s="65"/>
      <c r="LHL224" s="65"/>
      <c r="LHM224" s="66"/>
      <c r="LHO224" s="64"/>
      <c r="LHP224" s="67"/>
      <c r="LHQ224" s="67"/>
      <c r="LHR224" s="65"/>
      <c r="LHS224" s="65"/>
      <c r="LHT224" s="65"/>
      <c r="LHU224" s="66"/>
      <c r="LHW224" s="64"/>
      <c r="LHX224" s="67"/>
      <c r="LHY224" s="67"/>
      <c r="LHZ224" s="65"/>
      <c r="LIA224" s="65"/>
      <c r="LIB224" s="65"/>
      <c r="LIC224" s="66"/>
      <c r="LIE224" s="64"/>
      <c r="LIF224" s="67"/>
      <c r="LIG224" s="67"/>
      <c r="LIH224" s="65"/>
      <c r="LII224" s="65"/>
      <c r="LIJ224" s="65"/>
      <c r="LIK224" s="66"/>
      <c r="LIM224" s="64"/>
      <c r="LIN224" s="67"/>
      <c r="LIO224" s="67"/>
      <c r="LIP224" s="65"/>
      <c r="LIQ224" s="65"/>
      <c r="LIR224" s="65"/>
      <c r="LIS224" s="66"/>
      <c r="LIU224" s="64"/>
      <c r="LIV224" s="67"/>
      <c r="LIW224" s="67"/>
      <c r="LIX224" s="65"/>
      <c r="LIY224" s="65"/>
      <c r="LIZ224" s="65"/>
      <c r="LJA224" s="66"/>
      <c r="LJC224" s="64"/>
      <c r="LJD224" s="67"/>
      <c r="LJE224" s="67"/>
      <c r="LJF224" s="65"/>
      <c r="LJG224" s="65"/>
      <c r="LJH224" s="65"/>
      <c r="LJI224" s="66"/>
      <c r="LJK224" s="64"/>
      <c r="LJL224" s="67"/>
      <c r="LJM224" s="67"/>
      <c r="LJN224" s="65"/>
      <c r="LJO224" s="65"/>
      <c r="LJP224" s="65"/>
      <c r="LJQ224" s="66"/>
      <c r="LJS224" s="64"/>
      <c r="LJT224" s="67"/>
      <c r="LJU224" s="67"/>
      <c r="LJV224" s="65"/>
      <c r="LJW224" s="65"/>
      <c r="LJX224" s="65"/>
      <c r="LJY224" s="66"/>
      <c r="LKA224" s="64"/>
      <c r="LKB224" s="67"/>
      <c r="LKC224" s="67"/>
      <c r="LKD224" s="65"/>
      <c r="LKE224" s="65"/>
      <c r="LKF224" s="65"/>
      <c r="LKG224" s="66"/>
      <c r="LKI224" s="64"/>
      <c r="LKJ224" s="67"/>
      <c r="LKK224" s="67"/>
      <c r="LKL224" s="65"/>
      <c r="LKM224" s="65"/>
      <c r="LKN224" s="65"/>
      <c r="LKO224" s="66"/>
      <c r="LKQ224" s="64"/>
      <c r="LKR224" s="67"/>
      <c r="LKS224" s="67"/>
      <c r="LKT224" s="65"/>
      <c r="LKU224" s="65"/>
      <c r="LKV224" s="65"/>
      <c r="LKW224" s="66"/>
      <c r="LKY224" s="64"/>
      <c r="LKZ224" s="67"/>
      <c r="LLA224" s="67"/>
      <c r="LLB224" s="65"/>
      <c r="LLC224" s="65"/>
      <c r="LLD224" s="65"/>
      <c r="LLE224" s="66"/>
      <c r="LLG224" s="64"/>
      <c r="LLH224" s="67"/>
      <c r="LLI224" s="67"/>
      <c r="LLJ224" s="65"/>
      <c r="LLK224" s="65"/>
      <c r="LLL224" s="65"/>
      <c r="LLM224" s="66"/>
      <c r="LLO224" s="64"/>
      <c r="LLP224" s="67"/>
      <c r="LLQ224" s="67"/>
      <c r="LLR224" s="65"/>
      <c r="LLS224" s="65"/>
      <c r="LLT224" s="65"/>
      <c r="LLU224" s="66"/>
      <c r="LLW224" s="64"/>
      <c r="LLX224" s="67"/>
      <c r="LLY224" s="67"/>
      <c r="LLZ224" s="65"/>
      <c r="LMA224" s="65"/>
      <c r="LMB224" s="65"/>
      <c r="LMC224" s="66"/>
      <c r="LME224" s="64"/>
      <c r="LMF224" s="67"/>
      <c r="LMG224" s="67"/>
      <c r="LMH224" s="65"/>
      <c r="LMI224" s="65"/>
      <c r="LMJ224" s="65"/>
      <c r="LMK224" s="66"/>
      <c r="LMM224" s="64"/>
      <c r="LMN224" s="67"/>
      <c r="LMO224" s="67"/>
      <c r="LMP224" s="65"/>
      <c r="LMQ224" s="65"/>
      <c r="LMR224" s="65"/>
      <c r="LMS224" s="66"/>
      <c r="LMU224" s="64"/>
      <c r="LMV224" s="67"/>
      <c r="LMW224" s="67"/>
      <c r="LMX224" s="65"/>
      <c r="LMY224" s="65"/>
      <c r="LMZ224" s="65"/>
      <c r="LNA224" s="66"/>
      <c r="LNC224" s="64"/>
      <c r="LND224" s="67"/>
      <c r="LNE224" s="67"/>
      <c r="LNF224" s="65"/>
      <c r="LNG224" s="65"/>
      <c r="LNH224" s="65"/>
      <c r="LNI224" s="66"/>
      <c r="LNK224" s="64"/>
      <c r="LNL224" s="67"/>
      <c r="LNM224" s="67"/>
      <c r="LNN224" s="65"/>
      <c r="LNO224" s="65"/>
      <c r="LNP224" s="65"/>
      <c r="LNQ224" s="66"/>
      <c r="LNS224" s="64"/>
      <c r="LNT224" s="67"/>
      <c r="LNU224" s="67"/>
      <c r="LNV224" s="65"/>
      <c r="LNW224" s="65"/>
      <c r="LNX224" s="65"/>
      <c r="LNY224" s="66"/>
      <c r="LOA224" s="64"/>
      <c r="LOB224" s="67"/>
      <c r="LOC224" s="67"/>
      <c r="LOD224" s="65"/>
      <c r="LOE224" s="65"/>
      <c r="LOF224" s="65"/>
      <c r="LOG224" s="66"/>
      <c r="LOI224" s="64"/>
      <c r="LOJ224" s="67"/>
      <c r="LOK224" s="67"/>
      <c r="LOL224" s="65"/>
      <c r="LOM224" s="65"/>
      <c r="LON224" s="65"/>
      <c r="LOO224" s="66"/>
      <c r="LOQ224" s="64"/>
      <c r="LOR224" s="67"/>
      <c r="LOS224" s="67"/>
      <c r="LOT224" s="65"/>
      <c r="LOU224" s="65"/>
      <c r="LOV224" s="65"/>
      <c r="LOW224" s="66"/>
      <c r="LOY224" s="64"/>
      <c r="LOZ224" s="67"/>
      <c r="LPA224" s="67"/>
      <c r="LPB224" s="65"/>
      <c r="LPC224" s="65"/>
      <c r="LPD224" s="65"/>
      <c r="LPE224" s="66"/>
      <c r="LPG224" s="64"/>
      <c r="LPH224" s="67"/>
      <c r="LPI224" s="67"/>
      <c r="LPJ224" s="65"/>
      <c r="LPK224" s="65"/>
      <c r="LPL224" s="65"/>
      <c r="LPM224" s="66"/>
      <c r="LPO224" s="64"/>
      <c r="LPP224" s="67"/>
      <c r="LPQ224" s="67"/>
      <c r="LPR224" s="65"/>
      <c r="LPS224" s="65"/>
      <c r="LPT224" s="65"/>
      <c r="LPU224" s="66"/>
      <c r="LPW224" s="64"/>
      <c r="LPX224" s="67"/>
      <c r="LPY224" s="67"/>
      <c r="LPZ224" s="65"/>
      <c r="LQA224" s="65"/>
      <c r="LQB224" s="65"/>
      <c r="LQC224" s="66"/>
      <c r="LQE224" s="64"/>
      <c r="LQF224" s="67"/>
      <c r="LQG224" s="67"/>
      <c r="LQH224" s="65"/>
      <c r="LQI224" s="65"/>
      <c r="LQJ224" s="65"/>
      <c r="LQK224" s="66"/>
      <c r="LQM224" s="64"/>
      <c r="LQN224" s="67"/>
      <c r="LQO224" s="67"/>
      <c r="LQP224" s="65"/>
      <c r="LQQ224" s="65"/>
      <c r="LQR224" s="65"/>
      <c r="LQS224" s="66"/>
      <c r="LQU224" s="64"/>
      <c r="LQV224" s="67"/>
      <c r="LQW224" s="67"/>
      <c r="LQX224" s="65"/>
      <c r="LQY224" s="65"/>
      <c r="LQZ224" s="65"/>
      <c r="LRA224" s="66"/>
      <c r="LRC224" s="64"/>
      <c r="LRD224" s="67"/>
      <c r="LRE224" s="67"/>
      <c r="LRF224" s="65"/>
      <c r="LRG224" s="65"/>
      <c r="LRH224" s="65"/>
      <c r="LRI224" s="66"/>
      <c r="LRK224" s="64"/>
      <c r="LRL224" s="67"/>
      <c r="LRM224" s="67"/>
      <c r="LRN224" s="65"/>
      <c r="LRO224" s="65"/>
      <c r="LRP224" s="65"/>
      <c r="LRQ224" s="66"/>
      <c r="LRS224" s="64"/>
      <c r="LRT224" s="67"/>
      <c r="LRU224" s="67"/>
      <c r="LRV224" s="65"/>
      <c r="LRW224" s="65"/>
      <c r="LRX224" s="65"/>
      <c r="LRY224" s="66"/>
      <c r="LSA224" s="64"/>
      <c r="LSB224" s="67"/>
      <c r="LSC224" s="67"/>
      <c r="LSD224" s="65"/>
      <c r="LSE224" s="65"/>
      <c r="LSF224" s="65"/>
      <c r="LSG224" s="66"/>
      <c r="LSI224" s="64"/>
      <c r="LSJ224" s="67"/>
      <c r="LSK224" s="67"/>
      <c r="LSL224" s="65"/>
      <c r="LSM224" s="65"/>
      <c r="LSN224" s="65"/>
      <c r="LSO224" s="66"/>
      <c r="LSQ224" s="64"/>
      <c r="LSR224" s="67"/>
      <c r="LSS224" s="67"/>
      <c r="LST224" s="65"/>
      <c r="LSU224" s="65"/>
      <c r="LSV224" s="65"/>
      <c r="LSW224" s="66"/>
      <c r="LSY224" s="64"/>
      <c r="LSZ224" s="67"/>
      <c r="LTA224" s="67"/>
      <c r="LTB224" s="65"/>
      <c r="LTC224" s="65"/>
      <c r="LTD224" s="65"/>
      <c r="LTE224" s="66"/>
      <c r="LTG224" s="64"/>
      <c r="LTH224" s="67"/>
      <c r="LTI224" s="67"/>
      <c r="LTJ224" s="65"/>
      <c r="LTK224" s="65"/>
      <c r="LTL224" s="65"/>
      <c r="LTM224" s="66"/>
      <c r="LTO224" s="64"/>
      <c r="LTP224" s="67"/>
      <c r="LTQ224" s="67"/>
      <c r="LTR224" s="65"/>
      <c r="LTS224" s="65"/>
      <c r="LTT224" s="65"/>
      <c r="LTU224" s="66"/>
      <c r="LTW224" s="64"/>
      <c r="LTX224" s="67"/>
      <c r="LTY224" s="67"/>
      <c r="LTZ224" s="65"/>
      <c r="LUA224" s="65"/>
      <c r="LUB224" s="65"/>
      <c r="LUC224" s="66"/>
      <c r="LUE224" s="64"/>
      <c r="LUF224" s="67"/>
      <c r="LUG224" s="67"/>
      <c r="LUH224" s="65"/>
      <c r="LUI224" s="65"/>
      <c r="LUJ224" s="65"/>
      <c r="LUK224" s="66"/>
      <c r="LUM224" s="64"/>
      <c r="LUN224" s="67"/>
      <c r="LUO224" s="67"/>
      <c r="LUP224" s="65"/>
      <c r="LUQ224" s="65"/>
      <c r="LUR224" s="65"/>
      <c r="LUS224" s="66"/>
      <c r="LUU224" s="64"/>
      <c r="LUV224" s="67"/>
      <c r="LUW224" s="67"/>
      <c r="LUX224" s="65"/>
      <c r="LUY224" s="65"/>
      <c r="LUZ224" s="65"/>
      <c r="LVA224" s="66"/>
      <c r="LVC224" s="64"/>
      <c r="LVD224" s="67"/>
      <c r="LVE224" s="67"/>
      <c r="LVF224" s="65"/>
      <c r="LVG224" s="65"/>
      <c r="LVH224" s="65"/>
      <c r="LVI224" s="66"/>
      <c r="LVK224" s="64"/>
      <c r="LVL224" s="67"/>
      <c r="LVM224" s="67"/>
      <c r="LVN224" s="65"/>
      <c r="LVO224" s="65"/>
      <c r="LVP224" s="65"/>
      <c r="LVQ224" s="66"/>
      <c r="LVS224" s="64"/>
      <c r="LVT224" s="67"/>
      <c r="LVU224" s="67"/>
      <c r="LVV224" s="65"/>
      <c r="LVW224" s="65"/>
      <c r="LVX224" s="65"/>
      <c r="LVY224" s="66"/>
      <c r="LWA224" s="64"/>
      <c r="LWB224" s="67"/>
      <c r="LWC224" s="67"/>
      <c r="LWD224" s="65"/>
      <c r="LWE224" s="65"/>
      <c r="LWF224" s="65"/>
      <c r="LWG224" s="66"/>
      <c r="LWI224" s="64"/>
      <c r="LWJ224" s="67"/>
      <c r="LWK224" s="67"/>
      <c r="LWL224" s="65"/>
      <c r="LWM224" s="65"/>
      <c r="LWN224" s="65"/>
      <c r="LWO224" s="66"/>
      <c r="LWQ224" s="64"/>
      <c r="LWR224" s="67"/>
      <c r="LWS224" s="67"/>
      <c r="LWT224" s="65"/>
      <c r="LWU224" s="65"/>
      <c r="LWV224" s="65"/>
      <c r="LWW224" s="66"/>
      <c r="LWY224" s="64"/>
      <c r="LWZ224" s="67"/>
      <c r="LXA224" s="67"/>
      <c r="LXB224" s="65"/>
      <c r="LXC224" s="65"/>
      <c r="LXD224" s="65"/>
      <c r="LXE224" s="66"/>
      <c r="LXG224" s="64"/>
      <c r="LXH224" s="67"/>
      <c r="LXI224" s="67"/>
      <c r="LXJ224" s="65"/>
      <c r="LXK224" s="65"/>
      <c r="LXL224" s="65"/>
      <c r="LXM224" s="66"/>
      <c r="LXO224" s="64"/>
      <c r="LXP224" s="67"/>
      <c r="LXQ224" s="67"/>
      <c r="LXR224" s="65"/>
      <c r="LXS224" s="65"/>
      <c r="LXT224" s="65"/>
      <c r="LXU224" s="66"/>
      <c r="LXW224" s="64"/>
      <c r="LXX224" s="67"/>
      <c r="LXY224" s="67"/>
      <c r="LXZ224" s="65"/>
      <c r="LYA224" s="65"/>
      <c r="LYB224" s="65"/>
      <c r="LYC224" s="66"/>
      <c r="LYE224" s="64"/>
      <c r="LYF224" s="67"/>
      <c r="LYG224" s="67"/>
      <c r="LYH224" s="65"/>
      <c r="LYI224" s="65"/>
      <c r="LYJ224" s="65"/>
      <c r="LYK224" s="66"/>
      <c r="LYM224" s="64"/>
      <c r="LYN224" s="67"/>
      <c r="LYO224" s="67"/>
      <c r="LYP224" s="65"/>
      <c r="LYQ224" s="65"/>
      <c r="LYR224" s="65"/>
      <c r="LYS224" s="66"/>
      <c r="LYU224" s="64"/>
      <c r="LYV224" s="67"/>
      <c r="LYW224" s="67"/>
      <c r="LYX224" s="65"/>
      <c r="LYY224" s="65"/>
      <c r="LYZ224" s="65"/>
      <c r="LZA224" s="66"/>
      <c r="LZC224" s="64"/>
      <c r="LZD224" s="67"/>
      <c r="LZE224" s="67"/>
      <c r="LZF224" s="65"/>
      <c r="LZG224" s="65"/>
      <c r="LZH224" s="65"/>
      <c r="LZI224" s="66"/>
      <c r="LZK224" s="64"/>
      <c r="LZL224" s="67"/>
      <c r="LZM224" s="67"/>
      <c r="LZN224" s="65"/>
      <c r="LZO224" s="65"/>
      <c r="LZP224" s="65"/>
      <c r="LZQ224" s="66"/>
      <c r="LZS224" s="64"/>
      <c r="LZT224" s="67"/>
      <c r="LZU224" s="67"/>
      <c r="LZV224" s="65"/>
      <c r="LZW224" s="65"/>
      <c r="LZX224" s="65"/>
      <c r="LZY224" s="66"/>
      <c r="MAA224" s="64"/>
      <c r="MAB224" s="67"/>
      <c r="MAC224" s="67"/>
      <c r="MAD224" s="65"/>
      <c r="MAE224" s="65"/>
      <c r="MAF224" s="65"/>
      <c r="MAG224" s="66"/>
      <c r="MAI224" s="64"/>
      <c r="MAJ224" s="67"/>
      <c r="MAK224" s="67"/>
      <c r="MAL224" s="65"/>
      <c r="MAM224" s="65"/>
      <c r="MAN224" s="65"/>
      <c r="MAO224" s="66"/>
      <c r="MAQ224" s="64"/>
      <c r="MAR224" s="67"/>
      <c r="MAS224" s="67"/>
      <c r="MAT224" s="65"/>
      <c r="MAU224" s="65"/>
      <c r="MAV224" s="65"/>
      <c r="MAW224" s="66"/>
      <c r="MAY224" s="64"/>
      <c r="MAZ224" s="67"/>
      <c r="MBA224" s="67"/>
      <c r="MBB224" s="65"/>
      <c r="MBC224" s="65"/>
      <c r="MBD224" s="65"/>
      <c r="MBE224" s="66"/>
      <c r="MBG224" s="64"/>
      <c r="MBH224" s="67"/>
      <c r="MBI224" s="67"/>
      <c r="MBJ224" s="65"/>
      <c r="MBK224" s="65"/>
      <c r="MBL224" s="65"/>
      <c r="MBM224" s="66"/>
      <c r="MBO224" s="64"/>
      <c r="MBP224" s="67"/>
      <c r="MBQ224" s="67"/>
      <c r="MBR224" s="65"/>
      <c r="MBS224" s="65"/>
      <c r="MBT224" s="65"/>
      <c r="MBU224" s="66"/>
      <c r="MBW224" s="64"/>
      <c r="MBX224" s="67"/>
      <c r="MBY224" s="67"/>
      <c r="MBZ224" s="65"/>
      <c r="MCA224" s="65"/>
      <c r="MCB224" s="65"/>
      <c r="MCC224" s="66"/>
      <c r="MCE224" s="64"/>
      <c r="MCF224" s="67"/>
      <c r="MCG224" s="67"/>
      <c r="MCH224" s="65"/>
      <c r="MCI224" s="65"/>
      <c r="MCJ224" s="65"/>
      <c r="MCK224" s="66"/>
      <c r="MCM224" s="64"/>
      <c r="MCN224" s="67"/>
      <c r="MCO224" s="67"/>
      <c r="MCP224" s="65"/>
      <c r="MCQ224" s="65"/>
      <c r="MCR224" s="65"/>
      <c r="MCS224" s="66"/>
      <c r="MCU224" s="64"/>
      <c r="MCV224" s="67"/>
      <c r="MCW224" s="67"/>
      <c r="MCX224" s="65"/>
      <c r="MCY224" s="65"/>
      <c r="MCZ224" s="65"/>
      <c r="MDA224" s="66"/>
      <c r="MDC224" s="64"/>
      <c r="MDD224" s="67"/>
      <c r="MDE224" s="67"/>
      <c r="MDF224" s="65"/>
      <c r="MDG224" s="65"/>
      <c r="MDH224" s="65"/>
      <c r="MDI224" s="66"/>
      <c r="MDK224" s="64"/>
      <c r="MDL224" s="67"/>
      <c r="MDM224" s="67"/>
      <c r="MDN224" s="65"/>
      <c r="MDO224" s="65"/>
      <c r="MDP224" s="65"/>
      <c r="MDQ224" s="66"/>
      <c r="MDS224" s="64"/>
      <c r="MDT224" s="67"/>
      <c r="MDU224" s="67"/>
      <c r="MDV224" s="65"/>
      <c r="MDW224" s="65"/>
      <c r="MDX224" s="65"/>
      <c r="MDY224" s="66"/>
      <c r="MEA224" s="64"/>
      <c r="MEB224" s="67"/>
      <c r="MEC224" s="67"/>
      <c r="MED224" s="65"/>
      <c r="MEE224" s="65"/>
      <c r="MEF224" s="65"/>
      <c r="MEG224" s="66"/>
      <c r="MEI224" s="64"/>
      <c r="MEJ224" s="67"/>
      <c r="MEK224" s="67"/>
      <c r="MEL224" s="65"/>
      <c r="MEM224" s="65"/>
      <c r="MEN224" s="65"/>
      <c r="MEO224" s="66"/>
      <c r="MEQ224" s="64"/>
      <c r="MER224" s="67"/>
      <c r="MES224" s="67"/>
      <c r="MET224" s="65"/>
      <c r="MEU224" s="65"/>
      <c r="MEV224" s="65"/>
      <c r="MEW224" s="66"/>
      <c r="MEY224" s="64"/>
      <c r="MEZ224" s="67"/>
      <c r="MFA224" s="67"/>
      <c r="MFB224" s="65"/>
      <c r="MFC224" s="65"/>
      <c r="MFD224" s="65"/>
      <c r="MFE224" s="66"/>
      <c r="MFG224" s="64"/>
      <c r="MFH224" s="67"/>
      <c r="MFI224" s="67"/>
      <c r="MFJ224" s="65"/>
      <c r="MFK224" s="65"/>
      <c r="MFL224" s="65"/>
      <c r="MFM224" s="66"/>
      <c r="MFO224" s="64"/>
      <c r="MFP224" s="67"/>
      <c r="MFQ224" s="67"/>
      <c r="MFR224" s="65"/>
      <c r="MFS224" s="65"/>
      <c r="MFT224" s="65"/>
      <c r="MFU224" s="66"/>
      <c r="MFW224" s="64"/>
      <c r="MFX224" s="67"/>
      <c r="MFY224" s="67"/>
      <c r="MFZ224" s="65"/>
      <c r="MGA224" s="65"/>
      <c r="MGB224" s="65"/>
      <c r="MGC224" s="66"/>
      <c r="MGE224" s="64"/>
      <c r="MGF224" s="67"/>
      <c r="MGG224" s="67"/>
      <c r="MGH224" s="65"/>
      <c r="MGI224" s="65"/>
      <c r="MGJ224" s="65"/>
      <c r="MGK224" s="66"/>
      <c r="MGM224" s="64"/>
      <c r="MGN224" s="67"/>
      <c r="MGO224" s="67"/>
      <c r="MGP224" s="65"/>
      <c r="MGQ224" s="65"/>
      <c r="MGR224" s="65"/>
      <c r="MGS224" s="66"/>
      <c r="MGU224" s="64"/>
      <c r="MGV224" s="67"/>
      <c r="MGW224" s="67"/>
      <c r="MGX224" s="65"/>
      <c r="MGY224" s="65"/>
      <c r="MGZ224" s="65"/>
      <c r="MHA224" s="66"/>
      <c r="MHC224" s="64"/>
      <c r="MHD224" s="67"/>
      <c r="MHE224" s="67"/>
      <c r="MHF224" s="65"/>
      <c r="MHG224" s="65"/>
      <c r="MHH224" s="65"/>
      <c r="MHI224" s="66"/>
      <c r="MHK224" s="64"/>
      <c r="MHL224" s="67"/>
      <c r="MHM224" s="67"/>
      <c r="MHN224" s="65"/>
      <c r="MHO224" s="65"/>
      <c r="MHP224" s="65"/>
      <c r="MHQ224" s="66"/>
      <c r="MHS224" s="64"/>
      <c r="MHT224" s="67"/>
      <c r="MHU224" s="67"/>
      <c r="MHV224" s="65"/>
      <c r="MHW224" s="65"/>
      <c r="MHX224" s="65"/>
      <c r="MHY224" s="66"/>
      <c r="MIA224" s="64"/>
      <c r="MIB224" s="67"/>
      <c r="MIC224" s="67"/>
      <c r="MID224" s="65"/>
      <c r="MIE224" s="65"/>
      <c r="MIF224" s="65"/>
      <c r="MIG224" s="66"/>
      <c r="MII224" s="64"/>
      <c r="MIJ224" s="67"/>
      <c r="MIK224" s="67"/>
      <c r="MIL224" s="65"/>
      <c r="MIM224" s="65"/>
      <c r="MIN224" s="65"/>
      <c r="MIO224" s="66"/>
      <c r="MIQ224" s="64"/>
      <c r="MIR224" s="67"/>
      <c r="MIS224" s="67"/>
      <c r="MIT224" s="65"/>
      <c r="MIU224" s="65"/>
      <c r="MIV224" s="65"/>
      <c r="MIW224" s="66"/>
      <c r="MIY224" s="64"/>
      <c r="MIZ224" s="67"/>
      <c r="MJA224" s="67"/>
      <c r="MJB224" s="65"/>
      <c r="MJC224" s="65"/>
      <c r="MJD224" s="65"/>
      <c r="MJE224" s="66"/>
      <c r="MJG224" s="64"/>
      <c r="MJH224" s="67"/>
      <c r="MJI224" s="67"/>
      <c r="MJJ224" s="65"/>
      <c r="MJK224" s="65"/>
      <c r="MJL224" s="65"/>
      <c r="MJM224" s="66"/>
      <c r="MJO224" s="64"/>
      <c r="MJP224" s="67"/>
      <c r="MJQ224" s="67"/>
      <c r="MJR224" s="65"/>
      <c r="MJS224" s="65"/>
      <c r="MJT224" s="65"/>
      <c r="MJU224" s="66"/>
      <c r="MJW224" s="64"/>
      <c r="MJX224" s="67"/>
      <c r="MJY224" s="67"/>
      <c r="MJZ224" s="65"/>
      <c r="MKA224" s="65"/>
      <c r="MKB224" s="65"/>
      <c r="MKC224" s="66"/>
      <c r="MKE224" s="64"/>
      <c r="MKF224" s="67"/>
      <c r="MKG224" s="67"/>
      <c r="MKH224" s="65"/>
      <c r="MKI224" s="65"/>
      <c r="MKJ224" s="65"/>
      <c r="MKK224" s="66"/>
      <c r="MKM224" s="64"/>
      <c r="MKN224" s="67"/>
      <c r="MKO224" s="67"/>
      <c r="MKP224" s="65"/>
      <c r="MKQ224" s="65"/>
      <c r="MKR224" s="65"/>
      <c r="MKS224" s="66"/>
      <c r="MKU224" s="64"/>
      <c r="MKV224" s="67"/>
      <c r="MKW224" s="67"/>
      <c r="MKX224" s="65"/>
      <c r="MKY224" s="65"/>
      <c r="MKZ224" s="65"/>
      <c r="MLA224" s="66"/>
      <c r="MLC224" s="64"/>
      <c r="MLD224" s="67"/>
      <c r="MLE224" s="67"/>
      <c r="MLF224" s="65"/>
      <c r="MLG224" s="65"/>
      <c r="MLH224" s="65"/>
      <c r="MLI224" s="66"/>
      <c r="MLK224" s="64"/>
      <c r="MLL224" s="67"/>
      <c r="MLM224" s="67"/>
      <c r="MLN224" s="65"/>
      <c r="MLO224" s="65"/>
      <c r="MLP224" s="65"/>
      <c r="MLQ224" s="66"/>
      <c r="MLS224" s="64"/>
      <c r="MLT224" s="67"/>
      <c r="MLU224" s="67"/>
      <c r="MLV224" s="65"/>
      <c r="MLW224" s="65"/>
      <c r="MLX224" s="65"/>
      <c r="MLY224" s="66"/>
      <c r="MMA224" s="64"/>
      <c r="MMB224" s="67"/>
      <c r="MMC224" s="67"/>
      <c r="MMD224" s="65"/>
      <c r="MME224" s="65"/>
      <c r="MMF224" s="65"/>
      <c r="MMG224" s="66"/>
      <c r="MMI224" s="64"/>
      <c r="MMJ224" s="67"/>
      <c r="MMK224" s="67"/>
      <c r="MML224" s="65"/>
      <c r="MMM224" s="65"/>
      <c r="MMN224" s="65"/>
      <c r="MMO224" s="66"/>
      <c r="MMQ224" s="64"/>
      <c r="MMR224" s="67"/>
      <c r="MMS224" s="67"/>
      <c r="MMT224" s="65"/>
      <c r="MMU224" s="65"/>
      <c r="MMV224" s="65"/>
      <c r="MMW224" s="66"/>
      <c r="MMY224" s="64"/>
      <c r="MMZ224" s="67"/>
      <c r="MNA224" s="67"/>
      <c r="MNB224" s="65"/>
      <c r="MNC224" s="65"/>
      <c r="MND224" s="65"/>
      <c r="MNE224" s="66"/>
      <c r="MNG224" s="64"/>
      <c r="MNH224" s="67"/>
      <c r="MNI224" s="67"/>
      <c r="MNJ224" s="65"/>
      <c r="MNK224" s="65"/>
      <c r="MNL224" s="65"/>
      <c r="MNM224" s="66"/>
      <c r="MNO224" s="64"/>
      <c r="MNP224" s="67"/>
      <c r="MNQ224" s="67"/>
      <c r="MNR224" s="65"/>
      <c r="MNS224" s="65"/>
      <c r="MNT224" s="65"/>
      <c r="MNU224" s="66"/>
      <c r="MNW224" s="64"/>
      <c r="MNX224" s="67"/>
      <c r="MNY224" s="67"/>
      <c r="MNZ224" s="65"/>
      <c r="MOA224" s="65"/>
      <c r="MOB224" s="65"/>
      <c r="MOC224" s="66"/>
      <c r="MOE224" s="64"/>
      <c r="MOF224" s="67"/>
      <c r="MOG224" s="67"/>
      <c r="MOH224" s="65"/>
      <c r="MOI224" s="65"/>
      <c r="MOJ224" s="65"/>
      <c r="MOK224" s="66"/>
      <c r="MOM224" s="64"/>
      <c r="MON224" s="67"/>
      <c r="MOO224" s="67"/>
      <c r="MOP224" s="65"/>
      <c r="MOQ224" s="65"/>
      <c r="MOR224" s="65"/>
      <c r="MOS224" s="66"/>
      <c r="MOU224" s="64"/>
      <c r="MOV224" s="67"/>
      <c r="MOW224" s="67"/>
      <c r="MOX224" s="65"/>
      <c r="MOY224" s="65"/>
      <c r="MOZ224" s="65"/>
      <c r="MPA224" s="66"/>
      <c r="MPC224" s="64"/>
      <c r="MPD224" s="67"/>
      <c r="MPE224" s="67"/>
      <c r="MPF224" s="65"/>
      <c r="MPG224" s="65"/>
      <c r="MPH224" s="65"/>
      <c r="MPI224" s="66"/>
      <c r="MPK224" s="64"/>
      <c r="MPL224" s="67"/>
      <c r="MPM224" s="67"/>
      <c r="MPN224" s="65"/>
      <c r="MPO224" s="65"/>
      <c r="MPP224" s="65"/>
      <c r="MPQ224" s="66"/>
      <c r="MPS224" s="64"/>
      <c r="MPT224" s="67"/>
      <c r="MPU224" s="67"/>
      <c r="MPV224" s="65"/>
      <c r="MPW224" s="65"/>
      <c r="MPX224" s="65"/>
      <c r="MPY224" s="66"/>
      <c r="MQA224" s="64"/>
      <c r="MQB224" s="67"/>
      <c r="MQC224" s="67"/>
      <c r="MQD224" s="65"/>
      <c r="MQE224" s="65"/>
      <c r="MQF224" s="65"/>
      <c r="MQG224" s="66"/>
      <c r="MQI224" s="64"/>
      <c r="MQJ224" s="67"/>
      <c r="MQK224" s="67"/>
      <c r="MQL224" s="65"/>
      <c r="MQM224" s="65"/>
      <c r="MQN224" s="65"/>
      <c r="MQO224" s="66"/>
      <c r="MQQ224" s="64"/>
      <c r="MQR224" s="67"/>
      <c r="MQS224" s="67"/>
      <c r="MQT224" s="65"/>
      <c r="MQU224" s="65"/>
      <c r="MQV224" s="65"/>
      <c r="MQW224" s="66"/>
      <c r="MQY224" s="64"/>
      <c r="MQZ224" s="67"/>
      <c r="MRA224" s="67"/>
      <c r="MRB224" s="65"/>
      <c r="MRC224" s="65"/>
      <c r="MRD224" s="65"/>
      <c r="MRE224" s="66"/>
      <c r="MRG224" s="64"/>
      <c r="MRH224" s="67"/>
      <c r="MRI224" s="67"/>
      <c r="MRJ224" s="65"/>
      <c r="MRK224" s="65"/>
      <c r="MRL224" s="65"/>
      <c r="MRM224" s="66"/>
      <c r="MRO224" s="64"/>
      <c r="MRP224" s="67"/>
      <c r="MRQ224" s="67"/>
      <c r="MRR224" s="65"/>
      <c r="MRS224" s="65"/>
      <c r="MRT224" s="65"/>
      <c r="MRU224" s="66"/>
      <c r="MRW224" s="64"/>
      <c r="MRX224" s="67"/>
      <c r="MRY224" s="67"/>
      <c r="MRZ224" s="65"/>
      <c r="MSA224" s="65"/>
      <c r="MSB224" s="65"/>
      <c r="MSC224" s="66"/>
      <c r="MSE224" s="64"/>
      <c r="MSF224" s="67"/>
      <c r="MSG224" s="67"/>
      <c r="MSH224" s="65"/>
      <c r="MSI224" s="65"/>
      <c r="MSJ224" s="65"/>
      <c r="MSK224" s="66"/>
      <c r="MSM224" s="64"/>
      <c r="MSN224" s="67"/>
      <c r="MSO224" s="67"/>
      <c r="MSP224" s="65"/>
      <c r="MSQ224" s="65"/>
      <c r="MSR224" s="65"/>
      <c r="MSS224" s="66"/>
      <c r="MSU224" s="64"/>
      <c r="MSV224" s="67"/>
      <c r="MSW224" s="67"/>
      <c r="MSX224" s="65"/>
      <c r="MSY224" s="65"/>
      <c r="MSZ224" s="65"/>
      <c r="MTA224" s="66"/>
      <c r="MTC224" s="64"/>
      <c r="MTD224" s="67"/>
      <c r="MTE224" s="67"/>
      <c r="MTF224" s="65"/>
      <c r="MTG224" s="65"/>
      <c r="MTH224" s="65"/>
      <c r="MTI224" s="66"/>
      <c r="MTK224" s="64"/>
      <c r="MTL224" s="67"/>
      <c r="MTM224" s="67"/>
      <c r="MTN224" s="65"/>
      <c r="MTO224" s="65"/>
      <c r="MTP224" s="65"/>
      <c r="MTQ224" s="66"/>
      <c r="MTS224" s="64"/>
      <c r="MTT224" s="67"/>
      <c r="MTU224" s="67"/>
      <c r="MTV224" s="65"/>
      <c r="MTW224" s="65"/>
      <c r="MTX224" s="65"/>
      <c r="MTY224" s="66"/>
      <c r="MUA224" s="64"/>
      <c r="MUB224" s="67"/>
      <c r="MUC224" s="67"/>
      <c r="MUD224" s="65"/>
      <c r="MUE224" s="65"/>
      <c r="MUF224" s="65"/>
      <c r="MUG224" s="66"/>
      <c r="MUI224" s="64"/>
      <c r="MUJ224" s="67"/>
      <c r="MUK224" s="67"/>
      <c r="MUL224" s="65"/>
      <c r="MUM224" s="65"/>
      <c r="MUN224" s="65"/>
      <c r="MUO224" s="66"/>
      <c r="MUQ224" s="64"/>
      <c r="MUR224" s="67"/>
      <c r="MUS224" s="67"/>
      <c r="MUT224" s="65"/>
      <c r="MUU224" s="65"/>
      <c r="MUV224" s="65"/>
      <c r="MUW224" s="66"/>
      <c r="MUY224" s="64"/>
      <c r="MUZ224" s="67"/>
      <c r="MVA224" s="67"/>
      <c r="MVB224" s="65"/>
      <c r="MVC224" s="65"/>
      <c r="MVD224" s="65"/>
      <c r="MVE224" s="66"/>
      <c r="MVG224" s="64"/>
      <c r="MVH224" s="67"/>
      <c r="MVI224" s="67"/>
      <c r="MVJ224" s="65"/>
      <c r="MVK224" s="65"/>
      <c r="MVL224" s="65"/>
      <c r="MVM224" s="66"/>
      <c r="MVO224" s="64"/>
      <c r="MVP224" s="67"/>
      <c r="MVQ224" s="67"/>
      <c r="MVR224" s="65"/>
      <c r="MVS224" s="65"/>
      <c r="MVT224" s="65"/>
      <c r="MVU224" s="66"/>
      <c r="MVW224" s="64"/>
      <c r="MVX224" s="67"/>
      <c r="MVY224" s="67"/>
      <c r="MVZ224" s="65"/>
      <c r="MWA224" s="65"/>
      <c r="MWB224" s="65"/>
      <c r="MWC224" s="66"/>
      <c r="MWE224" s="64"/>
      <c r="MWF224" s="67"/>
      <c r="MWG224" s="67"/>
      <c r="MWH224" s="65"/>
      <c r="MWI224" s="65"/>
      <c r="MWJ224" s="65"/>
      <c r="MWK224" s="66"/>
      <c r="MWM224" s="64"/>
      <c r="MWN224" s="67"/>
      <c r="MWO224" s="67"/>
      <c r="MWP224" s="65"/>
      <c r="MWQ224" s="65"/>
      <c r="MWR224" s="65"/>
      <c r="MWS224" s="66"/>
      <c r="MWU224" s="64"/>
      <c r="MWV224" s="67"/>
      <c r="MWW224" s="67"/>
      <c r="MWX224" s="65"/>
      <c r="MWY224" s="65"/>
      <c r="MWZ224" s="65"/>
      <c r="MXA224" s="66"/>
      <c r="MXC224" s="64"/>
      <c r="MXD224" s="67"/>
      <c r="MXE224" s="67"/>
      <c r="MXF224" s="65"/>
      <c r="MXG224" s="65"/>
      <c r="MXH224" s="65"/>
      <c r="MXI224" s="66"/>
      <c r="MXK224" s="64"/>
      <c r="MXL224" s="67"/>
      <c r="MXM224" s="67"/>
      <c r="MXN224" s="65"/>
      <c r="MXO224" s="65"/>
      <c r="MXP224" s="65"/>
      <c r="MXQ224" s="66"/>
      <c r="MXS224" s="64"/>
      <c r="MXT224" s="67"/>
      <c r="MXU224" s="67"/>
      <c r="MXV224" s="65"/>
      <c r="MXW224" s="65"/>
      <c r="MXX224" s="65"/>
      <c r="MXY224" s="66"/>
      <c r="MYA224" s="64"/>
      <c r="MYB224" s="67"/>
      <c r="MYC224" s="67"/>
      <c r="MYD224" s="65"/>
      <c r="MYE224" s="65"/>
      <c r="MYF224" s="65"/>
      <c r="MYG224" s="66"/>
      <c r="MYI224" s="64"/>
      <c r="MYJ224" s="67"/>
      <c r="MYK224" s="67"/>
      <c r="MYL224" s="65"/>
      <c r="MYM224" s="65"/>
      <c r="MYN224" s="65"/>
      <c r="MYO224" s="66"/>
      <c r="MYQ224" s="64"/>
      <c r="MYR224" s="67"/>
      <c r="MYS224" s="67"/>
      <c r="MYT224" s="65"/>
      <c r="MYU224" s="65"/>
      <c r="MYV224" s="65"/>
      <c r="MYW224" s="66"/>
      <c r="MYY224" s="64"/>
      <c r="MYZ224" s="67"/>
      <c r="MZA224" s="67"/>
      <c r="MZB224" s="65"/>
      <c r="MZC224" s="65"/>
      <c r="MZD224" s="65"/>
      <c r="MZE224" s="66"/>
      <c r="MZG224" s="64"/>
      <c r="MZH224" s="67"/>
      <c r="MZI224" s="67"/>
      <c r="MZJ224" s="65"/>
      <c r="MZK224" s="65"/>
      <c r="MZL224" s="65"/>
      <c r="MZM224" s="66"/>
      <c r="MZO224" s="64"/>
      <c r="MZP224" s="67"/>
      <c r="MZQ224" s="67"/>
      <c r="MZR224" s="65"/>
      <c r="MZS224" s="65"/>
      <c r="MZT224" s="65"/>
      <c r="MZU224" s="66"/>
      <c r="MZW224" s="64"/>
      <c r="MZX224" s="67"/>
      <c r="MZY224" s="67"/>
      <c r="MZZ224" s="65"/>
      <c r="NAA224" s="65"/>
      <c r="NAB224" s="65"/>
      <c r="NAC224" s="66"/>
      <c r="NAE224" s="64"/>
      <c r="NAF224" s="67"/>
      <c r="NAG224" s="67"/>
      <c r="NAH224" s="65"/>
      <c r="NAI224" s="65"/>
      <c r="NAJ224" s="65"/>
      <c r="NAK224" s="66"/>
      <c r="NAM224" s="64"/>
      <c r="NAN224" s="67"/>
      <c r="NAO224" s="67"/>
      <c r="NAP224" s="65"/>
      <c r="NAQ224" s="65"/>
      <c r="NAR224" s="65"/>
      <c r="NAS224" s="66"/>
      <c r="NAU224" s="64"/>
      <c r="NAV224" s="67"/>
      <c r="NAW224" s="67"/>
      <c r="NAX224" s="65"/>
      <c r="NAY224" s="65"/>
      <c r="NAZ224" s="65"/>
      <c r="NBA224" s="66"/>
      <c r="NBC224" s="64"/>
      <c r="NBD224" s="67"/>
      <c r="NBE224" s="67"/>
      <c r="NBF224" s="65"/>
      <c r="NBG224" s="65"/>
      <c r="NBH224" s="65"/>
      <c r="NBI224" s="66"/>
      <c r="NBK224" s="64"/>
      <c r="NBL224" s="67"/>
      <c r="NBM224" s="67"/>
      <c r="NBN224" s="65"/>
      <c r="NBO224" s="65"/>
      <c r="NBP224" s="65"/>
      <c r="NBQ224" s="66"/>
      <c r="NBS224" s="64"/>
      <c r="NBT224" s="67"/>
      <c r="NBU224" s="67"/>
      <c r="NBV224" s="65"/>
      <c r="NBW224" s="65"/>
      <c r="NBX224" s="65"/>
      <c r="NBY224" s="66"/>
      <c r="NCA224" s="64"/>
      <c r="NCB224" s="67"/>
      <c r="NCC224" s="67"/>
      <c r="NCD224" s="65"/>
      <c r="NCE224" s="65"/>
      <c r="NCF224" s="65"/>
      <c r="NCG224" s="66"/>
      <c r="NCI224" s="64"/>
      <c r="NCJ224" s="67"/>
      <c r="NCK224" s="67"/>
      <c r="NCL224" s="65"/>
      <c r="NCM224" s="65"/>
      <c r="NCN224" s="65"/>
      <c r="NCO224" s="66"/>
      <c r="NCQ224" s="64"/>
      <c r="NCR224" s="67"/>
      <c r="NCS224" s="67"/>
      <c r="NCT224" s="65"/>
      <c r="NCU224" s="65"/>
      <c r="NCV224" s="65"/>
      <c r="NCW224" s="66"/>
      <c r="NCY224" s="64"/>
      <c r="NCZ224" s="67"/>
      <c r="NDA224" s="67"/>
      <c r="NDB224" s="65"/>
      <c r="NDC224" s="65"/>
      <c r="NDD224" s="65"/>
      <c r="NDE224" s="66"/>
      <c r="NDG224" s="64"/>
      <c r="NDH224" s="67"/>
      <c r="NDI224" s="67"/>
      <c r="NDJ224" s="65"/>
      <c r="NDK224" s="65"/>
      <c r="NDL224" s="65"/>
      <c r="NDM224" s="66"/>
      <c r="NDO224" s="64"/>
      <c r="NDP224" s="67"/>
      <c r="NDQ224" s="67"/>
      <c r="NDR224" s="65"/>
      <c r="NDS224" s="65"/>
      <c r="NDT224" s="65"/>
      <c r="NDU224" s="66"/>
      <c r="NDW224" s="64"/>
      <c r="NDX224" s="67"/>
      <c r="NDY224" s="67"/>
      <c r="NDZ224" s="65"/>
      <c r="NEA224" s="65"/>
      <c r="NEB224" s="65"/>
      <c r="NEC224" s="66"/>
      <c r="NEE224" s="64"/>
      <c r="NEF224" s="67"/>
      <c r="NEG224" s="67"/>
      <c r="NEH224" s="65"/>
      <c r="NEI224" s="65"/>
      <c r="NEJ224" s="65"/>
      <c r="NEK224" s="66"/>
      <c r="NEM224" s="64"/>
      <c r="NEN224" s="67"/>
      <c r="NEO224" s="67"/>
      <c r="NEP224" s="65"/>
      <c r="NEQ224" s="65"/>
      <c r="NER224" s="65"/>
      <c r="NES224" s="66"/>
      <c r="NEU224" s="64"/>
      <c r="NEV224" s="67"/>
      <c r="NEW224" s="67"/>
      <c r="NEX224" s="65"/>
      <c r="NEY224" s="65"/>
      <c r="NEZ224" s="65"/>
      <c r="NFA224" s="66"/>
      <c r="NFC224" s="64"/>
      <c r="NFD224" s="67"/>
      <c r="NFE224" s="67"/>
      <c r="NFF224" s="65"/>
      <c r="NFG224" s="65"/>
      <c r="NFH224" s="65"/>
      <c r="NFI224" s="66"/>
      <c r="NFK224" s="64"/>
      <c r="NFL224" s="67"/>
      <c r="NFM224" s="67"/>
      <c r="NFN224" s="65"/>
      <c r="NFO224" s="65"/>
      <c r="NFP224" s="65"/>
      <c r="NFQ224" s="66"/>
      <c r="NFS224" s="64"/>
      <c r="NFT224" s="67"/>
      <c r="NFU224" s="67"/>
      <c r="NFV224" s="65"/>
      <c r="NFW224" s="65"/>
      <c r="NFX224" s="65"/>
      <c r="NFY224" s="66"/>
      <c r="NGA224" s="64"/>
      <c r="NGB224" s="67"/>
      <c r="NGC224" s="67"/>
      <c r="NGD224" s="65"/>
      <c r="NGE224" s="65"/>
      <c r="NGF224" s="65"/>
      <c r="NGG224" s="66"/>
      <c r="NGI224" s="64"/>
      <c r="NGJ224" s="67"/>
      <c r="NGK224" s="67"/>
      <c r="NGL224" s="65"/>
      <c r="NGM224" s="65"/>
      <c r="NGN224" s="65"/>
      <c r="NGO224" s="66"/>
      <c r="NGQ224" s="64"/>
      <c r="NGR224" s="67"/>
      <c r="NGS224" s="67"/>
      <c r="NGT224" s="65"/>
      <c r="NGU224" s="65"/>
      <c r="NGV224" s="65"/>
      <c r="NGW224" s="66"/>
      <c r="NGY224" s="64"/>
      <c r="NGZ224" s="67"/>
      <c r="NHA224" s="67"/>
      <c r="NHB224" s="65"/>
      <c r="NHC224" s="65"/>
      <c r="NHD224" s="65"/>
      <c r="NHE224" s="66"/>
      <c r="NHG224" s="64"/>
      <c r="NHH224" s="67"/>
      <c r="NHI224" s="67"/>
      <c r="NHJ224" s="65"/>
      <c r="NHK224" s="65"/>
      <c r="NHL224" s="65"/>
      <c r="NHM224" s="66"/>
      <c r="NHO224" s="64"/>
      <c r="NHP224" s="67"/>
      <c r="NHQ224" s="67"/>
      <c r="NHR224" s="65"/>
      <c r="NHS224" s="65"/>
      <c r="NHT224" s="65"/>
      <c r="NHU224" s="66"/>
      <c r="NHW224" s="64"/>
      <c r="NHX224" s="67"/>
      <c r="NHY224" s="67"/>
      <c r="NHZ224" s="65"/>
      <c r="NIA224" s="65"/>
      <c r="NIB224" s="65"/>
      <c r="NIC224" s="66"/>
      <c r="NIE224" s="64"/>
      <c r="NIF224" s="67"/>
      <c r="NIG224" s="67"/>
      <c r="NIH224" s="65"/>
      <c r="NII224" s="65"/>
      <c r="NIJ224" s="65"/>
      <c r="NIK224" s="66"/>
      <c r="NIM224" s="64"/>
      <c r="NIN224" s="67"/>
      <c r="NIO224" s="67"/>
      <c r="NIP224" s="65"/>
      <c r="NIQ224" s="65"/>
      <c r="NIR224" s="65"/>
      <c r="NIS224" s="66"/>
      <c r="NIU224" s="64"/>
      <c r="NIV224" s="67"/>
      <c r="NIW224" s="67"/>
      <c r="NIX224" s="65"/>
      <c r="NIY224" s="65"/>
      <c r="NIZ224" s="65"/>
      <c r="NJA224" s="66"/>
      <c r="NJC224" s="64"/>
      <c r="NJD224" s="67"/>
      <c r="NJE224" s="67"/>
      <c r="NJF224" s="65"/>
      <c r="NJG224" s="65"/>
      <c r="NJH224" s="65"/>
      <c r="NJI224" s="66"/>
      <c r="NJK224" s="64"/>
      <c r="NJL224" s="67"/>
      <c r="NJM224" s="67"/>
      <c r="NJN224" s="65"/>
      <c r="NJO224" s="65"/>
      <c r="NJP224" s="65"/>
      <c r="NJQ224" s="66"/>
      <c r="NJS224" s="64"/>
      <c r="NJT224" s="67"/>
      <c r="NJU224" s="67"/>
      <c r="NJV224" s="65"/>
      <c r="NJW224" s="65"/>
      <c r="NJX224" s="65"/>
      <c r="NJY224" s="66"/>
      <c r="NKA224" s="64"/>
      <c r="NKB224" s="67"/>
      <c r="NKC224" s="67"/>
      <c r="NKD224" s="65"/>
      <c r="NKE224" s="65"/>
      <c r="NKF224" s="65"/>
      <c r="NKG224" s="66"/>
      <c r="NKI224" s="64"/>
      <c r="NKJ224" s="67"/>
      <c r="NKK224" s="67"/>
      <c r="NKL224" s="65"/>
      <c r="NKM224" s="65"/>
      <c r="NKN224" s="65"/>
      <c r="NKO224" s="66"/>
      <c r="NKQ224" s="64"/>
      <c r="NKR224" s="67"/>
      <c r="NKS224" s="67"/>
      <c r="NKT224" s="65"/>
      <c r="NKU224" s="65"/>
      <c r="NKV224" s="65"/>
      <c r="NKW224" s="66"/>
      <c r="NKY224" s="64"/>
      <c r="NKZ224" s="67"/>
      <c r="NLA224" s="67"/>
      <c r="NLB224" s="65"/>
      <c r="NLC224" s="65"/>
      <c r="NLD224" s="65"/>
      <c r="NLE224" s="66"/>
      <c r="NLG224" s="64"/>
      <c r="NLH224" s="67"/>
      <c r="NLI224" s="67"/>
      <c r="NLJ224" s="65"/>
      <c r="NLK224" s="65"/>
      <c r="NLL224" s="65"/>
      <c r="NLM224" s="66"/>
      <c r="NLO224" s="64"/>
      <c r="NLP224" s="67"/>
      <c r="NLQ224" s="67"/>
      <c r="NLR224" s="65"/>
      <c r="NLS224" s="65"/>
      <c r="NLT224" s="65"/>
      <c r="NLU224" s="66"/>
      <c r="NLW224" s="64"/>
      <c r="NLX224" s="67"/>
      <c r="NLY224" s="67"/>
      <c r="NLZ224" s="65"/>
      <c r="NMA224" s="65"/>
      <c r="NMB224" s="65"/>
      <c r="NMC224" s="66"/>
      <c r="NME224" s="64"/>
      <c r="NMF224" s="67"/>
      <c r="NMG224" s="67"/>
      <c r="NMH224" s="65"/>
      <c r="NMI224" s="65"/>
      <c r="NMJ224" s="65"/>
      <c r="NMK224" s="66"/>
      <c r="NMM224" s="64"/>
      <c r="NMN224" s="67"/>
      <c r="NMO224" s="67"/>
      <c r="NMP224" s="65"/>
      <c r="NMQ224" s="65"/>
      <c r="NMR224" s="65"/>
      <c r="NMS224" s="66"/>
      <c r="NMU224" s="64"/>
      <c r="NMV224" s="67"/>
      <c r="NMW224" s="67"/>
      <c r="NMX224" s="65"/>
      <c r="NMY224" s="65"/>
      <c r="NMZ224" s="65"/>
      <c r="NNA224" s="66"/>
      <c r="NNC224" s="64"/>
      <c r="NND224" s="67"/>
      <c r="NNE224" s="67"/>
      <c r="NNF224" s="65"/>
      <c r="NNG224" s="65"/>
      <c r="NNH224" s="65"/>
      <c r="NNI224" s="66"/>
      <c r="NNK224" s="64"/>
      <c r="NNL224" s="67"/>
      <c r="NNM224" s="67"/>
      <c r="NNN224" s="65"/>
      <c r="NNO224" s="65"/>
      <c r="NNP224" s="65"/>
      <c r="NNQ224" s="66"/>
      <c r="NNS224" s="64"/>
      <c r="NNT224" s="67"/>
      <c r="NNU224" s="67"/>
      <c r="NNV224" s="65"/>
      <c r="NNW224" s="65"/>
      <c r="NNX224" s="65"/>
      <c r="NNY224" s="66"/>
      <c r="NOA224" s="64"/>
      <c r="NOB224" s="67"/>
      <c r="NOC224" s="67"/>
      <c r="NOD224" s="65"/>
      <c r="NOE224" s="65"/>
      <c r="NOF224" s="65"/>
      <c r="NOG224" s="66"/>
      <c r="NOI224" s="64"/>
      <c r="NOJ224" s="67"/>
      <c r="NOK224" s="67"/>
      <c r="NOL224" s="65"/>
      <c r="NOM224" s="65"/>
      <c r="NON224" s="65"/>
      <c r="NOO224" s="66"/>
      <c r="NOQ224" s="64"/>
      <c r="NOR224" s="67"/>
      <c r="NOS224" s="67"/>
      <c r="NOT224" s="65"/>
      <c r="NOU224" s="65"/>
      <c r="NOV224" s="65"/>
      <c r="NOW224" s="66"/>
      <c r="NOY224" s="64"/>
      <c r="NOZ224" s="67"/>
      <c r="NPA224" s="67"/>
      <c r="NPB224" s="65"/>
      <c r="NPC224" s="65"/>
      <c r="NPD224" s="65"/>
      <c r="NPE224" s="66"/>
      <c r="NPG224" s="64"/>
      <c r="NPH224" s="67"/>
      <c r="NPI224" s="67"/>
      <c r="NPJ224" s="65"/>
      <c r="NPK224" s="65"/>
      <c r="NPL224" s="65"/>
      <c r="NPM224" s="66"/>
      <c r="NPO224" s="64"/>
      <c r="NPP224" s="67"/>
      <c r="NPQ224" s="67"/>
      <c r="NPR224" s="65"/>
      <c r="NPS224" s="65"/>
      <c r="NPT224" s="65"/>
      <c r="NPU224" s="66"/>
      <c r="NPW224" s="64"/>
      <c r="NPX224" s="67"/>
      <c r="NPY224" s="67"/>
      <c r="NPZ224" s="65"/>
      <c r="NQA224" s="65"/>
      <c r="NQB224" s="65"/>
      <c r="NQC224" s="66"/>
      <c r="NQE224" s="64"/>
      <c r="NQF224" s="67"/>
      <c r="NQG224" s="67"/>
      <c r="NQH224" s="65"/>
      <c r="NQI224" s="65"/>
      <c r="NQJ224" s="65"/>
      <c r="NQK224" s="66"/>
      <c r="NQM224" s="64"/>
      <c r="NQN224" s="67"/>
      <c r="NQO224" s="67"/>
      <c r="NQP224" s="65"/>
      <c r="NQQ224" s="65"/>
      <c r="NQR224" s="65"/>
      <c r="NQS224" s="66"/>
      <c r="NQU224" s="64"/>
      <c r="NQV224" s="67"/>
      <c r="NQW224" s="67"/>
      <c r="NQX224" s="65"/>
      <c r="NQY224" s="65"/>
      <c r="NQZ224" s="65"/>
      <c r="NRA224" s="66"/>
      <c r="NRC224" s="64"/>
      <c r="NRD224" s="67"/>
      <c r="NRE224" s="67"/>
      <c r="NRF224" s="65"/>
      <c r="NRG224" s="65"/>
      <c r="NRH224" s="65"/>
      <c r="NRI224" s="66"/>
      <c r="NRK224" s="64"/>
      <c r="NRL224" s="67"/>
      <c r="NRM224" s="67"/>
      <c r="NRN224" s="65"/>
      <c r="NRO224" s="65"/>
      <c r="NRP224" s="65"/>
      <c r="NRQ224" s="66"/>
      <c r="NRS224" s="64"/>
      <c r="NRT224" s="67"/>
      <c r="NRU224" s="67"/>
      <c r="NRV224" s="65"/>
      <c r="NRW224" s="65"/>
      <c r="NRX224" s="65"/>
      <c r="NRY224" s="66"/>
      <c r="NSA224" s="64"/>
      <c r="NSB224" s="67"/>
      <c r="NSC224" s="67"/>
      <c r="NSD224" s="65"/>
      <c r="NSE224" s="65"/>
      <c r="NSF224" s="65"/>
      <c r="NSG224" s="66"/>
      <c r="NSI224" s="64"/>
      <c r="NSJ224" s="67"/>
      <c r="NSK224" s="67"/>
      <c r="NSL224" s="65"/>
      <c r="NSM224" s="65"/>
      <c r="NSN224" s="65"/>
      <c r="NSO224" s="66"/>
      <c r="NSQ224" s="64"/>
      <c r="NSR224" s="67"/>
      <c r="NSS224" s="67"/>
      <c r="NST224" s="65"/>
      <c r="NSU224" s="65"/>
      <c r="NSV224" s="65"/>
      <c r="NSW224" s="66"/>
      <c r="NSY224" s="64"/>
      <c r="NSZ224" s="67"/>
      <c r="NTA224" s="67"/>
      <c r="NTB224" s="65"/>
      <c r="NTC224" s="65"/>
      <c r="NTD224" s="65"/>
      <c r="NTE224" s="66"/>
      <c r="NTG224" s="64"/>
      <c r="NTH224" s="67"/>
      <c r="NTI224" s="67"/>
      <c r="NTJ224" s="65"/>
      <c r="NTK224" s="65"/>
      <c r="NTL224" s="65"/>
      <c r="NTM224" s="66"/>
      <c r="NTO224" s="64"/>
      <c r="NTP224" s="67"/>
      <c r="NTQ224" s="67"/>
      <c r="NTR224" s="65"/>
      <c r="NTS224" s="65"/>
      <c r="NTT224" s="65"/>
      <c r="NTU224" s="66"/>
      <c r="NTW224" s="64"/>
      <c r="NTX224" s="67"/>
      <c r="NTY224" s="67"/>
      <c r="NTZ224" s="65"/>
      <c r="NUA224" s="65"/>
      <c r="NUB224" s="65"/>
      <c r="NUC224" s="66"/>
      <c r="NUE224" s="64"/>
      <c r="NUF224" s="67"/>
      <c r="NUG224" s="67"/>
      <c r="NUH224" s="65"/>
      <c r="NUI224" s="65"/>
      <c r="NUJ224" s="65"/>
      <c r="NUK224" s="66"/>
      <c r="NUM224" s="64"/>
      <c r="NUN224" s="67"/>
      <c r="NUO224" s="67"/>
      <c r="NUP224" s="65"/>
      <c r="NUQ224" s="65"/>
      <c r="NUR224" s="65"/>
      <c r="NUS224" s="66"/>
      <c r="NUU224" s="64"/>
      <c r="NUV224" s="67"/>
      <c r="NUW224" s="67"/>
      <c r="NUX224" s="65"/>
      <c r="NUY224" s="65"/>
      <c r="NUZ224" s="65"/>
      <c r="NVA224" s="66"/>
      <c r="NVC224" s="64"/>
      <c r="NVD224" s="67"/>
      <c r="NVE224" s="67"/>
      <c r="NVF224" s="65"/>
      <c r="NVG224" s="65"/>
      <c r="NVH224" s="65"/>
      <c r="NVI224" s="66"/>
      <c r="NVK224" s="64"/>
      <c r="NVL224" s="67"/>
      <c r="NVM224" s="67"/>
      <c r="NVN224" s="65"/>
      <c r="NVO224" s="65"/>
      <c r="NVP224" s="65"/>
      <c r="NVQ224" s="66"/>
      <c r="NVS224" s="64"/>
      <c r="NVT224" s="67"/>
      <c r="NVU224" s="67"/>
      <c r="NVV224" s="65"/>
      <c r="NVW224" s="65"/>
      <c r="NVX224" s="65"/>
      <c r="NVY224" s="66"/>
      <c r="NWA224" s="64"/>
      <c r="NWB224" s="67"/>
      <c r="NWC224" s="67"/>
      <c r="NWD224" s="65"/>
      <c r="NWE224" s="65"/>
      <c r="NWF224" s="65"/>
      <c r="NWG224" s="66"/>
      <c r="NWI224" s="64"/>
      <c r="NWJ224" s="67"/>
      <c r="NWK224" s="67"/>
      <c r="NWL224" s="65"/>
      <c r="NWM224" s="65"/>
      <c r="NWN224" s="65"/>
      <c r="NWO224" s="66"/>
      <c r="NWQ224" s="64"/>
      <c r="NWR224" s="67"/>
      <c r="NWS224" s="67"/>
      <c r="NWT224" s="65"/>
      <c r="NWU224" s="65"/>
      <c r="NWV224" s="65"/>
      <c r="NWW224" s="66"/>
      <c r="NWY224" s="64"/>
      <c r="NWZ224" s="67"/>
      <c r="NXA224" s="67"/>
      <c r="NXB224" s="65"/>
      <c r="NXC224" s="65"/>
      <c r="NXD224" s="65"/>
      <c r="NXE224" s="66"/>
      <c r="NXG224" s="64"/>
      <c r="NXH224" s="67"/>
      <c r="NXI224" s="67"/>
      <c r="NXJ224" s="65"/>
      <c r="NXK224" s="65"/>
      <c r="NXL224" s="65"/>
      <c r="NXM224" s="66"/>
      <c r="NXO224" s="64"/>
      <c r="NXP224" s="67"/>
      <c r="NXQ224" s="67"/>
      <c r="NXR224" s="65"/>
      <c r="NXS224" s="65"/>
      <c r="NXT224" s="65"/>
      <c r="NXU224" s="66"/>
      <c r="NXW224" s="64"/>
      <c r="NXX224" s="67"/>
      <c r="NXY224" s="67"/>
      <c r="NXZ224" s="65"/>
      <c r="NYA224" s="65"/>
      <c r="NYB224" s="65"/>
      <c r="NYC224" s="66"/>
      <c r="NYE224" s="64"/>
      <c r="NYF224" s="67"/>
      <c r="NYG224" s="67"/>
      <c r="NYH224" s="65"/>
      <c r="NYI224" s="65"/>
      <c r="NYJ224" s="65"/>
      <c r="NYK224" s="66"/>
      <c r="NYM224" s="64"/>
      <c r="NYN224" s="67"/>
      <c r="NYO224" s="67"/>
      <c r="NYP224" s="65"/>
      <c r="NYQ224" s="65"/>
      <c r="NYR224" s="65"/>
      <c r="NYS224" s="66"/>
      <c r="NYU224" s="64"/>
      <c r="NYV224" s="67"/>
      <c r="NYW224" s="67"/>
      <c r="NYX224" s="65"/>
      <c r="NYY224" s="65"/>
      <c r="NYZ224" s="65"/>
      <c r="NZA224" s="66"/>
      <c r="NZC224" s="64"/>
      <c r="NZD224" s="67"/>
      <c r="NZE224" s="67"/>
      <c r="NZF224" s="65"/>
      <c r="NZG224" s="65"/>
      <c r="NZH224" s="65"/>
      <c r="NZI224" s="66"/>
      <c r="NZK224" s="64"/>
      <c r="NZL224" s="67"/>
      <c r="NZM224" s="67"/>
      <c r="NZN224" s="65"/>
      <c r="NZO224" s="65"/>
      <c r="NZP224" s="65"/>
      <c r="NZQ224" s="66"/>
      <c r="NZS224" s="64"/>
      <c r="NZT224" s="67"/>
      <c r="NZU224" s="67"/>
      <c r="NZV224" s="65"/>
      <c r="NZW224" s="65"/>
      <c r="NZX224" s="65"/>
      <c r="NZY224" s="66"/>
      <c r="OAA224" s="64"/>
      <c r="OAB224" s="67"/>
      <c r="OAC224" s="67"/>
      <c r="OAD224" s="65"/>
      <c r="OAE224" s="65"/>
      <c r="OAF224" s="65"/>
      <c r="OAG224" s="66"/>
      <c r="OAI224" s="64"/>
      <c r="OAJ224" s="67"/>
      <c r="OAK224" s="67"/>
      <c r="OAL224" s="65"/>
      <c r="OAM224" s="65"/>
      <c r="OAN224" s="65"/>
      <c r="OAO224" s="66"/>
      <c r="OAQ224" s="64"/>
      <c r="OAR224" s="67"/>
      <c r="OAS224" s="67"/>
      <c r="OAT224" s="65"/>
      <c r="OAU224" s="65"/>
      <c r="OAV224" s="65"/>
      <c r="OAW224" s="66"/>
      <c r="OAY224" s="64"/>
      <c r="OAZ224" s="67"/>
      <c r="OBA224" s="67"/>
      <c r="OBB224" s="65"/>
      <c r="OBC224" s="65"/>
      <c r="OBD224" s="65"/>
      <c r="OBE224" s="66"/>
      <c r="OBG224" s="64"/>
      <c r="OBH224" s="67"/>
      <c r="OBI224" s="67"/>
      <c r="OBJ224" s="65"/>
      <c r="OBK224" s="65"/>
      <c r="OBL224" s="65"/>
      <c r="OBM224" s="66"/>
      <c r="OBO224" s="64"/>
      <c r="OBP224" s="67"/>
      <c r="OBQ224" s="67"/>
      <c r="OBR224" s="65"/>
      <c r="OBS224" s="65"/>
      <c r="OBT224" s="65"/>
      <c r="OBU224" s="66"/>
      <c r="OBW224" s="64"/>
      <c r="OBX224" s="67"/>
      <c r="OBY224" s="67"/>
      <c r="OBZ224" s="65"/>
      <c r="OCA224" s="65"/>
      <c r="OCB224" s="65"/>
      <c r="OCC224" s="66"/>
      <c r="OCE224" s="64"/>
      <c r="OCF224" s="67"/>
      <c r="OCG224" s="67"/>
      <c r="OCH224" s="65"/>
      <c r="OCI224" s="65"/>
      <c r="OCJ224" s="65"/>
      <c r="OCK224" s="66"/>
      <c r="OCM224" s="64"/>
      <c r="OCN224" s="67"/>
      <c r="OCO224" s="67"/>
      <c r="OCP224" s="65"/>
      <c r="OCQ224" s="65"/>
      <c r="OCR224" s="65"/>
      <c r="OCS224" s="66"/>
      <c r="OCU224" s="64"/>
      <c r="OCV224" s="67"/>
      <c r="OCW224" s="67"/>
      <c r="OCX224" s="65"/>
      <c r="OCY224" s="65"/>
      <c r="OCZ224" s="65"/>
      <c r="ODA224" s="66"/>
      <c r="ODC224" s="64"/>
      <c r="ODD224" s="67"/>
      <c r="ODE224" s="67"/>
      <c r="ODF224" s="65"/>
      <c r="ODG224" s="65"/>
      <c r="ODH224" s="65"/>
      <c r="ODI224" s="66"/>
      <c r="ODK224" s="64"/>
      <c r="ODL224" s="67"/>
      <c r="ODM224" s="67"/>
      <c r="ODN224" s="65"/>
      <c r="ODO224" s="65"/>
      <c r="ODP224" s="65"/>
      <c r="ODQ224" s="66"/>
      <c r="ODS224" s="64"/>
      <c r="ODT224" s="67"/>
      <c r="ODU224" s="67"/>
      <c r="ODV224" s="65"/>
      <c r="ODW224" s="65"/>
      <c r="ODX224" s="65"/>
      <c r="ODY224" s="66"/>
      <c r="OEA224" s="64"/>
      <c r="OEB224" s="67"/>
      <c r="OEC224" s="67"/>
      <c r="OED224" s="65"/>
      <c r="OEE224" s="65"/>
      <c r="OEF224" s="65"/>
      <c r="OEG224" s="66"/>
      <c r="OEI224" s="64"/>
      <c r="OEJ224" s="67"/>
      <c r="OEK224" s="67"/>
      <c r="OEL224" s="65"/>
      <c r="OEM224" s="65"/>
      <c r="OEN224" s="65"/>
      <c r="OEO224" s="66"/>
      <c r="OEQ224" s="64"/>
      <c r="OER224" s="67"/>
      <c r="OES224" s="67"/>
      <c r="OET224" s="65"/>
      <c r="OEU224" s="65"/>
      <c r="OEV224" s="65"/>
      <c r="OEW224" s="66"/>
      <c r="OEY224" s="64"/>
      <c r="OEZ224" s="67"/>
      <c r="OFA224" s="67"/>
      <c r="OFB224" s="65"/>
      <c r="OFC224" s="65"/>
      <c r="OFD224" s="65"/>
      <c r="OFE224" s="66"/>
      <c r="OFG224" s="64"/>
      <c r="OFH224" s="67"/>
      <c r="OFI224" s="67"/>
      <c r="OFJ224" s="65"/>
      <c r="OFK224" s="65"/>
      <c r="OFL224" s="65"/>
      <c r="OFM224" s="66"/>
      <c r="OFO224" s="64"/>
      <c r="OFP224" s="67"/>
      <c r="OFQ224" s="67"/>
      <c r="OFR224" s="65"/>
      <c r="OFS224" s="65"/>
      <c r="OFT224" s="65"/>
      <c r="OFU224" s="66"/>
      <c r="OFW224" s="64"/>
      <c r="OFX224" s="67"/>
      <c r="OFY224" s="67"/>
      <c r="OFZ224" s="65"/>
      <c r="OGA224" s="65"/>
      <c r="OGB224" s="65"/>
      <c r="OGC224" s="66"/>
      <c r="OGE224" s="64"/>
      <c r="OGF224" s="67"/>
      <c r="OGG224" s="67"/>
      <c r="OGH224" s="65"/>
      <c r="OGI224" s="65"/>
      <c r="OGJ224" s="65"/>
      <c r="OGK224" s="66"/>
      <c r="OGM224" s="64"/>
      <c r="OGN224" s="67"/>
      <c r="OGO224" s="67"/>
      <c r="OGP224" s="65"/>
      <c r="OGQ224" s="65"/>
      <c r="OGR224" s="65"/>
      <c r="OGS224" s="66"/>
      <c r="OGU224" s="64"/>
      <c r="OGV224" s="67"/>
      <c r="OGW224" s="67"/>
      <c r="OGX224" s="65"/>
      <c r="OGY224" s="65"/>
      <c r="OGZ224" s="65"/>
      <c r="OHA224" s="66"/>
      <c r="OHC224" s="64"/>
      <c r="OHD224" s="67"/>
      <c r="OHE224" s="67"/>
      <c r="OHF224" s="65"/>
      <c r="OHG224" s="65"/>
      <c r="OHH224" s="65"/>
      <c r="OHI224" s="66"/>
      <c r="OHK224" s="64"/>
      <c r="OHL224" s="67"/>
      <c r="OHM224" s="67"/>
      <c r="OHN224" s="65"/>
      <c r="OHO224" s="65"/>
      <c r="OHP224" s="65"/>
      <c r="OHQ224" s="66"/>
      <c r="OHS224" s="64"/>
      <c r="OHT224" s="67"/>
      <c r="OHU224" s="67"/>
      <c r="OHV224" s="65"/>
      <c r="OHW224" s="65"/>
      <c r="OHX224" s="65"/>
      <c r="OHY224" s="66"/>
      <c r="OIA224" s="64"/>
      <c r="OIB224" s="67"/>
      <c r="OIC224" s="67"/>
      <c r="OID224" s="65"/>
      <c r="OIE224" s="65"/>
      <c r="OIF224" s="65"/>
      <c r="OIG224" s="66"/>
      <c r="OII224" s="64"/>
      <c r="OIJ224" s="67"/>
      <c r="OIK224" s="67"/>
      <c r="OIL224" s="65"/>
      <c r="OIM224" s="65"/>
      <c r="OIN224" s="65"/>
      <c r="OIO224" s="66"/>
      <c r="OIQ224" s="64"/>
      <c r="OIR224" s="67"/>
      <c r="OIS224" s="67"/>
      <c r="OIT224" s="65"/>
      <c r="OIU224" s="65"/>
      <c r="OIV224" s="65"/>
      <c r="OIW224" s="66"/>
      <c r="OIY224" s="64"/>
      <c r="OIZ224" s="67"/>
      <c r="OJA224" s="67"/>
      <c r="OJB224" s="65"/>
      <c r="OJC224" s="65"/>
      <c r="OJD224" s="65"/>
      <c r="OJE224" s="66"/>
      <c r="OJG224" s="64"/>
      <c r="OJH224" s="67"/>
      <c r="OJI224" s="67"/>
      <c r="OJJ224" s="65"/>
      <c r="OJK224" s="65"/>
      <c r="OJL224" s="65"/>
      <c r="OJM224" s="66"/>
      <c r="OJO224" s="64"/>
      <c r="OJP224" s="67"/>
      <c r="OJQ224" s="67"/>
      <c r="OJR224" s="65"/>
      <c r="OJS224" s="65"/>
      <c r="OJT224" s="65"/>
      <c r="OJU224" s="66"/>
      <c r="OJW224" s="64"/>
      <c r="OJX224" s="67"/>
      <c r="OJY224" s="67"/>
      <c r="OJZ224" s="65"/>
      <c r="OKA224" s="65"/>
      <c r="OKB224" s="65"/>
      <c r="OKC224" s="66"/>
      <c r="OKE224" s="64"/>
      <c r="OKF224" s="67"/>
      <c r="OKG224" s="67"/>
      <c r="OKH224" s="65"/>
      <c r="OKI224" s="65"/>
      <c r="OKJ224" s="65"/>
      <c r="OKK224" s="66"/>
      <c r="OKM224" s="64"/>
      <c r="OKN224" s="67"/>
      <c r="OKO224" s="67"/>
      <c r="OKP224" s="65"/>
      <c r="OKQ224" s="65"/>
      <c r="OKR224" s="65"/>
      <c r="OKS224" s="66"/>
      <c r="OKU224" s="64"/>
      <c r="OKV224" s="67"/>
      <c r="OKW224" s="67"/>
      <c r="OKX224" s="65"/>
      <c r="OKY224" s="65"/>
      <c r="OKZ224" s="65"/>
      <c r="OLA224" s="66"/>
      <c r="OLC224" s="64"/>
      <c r="OLD224" s="67"/>
      <c r="OLE224" s="67"/>
      <c r="OLF224" s="65"/>
      <c r="OLG224" s="65"/>
      <c r="OLH224" s="65"/>
      <c r="OLI224" s="66"/>
      <c r="OLK224" s="64"/>
      <c r="OLL224" s="67"/>
      <c r="OLM224" s="67"/>
      <c r="OLN224" s="65"/>
      <c r="OLO224" s="65"/>
      <c r="OLP224" s="65"/>
      <c r="OLQ224" s="66"/>
      <c r="OLS224" s="64"/>
      <c r="OLT224" s="67"/>
      <c r="OLU224" s="67"/>
      <c r="OLV224" s="65"/>
      <c r="OLW224" s="65"/>
      <c r="OLX224" s="65"/>
      <c r="OLY224" s="66"/>
      <c r="OMA224" s="64"/>
      <c r="OMB224" s="67"/>
      <c r="OMC224" s="67"/>
      <c r="OMD224" s="65"/>
      <c r="OME224" s="65"/>
      <c r="OMF224" s="65"/>
      <c r="OMG224" s="66"/>
      <c r="OMI224" s="64"/>
      <c r="OMJ224" s="67"/>
      <c r="OMK224" s="67"/>
      <c r="OML224" s="65"/>
      <c r="OMM224" s="65"/>
      <c r="OMN224" s="65"/>
      <c r="OMO224" s="66"/>
      <c r="OMQ224" s="64"/>
      <c r="OMR224" s="67"/>
      <c r="OMS224" s="67"/>
      <c r="OMT224" s="65"/>
      <c r="OMU224" s="65"/>
      <c r="OMV224" s="65"/>
      <c r="OMW224" s="66"/>
      <c r="OMY224" s="64"/>
      <c r="OMZ224" s="67"/>
      <c r="ONA224" s="67"/>
      <c r="ONB224" s="65"/>
      <c r="ONC224" s="65"/>
      <c r="OND224" s="65"/>
      <c r="ONE224" s="66"/>
      <c r="ONG224" s="64"/>
      <c r="ONH224" s="67"/>
      <c r="ONI224" s="67"/>
      <c r="ONJ224" s="65"/>
      <c r="ONK224" s="65"/>
      <c r="ONL224" s="65"/>
      <c r="ONM224" s="66"/>
      <c r="ONO224" s="64"/>
      <c r="ONP224" s="67"/>
      <c r="ONQ224" s="67"/>
      <c r="ONR224" s="65"/>
      <c r="ONS224" s="65"/>
      <c r="ONT224" s="65"/>
      <c r="ONU224" s="66"/>
      <c r="ONW224" s="64"/>
      <c r="ONX224" s="67"/>
      <c r="ONY224" s="67"/>
      <c r="ONZ224" s="65"/>
      <c r="OOA224" s="65"/>
      <c r="OOB224" s="65"/>
      <c r="OOC224" s="66"/>
      <c r="OOE224" s="64"/>
      <c r="OOF224" s="67"/>
      <c r="OOG224" s="67"/>
      <c r="OOH224" s="65"/>
      <c r="OOI224" s="65"/>
      <c r="OOJ224" s="65"/>
      <c r="OOK224" s="66"/>
      <c r="OOM224" s="64"/>
      <c r="OON224" s="67"/>
      <c r="OOO224" s="67"/>
      <c r="OOP224" s="65"/>
      <c r="OOQ224" s="65"/>
      <c r="OOR224" s="65"/>
      <c r="OOS224" s="66"/>
      <c r="OOU224" s="64"/>
      <c r="OOV224" s="67"/>
      <c r="OOW224" s="67"/>
      <c r="OOX224" s="65"/>
      <c r="OOY224" s="65"/>
      <c r="OOZ224" s="65"/>
      <c r="OPA224" s="66"/>
      <c r="OPC224" s="64"/>
      <c r="OPD224" s="67"/>
      <c r="OPE224" s="67"/>
      <c r="OPF224" s="65"/>
      <c r="OPG224" s="65"/>
      <c r="OPH224" s="65"/>
      <c r="OPI224" s="66"/>
      <c r="OPK224" s="64"/>
      <c r="OPL224" s="67"/>
      <c r="OPM224" s="67"/>
      <c r="OPN224" s="65"/>
      <c r="OPO224" s="65"/>
      <c r="OPP224" s="65"/>
      <c r="OPQ224" s="66"/>
      <c r="OPS224" s="64"/>
      <c r="OPT224" s="67"/>
      <c r="OPU224" s="67"/>
      <c r="OPV224" s="65"/>
      <c r="OPW224" s="65"/>
      <c r="OPX224" s="65"/>
      <c r="OPY224" s="66"/>
      <c r="OQA224" s="64"/>
      <c r="OQB224" s="67"/>
      <c r="OQC224" s="67"/>
      <c r="OQD224" s="65"/>
      <c r="OQE224" s="65"/>
      <c r="OQF224" s="65"/>
      <c r="OQG224" s="66"/>
      <c r="OQI224" s="64"/>
      <c r="OQJ224" s="67"/>
      <c r="OQK224" s="67"/>
      <c r="OQL224" s="65"/>
      <c r="OQM224" s="65"/>
      <c r="OQN224" s="65"/>
      <c r="OQO224" s="66"/>
      <c r="OQQ224" s="64"/>
      <c r="OQR224" s="67"/>
      <c r="OQS224" s="67"/>
      <c r="OQT224" s="65"/>
      <c r="OQU224" s="65"/>
      <c r="OQV224" s="65"/>
      <c r="OQW224" s="66"/>
      <c r="OQY224" s="64"/>
      <c r="OQZ224" s="67"/>
      <c r="ORA224" s="67"/>
      <c r="ORB224" s="65"/>
      <c r="ORC224" s="65"/>
      <c r="ORD224" s="65"/>
      <c r="ORE224" s="66"/>
      <c r="ORG224" s="64"/>
      <c r="ORH224" s="67"/>
      <c r="ORI224" s="67"/>
      <c r="ORJ224" s="65"/>
      <c r="ORK224" s="65"/>
      <c r="ORL224" s="65"/>
      <c r="ORM224" s="66"/>
      <c r="ORO224" s="64"/>
      <c r="ORP224" s="67"/>
      <c r="ORQ224" s="67"/>
      <c r="ORR224" s="65"/>
      <c r="ORS224" s="65"/>
      <c r="ORT224" s="65"/>
      <c r="ORU224" s="66"/>
      <c r="ORW224" s="64"/>
      <c r="ORX224" s="67"/>
      <c r="ORY224" s="67"/>
      <c r="ORZ224" s="65"/>
      <c r="OSA224" s="65"/>
      <c r="OSB224" s="65"/>
      <c r="OSC224" s="66"/>
      <c r="OSE224" s="64"/>
      <c r="OSF224" s="67"/>
      <c r="OSG224" s="67"/>
      <c r="OSH224" s="65"/>
      <c r="OSI224" s="65"/>
      <c r="OSJ224" s="65"/>
      <c r="OSK224" s="66"/>
      <c r="OSM224" s="64"/>
      <c r="OSN224" s="67"/>
      <c r="OSO224" s="67"/>
      <c r="OSP224" s="65"/>
      <c r="OSQ224" s="65"/>
      <c r="OSR224" s="65"/>
      <c r="OSS224" s="66"/>
      <c r="OSU224" s="64"/>
      <c r="OSV224" s="67"/>
      <c r="OSW224" s="67"/>
      <c r="OSX224" s="65"/>
      <c r="OSY224" s="65"/>
      <c r="OSZ224" s="65"/>
      <c r="OTA224" s="66"/>
      <c r="OTC224" s="64"/>
      <c r="OTD224" s="67"/>
      <c r="OTE224" s="67"/>
      <c r="OTF224" s="65"/>
      <c r="OTG224" s="65"/>
      <c r="OTH224" s="65"/>
      <c r="OTI224" s="66"/>
      <c r="OTK224" s="64"/>
      <c r="OTL224" s="67"/>
      <c r="OTM224" s="67"/>
      <c r="OTN224" s="65"/>
      <c r="OTO224" s="65"/>
      <c r="OTP224" s="65"/>
      <c r="OTQ224" s="66"/>
      <c r="OTS224" s="64"/>
      <c r="OTT224" s="67"/>
      <c r="OTU224" s="67"/>
      <c r="OTV224" s="65"/>
      <c r="OTW224" s="65"/>
      <c r="OTX224" s="65"/>
      <c r="OTY224" s="66"/>
      <c r="OUA224" s="64"/>
      <c r="OUB224" s="67"/>
      <c r="OUC224" s="67"/>
      <c r="OUD224" s="65"/>
      <c r="OUE224" s="65"/>
      <c r="OUF224" s="65"/>
      <c r="OUG224" s="66"/>
      <c r="OUI224" s="64"/>
      <c r="OUJ224" s="67"/>
      <c r="OUK224" s="67"/>
      <c r="OUL224" s="65"/>
      <c r="OUM224" s="65"/>
      <c r="OUN224" s="65"/>
      <c r="OUO224" s="66"/>
      <c r="OUQ224" s="64"/>
      <c r="OUR224" s="67"/>
      <c r="OUS224" s="67"/>
      <c r="OUT224" s="65"/>
      <c r="OUU224" s="65"/>
      <c r="OUV224" s="65"/>
      <c r="OUW224" s="66"/>
      <c r="OUY224" s="64"/>
      <c r="OUZ224" s="67"/>
      <c r="OVA224" s="67"/>
      <c r="OVB224" s="65"/>
      <c r="OVC224" s="65"/>
      <c r="OVD224" s="65"/>
      <c r="OVE224" s="66"/>
      <c r="OVG224" s="64"/>
      <c r="OVH224" s="67"/>
      <c r="OVI224" s="67"/>
      <c r="OVJ224" s="65"/>
      <c r="OVK224" s="65"/>
      <c r="OVL224" s="65"/>
      <c r="OVM224" s="66"/>
      <c r="OVO224" s="64"/>
      <c r="OVP224" s="67"/>
      <c r="OVQ224" s="67"/>
      <c r="OVR224" s="65"/>
      <c r="OVS224" s="65"/>
      <c r="OVT224" s="65"/>
      <c r="OVU224" s="66"/>
      <c r="OVW224" s="64"/>
      <c r="OVX224" s="67"/>
      <c r="OVY224" s="67"/>
      <c r="OVZ224" s="65"/>
      <c r="OWA224" s="65"/>
      <c r="OWB224" s="65"/>
      <c r="OWC224" s="66"/>
      <c r="OWE224" s="64"/>
      <c r="OWF224" s="67"/>
      <c r="OWG224" s="67"/>
      <c r="OWH224" s="65"/>
      <c r="OWI224" s="65"/>
      <c r="OWJ224" s="65"/>
      <c r="OWK224" s="66"/>
      <c r="OWM224" s="64"/>
      <c r="OWN224" s="67"/>
      <c r="OWO224" s="67"/>
      <c r="OWP224" s="65"/>
      <c r="OWQ224" s="65"/>
      <c r="OWR224" s="65"/>
      <c r="OWS224" s="66"/>
      <c r="OWU224" s="64"/>
      <c r="OWV224" s="67"/>
      <c r="OWW224" s="67"/>
      <c r="OWX224" s="65"/>
      <c r="OWY224" s="65"/>
      <c r="OWZ224" s="65"/>
      <c r="OXA224" s="66"/>
      <c r="OXC224" s="64"/>
      <c r="OXD224" s="67"/>
      <c r="OXE224" s="67"/>
      <c r="OXF224" s="65"/>
      <c r="OXG224" s="65"/>
      <c r="OXH224" s="65"/>
      <c r="OXI224" s="66"/>
      <c r="OXK224" s="64"/>
      <c r="OXL224" s="67"/>
      <c r="OXM224" s="67"/>
      <c r="OXN224" s="65"/>
      <c r="OXO224" s="65"/>
      <c r="OXP224" s="65"/>
      <c r="OXQ224" s="66"/>
      <c r="OXS224" s="64"/>
      <c r="OXT224" s="67"/>
      <c r="OXU224" s="67"/>
      <c r="OXV224" s="65"/>
      <c r="OXW224" s="65"/>
      <c r="OXX224" s="65"/>
      <c r="OXY224" s="66"/>
      <c r="OYA224" s="64"/>
      <c r="OYB224" s="67"/>
      <c r="OYC224" s="67"/>
      <c r="OYD224" s="65"/>
      <c r="OYE224" s="65"/>
      <c r="OYF224" s="65"/>
      <c r="OYG224" s="66"/>
      <c r="OYI224" s="64"/>
      <c r="OYJ224" s="67"/>
      <c r="OYK224" s="67"/>
      <c r="OYL224" s="65"/>
      <c r="OYM224" s="65"/>
      <c r="OYN224" s="65"/>
      <c r="OYO224" s="66"/>
      <c r="OYQ224" s="64"/>
      <c r="OYR224" s="67"/>
      <c r="OYS224" s="67"/>
      <c r="OYT224" s="65"/>
      <c r="OYU224" s="65"/>
      <c r="OYV224" s="65"/>
      <c r="OYW224" s="66"/>
      <c r="OYY224" s="64"/>
      <c r="OYZ224" s="67"/>
      <c r="OZA224" s="67"/>
      <c r="OZB224" s="65"/>
      <c r="OZC224" s="65"/>
      <c r="OZD224" s="65"/>
      <c r="OZE224" s="66"/>
      <c r="OZG224" s="64"/>
      <c r="OZH224" s="67"/>
      <c r="OZI224" s="67"/>
      <c r="OZJ224" s="65"/>
      <c r="OZK224" s="65"/>
      <c r="OZL224" s="65"/>
      <c r="OZM224" s="66"/>
      <c r="OZO224" s="64"/>
      <c r="OZP224" s="67"/>
      <c r="OZQ224" s="67"/>
      <c r="OZR224" s="65"/>
      <c r="OZS224" s="65"/>
      <c r="OZT224" s="65"/>
      <c r="OZU224" s="66"/>
      <c r="OZW224" s="64"/>
      <c r="OZX224" s="67"/>
      <c r="OZY224" s="67"/>
      <c r="OZZ224" s="65"/>
      <c r="PAA224" s="65"/>
      <c r="PAB224" s="65"/>
      <c r="PAC224" s="66"/>
      <c r="PAE224" s="64"/>
      <c r="PAF224" s="67"/>
      <c r="PAG224" s="67"/>
      <c r="PAH224" s="65"/>
      <c r="PAI224" s="65"/>
      <c r="PAJ224" s="65"/>
      <c r="PAK224" s="66"/>
      <c r="PAM224" s="64"/>
      <c r="PAN224" s="67"/>
      <c r="PAO224" s="67"/>
      <c r="PAP224" s="65"/>
      <c r="PAQ224" s="65"/>
      <c r="PAR224" s="65"/>
      <c r="PAS224" s="66"/>
      <c r="PAU224" s="64"/>
      <c r="PAV224" s="67"/>
      <c r="PAW224" s="67"/>
      <c r="PAX224" s="65"/>
      <c r="PAY224" s="65"/>
      <c r="PAZ224" s="65"/>
      <c r="PBA224" s="66"/>
      <c r="PBC224" s="64"/>
      <c r="PBD224" s="67"/>
      <c r="PBE224" s="67"/>
      <c r="PBF224" s="65"/>
      <c r="PBG224" s="65"/>
      <c r="PBH224" s="65"/>
      <c r="PBI224" s="66"/>
      <c r="PBK224" s="64"/>
      <c r="PBL224" s="67"/>
      <c r="PBM224" s="67"/>
      <c r="PBN224" s="65"/>
      <c r="PBO224" s="65"/>
      <c r="PBP224" s="65"/>
      <c r="PBQ224" s="66"/>
      <c r="PBS224" s="64"/>
      <c r="PBT224" s="67"/>
      <c r="PBU224" s="67"/>
      <c r="PBV224" s="65"/>
      <c r="PBW224" s="65"/>
      <c r="PBX224" s="65"/>
      <c r="PBY224" s="66"/>
      <c r="PCA224" s="64"/>
      <c r="PCB224" s="67"/>
      <c r="PCC224" s="67"/>
      <c r="PCD224" s="65"/>
      <c r="PCE224" s="65"/>
      <c r="PCF224" s="65"/>
      <c r="PCG224" s="66"/>
      <c r="PCI224" s="64"/>
      <c r="PCJ224" s="67"/>
      <c r="PCK224" s="67"/>
      <c r="PCL224" s="65"/>
      <c r="PCM224" s="65"/>
      <c r="PCN224" s="65"/>
      <c r="PCO224" s="66"/>
      <c r="PCQ224" s="64"/>
      <c r="PCR224" s="67"/>
      <c r="PCS224" s="67"/>
      <c r="PCT224" s="65"/>
      <c r="PCU224" s="65"/>
      <c r="PCV224" s="65"/>
      <c r="PCW224" s="66"/>
      <c r="PCY224" s="64"/>
      <c r="PCZ224" s="67"/>
      <c r="PDA224" s="67"/>
      <c r="PDB224" s="65"/>
      <c r="PDC224" s="65"/>
      <c r="PDD224" s="65"/>
      <c r="PDE224" s="66"/>
      <c r="PDG224" s="64"/>
      <c r="PDH224" s="67"/>
      <c r="PDI224" s="67"/>
      <c r="PDJ224" s="65"/>
      <c r="PDK224" s="65"/>
      <c r="PDL224" s="65"/>
      <c r="PDM224" s="66"/>
      <c r="PDO224" s="64"/>
      <c r="PDP224" s="67"/>
      <c r="PDQ224" s="67"/>
      <c r="PDR224" s="65"/>
      <c r="PDS224" s="65"/>
      <c r="PDT224" s="65"/>
      <c r="PDU224" s="66"/>
      <c r="PDW224" s="64"/>
      <c r="PDX224" s="67"/>
      <c r="PDY224" s="67"/>
      <c r="PDZ224" s="65"/>
      <c r="PEA224" s="65"/>
      <c r="PEB224" s="65"/>
      <c r="PEC224" s="66"/>
      <c r="PEE224" s="64"/>
      <c r="PEF224" s="67"/>
      <c r="PEG224" s="67"/>
      <c r="PEH224" s="65"/>
      <c r="PEI224" s="65"/>
      <c r="PEJ224" s="65"/>
      <c r="PEK224" s="66"/>
      <c r="PEM224" s="64"/>
      <c r="PEN224" s="67"/>
      <c r="PEO224" s="67"/>
      <c r="PEP224" s="65"/>
      <c r="PEQ224" s="65"/>
      <c r="PER224" s="65"/>
      <c r="PES224" s="66"/>
      <c r="PEU224" s="64"/>
      <c r="PEV224" s="67"/>
      <c r="PEW224" s="67"/>
      <c r="PEX224" s="65"/>
      <c r="PEY224" s="65"/>
      <c r="PEZ224" s="65"/>
      <c r="PFA224" s="66"/>
      <c r="PFC224" s="64"/>
      <c r="PFD224" s="67"/>
      <c r="PFE224" s="67"/>
      <c r="PFF224" s="65"/>
      <c r="PFG224" s="65"/>
      <c r="PFH224" s="65"/>
      <c r="PFI224" s="66"/>
      <c r="PFK224" s="64"/>
      <c r="PFL224" s="67"/>
      <c r="PFM224" s="67"/>
      <c r="PFN224" s="65"/>
      <c r="PFO224" s="65"/>
      <c r="PFP224" s="65"/>
      <c r="PFQ224" s="66"/>
      <c r="PFS224" s="64"/>
      <c r="PFT224" s="67"/>
      <c r="PFU224" s="67"/>
      <c r="PFV224" s="65"/>
      <c r="PFW224" s="65"/>
      <c r="PFX224" s="65"/>
      <c r="PFY224" s="66"/>
      <c r="PGA224" s="64"/>
      <c r="PGB224" s="67"/>
      <c r="PGC224" s="67"/>
      <c r="PGD224" s="65"/>
      <c r="PGE224" s="65"/>
      <c r="PGF224" s="65"/>
      <c r="PGG224" s="66"/>
      <c r="PGI224" s="64"/>
      <c r="PGJ224" s="67"/>
      <c r="PGK224" s="67"/>
      <c r="PGL224" s="65"/>
      <c r="PGM224" s="65"/>
      <c r="PGN224" s="65"/>
      <c r="PGO224" s="66"/>
      <c r="PGQ224" s="64"/>
      <c r="PGR224" s="67"/>
      <c r="PGS224" s="67"/>
      <c r="PGT224" s="65"/>
      <c r="PGU224" s="65"/>
      <c r="PGV224" s="65"/>
      <c r="PGW224" s="66"/>
      <c r="PGY224" s="64"/>
      <c r="PGZ224" s="67"/>
      <c r="PHA224" s="67"/>
      <c r="PHB224" s="65"/>
      <c r="PHC224" s="65"/>
      <c r="PHD224" s="65"/>
      <c r="PHE224" s="66"/>
      <c r="PHG224" s="64"/>
      <c r="PHH224" s="67"/>
      <c r="PHI224" s="67"/>
      <c r="PHJ224" s="65"/>
      <c r="PHK224" s="65"/>
      <c r="PHL224" s="65"/>
      <c r="PHM224" s="66"/>
      <c r="PHO224" s="64"/>
      <c r="PHP224" s="67"/>
      <c r="PHQ224" s="67"/>
      <c r="PHR224" s="65"/>
      <c r="PHS224" s="65"/>
      <c r="PHT224" s="65"/>
      <c r="PHU224" s="66"/>
      <c r="PHW224" s="64"/>
      <c r="PHX224" s="67"/>
      <c r="PHY224" s="67"/>
      <c r="PHZ224" s="65"/>
      <c r="PIA224" s="65"/>
      <c r="PIB224" s="65"/>
      <c r="PIC224" s="66"/>
      <c r="PIE224" s="64"/>
      <c r="PIF224" s="67"/>
      <c r="PIG224" s="67"/>
      <c r="PIH224" s="65"/>
      <c r="PII224" s="65"/>
      <c r="PIJ224" s="65"/>
      <c r="PIK224" s="66"/>
      <c r="PIM224" s="64"/>
      <c r="PIN224" s="67"/>
      <c r="PIO224" s="67"/>
      <c r="PIP224" s="65"/>
      <c r="PIQ224" s="65"/>
      <c r="PIR224" s="65"/>
      <c r="PIS224" s="66"/>
      <c r="PIU224" s="64"/>
      <c r="PIV224" s="67"/>
      <c r="PIW224" s="67"/>
      <c r="PIX224" s="65"/>
      <c r="PIY224" s="65"/>
      <c r="PIZ224" s="65"/>
      <c r="PJA224" s="66"/>
      <c r="PJC224" s="64"/>
      <c r="PJD224" s="67"/>
      <c r="PJE224" s="67"/>
      <c r="PJF224" s="65"/>
      <c r="PJG224" s="65"/>
      <c r="PJH224" s="65"/>
      <c r="PJI224" s="66"/>
      <c r="PJK224" s="64"/>
      <c r="PJL224" s="67"/>
      <c r="PJM224" s="67"/>
      <c r="PJN224" s="65"/>
      <c r="PJO224" s="65"/>
      <c r="PJP224" s="65"/>
      <c r="PJQ224" s="66"/>
      <c r="PJS224" s="64"/>
      <c r="PJT224" s="67"/>
      <c r="PJU224" s="67"/>
      <c r="PJV224" s="65"/>
      <c r="PJW224" s="65"/>
      <c r="PJX224" s="65"/>
      <c r="PJY224" s="66"/>
      <c r="PKA224" s="64"/>
      <c r="PKB224" s="67"/>
      <c r="PKC224" s="67"/>
      <c r="PKD224" s="65"/>
      <c r="PKE224" s="65"/>
      <c r="PKF224" s="65"/>
      <c r="PKG224" s="66"/>
      <c r="PKI224" s="64"/>
      <c r="PKJ224" s="67"/>
      <c r="PKK224" s="67"/>
      <c r="PKL224" s="65"/>
      <c r="PKM224" s="65"/>
      <c r="PKN224" s="65"/>
      <c r="PKO224" s="66"/>
      <c r="PKQ224" s="64"/>
      <c r="PKR224" s="67"/>
      <c r="PKS224" s="67"/>
      <c r="PKT224" s="65"/>
      <c r="PKU224" s="65"/>
      <c r="PKV224" s="65"/>
      <c r="PKW224" s="66"/>
      <c r="PKY224" s="64"/>
      <c r="PKZ224" s="67"/>
      <c r="PLA224" s="67"/>
      <c r="PLB224" s="65"/>
      <c r="PLC224" s="65"/>
      <c r="PLD224" s="65"/>
      <c r="PLE224" s="66"/>
      <c r="PLG224" s="64"/>
      <c r="PLH224" s="67"/>
      <c r="PLI224" s="67"/>
      <c r="PLJ224" s="65"/>
      <c r="PLK224" s="65"/>
      <c r="PLL224" s="65"/>
      <c r="PLM224" s="66"/>
      <c r="PLO224" s="64"/>
      <c r="PLP224" s="67"/>
      <c r="PLQ224" s="67"/>
      <c r="PLR224" s="65"/>
      <c r="PLS224" s="65"/>
      <c r="PLT224" s="65"/>
      <c r="PLU224" s="66"/>
      <c r="PLW224" s="64"/>
      <c r="PLX224" s="67"/>
      <c r="PLY224" s="67"/>
      <c r="PLZ224" s="65"/>
      <c r="PMA224" s="65"/>
      <c r="PMB224" s="65"/>
      <c r="PMC224" s="66"/>
      <c r="PME224" s="64"/>
      <c r="PMF224" s="67"/>
      <c r="PMG224" s="67"/>
      <c r="PMH224" s="65"/>
      <c r="PMI224" s="65"/>
      <c r="PMJ224" s="65"/>
      <c r="PMK224" s="66"/>
      <c r="PMM224" s="64"/>
      <c r="PMN224" s="67"/>
      <c r="PMO224" s="67"/>
      <c r="PMP224" s="65"/>
      <c r="PMQ224" s="65"/>
      <c r="PMR224" s="65"/>
      <c r="PMS224" s="66"/>
      <c r="PMU224" s="64"/>
      <c r="PMV224" s="67"/>
      <c r="PMW224" s="67"/>
      <c r="PMX224" s="65"/>
      <c r="PMY224" s="65"/>
      <c r="PMZ224" s="65"/>
      <c r="PNA224" s="66"/>
      <c r="PNC224" s="64"/>
      <c r="PND224" s="67"/>
      <c r="PNE224" s="67"/>
      <c r="PNF224" s="65"/>
      <c r="PNG224" s="65"/>
      <c r="PNH224" s="65"/>
      <c r="PNI224" s="66"/>
      <c r="PNK224" s="64"/>
      <c r="PNL224" s="67"/>
      <c r="PNM224" s="67"/>
      <c r="PNN224" s="65"/>
      <c r="PNO224" s="65"/>
      <c r="PNP224" s="65"/>
      <c r="PNQ224" s="66"/>
      <c r="PNS224" s="64"/>
      <c r="PNT224" s="67"/>
      <c r="PNU224" s="67"/>
      <c r="PNV224" s="65"/>
      <c r="PNW224" s="65"/>
      <c r="PNX224" s="65"/>
      <c r="PNY224" s="66"/>
      <c r="POA224" s="64"/>
      <c r="POB224" s="67"/>
      <c r="POC224" s="67"/>
      <c r="POD224" s="65"/>
      <c r="POE224" s="65"/>
      <c r="POF224" s="65"/>
      <c r="POG224" s="66"/>
      <c r="POI224" s="64"/>
      <c r="POJ224" s="67"/>
      <c r="POK224" s="67"/>
      <c r="POL224" s="65"/>
      <c r="POM224" s="65"/>
      <c r="PON224" s="65"/>
      <c r="POO224" s="66"/>
      <c r="POQ224" s="64"/>
      <c r="POR224" s="67"/>
      <c r="POS224" s="67"/>
      <c r="POT224" s="65"/>
      <c r="POU224" s="65"/>
      <c r="POV224" s="65"/>
      <c r="POW224" s="66"/>
      <c r="POY224" s="64"/>
      <c r="POZ224" s="67"/>
      <c r="PPA224" s="67"/>
      <c r="PPB224" s="65"/>
      <c r="PPC224" s="65"/>
      <c r="PPD224" s="65"/>
      <c r="PPE224" s="66"/>
      <c r="PPG224" s="64"/>
      <c r="PPH224" s="67"/>
      <c r="PPI224" s="67"/>
      <c r="PPJ224" s="65"/>
      <c r="PPK224" s="65"/>
      <c r="PPL224" s="65"/>
      <c r="PPM224" s="66"/>
      <c r="PPO224" s="64"/>
      <c r="PPP224" s="67"/>
      <c r="PPQ224" s="67"/>
      <c r="PPR224" s="65"/>
      <c r="PPS224" s="65"/>
      <c r="PPT224" s="65"/>
      <c r="PPU224" s="66"/>
      <c r="PPW224" s="64"/>
      <c r="PPX224" s="67"/>
      <c r="PPY224" s="67"/>
      <c r="PPZ224" s="65"/>
      <c r="PQA224" s="65"/>
      <c r="PQB224" s="65"/>
      <c r="PQC224" s="66"/>
      <c r="PQE224" s="64"/>
      <c r="PQF224" s="67"/>
      <c r="PQG224" s="67"/>
      <c r="PQH224" s="65"/>
      <c r="PQI224" s="65"/>
      <c r="PQJ224" s="65"/>
      <c r="PQK224" s="66"/>
      <c r="PQM224" s="64"/>
      <c r="PQN224" s="67"/>
      <c r="PQO224" s="67"/>
      <c r="PQP224" s="65"/>
      <c r="PQQ224" s="65"/>
      <c r="PQR224" s="65"/>
      <c r="PQS224" s="66"/>
      <c r="PQU224" s="64"/>
      <c r="PQV224" s="67"/>
      <c r="PQW224" s="67"/>
      <c r="PQX224" s="65"/>
      <c r="PQY224" s="65"/>
      <c r="PQZ224" s="65"/>
      <c r="PRA224" s="66"/>
      <c r="PRC224" s="64"/>
      <c r="PRD224" s="67"/>
      <c r="PRE224" s="67"/>
      <c r="PRF224" s="65"/>
      <c r="PRG224" s="65"/>
      <c r="PRH224" s="65"/>
      <c r="PRI224" s="66"/>
      <c r="PRK224" s="64"/>
      <c r="PRL224" s="67"/>
      <c r="PRM224" s="67"/>
      <c r="PRN224" s="65"/>
      <c r="PRO224" s="65"/>
      <c r="PRP224" s="65"/>
      <c r="PRQ224" s="66"/>
      <c r="PRS224" s="64"/>
      <c r="PRT224" s="67"/>
      <c r="PRU224" s="67"/>
      <c r="PRV224" s="65"/>
      <c r="PRW224" s="65"/>
      <c r="PRX224" s="65"/>
      <c r="PRY224" s="66"/>
      <c r="PSA224" s="64"/>
      <c r="PSB224" s="67"/>
      <c r="PSC224" s="67"/>
      <c r="PSD224" s="65"/>
      <c r="PSE224" s="65"/>
      <c r="PSF224" s="65"/>
      <c r="PSG224" s="66"/>
      <c r="PSI224" s="64"/>
      <c r="PSJ224" s="67"/>
      <c r="PSK224" s="67"/>
      <c r="PSL224" s="65"/>
      <c r="PSM224" s="65"/>
      <c r="PSN224" s="65"/>
      <c r="PSO224" s="66"/>
      <c r="PSQ224" s="64"/>
      <c r="PSR224" s="67"/>
      <c r="PSS224" s="67"/>
      <c r="PST224" s="65"/>
      <c r="PSU224" s="65"/>
      <c r="PSV224" s="65"/>
      <c r="PSW224" s="66"/>
      <c r="PSY224" s="64"/>
      <c r="PSZ224" s="67"/>
      <c r="PTA224" s="67"/>
      <c r="PTB224" s="65"/>
      <c r="PTC224" s="65"/>
      <c r="PTD224" s="65"/>
      <c r="PTE224" s="66"/>
      <c r="PTG224" s="64"/>
      <c r="PTH224" s="67"/>
      <c r="PTI224" s="67"/>
      <c r="PTJ224" s="65"/>
      <c r="PTK224" s="65"/>
      <c r="PTL224" s="65"/>
      <c r="PTM224" s="66"/>
      <c r="PTO224" s="64"/>
      <c r="PTP224" s="67"/>
      <c r="PTQ224" s="67"/>
      <c r="PTR224" s="65"/>
      <c r="PTS224" s="65"/>
      <c r="PTT224" s="65"/>
      <c r="PTU224" s="66"/>
      <c r="PTW224" s="64"/>
      <c r="PTX224" s="67"/>
      <c r="PTY224" s="67"/>
      <c r="PTZ224" s="65"/>
      <c r="PUA224" s="65"/>
      <c r="PUB224" s="65"/>
      <c r="PUC224" s="66"/>
      <c r="PUE224" s="64"/>
      <c r="PUF224" s="67"/>
      <c r="PUG224" s="67"/>
      <c r="PUH224" s="65"/>
      <c r="PUI224" s="65"/>
      <c r="PUJ224" s="65"/>
      <c r="PUK224" s="66"/>
      <c r="PUM224" s="64"/>
      <c r="PUN224" s="67"/>
      <c r="PUO224" s="67"/>
      <c r="PUP224" s="65"/>
      <c r="PUQ224" s="65"/>
      <c r="PUR224" s="65"/>
      <c r="PUS224" s="66"/>
      <c r="PUU224" s="64"/>
      <c r="PUV224" s="67"/>
      <c r="PUW224" s="67"/>
      <c r="PUX224" s="65"/>
      <c r="PUY224" s="65"/>
      <c r="PUZ224" s="65"/>
      <c r="PVA224" s="66"/>
      <c r="PVC224" s="64"/>
      <c r="PVD224" s="67"/>
      <c r="PVE224" s="67"/>
      <c r="PVF224" s="65"/>
      <c r="PVG224" s="65"/>
      <c r="PVH224" s="65"/>
      <c r="PVI224" s="66"/>
      <c r="PVK224" s="64"/>
      <c r="PVL224" s="67"/>
      <c r="PVM224" s="67"/>
      <c r="PVN224" s="65"/>
      <c r="PVO224" s="65"/>
      <c r="PVP224" s="65"/>
      <c r="PVQ224" s="66"/>
      <c r="PVS224" s="64"/>
      <c r="PVT224" s="67"/>
      <c r="PVU224" s="67"/>
      <c r="PVV224" s="65"/>
      <c r="PVW224" s="65"/>
      <c r="PVX224" s="65"/>
      <c r="PVY224" s="66"/>
      <c r="PWA224" s="64"/>
      <c r="PWB224" s="67"/>
      <c r="PWC224" s="67"/>
      <c r="PWD224" s="65"/>
      <c r="PWE224" s="65"/>
      <c r="PWF224" s="65"/>
      <c r="PWG224" s="66"/>
      <c r="PWI224" s="64"/>
      <c r="PWJ224" s="67"/>
      <c r="PWK224" s="67"/>
      <c r="PWL224" s="65"/>
      <c r="PWM224" s="65"/>
      <c r="PWN224" s="65"/>
      <c r="PWO224" s="66"/>
      <c r="PWQ224" s="64"/>
      <c r="PWR224" s="67"/>
      <c r="PWS224" s="67"/>
      <c r="PWT224" s="65"/>
      <c r="PWU224" s="65"/>
      <c r="PWV224" s="65"/>
      <c r="PWW224" s="66"/>
      <c r="PWY224" s="64"/>
      <c r="PWZ224" s="67"/>
      <c r="PXA224" s="67"/>
      <c r="PXB224" s="65"/>
      <c r="PXC224" s="65"/>
      <c r="PXD224" s="65"/>
      <c r="PXE224" s="66"/>
      <c r="PXG224" s="64"/>
      <c r="PXH224" s="67"/>
      <c r="PXI224" s="67"/>
      <c r="PXJ224" s="65"/>
      <c r="PXK224" s="65"/>
      <c r="PXL224" s="65"/>
      <c r="PXM224" s="66"/>
      <c r="PXO224" s="64"/>
      <c r="PXP224" s="67"/>
      <c r="PXQ224" s="67"/>
      <c r="PXR224" s="65"/>
      <c r="PXS224" s="65"/>
      <c r="PXT224" s="65"/>
      <c r="PXU224" s="66"/>
      <c r="PXW224" s="64"/>
      <c r="PXX224" s="67"/>
      <c r="PXY224" s="67"/>
      <c r="PXZ224" s="65"/>
      <c r="PYA224" s="65"/>
      <c r="PYB224" s="65"/>
      <c r="PYC224" s="66"/>
      <c r="PYE224" s="64"/>
      <c r="PYF224" s="67"/>
      <c r="PYG224" s="67"/>
      <c r="PYH224" s="65"/>
      <c r="PYI224" s="65"/>
      <c r="PYJ224" s="65"/>
      <c r="PYK224" s="66"/>
      <c r="PYM224" s="64"/>
      <c r="PYN224" s="67"/>
      <c r="PYO224" s="67"/>
      <c r="PYP224" s="65"/>
      <c r="PYQ224" s="65"/>
      <c r="PYR224" s="65"/>
      <c r="PYS224" s="66"/>
      <c r="PYU224" s="64"/>
      <c r="PYV224" s="67"/>
      <c r="PYW224" s="67"/>
      <c r="PYX224" s="65"/>
      <c r="PYY224" s="65"/>
      <c r="PYZ224" s="65"/>
      <c r="PZA224" s="66"/>
      <c r="PZC224" s="64"/>
      <c r="PZD224" s="67"/>
      <c r="PZE224" s="67"/>
      <c r="PZF224" s="65"/>
      <c r="PZG224" s="65"/>
      <c r="PZH224" s="65"/>
      <c r="PZI224" s="66"/>
      <c r="PZK224" s="64"/>
      <c r="PZL224" s="67"/>
      <c r="PZM224" s="67"/>
      <c r="PZN224" s="65"/>
      <c r="PZO224" s="65"/>
      <c r="PZP224" s="65"/>
      <c r="PZQ224" s="66"/>
      <c r="PZS224" s="64"/>
      <c r="PZT224" s="67"/>
      <c r="PZU224" s="67"/>
      <c r="PZV224" s="65"/>
      <c r="PZW224" s="65"/>
      <c r="PZX224" s="65"/>
      <c r="PZY224" s="66"/>
      <c r="QAA224" s="64"/>
      <c r="QAB224" s="67"/>
      <c r="QAC224" s="67"/>
      <c r="QAD224" s="65"/>
      <c r="QAE224" s="65"/>
      <c r="QAF224" s="65"/>
      <c r="QAG224" s="66"/>
      <c r="QAI224" s="64"/>
      <c r="QAJ224" s="67"/>
      <c r="QAK224" s="67"/>
      <c r="QAL224" s="65"/>
      <c r="QAM224" s="65"/>
      <c r="QAN224" s="65"/>
      <c r="QAO224" s="66"/>
      <c r="QAQ224" s="64"/>
      <c r="QAR224" s="67"/>
      <c r="QAS224" s="67"/>
      <c r="QAT224" s="65"/>
      <c r="QAU224" s="65"/>
      <c r="QAV224" s="65"/>
      <c r="QAW224" s="66"/>
      <c r="QAY224" s="64"/>
      <c r="QAZ224" s="67"/>
      <c r="QBA224" s="67"/>
      <c r="QBB224" s="65"/>
      <c r="QBC224" s="65"/>
      <c r="QBD224" s="65"/>
      <c r="QBE224" s="66"/>
      <c r="QBG224" s="64"/>
      <c r="QBH224" s="67"/>
      <c r="QBI224" s="67"/>
      <c r="QBJ224" s="65"/>
      <c r="QBK224" s="65"/>
      <c r="QBL224" s="65"/>
      <c r="QBM224" s="66"/>
      <c r="QBO224" s="64"/>
      <c r="QBP224" s="67"/>
      <c r="QBQ224" s="67"/>
      <c r="QBR224" s="65"/>
      <c r="QBS224" s="65"/>
      <c r="QBT224" s="65"/>
      <c r="QBU224" s="66"/>
      <c r="QBW224" s="64"/>
      <c r="QBX224" s="67"/>
      <c r="QBY224" s="67"/>
      <c r="QBZ224" s="65"/>
      <c r="QCA224" s="65"/>
      <c r="QCB224" s="65"/>
      <c r="QCC224" s="66"/>
      <c r="QCE224" s="64"/>
      <c r="QCF224" s="67"/>
      <c r="QCG224" s="67"/>
      <c r="QCH224" s="65"/>
      <c r="QCI224" s="65"/>
      <c r="QCJ224" s="65"/>
      <c r="QCK224" s="66"/>
      <c r="QCM224" s="64"/>
      <c r="QCN224" s="67"/>
      <c r="QCO224" s="67"/>
      <c r="QCP224" s="65"/>
      <c r="QCQ224" s="65"/>
      <c r="QCR224" s="65"/>
      <c r="QCS224" s="66"/>
      <c r="QCU224" s="64"/>
      <c r="QCV224" s="67"/>
      <c r="QCW224" s="67"/>
      <c r="QCX224" s="65"/>
      <c r="QCY224" s="65"/>
      <c r="QCZ224" s="65"/>
      <c r="QDA224" s="66"/>
      <c r="QDC224" s="64"/>
      <c r="QDD224" s="67"/>
      <c r="QDE224" s="67"/>
      <c r="QDF224" s="65"/>
      <c r="QDG224" s="65"/>
      <c r="QDH224" s="65"/>
      <c r="QDI224" s="66"/>
      <c r="QDK224" s="64"/>
      <c r="QDL224" s="67"/>
      <c r="QDM224" s="67"/>
      <c r="QDN224" s="65"/>
      <c r="QDO224" s="65"/>
      <c r="QDP224" s="65"/>
      <c r="QDQ224" s="66"/>
      <c r="QDS224" s="64"/>
      <c r="QDT224" s="67"/>
      <c r="QDU224" s="67"/>
      <c r="QDV224" s="65"/>
      <c r="QDW224" s="65"/>
      <c r="QDX224" s="65"/>
      <c r="QDY224" s="66"/>
      <c r="QEA224" s="64"/>
      <c r="QEB224" s="67"/>
      <c r="QEC224" s="67"/>
      <c r="QED224" s="65"/>
      <c r="QEE224" s="65"/>
      <c r="QEF224" s="65"/>
      <c r="QEG224" s="66"/>
      <c r="QEI224" s="64"/>
      <c r="QEJ224" s="67"/>
      <c r="QEK224" s="67"/>
      <c r="QEL224" s="65"/>
      <c r="QEM224" s="65"/>
      <c r="QEN224" s="65"/>
      <c r="QEO224" s="66"/>
      <c r="QEQ224" s="64"/>
      <c r="QER224" s="67"/>
      <c r="QES224" s="67"/>
      <c r="QET224" s="65"/>
      <c r="QEU224" s="65"/>
      <c r="QEV224" s="65"/>
      <c r="QEW224" s="66"/>
      <c r="QEY224" s="64"/>
      <c r="QEZ224" s="67"/>
      <c r="QFA224" s="67"/>
      <c r="QFB224" s="65"/>
      <c r="QFC224" s="65"/>
      <c r="QFD224" s="65"/>
      <c r="QFE224" s="66"/>
      <c r="QFG224" s="64"/>
      <c r="QFH224" s="67"/>
      <c r="QFI224" s="67"/>
      <c r="QFJ224" s="65"/>
      <c r="QFK224" s="65"/>
      <c r="QFL224" s="65"/>
      <c r="QFM224" s="66"/>
      <c r="QFO224" s="64"/>
      <c r="QFP224" s="67"/>
      <c r="QFQ224" s="67"/>
      <c r="QFR224" s="65"/>
      <c r="QFS224" s="65"/>
      <c r="QFT224" s="65"/>
      <c r="QFU224" s="66"/>
      <c r="QFW224" s="64"/>
      <c r="QFX224" s="67"/>
      <c r="QFY224" s="67"/>
      <c r="QFZ224" s="65"/>
      <c r="QGA224" s="65"/>
      <c r="QGB224" s="65"/>
      <c r="QGC224" s="66"/>
      <c r="QGE224" s="64"/>
      <c r="QGF224" s="67"/>
      <c r="QGG224" s="67"/>
      <c r="QGH224" s="65"/>
      <c r="QGI224" s="65"/>
      <c r="QGJ224" s="65"/>
      <c r="QGK224" s="66"/>
      <c r="QGM224" s="64"/>
      <c r="QGN224" s="67"/>
      <c r="QGO224" s="67"/>
      <c r="QGP224" s="65"/>
      <c r="QGQ224" s="65"/>
      <c r="QGR224" s="65"/>
      <c r="QGS224" s="66"/>
      <c r="QGU224" s="64"/>
      <c r="QGV224" s="67"/>
      <c r="QGW224" s="67"/>
      <c r="QGX224" s="65"/>
      <c r="QGY224" s="65"/>
      <c r="QGZ224" s="65"/>
      <c r="QHA224" s="66"/>
      <c r="QHC224" s="64"/>
      <c r="QHD224" s="67"/>
      <c r="QHE224" s="67"/>
      <c r="QHF224" s="65"/>
      <c r="QHG224" s="65"/>
      <c r="QHH224" s="65"/>
      <c r="QHI224" s="66"/>
      <c r="QHK224" s="64"/>
      <c r="QHL224" s="67"/>
      <c r="QHM224" s="67"/>
      <c r="QHN224" s="65"/>
      <c r="QHO224" s="65"/>
      <c r="QHP224" s="65"/>
      <c r="QHQ224" s="66"/>
      <c r="QHS224" s="64"/>
      <c r="QHT224" s="67"/>
      <c r="QHU224" s="67"/>
      <c r="QHV224" s="65"/>
      <c r="QHW224" s="65"/>
      <c r="QHX224" s="65"/>
      <c r="QHY224" s="66"/>
      <c r="QIA224" s="64"/>
      <c r="QIB224" s="67"/>
      <c r="QIC224" s="67"/>
      <c r="QID224" s="65"/>
      <c r="QIE224" s="65"/>
      <c r="QIF224" s="65"/>
      <c r="QIG224" s="66"/>
      <c r="QII224" s="64"/>
      <c r="QIJ224" s="67"/>
      <c r="QIK224" s="67"/>
      <c r="QIL224" s="65"/>
      <c r="QIM224" s="65"/>
      <c r="QIN224" s="65"/>
      <c r="QIO224" s="66"/>
      <c r="QIQ224" s="64"/>
      <c r="QIR224" s="67"/>
      <c r="QIS224" s="67"/>
      <c r="QIT224" s="65"/>
      <c r="QIU224" s="65"/>
      <c r="QIV224" s="65"/>
      <c r="QIW224" s="66"/>
      <c r="QIY224" s="64"/>
      <c r="QIZ224" s="67"/>
      <c r="QJA224" s="67"/>
      <c r="QJB224" s="65"/>
      <c r="QJC224" s="65"/>
      <c r="QJD224" s="65"/>
      <c r="QJE224" s="66"/>
      <c r="QJG224" s="64"/>
      <c r="QJH224" s="67"/>
      <c r="QJI224" s="67"/>
      <c r="QJJ224" s="65"/>
      <c r="QJK224" s="65"/>
      <c r="QJL224" s="65"/>
      <c r="QJM224" s="66"/>
      <c r="QJO224" s="64"/>
      <c r="QJP224" s="67"/>
      <c r="QJQ224" s="67"/>
      <c r="QJR224" s="65"/>
      <c r="QJS224" s="65"/>
      <c r="QJT224" s="65"/>
      <c r="QJU224" s="66"/>
      <c r="QJW224" s="64"/>
      <c r="QJX224" s="67"/>
      <c r="QJY224" s="67"/>
      <c r="QJZ224" s="65"/>
      <c r="QKA224" s="65"/>
      <c r="QKB224" s="65"/>
      <c r="QKC224" s="66"/>
      <c r="QKE224" s="64"/>
      <c r="QKF224" s="67"/>
      <c r="QKG224" s="67"/>
      <c r="QKH224" s="65"/>
      <c r="QKI224" s="65"/>
      <c r="QKJ224" s="65"/>
      <c r="QKK224" s="66"/>
      <c r="QKM224" s="64"/>
      <c r="QKN224" s="67"/>
      <c r="QKO224" s="67"/>
      <c r="QKP224" s="65"/>
      <c r="QKQ224" s="65"/>
      <c r="QKR224" s="65"/>
      <c r="QKS224" s="66"/>
      <c r="QKU224" s="64"/>
      <c r="QKV224" s="67"/>
      <c r="QKW224" s="67"/>
      <c r="QKX224" s="65"/>
      <c r="QKY224" s="65"/>
      <c r="QKZ224" s="65"/>
      <c r="QLA224" s="66"/>
      <c r="QLC224" s="64"/>
      <c r="QLD224" s="67"/>
      <c r="QLE224" s="67"/>
      <c r="QLF224" s="65"/>
      <c r="QLG224" s="65"/>
      <c r="QLH224" s="65"/>
      <c r="QLI224" s="66"/>
      <c r="QLK224" s="64"/>
      <c r="QLL224" s="67"/>
      <c r="QLM224" s="67"/>
      <c r="QLN224" s="65"/>
      <c r="QLO224" s="65"/>
      <c r="QLP224" s="65"/>
      <c r="QLQ224" s="66"/>
      <c r="QLS224" s="64"/>
      <c r="QLT224" s="67"/>
      <c r="QLU224" s="67"/>
      <c r="QLV224" s="65"/>
      <c r="QLW224" s="65"/>
      <c r="QLX224" s="65"/>
      <c r="QLY224" s="66"/>
      <c r="QMA224" s="64"/>
      <c r="QMB224" s="67"/>
      <c r="QMC224" s="67"/>
      <c r="QMD224" s="65"/>
      <c r="QME224" s="65"/>
      <c r="QMF224" s="65"/>
      <c r="QMG224" s="66"/>
      <c r="QMI224" s="64"/>
      <c r="QMJ224" s="67"/>
      <c r="QMK224" s="67"/>
      <c r="QML224" s="65"/>
      <c r="QMM224" s="65"/>
      <c r="QMN224" s="65"/>
      <c r="QMO224" s="66"/>
      <c r="QMQ224" s="64"/>
      <c r="QMR224" s="67"/>
      <c r="QMS224" s="67"/>
      <c r="QMT224" s="65"/>
      <c r="QMU224" s="65"/>
      <c r="QMV224" s="65"/>
      <c r="QMW224" s="66"/>
      <c r="QMY224" s="64"/>
      <c r="QMZ224" s="67"/>
      <c r="QNA224" s="67"/>
      <c r="QNB224" s="65"/>
      <c r="QNC224" s="65"/>
      <c r="QND224" s="65"/>
      <c r="QNE224" s="66"/>
      <c r="QNG224" s="64"/>
      <c r="QNH224" s="67"/>
      <c r="QNI224" s="67"/>
      <c r="QNJ224" s="65"/>
      <c r="QNK224" s="65"/>
      <c r="QNL224" s="65"/>
      <c r="QNM224" s="66"/>
      <c r="QNO224" s="64"/>
      <c r="QNP224" s="67"/>
      <c r="QNQ224" s="67"/>
      <c r="QNR224" s="65"/>
      <c r="QNS224" s="65"/>
      <c r="QNT224" s="65"/>
      <c r="QNU224" s="66"/>
      <c r="QNW224" s="64"/>
      <c r="QNX224" s="67"/>
      <c r="QNY224" s="67"/>
      <c r="QNZ224" s="65"/>
      <c r="QOA224" s="65"/>
      <c r="QOB224" s="65"/>
      <c r="QOC224" s="66"/>
      <c r="QOE224" s="64"/>
      <c r="QOF224" s="67"/>
      <c r="QOG224" s="67"/>
      <c r="QOH224" s="65"/>
      <c r="QOI224" s="65"/>
      <c r="QOJ224" s="65"/>
      <c r="QOK224" s="66"/>
      <c r="QOM224" s="64"/>
      <c r="QON224" s="67"/>
      <c r="QOO224" s="67"/>
      <c r="QOP224" s="65"/>
      <c r="QOQ224" s="65"/>
      <c r="QOR224" s="65"/>
      <c r="QOS224" s="66"/>
      <c r="QOU224" s="64"/>
      <c r="QOV224" s="67"/>
      <c r="QOW224" s="67"/>
      <c r="QOX224" s="65"/>
      <c r="QOY224" s="65"/>
      <c r="QOZ224" s="65"/>
      <c r="QPA224" s="66"/>
      <c r="QPC224" s="64"/>
      <c r="QPD224" s="67"/>
      <c r="QPE224" s="67"/>
      <c r="QPF224" s="65"/>
      <c r="QPG224" s="65"/>
      <c r="QPH224" s="65"/>
      <c r="QPI224" s="66"/>
      <c r="QPK224" s="64"/>
      <c r="QPL224" s="67"/>
      <c r="QPM224" s="67"/>
      <c r="QPN224" s="65"/>
      <c r="QPO224" s="65"/>
      <c r="QPP224" s="65"/>
      <c r="QPQ224" s="66"/>
      <c r="QPS224" s="64"/>
      <c r="QPT224" s="67"/>
      <c r="QPU224" s="67"/>
      <c r="QPV224" s="65"/>
      <c r="QPW224" s="65"/>
      <c r="QPX224" s="65"/>
      <c r="QPY224" s="66"/>
      <c r="QQA224" s="64"/>
      <c r="QQB224" s="67"/>
      <c r="QQC224" s="67"/>
      <c r="QQD224" s="65"/>
      <c r="QQE224" s="65"/>
      <c r="QQF224" s="65"/>
      <c r="QQG224" s="66"/>
      <c r="QQI224" s="64"/>
      <c r="QQJ224" s="67"/>
      <c r="QQK224" s="67"/>
      <c r="QQL224" s="65"/>
      <c r="QQM224" s="65"/>
      <c r="QQN224" s="65"/>
      <c r="QQO224" s="66"/>
      <c r="QQQ224" s="64"/>
      <c r="QQR224" s="67"/>
      <c r="QQS224" s="67"/>
      <c r="QQT224" s="65"/>
      <c r="QQU224" s="65"/>
      <c r="QQV224" s="65"/>
      <c r="QQW224" s="66"/>
      <c r="QQY224" s="64"/>
      <c r="QQZ224" s="67"/>
      <c r="QRA224" s="67"/>
      <c r="QRB224" s="65"/>
      <c r="QRC224" s="65"/>
      <c r="QRD224" s="65"/>
      <c r="QRE224" s="66"/>
      <c r="QRG224" s="64"/>
      <c r="QRH224" s="67"/>
      <c r="QRI224" s="67"/>
      <c r="QRJ224" s="65"/>
      <c r="QRK224" s="65"/>
      <c r="QRL224" s="65"/>
      <c r="QRM224" s="66"/>
      <c r="QRO224" s="64"/>
      <c r="QRP224" s="67"/>
      <c r="QRQ224" s="67"/>
      <c r="QRR224" s="65"/>
      <c r="QRS224" s="65"/>
      <c r="QRT224" s="65"/>
      <c r="QRU224" s="66"/>
      <c r="QRW224" s="64"/>
      <c r="QRX224" s="67"/>
      <c r="QRY224" s="67"/>
      <c r="QRZ224" s="65"/>
      <c r="QSA224" s="65"/>
      <c r="QSB224" s="65"/>
      <c r="QSC224" s="66"/>
      <c r="QSE224" s="64"/>
      <c r="QSF224" s="67"/>
      <c r="QSG224" s="67"/>
      <c r="QSH224" s="65"/>
      <c r="QSI224" s="65"/>
      <c r="QSJ224" s="65"/>
      <c r="QSK224" s="66"/>
      <c r="QSM224" s="64"/>
      <c r="QSN224" s="67"/>
      <c r="QSO224" s="67"/>
      <c r="QSP224" s="65"/>
      <c r="QSQ224" s="65"/>
      <c r="QSR224" s="65"/>
      <c r="QSS224" s="66"/>
      <c r="QSU224" s="64"/>
      <c r="QSV224" s="67"/>
      <c r="QSW224" s="67"/>
      <c r="QSX224" s="65"/>
      <c r="QSY224" s="65"/>
      <c r="QSZ224" s="65"/>
      <c r="QTA224" s="66"/>
      <c r="QTC224" s="64"/>
      <c r="QTD224" s="67"/>
      <c r="QTE224" s="67"/>
      <c r="QTF224" s="65"/>
      <c r="QTG224" s="65"/>
      <c r="QTH224" s="65"/>
      <c r="QTI224" s="66"/>
      <c r="QTK224" s="64"/>
      <c r="QTL224" s="67"/>
      <c r="QTM224" s="67"/>
      <c r="QTN224" s="65"/>
      <c r="QTO224" s="65"/>
      <c r="QTP224" s="65"/>
      <c r="QTQ224" s="66"/>
      <c r="QTS224" s="64"/>
      <c r="QTT224" s="67"/>
      <c r="QTU224" s="67"/>
      <c r="QTV224" s="65"/>
      <c r="QTW224" s="65"/>
      <c r="QTX224" s="65"/>
      <c r="QTY224" s="66"/>
      <c r="QUA224" s="64"/>
      <c r="QUB224" s="67"/>
      <c r="QUC224" s="67"/>
      <c r="QUD224" s="65"/>
      <c r="QUE224" s="65"/>
      <c r="QUF224" s="65"/>
      <c r="QUG224" s="66"/>
      <c r="QUI224" s="64"/>
      <c r="QUJ224" s="67"/>
      <c r="QUK224" s="67"/>
      <c r="QUL224" s="65"/>
      <c r="QUM224" s="65"/>
      <c r="QUN224" s="65"/>
      <c r="QUO224" s="66"/>
      <c r="QUQ224" s="64"/>
      <c r="QUR224" s="67"/>
      <c r="QUS224" s="67"/>
      <c r="QUT224" s="65"/>
      <c r="QUU224" s="65"/>
      <c r="QUV224" s="65"/>
      <c r="QUW224" s="66"/>
      <c r="QUY224" s="64"/>
      <c r="QUZ224" s="67"/>
      <c r="QVA224" s="67"/>
      <c r="QVB224" s="65"/>
      <c r="QVC224" s="65"/>
      <c r="QVD224" s="65"/>
      <c r="QVE224" s="66"/>
      <c r="QVG224" s="64"/>
      <c r="QVH224" s="67"/>
      <c r="QVI224" s="67"/>
      <c r="QVJ224" s="65"/>
      <c r="QVK224" s="65"/>
      <c r="QVL224" s="65"/>
      <c r="QVM224" s="66"/>
      <c r="QVO224" s="64"/>
      <c r="QVP224" s="67"/>
      <c r="QVQ224" s="67"/>
      <c r="QVR224" s="65"/>
      <c r="QVS224" s="65"/>
      <c r="QVT224" s="65"/>
      <c r="QVU224" s="66"/>
      <c r="QVW224" s="64"/>
      <c r="QVX224" s="67"/>
      <c r="QVY224" s="67"/>
      <c r="QVZ224" s="65"/>
      <c r="QWA224" s="65"/>
      <c r="QWB224" s="65"/>
      <c r="QWC224" s="66"/>
      <c r="QWE224" s="64"/>
      <c r="QWF224" s="67"/>
      <c r="QWG224" s="67"/>
      <c r="QWH224" s="65"/>
      <c r="QWI224" s="65"/>
      <c r="QWJ224" s="65"/>
      <c r="QWK224" s="66"/>
      <c r="QWM224" s="64"/>
      <c r="QWN224" s="67"/>
      <c r="QWO224" s="67"/>
      <c r="QWP224" s="65"/>
      <c r="QWQ224" s="65"/>
      <c r="QWR224" s="65"/>
      <c r="QWS224" s="66"/>
      <c r="QWU224" s="64"/>
      <c r="QWV224" s="67"/>
      <c r="QWW224" s="67"/>
      <c r="QWX224" s="65"/>
      <c r="QWY224" s="65"/>
      <c r="QWZ224" s="65"/>
      <c r="QXA224" s="66"/>
      <c r="QXC224" s="64"/>
      <c r="QXD224" s="67"/>
      <c r="QXE224" s="67"/>
      <c r="QXF224" s="65"/>
      <c r="QXG224" s="65"/>
      <c r="QXH224" s="65"/>
      <c r="QXI224" s="66"/>
      <c r="QXK224" s="64"/>
      <c r="QXL224" s="67"/>
      <c r="QXM224" s="67"/>
      <c r="QXN224" s="65"/>
      <c r="QXO224" s="65"/>
      <c r="QXP224" s="65"/>
      <c r="QXQ224" s="66"/>
      <c r="QXS224" s="64"/>
      <c r="QXT224" s="67"/>
      <c r="QXU224" s="67"/>
      <c r="QXV224" s="65"/>
      <c r="QXW224" s="65"/>
      <c r="QXX224" s="65"/>
      <c r="QXY224" s="66"/>
      <c r="QYA224" s="64"/>
      <c r="QYB224" s="67"/>
      <c r="QYC224" s="67"/>
      <c r="QYD224" s="65"/>
      <c r="QYE224" s="65"/>
      <c r="QYF224" s="65"/>
      <c r="QYG224" s="66"/>
      <c r="QYI224" s="64"/>
      <c r="QYJ224" s="67"/>
      <c r="QYK224" s="67"/>
      <c r="QYL224" s="65"/>
      <c r="QYM224" s="65"/>
      <c r="QYN224" s="65"/>
      <c r="QYO224" s="66"/>
      <c r="QYQ224" s="64"/>
      <c r="QYR224" s="67"/>
      <c r="QYS224" s="67"/>
      <c r="QYT224" s="65"/>
      <c r="QYU224" s="65"/>
      <c r="QYV224" s="65"/>
      <c r="QYW224" s="66"/>
      <c r="QYY224" s="64"/>
      <c r="QYZ224" s="67"/>
      <c r="QZA224" s="67"/>
      <c r="QZB224" s="65"/>
      <c r="QZC224" s="65"/>
      <c r="QZD224" s="65"/>
      <c r="QZE224" s="66"/>
      <c r="QZG224" s="64"/>
      <c r="QZH224" s="67"/>
      <c r="QZI224" s="67"/>
      <c r="QZJ224" s="65"/>
      <c r="QZK224" s="65"/>
      <c r="QZL224" s="65"/>
      <c r="QZM224" s="66"/>
      <c r="QZO224" s="64"/>
      <c r="QZP224" s="67"/>
      <c r="QZQ224" s="67"/>
      <c r="QZR224" s="65"/>
      <c r="QZS224" s="65"/>
      <c r="QZT224" s="65"/>
      <c r="QZU224" s="66"/>
      <c r="QZW224" s="64"/>
      <c r="QZX224" s="67"/>
      <c r="QZY224" s="67"/>
      <c r="QZZ224" s="65"/>
      <c r="RAA224" s="65"/>
      <c r="RAB224" s="65"/>
      <c r="RAC224" s="66"/>
      <c r="RAE224" s="64"/>
      <c r="RAF224" s="67"/>
      <c r="RAG224" s="67"/>
      <c r="RAH224" s="65"/>
      <c r="RAI224" s="65"/>
      <c r="RAJ224" s="65"/>
      <c r="RAK224" s="66"/>
      <c r="RAM224" s="64"/>
      <c r="RAN224" s="67"/>
      <c r="RAO224" s="67"/>
      <c r="RAP224" s="65"/>
      <c r="RAQ224" s="65"/>
      <c r="RAR224" s="65"/>
      <c r="RAS224" s="66"/>
      <c r="RAU224" s="64"/>
      <c r="RAV224" s="67"/>
      <c r="RAW224" s="67"/>
      <c r="RAX224" s="65"/>
      <c r="RAY224" s="65"/>
      <c r="RAZ224" s="65"/>
      <c r="RBA224" s="66"/>
      <c r="RBC224" s="64"/>
      <c r="RBD224" s="67"/>
      <c r="RBE224" s="67"/>
      <c r="RBF224" s="65"/>
      <c r="RBG224" s="65"/>
      <c r="RBH224" s="65"/>
      <c r="RBI224" s="66"/>
      <c r="RBK224" s="64"/>
      <c r="RBL224" s="67"/>
      <c r="RBM224" s="67"/>
      <c r="RBN224" s="65"/>
      <c r="RBO224" s="65"/>
      <c r="RBP224" s="65"/>
      <c r="RBQ224" s="66"/>
      <c r="RBS224" s="64"/>
      <c r="RBT224" s="67"/>
      <c r="RBU224" s="67"/>
      <c r="RBV224" s="65"/>
      <c r="RBW224" s="65"/>
      <c r="RBX224" s="65"/>
      <c r="RBY224" s="66"/>
      <c r="RCA224" s="64"/>
      <c r="RCB224" s="67"/>
      <c r="RCC224" s="67"/>
      <c r="RCD224" s="65"/>
      <c r="RCE224" s="65"/>
      <c r="RCF224" s="65"/>
      <c r="RCG224" s="66"/>
      <c r="RCI224" s="64"/>
      <c r="RCJ224" s="67"/>
      <c r="RCK224" s="67"/>
      <c r="RCL224" s="65"/>
      <c r="RCM224" s="65"/>
      <c r="RCN224" s="65"/>
      <c r="RCO224" s="66"/>
      <c r="RCQ224" s="64"/>
      <c r="RCR224" s="67"/>
      <c r="RCS224" s="67"/>
      <c r="RCT224" s="65"/>
      <c r="RCU224" s="65"/>
      <c r="RCV224" s="65"/>
      <c r="RCW224" s="66"/>
      <c r="RCY224" s="64"/>
      <c r="RCZ224" s="67"/>
      <c r="RDA224" s="67"/>
      <c r="RDB224" s="65"/>
      <c r="RDC224" s="65"/>
      <c r="RDD224" s="65"/>
      <c r="RDE224" s="66"/>
      <c r="RDG224" s="64"/>
      <c r="RDH224" s="67"/>
      <c r="RDI224" s="67"/>
      <c r="RDJ224" s="65"/>
      <c r="RDK224" s="65"/>
      <c r="RDL224" s="65"/>
      <c r="RDM224" s="66"/>
      <c r="RDO224" s="64"/>
      <c r="RDP224" s="67"/>
      <c r="RDQ224" s="67"/>
      <c r="RDR224" s="65"/>
      <c r="RDS224" s="65"/>
      <c r="RDT224" s="65"/>
      <c r="RDU224" s="66"/>
      <c r="RDW224" s="64"/>
      <c r="RDX224" s="67"/>
      <c r="RDY224" s="67"/>
      <c r="RDZ224" s="65"/>
      <c r="REA224" s="65"/>
      <c r="REB224" s="65"/>
      <c r="REC224" s="66"/>
      <c r="REE224" s="64"/>
      <c r="REF224" s="67"/>
      <c r="REG224" s="67"/>
      <c r="REH224" s="65"/>
      <c r="REI224" s="65"/>
      <c r="REJ224" s="65"/>
      <c r="REK224" s="66"/>
      <c r="REM224" s="64"/>
      <c r="REN224" s="67"/>
      <c r="REO224" s="67"/>
      <c r="REP224" s="65"/>
      <c r="REQ224" s="65"/>
      <c r="RER224" s="65"/>
      <c r="RES224" s="66"/>
      <c r="REU224" s="64"/>
      <c r="REV224" s="67"/>
      <c r="REW224" s="67"/>
      <c r="REX224" s="65"/>
      <c r="REY224" s="65"/>
      <c r="REZ224" s="65"/>
      <c r="RFA224" s="66"/>
      <c r="RFC224" s="64"/>
      <c r="RFD224" s="67"/>
      <c r="RFE224" s="67"/>
      <c r="RFF224" s="65"/>
      <c r="RFG224" s="65"/>
      <c r="RFH224" s="65"/>
      <c r="RFI224" s="66"/>
      <c r="RFK224" s="64"/>
      <c r="RFL224" s="67"/>
      <c r="RFM224" s="67"/>
      <c r="RFN224" s="65"/>
      <c r="RFO224" s="65"/>
      <c r="RFP224" s="65"/>
      <c r="RFQ224" s="66"/>
      <c r="RFS224" s="64"/>
      <c r="RFT224" s="67"/>
      <c r="RFU224" s="67"/>
      <c r="RFV224" s="65"/>
      <c r="RFW224" s="65"/>
      <c r="RFX224" s="65"/>
      <c r="RFY224" s="66"/>
      <c r="RGA224" s="64"/>
      <c r="RGB224" s="67"/>
      <c r="RGC224" s="67"/>
      <c r="RGD224" s="65"/>
      <c r="RGE224" s="65"/>
      <c r="RGF224" s="65"/>
      <c r="RGG224" s="66"/>
      <c r="RGI224" s="64"/>
      <c r="RGJ224" s="67"/>
      <c r="RGK224" s="67"/>
      <c r="RGL224" s="65"/>
      <c r="RGM224" s="65"/>
      <c r="RGN224" s="65"/>
      <c r="RGO224" s="66"/>
      <c r="RGQ224" s="64"/>
      <c r="RGR224" s="67"/>
      <c r="RGS224" s="67"/>
      <c r="RGT224" s="65"/>
      <c r="RGU224" s="65"/>
      <c r="RGV224" s="65"/>
      <c r="RGW224" s="66"/>
      <c r="RGY224" s="64"/>
      <c r="RGZ224" s="67"/>
      <c r="RHA224" s="67"/>
      <c r="RHB224" s="65"/>
      <c r="RHC224" s="65"/>
      <c r="RHD224" s="65"/>
      <c r="RHE224" s="66"/>
      <c r="RHG224" s="64"/>
      <c r="RHH224" s="67"/>
      <c r="RHI224" s="67"/>
      <c r="RHJ224" s="65"/>
      <c r="RHK224" s="65"/>
      <c r="RHL224" s="65"/>
      <c r="RHM224" s="66"/>
      <c r="RHO224" s="64"/>
      <c r="RHP224" s="67"/>
      <c r="RHQ224" s="67"/>
      <c r="RHR224" s="65"/>
      <c r="RHS224" s="65"/>
      <c r="RHT224" s="65"/>
      <c r="RHU224" s="66"/>
      <c r="RHW224" s="64"/>
      <c r="RHX224" s="67"/>
      <c r="RHY224" s="67"/>
      <c r="RHZ224" s="65"/>
      <c r="RIA224" s="65"/>
      <c r="RIB224" s="65"/>
      <c r="RIC224" s="66"/>
      <c r="RIE224" s="64"/>
      <c r="RIF224" s="67"/>
      <c r="RIG224" s="67"/>
      <c r="RIH224" s="65"/>
      <c r="RII224" s="65"/>
      <c r="RIJ224" s="65"/>
      <c r="RIK224" s="66"/>
      <c r="RIM224" s="64"/>
      <c r="RIN224" s="67"/>
      <c r="RIO224" s="67"/>
      <c r="RIP224" s="65"/>
      <c r="RIQ224" s="65"/>
      <c r="RIR224" s="65"/>
      <c r="RIS224" s="66"/>
      <c r="RIU224" s="64"/>
      <c r="RIV224" s="67"/>
      <c r="RIW224" s="67"/>
      <c r="RIX224" s="65"/>
      <c r="RIY224" s="65"/>
      <c r="RIZ224" s="65"/>
      <c r="RJA224" s="66"/>
      <c r="RJC224" s="64"/>
      <c r="RJD224" s="67"/>
      <c r="RJE224" s="67"/>
      <c r="RJF224" s="65"/>
      <c r="RJG224" s="65"/>
      <c r="RJH224" s="65"/>
      <c r="RJI224" s="66"/>
      <c r="RJK224" s="64"/>
      <c r="RJL224" s="67"/>
      <c r="RJM224" s="67"/>
      <c r="RJN224" s="65"/>
      <c r="RJO224" s="65"/>
      <c r="RJP224" s="65"/>
      <c r="RJQ224" s="66"/>
      <c r="RJS224" s="64"/>
      <c r="RJT224" s="67"/>
      <c r="RJU224" s="67"/>
      <c r="RJV224" s="65"/>
      <c r="RJW224" s="65"/>
      <c r="RJX224" s="65"/>
      <c r="RJY224" s="66"/>
      <c r="RKA224" s="64"/>
      <c r="RKB224" s="67"/>
      <c r="RKC224" s="67"/>
      <c r="RKD224" s="65"/>
      <c r="RKE224" s="65"/>
      <c r="RKF224" s="65"/>
      <c r="RKG224" s="66"/>
      <c r="RKI224" s="64"/>
      <c r="RKJ224" s="67"/>
      <c r="RKK224" s="67"/>
      <c r="RKL224" s="65"/>
      <c r="RKM224" s="65"/>
      <c r="RKN224" s="65"/>
      <c r="RKO224" s="66"/>
      <c r="RKQ224" s="64"/>
      <c r="RKR224" s="67"/>
      <c r="RKS224" s="67"/>
      <c r="RKT224" s="65"/>
      <c r="RKU224" s="65"/>
      <c r="RKV224" s="65"/>
      <c r="RKW224" s="66"/>
      <c r="RKY224" s="64"/>
      <c r="RKZ224" s="67"/>
      <c r="RLA224" s="67"/>
      <c r="RLB224" s="65"/>
      <c r="RLC224" s="65"/>
      <c r="RLD224" s="65"/>
      <c r="RLE224" s="66"/>
      <c r="RLG224" s="64"/>
      <c r="RLH224" s="67"/>
      <c r="RLI224" s="67"/>
      <c r="RLJ224" s="65"/>
      <c r="RLK224" s="65"/>
      <c r="RLL224" s="65"/>
      <c r="RLM224" s="66"/>
      <c r="RLO224" s="64"/>
      <c r="RLP224" s="67"/>
      <c r="RLQ224" s="67"/>
      <c r="RLR224" s="65"/>
      <c r="RLS224" s="65"/>
      <c r="RLT224" s="65"/>
      <c r="RLU224" s="66"/>
      <c r="RLW224" s="64"/>
      <c r="RLX224" s="67"/>
      <c r="RLY224" s="67"/>
      <c r="RLZ224" s="65"/>
      <c r="RMA224" s="65"/>
      <c r="RMB224" s="65"/>
      <c r="RMC224" s="66"/>
      <c r="RME224" s="64"/>
      <c r="RMF224" s="67"/>
      <c r="RMG224" s="67"/>
      <c r="RMH224" s="65"/>
      <c r="RMI224" s="65"/>
      <c r="RMJ224" s="65"/>
      <c r="RMK224" s="66"/>
      <c r="RMM224" s="64"/>
      <c r="RMN224" s="67"/>
      <c r="RMO224" s="67"/>
      <c r="RMP224" s="65"/>
      <c r="RMQ224" s="65"/>
      <c r="RMR224" s="65"/>
      <c r="RMS224" s="66"/>
      <c r="RMU224" s="64"/>
      <c r="RMV224" s="67"/>
      <c r="RMW224" s="67"/>
      <c r="RMX224" s="65"/>
      <c r="RMY224" s="65"/>
      <c r="RMZ224" s="65"/>
      <c r="RNA224" s="66"/>
      <c r="RNC224" s="64"/>
      <c r="RND224" s="67"/>
      <c r="RNE224" s="67"/>
      <c r="RNF224" s="65"/>
      <c r="RNG224" s="65"/>
      <c r="RNH224" s="65"/>
      <c r="RNI224" s="66"/>
      <c r="RNK224" s="64"/>
      <c r="RNL224" s="67"/>
      <c r="RNM224" s="67"/>
      <c r="RNN224" s="65"/>
      <c r="RNO224" s="65"/>
      <c r="RNP224" s="65"/>
      <c r="RNQ224" s="66"/>
      <c r="RNS224" s="64"/>
      <c r="RNT224" s="67"/>
      <c r="RNU224" s="67"/>
      <c r="RNV224" s="65"/>
      <c r="RNW224" s="65"/>
      <c r="RNX224" s="65"/>
      <c r="RNY224" s="66"/>
      <c r="ROA224" s="64"/>
      <c r="ROB224" s="67"/>
      <c r="ROC224" s="67"/>
      <c r="ROD224" s="65"/>
      <c r="ROE224" s="65"/>
      <c r="ROF224" s="65"/>
      <c r="ROG224" s="66"/>
      <c r="ROI224" s="64"/>
      <c r="ROJ224" s="67"/>
      <c r="ROK224" s="67"/>
      <c r="ROL224" s="65"/>
      <c r="ROM224" s="65"/>
      <c r="RON224" s="65"/>
      <c r="ROO224" s="66"/>
      <c r="ROQ224" s="64"/>
      <c r="ROR224" s="67"/>
      <c r="ROS224" s="67"/>
      <c r="ROT224" s="65"/>
      <c r="ROU224" s="65"/>
      <c r="ROV224" s="65"/>
      <c r="ROW224" s="66"/>
      <c r="ROY224" s="64"/>
      <c r="ROZ224" s="67"/>
      <c r="RPA224" s="67"/>
      <c r="RPB224" s="65"/>
      <c r="RPC224" s="65"/>
      <c r="RPD224" s="65"/>
      <c r="RPE224" s="66"/>
      <c r="RPG224" s="64"/>
      <c r="RPH224" s="67"/>
      <c r="RPI224" s="67"/>
      <c r="RPJ224" s="65"/>
      <c r="RPK224" s="65"/>
      <c r="RPL224" s="65"/>
      <c r="RPM224" s="66"/>
      <c r="RPO224" s="64"/>
      <c r="RPP224" s="67"/>
      <c r="RPQ224" s="67"/>
      <c r="RPR224" s="65"/>
      <c r="RPS224" s="65"/>
      <c r="RPT224" s="65"/>
      <c r="RPU224" s="66"/>
      <c r="RPW224" s="64"/>
      <c r="RPX224" s="67"/>
      <c r="RPY224" s="67"/>
      <c r="RPZ224" s="65"/>
      <c r="RQA224" s="65"/>
      <c r="RQB224" s="65"/>
      <c r="RQC224" s="66"/>
      <c r="RQE224" s="64"/>
      <c r="RQF224" s="67"/>
      <c r="RQG224" s="67"/>
      <c r="RQH224" s="65"/>
      <c r="RQI224" s="65"/>
      <c r="RQJ224" s="65"/>
      <c r="RQK224" s="66"/>
      <c r="RQM224" s="64"/>
      <c r="RQN224" s="67"/>
      <c r="RQO224" s="67"/>
      <c r="RQP224" s="65"/>
      <c r="RQQ224" s="65"/>
      <c r="RQR224" s="65"/>
      <c r="RQS224" s="66"/>
      <c r="RQU224" s="64"/>
      <c r="RQV224" s="67"/>
      <c r="RQW224" s="67"/>
      <c r="RQX224" s="65"/>
      <c r="RQY224" s="65"/>
      <c r="RQZ224" s="65"/>
      <c r="RRA224" s="66"/>
      <c r="RRC224" s="64"/>
      <c r="RRD224" s="67"/>
      <c r="RRE224" s="67"/>
      <c r="RRF224" s="65"/>
      <c r="RRG224" s="65"/>
      <c r="RRH224" s="65"/>
      <c r="RRI224" s="66"/>
      <c r="RRK224" s="64"/>
      <c r="RRL224" s="67"/>
      <c r="RRM224" s="67"/>
      <c r="RRN224" s="65"/>
      <c r="RRO224" s="65"/>
      <c r="RRP224" s="65"/>
      <c r="RRQ224" s="66"/>
      <c r="RRS224" s="64"/>
      <c r="RRT224" s="67"/>
      <c r="RRU224" s="67"/>
      <c r="RRV224" s="65"/>
      <c r="RRW224" s="65"/>
      <c r="RRX224" s="65"/>
      <c r="RRY224" s="66"/>
      <c r="RSA224" s="64"/>
      <c r="RSB224" s="67"/>
      <c r="RSC224" s="67"/>
      <c r="RSD224" s="65"/>
      <c r="RSE224" s="65"/>
      <c r="RSF224" s="65"/>
      <c r="RSG224" s="66"/>
      <c r="RSI224" s="64"/>
      <c r="RSJ224" s="67"/>
      <c r="RSK224" s="67"/>
      <c r="RSL224" s="65"/>
      <c r="RSM224" s="65"/>
      <c r="RSN224" s="65"/>
      <c r="RSO224" s="66"/>
      <c r="RSQ224" s="64"/>
      <c r="RSR224" s="67"/>
      <c r="RSS224" s="67"/>
      <c r="RST224" s="65"/>
      <c r="RSU224" s="65"/>
      <c r="RSV224" s="65"/>
      <c r="RSW224" s="66"/>
      <c r="RSY224" s="64"/>
      <c r="RSZ224" s="67"/>
      <c r="RTA224" s="67"/>
      <c r="RTB224" s="65"/>
      <c r="RTC224" s="65"/>
      <c r="RTD224" s="65"/>
      <c r="RTE224" s="66"/>
      <c r="RTG224" s="64"/>
      <c r="RTH224" s="67"/>
      <c r="RTI224" s="67"/>
      <c r="RTJ224" s="65"/>
      <c r="RTK224" s="65"/>
      <c r="RTL224" s="65"/>
      <c r="RTM224" s="66"/>
      <c r="RTO224" s="64"/>
      <c r="RTP224" s="67"/>
      <c r="RTQ224" s="67"/>
      <c r="RTR224" s="65"/>
      <c r="RTS224" s="65"/>
      <c r="RTT224" s="65"/>
      <c r="RTU224" s="66"/>
      <c r="RTW224" s="64"/>
      <c r="RTX224" s="67"/>
      <c r="RTY224" s="67"/>
      <c r="RTZ224" s="65"/>
      <c r="RUA224" s="65"/>
      <c r="RUB224" s="65"/>
      <c r="RUC224" s="66"/>
      <c r="RUE224" s="64"/>
      <c r="RUF224" s="67"/>
      <c r="RUG224" s="67"/>
      <c r="RUH224" s="65"/>
      <c r="RUI224" s="65"/>
      <c r="RUJ224" s="65"/>
      <c r="RUK224" s="66"/>
      <c r="RUM224" s="64"/>
      <c r="RUN224" s="67"/>
      <c r="RUO224" s="67"/>
      <c r="RUP224" s="65"/>
      <c r="RUQ224" s="65"/>
      <c r="RUR224" s="65"/>
      <c r="RUS224" s="66"/>
      <c r="RUU224" s="64"/>
      <c r="RUV224" s="67"/>
      <c r="RUW224" s="67"/>
      <c r="RUX224" s="65"/>
      <c r="RUY224" s="65"/>
      <c r="RUZ224" s="65"/>
      <c r="RVA224" s="66"/>
      <c r="RVC224" s="64"/>
      <c r="RVD224" s="67"/>
      <c r="RVE224" s="67"/>
      <c r="RVF224" s="65"/>
      <c r="RVG224" s="65"/>
      <c r="RVH224" s="65"/>
      <c r="RVI224" s="66"/>
      <c r="RVK224" s="64"/>
      <c r="RVL224" s="67"/>
      <c r="RVM224" s="67"/>
      <c r="RVN224" s="65"/>
      <c r="RVO224" s="65"/>
      <c r="RVP224" s="65"/>
      <c r="RVQ224" s="66"/>
      <c r="RVS224" s="64"/>
      <c r="RVT224" s="67"/>
      <c r="RVU224" s="67"/>
      <c r="RVV224" s="65"/>
      <c r="RVW224" s="65"/>
      <c r="RVX224" s="65"/>
      <c r="RVY224" s="66"/>
      <c r="RWA224" s="64"/>
      <c r="RWB224" s="67"/>
      <c r="RWC224" s="67"/>
      <c r="RWD224" s="65"/>
      <c r="RWE224" s="65"/>
      <c r="RWF224" s="65"/>
      <c r="RWG224" s="66"/>
      <c r="RWI224" s="64"/>
      <c r="RWJ224" s="67"/>
      <c r="RWK224" s="67"/>
      <c r="RWL224" s="65"/>
      <c r="RWM224" s="65"/>
      <c r="RWN224" s="65"/>
      <c r="RWO224" s="66"/>
      <c r="RWQ224" s="64"/>
      <c r="RWR224" s="67"/>
      <c r="RWS224" s="67"/>
      <c r="RWT224" s="65"/>
      <c r="RWU224" s="65"/>
      <c r="RWV224" s="65"/>
      <c r="RWW224" s="66"/>
      <c r="RWY224" s="64"/>
      <c r="RWZ224" s="67"/>
      <c r="RXA224" s="67"/>
      <c r="RXB224" s="65"/>
      <c r="RXC224" s="65"/>
      <c r="RXD224" s="65"/>
      <c r="RXE224" s="66"/>
      <c r="RXG224" s="64"/>
      <c r="RXH224" s="67"/>
      <c r="RXI224" s="67"/>
      <c r="RXJ224" s="65"/>
      <c r="RXK224" s="65"/>
      <c r="RXL224" s="65"/>
      <c r="RXM224" s="66"/>
      <c r="RXO224" s="64"/>
      <c r="RXP224" s="67"/>
      <c r="RXQ224" s="67"/>
      <c r="RXR224" s="65"/>
      <c r="RXS224" s="65"/>
      <c r="RXT224" s="65"/>
      <c r="RXU224" s="66"/>
      <c r="RXW224" s="64"/>
      <c r="RXX224" s="67"/>
      <c r="RXY224" s="67"/>
      <c r="RXZ224" s="65"/>
      <c r="RYA224" s="65"/>
      <c r="RYB224" s="65"/>
      <c r="RYC224" s="66"/>
      <c r="RYE224" s="64"/>
      <c r="RYF224" s="67"/>
      <c r="RYG224" s="67"/>
      <c r="RYH224" s="65"/>
      <c r="RYI224" s="65"/>
      <c r="RYJ224" s="65"/>
      <c r="RYK224" s="66"/>
      <c r="RYM224" s="64"/>
      <c r="RYN224" s="67"/>
      <c r="RYO224" s="67"/>
      <c r="RYP224" s="65"/>
      <c r="RYQ224" s="65"/>
      <c r="RYR224" s="65"/>
      <c r="RYS224" s="66"/>
      <c r="RYU224" s="64"/>
      <c r="RYV224" s="67"/>
      <c r="RYW224" s="67"/>
      <c r="RYX224" s="65"/>
      <c r="RYY224" s="65"/>
      <c r="RYZ224" s="65"/>
      <c r="RZA224" s="66"/>
      <c r="RZC224" s="64"/>
      <c r="RZD224" s="67"/>
      <c r="RZE224" s="67"/>
      <c r="RZF224" s="65"/>
      <c r="RZG224" s="65"/>
      <c r="RZH224" s="65"/>
      <c r="RZI224" s="66"/>
      <c r="RZK224" s="64"/>
      <c r="RZL224" s="67"/>
      <c r="RZM224" s="67"/>
      <c r="RZN224" s="65"/>
      <c r="RZO224" s="65"/>
      <c r="RZP224" s="65"/>
      <c r="RZQ224" s="66"/>
      <c r="RZS224" s="64"/>
      <c r="RZT224" s="67"/>
      <c r="RZU224" s="67"/>
      <c r="RZV224" s="65"/>
      <c r="RZW224" s="65"/>
      <c r="RZX224" s="65"/>
      <c r="RZY224" s="66"/>
      <c r="SAA224" s="64"/>
      <c r="SAB224" s="67"/>
      <c r="SAC224" s="67"/>
      <c r="SAD224" s="65"/>
      <c r="SAE224" s="65"/>
      <c r="SAF224" s="65"/>
      <c r="SAG224" s="66"/>
      <c r="SAI224" s="64"/>
      <c r="SAJ224" s="67"/>
      <c r="SAK224" s="67"/>
      <c r="SAL224" s="65"/>
      <c r="SAM224" s="65"/>
      <c r="SAN224" s="65"/>
      <c r="SAO224" s="66"/>
      <c r="SAQ224" s="64"/>
      <c r="SAR224" s="67"/>
      <c r="SAS224" s="67"/>
      <c r="SAT224" s="65"/>
      <c r="SAU224" s="65"/>
      <c r="SAV224" s="65"/>
      <c r="SAW224" s="66"/>
      <c r="SAY224" s="64"/>
      <c r="SAZ224" s="67"/>
      <c r="SBA224" s="67"/>
      <c r="SBB224" s="65"/>
      <c r="SBC224" s="65"/>
      <c r="SBD224" s="65"/>
      <c r="SBE224" s="66"/>
      <c r="SBG224" s="64"/>
      <c r="SBH224" s="67"/>
      <c r="SBI224" s="67"/>
      <c r="SBJ224" s="65"/>
      <c r="SBK224" s="65"/>
      <c r="SBL224" s="65"/>
      <c r="SBM224" s="66"/>
      <c r="SBO224" s="64"/>
      <c r="SBP224" s="67"/>
      <c r="SBQ224" s="67"/>
      <c r="SBR224" s="65"/>
      <c r="SBS224" s="65"/>
      <c r="SBT224" s="65"/>
      <c r="SBU224" s="66"/>
      <c r="SBW224" s="64"/>
      <c r="SBX224" s="67"/>
      <c r="SBY224" s="67"/>
      <c r="SBZ224" s="65"/>
      <c r="SCA224" s="65"/>
      <c r="SCB224" s="65"/>
      <c r="SCC224" s="66"/>
      <c r="SCE224" s="64"/>
      <c r="SCF224" s="67"/>
      <c r="SCG224" s="67"/>
      <c r="SCH224" s="65"/>
      <c r="SCI224" s="65"/>
      <c r="SCJ224" s="65"/>
      <c r="SCK224" s="66"/>
      <c r="SCM224" s="64"/>
      <c r="SCN224" s="67"/>
      <c r="SCO224" s="67"/>
      <c r="SCP224" s="65"/>
      <c r="SCQ224" s="65"/>
      <c r="SCR224" s="65"/>
      <c r="SCS224" s="66"/>
      <c r="SCU224" s="64"/>
      <c r="SCV224" s="67"/>
      <c r="SCW224" s="67"/>
      <c r="SCX224" s="65"/>
      <c r="SCY224" s="65"/>
      <c r="SCZ224" s="65"/>
      <c r="SDA224" s="66"/>
      <c r="SDC224" s="64"/>
      <c r="SDD224" s="67"/>
      <c r="SDE224" s="67"/>
      <c r="SDF224" s="65"/>
      <c r="SDG224" s="65"/>
      <c r="SDH224" s="65"/>
      <c r="SDI224" s="66"/>
      <c r="SDK224" s="64"/>
      <c r="SDL224" s="67"/>
      <c r="SDM224" s="67"/>
      <c r="SDN224" s="65"/>
      <c r="SDO224" s="65"/>
      <c r="SDP224" s="65"/>
      <c r="SDQ224" s="66"/>
      <c r="SDS224" s="64"/>
      <c r="SDT224" s="67"/>
      <c r="SDU224" s="67"/>
      <c r="SDV224" s="65"/>
      <c r="SDW224" s="65"/>
      <c r="SDX224" s="65"/>
      <c r="SDY224" s="66"/>
      <c r="SEA224" s="64"/>
      <c r="SEB224" s="67"/>
      <c r="SEC224" s="67"/>
      <c r="SED224" s="65"/>
      <c r="SEE224" s="65"/>
      <c r="SEF224" s="65"/>
      <c r="SEG224" s="66"/>
      <c r="SEI224" s="64"/>
      <c r="SEJ224" s="67"/>
      <c r="SEK224" s="67"/>
      <c r="SEL224" s="65"/>
      <c r="SEM224" s="65"/>
      <c r="SEN224" s="65"/>
      <c r="SEO224" s="66"/>
      <c r="SEQ224" s="64"/>
      <c r="SER224" s="67"/>
      <c r="SES224" s="67"/>
      <c r="SET224" s="65"/>
      <c r="SEU224" s="65"/>
      <c r="SEV224" s="65"/>
      <c r="SEW224" s="66"/>
      <c r="SEY224" s="64"/>
      <c r="SEZ224" s="67"/>
      <c r="SFA224" s="67"/>
      <c r="SFB224" s="65"/>
      <c r="SFC224" s="65"/>
      <c r="SFD224" s="65"/>
      <c r="SFE224" s="66"/>
      <c r="SFG224" s="64"/>
      <c r="SFH224" s="67"/>
      <c r="SFI224" s="67"/>
      <c r="SFJ224" s="65"/>
      <c r="SFK224" s="65"/>
      <c r="SFL224" s="65"/>
      <c r="SFM224" s="66"/>
      <c r="SFO224" s="64"/>
      <c r="SFP224" s="67"/>
      <c r="SFQ224" s="67"/>
      <c r="SFR224" s="65"/>
      <c r="SFS224" s="65"/>
      <c r="SFT224" s="65"/>
      <c r="SFU224" s="66"/>
      <c r="SFW224" s="64"/>
      <c r="SFX224" s="67"/>
      <c r="SFY224" s="67"/>
      <c r="SFZ224" s="65"/>
      <c r="SGA224" s="65"/>
      <c r="SGB224" s="65"/>
      <c r="SGC224" s="66"/>
      <c r="SGE224" s="64"/>
      <c r="SGF224" s="67"/>
      <c r="SGG224" s="67"/>
      <c r="SGH224" s="65"/>
      <c r="SGI224" s="65"/>
      <c r="SGJ224" s="65"/>
      <c r="SGK224" s="66"/>
      <c r="SGM224" s="64"/>
      <c r="SGN224" s="67"/>
      <c r="SGO224" s="67"/>
      <c r="SGP224" s="65"/>
      <c r="SGQ224" s="65"/>
      <c r="SGR224" s="65"/>
      <c r="SGS224" s="66"/>
      <c r="SGU224" s="64"/>
      <c r="SGV224" s="67"/>
      <c r="SGW224" s="67"/>
      <c r="SGX224" s="65"/>
      <c r="SGY224" s="65"/>
      <c r="SGZ224" s="65"/>
      <c r="SHA224" s="66"/>
      <c r="SHC224" s="64"/>
      <c r="SHD224" s="67"/>
      <c r="SHE224" s="67"/>
      <c r="SHF224" s="65"/>
      <c r="SHG224" s="65"/>
      <c r="SHH224" s="65"/>
      <c r="SHI224" s="66"/>
      <c r="SHK224" s="64"/>
      <c r="SHL224" s="67"/>
      <c r="SHM224" s="67"/>
      <c r="SHN224" s="65"/>
      <c r="SHO224" s="65"/>
      <c r="SHP224" s="65"/>
      <c r="SHQ224" s="66"/>
      <c r="SHS224" s="64"/>
      <c r="SHT224" s="67"/>
      <c r="SHU224" s="67"/>
      <c r="SHV224" s="65"/>
      <c r="SHW224" s="65"/>
      <c r="SHX224" s="65"/>
      <c r="SHY224" s="66"/>
      <c r="SIA224" s="64"/>
      <c r="SIB224" s="67"/>
      <c r="SIC224" s="67"/>
      <c r="SID224" s="65"/>
      <c r="SIE224" s="65"/>
      <c r="SIF224" s="65"/>
      <c r="SIG224" s="66"/>
      <c r="SII224" s="64"/>
      <c r="SIJ224" s="67"/>
      <c r="SIK224" s="67"/>
      <c r="SIL224" s="65"/>
      <c r="SIM224" s="65"/>
      <c r="SIN224" s="65"/>
      <c r="SIO224" s="66"/>
      <c r="SIQ224" s="64"/>
      <c r="SIR224" s="67"/>
      <c r="SIS224" s="67"/>
      <c r="SIT224" s="65"/>
      <c r="SIU224" s="65"/>
      <c r="SIV224" s="65"/>
      <c r="SIW224" s="66"/>
      <c r="SIY224" s="64"/>
      <c r="SIZ224" s="67"/>
      <c r="SJA224" s="67"/>
      <c r="SJB224" s="65"/>
      <c r="SJC224" s="65"/>
      <c r="SJD224" s="65"/>
      <c r="SJE224" s="66"/>
      <c r="SJG224" s="64"/>
      <c r="SJH224" s="67"/>
      <c r="SJI224" s="67"/>
      <c r="SJJ224" s="65"/>
      <c r="SJK224" s="65"/>
      <c r="SJL224" s="65"/>
      <c r="SJM224" s="66"/>
      <c r="SJO224" s="64"/>
      <c r="SJP224" s="67"/>
      <c r="SJQ224" s="67"/>
      <c r="SJR224" s="65"/>
      <c r="SJS224" s="65"/>
      <c r="SJT224" s="65"/>
      <c r="SJU224" s="66"/>
      <c r="SJW224" s="64"/>
      <c r="SJX224" s="67"/>
      <c r="SJY224" s="67"/>
      <c r="SJZ224" s="65"/>
      <c r="SKA224" s="65"/>
      <c r="SKB224" s="65"/>
      <c r="SKC224" s="66"/>
      <c r="SKE224" s="64"/>
      <c r="SKF224" s="67"/>
      <c r="SKG224" s="67"/>
      <c r="SKH224" s="65"/>
      <c r="SKI224" s="65"/>
      <c r="SKJ224" s="65"/>
      <c r="SKK224" s="66"/>
      <c r="SKM224" s="64"/>
      <c r="SKN224" s="67"/>
      <c r="SKO224" s="67"/>
      <c r="SKP224" s="65"/>
      <c r="SKQ224" s="65"/>
      <c r="SKR224" s="65"/>
      <c r="SKS224" s="66"/>
      <c r="SKU224" s="64"/>
      <c r="SKV224" s="67"/>
      <c r="SKW224" s="67"/>
      <c r="SKX224" s="65"/>
      <c r="SKY224" s="65"/>
      <c r="SKZ224" s="65"/>
      <c r="SLA224" s="66"/>
      <c r="SLC224" s="64"/>
      <c r="SLD224" s="67"/>
      <c r="SLE224" s="67"/>
      <c r="SLF224" s="65"/>
      <c r="SLG224" s="65"/>
      <c r="SLH224" s="65"/>
      <c r="SLI224" s="66"/>
      <c r="SLK224" s="64"/>
      <c r="SLL224" s="67"/>
      <c r="SLM224" s="67"/>
      <c r="SLN224" s="65"/>
      <c r="SLO224" s="65"/>
      <c r="SLP224" s="65"/>
      <c r="SLQ224" s="66"/>
      <c r="SLS224" s="64"/>
      <c r="SLT224" s="67"/>
      <c r="SLU224" s="67"/>
      <c r="SLV224" s="65"/>
      <c r="SLW224" s="65"/>
      <c r="SLX224" s="65"/>
      <c r="SLY224" s="66"/>
      <c r="SMA224" s="64"/>
      <c r="SMB224" s="67"/>
      <c r="SMC224" s="67"/>
      <c r="SMD224" s="65"/>
      <c r="SME224" s="65"/>
      <c r="SMF224" s="65"/>
      <c r="SMG224" s="66"/>
      <c r="SMI224" s="64"/>
      <c r="SMJ224" s="67"/>
      <c r="SMK224" s="67"/>
      <c r="SML224" s="65"/>
      <c r="SMM224" s="65"/>
      <c r="SMN224" s="65"/>
      <c r="SMO224" s="66"/>
      <c r="SMQ224" s="64"/>
      <c r="SMR224" s="67"/>
      <c r="SMS224" s="67"/>
      <c r="SMT224" s="65"/>
      <c r="SMU224" s="65"/>
      <c r="SMV224" s="65"/>
      <c r="SMW224" s="66"/>
      <c r="SMY224" s="64"/>
      <c r="SMZ224" s="67"/>
      <c r="SNA224" s="67"/>
      <c r="SNB224" s="65"/>
      <c r="SNC224" s="65"/>
      <c r="SND224" s="65"/>
      <c r="SNE224" s="66"/>
      <c r="SNG224" s="64"/>
      <c r="SNH224" s="67"/>
      <c r="SNI224" s="67"/>
      <c r="SNJ224" s="65"/>
      <c r="SNK224" s="65"/>
      <c r="SNL224" s="65"/>
      <c r="SNM224" s="66"/>
      <c r="SNO224" s="64"/>
      <c r="SNP224" s="67"/>
      <c r="SNQ224" s="67"/>
      <c r="SNR224" s="65"/>
      <c r="SNS224" s="65"/>
      <c r="SNT224" s="65"/>
      <c r="SNU224" s="66"/>
      <c r="SNW224" s="64"/>
      <c r="SNX224" s="67"/>
      <c r="SNY224" s="67"/>
      <c r="SNZ224" s="65"/>
      <c r="SOA224" s="65"/>
      <c r="SOB224" s="65"/>
      <c r="SOC224" s="66"/>
      <c r="SOE224" s="64"/>
      <c r="SOF224" s="67"/>
      <c r="SOG224" s="67"/>
      <c r="SOH224" s="65"/>
      <c r="SOI224" s="65"/>
      <c r="SOJ224" s="65"/>
      <c r="SOK224" s="66"/>
      <c r="SOM224" s="64"/>
      <c r="SON224" s="67"/>
      <c r="SOO224" s="67"/>
      <c r="SOP224" s="65"/>
      <c r="SOQ224" s="65"/>
      <c r="SOR224" s="65"/>
      <c r="SOS224" s="66"/>
      <c r="SOU224" s="64"/>
      <c r="SOV224" s="67"/>
      <c r="SOW224" s="67"/>
      <c r="SOX224" s="65"/>
      <c r="SOY224" s="65"/>
      <c r="SOZ224" s="65"/>
      <c r="SPA224" s="66"/>
      <c r="SPC224" s="64"/>
      <c r="SPD224" s="67"/>
      <c r="SPE224" s="67"/>
      <c r="SPF224" s="65"/>
      <c r="SPG224" s="65"/>
      <c r="SPH224" s="65"/>
      <c r="SPI224" s="66"/>
      <c r="SPK224" s="64"/>
      <c r="SPL224" s="67"/>
      <c r="SPM224" s="67"/>
      <c r="SPN224" s="65"/>
      <c r="SPO224" s="65"/>
      <c r="SPP224" s="65"/>
      <c r="SPQ224" s="66"/>
      <c r="SPS224" s="64"/>
      <c r="SPT224" s="67"/>
      <c r="SPU224" s="67"/>
      <c r="SPV224" s="65"/>
      <c r="SPW224" s="65"/>
      <c r="SPX224" s="65"/>
      <c r="SPY224" s="66"/>
      <c r="SQA224" s="64"/>
      <c r="SQB224" s="67"/>
      <c r="SQC224" s="67"/>
      <c r="SQD224" s="65"/>
      <c r="SQE224" s="65"/>
      <c r="SQF224" s="65"/>
      <c r="SQG224" s="66"/>
      <c r="SQI224" s="64"/>
      <c r="SQJ224" s="67"/>
      <c r="SQK224" s="67"/>
      <c r="SQL224" s="65"/>
      <c r="SQM224" s="65"/>
      <c r="SQN224" s="65"/>
      <c r="SQO224" s="66"/>
      <c r="SQQ224" s="64"/>
      <c r="SQR224" s="67"/>
      <c r="SQS224" s="67"/>
      <c r="SQT224" s="65"/>
      <c r="SQU224" s="65"/>
      <c r="SQV224" s="65"/>
      <c r="SQW224" s="66"/>
      <c r="SQY224" s="64"/>
      <c r="SQZ224" s="67"/>
      <c r="SRA224" s="67"/>
      <c r="SRB224" s="65"/>
      <c r="SRC224" s="65"/>
      <c r="SRD224" s="65"/>
      <c r="SRE224" s="66"/>
      <c r="SRG224" s="64"/>
      <c r="SRH224" s="67"/>
      <c r="SRI224" s="67"/>
      <c r="SRJ224" s="65"/>
      <c r="SRK224" s="65"/>
      <c r="SRL224" s="65"/>
      <c r="SRM224" s="66"/>
      <c r="SRO224" s="64"/>
      <c r="SRP224" s="67"/>
      <c r="SRQ224" s="67"/>
      <c r="SRR224" s="65"/>
      <c r="SRS224" s="65"/>
      <c r="SRT224" s="65"/>
      <c r="SRU224" s="66"/>
      <c r="SRW224" s="64"/>
      <c r="SRX224" s="67"/>
      <c r="SRY224" s="67"/>
      <c r="SRZ224" s="65"/>
      <c r="SSA224" s="65"/>
      <c r="SSB224" s="65"/>
      <c r="SSC224" s="66"/>
      <c r="SSE224" s="64"/>
      <c r="SSF224" s="67"/>
      <c r="SSG224" s="67"/>
      <c r="SSH224" s="65"/>
      <c r="SSI224" s="65"/>
      <c r="SSJ224" s="65"/>
      <c r="SSK224" s="66"/>
      <c r="SSM224" s="64"/>
      <c r="SSN224" s="67"/>
      <c r="SSO224" s="67"/>
      <c r="SSP224" s="65"/>
      <c r="SSQ224" s="65"/>
      <c r="SSR224" s="65"/>
      <c r="SSS224" s="66"/>
      <c r="SSU224" s="64"/>
      <c r="SSV224" s="67"/>
      <c r="SSW224" s="67"/>
      <c r="SSX224" s="65"/>
      <c r="SSY224" s="65"/>
      <c r="SSZ224" s="65"/>
      <c r="STA224" s="66"/>
      <c r="STC224" s="64"/>
      <c r="STD224" s="67"/>
      <c r="STE224" s="67"/>
      <c r="STF224" s="65"/>
      <c r="STG224" s="65"/>
      <c r="STH224" s="65"/>
      <c r="STI224" s="66"/>
      <c r="STK224" s="64"/>
      <c r="STL224" s="67"/>
      <c r="STM224" s="67"/>
      <c r="STN224" s="65"/>
      <c r="STO224" s="65"/>
      <c r="STP224" s="65"/>
      <c r="STQ224" s="66"/>
      <c r="STS224" s="64"/>
      <c r="STT224" s="67"/>
      <c r="STU224" s="67"/>
      <c r="STV224" s="65"/>
      <c r="STW224" s="65"/>
      <c r="STX224" s="65"/>
      <c r="STY224" s="66"/>
      <c r="SUA224" s="64"/>
      <c r="SUB224" s="67"/>
      <c r="SUC224" s="67"/>
      <c r="SUD224" s="65"/>
      <c r="SUE224" s="65"/>
      <c r="SUF224" s="65"/>
      <c r="SUG224" s="66"/>
      <c r="SUI224" s="64"/>
      <c r="SUJ224" s="67"/>
      <c r="SUK224" s="67"/>
      <c r="SUL224" s="65"/>
      <c r="SUM224" s="65"/>
      <c r="SUN224" s="65"/>
      <c r="SUO224" s="66"/>
      <c r="SUQ224" s="64"/>
      <c r="SUR224" s="67"/>
      <c r="SUS224" s="67"/>
      <c r="SUT224" s="65"/>
      <c r="SUU224" s="65"/>
      <c r="SUV224" s="65"/>
      <c r="SUW224" s="66"/>
      <c r="SUY224" s="64"/>
      <c r="SUZ224" s="67"/>
      <c r="SVA224" s="67"/>
      <c r="SVB224" s="65"/>
      <c r="SVC224" s="65"/>
      <c r="SVD224" s="65"/>
      <c r="SVE224" s="66"/>
      <c r="SVG224" s="64"/>
      <c r="SVH224" s="67"/>
      <c r="SVI224" s="67"/>
      <c r="SVJ224" s="65"/>
      <c r="SVK224" s="65"/>
      <c r="SVL224" s="65"/>
      <c r="SVM224" s="66"/>
      <c r="SVO224" s="64"/>
      <c r="SVP224" s="67"/>
      <c r="SVQ224" s="67"/>
      <c r="SVR224" s="65"/>
      <c r="SVS224" s="65"/>
      <c r="SVT224" s="65"/>
      <c r="SVU224" s="66"/>
      <c r="SVW224" s="64"/>
      <c r="SVX224" s="67"/>
      <c r="SVY224" s="67"/>
      <c r="SVZ224" s="65"/>
      <c r="SWA224" s="65"/>
      <c r="SWB224" s="65"/>
      <c r="SWC224" s="66"/>
      <c r="SWE224" s="64"/>
      <c r="SWF224" s="67"/>
      <c r="SWG224" s="67"/>
      <c r="SWH224" s="65"/>
      <c r="SWI224" s="65"/>
      <c r="SWJ224" s="65"/>
      <c r="SWK224" s="66"/>
      <c r="SWM224" s="64"/>
      <c r="SWN224" s="67"/>
      <c r="SWO224" s="67"/>
      <c r="SWP224" s="65"/>
      <c r="SWQ224" s="65"/>
      <c r="SWR224" s="65"/>
      <c r="SWS224" s="66"/>
      <c r="SWU224" s="64"/>
      <c r="SWV224" s="67"/>
      <c r="SWW224" s="67"/>
      <c r="SWX224" s="65"/>
      <c r="SWY224" s="65"/>
      <c r="SWZ224" s="65"/>
      <c r="SXA224" s="66"/>
      <c r="SXC224" s="64"/>
      <c r="SXD224" s="67"/>
      <c r="SXE224" s="67"/>
      <c r="SXF224" s="65"/>
      <c r="SXG224" s="65"/>
      <c r="SXH224" s="65"/>
      <c r="SXI224" s="66"/>
      <c r="SXK224" s="64"/>
      <c r="SXL224" s="67"/>
      <c r="SXM224" s="67"/>
      <c r="SXN224" s="65"/>
      <c r="SXO224" s="65"/>
      <c r="SXP224" s="65"/>
      <c r="SXQ224" s="66"/>
      <c r="SXS224" s="64"/>
      <c r="SXT224" s="67"/>
      <c r="SXU224" s="67"/>
      <c r="SXV224" s="65"/>
      <c r="SXW224" s="65"/>
      <c r="SXX224" s="65"/>
      <c r="SXY224" s="66"/>
      <c r="SYA224" s="64"/>
      <c r="SYB224" s="67"/>
      <c r="SYC224" s="67"/>
      <c r="SYD224" s="65"/>
      <c r="SYE224" s="65"/>
      <c r="SYF224" s="65"/>
      <c r="SYG224" s="66"/>
      <c r="SYI224" s="64"/>
      <c r="SYJ224" s="67"/>
      <c r="SYK224" s="67"/>
      <c r="SYL224" s="65"/>
      <c r="SYM224" s="65"/>
      <c r="SYN224" s="65"/>
      <c r="SYO224" s="66"/>
      <c r="SYQ224" s="64"/>
      <c r="SYR224" s="67"/>
      <c r="SYS224" s="67"/>
      <c r="SYT224" s="65"/>
      <c r="SYU224" s="65"/>
      <c r="SYV224" s="65"/>
      <c r="SYW224" s="66"/>
      <c r="SYY224" s="64"/>
      <c r="SYZ224" s="67"/>
      <c r="SZA224" s="67"/>
      <c r="SZB224" s="65"/>
      <c r="SZC224" s="65"/>
      <c r="SZD224" s="65"/>
      <c r="SZE224" s="66"/>
      <c r="SZG224" s="64"/>
      <c r="SZH224" s="67"/>
      <c r="SZI224" s="67"/>
      <c r="SZJ224" s="65"/>
      <c r="SZK224" s="65"/>
      <c r="SZL224" s="65"/>
      <c r="SZM224" s="66"/>
      <c r="SZO224" s="64"/>
      <c r="SZP224" s="67"/>
      <c r="SZQ224" s="67"/>
      <c r="SZR224" s="65"/>
      <c r="SZS224" s="65"/>
      <c r="SZT224" s="65"/>
      <c r="SZU224" s="66"/>
      <c r="SZW224" s="64"/>
      <c r="SZX224" s="67"/>
      <c r="SZY224" s="67"/>
      <c r="SZZ224" s="65"/>
      <c r="TAA224" s="65"/>
      <c r="TAB224" s="65"/>
      <c r="TAC224" s="66"/>
      <c r="TAE224" s="64"/>
      <c r="TAF224" s="67"/>
      <c r="TAG224" s="67"/>
      <c r="TAH224" s="65"/>
      <c r="TAI224" s="65"/>
      <c r="TAJ224" s="65"/>
      <c r="TAK224" s="66"/>
      <c r="TAM224" s="64"/>
      <c r="TAN224" s="67"/>
      <c r="TAO224" s="67"/>
      <c r="TAP224" s="65"/>
      <c r="TAQ224" s="65"/>
      <c r="TAR224" s="65"/>
      <c r="TAS224" s="66"/>
      <c r="TAU224" s="64"/>
      <c r="TAV224" s="67"/>
      <c r="TAW224" s="67"/>
      <c r="TAX224" s="65"/>
      <c r="TAY224" s="65"/>
      <c r="TAZ224" s="65"/>
      <c r="TBA224" s="66"/>
      <c r="TBC224" s="64"/>
      <c r="TBD224" s="67"/>
      <c r="TBE224" s="67"/>
      <c r="TBF224" s="65"/>
      <c r="TBG224" s="65"/>
      <c r="TBH224" s="65"/>
      <c r="TBI224" s="66"/>
      <c r="TBK224" s="64"/>
      <c r="TBL224" s="67"/>
      <c r="TBM224" s="67"/>
      <c r="TBN224" s="65"/>
      <c r="TBO224" s="65"/>
      <c r="TBP224" s="65"/>
      <c r="TBQ224" s="66"/>
      <c r="TBS224" s="64"/>
      <c r="TBT224" s="67"/>
      <c r="TBU224" s="67"/>
      <c r="TBV224" s="65"/>
      <c r="TBW224" s="65"/>
      <c r="TBX224" s="65"/>
      <c r="TBY224" s="66"/>
      <c r="TCA224" s="64"/>
      <c r="TCB224" s="67"/>
      <c r="TCC224" s="67"/>
      <c r="TCD224" s="65"/>
      <c r="TCE224" s="65"/>
      <c r="TCF224" s="65"/>
      <c r="TCG224" s="66"/>
      <c r="TCI224" s="64"/>
      <c r="TCJ224" s="67"/>
      <c r="TCK224" s="67"/>
      <c r="TCL224" s="65"/>
      <c r="TCM224" s="65"/>
      <c r="TCN224" s="65"/>
      <c r="TCO224" s="66"/>
      <c r="TCQ224" s="64"/>
      <c r="TCR224" s="67"/>
      <c r="TCS224" s="67"/>
      <c r="TCT224" s="65"/>
      <c r="TCU224" s="65"/>
      <c r="TCV224" s="65"/>
      <c r="TCW224" s="66"/>
      <c r="TCY224" s="64"/>
      <c r="TCZ224" s="67"/>
      <c r="TDA224" s="67"/>
      <c r="TDB224" s="65"/>
      <c r="TDC224" s="65"/>
      <c r="TDD224" s="65"/>
      <c r="TDE224" s="66"/>
      <c r="TDG224" s="64"/>
      <c r="TDH224" s="67"/>
      <c r="TDI224" s="67"/>
      <c r="TDJ224" s="65"/>
      <c r="TDK224" s="65"/>
      <c r="TDL224" s="65"/>
      <c r="TDM224" s="66"/>
      <c r="TDO224" s="64"/>
      <c r="TDP224" s="67"/>
      <c r="TDQ224" s="67"/>
      <c r="TDR224" s="65"/>
      <c r="TDS224" s="65"/>
      <c r="TDT224" s="65"/>
      <c r="TDU224" s="66"/>
      <c r="TDW224" s="64"/>
      <c r="TDX224" s="67"/>
      <c r="TDY224" s="67"/>
      <c r="TDZ224" s="65"/>
      <c r="TEA224" s="65"/>
      <c r="TEB224" s="65"/>
      <c r="TEC224" s="66"/>
      <c r="TEE224" s="64"/>
      <c r="TEF224" s="67"/>
      <c r="TEG224" s="67"/>
      <c r="TEH224" s="65"/>
      <c r="TEI224" s="65"/>
      <c r="TEJ224" s="65"/>
      <c r="TEK224" s="66"/>
      <c r="TEM224" s="64"/>
      <c r="TEN224" s="67"/>
      <c r="TEO224" s="67"/>
      <c r="TEP224" s="65"/>
      <c r="TEQ224" s="65"/>
      <c r="TER224" s="65"/>
      <c r="TES224" s="66"/>
      <c r="TEU224" s="64"/>
      <c r="TEV224" s="67"/>
      <c r="TEW224" s="67"/>
      <c r="TEX224" s="65"/>
      <c r="TEY224" s="65"/>
      <c r="TEZ224" s="65"/>
      <c r="TFA224" s="66"/>
      <c r="TFC224" s="64"/>
      <c r="TFD224" s="67"/>
      <c r="TFE224" s="67"/>
      <c r="TFF224" s="65"/>
      <c r="TFG224" s="65"/>
      <c r="TFH224" s="65"/>
      <c r="TFI224" s="66"/>
      <c r="TFK224" s="64"/>
      <c r="TFL224" s="67"/>
      <c r="TFM224" s="67"/>
      <c r="TFN224" s="65"/>
      <c r="TFO224" s="65"/>
      <c r="TFP224" s="65"/>
      <c r="TFQ224" s="66"/>
      <c r="TFS224" s="64"/>
      <c r="TFT224" s="67"/>
      <c r="TFU224" s="67"/>
      <c r="TFV224" s="65"/>
      <c r="TFW224" s="65"/>
      <c r="TFX224" s="65"/>
      <c r="TFY224" s="66"/>
      <c r="TGA224" s="64"/>
      <c r="TGB224" s="67"/>
      <c r="TGC224" s="67"/>
      <c r="TGD224" s="65"/>
      <c r="TGE224" s="65"/>
      <c r="TGF224" s="65"/>
      <c r="TGG224" s="66"/>
      <c r="TGI224" s="64"/>
      <c r="TGJ224" s="67"/>
      <c r="TGK224" s="67"/>
      <c r="TGL224" s="65"/>
      <c r="TGM224" s="65"/>
      <c r="TGN224" s="65"/>
      <c r="TGO224" s="66"/>
      <c r="TGQ224" s="64"/>
      <c r="TGR224" s="67"/>
      <c r="TGS224" s="67"/>
      <c r="TGT224" s="65"/>
      <c r="TGU224" s="65"/>
      <c r="TGV224" s="65"/>
      <c r="TGW224" s="66"/>
      <c r="TGY224" s="64"/>
      <c r="TGZ224" s="67"/>
      <c r="THA224" s="67"/>
      <c r="THB224" s="65"/>
      <c r="THC224" s="65"/>
      <c r="THD224" s="65"/>
      <c r="THE224" s="66"/>
      <c r="THG224" s="64"/>
      <c r="THH224" s="67"/>
      <c r="THI224" s="67"/>
      <c r="THJ224" s="65"/>
      <c r="THK224" s="65"/>
      <c r="THL224" s="65"/>
      <c r="THM224" s="66"/>
      <c r="THO224" s="64"/>
      <c r="THP224" s="67"/>
      <c r="THQ224" s="67"/>
      <c r="THR224" s="65"/>
      <c r="THS224" s="65"/>
      <c r="THT224" s="65"/>
      <c r="THU224" s="66"/>
      <c r="THW224" s="64"/>
      <c r="THX224" s="67"/>
      <c r="THY224" s="67"/>
      <c r="THZ224" s="65"/>
      <c r="TIA224" s="65"/>
      <c r="TIB224" s="65"/>
      <c r="TIC224" s="66"/>
      <c r="TIE224" s="64"/>
      <c r="TIF224" s="67"/>
      <c r="TIG224" s="67"/>
      <c r="TIH224" s="65"/>
      <c r="TII224" s="65"/>
      <c r="TIJ224" s="65"/>
      <c r="TIK224" s="66"/>
      <c r="TIM224" s="64"/>
      <c r="TIN224" s="67"/>
      <c r="TIO224" s="67"/>
      <c r="TIP224" s="65"/>
      <c r="TIQ224" s="65"/>
      <c r="TIR224" s="65"/>
      <c r="TIS224" s="66"/>
      <c r="TIU224" s="64"/>
      <c r="TIV224" s="67"/>
      <c r="TIW224" s="67"/>
      <c r="TIX224" s="65"/>
      <c r="TIY224" s="65"/>
      <c r="TIZ224" s="65"/>
      <c r="TJA224" s="66"/>
      <c r="TJC224" s="64"/>
      <c r="TJD224" s="67"/>
      <c r="TJE224" s="67"/>
      <c r="TJF224" s="65"/>
      <c r="TJG224" s="65"/>
      <c r="TJH224" s="65"/>
      <c r="TJI224" s="66"/>
      <c r="TJK224" s="64"/>
      <c r="TJL224" s="67"/>
      <c r="TJM224" s="67"/>
      <c r="TJN224" s="65"/>
      <c r="TJO224" s="65"/>
      <c r="TJP224" s="65"/>
      <c r="TJQ224" s="66"/>
      <c r="TJS224" s="64"/>
      <c r="TJT224" s="67"/>
      <c r="TJU224" s="67"/>
      <c r="TJV224" s="65"/>
      <c r="TJW224" s="65"/>
      <c r="TJX224" s="65"/>
      <c r="TJY224" s="66"/>
      <c r="TKA224" s="64"/>
      <c r="TKB224" s="67"/>
      <c r="TKC224" s="67"/>
      <c r="TKD224" s="65"/>
      <c r="TKE224" s="65"/>
      <c r="TKF224" s="65"/>
      <c r="TKG224" s="66"/>
      <c r="TKI224" s="64"/>
      <c r="TKJ224" s="67"/>
      <c r="TKK224" s="67"/>
      <c r="TKL224" s="65"/>
      <c r="TKM224" s="65"/>
      <c r="TKN224" s="65"/>
      <c r="TKO224" s="66"/>
      <c r="TKQ224" s="64"/>
      <c r="TKR224" s="67"/>
      <c r="TKS224" s="67"/>
      <c r="TKT224" s="65"/>
      <c r="TKU224" s="65"/>
      <c r="TKV224" s="65"/>
      <c r="TKW224" s="66"/>
      <c r="TKY224" s="64"/>
      <c r="TKZ224" s="67"/>
      <c r="TLA224" s="67"/>
      <c r="TLB224" s="65"/>
      <c r="TLC224" s="65"/>
      <c r="TLD224" s="65"/>
      <c r="TLE224" s="66"/>
      <c r="TLG224" s="64"/>
      <c r="TLH224" s="67"/>
      <c r="TLI224" s="67"/>
      <c r="TLJ224" s="65"/>
      <c r="TLK224" s="65"/>
      <c r="TLL224" s="65"/>
      <c r="TLM224" s="66"/>
      <c r="TLO224" s="64"/>
      <c r="TLP224" s="67"/>
      <c r="TLQ224" s="67"/>
      <c r="TLR224" s="65"/>
      <c r="TLS224" s="65"/>
      <c r="TLT224" s="65"/>
      <c r="TLU224" s="66"/>
      <c r="TLW224" s="64"/>
      <c r="TLX224" s="67"/>
      <c r="TLY224" s="67"/>
      <c r="TLZ224" s="65"/>
      <c r="TMA224" s="65"/>
      <c r="TMB224" s="65"/>
      <c r="TMC224" s="66"/>
      <c r="TME224" s="64"/>
      <c r="TMF224" s="67"/>
      <c r="TMG224" s="67"/>
      <c r="TMH224" s="65"/>
      <c r="TMI224" s="65"/>
      <c r="TMJ224" s="65"/>
      <c r="TMK224" s="66"/>
      <c r="TMM224" s="64"/>
      <c r="TMN224" s="67"/>
      <c r="TMO224" s="67"/>
      <c r="TMP224" s="65"/>
      <c r="TMQ224" s="65"/>
      <c r="TMR224" s="65"/>
      <c r="TMS224" s="66"/>
      <c r="TMU224" s="64"/>
      <c r="TMV224" s="67"/>
      <c r="TMW224" s="67"/>
      <c r="TMX224" s="65"/>
      <c r="TMY224" s="65"/>
      <c r="TMZ224" s="65"/>
      <c r="TNA224" s="66"/>
      <c r="TNC224" s="64"/>
      <c r="TND224" s="67"/>
      <c r="TNE224" s="67"/>
      <c r="TNF224" s="65"/>
      <c r="TNG224" s="65"/>
      <c r="TNH224" s="65"/>
      <c r="TNI224" s="66"/>
      <c r="TNK224" s="64"/>
      <c r="TNL224" s="67"/>
      <c r="TNM224" s="67"/>
      <c r="TNN224" s="65"/>
      <c r="TNO224" s="65"/>
      <c r="TNP224" s="65"/>
      <c r="TNQ224" s="66"/>
      <c r="TNS224" s="64"/>
      <c r="TNT224" s="67"/>
      <c r="TNU224" s="67"/>
      <c r="TNV224" s="65"/>
      <c r="TNW224" s="65"/>
      <c r="TNX224" s="65"/>
      <c r="TNY224" s="66"/>
      <c r="TOA224" s="64"/>
      <c r="TOB224" s="67"/>
      <c r="TOC224" s="67"/>
      <c r="TOD224" s="65"/>
      <c r="TOE224" s="65"/>
      <c r="TOF224" s="65"/>
      <c r="TOG224" s="66"/>
      <c r="TOI224" s="64"/>
      <c r="TOJ224" s="67"/>
      <c r="TOK224" s="67"/>
      <c r="TOL224" s="65"/>
      <c r="TOM224" s="65"/>
      <c r="TON224" s="65"/>
      <c r="TOO224" s="66"/>
      <c r="TOQ224" s="64"/>
      <c r="TOR224" s="67"/>
      <c r="TOS224" s="67"/>
      <c r="TOT224" s="65"/>
      <c r="TOU224" s="65"/>
      <c r="TOV224" s="65"/>
      <c r="TOW224" s="66"/>
      <c r="TOY224" s="64"/>
      <c r="TOZ224" s="67"/>
      <c r="TPA224" s="67"/>
      <c r="TPB224" s="65"/>
      <c r="TPC224" s="65"/>
      <c r="TPD224" s="65"/>
      <c r="TPE224" s="66"/>
      <c r="TPG224" s="64"/>
      <c r="TPH224" s="67"/>
      <c r="TPI224" s="67"/>
      <c r="TPJ224" s="65"/>
      <c r="TPK224" s="65"/>
      <c r="TPL224" s="65"/>
      <c r="TPM224" s="66"/>
      <c r="TPO224" s="64"/>
      <c r="TPP224" s="67"/>
      <c r="TPQ224" s="67"/>
      <c r="TPR224" s="65"/>
      <c r="TPS224" s="65"/>
      <c r="TPT224" s="65"/>
      <c r="TPU224" s="66"/>
      <c r="TPW224" s="64"/>
      <c r="TPX224" s="67"/>
      <c r="TPY224" s="67"/>
      <c r="TPZ224" s="65"/>
      <c r="TQA224" s="65"/>
      <c r="TQB224" s="65"/>
      <c r="TQC224" s="66"/>
      <c r="TQE224" s="64"/>
      <c r="TQF224" s="67"/>
      <c r="TQG224" s="67"/>
      <c r="TQH224" s="65"/>
      <c r="TQI224" s="65"/>
      <c r="TQJ224" s="65"/>
      <c r="TQK224" s="66"/>
      <c r="TQM224" s="64"/>
      <c r="TQN224" s="67"/>
      <c r="TQO224" s="67"/>
      <c r="TQP224" s="65"/>
      <c r="TQQ224" s="65"/>
      <c r="TQR224" s="65"/>
      <c r="TQS224" s="66"/>
      <c r="TQU224" s="64"/>
      <c r="TQV224" s="67"/>
      <c r="TQW224" s="67"/>
      <c r="TQX224" s="65"/>
      <c r="TQY224" s="65"/>
      <c r="TQZ224" s="65"/>
      <c r="TRA224" s="66"/>
      <c r="TRC224" s="64"/>
      <c r="TRD224" s="67"/>
      <c r="TRE224" s="67"/>
      <c r="TRF224" s="65"/>
      <c r="TRG224" s="65"/>
      <c r="TRH224" s="65"/>
      <c r="TRI224" s="66"/>
      <c r="TRK224" s="64"/>
      <c r="TRL224" s="67"/>
      <c r="TRM224" s="67"/>
      <c r="TRN224" s="65"/>
      <c r="TRO224" s="65"/>
      <c r="TRP224" s="65"/>
      <c r="TRQ224" s="66"/>
      <c r="TRS224" s="64"/>
      <c r="TRT224" s="67"/>
      <c r="TRU224" s="67"/>
      <c r="TRV224" s="65"/>
      <c r="TRW224" s="65"/>
      <c r="TRX224" s="65"/>
      <c r="TRY224" s="66"/>
      <c r="TSA224" s="64"/>
      <c r="TSB224" s="67"/>
      <c r="TSC224" s="67"/>
      <c r="TSD224" s="65"/>
      <c r="TSE224" s="65"/>
      <c r="TSF224" s="65"/>
      <c r="TSG224" s="66"/>
      <c r="TSI224" s="64"/>
      <c r="TSJ224" s="67"/>
      <c r="TSK224" s="67"/>
      <c r="TSL224" s="65"/>
      <c r="TSM224" s="65"/>
      <c r="TSN224" s="65"/>
      <c r="TSO224" s="66"/>
      <c r="TSQ224" s="64"/>
      <c r="TSR224" s="67"/>
      <c r="TSS224" s="67"/>
      <c r="TST224" s="65"/>
      <c r="TSU224" s="65"/>
      <c r="TSV224" s="65"/>
      <c r="TSW224" s="66"/>
      <c r="TSY224" s="64"/>
      <c r="TSZ224" s="67"/>
      <c r="TTA224" s="67"/>
      <c r="TTB224" s="65"/>
      <c r="TTC224" s="65"/>
      <c r="TTD224" s="65"/>
      <c r="TTE224" s="66"/>
      <c r="TTG224" s="64"/>
      <c r="TTH224" s="67"/>
      <c r="TTI224" s="67"/>
      <c r="TTJ224" s="65"/>
      <c r="TTK224" s="65"/>
      <c r="TTL224" s="65"/>
      <c r="TTM224" s="66"/>
      <c r="TTO224" s="64"/>
      <c r="TTP224" s="67"/>
      <c r="TTQ224" s="67"/>
      <c r="TTR224" s="65"/>
      <c r="TTS224" s="65"/>
      <c r="TTT224" s="65"/>
      <c r="TTU224" s="66"/>
      <c r="TTW224" s="64"/>
      <c r="TTX224" s="67"/>
      <c r="TTY224" s="67"/>
      <c r="TTZ224" s="65"/>
      <c r="TUA224" s="65"/>
      <c r="TUB224" s="65"/>
      <c r="TUC224" s="66"/>
      <c r="TUE224" s="64"/>
      <c r="TUF224" s="67"/>
      <c r="TUG224" s="67"/>
      <c r="TUH224" s="65"/>
      <c r="TUI224" s="65"/>
      <c r="TUJ224" s="65"/>
      <c r="TUK224" s="66"/>
      <c r="TUM224" s="64"/>
      <c r="TUN224" s="67"/>
      <c r="TUO224" s="67"/>
      <c r="TUP224" s="65"/>
      <c r="TUQ224" s="65"/>
      <c r="TUR224" s="65"/>
      <c r="TUS224" s="66"/>
      <c r="TUU224" s="64"/>
      <c r="TUV224" s="67"/>
      <c r="TUW224" s="67"/>
      <c r="TUX224" s="65"/>
      <c r="TUY224" s="65"/>
      <c r="TUZ224" s="65"/>
      <c r="TVA224" s="66"/>
      <c r="TVC224" s="64"/>
      <c r="TVD224" s="67"/>
      <c r="TVE224" s="67"/>
      <c r="TVF224" s="65"/>
      <c r="TVG224" s="65"/>
      <c r="TVH224" s="65"/>
      <c r="TVI224" s="66"/>
      <c r="TVK224" s="64"/>
      <c r="TVL224" s="67"/>
      <c r="TVM224" s="67"/>
      <c r="TVN224" s="65"/>
      <c r="TVO224" s="65"/>
      <c r="TVP224" s="65"/>
      <c r="TVQ224" s="66"/>
      <c r="TVS224" s="64"/>
      <c r="TVT224" s="67"/>
      <c r="TVU224" s="67"/>
      <c r="TVV224" s="65"/>
      <c r="TVW224" s="65"/>
      <c r="TVX224" s="65"/>
      <c r="TVY224" s="66"/>
      <c r="TWA224" s="64"/>
      <c r="TWB224" s="67"/>
      <c r="TWC224" s="67"/>
      <c r="TWD224" s="65"/>
      <c r="TWE224" s="65"/>
      <c r="TWF224" s="65"/>
      <c r="TWG224" s="66"/>
      <c r="TWI224" s="64"/>
      <c r="TWJ224" s="67"/>
      <c r="TWK224" s="67"/>
      <c r="TWL224" s="65"/>
      <c r="TWM224" s="65"/>
      <c r="TWN224" s="65"/>
      <c r="TWO224" s="66"/>
      <c r="TWQ224" s="64"/>
      <c r="TWR224" s="67"/>
      <c r="TWS224" s="67"/>
      <c r="TWT224" s="65"/>
      <c r="TWU224" s="65"/>
      <c r="TWV224" s="65"/>
      <c r="TWW224" s="66"/>
      <c r="TWY224" s="64"/>
      <c r="TWZ224" s="67"/>
      <c r="TXA224" s="67"/>
      <c r="TXB224" s="65"/>
      <c r="TXC224" s="65"/>
      <c r="TXD224" s="65"/>
      <c r="TXE224" s="66"/>
      <c r="TXG224" s="64"/>
      <c r="TXH224" s="67"/>
      <c r="TXI224" s="67"/>
      <c r="TXJ224" s="65"/>
      <c r="TXK224" s="65"/>
      <c r="TXL224" s="65"/>
      <c r="TXM224" s="66"/>
      <c r="TXO224" s="64"/>
      <c r="TXP224" s="67"/>
      <c r="TXQ224" s="67"/>
      <c r="TXR224" s="65"/>
      <c r="TXS224" s="65"/>
      <c r="TXT224" s="65"/>
      <c r="TXU224" s="66"/>
      <c r="TXW224" s="64"/>
      <c r="TXX224" s="67"/>
      <c r="TXY224" s="67"/>
      <c r="TXZ224" s="65"/>
      <c r="TYA224" s="65"/>
      <c r="TYB224" s="65"/>
      <c r="TYC224" s="66"/>
      <c r="TYE224" s="64"/>
      <c r="TYF224" s="67"/>
      <c r="TYG224" s="67"/>
      <c r="TYH224" s="65"/>
      <c r="TYI224" s="65"/>
      <c r="TYJ224" s="65"/>
      <c r="TYK224" s="66"/>
      <c r="TYM224" s="64"/>
      <c r="TYN224" s="67"/>
      <c r="TYO224" s="67"/>
      <c r="TYP224" s="65"/>
      <c r="TYQ224" s="65"/>
      <c r="TYR224" s="65"/>
      <c r="TYS224" s="66"/>
      <c r="TYU224" s="64"/>
      <c r="TYV224" s="67"/>
      <c r="TYW224" s="67"/>
      <c r="TYX224" s="65"/>
      <c r="TYY224" s="65"/>
      <c r="TYZ224" s="65"/>
      <c r="TZA224" s="66"/>
      <c r="TZC224" s="64"/>
      <c r="TZD224" s="67"/>
      <c r="TZE224" s="67"/>
      <c r="TZF224" s="65"/>
      <c r="TZG224" s="65"/>
      <c r="TZH224" s="65"/>
      <c r="TZI224" s="66"/>
      <c r="TZK224" s="64"/>
      <c r="TZL224" s="67"/>
      <c r="TZM224" s="67"/>
      <c r="TZN224" s="65"/>
      <c r="TZO224" s="65"/>
      <c r="TZP224" s="65"/>
      <c r="TZQ224" s="66"/>
      <c r="TZS224" s="64"/>
      <c r="TZT224" s="67"/>
      <c r="TZU224" s="67"/>
      <c r="TZV224" s="65"/>
      <c r="TZW224" s="65"/>
      <c r="TZX224" s="65"/>
      <c r="TZY224" s="66"/>
      <c r="UAA224" s="64"/>
      <c r="UAB224" s="67"/>
      <c r="UAC224" s="67"/>
      <c r="UAD224" s="65"/>
      <c r="UAE224" s="65"/>
      <c r="UAF224" s="65"/>
      <c r="UAG224" s="66"/>
      <c r="UAI224" s="64"/>
      <c r="UAJ224" s="67"/>
      <c r="UAK224" s="67"/>
      <c r="UAL224" s="65"/>
      <c r="UAM224" s="65"/>
      <c r="UAN224" s="65"/>
      <c r="UAO224" s="66"/>
      <c r="UAQ224" s="64"/>
      <c r="UAR224" s="67"/>
      <c r="UAS224" s="67"/>
      <c r="UAT224" s="65"/>
      <c r="UAU224" s="65"/>
      <c r="UAV224" s="65"/>
      <c r="UAW224" s="66"/>
      <c r="UAY224" s="64"/>
      <c r="UAZ224" s="67"/>
      <c r="UBA224" s="67"/>
      <c r="UBB224" s="65"/>
      <c r="UBC224" s="65"/>
      <c r="UBD224" s="65"/>
      <c r="UBE224" s="66"/>
      <c r="UBG224" s="64"/>
      <c r="UBH224" s="67"/>
      <c r="UBI224" s="67"/>
      <c r="UBJ224" s="65"/>
      <c r="UBK224" s="65"/>
      <c r="UBL224" s="65"/>
      <c r="UBM224" s="66"/>
      <c r="UBO224" s="64"/>
      <c r="UBP224" s="67"/>
      <c r="UBQ224" s="67"/>
      <c r="UBR224" s="65"/>
      <c r="UBS224" s="65"/>
      <c r="UBT224" s="65"/>
      <c r="UBU224" s="66"/>
      <c r="UBW224" s="64"/>
      <c r="UBX224" s="67"/>
      <c r="UBY224" s="67"/>
      <c r="UBZ224" s="65"/>
      <c r="UCA224" s="65"/>
      <c r="UCB224" s="65"/>
      <c r="UCC224" s="66"/>
      <c r="UCE224" s="64"/>
      <c r="UCF224" s="67"/>
      <c r="UCG224" s="67"/>
      <c r="UCH224" s="65"/>
      <c r="UCI224" s="65"/>
      <c r="UCJ224" s="65"/>
      <c r="UCK224" s="66"/>
      <c r="UCM224" s="64"/>
      <c r="UCN224" s="67"/>
      <c r="UCO224" s="67"/>
      <c r="UCP224" s="65"/>
      <c r="UCQ224" s="65"/>
      <c r="UCR224" s="65"/>
      <c r="UCS224" s="66"/>
      <c r="UCU224" s="64"/>
      <c r="UCV224" s="67"/>
      <c r="UCW224" s="67"/>
      <c r="UCX224" s="65"/>
      <c r="UCY224" s="65"/>
      <c r="UCZ224" s="65"/>
      <c r="UDA224" s="66"/>
      <c r="UDC224" s="64"/>
      <c r="UDD224" s="67"/>
      <c r="UDE224" s="67"/>
      <c r="UDF224" s="65"/>
      <c r="UDG224" s="65"/>
      <c r="UDH224" s="65"/>
      <c r="UDI224" s="66"/>
      <c r="UDK224" s="64"/>
      <c r="UDL224" s="67"/>
      <c r="UDM224" s="67"/>
      <c r="UDN224" s="65"/>
      <c r="UDO224" s="65"/>
      <c r="UDP224" s="65"/>
      <c r="UDQ224" s="66"/>
      <c r="UDS224" s="64"/>
      <c r="UDT224" s="67"/>
      <c r="UDU224" s="67"/>
      <c r="UDV224" s="65"/>
      <c r="UDW224" s="65"/>
      <c r="UDX224" s="65"/>
      <c r="UDY224" s="66"/>
      <c r="UEA224" s="64"/>
      <c r="UEB224" s="67"/>
      <c r="UEC224" s="67"/>
      <c r="UED224" s="65"/>
      <c r="UEE224" s="65"/>
      <c r="UEF224" s="65"/>
      <c r="UEG224" s="66"/>
      <c r="UEI224" s="64"/>
      <c r="UEJ224" s="67"/>
      <c r="UEK224" s="67"/>
      <c r="UEL224" s="65"/>
      <c r="UEM224" s="65"/>
      <c r="UEN224" s="65"/>
      <c r="UEO224" s="66"/>
      <c r="UEQ224" s="64"/>
      <c r="UER224" s="67"/>
      <c r="UES224" s="67"/>
      <c r="UET224" s="65"/>
      <c r="UEU224" s="65"/>
      <c r="UEV224" s="65"/>
      <c r="UEW224" s="66"/>
      <c r="UEY224" s="64"/>
      <c r="UEZ224" s="67"/>
      <c r="UFA224" s="67"/>
      <c r="UFB224" s="65"/>
      <c r="UFC224" s="65"/>
      <c r="UFD224" s="65"/>
      <c r="UFE224" s="66"/>
      <c r="UFG224" s="64"/>
      <c r="UFH224" s="67"/>
      <c r="UFI224" s="67"/>
      <c r="UFJ224" s="65"/>
      <c r="UFK224" s="65"/>
      <c r="UFL224" s="65"/>
      <c r="UFM224" s="66"/>
      <c r="UFO224" s="64"/>
      <c r="UFP224" s="67"/>
      <c r="UFQ224" s="67"/>
      <c r="UFR224" s="65"/>
      <c r="UFS224" s="65"/>
      <c r="UFT224" s="65"/>
      <c r="UFU224" s="66"/>
      <c r="UFW224" s="64"/>
      <c r="UFX224" s="67"/>
      <c r="UFY224" s="67"/>
      <c r="UFZ224" s="65"/>
      <c r="UGA224" s="65"/>
      <c r="UGB224" s="65"/>
      <c r="UGC224" s="66"/>
      <c r="UGE224" s="64"/>
      <c r="UGF224" s="67"/>
      <c r="UGG224" s="67"/>
      <c r="UGH224" s="65"/>
      <c r="UGI224" s="65"/>
      <c r="UGJ224" s="65"/>
      <c r="UGK224" s="66"/>
      <c r="UGM224" s="64"/>
      <c r="UGN224" s="67"/>
      <c r="UGO224" s="67"/>
      <c r="UGP224" s="65"/>
      <c r="UGQ224" s="65"/>
      <c r="UGR224" s="65"/>
      <c r="UGS224" s="66"/>
      <c r="UGU224" s="64"/>
      <c r="UGV224" s="67"/>
      <c r="UGW224" s="67"/>
      <c r="UGX224" s="65"/>
      <c r="UGY224" s="65"/>
      <c r="UGZ224" s="65"/>
      <c r="UHA224" s="66"/>
      <c r="UHC224" s="64"/>
      <c r="UHD224" s="67"/>
      <c r="UHE224" s="67"/>
      <c r="UHF224" s="65"/>
      <c r="UHG224" s="65"/>
      <c r="UHH224" s="65"/>
      <c r="UHI224" s="66"/>
      <c r="UHK224" s="64"/>
      <c r="UHL224" s="67"/>
      <c r="UHM224" s="67"/>
      <c r="UHN224" s="65"/>
      <c r="UHO224" s="65"/>
      <c r="UHP224" s="65"/>
      <c r="UHQ224" s="66"/>
      <c r="UHS224" s="64"/>
      <c r="UHT224" s="67"/>
      <c r="UHU224" s="67"/>
      <c r="UHV224" s="65"/>
      <c r="UHW224" s="65"/>
      <c r="UHX224" s="65"/>
      <c r="UHY224" s="66"/>
      <c r="UIA224" s="64"/>
      <c r="UIB224" s="67"/>
      <c r="UIC224" s="67"/>
      <c r="UID224" s="65"/>
      <c r="UIE224" s="65"/>
      <c r="UIF224" s="65"/>
      <c r="UIG224" s="66"/>
      <c r="UII224" s="64"/>
      <c r="UIJ224" s="67"/>
      <c r="UIK224" s="67"/>
      <c r="UIL224" s="65"/>
      <c r="UIM224" s="65"/>
      <c r="UIN224" s="65"/>
      <c r="UIO224" s="66"/>
      <c r="UIQ224" s="64"/>
      <c r="UIR224" s="67"/>
      <c r="UIS224" s="67"/>
      <c r="UIT224" s="65"/>
      <c r="UIU224" s="65"/>
      <c r="UIV224" s="65"/>
      <c r="UIW224" s="66"/>
      <c r="UIY224" s="64"/>
      <c r="UIZ224" s="67"/>
      <c r="UJA224" s="67"/>
      <c r="UJB224" s="65"/>
      <c r="UJC224" s="65"/>
      <c r="UJD224" s="65"/>
      <c r="UJE224" s="66"/>
      <c r="UJG224" s="64"/>
      <c r="UJH224" s="67"/>
      <c r="UJI224" s="67"/>
      <c r="UJJ224" s="65"/>
      <c r="UJK224" s="65"/>
      <c r="UJL224" s="65"/>
      <c r="UJM224" s="66"/>
      <c r="UJO224" s="64"/>
      <c r="UJP224" s="67"/>
      <c r="UJQ224" s="67"/>
      <c r="UJR224" s="65"/>
      <c r="UJS224" s="65"/>
      <c r="UJT224" s="65"/>
      <c r="UJU224" s="66"/>
      <c r="UJW224" s="64"/>
      <c r="UJX224" s="67"/>
      <c r="UJY224" s="67"/>
      <c r="UJZ224" s="65"/>
      <c r="UKA224" s="65"/>
      <c r="UKB224" s="65"/>
      <c r="UKC224" s="66"/>
      <c r="UKE224" s="64"/>
      <c r="UKF224" s="67"/>
      <c r="UKG224" s="67"/>
      <c r="UKH224" s="65"/>
      <c r="UKI224" s="65"/>
      <c r="UKJ224" s="65"/>
      <c r="UKK224" s="66"/>
      <c r="UKM224" s="64"/>
      <c r="UKN224" s="67"/>
      <c r="UKO224" s="67"/>
      <c r="UKP224" s="65"/>
      <c r="UKQ224" s="65"/>
      <c r="UKR224" s="65"/>
      <c r="UKS224" s="66"/>
      <c r="UKU224" s="64"/>
      <c r="UKV224" s="67"/>
      <c r="UKW224" s="67"/>
      <c r="UKX224" s="65"/>
      <c r="UKY224" s="65"/>
      <c r="UKZ224" s="65"/>
      <c r="ULA224" s="66"/>
      <c r="ULC224" s="64"/>
      <c r="ULD224" s="67"/>
      <c r="ULE224" s="67"/>
      <c r="ULF224" s="65"/>
      <c r="ULG224" s="65"/>
      <c r="ULH224" s="65"/>
      <c r="ULI224" s="66"/>
      <c r="ULK224" s="64"/>
      <c r="ULL224" s="67"/>
      <c r="ULM224" s="67"/>
      <c r="ULN224" s="65"/>
      <c r="ULO224" s="65"/>
      <c r="ULP224" s="65"/>
      <c r="ULQ224" s="66"/>
      <c r="ULS224" s="64"/>
      <c r="ULT224" s="67"/>
      <c r="ULU224" s="67"/>
      <c r="ULV224" s="65"/>
      <c r="ULW224" s="65"/>
      <c r="ULX224" s="65"/>
      <c r="ULY224" s="66"/>
      <c r="UMA224" s="64"/>
      <c r="UMB224" s="67"/>
      <c r="UMC224" s="67"/>
      <c r="UMD224" s="65"/>
      <c r="UME224" s="65"/>
      <c r="UMF224" s="65"/>
      <c r="UMG224" s="66"/>
      <c r="UMI224" s="64"/>
      <c r="UMJ224" s="67"/>
      <c r="UMK224" s="67"/>
      <c r="UML224" s="65"/>
      <c r="UMM224" s="65"/>
      <c r="UMN224" s="65"/>
      <c r="UMO224" s="66"/>
      <c r="UMQ224" s="64"/>
      <c r="UMR224" s="67"/>
      <c r="UMS224" s="67"/>
      <c r="UMT224" s="65"/>
      <c r="UMU224" s="65"/>
      <c r="UMV224" s="65"/>
      <c r="UMW224" s="66"/>
      <c r="UMY224" s="64"/>
      <c r="UMZ224" s="67"/>
      <c r="UNA224" s="67"/>
      <c r="UNB224" s="65"/>
      <c r="UNC224" s="65"/>
      <c r="UND224" s="65"/>
      <c r="UNE224" s="66"/>
      <c r="UNG224" s="64"/>
      <c r="UNH224" s="67"/>
      <c r="UNI224" s="67"/>
      <c r="UNJ224" s="65"/>
      <c r="UNK224" s="65"/>
      <c r="UNL224" s="65"/>
      <c r="UNM224" s="66"/>
      <c r="UNO224" s="64"/>
      <c r="UNP224" s="67"/>
      <c r="UNQ224" s="67"/>
      <c r="UNR224" s="65"/>
      <c r="UNS224" s="65"/>
      <c r="UNT224" s="65"/>
      <c r="UNU224" s="66"/>
      <c r="UNW224" s="64"/>
      <c r="UNX224" s="67"/>
      <c r="UNY224" s="67"/>
      <c r="UNZ224" s="65"/>
      <c r="UOA224" s="65"/>
      <c r="UOB224" s="65"/>
      <c r="UOC224" s="66"/>
      <c r="UOE224" s="64"/>
      <c r="UOF224" s="67"/>
      <c r="UOG224" s="67"/>
      <c r="UOH224" s="65"/>
      <c r="UOI224" s="65"/>
      <c r="UOJ224" s="65"/>
      <c r="UOK224" s="66"/>
      <c r="UOM224" s="64"/>
      <c r="UON224" s="67"/>
      <c r="UOO224" s="67"/>
      <c r="UOP224" s="65"/>
      <c r="UOQ224" s="65"/>
      <c r="UOR224" s="65"/>
      <c r="UOS224" s="66"/>
      <c r="UOU224" s="64"/>
      <c r="UOV224" s="67"/>
      <c r="UOW224" s="67"/>
      <c r="UOX224" s="65"/>
      <c r="UOY224" s="65"/>
      <c r="UOZ224" s="65"/>
      <c r="UPA224" s="66"/>
      <c r="UPC224" s="64"/>
      <c r="UPD224" s="67"/>
      <c r="UPE224" s="67"/>
      <c r="UPF224" s="65"/>
      <c r="UPG224" s="65"/>
      <c r="UPH224" s="65"/>
      <c r="UPI224" s="66"/>
      <c r="UPK224" s="64"/>
      <c r="UPL224" s="67"/>
      <c r="UPM224" s="67"/>
      <c r="UPN224" s="65"/>
      <c r="UPO224" s="65"/>
      <c r="UPP224" s="65"/>
      <c r="UPQ224" s="66"/>
      <c r="UPS224" s="64"/>
      <c r="UPT224" s="67"/>
      <c r="UPU224" s="67"/>
      <c r="UPV224" s="65"/>
      <c r="UPW224" s="65"/>
      <c r="UPX224" s="65"/>
      <c r="UPY224" s="66"/>
      <c r="UQA224" s="64"/>
      <c r="UQB224" s="67"/>
      <c r="UQC224" s="67"/>
      <c r="UQD224" s="65"/>
      <c r="UQE224" s="65"/>
      <c r="UQF224" s="65"/>
      <c r="UQG224" s="66"/>
      <c r="UQI224" s="64"/>
      <c r="UQJ224" s="67"/>
      <c r="UQK224" s="67"/>
      <c r="UQL224" s="65"/>
      <c r="UQM224" s="65"/>
      <c r="UQN224" s="65"/>
      <c r="UQO224" s="66"/>
      <c r="UQQ224" s="64"/>
      <c r="UQR224" s="67"/>
      <c r="UQS224" s="67"/>
      <c r="UQT224" s="65"/>
      <c r="UQU224" s="65"/>
      <c r="UQV224" s="65"/>
      <c r="UQW224" s="66"/>
      <c r="UQY224" s="64"/>
      <c r="UQZ224" s="67"/>
      <c r="URA224" s="67"/>
      <c r="URB224" s="65"/>
      <c r="URC224" s="65"/>
      <c r="URD224" s="65"/>
      <c r="URE224" s="66"/>
      <c r="URG224" s="64"/>
      <c r="URH224" s="67"/>
      <c r="URI224" s="67"/>
      <c r="URJ224" s="65"/>
      <c r="URK224" s="65"/>
      <c r="URL224" s="65"/>
      <c r="URM224" s="66"/>
      <c r="URO224" s="64"/>
      <c r="URP224" s="67"/>
      <c r="URQ224" s="67"/>
      <c r="URR224" s="65"/>
      <c r="URS224" s="65"/>
      <c r="URT224" s="65"/>
      <c r="URU224" s="66"/>
      <c r="URW224" s="64"/>
      <c r="URX224" s="67"/>
      <c r="URY224" s="67"/>
      <c r="URZ224" s="65"/>
      <c r="USA224" s="65"/>
      <c r="USB224" s="65"/>
      <c r="USC224" s="66"/>
      <c r="USE224" s="64"/>
      <c r="USF224" s="67"/>
      <c r="USG224" s="67"/>
      <c r="USH224" s="65"/>
      <c r="USI224" s="65"/>
      <c r="USJ224" s="65"/>
      <c r="USK224" s="66"/>
      <c r="USM224" s="64"/>
      <c r="USN224" s="67"/>
      <c r="USO224" s="67"/>
      <c r="USP224" s="65"/>
      <c r="USQ224" s="65"/>
      <c r="USR224" s="65"/>
      <c r="USS224" s="66"/>
      <c r="USU224" s="64"/>
      <c r="USV224" s="67"/>
      <c r="USW224" s="67"/>
      <c r="USX224" s="65"/>
      <c r="USY224" s="65"/>
      <c r="USZ224" s="65"/>
      <c r="UTA224" s="66"/>
      <c r="UTC224" s="64"/>
      <c r="UTD224" s="67"/>
      <c r="UTE224" s="67"/>
      <c r="UTF224" s="65"/>
      <c r="UTG224" s="65"/>
      <c r="UTH224" s="65"/>
      <c r="UTI224" s="66"/>
      <c r="UTK224" s="64"/>
      <c r="UTL224" s="67"/>
      <c r="UTM224" s="67"/>
      <c r="UTN224" s="65"/>
      <c r="UTO224" s="65"/>
      <c r="UTP224" s="65"/>
      <c r="UTQ224" s="66"/>
      <c r="UTS224" s="64"/>
      <c r="UTT224" s="67"/>
      <c r="UTU224" s="67"/>
      <c r="UTV224" s="65"/>
      <c r="UTW224" s="65"/>
      <c r="UTX224" s="65"/>
      <c r="UTY224" s="66"/>
      <c r="UUA224" s="64"/>
      <c r="UUB224" s="67"/>
      <c r="UUC224" s="67"/>
      <c r="UUD224" s="65"/>
      <c r="UUE224" s="65"/>
      <c r="UUF224" s="65"/>
      <c r="UUG224" s="66"/>
      <c r="UUI224" s="64"/>
      <c r="UUJ224" s="67"/>
      <c r="UUK224" s="67"/>
      <c r="UUL224" s="65"/>
      <c r="UUM224" s="65"/>
      <c r="UUN224" s="65"/>
      <c r="UUO224" s="66"/>
      <c r="UUQ224" s="64"/>
      <c r="UUR224" s="67"/>
      <c r="UUS224" s="67"/>
      <c r="UUT224" s="65"/>
      <c r="UUU224" s="65"/>
      <c r="UUV224" s="65"/>
      <c r="UUW224" s="66"/>
      <c r="UUY224" s="64"/>
      <c r="UUZ224" s="67"/>
      <c r="UVA224" s="67"/>
      <c r="UVB224" s="65"/>
      <c r="UVC224" s="65"/>
      <c r="UVD224" s="65"/>
      <c r="UVE224" s="66"/>
      <c r="UVG224" s="64"/>
      <c r="UVH224" s="67"/>
      <c r="UVI224" s="67"/>
      <c r="UVJ224" s="65"/>
      <c r="UVK224" s="65"/>
      <c r="UVL224" s="65"/>
      <c r="UVM224" s="66"/>
      <c r="UVO224" s="64"/>
      <c r="UVP224" s="67"/>
      <c r="UVQ224" s="67"/>
      <c r="UVR224" s="65"/>
      <c r="UVS224" s="65"/>
      <c r="UVT224" s="65"/>
      <c r="UVU224" s="66"/>
      <c r="UVW224" s="64"/>
      <c r="UVX224" s="67"/>
      <c r="UVY224" s="67"/>
      <c r="UVZ224" s="65"/>
      <c r="UWA224" s="65"/>
      <c r="UWB224" s="65"/>
      <c r="UWC224" s="66"/>
      <c r="UWE224" s="64"/>
      <c r="UWF224" s="67"/>
      <c r="UWG224" s="67"/>
      <c r="UWH224" s="65"/>
      <c r="UWI224" s="65"/>
      <c r="UWJ224" s="65"/>
      <c r="UWK224" s="66"/>
      <c r="UWM224" s="64"/>
      <c r="UWN224" s="67"/>
      <c r="UWO224" s="67"/>
      <c r="UWP224" s="65"/>
      <c r="UWQ224" s="65"/>
      <c r="UWR224" s="65"/>
      <c r="UWS224" s="66"/>
      <c r="UWU224" s="64"/>
      <c r="UWV224" s="67"/>
      <c r="UWW224" s="67"/>
      <c r="UWX224" s="65"/>
      <c r="UWY224" s="65"/>
      <c r="UWZ224" s="65"/>
      <c r="UXA224" s="66"/>
      <c r="UXC224" s="64"/>
      <c r="UXD224" s="67"/>
      <c r="UXE224" s="67"/>
      <c r="UXF224" s="65"/>
      <c r="UXG224" s="65"/>
      <c r="UXH224" s="65"/>
      <c r="UXI224" s="66"/>
      <c r="UXK224" s="64"/>
      <c r="UXL224" s="67"/>
      <c r="UXM224" s="67"/>
      <c r="UXN224" s="65"/>
      <c r="UXO224" s="65"/>
      <c r="UXP224" s="65"/>
      <c r="UXQ224" s="66"/>
      <c r="UXS224" s="64"/>
      <c r="UXT224" s="67"/>
      <c r="UXU224" s="67"/>
      <c r="UXV224" s="65"/>
      <c r="UXW224" s="65"/>
      <c r="UXX224" s="65"/>
      <c r="UXY224" s="66"/>
      <c r="UYA224" s="64"/>
      <c r="UYB224" s="67"/>
      <c r="UYC224" s="67"/>
      <c r="UYD224" s="65"/>
      <c r="UYE224" s="65"/>
      <c r="UYF224" s="65"/>
      <c r="UYG224" s="66"/>
      <c r="UYI224" s="64"/>
      <c r="UYJ224" s="67"/>
      <c r="UYK224" s="67"/>
      <c r="UYL224" s="65"/>
      <c r="UYM224" s="65"/>
      <c r="UYN224" s="65"/>
      <c r="UYO224" s="66"/>
      <c r="UYQ224" s="64"/>
      <c r="UYR224" s="67"/>
      <c r="UYS224" s="67"/>
      <c r="UYT224" s="65"/>
      <c r="UYU224" s="65"/>
      <c r="UYV224" s="65"/>
      <c r="UYW224" s="66"/>
      <c r="UYY224" s="64"/>
      <c r="UYZ224" s="67"/>
      <c r="UZA224" s="67"/>
      <c r="UZB224" s="65"/>
      <c r="UZC224" s="65"/>
      <c r="UZD224" s="65"/>
      <c r="UZE224" s="66"/>
      <c r="UZG224" s="64"/>
      <c r="UZH224" s="67"/>
      <c r="UZI224" s="67"/>
      <c r="UZJ224" s="65"/>
      <c r="UZK224" s="65"/>
      <c r="UZL224" s="65"/>
      <c r="UZM224" s="66"/>
      <c r="UZO224" s="64"/>
      <c r="UZP224" s="67"/>
      <c r="UZQ224" s="67"/>
      <c r="UZR224" s="65"/>
      <c r="UZS224" s="65"/>
      <c r="UZT224" s="65"/>
      <c r="UZU224" s="66"/>
      <c r="UZW224" s="64"/>
      <c r="UZX224" s="67"/>
      <c r="UZY224" s="67"/>
      <c r="UZZ224" s="65"/>
      <c r="VAA224" s="65"/>
      <c r="VAB224" s="65"/>
      <c r="VAC224" s="66"/>
      <c r="VAE224" s="64"/>
      <c r="VAF224" s="67"/>
      <c r="VAG224" s="67"/>
      <c r="VAH224" s="65"/>
      <c r="VAI224" s="65"/>
      <c r="VAJ224" s="65"/>
      <c r="VAK224" s="66"/>
      <c r="VAM224" s="64"/>
      <c r="VAN224" s="67"/>
      <c r="VAO224" s="67"/>
      <c r="VAP224" s="65"/>
      <c r="VAQ224" s="65"/>
      <c r="VAR224" s="65"/>
      <c r="VAS224" s="66"/>
      <c r="VAU224" s="64"/>
      <c r="VAV224" s="67"/>
      <c r="VAW224" s="67"/>
      <c r="VAX224" s="65"/>
      <c r="VAY224" s="65"/>
      <c r="VAZ224" s="65"/>
      <c r="VBA224" s="66"/>
      <c r="VBC224" s="64"/>
      <c r="VBD224" s="67"/>
      <c r="VBE224" s="67"/>
      <c r="VBF224" s="65"/>
      <c r="VBG224" s="65"/>
      <c r="VBH224" s="65"/>
      <c r="VBI224" s="66"/>
      <c r="VBK224" s="64"/>
      <c r="VBL224" s="67"/>
      <c r="VBM224" s="67"/>
      <c r="VBN224" s="65"/>
      <c r="VBO224" s="65"/>
      <c r="VBP224" s="65"/>
      <c r="VBQ224" s="66"/>
      <c r="VBS224" s="64"/>
      <c r="VBT224" s="67"/>
      <c r="VBU224" s="67"/>
      <c r="VBV224" s="65"/>
      <c r="VBW224" s="65"/>
      <c r="VBX224" s="65"/>
      <c r="VBY224" s="66"/>
      <c r="VCA224" s="64"/>
      <c r="VCB224" s="67"/>
      <c r="VCC224" s="67"/>
      <c r="VCD224" s="65"/>
      <c r="VCE224" s="65"/>
      <c r="VCF224" s="65"/>
      <c r="VCG224" s="66"/>
      <c r="VCI224" s="64"/>
      <c r="VCJ224" s="67"/>
      <c r="VCK224" s="67"/>
      <c r="VCL224" s="65"/>
      <c r="VCM224" s="65"/>
      <c r="VCN224" s="65"/>
      <c r="VCO224" s="66"/>
      <c r="VCQ224" s="64"/>
      <c r="VCR224" s="67"/>
      <c r="VCS224" s="67"/>
      <c r="VCT224" s="65"/>
      <c r="VCU224" s="65"/>
      <c r="VCV224" s="65"/>
      <c r="VCW224" s="66"/>
      <c r="VCY224" s="64"/>
      <c r="VCZ224" s="67"/>
      <c r="VDA224" s="67"/>
      <c r="VDB224" s="65"/>
      <c r="VDC224" s="65"/>
      <c r="VDD224" s="65"/>
      <c r="VDE224" s="66"/>
      <c r="VDG224" s="64"/>
      <c r="VDH224" s="67"/>
      <c r="VDI224" s="67"/>
      <c r="VDJ224" s="65"/>
      <c r="VDK224" s="65"/>
      <c r="VDL224" s="65"/>
      <c r="VDM224" s="66"/>
      <c r="VDO224" s="64"/>
      <c r="VDP224" s="67"/>
      <c r="VDQ224" s="67"/>
      <c r="VDR224" s="65"/>
      <c r="VDS224" s="65"/>
      <c r="VDT224" s="65"/>
      <c r="VDU224" s="66"/>
      <c r="VDW224" s="64"/>
      <c r="VDX224" s="67"/>
      <c r="VDY224" s="67"/>
      <c r="VDZ224" s="65"/>
      <c r="VEA224" s="65"/>
      <c r="VEB224" s="65"/>
      <c r="VEC224" s="66"/>
      <c r="VEE224" s="64"/>
      <c r="VEF224" s="67"/>
      <c r="VEG224" s="67"/>
      <c r="VEH224" s="65"/>
      <c r="VEI224" s="65"/>
      <c r="VEJ224" s="65"/>
      <c r="VEK224" s="66"/>
      <c r="VEM224" s="64"/>
      <c r="VEN224" s="67"/>
      <c r="VEO224" s="67"/>
      <c r="VEP224" s="65"/>
      <c r="VEQ224" s="65"/>
      <c r="VER224" s="65"/>
      <c r="VES224" s="66"/>
      <c r="VEU224" s="64"/>
      <c r="VEV224" s="67"/>
      <c r="VEW224" s="67"/>
      <c r="VEX224" s="65"/>
      <c r="VEY224" s="65"/>
      <c r="VEZ224" s="65"/>
      <c r="VFA224" s="66"/>
      <c r="VFC224" s="64"/>
      <c r="VFD224" s="67"/>
      <c r="VFE224" s="67"/>
      <c r="VFF224" s="65"/>
      <c r="VFG224" s="65"/>
      <c r="VFH224" s="65"/>
      <c r="VFI224" s="66"/>
      <c r="VFK224" s="64"/>
      <c r="VFL224" s="67"/>
      <c r="VFM224" s="67"/>
      <c r="VFN224" s="65"/>
      <c r="VFO224" s="65"/>
      <c r="VFP224" s="65"/>
      <c r="VFQ224" s="66"/>
      <c r="VFS224" s="64"/>
      <c r="VFT224" s="67"/>
      <c r="VFU224" s="67"/>
      <c r="VFV224" s="65"/>
      <c r="VFW224" s="65"/>
      <c r="VFX224" s="65"/>
      <c r="VFY224" s="66"/>
      <c r="VGA224" s="64"/>
      <c r="VGB224" s="67"/>
      <c r="VGC224" s="67"/>
      <c r="VGD224" s="65"/>
      <c r="VGE224" s="65"/>
      <c r="VGF224" s="65"/>
      <c r="VGG224" s="66"/>
      <c r="VGI224" s="64"/>
      <c r="VGJ224" s="67"/>
      <c r="VGK224" s="67"/>
      <c r="VGL224" s="65"/>
      <c r="VGM224" s="65"/>
      <c r="VGN224" s="65"/>
      <c r="VGO224" s="66"/>
      <c r="VGQ224" s="64"/>
      <c r="VGR224" s="67"/>
      <c r="VGS224" s="67"/>
      <c r="VGT224" s="65"/>
      <c r="VGU224" s="65"/>
      <c r="VGV224" s="65"/>
      <c r="VGW224" s="66"/>
      <c r="VGY224" s="64"/>
      <c r="VGZ224" s="67"/>
      <c r="VHA224" s="67"/>
      <c r="VHB224" s="65"/>
      <c r="VHC224" s="65"/>
      <c r="VHD224" s="65"/>
      <c r="VHE224" s="66"/>
      <c r="VHG224" s="64"/>
      <c r="VHH224" s="67"/>
      <c r="VHI224" s="67"/>
      <c r="VHJ224" s="65"/>
      <c r="VHK224" s="65"/>
      <c r="VHL224" s="65"/>
      <c r="VHM224" s="66"/>
      <c r="VHO224" s="64"/>
      <c r="VHP224" s="67"/>
      <c r="VHQ224" s="67"/>
      <c r="VHR224" s="65"/>
      <c r="VHS224" s="65"/>
      <c r="VHT224" s="65"/>
      <c r="VHU224" s="66"/>
      <c r="VHW224" s="64"/>
      <c r="VHX224" s="67"/>
      <c r="VHY224" s="67"/>
      <c r="VHZ224" s="65"/>
      <c r="VIA224" s="65"/>
      <c r="VIB224" s="65"/>
      <c r="VIC224" s="66"/>
      <c r="VIE224" s="64"/>
      <c r="VIF224" s="67"/>
      <c r="VIG224" s="67"/>
      <c r="VIH224" s="65"/>
      <c r="VII224" s="65"/>
      <c r="VIJ224" s="65"/>
      <c r="VIK224" s="66"/>
      <c r="VIM224" s="64"/>
      <c r="VIN224" s="67"/>
      <c r="VIO224" s="67"/>
      <c r="VIP224" s="65"/>
      <c r="VIQ224" s="65"/>
      <c r="VIR224" s="65"/>
      <c r="VIS224" s="66"/>
      <c r="VIU224" s="64"/>
      <c r="VIV224" s="67"/>
      <c r="VIW224" s="67"/>
      <c r="VIX224" s="65"/>
      <c r="VIY224" s="65"/>
      <c r="VIZ224" s="65"/>
      <c r="VJA224" s="66"/>
      <c r="VJC224" s="64"/>
      <c r="VJD224" s="67"/>
      <c r="VJE224" s="67"/>
      <c r="VJF224" s="65"/>
      <c r="VJG224" s="65"/>
      <c r="VJH224" s="65"/>
      <c r="VJI224" s="66"/>
      <c r="VJK224" s="64"/>
      <c r="VJL224" s="67"/>
      <c r="VJM224" s="67"/>
      <c r="VJN224" s="65"/>
      <c r="VJO224" s="65"/>
      <c r="VJP224" s="65"/>
      <c r="VJQ224" s="66"/>
      <c r="VJS224" s="64"/>
      <c r="VJT224" s="67"/>
      <c r="VJU224" s="67"/>
      <c r="VJV224" s="65"/>
      <c r="VJW224" s="65"/>
      <c r="VJX224" s="65"/>
      <c r="VJY224" s="66"/>
      <c r="VKA224" s="64"/>
      <c r="VKB224" s="67"/>
      <c r="VKC224" s="67"/>
      <c r="VKD224" s="65"/>
      <c r="VKE224" s="65"/>
      <c r="VKF224" s="65"/>
      <c r="VKG224" s="66"/>
      <c r="VKI224" s="64"/>
      <c r="VKJ224" s="67"/>
      <c r="VKK224" s="67"/>
      <c r="VKL224" s="65"/>
      <c r="VKM224" s="65"/>
      <c r="VKN224" s="65"/>
      <c r="VKO224" s="66"/>
      <c r="VKQ224" s="64"/>
      <c r="VKR224" s="67"/>
      <c r="VKS224" s="67"/>
      <c r="VKT224" s="65"/>
      <c r="VKU224" s="65"/>
      <c r="VKV224" s="65"/>
      <c r="VKW224" s="66"/>
      <c r="VKY224" s="64"/>
      <c r="VKZ224" s="67"/>
      <c r="VLA224" s="67"/>
      <c r="VLB224" s="65"/>
      <c r="VLC224" s="65"/>
      <c r="VLD224" s="65"/>
      <c r="VLE224" s="66"/>
      <c r="VLG224" s="64"/>
      <c r="VLH224" s="67"/>
      <c r="VLI224" s="67"/>
      <c r="VLJ224" s="65"/>
      <c r="VLK224" s="65"/>
      <c r="VLL224" s="65"/>
      <c r="VLM224" s="66"/>
      <c r="VLO224" s="64"/>
      <c r="VLP224" s="67"/>
      <c r="VLQ224" s="67"/>
      <c r="VLR224" s="65"/>
      <c r="VLS224" s="65"/>
      <c r="VLT224" s="65"/>
      <c r="VLU224" s="66"/>
      <c r="VLW224" s="64"/>
      <c r="VLX224" s="67"/>
      <c r="VLY224" s="67"/>
      <c r="VLZ224" s="65"/>
      <c r="VMA224" s="65"/>
      <c r="VMB224" s="65"/>
      <c r="VMC224" s="66"/>
      <c r="VME224" s="64"/>
      <c r="VMF224" s="67"/>
      <c r="VMG224" s="67"/>
      <c r="VMH224" s="65"/>
      <c r="VMI224" s="65"/>
      <c r="VMJ224" s="65"/>
      <c r="VMK224" s="66"/>
      <c r="VMM224" s="64"/>
      <c r="VMN224" s="67"/>
      <c r="VMO224" s="67"/>
      <c r="VMP224" s="65"/>
      <c r="VMQ224" s="65"/>
      <c r="VMR224" s="65"/>
      <c r="VMS224" s="66"/>
      <c r="VMU224" s="64"/>
      <c r="VMV224" s="67"/>
      <c r="VMW224" s="67"/>
      <c r="VMX224" s="65"/>
      <c r="VMY224" s="65"/>
      <c r="VMZ224" s="65"/>
      <c r="VNA224" s="66"/>
      <c r="VNC224" s="64"/>
      <c r="VND224" s="67"/>
      <c r="VNE224" s="67"/>
      <c r="VNF224" s="65"/>
      <c r="VNG224" s="65"/>
      <c r="VNH224" s="65"/>
      <c r="VNI224" s="66"/>
      <c r="VNK224" s="64"/>
      <c r="VNL224" s="67"/>
      <c r="VNM224" s="67"/>
      <c r="VNN224" s="65"/>
      <c r="VNO224" s="65"/>
      <c r="VNP224" s="65"/>
      <c r="VNQ224" s="66"/>
      <c r="VNS224" s="64"/>
      <c r="VNT224" s="67"/>
      <c r="VNU224" s="67"/>
      <c r="VNV224" s="65"/>
      <c r="VNW224" s="65"/>
      <c r="VNX224" s="65"/>
      <c r="VNY224" s="66"/>
      <c r="VOA224" s="64"/>
      <c r="VOB224" s="67"/>
      <c r="VOC224" s="67"/>
      <c r="VOD224" s="65"/>
      <c r="VOE224" s="65"/>
      <c r="VOF224" s="65"/>
      <c r="VOG224" s="66"/>
      <c r="VOI224" s="64"/>
      <c r="VOJ224" s="67"/>
      <c r="VOK224" s="67"/>
      <c r="VOL224" s="65"/>
      <c r="VOM224" s="65"/>
      <c r="VON224" s="65"/>
      <c r="VOO224" s="66"/>
      <c r="VOQ224" s="64"/>
      <c r="VOR224" s="67"/>
      <c r="VOS224" s="67"/>
      <c r="VOT224" s="65"/>
      <c r="VOU224" s="65"/>
      <c r="VOV224" s="65"/>
      <c r="VOW224" s="66"/>
      <c r="VOY224" s="64"/>
      <c r="VOZ224" s="67"/>
      <c r="VPA224" s="67"/>
      <c r="VPB224" s="65"/>
      <c r="VPC224" s="65"/>
      <c r="VPD224" s="65"/>
      <c r="VPE224" s="66"/>
      <c r="VPG224" s="64"/>
      <c r="VPH224" s="67"/>
      <c r="VPI224" s="67"/>
      <c r="VPJ224" s="65"/>
      <c r="VPK224" s="65"/>
      <c r="VPL224" s="65"/>
      <c r="VPM224" s="66"/>
      <c r="VPO224" s="64"/>
      <c r="VPP224" s="67"/>
      <c r="VPQ224" s="67"/>
      <c r="VPR224" s="65"/>
      <c r="VPS224" s="65"/>
      <c r="VPT224" s="65"/>
      <c r="VPU224" s="66"/>
      <c r="VPW224" s="64"/>
      <c r="VPX224" s="67"/>
      <c r="VPY224" s="67"/>
      <c r="VPZ224" s="65"/>
      <c r="VQA224" s="65"/>
      <c r="VQB224" s="65"/>
      <c r="VQC224" s="66"/>
      <c r="VQE224" s="64"/>
      <c r="VQF224" s="67"/>
      <c r="VQG224" s="67"/>
      <c r="VQH224" s="65"/>
      <c r="VQI224" s="65"/>
      <c r="VQJ224" s="65"/>
      <c r="VQK224" s="66"/>
      <c r="VQM224" s="64"/>
      <c r="VQN224" s="67"/>
      <c r="VQO224" s="67"/>
      <c r="VQP224" s="65"/>
      <c r="VQQ224" s="65"/>
      <c r="VQR224" s="65"/>
      <c r="VQS224" s="66"/>
      <c r="VQU224" s="64"/>
      <c r="VQV224" s="67"/>
      <c r="VQW224" s="67"/>
      <c r="VQX224" s="65"/>
      <c r="VQY224" s="65"/>
      <c r="VQZ224" s="65"/>
      <c r="VRA224" s="66"/>
      <c r="VRC224" s="64"/>
      <c r="VRD224" s="67"/>
      <c r="VRE224" s="67"/>
      <c r="VRF224" s="65"/>
      <c r="VRG224" s="65"/>
      <c r="VRH224" s="65"/>
      <c r="VRI224" s="66"/>
      <c r="VRK224" s="64"/>
      <c r="VRL224" s="67"/>
      <c r="VRM224" s="67"/>
      <c r="VRN224" s="65"/>
      <c r="VRO224" s="65"/>
      <c r="VRP224" s="65"/>
      <c r="VRQ224" s="66"/>
      <c r="VRS224" s="64"/>
      <c r="VRT224" s="67"/>
      <c r="VRU224" s="67"/>
      <c r="VRV224" s="65"/>
      <c r="VRW224" s="65"/>
      <c r="VRX224" s="65"/>
      <c r="VRY224" s="66"/>
      <c r="VSA224" s="64"/>
      <c r="VSB224" s="67"/>
      <c r="VSC224" s="67"/>
      <c r="VSD224" s="65"/>
      <c r="VSE224" s="65"/>
      <c r="VSF224" s="65"/>
      <c r="VSG224" s="66"/>
      <c r="VSI224" s="64"/>
      <c r="VSJ224" s="67"/>
      <c r="VSK224" s="67"/>
      <c r="VSL224" s="65"/>
      <c r="VSM224" s="65"/>
      <c r="VSN224" s="65"/>
      <c r="VSO224" s="66"/>
      <c r="VSQ224" s="64"/>
      <c r="VSR224" s="67"/>
      <c r="VSS224" s="67"/>
      <c r="VST224" s="65"/>
      <c r="VSU224" s="65"/>
      <c r="VSV224" s="65"/>
      <c r="VSW224" s="66"/>
      <c r="VSY224" s="64"/>
      <c r="VSZ224" s="67"/>
      <c r="VTA224" s="67"/>
      <c r="VTB224" s="65"/>
      <c r="VTC224" s="65"/>
      <c r="VTD224" s="65"/>
      <c r="VTE224" s="66"/>
      <c r="VTG224" s="64"/>
      <c r="VTH224" s="67"/>
      <c r="VTI224" s="67"/>
      <c r="VTJ224" s="65"/>
      <c r="VTK224" s="65"/>
      <c r="VTL224" s="65"/>
      <c r="VTM224" s="66"/>
      <c r="VTO224" s="64"/>
      <c r="VTP224" s="67"/>
      <c r="VTQ224" s="67"/>
      <c r="VTR224" s="65"/>
      <c r="VTS224" s="65"/>
      <c r="VTT224" s="65"/>
      <c r="VTU224" s="66"/>
      <c r="VTW224" s="64"/>
      <c r="VTX224" s="67"/>
      <c r="VTY224" s="67"/>
      <c r="VTZ224" s="65"/>
      <c r="VUA224" s="65"/>
      <c r="VUB224" s="65"/>
      <c r="VUC224" s="66"/>
      <c r="VUE224" s="64"/>
      <c r="VUF224" s="67"/>
      <c r="VUG224" s="67"/>
      <c r="VUH224" s="65"/>
      <c r="VUI224" s="65"/>
      <c r="VUJ224" s="65"/>
      <c r="VUK224" s="66"/>
      <c r="VUM224" s="64"/>
      <c r="VUN224" s="67"/>
      <c r="VUO224" s="67"/>
      <c r="VUP224" s="65"/>
      <c r="VUQ224" s="65"/>
      <c r="VUR224" s="65"/>
      <c r="VUS224" s="66"/>
      <c r="VUU224" s="64"/>
      <c r="VUV224" s="67"/>
      <c r="VUW224" s="67"/>
      <c r="VUX224" s="65"/>
      <c r="VUY224" s="65"/>
      <c r="VUZ224" s="65"/>
      <c r="VVA224" s="66"/>
      <c r="VVC224" s="64"/>
      <c r="VVD224" s="67"/>
      <c r="VVE224" s="67"/>
      <c r="VVF224" s="65"/>
      <c r="VVG224" s="65"/>
      <c r="VVH224" s="65"/>
      <c r="VVI224" s="66"/>
      <c r="VVK224" s="64"/>
      <c r="VVL224" s="67"/>
      <c r="VVM224" s="67"/>
      <c r="VVN224" s="65"/>
      <c r="VVO224" s="65"/>
      <c r="VVP224" s="65"/>
      <c r="VVQ224" s="66"/>
      <c r="VVS224" s="64"/>
      <c r="VVT224" s="67"/>
      <c r="VVU224" s="67"/>
      <c r="VVV224" s="65"/>
      <c r="VVW224" s="65"/>
      <c r="VVX224" s="65"/>
      <c r="VVY224" s="66"/>
      <c r="VWA224" s="64"/>
      <c r="VWB224" s="67"/>
      <c r="VWC224" s="67"/>
      <c r="VWD224" s="65"/>
      <c r="VWE224" s="65"/>
      <c r="VWF224" s="65"/>
      <c r="VWG224" s="66"/>
      <c r="VWI224" s="64"/>
      <c r="VWJ224" s="67"/>
      <c r="VWK224" s="67"/>
      <c r="VWL224" s="65"/>
      <c r="VWM224" s="65"/>
      <c r="VWN224" s="65"/>
      <c r="VWO224" s="66"/>
      <c r="VWQ224" s="64"/>
      <c r="VWR224" s="67"/>
      <c r="VWS224" s="67"/>
      <c r="VWT224" s="65"/>
      <c r="VWU224" s="65"/>
      <c r="VWV224" s="65"/>
      <c r="VWW224" s="66"/>
      <c r="VWY224" s="64"/>
      <c r="VWZ224" s="67"/>
      <c r="VXA224" s="67"/>
      <c r="VXB224" s="65"/>
      <c r="VXC224" s="65"/>
      <c r="VXD224" s="65"/>
      <c r="VXE224" s="66"/>
      <c r="VXG224" s="64"/>
      <c r="VXH224" s="67"/>
      <c r="VXI224" s="67"/>
      <c r="VXJ224" s="65"/>
      <c r="VXK224" s="65"/>
      <c r="VXL224" s="65"/>
      <c r="VXM224" s="66"/>
      <c r="VXO224" s="64"/>
      <c r="VXP224" s="67"/>
      <c r="VXQ224" s="67"/>
      <c r="VXR224" s="65"/>
      <c r="VXS224" s="65"/>
      <c r="VXT224" s="65"/>
      <c r="VXU224" s="66"/>
      <c r="VXW224" s="64"/>
      <c r="VXX224" s="67"/>
      <c r="VXY224" s="67"/>
      <c r="VXZ224" s="65"/>
      <c r="VYA224" s="65"/>
      <c r="VYB224" s="65"/>
      <c r="VYC224" s="66"/>
      <c r="VYE224" s="64"/>
      <c r="VYF224" s="67"/>
      <c r="VYG224" s="67"/>
      <c r="VYH224" s="65"/>
      <c r="VYI224" s="65"/>
      <c r="VYJ224" s="65"/>
      <c r="VYK224" s="66"/>
      <c r="VYM224" s="64"/>
      <c r="VYN224" s="67"/>
      <c r="VYO224" s="67"/>
      <c r="VYP224" s="65"/>
      <c r="VYQ224" s="65"/>
      <c r="VYR224" s="65"/>
      <c r="VYS224" s="66"/>
      <c r="VYU224" s="64"/>
      <c r="VYV224" s="67"/>
      <c r="VYW224" s="67"/>
      <c r="VYX224" s="65"/>
      <c r="VYY224" s="65"/>
      <c r="VYZ224" s="65"/>
      <c r="VZA224" s="66"/>
      <c r="VZC224" s="64"/>
      <c r="VZD224" s="67"/>
      <c r="VZE224" s="67"/>
      <c r="VZF224" s="65"/>
      <c r="VZG224" s="65"/>
      <c r="VZH224" s="65"/>
      <c r="VZI224" s="66"/>
      <c r="VZK224" s="64"/>
      <c r="VZL224" s="67"/>
      <c r="VZM224" s="67"/>
      <c r="VZN224" s="65"/>
      <c r="VZO224" s="65"/>
      <c r="VZP224" s="65"/>
      <c r="VZQ224" s="66"/>
      <c r="VZS224" s="64"/>
      <c r="VZT224" s="67"/>
      <c r="VZU224" s="67"/>
      <c r="VZV224" s="65"/>
      <c r="VZW224" s="65"/>
      <c r="VZX224" s="65"/>
      <c r="VZY224" s="66"/>
      <c r="WAA224" s="64"/>
      <c r="WAB224" s="67"/>
      <c r="WAC224" s="67"/>
      <c r="WAD224" s="65"/>
      <c r="WAE224" s="65"/>
      <c r="WAF224" s="65"/>
      <c r="WAG224" s="66"/>
      <c r="WAI224" s="64"/>
      <c r="WAJ224" s="67"/>
      <c r="WAK224" s="67"/>
      <c r="WAL224" s="65"/>
      <c r="WAM224" s="65"/>
      <c r="WAN224" s="65"/>
      <c r="WAO224" s="66"/>
      <c r="WAQ224" s="64"/>
      <c r="WAR224" s="67"/>
      <c r="WAS224" s="67"/>
      <c r="WAT224" s="65"/>
      <c r="WAU224" s="65"/>
      <c r="WAV224" s="65"/>
      <c r="WAW224" s="66"/>
      <c r="WAY224" s="64"/>
      <c r="WAZ224" s="67"/>
      <c r="WBA224" s="67"/>
      <c r="WBB224" s="65"/>
      <c r="WBC224" s="65"/>
      <c r="WBD224" s="65"/>
      <c r="WBE224" s="66"/>
      <c r="WBG224" s="64"/>
      <c r="WBH224" s="67"/>
      <c r="WBI224" s="67"/>
      <c r="WBJ224" s="65"/>
      <c r="WBK224" s="65"/>
      <c r="WBL224" s="65"/>
      <c r="WBM224" s="66"/>
      <c r="WBO224" s="64"/>
      <c r="WBP224" s="67"/>
      <c r="WBQ224" s="67"/>
      <c r="WBR224" s="65"/>
      <c r="WBS224" s="65"/>
      <c r="WBT224" s="65"/>
      <c r="WBU224" s="66"/>
      <c r="WBW224" s="64"/>
      <c r="WBX224" s="67"/>
      <c r="WBY224" s="67"/>
      <c r="WBZ224" s="65"/>
      <c r="WCA224" s="65"/>
      <c r="WCB224" s="65"/>
      <c r="WCC224" s="66"/>
      <c r="WCE224" s="64"/>
      <c r="WCF224" s="67"/>
      <c r="WCG224" s="67"/>
      <c r="WCH224" s="65"/>
      <c r="WCI224" s="65"/>
      <c r="WCJ224" s="65"/>
      <c r="WCK224" s="66"/>
      <c r="WCM224" s="64"/>
      <c r="WCN224" s="67"/>
      <c r="WCO224" s="67"/>
      <c r="WCP224" s="65"/>
      <c r="WCQ224" s="65"/>
      <c r="WCR224" s="65"/>
      <c r="WCS224" s="66"/>
      <c r="WCU224" s="64"/>
      <c r="WCV224" s="67"/>
      <c r="WCW224" s="67"/>
      <c r="WCX224" s="65"/>
      <c r="WCY224" s="65"/>
      <c r="WCZ224" s="65"/>
      <c r="WDA224" s="66"/>
      <c r="WDC224" s="64"/>
      <c r="WDD224" s="67"/>
      <c r="WDE224" s="67"/>
      <c r="WDF224" s="65"/>
      <c r="WDG224" s="65"/>
      <c r="WDH224" s="65"/>
      <c r="WDI224" s="66"/>
      <c r="WDK224" s="64"/>
      <c r="WDL224" s="67"/>
      <c r="WDM224" s="67"/>
      <c r="WDN224" s="65"/>
      <c r="WDO224" s="65"/>
      <c r="WDP224" s="65"/>
      <c r="WDQ224" s="66"/>
      <c r="WDS224" s="64"/>
      <c r="WDT224" s="67"/>
      <c r="WDU224" s="67"/>
      <c r="WDV224" s="65"/>
      <c r="WDW224" s="65"/>
      <c r="WDX224" s="65"/>
      <c r="WDY224" s="66"/>
      <c r="WEA224" s="64"/>
      <c r="WEB224" s="67"/>
      <c r="WEC224" s="67"/>
      <c r="WED224" s="65"/>
      <c r="WEE224" s="65"/>
      <c r="WEF224" s="65"/>
      <c r="WEG224" s="66"/>
      <c r="WEI224" s="64"/>
      <c r="WEJ224" s="67"/>
      <c r="WEK224" s="67"/>
      <c r="WEL224" s="65"/>
      <c r="WEM224" s="65"/>
      <c r="WEN224" s="65"/>
      <c r="WEO224" s="66"/>
      <c r="WEQ224" s="64"/>
      <c r="WER224" s="67"/>
      <c r="WES224" s="67"/>
      <c r="WET224" s="65"/>
      <c r="WEU224" s="65"/>
      <c r="WEV224" s="65"/>
      <c r="WEW224" s="66"/>
      <c r="WEY224" s="64"/>
      <c r="WEZ224" s="67"/>
      <c r="WFA224" s="67"/>
      <c r="WFB224" s="65"/>
      <c r="WFC224" s="65"/>
      <c r="WFD224" s="65"/>
      <c r="WFE224" s="66"/>
      <c r="WFG224" s="64"/>
      <c r="WFH224" s="67"/>
      <c r="WFI224" s="67"/>
      <c r="WFJ224" s="65"/>
      <c r="WFK224" s="65"/>
      <c r="WFL224" s="65"/>
      <c r="WFM224" s="66"/>
      <c r="WFO224" s="64"/>
      <c r="WFP224" s="67"/>
      <c r="WFQ224" s="67"/>
      <c r="WFR224" s="65"/>
      <c r="WFS224" s="65"/>
      <c r="WFT224" s="65"/>
      <c r="WFU224" s="66"/>
      <c r="WFW224" s="64"/>
      <c r="WFX224" s="67"/>
      <c r="WFY224" s="67"/>
      <c r="WFZ224" s="65"/>
      <c r="WGA224" s="65"/>
      <c r="WGB224" s="65"/>
      <c r="WGC224" s="66"/>
      <c r="WGE224" s="64"/>
      <c r="WGF224" s="67"/>
      <c r="WGG224" s="67"/>
      <c r="WGH224" s="65"/>
      <c r="WGI224" s="65"/>
      <c r="WGJ224" s="65"/>
      <c r="WGK224" s="66"/>
      <c r="WGM224" s="64"/>
      <c r="WGN224" s="67"/>
      <c r="WGO224" s="67"/>
      <c r="WGP224" s="65"/>
      <c r="WGQ224" s="65"/>
      <c r="WGR224" s="65"/>
      <c r="WGS224" s="66"/>
      <c r="WGU224" s="64"/>
      <c r="WGV224" s="67"/>
      <c r="WGW224" s="67"/>
      <c r="WGX224" s="65"/>
      <c r="WGY224" s="65"/>
      <c r="WGZ224" s="65"/>
      <c r="WHA224" s="66"/>
      <c r="WHC224" s="64"/>
      <c r="WHD224" s="67"/>
      <c r="WHE224" s="67"/>
      <c r="WHF224" s="65"/>
      <c r="WHG224" s="65"/>
      <c r="WHH224" s="65"/>
      <c r="WHI224" s="66"/>
      <c r="WHK224" s="64"/>
      <c r="WHL224" s="67"/>
      <c r="WHM224" s="67"/>
      <c r="WHN224" s="65"/>
      <c r="WHO224" s="65"/>
      <c r="WHP224" s="65"/>
      <c r="WHQ224" s="66"/>
      <c r="WHS224" s="64"/>
      <c r="WHT224" s="67"/>
      <c r="WHU224" s="67"/>
      <c r="WHV224" s="65"/>
      <c r="WHW224" s="65"/>
      <c r="WHX224" s="65"/>
      <c r="WHY224" s="66"/>
      <c r="WIA224" s="64"/>
      <c r="WIB224" s="67"/>
      <c r="WIC224" s="67"/>
      <c r="WID224" s="65"/>
      <c r="WIE224" s="65"/>
      <c r="WIF224" s="65"/>
      <c r="WIG224" s="66"/>
      <c r="WII224" s="64"/>
      <c r="WIJ224" s="67"/>
      <c r="WIK224" s="67"/>
      <c r="WIL224" s="65"/>
      <c r="WIM224" s="65"/>
      <c r="WIN224" s="65"/>
      <c r="WIO224" s="66"/>
      <c r="WIQ224" s="64"/>
      <c r="WIR224" s="67"/>
      <c r="WIS224" s="67"/>
      <c r="WIT224" s="65"/>
      <c r="WIU224" s="65"/>
      <c r="WIV224" s="65"/>
      <c r="WIW224" s="66"/>
      <c r="WIY224" s="64"/>
      <c r="WIZ224" s="67"/>
      <c r="WJA224" s="67"/>
      <c r="WJB224" s="65"/>
      <c r="WJC224" s="65"/>
      <c r="WJD224" s="65"/>
      <c r="WJE224" s="66"/>
      <c r="WJG224" s="64"/>
      <c r="WJH224" s="67"/>
      <c r="WJI224" s="67"/>
      <c r="WJJ224" s="65"/>
      <c r="WJK224" s="65"/>
      <c r="WJL224" s="65"/>
      <c r="WJM224" s="66"/>
      <c r="WJO224" s="64"/>
      <c r="WJP224" s="67"/>
      <c r="WJQ224" s="67"/>
      <c r="WJR224" s="65"/>
      <c r="WJS224" s="65"/>
      <c r="WJT224" s="65"/>
      <c r="WJU224" s="66"/>
      <c r="WJW224" s="64"/>
      <c r="WJX224" s="67"/>
      <c r="WJY224" s="67"/>
      <c r="WJZ224" s="65"/>
      <c r="WKA224" s="65"/>
      <c r="WKB224" s="65"/>
      <c r="WKC224" s="66"/>
      <c r="WKE224" s="64"/>
      <c r="WKF224" s="67"/>
      <c r="WKG224" s="67"/>
      <c r="WKH224" s="65"/>
      <c r="WKI224" s="65"/>
      <c r="WKJ224" s="65"/>
      <c r="WKK224" s="66"/>
      <c r="WKM224" s="64"/>
      <c r="WKN224" s="67"/>
      <c r="WKO224" s="67"/>
      <c r="WKP224" s="65"/>
      <c r="WKQ224" s="65"/>
      <c r="WKR224" s="65"/>
      <c r="WKS224" s="66"/>
      <c r="WKU224" s="64"/>
      <c r="WKV224" s="67"/>
      <c r="WKW224" s="67"/>
      <c r="WKX224" s="65"/>
      <c r="WKY224" s="65"/>
      <c r="WKZ224" s="65"/>
      <c r="WLA224" s="66"/>
      <c r="WLC224" s="64"/>
      <c r="WLD224" s="67"/>
      <c r="WLE224" s="67"/>
      <c r="WLF224" s="65"/>
      <c r="WLG224" s="65"/>
      <c r="WLH224" s="65"/>
      <c r="WLI224" s="66"/>
      <c r="WLK224" s="64"/>
      <c r="WLL224" s="67"/>
      <c r="WLM224" s="67"/>
      <c r="WLN224" s="65"/>
      <c r="WLO224" s="65"/>
      <c r="WLP224" s="65"/>
      <c r="WLQ224" s="66"/>
      <c r="WLS224" s="64"/>
      <c r="WLT224" s="67"/>
      <c r="WLU224" s="67"/>
      <c r="WLV224" s="65"/>
      <c r="WLW224" s="65"/>
      <c r="WLX224" s="65"/>
      <c r="WLY224" s="66"/>
      <c r="WMA224" s="64"/>
      <c r="WMB224" s="67"/>
      <c r="WMC224" s="67"/>
      <c r="WMD224" s="65"/>
      <c r="WME224" s="65"/>
      <c r="WMF224" s="65"/>
      <c r="WMG224" s="66"/>
      <c r="WMI224" s="64"/>
      <c r="WMJ224" s="67"/>
      <c r="WMK224" s="67"/>
      <c r="WML224" s="65"/>
      <c r="WMM224" s="65"/>
      <c r="WMN224" s="65"/>
      <c r="WMO224" s="66"/>
      <c r="WMQ224" s="64"/>
      <c r="WMR224" s="67"/>
      <c r="WMS224" s="67"/>
      <c r="WMT224" s="65"/>
      <c r="WMU224" s="65"/>
      <c r="WMV224" s="65"/>
      <c r="WMW224" s="66"/>
      <c r="WMY224" s="64"/>
      <c r="WMZ224" s="67"/>
      <c r="WNA224" s="67"/>
      <c r="WNB224" s="65"/>
      <c r="WNC224" s="65"/>
      <c r="WND224" s="65"/>
      <c r="WNE224" s="66"/>
      <c r="WNG224" s="64"/>
      <c r="WNH224" s="67"/>
      <c r="WNI224" s="67"/>
      <c r="WNJ224" s="65"/>
      <c r="WNK224" s="65"/>
      <c r="WNL224" s="65"/>
      <c r="WNM224" s="66"/>
      <c r="WNO224" s="64"/>
      <c r="WNP224" s="67"/>
      <c r="WNQ224" s="67"/>
      <c r="WNR224" s="65"/>
      <c r="WNS224" s="65"/>
      <c r="WNT224" s="65"/>
      <c r="WNU224" s="66"/>
      <c r="WNW224" s="64"/>
      <c r="WNX224" s="67"/>
      <c r="WNY224" s="67"/>
      <c r="WNZ224" s="65"/>
      <c r="WOA224" s="65"/>
      <c r="WOB224" s="65"/>
      <c r="WOC224" s="66"/>
      <c r="WOE224" s="64"/>
      <c r="WOF224" s="67"/>
      <c r="WOG224" s="67"/>
      <c r="WOH224" s="65"/>
      <c r="WOI224" s="65"/>
      <c r="WOJ224" s="65"/>
      <c r="WOK224" s="66"/>
      <c r="WOM224" s="64"/>
      <c r="WON224" s="67"/>
      <c r="WOO224" s="67"/>
      <c r="WOP224" s="65"/>
      <c r="WOQ224" s="65"/>
      <c r="WOR224" s="65"/>
      <c r="WOS224" s="66"/>
      <c r="WOU224" s="64"/>
      <c r="WOV224" s="67"/>
      <c r="WOW224" s="67"/>
      <c r="WOX224" s="65"/>
      <c r="WOY224" s="65"/>
      <c r="WOZ224" s="65"/>
      <c r="WPA224" s="66"/>
      <c r="WPC224" s="64"/>
      <c r="WPD224" s="67"/>
      <c r="WPE224" s="67"/>
      <c r="WPF224" s="65"/>
      <c r="WPG224" s="65"/>
      <c r="WPH224" s="65"/>
      <c r="WPI224" s="66"/>
      <c r="WPK224" s="64"/>
      <c r="WPL224" s="67"/>
      <c r="WPM224" s="67"/>
      <c r="WPN224" s="65"/>
      <c r="WPO224" s="65"/>
      <c r="WPP224" s="65"/>
      <c r="WPQ224" s="66"/>
      <c r="WPS224" s="64"/>
      <c r="WPT224" s="67"/>
      <c r="WPU224" s="67"/>
      <c r="WPV224" s="65"/>
      <c r="WPW224" s="65"/>
      <c r="WPX224" s="65"/>
      <c r="WPY224" s="66"/>
      <c r="WQA224" s="64"/>
      <c r="WQB224" s="67"/>
      <c r="WQC224" s="67"/>
      <c r="WQD224" s="65"/>
      <c r="WQE224" s="65"/>
      <c r="WQF224" s="65"/>
      <c r="WQG224" s="66"/>
      <c r="WQI224" s="64"/>
      <c r="WQJ224" s="67"/>
      <c r="WQK224" s="67"/>
      <c r="WQL224" s="65"/>
      <c r="WQM224" s="65"/>
      <c r="WQN224" s="65"/>
      <c r="WQO224" s="66"/>
      <c r="WQQ224" s="64"/>
      <c r="WQR224" s="67"/>
      <c r="WQS224" s="67"/>
      <c r="WQT224" s="65"/>
      <c r="WQU224" s="65"/>
      <c r="WQV224" s="65"/>
      <c r="WQW224" s="66"/>
      <c r="WQY224" s="64"/>
      <c r="WQZ224" s="67"/>
      <c r="WRA224" s="67"/>
      <c r="WRB224" s="65"/>
      <c r="WRC224" s="65"/>
      <c r="WRD224" s="65"/>
      <c r="WRE224" s="66"/>
      <c r="WRG224" s="64"/>
      <c r="WRH224" s="67"/>
      <c r="WRI224" s="67"/>
      <c r="WRJ224" s="65"/>
      <c r="WRK224" s="65"/>
      <c r="WRL224" s="65"/>
      <c r="WRM224" s="66"/>
      <c r="WRO224" s="64"/>
      <c r="WRP224" s="67"/>
      <c r="WRQ224" s="67"/>
      <c r="WRR224" s="65"/>
      <c r="WRS224" s="65"/>
      <c r="WRT224" s="65"/>
      <c r="WRU224" s="66"/>
      <c r="WRW224" s="64"/>
      <c r="WRX224" s="67"/>
      <c r="WRY224" s="67"/>
      <c r="WRZ224" s="65"/>
      <c r="WSA224" s="65"/>
      <c r="WSB224" s="65"/>
      <c r="WSC224" s="66"/>
      <c r="WSE224" s="64"/>
      <c r="WSF224" s="67"/>
      <c r="WSG224" s="67"/>
      <c r="WSH224" s="65"/>
      <c r="WSI224" s="65"/>
      <c r="WSJ224" s="65"/>
      <c r="WSK224" s="66"/>
      <c r="WSM224" s="64"/>
      <c r="WSN224" s="67"/>
      <c r="WSO224" s="67"/>
      <c r="WSP224" s="65"/>
      <c r="WSQ224" s="65"/>
      <c r="WSR224" s="65"/>
      <c r="WSS224" s="66"/>
      <c r="WSU224" s="64"/>
      <c r="WSV224" s="67"/>
      <c r="WSW224" s="67"/>
      <c r="WSX224" s="65"/>
      <c r="WSY224" s="65"/>
      <c r="WSZ224" s="65"/>
      <c r="WTA224" s="66"/>
      <c r="WTC224" s="64"/>
      <c r="WTD224" s="67"/>
      <c r="WTE224" s="67"/>
      <c r="WTF224" s="65"/>
      <c r="WTG224" s="65"/>
      <c r="WTH224" s="65"/>
      <c r="WTI224" s="66"/>
      <c r="WTK224" s="64"/>
      <c r="WTL224" s="67"/>
      <c r="WTM224" s="67"/>
      <c r="WTN224" s="65"/>
      <c r="WTO224" s="65"/>
      <c r="WTP224" s="65"/>
      <c r="WTQ224" s="66"/>
      <c r="WTS224" s="64"/>
      <c r="WTT224" s="67"/>
      <c r="WTU224" s="67"/>
      <c r="WTV224" s="65"/>
      <c r="WTW224" s="65"/>
      <c r="WTX224" s="65"/>
      <c r="WTY224" s="66"/>
      <c r="WUA224" s="64"/>
      <c r="WUB224" s="67"/>
      <c r="WUC224" s="67"/>
      <c r="WUD224" s="65"/>
      <c r="WUE224" s="65"/>
      <c r="WUF224" s="65"/>
      <c r="WUG224" s="66"/>
      <c r="WUI224" s="64"/>
      <c r="WUJ224" s="67"/>
      <c r="WUK224" s="67"/>
      <c r="WUL224" s="65"/>
      <c r="WUM224" s="65"/>
      <c r="WUN224" s="65"/>
      <c r="WUO224" s="66"/>
      <c r="WUQ224" s="64"/>
      <c r="WUR224" s="67"/>
      <c r="WUS224" s="67"/>
      <c r="WUT224" s="65"/>
      <c r="WUU224" s="65"/>
      <c r="WUV224" s="65"/>
      <c r="WUW224" s="66"/>
      <c r="WUY224" s="64"/>
      <c r="WUZ224" s="67"/>
      <c r="WVA224" s="67"/>
      <c r="WVB224" s="65"/>
      <c r="WVC224" s="65"/>
      <c r="WVD224" s="65"/>
      <c r="WVE224" s="66"/>
      <c r="WVG224" s="64"/>
      <c r="WVH224" s="67"/>
      <c r="WVI224" s="67"/>
      <c r="WVJ224" s="65"/>
      <c r="WVK224" s="65"/>
      <c r="WVL224" s="65"/>
      <c r="WVM224" s="66"/>
      <c r="WVO224" s="64"/>
      <c r="WVP224" s="67"/>
      <c r="WVQ224" s="67"/>
      <c r="WVR224" s="65"/>
      <c r="WVS224" s="65"/>
      <c r="WVT224" s="65"/>
      <c r="WVU224" s="66"/>
      <c r="WVW224" s="64"/>
      <c r="WVX224" s="67"/>
      <c r="WVY224" s="67"/>
      <c r="WVZ224" s="65"/>
      <c r="WWA224" s="65"/>
      <c r="WWB224" s="65"/>
      <c r="WWC224" s="66"/>
      <c r="WWE224" s="64"/>
      <c r="WWF224" s="67"/>
      <c r="WWG224" s="67"/>
      <c r="WWH224" s="65"/>
      <c r="WWI224" s="65"/>
      <c r="WWJ224" s="65"/>
      <c r="WWK224" s="66"/>
      <c r="WWM224" s="64"/>
      <c r="WWN224" s="67"/>
      <c r="WWO224" s="67"/>
      <c r="WWP224" s="65"/>
      <c r="WWQ224" s="65"/>
      <c r="WWR224" s="65"/>
      <c r="WWS224" s="66"/>
      <c r="WWU224" s="64"/>
      <c r="WWV224" s="67"/>
      <c r="WWW224" s="67"/>
      <c r="WWX224" s="65"/>
      <c r="WWY224" s="65"/>
      <c r="WWZ224" s="65"/>
      <c r="WXA224" s="66"/>
      <c r="WXC224" s="64"/>
      <c r="WXD224" s="67"/>
      <c r="WXE224" s="67"/>
      <c r="WXF224" s="65"/>
      <c r="WXG224" s="65"/>
      <c r="WXH224" s="65"/>
      <c r="WXI224" s="66"/>
      <c r="WXK224" s="64"/>
      <c r="WXL224" s="67"/>
      <c r="WXM224" s="67"/>
      <c r="WXN224" s="65"/>
      <c r="WXO224" s="65"/>
      <c r="WXP224" s="65"/>
      <c r="WXQ224" s="66"/>
      <c r="WXS224" s="64"/>
      <c r="WXT224" s="67"/>
      <c r="WXU224" s="67"/>
      <c r="WXV224" s="65"/>
      <c r="WXW224" s="65"/>
      <c r="WXX224" s="65"/>
      <c r="WXY224" s="66"/>
      <c r="WYA224" s="64"/>
      <c r="WYB224" s="67"/>
      <c r="WYC224" s="67"/>
      <c r="WYD224" s="65"/>
      <c r="WYE224" s="65"/>
      <c r="WYF224" s="65"/>
      <c r="WYG224" s="66"/>
      <c r="WYI224" s="64"/>
      <c r="WYJ224" s="67"/>
      <c r="WYK224" s="67"/>
      <c r="WYL224" s="65"/>
      <c r="WYM224" s="65"/>
      <c r="WYN224" s="65"/>
      <c r="WYO224" s="66"/>
      <c r="WYQ224" s="64"/>
      <c r="WYR224" s="67"/>
      <c r="WYS224" s="67"/>
      <c r="WYT224" s="65"/>
      <c r="WYU224" s="65"/>
      <c r="WYV224" s="65"/>
      <c r="WYW224" s="66"/>
      <c r="WYY224" s="64"/>
      <c r="WYZ224" s="67"/>
      <c r="WZA224" s="67"/>
      <c r="WZB224" s="65"/>
      <c r="WZC224" s="65"/>
      <c r="WZD224" s="65"/>
      <c r="WZE224" s="66"/>
      <c r="WZG224" s="64"/>
      <c r="WZH224" s="67"/>
      <c r="WZI224" s="67"/>
      <c r="WZJ224" s="65"/>
      <c r="WZK224" s="65"/>
      <c r="WZL224" s="65"/>
      <c r="WZM224" s="66"/>
      <c r="WZO224" s="64"/>
      <c r="WZP224" s="67"/>
      <c r="WZQ224" s="67"/>
      <c r="WZR224" s="65"/>
      <c r="WZS224" s="65"/>
      <c r="WZT224" s="65"/>
      <c r="WZU224" s="66"/>
      <c r="WZW224" s="64"/>
      <c r="WZX224" s="67"/>
      <c r="WZY224" s="67"/>
      <c r="WZZ224" s="65"/>
      <c r="XAA224" s="65"/>
      <c r="XAB224" s="65"/>
      <c r="XAC224" s="66"/>
      <c r="XAE224" s="64"/>
      <c r="XAF224" s="67"/>
      <c r="XAG224" s="67"/>
      <c r="XAH224" s="65"/>
      <c r="XAI224" s="65"/>
      <c r="XAJ224" s="65"/>
      <c r="XAK224" s="66"/>
      <c r="XAM224" s="64"/>
      <c r="XAN224" s="67"/>
      <c r="XAO224" s="67"/>
      <c r="XAP224" s="65"/>
      <c r="XAQ224" s="65"/>
      <c r="XAR224" s="65"/>
      <c r="XAS224" s="66"/>
      <c r="XAU224" s="64"/>
      <c r="XAV224" s="67"/>
      <c r="XAW224" s="67"/>
      <c r="XAX224" s="65"/>
      <c r="XAY224" s="65"/>
      <c r="XAZ224" s="65"/>
      <c r="XBA224" s="66"/>
      <c r="XBC224" s="64"/>
      <c r="XBD224" s="67"/>
      <c r="XBE224" s="67"/>
      <c r="XBF224" s="65"/>
      <c r="XBG224" s="65"/>
      <c r="XBH224" s="65"/>
      <c r="XBI224" s="66"/>
      <c r="XBK224" s="64"/>
      <c r="XBL224" s="67"/>
      <c r="XBM224" s="67"/>
      <c r="XBN224" s="65"/>
      <c r="XBO224" s="65"/>
      <c r="XBP224" s="65"/>
      <c r="XBQ224" s="66"/>
      <c r="XBS224" s="64"/>
      <c r="XBT224" s="67"/>
      <c r="XBU224" s="67"/>
      <c r="XBV224" s="65"/>
      <c r="XBW224" s="65"/>
      <c r="XBX224" s="65"/>
      <c r="XBY224" s="66"/>
      <c r="XCA224" s="64"/>
      <c r="XCB224" s="67"/>
      <c r="XCC224" s="67"/>
      <c r="XCD224" s="65"/>
      <c r="XCE224" s="65"/>
      <c r="XCF224" s="65"/>
      <c r="XCG224" s="66"/>
      <c r="XCI224" s="64"/>
      <c r="XCJ224" s="67"/>
      <c r="XCK224" s="67"/>
      <c r="XCL224" s="65"/>
      <c r="XCM224" s="65"/>
      <c r="XCN224" s="65"/>
      <c r="XCO224" s="66"/>
      <c r="XCQ224" s="64"/>
      <c r="XCR224" s="67"/>
      <c r="XCS224" s="67"/>
      <c r="XCT224" s="65"/>
      <c r="XCU224" s="65"/>
      <c r="XCV224" s="65"/>
      <c r="XCW224" s="66"/>
      <c r="XCY224" s="64"/>
      <c r="XCZ224" s="67"/>
      <c r="XDA224" s="67"/>
      <c r="XDB224" s="65"/>
      <c r="XDC224" s="65"/>
      <c r="XDD224" s="65"/>
      <c r="XDE224" s="66"/>
      <c r="XDG224" s="64"/>
      <c r="XDH224" s="67"/>
      <c r="XDI224" s="67"/>
      <c r="XDJ224" s="65"/>
      <c r="XDK224" s="65"/>
      <c r="XDL224" s="65"/>
      <c r="XDM224" s="66"/>
      <c r="XDO224" s="64"/>
      <c r="XDP224" s="67"/>
      <c r="XDQ224" s="67"/>
      <c r="XDR224" s="65"/>
      <c r="XDS224" s="65"/>
      <c r="XDT224" s="65"/>
      <c r="XDU224" s="66"/>
      <c r="XDW224" s="64"/>
      <c r="XDX224" s="67"/>
      <c r="XDY224" s="67"/>
      <c r="XDZ224" s="65"/>
      <c r="XEA224" s="65"/>
      <c r="XEB224" s="65"/>
      <c r="XEC224" s="66"/>
      <c r="XEE224" s="64"/>
      <c r="XEF224" s="67"/>
      <c r="XEG224" s="67"/>
      <c r="XEH224" s="65"/>
      <c r="XEI224" s="65"/>
      <c r="XEJ224" s="65"/>
      <c r="XEK224" s="66"/>
      <c r="XEM224" s="64"/>
      <c r="XEN224" s="67"/>
      <c r="XEO224" s="67"/>
      <c r="XEP224" s="65"/>
      <c r="XEQ224" s="65"/>
      <c r="XER224" s="65"/>
      <c r="XES224" s="66"/>
      <c r="XEU224" s="64"/>
      <c r="XEV224" s="67"/>
      <c r="XEW224" s="67"/>
      <c r="XEX224" s="65"/>
      <c r="XEY224" s="65"/>
      <c r="XEZ224" s="65"/>
      <c r="XFA224" s="66"/>
      <c r="XFC224" s="64"/>
      <c r="XFD224" s="67"/>
    </row>
    <row r="225" spans="1:16384" s="58" customFormat="1" ht="27" customHeight="1">
      <c r="A225" s="60">
        <f t="shared" si="126"/>
        <v>225</v>
      </c>
      <c r="B225" s="957"/>
      <c r="C225" s="961"/>
      <c r="D225" s="962"/>
      <c r="E225" s="968" t="s">
        <v>345</v>
      </c>
      <c r="F225" s="954"/>
      <c r="G225" s="243"/>
      <c r="H225" s="825"/>
      <c r="I225" s="109"/>
      <c r="J225" s="109"/>
      <c r="K225" s="110"/>
      <c r="L225" s="65"/>
      <c r="M225" s="66"/>
      <c r="O225" s="64"/>
      <c r="P225" s="67"/>
      <c r="Q225" s="67"/>
      <c r="R225" s="65"/>
      <c r="S225" s="65"/>
      <c r="T225" s="65"/>
      <c r="U225" s="66"/>
      <c r="W225" s="64"/>
      <c r="X225" s="67"/>
      <c r="Y225" s="67"/>
      <c r="Z225" s="65"/>
      <c r="AA225" s="236" t="str">
        <f t="shared" si="125"/>
        <v>OK</v>
      </c>
      <c r="AB225" s="242"/>
      <c r="AC225" s="242"/>
      <c r="AD225" s="236" t="str">
        <f>IF(OR(AA225="Error",AB225="Error",AC225="Error"),CONCATENATE("Error en el concepto ",C222," ",E225," de la Hoja 2 Fila  ",A225),"")</f>
        <v/>
      </c>
      <c r="AE225" s="64"/>
      <c r="AF225" s="67"/>
      <c r="AG225" s="67"/>
      <c r="AH225" s="65"/>
      <c r="AI225" s="65"/>
      <c r="AJ225" s="65"/>
      <c r="AK225" s="66"/>
      <c r="AM225" s="64"/>
      <c r="AN225" s="67"/>
      <c r="AO225" s="67"/>
      <c r="AP225" s="65"/>
      <c r="AQ225" s="65"/>
      <c r="AR225" s="65"/>
      <c r="AS225" s="66"/>
      <c r="AU225" s="64"/>
      <c r="AV225" s="67"/>
      <c r="AW225" s="67"/>
      <c r="AX225" s="65"/>
      <c r="AY225" s="65"/>
      <c r="AZ225" s="65"/>
      <c r="BA225" s="66"/>
      <c r="BC225" s="64"/>
      <c r="BD225" s="67"/>
      <c r="BE225" s="67"/>
      <c r="BF225" s="65"/>
      <c r="BG225" s="65"/>
      <c r="BH225" s="65"/>
      <c r="BI225" s="66"/>
      <c r="BK225" s="64"/>
      <c r="BL225" s="67"/>
      <c r="BM225" s="67"/>
      <c r="BN225" s="65"/>
      <c r="BO225" s="65"/>
      <c r="BP225" s="65"/>
      <c r="BQ225" s="66"/>
      <c r="BS225" s="64"/>
      <c r="BT225" s="67"/>
      <c r="BU225" s="67"/>
      <c r="BV225" s="65"/>
      <c r="BW225" s="65"/>
      <c r="BX225" s="65"/>
      <c r="BY225" s="66"/>
      <c r="CA225" s="64"/>
      <c r="CB225" s="67"/>
      <c r="CC225" s="67"/>
      <c r="CD225" s="65"/>
      <c r="CE225" s="65"/>
      <c r="CF225" s="65"/>
      <c r="CG225" s="66"/>
      <c r="CI225" s="64"/>
      <c r="CJ225" s="67"/>
      <c r="CK225" s="67"/>
      <c r="CL225" s="65"/>
      <c r="CM225" s="65"/>
      <c r="CN225" s="65"/>
      <c r="CO225" s="66"/>
      <c r="CQ225" s="64"/>
      <c r="CR225" s="67"/>
      <c r="CS225" s="67"/>
      <c r="CT225" s="65"/>
      <c r="CU225" s="65"/>
      <c r="CV225" s="65"/>
      <c r="CW225" s="66"/>
      <c r="CY225" s="64"/>
      <c r="CZ225" s="67"/>
      <c r="DA225" s="67"/>
      <c r="DB225" s="65"/>
      <c r="DC225" s="65"/>
      <c r="DD225" s="65"/>
      <c r="DE225" s="66"/>
      <c r="DG225" s="64"/>
      <c r="DH225" s="67"/>
      <c r="DI225" s="67"/>
      <c r="DJ225" s="65"/>
      <c r="DK225" s="65"/>
      <c r="DL225" s="65"/>
      <c r="DM225" s="66"/>
      <c r="DO225" s="64"/>
      <c r="DP225" s="67"/>
      <c r="DQ225" s="67"/>
      <c r="DR225" s="65"/>
      <c r="DS225" s="65"/>
      <c r="DT225" s="65"/>
      <c r="DU225" s="66"/>
      <c r="DW225" s="64"/>
      <c r="DX225" s="67"/>
      <c r="DY225" s="67"/>
      <c r="DZ225" s="65"/>
      <c r="EA225" s="65"/>
      <c r="EB225" s="65"/>
      <c r="EC225" s="66"/>
      <c r="EE225" s="64"/>
      <c r="EF225" s="67"/>
      <c r="EG225" s="67"/>
      <c r="EH225" s="65"/>
      <c r="EI225" s="65"/>
      <c r="EJ225" s="65"/>
      <c r="EK225" s="66"/>
      <c r="EM225" s="64"/>
      <c r="EN225" s="67"/>
      <c r="EO225" s="67"/>
      <c r="EP225" s="65"/>
      <c r="EQ225" s="65"/>
      <c r="ER225" s="65"/>
      <c r="ES225" s="66"/>
      <c r="EU225" s="64"/>
      <c r="EV225" s="67"/>
      <c r="EW225" s="67"/>
      <c r="EX225" s="65"/>
      <c r="EY225" s="65"/>
      <c r="EZ225" s="65"/>
      <c r="FA225" s="66"/>
      <c r="FC225" s="64"/>
      <c r="FD225" s="67"/>
      <c r="FE225" s="67"/>
      <c r="FF225" s="65"/>
      <c r="FG225" s="65"/>
      <c r="FH225" s="65"/>
      <c r="FI225" s="66"/>
      <c r="FK225" s="64"/>
      <c r="FL225" s="67"/>
      <c r="FM225" s="67"/>
      <c r="FN225" s="65"/>
      <c r="FO225" s="65"/>
      <c r="FP225" s="65"/>
      <c r="FQ225" s="66"/>
      <c r="FS225" s="64"/>
      <c r="FT225" s="67"/>
      <c r="FU225" s="67"/>
      <c r="FV225" s="65"/>
      <c r="FW225" s="65"/>
      <c r="FX225" s="65"/>
      <c r="FY225" s="66"/>
      <c r="GA225" s="64"/>
      <c r="GB225" s="67"/>
      <c r="GC225" s="67"/>
      <c r="GD225" s="65"/>
      <c r="GE225" s="65"/>
      <c r="GF225" s="65"/>
      <c r="GG225" s="66"/>
      <c r="GI225" s="64"/>
      <c r="GJ225" s="67"/>
      <c r="GK225" s="67"/>
      <c r="GL225" s="65"/>
      <c r="GM225" s="65"/>
      <c r="GN225" s="65"/>
      <c r="GO225" s="66"/>
      <c r="GQ225" s="64"/>
      <c r="GR225" s="67"/>
      <c r="GS225" s="67"/>
      <c r="GT225" s="65"/>
      <c r="GU225" s="65"/>
      <c r="GV225" s="65"/>
      <c r="GW225" s="66"/>
      <c r="GY225" s="64"/>
      <c r="GZ225" s="67"/>
      <c r="HA225" s="67"/>
      <c r="HB225" s="65"/>
      <c r="HC225" s="65"/>
      <c r="HD225" s="65"/>
      <c r="HE225" s="66"/>
      <c r="HG225" s="64"/>
      <c r="HH225" s="67"/>
      <c r="HI225" s="67"/>
      <c r="HJ225" s="65"/>
      <c r="HK225" s="65"/>
      <c r="HL225" s="65"/>
      <c r="HM225" s="66"/>
      <c r="HO225" s="64"/>
      <c r="HP225" s="67"/>
      <c r="HQ225" s="67"/>
      <c r="HR225" s="65"/>
      <c r="HS225" s="65"/>
      <c r="HT225" s="65"/>
      <c r="HU225" s="66"/>
      <c r="HW225" s="64"/>
      <c r="HX225" s="67"/>
      <c r="HY225" s="67"/>
      <c r="HZ225" s="65"/>
      <c r="IA225" s="65"/>
      <c r="IB225" s="65"/>
      <c r="IC225" s="66"/>
      <c r="IE225" s="64"/>
      <c r="IF225" s="67"/>
      <c r="IG225" s="67"/>
      <c r="IH225" s="65"/>
      <c r="II225" s="65"/>
      <c r="IJ225" s="65"/>
      <c r="IK225" s="66"/>
      <c r="IM225" s="64"/>
      <c r="IN225" s="67"/>
      <c r="IO225" s="67"/>
      <c r="IP225" s="65"/>
      <c r="IQ225" s="65"/>
      <c r="IR225" s="65"/>
      <c r="IS225" s="66"/>
      <c r="IU225" s="64"/>
      <c r="IV225" s="67"/>
      <c r="IW225" s="67"/>
      <c r="IX225" s="65"/>
      <c r="IY225" s="65"/>
      <c r="IZ225" s="65"/>
      <c r="JA225" s="66"/>
      <c r="JC225" s="64"/>
      <c r="JD225" s="67"/>
      <c r="JE225" s="67"/>
      <c r="JF225" s="65"/>
      <c r="JG225" s="65"/>
      <c r="JH225" s="65"/>
      <c r="JI225" s="66"/>
      <c r="JK225" s="64"/>
      <c r="JL225" s="67"/>
      <c r="JM225" s="67"/>
      <c r="JN225" s="65"/>
      <c r="JO225" s="65"/>
      <c r="JP225" s="65"/>
      <c r="JQ225" s="66"/>
      <c r="JS225" s="64"/>
      <c r="JT225" s="67"/>
      <c r="JU225" s="67"/>
      <c r="JV225" s="65"/>
      <c r="JW225" s="65"/>
      <c r="JX225" s="65"/>
      <c r="JY225" s="66"/>
      <c r="KA225" s="64"/>
      <c r="KB225" s="67"/>
      <c r="KC225" s="67"/>
      <c r="KD225" s="65"/>
      <c r="KE225" s="65"/>
      <c r="KF225" s="65"/>
      <c r="KG225" s="66"/>
      <c r="KI225" s="64"/>
      <c r="KJ225" s="67"/>
      <c r="KK225" s="67"/>
      <c r="KL225" s="65"/>
      <c r="KM225" s="65"/>
      <c r="KN225" s="65"/>
      <c r="KO225" s="66"/>
      <c r="KQ225" s="64"/>
      <c r="KR225" s="67"/>
      <c r="KS225" s="67"/>
      <c r="KT225" s="65"/>
      <c r="KU225" s="65"/>
      <c r="KV225" s="65"/>
      <c r="KW225" s="66"/>
      <c r="KY225" s="64"/>
      <c r="KZ225" s="67"/>
      <c r="LA225" s="67"/>
      <c r="LB225" s="65"/>
      <c r="LC225" s="65"/>
      <c r="LD225" s="65"/>
      <c r="LE225" s="66"/>
      <c r="LG225" s="64"/>
      <c r="LH225" s="67"/>
      <c r="LI225" s="67"/>
      <c r="LJ225" s="65"/>
      <c r="LK225" s="65"/>
      <c r="LL225" s="65"/>
      <c r="LM225" s="66"/>
      <c r="LO225" s="64"/>
      <c r="LP225" s="67"/>
      <c r="LQ225" s="67"/>
      <c r="LR225" s="65"/>
      <c r="LS225" s="65"/>
      <c r="LT225" s="65"/>
      <c r="LU225" s="66"/>
      <c r="LW225" s="64"/>
      <c r="LX225" s="67"/>
      <c r="LY225" s="67"/>
      <c r="LZ225" s="65"/>
      <c r="MA225" s="65"/>
      <c r="MB225" s="65"/>
      <c r="MC225" s="66"/>
      <c r="ME225" s="64"/>
      <c r="MF225" s="67"/>
      <c r="MG225" s="67"/>
      <c r="MH225" s="65"/>
      <c r="MI225" s="65"/>
      <c r="MJ225" s="65"/>
      <c r="MK225" s="66"/>
      <c r="MM225" s="64"/>
      <c r="MN225" s="67"/>
      <c r="MO225" s="67"/>
      <c r="MP225" s="65"/>
      <c r="MQ225" s="65"/>
      <c r="MR225" s="65"/>
      <c r="MS225" s="66"/>
      <c r="MU225" s="64"/>
      <c r="MV225" s="67"/>
      <c r="MW225" s="67"/>
      <c r="MX225" s="65"/>
      <c r="MY225" s="65"/>
      <c r="MZ225" s="65"/>
      <c r="NA225" s="66"/>
      <c r="NC225" s="64"/>
      <c r="ND225" s="67"/>
      <c r="NE225" s="67"/>
      <c r="NF225" s="65"/>
      <c r="NG225" s="65"/>
      <c r="NH225" s="65"/>
      <c r="NI225" s="66"/>
      <c r="NK225" s="64"/>
      <c r="NL225" s="67"/>
      <c r="NM225" s="67"/>
      <c r="NN225" s="65"/>
      <c r="NO225" s="65"/>
      <c r="NP225" s="65"/>
      <c r="NQ225" s="66"/>
      <c r="NS225" s="64"/>
      <c r="NT225" s="67"/>
      <c r="NU225" s="67"/>
      <c r="NV225" s="65"/>
      <c r="NW225" s="65"/>
      <c r="NX225" s="65"/>
      <c r="NY225" s="66"/>
      <c r="OA225" s="64"/>
      <c r="OB225" s="67"/>
      <c r="OC225" s="67"/>
      <c r="OD225" s="65"/>
      <c r="OE225" s="65"/>
      <c r="OF225" s="65"/>
      <c r="OG225" s="66"/>
      <c r="OI225" s="64"/>
      <c r="OJ225" s="67"/>
      <c r="OK225" s="67"/>
      <c r="OL225" s="65"/>
      <c r="OM225" s="65"/>
      <c r="ON225" s="65"/>
      <c r="OO225" s="66"/>
      <c r="OQ225" s="64"/>
      <c r="OR225" s="67"/>
      <c r="OS225" s="67"/>
      <c r="OT225" s="65"/>
      <c r="OU225" s="65"/>
      <c r="OV225" s="65"/>
      <c r="OW225" s="66"/>
      <c r="OY225" s="64"/>
      <c r="OZ225" s="67"/>
      <c r="PA225" s="67"/>
      <c r="PB225" s="65"/>
      <c r="PC225" s="65"/>
      <c r="PD225" s="65"/>
      <c r="PE225" s="66"/>
      <c r="PG225" s="64"/>
      <c r="PH225" s="67"/>
      <c r="PI225" s="67"/>
      <c r="PJ225" s="65"/>
      <c r="PK225" s="65"/>
      <c r="PL225" s="65"/>
      <c r="PM225" s="66"/>
      <c r="PO225" s="64"/>
      <c r="PP225" s="67"/>
      <c r="PQ225" s="67"/>
      <c r="PR225" s="65"/>
      <c r="PS225" s="65"/>
      <c r="PT225" s="65"/>
      <c r="PU225" s="66"/>
      <c r="PW225" s="64"/>
      <c r="PX225" s="67"/>
      <c r="PY225" s="67"/>
      <c r="PZ225" s="65"/>
      <c r="QA225" s="65"/>
      <c r="QB225" s="65"/>
      <c r="QC225" s="66"/>
      <c r="QE225" s="64"/>
      <c r="QF225" s="67"/>
      <c r="QG225" s="67"/>
      <c r="QH225" s="65"/>
      <c r="QI225" s="65"/>
      <c r="QJ225" s="65"/>
      <c r="QK225" s="66"/>
      <c r="QM225" s="64"/>
      <c r="QN225" s="67"/>
      <c r="QO225" s="67"/>
      <c r="QP225" s="65"/>
      <c r="QQ225" s="65"/>
      <c r="QR225" s="65"/>
      <c r="QS225" s="66"/>
      <c r="QU225" s="64"/>
      <c r="QV225" s="67"/>
      <c r="QW225" s="67"/>
      <c r="QX225" s="65"/>
      <c r="QY225" s="65"/>
      <c r="QZ225" s="65"/>
      <c r="RA225" s="66"/>
      <c r="RC225" s="64"/>
      <c r="RD225" s="67"/>
      <c r="RE225" s="67"/>
      <c r="RF225" s="65"/>
      <c r="RG225" s="65"/>
      <c r="RH225" s="65"/>
      <c r="RI225" s="66"/>
      <c r="RK225" s="64"/>
      <c r="RL225" s="67"/>
      <c r="RM225" s="67"/>
      <c r="RN225" s="65"/>
      <c r="RO225" s="65"/>
      <c r="RP225" s="65"/>
      <c r="RQ225" s="66"/>
      <c r="RS225" s="64"/>
      <c r="RT225" s="67"/>
      <c r="RU225" s="67"/>
      <c r="RV225" s="65"/>
      <c r="RW225" s="65"/>
      <c r="RX225" s="65"/>
      <c r="RY225" s="66"/>
      <c r="SA225" s="64"/>
      <c r="SB225" s="67"/>
      <c r="SC225" s="67"/>
      <c r="SD225" s="65"/>
      <c r="SE225" s="65"/>
      <c r="SF225" s="65"/>
      <c r="SG225" s="66"/>
      <c r="SI225" s="64"/>
      <c r="SJ225" s="67"/>
      <c r="SK225" s="67"/>
      <c r="SL225" s="65"/>
      <c r="SM225" s="65"/>
      <c r="SN225" s="65"/>
      <c r="SO225" s="66"/>
      <c r="SQ225" s="64"/>
      <c r="SR225" s="67"/>
      <c r="SS225" s="67"/>
      <c r="ST225" s="65"/>
      <c r="SU225" s="65"/>
      <c r="SV225" s="65"/>
      <c r="SW225" s="66"/>
      <c r="SY225" s="64"/>
      <c r="SZ225" s="67"/>
      <c r="TA225" s="67"/>
      <c r="TB225" s="65"/>
      <c r="TC225" s="65"/>
      <c r="TD225" s="65"/>
      <c r="TE225" s="66"/>
      <c r="TG225" s="64"/>
      <c r="TH225" s="67"/>
      <c r="TI225" s="67"/>
      <c r="TJ225" s="65"/>
      <c r="TK225" s="65"/>
      <c r="TL225" s="65"/>
      <c r="TM225" s="66"/>
      <c r="TO225" s="64"/>
      <c r="TP225" s="67"/>
      <c r="TQ225" s="67"/>
      <c r="TR225" s="65"/>
      <c r="TS225" s="65"/>
      <c r="TT225" s="65"/>
      <c r="TU225" s="66"/>
      <c r="TW225" s="64"/>
      <c r="TX225" s="67"/>
      <c r="TY225" s="67"/>
      <c r="TZ225" s="65"/>
      <c r="UA225" s="65"/>
      <c r="UB225" s="65"/>
      <c r="UC225" s="66"/>
      <c r="UE225" s="64"/>
      <c r="UF225" s="67"/>
      <c r="UG225" s="67"/>
      <c r="UH225" s="65"/>
      <c r="UI225" s="65"/>
      <c r="UJ225" s="65"/>
      <c r="UK225" s="66"/>
      <c r="UM225" s="64"/>
      <c r="UN225" s="67"/>
      <c r="UO225" s="67"/>
      <c r="UP225" s="65"/>
      <c r="UQ225" s="65"/>
      <c r="UR225" s="65"/>
      <c r="US225" s="66"/>
      <c r="UU225" s="64"/>
      <c r="UV225" s="67"/>
      <c r="UW225" s="67"/>
      <c r="UX225" s="65"/>
      <c r="UY225" s="65"/>
      <c r="UZ225" s="65"/>
      <c r="VA225" s="66"/>
      <c r="VC225" s="64"/>
      <c r="VD225" s="67"/>
      <c r="VE225" s="67"/>
      <c r="VF225" s="65"/>
      <c r="VG225" s="65"/>
      <c r="VH225" s="65"/>
      <c r="VI225" s="66"/>
      <c r="VK225" s="64"/>
      <c r="VL225" s="67"/>
      <c r="VM225" s="67"/>
      <c r="VN225" s="65"/>
      <c r="VO225" s="65"/>
      <c r="VP225" s="65"/>
      <c r="VQ225" s="66"/>
      <c r="VS225" s="64"/>
      <c r="VT225" s="67"/>
      <c r="VU225" s="67"/>
      <c r="VV225" s="65"/>
      <c r="VW225" s="65"/>
      <c r="VX225" s="65"/>
      <c r="VY225" s="66"/>
      <c r="WA225" s="64"/>
      <c r="WB225" s="67"/>
      <c r="WC225" s="67"/>
      <c r="WD225" s="65"/>
      <c r="WE225" s="65"/>
      <c r="WF225" s="65"/>
      <c r="WG225" s="66"/>
      <c r="WI225" s="64"/>
      <c r="WJ225" s="67"/>
      <c r="WK225" s="67"/>
      <c r="WL225" s="65"/>
      <c r="WM225" s="65"/>
      <c r="WN225" s="65"/>
      <c r="WO225" s="66"/>
      <c r="WQ225" s="64"/>
      <c r="WR225" s="67"/>
      <c r="WS225" s="67"/>
      <c r="WT225" s="65"/>
      <c r="WU225" s="65"/>
      <c r="WV225" s="65"/>
      <c r="WW225" s="66"/>
      <c r="WY225" s="64"/>
      <c r="WZ225" s="67"/>
      <c r="XA225" s="67"/>
      <c r="XB225" s="65"/>
      <c r="XC225" s="65"/>
      <c r="XD225" s="65"/>
      <c r="XE225" s="66"/>
      <c r="XG225" s="64"/>
      <c r="XH225" s="67"/>
      <c r="XI225" s="67"/>
      <c r="XJ225" s="65"/>
      <c r="XK225" s="65"/>
      <c r="XL225" s="65"/>
      <c r="XM225" s="66"/>
      <c r="XO225" s="64"/>
      <c r="XP225" s="67"/>
      <c r="XQ225" s="67"/>
      <c r="XR225" s="65"/>
      <c r="XS225" s="65"/>
      <c r="XT225" s="65"/>
      <c r="XU225" s="66"/>
      <c r="XW225" s="64"/>
      <c r="XX225" s="67"/>
      <c r="XY225" s="67"/>
      <c r="XZ225" s="65"/>
      <c r="YA225" s="65"/>
      <c r="YB225" s="65"/>
      <c r="YC225" s="66"/>
      <c r="YE225" s="64"/>
      <c r="YF225" s="67"/>
      <c r="YG225" s="67"/>
      <c r="YH225" s="65"/>
      <c r="YI225" s="65"/>
      <c r="YJ225" s="65"/>
      <c r="YK225" s="66"/>
      <c r="YM225" s="64"/>
      <c r="YN225" s="67"/>
      <c r="YO225" s="67"/>
      <c r="YP225" s="65"/>
      <c r="YQ225" s="65"/>
      <c r="YR225" s="65"/>
      <c r="YS225" s="66"/>
      <c r="YU225" s="64"/>
      <c r="YV225" s="67"/>
      <c r="YW225" s="67"/>
      <c r="YX225" s="65"/>
      <c r="YY225" s="65"/>
      <c r="YZ225" s="65"/>
      <c r="ZA225" s="66"/>
      <c r="ZC225" s="64"/>
      <c r="ZD225" s="67"/>
      <c r="ZE225" s="67"/>
      <c r="ZF225" s="65"/>
      <c r="ZG225" s="65"/>
      <c r="ZH225" s="65"/>
      <c r="ZI225" s="66"/>
      <c r="ZK225" s="64"/>
      <c r="ZL225" s="67"/>
      <c r="ZM225" s="67"/>
      <c r="ZN225" s="65"/>
      <c r="ZO225" s="65"/>
      <c r="ZP225" s="65"/>
      <c r="ZQ225" s="66"/>
      <c r="ZS225" s="64"/>
      <c r="ZT225" s="67"/>
      <c r="ZU225" s="67"/>
      <c r="ZV225" s="65"/>
      <c r="ZW225" s="65"/>
      <c r="ZX225" s="65"/>
      <c r="ZY225" s="66"/>
      <c r="AAA225" s="64"/>
      <c r="AAB225" s="67"/>
      <c r="AAC225" s="67"/>
      <c r="AAD225" s="65"/>
      <c r="AAE225" s="65"/>
      <c r="AAF225" s="65"/>
      <c r="AAG225" s="66"/>
      <c r="AAI225" s="64"/>
      <c r="AAJ225" s="67"/>
      <c r="AAK225" s="67"/>
      <c r="AAL225" s="65"/>
      <c r="AAM225" s="65"/>
      <c r="AAN225" s="65"/>
      <c r="AAO225" s="66"/>
      <c r="AAQ225" s="64"/>
      <c r="AAR225" s="67"/>
      <c r="AAS225" s="67"/>
      <c r="AAT225" s="65"/>
      <c r="AAU225" s="65"/>
      <c r="AAV225" s="65"/>
      <c r="AAW225" s="66"/>
      <c r="AAY225" s="64"/>
      <c r="AAZ225" s="67"/>
      <c r="ABA225" s="67"/>
      <c r="ABB225" s="65"/>
      <c r="ABC225" s="65"/>
      <c r="ABD225" s="65"/>
      <c r="ABE225" s="66"/>
      <c r="ABG225" s="64"/>
      <c r="ABH225" s="67"/>
      <c r="ABI225" s="67"/>
      <c r="ABJ225" s="65"/>
      <c r="ABK225" s="65"/>
      <c r="ABL225" s="65"/>
      <c r="ABM225" s="66"/>
      <c r="ABO225" s="64"/>
      <c r="ABP225" s="67"/>
      <c r="ABQ225" s="67"/>
      <c r="ABR225" s="65"/>
      <c r="ABS225" s="65"/>
      <c r="ABT225" s="65"/>
      <c r="ABU225" s="66"/>
      <c r="ABW225" s="64"/>
      <c r="ABX225" s="67"/>
      <c r="ABY225" s="67"/>
      <c r="ABZ225" s="65"/>
      <c r="ACA225" s="65"/>
      <c r="ACB225" s="65"/>
      <c r="ACC225" s="66"/>
      <c r="ACE225" s="64"/>
      <c r="ACF225" s="67"/>
      <c r="ACG225" s="67"/>
      <c r="ACH225" s="65"/>
      <c r="ACI225" s="65"/>
      <c r="ACJ225" s="65"/>
      <c r="ACK225" s="66"/>
      <c r="ACM225" s="64"/>
      <c r="ACN225" s="67"/>
      <c r="ACO225" s="67"/>
      <c r="ACP225" s="65"/>
      <c r="ACQ225" s="65"/>
      <c r="ACR225" s="65"/>
      <c r="ACS225" s="66"/>
      <c r="ACU225" s="64"/>
      <c r="ACV225" s="67"/>
      <c r="ACW225" s="67"/>
      <c r="ACX225" s="65"/>
      <c r="ACY225" s="65"/>
      <c r="ACZ225" s="65"/>
      <c r="ADA225" s="66"/>
      <c r="ADC225" s="64"/>
      <c r="ADD225" s="67"/>
      <c r="ADE225" s="67"/>
      <c r="ADF225" s="65"/>
      <c r="ADG225" s="65"/>
      <c r="ADH225" s="65"/>
      <c r="ADI225" s="66"/>
      <c r="ADK225" s="64"/>
      <c r="ADL225" s="67"/>
      <c r="ADM225" s="67"/>
      <c r="ADN225" s="65"/>
      <c r="ADO225" s="65"/>
      <c r="ADP225" s="65"/>
      <c r="ADQ225" s="66"/>
      <c r="ADS225" s="64"/>
      <c r="ADT225" s="67"/>
      <c r="ADU225" s="67"/>
      <c r="ADV225" s="65"/>
      <c r="ADW225" s="65"/>
      <c r="ADX225" s="65"/>
      <c r="ADY225" s="66"/>
      <c r="AEA225" s="64"/>
      <c r="AEB225" s="67"/>
      <c r="AEC225" s="67"/>
      <c r="AED225" s="65"/>
      <c r="AEE225" s="65"/>
      <c r="AEF225" s="65"/>
      <c r="AEG225" s="66"/>
      <c r="AEI225" s="64"/>
      <c r="AEJ225" s="67"/>
      <c r="AEK225" s="67"/>
      <c r="AEL225" s="65"/>
      <c r="AEM225" s="65"/>
      <c r="AEN225" s="65"/>
      <c r="AEO225" s="66"/>
      <c r="AEQ225" s="64"/>
      <c r="AER225" s="67"/>
      <c r="AES225" s="67"/>
      <c r="AET225" s="65"/>
      <c r="AEU225" s="65"/>
      <c r="AEV225" s="65"/>
      <c r="AEW225" s="66"/>
      <c r="AEY225" s="64"/>
      <c r="AEZ225" s="67"/>
      <c r="AFA225" s="67"/>
      <c r="AFB225" s="65"/>
      <c r="AFC225" s="65"/>
      <c r="AFD225" s="65"/>
      <c r="AFE225" s="66"/>
      <c r="AFG225" s="64"/>
      <c r="AFH225" s="67"/>
      <c r="AFI225" s="67"/>
      <c r="AFJ225" s="65"/>
      <c r="AFK225" s="65"/>
      <c r="AFL225" s="65"/>
      <c r="AFM225" s="66"/>
      <c r="AFO225" s="64"/>
      <c r="AFP225" s="67"/>
      <c r="AFQ225" s="67"/>
      <c r="AFR225" s="65"/>
      <c r="AFS225" s="65"/>
      <c r="AFT225" s="65"/>
      <c r="AFU225" s="66"/>
      <c r="AFW225" s="64"/>
      <c r="AFX225" s="67"/>
      <c r="AFY225" s="67"/>
      <c r="AFZ225" s="65"/>
      <c r="AGA225" s="65"/>
      <c r="AGB225" s="65"/>
      <c r="AGC225" s="66"/>
      <c r="AGE225" s="64"/>
      <c r="AGF225" s="67"/>
      <c r="AGG225" s="67"/>
      <c r="AGH225" s="65"/>
      <c r="AGI225" s="65"/>
      <c r="AGJ225" s="65"/>
      <c r="AGK225" s="66"/>
      <c r="AGM225" s="64"/>
      <c r="AGN225" s="67"/>
      <c r="AGO225" s="67"/>
      <c r="AGP225" s="65"/>
      <c r="AGQ225" s="65"/>
      <c r="AGR225" s="65"/>
      <c r="AGS225" s="66"/>
      <c r="AGU225" s="64"/>
      <c r="AGV225" s="67"/>
      <c r="AGW225" s="67"/>
      <c r="AGX225" s="65"/>
      <c r="AGY225" s="65"/>
      <c r="AGZ225" s="65"/>
      <c r="AHA225" s="66"/>
      <c r="AHC225" s="64"/>
      <c r="AHD225" s="67"/>
      <c r="AHE225" s="67"/>
      <c r="AHF225" s="65"/>
      <c r="AHG225" s="65"/>
      <c r="AHH225" s="65"/>
      <c r="AHI225" s="66"/>
      <c r="AHK225" s="64"/>
      <c r="AHL225" s="67"/>
      <c r="AHM225" s="67"/>
      <c r="AHN225" s="65"/>
      <c r="AHO225" s="65"/>
      <c r="AHP225" s="65"/>
      <c r="AHQ225" s="66"/>
      <c r="AHS225" s="64"/>
      <c r="AHT225" s="67"/>
      <c r="AHU225" s="67"/>
      <c r="AHV225" s="65"/>
      <c r="AHW225" s="65"/>
      <c r="AHX225" s="65"/>
      <c r="AHY225" s="66"/>
      <c r="AIA225" s="64"/>
      <c r="AIB225" s="67"/>
      <c r="AIC225" s="67"/>
      <c r="AID225" s="65"/>
      <c r="AIE225" s="65"/>
      <c r="AIF225" s="65"/>
      <c r="AIG225" s="66"/>
      <c r="AII225" s="64"/>
      <c r="AIJ225" s="67"/>
      <c r="AIK225" s="67"/>
      <c r="AIL225" s="65"/>
      <c r="AIM225" s="65"/>
      <c r="AIN225" s="65"/>
      <c r="AIO225" s="66"/>
      <c r="AIQ225" s="64"/>
      <c r="AIR225" s="67"/>
      <c r="AIS225" s="67"/>
      <c r="AIT225" s="65"/>
      <c r="AIU225" s="65"/>
      <c r="AIV225" s="65"/>
      <c r="AIW225" s="66"/>
      <c r="AIY225" s="64"/>
      <c r="AIZ225" s="67"/>
      <c r="AJA225" s="67"/>
      <c r="AJB225" s="65"/>
      <c r="AJC225" s="65"/>
      <c r="AJD225" s="65"/>
      <c r="AJE225" s="66"/>
      <c r="AJG225" s="64"/>
      <c r="AJH225" s="67"/>
      <c r="AJI225" s="67"/>
      <c r="AJJ225" s="65"/>
      <c r="AJK225" s="65"/>
      <c r="AJL225" s="65"/>
      <c r="AJM225" s="66"/>
      <c r="AJO225" s="64"/>
      <c r="AJP225" s="67"/>
      <c r="AJQ225" s="67"/>
      <c r="AJR225" s="65"/>
      <c r="AJS225" s="65"/>
      <c r="AJT225" s="65"/>
      <c r="AJU225" s="66"/>
      <c r="AJW225" s="64"/>
      <c r="AJX225" s="67"/>
      <c r="AJY225" s="67"/>
      <c r="AJZ225" s="65"/>
      <c r="AKA225" s="65"/>
      <c r="AKB225" s="65"/>
      <c r="AKC225" s="66"/>
      <c r="AKE225" s="64"/>
      <c r="AKF225" s="67"/>
      <c r="AKG225" s="67"/>
      <c r="AKH225" s="65"/>
      <c r="AKI225" s="65"/>
      <c r="AKJ225" s="65"/>
      <c r="AKK225" s="66"/>
      <c r="AKM225" s="64"/>
      <c r="AKN225" s="67"/>
      <c r="AKO225" s="67"/>
      <c r="AKP225" s="65"/>
      <c r="AKQ225" s="65"/>
      <c r="AKR225" s="65"/>
      <c r="AKS225" s="66"/>
      <c r="AKU225" s="64"/>
      <c r="AKV225" s="67"/>
      <c r="AKW225" s="67"/>
      <c r="AKX225" s="65"/>
      <c r="AKY225" s="65"/>
      <c r="AKZ225" s="65"/>
      <c r="ALA225" s="66"/>
      <c r="ALC225" s="64"/>
      <c r="ALD225" s="67"/>
      <c r="ALE225" s="67"/>
      <c r="ALF225" s="65"/>
      <c r="ALG225" s="65"/>
      <c r="ALH225" s="65"/>
      <c r="ALI225" s="66"/>
      <c r="ALK225" s="64"/>
      <c r="ALL225" s="67"/>
      <c r="ALM225" s="67"/>
      <c r="ALN225" s="65"/>
      <c r="ALO225" s="65"/>
      <c r="ALP225" s="65"/>
      <c r="ALQ225" s="66"/>
      <c r="ALS225" s="64"/>
      <c r="ALT225" s="67"/>
      <c r="ALU225" s="67"/>
      <c r="ALV225" s="65"/>
      <c r="ALW225" s="65"/>
      <c r="ALX225" s="65"/>
      <c r="ALY225" s="66"/>
      <c r="AMA225" s="64"/>
      <c r="AMB225" s="67"/>
      <c r="AMC225" s="67"/>
      <c r="AMD225" s="65"/>
      <c r="AME225" s="65"/>
      <c r="AMF225" s="65"/>
      <c r="AMG225" s="66"/>
      <c r="AMI225" s="64"/>
      <c r="AMJ225" s="67"/>
      <c r="AMK225" s="67"/>
      <c r="AML225" s="65"/>
      <c r="AMM225" s="65"/>
      <c r="AMN225" s="65"/>
      <c r="AMO225" s="66"/>
      <c r="AMQ225" s="64"/>
      <c r="AMR225" s="67"/>
      <c r="AMS225" s="67"/>
      <c r="AMT225" s="65"/>
      <c r="AMU225" s="65"/>
      <c r="AMV225" s="65"/>
      <c r="AMW225" s="66"/>
      <c r="AMY225" s="64"/>
      <c r="AMZ225" s="67"/>
      <c r="ANA225" s="67"/>
      <c r="ANB225" s="65"/>
      <c r="ANC225" s="65"/>
      <c r="AND225" s="65"/>
      <c r="ANE225" s="66"/>
      <c r="ANG225" s="64"/>
      <c r="ANH225" s="67"/>
      <c r="ANI225" s="67"/>
      <c r="ANJ225" s="65"/>
      <c r="ANK225" s="65"/>
      <c r="ANL225" s="65"/>
      <c r="ANM225" s="66"/>
      <c r="ANO225" s="64"/>
      <c r="ANP225" s="67"/>
      <c r="ANQ225" s="67"/>
      <c r="ANR225" s="65"/>
      <c r="ANS225" s="65"/>
      <c r="ANT225" s="65"/>
      <c r="ANU225" s="66"/>
      <c r="ANW225" s="64"/>
      <c r="ANX225" s="67"/>
      <c r="ANY225" s="67"/>
      <c r="ANZ225" s="65"/>
      <c r="AOA225" s="65"/>
      <c r="AOB225" s="65"/>
      <c r="AOC225" s="66"/>
      <c r="AOE225" s="64"/>
      <c r="AOF225" s="67"/>
      <c r="AOG225" s="67"/>
      <c r="AOH225" s="65"/>
      <c r="AOI225" s="65"/>
      <c r="AOJ225" s="65"/>
      <c r="AOK225" s="66"/>
      <c r="AOM225" s="64"/>
      <c r="AON225" s="67"/>
      <c r="AOO225" s="67"/>
      <c r="AOP225" s="65"/>
      <c r="AOQ225" s="65"/>
      <c r="AOR225" s="65"/>
      <c r="AOS225" s="66"/>
      <c r="AOU225" s="64"/>
      <c r="AOV225" s="67"/>
      <c r="AOW225" s="67"/>
      <c r="AOX225" s="65"/>
      <c r="AOY225" s="65"/>
      <c r="AOZ225" s="65"/>
      <c r="APA225" s="66"/>
      <c r="APC225" s="64"/>
      <c r="APD225" s="67"/>
      <c r="APE225" s="67"/>
      <c r="APF225" s="65"/>
      <c r="APG225" s="65"/>
      <c r="APH225" s="65"/>
      <c r="API225" s="66"/>
      <c r="APK225" s="64"/>
      <c r="APL225" s="67"/>
      <c r="APM225" s="67"/>
      <c r="APN225" s="65"/>
      <c r="APO225" s="65"/>
      <c r="APP225" s="65"/>
      <c r="APQ225" s="66"/>
      <c r="APS225" s="64"/>
      <c r="APT225" s="67"/>
      <c r="APU225" s="67"/>
      <c r="APV225" s="65"/>
      <c r="APW225" s="65"/>
      <c r="APX225" s="65"/>
      <c r="APY225" s="66"/>
      <c r="AQA225" s="64"/>
      <c r="AQB225" s="67"/>
      <c r="AQC225" s="67"/>
      <c r="AQD225" s="65"/>
      <c r="AQE225" s="65"/>
      <c r="AQF225" s="65"/>
      <c r="AQG225" s="66"/>
      <c r="AQI225" s="64"/>
      <c r="AQJ225" s="67"/>
      <c r="AQK225" s="67"/>
      <c r="AQL225" s="65"/>
      <c r="AQM225" s="65"/>
      <c r="AQN225" s="65"/>
      <c r="AQO225" s="66"/>
      <c r="AQQ225" s="64"/>
      <c r="AQR225" s="67"/>
      <c r="AQS225" s="67"/>
      <c r="AQT225" s="65"/>
      <c r="AQU225" s="65"/>
      <c r="AQV225" s="65"/>
      <c r="AQW225" s="66"/>
      <c r="AQY225" s="64"/>
      <c r="AQZ225" s="67"/>
      <c r="ARA225" s="67"/>
      <c r="ARB225" s="65"/>
      <c r="ARC225" s="65"/>
      <c r="ARD225" s="65"/>
      <c r="ARE225" s="66"/>
      <c r="ARG225" s="64"/>
      <c r="ARH225" s="67"/>
      <c r="ARI225" s="67"/>
      <c r="ARJ225" s="65"/>
      <c r="ARK225" s="65"/>
      <c r="ARL225" s="65"/>
      <c r="ARM225" s="66"/>
      <c r="ARO225" s="64"/>
      <c r="ARP225" s="67"/>
      <c r="ARQ225" s="67"/>
      <c r="ARR225" s="65"/>
      <c r="ARS225" s="65"/>
      <c r="ART225" s="65"/>
      <c r="ARU225" s="66"/>
      <c r="ARW225" s="64"/>
      <c r="ARX225" s="67"/>
      <c r="ARY225" s="67"/>
      <c r="ARZ225" s="65"/>
      <c r="ASA225" s="65"/>
      <c r="ASB225" s="65"/>
      <c r="ASC225" s="66"/>
      <c r="ASE225" s="64"/>
      <c r="ASF225" s="67"/>
      <c r="ASG225" s="67"/>
      <c r="ASH225" s="65"/>
      <c r="ASI225" s="65"/>
      <c r="ASJ225" s="65"/>
      <c r="ASK225" s="66"/>
      <c r="ASM225" s="64"/>
      <c r="ASN225" s="67"/>
      <c r="ASO225" s="67"/>
      <c r="ASP225" s="65"/>
      <c r="ASQ225" s="65"/>
      <c r="ASR225" s="65"/>
      <c r="ASS225" s="66"/>
      <c r="ASU225" s="64"/>
      <c r="ASV225" s="67"/>
      <c r="ASW225" s="67"/>
      <c r="ASX225" s="65"/>
      <c r="ASY225" s="65"/>
      <c r="ASZ225" s="65"/>
      <c r="ATA225" s="66"/>
      <c r="ATC225" s="64"/>
      <c r="ATD225" s="67"/>
      <c r="ATE225" s="67"/>
      <c r="ATF225" s="65"/>
      <c r="ATG225" s="65"/>
      <c r="ATH225" s="65"/>
      <c r="ATI225" s="66"/>
      <c r="ATK225" s="64"/>
      <c r="ATL225" s="67"/>
      <c r="ATM225" s="67"/>
      <c r="ATN225" s="65"/>
      <c r="ATO225" s="65"/>
      <c r="ATP225" s="65"/>
      <c r="ATQ225" s="66"/>
      <c r="ATS225" s="64"/>
      <c r="ATT225" s="67"/>
      <c r="ATU225" s="67"/>
      <c r="ATV225" s="65"/>
      <c r="ATW225" s="65"/>
      <c r="ATX225" s="65"/>
      <c r="ATY225" s="66"/>
      <c r="AUA225" s="64"/>
      <c r="AUB225" s="67"/>
      <c r="AUC225" s="67"/>
      <c r="AUD225" s="65"/>
      <c r="AUE225" s="65"/>
      <c r="AUF225" s="65"/>
      <c r="AUG225" s="66"/>
      <c r="AUI225" s="64"/>
      <c r="AUJ225" s="67"/>
      <c r="AUK225" s="67"/>
      <c r="AUL225" s="65"/>
      <c r="AUM225" s="65"/>
      <c r="AUN225" s="65"/>
      <c r="AUO225" s="66"/>
      <c r="AUQ225" s="64"/>
      <c r="AUR225" s="67"/>
      <c r="AUS225" s="67"/>
      <c r="AUT225" s="65"/>
      <c r="AUU225" s="65"/>
      <c r="AUV225" s="65"/>
      <c r="AUW225" s="66"/>
      <c r="AUY225" s="64"/>
      <c r="AUZ225" s="67"/>
      <c r="AVA225" s="67"/>
      <c r="AVB225" s="65"/>
      <c r="AVC225" s="65"/>
      <c r="AVD225" s="65"/>
      <c r="AVE225" s="66"/>
      <c r="AVG225" s="64"/>
      <c r="AVH225" s="67"/>
      <c r="AVI225" s="67"/>
      <c r="AVJ225" s="65"/>
      <c r="AVK225" s="65"/>
      <c r="AVL225" s="65"/>
      <c r="AVM225" s="66"/>
      <c r="AVO225" s="64"/>
      <c r="AVP225" s="67"/>
      <c r="AVQ225" s="67"/>
      <c r="AVR225" s="65"/>
      <c r="AVS225" s="65"/>
      <c r="AVT225" s="65"/>
      <c r="AVU225" s="66"/>
      <c r="AVW225" s="64"/>
      <c r="AVX225" s="67"/>
      <c r="AVY225" s="67"/>
      <c r="AVZ225" s="65"/>
      <c r="AWA225" s="65"/>
      <c r="AWB225" s="65"/>
      <c r="AWC225" s="66"/>
      <c r="AWE225" s="64"/>
      <c r="AWF225" s="67"/>
      <c r="AWG225" s="67"/>
      <c r="AWH225" s="65"/>
      <c r="AWI225" s="65"/>
      <c r="AWJ225" s="65"/>
      <c r="AWK225" s="66"/>
      <c r="AWM225" s="64"/>
      <c r="AWN225" s="67"/>
      <c r="AWO225" s="67"/>
      <c r="AWP225" s="65"/>
      <c r="AWQ225" s="65"/>
      <c r="AWR225" s="65"/>
      <c r="AWS225" s="66"/>
      <c r="AWU225" s="64"/>
      <c r="AWV225" s="67"/>
      <c r="AWW225" s="67"/>
      <c r="AWX225" s="65"/>
      <c r="AWY225" s="65"/>
      <c r="AWZ225" s="65"/>
      <c r="AXA225" s="66"/>
      <c r="AXC225" s="64"/>
      <c r="AXD225" s="67"/>
      <c r="AXE225" s="67"/>
      <c r="AXF225" s="65"/>
      <c r="AXG225" s="65"/>
      <c r="AXH225" s="65"/>
      <c r="AXI225" s="66"/>
      <c r="AXK225" s="64"/>
      <c r="AXL225" s="67"/>
      <c r="AXM225" s="67"/>
      <c r="AXN225" s="65"/>
      <c r="AXO225" s="65"/>
      <c r="AXP225" s="65"/>
      <c r="AXQ225" s="66"/>
      <c r="AXS225" s="64"/>
      <c r="AXT225" s="67"/>
      <c r="AXU225" s="67"/>
      <c r="AXV225" s="65"/>
      <c r="AXW225" s="65"/>
      <c r="AXX225" s="65"/>
      <c r="AXY225" s="66"/>
      <c r="AYA225" s="64"/>
      <c r="AYB225" s="67"/>
      <c r="AYC225" s="67"/>
      <c r="AYD225" s="65"/>
      <c r="AYE225" s="65"/>
      <c r="AYF225" s="65"/>
      <c r="AYG225" s="66"/>
      <c r="AYI225" s="64"/>
      <c r="AYJ225" s="67"/>
      <c r="AYK225" s="67"/>
      <c r="AYL225" s="65"/>
      <c r="AYM225" s="65"/>
      <c r="AYN225" s="65"/>
      <c r="AYO225" s="66"/>
      <c r="AYQ225" s="64"/>
      <c r="AYR225" s="67"/>
      <c r="AYS225" s="67"/>
      <c r="AYT225" s="65"/>
      <c r="AYU225" s="65"/>
      <c r="AYV225" s="65"/>
      <c r="AYW225" s="66"/>
      <c r="AYY225" s="64"/>
      <c r="AYZ225" s="67"/>
      <c r="AZA225" s="67"/>
      <c r="AZB225" s="65"/>
      <c r="AZC225" s="65"/>
      <c r="AZD225" s="65"/>
      <c r="AZE225" s="66"/>
      <c r="AZG225" s="64"/>
      <c r="AZH225" s="67"/>
      <c r="AZI225" s="67"/>
      <c r="AZJ225" s="65"/>
      <c r="AZK225" s="65"/>
      <c r="AZL225" s="65"/>
      <c r="AZM225" s="66"/>
      <c r="AZO225" s="64"/>
      <c r="AZP225" s="67"/>
      <c r="AZQ225" s="67"/>
      <c r="AZR225" s="65"/>
      <c r="AZS225" s="65"/>
      <c r="AZT225" s="65"/>
      <c r="AZU225" s="66"/>
      <c r="AZW225" s="64"/>
      <c r="AZX225" s="67"/>
      <c r="AZY225" s="67"/>
      <c r="AZZ225" s="65"/>
      <c r="BAA225" s="65"/>
      <c r="BAB225" s="65"/>
      <c r="BAC225" s="66"/>
      <c r="BAE225" s="64"/>
      <c r="BAF225" s="67"/>
      <c r="BAG225" s="67"/>
      <c r="BAH225" s="65"/>
      <c r="BAI225" s="65"/>
      <c r="BAJ225" s="65"/>
      <c r="BAK225" s="66"/>
      <c r="BAM225" s="64"/>
      <c r="BAN225" s="67"/>
      <c r="BAO225" s="67"/>
      <c r="BAP225" s="65"/>
      <c r="BAQ225" s="65"/>
      <c r="BAR225" s="65"/>
      <c r="BAS225" s="66"/>
      <c r="BAU225" s="64"/>
      <c r="BAV225" s="67"/>
      <c r="BAW225" s="67"/>
      <c r="BAX225" s="65"/>
      <c r="BAY225" s="65"/>
      <c r="BAZ225" s="65"/>
      <c r="BBA225" s="66"/>
      <c r="BBC225" s="64"/>
      <c r="BBD225" s="67"/>
      <c r="BBE225" s="67"/>
      <c r="BBF225" s="65"/>
      <c r="BBG225" s="65"/>
      <c r="BBH225" s="65"/>
      <c r="BBI225" s="66"/>
      <c r="BBK225" s="64"/>
      <c r="BBL225" s="67"/>
      <c r="BBM225" s="67"/>
      <c r="BBN225" s="65"/>
      <c r="BBO225" s="65"/>
      <c r="BBP225" s="65"/>
      <c r="BBQ225" s="66"/>
      <c r="BBS225" s="64"/>
      <c r="BBT225" s="67"/>
      <c r="BBU225" s="67"/>
      <c r="BBV225" s="65"/>
      <c r="BBW225" s="65"/>
      <c r="BBX225" s="65"/>
      <c r="BBY225" s="66"/>
      <c r="BCA225" s="64"/>
      <c r="BCB225" s="67"/>
      <c r="BCC225" s="67"/>
      <c r="BCD225" s="65"/>
      <c r="BCE225" s="65"/>
      <c r="BCF225" s="65"/>
      <c r="BCG225" s="66"/>
      <c r="BCI225" s="64"/>
      <c r="BCJ225" s="67"/>
      <c r="BCK225" s="67"/>
      <c r="BCL225" s="65"/>
      <c r="BCM225" s="65"/>
      <c r="BCN225" s="65"/>
      <c r="BCO225" s="66"/>
      <c r="BCQ225" s="64"/>
      <c r="BCR225" s="67"/>
      <c r="BCS225" s="67"/>
      <c r="BCT225" s="65"/>
      <c r="BCU225" s="65"/>
      <c r="BCV225" s="65"/>
      <c r="BCW225" s="66"/>
      <c r="BCY225" s="64"/>
      <c r="BCZ225" s="67"/>
      <c r="BDA225" s="67"/>
      <c r="BDB225" s="65"/>
      <c r="BDC225" s="65"/>
      <c r="BDD225" s="65"/>
      <c r="BDE225" s="66"/>
      <c r="BDG225" s="64"/>
      <c r="BDH225" s="67"/>
      <c r="BDI225" s="67"/>
      <c r="BDJ225" s="65"/>
      <c r="BDK225" s="65"/>
      <c r="BDL225" s="65"/>
      <c r="BDM225" s="66"/>
      <c r="BDO225" s="64"/>
      <c r="BDP225" s="67"/>
      <c r="BDQ225" s="67"/>
      <c r="BDR225" s="65"/>
      <c r="BDS225" s="65"/>
      <c r="BDT225" s="65"/>
      <c r="BDU225" s="66"/>
      <c r="BDW225" s="64"/>
      <c r="BDX225" s="67"/>
      <c r="BDY225" s="67"/>
      <c r="BDZ225" s="65"/>
      <c r="BEA225" s="65"/>
      <c r="BEB225" s="65"/>
      <c r="BEC225" s="66"/>
      <c r="BEE225" s="64"/>
      <c r="BEF225" s="67"/>
      <c r="BEG225" s="67"/>
      <c r="BEH225" s="65"/>
      <c r="BEI225" s="65"/>
      <c r="BEJ225" s="65"/>
      <c r="BEK225" s="66"/>
      <c r="BEM225" s="64"/>
      <c r="BEN225" s="67"/>
      <c r="BEO225" s="67"/>
      <c r="BEP225" s="65"/>
      <c r="BEQ225" s="65"/>
      <c r="BER225" s="65"/>
      <c r="BES225" s="66"/>
      <c r="BEU225" s="64"/>
      <c r="BEV225" s="67"/>
      <c r="BEW225" s="67"/>
      <c r="BEX225" s="65"/>
      <c r="BEY225" s="65"/>
      <c r="BEZ225" s="65"/>
      <c r="BFA225" s="66"/>
      <c r="BFC225" s="64"/>
      <c r="BFD225" s="67"/>
      <c r="BFE225" s="67"/>
      <c r="BFF225" s="65"/>
      <c r="BFG225" s="65"/>
      <c r="BFH225" s="65"/>
      <c r="BFI225" s="66"/>
      <c r="BFK225" s="64"/>
      <c r="BFL225" s="67"/>
      <c r="BFM225" s="67"/>
      <c r="BFN225" s="65"/>
      <c r="BFO225" s="65"/>
      <c r="BFP225" s="65"/>
      <c r="BFQ225" s="66"/>
      <c r="BFS225" s="64"/>
      <c r="BFT225" s="67"/>
      <c r="BFU225" s="67"/>
      <c r="BFV225" s="65"/>
      <c r="BFW225" s="65"/>
      <c r="BFX225" s="65"/>
      <c r="BFY225" s="66"/>
      <c r="BGA225" s="64"/>
      <c r="BGB225" s="67"/>
      <c r="BGC225" s="67"/>
      <c r="BGD225" s="65"/>
      <c r="BGE225" s="65"/>
      <c r="BGF225" s="65"/>
      <c r="BGG225" s="66"/>
      <c r="BGI225" s="64"/>
      <c r="BGJ225" s="67"/>
      <c r="BGK225" s="67"/>
      <c r="BGL225" s="65"/>
      <c r="BGM225" s="65"/>
      <c r="BGN225" s="65"/>
      <c r="BGO225" s="66"/>
      <c r="BGQ225" s="64"/>
      <c r="BGR225" s="67"/>
      <c r="BGS225" s="67"/>
      <c r="BGT225" s="65"/>
      <c r="BGU225" s="65"/>
      <c r="BGV225" s="65"/>
      <c r="BGW225" s="66"/>
      <c r="BGY225" s="64"/>
      <c r="BGZ225" s="67"/>
      <c r="BHA225" s="67"/>
      <c r="BHB225" s="65"/>
      <c r="BHC225" s="65"/>
      <c r="BHD225" s="65"/>
      <c r="BHE225" s="66"/>
      <c r="BHG225" s="64"/>
      <c r="BHH225" s="67"/>
      <c r="BHI225" s="67"/>
      <c r="BHJ225" s="65"/>
      <c r="BHK225" s="65"/>
      <c r="BHL225" s="65"/>
      <c r="BHM225" s="66"/>
      <c r="BHO225" s="64"/>
      <c r="BHP225" s="67"/>
      <c r="BHQ225" s="67"/>
      <c r="BHR225" s="65"/>
      <c r="BHS225" s="65"/>
      <c r="BHT225" s="65"/>
      <c r="BHU225" s="66"/>
      <c r="BHW225" s="64"/>
      <c r="BHX225" s="67"/>
      <c r="BHY225" s="67"/>
      <c r="BHZ225" s="65"/>
      <c r="BIA225" s="65"/>
      <c r="BIB225" s="65"/>
      <c r="BIC225" s="66"/>
      <c r="BIE225" s="64"/>
      <c r="BIF225" s="67"/>
      <c r="BIG225" s="67"/>
      <c r="BIH225" s="65"/>
      <c r="BII225" s="65"/>
      <c r="BIJ225" s="65"/>
      <c r="BIK225" s="66"/>
      <c r="BIM225" s="64"/>
      <c r="BIN225" s="67"/>
      <c r="BIO225" s="67"/>
      <c r="BIP225" s="65"/>
      <c r="BIQ225" s="65"/>
      <c r="BIR225" s="65"/>
      <c r="BIS225" s="66"/>
      <c r="BIU225" s="64"/>
      <c r="BIV225" s="67"/>
      <c r="BIW225" s="67"/>
      <c r="BIX225" s="65"/>
      <c r="BIY225" s="65"/>
      <c r="BIZ225" s="65"/>
      <c r="BJA225" s="66"/>
      <c r="BJC225" s="64"/>
      <c r="BJD225" s="67"/>
      <c r="BJE225" s="67"/>
      <c r="BJF225" s="65"/>
      <c r="BJG225" s="65"/>
      <c r="BJH225" s="65"/>
      <c r="BJI225" s="66"/>
      <c r="BJK225" s="64"/>
      <c r="BJL225" s="67"/>
      <c r="BJM225" s="67"/>
      <c r="BJN225" s="65"/>
      <c r="BJO225" s="65"/>
      <c r="BJP225" s="65"/>
      <c r="BJQ225" s="66"/>
      <c r="BJS225" s="64"/>
      <c r="BJT225" s="67"/>
      <c r="BJU225" s="67"/>
      <c r="BJV225" s="65"/>
      <c r="BJW225" s="65"/>
      <c r="BJX225" s="65"/>
      <c r="BJY225" s="66"/>
      <c r="BKA225" s="64"/>
      <c r="BKB225" s="67"/>
      <c r="BKC225" s="67"/>
      <c r="BKD225" s="65"/>
      <c r="BKE225" s="65"/>
      <c r="BKF225" s="65"/>
      <c r="BKG225" s="66"/>
      <c r="BKI225" s="64"/>
      <c r="BKJ225" s="67"/>
      <c r="BKK225" s="67"/>
      <c r="BKL225" s="65"/>
      <c r="BKM225" s="65"/>
      <c r="BKN225" s="65"/>
      <c r="BKO225" s="66"/>
      <c r="BKQ225" s="64"/>
      <c r="BKR225" s="67"/>
      <c r="BKS225" s="67"/>
      <c r="BKT225" s="65"/>
      <c r="BKU225" s="65"/>
      <c r="BKV225" s="65"/>
      <c r="BKW225" s="66"/>
      <c r="BKY225" s="64"/>
      <c r="BKZ225" s="67"/>
      <c r="BLA225" s="67"/>
      <c r="BLB225" s="65"/>
      <c r="BLC225" s="65"/>
      <c r="BLD225" s="65"/>
      <c r="BLE225" s="66"/>
      <c r="BLG225" s="64"/>
      <c r="BLH225" s="67"/>
      <c r="BLI225" s="67"/>
      <c r="BLJ225" s="65"/>
      <c r="BLK225" s="65"/>
      <c r="BLL225" s="65"/>
      <c r="BLM225" s="66"/>
      <c r="BLO225" s="64"/>
      <c r="BLP225" s="67"/>
      <c r="BLQ225" s="67"/>
      <c r="BLR225" s="65"/>
      <c r="BLS225" s="65"/>
      <c r="BLT225" s="65"/>
      <c r="BLU225" s="66"/>
      <c r="BLW225" s="64"/>
      <c r="BLX225" s="67"/>
      <c r="BLY225" s="67"/>
      <c r="BLZ225" s="65"/>
      <c r="BMA225" s="65"/>
      <c r="BMB225" s="65"/>
      <c r="BMC225" s="66"/>
      <c r="BME225" s="64"/>
      <c r="BMF225" s="67"/>
      <c r="BMG225" s="67"/>
      <c r="BMH225" s="65"/>
      <c r="BMI225" s="65"/>
      <c r="BMJ225" s="65"/>
      <c r="BMK225" s="66"/>
      <c r="BMM225" s="64"/>
      <c r="BMN225" s="67"/>
      <c r="BMO225" s="67"/>
      <c r="BMP225" s="65"/>
      <c r="BMQ225" s="65"/>
      <c r="BMR225" s="65"/>
      <c r="BMS225" s="66"/>
      <c r="BMU225" s="64"/>
      <c r="BMV225" s="67"/>
      <c r="BMW225" s="67"/>
      <c r="BMX225" s="65"/>
      <c r="BMY225" s="65"/>
      <c r="BMZ225" s="65"/>
      <c r="BNA225" s="66"/>
      <c r="BNC225" s="64"/>
      <c r="BND225" s="67"/>
      <c r="BNE225" s="67"/>
      <c r="BNF225" s="65"/>
      <c r="BNG225" s="65"/>
      <c r="BNH225" s="65"/>
      <c r="BNI225" s="66"/>
      <c r="BNK225" s="64"/>
      <c r="BNL225" s="67"/>
      <c r="BNM225" s="67"/>
      <c r="BNN225" s="65"/>
      <c r="BNO225" s="65"/>
      <c r="BNP225" s="65"/>
      <c r="BNQ225" s="66"/>
      <c r="BNS225" s="64"/>
      <c r="BNT225" s="67"/>
      <c r="BNU225" s="67"/>
      <c r="BNV225" s="65"/>
      <c r="BNW225" s="65"/>
      <c r="BNX225" s="65"/>
      <c r="BNY225" s="66"/>
      <c r="BOA225" s="64"/>
      <c r="BOB225" s="67"/>
      <c r="BOC225" s="67"/>
      <c r="BOD225" s="65"/>
      <c r="BOE225" s="65"/>
      <c r="BOF225" s="65"/>
      <c r="BOG225" s="66"/>
      <c r="BOI225" s="64"/>
      <c r="BOJ225" s="67"/>
      <c r="BOK225" s="67"/>
      <c r="BOL225" s="65"/>
      <c r="BOM225" s="65"/>
      <c r="BON225" s="65"/>
      <c r="BOO225" s="66"/>
      <c r="BOQ225" s="64"/>
      <c r="BOR225" s="67"/>
      <c r="BOS225" s="67"/>
      <c r="BOT225" s="65"/>
      <c r="BOU225" s="65"/>
      <c r="BOV225" s="65"/>
      <c r="BOW225" s="66"/>
      <c r="BOY225" s="64"/>
      <c r="BOZ225" s="67"/>
      <c r="BPA225" s="67"/>
      <c r="BPB225" s="65"/>
      <c r="BPC225" s="65"/>
      <c r="BPD225" s="65"/>
      <c r="BPE225" s="66"/>
      <c r="BPG225" s="64"/>
      <c r="BPH225" s="67"/>
      <c r="BPI225" s="67"/>
      <c r="BPJ225" s="65"/>
      <c r="BPK225" s="65"/>
      <c r="BPL225" s="65"/>
      <c r="BPM225" s="66"/>
      <c r="BPO225" s="64"/>
      <c r="BPP225" s="67"/>
      <c r="BPQ225" s="67"/>
      <c r="BPR225" s="65"/>
      <c r="BPS225" s="65"/>
      <c r="BPT225" s="65"/>
      <c r="BPU225" s="66"/>
      <c r="BPW225" s="64"/>
      <c r="BPX225" s="67"/>
      <c r="BPY225" s="67"/>
      <c r="BPZ225" s="65"/>
      <c r="BQA225" s="65"/>
      <c r="BQB225" s="65"/>
      <c r="BQC225" s="66"/>
      <c r="BQE225" s="64"/>
      <c r="BQF225" s="67"/>
      <c r="BQG225" s="67"/>
      <c r="BQH225" s="65"/>
      <c r="BQI225" s="65"/>
      <c r="BQJ225" s="65"/>
      <c r="BQK225" s="66"/>
      <c r="BQM225" s="64"/>
      <c r="BQN225" s="67"/>
      <c r="BQO225" s="67"/>
      <c r="BQP225" s="65"/>
      <c r="BQQ225" s="65"/>
      <c r="BQR225" s="65"/>
      <c r="BQS225" s="66"/>
      <c r="BQU225" s="64"/>
      <c r="BQV225" s="67"/>
      <c r="BQW225" s="67"/>
      <c r="BQX225" s="65"/>
      <c r="BQY225" s="65"/>
      <c r="BQZ225" s="65"/>
      <c r="BRA225" s="66"/>
      <c r="BRC225" s="64"/>
      <c r="BRD225" s="67"/>
      <c r="BRE225" s="67"/>
      <c r="BRF225" s="65"/>
      <c r="BRG225" s="65"/>
      <c r="BRH225" s="65"/>
      <c r="BRI225" s="66"/>
      <c r="BRK225" s="64"/>
      <c r="BRL225" s="67"/>
      <c r="BRM225" s="67"/>
      <c r="BRN225" s="65"/>
      <c r="BRO225" s="65"/>
      <c r="BRP225" s="65"/>
      <c r="BRQ225" s="66"/>
      <c r="BRS225" s="64"/>
      <c r="BRT225" s="67"/>
      <c r="BRU225" s="67"/>
      <c r="BRV225" s="65"/>
      <c r="BRW225" s="65"/>
      <c r="BRX225" s="65"/>
      <c r="BRY225" s="66"/>
      <c r="BSA225" s="64"/>
      <c r="BSB225" s="67"/>
      <c r="BSC225" s="67"/>
      <c r="BSD225" s="65"/>
      <c r="BSE225" s="65"/>
      <c r="BSF225" s="65"/>
      <c r="BSG225" s="66"/>
      <c r="BSI225" s="64"/>
      <c r="BSJ225" s="67"/>
      <c r="BSK225" s="67"/>
      <c r="BSL225" s="65"/>
      <c r="BSM225" s="65"/>
      <c r="BSN225" s="65"/>
      <c r="BSO225" s="66"/>
      <c r="BSQ225" s="64"/>
      <c r="BSR225" s="67"/>
      <c r="BSS225" s="67"/>
      <c r="BST225" s="65"/>
      <c r="BSU225" s="65"/>
      <c r="BSV225" s="65"/>
      <c r="BSW225" s="66"/>
      <c r="BSY225" s="64"/>
      <c r="BSZ225" s="67"/>
      <c r="BTA225" s="67"/>
      <c r="BTB225" s="65"/>
      <c r="BTC225" s="65"/>
      <c r="BTD225" s="65"/>
      <c r="BTE225" s="66"/>
      <c r="BTG225" s="64"/>
      <c r="BTH225" s="67"/>
      <c r="BTI225" s="67"/>
      <c r="BTJ225" s="65"/>
      <c r="BTK225" s="65"/>
      <c r="BTL225" s="65"/>
      <c r="BTM225" s="66"/>
      <c r="BTO225" s="64"/>
      <c r="BTP225" s="67"/>
      <c r="BTQ225" s="67"/>
      <c r="BTR225" s="65"/>
      <c r="BTS225" s="65"/>
      <c r="BTT225" s="65"/>
      <c r="BTU225" s="66"/>
      <c r="BTW225" s="64"/>
      <c r="BTX225" s="67"/>
      <c r="BTY225" s="67"/>
      <c r="BTZ225" s="65"/>
      <c r="BUA225" s="65"/>
      <c r="BUB225" s="65"/>
      <c r="BUC225" s="66"/>
      <c r="BUE225" s="64"/>
      <c r="BUF225" s="67"/>
      <c r="BUG225" s="67"/>
      <c r="BUH225" s="65"/>
      <c r="BUI225" s="65"/>
      <c r="BUJ225" s="65"/>
      <c r="BUK225" s="66"/>
      <c r="BUM225" s="64"/>
      <c r="BUN225" s="67"/>
      <c r="BUO225" s="67"/>
      <c r="BUP225" s="65"/>
      <c r="BUQ225" s="65"/>
      <c r="BUR225" s="65"/>
      <c r="BUS225" s="66"/>
      <c r="BUU225" s="64"/>
      <c r="BUV225" s="67"/>
      <c r="BUW225" s="67"/>
      <c r="BUX225" s="65"/>
      <c r="BUY225" s="65"/>
      <c r="BUZ225" s="65"/>
      <c r="BVA225" s="66"/>
      <c r="BVC225" s="64"/>
      <c r="BVD225" s="67"/>
      <c r="BVE225" s="67"/>
      <c r="BVF225" s="65"/>
      <c r="BVG225" s="65"/>
      <c r="BVH225" s="65"/>
      <c r="BVI225" s="66"/>
      <c r="BVK225" s="64"/>
      <c r="BVL225" s="67"/>
      <c r="BVM225" s="67"/>
      <c r="BVN225" s="65"/>
      <c r="BVO225" s="65"/>
      <c r="BVP225" s="65"/>
      <c r="BVQ225" s="66"/>
      <c r="BVS225" s="64"/>
      <c r="BVT225" s="67"/>
      <c r="BVU225" s="67"/>
      <c r="BVV225" s="65"/>
      <c r="BVW225" s="65"/>
      <c r="BVX225" s="65"/>
      <c r="BVY225" s="66"/>
      <c r="BWA225" s="64"/>
      <c r="BWB225" s="67"/>
      <c r="BWC225" s="67"/>
      <c r="BWD225" s="65"/>
      <c r="BWE225" s="65"/>
      <c r="BWF225" s="65"/>
      <c r="BWG225" s="66"/>
      <c r="BWI225" s="64"/>
      <c r="BWJ225" s="67"/>
      <c r="BWK225" s="67"/>
      <c r="BWL225" s="65"/>
      <c r="BWM225" s="65"/>
      <c r="BWN225" s="65"/>
      <c r="BWO225" s="66"/>
      <c r="BWQ225" s="64"/>
      <c r="BWR225" s="67"/>
      <c r="BWS225" s="67"/>
      <c r="BWT225" s="65"/>
      <c r="BWU225" s="65"/>
      <c r="BWV225" s="65"/>
      <c r="BWW225" s="66"/>
      <c r="BWY225" s="64"/>
      <c r="BWZ225" s="67"/>
      <c r="BXA225" s="67"/>
      <c r="BXB225" s="65"/>
      <c r="BXC225" s="65"/>
      <c r="BXD225" s="65"/>
      <c r="BXE225" s="66"/>
      <c r="BXG225" s="64"/>
      <c r="BXH225" s="67"/>
      <c r="BXI225" s="67"/>
      <c r="BXJ225" s="65"/>
      <c r="BXK225" s="65"/>
      <c r="BXL225" s="65"/>
      <c r="BXM225" s="66"/>
      <c r="BXO225" s="64"/>
      <c r="BXP225" s="67"/>
      <c r="BXQ225" s="67"/>
      <c r="BXR225" s="65"/>
      <c r="BXS225" s="65"/>
      <c r="BXT225" s="65"/>
      <c r="BXU225" s="66"/>
      <c r="BXW225" s="64"/>
      <c r="BXX225" s="67"/>
      <c r="BXY225" s="67"/>
      <c r="BXZ225" s="65"/>
      <c r="BYA225" s="65"/>
      <c r="BYB225" s="65"/>
      <c r="BYC225" s="66"/>
      <c r="BYE225" s="64"/>
      <c r="BYF225" s="67"/>
      <c r="BYG225" s="67"/>
      <c r="BYH225" s="65"/>
      <c r="BYI225" s="65"/>
      <c r="BYJ225" s="65"/>
      <c r="BYK225" s="66"/>
      <c r="BYM225" s="64"/>
      <c r="BYN225" s="67"/>
      <c r="BYO225" s="67"/>
      <c r="BYP225" s="65"/>
      <c r="BYQ225" s="65"/>
      <c r="BYR225" s="65"/>
      <c r="BYS225" s="66"/>
      <c r="BYU225" s="64"/>
      <c r="BYV225" s="67"/>
      <c r="BYW225" s="67"/>
      <c r="BYX225" s="65"/>
      <c r="BYY225" s="65"/>
      <c r="BYZ225" s="65"/>
      <c r="BZA225" s="66"/>
      <c r="BZC225" s="64"/>
      <c r="BZD225" s="67"/>
      <c r="BZE225" s="67"/>
      <c r="BZF225" s="65"/>
      <c r="BZG225" s="65"/>
      <c r="BZH225" s="65"/>
      <c r="BZI225" s="66"/>
      <c r="BZK225" s="64"/>
      <c r="BZL225" s="67"/>
      <c r="BZM225" s="67"/>
      <c r="BZN225" s="65"/>
      <c r="BZO225" s="65"/>
      <c r="BZP225" s="65"/>
      <c r="BZQ225" s="66"/>
      <c r="BZS225" s="64"/>
      <c r="BZT225" s="67"/>
      <c r="BZU225" s="67"/>
      <c r="BZV225" s="65"/>
      <c r="BZW225" s="65"/>
      <c r="BZX225" s="65"/>
      <c r="BZY225" s="66"/>
      <c r="CAA225" s="64"/>
      <c r="CAB225" s="67"/>
      <c r="CAC225" s="67"/>
      <c r="CAD225" s="65"/>
      <c r="CAE225" s="65"/>
      <c r="CAF225" s="65"/>
      <c r="CAG225" s="66"/>
      <c r="CAI225" s="64"/>
      <c r="CAJ225" s="67"/>
      <c r="CAK225" s="67"/>
      <c r="CAL225" s="65"/>
      <c r="CAM225" s="65"/>
      <c r="CAN225" s="65"/>
      <c r="CAO225" s="66"/>
      <c r="CAQ225" s="64"/>
      <c r="CAR225" s="67"/>
      <c r="CAS225" s="67"/>
      <c r="CAT225" s="65"/>
      <c r="CAU225" s="65"/>
      <c r="CAV225" s="65"/>
      <c r="CAW225" s="66"/>
      <c r="CAY225" s="64"/>
      <c r="CAZ225" s="67"/>
      <c r="CBA225" s="67"/>
      <c r="CBB225" s="65"/>
      <c r="CBC225" s="65"/>
      <c r="CBD225" s="65"/>
      <c r="CBE225" s="66"/>
      <c r="CBG225" s="64"/>
      <c r="CBH225" s="67"/>
      <c r="CBI225" s="67"/>
      <c r="CBJ225" s="65"/>
      <c r="CBK225" s="65"/>
      <c r="CBL225" s="65"/>
      <c r="CBM225" s="66"/>
      <c r="CBO225" s="64"/>
      <c r="CBP225" s="67"/>
      <c r="CBQ225" s="67"/>
      <c r="CBR225" s="65"/>
      <c r="CBS225" s="65"/>
      <c r="CBT225" s="65"/>
      <c r="CBU225" s="66"/>
      <c r="CBW225" s="64"/>
      <c r="CBX225" s="67"/>
      <c r="CBY225" s="67"/>
      <c r="CBZ225" s="65"/>
      <c r="CCA225" s="65"/>
      <c r="CCB225" s="65"/>
      <c r="CCC225" s="66"/>
      <c r="CCE225" s="64"/>
      <c r="CCF225" s="67"/>
      <c r="CCG225" s="67"/>
      <c r="CCH225" s="65"/>
      <c r="CCI225" s="65"/>
      <c r="CCJ225" s="65"/>
      <c r="CCK225" s="66"/>
      <c r="CCM225" s="64"/>
      <c r="CCN225" s="67"/>
      <c r="CCO225" s="67"/>
      <c r="CCP225" s="65"/>
      <c r="CCQ225" s="65"/>
      <c r="CCR225" s="65"/>
      <c r="CCS225" s="66"/>
      <c r="CCU225" s="64"/>
      <c r="CCV225" s="67"/>
      <c r="CCW225" s="67"/>
      <c r="CCX225" s="65"/>
      <c r="CCY225" s="65"/>
      <c r="CCZ225" s="65"/>
      <c r="CDA225" s="66"/>
      <c r="CDC225" s="64"/>
      <c r="CDD225" s="67"/>
      <c r="CDE225" s="67"/>
      <c r="CDF225" s="65"/>
      <c r="CDG225" s="65"/>
      <c r="CDH225" s="65"/>
      <c r="CDI225" s="66"/>
      <c r="CDK225" s="64"/>
      <c r="CDL225" s="67"/>
      <c r="CDM225" s="67"/>
      <c r="CDN225" s="65"/>
      <c r="CDO225" s="65"/>
      <c r="CDP225" s="65"/>
      <c r="CDQ225" s="66"/>
      <c r="CDS225" s="64"/>
      <c r="CDT225" s="67"/>
      <c r="CDU225" s="67"/>
      <c r="CDV225" s="65"/>
      <c r="CDW225" s="65"/>
      <c r="CDX225" s="65"/>
      <c r="CDY225" s="66"/>
      <c r="CEA225" s="64"/>
      <c r="CEB225" s="67"/>
      <c r="CEC225" s="67"/>
      <c r="CED225" s="65"/>
      <c r="CEE225" s="65"/>
      <c r="CEF225" s="65"/>
      <c r="CEG225" s="66"/>
      <c r="CEI225" s="64"/>
      <c r="CEJ225" s="67"/>
      <c r="CEK225" s="67"/>
      <c r="CEL225" s="65"/>
      <c r="CEM225" s="65"/>
      <c r="CEN225" s="65"/>
      <c r="CEO225" s="66"/>
      <c r="CEQ225" s="64"/>
      <c r="CER225" s="67"/>
      <c r="CES225" s="67"/>
      <c r="CET225" s="65"/>
      <c r="CEU225" s="65"/>
      <c r="CEV225" s="65"/>
      <c r="CEW225" s="66"/>
      <c r="CEY225" s="64"/>
      <c r="CEZ225" s="67"/>
      <c r="CFA225" s="67"/>
      <c r="CFB225" s="65"/>
      <c r="CFC225" s="65"/>
      <c r="CFD225" s="65"/>
      <c r="CFE225" s="66"/>
      <c r="CFG225" s="64"/>
      <c r="CFH225" s="67"/>
      <c r="CFI225" s="67"/>
      <c r="CFJ225" s="65"/>
      <c r="CFK225" s="65"/>
      <c r="CFL225" s="65"/>
      <c r="CFM225" s="66"/>
      <c r="CFO225" s="64"/>
      <c r="CFP225" s="67"/>
      <c r="CFQ225" s="67"/>
      <c r="CFR225" s="65"/>
      <c r="CFS225" s="65"/>
      <c r="CFT225" s="65"/>
      <c r="CFU225" s="66"/>
      <c r="CFW225" s="64"/>
      <c r="CFX225" s="67"/>
      <c r="CFY225" s="67"/>
      <c r="CFZ225" s="65"/>
      <c r="CGA225" s="65"/>
      <c r="CGB225" s="65"/>
      <c r="CGC225" s="66"/>
      <c r="CGE225" s="64"/>
      <c r="CGF225" s="67"/>
      <c r="CGG225" s="67"/>
      <c r="CGH225" s="65"/>
      <c r="CGI225" s="65"/>
      <c r="CGJ225" s="65"/>
      <c r="CGK225" s="66"/>
      <c r="CGM225" s="64"/>
      <c r="CGN225" s="67"/>
      <c r="CGO225" s="67"/>
      <c r="CGP225" s="65"/>
      <c r="CGQ225" s="65"/>
      <c r="CGR225" s="65"/>
      <c r="CGS225" s="66"/>
      <c r="CGU225" s="64"/>
      <c r="CGV225" s="67"/>
      <c r="CGW225" s="67"/>
      <c r="CGX225" s="65"/>
      <c r="CGY225" s="65"/>
      <c r="CGZ225" s="65"/>
      <c r="CHA225" s="66"/>
      <c r="CHC225" s="64"/>
      <c r="CHD225" s="67"/>
      <c r="CHE225" s="67"/>
      <c r="CHF225" s="65"/>
      <c r="CHG225" s="65"/>
      <c r="CHH225" s="65"/>
      <c r="CHI225" s="66"/>
      <c r="CHK225" s="64"/>
      <c r="CHL225" s="67"/>
      <c r="CHM225" s="67"/>
      <c r="CHN225" s="65"/>
      <c r="CHO225" s="65"/>
      <c r="CHP225" s="65"/>
      <c r="CHQ225" s="66"/>
      <c r="CHS225" s="64"/>
      <c r="CHT225" s="67"/>
      <c r="CHU225" s="67"/>
      <c r="CHV225" s="65"/>
      <c r="CHW225" s="65"/>
      <c r="CHX225" s="65"/>
      <c r="CHY225" s="66"/>
      <c r="CIA225" s="64"/>
      <c r="CIB225" s="67"/>
      <c r="CIC225" s="67"/>
      <c r="CID225" s="65"/>
      <c r="CIE225" s="65"/>
      <c r="CIF225" s="65"/>
      <c r="CIG225" s="66"/>
      <c r="CII225" s="64"/>
      <c r="CIJ225" s="67"/>
      <c r="CIK225" s="67"/>
      <c r="CIL225" s="65"/>
      <c r="CIM225" s="65"/>
      <c r="CIN225" s="65"/>
      <c r="CIO225" s="66"/>
      <c r="CIQ225" s="64"/>
      <c r="CIR225" s="67"/>
      <c r="CIS225" s="67"/>
      <c r="CIT225" s="65"/>
      <c r="CIU225" s="65"/>
      <c r="CIV225" s="65"/>
      <c r="CIW225" s="66"/>
      <c r="CIY225" s="64"/>
      <c r="CIZ225" s="67"/>
      <c r="CJA225" s="67"/>
      <c r="CJB225" s="65"/>
      <c r="CJC225" s="65"/>
      <c r="CJD225" s="65"/>
      <c r="CJE225" s="66"/>
      <c r="CJG225" s="64"/>
      <c r="CJH225" s="67"/>
      <c r="CJI225" s="67"/>
      <c r="CJJ225" s="65"/>
      <c r="CJK225" s="65"/>
      <c r="CJL225" s="65"/>
      <c r="CJM225" s="66"/>
      <c r="CJO225" s="64"/>
      <c r="CJP225" s="67"/>
      <c r="CJQ225" s="67"/>
      <c r="CJR225" s="65"/>
      <c r="CJS225" s="65"/>
      <c r="CJT225" s="65"/>
      <c r="CJU225" s="66"/>
      <c r="CJW225" s="64"/>
      <c r="CJX225" s="67"/>
      <c r="CJY225" s="67"/>
      <c r="CJZ225" s="65"/>
      <c r="CKA225" s="65"/>
      <c r="CKB225" s="65"/>
      <c r="CKC225" s="66"/>
      <c r="CKE225" s="64"/>
      <c r="CKF225" s="67"/>
      <c r="CKG225" s="67"/>
      <c r="CKH225" s="65"/>
      <c r="CKI225" s="65"/>
      <c r="CKJ225" s="65"/>
      <c r="CKK225" s="66"/>
      <c r="CKM225" s="64"/>
      <c r="CKN225" s="67"/>
      <c r="CKO225" s="67"/>
      <c r="CKP225" s="65"/>
      <c r="CKQ225" s="65"/>
      <c r="CKR225" s="65"/>
      <c r="CKS225" s="66"/>
      <c r="CKU225" s="64"/>
      <c r="CKV225" s="67"/>
      <c r="CKW225" s="67"/>
      <c r="CKX225" s="65"/>
      <c r="CKY225" s="65"/>
      <c r="CKZ225" s="65"/>
      <c r="CLA225" s="66"/>
      <c r="CLC225" s="64"/>
      <c r="CLD225" s="67"/>
      <c r="CLE225" s="67"/>
      <c r="CLF225" s="65"/>
      <c r="CLG225" s="65"/>
      <c r="CLH225" s="65"/>
      <c r="CLI225" s="66"/>
      <c r="CLK225" s="64"/>
      <c r="CLL225" s="67"/>
      <c r="CLM225" s="67"/>
      <c r="CLN225" s="65"/>
      <c r="CLO225" s="65"/>
      <c r="CLP225" s="65"/>
      <c r="CLQ225" s="66"/>
      <c r="CLS225" s="64"/>
      <c r="CLT225" s="67"/>
      <c r="CLU225" s="67"/>
      <c r="CLV225" s="65"/>
      <c r="CLW225" s="65"/>
      <c r="CLX225" s="65"/>
      <c r="CLY225" s="66"/>
      <c r="CMA225" s="64"/>
      <c r="CMB225" s="67"/>
      <c r="CMC225" s="67"/>
      <c r="CMD225" s="65"/>
      <c r="CME225" s="65"/>
      <c r="CMF225" s="65"/>
      <c r="CMG225" s="66"/>
      <c r="CMI225" s="64"/>
      <c r="CMJ225" s="67"/>
      <c r="CMK225" s="67"/>
      <c r="CML225" s="65"/>
      <c r="CMM225" s="65"/>
      <c r="CMN225" s="65"/>
      <c r="CMO225" s="66"/>
      <c r="CMQ225" s="64"/>
      <c r="CMR225" s="67"/>
      <c r="CMS225" s="67"/>
      <c r="CMT225" s="65"/>
      <c r="CMU225" s="65"/>
      <c r="CMV225" s="65"/>
      <c r="CMW225" s="66"/>
      <c r="CMY225" s="64"/>
      <c r="CMZ225" s="67"/>
      <c r="CNA225" s="67"/>
      <c r="CNB225" s="65"/>
      <c r="CNC225" s="65"/>
      <c r="CND225" s="65"/>
      <c r="CNE225" s="66"/>
      <c r="CNG225" s="64"/>
      <c r="CNH225" s="67"/>
      <c r="CNI225" s="67"/>
      <c r="CNJ225" s="65"/>
      <c r="CNK225" s="65"/>
      <c r="CNL225" s="65"/>
      <c r="CNM225" s="66"/>
      <c r="CNO225" s="64"/>
      <c r="CNP225" s="67"/>
      <c r="CNQ225" s="67"/>
      <c r="CNR225" s="65"/>
      <c r="CNS225" s="65"/>
      <c r="CNT225" s="65"/>
      <c r="CNU225" s="66"/>
      <c r="CNW225" s="64"/>
      <c r="CNX225" s="67"/>
      <c r="CNY225" s="67"/>
      <c r="CNZ225" s="65"/>
      <c r="COA225" s="65"/>
      <c r="COB225" s="65"/>
      <c r="COC225" s="66"/>
      <c r="COE225" s="64"/>
      <c r="COF225" s="67"/>
      <c r="COG225" s="67"/>
      <c r="COH225" s="65"/>
      <c r="COI225" s="65"/>
      <c r="COJ225" s="65"/>
      <c r="COK225" s="66"/>
      <c r="COM225" s="64"/>
      <c r="CON225" s="67"/>
      <c r="COO225" s="67"/>
      <c r="COP225" s="65"/>
      <c r="COQ225" s="65"/>
      <c r="COR225" s="65"/>
      <c r="COS225" s="66"/>
      <c r="COU225" s="64"/>
      <c r="COV225" s="67"/>
      <c r="COW225" s="67"/>
      <c r="COX225" s="65"/>
      <c r="COY225" s="65"/>
      <c r="COZ225" s="65"/>
      <c r="CPA225" s="66"/>
      <c r="CPC225" s="64"/>
      <c r="CPD225" s="67"/>
      <c r="CPE225" s="67"/>
      <c r="CPF225" s="65"/>
      <c r="CPG225" s="65"/>
      <c r="CPH225" s="65"/>
      <c r="CPI225" s="66"/>
      <c r="CPK225" s="64"/>
      <c r="CPL225" s="67"/>
      <c r="CPM225" s="67"/>
      <c r="CPN225" s="65"/>
      <c r="CPO225" s="65"/>
      <c r="CPP225" s="65"/>
      <c r="CPQ225" s="66"/>
      <c r="CPS225" s="64"/>
      <c r="CPT225" s="67"/>
      <c r="CPU225" s="67"/>
      <c r="CPV225" s="65"/>
      <c r="CPW225" s="65"/>
      <c r="CPX225" s="65"/>
      <c r="CPY225" s="66"/>
      <c r="CQA225" s="64"/>
      <c r="CQB225" s="67"/>
      <c r="CQC225" s="67"/>
      <c r="CQD225" s="65"/>
      <c r="CQE225" s="65"/>
      <c r="CQF225" s="65"/>
      <c r="CQG225" s="66"/>
      <c r="CQI225" s="64"/>
      <c r="CQJ225" s="67"/>
      <c r="CQK225" s="67"/>
      <c r="CQL225" s="65"/>
      <c r="CQM225" s="65"/>
      <c r="CQN225" s="65"/>
      <c r="CQO225" s="66"/>
      <c r="CQQ225" s="64"/>
      <c r="CQR225" s="67"/>
      <c r="CQS225" s="67"/>
      <c r="CQT225" s="65"/>
      <c r="CQU225" s="65"/>
      <c r="CQV225" s="65"/>
      <c r="CQW225" s="66"/>
      <c r="CQY225" s="64"/>
      <c r="CQZ225" s="67"/>
      <c r="CRA225" s="67"/>
      <c r="CRB225" s="65"/>
      <c r="CRC225" s="65"/>
      <c r="CRD225" s="65"/>
      <c r="CRE225" s="66"/>
      <c r="CRG225" s="64"/>
      <c r="CRH225" s="67"/>
      <c r="CRI225" s="67"/>
      <c r="CRJ225" s="65"/>
      <c r="CRK225" s="65"/>
      <c r="CRL225" s="65"/>
      <c r="CRM225" s="66"/>
      <c r="CRO225" s="64"/>
      <c r="CRP225" s="67"/>
      <c r="CRQ225" s="67"/>
      <c r="CRR225" s="65"/>
      <c r="CRS225" s="65"/>
      <c r="CRT225" s="65"/>
      <c r="CRU225" s="66"/>
      <c r="CRW225" s="64"/>
      <c r="CRX225" s="67"/>
      <c r="CRY225" s="67"/>
      <c r="CRZ225" s="65"/>
      <c r="CSA225" s="65"/>
      <c r="CSB225" s="65"/>
      <c r="CSC225" s="66"/>
      <c r="CSE225" s="64"/>
      <c r="CSF225" s="67"/>
      <c r="CSG225" s="67"/>
      <c r="CSH225" s="65"/>
      <c r="CSI225" s="65"/>
      <c r="CSJ225" s="65"/>
      <c r="CSK225" s="66"/>
      <c r="CSM225" s="64"/>
      <c r="CSN225" s="67"/>
      <c r="CSO225" s="67"/>
      <c r="CSP225" s="65"/>
      <c r="CSQ225" s="65"/>
      <c r="CSR225" s="65"/>
      <c r="CSS225" s="66"/>
      <c r="CSU225" s="64"/>
      <c r="CSV225" s="67"/>
      <c r="CSW225" s="67"/>
      <c r="CSX225" s="65"/>
      <c r="CSY225" s="65"/>
      <c r="CSZ225" s="65"/>
      <c r="CTA225" s="66"/>
      <c r="CTC225" s="64"/>
      <c r="CTD225" s="67"/>
      <c r="CTE225" s="67"/>
      <c r="CTF225" s="65"/>
      <c r="CTG225" s="65"/>
      <c r="CTH225" s="65"/>
      <c r="CTI225" s="66"/>
      <c r="CTK225" s="64"/>
      <c r="CTL225" s="67"/>
      <c r="CTM225" s="67"/>
      <c r="CTN225" s="65"/>
      <c r="CTO225" s="65"/>
      <c r="CTP225" s="65"/>
      <c r="CTQ225" s="66"/>
      <c r="CTS225" s="64"/>
      <c r="CTT225" s="67"/>
      <c r="CTU225" s="67"/>
      <c r="CTV225" s="65"/>
      <c r="CTW225" s="65"/>
      <c r="CTX225" s="65"/>
      <c r="CTY225" s="66"/>
      <c r="CUA225" s="64"/>
      <c r="CUB225" s="67"/>
      <c r="CUC225" s="67"/>
      <c r="CUD225" s="65"/>
      <c r="CUE225" s="65"/>
      <c r="CUF225" s="65"/>
      <c r="CUG225" s="66"/>
      <c r="CUI225" s="64"/>
      <c r="CUJ225" s="67"/>
      <c r="CUK225" s="67"/>
      <c r="CUL225" s="65"/>
      <c r="CUM225" s="65"/>
      <c r="CUN225" s="65"/>
      <c r="CUO225" s="66"/>
      <c r="CUQ225" s="64"/>
      <c r="CUR225" s="67"/>
      <c r="CUS225" s="67"/>
      <c r="CUT225" s="65"/>
      <c r="CUU225" s="65"/>
      <c r="CUV225" s="65"/>
      <c r="CUW225" s="66"/>
      <c r="CUY225" s="64"/>
      <c r="CUZ225" s="67"/>
      <c r="CVA225" s="67"/>
      <c r="CVB225" s="65"/>
      <c r="CVC225" s="65"/>
      <c r="CVD225" s="65"/>
      <c r="CVE225" s="66"/>
      <c r="CVG225" s="64"/>
      <c r="CVH225" s="67"/>
      <c r="CVI225" s="67"/>
      <c r="CVJ225" s="65"/>
      <c r="CVK225" s="65"/>
      <c r="CVL225" s="65"/>
      <c r="CVM225" s="66"/>
      <c r="CVO225" s="64"/>
      <c r="CVP225" s="67"/>
      <c r="CVQ225" s="67"/>
      <c r="CVR225" s="65"/>
      <c r="CVS225" s="65"/>
      <c r="CVT225" s="65"/>
      <c r="CVU225" s="66"/>
      <c r="CVW225" s="64"/>
      <c r="CVX225" s="67"/>
      <c r="CVY225" s="67"/>
      <c r="CVZ225" s="65"/>
      <c r="CWA225" s="65"/>
      <c r="CWB225" s="65"/>
      <c r="CWC225" s="66"/>
      <c r="CWE225" s="64"/>
      <c r="CWF225" s="67"/>
      <c r="CWG225" s="67"/>
      <c r="CWH225" s="65"/>
      <c r="CWI225" s="65"/>
      <c r="CWJ225" s="65"/>
      <c r="CWK225" s="66"/>
      <c r="CWM225" s="64"/>
      <c r="CWN225" s="67"/>
      <c r="CWO225" s="67"/>
      <c r="CWP225" s="65"/>
      <c r="CWQ225" s="65"/>
      <c r="CWR225" s="65"/>
      <c r="CWS225" s="66"/>
      <c r="CWU225" s="64"/>
      <c r="CWV225" s="67"/>
      <c r="CWW225" s="67"/>
      <c r="CWX225" s="65"/>
      <c r="CWY225" s="65"/>
      <c r="CWZ225" s="65"/>
      <c r="CXA225" s="66"/>
      <c r="CXC225" s="64"/>
      <c r="CXD225" s="67"/>
      <c r="CXE225" s="67"/>
      <c r="CXF225" s="65"/>
      <c r="CXG225" s="65"/>
      <c r="CXH225" s="65"/>
      <c r="CXI225" s="66"/>
      <c r="CXK225" s="64"/>
      <c r="CXL225" s="67"/>
      <c r="CXM225" s="67"/>
      <c r="CXN225" s="65"/>
      <c r="CXO225" s="65"/>
      <c r="CXP225" s="65"/>
      <c r="CXQ225" s="66"/>
      <c r="CXS225" s="64"/>
      <c r="CXT225" s="67"/>
      <c r="CXU225" s="67"/>
      <c r="CXV225" s="65"/>
      <c r="CXW225" s="65"/>
      <c r="CXX225" s="65"/>
      <c r="CXY225" s="66"/>
      <c r="CYA225" s="64"/>
      <c r="CYB225" s="67"/>
      <c r="CYC225" s="67"/>
      <c r="CYD225" s="65"/>
      <c r="CYE225" s="65"/>
      <c r="CYF225" s="65"/>
      <c r="CYG225" s="66"/>
      <c r="CYI225" s="64"/>
      <c r="CYJ225" s="67"/>
      <c r="CYK225" s="67"/>
      <c r="CYL225" s="65"/>
      <c r="CYM225" s="65"/>
      <c r="CYN225" s="65"/>
      <c r="CYO225" s="66"/>
      <c r="CYQ225" s="64"/>
      <c r="CYR225" s="67"/>
      <c r="CYS225" s="67"/>
      <c r="CYT225" s="65"/>
      <c r="CYU225" s="65"/>
      <c r="CYV225" s="65"/>
      <c r="CYW225" s="66"/>
      <c r="CYY225" s="64"/>
      <c r="CYZ225" s="67"/>
      <c r="CZA225" s="67"/>
      <c r="CZB225" s="65"/>
      <c r="CZC225" s="65"/>
      <c r="CZD225" s="65"/>
      <c r="CZE225" s="66"/>
      <c r="CZG225" s="64"/>
      <c r="CZH225" s="67"/>
      <c r="CZI225" s="67"/>
      <c r="CZJ225" s="65"/>
      <c r="CZK225" s="65"/>
      <c r="CZL225" s="65"/>
      <c r="CZM225" s="66"/>
      <c r="CZO225" s="64"/>
      <c r="CZP225" s="67"/>
      <c r="CZQ225" s="67"/>
      <c r="CZR225" s="65"/>
      <c r="CZS225" s="65"/>
      <c r="CZT225" s="65"/>
      <c r="CZU225" s="66"/>
      <c r="CZW225" s="64"/>
      <c r="CZX225" s="67"/>
      <c r="CZY225" s="67"/>
      <c r="CZZ225" s="65"/>
      <c r="DAA225" s="65"/>
      <c r="DAB225" s="65"/>
      <c r="DAC225" s="66"/>
      <c r="DAE225" s="64"/>
      <c r="DAF225" s="67"/>
      <c r="DAG225" s="67"/>
      <c r="DAH225" s="65"/>
      <c r="DAI225" s="65"/>
      <c r="DAJ225" s="65"/>
      <c r="DAK225" s="66"/>
      <c r="DAM225" s="64"/>
      <c r="DAN225" s="67"/>
      <c r="DAO225" s="67"/>
      <c r="DAP225" s="65"/>
      <c r="DAQ225" s="65"/>
      <c r="DAR225" s="65"/>
      <c r="DAS225" s="66"/>
      <c r="DAU225" s="64"/>
      <c r="DAV225" s="67"/>
      <c r="DAW225" s="67"/>
      <c r="DAX225" s="65"/>
      <c r="DAY225" s="65"/>
      <c r="DAZ225" s="65"/>
      <c r="DBA225" s="66"/>
      <c r="DBC225" s="64"/>
      <c r="DBD225" s="67"/>
      <c r="DBE225" s="67"/>
      <c r="DBF225" s="65"/>
      <c r="DBG225" s="65"/>
      <c r="DBH225" s="65"/>
      <c r="DBI225" s="66"/>
      <c r="DBK225" s="64"/>
      <c r="DBL225" s="67"/>
      <c r="DBM225" s="67"/>
      <c r="DBN225" s="65"/>
      <c r="DBO225" s="65"/>
      <c r="DBP225" s="65"/>
      <c r="DBQ225" s="66"/>
      <c r="DBS225" s="64"/>
      <c r="DBT225" s="67"/>
      <c r="DBU225" s="67"/>
      <c r="DBV225" s="65"/>
      <c r="DBW225" s="65"/>
      <c r="DBX225" s="65"/>
      <c r="DBY225" s="66"/>
      <c r="DCA225" s="64"/>
      <c r="DCB225" s="67"/>
      <c r="DCC225" s="67"/>
      <c r="DCD225" s="65"/>
      <c r="DCE225" s="65"/>
      <c r="DCF225" s="65"/>
      <c r="DCG225" s="66"/>
      <c r="DCI225" s="64"/>
      <c r="DCJ225" s="67"/>
      <c r="DCK225" s="67"/>
      <c r="DCL225" s="65"/>
      <c r="DCM225" s="65"/>
      <c r="DCN225" s="65"/>
      <c r="DCO225" s="66"/>
      <c r="DCQ225" s="64"/>
      <c r="DCR225" s="67"/>
      <c r="DCS225" s="67"/>
      <c r="DCT225" s="65"/>
      <c r="DCU225" s="65"/>
      <c r="DCV225" s="65"/>
      <c r="DCW225" s="66"/>
      <c r="DCY225" s="64"/>
      <c r="DCZ225" s="67"/>
      <c r="DDA225" s="67"/>
      <c r="DDB225" s="65"/>
      <c r="DDC225" s="65"/>
      <c r="DDD225" s="65"/>
      <c r="DDE225" s="66"/>
      <c r="DDG225" s="64"/>
      <c r="DDH225" s="67"/>
      <c r="DDI225" s="67"/>
      <c r="DDJ225" s="65"/>
      <c r="DDK225" s="65"/>
      <c r="DDL225" s="65"/>
      <c r="DDM225" s="66"/>
      <c r="DDO225" s="64"/>
      <c r="DDP225" s="67"/>
      <c r="DDQ225" s="67"/>
      <c r="DDR225" s="65"/>
      <c r="DDS225" s="65"/>
      <c r="DDT225" s="65"/>
      <c r="DDU225" s="66"/>
      <c r="DDW225" s="64"/>
      <c r="DDX225" s="67"/>
      <c r="DDY225" s="67"/>
      <c r="DDZ225" s="65"/>
      <c r="DEA225" s="65"/>
      <c r="DEB225" s="65"/>
      <c r="DEC225" s="66"/>
      <c r="DEE225" s="64"/>
      <c r="DEF225" s="67"/>
      <c r="DEG225" s="67"/>
      <c r="DEH225" s="65"/>
      <c r="DEI225" s="65"/>
      <c r="DEJ225" s="65"/>
      <c r="DEK225" s="66"/>
      <c r="DEM225" s="64"/>
      <c r="DEN225" s="67"/>
      <c r="DEO225" s="67"/>
      <c r="DEP225" s="65"/>
      <c r="DEQ225" s="65"/>
      <c r="DER225" s="65"/>
      <c r="DES225" s="66"/>
      <c r="DEU225" s="64"/>
      <c r="DEV225" s="67"/>
      <c r="DEW225" s="67"/>
      <c r="DEX225" s="65"/>
      <c r="DEY225" s="65"/>
      <c r="DEZ225" s="65"/>
      <c r="DFA225" s="66"/>
      <c r="DFC225" s="64"/>
      <c r="DFD225" s="67"/>
      <c r="DFE225" s="67"/>
      <c r="DFF225" s="65"/>
      <c r="DFG225" s="65"/>
      <c r="DFH225" s="65"/>
      <c r="DFI225" s="66"/>
      <c r="DFK225" s="64"/>
      <c r="DFL225" s="67"/>
      <c r="DFM225" s="67"/>
      <c r="DFN225" s="65"/>
      <c r="DFO225" s="65"/>
      <c r="DFP225" s="65"/>
      <c r="DFQ225" s="66"/>
      <c r="DFS225" s="64"/>
      <c r="DFT225" s="67"/>
      <c r="DFU225" s="67"/>
      <c r="DFV225" s="65"/>
      <c r="DFW225" s="65"/>
      <c r="DFX225" s="65"/>
      <c r="DFY225" s="66"/>
      <c r="DGA225" s="64"/>
      <c r="DGB225" s="67"/>
      <c r="DGC225" s="67"/>
      <c r="DGD225" s="65"/>
      <c r="DGE225" s="65"/>
      <c r="DGF225" s="65"/>
      <c r="DGG225" s="66"/>
      <c r="DGI225" s="64"/>
      <c r="DGJ225" s="67"/>
      <c r="DGK225" s="67"/>
      <c r="DGL225" s="65"/>
      <c r="DGM225" s="65"/>
      <c r="DGN225" s="65"/>
      <c r="DGO225" s="66"/>
      <c r="DGQ225" s="64"/>
      <c r="DGR225" s="67"/>
      <c r="DGS225" s="67"/>
      <c r="DGT225" s="65"/>
      <c r="DGU225" s="65"/>
      <c r="DGV225" s="65"/>
      <c r="DGW225" s="66"/>
      <c r="DGY225" s="64"/>
      <c r="DGZ225" s="67"/>
      <c r="DHA225" s="67"/>
      <c r="DHB225" s="65"/>
      <c r="DHC225" s="65"/>
      <c r="DHD225" s="65"/>
      <c r="DHE225" s="66"/>
      <c r="DHG225" s="64"/>
      <c r="DHH225" s="67"/>
      <c r="DHI225" s="67"/>
      <c r="DHJ225" s="65"/>
      <c r="DHK225" s="65"/>
      <c r="DHL225" s="65"/>
      <c r="DHM225" s="66"/>
      <c r="DHO225" s="64"/>
      <c r="DHP225" s="67"/>
      <c r="DHQ225" s="67"/>
      <c r="DHR225" s="65"/>
      <c r="DHS225" s="65"/>
      <c r="DHT225" s="65"/>
      <c r="DHU225" s="66"/>
      <c r="DHW225" s="64"/>
      <c r="DHX225" s="67"/>
      <c r="DHY225" s="67"/>
      <c r="DHZ225" s="65"/>
      <c r="DIA225" s="65"/>
      <c r="DIB225" s="65"/>
      <c r="DIC225" s="66"/>
      <c r="DIE225" s="64"/>
      <c r="DIF225" s="67"/>
      <c r="DIG225" s="67"/>
      <c r="DIH225" s="65"/>
      <c r="DII225" s="65"/>
      <c r="DIJ225" s="65"/>
      <c r="DIK225" s="66"/>
      <c r="DIM225" s="64"/>
      <c r="DIN225" s="67"/>
      <c r="DIO225" s="67"/>
      <c r="DIP225" s="65"/>
      <c r="DIQ225" s="65"/>
      <c r="DIR225" s="65"/>
      <c r="DIS225" s="66"/>
      <c r="DIU225" s="64"/>
      <c r="DIV225" s="67"/>
      <c r="DIW225" s="67"/>
      <c r="DIX225" s="65"/>
      <c r="DIY225" s="65"/>
      <c r="DIZ225" s="65"/>
      <c r="DJA225" s="66"/>
      <c r="DJC225" s="64"/>
      <c r="DJD225" s="67"/>
      <c r="DJE225" s="67"/>
      <c r="DJF225" s="65"/>
      <c r="DJG225" s="65"/>
      <c r="DJH225" s="65"/>
      <c r="DJI225" s="66"/>
      <c r="DJK225" s="64"/>
      <c r="DJL225" s="67"/>
      <c r="DJM225" s="67"/>
      <c r="DJN225" s="65"/>
      <c r="DJO225" s="65"/>
      <c r="DJP225" s="65"/>
      <c r="DJQ225" s="66"/>
      <c r="DJS225" s="64"/>
      <c r="DJT225" s="67"/>
      <c r="DJU225" s="67"/>
      <c r="DJV225" s="65"/>
      <c r="DJW225" s="65"/>
      <c r="DJX225" s="65"/>
      <c r="DJY225" s="66"/>
      <c r="DKA225" s="64"/>
      <c r="DKB225" s="67"/>
      <c r="DKC225" s="67"/>
      <c r="DKD225" s="65"/>
      <c r="DKE225" s="65"/>
      <c r="DKF225" s="65"/>
      <c r="DKG225" s="66"/>
      <c r="DKI225" s="64"/>
      <c r="DKJ225" s="67"/>
      <c r="DKK225" s="67"/>
      <c r="DKL225" s="65"/>
      <c r="DKM225" s="65"/>
      <c r="DKN225" s="65"/>
      <c r="DKO225" s="66"/>
      <c r="DKQ225" s="64"/>
      <c r="DKR225" s="67"/>
      <c r="DKS225" s="67"/>
      <c r="DKT225" s="65"/>
      <c r="DKU225" s="65"/>
      <c r="DKV225" s="65"/>
      <c r="DKW225" s="66"/>
      <c r="DKY225" s="64"/>
      <c r="DKZ225" s="67"/>
      <c r="DLA225" s="67"/>
      <c r="DLB225" s="65"/>
      <c r="DLC225" s="65"/>
      <c r="DLD225" s="65"/>
      <c r="DLE225" s="66"/>
      <c r="DLG225" s="64"/>
      <c r="DLH225" s="67"/>
      <c r="DLI225" s="67"/>
      <c r="DLJ225" s="65"/>
      <c r="DLK225" s="65"/>
      <c r="DLL225" s="65"/>
      <c r="DLM225" s="66"/>
      <c r="DLO225" s="64"/>
      <c r="DLP225" s="67"/>
      <c r="DLQ225" s="67"/>
      <c r="DLR225" s="65"/>
      <c r="DLS225" s="65"/>
      <c r="DLT225" s="65"/>
      <c r="DLU225" s="66"/>
      <c r="DLW225" s="64"/>
      <c r="DLX225" s="67"/>
      <c r="DLY225" s="67"/>
      <c r="DLZ225" s="65"/>
      <c r="DMA225" s="65"/>
      <c r="DMB225" s="65"/>
      <c r="DMC225" s="66"/>
      <c r="DME225" s="64"/>
      <c r="DMF225" s="67"/>
      <c r="DMG225" s="67"/>
      <c r="DMH225" s="65"/>
      <c r="DMI225" s="65"/>
      <c r="DMJ225" s="65"/>
      <c r="DMK225" s="66"/>
      <c r="DMM225" s="64"/>
      <c r="DMN225" s="67"/>
      <c r="DMO225" s="67"/>
      <c r="DMP225" s="65"/>
      <c r="DMQ225" s="65"/>
      <c r="DMR225" s="65"/>
      <c r="DMS225" s="66"/>
      <c r="DMU225" s="64"/>
      <c r="DMV225" s="67"/>
      <c r="DMW225" s="67"/>
      <c r="DMX225" s="65"/>
      <c r="DMY225" s="65"/>
      <c r="DMZ225" s="65"/>
      <c r="DNA225" s="66"/>
      <c r="DNC225" s="64"/>
      <c r="DND225" s="67"/>
      <c r="DNE225" s="67"/>
      <c r="DNF225" s="65"/>
      <c r="DNG225" s="65"/>
      <c r="DNH225" s="65"/>
      <c r="DNI225" s="66"/>
      <c r="DNK225" s="64"/>
      <c r="DNL225" s="67"/>
      <c r="DNM225" s="67"/>
      <c r="DNN225" s="65"/>
      <c r="DNO225" s="65"/>
      <c r="DNP225" s="65"/>
      <c r="DNQ225" s="66"/>
      <c r="DNS225" s="64"/>
      <c r="DNT225" s="67"/>
      <c r="DNU225" s="67"/>
      <c r="DNV225" s="65"/>
      <c r="DNW225" s="65"/>
      <c r="DNX225" s="65"/>
      <c r="DNY225" s="66"/>
      <c r="DOA225" s="64"/>
      <c r="DOB225" s="67"/>
      <c r="DOC225" s="67"/>
      <c r="DOD225" s="65"/>
      <c r="DOE225" s="65"/>
      <c r="DOF225" s="65"/>
      <c r="DOG225" s="66"/>
      <c r="DOI225" s="64"/>
      <c r="DOJ225" s="67"/>
      <c r="DOK225" s="67"/>
      <c r="DOL225" s="65"/>
      <c r="DOM225" s="65"/>
      <c r="DON225" s="65"/>
      <c r="DOO225" s="66"/>
      <c r="DOQ225" s="64"/>
      <c r="DOR225" s="67"/>
      <c r="DOS225" s="67"/>
      <c r="DOT225" s="65"/>
      <c r="DOU225" s="65"/>
      <c r="DOV225" s="65"/>
      <c r="DOW225" s="66"/>
      <c r="DOY225" s="64"/>
      <c r="DOZ225" s="67"/>
      <c r="DPA225" s="67"/>
      <c r="DPB225" s="65"/>
      <c r="DPC225" s="65"/>
      <c r="DPD225" s="65"/>
      <c r="DPE225" s="66"/>
      <c r="DPG225" s="64"/>
      <c r="DPH225" s="67"/>
      <c r="DPI225" s="67"/>
      <c r="DPJ225" s="65"/>
      <c r="DPK225" s="65"/>
      <c r="DPL225" s="65"/>
      <c r="DPM225" s="66"/>
      <c r="DPO225" s="64"/>
      <c r="DPP225" s="67"/>
      <c r="DPQ225" s="67"/>
      <c r="DPR225" s="65"/>
      <c r="DPS225" s="65"/>
      <c r="DPT225" s="65"/>
      <c r="DPU225" s="66"/>
      <c r="DPW225" s="64"/>
      <c r="DPX225" s="67"/>
      <c r="DPY225" s="67"/>
      <c r="DPZ225" s="65"/>
      <c r="DQA225" s="65"/>
      <c r="DQB225" s="65"/>
      <c r="DQC225" s="66"/>
      <c r="DQE225" s="64"/>
      <c r="DQF225" s="67"/>
      <c r="DQG225" s="67"/>
      <c r="DQH225" s="65"/>
      <c r="DQI225" s="65"/>
      <c r="DQJ225" s="65"/>
      <c r="DQK225" s="66"/>
      <c r="DQM225" s="64"/>
      <c r="DQN225" s="67"/>
      <c r="DQO225" s="67"/>
      <c r="DQP225" s="65"/>
      <c r="DQQ225" s="65"/>
      <c r="DQR225" s="65"/>
      <c r="DQS225" s="66"/>
      <c r="DQU225" s="64"/>
      <c r="DQV225" s="67"/>
      <c r="DQW225" s="67"/>
      <c r="DQX225" s="65"/>
      <c r="DQY225" s="65"/>
      <c r="DQZ225" s="65"/>
      <c r="DRA225" s="66"/>
      <c r="DRC225" s="64"/>
      <c r="DRD225" s="67"/>
      <c r="DRE225" s="67"/>
      <c r="DRF225" s="65"/>
      <c r="DRG225" s="65"/>
      <c r="DRH225" s="65"/>
      <c r="DRI225" s="66"/>
      <c r="DRK225" s="64"/>
      <c r="DRL225" s="67"/>
      <c r="DRM225" s="67"/>
      <c r="DRN225" s="65"/>
      <c r="DRO225" s="65"/>
      <c r="DRP225" s="65"/>
      <c r="DRQ225" s="66"/>
      <c r="DRS225" s="64"/>
      <c r="DRT225" s="67"/>
      <c r="DRU225" s="67"/>
      <c r="DRV225" s="65"/>
      <c r="DRW225" s="65"/>
      <c r="DRX225" s="65"/>
      <c r="DRY225" s="66"/>
      <c r="DSA225" s="64"/>
      <c r="DSB225" s="67"/>
      <c r="DSC225" s="67"/>
      <c r="DSD225" s="65"/>
      <c r="DSE225" s="65"/>
      <c r="DSF225" s="65"/>
      <c r="DSG225" s="66"/>
      <c r="DSI225" s="64"/>
      <c r="DSJ225" s="67"/>
      <c r="DSK225" s="67"/>
      <c r="DSL225" s="65"/>
      <c r="DSM225" s="65"/>
      <c r="DSN225" s="65"/>
      <c r="DSO225" s="66"/>
      <c r="DSQ225" s="64"/>
      <c r="DSR225" s="67"/>
      <c r="DSS225" s="67"/>
      <c r="DST225" s="65"/>
      <c r="DSU225" s="65"/>
      <c r="DSV225" s="65"/>
      <c r="DSW225" s="66"/>
      <c r="DSY225" s="64"/>
      <c r="DSZ225" s="67"/>
      <c r="DTA225" s="67"/>
      <c r="DTB225" s="65"/>
      <c r="DTC225" s="65"/>
      <c r="DTD225" s="65"/>
      <c r="DTE225" s="66"/>
      <c r="DTG225" s="64"/>
      <c r="DTH225" s="67"/>
      <c r="DTI225" s="67"/>
      <c r="DTJ225" s="65"/>
      <c r="DTK225" s="65"/>
      <c r="DTL225" s="65"/>
      <c r="DTM225" s="66"/>
      <c r="DTO225" s="64"/>
      <c r="DTP225" s="67"/>
      <c r="DTQ225" s="67"/>
      <c r="DTR225" s="65"/>
      <c r="DTS225" s="65"/>
      <c r="DTT225" s="65"/>
      <c r="DTU225" s="66"/>
      <c r="DTW225" s="64"/>
      <c r="DTX225" s="67"/>
      <c r="DTY225" s="67"/>
      <c r="DTZ225" s="65"/>
      <c r="DUA225" s="65"/>
      <c r="DUB225" s="65"/>
      <c r="DUC225" s="66"/>
      <c r="DUE225" s="64"/>
      <c r="DUF225" s="67"/>
      <c r="DUG225" s="67"/>
      <c r="DUH225" s="65"/>
      <c r="DUI225" s="65"/>
      <c r="DUJ225" s="65"/>
      <c r="DUK225" s="66"/>
      <c r="DUM225" s="64"/>
      <c r="DUN225" s="67"/>
      <c r="DUO225" s="67"/>
      <c r="DUP225" s="65"/>
      <c r="DUQ225" s="65"/>
      <c r="DUR225" s="65"/>
      <c r="DUS225" s="66"/>
      <c r="DUU225" s="64"/>
      <c r="DUV225" s="67"/>
      <c r="DUW225" s="67"/>
      <c r="DUX225" s="65"/>
      <c r="DUY225" s="65"/>
      <c r="DUZ225" s="65"/>
      <c r="DVA225" s="66"/>
      <c r="DVC225" s="64"/>
      <c r="DVD225" s="67"/>
      <c r="DVE225" s="67"/>
      <c r="DVF225" s="65"/>
      <c r="DVG225" s="65"/>
      <c r="DVH225" s="65"/>
      <c r="DVI225" s="66"/>
      <c r="DVK225" s="64"/>
      <c r="DVL225" s="67"/>
      <c r="DVM225" s="67"/>
      <c r="DVN225" s="65"/>
      <c r="DVO225" s="65"/>
      <c r="DVP225" s="65"/>
      <c r="DVQ225" s="66"/>
      <c r="DVS225" s="64"/>
      <c r="DVT225" s="67"/>
      <c r="DVU225" s="67"/>
      <c r="DVV225" s="65"/>
      <c r="DVW225" s="65"/>
      <c r="DVX225" s="65"/>
      <c r="DVY225" s="66"/>
      <c r="DWA225" s="64"/>
      <c r="DWB225" s="67"/>
      <c r="DWC225" s="67"/>
      <c r="DWD225" s="65"/>
      <c r="DWE225" s="65"/>
      <c r="DWF225" s="65"/>
      <c r="DWG225" s="66"/>
      <c r="DWI225" s="64"/>
      <c r="DWJ225" s="67"/>
      <c r="DWK225" s="67"/>
      <c r="DWL225" s="65"/>
      <c r="DWM225" s="65"/>
      <c r="DWN225" s="65"/>
      <c r="DWO225" s="66"/>
      <c r="DWQ225" s="64"/>
      <c r="DWR225" s="67"/>
      <c r="DWS225" s="67"/>
      <c r="DWT225" s="65"/>
      <c r="DWU225" s="65"/>
      <c r="DWV225" s="65"/>
      <c r="DWW225" s="66"/>
      <c r="DWY225" s="64"/>
      <c r="DWZ225" s="67"/>
      <c r="DXA225" s="67"/>
      <c r="DXB225" s="65"/>
      <c r="DXC225" s="65"/>
      <c r="DXD225" s="65"/>
      <c r="DXE225" s="66"/>
      <c r="DXG225" s="64"/>
      <c r="DXH225" s="67"/>
      <c r="DXI225" s="67"/>
      <c r="DXJ225" s="65"/>
      <c r="DXK225" s="65"/>
      <c r="DXL225" s="65"/>
      <c r="DXM225" s="66"/>
      <c r="DXO225" s="64"/>
      <c r="DXP225" s="67"/>
      <c r="DXQ225" s="67"/>
      <c r="DXR225" s="65"/>
      <c r="DXS225" s="65"/>
      <c r="DXT225" s="65"/>
      <c r="DXU225" s="66"/>
      <c r="DXW225" s="64"/>
      <c r="DXX225" s="67"/>
      <c r="DXY225" s="67"/>
      <c r="DXZ225" s="65"/>
      <c r="DYA225" s="65"/>
      <c r="DYB225" s="65"/>
      <c r="DYC225" s="66"/>
      <c r="DYE225" s="64"/>
      <c r="DYF225" s="67"/>
      <c r="DYG225" s="67"/>
      <c r="DYH225" s="65"/>
      <c r="DYI225" s="65"/>
      <c r="DYJ225" s="65"/>
      <c r="DYK225" s="66"/>
      <c r="DYM225" s="64"/>
      <c r="DYN225" s="67"/>
      <c r="DYO225" s="67"/>
      <c r="DYP225" s="65"/>
      <c r="DYQ225" s="65"/>
      <c r="DYR225" s="65"/>
      <c r="DYS225" s="66"/>
      <c r="DYU225" s="64"/>
      <c r="DYV225" s="67"/>
      <c r="DYW225" s="67"/>
      <c r="DYX225" s="65"/>
      <c r="DYY225" s="65"/>
      <c r="DYZ225" s="65"/>
      <c r="DZA225" s="66"/>
      <c r="DZC225" s="64"/>
      <c r="DZD225" s="67"/>
      <c r="DZE225" s="67"/>
      <c r="DZF225" s="65"/>
      <c r="DZG225" s="65"/>
      <c r="DZH225" s="65"/>
      <c r="DZI225" s="66"/>
      <c r="DZK225" s="64"/>
      <c r="DZL225" s="67"/>
      <c r="DZM225" s="67"/>
      <c r="DZN225" s="65"/>
      <c r="DZO225" s="65"/>
      <c r="DZP225" s="65"/>
      <c r="DZQ225" s="66"/>
      <c r="DZS225" s="64"/>
      <c r="DZT225" s="67"/>
      <c r="DZU225" s="67"/>
      <c r="DZV225" s="65"/>
      <c r="DZW225" s="65"/>
      <c r="DZX225" s="65"/>
      <c r="DZY225" s="66"/>
      <c r="EAA225" s="64"/>
      <c r="EAB225" s="67"/>
      <c r="EAC225" s="67"/>
      <c r="EAD225" s="65"/>
      <c r="EAE225" s="65"/>
      <c r="EAF225" s="65"/>
      <c r="EAG225" s="66"/>
      <c r="EAI225" s="64"/>
      <c r="EAJ225" s="67"/>
      <c r="EAK225" s="67"/>
      <c r="EAL225" s="65"/>
      <c r="EAM225" s="65"/>
      <c r="EAN225" s="65"/>
      <c r="EAO225" s="66"/>
      <c r="EAQ225" s="64"/>
      <c r="EAR225" s="67"/>
      <c r="EAS225" s="67"/>
      <c r="EAT225" s="65"/>
      <c r="EAU225" s="65"/>
      <c r="EAV225" s="65"/>
      <c r="EAW225" s="66"/>
      <c r="EAY225" s="64"/>
      <c r="EAZ225" s="67"/>
      <c r="EBA225" s="67"/>
      <c r="EBB225" s="65"/>
      <c r="EBC225" s="65"/>
      <c r="EBD225" s="65"/>
      <c r="EBE225" s="66"/>
      <c r="EBG225" s="64"/>
      <c r="EBH225" s="67"/>
      <c r="EBI225" s="67"/>
      <c r="EBJ225" s="65"/>
      <c r="EBK225" s="65"/>
      <c r="EBL225" s="65"/>
      <c r="EBM225" s="66"/>
      <c r="EBO225" s="64"/>
      <c r="EBP225" s="67"/>
      <c r="EBQ225" s="67"/>
      <c r="EBR225" s="65"/>
      <c r="EBS225" s="65"/>
      <c r="EBT225" s="65"/>
      <c r="EBU225" s="66"/>
      <c r="EBW225" s="64"/>
      <c r="EBX225" s="67"/>
      <c r="EBY225" s="67"/>
      <c r="EBZ225" s="65"/>
      <c r="ECA225" s="65"/>
      <c r="ECB225" s="65"/>
      <c r="ECC225" s="66"/>
      <c r="ECE225" s="64"/>
      <c r="ECF225" s="67"/>
      <c r="ECG225" s="67"/>
      <c r="ECH225" s="65"/>
      <c r="ECI225" s="65"/>
      <c r="ECJ225" s="65"/>
      <c r="ECK225" s="66"/>
      <c r="ECM225" s="64"/>
      <c r="ECN225" s="67"/>
      <c r="ECO225" s="67"/>
      <c r="ECP225" s="65"/>
      <c r="ECQ225" s="65"/>
      <c r="ECR225" s="65"/>
      <c r="ECS225" s="66"/>
      <c r="ECU225" s="64"/>
      <c r="ECV225" s="67"/>
      <c r="ECW225" s="67"/>
      <c r="ECX225" s="65"/>
      <c r="ECY225" s="65"/>
      <c r="ECZ225" s="65"/>
      <c r="EDA225" s="66"/>
      <c r="EDC225" s="64"/>
      <c r="EDD225" s="67"/>
      <c r="EDE225" s="67"/>
      <c r="EDF225" s="65"/>
      <c r="EDG225" s="65"/>
      <c r="EDH225" s="65"/>
      <c r="EDI225" s="66"/>
      <c r="EDK225" s="64"/>
      <c r="EDL225" s="67"/>
      <c r="EDM225" s="67"/>
      <c r="EDN225" s="65"/>
      <c r="EDO225" s="65"/>
      <c r="EDP225" s="65"/>
      <c r="EDQ225" s="66"/>
      <c r="EDS225" s="64"/>
      <c r="EDT225" s="67"/>
      <c r="EDU225" s="67"/>
      <c r="EDV225" s="65"/>
      <c r="EDW225" s="65"/>
      <c r="EDX225" s="65"/>
      <c r="EDY225" s="66"/>
      <c r="EEA225" s="64"/>
      <c r="EEB225" s="67"/>
      <c r="EEC225" s="67"/>
      <c r="EED225" s="65"/>
      <c r="EEE225" s="65"/>
      <c r="EEF225" s="65"/>
      <c r="EEG225" s="66"/>
      <c r="EEI225" s="64"/>
      <c r="EEJ225" s="67"/>
      <c r="EEK225" s="67"/>
      <c r="EEL225" s="65"/>
      <c r="EEM225" s="65"/>
      <c r="EEN225" s="65"/>
      <c r="EEO225" s="66"/>
      <c r="EEQ225" s="64"/>
      <c r="EER225" s="67"/>
      <c r="EES225" s="67"/>
      <c r="EET225" s="65"/>
      <c r="EEU225" s="65"/>
      <c r="EEV225" s="65"/>
      <c r="EEW225" s="66"/>
      <c r="EEY225" s="64"/>
      <c r="EEZ225" s="67"/>
      <c r="EFA225" s="67"/>
      <c r="EFB225" s="65"/>
      <c r="EFC225" s="65"/>
      <c r="EFD225" s="65"/>
      <c r="EFE225" s="66"/>
      <c r="EFG225" s="64"/>
      <c r="EFH225" s="67"/>
      <c r="EFI225" s="67"/>
      <c r="EFJ225" s="65"/>
      <c r="EFK225" s="65"/>
      <c r="EFL225" s="65"/>
      <c r="EFM225" s="66"/>
      <c r="EFO225" s="64"/>
      <c r="EFP225" s="67"/>
      <c r="EFQ225" s="67"/>
      <c r="EFR225" s="65"/>
      <c r="EFS225" s="65"/>
      <c r="EFT225" s="65"/>
      <c r="EFU225" s="66"/>
      <c r="EFW225" s="64"/>
      <c r="EFX225" s="67"/>
      <c r="EFY225" s="67"/>
      <c r="EFZ225" s="65"/>
      <c r="EGA225" s="65"/>
      <c r="EGB225" s="65"/>
      <c r="EGC225" s="66"/>
      <c r="EGE225" s="64"/>
      <c r="EGF225" s="67"/>
      <c r="EGG225" s="67"/>
      <c r="EGH225" s="65"/>
      <c r="EGI225" s="65"/>
      <c r="EGJ225" s="65"/>
      <c r="EGK225" s="66"/>
      <c r="EGM225" s="64"/>
      <c r="EGN225" s="67"/>
      <c r="EGO225" s="67"/>
      <c r="EGP225" s="65"/>
      <c r="EGQ225" s="65"/>
      <c r="EGR225" s="65"/>
      <c r="EGS225" s="66"/>
      <c r="EGU225" s="64"/>
      <c r="EGV225" s="67"/>
      <c r="EGW225" s="67"/>
      <c r="EGX225" s="65"/>
      <c r="EGY225" s="65"/>
      <c r="EGZ225" s="65"/>
      <c r="EHA225" s="66"/>
      <c r="EHC225" s="64"/>
      <c r="EHD225" s="67"/>
      <c r="EHE225" s="67"/>
      <c r="EHF225" s="65"/>
      <c r="EHG225" s="65"/>
      <c r="EHH225" s="65"/>
      <c r="EHI225" s="66"/>
      <c r="EHK225" s="64"/>
      <c r="EHL225" s="67"/>
      <c r="EHM225" s="67"/>
      <c r="EHN225" s="65"/>
      <c r="EHO225" s="65"/>
      <c r="EHP225" s="65"/>
      <c r="EHQ225" s="66"/>
      <c r="EHS225" s="64"/>
      <c r="EHT225" s="67"/>
      <c r="EHU225" s="67"/>
      <c r="EHV225" s="65"/>
      <c r="EHW225" s="65"/>
      <c r="EHX225" s="65"/>
      <c r="EHY225" s="66"/>
      <c r="EIA225" s="64"/>
      <c r="EIB225" s="67"/>
      <c r="EIC225" s="67"/>
      <c r="EID225" s="65"/>
      <c r="EIE225" s="65"/>
      <c r="EIF225" s="65"/>
      <c r="EIG225" s="66"/>
      <c r="EII225" s="64"/>
      <c r="EIJ225" s="67"/>
      <c r="EIK225" s="67"/>
      <c r="EIL225" s="65"/>
      <c r="EIM225" s="65"/>
      <c r="EIN225" s="65"/>
      <c r="EIO225" s="66"/>
      <c r="EIQ225" s="64"/>
      <c r="EIR225" s="67"/>
      <c r="EIS225" s="67"/>
      <c r="EIT225" s="65"/>
      <c r="EIU225" s="65"/>
      <c r="EIV225" s="65"/>
      <c r="EIW225" s="66"/>
      <c r="EIY225" s="64"/>
      <c r="EIZ225" s="67"/>
      <c r="EJA225" s="67"/>
      <c r="EJB225" s="65"/>
      <c r="EJC225" s="65"/>
      <c r="EJD225" s="65"/>
      <c r="EJE225" s="66"/>
      <c r="EJG225" s="64"/>
      <c r="EJH225" s="67"/>
      <c r="EJI225" s="67"/>
      <c r="EJJ225" s="65"/>
      <c r="EJK225" s="65"/>
      <c r="EJL225" s="65"/>
      <c r="EJM225" s="66"/>
      <c r="EJO225" s="64"/>
      <c r="EJP225" s="67"/>
      <c r="EJQ225" s="67"/>
      <c r="EJR225" s="65"/>
      <c r="EJS225" s="65"/>
      <c r="EJT225" s="65"/>
      <c r="EJU225" s="66"/>
      <c r="EJW225" s="64"/>
      <c r="EJX225" s="67"/>
      <c r="EJY225" s="67"/>
      <c r="EJZ225" s="65"/>
      <c r="EKA225" s="65"/>
      <c r="EKB225" s="65"/>
      <c r="EKC225" s="66"/>
      <c r="EKE225" s="64"/>
      <c r="EKF225" s="67"/>
      <c r="EKG225" s="67"/>
      <c r="EKH225" s="65"/>
      <c r="EKI225" s="65"/>
      <c r="EKJ225" s="65"/>
      <c r="EKK225" s="66"/>
      <c r="EKM225" s="64"/>
      <c r="EKN225" s="67"/>
      <c r="EKO225" s="67"/>
      <c r="EKP225" s="65"/>
      <c r="EKQ225" s="65"/>
      <c r="EKR225" s="65"/>
      <c r="EKS225" s="66"/>
      <c r="EKU225" s="64"/>
      <c r="EKV225" s="67"/>
      <c r="EKW225" s="67"/>
      <c r="EKX225" s="65"/>
      <c r="EKY225" s="65"/>
      <c r="EKZ225" s="65"/>
      <c r="ELA225" s="66"/>
      <c r="ELC225" s="64"/>
      <c r="ELD225" s="67"/>
      <c r="ELE225" s="67"/>
      <c r="ELF225" s="65"/>
      <c r="ELG225" s="65"/>
      <c r="ELH225" s="65"/>
      <c r="ELI225" s="66"/>
      <c r="ELK225" s="64"/>
      <c r="ELL225" s="67"/>
      <c r="ELM225" s="67"/>
      <c r="ELN225" s="65"/>
      <c r="ELO225" s="65"/>
      <c r="ELP225" s="65"/>
      <c r="ELQ225" s="66"/>
      <c r="ELS225" s="64"/>
      <c r="ELT225" s="67"/>
      <c r="ELU225" s="67"/>
      <c r="ELV225" s="65"/>
      <c r="ELW225" s="65"/>
      <c r="ELX225" s="65"/>
      <c r="ELY225" s="66"/>
      <c r="EMA225" s="64"/>
      <c r="EMB225" s="67"/>
      <c r="EMC225" s="67"/>
      <c r="EMD225" s="65"/>
      <c r="EME225" s="65"/>
      <c r="EMF225" s="65"/>
      <c r="EMG225" s="66"/>
      <c r="EMI225" s="64"/>
      <c r="EMJ225" s="67"/>
      <c r="EMK225" s="67"/>
      <c r="EML225" s="65"/>
      <c r="EMM225" s="65"/>
      <c r="EMN225" s="65"/>
      <c r="EMO225" s="66"/>
      <c r="EMQ225" s="64"/>
      <c r="EMR225" s="67"/>
      <c r="EMS225" s="67"/>
      <c r="EMT225" s="65"/>
      <c r="EMU225" s="65"/>
      <c r="EMV225" s="65"/>
      <c r="EMW225" s="66"/>
      <c r="EMY225" s="64"/>
      <c r="EMZ225" s="67"/>
      <c r="ENA225" s="67"/>
      <c r="ENB225" s="65"/>
      <c r="ENC225" s="65"/>
      <c r="END225" s="65"/>
      <c r="ENE225" s="66"/>
      <c r="ENG225" s="64"/>
      <c r="ENH225" s="67"/>
      <c r="ENI225" s="67"/>
      <c r="ENJ225" s="65"/>
      <c r="ENK225" s="65"/>
      <c r="ENL225" s="65"/>
      <c r="ENM225" s="66"/>
      <c r="ENO225" s="64"/>
      <c r="ENP225" s="67"/>
      <c r="ENQ225" s="67"/>
      <c r="ENR225" s="65"/>
      <c r="ENS225" s="65"/>
      <c r="ENT225" s="65"/>
      <c r="ENU225" s="66"/>
      <c r="ENW225" s="64"/>
      <c r="ENX225" s="67"/>
      <c r="ENY225" s="67"/>
      <c r="ENZ225" s="65"/>
      <c r="EOA225" s="65"/>
      <c r="EOB225" s="65"/>
      <c r="EOC225" s="66"/>
      <c r="EOE225" s="64"/>
      <c r="EOF225" s="67"/>
      <c r="EOG225" s="67"/>
      <c r="EOH225" s="65"/>
      <c r="EOI225" s="65"/>
      <c r="EOJ225" s="65"/>
      <c r="EOK225" s="66"/>
      <c r="EOM225" s="64"/>
      <c r="EON225" s="67"/>
      <c r="EOO225" s="67"/>
      <c r="EOP225" s="65"/>
      <c r="EOQ225" s="65"/>
      <c r="EOR225" s="65"/>
      <c r="EOS225" s="66"/>
      <c r="EOU225" s="64"/>
      <c r="EOV225" s="67"/>
      <c r="EOW225" s="67"/>
      <c r="EOX225" s="65"/>
      <c r="EOY225" s="65"/>
      <c r="EOZ225" s="65"/>
      <c r="EPA225" s="66"/>
      <c r="EPC225" s="64"/>
      <c r="EPD225" s="67"/>
      <c r="EPE225" s="67"/>
      <c r="EPF225" s="65"/>
      <c r="EPG225" s="65"/>
      <c r="EPH225" s="65"/>
      <c r="EPI225" s="66"/>
      <c r="EPK225" s="64"/>
      <c r="EPL225" s="67"/>
      <c r="EPM225" s="67"/>
      <c r="EPN225" s="65"/>
      <c r="EPO225" s="65"/>
      <c r="EPP225" s="65"/>
      <c r="EPQ225" s="66"/>
      <c r="EPS225" s="64"/>
      <c r="EPT225" s="67"/>
      <c r="EPU225" s="67"/>
      <c r="EPV225" s="65"/>
      <c r="EPW225" s="65"/>
      <c r="EPX225" s="65"/>
      <c r="EPY225" s="66"/>
      <c r="EQA225" s="64"/>
      <c r="EQB225" s="67"/>
      <c r="EQC225" s="67"/>
      <c r="EQD225" s="65"/>
      <c r="EQE225" s="65"/>
      <c r="EQF225" s="65"/>
      <c r="EQG225" s="66"/>
      <c r="EQI225" s="64"/>
      <c r="EQJ225" s="67"/>
      <c r="EQK225" s="67"/>
      <c r="EQL225" s="65"/>
      <c r="EQM225" s="65"/>
      <c r="EQN225" s="65"/>
      <c r="EQO225" s="66"/>
      <c r="EQQ225" s="64"/>
      <c r="EQR225" s="67"/>
      <c r="EQS225" s="67"/>
      <c r="EQT225" s="65"/>
      <c r="EQU225" s="65"/>
      <c r="EQV225" s="65"/>
      <c r="EQW225" s="66"/>
      <c r="EQY225" s="64"/>
      <c r="EQZ225" s="67"/>
      <c r="ERA225" s="67"/>
      <c r="ERB225" s="65"/>
      <c r="ERC225" s="65"/>
      <c r="ERD225" s="65"/>
      <c r="ERE225" s="66"/>
      <c r="ERG225" s="64"/>
      <c r="ERH225" s="67"/>
      <c r="ERI225" s="67"/>
      <c r="ERJ225" s="65"/>
      <c r="ERK225" s="65"/>
      <c r="ERL225" s="65"/>
      <c r="ERM225" s="66"/>
      <c r="ERO225" s="64"/>
      <c r="ERP225" s="67"/>
      <c r="ERQ225" s="67"/>
      <c r="ERR225" s="65"/>
      <c r="ERS225" s="65"/>
      <c r="ERT225" s="65"/>
      <c r="ERU225" s="66"/>
      <c r="ERW225" s="64"/>
      <c r="ERX225" s="67"/>
      <c r="ERY225" s="67"/>
      <c r="ERZ225" s="65"/>
      <c r="ESA225" s="65"/>
      <c r="ESB225" s="65"/>
      <c r="ESC225" s="66"/>
      <c r="ESE225" s="64"/>
      <c r="ESF225" s="67"/>
      <c r="ESG225" s="67"/>
      <c r="ESH225" s="65"/>
      <c r="ESI225" s="65"/>
      <c r="ESJ225" s="65"/>
      <c r="ESK225" s="66"/>
      <c r="ESM225" s="64"/>
      <c r="ESN225" s="67"/>
      <c r="ESO225" s="67"/>
      <c r="ESP225" s="65"/>
      <c r="ESQ225" s="65"/>
      <c r="ESR225" s="65"/>
      <c r="ESS225" s="66"/>
      <c r="ESU225" s="64"/>
      <c r="ESV225" s="67"/>
      <c r="ESW225" s="67"/>
      <c r="ESX225" s="65"/>
      <c r="ESY225" s="65"/>
      <c r="ESZ225" s="65"/>
      <c r="ETA225" s="66"/>
      <c r="ETC225" s="64"/>
      <c r="ETD225" s="67"/>
      <c r="ETE225" s="67"/>
      <c r="ETF225" s="65"/>
      <c r="ETG225" s="65"/>
      <c r="ETH225" s="65"/>
      <c r="ETI225" s="66"/>
      <c r="ETK225" s="64"/>
      <c r="ETL225" s="67"/>
      <c r="ETM225" s="67"/>
      <c r="ETN225" s="65"/>
      <c r="ETO225" s="65"/>
      <c r="ETP225" s="65"/>
      <c r="ETQ225" s="66"/>
      <c r="ETS225" s="64"/>
      <c r="ETT225" s="67"/>
      <c r="ETU225" s="67"/>
      <c r="ETV225" s="65"/>
      <c r="ETW225" s="65"/>
      <c r="ETX225" s="65"/>
      <c r="ETY225" s="66"/>
      <c r="EUA225" s="64"/>
      <c r="EUB225" s="67"/>
      <c r="EUC225" s="67"/>
      <c r="EUD225" s="65"/>
      <c r="EUE225" s="65"/>
      <c r="EUF225" s="65"/>
      <c r="EUG225" s="66"/>
      <c r="EUI225" s="64"/>
      <c r="EUJ225" s="67"/>
      <c r="EUK225" s="67"/>
      <c r="EUL225" s="65"/>
      <c r="EUM225" s="65"/>
      <c r="EUN225" s="65"/>
      <c r="EUO225" s="66"/>
      <c r="EUQ225" s="64"/>
      <c r="EUR225" s="67"/>
      <c r="EUS225" s="67"/>
      <c r="EUT225" s="65"/>
      <c r="EUU225" s="65"/>
      <c r="EUV225" s="65"/>
      <c r="EUW225" s="66"/>
      <c r="EUY225" s="64"/>
      <c r="EUZ225" s="67"/>
      <c r="EVA225" s="67"/>
      <c r="EVB225" s="65"/>
      <c r="EVC225" s="65"/>
      <c r="EVD225" s="65"/>
      <c r="EVE225" s="66"/>
      <c r="EVG225" s="64"/>
      <c r="EVH225" s="67"/>
      <c r="EVI225" s="67"/>
      <c r="EVJ225" s="65"/>
      <c r="EVK225" s="65"/>
      <c r="EVL225" s="65"/>
      <c r="EVM225" s="66"/>
      <c r="EVO225" s="64"/>
      <c r="EVP225" s="67"/>
      <c r="EVQ225" s="67"/>
      <c r="EVR225" s="65"/>
      <c r="EVS225" s="65"/>
      <c r="EVT225" s="65"/>
      <c r="EVU225" s="66"/>
      <c r="EVW225" s="64"/>
      <c r="EVX225" s="67"/>
      <c r="EVY225" s="67"/>
      <c r="EVZ225" s="65"/>
      <c r="EWA225" s="65"/>
      <c r="EWB225" s="65"/>
      <c r="EWC225" s="66"/>
      <c r="EWE225" s="64"/>
      <c r="EWF225" s="67"/>
      <c r="EWG225" s="67"/>
      <c r="EWH225" s="65"/>
      <c r="EWI225" s="65"/>
      <c r="EWJ225" s="65"/>
      <c r="EWK225" s="66"/>
      <c r="EWM225" s="64"/>
      <c r="EWN225" s="67"/>
      <c r="EWO225" s="67"/>
      <c r="EWP225" s="65"/>
      <c r="EWQ225" s="65"/>
      <c r="EWR225" s="65"/>
      <c r="EWS225" s="66"/>
      <c r="EWU225" s="64"/>
      <c r="EWV225" s="67"/>
      <c r="EWW225" s="67"/>
      <c r="EWX225" s="65"/>
      <c r="EWY225" s="65"/>
      <c r="EWZ225" s="65"/>
      <c r="EXA225" s="66"/>
      <c r="EXC225" s="64"/>
      <c r="EXD225" s="67"/>
      <c r="EXE225" s="67"/>
      <c r="EXF225" s="65"/>
      <c r="EXG225" s="65"/>
      <c r="EXH225" s="65"/>
      <c r="EXI225" s="66"/>
      <c r="EXK225" s="64"/>
      <c r="EXL225" s="67"/>
      <c r="EXM225" s="67"/>
      <c r="EXN225" s="65"/>
      <c r="EXO225" s="65"/>
      <c r="EXP225" s="65"/>
      <c r="EXQ225" s="66"/>
      <c r="EXS225" s="64"/>
      <c r="EXT225" s="67"/>
      <c r="EXU225" s="67"/>
      <c r="EXV225" s="65"/>
      <c r="EXW225" s="65"/>
      <c r="EXX225" s="65"/>
      <c r="EXY225" s="66"/>
      <c r="EYA225" s="64"/>
      <c r="EYB225" s="67"/>
      <c r="EYC225" s="67"/>
      <c r="EYD225" s="65"/>
      <c r="EYE225" s="65"/>
      <c r="EYF225" s="65"/>
      <c r="EYG225" s="66"/>
      <c r="EYI225" s="64"/>
      <c r="EYJ225" s="67"/>
      <c r="EYK225" s="67"/>
      <c r="EYL225" s="65"/>
      <c r="EYM225" s="65"/>
      <c r="EYN225" s="65"/>
      <c r="EYO225" s="66"/>
      <c r="EYQ225" s="64"/>
      <c r="EYR225" s="67"/>
      <c r="EYS225" s="67"/>
      <c r="EYT225" s="65"/>
      <c r="EYU225" s="65"/>
      <c r="EYV225" s="65"/>
      <c r="EYW225" s="66"/>
      <c r="EYY225" s="64"/>
      <c r="EYZ225" s="67"/>
      <c r="EZA225" s="67"/>
      <c r="EZB225" s="65"/>
      <c r="EZC225" s="65"/>
      <c r="EZD225" s="65"/>
      <c r="EZE225" s="66"/>
      <c r="EZG225" s="64"/>
      <c r="EZH225" s="67"/>
      <c r="EZI225" s="67"/>
      <c r="EZJ225" s="65"/>
      <c r="EZK225" s="65"/>
      <c r="EZL225" s="65"/>
      <c r="EZM225" s="66"/>
      <c r="EZO225" s="64"/>
      <c r="EZP225" s="67"/>
      <c r="EZQ225" s="67"/>
      <c r="EZR225" s="65"/>
      <c r="EZS225" s="65"/>
      <c r="EZT225" s="65"/>
      <c r="EZU225" s="66"/>
      <c r="EZW225" s="64"/>
      <c r="EZX225" s="67"/>
      <c r="EZY225" s="67"/>
      <c r="EZZ225" s="65"/>
      <c r="FAA225" s="65"/>
      <c r="FAB225" s="65"/>
      <c r="FAC225" s="66"/>
      <c r="FAE225" s="64"/>
      <c r="FAF225" s="67"/>
      <c r="FAG225" s="67"/>
      <c r="FAH225" s="65"/>
      <c r="FAI225" s="65"/>
      <c r="FAJ225" s="65"/>
      <c r="FAK225" s="66"/>
      <c r="FAM225" s="64"/>
      <c r="FAN225" s="67"/>
      <c r="FAO225" s="67"/>
      <c r="FAP225" s="65"/>
      <c r="FAQ225" s="65"/>
      <c r="FAR225" s="65"/>
      <c r="FAS225" s="66"/>
      <c r="FAU225" s="64"/>
      <c r="FAV225" s="67"/>
      <c r="FAW225" s="67"/>
      <c r="FAX225" s="65"/>
      <c r="FAY225" s="65"/>
      <c r="FAZ225" s="65"/>
      <c r="FBA225" s="66"/>
      <c r="FBC225" s="64"/>
      <c r="FBD225" s="67"/>
      <c r="FBE225" s="67"/>
      <c r="FBF225" s="65"/>
      <c r="FBG225" s="65"/>
      <c r="FBH225" s="65"/>
      <c r="FBI225" s="66"/>
      <c r="FBK225" s="64"/>
      <c r="FBL225" s="67"/>
      <c r="FBM225" s="67"/>
      <c r="FBN225" s="65"/>
      <c r="FBO225" s="65"/>
      <c r="FBP225" s="65"/>
      <c r="FBQ225" s="66"/>
      <c r="FBS225" s="64"/>
      <c r="FBT225" s="67"/>
      <c r="FBU225" s="67"/>
      <c r="FBV225" s="65"/>
      <c r="FBW225" s="65"/>
      <c r="FBX225" s="65"/>
      <c r="FBY225" s="66"/>
      <c r="FCA225" s="64"/>
      <c r="FCB225" s="67"/>
      <c r="FCC225" s="67"/>
      <c r="FCD225" s="65"/>
      <c r="FCE225" s="65"/>
      <c r="FCF225" s="65"/>
      <c r="FCG225" s="66"/>
      <c r="FCI225" s="64"/>
      <c r="FCJ225" s="67"/>
      <c r="FCK225" s="67"/>
      <c r="FCL225" s="65"/>
      <c r="FCM225" s="65"/>
      <c r="FCN225" s="65"/>
      <c r="FCO225" s="66"/>
      <c r="FCQ225" s="64"/>
      <c r="FCR225" s="67"/>
      <c r="FCS225" s="67"/>
      <c r="FCT225" s="65"/>
      <c r="FCU225" s="65"/>
      <c r="FCV225" s="65"/>
      <c r="FCW225" s="66"/>
      <c r="FCY225" s="64"/>
      <c r="FCZ225" s="67"/>
      <c r="FDA225" s="67"/>
      <c r="FDB225" s="65"/>
      <c r="FDC225" s="65"/>
      <c r="FDD225" s="65"/>
      <c r="FDE225" s="66"/>
      <c r="FDG225" s="64"/>
      <c r="FDH225" s="67"/>
      <c r="FDI225" s="67"/>
      <c r="FDJ225" s="65"/>
      <c r="FDK225" s="65"/>
      <c r="FDL225" s="65"/>
      <c r="FDM225" s="66"/>
      <c r="FDO225" s="64"/>
      <c r="FDP225" s="67"/>
      <c r="FDQ225" s="67"/>
      <c r="FDR225" s="65"/>
      <c r="FDS225" s="65"/>
      <c r="FDT225" s="65"/>
      <c r="FDU225" s="66"/>
      <c r="FDW225" s="64"/>
      <c r="FDX225" s="67"/>
      <c r="FDY225" s="67"/>
      <c r="FDZ225" s="65"/>
      <c r="FEA225" s="65"/>
      <c r="FEB225" s="65"/>
      <c r="FEC225" s="66"/>
      <c r="FEE225" s="64"/>
      <c r="FEF225" s="67"/>
      <c r="FEG225" s="67"/>
      <c r="FEH225" s="65"/>
      <c r="FEI225" s="65"/>
      <c r="FEJ225" s="65"/>
      <c r="FEK225" s="66"/>
      <c r="FEM225" s="64"/>
      <c r="FEN225" s="67"/>
      <c r="FEO225" s="67"/>
      <c r="FEP225" s="65"/>
      <c r="FEQ225" s="65"/>
      <c r="FER225" s="65"/>
      <c r="FES225" s="66"/>
      <c r="FEU225" s="64"/>
      <c r="FEV225" s="67"/>
      <c r="FEW225" s="67"/>
      <c r="FEX225" s="65"/>
      <c r="FEY225" s="65"/>
      <c r="FEZ225" s="65"/>
      <c r="FFA225" s="66"/>
      <c r="FFC225" s="64"/>
      <c r="FFD225" s="67"/>
      <c r="FFE225" s="67"/>
      <c r="FFF225" s="65"/>
      <c r="FFG225" s="65"/>
      <c r="FFH225" s="65"/>
      <c r="FFI225" s="66"/>
      <c r="FFK225" s="64"/>
      <c r="FFL225" s="67"/>
      <c r="FFM225" s="67"/>
      <c r="FFN225" s="65"/>
      <c r="FFO225" s="65"/>
      <c r="FFP225" s="65"/>
      <c r="FFQ225" s="66"/>
      <c r="FFS225" s="64"/>
      <c r="FFT225" s="67"/>
      <c r="FFU225" s="67"/>
      <c r="FFV225" s="65"/>
      <c r="FFW225" s="65"/>
      <c r="FFX225" s="65"/>
      <c r="FFY225" s="66"/>
      <c r="FGA225" s="64"/>
      <c r="FGB225" s="67"/>
      <c r="FGC225" s="67"/>
      <c r="FGD225" s="65"/>
      <c r="FGE225" s="65"/>
      <c r="FGF225" s="65"/>
      <c r="FGG225" s="66"/>
      <c r="FGI225" s="64"/>
      <c r="FGJ225" s="67"/>
      <c r="FGK225" s="67"/>
      <c r="FGL225" s="65"/>
      <c r="FGM225" s="65"/>
      <c r="FGN225" s="65"/>
      <c r="FGO225" s="66"/>
      <c r="FGQ225" s="64"/>
      <c r="FGR225" s="67"/>
      <c r="FGS225" s="67"/>
      <c r="FGT225" s="65"/>
      <c r="FGU225" s="65"/>
      <c r="FGV225" s="65"/>
      <c r="FGW225" s="66"/>
      <c r="FGY225" s="64"/>
      <c r="FGZ225" s="67"/>
      <c r="FHA225" s="67"/>
      <c r="FHB225" s="65"/>
      <c r="FHC225" s="65"/>
      <c r="FHD225" s="65"/>
      <c r="FHE225" s="66"/>
      <c r="FHG225" s="64"/>
      <c r="FHH225" s="67"/>
      <c r="FHI225" s="67"/>
      <c r="FHJ225" s="65"/>
      <c r="FHK225" s="65"/>
      <c r="FHL225" s="65"/>
      <c r="FHM225" s="66"/>
      <c r="FHO225" s="64"/>
      <c r="FHP225" s="67"/>
      <c r="FHQ225" s="67"/>
      <c r="FHR225" s="65"/>
      <c r="FHS225" s="65"/>
      <c r="FHT225" s="65"/>
      <c r="FHU225" s="66"/>
      <c r="FHW225" s="64"/>
      <c r="FHX225" s="67"/>
      <c r="FHY225" s="67"/>
      <c r="FHZ225" s="65"/>
      <c r="FIA225" s="65"/>
      <c r="FIB225" s="65"/>
      <c r="FIC225" s="66"/>
      <c r="FIE225" s="64"/>
      <c r="FIF225" s="67"/>
      <c r="FIG225" s="67"/>
      <c r="FIH225" s="65"/>
      <c r="FII225" s="65"/>
      <c r="FIJ225" s="65"/>
      <c r="FIK225" s="66"/>
      <c r="FIM225" s="64"/>
      <c r="FIN225" s="67"/>
      <c r="FIO225" s="67"/>
      <c r="FIP225" s="65"/>
      <c r="FIQ225" s="65"/>
      <c r="FIR225" s="65"/>
      <c r="FIS225" s="66"/>
      <c r="FIU225" s="64"/>
      <c r="FIV225" s="67"/>
      <c r="FIW225" s="67"/>
      <c r="FIX225" s="65"/>
      <c r="FIY225" s="65"/>
      <c r="FIZ225" s="65"/>
      <c r="FJA225" s="66"/>
      <c r="FJC225" s="64"/>
      <c r="FJD225" s="67"/>
      <c r="FJE225" s="67"/>
      <c r="FJF225" s="65"/>
      <c r="FJG225" s="65"/>
      <c r="FJH225" s="65"/>
      <c r="FJI225" s="66"/>
      <c r="FJK225" s="64"/>
      <c r="FJL225" s="67"/>
      <c r="FJM225" s="67"/>
      <c r="FJN225" s="65"/>
      <c r="FJO225" s="65"/>
      <c r="FJP225" s="65"/>
      <c r="FJQ225" s="66"/>
      <c r="FJS225" s="64"/>
      <c r="FJT225" s="67"/>
      <c r="FJU225" s="67"/>
      <c r="FJV225" s="65"/>
      <c r="FJW225" s="65"/>
      <c r="FJX225" s="65"/>
      <c r="FJY225" s="66"/>
      <c r="FKA225" s="64"/>
      <c r="FKB225" s="67"/>
      <c r="FKC225" s="67"/>
      <c r="FKD225" s="65"/>
      <c r="FKE225" s="65"/>
      <c r="FKF225" s="65"/>
      <c r="FKG225" s="66"/>
      <c r="FKI225" s="64"/>
      <c r="FKJ225" s="67"/>
      <c r="FKK225" s="67"/>
      <c r="FKL225" s="65"/>
      <c r="FKM225" s="65"/>
      <c r="FKN225" s="65"/>
      <c r="FKO225" s="66"/>
      <c r="FKQ225" s="64"/>
      <c r="FKR225" s="67"/>
      <c r="FKS225" s="67"/>
      <c r="FKT225" s="65"/>
      <c r="FKU225" s="65"/>
      <c r="FKV225" s="65"/>
      <c r="FKW225" s="66"/>
      <c r="FKY225" s="64"/>
      <c r="FKZ225" s="67"/>
      <c r="FLA225" s="67"/>
      <c r="FLB225" s="65"/>
      <c r="FLC225" s="65"/>
      <c r="FLD225" s="65"/>
      <c r="FLE225" s="66"/>
      <c r="FLG225" s="64"/>
      <c r="FLH225" s="67"/>
      <c r="FLI225" s="67"/>
      <c r="FLJ225" s="65"/>
      <c r="FLK225" s="65"/>
      <c r="FLL225" s="65"/>
      <c r="FLM225" s="66"/>
      <c r="FLO225" s="64"/>
      <c r="FLP225" s="67"/>
      <c r="FLQ225" s="67"/>
      <c r="FLR225" s="65"/>
      <c r="FLS225" s="65"/>
      <c r="FLT225" s="65"/>
      <c r="FLU225" s="66"/>
      <c r="FLW225" s="64"/>
      <c r="FLX225" s="67"/>
      <c r="FLY225" s="67"/>
      <c r="FLZ225" s="65"/>
      <c r="FMA225" s="65"/>
      <c r="FMB225" s="65"/>
      <c r="FMC225" s="66"/>
      <c r="FME225" s="64"/>
      <c r="FMF225" s="67"/>
      <c r="FMG225" s="67"/>
      <c r="FMH225" s="65"/>
      <c r="FMI225" s="65"/>
      <c r="FMJ225" s="65"/>
      <c r="FMK225" s="66"/>
      <c r="FMM225" s="64"/>
      <c r="FMN225" s="67"/>
      <c r="FMO225" s="67"/>
      <c r="FMP225" s="65"/>
      <c r="FMQ225" s="65"/>
      <c r="FMR225" s="65"/>
      <c r="FMS225" s="66"/>
      <c r="FMU225" s="64"/>
      <c r="FMV225" s="67"/>
      <c r="FMW225" s="67"/>
      <c r="FMX225" s="65"/>
      <c r="FMY225" s="65"/>
      <c r="FMZ225" s="65"/>
      <c r="FNA225" s="66"/>
      <c r="FNC225" s="64"/>
      <c r="FND225" s="67"/>
      <c r="FNE225" s="67"/>
      <c r="FNF225" s="65"/>
      <c r="FNG225" s="65"/>
      <c r="FNH225" s="65"/>
      <c r="FNI225" s="66"/>
      <c r="FNK225" s="64"/>
      <c r="FNL225" s="67"/>
      <c r="FNM225" s="67"/>
      <c r="FNN225" s="65"/>
      <c r="FNO225" s="65"/>
      <c r="FNP225" s="65"/>
      <c r="FNQ225" s="66"/>
      <c r="FNS225" s="64"/>
      <c r="FNT225" s="67"/>
      <c r="FNU225" s="67"/>
      <c r="FNV225" s="65"/>
      <c r="FNW225" s="65"/>
      <c r="FNX225" s="65"/>
      <c r="FNY225" s="66"/>
      <c r="FOA225" s="64"/>
      <c r="FOB225" s="67"/>
      <c r="FOC225" s="67"/>
      <c r="FOD225" s="65"/>
      <c r="FOE225" s="65"/>
      <c r="FOF225" s="65"/>
      <c r="FOG225" s="66"/>
      <c r="FOI225" s="64"/>
      <c r="FOJ225" s="67"/>
      <c r="FOK225" s="67"/>
      <c r="FOL225" s="65"/>
      <c r="FOM225" s="65"/>
      <c r="FON225" s="65"/>
      <c r="FOO225" s="66"/>
      <c r="FOQ225" s="64"/>
      <c r="FOR225" s="67"/>
      <c r="FOS225" s="67"/>
      <c r="FOT225" s="65"/>
      <c r="FOU225" s="65"/>
      <c r="FOV225" s="65"/>
      <c r="FOW225" s="66"/>
      <c r="FOY225" s="64"/>
      <c r="FOZ225" s="67"/>
      <c r="FPA225" s="67"/>
      <c r="FPB225" s="65"/>
      <c r="FPC225" s="65"/>
      <c r="FPD225" s="65"/>
      <c r="FPE225" s="66"/>
      <c r="FPG225" s="64"/>
      <c r="FPH225" s="67"/>
      <c r="FPI225" s="67"/>
      <c r="FPJ225" s="65"/>
      <c r="FPK225" s="65"/>
      <c r="FPL225" s="65"/>
      <c r="FPM225" s="66"/>
      <c r="FPO225" s="64"/>
      <c r="FPP225" s="67"/>
      <c r="FPQ225" s="67"/>
      <c r="FPR225" s="65"/>
      <c r="FPS225" s="65"/>
      <c r="FPT225" s="65"/>
      <c r="FPU225" s="66"/>
      <c r="FPW225" s="64"/>
      <c r="FPX225" s="67"/>
      <c r="FPY225" s="67"/>
      <c r="FPZ225" s="65"/>
      <c r="FQA225" s="65"/>
      <c r="FQB225" s="65"/>
      <c r="FQC225" s="66"/>
      <c r="FQE225" s="64"/>
      <c r="FQF225" s="67"/>
      <c r="FQG225" s="67"/>
      <c r="FQH225" s="65"/>
      <c r="FQI225" s="65"/>
      <c r="FQJ225" s="65"/>
      <c r="FQK225" s="66"/>
      <c r="FQM225" s="64"/>
      <c r="FQN225" s="67"/>
      <c r="FQO225" s="67"/>
      <c r="FQP225" s="65"/>
      <c r="FQQ225" s="65"/>
      <c r="FQR225" s="65"/>
      <c r="FQS225" s="66"/>
      <c r="FQU225" s="64"/>
      <c r="FQV225" s="67"/>
      <c r="FQW225" s="67"/>
      <c r="FQX225" s="65"/>
      <c r="FQY225" s="65"/>
      <c r="FQZ225" s="65"/>
      <c r="FRA225" s="66"/>
      <c r="FRC225" s="64"/>
      <c r="FRD225" s="67"/>
      <c r="FRE225" s="67"/>
      <c r="FRF225" s="65"/>
      <c r="FRG225" s="65"/>
      <c r="FRH225" s="65"/>
      <c r="FRI225" s="66"/>
      <c r="FRK225" s="64"/>
      <c r="FRL225" s="67"/>
      <c r="FRM225" s="67"/>
      <c r="FRN225" s="65"/>
      <c r="FRO225" s="65"/>
      <c r="FRP225" s="65"/>
      <c r="FRQ225" s="66"/>
      <c r="FRS225" s="64"/>
      <c r="FRT225" s="67"/>
      <c r="FRU225" s="67"/>
      <c r="FRV225" s="65"/>
      <c r="FRW225" s="65"/>
      <c r="FRX225" s="65"/>
      <c r="FRY225" s="66"/>
      <c r="FSA225" s="64"/>
      <c r="FSB225" s="67"/>
      <c r="FSC225" s="67"/>
      <c r="FSD225" s="65"/>
      <c r="FSE225" s="65"/>
      <c r="FSF225" s="65"/>
      <c r="FSG225" s="66"/>
      <c r="FSI225" s="64"/>
      <c r="FSJ225" s="67"/>
      <c r="FSK225" s="67"/>
      <c r="FSL225" s="65"/>
      <c r="FSM225" s="65"/>
      <c r="FSN225" s="65"/>
      <c r="FSO225" s="66"/>
      <c r="FSQ225" s="64"/>
      <c r="FSR225" s="67"/>
      <c r="FSS225" s="67"/>
      <c r="FST225" s="65"/>
      <c r="FSU225" s="65"/>
      <c r="FSV225" s="65"/>
      <c r="FSW225" s="66"/>
      <c r="FSY225" s="64"/>
      <c r="FSZ225" s="67"/>
      <c r="FTA225" s="67"/>
      <c r="FTB225" s="65"/>
      <c r="FTC225" s="65"/>
      <c r="FTD225" s="65"/>
      <c r="FTE225" s="66"/>
      <c r="FTG225" s="64"/>
      <c r="FTH225" s="67"/>
      <c r="FTI225" s="67"/>
      <c r="FTJ225" s="65"/>
      <c r="FTK225" s="65"/>
      <c r="FTL225" s="65"/>
      <c r="FTM225" s="66"/>
      <c r="FTO225" s="64"/>
      <c r="FTP225" s="67"/>
      <c r="FTQ225" s="67"/>
      <c r="FTR225" s="65"/>
      <c r="FTS225" s="65"/>
      <c r="FTT225" s="65"/>
      <c r="FTU225" s="66"/>
      <c r="FTW225" s="64"/>
      <c r="FTX225" s="67"/>
      <c r="FTY225" s="67"/>
      <c r="FTZ225" s="65"/>
      <c r="FUA225" s="65"/>
      <c r="FUB225" s="65"/>
      <c r="FUC225" s="66"/>
      <c r="FUE225" s="64"/>
      <c r="FUF225" s="67"/>
      <c r="FUG225" s="67"/>
      <c r="FUH225" s="65"/>
      <c r="FUI225" s="65"/>
      <c r="FUJ225" s="65"/>
      <c r="FUK225" s="66"/>
      <c r="FUM225" s="64"/>
      <c r="FUN225" s="67"/>
      <c r="FUO225" s="67"/>
      <c r="FUP225" s="65"/>
      <c r="FUQ225" s="65"/>
      <c r="FUR225" s="65"/>
      <c r="FUS225" s="66"/>
      <c r="FUU225" s="64"/>
      <c r="FUV225" s="67"/>
      <c r="FUW225" s="67"/>
      <c r="FUX225" s="65"/>
      <c r="FUY225" s="65"/>
      <c r="FUZ225" s="65"/>
      <c r="FVA225" s="66"/>
      <c r="FVC225" s="64"/>
      <c r="FVD225" s="67"/>
      <c r="FVE225" s="67"/>
      <c r="FVF225" s="65"/>
      <c r="FVG225" s="65"/>
      <c r="FVH225" s="65"/>
      <c r="FVI225" s="66"/>
      <c r="FVK225" s="64"/>
      <c r="FVL225" s="67"/>
      <c r="FVM225" s="67"/>
      <c r="FVN225" s="65"/>
      <c r="FVO225" s="65"/>
      <c r="FVP225" s="65"/>
      <c r="FVQ225" s="66"/>
      <c r="FVS225" s="64"/>
      <c r="FVT225" s="67"/>
      <c r="FVU225" s="67"/>
      <c r="FVV225" s="65"/>
      <c r="FVW225" s="65"/>
      <c r="FVX225" s="65"/>
      <c r="FVY225" s="66"/>
      <c r="FWA225" s="64"/>
      <c r="FWB225" s="67"/>
      <c r="FWC225" s="67"/>
      <c r="FWD225" s="65"/>
      <c r="FWE225" s="65"/>
      <c r="FWF225" s="65"/>
      <c r="FWG225" s="66"/>
      <c r="FWI225" s="64"/>
      <c r="FWJ225" s="67"/>
      <c r="FWK225" s="67"/>
      <c r="FWL225" s="65"/>
      <c r="FWM225" s="65"/>
      <c r="FWN225" s="65"/>
      <c r="FWO225" s="66"/>
      <c r="FWQ225" s="64"/>
      <c r="FWR225" s="67"/>
      <c r="FWS225" s="67"/>
      <c r="FWT225" s="65"/>
      <c r="FWU225" s="65"/>
      <c r="FWV225" s="65"/>
      <c r="FWW225" s="66"/>
      <c r="FWY225" s="64"/>
      <c r="FWZ225" s="67"/>
      <c r="FXA225" s="67"/>
      <c r="FXB225" s="65"/>
      <c r="FXC225" s="65"/>
      <c r="FXD225" s="65"/>
      <c r="FXE225" s="66"/>
      <c r="FXG225" s="64"/>
      <c r="FXH225" s="67"/>
      <c r="FXI225" s="67"/>
      <c r="FXJ225" s="65"/>
      <c r="FXK225" s="65"/>
      <c r="FXL225" s="65"/>
      <c r="FXM225" s="66"/>
      <c r="FXO225" s="64"/>
      <c r="FXP225" s="67"/>
      <c r="FXQ225" s="67"/>
      <c r="FXR225" s="65"/>
      <c r="FXS225" s="65"/>
      <c r="FXT225" s="65"/>
      <c r="FXU225" s="66"/>
      <c r="FXW225" s="64"/>
      <c r="FXX225" s="67"/>
      <c r="FXY225" s="67"/>
      <c r="FXZ225" s="65"/>
      <c r="FYA225" s="65"/>
      <c r="FYB225" s="65"/>
      <c r="FYC225" s="66"/>
      <c r="FYE225" s="64"/>
      <c r="FYF225" s="67"/>
      <c r="FYG225" s="67"/>
      <c r="FYH225" s="65"/>
      <c r="FYI225" s="65"/>
      <c r="FYJ225" s="65"/>
      <c r="FYK225" s="66"/>
      <c r="FYM225" s="64"/>
      <c r="FYN225" s="67"/>
      <c r="FYO225" s="67"/>
      <c r="FYP225" s="65"/>
      <c r="FYQ225" s="65"/>
      <c r="FYR225" s="65"/>
      <c r="FYS225" s="66"/>
      <c r="FYU225" s="64"/>
      <c r="FYV225" s="67"/>
      <c r="FYW225" s="67"/>
      <c r="FYX225" s="65"/>
      <c r="FYY225" s="65"/>
      <c r="FYZ225" s="65"/>
      <c r="FZA225" s="66"/>
      <c r="FZC225" s="64"/>
      <c r="FZD225" s="67"/>
      <c r="FZE225" s="67"/>
      <c r="FZF225" s="65"/>
      <c r="FZG225" s="65"/>
      <c r="FZH225" s="65"/>
      <c r="FZI225" s="66"/>
      <c r="FZK225" s="64"/>
      <c r="FZL225" s="67"/>
      <c r="FZM225" s="67"/>
      <c r="FZN225" s="65"/>
      <c r="FZO225" s="65"/>
      <c r="FZP225" s="65"/>
      <c r="FZQ225" s="66"/>
      <c r="FZS225" s="64"/>
      <c r="FZT225" s="67"/>
      <c r="FZU225" s="67"/>
      <c r="FZV225" s="65"/>
      <c r="FZW225" s="65"/>
      <c r="FZX225" s="65"/>
      <c r="FZY225" s="66"/>
      <c r="GAA225" s="64"/>
      <c r="GAB225" s="67"/>
      <c r="GAC225" s="67"/>
      <c r="GAD225" s="65"/>
      <c r="GAE225" s="65"/>
      <c r="GAF225" s="65"/>
      <c r="GAG225" s="66"/>
      <c r="GAI225" s="64"/>
      <c r="GAJ225" s="67"/>
      <c r="GAK225" s="67"/>
      <c r="GAL225" s="65"/>
      <c r="GAM225" s="65"/>
      <c r="GAN225" s="65"/>
      <c r="GAO225" s="66"/>
      <c r="GAQ225" s="64"/>
      <c r="GAR225" s="67"/>
      <c r="GAS225" s="67"/>
      <c r="GAT225" s="65"/>
      <c r="GAU225" s="65"/>
      <c r="GAV225" s="65"/>
      <c r="GAW225" s="66"/>
      <c r="GAY225" s="64"/>
      <c r="GAZ225" s="67"/>
      <c r="GBA225" s="67"/>
      <c r="GBB225" s="65"/>
      <c r="GBC225" s="65"/>
      <c r="GBD225" s="65"/>
      <c r="GBE225" s="66"/>
      <c r="GBG225" s="64"/>
      <c r="GBH225" s="67"/>
      <c r="GBI225" s="67"/>
      <c r="GBJ225" s="65"/>
      <c r="GBK225" s="65"/>
      <c r="GBL225" s="65"/>
      <c r="GBM225" s="66"/>
      <c r="GBO225" s="64"/>
      <c r="GBP225" s="67"/>
      <c r="GBQ225" s="67"/>
      <c r="GBR225" s="65"/>
      <c r="GBS225" s="65"/>
      <c r="GBT225" s="65"/>
      <c r="GBU225" s="66"/>
      <c r="GBW225" s="64"/>
      <c r="GBX225" s="67"/>
      <c r="GBY225" s="67"/>
      <c r="GBZ225" s="65"/>
      <c r="GCA225" s="65"/>
      <c r="GCB225" s="65"/>
      <c r="GCC225" s="66"/>
      <c r="GCE225" s="64"/>
      <c r="GCF225" s="67"/>
      <c r="GCG225" s="67"/>
      <c r="GCH225" s="65"/>
      <c r="GCI225" s="65"/>
      <c r="GCJ225" s="65"/>
      <c r="GCK225" s="66"/>
      <c r="GCM225" s="64"/>
      <c r="GCN225" s="67"/>
      <c r="GCO225" s="67"/>
      <c r="GCP225" s="65"/>
      <c r="GCQ225" s="65"/>
      <c r="GCR225" s="65"/>
      <c r="GCS225" s="66"/>
      <c r="GCU225" s="64"/>
      <c r="GCV225" s="67"/>
      <c r="GCW225" s="67"/>
      <c r="GCX225" s="65"/>
      <c r="GCY225" s="65"/>
      <c r="GCZ225" s="65"/>
      <c r="GDA225" s="66"/>
      <c r="GDC225" s="64"/>
      <c r="GDD225" s="67"/>
      <c r="GDE225" s="67"/>
      <c r="GDF225" s="65"/>
      <c r="GDG225" s="65"/>
      <c r="GDH225" s="65"/>
      <c r="GDI225" s="66"/>
      <c r="GDK225" s="64"/>
      <c r="GDL225" s="67"/>
      <c r="GDM225" s="67"/>
      <c r="GDN225" s="65"/>
      <c r="GDO225" s="65"/>
      <c r="GDP225" s="65"/>
      <c r="GDQ225" s="66"/>
      <c r="GDS225" s="64"/>
      <c r="GDT225" s="67"/>
      <c r="GDU225" s="67"/>
      <c r="GDV225" s="65"/>
      <c r="GDW225" s="65"/>
      <c r="GDX225" s="65"/>
      <c r="GDY225" s="66"/>
      <c r="GEA225" s="64"/>
      <c r="GEB225" s="67"/>
      <c r="GEC225" s="67"/>
      <c r="GED225" s="65"/>
      <c r="GEE225" s="65"/>
      <c r="GEF225" s="65"/>
      <c r="GEG225" s="66"/>
      <c r="GEI225" s="64"/>
      <c r="GEJ225" s="67"/>
      <c r="GEK225" s="67"/>
      <c r="GEL225" s="65"/>
      <c r="GEM225" s="65"/>
      <c r="GEN225" s="65"/>
      <c r="GEO225" s="66"/>
      <c r="GEQ225" s="64"/>
      <c r="GER225" s="67"/>
      <c r="GES225" s="67"/>
      <c r="GET225" s="65"/>
      <c r="GEU225" s="65"/>
      <c r="GEV225" s="65"/>
      <c r="GEW225" s="66"/>
      <c r="GEY225" s="64"/>
      <c r="GEZ225" s="67"/>
      <c r="GFA225" s="67"/>
      <c r="GFB225" s="65"/>
      <c r="GFC225" s="65"/>
      <c r="GFD225" s="65"/>
      <c r="GFE225" s="66"/>
      <c r="GFG225" s="64"/>
      <c r="GFH225" s="67"/>
      <c r="GFI225" s="67"/>
      <c r="GFJ225" s="65"/>
      <c r="GFK225" s="65"/>
      <c r="GFL225" s="65"/>
      <c r="GFM225" s="66"/>
      <c r="GFO225" s="64"/>
      <c r="GFP225" s="67"/>
      <c r="GFQ225" s="67"/>
      <c r="GFR225" s="65"/>
      <c r="GFS225" s="65"/>
      <c r="GFT225" s="65"/>
      <c r="GFU225" s="66"/>
      <c r="GFW225" s="64"/>
      <c r="GFX225" s="67"/>
      <c r="GFY225" s="67"/>
      <c r="GFZ225" s="65"/>
      <c r="GGA225" s="65"/>
      <c r="GGB225" s="65"/>
      <c r="GGC225" s="66"/>
      <c r="GGE225" s="64"/>
      <c r="GGF225" s="67"/>
      <c r="GGG225" s="67"/>
      <c r="GGH225" s="65"/>
      <c r="GGI225" s="65"/>
      <c r="GGJ225" s="65"/>
      <c r="GGK225" s="66"/>
      <c r="GGM225" s="64"/>
      <c r="GGN225" s="67"/>
      <c r="GGO225" s="67"/>
      <c r="GGP225" s="65"/>
      <c r="GGQ225" s="65"/>
      <c r="GGR225" s="65"/>
      <c r="GGS225" s="66"/>
      <c r="GGU225" s="64"/>
      <c r="GGV225" s="67"/>
      <c r="GGW225" s="67"/>
      <c r="GGX225" s="65"/>
      <c r="GGY225" s="65"/>
      <c r="GGZ225" s="65"/>
      <c r="GHA225" s="66"/>
      <c r="GHC225" s="64"/>
      <c r="GHD225" s="67"/>
      <c r="GHE225" s="67"/>
      <c r="GHF225" s="65"/>
      <c r="GHG225" s="65"/>
      <c r="GHH225" s="65"/>
      <c r="GHI225" s="66"/>
      <c r="GHK225" s="64"/>
      <c r="GHL225" s="67"/>
      <c r="GHM225" s="67"/>
      <c r="GHN225" s="65"/>
      <c r="GHO225" s="65"/>
      <c r="GHP225" s="65"/>
      <c r="GHQ225" s="66"/>
      <c r="GHS225" s="64"/>
      <c r="GHT225" s="67"/>
      <c r="GHU225" s="67"/>
      <c r="GHV225" s="65"/>
      <c r="GHW225" s="65"/>
      <c r="GHX225" s="65"/>
      <c r="GHY225" s="66"/>
      <c r="GIA225" s="64"/>
      <c r="GIB225" s="67"/>
      <c r="GIC225" s="67"/>
      <c r="GID225" s="65"/>
      <c r="GIE225" s="65"/>
      <c r="GIF225" s="65"/>
      <c r="GIG225" s="66"/>
      <c r="GII225" s="64"/>
      <c r="GIJ225" s="67"/>
      <c r="GIK225" s="67"/>
      <c r="GIL225" s="65"/>
      <c r="GIM225" s="65"/>
      <c r="GIN225" s="65"/>
      <c r="GIO225" s="66"/>
      <c r="GIQ225" s="64"/>
      <c r="GIR225" s="67"/>
      <c r="GIS225" s="67"/>
      <c r="GIT225" s="65"/>
      <c r="GIU225" s="65"/>
      <c r="GIV225" s="65"/>
      <c r="GIW225" s="66"/>
      <c r="GIY225" s="64"/>
      <c r="GIZ225" s="67"/>
      <c r="GJA225" s="67"/>
      <c r="GJB225" s="65"/>
      <c r="GJC225" s="65"/>
      <c r="GJD225" s="65"/>
      <c r="GJE225" s="66"/>
      <c r="GJG225" s="64"/>
      <c r="GJH225" s="67"/>
      <c r="GJI225" s="67"/>
      <c r="GJJ225" s="65"/>
      <c r="GJK225" s="65"/>
      <c r="GJL225" s="65"/>
      <c r="GJM225" s="66"/>
      <c r="GJO225" s="64"/>
      <c r="GJP225" s="67"/>
      <c r="GJQ225" s="67"/>
      <c r="GJR225" s="65"/>
      <c r="GJS225" s="65"/>
      <c r="GJT225" s="65"/>
      <c r="GJU225" s="66"/>
      <c r="GJW225" s="64"/>
      <c r="GJX225" s="67"/>
      <c r="GJY225" s="67"/>
      <c r="GJZ225" s="65"/>
      <c r="GKA225" s="65"/>
      <c r="GKB225" s="65"/>
      <c r="GKC225" s="66"/>
      <c r="GKE225" s="64"/>
      <c r="GKF225" s="67"/>
      <c r="GKG225" s="67"/>
      <c r="GKH225" s="65"/>
      <c r="GKI225" s="65"/>
      <c r="GKJ225" s="65"/>
      <c r="GKK225" s="66"/>
      <c r="GKM225" s="64"/>
      <c r="GKN225" s="67"/>
      <c r="GKO225" s="67"/>
      <c r="GKP225" s="65"/>
      <c r="GKQ225" s="65"/>
      <c r="GKR225" s="65"/>
      <c r="GKS225" s="66"/>
      <c r="GKU225" s="64"/>
      <c r="GKV225" s="67"/>
      <c r="GKW225" s="67"/>
      <c r="GKX225" s="65"/>
      <c r="GKY225" s="65"/>
      <c r="GKZ225" s="65"/>
      <c r="GLA225" s="66"/>
      <c r="GLC225" s="64"/>
      <c r="GLD225" s="67"/>
      <c r="GLE225" s="67"/>
      <c r="GLF225" s="65"/>
      <c r="GLG225" s="65"/>
      <c r="GLH225" s="65"/>
      <c r="GLI225" s="66"/>
      <c r="GLK225" s="64"/>
      <c r="GLL225" s="67"/>
      <c r="GLM225" s="67"/>
      <c r="GLN225" s="65"/>
      <c r="GLO225" s="65"/>
      <c r="GLP225" s="65"/>
      <c r="GLQ225" s="66"/>
      <c r="GLS225" s="64"/>
      <c r="GLT225" s="67"/>
      <c r="GLU225" s="67"/>
      <c r="GLV225" s="65"/>
      <c r="GLW225" s="65"/>
      <c r="GLX225" s="65"/>
      <c r="GLY225" s="66"/>
      <c r="GMA225" s="64"/>
      <c r="GMB225" s="67"/>
      <c r="GMC225" s="67"/>
      <c r="GMD225" s="65"/>
      <c r="GME225" s="65"/>
      <c r="GMF225" s="65"/>
      <c r="GMG225" s="66"/>
      <c r="GMI225" s="64"/>
      <c r="GMJ225" s="67"/>
      <c r="GMK225" s="67"/>
      <c r="GML225" s="65"/>
      <c r="GMM225" s="65"/>
      <c r="GMN225" s="65"/>
      <c r="GMO225" s="66"/>
      <c r="GMQ225" s="64"/>
      <c r="GMR225" s="67"/>
      <c r="GMS225" s="67"/>
      <c r="GMT225" s="65"/>
      <c r="GMU225" s="65"/>
      <c r="GMV225" s="65"/>
      <c r="GMW225" s="66"/>
      <c r="GMY225" s="64"/>
      <c r="GMZ225" s="67"/>
      <c r="GNA225" s="67"/>
      <c r="GNB225" s="65"/>
      <c r="GNC225" s="65"/>
      <c r="GND225" s="65"/>
      <c r="GNE225" s="66"/>
      <c r="GNG225" s="64"/>
      <c r="GNH225" s="67"/>
      <c r="GNI225" s="67"/>
      <c r="GNJ225" s="65"/>
      <c r="GNK225" s="65"/>
      <c r="GNL225" s="65"/>
      <c r="GNM225" s="66"/>
      <c r="GNO225" s="64"/>
      <c r="GNP225" s="67"/>
      <c r="GNQ225" s="67"/>
      <c r="GNR225" s="65"/>
      <c r="GNS225" s="65"/>
      <c r="GNT225" s="65"/>
      <c r="GNU225" s="66"/>
      <c r="GNW225" s="64"/>
      <c r="GNX225" s="67"/>
      <c r="GNY225" s="67"/>
      <c r="GNZ225" s="65"/>
      <c r="GOA225" s="65"/>
      <c r="GOB225" s="65"/>
      <c r="GOC225" s="66"/>
      <c r="GOE225" s="64"/>
      <c r="GOF225" s="67"/>
      <c r="GOG225" s="67"/>
      <c r="GOH225" s="65"/>
      <c r="GOI225" s="65"/>
      <c r="GOJ225" s="65"/>
      <c r="GOK225" s="66"/>
      <c r="GOM225" s="64"/>
      <c r="GON225" s="67"/>
      <c r="GOO225" s="67"/>
      <c r="GOP225" s="65"/>
      <c r="GOQ225" s="65"/>
      <c r="GOR225" s="65"/>
      <c r="GOS225" s="66"/>
      <c r="GOU225" s="64"/>
      <c r="GOV225" s="67"/>
      <c r="GOW225" s="67"/>
      <c r="GOX225" s="65"/>
      <c r="GOY225" s="65"/>
      <c r="GOZ225" s="65"/>
      <c r="GPA225" s="66"/>
      <c r="GPC225" s="64"/>
      <c r="GPD225" s="67"/>
      <c r="GPE225" s="67"/>
      <c r="GPF225" s="65"/>
      <c r="GPG225" s="65"/>
      <c r="GPH225" s="65"/>
      <c r="GPI225" s="66"/>
      <c r="GPK225" s="64"/>
      <c r="GPL225" s="67"/>
      <c r="GPM225" s="67"/>
      <c r="GPN225" s="65"/>
      <c r="GPO225" s="65"/>
      <c r="GPP225" s="65"/>
      <c r="GPQ225" s="66"/>
      <c r="GPS225" s="64"/>
      <c r="GPT225" s="67"/>
      <c r="GPU225" s="67"/>
      <c r="GPV225" s="65"/>
      <c r="GPW225" s="65"/>
      <c r="GPX225" s="65"/>
      <c r="GPY225" s="66"/>
      <c r="GQA225" s="64"/>
      <c r="GQB225" s="67"/>
      <c r="GQC225" s="67"/>
      <c r="GQD225" s="65"/>
      <c r="GQE225" s="65"/>
      <c r="GQF225" s="65"/>
      <c r="GQG225" s="66"/>
      <c r="GQI225" s="64"/>
      <c r="GQJ225" s="67"/>
      <c r="GQK225" s="67"/>
      <c r="GQL225" s="65"/>
      <c r="GQM225" s="65"/>
      <c r="GQN225" s="65"/>
      <c r="GQO225" s="66"/>
      <c r="GQQ225" s="64"/>
      <c r="GQR225" s="67"/>
      <c r="GQS225" s="67"/>
      <c r="GQT225" s="65"/>
      <c r="GQU225" s="65"/>
      <c r="GQV225" s="65"/>
      <c r="GQW225" s="66"/>
      <c r="GQY225" s="64"/>
      <c r="GQZ225" s="67"/>
      <c r="GRA225" s="67"/>
      <c r="GRB225" s="65"/>
      <c r="GRC225" s="65"/>
      <c r="GRD225" s="65"/>
      <c r="GRE225" s="66"/>
      <c r="GRG225" s="64"/>
      <c r="GRH225" s="67"/>
      <c r="GRI225" s="67"/>
      <c r="GRJ225" s="65"/>
      <c r="GRK225" s="65"/>
      <c r="GRL225" s="65"/>
      <c r="GRM225" s="66"/>
      <c r="GRO225" s="64"/>
      <c r="GRP225" s="67"/>
      <c r="GRQ225" s="67"/>
      <c r="GRR225" s="65"/>
      <c r="GRS225" s="65"/>
      <c r="GRT225" s="65"/>
      <c r="GRU225" s="66"/>
      <c r="GRW225" s="64"/>
      <c r="GRX225" s="67"/>
      <c r="GRY225" s="67"/>
      <c r="GRZ225" s="65"/>
      <c r="GSA225" s="65"/>
      <c r="GSB225" s="65"/>
      <c r="GSC225" s="66"/>
      <c r="GSE225" s="64"/>
      <c r="GSF225" s="67"/>
      <c r="GSG225" s="67"/>
      <c r="GSH225" s="65"/>
      <c r="GSI225" s="65"/>
      <c r="GSJ225" s="65"/>
      <c r="GSK225" s="66"/>
      <c r="GSM225" s="64"/>
      <c r="GSN225" s="67"/>
      <c r="GSO225" s="67"/>
      <c r="GSP225" s="65"/>
      <c r="GSQ225" s="65"/>
      <c r="GSR225" s="65"/>
      <c r="GSS225" s="66"/>
      <c r="GSU225" s="64"/>
      <c r="GSV225" s="67"/>
      <c r="GSW225" s="67"/>
      <c r="GSX225" s="65"/>
      <c r="GSY225" s="65"/>
      <c r="GSZ225" s="65"/>
      <c r="GTA225" s="66"/>
      <c r="GTC225" s="64"/>
      <c r="GTD225" s="67"/>
      <c r="GTE225" s="67"/>
      <c r="GTF225" s="65"/>
      <c r="GTG225" s="65"/>
      <c r="GTH225" s="65"/>
      <c r="GTI225" s="66"/>
      <c r="GTK225" s="64"/>
      <c r="GTL225" s="67"/>
      <c r="GTM225" s="67"/>
      <c r="GTN225" s="65"/>
      <c r="GTO225" s="65"/>
      <c r="GTP225" s="65"/>
      <c r="GTQ225" s="66"/>
      <c r="GTS225" s="64"/>
      <c r="GTT225" s="67"/>
      <c r="GTU225" s="67"/>
      <c r="GTV225" s="65"/>
      <c r="GTW225" s="65"/>
      <c r="GTX225" s="65"/>
      <c r="GTY225" s="66"/>
      <c r="GUA225" s="64"/>
      <c r="GUB225" s="67"/>
      <c r="GUC225" s="67"/>
      <c r="GUD225" s="65"/>
      <c r="GUE225" s="65"/>
      <c r="GUF225" s="65"/>
      <c r="GUG225" s="66"/>
      <c r="GUI225" s="64"/>
      <c r="GUJ225" s="67"/>
      <c r="GUK225" s="67"/>
      <c r="GUL225" s="65"/>
      <c r="GUM225" s="65"/>
      <c r="GUN225" s="65"/>
      <c r="GUO225" s="66"/>
      <c r="GUQ225" s="64"/>
      <c r="GUR225" s="67"/>
      <c r="GUS225" s="67"/>
      <c r="GUT225" s="65"/>
      <c r="GUU225" s="65"/>
      <c r="GUV225" s="65"/>
      <c r="GUW225" s="66"/>
      <c r="GUY225" s="64"/>
      <c r="GUZ225" s="67"/>
      <c r="GVA225" s="67"/>
      <c r="GVB225" s="65"/>
      <c r="GVC225" s="65"/>
      <c r="GVD225" s="65"/>
      <c r="GVE225" s="66"/>
      <c r="GVG225" s="64"/>
      <c r="GVH225" s="67"/>
      <c r="GVI225" s="67"/>
      <c r="GVJ225" s="65"/>
      <c r="GVK225" s="65"/>
      <c r="GVL225" s="65"/>
      <c r="GVM225" s="66"/>
      <c r="GVO225" s="64"/>
      <c r="GVP225" s="67"/>
      <c r="GVQ225" s="67"/>
      <c r="GVR225" s="65"/>
      <c r="GVS225" s="65"/>
      <c r="GVT225" s="65"/>
      <c r="GVU225" s="66"/>
      <c r="GVW225" s="64"/>
      <c r="GVX225" s="67"/>
      <c r="GVY225" s="67"/>
      <c r="GVZ225" s="65"/>
      <c r="GWA225" s="65"/>
      <c r="GWB225" s="65"/>
      <c r="GWC225" s="66"/>
      <c r="GWE225" s="64"/>
      <c r="GWF225" s="67"/>
      <c r="GWG225" s="67"/>
      <c r="GWH225" s="65"/>
      <c r="GWI225" s="65"/>
      <c r="GWJ225" s="65"/>
      <c r="GWK225" s="66"/>
      <c r="GWM225" s="64"/>
      <c r="GWN225" s="67"/>
      <c r="GWO225" s="67"/>
      <c r="GWP225" s="65"/>
      <c r="GWQ225" s="65"/>
      <c r="GWR225" s="65"/>
      <c r="GWS225" s="66"/>
      <c r="GWU225" s="64"/>
      <c r="GWV225" s="67"/>
      <c r="GWW225" s="67"/>
      <c r="GWX225" s="65"/>
      <c r="GWY225" s="65"/>
      <c r="GWZ225" s="65"/>
      <c r="GXA225" s="66"/>
      <c r="GXC225" s="64"/>
      <c r="GXD225" s="67"/>
      <c r="GXE225" s="67"/>
      <c r="GXF225" s="65"/>
      <c r="GXG225" s="65"/>
      <c r="GXH225" s="65"/>
      <c r="GXI225" s="66"/>
      <c r="GXK225" s="64"/>
      <c r="GXL225" s="67"/>
      <c r="GXM225" s="67"/>
      <c r="GXN225" s="65"/>
      <c r="GXO225" s="65"/>
      <c r="GXP225" s="65"/>
      <c r="GXQ225" s="66"/>
      <c r="GXS225" s="64"/>
      <c r="GXT225" s="67"/>
      <c r="GXU225" s="67"/>
      <c r="GXV225" s="65"/>
      <c r="GXW225" s="65"/>
      <c r="GXX225" s="65"/>
      <c r="GXY225" s="66"/>
      <c r="GYA225" s="64"/>
      <c r="GYB225" s="67"/>
      <c r="GYC225" s="67"/>
      <c r="GYD225" s="65"/>
      <c r="GYE225" s="65"/>
      <c r="GYF225" s="65"/>
      <c r="GYG225" s="66"/>
      <c r="GYI225" s="64"/>
      <c r="GYJ225" s="67"/>
      <c r="GYK225" s="67"/>
      <c r="GYL225" s="65"/>
      <c r="GYM225" s="65"/>
      <c r="GYN225" s="65"/>
      <c r="GYO225" s="66"/>
      <c r="GYQ225" s="64"/>
      <c r="GYR225" s="67"/>
      <c r="GYS225" s="67"/>
      <c r="GYT225" s="65"/>
      <c r="GYU225" s="65"/>
      <c r="GYV225" s="65"/>
      <c r="GYW225" s="66"/>
      <c r="GYY225" s="64"/>
      <c r="GYZ225" s="67"/>
      <c r="GZA225" s="67"/>
      <c r="GZB225" s="65"/>
      <c r="GZC225" s="65"/>
      <c r="GZD225" s="65"/>
      <c r="GZE225" s="66"/>
      <c r="GZG225" s="64"/>
      <c r="GZH225" s="67"/>
      <c r="GZI225" s="67"/>
      <c r="GZJ225" s="65"/>
      <c r="GZK225" s="65"/>
      <c r="GZL225" s="65"/>
      <c r="GZM225" s="66"/>
      <c r="GZO225" s="64"/>
      <c r="GZP225" s="67"/>
      <c r="GZQ225" s="67"/>
      <c r="GZR225" s="65"/>
      <c r="GZS225" s="65"/>
      <c r="GZT225" s="65"/>
      <c r="GZU225" s="66"/>
      <c r="GZW225" s="64"/>
      <c r="GZX225" s="67"/>
      <c r="GZY225" s="67"/>
      <c r="GZZ225" s="65"/>
      <c r="HAA225" s="65"/>
      <c r="HAB225" s="65"/>
      <c r="HAC225" s="66"/>
      <c r="HAE225" s="64"/>
      <c r="HAF225" s="67"/>
      <c r="HAG225" s="67"/>
      <c r="HAH225" s="65"/>
      <c r="HAI225" s="65"/>
      <c r="HAJ225" s="65"/>
      <c r="HAK225" s="66"/>
      <c r="HAM225" s="64"/>
      <c r="HAN225" s="67"/>
      <c r="HAO225" s="67"/>
      <c r="HAP225" s="65"/>
      <c r="HAQ225" s="65"/>
      <c r="HAR225" s="65"/>
      <c r="HAS225" s="66"/>
      <c r="HAU225" s="64"/>
      <c r="HAV225" s="67"/>
      <c r="HAW225" s="67"/>
      <c r="HAX225" s="65"/>
      <c r="HAY225" s="65"/>
      <c r="HAZ225" s="65"/>
      <c r="HBA225" s="66"/>
      <c r="HBC225" s="64"/>
      <c r="HBD225" s="67"/>
      <c r="HBE225" s="67"/>
      <c r="HBF225" s="65"/>
      <c r="HBG225" s="65"/>
      <c r="HBH225" s="65"/>
      <c r="HBI225" s="66"/>
      <c r="HBK225" s="64"/>
      <c r="HBL225" s="67"/>
      <c r="HBM225" s="67"/>
      <c r="HBN225" s="65"/>
      <c r="HBO225" s="65"/>
      <c r="HBP225" s="65"/>
      <c r="HBQ225" s="66"/>
      <c r="HBS225" s="64"/>
      <c r="HBT225" s="67"/>
      <c r="HBU225" s="67"/>
      <c r="HBV225" s="65"/>
      <c r="HBW225" s="65"/>
      <c r="HBX225" s="65"/>
      <c r="HBY225" s="66"/>
      <c r="HCA225" s="64"/>
      <c r="HCB225" s="67"/>
      <c r="HCC225" s="67"/>
      <c r="HCD225" s="65"/>
      <c r="HCE225" s="65"/>
      <c r="HCF225" s="65"/>
      <c r="HCG225" s="66"/>
      <c r="HCI225" s="64"/>
      <c r="HCJ225" s="67"/>
      <c r="HCK225" s="67"/>
      <c r="HCL225" s="65"/>
      <c r="HCM225" s="65"/>
      <c r="HCN225" s="65"/>
      <c r="HCO225" s="66"/>
      <c r="HCQ225" s="64"/>
      <c r="HCR225" s="67"/>
      <c r="HCS225" s="67"/>
      <c r="HCT225" s="65"/>
      <c r="HCU225" s="65"/>
      <c r="HCV225" s="65"/>
      <c r="HCW225" s="66"/>
      <c r="HCY225" s="64"/>
      <c r="HCZ225" s="67"/>
      <c r="HDA225" s="67"/>
      <c r="HDB225" s="65"/>
      <c r="HDC225" s="65"/>
      <c r="HDD225" s="65"/>
      <c r="HDE225" s="66"/>
      <c r="HDG225" s="64"/>
      <c r="HDH225" s="67"/>
      <c r="HDI225" s="67"/>
      <c r="HDJ225" s="65"/>
      <c r="HDK225" s="65"/>
      <c r="HDL225" s="65"/>
      <c r="HDM225" s="66"/>
      <c r="HDO225" s="64"/>
      <c r="HDP225" s="67"/>
      <c r="HDQ225" s="67"/>
      <c r="HDR225" s="65"/>
      <c r="HDS225" s="65"/>
      <c r="HDT225" s="65"/>
      <c r="HDU225" s="66"/>
      <c r="HDW225" s="64"/>
      <c r="HDX225" s="67"/>
      <c r="HDY225" s="67"/>
      <c r="HDZ225" s="65"/>
      <c r="HEA225" s="65"/>
      <c r="HEB225" s="65"/>
      <c r="HEC225" s="66"/>
      <c r="HEE225" s="64"/>
      <c r="HEF225" s="67"/>
      <c r="HEG225" s="67"/>
      <c r="HEH225" s="65"/>
      <c r="HEI225" s="65"/>
      <c r="HEJ225" s="65"/>
      <c r="HEK225" s="66"/>
      <c r="HEM225" s="64"/>
      <c r="HEN225" s="67"/>
      <c r="HEO225" s="67"/>
      <c r="HEP225" s="65"/>
      <c r="HEQ225" s="65"/>
      <c r="HER225" s="65"/>
      <c r="HES225" s="66"/>
      <c r="HEU225" s="64"/>
      <c r="HEV225" s="67"/>
      <c r="HEW225" s="67"/>
      <c r="HEX225" s="65"/>
      <c r="HEY225" s="65"/>
      <c r="HEZ225" s="65"/>
      <c r="HFA225" s="66"/>
      <c r="HFC225" s="64"/>
      <c r="HFD225" s="67"/>
      <c r="HFE225" s="67"/>
      <c r="HFF225" s="65"/>
      <c r="HFG225" s="65"/>
      <c r="HFH225" s="65"/>
      <c r="HFI225" s="66"/>
      <c r="HFK225" s="64"/>
      <c r="HFL225" s="67"/>
      <c r="HFM225" s="67"/>
      <c r="HFN225" s="65"/>
      <c r="HFO225" s="65"/>
      <c r="HFP225" s="65"/>
      <c r="HFQ225" s="66"/>
      <c r="HFS225" s="64"/>
      <c r="HFT225" s="67"/>
      <c r="HFU225" s="67"/>
      <c r="HFV225" s="65"/>
      <c r="HFW225" s="65"/>
      <c r="HFX225" s="65"/>
      <c r="HFY225" s="66"/>
      <c r="HGA225" s="64"/>
      <c r="HGB225" s="67"/>
      <c r="HGC225" s="67"/>
      <c r="HGD225" s="65"/>
      <c r="HGE225" s="65"/>
      <c r="HGF225" s="65"/>
      <c r="HGG225" s="66"/>
      <c r="HGI225" s="64"/>
      <c r="HGJ225" s="67"/>
      <c r="HGK225" s="67"/>
      <c r="HGL225" s="65"/>
      <c r="HGM225" s="65"/>
      <c r="HGN225" s="65"/>
      <c r="HGO225" s="66"/>
      <c r="HGQ225" s="64"/>
      <c r="HGR225" s="67"/>
      <c r="HGS225" s="67"/>
      <c r="HGT225" s="65"/>
      <c r="HGU225" s="65"/>
      <c r="HGV225" s="65"/>
      <c r="HGW225" s="66"/>
      <c r="HGY225" s="64"/>
      <c r="HGZ225" s="67"/>
      <c r="HHA225" s="67"/>
      <c r="HHB225" s="65"/>
      <c r="HHC225" s="65"/>
      <c r="HHD225" s="65"/>
      <c r="HHE225" s="66"/>
      <c r="HHG225" s="64"/>
      <c r="HHH225" s="67"/>
      <c r="HHI225" s="67"/>
      <c r="HHJ225" s="65"/>
      <c r="HHK225" s="65"/>
      <c r="HHL225" s="65"/>
      <c r="HHM225" s="66"/>
      <c r="HHO225" s="64"/>
      <c r="HHP225" s="67"/>
      <c r="HHQ225" s="67"/>
      <c r="HHR225" s="65"/>
      <c r="HHS225" s="65"/>
      <c r="HHT225" s="65"/>
      <c r="HHU225" s="66"/>
      <c r="HHW225" s="64"/>
      <c r="HHX225" s="67"/>
      <c r="HHY225" s="67"/>
      <c r="HHZ225" s="65"/>
      <c r="HIA225" s="65"/>
      <c r="HIB225" s="65"/>
      <c r="HIC225" s="66"/>
      <c r="HIE225" s="64"/>
      <c r="HIF225" s="67"/>
      <c r="HIG225" s="67"/>
      <c r="HIH225" s="65"/>
      <c r="HII225" s="65"/>
      <c r="HIJ225" s="65"/>
      <c r="HIK225" s="66"/>
      <c r="HIM225" s="64"/>
      <c r="HIN225" s="67"/>
      <c r="HIO225" s="67"/>
      <c r="HIP225" s="65"/>
      <c r="HIQ225" s="65"/>
      <c r="HIR225" s="65"/>
      <c r="HIS225" s="66"/>
      <c r="HIU225" s="64"/>
      <c r="HIV225" s="67"/>
      <c r="HIW225" s="67"/>
      <c r="HIX225" s="65"/>
      <c r="HIY225" s="65"/>
      <c r="HIZ225" s="65"/>
      <c r="HJA225" s="66"/>
      <c r="HJC225" s="64"/>
      <c r="HJD225" s="67"/>
      <c r="HJE225" s="67"/>
      <c r="HJF225" s="65"/>
      <c r="HJG225" s="65"/>
      <c r="HJH225" s="65"/>
      <c r="HJI225" s="66"/>
      <c r="HJK225" s="64"/>
      <c r="HJL225" s="67"/>
      <c r="HJM225" s="67"/>
      <c r="HJN225" s="65"/>
      <c r="HJO225" s="65"/>
      <c r="HJP225" s="65"/>
      <c r="HJQ225" s="66"/>
      <c r="HJS225" s="64"/>
      <c r="HJT225" s="67"/>
      <c r="HJU225" s="67"/>
      <c r="HJV225" s="65"/>
      <c r="HJW225" s="65"/>
      <c r="HJX225" s="65"/>
      <c r="HJY225" s="66"/>
      <c r="HKA225" s="64"/>
      <c r="HKB225" s="67"/>
      <c r="HKC225" s="67"/>
      <c r="HKD225" s="65"/>
      <c r="HKE225" s="65"/>
      <c r="HKF225" s="65"/>
      <c r="HKG225" s="66"/>
      <c r="HKI225" s="64"/>
      <c r="HKJ225" s="67"/>
      <c r="HKK225" s="67"/>
      <c r="HKL225" s="65"/>
      <c r="HKM225" s="65"/>
      <c r="HKN225" s="65"/>
      <c r="HKO225" s="66"/>
      <c r="HKQ225" s="64"/>
      <c r="HKR225" s="67"/>
      <c r="HKS225" s="67"/>
      <c r="HKT225" s="65"/>
      <c r="HKU225" s="65"/>
      <c r="HKV225" s="65"/>
      <c r="HKW225" s="66"/>
      <c r="HKY225" s="64"/>
      <c r="HKZ225" s="67"/>
      <c r="HLA225" s="67"/>
      <c r="HLB225" s="65"/>
      <c r="HLC225" s="65"/>
      <c r="HLD225" s="65"/>
      <c r="HLE225" s="66"/>
      <c r="HLG225" s="64"/>
      <c r="HLH225" s="67"/>
      <c r="HLI225" s="67"/>
      <c r="HLJ225" s="65"/>
      <c r="HLK225" s="65"/>
      <c r="HLL225" s="65"/>
      <c r="HLM225" s="66"/>
      <c r="HLO225" s="64"/>
      <c r="HLP225" s="67"/>
      <c r="HLQ225" s="67"/>
      <c r="HLR225" s="65"/>
      <c r="HLS225" s="65"/>
      <c r="HLT225" s="65"/>
      <c r="HLU225" s="66"/>
      <c r="HLW225" s="64"/>
      <c r="HLX225" s="67"/>
      <c r="HLY225" s="67"/>
      <c r="HLZ225" s="65"/>
      <c r="HMA225" s="65"/>
      <c r="HMB225" s="65"/>
      <c r="HMC225" s="66"/>
      <c r="HME225" s="64"/>
      <c r="HMF225" s="67"/>
      <c r="HMG225" s="67"/>
      <c r="HMH225" s="65"/>
      <c r="HMI225" s="65"/>
      <c r="HMJ225" s="65"/>
      <c r="HMK225" s="66"/>
      <c r="HMM225" s="64"/>
      <c r="HMN225" s="67"/>
      <c r="HMO225" s="67"/>
      <c r="HMP225" s="65"/>
      <c r="HMQ225" s="65"/>
      <c r="HMR225" s="65"/>
      <c r="HMS225" s="66"/>
      <c r="HMU225" s="64"/>
      <c r="HMV225" s="67"/>
      <c r="HMW225" s="67"/>
      <c r="HMX225" s="65"/>
      <c r="HMY225" s="65"/>
      <c r="HMZ225" s="65"/>
      <c r="HNA225" s="66"/>
      <c r="HNC225" s="64"/>
      <c r="HND225" s="67"/>
      <c r="HNE225" s="67"/>
      <c r="HNF225" s="65"/>
      <c r="HNG225" s="65"/>
      <c r="HNH225" s="65"/>
      <c r="HNI225" s="66"/>
      <c r="HNK225" s="64"/>
      <c r="HNL225" s="67"/>
      <c r="HNM225" s="67"/>
      <c r="HNN225" s="65"/>
      <c r="HNO225" s="65"/>
      <c r="HNP225" s="65"/>
      <c r="HNQ225" s="66"/>
      <c r="HNS225" s="64"/>
      <c r="HNT225" s="67"/>
      <c r="HNU225" s="67"/>
      <c r="HNV225" s="65"/>
      <c r="HNW225" s="65"/>
      <c r="HNX225" s="65"/>
      <c r="HNY225" s="66"/>
      <c r="HOA225" s="64"/>
      <c r="HOB225" s="67"/>
      <c r="HOC225" s="67"/>
      <c r="HOD225" s="65"/>
      <c r="HOE225" s="65"/>
      <c r="HOF225" s="65"/>
      <c r="HOG225" s="66"/>
      <c r="HOI225" s="64"/>
      <c r="HOJ225" s="67"/>
      <c r="HOK225" s="67"/>
      <c r="HOL225" s="65"/>
      <c r="HOM225" s="65"/>
      <c r="HON225" s="65"/>
      <c r="HOO225" s="66"/>
      <c r="HOQ225" s="64"/>
      <c r="HOR225" s="67"/>
      <c r="HOS225" s="67"/>
      <c r="HOT225" s="65"/>
      <c r="HOU225" s="65"/>
      <c r="HOV225" s="65"/>
      <c r="HOW225" s="66"/>
      <c r="HOY225" s="64"/>
      <c r="HOZ225" s="67"/>
      <c r="HPA225" s="67"/>
      <c r="HPB225" s="65"/>
      <c r="HPC225" s="65"/>
      <c r="HPD225" s="65"/>
      <c r="HPE225" s="66"/>
      <c r="HPG225" s="64"/>
      <c r="HPH225" s="67"/>
      <c r="HPI225" s="67"/>
      <c r="HPJ225" s="65"/>
      <c r="HPK225" s="65"/>
      <c r="HPL225" s="65"/>
      <c r="HPM225" s="66"/>
      <c r="HPO225" s="64"/>
      <c r="HPP225" s="67"/>
      <c r="HPQ225" s="67"/>
      <c r="HPR225" s="65"/>
      <c r="HPS225" s="65"/>
      <c r="HPT225" s="65"/>
      <c r="HPU225" s="66"/>
      <c r="HPW225" s="64"/>
      <c r="HPX225" s="67"/>
      <c r="HPY225" s="67"/>
      <c r="HPZ225" s="65"/>
      <c r="HQA225" s="65"/>
      <c r="HQB225" s="65"/>
      <c r="HQC225" s="66"/>
      <c r="HQE225" s="64"/>
      <c r="HQF225" s="67"/>
      <c r="HQG225" s="67"/>
      <c r="HQH225" s="65"/>
      <c r="HQI225" s="65"/>
      <c r="HQJ225" s="65"/>
      <c r="HQK225" s="66"/>
      <c r="HQM225" s="64"/>
      <c r="HQN225" s="67"/>
      <c r="HQO225" s="67"/>
      <c r="HQP225" s="65"/>
      <c r="HQQ225" s="65"/>
      <c r="HQR225" s="65"/>
      <c r="HQS225" s="66"/>
      <c r="HQU225" s="64"/>
      <c r="HQV225" s="67"/>
      <c r="HQW225" s="67"/>
      <c r="HQX225" s="65"/>
      <c r="HQY225" s="65"/>
      <c r="HQZ225" s="65"/>
      <c r="HRA225" s="66"/>
      <c r="HRC225" s="64"/>
      <c r="HRD225" s="67"/>
      <c r="HRE225" s="67"/>
      <c r="HRF225" s="65"/>
      <c r="HRG225" s="65"/>
      <c r="HRH225" s="65"/>
      <c r="HRI225" s="66"/>
      <c r="HRK225" s="64"/>
      <c r="HRL225" s="67"/>
      <c r="HRM225" s="67"/>
      <c r="HRN225" s="65"/>
      <c r="HRO225" s="65"/>
      <c r="HRP225" s="65"/>
      <c r="HRQ225" s="66"/>
      <c r="HRS225" s="64"/>
      <c r="HRT225" s="67"/>
      <c r="HRU225" s="67"/>
      <c r="HRV225" s="65"/>
      <c r="HRW225" s="65"/>
      <c r="HRX225" s="65"/>
      <c r="HRY225" s="66"/>
      <c r="HSA225" s="64"/>
      <c r="HSB225" s="67"/>
      <c r="HSC225" s="67"/>
      <c r="HSD225" s="65"/>
      <c r="HSE225" s="65"/>
      <c r="HSF225" s="65"/>
      <c r="HSG225" s="66"/>
      <c r="HSI225" s="64"/>
      <c r="HSJ225" s="67"/>
      <c r="HSK225" s="67"/>
      <c r="HSL225" s="65"/>
      <c r="HSM225" s="65"/>
      <c r="HSN225" s="65"/>
      <c r="HSO225" s="66"/>
      <c r="HSQ225" s="64"/>
      <c r="HSR225" s="67"/>
      <c r="HSS225" s="67"/>
      <c r="HST225" s="65"/>
      <c r="HSU225" s="65"/>
      <c r="HSV225" s="65"/>
      <c r="HSW225" s="66"/>
      <c r="HSY225" s="64"/>
      <c r="HSZ225" s="67"/>
      <c r="HTA225" s="67"/>
      <c r="HTB225" s="65"/>
      <c r="HTC225" s="65"/>
      <c r="HTD225" s="65"/>
      <c r="HTE225" s="66"/>
      <c r="HTG225" s="64"/>
      <c r="HTH225" s="67"/>
      <c r="HTI225" s="67"/>
      <c r="HTJ225" s="65"/>
      <c r="HTK225" s="65"/>
      <c r="HTL225" s="65"/>
      <c r="HTM225" s="66"/>
      <c r="HTO225" s="64"/>
      <c r="HTP225" s="67"/>
      <c r="HTQ225" s="67"/>
      <c r="HTR225" s="65"/>
      <c r="HTS225" s="65"/>
      <c r="HTT225" s="65"/>
      <c r="HTU225" s="66"/>
      <c r="HTW225" s="64"/>
      <c r="HTX225" s="67"/>
      <c r="HTY225" s="67"/>
      <c r="HTZ225" s="65"/>
      <c r="HUA225" s="65"/>
      <c r="HUB225" s="65"/>
      <c r="HUC225" s="66"/>
      <c r="HUE225" s="64"/>
      <c r="HUF225" s="67"/>
      <c r="HUG225" s="67"/>
      <c r="HUH225" s="65"/>
      <c r="HUI225" s="65"/>
      <c r="HUJ225" s="65"/>
      <c r="HUK225" s="66"/>
      <c r="HUM225" s="64"/>
      <c r="HUN225" s="67"/>
      <c r="HUO225" s="67"/>
      <c r="HUP225" s="65"/>
      <c r="HUQ225" s="65"/>
      <c r="HUR225" s="65"/>
      <c r="HUS225" s="66"/>
      <c r="HUU225" s="64"/>
      <c r="HUV225" s="67"/>
      <c r="HUW225" s="67"/>
      <c r="HUX225" s="65"/>
      <c r="HUY225" s="65"/>
      <c r="HUZ225" s="65"/>
      <c r="HVA225" s="66"/>
      <c r="HVC225" s="64"/>
      <c r="HVD225" s="67"/>
      <c r="HVE225" s="67"/>
      <c r="HVF225" s="65"/>
      <c r="HVG225" s="65"/>
      <c r="HVH225" s="65"/>
      <c r="HVI225" s="66"/>
      <c r="HVK225" s="64"/>
      <c r="HVL225" s="67"/>
      <c r="HVM225" s="67"/>
      <c r="HVN225" s="65"/>
      <c r="HVO225" s="65"/>
      <c r="HVP225" s="65"/>
      <c r="HVQ225" s="66"/>
      <c r="HVS225" s="64"/>
      <c r="HVT225" s="67"/>
      <c r="HVU225" s="67"/>
      <c r="HVV225" s="65"/>
      <c r="HVW225" s="65"/>
      <c r="HVX225" s="65"/>
      <c r="HVY225" s="66"/>
      <c r="HWA225" s="64"/>
      <c r="HWB225" s="67"/>
      <c r="HWC225" s="67"/>
      <c r="HWD225" s="65"/>
      <c r="HWE225" s="65"/>
      <c r="HWF225" s="65"/>
      <c r="HWG225" s="66"/>
      <c r="HWI225" s="64"/>
      <c r="HWJ225" s="67"/>
      <c r="HWK225" s="67"/>
      <c r="HWL225" s="65"/>
      <c r="HWM225" s="65"/>
      <c r="HWN225" s="65"/>
      <c r="HWO225" s="66"/>
      <c r="HWQ225" s="64"/>
      <c r="HWR225" s="67"/>
      <c r="HWS225" s="67"/>
      <c r="HWT225" s="65"/>
      <c r="HWU225" s="65"/>
      <c r="HWV225" s="65"/>
      <c r="HWW225" s="66"/>
      <c r="HWY225" s="64"/>
      <c r="HWZ225" s="67"/>
      <c r="HXA225" s="67"/>
      <c r="HXB225" s="65"/>
      <c r="HXC225" s="65"/>
      <c r="HXD225" s="65"/>
      <c r="HXE225" s="66"/>
      <c r="HXG225" s="64"/>
      <c r="HXH225" s="67"/>
      <c r="HXI225" s="67"/>
      <c r="HXJ225" s="65"/>
      <c r="HXK225" s="65"/>
      <c r="HXL225" s="65"/>
      <c r="HXM225" s="66"/>
      <c r="HXO225" s="64"/>
      <c r="HXP225" s="67"/>
      <c r="HXQ225" s="67"/>
      <c r="HXR225" s="65"/>
      <c r="HXS225" s="65"/>
      <c r="HXT225" s="65"/>
      <c r="HXU225" s="66"/>
      <c r="HXW225" s="64"/>
      <c r="HXX225" s="67"/>
      <c r="HXY225" s="67"/>
      <c r="HXZ225" s="65"/>
      <c r="HYA225" s="65"/>
      <c r="HYB225" s="65"/>
      <c r="HYC225" s="66"/>
      <c r="HYE225" s="64"/>
      <c r="HYF225" s="67"/>
      <c r="HYG225" s="67"/>
      <c r="HYH225" s="65"/>
      <c r="HYI225" s="65"/>
      <c r="HYJ225" s="65"/>
      <c r="HYK225" s="66"/>
      <c r="HYM225" s="64"/>
      <c r="HYN225" s="67"/>
      <c r="HYO225" s="67"/>
      <c r="HYP225" s="65"/>
      <c r="HYQ225" s="65"/>
      <c r="HYR225" s="65"/>
      <c r="HYS225" s="66"/>
      <c r="HYU225" s="64"/>
      <c r="HYV225" s="67"/>
      <c r="HYW225" s="67"/>
      <c r="HYX225" s="65"/>
      <c r="HYY225" s="65"/>
      <c r="HYZ225" s="65"/>
      <c r="HZA225" s="66"/>
      <c r="HZC225" s="64"/>
      <c r="HZD225" s="67"/>
      <c r="HZE225" s="67"/>
      <c r="HZF225" s="65"/>
      <c r="HZG225" s="65"/>
      <c r="HZH225" s="65"/>
      <c r="HZI225" s="66"/>
      <c r="HZK225" s="64"/>
      <c r="HZL225" s="67"/>
      <c r="HZM225" s="67"/>
      <c r="HZN225" s="65"/>
      <c r="HZO225" s="65"/>
      <c r="HZP225" s="65"/>
      <c r="HZQ225" s="66"/>
      <c r="HZS225" s="64"/>
      <c r="HZT225" s="67"/>
      <c r="HZU225" s="67"/>
      <c r="HZV225" s="65"/>
      <c r="HZW225" s="65"/>
      <c r="HZX225" s="65"/>
      <c r="HZY225" s="66"/>
      <c r="IAA225" s="64"/>
      <c r="IAB225" s="67"/>
      <c r="IAC225" s="67"/>
      <c r="IAD225" s="65"/>
      <c r="IAE225" s="65"/>
      <c r="IAF225" s="65"/>
      <c r="IAG225" s="66"/>
      <c r="IAI225" s="64"/>
      <c r="IAJ225" s="67"/>
      <c r="IAK225" s="67"/>
      <c r="IAL225" s="65"/>
      <c r="IAM225" s="65"/>
      <c r="IAN225" s="65"/>
      <c r="IAO225" s="66"/>
      <c r="IAQ225" s="64"/>
      <c r="IAR225" s="67"/>
      <c r="IAS225" s="67"/>
      <c r="IAT225" s="65"/>
      <c r="IAU225" s="65"/>
      <c r="IAV225" s="65"/>
      <c r="IAW225" s="66"/>
      <c r="IAY225" s="64"/>
      <c r="IAZ225" s="67"/>
      <c r="IBA225" s="67"/>
      <c r="IBB225" s="65"/>
      <c r="IBC225" s="65"/>
      <c r="IBD225" s="65"/>
      <c r="IBE225" s="66"/>
      <c r="IBG225" s="64"/>
      <c r="IBH225" s="67"/>
      <c r="IBI225" s="67"/>
      <c r="IBJ225" s="65"/>
      <c r="IBK225" s="65"/>
      <c r="IBL225" s="65"/>
      <c r="IBM225" s="66"/>
      <c r="IBO225" s="64"/>
      <c r="IBP225" s="67"/>
      <c r="IBQ225" s="67"/>
      <c r="IBR225" s="65"/>
      <c r="IBS225" s="65"/>
      <c r="IBT225" s="65"/>
      <c r="IBU225" s="66"/>
      <c r="IBW225" s="64"/>
      <c r="IBX225" s="67"/>
      <c r="IBY225" s="67"/>
      <c r="IBZ225" s="65"/>
      <c r="ICA225" s="65"/>
      <c r="ICB225" s="65"/>
      <c r="ICC225" s="66"/>
      <c r="ICE225" s="64"/>
      <c r="ICF225" s="67"/>
      <c r="ICG225" s="67"/>
      <c r="ICH225" s="65"/>
      <c r="ICI225" s="65"/>
      <c r="ICJ225" s="65"/>
      <c r="ICK225" s="66"/>
      <c r="ICM225" s="64"/>
      <c r="ICN225" s="67"/>
      <c r="ICO225" s="67"/>
      <c r="ICP225" s="65"/>
      <c r="ICQ225" s="65"/>
      <c r="ICR225" s="65"/>
      <c r="ICS225" s="66"/>
      <c r="ICU225" s="64"/>
      <c r="ICV225" s="67"/>
      <c r="ICW225" s="67"/>
      <c r="ICX225" s="65"/>
      <c r="ICY225" s="65"/>
      <c r="ICZ225" s="65"/>
      <c r="IDA225" s="66"/>
      <c r="IDC225" s="64"/>
      <c r="IDD225" s="67"/>
      <c r="IDE225" s="67"/>
      <c r="IDF225" s="65"/>
      <c r="IDG225" s="65"/>
      <c r="IDH225" s="65"/>
      <c r="IDI225" s="66"/>
      <c r="IDK225" s="64"/>
      <c r="IDL225" s="67"/>
      <c r="IDM225" s="67"/>
      <c r="IDN225" s="65"/>
      <c r="IDO225" s="65"/>
      <c r="IDP225" s="65"/>
      <c r="IDQ225" s="66"/>
      <c r="IDS225" s="64"/>
      <c r="IDT225" s="67"/>
      <c r="IDU225" s="67"/>
      <c r="IDV225" s="65"/>
      <c r="IDW225" s="65"/>
      <c r="IDX225" s="65"/>
      <c r="IDY225" s="66"/>
      <c r="IEA225" s="64"/>
      <c r="IEB225" s="67"/>
      <c r="IEC225" s="67"/>
      <c r="IED225" s="65"/>
      <c r="IEE225" s="65"/>
      <c r="IEF225" s="65"/>
      <c r="IEG225" s="66"/>
      <c r="IEI225" s="64"/>
      <c r="IEJ225" s="67"/>
      <c r="IEK225" s="67"/>
      <c r="IEL225" s="65"/>
      <c r="IEM225" s="65"/>
      <c r="IEN225" s="65"/>
      <c r="IEO225" s="66"/>
      <c r="IEQ225" s="64"/>
      <c r="IER225" s="67"/>
      <c r="IES225" s="67"/>
      <c r="IET225" s="65"/>
      <c r="IEU225" s="65"/>
      <c r="IEV225" s="65"/>
      <c r="IEW225" s="66"/>
      <c r="IEY225" s="64"/>
      <c r="IEZ225" s="67"/>
      <c r="IFA225" s="67"/>
      <c r="IFB225" s="65"/>
      <c r="IFC225" s="65"/>
      <c r="IFD225" s="65"/>
      <c r="IFE225" s="66"/>
      <c r="IFG225" s="64"/>
      <c r="IFH225" s="67"/>
      <c r="IFI225" s="67"/>
      <c r="IFJ225" s="65"/>
      <c r="IFK225" s="65"/>
      <c r="IFL225" s="65"/>
      <c r="IFM225" s="66"/>
      <c r="IFO225" s="64"/>
      <c r="IFP225" s="67"/>
      <c r="IFQ225" s="67"/>
      <c r="IFR225" s="65"/>
      <c r="IFS225" s="65"/>
      <c r="IFT225" s="65"/>
      <c r="IFU225" s="66"/>
      <c r="IFW225" s="64"/>
      <c r="IFX225" s="67"/>
      <c r="IFY225" s="67"/>
      <c r="IFZ225" s="65"/>
      <c r="IGA225" s="65"/>
      <c r="IGB225" s="65"/>
      <c r="IGC225" s="66"/>
      <c r="IGE225" s="64"/>
      <c r="IGF225" s="67"/>
      <c r="IGG225" s="67"/>
      <c r="IGH225" s="65"/>
      <c r="IGI225" s="65"/>
      <c r="IGJ225" s="65"/>
      <c r="IGK225" s="66"/>
      <c r="IGM225" s="64"/>
      <c r="IGN225" s="67"/>
      <c r="IGO225" s="67"/>
      <c r="IGP225" s="65"/>
      <c r="IGQ225" s="65"/>
      <c r="IGR225" s="65"/>
      <c r="IGS225" s="66"/>
      <c r="IGU225" s="64"/>
      <c r="IGV225" s="67"/>
      <c r="IGW225" s="67"/>
      <c r="IGX225" s="65"/>
      <c r="IGY225" s="65"/>
      <c r="IGZ225" s="65"/>
      <c r="IHA225" s="66"/>
      <c r="IHC225" s="64"/>
      <c r="IHD225" s="67"/>
      <c r="IHE225" s="67"/>
      <c r="IHF225" s="65"/>
      <c r="IHG225" s="65"/>
      <c r="IHH225" s="65"/>
      <c r="IHI225" s="66"/>
      <c r="IHK225" s="64"/>
      <c r="IHL225" s="67"/>
      <c r="IHM225" s="67"/>
      <c r="IHN225" s="65"/>
      <c r="IHO225" s="65"/>
      <c r="IHP225" s="65"/>
      <c r="IHQ225" s="66"/>
      <c r="IHS225" s="64"/>
      <c r="IHT225" s="67"/>
      <c r="IHU225" s="67"/>
      <c r="IHV225" s="65"/>
      <c r="IHW225" s="65"/>
      <c r="IHX225" s="65"/>
      <c r="IHY225" s="66"/>
      <c r="IIA225" s="64"/>
      <c r="IIB225" s="67"/>
      <c r="IIC225" s="67"/>
      <c r="IID225" s="65"/>
      <c r="IIE225" s="65"/>
      <c r="IIF225" s="65"/>
      <c r="IIG225" s="66"/>
      <c r="III225" s="64"/>
      <c r="IIJ225" s="67"/>
      <c r="IIK225" s="67"/>
      <c r="IIL225" s="65"/>
      <c r="IIM225" s="65"/>
      <c r="IIN225" s="65"/>
      <c r="IIO225" s="66"/>
      <c r="IIQ225" s="64"/>
      <c r="IIR225" s="67"/>
      <c r="IIS225" s="67"/>
      <c r="IIT225" s="65"/>
      <c r="IIU225" s="65"/>
      <c r="IIV225" s="65"/>
      <c r="IIW225" s="66"/>
      <c r="IIY225" s="64"/>
      <c r="IIZ225" s="67"/>
      <c r="IJA225" s="67"/>
      <c r="IJB225" s="65"/>
      <c r="IJC225" s="65"/>
      <c r="IJD225" s="65"/>
      <c r="IJE225" s="66"/>
      <c r="IJG225" s="64"/>
      <c r="IJH225" s="67"/>
      <c r="IJI225" s="67"/>
      <c r="IJJ225" s="65"/>
      <c r="IJK225" s="65"/>
      <c r="IJL225" s="65"/>
      <c r="IJM225" s="66"/>
      <c r="IJO225" s="64"/>
      <c r="IJP225" s="67"/>
      <c r="IJQ225" s="67"/>
      <c r="IJR225" s="65"/>
      <c r="IJS225" s="65"/>
      <c r="IJT225" s="65"/>
      <c r="IJU225" s="66"/>
      <c r="IJW225" s="64"/>
      <c r="IJX225" s="67"/>
      <c r="IJY225" s="67"/>
      <c r="IJZ225" s="65"/>
      <c r="IKA225" s="65"/>
      <c r="IKB225" s="65"/>
      <c r="IKC225" s="66"/>
      <c r="IKE225" s="64"/>
      <c r="IKF225" s="67"/>
      <c r="IKG225" s="67"/>
      <c r="IKH225" s="65"/>
      <c r="IKI225" s="65"/>
      <c r="IKJ225" s="65"/>
      <c r="IKK225" s="66"/>
      <c r="IKM225" s="64"/>
      <c r="IKN225" s="67"/>
      <c r="IKO225" s="67"/>
      <c r="IKP225" s="65"/>
      <c r="IKQ225" s="65"/>
      <c r="IKR225" s="65"/>
      <c r="IKS225" s="66"/>
      <c r="IKU225" s="64"/>
      <c r="IKV225" s="67"/>
      <c r="IKW225" s="67"/>
      <c r="IKX225" s="65"/>
      <c r="IKY225" s="65"/>
      <c r="IKZ225" s="65"/>
      <c r="ILA225" s="66"/>
      <c r="ILC225" s="64"/>
      <c r="ILD225" s="67"/>
      <c r="ILE225" s="67"/>
      <c r="ILF225" s="65"/>
      <c r="ILG225" s="65"/>
      <c r="ILH225" s="65"/>
      <c r="ILI225" s="66"/>
      <c r="ILK225" s="64"/>
      <c r="ILL225" s="67"/>
      <c r="ILM225" s="67"/>
      <c r="ILN225" s="65"/>
      <c r="ILO225" s="65"/>
      <c r="ILP225" s="65"/>
      <c r="ILQ225" s="66"/>
      <c r="ILS225" s="64"/>
      <c r="ILT225" s="67"/>
      <c r="ILU225" s="67"/>
      <c r="ILV225" s="65"/>
      <c r="ILW225" s="65"/>
      <c r="ILX225" s="65"/>
      <c r="ILY225" s="66"/>
      <c r="IMA225" s="64"/>
      <c r="IMB225" s="67"/>
      <c r="IMC225" s="67"/>
      <c r="IMD225" s="65"/>
      <c r="IME225" s="65"/>
      <c r="IMF225" s="65"/>
      <c r="IMG225" s="66"/>
      <c r="IMI225" s="64"/>
      <c r="IMJ225" s="67"/>
      <c r="IMK225" s="67"/>
      <c r="IML225" s="65"/>
      <c r="IMM225" s="65"/>
      <c r="IMN225" s="65"/>
      <c r="IMO225" s="66"/>
      <c r="IMQ225" s="64"/>
      <c r="IMR225" s="67"/>
      <c r="IMS225" s="67"/>
      <c r="IMT225" s="65"/>
      <c r="IMU225" s="65"/>
      <c r="IMV225" s="65"/>
      <c r="IMW225" s="66"/>
      <c r="IMY225" s="64"/>
      <c r="IMZ225" s="67"/>
      <c r="INA225" s="67"/>
      <c r="INB225" s="65"/>
      <c r="INC225" s="65"/>
      <c r="IND225" s="65"/>
      <c r="INE225" s="66"/>
      <c r="ING225" s="64"/>
      <c r="INH225" s="67"/>
      <c r="INI225" s="67"/>
      <c r="INJ225" s="65"/>
      <c r="INK225" s="65"/>
      <c r="INL225" s="65"/>
      <c r="INM225" s="66"/>
      <c r="INO225" s="64"/>
      <c r="INP225" s="67"/>
      <c r="INQ225" s="67"/>
      <c r="INR225" s="65"/>
      <c r="INS225" s="65"/>
      <c r="INT225" s="65"/>
      <c r="INU225" s="66"/>
      <c r="INW225" s="64"/>
      <c r="INX225" s="67"/>
      <c r="INY225" s="67"/>
      <c r="INZ225" s="65"/>
      <c r="IOA225" s="65"/>
      <c r="IOB225" s="65"/>
      <c r="IOC225" s="66"/>
      <c r="IOE225" s="64"/>
      <c r="IOF225" s="67"/>
      <c r="IOG225" s="67"/>
      <c r="IOH225" s="65"/>
      <c r="IOI225" s="65"/>
      <c r="IOJ225" s="65"/>
      <c r="IOK225" s="66"/>
      <c r="IOM225" s="64"/>
      <c r="ION225" s="67"/>
      <c r="IOO225" s="67"/>
      <c r="IOP225" s="65"/>
      <c r="IOQ225" s="65"/>
      <c r="IOR225" s="65"/>
      <c r="IOS225" s="66"/>
      <c r="IOU225" s="64"/>
      <c r="IOV225" s="67"/>
      <c r="IOW225" s="67"/>
      <c r="IOX225" s="65"/>
      <c r="IOY225" s="65"/>
      <c r="IOZ225" s="65"/>
      <c r="IPA225" s="66"/>
      <c r="IPC225" s="64"/>
      <c r="IPD225" s="67"/>
      <c r="IPE225" s="67"/>
      <c r="IPF225" s="65"/>
      <c r="IPG225" s="65"/>
      <c r="IPH225" s="65"/>
      <c r="IPI225" s="66"/>
      <c r="IPK225" s="64"/>
      <c r="IPL225" s="67"/>
      <c r="IPM225" s="67"/>
      <c r="IPN225" s="65"/>
      <c r="IPO225" s="65"/>
      <c r="IPP225" s="65"/>
      <c r="IPQ225" s="66"/>
      <c r="IPS225" s="64"/>
      <c r="IPT225" s="67"/>
      <c r="IPU225" s="67"/>
      <c r="IPV225" s="65"/>
      <c r="IPW225" s="65"/>
      <c r="IPX225" s="65"/>
      <c r="IPY225" s="66"/>
      <c r="IQA225" s="64"/>
      <c r="IQB225" s="67"/>
      <c r="IQC225" s="67"/>
      <c r="IQD225" s="65"/>
      <c r="IQE225" s="65"/>
      <c r="IQF225" s="65"/>
      <c r="IQG225" s="66"/>
      <c r="IQI225" s="64"/>
      <c r="IQJ225" s="67"/>
      <c r="IQK225" s="67"/>
      <c r="IQL225" s="65"/>
      <c r="IQM225" s="65"/>
      <c r="IQN225" s="65"/>
      <c r="IQO225" s="66"/>
      <c r="IQQ225" s="64"/>
      <c r="IQR225" s="67"/>
      <c r="IQS225" s="67"/>
      <c r="IQT225" s="65"/>
      <c r="IQU225" s="65"/>
      <c r="IQV225" s="65"/>
      <c r="IQW225" s="66"/>
      <c r="IQY225" s="64"/>
      <c r="IQZ225" s="67"/>
      <c r="IRA225" s="67"/>
      <c r="IRB225" s="65"/>
      <c r="IRC225" s="65"/>
      <c r="IRD225" s="65"/>
      <c r="IRE225" s="66"/>
      <c r="IRG225" s="64"/>
      <c r="IRH225" s="67"/>
      <c r="IRI225" s="67"/>
      <c r="IRJ225" s="65"/>
      <c r="IRK225" s="65"/>
      <c r="IRL225" s="65"/>
      <c r="IRM225" s="66"/>
      <c r="IRO225" s="64"/>
      <c r="IRP225" s="67"/>
      <c r="IRQ225" s="67"/>
      <c r="IRR225" s="65"/>
      <c r="IRS225" s="65"/>
      <c r="IRT225" s="65"/>
      <c r="IRU225" s="66"/>
      <c r="IRW225" s="64"/>
      <c r="IRX225" s="67"/>
      <c r="IRY225" s="67"/>
      <c r="IRZ225" s="65"/>
      <c r="ISA225" s="65"/>
      <c r="ISB225" s="65"/>
      <c r="ISC225" s="66"/>
      <c r="ISE225" s="64"/>
      <c r="ISF225" s="67"/>
      <c r="ISG225" s="67"/>
      <c r="ISH225" s="65"/>
      <c r="ISI225" s="65"/>
      <c r="ISJ225" s="65"/>
      <c r="ISK225" s="66"/>
      <c r="ISM225" s="64"/>
      <c r="ISN225" s="67"/>
      <c r="ISO225" s="67"/>
      <c r="ISP225" s="65"/>
      <c r="ISQ225" s="65"/>
      <c r="ISR225" s="65"/>
      <c r="ISS225" s="66"/>
      <c r="ISU225" s="64"/>
      <c r="ISV225" s="67"/>
      <c r="ISW225" s="67"/>
      <c r="ISX225" s="65"/>
      <c r="ISY225" s="65"/>
      <c r="ISZ225" s="65"/>
      <c r="ITA225" s="66"/>
      <c r="ITC225" s="64"/>
      <c r="ITD225" s="67"/>
      <c r="ITE225" s="67"/>
      <c r="ITF225" s="65"/>
      <c r="ITG225" s="65"/>
      <c r="ITH225" s="65"/>
      <c r="ITI225" s="66"/>
      <c r="ITK225" s="64"/>
      <c r="ITL225" s="67"/>
      <c r="ITM225" s="67"/>
      <c r="ITN225" s="65"/>
      <c r="ITO225" s="65"/>
      <c r="ITP225" s="65"/>
      <c r="ITQ225" s="66"/>
      <c r="ITS225" s="64"/>
      <c r="ITT225" s="67"/>
      <c r="ITU225" s="67"/>
      <c r="ITV225" s="65"/>
      <c r="ITW225" s="65"/>
      <c r="ITX225" s="65"/>
      <c r="ITY225" s="66"/>
      <c r="IUA225" s="64"/>
      <c r="IUB225" s="67"/>
      <c r="IUC225" s="67"/>
      <c r="IUD225" s="65"/>
      <c r="IUE225" s="65"/>
      <c r="IUF225" s="65"/>
      <c r="IUG225" s="66"/>
      <c r="IUI225" s="64"/>
      <c r="IUJ225" s="67"/>
      <c r="IUK225" s="67"/>
      <c r="IUL225" s="65"/>
      <c r="IUM225" s="65"/>
      <c r="IUN225" s="65"/>
      <c r="IUO225" s="66"/>
      <c r="IUQ225" s="64"/>
      <c r="IUR225" s="67"/>
      <c r="IUS225" s="67"/>
      <c r="IUT225" s="65"/>
      <c r="IUU225" s="65"/>
      <c r="IUV225" s="65"/>
      <c r="IUW225" s="66"/>
      <c r="IUY225" s="64"/>
      <c r="IUZ225" s="67"/>
      <c r="IVA225" s="67"/>
      <c r="IVB225" s="65"/>
      <c r="IVC225" s="65"/>
      <c r="IVD225" s="65"/>
      <c r="IVE225" s="66"/>
      <c r="IVG225" s="64"/>
      <c r="IVH225" s="67"/>
      <c r="IVI225" s="67"/>
      <c r="IVJ225" s="65"/>
      <c r="IVK225" s="65"/>
      <c r="IVL225" s="65"/>
      <c r="IVM225" s="66"/>
      <c r="IVO225" s="64"/>
      <c r="IVP225" s="67"/>
      <c r="IVQ225" s="67"/>
      <c r="IVR225" s="65"/>
      <c r="IVS225" s="65"/>
      <c r="IVT225" s="65"/>
      <c r="IVU225" s="66"/>
      <c r="IVW225" s="64"/>
      <c r="IVX225" s="67"/>
      <c r="IVY225" s="67"/>
      <c r="IVZ225" s="65"/>
      <c r="IWA225" s="65"/>
      <c r="IWB225" s="65"/>
      <c r="IWC225" s="66"/>
      <c r="IWE225" s="64"/>
      <c r="IWF225" s="67"/>
      <c r="IWG225" s="67"/>
      <c r="IWH225" s="65"/>
      <c r="IWI225" s="65"/>
      <c r="IWJ225" s="65"/>
      <c r="IWK225" s="66"/>
      <c r="IWM225" s="64"/>
      <c r="IWN225" s="67"/>
      <c r="IWO225" s="67"/>
      <c r="IWP225" s="65"/>
      <c r="IWQ225" s="65"/>
      <c r="IWR225" s="65"/>
      <c r="IWS225" s="66"/>
      <c r="IWU225" s="64"/>
      <c r="IWV225" s="67"/>
      <c r="IWW225" s="67"/>
      <c r="IWX225" s="65"/>
      <c r="IWY225" s="65"/>
      <c r="IWZ225" s="65"/>
      <c r="IXA225" s="66"/>
      <c r="IXC225" s="64"/>
      <c r="IXD225" s="67"/>
      <c r="IXE225" s="67"/>
      <c r="IXF225" s="65"/>
      <c r="IXG225" s="65"/>
      <c r="IXH225" s="65"/>
      <c r="IXI225" s="66"/>
      <c r="IXK225" s="64"/>
      <c r="IXL225" s="67"/>
      <c r="IXM225" s="67"/>
      <c r="IXN225" s="65"/>
      <c r="IXO225" s="65"/>
      <c r="IXP225" s="65"/>
      <c r="IXQ225" s="66"/>
      <c r="IXS225" s="64"/>
      <c r="IXT225" s="67"/>
      <c r="IXU225" s="67"/>
      <c r="IXV225" s="65"/>
      <c r="IXW225" s="65"/>
      <c r="IXX225" s="65"/>
      <c r="IXY225" s="66"/>
      <c r="IYA225" s="64"/>
      <c r="IYB225" s="67"/>
      <c r="IYC225" s="67"/>
      <c r="IYD225" s="65"/>
      <c r="IYE225" s="65"/>
      <c r="IYF225" s="65"/>
      <c r="IYG225" s="66"/>
      <c r="IYI225" s="64"/>
      <c r="IYJ225" s="67"/>
      <c r="IYK225" s="67"/>
      <c r="IYL225" s="65"/>
      <c r="IYM225" s="65"/>
      <c r="IYN225" s="65"/>
      <c r="IYO225" s="66"/>
      <c r="IYQ225" s="64"/>
      <c r="IYR225" s="67"/>
      <c r="IYS225" s="67"/>
      <c r="IYT225" s="65"/>
      <c r="IYU225" s="65"/>
      <c r="IYV225" s="65"/>
      <c r="IYW225" s="66"/>
      <c r="IYY225" s="64"/>
      <c r="IYZ225" s="67"/>
      <c r="IZA225" s="67"/>
      <c r="IZB225" s="65"/>
      <c r="IZC225" s="65"/>
      <c r="IZD225" s="65"/>
      <c r="IZE225" s="66"/>
      <c r="IZG225" s="64"/>
      <c r="IZH225" s="67"/>
      <c r="IZI225" s="67"/>
      <c r="IZJ225" s="65"/>
      <c r="IZK225" s="65"/>
      <c r="IZL225" s="65"/>
      <c r="IZM225" s="66"/>
      <c r="IZO225" s="64"/>
      <c r="IZP225" s="67"/>
      <c r="IZQ225" s="67"/>
      <c r="IZR225" s="65"/>
      <c r="IZS225" s="65"/>
      <c r="IZT225" s="65"/>
      <c r="IZU225" s="66"/>
      <c r="IZW225" s="64"/>
      <c r="IZX225" s="67"/>
      <c r="IZY225" s="67"/>
      <c r="IZZ225" s="65"/>
      <c r="JAA225" s="65"/>
      <c r="JAB225" s="65"/>
      <c r="JAC225" s="66"/>
      <c r="JAE225" s="64"/>
      <c r="JAF225" s="67"/>
      <c r="JAG225" s="67"/>
      <c r="JAH225" s="65"/>
      <c r="JAI225" s="65"/>
      <c r="JAJ225" s="65"/>
      <c r="JAK225" s="66"/>
      <c r="JAM225" s="64"/>
      <c r="JAN225" s="67"/>
      <c r="JAO225" s="67"/>
      <c r="JAP225" s="65"/>
      <c r="JAQ225" s="65"/>
      <c r="JAR225" s="65"/>
      <c r="JAS225" s="66"/>
      <c r="JAU225" s="64"/>
      <c r="JAV225" s="67"/>
      <c r="JAW225" s="67"/>
      <c r="JAX225" s="65"/>
      <c r="JAY225" s="65"/>
      <c r="JAZ225" s="65"/>
      <c r="JBA225" s="66"/>
      <c r="JBC225" s="64"/>
      <c r="JBD225" s="67"/>
      <c r="JBE225" s="67"/>
      <c r="JBF225" s="65"/>
      <c r="JBG225" s="65"/>
      <c r="JBH225" s="65"/>
      <c r="JBI225" s="66"/>
      <c r="JBK225" s="64"/>
      <c r="JBL225" s="67"/>
      <c r="JBM225" s="67"/>
      <c r="JBN225" s="65"/>
      <c r="JBO225" s="65"/>
      <c r="JBP225" s="65"/>
      <c r="JBQ225" s="66"/>
      <c r="JBS225" s="64"/>
      <c r="JBT225" s="67"/>
      <c r="JBU225" s="67"/>
      <c r="JBV225" s="65"/>
      <c r="JBW225" s="65"/>
      <c r="JBX225" s="65"/>
      <c r="JBY225" s="66"/>
      <c r="JCA225" s="64"/>
      <c r="JCB225" s="67"/>
      <c r="JCC225" s="67"/>
      <c r="JCD225" s="65"/>
      <c r="JCE225" s="65"/>
      <c r="JCF225" s="65"/>
      <c r="JCG225" s="66"/>
      <c r="JCI225" s="64"/>
      <c r="JCJ225" s="67"/>
      <c r="JCK225" s="67"/>
      <c r="JCL225" s="65"/>
      <c r="JCM225" s="65"/>
      <c r="JCN225" s="65"/>
      <c r="JCO225" s="66"/>
      <c r="JCQ225" s="64"/>
      <c r="JCR225" s="67"/>
      <c r="JCS225" s="67"/>
      <c r="JCT225" s="65"/>
      <c r="JCU225" s="65"/>
      <c r="JCV225" s="65"/>
      <c r="JCW225" s="66"/>
      <c r="JCY225" s="64"/>
      <c r="JCZ225" s="67"/>
      <c r="JDA225" s="67"/>
      <c r="JDB225" s="65"/>
      <c r="JDC225" s="65"/>
      <c r="JDD225" s="65"/>
      <c r="JDE225" s="66"/>
      <c r="JDG225" s="64"/>
      <c r="JDH225" s="67"/>
      <c r="JDI225" s="67"/>
      <c r="JDJ225" s="65"/>
      <c r="JDK225" s="65"/>
      <c r="JDL225" s="65"/>
      <c r="JDM225" s="66"/>
      <c r="JDO225" s="64"/>
      <c r="JDP225" s="67"/>
      <c r="JDQ225" s="67"/>
      <c r="JDR225" s="65"/>
      <c r="JDS225" s="65"/>
      <c r="JDT225" s="65"/>
      <c r="JDU225" s="66"/>
      <c r="JDW225" s="64"/>
      <c r="JDX225" s="67"/>
      <c r="JDY225" s="67"/>
      <c r="JDZ225" s="65"/>
      <c r="JEA225" s="65"/>
      <c r="JEB225" s="65"/>
      <c r="JEC225" s="66"/>
      <c r="JEE225" s="64"/>
      <c r="JEF225" s="67"/>
      <c r="JEG225" s="67"/>
      <c r="JEH225" s="65"/>
      <c r="JEI225" s="65"/>
      <c r="JEJ225" s="65"/>
      <c r="JEK225" s="66"/>
      <c r="JEM225" s="64"/>
      <c r="JEN225" s="67"/>
      <c r="JEO225" s="67"/>
      <c r="JEP225" s="65"/>
      <c r="JEQ225" s="65"/>
      <c r="JER225" s="65"/>
      <c r="JES225" s="66"/>
      <c r="JEU225" s="64"/>
      <c r="JEV225" s="67"/>
      <c r="JEW225" s="67"/>
      <c r="JEX225" s="65"/>
      <c r="JEY225" s="65"/>
      <c r="JEZ225" s="65"/>
      <c r="JFA225" s="66"/>
      <c r="JFC225" s="64"/>
      <c r="JFD225" s="67"/>
      <c r="JFE225" s="67"/>
      <c r="JFF225" s="65"/>
      <c r="JFG225" s="65"/>
      <c r="JFH225" s="65"/>
      <c r="JFI225" s="66"/>
      <c r="JFK225" s="64"/>
      <c r="JFL225" s="67"/>
      <c r="JFM225" s="67"/>
      <c r="JFN225" s="65"/>
      <c r="JFO225" s="65"/>
      <c r="JFP225" s="65"/>
      <c r="JFQ225" s="66"/>
      <c r="JFS225" s="64"/>
      <c r="JFT225" s="67"/>
      <c r="JFU225" s="67"/>
      <c r="JFV225" s="65"/>
      <c r="JFW225" s="65"/>
      <c r="JFX225" s="65"/>
      <c r="JFY225" s="66"/>
      <c r="JGA225" s="64"/>
      <c r="JGB225" s="67"/>
      <c r="JGC225" s="67"/>
      <c r="JGD225" s="65"/>
      <c r="JGE225" s="65"/>
      <c r="JGF225" s="65"/>
      <c r="JGG225" s="66"/>
      <c r="JGI225" s="64"/>
      <c r="JGJ225" s="67"/>
      <c r="JGK225" s="67"/>
      <c r="JGL225" s="65"/>
      <c r="JGM225" s="65"/>
      <c r="JGN225" s="65"/>
      <c r="JGO225" s="66"/>
      <c r="JGQ225" s="64"/>
      <c r="JGR225" s="67"/>
      <c r="JGS225" s="67"/>
      <c r="JGT225" s="65"/>
      <c r="JGU225" s="65"/>
      <c r="JGV225" s="65"/>
      <c r="JGW225" s="66"/>
      <c r="JGY225" s="64"/>
      <c r="JGZ225" s="67"/>
      <c r="JHA225" s="67"/>
      <c r="JHB225" s="65"/>
      <c r="JHC225" s="65"/>
      <c r="JHD225" s="65"/>
      <c r="JHE225" s="66"/>
      <c r="JHG225" s="64"/>
      <c r="JHH225" s="67"/>
      <c r="JHI225" s="67"/>
      <c r="JHJ225" s="65"/>
      <c r="JHK225" s="65"/>
      <c r="JHL225" s="65"/>
      <c r="JHM225" s="66"/>
      <c r="JHO225" s="64"/>
      <c r="JHP225" s="67"/>
      <c r="JHQ225" s="67"/>
      <c r="JHR225" s="65"/>
      <c r="JHS225" s="65"/>
      <c r="JHT225" s="65"/>
      <c r="JHU225" s="66"/>
      <c r="JHW225" s="64"/>
      <c r="JHX225" s="67"/>
      <c r="JHY225" s="67"/>
      <c r="JHZ225" s="65"/>
      <c r="JIA225" s="65"/>
      <c r="JIB225" s="65"/>
      <c r="JIC225" s="66"/>
      <c r="JIE225" s="64"/>
      <c r="JIF225" s="67"/>
      <c r="JIG225" s="67"/>
      <c r="JIH225" s="65"/>
      <c r="JII225" s="65"/>
      <c r="JIJ225" s="65"/>
      <c r="JIK225" s="66"/>
      <c r="JIM225" s="64"/>
      <c r="JIN225" s="67"/>
      <c r="JIO225" s="67"/>
      <c r="JIP225" s="65"/>
      <c r="JIQ225" s="65"/>
      <c r="JIR225" s="65"/>
      <c r="JIS225" s="66"/>
      <c r="JIU225" s="64"/>
      <c r="JIV225" s="67"/>
      <c r="JIW225" s="67"/>
      <c r="JIX225" s="65"/>
      <c r="JIY225" s="65"/>
      <c r="JIZ225" s="65"/>
      <c r="JJA225" s="66"/>
      <c r="JJC225" s="64"/>
      <c r="JJD225" s="67"/>
      <c r="JJE225" s="67"/>
      <c r="JJF225" s="65"/>
      <c r="JJG225" s="65"/>
      <c r="JJH225" s="65"/>
      <c r="JJI225" s="66"/>
      <c r="JJK225" s="64"/>
      <c r="JJL225" s="67"/>
      <c r="JJM225" s="67"/>
      <c r="JJN225" s="65"/>
      <c r="JJO225" s="65"/>
      <c r="JJP225" s="65"/>
      <c r="JJQ225" s="66"/>
      <c r="JJS225" s="64"/>
      <c r="JJT225" s="67"/>
      <c r="JJU225" s="67"/>
      <c r="JJV225" s="65"/>
      <c r="JJW225" s="65"/>
      <c r="JJX225" s="65"/>
      <c r="JJY225" s="66"/>
      <c r="JKA225" s="64"/>
      <c r="JKB225" s="67"/>
      <c r="JKC225" s="67"/>
      <c r="JKD225" s="65"/>
      <c r="JKE225" s="65"/>
      <c r="JKF225" s="65"/>
      <c r="JKG225" s="66"/>
      <c r="JKI225" s="64"/>
      <c r="JKJ225" s="67"/>
      <c r="JKK225" s="67"/>
      <c r="JKL225" s="65"/>
      <c r="JKM225" s="65"/>
      <c r="JKN225" s="65"/>
      <c r="JKO225" s="66"/>
      <c r="JKQ225" s="64"/>
      <c r="JKR225" s="67"/>
      <c r="JKS225" s="67"/>
      <c r="JKT225" s="65"/>
      <c r="JKU225" s="65"/>
      <c r="JKV225" s="65"/>
      <c r="JKW225" s="66"/>
      <c r="JKY225" s="64"/>
      <c r="JKZ225" s="67"/>
      <c r="JLA225" s="67"/>
      <c r="JLB225" s="65"/>
      <c r="JLC225" s="65"/>
      <c r="JLD225" s="65"/>
      <c r="JLE225" s="66"/>
      <c r="JLG225" s="64"/>
      <c r="JLH225" s="67"/>
      <c r="JLI225" s="67"/>
      <c r="JLJ225" s="65"/>
      <c r="JLK225" s="65"/>
      <c r="JLL225" s="65"/>
      <c r="JLM225" s="66"/>
      <c r="JLO225" s="64"/>
      <c r="JLP225" s="67"/>
      <c r="JLQ225" s="67"/>
      <c r="JLR225" s="65"/>
      <c r="JLS225" s="65"/>
      <c r="JLT225" s="65"/>
      <c r="JLU225" s="66"/>
      <c r="JLW225" s="64"/>
      <c r="JLX225" s="67"/>
      <c r="JLY225" s="67"/>
      <c r="JLZ225" s="65"/>
      <c r="JMA225" s="65"/>
      <c r="JMB225" s="65"/>
      <c r="JMC225" s="66"/>
      <c r="JME225" s="64"/>
      <c r="JMF225" s="67"/>
      <c r="JMG225" s="67"/>
      <c r="JMH225" s="65"/>
      <c r="JMI225" s="65"/>
      <c r="JMJ225" s="65"/>
      <c r="JMK225" s="66"/>
      <c r="JMM225" s="64"/>
      <c r="JMN225" s="67"/>
      <c r="JMO225" s="67"/>
      <c r="JMP225" s="65"/>
      <c r="JMQ225" s="65"/>
      <c r="JMR225" s="65"/>
      <c r="JMS225" s="66"/>
      <c r="JMU225" s="64"/>
      <c r="JMV225" s="67"/>
      <c r="JMW225" s="67"/>
      <c r="JMX225" s="65"/>
      <c r="JMY225" s="65"/>
      <c r="JMZ225" s="65"/>
      <c r="JNA225" s="66"/>
      <c r="JNC225" s="64"/>
      <c r="JND225" s="67"/>
      <c r="JNE225" s="67"/>
      <c r="JNF225" s="65"/>
      <c r="JNG225" s="65"/>
      <c r="JNH225" s="65"/>
      <c r="JNI225" s="66"/>
      <c r="JNK225" s="64"/>
      <c r="JNL225" s="67"/>
      <c r="JNM225" s="67"/>
      <c r="JNN225" s="65"/>
      <c r="JNO225" s="65"/>
      <c r="JNP225" s="65"/>
      <c r="JNQ225" s="66"/>
      <c r="JNS225" s="64"/>
      <c r="JNT225" s="67"/>
      <c r="JNU225" s="67"/>
      <c r="JNV225" s="65"/>
      <c r="JNW225" s="65"/>
      <c r="JNX225" s="65"/>
      <c r="JNY225" s="66"/>
      <c r="JOA225" s="64"/>
      <c r="JOB225" s="67"/>
      <c r="JOC225" s="67"/>
      <c r="JOD225" s="65"/>
      <c r="JOE225" s="65"/>
      <c r="JOF225" s="65"/>
      <c r="JOG225" s="66"/>
      <c r="JOI225" s="64"/>
      <c r="JOJ225" s="67"/>
      <c r="JOK225" s="67"/>
      <c r="JOL225" s="65"/>
      <c r="JOM225" s="65"/>
      <c r="JON225" s="65"/>
      <c r="JOO225" s="66"/>
      <c r="JOQ225" s="64"/>
      <c r="JOR225" s="67"/>
      <c r="JOS225" s="67"/>
      <c r="JOT225" s="65"/>
      <c r="JOU225" s="65"/>
      <c r="JOV225" s="65"/>
      <c r="JOW225" s="66"/>
      <c r="JOY225" s="64"/>
      <c r="JOZ225" s="67"/>
      <c r="JPA225" s="67"/>
      <c r="JPB225" s="65"/>
      <c r="JPC225" s="65"/>
      <c r="JPD225" s="65"/>
      <c r="JPE225" s="66"/>
      <c r="JPG225" s="64"/>
      <c r="JPH225" s="67"/>
      <c r="JPI225" s="67"/>
      <c r="JPJ225" s="65"/>
      <c r="JPK225" s="65"/>
      <c r="JPL225" s="65"/>
      <c r="JPM225" s="66"/>
      <c r="JPO225" s="64"/>
      <c r="JPP225" s="67"/>
      <c r="JPQ225" s="67"/>
      <c r="JPR225" s="65"/>
      <c r="JPS225" s="65"/>
      <c r="JPT225" s="65"/>
      <c r="JPU225" s="66"/>
      <c r="JPW225" s="64"/>
      <c r="JPX225" s="67"/>
      <c r="JPY225" s="67"/>
      <c r="JPZ225" s="65"/>
      <c r="JQA225" s="65"/>
      <c r="JQB225" s="65"/>
      <c r="JQC225" s="66"/>
      <c r="JQE225" s="64"/>
      <c r="JQF225" s="67"/>
      <c r="JQG225" s="67"/>
      <c r="JQH225" s="65"/>
      <c r="JQI225" s="65"/>
      <c r="JQJ225" s="65"/>
      <c r="JQK225" s="66"/>
      <c r="JQM225" s="64"/>
      <c r="JQN225" s="67"/>
      <c r="JQO225" s="67"/>
      <c r="JQP225" s="65"/>
      <c r="JQQ225" s="65"/>
      <c r="JQR225" s="65"/>
      <c r="JQS225" s="66"/>
      <c r="JQU225" s="64"/>
      <c r="JQV225" s="67"/>
      <c r="JQW225" s="67"/>
      <c r="JQX225" s="65"/>
      <c r="JQY225" s="65"/>
      <c r="JQZ225" s="65"/>
      <c r="JRA225" s="66"/>
      <c r="JRC225" s="64"/>
      <c r="JRD225" s="67"/>
      <c r="JRE225" s="67"/>
      <c r="JRF225" s="65"/>
      <c r="JRG225" s="65"/>
      <c r="JRH225" s="65"/>
      <c r="JRI225" s="66"/>
      <c r="JRK225" s="64"/>
      <c r="JRL225" s="67"/>
      <c r="JRM225" s="67"/>
      <c r="JRN225" s="65"/>
      <c r="JRO225" s="65"/>
      <c r="JRP225" s="65"/>
      <c r="JRQ225" s="66"/>
      <c r="JRS225" s="64"/>
      <c r="JRT225" s="67"/>
      <c r="JRU225" s="67"/>
      <c r="JRV225" s="65"/>
      <c r="JRW225" s="65"/>
      <c r="JRX225" s="65"/>
      <c r="JRY225" s="66"/>
      <c r="JSA225" s="64"/>
      <c r="JSB225" s="67"/>
      <c r="JSC225" s="67"/>
      <c r="JSD225" s="65"/>
      <c r="JSE225" s="65"/>
      <c r="JSF225" s="65"/>
      <c r="JSG225" s="66"/>
      <c r="JSI225" s="64"/>
      <c r="JSJ225" s="67"/>
      <c r="JSK225" s="67"/>
      <c r="JSL225" s="65"/>
      <c r="JSM225" s="65"/>
      <c r="JSN225" s="65"/>
      <c r="JSO225" s="66"/>
      <c r="JSQ225" s="64"/>
      <c r="JSR225" s="67"/>
      <c r="JSS225" s="67"/>
      <c r="JST225" s="65"/>
      <c r="JSU225" s="65"/>
      <c r="JSV225" s="65"/>
      <c r="JSW225" s="66"/>
      <c r="JSY225" s="64"/>
      <c r="JSZ225" s="67"/>
      <c r="JTA225" s="67"/>
      <c r="JTB225" s="65"/>
      <c r="JTC225" s="65"/>
      <c r="JTD225" s="65"/>
      <c r="JTE225" s="66"/>
      <c r="JTG225" s="64"/>
      <c r="JTH225" s="67"/>
      <c r="JTI225" s="67"/>
      <c r="JTJ225" s="65"/>
      <c r="JTK225" s="65"/>
      <c r="JTL225" s="65"/>
      <c r="JTM225" s="66"/>
      <c r="JTO225" s="64"/>
      <c r="JTP225" s="67"/>
      <c r="JTQ225" s="67"/>
      <c r="JTR225" s="65"/>
      <c r="JTS225" s="65"/>
      <c r="JTT225" s="65"/>
      <c r="JTU225" s="66"/>
      <c r="JTW225" s="64"/>
      <c r="JTX225" s="67"/>
      <c r="JTY225" s="67"/>
      <c r="JTZ225" s="65"/>
      <c r="JUA225" s="65"/>
      <c r="JUB225" s="65"/>
      <c r="JUC225" s="66"/>
      <c r="JUE225" s="64"/>
      <c r="JUF225" s="67"/>
      <c r="JUG225" s="67"/>
      <c r="JUH225" s="65"/>
      <c r="JUI225" s="65"/>
      <c r="JUJ225" s="65"/>
      <c r="JUK225" s="66"/>
      <c r="JUM225" s="64"/>
      <c r="JUN225" s="67"/>
      <c r="JUO225" s="67"/>
      <c r="JUP225" s="65"/>
      <c r="JUQ225" s="65"/>
      <c r="JUR225" s="65"/>
      <c r="JUS225" s="66"/>
      <c r="JUU225" s="64"/>
      <c r="JUV225" s="67"/>
      <c r="JUW225" s="67"/>
      <c r="JUX225" s="65"/>
      <c r="JUY225" s="65"/>
      <c r="JUZ225" s="65"/>
      <c r="JVA225" s="66"/>
      <c r="JVC225" s="64"/>
      <c r="JVD225" s="67"/>
      <c r="JVE225" s="67"/>
      <c r="JVF225" s="65"/>
      <c r="JVG225" s="65"/>
      <c r="JVH225" s="65"/>
      <c r="JVI225" s="66"/>
      <c r="JVK225" s="64"/>
      <c r="JVL225" s="67"/>
      <c r="JVM225" s="67"/>
      <c r="JVN225" s="65"/>
      <c r="JVO225" s="65"/>
      <c r="JVP225" s="65"/>
      <c r="JVQ225" s="66"/>
      <c r="JVS225" s="64"/>
      <c r="JVT225" s="67"/>
      <c r="JVU225" s="67"/>
      <c r="JVV225" s="65"/>
      <c r="JVW225" s="65"/>
      <c r="JVX225" s="65"/>
      <c r="JVY225" s="66"/>
      <c r="JWA225" s="64"/>
      <c r="JWB225" s="67"/>
      <c r="JWC225" s="67"/>
      <c r="JWD225" s="65"/>
      <c r="JWE225" s="65"/>
      <c r="JWF225" s="65"/>
      <c r="JWG225" s="66"/>
      <c r="JWI225" s="64"/>
      <c r="JWJ225" s="67"/>
      <c r="JWK225" s="67"/>
      <c r="JWL225" s="65"/>
      <c r="JWM225" s="65"/>
      <c r="JWN225" s="65"/>
      <c r="JWO225" s="66"/>
      <c r="JWQ225" s="64"/>
      <c r="JWR225" s="67"/>
      <c r="JWS225" s="67"/>
      <c r="JWT225" s="65"/>
      <c r="JWU225" s="65"/>
      <c r="JWV225" s="65"/>
      <c r="JWW225" s="66"/>
      <c r="JWY225" s="64"/>
      <c r="JWZ225" s="67"/>
      <c r="JXA225" s="67"/>
      <c r="JXB225" s="65"/>
      <c r="JXC225" s="65"/>
      <c r="JXD225" s="65"/>
      <c r="JXE225" s="66"/>
      <c r="JXG225" s="64"/>
      <c r="JXH225" s="67"/>
      <c r="JXI225" s="67"/>
      <c r="JXJ225" s="65"/>
      <c r="JXK225" s="65"/>
      <c r="JXL225" s="65"/>
      <c r="JXM225" s="66"/>
      <c r="JXO225" s="64"/>
      <c r="JXP225" s="67"/>
      <c r="JXQ225" s="67"/>
      <c r="JXR225" s="65"/>
      <c r="JXS225" s="65"/>
      <c r="JXT225" s="65"/>
      <c r="JXU225" s="66"/>
      <c r="JXW225" s="64"/>
      <c r="JXX225" s="67"/>
      <c r="JXY225" s="67"/>
      <c r="JXZ225" s="65"/>
      <c r="JYA225" s="65"/>
      <c r="JYB225" s="65"/>
      <c r="JYC225" s="66"/>
      <c r="JYE225" s="64"/>
      <c r="JYF225" s="67"/>
      <c r="JYG225" s="67"/>
      <c r="JYH225" s="65"/>
      <c r="JYI225" s="65"/>
      <c r="JYJ225" s="65"/>
      <c r="JYK225" s="66"/>
      <c r="JYM225" s="64"/>
      <c r="JYN225" s="67"/>
      <c r="JYO225" s="67"/>
      <c r="JYP225" s="65"/>
      <c r="JYQ225" s="65"/>
      <c r="JYR225" s="65"/>
      <c r="JYS225" s="66"/>
      <c r="JYU225" s="64"/>
      <c r="JYV225" s="67"/>
      <c r="JYW225" s="67"/>
      <c r="JYX225" s="65"/>
      <c r="JYY225" s="65"/>
      <c r="JYZ225" s="65"/>
      <c r="JZA225" s="66"/>
      <c r="JZC225" s="64"/>
      <c r="JZD225" s="67"/>
      <c r="JZE225" s="67"/>
      <c r="JZF225" s="65"/>
      <c r="JZG225" s="65"/>
      <c r="JZH225" s="65"/>
      <c r="JZI225" s="66"/>
      <c r="JZK225" s="64"/>
      <c r="JZL225" s="67"/>
      <c r="JZM225" s="67"/>
      <c r="JZN225" s="65"/>
      <c r="JZO225" s="65"/>
      <c r="JZP225" s="65"/>
      <c r="JZQ225" s="66"/>
      <c r="JZS225" s="64"/>
      <c r="JZT225" s="67"/>
      <c r="JZU225" s="67"/>
      <c r="JZV225" s="65"/>
      <c r="JZW225" s="65"/>
      <c r="JZX225" s="65"/>
      <c r="JZY225" s="66"/>
      <c r="KAA225" s="64"/>
      <c r="KAB225" s="67"/>
      <c r="KAC225" s="67"/>
      <c r="KAD225" s="65"/>
      <c r="KAE225" s="65"/>
      <c r="KAF225" s="65"/>
      <c r="KAG225" s="66"/>
      <c r="KAI225" s="64"/>
      <c r="KAJ225" s="67"/>
      <c r="KAK225" s="67"/>
      <c r="KAL225" s="65"/>
      <c r="KAM225" s="65"/>
      <c r="KAN225" s="65"/>
      <c r="KAO225" s="66"/>
      <c r="KAQ225" s="64"/>
      <c r="KAR225" s="67"/>
      <c r="KAS225" s="67"/>
      <c r="KAT225" s="65"/>
      <c r="KAU225" s="65"/>
      <c r="KAV225" s="65"/>
      <c r="KAW225" s="66"/>
      <c r="KAY225" s="64"/>
      <c r="KAZ225" s="67"/>
      <c r="KBA225" s="67"/>
      <c r="KBB225" s="65"/>
      <c r="KBC225" s="65"/>
      <c r="KBD225" s="65"/>
      <c r="KBE225" s="66"/>
      <c r="KBG225" s="64"/>
      <c r="KBH225" s="67"/>
      <c r="KBI225" s="67"/>
      <c r="KBJ225" s="65"/>
      <c r="KBK225" s="65"/>
      <c r="KBL225" s="65"/>
      <c r="KBM225" s="66"/>
      <c r="KBO225" s="64"/>
      <c r="KBP225" s="67"/>
      <c r="KBQ225" s="67"/>
      <c r="KBR225" s="65"/>
      <c r="KBS225" s="65"/>
      <c r="KBT225" s="65"/>
      <c r="KBU225" s="66"/>
      <c r="KBW225" s="64"/>
      <c r="KBX225" s="67"/>
      <c r="KBY225" s="67"/>
      <c r="KBZ225" s="65"/>
      <c r="KCA225" s="65"/>
      <c r="KCB225" s="65"/>
      <c r="KCC225" s="66"/>
      <c r="KCE225" s="64"/>
      <c r="KCF225" s="67"/>
      <c r="KCG225" s="67"/>
      <c r="KCH225" s="65"/>
      <c r="KCI225" s="65"/>
      <c r="KCJ225" s="65"/>
      <c r="KCK225" s="66"/>
      <c r="KCM225" s="64"/>
      <c r="KCN225" s="67"/>
      <c r="KCO225" s="67"/>
      <c r="KCP225" s="65"/>
      <c r="KCQ225" s="65"/>
      <c r="KCR225" s="65"/>
      <c r="KCS225" s="66"/>
      <c r="KCU225" s="64"/>
      <c r="KCV225" s="67"/>
      <c r="KCW225" s="67"/>
      <c r="KCX225" s="65"/>
      <c r="KCY225" s="65"/>
      <c r="KCZ225" s="65"/>
      <c r="KDA225" s="66"/>
      <c r="KDC225" s="64"/>
      <c r="KDD225" s="67"/>
      <c r="KDE225" s="67"/>
      <c r="KDF225" s="65"/>
      <c r="KDG225" s="65"/>
      <c r="KDH225" s="65"/>
      <c r="KDI225" s="66"/>
      <c r="KDK225" s="64"/>
      <c r="KDL225" s="67"/>
      <c r="KDM225" s="67"/>
      <c r="KDN225" s="65"/>
      <c r="KDO225" s="65"/>
      <c r="KDP225" s="65"/>
      <c r="KDQ225" s="66"/>
      <c r="KDS225" s="64"/>
      <c r="KDT225" s="67"/>
      <c r="KDU225" s="67"/>
      <c r="KDV225" s="65"/>
      <c r="KDW225" s="65"/>
      <c r="KDX225" s="65"/>
      <c r="KDY225" s="66"/>
      <c r="KEA225" s="64"/>
      <c r="KEB225" s="67"/>
      <c r="KEC225" s="67"/>
      <c r="KED225" s="65"/>
      <c r="KEE225" s="65"/>
      <c r="KEF225" s="65"/>
      <c r="KEG225" s="66"/>
      <c r="KEI225" s="64"/>
      <c r="KEJ225" s="67"/>
      <c r="KEK225" s="67"/>
      <c r="KEL225" s="65"/>
      <c r="KEM225" s="65"/>
      <c r="KEN225" s="65"/>
      <c r="KEO225" s="66"/>
      <c r="KEQ225" s="64"/>
      <c r="KER225" s="67"/>
      <c r="KES225" s="67"/>
      <c r="KET225" s="65"/>
      <c r="KEU225" s="65"/>
      <c r="KEV225" s="65"/>
      <c r="KEW225" s="66"/>
      <c r="KEY225" s="64"/>
      <c r="KEZ225" s="67"/>
      <c r="KFA225" s="67"/>
      <c r="KFB225" s="65"/>
      <c r="KFC225" s="65"/>
      <c r="KFD225" s="65"/>
      <c r="KFE225" s="66"/>
      <c r="KFG225" s="64"/>
      <c r="KFH225" s="67"/>
      <c r="KFI225" s="67"/>
      <c r="KFJ225" s="65"/>
      <c r="KFK225" s="65"/>
      <c r="KFL225" s="65"/>
      <c r="KFM225" s="66"/>
      <c r="KFO225" s="64"/>
      <c r="KFP225" s="67"/>
      <c r="KFQ225" s="67"/>
      <c r="KFR225" s="65"/>
      <c r="KFS225" s="65"/>
      <c r="KFT225" s="65"/>
      <c r="KFU225" s="66"/>
      <c r="KFW225" s="64"/>
      <c r="KFX225" s="67"/>
      <c r="KFY225" s="67"/>
      <c r="KFZ225" s="65"/>
      <c r="KGA225" s="65"/>
      <c r="KGB225" s="65"/>
      <c r="KGC225" s="66"/>
      <c r="KGE225" s="64"/>
      <c r="KGF225" s="67"/>
      <c r="KGG225" s="67"/>
      <c r="KGH225" s="65"/>
      <c r="KGI225" s="65"/>
      <c r="KGJ225" s="65"/>
      <c r="KGK225" s="66"/>
      <c r="KGM225" s="64"/>
      <c r="KGN225" s="67"/>
      <c r="KGO225" s="67"/>
      <c r="KGP225" s="65"/>
      <c r="KGQ225" s="65"/>
      <c r="KGR225" s="65"/>
      <c r="KGS225" s="66"/>
      <c r="KGU225" s="64"/>
      <c r="KGV225" s="67"/>
      <c r="KGW225" s="67"/>
      <c r="KGX225" s="65"/>
      <c r="KGY225" s="65"/>
      <c r="KGZ225" s="65"/>
      <c r="KHA225" s="66"/>
      <c r="KHC225" s="64"/>
      <c r="KHD225" s="67"/>
      <c r="KHE225" s="67"/>
      <c r="KHF225" s="65"/>
      <c r="KHG225" s="65"/>
      <c r="KHH225" s="65"/>
      <c r="KHI225" s="66"/>
      <c r="KHK225" s="64"/>
      <c r="KHL225" s="67"/>
      <c r="KHM225" s="67"/>
      <c r="KHN225" s="65"/>
      <c r="KHO225" s="65"/>
      <c r="KHP225" s="65"/>
      <c r="KHQ225" s="66"/>
      <c r="KHS225" s="64"/>
      <c r="KHT225" s="67"/>
      <c r="KHU225" s="67"/>
      <c r="KHV225" s="65"/>
      <c r="KHW225" s="65"/>
      <c r="KHX225" s="65"/>
      <c r="KHY225" s="66"/>
      <c r="KIA225" s="64"/>
      <c r="KIB225" s="67"/>
      <c r="KIC225" s="67"/>
      <c r="KID225" s="65"/>
      <c r="KIE225" s="65"/>
      <c r="KIF225" s="65"/>
      <c r="KIG225" s="66"/>
      <c r="KII225" s="64"/>
      <c r="KIJ225" s="67"/>
      <c r="KIK225" s="67"/>
      <c r="KIL225" s="65"/>
      <c r="KIM225" s="65"/>
      <c r="KIN225" s="65"/>
      <c r="KIO225" s="66"/>
      <c r="KIQ225" s="64"/>
      <c r="KIR225" s="67"/>
      <c r="KIS225" s="67"/>
      <c r="KIT225" s="65"/>
      <c r="KIU225" s="65"/>
      <c r="KIV225" s="65"/>
      <c r="KIW225" s="66"/>
      <c r="KIY225" s="64"/>
      <c r="KIZ225" s="67"/>
      <c r="KJA225" s="67"/>
      <c r="KJB225" s="65"/>
      <c r="KJC225" s="65"/>
      <c r="KJD225" s="65"/>
      <c r="KJE225" s="66"/>
      <c r="KJG225" s="64"/>
      <c r="KJH225" s="67"/>
      <c r="KJI225" s="67"/>
      <c r="KJJ225" s="65"/>
      <c r="KJK225" s="65"/>
      <c r="KJL225" s="65"/>
      <c r="KJM225" s="66"/>
      <c r="KJO225" s="64"/>
      <c r="KJP225" s="67"/>
      <c r="KJQ225" s="67"/>
      <c r="KJR225" s="65"/>
      <c r="KJS225" s="65"/>
      <c r="KJT225" s="65"/>
      <c r="KJU225" s="66"/>
      <c r="KJW225" s="64"/>
      <c r="KJX225" s="67"/>
      <c r="KJY225" s="67"/>
      <c r="KJZ225" s="65"/>
      <c r="KKA225" s="65"/>
      <c r="KKB225" s="65"/>
      <c r="KKC225" s="66"/>
      <c r="KKE225" s="64"/>
      <c r="KKF225" s="67"/>
      <c r="KKG225" s="67"/>
      <c r="KKH225" s="65"/>
      <c r="KKI225" s="65"/>
      <c r="KKJ225" s="65"/>
      <c r="KKK225" s="66"/>
      <c r="KKM225" s="64"/>
      <c r="KKN225" s="67"/>
      <c r="KKO225" s="67"/>
      <c r="KKP225" s="65"/>
      <c r="KKQ225" s="65"/>
      <c r="KKR225" s="65"/>
      <c r="KKS225" s="66"/>
      <c r="KKU225" s="64"/>
      <c r="KKV225" s="67"/>
      <c r="KKW225" s="67"/>
      <c r="KKX225" s="65"/>
      <c r="KKY225" s="65"/>
      <c r="KKZ225" s="65"/>
      <c r="KLA225" s="66"/>
      <c r="KLC225" s="64"/>
      <c r="KLD225" s="67"/>
      <c r="KLE225" s="67"/>
      <c r="KLF225" s="65"/>
      <c r="KLG225" s="65"/>
      <c r="KLH225" s="65"/>
      <c r="KLI225" s="66"/>
      <c r="KLK225" s="64"/>
      <c r="KLL225" s="67"/>
      <c r="KLM225" s="67"/>
      <c r="KLN225" s="65"/>
      <c r="KLO225" s="65"/>
      <c r="KLP225" s="65"/>
      <c r="KLQ225" s="66"/>
      <c r="KLS225" s="64"/>
      <c r="KLT225" s="67"/>
      <c r="KLU225" s="67"/>
      <c r="KLV225" s="65"/>
      <c r="KLW225" s="65"/>
      <c r="KLX225" s="65"/>
      <c r="KLY225" s="66"/>
      <c r="KMA225" s="64"/>
      <c r="KMB225" s="67"/>
      <c r="KMC225" s="67"/>
      <c r="KMD225" s="65"/>
      <c r="KME225" s="65"/>
      <c r="KMF225" s="65"/>
      <c r="KMG225" s="66"/>
      <c r="KMI225" s="64"/>
      <c r="KMJ225" s="67"/>
      <c r="KMK225" s="67"/>
      <c r="KML225" s="65"/>
      <c r="KMM225" s="65"/>
      <c r="KMN225" s="65"/>
      <c r="KMO225" s="66"/>
      <c r="KMQ225" s="64"/>
      <c r="KMR225" s="67"/>
      <c r="KMS225" s="67"/>
      <c r="KMT225" s="65"/>
      <c r="KMU225" s="65"/>
      <c r="KMV225" s="65"/>
      <c r="KMW225" s="66"/>
      <c r="KMY225" s="64"/>
      <c r="KMZ225" s="67"/>
      <c r="KNA225" s="67"/>
      <c r="KNB225" s="65"/>
      <c r="KNC225" s="65"/>
      <c r="KND225" s="65"/>
      <c r="KNE225" s="66"/>
      <c r="KNG225" s="64"/>
      <c r="KNH225" s="67"/>
      <c r="KNI225" s="67"/>
      <c r="KNJ225" s="65"/>
      <c r="KNK225" s="65"/>
      <c r="KNL225" s="65"/>
      <c r="KNM225" s="66"/>
      <c r="KNO225" s="64"/>
      <c r="KNP225" s="67"/>
      <c r="KNQ225" s="67"/>
      <c r="KNR225" s="65"/>
      <c r="KNS225" s="65"/>
      <c r="KNT225" s="65"/>
      <c r="KNU225" s="66"/>
      <c r="KNW225" s="64"/>
      <c r="KNX225" s="67"/>
      <c r="KNY225" s="67"/>
      <c r="KNZ225" s="65"/>
      <c r="KOA225" s="65"/>
      <c r="KOB225" s="65"/>
      <c r="KOC225" s="66"/>
      <c r="KOE225" s="64"/>
      <c r="KOF225" s="67"/>
      <c r="KOG225" s="67"/>
      <c r="KOH225" s="65"/>
      <c r="KOI225" s="65"/>
      <c r="KOJ225" s="65"/>
      <c r="KOK225" s="66"/>
      <c r="KOM225" s="64"/>
      <c r="KON225" s="67"/>
      <c r="KOO225" s="67"/>
      <c r="KOP225" s="65"/>
      <c r="KOQ225" s="65"/>
      <c r="KOR225" s="65"/>
      <c r="KOS225" s="66"/>
      <c r="KOU225" s="64"/>
      <c r="KOV225" s="67"/>
      <c r="KOW225" s="67"/>
      <c r="KOX225" s="65"/>
      <c r="KOY225" s="65"/>
      <c r="KOZ225" s="65"/>
      <c r="KPA225" s="66"/>
      <c r="KPC225" s="64"/>
      <c r="KPD225" s="67"/>
      <c r="KPE225" s="67"/>
      <c r="KPF225" s="65"/>
      <c r="KPG225" s="65"/>
      <c r="KPH225" s="65"/>
      <c r="KPI225" s="66"/>
      <c r="KPK225" s="64"/>
      <c r="KPL225" s="67"/>
      <c r="KPM225" s="67"/>
      <c r="KPN225" s="65"/>
      <c r="KPO225" s="65"/>
      <c r="KPP225" s="65"/>
      <c r="KPQ225" s="66"/>
      <c r="KPS225" s="64"/>
      <c r="KPT225" s="67"/>
      <c r="KPU225" s="67"/>
      <c r="KPV225" s="65"/>
      <c r="KPW225" s="65"/>
      <c r="KPX225" s="65"/>
      <c r="KPY225" s="66"/>
      <c r="KQA225" s="64"/>
      <c r="KQB225" s="67"/>
      <c r="KQC225" s="67"/>
      <c r="KQD225" s="65"/>
      <c r="KQE225" s="65"/>
      <c r="KQF225" s="65"/>
      <c r="KQG225" s="66"/>
      <c r="KQI225" s="64"/>
      <c r="KQJ225" s="67"/>
      <c r="KQK225" s="67"/>
      <c r="KQL225" s="65"/>
      <c r="KQM225" s="65"/>
      <c r="KQN225" s="65"/>
      <c r="KQO225" s="66"/>
      <c r="KQQ225" s="64"/>
      <c r="KQR225" s="67"/>
      <c r="KQS225" s="67"/>
      <c r="KQT225" s="65"/>
      <c r="KQU225" s="65"/>
      <c r="KQV225" s="65"/>
      <c r="KQW225" s="66"/>
      <c r="KQY225" s="64"/>
      <c r="KQZ225" s="67"/>
      <c r="KRA225" s="67"/>
      <c r="KRB225" s="65"/>
      <c r="KRC225" s="65"/>
      <c r="KRD225" s="65"/>
      <c r="KRE225" s="66"/>
      <c r="KRG225" s="64"/>
      <c r="KRH225" s="67"/>
      <c r="KRI225" s="67"/>
      <c r="KRJ225" s="65"/>
      <c r="KRK225" s="65"/>
      <c r="KRL225" s="65"/>
      <c r="KRM225" s="66"/>
      <c r="KRO225" s="64"/>
      <c r="KRP225" s="67"/>
      <c r="KRQ225" s="67"/>
      <c r="KRR225" s="65"/>
      <c r="KRS225" s="65"/>
      <c r="KRT225" s="65"/>
      <c r="KRU225" s="66"/>
      <c r="KRW225" s="64"/>
      <c r="KRX225" s="67"/>
      <c r="KRY225" s="67"/>
      <c r="KRZ225" s="65"/>
      <c r="KSA225" s="65"/>
      <c r="KSB225" s="65"/>
      <c r="KSC225" s="66"/>
      <c r="KSE225" s="64"/>
      <c r="KSF225" s="67"/>
      <c r="KSG225" s="67"/>
      <c r="KSH225" s="65"/>
      <c r="KSI225" s="65"/>
      <c r="KSJ225" s="65"/>
      <c r="KSK225" s="66"/>
      <c r="KSM225" s="64"/>
      <c r="KSN225" s="67"/>
      <c r="KSO225" s="67"/>
      <c r="KSP225" s="65"/>
      <c r="KSQ225" s="65"/>
      <c r="KSR225" s="65"/>
      <c r="KSS225" s="66"/>
      <c r="KSU225" s="64"/>
      <c r="KSV225" s="67"/>
      <c r="KSW225" s="67"/>
      <c r="KSX225" s="65"/>
      <c r="KSY225" s="65"/>
      <c r="KSZ225" s="65"/>
      <c r="KTA225" s="66"/>
      <c r="KTC225" s="64"/>
      <c r="KTD225" s="67"/>
      <c r="KTE225" s="67"/>
      <c r="KTF225" s="65"/>
      <c r="KTG225" s="65"/>
      <c r="KTH225" s="65"/>
      <c r="KTI225" s="66"/>
      <c r="KTK225" s="64"/>
      <c r="KTL225" s="67"/>
      <c r="KTM225" s="67"/>
      <c r="KTN225" s="65"/>
      <c r="KTO225" s="65"/>
      <c r="KTP225" s="65"/>
      <c r="KTQ225" s="66"/>
      <c r="KTS225" s="64"/>
      <c r="KTT225" s="67"/>
      <c r="KTU225" s="67"/>
      <c r="KTV225" s="65"/>
      <c r="KTW225" s="65"/>
      <c r="KTX225" s="65"/>
      <c r="KTY225" s="66"/>
      <c r="KUA225" s="64"/>
      <c r="KUB225" s="67"/>
      <c r="KUC225" s="67"/>
      <c r="KUD225" s="65"/>
      <c r="KUE225" s="65"/>
      <c r="KUF225" s="65"/>
      <c r="KUG225" s="66"/>
      <c r="KUI225" s="64"/>
      <c r="KUJ225" s="67"/>
      <c r="KUK225" s="67"/>
      <c r="KUL225" s="65"/>
      <c r="KUM225" s="65"/>
      <c r="KUN225" s="65"/>
      <c r="KUO225" s="66"/>
      <c r="KUQ225" s="64"/>
      <c r="KUR225" s="67"/>
      <c r="KUS225" s="67"/>
      <c r="KUT225" s="65"/>
      <c r="KUU225" s="65"/>
      <c r="KUV225" s="65"/>
      <c r="KUW225" s="66"/>
      <c r="KUY225" s="64"/>
      <c r="KUZ225" s="67"/>
      <c r="KVA225" s="67"/>
      <c r="KVB225" s="65"/>
      <c r="KVC225" s="65"/>
      <c r="KVD225" s="65"/>
      <c r="KVE225" s="66"/>
      <c r="KVG225" s="64"/>
      <c r="KVH225" s="67"/>
      <c r="KVI225" s="67"/>
      <c r="KVJ225" s="65"/>
      <c r="KVK225" s="65"/>
      <c r="KVL225" s="65"/>
      <c r="KVM225" s="66"/>
      <c r="KVO225" s="64"/>
      <c r="KVP225" s="67"/>
      <c r="KVQ225" s="67"/>
      <c r="KVR225" s="65"/>
      <c r="KVS225" s="65"/>
      <c r="KVT225" s="65"/>
      <c r="KVU225" s="66"/>
      <c r="KVW225" s="64"/>
      <c r="KVX225" s="67"/>
      <c r="KVY225" s="67"/>
      <c r="KVZ225" s="65"/>
      <c r="KWA225" s="65"/>
      <c r="KWB225" s="65"/>
      <c r="KWC225" s="66"/>
      <c r="KWE225" s="64"/>
      <c r="KWF225" s="67"/>
      <c r="KWG225" s="67"/>
      <c r="KWH225" s="65"/>
      <c r="KWI225" s="65"/>
      <c r="KWJ225" s="65"/>
      <c r="KWK225" s="66"/>
      <c r="KWM225" s="64"/>
      <c r="KWN225" s="67"/>
      <c r="KWO225" s="67"/>
      <c r="KWP225" s="65"/>
      <c r="KWQ225" s="65"/>
      <c r="KWR225" s="65"/>
      <c r="KWS225" s="66"/>
      <c r="KWU225" s="64"/>
      <c r="KWV225" s="67"/>
      <c r="KWW225" s="67"/>
      <c r="KWX225" s="65"/>
      <c r="KWY225" s="65"/>
      <c r="KWZ225" s="65"/>
      <c r="KXA225" s="66"/>
      <c r="KXC225" s="64"/>
      <c r="KXD225" s="67"/>
      <c r="KXE225" s="67"/>
      <c r="KXF225" s="65"/>
      <c r="KXG225" s="65"/>
      <c r="KXH225" s="65"/>
      <c r="KXI225" s="66"/>
      <c r="KXK225" s="64"/>
      <c r="KXL225" s="67"/>
      <c r="KXM225" s="67"/>
      <c r="KXN225" s="65"/>
      <c r="KXO225" s="65"/>
      <c r="KXP225" s="65"/>
      <c r="KXQ225" s="66"/>
      <c r="KXS225" s="64"/>
      <c r="KXT225" s="67"/>
      <c r="KXU225" s="67"/>
      <c r="KXV225" s="65"/>
      <c r="KXW225" s="65"/>
      <c r="KXX225" s="65"/>
      <c r="KXY225" s="66"/>
      <c r="KYA225" s="64"/>
      <c r="KYB225" s="67"/>
      <c r="KYC225" s="67"/>
      <c r="KYD225" s="65"/>
      <c r="KYE225" s="65"/>
      <c r="KYF225" s="65"/>
      <c r="KYG225" s="66"/>
      <c r="KYI225" s="64"/>
      <c r="KYJ225" s="67"/>
      <c r="KYK225" s="67"/>
      <c r="KYL225" s="65"/>
      <c r="KYM225" s="65"/>
      <c r="KYN225" s="65"/>
      <c r="KYO225" s="66"/>
      <c r="KYQ225" s="64"/>
      <c r="KYR225" s="67"/>
      <c r="KYS225" s="67"/>
      <c r="KYT225" s="65"/>
      <c r="KYU225" s="65"/>
      <c r="KYV225" s="65"/>
      <c r="KYW225" s="66"/>
      <c r="KYY225" s="64"/>
      <c r="KYZ225" s="67"/>
      <c r="KZA225" s="67"/>
      <c r="KZB225" s="65"/>
      <c r="KZC225" s="65"/>
      <c r="KZD225" s="65"/>
      <c r="KZE225" s="66"/>
      <c r="KZG225" s="64"/>
      <c r="KZH225" s="67"/>
      <c r="KZI225" s="67"/>
      <c r="KZJ225" s="65"/>
      <c r="KZK225" s="65"/>
      <c r="KZL225" s="65"/>
      <c r="KZM225" s="66"/>
      <c r="KZO225" s="64"/>
      <c r="KZP225" s="67"/>
      <c r="KZQ225" s="67"/>
      <c r="KZR225" s="65"/>
      <c r="KZS225" s="65"/>
      <c r="KZT225" s="65"/>
      <c r="KZU225" s="66"/>
      <c r="KZW225" s="64"/>
      <c r="KZX225" s="67"/>
      <c r="KZY225" s="67"/>
      <c r="KZZ225" s="65"/>
      <c r="LAA225" s="65"/>
      <c r="LAB225" s="65"/>
      <c r="LAC225" s="66"/>
      <c r="LAE225" s="64"/>
      <c r="LAF225" s="67"/>
      <c r="LAG225" s="67"/>
      <c r="LAH225" s="65"/>
      <c r="LAI225" s="65"/>
      <c r="LAJ225" s="65"/>
      <c r="LAK225" s="66"/>
      <c r="LAM225" s="64"/>
      <c r="LAN225" s="67"/>
      <c r="LAO225" s="67"/>
      <c r="LAP225" s="65"/>
      <c r="LAQ225" s="65"/>
      <c r="LAR225" s="65"/>
      <c r="LAS225" s="66"/>
      <c r="LAU225" s="64"/>
      <c r="LAV225" s="67"/>
      <c r="LAW225" s="67"/>
      <c r="LAX225" s="65"/>
      <c r="LAY225" s="65"/>
      <c r="LAZ225" s="65"/>
      <c r="LBA225" s="66"/>
      <c r="LBC225" s="64"/>
      <c r="LBD225" s="67"/>
      <c r="LBE225" s="67"/>
      <c r="LBF225" s="65"/>
      <c r="LBG225" s="65"/>
      <c r="LBH225" s="65"/>
      <c r="LBI225" s="66"/>
      <c r="LBK225" s="64"/>
      <c r="LBL225" s="67"/>
      <c r="LBM225" s="67"/>
      <c r="LBN225" s="65"/>
      <c r="LBO225" s="65"/>
      <c r="LBP225" s="65"/>
      <c r="LBQ225" s="66"/>
      <c r="LBS225" s="64"/>
      <c r="LBT225" s="67"/>
      <c r="LBU225" s="67"/>
      <c r="LBV225" s="65"/>
      <c r="LBW225" s="65"/>
      <c r="LBX225" s="65"/>
      <c r="LBY225" s="66"/>
      <c r="LCA225" s="64"/>
      <c r="LCB225" s="67"/>
      <c r="LCC225" s="67"/>
      <c r="LCD225" s="65"/>
      <c r="LCE225" s="65"/>
      <c r="LCF225" s="65"/>
      <c r="LCG225" s="66"/>
      <c r="LCI225" s="64"/>
      <c r="LCJ225" s="67"/>
      <c r="LCK225" s="67"/>
      <c r="LCL225" s="65"/>
      <c r="LCM225" s="65"/>
      <c r="LCN225" s="65"/>
      <c r="LCO225" s="66"/>
      <c r="LCQ225" s="64"/>
      <c r="LCR225" s="67"/>
      <c r="LCS225" s="67"/>
      <c r="LCT225" s="65"/>
      <c r="LCU225" s="65"/>
      <c r="LCV225" s="65"/>
      <c r="LCW225" s="66"/>
      <c r="LCY225" s="64"/>
      <c r="LCZ225" s="67"/>
      <c r="LDA225" s="67"/>
      <c r="LDB225" s="65"/>
      <c r="LDC225" s="65"/>
      <c r="LDD225" s="65"/>
      <c r="LDE225" s="66"/>
      <c r="LDG225" s="64"/>
      <c r="LDH225" s="67"/>
      <c r="LDI225" s="67"/>
      <c r="LDJ225" s="65"/>
      <c r="LDK225" s="65"/>
      <c r="LDL225" s="65"/>
      <c r="LDM225" s="66"/>
      <c r="LDO225" s="64"/>
      <c r="LDP225" s="67"/>
      <c r="LDQ225" s="67"/>
      <c r="LDR225" s="65"/>
      <c r="LDS225" s="65"/>
      <c r="LDT225" s="65"/>
      <c r="LDU225" s="66"/>
      <c r="LDW225" s="64"/>
      <c r="LDX225" s="67"/>
      <c r="LDY225" s="67"/>
      <c r="LDZ225" s="65"/>
      <c r="LEA225" s="65"/>
      <c r="LEB225" s="65"/>
      <c r="LEC225" s="66"/>
      <c r="LEE225" s="64"/>
      <c r="LEF225" s="67"/>
      <c r="LEG225" s="67"/>
      <c r="LEH225" s="65"/>
      <c r="LEI225" s="65"/>
      <c r="LEJ225" s="65"/>
      <c r="LEK225" s="66"/>
      <c r="LEM225" s="64"/>
      <c r="LEN225" s="67"/>
      <c r="LEO225" s="67"/>
      <c r="LEP225" s="65"/>
      <c r="LEQ225" s="65"/>
      <c r="LER225" s="65"/>
      <c r="LES225" s="66"/>
      <c r="LEU225" s="64"/>
      <c r="LEV225" s="67"/>
      <c r="LEW225" s="67"/>
      <c r="LEX225" s="65"/>
      <c r="LEY225" s="65"/>
      <c r="LEZ225" s="65"/>
      <c r="LFA225" s="66"/>
      <c r="LFC225" s="64"/>
      <c r="LFD225" s="67"/>
      <c r="LFE225" s="67"/>
      <c r="LFF225" s="65"/>
      <c r="LFG225" s="65"/>
      <c r="LFH225" s="65"/>
      <c r="LFI225" s="66"/>
      <c r="LFK225" s="64"/>
      <c r="LFL225" s="67"/>
      <c r="LFM225" s="67"/>
      <c r="LFN225" s="65"/>
      <c r="LFO225" s="65"/>
      <c r="LFP225" s="65"/>
      <c r="LFQ225" s="66"/>
      <c r="LFS225" s="64"/>
      <c r="LFT225" s="67"/>
      <c r="LFU225" s="67"/>
      <c r="LFV225" s="65"/>
      <c r="LFW225" s="65"/>
      <c r="LFX225" s="65"/>
      <c r="LFY225" s="66"/>
      <c r="LGA225" s="64"/>
      <c r="LGB225" s="67"/>
      <c r="LGC225" s="67"/>
      <c r="LGD225" s="65"/>
      <c r="LGE225" s="65"/>
      <c r="LGF225" s="65"/>
      <c r="LGG225" s="66"/>
      <c r="LGI225" s="64"/>
      <c r="LGJ225" s="67"/>
      <c r="LGK225" s="67"/>
      <c r="LGL225" s="65"/>
      <c r="LGM225" s="65"/>
      <c r="LGN225" s="65"/>
      <c r="LGO225" s="66"/>
      <c r="LGQ225" s="64"/>
      <c r="LGR225" s="67"/>
      <c r="LGS225" s="67"/>
      <c r="LGT225" s="65"/>
      <c r="LGU225" s="65"/>
      <c r="LGV225" s="65"/>
      <c r="LGW225" s="66"/>
      <c r="LGY225" s="64"/>
      <c r="LGZ225" s="67"/>
      <c r="LHA225" s="67"/>
      <c r="LHB225" s="65"/>
      <c r="LHC225" s="65"/>
      <c r="LHD225" s="65"/>
      <c r="LHE225" s="66"/>
      <c r="LHG225" s="64"/>
      <c r="LHH225" s="67"/>
      <c r="LHI225" s="67"/>
      <c r="LHJ225" s="65"/>
      <c r="LHK225" s="65"/>
      <c r="LHL225" s="65"/>
      <c r="LHM225" s="66"/>
      <c r="LHO225" s="64"/>
      <c r="LHP225" s="67"/>
      <c r="LHQ225" s="67"/>
      <c r="LHR225" s="65"/>
      <c r="LHS225" s="65"/>
      <c r="LHT225" s="65"/>
      <c r="LHU225" s="66"/>
      <c r="LHW225" s="64"/>
      <c r="LHX225" s="67"/>
      <c r="LHY225" s="67"/>
      <c r="LHZ225" s="65"/>
      <c r="LIA225" s="65"/>
      <c r="LIB225" s="65"/>
      <c r="LIC225" s="66"/>
      <c r="LIE225" s="64"/>
      <c r="LIF225" s="67"/>
      <c r="LIG225" s="67"/>
      <c r="LIH225" s="65"/>
      <c r="LII225" s="65"/>
      <c r="LIJ225" s="65"/>
      <c r="LIK225" s="66"/>
      <c r="LIM225" s="64"/>
      <c r="LIN225" s="67"/>
      <c r="LIO225" s="67"/>
      <c r="LIP225" s="65"/>
      <c r="LIQ225" s="65"/>
      <c r="LIR225" s="65"/>
      <c r="LIS225" s="66"/>
      <c r="LIU225" s="64"/>
      <c r="LIV225" s="67"/>
      <c r="LIW225" s="67"/>
      <c r="LIX225" s="65"/>
      <c r="LIY225" s="65"/>
      <c r="LIZ225" s="65"/>
      <c r="LJA225" s="66"/>
      <c r="LJC225" s="64"/>
      <c r="LJD225" s="67"/>
      <c r="LJE225" s="67"/>
      <c r="LJF225" s="65"/>
      <c r="LJG225" s="65"/>
      <c r="LJH225" s="65"/>
      <c r="LJI225" s="66"/>
      <c r="LJK225" s="64"/>
      <c r="LJL225" s="67"/>
      <c r="LJM225" s="67"/>
      <c r="LJN225" s="65"/>
      <c r="LJO225" s="65"/>
      <c r="LJP225" s="65"/>
      <c r="LJQ225" s="66"/>
      <c r="LJS225" s="64"/>
      <c r="LJT225" s="67"/>
      <c r="LJU225" s="67"/>
      <c r="LJV225" s="65"/>
      <c r="LJW225" s="65"/>
      <c r="LJX225" s="65"/>
      <c r="LJY225" s="66"/>
      <c r="LKA225" s="64"/>
      <c r="LKB225" s="67"/>
      <c r="LKC225" s="67"/>
      <c r="LKD225" s="65"/>
      <c r="LKE225" s="65"/>
      <c r="LKF225" s="65"/>
      <c r="LKG225" s="66"/>
      <c r="LKI225" s="64"/>
      <c r="LKJ225" s="67"/>
      <c r="LKK225" s="67"/>
      <c r="LKL225" s="65"/>
      <c r="LKM225" s="65"/>
      <c r="LKN225" s="65"/>
      <c r="LKO225" s="66"/>
      <c r="LKQ225" s="64"/>
      <c r="LKR225" s="67"/>
      <c r="LKS225" s="67"/>
      <c r="LKT225" s="65"/>
      <c r="LKU225" s="65"/>
      <c r="LKV225" s="65"/>
      <c r="LKW225" s="66"/>
      <c r="LKY225" s="64"/>
      <c r="LKZ225" s="67"/>
      <c r="LLA225" s="67"/>
      <c r="LLB225" s="65"/>
      <c r="LLC225" s="65"/>
      <c r="LLD225" s="65"/>
      <c r="LLE225" s="66"/>
      <c r="LLG225" s="64"/>
      <c r="LLH225" s="67"/>
      <c r="LLI225" s="67"/>
      <c r="LLJ225" s="65"/>
      <c r="LLK225" s="65"/>
      <c r="LLL225" s="65"/>
      <c r="LLM225" s="66"/>
      <c r="LLO225" s="64"/>
      <c r="LLP225" s="67"/>
      <c r="LLQ225" s="67"/>
      <c r="LLR225" s="65"/>
      <c r="LLS225" s="65"/>
      <c r="LLT225" s="65"/>
      <c r="LLU225" s="66"/>
      <c r="LLW225" s="64"/>
      <c r="LLX225" s="67"/>
      <c r="LLY225" s="67"/>
      <c r="LLZ225" s="65"/>
      <c r="LMA225" s="65"/>
      <c r="LMB225" s="65"/>
      <c r="LMC225" s="66"/>
      <c r="LME225" s="64"/>
      <c r="LMF225" s="67"/>
      <c r="LMG225" s="67"/>
      <c r="LMH225" s="65"/>
      <c r="LMI225" s="65"/>
      <c r="LMJ225" s="65"/>
      <c r="LMK225" s="66"/>
      <c r="LMM225" s="64"/>
      <c r="LMN225" s="67"/>
      <c r="LMO225" s="67"/>
      <c r="LMP225" s="65"/>
      <c r="LMQ225" s="65"/>
      <c r="LMR225" s="65"/>
      <c r="LMS225" s="66"/>
      <c r="LMU225" s="64"/>
      <c r="LMV225" s="67"/>
      <c r="LMW225" s="67"/>
      <c r="LMX225" s="65"/>
      <c r="LMY225" s="65"/>
      <c r="LMZ225" s="65"/>
      <c r="LNA225" s="66"/>
      <c r="LNC225" s="64"/>
      <c r="LND225" s="67"/>
      <c r="LNE225" s="67"/>
      <c r="LNF225" s="65"/>
      <c r="LNG225" s="65"/>
      <c r="LNH225" s="65"/>
      <c r="LNI225" s="66"/>
      <c r="LNK225" s="64"/>
      <c r="LNL225" s="67"/>
      <c r="LNM225" s="67"/>
      <c r="LNN225" s="65"/>
      <c r="LNO225" s="65"/>
      <c r="LNP225" s="65"/>
      <c r="LNQ225" s="66"/>
      <c r="LNS225" s="64"/>
      <c r="LNT225" s="67"/>
      <c r="LNU225" s="67"/>
      <c r="LNV225" s="65"/>
      <c r="LNW225" s="65"/>
      <c r="LNX225" s="65"/>
      <c r="LNY225" s="66"/>
      <c r="LOA225" s="64"/>
      <c r="LOB225" s="67"/>
      <c r="LOC225" s="67"/>
      <c r="LOD225" s="65"/>
      <c r="LOE225" s="65"/>
      <c r="LOF225" s="65"/>
      <c r="LOG225" s="66"/>
      <c r="LOI225" s="64"/>
      <c r="LOJ225" s="67"/>
      <c r="LOK225" s="67"/>
      <c r="LOL225" s="65"/>
      <c r="LOM225" s="65"/>
      <c r="LON225" s="65"/>
      <c r="LOO225" s="66"/>
      <c r="LOQ225" s="64"/>
      <c r="LOR225" s="67"/>
      <c r="LOS225" s="67"/>
      <c r="LOT225" s="65"/>
      <c r="LOU225" s="65"/>
      <c r="LOV225" s="65"/>
      <c r="LOW225" s="66"/>
      <c r="LOY225" s="64"/>
      <c r="LOZ225" s="67"/>
      <c r="LPA225" s="67"/>
      <c r="LPB225" s="65"/>
      <c r="LPC225" s="65"/>
      <c r="LPD225" s="65"/>
      <c r="LPE225" s="66"/>
      <c r="LPG225" s="64"/>
      <c r="LPH225" s="67"/>
      <c r="LPI225" s="67"/>
      <c r="LPJ225" s="65"/>
      <c r="LPK225" s="65"/>
      <c r="LPL225" s="65"/>
      <c r="LPM225" s="66"/>
      <c r="LPO225" s="64"/>
      <c r="LPP225" s="67"/>
      <c r="LPQ225" s="67"/>
      <c r="LPR225" s="65"/>
      <c r="LPS225" s="65"/>
      <c r="LPT225" s="65"/>
      <c r="LPU225" s="66"/>
      <c r="LPW225" s="64"/>
      <c r="LPX225" s="67"/>
      <c r="LPY225" s="67"/>
      <c r="LPZ225" s="65"/>
      <c r="LQA225" s="65"/>
      <c r="LQB225" s="65"/>
      <c r="LQC225" s="66"/>
      <c r="LQE225" s="64"/>
      <c r="LQF225" s="67"/>
      <c r="LQG225" s="67"/>
      <c r="LQH225" s="65"/>
      <c r="LQI225" s="65"/>
      <c r="LQJ225" s="65"/>
      <c r="LQK225" s="66"/>
      <c r="LQM225" s="64"/>
      <c r="LQN225" s="67"/>
      <c r="LQO225" s="67"/>
      <c r="LQP225" s="65"/>
      <c r="LQQ225" s="65"/>
      <c r="LQR225" s="65"/>
      <c r="LQS225" s="66"/>
      <c r="LQU225" s="64"/>
      <c r="LQV225" s="67"/>
      <c r="LQW225" s="67"/>
      <c r="LQX225" s="65"/>
      <c r="LQY225" s="65"/>
      <c r="LQZ225" s="65"/>
      <c r="LRA225" s="66"/>
      <c r="LRC225" s="64"/>
      <c r="LRD225" s="67"/>
      <c r="LRE225" s="67"/>
      <c r="LRF225" s="65"/>
      <c r="LRG225" s="65"/>
      <c r="LRH225" s="65"/>
      <c r="LRI225" s="66"/>
      <c r="LRK225" s="64"/>
      <c r="LRL225" s="67"/>
      <c r="LRM225" s="67"/>
      <c r="LRN225" s="65"/>
      <c r="LRO225" s="65"/>
      <c r="LRP225" s="65"/>
      <c r="LRQ225" s="66"/>
      <c r="LRS225" s="64"/>
      <c r="LRT225" s="67"/>
      <c r="LRU225" s="67"/>
      <c r="LRV225" s="65"/>
      <c r="LRW225" s="65"/>
      <c r="LRX225" s="65"/>
      <c r="LRY225" s="66"/>
      <c r="LSA225" s="64"/>
      <c r="LSB225" s="67"/>
      <c r="LSC225" s="67"/>
      <c r="LSD225" s="65"/>
      <c r="LSE225" s="65"/>
      <c r="LSF225" s="65"/>
      <c r="LSG225" s="66"/>
      <c r="LSI225" s="64"/>
      <c r="LSJ225" s="67"/>
      <c r="LSK225" s="67"/>
      <c r="LSL225" s="65"/>
      <c r="LSM225" s="65"/>
      <c r="LSN225" s="65"/>
      <c r="LSO225" s="66"/>
      <c r="LSQ225" s="64"/>
      <c r="LSR225" s="67"/>
      <c r="LSS225" s="67"/>
      <c r="LST225" s="65"/>
      <c r="LSU225" s="65"/>
      <c r="LSV225" s="65"/>
      <c r="LSW225" s="66"/>
      <c r="LSY225" s="64"/>
      <c r="LSZ225" s="67"/>
      <c r="LTA225" s="67"/>
      <c r="LTB225" s="65"/>
      <c r="LTC225" s="65"/>
      <c r="LTD225" s="65"/>
      <c r="LTE225" s="66"/>
      <c r="LTG225" s="64"/>
      <c r="LTH225" s="67"/>
      <c r="LTI225" s="67"/>
      <c r="LTJ225" s="65"/>
      <c r="LTK225" s="65"/>
      <c r="LTL225" s="65"/>
      <c r="LTM225" s="66"/>
      <c r="LTO225" s="64"/>
      <c r="LTP225" s="67"/>
      <c r="LTQ225" s="67"/>
      <c r="LTR225" s="65"/>
      <c r="LTS225" s="65"/>
      <c r="LTT225" s="65"/>
      <c r="LTU225" s="66"/>
      <c r="LTW225" s="64"/>
      <c r="LTX225" s="67"/>
      <c r="LTY225" s="67"/>
      <c r="LTZ225" s="65"/>
      <c r="LUA225" s="65"/>
      <c r="LUB225" s="65"/>
      <c r="LUC225" s="66"/>
      <c r="LUE225" s="64"/>
      <c r="LUF225" s="67"/>
      <c r="LUG225" s="67"/>
      <c r="LUH225" s="65"/>
      <c r="LUI225" s="65"/>
      <c r="LUJ225" s="65"/>
      <c r="LUK225" s="66"/>
      <c r="LUM225" s="64"/>
      <c r="LUN225" s="67"/>
      <c r="LUO225" s="67"/>
      <c r="LUP225" s="65"/>
      <c r="LUQ225" s="65"/>
      <c r="LUR225" s="65"/>
      <c r="LUS225" s="66"/>
      <c r="LUU225" s="64"/>
      <c r="LUV225" s="67"/>
      <c r="LUW225" s="67"/>
      <c r="LUX225" s="65"/>
      <c r="LUY225" s="65"/>
      <c r="LUZ225" s="65"/>
      <c r="LVA225" s="66"/>
      <c r="LVC225" s="64"/>
      <c r="LVD225" s="67"/>
      <c r="LVE225" s="67"/>
      <c r="LVF225" s="65"/>
      <c r="LVG225" s="65"/>
      <c r="LVH225" s="65"/>
      <c r="LVI225" s="66"/>
      <c r="LVK225" s="64"/>
      <c r="LVL225" s="67"/>
      <c r="LVM225" s="67"/>
      <c r="LVN225" s="65"/>
      <c r="LVO225" s="65"/>
      <c r="LVP225" s="65"/>
      <c r="LVQ225" s="66"/>
      <c r="LVS225" s="64"/>
      <c r="LVT225" s="67"/>
      <c r="LVU225" s="67"/>
      <c r="LVV225" s="65"/>
      <c r="LVW225" s="65"/>
      <c r="LVX225" s="65"/>
      <c r="LVY225" s="66"/>
      <c r="LWA225" s="64"/>
      <c r="LWB225" s="67"/>
      <c r="LWC225" s="67"/>
      <c r="LWD225" s="65"/>
      <c r="LWE225" s="65"/>
      <c r="LWF225" s="65"/>
      <c r="LWG225" s="66"/>
      <c r="LWI225" s="64"/>
      <c r="LWJ225" s="67"/>
      <c r="LWK225" s="67"/>
      <c r="LWL225" s="65"/>
      <c r="LWM225" s="65"/>
      <c r="LWN225" s="65"/>
      <c r="LWO225" s="66"/>
      <c r="LWQ225" s="64"/>
      <c r="LWR225" s="67"/>
      <c r="LWS225" s="67"/>
      <c r="LWT225" s="65"/>
      <c r="LWU225" s="65"/>
      <c r="LWV225" s="65"/>
      <c r="LWW225" s="66"/>
      <c r="LWY225" s="64"/>
      <c r="LWZ225" s="67"/>
      <c r="LXA225" s="67"/>
      <c r="LXB225" s="65"/>
      <c r="LXC225" s="65"/>
      <c r="LXD225" s="65"/>
      <c r="LXE225" s="66"/>
      <c r="LXG225" s="64"/>
      <c r="LXH225" s="67"/>
      <c r="LXI225" s="67"/>
      <c r="LXJ225" s="65"/>
      <c r="LXK225" s="65"/>
      <c r="LXL225" s="65"/>
      <c r="LXM225" s="66"/>
      <c r="LXO225" s="64"/>
      <c r="LXP225" s="67"/>
      <c r="LXQ225" s="67"/>
      <c r="LXR225" s="65"/>
      <c r="LXS225" s="65"/>
      <c r="LXT225" s="65"/>
      <c r="LXU225" s="66"/>
      <c r="LXW225" s="64"/>
      <c r="LXX225" s="67"/>
      <c r="LXY225" s="67"/>
      <c r="LXZ225" s="65"/>
      <c r="LYA225" s="65"/>
      <c r="LYB225" s="65"/>
      <c r="LYC225" s="66"/>
      <c r="LYE225" s="64"/>
      <c r="LYF225" s="67"/>
      <c r="LYG225" s="67"/>
      <c r="LYH225" s="65"/>
      <c r="LYI225" s="65"/>
      <c r="LYJ225" s="65"/>
      <c r="LYK225" s="66"/>
      <c r="LYM225" s="64"/>
      <c r="LYN225" s="67"/>
      <c r="LYO225" s="67"/>
      <c r="LYP225" s="65"/>
      <c r="LYQ225" s="65"/>
      <c r="LYR225" s="65"/>
      <c r="LYS225" s="66"/>
      <c r="LYU225" s="64"/>
      <c r="LYV225" s="67"/>
      <c r="LYW225" s="67"/>
      <c r="LYX225" s="65"/>
      <c r="LYY225" s="65"/>
      <c r="LYZ225" s="65"/>
      <c r="LZA225" s="66"/>
      <c r="LZC225" s="64"/>
      <c r="LZD225" s="67"/>
      <c r="LZE225" s="67"/>
      <c r="LZF225" s="65"/>
      <c r="LZG225" s="65"/>
      <c r="LZH225" s="65"/>
      <c r="LZI225" s="66"/>
      <c r="LZK225" s="64"/>
      <c r="LZL225" s="67"/>
      <c r="LZM225" s="67"/>
      <c r="LZN225" s="65"/>
      <c r="LZO225" s="65"/>
      <c r="LZP225" s="65"/>
      <c r="LZQ225" s="66"/>
      <c r="LZS225" s="64"/>
      <c r="LZT225" s="67"/>
      <c r="LZU225" s="67"/>
      <c r="LZV225" s="65"/>
      <c r="LZW225" s="65"/>
      <c r="LZX225" s="65"/>
      <c r="LZY225" s="66"/>
      <c r="MAA225" s="64"/>
      <c r="MAB225" s="67"/>
      <c r="MAC225" s="67"/>
      <c r="MAD225" s="65"/>
      <c r="MAE225" s="65"/>
      <c r="MAF225" s="65"/>
      <c r="MAG225" s="66"/>
      <c r="MAI225" s="64"/>
      <c r="MAJ225" s="67"/>
      <c r="MAK225" s="67"/>
      <c r="MAL225" s="65"/>
      <c r="MAM225" s="65"/>
      <c r="MAN225" s="65"/>
      <c r="MAO225" s="66"/>
      <c r="MAQ225" s="64"/>
      <c r="MAR225" s="67"/>
      <c r="MAS225" s="67"/>
      <c r="MAT225" s="65"/>
      <c r="MAU225" s="65"/>
      <c r="MAV225" s="65"/>
      <c r="MAW225" s="66"/>
      <c r="MAY225" s="64"/>
      <c r="MAZ225" s="67"/>
      <c r="MBA225" s="67"/>
      <c r="MBB225" s="65"/>
      <c r="MBC225" s="65"/>
      <c r="MBD225" s="65"/>
      <c r="MBE225" s="66"/>
      <c r="MBG225" s="64"/>
      <c r="MBH225" s="67"/>
      <c r="MBI225" s="67"/>
      <c r="MBJ225" s="65"/>
      <c r="MBK225" s="65"/>
      <c r="MBL225" s="65"/>
      <c r="MBM225" s="66"/>
      <c r="MBO225" s="64"/>
      <c r="MBP225" s="67"/>
      <c r="MBQ225" s="67"/>
      <c r="MBR225" s="65"/>
      <c r="MBS225" s="65"/>
      <c r="MBT225" s="65"/>
      <c r="MBU225" s="66"/>
      <c r="MBW225" s="64"/>
      <c r="MBX225" s="67"/>
      <c r="MBY225" s="67"/>
      <c r="MBZ225" s="65"/>
      <c r="MCA225" s="65"/>
      <c r="MCB225" s="65"/>
      <c r="MCC225" s="66"/>
      <c r="MCE225" s="64"/>
      <c r="MCF225" s="67"/>
      <c r="MCG225" s="67"/>
      <c r="MCH225" s="65"/>
      <c r="MCI225" s="65"/>
      <c r="MCJ225" s="65"/>
      <c r="MCK225" s="66"/>
      <c r="MCM225" s="64"/>
      <c r="MCN225" s="67"/>
      <c r="MCO225" s="67"/>
      <c r="MCP225" s="65"/>
      <c r="MCQ225" s="65"/>
      <c r="MCR225" s="65"/>
      <c r="MCS225" s="66"/>
      <c r="MCU225" s="64"/>
      <c r="MCV225" s="67"/>
      <c r="MCW225" s="67"/>
      <c r="MCX225" s="65"/>
      <c r="MCY225" s="65"/>
      <c r="MCZ225" s="65"/>
      <c r="MDA225" s="66"/>
      <c r="MDC225" s="64"/>
      <c r="MDD225" s="67"/>
      <c r="MDE225" s="67"/>
      <c r="MDF225" s="65"/>
      <c r="MDG225" s="65"/>
      <c r="MDH225" s="65"/>
      <c r="MDI225" s="66"/>
      <c r="MDK225" s="64"/>
      <c r="MDL225" s="67"/>
      <c r="MDM225" s="67"/>
      <c r="MDN225" s="65"/>
      <c r="MDO225" s="65"/>
      <c r="MDP225" s="65"/>
      <c r="MDQ225" s="66"/>
      <c r="MDS225" s="64"/>
      <c r="MDT225" s="67"/>
      <c r="MDU225" s="67"/>
      <c r="MDV225" s="65"/>
      <c r="MDW225" s="65"/>
      <c r="MDX225" s="65"/>
      <c r="MDY225" s="66"/>
      <c r="MEA225" s="64"/>
      <c r="MEB225" s="67"/>
      <c r="MEC225" s="67"/>
      <c r="MED225" s="65"/>
      <c r="MEE225" s="65"/>
      <c r="MEF225" s="65"/>
      <c r="MEG225" s="66"/>
      <c r="MEI225" s="64"/>
      <c r="MEJ225" s="67"/>
      <c r="MEK225" s="67"/>
      <c r="MEL225" s="65"/>
      <c r="MEM225" s="65"/>
      <c r="MEN225" s="65"/>
      <c r="MEO225" s="66"/>
      <c r="MEQ225" s="64"/>
      <c r="MER225" s="67"/>
      <c r="MES225" s="67"/>
      <c r="MET225" s="65"/>
      <c r="MEU225" s="65"/>
      <c r="MEV225" s="65"/>
      <c r="MEW225" s="66"/>
      <c r="MEY225" s="64"/>
      <c r="MEZ225" s="67"/>
      <c r="MFA225" s="67"/>
      <c r="MFB225" s="65"/>
      <c r="MFC225" s="65"/>
      <c r="MFD225" s="65"/>
      <c r="MFE225" s="66"/>
      <c r="MFG225" s="64"/>
      <c r="MFH225" s="67"/>
      <c r="MFI225" s="67"/>
      <c r="MFJ225" s="65"/>
      <c r="MFK225" s="65"/>
      <c r="MFL225" s="65"/>
      <c r="MFM225" s="66"/>
      <c r="MFO225" s="64"/>
      <c r="MFP225" s="67"/>
      <c r="MFQ225" s="67"/>
      <c r="MFR225" s="65"/>
      <c r="MFS225" s="65"/>
      <c r="MFT225" s="65"/>
      <c r="MFU225" s="66"/>
      <c r="MFW225" s="64"/>
      <c r="MFX225" s="67"/>
      <c r="MFY225" s="67"/>
      <c r="MFZ225" s="65"/>
      <c r="MGA225" s="65"/>
      <c r="MGB225" s="65"/>
      <c r="MGC225" s="66"/>
      <c r="MGE225" s="64"/>
      <c r="MGF225" s="67"/>
      <c r="MGG225" s="67"/>
      <c r="MGH225" s="65"/>
      <c r="MGI225" s="65"/>
      <c r="MGJ225" s="65"/>
      <c r="MGK225" s="66"/>
      <c r="MGM225" s="64"/>
      <c r="MGN225" s="67"/>
      <c r="MGO225" s="67"/>
      <c r="MGP225" s="65"/>
      <c r="MGQ225" s="65"/>
      <c r="MGR225" s="65"/>
      <c r="MGS225" s="66"/>
      <c r="MGU225" s="64"/>
      <c r="MGV225" s="67"/>
      <c r="MGW225" s="67"/>
      <c r="MGX225" s="65"/>
      <c r="MGY225" s="65"/>
      <c r="MGZ225" s="65"/>
      <c r="MHA225" s="66"/>
      <c r="MHC225" s="64"/>
      <c r="MHD225" s="67"/>
      <c r="MHE225" s="67"/>
      <c r="MHF225" s="65"/>
      <c r="MHG225" s="65"/>
      <c r="MHH225" s="65"/>
      <c r="MHI225" s="66"/>
      <c r="MHK225" s="64"/>
      <c r="MHL225" s="67"/>
      <c r="MHM225" s="67"/>
      <c r="MHN225" s="65"/>
      <c r="MHO225" s="65"/>
      <c r="MHP225" s="65"/>
      <c r="MHQ225" s="66"/>
      <c r="MHS225" s="64"/>
      <c r="MHT225" s="67"/>
      <c r="MHU225" s="67"/>
      <c r="MHV225" s="65"/>
      <c r="MHW225" s="65"/>
      <c r="MHX225" s="65"/>
      <c r="MHY225" s="66"/>
      <c r="MIA225" s="64"/>
      <c r="MIB225" s="67"/>
      <c r="MIC225" s="67"/>
      <c r="MID225" s="65"/>
      <c r="MIE225" s="65"/>
      <c r="MIF225" s="65"/>
      <c r="MIG225" s="66"/>
      <c r="MII225" s="64"/>
      <c r="MIJ225" s="67"/>
      <c r="MIK225" s="67"/>
      <c r="MIL225" s="65"/>
      <c r="MIM225" s="65"/>
      <c r="MIN225" s="65"/>
      <c r="MIO225" s="66"/>
      <c r="MIQ225" s="64"/>
      <c r="MIR225" s="67"/>
      <c r="MIS225" s="67"/>
      <c r="MIT225" s="65"/>
      <c r="MIU225" s="65"/>
      <c r="MIV225" s="65"/>
      <c r="MIW225" s="66"/>
      <c r="MIY225" s="64"/>
      <c r="MIZ225" s="67"/>
      <c r="MJA225" s="67"/>
      <c r="MJB225" s="65"/>
      <c r="MJC225" s="65"/>
      <c r="MJD225" s="65"/>
      <c r="MJE225" s="66"/>
      <c r="MJG225" s="64"/>
      <c r="MJH225" s="67"/>
      <c r="MJI225" s="67"/>
      <c r="MJJ225" s="65"/>
      <c r="MJK225" s="65"/>
      <c r="MJL225" s="65"/>
      <c r="MJM225" s="66"/>
      <c r="MJO225" s="64"/>
      <c r="MJP225" s="67"/>
      <c r="MJQ225" s="67"/>
      <c r="MJR225" s="65"/>
      <c r="MJS225" s="65"/>
      <c r="MJT225" s="65"/>
      <c r="MJU225" s="66"/>
      <c r="MJW225" s="64"/>
      <c r="MJX225" s="67"/>
      <c r="MJY225" s="67"/>
      <c r="MJZ225" s="65"/>
      <c r="MKA225" s="65"/>
      <c r="MKB225" s="65"/>
      <c r="MKC225" s="66"/>
      <c r="MKE225" s="64"/>
      <c r="MKF225" s="67"/>
      <c r="MKG225" s="67"/>
      <c r="MKH225" s="65"/>
      <c r="MKI225" s="65"/>
      <c r="MKJ225" s="65"/>
      <c r="MKK225" s="66"/>
      <c r="MKM225" s="64"/>
      <c r="MKN225" s="67"/>
      <c r="MKO225" s="67"/>
      <c r="MKP225" s="65"/>
      <c r="MKQ225" s="65"/>
      <c r="MKR225" s="65"/>
      <c r="MKS225" s="66"/>
      <c r="MKU225" s="64"/>
      <c r="MKV225" s="67"/>
      <c r="MKW225" s="67"/>
      <c r="MKX225" s="65"/>
      <c r="MKY225" s="65"/>
      <c r="MKZ225" s="65"/>
      <c r="MLA225" s="66"/>
      <c r="MLC225" s="64"/>
      <c r="MLD225" s="67"/>
      <c r="MLE225" s="67"/>
      <c r="MLF225" s="65"/>
      <c r="MLG225" s="65"/>
      <c r="MLH225" s="65"/>
      <c r="MLI225" s="66"/>
      <c r="MLK225" s="64"/>
      <c r="MLL225" s="67"/>
      <c r="MLM225" s="67"/>
      <c r="MLN225" s="65"/>
      <c r="MLO225" s="65"/>
      <c r="MLP225" s="65"/>
      <c r="MLQ225" s="66"/>
      <c r="MLS225" s="64"/>
      <c r="MLT225" s="67"/>
      <c r="MLU225" s="67"/>
      <c r="MLV225" s="65"/>
      <c r="MLW225" s="65"/>
      <c r="MLX225" s="65"/>
      <c r="MLY225" s="66"/>
      <c r="MMA225" s="64"/>
      <c r="MMB225" s="67"/>
      <c r="MMC225" s="67"/>
      <c r="MMD225" s="65"/>
      <c r="MME225" s="65"/>
      <c r="MMF225" s="65"/>
      <c r="MMG225" s="66"/>
      <c r="MMI225" s="64"/>
      <c r="MMJ225" s="67"/>
      <c r="MMK225" s="67"/>
      <c r="MML225" s="65"/>
      <c r="MMM225" s="65"/>
      <c r="MMN225" s="65"/>
      <c r="MMO225" s="66"/>
      <c r="MMQ225" s="64"/>
      <c r="MMR225" s="67"/>
      <c r="MMS225" s="67"/>
      <c r="MMT225" s="65"/>
      <c r="MMU225" s="65"/>
      <c r="MMV225" s="65"/>
      <c r="MMW225" s="66"/>
      <c r="MMY225" s="64"/>
      <c r="MMZ225" s="67"/>
      <c r="MNA225" s="67"/>
      <c r="MNB225" s="65"/>
      <c r="MNC225" s="65"/>
      <c r="MND225" s="65"/>
      <c r="MNE225" s="66"/>
      <c r="MNG225" s="64"/>
      <c r="MNH225" s="67"/>
      <c r="MNI225" s="67"/>
      <c r="MNJ225" s="65"/>
      <c r="MNK225" s="65"/>
      <c r="MNL225" s="65"/>
      <c r="MNM225" s="66"/>
      <c r="MNO225" s="64"/>
      <c r="MNP225" s="67"/>
      <c r="MNQ225" s="67"/>
      <c r="MNR225" s="65"/>
      <c r="MNS225" s="65"/>
      <c r="MNT225" s="65"/>
      <c r="MNU225" s="66"/>
      <c r="MNW225" s="64"/>
      <c r="MNX225" s="67"/>
      <c r="MNY225" s="67"/>
      <c r="MNZ225" s="65"/>
      <c r="MOA225" s="65"/>
      <c r="MOB225" s="65"/>
      <c r="MOC225" s="66"/>
      <c r="MOE225" s="64"/>
      <c r="MOF225" s="67"/>
      <c r="MOG225" s="67"/>
      <c r="MOH225" s="65"/>
      <c r="MOI225" s="65"/>
      <c r="MOJ225" s="65"/>
      <c r="MOK225" s="66"/>
      <c r="MOM225" s="64"/>
      <c r="MON225" s="67"/>
      <c r="MOO225" s="67"/>
      <c r="MOP225" s="65"/>
      <c r="MOQ225" s="65"/>
      <c r="MOR225" s="65"/>
      <c r="MOS225" s="66"/>
      <c r="MOU225" s="64"/>
      <c r="MOV225" s="67"/>
      <c r="MOW225" s="67"/>
      <c r="MOX225" s="65"/>
      <c r="MOY225" s="65"/>
      <c r="MOZ225" s="65"/>
      <c r="MPA225" s="66"/>
      <c r="MPC225" s="64"/>
      <c r="MPD225" s="67"/>
      <c r="MPE225" s="67"/>
      <c r="MPF225" s="65"/>
      <c r="MPG225" s="65"/>
      <c r="MPH225" s="65"/>
      <c r="MPI225" s="66"/>
      <c r="MPK225" s="64"/>
      <c r="MPL225" s="67"/>
      <c r="MPM225" s="67"/>
      <c r="MPN225" s="65"/>
      <c r="MPO225" s="65"/>
      <c r="MPP225" s="65"/>
      <c r="MPQ225" s="66"/>
      <c r="MPS225" s="64"/>
      <c r="MPT225" s="67"/>
      <c r="MPU225" s="67"/>
      <c r="MPV225" s="65"/>
      <c r="MPW225" s="65"/>
      <c r="MPX225" s="65"/>
      <c r="MPY225" s="66"/>
      <c r="MQA225" s="64"/>
      <c r="MQB225" s="67"/>
      <c r="MQC225" s="67"/>
      <c r="MQD225" s="65"/>
      <c r="MQE225" s="65"/>
      <c r="MQF225" s="65"/>
      <c r="MQG225" s="66"/>
      <c r="MQI225" s="64"/>
      <c r="MQJ225" s="67"/>
      <c r="MQK225" s="67"/>
      <c r="MQL225" s="65"/>
      <c r="MQM225" s="65"/>
      <c r="MQN225" s="65"/>
      <c r="MQO225" s="66"/>
      <c r="MQQ225" s="64"/>
      <c r="MQR225" s="67"/>
      <c r="MQS225" s="67"/>
      <c r="MQT225" s="65"/>
      <c r="MQU225" s="65"/>
      <c r="MQV225" s="65"/>
      <c r="MQW225" s="66"/>
      <c r="MQY225" s="64"/>
      <c r="MQZ225" s="67"/>
      <c r="MRA225" s="67"/>
      <c r="MRB225" s="65"/>
      <c r="MRC225" s="65"/>
      <c r="MRD225" s="65"/>
      <c r="MRE225" s="66"/>
      <c r="MRG225" s="64"/>
      <c r="MRH225" s="67"/>
      <c r="MRI225" s="67"/>
      <c r="MRJ225" s="65"/>
      <c r="MRK225" s="65"/>
      <c r="MRL225" s="65"/>
      <c r="MRM225" s="66"/>
      <c r="MRO225" s="64"/>
      <c r="MRP225" s="67"/>
      <c r="MRQ225" s="67"/>
      <c r="MRR225" s="65"/>
      <c r="MRS225" s="65"/>
      <c r="MRT225" s="65"/>
      <c r="MRU225" s="66"/>
      <c r="MRW225" s="64"/>
      <c r="MRX225" s="67"/>
      <c r="MRY225" s="67"/>
      <c r="MRZ225" s="65"/>
      <c r="MSA225" s="65"/>
      <c r="MSB225" s="65"/>
      <c r="MSC225" s="66"/>
      <c r="MSE225" s="64"/>
      <c r="MSF225" s="67"/>
      <c r="MSG225" s="67"/>
      <c r="MSH225" s="65"/>
      <c r="MSI225" s="65"/>
      <c r="MSJ225" s="65"/>
      <c r="MSK225" s="66"/>
      <c r="MSM225" s="64"/>
      <c r="MSN225" s="67"/>
      <c r="MSO225" s="67"/>
      <c r="MSP225" s="65"/>
      <c r="MSQ225" s="65"/>
      <c r="MSR225" s="65"/>
      <c r="MSS225" s="66"/>
      <c r="MSU225" s="64"/>
      <c r="MSV225" s="67"/>
      <c r="MSW225" s="67"/>
      <c r="MSX225" s="65"/>
      <c r="MSY225" s="65"/>
      <c r="MSZ225" s="65"/>
      <c r="MTA225" s="66"/>
      <c r="MTC225" s="64"/>
      <c r="MTD225" s="67"/>
      <c r="MTE225" s="67"/>
      <c r="MTF225" s="65"/>
      <c r="MTG225" s="65"/>
      <c r="MTH225" s="65"/>
      <c r="MTI225" s="66"/>
      <c r="MTK225" s="64"/>
      <c r="MTL225" s="67"/>
      <c r="MTM225" s="67"/>
      <c r="MTN225" s="65"/>
      <c r="MTO225" s="65"/>
      <c r="MTP225" s="65"/>
      <c r="MTQ225" s="66"/>
      <c r="MTS225" s="64"/>
      <c r="MTT225" s="67"/>
      <c r="MTU225" s="67"/>
      <c r="MTV225" s="65"/>
      <c r="MTW225" s="65"/>
      <c r="MTX225" s="65"/>
      <c r="MTY225" s="66"/>
      <c r="MUA225" s="64"/>
      <c r="MUB225" s="67"/>
      <c r="MUC225" s="67"/>
      <c r="MUD225" s="65"/>
      <c r="MUE225" s="65"/>
      <c r="MUF225" s="65"/>
      <c r="MUG225" s="66"/>
      <c r="MUI225" s="64"/>
      <c r="MUJ225" s="67"/>
      <c r="MUK225" s="67"/>
      <c r="MUL225" s="65"/>
      <c r="MUM225" s="65"/>
      <c r="MUN225" s="65"/>
      <c r="MUO225" s="66"/>
      <c r="MUQ225" s="64"/>
      <c r="MUR225" s="67"/>
      <c r="MUS225" s="67"/>
      <c r="MUT225" s="65"/>
      <c r="MUU225" s="65"/>
      <c r="MUV225" s="65"/>
      <c r="MUW225" s="66"/>
      <c r="MUY225" s="64"/>
      <c r="MUZ225" s="67"/>
      <c r="MVA225" s="67"/>
      <c r="MVB225" s="65"/>
      <c r="MVC225" s="65"/>
      <c r="MVD225" s="65"/>
      <c r="MVE225" s="66"/>
      <c r="MVG225" s="64"/>
      <c r="MVH225" s="67"/>
      <c r="MVI225" s="67"/>
      <c r="MVJ225" s="65"/>
      <c r="MVK225" s="65"/>
      <c r="MVL225" s="65"/>
      <c r="MVM225" s="66"/>
      <c r="MVO225" s="64"/>
      <c r="MVP225" s="67"/>
      <c r="MVQ225" s="67"/>
      <c r="MVR225" s="65"/>
      <c r="MVS225" s="65"/>
      <c r="MVT225" s="65"/>
      <c r="MVU225" s="66"/>
      <c r="MVW225" s="64"/>
      <c r="MVX225" s="67"/>
      <c r="MVY225" s="67"/>
      <c r="MVZ225" s="65"/>
      <c r="MWA225" s="65"/>
      <c r="MWB225" s="65"/>
      <c r="MWC225" s="66"/>
      <c r="MWE225" s="64"/>
      <c r="MWF225" s="67"/>
      <c r="MWG225" s="67"/>
      <c r="MWH225" s="65"/>
      <c r="MWI225" s="65"/>
      <c r="MWJ225" s="65"/>
      <c r="MWK225" s="66"/>
      <c r="MWM225" s="64"/>
      <c r="MWN225" s="67"/>
      <c r="MWO225" s="67"/>
      <c r="MWP225" s="65"/>
      <c r="MWQ225" s="65"/>
      <c r="MWR225" s="65"/>
      <c r="MWS225" s="66"/>
      <c r="MWU225" s="64"/>
      <c r="MWV225" s="67"/>
      <c r="MWW225" s="67"/>
      <c r="MWX225" s="65"/>
      <c r="MWY225" s="65"/>
      <c r="MWZ225" s="65"/>
      <c r="MXA225" s="66"/>
      <c r="MXC225" s="64"/>
      <c r="MXD225" s="67"/>
      <c r="MXE225" s="67"/>
      <c r="MXF225" s="65"/>
      <c r="MXG225" s="65"/>
      <c r="MXH225" s="65"/>
      <c r="MXI225" s="66"/>
      <c r="MXK225" s="64"/>
      <c r="MXL225" s="67"/>
      <c r="MXM225" s="67"/>
      <c r="MXN225" s="65"/>
      <c r="MXO225" s="65"/>
      <c r="MXP225" s="65"/>
      <c r="MXQ225" s="66"/>
      <c r="MXS225" s="64"/>
      <c r="MXT225" s="67"/>
      <c r="MXU225" s="67"/>
      <c r="MXV225" s="65"/>
      <c r="MXW225" s="65"/>
      <c r="MXX225" s="65"/>
      <c r="MXY225" s="66"/>
      <c r="MYA225" s="64"/>
      <c r="MYB225" s="67"/>
      <c r="MYC225" s="67"/>
      <c r="MYD225" s="65"/>
      <c r="MYE225" s="65"/>
      <c r="MYF225" s="65"/>
      <c r="MYG225" s="66"/>
      <c r="MYI225" s="64"/>
      <c r="MYJ225" s="67"/>
      <c r="MYK225" s="67"/>
      <c r="MYL225" s="65"/>
      <c r="MYM225" s="65"/>
      <c r="MYN225" s="65"/>
      <c r="MYO225" s="66"/>
      <c r="MYQ225" s="64"/>
      <c r="MYR225" s="67"/>
      <c r="MYS225" s="67"/>
      <c r="MYT225" s="65"/>
      <c r="MYU225" s="65"/>
      <c r="MYV225" s="65"/>
      <c r="MYW225" s="66"/>
      <c r="MYY225" s="64"/>
      <c r="MYZ225" s="67"/>
      <c r="MZA225" s="67"/>
      <c r="MZB225" s="65"/>
      <c r="MZC225" s="65"/>
      <c r="MZD225" s="65"/>
      <c r="MZE225" s="66"/>
      <c r="MZG225" s="64"/>
      <c r="MZH225" s="67"/>
      <c r="MZI225" s="67"/>
      <c r="MZJ225" s="65"/>
      <c r="MZK225" s="65"/>
      <c r="MZL225" s="65"/>
      <c r="MZM225" s="66"/>
      <c r="MZO225" s="64"/>
      <c r="MZP225" s="67"/>
      <c r="MZQ225" s="67"/>
      <c r="MZR225" s="65"/>
      <c r="MZS225" s="65"/>
      <c r="MZT225" s="65"/>
      <c r="MZU225" s="66"/>
      <c r="MZW225" s="64"/>
      <c r="MZX225" s="67"/>
      <c r="MZY225" s="67"/>
      <c r="MZZ225" s="65"/>
      <c r="NAA225" s="65"/>
      <c r="NAB225" s="65"/>
      <c r="NAC225" s="66"/>
      <c r="NAE225" s="64"/>
      <c r="NAF225" s="67"/>
      <c r="NAG225" s="67"/>
      <c r="NAH225" s="65"/>
      <c r="NAI225" s="65"/>
      <c r="NAJ225" s="65"/>
      <c r="NAK225" s="66"/>
      <c r="NAM225" s="64"/>
      <c r="NAN225" s="67"/>
      <c r="NAO225" s="67"/>
      <c r="NAP225" s="65"/>
      <c r="NAQ225" s="65"/>
      <c r="NAR225" s="65"/>
      <c r="NAS225" s="66"/>
      <c r="NAU225" s="64"/>
      <c r="NAV225" s="67"/>
      <c r="NAW225" s="67"/>
      <c r="NAX225" s="65"/>
      <c r="NAY225" s="65"/>
      <c r="NAZ225" s="65"/>
      <c r="NBA225" s="66"/>
      <c r="NBC225" s="64"/>
      <c r="NBD225" s="67"/>
      <c r="NBE225" s="67"/>
      <c r="NBF225" s="65"/>
      <c r="NBG225" s="65"/>
      <c r="NBH225" s="65"/>
      <c r="NBI225" s="66"/>
      <c r="NBK225" s="64"/>
      <c r="NBL225" s="67"/>
      <c r="NBM225" s="67"/>
      <c r="NBN225" s="65"/>
      <c r="NBO225" s="65"/>
      <c r="NBP225" s="65"/>
      <c r="NBQ225" s="66"/>
      <c r="NBS225" s="64"/>
      <c r="NBT225" s="67"/>
      <c r="NBU225" s="67"/>
      <c r="NBV225" s="65"/>
      <c r="NBW225" s="65"/>
      <c r="NBX225" s="65"/>
      <c r="NBY225" s="66"/>
      <c r="NCA225" s="64"/>
      <c r="NCB225" s="67"/>
      <c r="NCC225" s="67"/>
      <c r="NCD225" s="65"/>
      <c r="NCE225" s="65"/>
      <c r="NCF225" s="65"/>
      <c r="NCG225" s="66"/>
      <c r="NCI225" s="64"/>
      <c r="NCJ225" s="67"/>
      <c r="NCK225" s="67"/>
      <c r="NCL225" s="65"/>
      <c r="NCM225" s="65"/>
      <c r="NCN225" s="65"/>
      <c r="NCO225" s="66"/>
      <c r="NCQ225" s="64"/>
      <c r="NCR225" s="67"/>
      <c r="NCS225" s="67"/>
      <c r="NCT225" s="65"/>
      <c r="NCU225" s="65"/>
      <c r="NCV225" s="65"/>
      <c r="NCW225" s="66"/>
      <c r="NCY225" s="64"/>
      <c r="NCZ225" s="67"/>
      <c r="NDA225" s="67"/>
      <c r="NDB225" s="65"/>
      <c r="NDC225" s="65"/>
      <c r="NDD225" s="65"/>
      <c r="NDE225" s="66"/>
      <c r="NDG225" s="64"/>
      <c r="NDH225" s="67"/>
      <c r="NDI225" s="67"/>
      <c r="NDJ225" s="65"/>
      <c r="NDK225" s="65"/>
      <c r="NDL225" s="65"/>
      <c r="NDM225" s="66"/>
      <c r="NDO225" s="64"/>
      <c r="NDP225" s="67"/>
      <c r="NDQ225" s="67"/>
      <c r="NDR225" s="65"/>
      <c r="NDS225" s="65"/>
      <c r="NDT225" s="65"/>
      <c r="NDU225" s="66"/>
      <c r="NDW225" s="64"/>
      <c r="NDX225" s="67"/>
      <c r="NDY225" s="67"/>
      <c r="NDZ225" s="65"/>
      <c r="NEA225" s="65"/>
      <c r="NEB225" s="65"/>
      <c r="NEC225" s="66"/>
      <c r="NEE225" s="64"/>
      <c r="NEF225" s="67"/>
      <c r="NEG225" s="67"/>
      <c r="NEH225" s="65"/>
      <c r="NEI225" s="65"/>
      <c r="NEJ225" s="65"/>
      <c r="NEK225" s="66"/>
      <c r="NEM225" s="64"/>
      <c r="NEN225" s="67"/>
      <c r="NEO225" s="67"/>
      <c r="NEP225" s="65"/>
      <c r="NEQ225" s="65"/>
      <c r="NER225" s="65"/>
      <c r="NES225" s="66"/>
      <c r="NEU225" s="64"/>
      <c r="NEV225" s="67"/>
      <c r="NEW225" s="67"/>
      <c r="NEX225" s="65"/>
      <c r="NEY225" s="65"/>
      <c r="NEZ225" s="65"/>
      <c r="NFA225" s="66"/>
      <c r="NFC225" s="64"/>
      <c r="NFD225" s="67"/>
      <c r="NFE225" s="67"/>
      <c r="NFF225" s="65"/>
      <c r="NFG225" s="65"/>
      <c r="NFH225" s="65"/>
      <c r="NFI225" s="66"/>
      <c r="NFK225" s="64"/>
      <c r="NFL225" s="67"/>
      <c r="NFM225" s="67"/>
      <c r="NFN225" s="65"/>
      <c r="NFO225" s="65"/>
      <c r="NFP225" s="65"/>
      <c r="NFQ225" s="66"/>
      <c r="NFS225" s="64"/>
      <c r="NFT225" s="67"/>
      <c r="NFU225" s="67"/>
      <c r="NFV225" s="65"/>
      <c r="NFW225" s="65"/>
      <c r="NFX225" s="65"/>
      <c r="NFY225" s="66"/>
      <c r="NGA225" s="64"/>
      <c r="NGB225" s="67"/>
      <c r="NGC225" s="67"/>
      <c r="NGD225" s="65"/>
      <c r="NGE225" s="65"/>
      <c r="NGF225" s="65"/>
      <c r="NGG225" s="66"/>
      <c r="NGI225" s="64"/>
      <c r="NGJ225" s="67"/>
      <c r="NGK225" s="67"/>
      <c r="NGL225" s="65"/>
      <c r="NGM225" s="65"/>
      <c r="NGN225" s="65"/>
      <c r="NGO225" s="66"/>
      <c r="NGQ225" s="64"/>
      <c r="NGR225" s="67"/>
      <c r="NGS225" s="67"/>
      <c r="NGT225" s="65"/>
      <c r="NGU225" s="65"/>
      <c r="NGV225" s="65"/>
      <c r="NGW225" s="66"/>
      <c r="NGY225" s="64"/>
      <c r="NGZ225" s="67"/>
      <c r="NHA225" s="67"/>
      <c r="NHB225" s="65"/>
      <c r="NHC225" s="65"/>
      <c r="NHD225" s="65"/>
      <c r="NHE225" s="66"/>
      <c r="NHG225" s="64"/>
      <c r="NHH225" s="67"/>
      <c r="NHI225" s="67"/>
      <c r="NHJ225" s="65"/>
      <c r="NHK225" s="65"/>
      <c r="NHL225" s="65"/>
      <c r="NHM225" s="66"/>
      <c r="NHO225" s="64"/>
      <c r="NHP225" s="67"/>
      <c r="NHQ225" s="67"/>
      <c r="NHR225" s="65"/>
      <c r="NHS225" s="65"/>
      <c r="NHT225" s="65"/>
      <c r="NHU225" s="66"/>
      <c r="NHW225" s="64"/>
      <c r="NHX225" s="67"/>
      <c r="NHY225" s="67"/>
      <c r="NHZ225" s="65"/>
      <c r="NIA225" s="65"/>
      <c r="NIB225" s="65"/>
      <c r="NIC225" s="66"/>
      <c r="NIE225" s="64"/>
      <c r="NIF225" s="67"/>
      <c r="NIG225" s="67"/>
      <c r="NIH225" s="65"/>
      <c r="NII225" s="65"/>
      <c r="NIJ225" s="65"/>
      <c r="NIK225" s="66"/>
      <c r="NIM225" s="64"/>
      <c r="NIN225" s="67"/>
      <c r="NIO225" s="67"/>
      <c r="NIP225" s="65"/>
      <c r="NIQ225" s="65"/>
      <c r="NIR225" s="65"/>
      <c r="NIS225" s="66"/>
      <c r="NIU225" s="64"/>
      <c r="NIV225" s="67"/>
      <c r="NIW225" s="67"/>
      <c r="NIX225" s="65"/>
      <c r="NIY225" s="65"/>
      <c r="NIZ225" s="65"/>
      <c r="NJA225" s="66"/>
      <c r="NJC225" s="64"/>
      <c r="NJD225" s="67"/>
      <c r="NJE225" s="67"/>
      <c r="NJF225" s="65"/>
      <c r="NJG225" s="65"/>
      <c r="NJH225" s="65"/>
      <c r="NJI225" s="66"/>
      <c r="NJK225" s="64"/>
      <c r="NJL225" s="67"/>
      <c r="NJM225" s="67"/>
      <c r="NJN225" s="65"/>
      <c r="NJO225" s="65"/>
      <c r="NJP225" s="65"/>
      <c r="NJQ225" s="66"/>
      <c r="NJS225" s="64"/>
      <c r="NJT225" s="67"/>
      <c r="NJU225" s="67"/>
      <c r="NJV225" s="65"/>
      <c r="NJW225" s="65"/>
      <c r="NJX225" s="65"/>
      <c r="NJY225" s="66"/>
      <c r="NKA225" s="64"/>
      <c r="NKB225" s="67"/>
      <c r="NKC225" s="67"/>
      <c r="NKD225" s="65"/>
      <c r="NKE225" s="65"/>
      <c r="NKF225" s="65"/>
      <c r="NKG225" s="66"/>
      <c r="NKI225" s="64"/>
      <c r="NKJ225" s="67"/>
      <c r="NKK225" s="67"/>
      <c r="NKL225" s="65"/>
      <c r="NKM225" s="65"/>
      <c r="NKN225" s="65"/>
      <c r="NKO225" s="66"/>
      <c r="NKQ225" s="64"/>
      <c r="NKR225" s="67"/>
      <c r="NKS225" s="67"/>
      <c r="NKT225" s="65"/>
      <c r="NKU225" s="65"/>
      <c r="NKV225" s="65"/>
      <c r="NKW225" s="66"/>
      <c r="NKY225" s="64"/>
      <c r="NKZ225" s="67"/>
      <c r="NLA225" s="67"/>
      <c r="NLB225" s="65"/>
      <c r="NLC225" s="65"/>
      <c r="NLD225" s="65"/>
      <c r="NLE225" s="66"/>
      <c r="NLG225" s="64"/>
      <c r="NLH225" s="67"/>
      <c r="NLI225" s="67"/>
      <c r="NLJ225" s="65"/>
      <c r="NLK225" s="65"/>
      <c r="NLL225" s="65"/>
      <c r="NLM225" s="66"/>
      <c r="NLO225" s="64"/>
      <c r="NLP225" s="67"/>
      <c r="NLQ225" s="67"/>
      <c r="NLR225" s="65"/>
      <c r="NLS225" s="65"/>
      <c r="NLT225" s="65"/>
      <c r="NLU225" s="66"/>
      <c r="NLW225" s="64"/>
      <c r="NLX225" s="67"/>
      <c r="NLY225" s="67"/>
      <c r="NLZ225" s="65"/>
      <c r="NMA225" s="65"/>
      <c r="NMB225" s="65"/>
      <c r="NMC225" s="66"/>
      <c r="NME225" s="64"/>
      <c r="NMF225" s="67"/>
      <c r="NMG225" s="67"/>
      <c r="NMH225" s="65"/>
      <c r="NMI225" s="65"/>
      <c r="NMJ225" s="65"/>
      <c r="NMK225" s="66"/>
      <c r="NMM225" s="64"/>
      <c r="NMN225" s="67"/>
      <c r="NMO225" s="67"/>
      <c r="NMP225" s="65"/>
      <c r="NMQ225" s="65"/>
      <c r="NMR225" s="65"/>
      <c r="NMS225" s="66"/>
      <c r="NMU225" s="64"/>
      <c r="NMV225" s="67"/>
      <c r="NMW225" s="67"/>
      <c r="NMX225" s="65"/>
      <c r="NMY225" s="65"/>
      <c r="NMZ225" s="65"/>
      <c r="NNA225" s="66"/>
      <c r="NNC225" s="64"/>
      <c r="NND225" s="67"/>
      <c r="NNE225" s="67"/>
      <c r="NNF225" s="65"/>
      <c r="NNG225" s="65"/>
      <c r="NNH225" s="65"/>
      <c r="NNI225" s="66"/>
      <c r="NNK225" s="64"/>
      <c r="NNL225" s="67"/>
      <c r="NNM225" s="67"/>
      <c r="NNN225" s="65"/>
      <c r="NNO225" s="65"/>
      <c r="NNP225" s="65"/>
      <c r="NNQ225" s="66"/>
      <c r="NNS225" s="64"/>
      <c r="NNT225" s="67"/>
      <c r="NNU225" s="67"/>
      <c r="NNV225" s="65"/>
      <c r="NNW225" s="65"/>
      <c r="NNX225" s="65"/>
      <c r="NNY225" s="66"/>
      <c r="NOA225" s="64"/>
      <c r="NOB225" s="67"/>
      <c r="NOC225" s="67"/>
      <c r="NOD225" s="65"/>
      <c r="NOE225" s="65"/>
      <c r="NOF225" s="65"/>
      <c r="NOG225" s="66"/>
      <c r="NOI225" s="64"/>
      <c r="NOJ225" s="67"/>
      <c r="NOK225" s="67"/>
      <c r="NOL225" s="65"/>
      <c r="NOM225" s="65"/>
      <c r="NON225" s="65"/>
      <c r="NOO225" s="66"/>
      <c r="NOQ225" s="64"/>
      <c r="NOR225" s="67"/>
      <c r="NOS225" s="67"/>
      <c r="NOT225" s="65"/>
      <c r="NOU225" s="65"/>
      <c r="NOV225" s="65"/>
      <c r="NOW225" s="66"/>
      <c r="NOY225" s="64"/>
      <c r="NOZ225" s="67"/>
      <c r="NPA225" s="67"/>
      <c r="NPB225" s="65"/>
      <c r="NPC225" s="65"/>
      <c r="NPD225" s="65"/>
      <c r="NPE225" s="66"/>
      <c r="NPG225" s="64"/>
      <c r="NPH225" s="67"/>
      <c r="NPI225" s="67"/>
      <c r="NPJ225" s="65"/>
      <c r="NPK225" s="65"/>
      <c r="NPL225" s="65"/>
      <c r="NPM225" s="66"/>
      <c r="NPO225" s="64"/>
      <c r="NPP225" s="67"/>
      <c r="NPQ225" s="67"/>
      <c r="NPR225" s="65"/>
      <c r="NPS225" s="65"/>
      <c r="NPT225" s="65"/>
      <c r="NPU225" s="66"/>
      <c r="NPW225" s="64"/>
      <c r="NPX225" s="67"/>
      <c r="NPY225" s="67"/>
      <c r="NPZ225" s="65"/>
      <c r="NQA225" s="65"/>
      <c r="NQB225" s="65"/>
      <c r="NQC225" s="66"/>
      <c r="NQE225" s="64"/>
      <c r="NQF225" s="67"/>
      <c r="NQG225" s="67"/>
      <c r="NQH225" s="65"/>
      <c r="NQI225" s="65"/>
      <c r="NQJ225" s="65"/>
      <c r="NQK225" s="66"/>
      <c r="NQM225" s="64"/>
      <c r="NQN225" s="67"/>
      <c r="NQO225" s="67"/>
      <c r="NQP225" s="65"/>
      <c r="NQQ225" s="65"/>
      <c r="NQR225" s="65"/>
      <c r="NQS225" s="66"/>
      <c r="NQU225" s="64"/>
      <c r="NQV225" s="67"/>
      <c r="NQW225" s="67"/>
      <c r="NQX225" s="65"/>
      <c r="NQY225" s="65"/>
      <c r="NQZ225" s="65"/>
      <c r="NRA225" s="66"/>
      <c r="NRC225" s="64"/>
      <c r="NRD225" s="67"/>
      <c r="NRE225" s="67"/>
      <c r="NRF225" s="65"/>
      <c r="NRG225" s="65"/>
      <c r="NRH225" s="65"/>
      <c r="NRI225" s="66"/>
      <c r="NRK225" s="64"/>
      <c r="NRL225" s="67"/>
      <c r="NRM225" s="67"/>
      <c r="NRN225" s="65"/>
      <c r="NRO225" s="65"/>
      <c r="NRP225" s="65"/>
      <c r="NRQ225" s="66"/>
      <c r="NRS225" s="64"/>
      <c r="NRT225" s="67"/>
      <c r="NRU225" s="67"/>
      <c r="NRV225" s="65"/>
      <c r="NRW225" s="65"/>
      <c r="NRX225" s="65"/>
      <c r="NRY225" s="66"/>
      <c r="NSA225" s="64"/>
      <c r="NSB225" s="67"/>
      <c r="NSC225" s="67"/>
      <c r="NSD225" s="65"/>
      <c r="NSE225" s="65"/>
      <c r="NSF225" s="65"/>
      <c r="NSG225" s="66"/>
      <c r="NSI225" s="64"/>
      <c r="NSJ225" s="67"/>
      <c r="NSK225" s="67"/>
      <c r="NSL225" s="65"/>
      <c r="NSM225" s="65"/>
      <c r="NSN225" s="65"/>
      <c r="NSO225" s="66"/>
      <c r="NSQ225" s="64"/>
      <c r="NSR225" s="67"/>
      <c r="NSS225" s="67"/>
      <c r="NST225" s="65"/>
      <c r="NSU225" s="65"/>
      <c r="NSV225" s="65"/>
      <c r="NSW225" s="66"/>
      <c r="NSY225" s="64"/>
      <c r="NSZ225" s="67"/>
      <c r="NTA225" s="67"/>
      <c r="NTB225" s="65"/>
      <c r="NTC225" s="65"/>
      <c r="NTD225" s="65"/>
      <c r="NTE225" s="66"/>
      <c r="NTG225" s="64"/>
      <c r="NTH225" s="67"/>
      <c r="NTI225" s="67"/>
      <c r="NTJ225" s="65"/>
      <c r="NTK225" s="65"/>
      <c r="NTL225" s="65"/>
      <c r="NTM225" s="66"/>
      <c r="NTO225" s="64"/>
      <c r="NTP225" s="67"/>
      <c r="NTQ225" s="67"/>
      <c r="NTR225" s="65"/>
      <c r="NTS225" s="65"/>
      <c r="NTT225" s="65"/>
      <c r="NTU225" s="66"/>
      <c r="NTW225" s="64"/>
      <c r="NTX225" s="67"/>
      <c r="NTY225" s="67"/>
      <c r="NTZ225" s="65"/>
      <c r="NUA225" s="65"/>
      <c r="NUB225" s="65"/>
      <c r="NUC225" s="66"/>
      <c r="NUE225" s="64"/>
      <c r="NUF225" s="67"/>
      <c r="NUG225" s="67"/>
      <c r="NUH225" s="65"/>
      <c r="NUI225" s="65"/>
      <c r="NUJ225" s="65"/>
      <c r="NUK225" s="66"/>
      <c r="NUM225" s="64"/>
      <c r="NUN225" s="67"/>
      <c r="NUO225" s="67"/>
      <c r="NUP225" s="65"/>
      <c r="NUQ225" s="65"/>
      <c r="NUR225" s="65"/>
      <c r="NUS225" s="66"/>
      <c r="NUU225" s="64"/>
      <c r="NUV225" s="67"/>
      <c r="NUW225" s="67"/>
      <c r="NUX225" s="65"/>
      <c r="NUY225" s="65"/>
      <c r="NUZ225" s="65"/>
      <c r="NVA225" s="66"/>
      <c r="NVC225" s="64"/>
      <c r="NVD225" s="67"/>
      <c r="NVE225" s="67"/>
      <c r="NVF225" s="65"/>
      <c r="NVG225" s="65"/>
      <c r="NVH225" s="65"/>
      <c r="NVI225" s="66"/>
      <c r="NVK225" s="64"/>
      <c r="NVL225" s="67"/>
      <c r="NVM225" s="67"/>
      <c r="NVN225" s="65"/>
      <c r="NVO225" s="65"/>
      <c r="NVP225" s="65"/>
      <c r="NVQ225" s="66"/>
      <c r="NVS225" s="64"/>
      <c r="NVT225" s="67"/>
      <c r="NVU225" s="67"/>
      <c r="NVV225" s="65"/>
      <c r="NVW225" s="65"/>
      <c r="NVX225" s="65"/>
      <c r="NVY225" s="66"/>
      <c r="NWA225" s="64"/>
      <c r="NWB225" s="67"/>
      <c r="NWC225" s="67"/>
      <c r="NWD225" s="65"/>
      <c r="NWE225" s="65"/>
      <c r="NWF225" s="65"/>
      <c r="NWG225" s="66"/>
      <c r="NWI225" s="64"/>
      <c r="NWJ225" s="67"/>
      <c r="NWK225" s="67"/>
      <c r="NWL225" s="65"/>
      <c r="NWM225" s="65"/>
      <c r="NWN225" s="65"/>
      <c r="NWO225" s="66"/>
      <c r="NWQ225" s="64"/>
      <c r="NWR225" s="67"/>
      <c r="NWS225" s="67"/>
      <c r="NWT225" s="65"/>
      <c r="NWU225" s="65"/>
      <c r="NWV225" s="65"/>
      <c r="NWW225" s="66"/>
      <c r="NWY225" s="64"/>
      <c r="NWZ225" s="67"/>
      <c r="NXA225" s="67"/>
      <c r="NXB225" s="65"/>
      <c r="NXC225" s="65"/>
      <c r="NXD225" s="65"/>
      <c r="NXE225" s="66"/>
      <c r="NXG225" s="64"/>
      <c r="NXH225" s="67"/>
      <c r="NXI225" s="67"/>
      <c r="NXJ225" s="65"/>
      <c r="NXK225" s="65"/>
      <c r="NXL225" s="65"/>
      <c r="NXM225" s="66"/>
      <c r="NXO225" s="64"/>
      <c r="NXP225" s="67"/>
      <c r="NXQ225" s="67"/>
      <c r="NXR225" s="65"/>
      <c r="NXS225" s="65"/>
      <c r="NXT225" s="65"/>
      <c r="NXU225" s="66"/>
      <c r="NXW225" s="64"/>
      <c r="NXX225" s="67"/>
      <c r="NXY225" s="67"/>
      <c r="NXZ225" s="65"/>
      <c r="NYA225" s="65"/>
      <c r="NYB225" s="65"/>
      <c r="NYC225" s="66"/>
      <c r="NYE225" s="64"/>
      <c r="NYF225" s="67"/>
      <c r="NYG225" s="67"/>
      <c r="NYH225" s="65"/>
      <c r="NYI225" s="65"/>
      <c r="NYJ225" s="65"/>
      <c r="NYK225" s="66"/>
      <c r="NYM225" s="64"/>
      <c r="NYN225" s="67"/>
      <c r="NYO225" s="67"/>
      <c r="NYP225" s="65"/>
      <c r="NYQ225" s="65"/>
      <c r="NYR225" s="65"/>
      <c r="NYS225" s="66"/>
      <c r="NYU225" s="64"/>
      <c r="NYV225" s="67"/>
      <c r="NYW225" s="67"/>
      <c r="NYX225" s="65"/>
      <c r="NYY225" s="65"/>
      <c r="NYZ225" s="65"/>
      <c r="NZA225" s="66"/>
      <c r="NZC225" s="64"/>
      <c r="NZD225" s="67"/>
      <c r="NZE225" s="67"/>
      <c r="NZF225" s="65"/>
      <c r="NZG225" s="65"/>
      <c r="NZH225" s="65"/>
      <c r="NZI225" s="66"/>
      <c r="NZK225" s="64"/>
      <c r="NZL225" s="67"/>
      <c r="NZM225" s="67"/>
      <c r="NZN225" s="65"/>
      <c r="NZO225" s="65"/>
      <c r="NZP225" s="65"/>
      <c r="NZQ225" s="66"/>
      <c r="NZS225" s="64"/>
      <c r="NZT225" s="67"/>
      <c r="NZU225" s="67"/>
      <c r="NZV225" s="65"/>
      <c r="NZW225" s="65"/>
      <c r="NZX225" s="65"/>
      <c r="NZY225" s="66"/>
      <c r="OAA225" s="64"/>
      <c r="OAB225" s="67"/>
      <c r="OAC225" s="67"/>
      <c r="OAD225" s="65"/>
      <c r="OAE225" s="65"/>
      <c r="OAF225" s="65"/>
      <c r="OAG225" s="66"/>
      <c r="OAI225" s="64"/>
      <c r="OAJ225" s="67"/>
      <c r="OAK225" s="67"/>
      <c r="OAL225" s="65"/>
      <c r="OAM225" s="65"/>
      <c r="OAN225" s="65"/>
      <c r="OAO225" s="66"/>
      <c r="OAQ225" s="64"/>
      <c r="OAR225" s="67"/>
      <c r="OAS225" s="67"/>
      <c r="OAT225" s="65"/>
      <c r="OAU225" s="65"/>
      <c r="OAV225" s="65"/>
      <c r="OAW225" s="66"/>
      <c r="OAY225" s="64"/>
      <c r="OAZ225" s="67"/>
      <c r="OBA225" s="67"/>
      <c r="OBB225" s="65"/>
      <c r="OBC225" s="65"/>
      <c r="OBD225" s="65"/>
      <c r="OBE225" s="66"/>
      <c r="OBG225" s="64"/>
      <c r="OBH225" s="67"/>
      <c r="OBI225" s="67"/>
      <c r="OBJ225" s="65"/>
      <c r="OBK225" s="65"/>
      <c r="OBL225" s="65"/>
      <c r="OBM225" s="66"/>
      <c r="OBO225" s="64"/>
      <c r="OBP225" s="67"/>
      <c r="OBQ225" s="67"/>
      <c r="OBR225" s="65"/>
      <c r="OBS225" s="65"/>
      <c r="OBT225" s="65"/>
      <c r="OBU225" s="66"/>
      <c r="OBW225" s="64"/>
      <c r="OBX225" s="67"/>
      <c r="OBY225" s="67"/>
      <c r="OBZ225" s="65"/>
      <c r="OCA225" s="65"/>
      <c r="OCB225" s="65"/>
      <c r="OCC225" s="66"/>
      <c r="OCE225" s="64"/>
      <c r="OCF225" s="67"/>
      <c r="OCG225" s="67"/>
      <c r="OCH225" s="65"/>
      <c r="OCI225" s="65"/>
      <c r="OCJ225" s="65"/>
      <c r="OCK225" s="66"/>
      <c r="OCM225" s="64"/>
      <c r="OCN225" s="67"/>
      <c r="OCO225" s="67"/>
      <c r="OCP225" s="65"/>
      <c r="OCQ225" s="65"/>
      <c r="OCR225" s="65"/>
      <c r="OCS225" s="66"/>
      <c r="OCU225" s="64"/>
      <c r="OCV225" s="67"/>
      <c r="OCW225" s="67"/>
      <c r="OCX225" s="65"/>
      <c r="OCY225" s="65"/>
      <c r="OCZ225" s="65"/>
      <c r="ODA225" s="66"/>
      <c r="ODC225" s="64"/>
      <c r="ODD225" s="67"/>
      <c r="ODE225" s="67"/>
      <c r="ODF225" s="65"/>
      <c r="ODG225" s="65"/>
      <c r="ODH225" s="65"/>
      <c r="ODI225" s="66"/>
      <c r="ODK225" s="64"/>
      <c r="ODL225" s="67"/>
      <c r="ODM225" s="67"/>
      <c r="ODN225" s="65"/>
      <c r="ODO225" s="65"/>
      <c r="ODP225" s="65"/>
      <c r="ODQ225" s="66"/>
      <c r="ODS225" s="64"/>
      <c r="ODT225" s="67"/>
      <c r="ODU225" s="67"/>
      <c r="ODV225" s="65"/>
      <c r="ODW225" s="65"/>
      <c r="ODX225" s="65"/>
      <c r="ODY225" s="66"/>
      <c r="OEA225" s="64"/>
      <c r="OEB225" s="67"/>
      <c r="OEC225" s="67"/>
      <c r="OED225" s="65"/>
      <c r="OEE225" s="65"/>
      <c r="OEF225" s="65"/>
      <c r="OEG225" s="66"/>
      <c r="OEI225" s="64"/>
      <c r="OEJ225" s="67"/>
      <c r="OEK225" s="67"/>
      <c r="OEL225" s="65"/>
      <c r="OEM225" s="65"/>
      <c r="OEN225" s="65"/>
      <c r="OEO225" s="66"/>
      <c r="OEQ225" s="64"/>
      <c r="OER225" s="67"/>
      <c r="OES225" s="67"/>
      <c r="OET225" s="65"/>
      <c r="OEU225" s="65"/>
      <c r="OEV225" s="65"/>
      <c r="OEW225" s="66"/>
      <c r="OEY225" s="64"/>
      <c r="OEZ225" s="67"/>
      <c r="OFA225" s="67"/>
      <c r="OFB225" s="65"/>
      <c r="OFC225" s="65"/>
      <c r="OFD225" s="65"/>
      <c r="OFE225" s="66"/>
      <c r="OFG225" s="64"/>
      <c r="OFH225" s="67"/>
      <c r="OFI225" s="67"/>
      <c r="OFJ225" s="65"/>
      <c r="OFK225" s="65"/>
      <c r="OFL225" s="65"/>
      <c r="OFM225" s="66"/>
      <c r="OFO225" s="64"/>
      <c r="OFP225" s="67"/>
      <c r="OFQ225" s="67"/>
      <c r="OFR225" s="65"/>
      <c r="OFS225" s="65"/>
      <c r="OFT225" s="65"/>
      <c r="OFU225" s="66"/>
      <c r="OFW225" s="64"/>
      <c r="OFX225" s="67"/>
      <c r="OFY225" s="67"/>
      <c r="OFZ225" s="65"/>
      <c r="OGA225" s="65"/>
      <c r="OGB225" s="65"/>
      <c r="OGC225" s="66"/>
      <c r="OGE225" s="64"/>
      <c r="OGF225" s="67"/>
      <c r="OGG225" s="67"/>
      <c r="OGH225" s="65"/>
      <c r="OGI225" s="65"/>
      <c r="OGJ225" s="65"/>
      <c r="OGK225" s="66"/>
      <c r="OGM225" s="64"/>
      <c r="OGN225" s="67"/>
      <c r="OGO225" s="67"/>
      <c r="OGP225" s="65"/>
      <c r="OGQ225" s="65"/>
      <c r="OGR225" s="65"/>
      <c r="OGS225" s="66"/>
      <c r="OGU225" s="64"/>
      <c r="OGV225" s="67"/>
      <c r="OGW225" s="67"/>
      <c r="OGX225" s="65"/>
      <c r="OGY225" s="65"/>
      <c r="OGZ225" s="65"/>
      <c r="OHA225" s="66"/>
      <c r="OHC225" s="64"/>
      <c r="OHD225" s="67"/>
      <c r="OHE225" s="67"/>
      <c r="OHF225" s="65"/>
      <c r="OHG225" s="65"/>
      <c r="OHH225" s="65"/>
      <c r="OHI225" s="66"/>
      <c r="OHK225" s="64"/>
      <c r="OHL225" s="67"/>
      <c r="OHM225" s="67"/>
      <c r="OHN225" s="65"/>
      <c r="OHO225" s="65"/>
      <c r="OHP225" s="65"/>
      <c r="OHQ225" s="66"/>
      <c r="OHS225" s="64"/>
      <c r="OHT225" s="67"/>
      <c r="OHU225" s="67"/>
      <c r="OHV225" s="65"/>
      <c r="OHW225" s="65"/>
      <c r="OHX225" s="65"/>
      <c r="OHY225" s="66"/>
      <c r="OIA225" s="64"/>
      <c r="OIB225" s="67"/>
      <c r="OIC225" s="67"/>
      <c r="OID225" s="65"/>
      <c r="OIE225" s="65"/>
      <c r="OIF225" s="65"/>
      <c r="OIG225" s="66"/>
      <c r="OII225" s="64"/>
      <c r="OIJ225" s="67"/>
      <c r="OIK225" s="67"/>
      <c r="OIL225" s="65"/>
      <c r="OIM225" s="65"/>
      <c r="OIN225" s="65"/>
      <c r="OIO225" s="66"/>
      <c r="OIQ225" s="64"/>
      <c r="OIR225" s="67"/>
      <c r="OIS225" s="67"/>
      <c r="OIT225" s="65"/>
      <c r="OIU225" s="65"/>
      <c r="OIV225" s="65"/>
      <c r="OIW225" s="66"/>
      <c r="OIY225" s="64"/>
      <c r="OIZ225" s="67"/>
      <c r="OJA225" s="67"/>
      <c r="OJB225" s="65"/>
      <c r="OJC225" s="65"/>
      <c r="OJD225" s="65"/>
      <c r="OJE225" s="66"/>
      <c r="OJG225" s="64"/>
      <c r="OJH225" s="67"/>
      <c r="OJI225" s="67"/>
      <c r="OJJ225" s="65"/>
      <c r="OJK225" s="65"/>
      <c r="OJL225" s="65"/>
      <c r="OJM225" s="66"/>
      <c r="OJO225" s="64"/>
      <c r="OJP225" s="67"/>
      <c r="OJQ225" s="67"/>
      <c r="OJR225" s="65"/>
      <c r="OJS225" s="65"/>
      <c r="OJT225" s="65"/>
      <c r="OJU225" s="66"/>
      <c r="OJW225" s="64"/>
      <c r="OJX225" s="67"/>
      <c r="OJY225" s="67"/>
      <c r="OJZ225" s="65"/>
      <c r="OKA225" s="65"/>
      <c r="OKB225" s="65"/>
      <c r="OKC225" s="66"/>
      <c r="OKE225" s="64"/>
      <c r="OKF225" s="67"/>
      <c r="OKG225" s="67"/>
      <c r="OKH225" s="65"/>
      <c r="OKI225" s="65"/>
      <c r="OKJ225" s="65"/>
      <c r="OKK225" s="66"/>
      <c r="OKM225" s="64"/>
      <c r="OKN225" s="67"/>
      <c r="OKO225" s="67"/>
      <c r="OKP225" s="65"/>
      <c r="OKQ225" s="65"/>
      <c r="OKR225" s="65"/>
      <c r="OKS225" s="66"/>
      <c r="OKU225" s="64"/>
      <c r="OKV225" s="67"/>
      <c r="OKW225" s="67"/>
      <c r="OKX225" s="65"/>
      <c r="OKY225" s="65"/>
      <c r="OKZ225" s="65"/>
      <c r="OLA225" s="66"/>
      <c r="OLC225" s="64"/>
      <c r="OLD225" s="67"/>
      <c r="OLE225" s="67"/>
      <c r="OLF225" s="65"/>
      <c r="OLG225" s="65"/>
      <c r="OLH225" s="65"/>
      <c r="OLI225" s="66"/>
      <c r="OLK225" s="64"/>
      <c r="OLL225" s="67"/>
      <c r="OLM225" s="67"/>
      <c r="OLN225" s="65"/>
      <c r="OLO225" s="65"/>
      <c r="OLP225" s="65"/>
      <c r="OLQ225" s="66"/>
      <c r="OLS225" s="64"/>
      <c r="OLT225" s="67"/>
      <c r="OLU225" s="67"/>
      <c r="OLV225" s="65"/>
      <c r="OLW225" s="65"/>
      <c r="OLX225" s="65"/>
      <c r="OLY225" s="66"/>
      <c r="OMA225" s="64"/>
      <c r="OMB225" s="67"/>
      <c r="OMC225" s="67"/>
      <c r="OMD225" s="65"/>
      <c r="OME225" s="65"/>
      <c r="OMF225" s="65"/>
      <c r="OMG225" s="66"/>
      <c r="OMI225" s="64"/>
      <c r="OMJ225" s="67"/>
      <c r="OMK225" s="67"/>
      <c r="OML225" s="65"/>
      <c r="OMM225" s="65"/>
      <c r="OMN225" s="65"/>
      <c r="OMO225" s="66"/>
      <c r="OMQ225" s="64"/>
      <c r="OMR225" s="67"/>
      <c r="OMS225" s="67"/>
      <c r="OMT225" s="65"/>
      <c r="OMU225" s="65"/>
      <c r="OMV225" s="65"/>
      <c r="OMW225" s="66"/>
      <c r="OMY225" s="64"/>
      <c r="OMZ225" s="67"/>
      <c r="ONA225" s="67"/>
      <c r="ONB225" s="65"/>
      <c r="ONC225" s="65"/>
      <c r="OND225" s="65"/>
      <c r="ONE225" s="66"/>
      <c r="ONG225" s="64"/>
      <c r="ONH225" s="67"/>
      <c r="ONI225" s="67"/>
      <c r="ONJ225" s="65"/>
      <c r="ONK225" s="65"/>
      <c r="ONL225" s="65"/>
      <c r="ONM225" s="66"/>
      <c r="ONO225" s="64"/>
      <c r="ONP225" s="67"/>
      <c r="ONQ225" s="67"/>
      <c r="ONR225" s="65"/>
      <c r="ONS225" s="65"/>
      <c r="ONT225" s="65"/>
      <c r="ONU225" s="66"/>
      <c r="ONW225" s="64"/>
      <c r="ONX225" s="67"/>
      <c r="ONY225" s="67"/>
      <c r="ONZ225" s="65"/>
      <c r="OOA225" s="65"/>
      <c r="OOB225" s="65"/>
      <c r="OOC225" s="66"/>
      <c r="OOE225" s="64"/>
      <c r="OOF225" s="67"/>
      <c r="OOG225" s="67"/>
      <c r="OOH225" s="65"/>
      <c r="OOI225" s="65"/>
      <c r="OOJ225" s="65"/>
      <c r="OOK225" s="66"/>
      <c r="OOM225" s="64"/>
      <c r="OON225" s="67"/>
      <c r="OOO225" s="67"/>
      <c r="OOP225" s="65"/>
      <c r="OOQ225" s="65"/>
      <c r="OOR225" s="65"/>
      <c r="OOS225" s="66"/>
      <c r="OOU225" s="64"/>
      <c r="OOV225" s="67"/>
      <c r="OOW225" s="67"/>
      <c r="OOX225" s="65"/>
      <c r="OOY225" s="65"/>
      <c r="OOZ225" s="65"/>
      <c r="OPA225" s="66"/>
      <c r="OPC225" s="64"/>
      <c r="OPD225" s="67"/>
      <c r="OPE225" s="67"/>
      <c r="OPF225" s="65"/>
      <c r="OPG225" s="65"/>
      <c r="OPH225" s="65"/>
      <c r="OPI225" s="66"/>
      <c r="OPK225" s="64"/>
      <c r="OPL225" s="67"/>
      <c r="OPM225" s="67"/>
      <c r="OPN225" s="65"/>
      <c r="OPO225" s="65"/>
      <c r="OPP225" s="65"/>
      <c r="OPQ225" s="66"/>
      <c r="OPS225" s="64"/>
      <c r="OPT225" s="67"/>
      <c r="OPU225" s="67"/>
      <c r="OPV225" s="65"/>
      <c r="OPW225" s="65"/>
      <c r="OPX225" s="65"/>
      <c r="OPY225" s="66"/>
      <c r="OQA225" s="64"/>
      <c r="OQB225" s="67"/>
      <c r="OQC225" s="67"/>
      <c r="OQD225" s="65"/>
      <c r="OQE225" s="65"/>
      <c r="OQF225" s="65"/>
      <c r="OQG225" s="66"/>
      <c r="OQI225" s="64"/>
      <c r="OQJ225" s="67"/>
      <c r="OQK225" s="67"/>
      <c r="OQL225" s="65"/>
      <c r="OQM225" s="65"/>
      <c r="OQN225" s="65"/>
      <c r="OQO225" s="66"/>
      <c r="OQQ225" s="64"/>
      <c r="OQR225" s="67"/>
      <c r="OQS225" s="67"/>
      <c r="OQT225" s="65"/>
      <c r="OQU225" s="65"/>
      <c r="OQV225" s="65"/>
      <c r="OQW225" s="66"/>
      <c r="OQY225" s="64"/>
      <c r="OQZ225" s="67"/>
      <c r="ORA225" s="67"/>
      <c r="ORB225" s="65"/>
      <c r="ORC225" s="65"/>
      <c r="ORD225" s="65"/>
      <c r="ORE225" s="66"/>
      <c r="ORG225" s="64"/>
      <c r="ORH225" s="67"/>
      <c r="ORI225" s="67"/>
      <c r="ORJ225" s="65"/>
      <c r="ORK225" s="65"/>
      <c r="ORL225" s="65"/>
      <c r="ORM225" s="66"/>
      <c r="ORO225" s="64"/>
      <c r="ORP225" s="67"/>
      <c r="ORQ225" s="67"/>
      <c r="ORR225" s="65"/>
      <c r="ORS225" s="65"/>
      <c r="ORT225" s="65"/>
      <c r="ORU225" s="66"/>
      <c r="ORW225" s="64"/>
      <c r="ORX225" s="67"/>
      <c r="ORY225" s="67"/>
      <c r="ORZ225" s="65"/>
      <c r="OSA225" s="65"/>
      <c r="OSB225" s="65"/>
      <c r="OSC225" s="66"/>
      <c r="OSE225" s="64"/>
      <c r="OSF225" s="67"/>
      <c r="OSG225" s="67"/>
      <c r="OSH225" s="65"/>
      <c r="OSI225" s="65"/>
      <c r="OSJ225" s="65"/>
      <c r="OSK225" s="66"/>
      <c r="OSM225" s="64"/>
      <c r="OSN225" s="67"/>
      <c r="OSO225" s="67"/>
      <c r="OSP225" s="65"/>
      <c r="OSQ225" s="65"/>
      <c r="OSR225" s="65"/>
      <c r="OSS225" s="66"/>
      <c r="OSU225" s="64"/>
      <c r="OSV225" s="67"/>
      <c r="OSW225" s="67"/>
      <c r="OSX225" s="65"/>
      <c r="OSY225" s="65"/>
      <c r="OSZ225" s="65"/>
      <c r="OTA225" s="66"/>
      <c r="OTC225" s="64"/>
      <c r="OTD225" s="67"/>
      <c r="OTE225" s="67"/>
      <c r="OTF225" s="65"/>
      <c r="OTG225" s="65"/>
      <c r="OTH225" s="65"/>
      <c r="OTI225" s="66"/>
      <c r="OTK225" s="64"/>
      <c r="OTL225" s="67"/>
      <c r="OTM225" s="67"/>
      <c r="OTN225" s="65"/>
      <c r="OTO225" s="65"/>
      <c r="OTP225" s="65"/>
      <c r="OTQ225" s="66"/>
      <c r="OTS225" s="64"/>
      <c r="OTT225" s="67"/>
      <c r="OTU225" s="67"/>
      <c r="OTV225" s="65"/>
      <c r="OTW225" s="65"/>
      <c r="OTX225" s="65"/>
      <c r="OTY225" s="66"/>
      <c r="OUA225" s="64"/>
      <c r="OUB225" s="67"/>
      <c r="OUC225" s="67"/>
      <c r="OUD225" s="65"/>
      <c r="OUE225" s="65"/>
      <c r="OUF225" s="65"/>
      <c r="OUG225" s="66"/>
      <c r="OUI225" s="64"/>
      <c r="OUJ225" s="67"/>
      <c r="OUK225" s="67"/>
      <c r="OUL225" s="65"/>
      <c r="OUM225" s="65"/>
      <c r="OUN225" s="65"/>
      <c r="OUO225" s="66"/>
      <c r="OUQ225" s="64"/>
      <c r="OUR225" s="67"/>
      <c r="OUS225" s="67"/>
      <c r="OUT225" s="65"/>
      <c r="OUU225" s="65"/>
      <c r="OUV225" s="65"/>
      <c r="OUW225" s="66"/>
      <c r="OUY225" s="64"/>
      <c r="OUZ225" s="67"/>
      <c r="OVA225" s="67"/>
      <c r="OVB225" s="65"/>
      <c r="OVC225" s="65"/>
      <c r="OVD225" s="65"/>
      <c r="OVE225" s="66"/>
      <c r="OVG225" s="64"/>
      <c r="OVH225" s="67"/>
      <c r="OVI225" s="67"/>
      <c r="OVJ225" s="65"/>
      <c r="OVK225" s="65"/>
      <c r="OVL225" s="65"/>
      <c r="OVM225" s="66"/>
      <c r="OVO225" s="64"/>
      <c r="OVP225" s="67"/>
      <c r="OVQ225" s="67"/>
      <c r="OVR225" s="65"/>
      <c r="OVS225" s="65"/>
      <c r="OVT225" s="65"/>
      <c r="OVU225" s="66"/>
      <c r="OVW225" s="64"/>
      <c r="OVX225" s="67"/>
      <c r="OVY225" s="67"/>
      <c r="OVZ225" s="65"/>
      <c r="OWA225" s="65"/>
      <c r="OWB225" s="65"/>
      <c r="OWC225" s="66"/>
      <c r="OWE225" s="64"/>
      <c r="OWF225" s="67"/>
      <c r="OWG225" s="67"/>
      <c r="OWH225" s="65"/>
      <c r="OWI225" s="65"/>
      <c r="OWJ225" s="65"/>
      <c r="OWK225" s="66"/>
      <c r="OWM225" s="64"/>
      <c r="OWN225" s="67"/>
      <c r="OWO225" s="67"/>
      <c r="OWP225" s="65"/>
      <c r="OWQ225" s="65"/>
      <c r="OWR225" s="65"/>
      <c r="OWS225" s="66"/>
      <c r="OWU225" s="64"/>
      <c r="OWV225" s="67"/>
      <c r="OWW225" s="67"/>
      <c r="OWX225" s="65"/>
      <c r="OWY225" s="65"/>
      <c r="OWZ225" s="65"/>
      <c r="OXA225" s="66"/>
      <c r="OXC225" s="64"/>
      <c r="OXD225" s="67"/>
      <c r="OXE225" s="67"/>
      <c r="OXF225" s="65"/>
      <c r="OXG225" s="65"/>
      <c r="OXH225" s="65"/>
      <c r="OXI225" s="66"/>
      <c r="OXK225" s="64"/>
      <c r="OXL225" s="67"/>
      <c r="OXM225" s="67"/>
      <c r="OXN225" s="65"/>
      <c r="OXO225" s="65"/>
      <c r="OXP225" s="65"/>
      <c r="OXQ225" s="66"/>
      <c r="OXS225" s="64"/>
      <c r="OXT225" s="67"/>
      <c r="OXU225" s="67"/>
      <c r="OXV225" s="65"/>
      <c r="OXW225" s="65"/>
      <c r="OXX225" s="65"/>
      <c r="OXY225" s="66"/>
      <c r="OYA225" s="64"/>
      <c r="OYB225" s="67"/>
      <c r="OYC225" s="67"/>
      <c r="OYD225" s="65"/>
      <c r="OYE225" s="65"/>
      <c r="OYF225" s="65"/>
      <c r="OYG225" s="66"/>
      <c r="OYI225" s="64"/>
      <c r="OYJ225" s="67"/>
      <c r="OYK225" s="67"/>
      <c r="OYL225" s="65"/>
      <c r="OYM225" s="65"/>
      <c r="OYN225" s="65"/>
      <c r="OYO225" s="66"/>
      <c r="OYQ225" s="64"/>
      <c r="OYR225" s="67"/>
      <c r="OYS225" s="67"/>
      <c r="OYT225" s="65"/>
      <c r="OYU225" s="65"/>
      <c r="OYV225" s="65"/>
      <c r="OYW225" s="66"/>
      <c r="OYY225" s="64"/>
      <c r="OYZ225" s="67"/>
      <c r="OZA225" s="67"/>
      <c r="OZB225" s="65"/>
      <c r="OZC225" s="65"/>
      <c r="OZD225" s="65"/>
      <c r="OZE225" s="66"/>
      <c r="OZG225" s="64"/>
      <c r="OZH225" s="67"/>
      <c r="OZI225" s="67"/>
      <c r="OZJ225" s="65"/>
      <c r="OZK225" s="65"/>
      <c r="OZL225" s="65"/>
      <c r="OZM225" s="66"/>
      <c r="OZO225" s="64"/>
      <c r="OZP225" s="67"/>
      <c r="OZQ225" s="67"/>
      <c r="OZR225" s="65"/>
      <c r="OZS225" s="65"/>
      <c r="OZT225" s="65"/>
      <c r="OZU225" s="66"/>
      <c r="OZW225" s="64"/>
      <c r="OZX225" s="67"/>
      <c r="OZY225" s="67"/>
      <c r="OZZ225" s="65"/>
      <c r="PAA225" s="65"/>
      <c r="PAB225" s="65"/>
      <c r="PAC225" s="66"/>
      <c r="PAE225" s="64"/>
      <c r="PAF225" s="67"/>
      <c r="PAG225" s="67"/>
      <c r="PAH225" s="65"/>
      <c r="PAI225" s="65"/>
      <c r="PAJ225" s="65"/>
      <c r="PAK225" s="66"/>
      <c r="PAM225" s="64"/>
      <c r="PAN225" s="67"/>
      <c r="PAO225" s="67"/>
      <c r="PAP225" s="65"/>
      <c r="PAQ225" s="65"/>
      <c r="PAR225" s="65"/>
      <c r="PAS225" s="66"/>
      <c r="PAU225" s="64"/>
      <c r="PAV225" s="67"/>
      <c r="PAW225" s="67"/>
      <c r="PAX225" s="65"/>
      <c r="PAY225" s="65"/>
      <c r="PAZ225" s="65"/>
      <c r="PBA225" s="66"/>
      <c r="PBC225" s="64"/>
      <c r="PBD225" s="67"/>
      <c r="PBE225" s="67"/>
      <c r="PBF225" s="65"/>
      <c r="PBG225" s="65"/>
      <c r="PBH225" s="65"/>
      <c r="PBI225" s="66"/>
      <c r="PBK225" s="64"/>
      <c r="PBL225" s="67"/>
      <c r="PBM225" s="67"/>
      <c r="PBN225" s="65"/>
      <c r="PBO225" s="65"/>
      <c r="PBP225" s="65"/>
      <c r="PBQ225" s="66"/>
      <c r="PBS225" s="64"/>
      <c r="PBT225" s="67"/>
      <c r="PBU225" s="67"/>
      <c r="PBV225" s="65"/>
      <c r="PBW225" s="65"/>
      <c r="PBX225" s="65"/>
      <c r="PBY225" s="66"/>
      <c r="PCA225" s="64"/>
      <c r="PCB225" s="67"/>
      <c r="PCC225" s="67"/>
      <c r="PCD225" s="65"/>
      <c r="PCE225" s="65"/>
      <c r="PCF225" s="65"/>
      <c r="PCG225" s="66"/>
      <c r="PCI225" s="64"/>
      <c r="PCJ225" s="67"/>
      <c r="PCK225" s="67"/>
      <c r="PCL225" s="65"/>
      <c r="PCM225" s="65"/>
      <c r="PCN225" s="65"/>
      <c r="PCO225" s="66"/>
      <c r="PCQ225" s="64"/>
      <c r="PCR225" s="67"/>
      <c r="PCS225" s="67"/>
      <c r="PCT225" s="65"/>
      <c r="PCU225" s="65"/>
      <c r="PCV225" s="65"/>
      <c r="PCW225" s="66"/>
      <c r="PCY225" s="64"/>
      <c r="PCZ225" s="67"/>
      <c r="PDA225" s="67"/>
      <c r="PDB225" s="65"/>
      <c r="PDC225" s="65"/>
      <c r="PDD225" s="65"/>
      <c r="PDE225" s="66"/>
      <c r="PDG225" s="64"/>
      <c r="PDH225" s="67"/>
      <c r="PDI225" s="67"/>
      <c r="PDJ225" s="65"/>
      <c r="PDK225" s="65"/>
      <c r="PDL225" s="65"/>
      <c r="PDM225" s="66"/>
      <c r="PDO225" s="64"/>
      <c r="PDP225" s="67"/>
      <c r="PDQ225" s="67"/>
      <c r="PDR225" s="65"/>
      <c r="PDS225" s="65"/>
      <c r="PDT225" s="65"/>
      <c r="PDU225" s="66"/>
      <c r="PDW225" s="64"/>
      <c r="PDX225" s="67"/>
      <c r="PDY225" s="67"/>
      <c r="PDZ225" s="65"/>
      <c r="PEA225" s="65"/>
      <c r="PEB225" s="65"/>
      <c r="PEC225" s="66"/>
      <c r="PEE225" s="64"/>
      <c r="PEF225" s="67"/>
      <c r="PEG225" s="67"/>
      <c r="PEH225" s="65"/>
      <c r="PEI225" s="65"/>
      <c r="PEJ225" s="65"/>
      <c r="PEK225" s="66"/>
      <c r="PEM225" s="64"/>
      <c r="PEN225" s="67"/>
      <c r="PEO225" s="67"/>
      <c r="PEP225" s="65"/>
      <c r="PEQ225" s="65"/>
      <c r="PER225" s="65"/>
      <c r="PES225" s="66"/>
      <c r="PEU225" s="64"/>
      <c r="PEV225" s="67"/>
      <c r="PEW225" s="67"/>
      <c r="PEX225" s="65"/>
      <c r="PEY225" s="65"/>
      <c r="PEZ225" s="65"/>
      <c r="PFA225" s="66"/>
      <c r="PFC225" s="64"/>
      <c r="PFD225" s="67"/>
      <c r="PFE225" s="67"/>
      <c r="PFF225" s="65"/>
      <c r="PFG225" s="65"/>
      <c r="PFH225" s="65"/>
      <c r="PFI225" s="66"/>
      <c r="PFK225" s="64"/>
      <c r="PFL225" s="67"/>
      <c r="PFM225" s="67"/>
      <c r="PFN225" s="65"/>
      <c r="PFO225" s="65"/>
      <c r="PFP225" s="65"/>
      <c r="PFQ225" s="66"/>
      <c r="PFS225" s="64"/>
      <c r="PFT225" s="67"/>
      <c r="PFU225" s="67"/>
      <c r="PFV225" s="65"/>
      <c r="PFW225" s="65"/>
      <c r="PFX225" s="65"/>
      <c r="PFY225" s="66"/>
      <c r="PGA225" s="64"/>
      <c r="PGB225" s="67"/>
      <c r="PGC225" s="67"/>
      <c r="PGD225" s="65"/>
      <c r="PGE225" s="65"/>
      <c r="PGF225" s="65"/>
      <c r="PGG225" s="66"/>
      <c r="PGI225" s="64"/>
      <c r="PGJ225" s="67"/>
      <c r="PGK225" s="67"/>
      <c r="PGL225" s="65"/>
      <c r="PGM225" s="65"/>
      <c r="PGN225" s="65"/>
      <c r="PGO225" s="66"/>
      <c r="PGQ225" s="64"/>
      <c r="PGR225" s="67"/>
      <c r="PGS225" s="67"/>
      <c r="PGT225" s="65"/>
      <c r="PGU225" s="65"/>
      <c r="PGV225" s="65"/>
      <c r="PGW225" s="66"/>
      <c r="PGY225" s="64"/>
      <c r="PGZ225" s="67"/>
      <c r="PHA225" s="67"/>
      <c r="PHB225" s="65"/>
      <c r="PHC225" s="65"/>
      <c r="PHD225" s="65"/>
      <c r="PHE225" s="66"/>
      <c r="PHG225" s="64"/>
      <c r="PHH225" s="67"/>
      <c r="PHI225" s="67"/>
      <c r="PHJ225" s="65"/>
      <c r="PHK225" s="65"/>
      <c r="PHL225" s="65"/>
      <c r="PHM225" s="66"/>
      <c r="PHO225" s="64"/>
      <c r="PHP225" s="67"/>
      <c r="PHQ225" s="67"/>
      <c r="PHR225" s="65"/>
      <c r="PHS225" s="65"/>
      <c r="PHT225" s="65"/>
      <c r="PHU225" s="66"/>
      <c r="PHW225" s="64"/>
      <c r="PHX225" s="67"/>
      <c r="PHY225" s="67"/>
      <c r="PHZ225" s="65"/>
      <c r="PIA225" s="65"/>
      <c r="PIB225" s="65"/>
      <c r="PIC225" s="66"/>
      <c r="PIE225" s="64"/>
      <c r="PIF225" s="67"/>
      <c r="PIG225" s="67"/>
      <c r="PIH225" s="65"/>
      <c r="PII225" s="65"/>
      <c r="PIJ225" s="65"/>
      <c r="PIK225" s="66"/>
      <c r="PIM225" s="64"/>
      <c r="PIN225" s="67"/>
      <c r="PIO225" s="67"/>
      <c r="PIP225" s="65"/>
      <c r="PIQ225" s="65"/>
      <c r="PIR225" s="65"/>
      <c r="PIS225" s="66"/>
      <c r="PIU225" s="64"/>
      <c r="PIV225" s="67"/>
      <c r="PIW225" s="67"/>
      <c r="PIX225" s="65"/>
      <c r="PIY225" s="65"/>
      <c r="PIZ225" s="65"/>
      <c r="PJA225" s="66"/>
      <c r="PJC225" s="64"/>
      <c r="PJD225" s="67"/>
      <c r="PJE225" s="67"/>
      <c r="PJF225" s="65"/>
      <c r="PJG225" s="65"/>
      <c r="PJH225" s="65"/>
      <c r="PJI225" s="66"/>
      <c r="PJK225" s="64"/>
      <c r="PJL225" s="67"/>
      <c r="PJM225" s="67"/>
      <c r="PJN225" s="65"/>
      <c r="PJO225" s="65"/>
      <c r="PJP225" s="65"/>
      <c r="PJQ225" s="66"/>
      <c r="PJS225" s="64"/>
      <c r="PJT225" s="67"/>
      <c r="PJU225" s="67"/>
      <c r="PJV225" s="65"/>
      <c r="PJW225" s="65"/>
      <c r="PJX225" s="65"/>
      <c r="PJY225" s="66"/>
      <c r="PKA225" s="64"/>
      <c r="PKB225" s="67"/>
      <c r="PKC225" s="67"/>
      <c r="PKD225" s="65"/>
      <c r="PKE225" s="65"/>
      <c r="PKF225" s="65"/>
      <c r="PKG225" s="66"/>
      <c r="PKI225" s="64"/>
      <c r="PKJ225" s="67"/>
      <c r="PKK225" s="67"/>
      <c r="PKL225" s="65"/>
      <c r="PKM225" s="65"/>
      <c r="PKN225" s="65"/>
      <c r="PKO225" s="66"/>
      <c r="PKQ225" s="64"/>
      <c r="PKR225" s="67"/>
      <c r="PKS225" s="67"/>
      <c r="PKT225" s="65"/>
      <c r="PKU225" s="65"/>
      <c r="PKV225" s="65"/>
      <c r="PKW225" s="66"/>
      <c r="PKY225" s="64"/>
      <c r="PKZ225" s="67"/>
      <c r="PLA225" s="67"/>
      <c r="PLB225" s="65"/>
      <c r="PLC225" s="65"/>
      <c r="PLD225" s="65"/>
      <c r="PLE225" s="66"/>
      <c r="PLG225" s="64"/>
      <c r="PLH225" s="67"/>
      <c r="PLI225" s="67"/>
      <c r="PLJ225" s="65"/>
      <c r="PLK225" s="65"/>
      <c r="PLL225" s="65"/>
      <c r="PLM225" s="66"/>
      <c r="PLO225" s="64"/>
      <c r="PLP225" s="67"/>
      <c r="PLQ225" s="67"/>
      <c r="PLR225" s="65"/>
      <c r="PLS225" s="65"/>
      <c r="PLT225" s="65"/>
      <c r="PLU225" s="66"/>
      <c r="PLW225" s="64"/>
      <c r="PLX225" s="67"/>
      <c r="PLY225" s="67"/>
      <c r="PLZ225" s="65"/>
      <c r="PMA225" s="65"/>
      <c r="PMB225" s="65"/>
      <c r="PMC225" s="66"/>
      <c r="PME225" s="64"/>
      <c r="PMF225" s="67"/>
      <c r="PMG225" s="67"/>
      <c r="PMH225" s="65"/>
      <c r="PMI225" s="65"/>
      <c r="PMJ225" s="65"/>
      <c r="PMK225" s="66"/>
      <c r="PMM225" s="64"/>
      <c r="PMN225" s="67"/>
      <c r="PMO225" s="67"/>
      <c r="PMP225" s="65"/>
      <c r="PMQ225" s="65"/>
      <c r="PMR225" s="65"/>
      <c r="PMS225" s="66"/>
      <c r="PMU225" s="64"/>
      <c r="PMV225" s="67"/>
      <c r="PMW225" s="67"/>
      <c r="PMX225" s="65"/>
      <c r="PMY225" s="65"/>
      <c r="PMZ225" s="65"/>
      <c r="PNA225" s="66"/>
      <c r="PNC225" s="64"/>
      <c r="PND225" s="67"/>
      <c r="PNE225" s="67"/>
      <c r="PNF225" s="65"/>
      <c r="PNG225" s="65"/>
      <c r="PNH225" s="65"/>
      <c r="PNI225" s="66"/>
      <c r="PNK225" s="64"/>
      <c r="PNL225" s="67"/>
      <c r="PNM225" s="67"/>
      <c r="PNN225" s="65"/>
      <c r="PNO225" s="65"/>
      <c r="PNP225" s="65"/>
      <c r="PNQ225" s="66"/>
      <c r="PNS225" s="64"/>
      <c r="PNT225" s="67"/>
      <c r="PNU225" s="67"/>
      <c r="PNV225" s="65"/>
      <c r="PNW225" s="65"/>
      <c r="PNX225" s="65"/>
      <c r="PNY225" s="66"/>
      <c r="POA225" s="64"/>
      <c r="POB225" s="67"/>
      <c r="POC225" s="67"/>
      <c r="POD225" s="65"/>
      <c r="POE225" s="65"/>
      <c r="POF225" s="65"/>
      <c r="POG225" s="66"/>
      <c r="POI225" s="64"/>
      <c r="POJ225" s="67"/>
      <c r="POK225" s="67"/>
      <c r="POL225" s="65"/>
      <c r="POM225" s="65"/>
      <c r="PON225" s="65"/>
      <c r="POO225" s="66"/>
      <c r="POQ225" s="64"/>
      <c r="POR225" s="67"/>
      <c r="POS225" s="67"/>
      <c r="POT225" s="65"/>
      <c r="POU225" s="65"/>
      <c r="POV225" s="65"/>
      <c r="POW225" s="66"/>
      <c r="POY225" s="64"/>
      <c r="POZ225" s="67"/>
      <c r="PPA225" s="67"/>
      <c r="PPB225" s="65"/>
      <c r="PPC225" s="65"/>
      <c r="PPD225" s="65"/>
      <c r="PPE225" s="66"/>
      <c r="PPG225" s="64"/>
      <c r="PPH225" s="67"/>
      <c r="PPI225" s="67"/>
      <c r="PPJ225" s="65"/>
      <c r="PPK225" s="65"/>
      <c r="PPL225" s="65"/>
      <c r="PPM225" s="66"/>
      <c r="PPO225" s="64"/>
      <c r="PPP225" s="67"/>
      <c r="PPQ225" s="67"/>
      <c r="PPR225" s="65"/>
      <c r="PPS225" s="65"/>
      <c r="PPT225" s="65"/>
      <c r="PPU225" s="66"/>
      <c r="PPW225" s="64"/>
      <c r="PPX225" s="67"/>
      <c r="PPY225" s="67"/>
      <c r="PPZ225" s="65"/>
      <c r="PQA225" s="65"/>
      <c r="PQB225" s="65"/>
      <c r="PQC225" s="66"/>
      <c r="PQE225" s="64"/>
      <c r="PQF225" s="67"/>
      <c r="PQG225" s="67"/>
      <c r="PQH225" s="65"/>
      <c r="PQI225" s="65"/>
      <c r="PQJ225" s="65"/>
      <c r="PQK225" s="66"/>
      <c r="PQM225" s="64"/>
      <c r="PQN225" s="67"/>
      <c r="PQO225" s="67"/>
      <c r="PQP225" s="65"/>
      <c r="PQQ225" s="65"/>
      <c r="PQR225" s="65"/>
      <c r="PQS225" s="66"/>
      <c r="PQU225" s="64"/>
      <c r="PQV225" s="67"/>
      <c r="PQW225" s="67"/>
      <c r="PQX225" s="65"/>
      <c r="PQY225" s="65"/>
      <c r="PQZ225" s="65"/>
      <c r="PRA225" s="66"/>
      <c r="PRC225" s="64"/>
      <c r="PRD225" s="67"/>
      <c r="PRE225" s="67"/>
      <c r="PRF225" s="65"/>
      <c r="PRG225" s="65"/>
      <c r="PRH225" s="65"/>
      <c r="PRI225" s="66"/>
      <c r="PRK225" s="64"/>
      <c r="PRL225" s="67"/>
      <c r="PRM225" s="67"/>
      <c r="PRN225" s="65"/>
      <c r="PRO225" s="65"/>
      <c r="PRP225" s="65"/>
      <c r="PRQ225" s="66"/>
      <c r="PRS225" s="64"/>
      <c r="PRT225" s="67"/>
      <c r="PRU225" s="67"/>
      <c r="PRV225" s="65"/>
      <c r="PRW225" s="65"/>
      <c r="PRX225" s="65"/>
      <c r="PRY225" s="66"/>
      <c r="PSA225" s="64"/>
      <c r="PSB225" s="67"/>
      <c r="PSC225" s="67"/>
      <c r="PSD225" s="65"/>
      <c r="PSE225" s="65"/>
      <c r="PSF225" s="65"/>
      <c r="PSG225" s="66"/>
      <c r="PSI225" s="64"/>
      <c r="PSJ225" s="67"/>
      <c r="PSK225" s="67"/>
      <c r="PSL225" s="65"/>
      <c r="PSM225" s="65"/>
      <c r="PSN225" s="65"/>
      <c r="PSO225" s="66"/>
      <c r="PSQ225" s="64"/>
      <c r="PSR225" s="67"/>
      <c r="PSS225" s="67"/>
      <c r="PST225" s="65"/>
      <c r="PSU225" s="65"/>
      <c r="PSV225" s="65"/>
      <c r="PSW225" s="66"/>
      <c r="PSY225" s="64"/>
      <c r="PSZ225" s="67"/>
      <c r="PTA225" s="67"/>
      <c r="PTB225" s="65"/>
      <c r="PTC225" s="65"/>
      <c r="PTD225" s="65"/>
      <c r="PTE225" s="66"/>
      <c r="PTG225" s="64"/>
      <c r="PTH225" s="67"/>
      <c r="PTI225" s="67"/>
      <c r="PTJ225" s="65"/>
      <c r="PTK225" s="65"/>
      <c r="PTL225" s="65"/>
      <c r="PTM225" s="66"/>
      <c r="PTO225" s="64"/>
      <c r="PTP225" s="67"/>
      <c r="PTQ225" s="67"/>
      <c r="PTR225" s="65"/>
      <c r="PTS225" s="65"/>
      <c r="PTT225" s="65"/>
      <c r="PTU225" s="66"/>
      <c r="PTW225" s="64"/>
      <c r="PTX225" s="67"/>
      <c r="PTY225" s="67"/>
      <c r="PTZ225" s="65"/>
      <c r="PUA225" s="65"/>
      <c r="PUB225" s="65"/>
      <c r="PUC225" s="66"/>
      <c r="PUE225" s="64"/>
      <c r="PUF225" s="67"/>
      <c r="PUG225" s="67"/>
      <c r="PUH225" s="65"/>
      <c r="PUI225" s="65"/>
      <c r="PUJ225" s="65"/>
      <c r="PUK225" s="66"/>
      <c r="PUM225" s="64"/>
      <c r="PUN225" s="67"/>
      <c r="PUO225" s="67"/>
      <c r="PUP225" s="65"/>
      <c r="PUQ225" s="65"/>
      <c r="PUR225" s="65"/>
      <c r="PUS225" s="66"/>
      <c r="PUU225" s="64"/>
      <c r="PUV225" s="67"/>
      <c r="PUW225" s="67"/>
      <c r="PUX225" s="65"/>
      <c r="PUY225" s="65"/>
      <c r="PUZ225" s="65"/>
      <c r="PVA225" s="66"/>
      <c r="PVC225" s="64"/>
      <c r="PVD225" s="67"/>
      <c r="PVE225" s="67"/>
      <c r="PVF225" s="65"/>
      <c r="PVG225" s="65"/>
      <c r="PVH225" s="65"/>
      <c r="PVI225" s="66"/>
      <c r="PVK225" s="64"/>
      <c r="PVL225" s="67"/>
      <c r="PVM225" s="67"/>
      <c r="PVN225" s="65"/>
      <c r="PVO225" s="65"/>
      <c r="PVP225" s="65"/>
      <c r="PVQ225" s="66"/>
      <c r="PVS225" s="64"/>
      <c r="PVT225" s="67"/>
      <c r="PVU225" s="67"/>
      <c r="PVV225" s="65"/>
      <c r="PVW225" s="65"/>
      <c r="PVX225" s="65"/>
      <c r="PVY225" s="66"/>
      <c r="PWA225" s="64"/>
      <c r="PWB225" s="67"/>
      <c r="PWC225" s="67"/>
      <c r="PWD225" s="65"/>
      <c r="PWE225" s="65"/>
      <c r="PWF225" s="65"/>
      <c r="PWG225" s="66"/>
      <c r="PWI225" s="64"/>
      <c r="PWJ225" s="67"/>
      <c r="PWK225" s="67"/>
      <c r="PWL225" s="65"/>
      <c r="PWM225" s="65"/>
      <c r="PWN225" s="65"/>
      <c r="PWO225" s="66"/>
      <c r="PWQ225" s="64"/>
      <c r="PWR225" s="67"/>
      <c r="PWS225" s="67"/>
      <c r="PWT225" s="65"/>
      <c r="PWU225" s="65"/>
      <c r="PWV225" s="65"/>
      <c r="PWW225" s="66"/>
      <c r="PWY225" s="64"/>
      <c r="PWZ225" s="67"/>
      <c r="PXA225" s="67"/>
      <c r="PXB225" s="65"/>
      <c r="PXC225" s="65"/>
      <c r="PXD225" s="65"/>
      <c r="PXE225" s="66"/>
      <c r="PXG225" s="64"/>
      <c r="PXH225" s="67"/>
      <c r="PXI225" s="67"/>
      <c r="PXJ225" s="65"/>
      <c r="PXK225" s="65"/>
      <c r="PXL225" s="65"/>
      <c r="PXM225" s="66"/>
      <c r="PXO225" s="64"/>
      <c r="PXP225" s="67"/>
      <c r="PXQ225" s="67"/>
      <c r="PXR225" s="65"/>
      <c r="PXS225" s="65"/>
      <c r="PXT225" s="65"/>
      <c r="PXU225" s="66"/>
      <c r="PXW225" s="64"/>
      <c r="PXX225" s="67"/>
      <c r="PXY225" s="67"/>
      <c r="PXZ225" s="65"/>
      <c r="PYA225" s="65"/>
      <c r="PYB225" s="65"/>
      <c r="PYC225" s="66"/>
      <c r="PYE225" s="64"/>
      <c r="PYF225" s="67"/>
      <c r="PYG225" s="67"/>
      <c r="PYH225" s="65"/>
      <c r="PYI225" s="65"/>
      <c r="PYJ225" s="65"/>
      <c r="PYK225" s="66"/>
      <c r="PYM225" s="64"/>
      <c r="PYN225" s="67"/>
      <c r="PYO225" s="67"/>
      <c r="PYP225" s="65"/>
      <c r="PYQ225" s="65"/>
      <c r="PYR225" s="65"/>
      <c r="PYS225" s="66"/>
      <c r="PYU225" s="64"/>
      <c r="PYV225" s="67"/>
      <c r="PYW225" s="67"/>
      <c r="PYX225" s="65"/>
      <c r="PYY225" s="65"/>
      <c r="PYZ225" s="65"/>
      <c r="PZA225" s="66"/>
      <c r="PZC225" s="64"/>
      <c r="PZD225" s="67"/>
      <c r="PZE225" s="67"/>
      <c r="PZF225" s="65"/>
      <c r="PZG225" s="65"/>
      <c r="PZH225" s="65"/>
      <c r="PZI225" s="66"/>
      <c r="PZK225" s="64"/>
      <c r="PZL225" s="67"/>
      <c r="PZM225" s="67"/>
      <c r="PZN225" s="65"/>
      <c r="PZO225" s="65"/>
      <c r="PZP225" s="65"/>
      <c r="PZQ225" s="66"/>
      <c r="PZS225" s="64"/>
      <c r="PZT225" s="67"/>
      <c r="PZU225" s="67"/>
      <c r="PZV225" s="65"/>
      <c r="PZW225" s="65"/>
      <c r="PZX225" s="65"/>
      <c r="PZY225" s="66"/>
      <c r="QAA225" s="64"/>
      <c r="QAB225" s="67"/>
      <c r="QAC225" s="67"/>
      <c r="QAD225" s="65"/>
      <c r="QAE225" s="65"/>
      <c r="QAF225" s="65"/>
      <c r="QAG225" s="66"/>
      <c r="QAI225" s="64"/>
      <c r="QAJ225" s="67"/>
      <c r="QAK225" s="67"/>
      <c r="QAL225" s="65"/>
      <c r="QAM225" s="65"/>
      <c r="QAN225" s="65"/>
      <c r="QAO225" s="66"/>
      <c r="QAQ225" s="64"/>
      <c r="QAR225" s="67"/>
      <c r="QAS225" s="67"/>
      <c r="QAT225" s="65"/>
      <c r="QAU225" s="65"/>
      <c r="QAV225" s="65"/>
      <c r="QAW225" s="66"/>
      <c r="QAY225" s="64"/>
      <c r="QAZ225" s="67"/>
      <c r="QBA225" s="67"/>
      <c r="QBB225" s="65"/>
      <c r="QBC225" s="65"/>
      <c r="QBD225" s="65"/>
      <c r="QBE225" s="66"/>
      <c r="QBG225" s="64"/>
      <c r="QBH225" s="67"/>
      <c r="QBI225" s="67"/>
      <c r="QBJ225" s="65"/>
      <c r="QBK225" s="65"/>
      <c r="QBL225" s="65"/>
      <c r="QBM225" s="66"/>
      <c r="QBO225" s="64"/>
      <c r="QBP225" s="67"/>
      <c r="QBQ225" s="67"/>
      <c r="QBR225" s="65"/>
      <c r="QBS225" s="65"/>
      <c r="QBT225" s="65"/>
      <c r="QBU225" s="66"/>
      <c r="QBW225" s="64"/>
      <c r="QBX225" s="67"/>
      <c r="QBY225" s="67"/>
      <c r="QBZ225" s="65"/>
      <c r="QCA225" s="65"/>
      <c r="QCB225" s="65"/>
      <c r="QCC225" s="66"/>
      <c r="QCE225" s="64"/>
      <c r="QCF225" s="67"/>
      <c r="QCG225" s="67"/>
      <c r="QCH225" s="65"/>
      <c r="QCI225" s="65"/>
      <c r="QCJ225" s="65"/>
      <c r="QCK225" s="66"/>
      <c r="QCM225" s="64"/>
      <c r="QCN225" s="67"/>
      <c r="QCO225" s="67"/>
      <c r="QCP225" s="65"/>
      <c r="QCQ225" s="65"/>
      <c r="QCR225" s="65"/>
      <c r="QCS225" s="66"/>
      <c r="QCU225" s="64"/>
      <c r="QCV225" s="67"/>
      <c r="QCW225" s="67"/>
      <c r="QCX225" s="65"/>
      <c r="QCY225" s="65"/>
      <c r="QCZ225" s="65"/>
      <c r="QDA225" s="66"/>
      <c r="QDC225" s="64"/>
      <c r="QDD225" s="67"/>
      <c r="QDE225" s="67"/>
      <c r="QDF225" s="65"/>
      <c r="QDG225" s="65"/>
      <c r="QDH225" s="65"/>
      <c r="QDI225" s="66"/>
      <c r="QDK225" s="64"/>
      <c r="QDL225" s="67"/>
      <c r="QDM225" s="67"/>
      <c r="QDN225" s="65"/>
      <c r="QDO225" s="65"/>
      <c r="QDP225" s="65"/>
      <c r="QDQ225" s="66"/>
      <c r="QDS225" s="64"/>
      <c r="QDT225" s="67"/>
      <c r="QDU225" s="67"/>
      <c r="QDV225" s="65"/>
      <c r="QDW225" s="65"/>
      <c r="QDX225" s="65"/>
      <c r="QDY225" s="66"/>
      <c r="QEA225" s="64"/>
      <c r="QEB225" s="67"/>
      <c r="QEC225" s="67"/>
      <c r="QED225" s="65"/>
      <c r="QEE225" s="65"/>
      <c r="QEF225" s="65"/>
      <c r="QEG225" s="66"/>
      <c r="QEI225" s="64"/>
      <c r="QEJ225" s="67"/>
      <c r="QEK225" s="67"/>
      <c r="QEL225" s="65"/>
      <c r="QEM225" s="65"/>
      <c r="QEN225" s="65"/>
      <c r="QEO225" s="66"/>
      <c r="QEQ225" s="64"/>
      <c r="QER225" s="67"/>
      <c r="QES225" s="67"/>
      <c r="QET225" s="65"/>
      <c r="QEU225" s="65"/>
      <c r="QEV225" s="65"/>
      <c r="QEW225" s="66"/>
      <c r="QEY225" s="64"/>
      <c r="QEZ225" s="67"/>
      <c r="QFA225" s="67"/>
      <c r="QFB225" s="65"/>
      <c r="QFC225" s="65"/>
      <c r="QFD225" s="65"/>
      <c r="QFE225" s="66"/>
      <c r="QFG225" s="64"/>
      <c r="QFH225" s="67"/>
      <c r="QFI225" s="67"/>
      <c r="QFJ225" s="65"/>
      <c r="QFK225" s="65"/>
      <c r="QFL225" s="65"/>
      <c r="QFM225" s="66"/>
      <c r="QFO225" s="64"/>
      <c r="QFP225" s="67"/>
      <c r="QFQ225" s="67"/>
      <c r="QFR225" s="65"/>
      <c r="QFS225" s="65"/>
      <c r="QFT225" s="65"/>
      <c r="QFU225" s="66"/>
      <c r="QFW225" s="64"/>
      <c r="QFX225" s="67"/>
      <c r="QFY225" s="67"/>
      <c r="QFZ225" s="65"/>
      <c r="QGA225" s="65"/>
      <c r="QGB225" s="65"/>
      <c r="QGC225" s="66"/>
      <c r="QGE225" s="64"/>
      <c r="QGF225" s="67"/>
      <c r="QGG225" s="67"/>
      <c r="QGH225" s="65"/>
      <c r="QGI225" s="65"/>
      <c r="QGJ225" s="65"/>
      <c r="QGK225" s="66"/>
      <c r="QGM225" s="64"/>
      <c r="QGN225" s="67"/>
      <c r="QGO225" s="67"/>
      <c r="QGP225" s="65"/>
      <c r="QGQ225" s="65"/>
      <c r="QGR225" s="65"/>
      <c r="QGS225" s="66"/>
      <c r="QGU225" s="64"/>
      <c r="QGV225" s="67"/>
      <c r="QGW225" s="67"/>
      <c r="QGX225" s="65"/>
      <c r="QGY225" s="65"/>
      <c r="QGZ225" s="65"/>
      <c r="QHA225" s="66"/>
      <c r="QHC225" s="64"/>
      <c r="QHD225" s="67"/>
      <c r="QHE225" s="67"/>
      <c r="QHF225" s="65"/>
      <c r="QHG225" s="65"/>
      <c r="QHH225" s="65"/>
      <c r="QHI225" s="66"/>
      <c r="QHK225" s="64"/>
      <c r="QHL225" s="67"/>
      <c r="QHM225" s="67"/>
      <c r="QHN225" s="65"/>
      <c r="QHO225" s="65"/>
      <c r="QHP225" s="65"/>
      <c r="QHQ225" s="66"/>
      <c r="QHS225" s="64"/>
      <c r="QHT225" s="67"/>
      <c r="QHU225" s="67"/>
      <c r="QHV225" s="65"/>
      <c r="QHW225" s="65"/>
      <c r="QHX225" s="65"/>
      <c r="QHY225" s="66"/>
      <c r="QIA225" s="64"/>
      <c r="QIB225" s="67"/>
      <c r="QIC225" s="67"/>
      <c r="QID225" s="65"/>
      <c r="QIE225" s="65"/>
      <c r="QIF225" s="65"/>
      <c r="QIG225" s="66"/>
      <c r="QII225" s="64"/>
      <c r="QIJ225" s="67"/>
      <c r="QIK225" s="67"/>
      <c r="QIL225" s="65"/>
      <c r="QIM225" s="65"/>
      <c r="QIN225" s="65"/>
      <c r="QIO225" s="66"/>
      <c r="QIQ225" s="64"/>
      <c r="QIR225" s="67"/>
      <c r="QIS225" s="67"/>
      <c r="QIT225" s="65"/>
      <c r="QIU225" s="65"/>
      <c r="QIV225" s="65"/>
      <c r="QIW225" s="66"/>
      <c r="QIY225" s="64"/>
      <c r="QIZ225" s="67"/>
      <c r="QJA225" s="67"/>
      <c r="QJB225" s="65"/>
      <c r="QJC225" s="65"/>
      <c r="QJD225" s="65"/>
      <c r="QJE225" s="66"/>
      <c r="QJG225" s="64"/>
      <c r="QJH225" s="67"/>
      <c r="QJI225" s="67"/>
      <c r="QJJ225" s="65"/>
      <c r="QJK225" s="65"/>
      <c r="QJL225" s="65"/>
      <c r="QJM225" s="66"/>
      <c r="QJO225" s="64"/>
      <c r="QJP225" s="67"/>
      <c r="QJQ225" s="67"/>
      <c r="QJR225" s="65"/>
      <c r="QJS225" s="65"/>
      <c r="QJT225" s="65"/>
      <c r="QJU225" s="66"/>
      <c r="QJW225" s="64"/>
      <c r="QJX225" s="67"/>
      <c r="QJY225" s="67"/>
      <c r="QJZ225" s="65"/>
      <c r="QKA225" s="65"/>
      <c r="QKB225" s="65"/>
      <c r="QKC225" s="66"/>
      <c r="QKE225" s="64"/>
      <c r="QKF225" s="67"/>
      <c r="QKG225" s="67"/>
      <c r="QKH225" s="65"/>
      <c r="QKI225" s="65"/>
      <c r="QKJ225" s="65"/>
      <c r="QKK225" s="66"/>
      <c r="QKM225" s="64"/>
      <c r="QKN225" s="67"/>
      <c r="QKO225" s="67"/>
      <c r="QKP225" s="65"/>
      <c r="QKQ225" s="65"/>
      <c r="QKR225" s="65"/>
      <c r="QKS225" s="66"/>
      <c r="QKU225" s="64"/>
      <c r="QKV225" s="67"/>
      <c r="QKW225" s="67"/>
      <c r="QKX225" s="65"/>
      <c r="QKY225" s="65"/>
      <c r="QKZ225" s="65"/>
      <c r="QLA225" s="66"/>
      <c r="QLC225" s="64"/>
      <c r="QLD225" s="67"/>
      <c r="QLE225" s="67"/>
      <c r="QLF225" s="65"/>
      <c r="QLG225" s="65"/>
      <c r="QLH225" s="65"/>
      <c r="QLI225" s="66"/>
      <c r="QLK225" s="64"/>
      <c r="QLL225" s="67"/>
      <c r="QLM225" s="67"/>
      <c r="QLN225" s="65"/>
      <c r="QLO225" s="65"/>
      <c r="QLP225" s="65"/>
      <c r="QLQ225" s="66"/>
      <c r="QLS225" s="64"/>
      <c r="QLT225" s="67"/>
      <c r="QLU225" s="67"/>
      <c r="QLV225" s="65"/>
      <c r="QLW225" s="65"/>
      <c r="QLX225" s="65"/>
      <c r="QLY225" s="66"/>
      <c r="QMA225" s="64"/>
      <c r="QMB225" s="67"/>
      <c r="QMC225" s="67"/>
      <c r="QMD225" s="65"/>
      <c r="QME225" s="65"/>
      <c r="QMF225" s="65"/>
      <c r="QMG225" s="66"/>
      <c r="QMI225" s="64"/>
      <c r="QMJ225" s="67"/>
      <c r="QMK225" s="67"/>
      <c r="QML225" s="65"/>
      <c r="QMM225" s="65"/>
      <c r="QMN225" s="65"/>
      <c r="QMO225" s="66"/>
      <c r="QMQ225" s="64"/>
      <c r="QMR225" s="67"/>
      <c r="QMS225" s="67"/>
      <c r="QMT225" s="65"/>
      <c r="QMU225" s="65"/>
      <c r="QMV225" s="65"/>
      <c r="QMW225" s="66"/>
      <c r="QMY225" s="64"/>
      <c r="QMZ225" s="67"/>
      <c r="QNA225" s="67"/>
      <c r="QNB225" s="65"/>
      <c r="QNC225" s="65"/>
      <c r="QND225" s="65"/>
      <c r="QNE225" s="66"/>
      <c r="QNG225" s="64"/>
      <c r="QNH225" s="67"/>
      <c r="QNI225" s="67"/>
      <c r="QNJ225" s="65"/>
      <c r="QNK225" s="65"/>
      <c r="QNL225" s="65"/>
      <c r="QNM225" s="66"/>
      <c r="QNO225" s="64"/>
      <c r="QNP225" s="67"/>
      <c r="QNQ225" s="67"/>
      <c r="QNR225" s="65"/>
      <c r="QNS225" s="65"/>
      <c r="QNT225" s="65"/>
      <c r="QNU225" s="66"/>
      <c r="QNW225" s="64"/>
      <c r="QNX225" s="67"/>
      <c r="QNY225" s="67"/>
      <c r="QNZ225" s="65"/>
      <c r="QOA225" s="65"/>
      <c r="QOB225" s="65"/>
      <c r="QOC225" s="66"/>
      <c r="QOE225" s="64"/>
      <c r="QOF225" s="67"/>
      <c r="QOG225" s="67"/>
      <c r="QOH225" s="65"/>
      <c r="QOI225" s="65"/>
      <c r="QOJ225" s="65"/>
      <c r="QOK225" s="66"/>
      <c r="QOM225" s="64"/>
      <c r="QON225" s="67"/>
      <c r="QOO225" s="67"/>
      <c r="QOP225" s="65"/>
      <c r="QOQ225" s="65"/>
      <c r="QOR225" s="65"/>
      <c r="QOS225" s="66"/>
      <c r="QOU225" s="64"/>
      <c r="QOV225" s="67"/>
      <c r="QOW225" s="67"/>
      <c r="QOX225" s="65"/>
      <c r="QOY225" s="65"/>
      <c r="QOZ225" s="65"/>
      <c r="QPA225" s="66"/>
      <c r="QPC225" s="64"/>
      <c r="QPD225" s="67"/>
      <c r="QPE225" s="67"/>
      <c r="QPF225" s="65"/>
      <c r="QPG225" s="65"/>
      <c r="QPH225" s="65"/>
      <c r="QPI225" s="66"/>
      <c r="QPK225" s="64"/>
      <c r="QPL225" s="67"/>
      <c r="QPM225" s="67"/>
      <c r="QPN225" s="65"/>
      <c r="QPO225" s="65"/>
      <c r="QPP225" s="65"/>
      <c r="QPQ225" s="66"/>
      <c r="QPS225" s="64"/>
      <c r="QPT225" s="67"/>
      <c r="QPU225" s="67"/>
      <c r="QPV225" s="65"/>
      <c r="QPW225" s="65"/>
      <c r="QPX225" s="65"/>
      <c r="QPY225" s="66"/>
      <c r="QQA225" s="64"/>
      <c r="QQB225" s="67"/>
      <c r="QQC225" s="67"/>
      <c r="QQD225" s="65"/>
      <c r="QQE225" s="65"/>
      <c r="QQF225" s="65"/>
      <c r="QQG225" s="66"/>
      <c r="QQI225" s="64"/>
      <c r="QQJ225" s="67"/>
      <c r="QQK225" s="67"/>
      <c r="QQL225" s="65"/>
      <c r="QQM225" s="65"/>
      <c r="QQN225" s="65"/>
      <c r="QQO225" s="66"/>
      <c r="QQQ225" s="64"/>
      <c r="QQR225" s="67"/>
      <c r="QQS225" s="67"/>
      <c r="QQT225" s="65"/>
      <c r="QQU225" s="65"/>
      <c r="QQV225" s="65"/>
      <c r="QQW225" s="66"/>
      <c r="QQY225" s="64"/>
      <c r="QQZ225" s="67"/>
      <c r="QRA225" s="67"/>
      <c r="QRB225" s="65"/>
      <c r="QRC225" s="65"/>
      <c r="QRD225" s="65"/>
      <c r="QRE225" s="66"/>
      <c r="QRG225" s="64"/>
      <c r="QRH225" s="67"/>
      <c r="QRI225" s="67"/>
      <c r="QRJ225" s="65"/>
      <c r="QRK225" s="65"/>
      <c r="QRL225" s="65"/>
      <c r="QRM225" s="66"/>
      <c r="QRO225" s="64"/>
      <c r="QRP225" s="67"/>
      <c r="QRQ225" s="67"/>
      <c r="QRR225" s="65"/>
      <c r="QRS225" s="65"/>
      <c r="QRT225" s="65"/>
      <c r="QRU225" s="66"/>
      <c r="QRW225" s="64"/>
      <c r="QRX225" s="67"/>
      <c r="QRY225" s="67"/>
      <c r="QRZ225" s="65"/>
      <c r="QSA225" s="65"/>
      <c r="QSB225" s="65"/>
      <c r="QSC225" s="66"/>
      <c r="QSE225" s="64"/>
      <c r="QSF225" s="67"/>
      <c r="QSG225" s="67"/>
      <c r="QSH225" s="65"/>
      <c r="QSI225" s="65"/>
      <c r="QSJ225" s="65"/>
      <c r="QSK225" s="66"/>
      <c r="QSM225" s="64"/>
      <c r="QSN225" s="67"/>
      <c r="QSO225" s="67"/>
      <c r="QSP225" s="65"/>
      <c r="QSQ225" s="65"/>
      <c r="QSR225" s="65"/>
      <c r="QSS225" s="66"/>
      <c r="QSU225" s="64"/>
      <c r="QSV225" s="67"/>
      <c r="QSW225" s="67"/>
      <c r="QSX225" s="65"/>
      <c r="QSY225" s="65"/>
      <c r="QSZ225" s="65"/>
      <c r="QTA225" s="66"/>
      <c r="QTC225" s="64"/>
      <c r="QTD225" s="67"/>
      <c r="QTE225" s="67"/>
      <c r="QTF225" s="65"/>
      <c r="QTG225" s="65"/>
      <c r="QTH225" s="65"/>
      <c r="QTI225" s="66"/>
      <c r="QTK225" s="64"/>
      <c r="QTL225" s="67"/>
      <c r="QTM225" s="67"/>
      <c r="QTN225" s="65"/>
      <c r="QTO225" s="65"/>
      <c r="QTP225" s="65"/>
      <c r="QTQ225" s="66"/>
      <c r="QTS225" s="64"/>
      <c r="QTT225" s="67"/>
      <c r="QTU225" s="67"/>
      <c r="QTV225" s="65"/>
      <c r="QTW225" s="65"/>
      <c r="QTX225" s="65"/>
      <c r="QTY225" s="66"/>
      <c r="QUA225" s="64"/>
      <c r="QUB225" s="67"/>
      <c r="QUC225" s="67"/>
      <c r="QUD225" s="65"/>
      <c r="QUE225" s="65"/>
      <c r="QUF225" s="65"/>
      <c r="QUG225" s="66"/>
      <c r="QUI225" s="64"/>
      <c r="QUJ225" s="67"/>
      <c r="QUK225" s="67"/>
      <c r="QUL225" s="65"/>
      <c r="QUM225" s="65"/>
      <c r="QUN225" s="65"/>
      <c r="QUO225" s="66"/>
      <c r="QUQ225" s="64"/>
      <c r="QUR225" s="67"/>
      <c r="QUS225" s="67"/>
      <c r="QUT225" s="65"/>
      <c r="QUU225" s="65"/>
      <c r="QUV225" s="65"/>
      <c r="QUW225" s="66"/>
      <c r="QUY225" s="64"/>
      <c r="QUZ225" s="67"/>
      <c r="QVA225" s="67"/>
      <c r="QVB225" s="65"/>
      <c r="QVC225" s="65"/>
      <c r="QVD225" s="65"/>
      <c r="QVE225" s="66"/>
      <c r="QVG225" s="64"/>
      <c r="QVH225" s="67"/>
      <c r="QVI225" s="67"/>
      <c r="QVJ225" s="65"/>
      <c r="QVK225" s="65"/>
      <c r="QVL225" s="65"/>
      <c r="QVM225" s="66"/>
      <c r="QVO225" s="64"/>
      <c r="QVP225" s="67"/>
      <c r="QVQ225" s="67"/>
      <c r="QVR225" s="65"/>
      <c r="QVS225" s="65"/>
      <c r="QVT225" s="65"/>
      <c r="QVU225" s="66"/>
      <c r="QVW225" s="64"/>
      <c r="QVX225" s="67"/>
      <c r="QVY225" s="67"/>
      <c r="QVZ225" s="65"/>
      <c r="QWA225" s="65"/>
      <c r="QWB225" s="65"/>
      <c r="QWC225" s="66"/>
      <c r="QWE225" s="64"/>
      <c r="QWF225" s="67"/>
      <c r="QWG225" s="67"/>
      <c r="QWH225" s="65"/>
      <c r="QWI225" s="65"/>
      <c r="QWJ225" s="65"/>
      <c r="QWK225" s="66"/>
      <c r="QWM225" s="64"/>
      <c r="QWN225" s="67"/>
      <c r="QWO225" s="67"/>
      <c r="QWP225" s="65"/>
      <c r="QWQ225" s="65"/>
      <c r="QWR225" s="65"/>
      <c r="QWS225" s="66"/>
      <c r="QWU225" s="64"/>
      <c r="QWV225" s="67"/>
      <c r="QWW225" s="67"/>
      <c r="QWX225" s="65"/>
      <c r="QWY225" s="65"/>
      <c r="QWZ225" s="65"/>
      <c r="QXA225" s="66"/>
      <c r="QXC225" s="64"/>
      <c r="QXD225" s="67"/>
      <c r="QXE225" s="67"/>
      <c r="QXF225" s="65"/>
      <c r="QXG225" s="65"/>
      <c r="QXH225" s="65"/>
      <c r="QXI225" s="66"/>
      <c r="QXK225" s="64"/>
      <c r="QXL225" s="67"/>
      <c r="QXM225" s="67"/>
      <c r="QXN225" s="65"/>
      <c r="QXO225" s="65"/>
      <c r="QXP225" s="65"/>
      <c r="QXQ225" s="66"/>
      <c r="QXS225" s="64"/>
      <c r="QXT225" s="67"/>
      <c r="QXU225" s="67"/>
      <c r="QXV225" s="65"/>
      <c r="QXW225" s="65"/>
      <c r="QXX225" s="65"/>
      <c r="QXY225" s="66"/>
      <c r="QYA225" s="64"/>
      <c r="QYB225" s="67"/>
      <c r="QYC225" s="67"/>
      <c r="QYD225" s="65"/>
      <c r="QYE225" s="65"/>
      <c r="QYF225" s="65"/>
      <c r="QYG225" s="66"/>
      <c r="QYI225" s="64"/>
      <c r="QYJ225" s="67"/>
      <c r="QYK225" s="67"/>
      <c r="QYL225" s="65"/>
      <c r="QYM225" s="65"/>
      <c r="QYN225" s="65"/>
      <c r="QYO225" s="66"/>
      <c r="QYQ225" s="64"/>
      <c r="QYR225" s="67"/>
      <c r="QYS225" s="67"/>
      <c r="QYT225" s="65"/>
      <c r="QYU225" s="65"/>
      <c r="QYV225" s="65"/>
      <c r="QYW225" s="66"/>
      <c r="QYY225" s="64"/>
      <c r="QYZ225" s="67"/>
      <c r="QZA225" s="67"/>
      <c r="QZB225" s="65"/>
      <c r="QZC225" s="65"/>
      <c r="QZD225" s="65"/>
      <c r="QZE225" s="66"/>
      <c r="QZG225" s="64"/>
      <c r="QZH225" s="67"/>
      <c r="QZI225" s="67"/>
      <c r="QZJ225" s="65"/>
      <c r="QZK225" s="65"/>
      <c r="QZL225" s="65"/>
      <c r="QZM225" s="66"/>
      <c r="QZO225" s="64"/>
      <c r="QZP225" s="67"/>
      <c r="QZQ225" s="67"/>
      <c r="QZR225" s="65"/>
      <c r="QZS225" s="65"/>
      <c r="QZT225" s="65"/>
      <c r="QZU225" s="66"/>
      <c r="QZW225" s="64"/>
      <c r="QZX225" s="67"/>
      <c r="QZY225" s="67"/>
      <c r="QZZ225" s="65"/>
      <c r="RAA225" s="65"/>
      <c r="RAB225" s="65"/>
      <c r="RAC225" s="66"/>
      <c r="RAE225" s="64"/>
      <c r="RAF225" s="67"/>
      <c r="RAG225" s="67"/>
      <c r="RAH225" s="65"/>
      <c r="RAI225" s="65"/>
      <c r="RAJ225" s="65"/>
      <c r="RAK225" s="66"/>
      <c r="RAM225" s="64"/>
      <c r="RAN225" s="67"/>
      <c r="RAO225" s="67"/>
      <c r="RAP225" s="65"/>
      <c r="RAQ225" s="65"/>
      <c r="RAR225" s="65"/>
      <c r="RAS225" s="66"/>
      <c r="RAU225" s="64"/>
      <c r="RAV225" s="67"/>
      <c r="RAW225" s="67"/>
      <c r="RAX225" s="65"/>
      <c r="RAY225" s="65"/>
      <c r="RAZ225" s="65"/>
      <c r="RBA225" s="66"/>
      <c r="RBC225" s="64"/>
      <c r="RBD225" s="67"/>
      <c r="RBE225" s="67"/>
      <c r="RBF225" s="65"/>
      <c r="RBG225" s="65"/>
      <c r="RBH225" s="65"/>
      <c r="RBI225" s="66"/>
      <c r="RBK225" s="64"/>
      <c r="RBL225" s="67"/>
      <c r="RBM225" s="67"/>
      <c r="RBN225" s="65"/>
      <c r="RBO225" s="65"/>
      <c r="RBP225" s="65"/>
      <c r="RBQ225" s="66"/>
      <c r="RBS225" s="64"/>
      <c r="RBT225" s="67"/>
      <c r="RBU225" s="67"/>
      <c r="RBV225" s="65"/>
      <c r="RBW225" s="65"/>
      <c r="RBX225" s="65"/>
      <c r="RBY225" s="66"/>
      <c r="RCA225" s="64"/>
      <c r="RCB225" s="67"/>
      <c r="RCC225" s="67"/>
      <c r="RCD225" s="65"/>
      <c r="RCE225" s="65"/>
      <c r="RCF225" s="65"/>
      <c r="RCG225" s="66"/>
      <c r="RCI225" s="64"/>
      <c r="RCJ225" s="67"/>
      <c r="RCK225" s="67"/>
      <c r="RCL225" s="65"/>
      <c r="RCM225" s="65"/>
      <c r="RCN225" s="65"/>
      <c r="RCO225" s="66"/>
      <c r="RCQ225" s="64"/>
      <c r="RCR225" s="67"/>
      <c r="RCS225" s="67"/>
      <c r="RCT225" s="65"/>
      <c r="RCU225" s="65"/>
      <c r="RCV225" s="65"/>
      <c r="RCW225" s="66"/>
      <c r="RCY225" s="64"/>
      <c r="RCZ225" s="67"/>
      <c r="RDA225" s="67"/>
      <c r="RDB225" s="65"/>
      <c r="RDC225" s="65"/>
      <c r="RDD225" s="65"/>
      <c r="RDE225" s="66"/>
      <c r="RDG225" s="64"/>
      <c r="RDH225" s="67"/>
      <c r="RDI225" s="67"/>
      <c r="RDJ225" s="65"/>
      <c r="RDK225" s="65"/>
      <c r="RDL225" s="65"/>
      <c r="RDM225" s="66"/>
      <c r="RDO225" s="64"/>
      <c r="RDP225" s="67"/>
      <c r="RDQ225" s="67"/>
      <c r="RDR225" s="65"/>
      <c r="RDS225" s="65"/>
      <c r="RDT225" s="65"/>
      <c r="RDU225" s="66"/>
      <c r="RDW225" s="64"/>
      <c r="RDX225" s="67"/>
      <c r="RDY225" s="67"/>
      <c r="RDZ225" s="65"/>
      <c r="REA225" s="65"/>
      <c r="REB225" s="65"/>
      <c r="REC225" s="66"/>
      <c r="REE225" s="64"/>
      <c r="REF225" s="67"/>
      <c r="REG225" s="67"/>
      <c r="REH225" s="65"/>
      <c r="REI225" s="65"/>
      <c r="REJ225" s="65"/>
      <c r="REK225" s="66"/>
      <c r="REM225" s="64"/>
      <c r="REN225" s="67"/>
      <c r="REO225" s="67"/>
      <c r="REP225" s="65"/>
      <c r="REQ225" s="65"/>
      <c r="RER225" s="65"/>
      <c r="RES225" s="66"/>
      <c r="REU225" s="64"/>
      <c r="REV225" s="67"/>
      <c r="REW225" s="67"/>
      <c r="REX225" s="65"/>
      <c r="REY225" s="65"/>
      <c r="REZ225" s="65"/>
      <c r="RFA225" s="66"/>
      <c r="RFC225" s="64"/>
      <c r="RFD225" s="67"/>
      <c r="RFE225" s="67"/>
      <c r="RFF225" s="65"/>
      <c r="RFG225" s="65"/>
      <c r="RFH225" s="65"/>
      <c r="RFI225" s="66"/>
      <c r="RFK225" s="64"/>
      <c r="RFL225" s="67"/>
      <c r="RFM225" s="67"/>
      <c r="RFN225" s="65"/>
      <c r="RFO225" s="65"/>
      <c r="RFP225" s="65"/>
      <c r="RFQ225" s="66"/>
      <c r="RFS225" s="64"/>
      <c r="RFT225" s="67"/>
      <c r="RFU225" s="67"/>
      <c r="RFV225" s="65"/>
      <c r="RFW225" s="65"/>
      <c r="RFX225" s="65"/>
      <c r="RFY225" s="66"/>
      <c r="RGA225" s="64"/>
      <c r="RGB225" s="67"/>
      <c r="RGC225" s="67"/>
      <c r="RGD225" s="65"/>
      <c r="RGE225" s="65"/>
      <c r="RGF225" s="65"/>
      <c r="RGG225" s="66"/>
      <c r="RGI225" s="64"/>
      <c r="RGJ225" s="67"/>
      <c r="RGK225" s="67"/>
      <c r="RGL225" s="65"/>
      <c r="RGM225" s="65"/>
      <c r="RGN225" s="65"/>
      <c r="RGO225" s="66"/>
      <c r="RGQ225" s="64"/>
      <c r="RGR225" s="67"/>
      <c r="RGS225" s="67"/>
      <c r="RGT225" s="65"/>
      <c r="RGU225" s="65"/>
      <c r="RGV225" s="65"/>
      <c r="RGW225" s="66"/>
      <c r="RGY225" s="64"/>
      <c r="RGZ225" s="67"/>
      <c r="RHA225" s="67"/>
      <c r="RHB225" s="65"/>
      <c r="RHC225" s="65"/>
      <c r="RHD225" s="65"/>
      <c r="RHE225" s="66"/>
      <c r="RHG225" s="64"/>
      <c r="RHH225" s="67"/>
      <c r="RHI225" s="67"/>
      <c r="RHJ225" s="65"/>
      <c r="RHK225" s="65"/>
      <c r="RHL225" s="65"/>
      <c r="RHM225" s="66"/>
      <c r="RHO225" s="64"/>
      <c r="RHP225" s="67"/>
      <c r="RHQ225" s="67"/>
      <c r="RHR225" s="65"/>
      <c r="RHS225" s="65"/>
      <c r="RHT225" s="65"/>
      <c r="RHU225" s="66"/>
      <c r="RHW225" s="64"/>
      <c r="RHX225" s="67"/>
      <c r="RHY225" s="67"/>
      <c r="RHZ225" s="65"/>
      <c r="RIA225" s="65"/>
      <c r="RIB225" s="65"/>
      <c r="RIC225" s="66"/>
      <c r="RIE225" s="64"/>
      <c r="RIF225" s="67"/>
      <c r="RIG225" s="67"/>
      <c r="RIH225" s="65"/>
      <c r="RII225" s="65"/>
      <c r="RIJ225" s="65"/>
      <c r="RIK225" s="66"/>
      <c r="RIM225" s="64"/>
      <c r="RIN225" s="67"/>
      <c r="RIO225" s="67"/>
      <c r="RIP225" s="65"/>
      <c r="RIQ225" s="65"/>
      <c r="RIR225" s="65"/>
      <c r="RIS225" s="66"/>
      <c r="RIU225" s="64"/>
      <c r="RIV225" s="67"/>
      <c r="RIW225" s="67"/>
      <c r="RIX225" s="65"/>
      <c r="RIY225" s="65"/>
      <c r="RIZ225" s="65"/>
      <c r="RJA225" s="66"/>
      <c r="RJC225" s="64"/>
      <c r="RJD225" s="67"/>
      <c r="RJE225" s="67"/>
      <c r="RJF225" s="65"/>
      <c r="RJG225" s="65"/>
      <c r="RJH225" s="65"/>
      <c r="RJI225" s="66"/>
      <c r="RJK225" s="64"/>
      <c r="RJL225" s="67"/>
      <c r="RJM225" s="67"/>
      <c r="RJN225" s="65"/>
      <c r="RJO225" s="65"/>
      <c r="RJP225" s="65"/>
      <c r="RJQ225" s="66"/>
      <c r="RJS225" s="64"/>
      <c r="RJT225" s="67"/>
      <c r="RJU225" s="67"/>
      <c r="RJV225" s="65"/>
      <c r="RJW225" s="65"/>
      <c r="RJX225" s="65"/>
      <c r="RJY225" s="66"/>
      <c r="RKA225" s="64"/>
      <c r="RKB225" s="67"/>
      <c r="RKC225" s="67"/>
      <c r="RKD225" s="65"/>
      <c r="RKE225" s="65"/>
      <c r="RKF225" s="65"/>
      <c r="RKG225" s="66"/>
      <c r="RKI225" s="64"/>
      <c r="RKJ225" s="67"/>
      <c r="RKK225" s="67"/>
      <c r="RKL225" s="65"/>
      <c r="RKM225" s="65"/>
      <c r="RKN225" s="65"/>
      <c r="RKO225" s="66"/>
      <c r="RKQ225" s="64"/>
      <c r="RKR225" s="67"/>
      <c r="RKS225" s="67"/>
      <c r="RKT225" s="65"/>
      <c r="RKU225" s="65"/>
      <c r="RKV225" s="65"/>
      <c r="RKW225" s="66"/>
      <c r="RKY225" s="64"/>
      <c r="RKZ225" s="67"/>
      <c r="RLA225" s="67"/>
      <c r="RLB225" s="65"/>
      <c r="RLC225" s="65"/>
      <c r="RLD225" s="65"/>
      <c r="RLE225" s="66"/>
      <c r="RLG225" s="64"/>
      <c r="RLH225" s="67"/>
      <c r="RLI225" s="67"/>
      <c r="RLJ225" s="65"/>
      <c r="RLK225" s="65"/>
      <c r="RLL225" s="65"/>
      <c r="RLM225" s="66"/>
      <c r="RLO225" s="64"/>
      <c r="RLP225" s="67"/>
      <c r="RLQ225" s="67"/>
      <c r="RLR225" s="65"/>
      <c r="RLS225" s="65"/>
      <c r="RLT225" s="65"/>
      <c r="RLU225" s="66"/>
      <c r="RLW225" s="64"/>
      <c r="RLX225" s="67"/>
      <c r="RLY225" s="67"/>
      <c r="RLZ225" s="65"/>
      <c r="RMA225" s="65"/>
      <c r="RMB225" s="65"/>
      <c r="RMC225" s="66"/>
      <c r="RME225" s="64"/>
      <c r="RMF225" s="67"/>
      <c r="RMG225" s="67"/>
      <c r="RMH225" s="65"/>
      <c r="RMI225" s="65"/>
      <c r="RMJ225" s="65"/>
      <c r="RMK225" s="66"/>
      <c r="RMM225" s="64"/>
      <c r="RMN225" s="67"/>
      <c r="RMO225" s="67"/>
      <c r="RMP225" s="65"/>
      <c r="RMQ225" s="65"/>
      <c r="RMR225" s="65"/>
      <c r="RMS225" s="66"/>
      <c r="RMU225" s="64"/>
      <c r="RMV225" s="67"/>
      <c r="RMW225" s="67"/>
      <c r="RMX225" s="65"/>
      <c r="RMY225" s="65"/>
      <c r="RMZ225" s="65"/>
      <c r="RNA225" s="66"/>
      <c r="RNC225" s="64"/>
      <c r="RND225" s="67"/>
      <c r="RNE225" s="67"/>
      <c r="RNF225" s="65"/>
      <c r="RNG225" s="65"/>
      <c r="RNH225" s="65"/>
      <c r="RNI225" s="66"/>
      <c r="RNK225" s="64"/>
      <c r="RNL225" s="67"/>
      <c r="RNM225" s="67"/>
      <c r="RNN225" s="65"/>
      <c r="RNO225" s="65"/>
      <c r="RNP225" s="65"/>
      <c r="RNQ225" s="66"/>
      <c r="RNS225" s="64"/>
      <c r="RNT225" s="67"/>
      <c r="RNU225" s="67"/>
      <c r="RNV225" s="65"/>
      <c r="RNW225" s="65"/>
      <c r="RNX225" s="65"/>
      <c r="RNY225" s="66"/>
      <c r="ROA225" s="64"/>
      <c r="ROB225" s="67"/>
      <c r="ROC225" s="67"/>
      <c r="ROD225" s="65"/>
      <c r="ROE225" s="65"/>
      <c r="ROF225" s="65"/>
      <c r="ROG225" s="66"/>
      <c r="ROI225" s="64"/>
      <c r="ROJ225" s="67"/>
      <c r="ROK225" s="67"/>
      <c r="ROL225" s="65"/>
      <c r="ROM225" s="65"/>
      <c r="RON225" s="65"/>
      <c r="ROO225" s="66"/>
      <c r="ROQ225" s="64"/>
      <c r="ROR225" s="67"/>
      <c r="ROS225" s="67"/>
      <c r="ROT225" s="65"/>
      <c r="ROU225" s="65"/>
      <c r="ROV225" s="65"/>
      <c r="ROW225" s="66"/>
      <c r="ROY225" s="64"/>
      <c r="ROZ225" s="67"/>
      <c r="RPA225" s="67"/>
      <c r="RPB225" s="65"/>
      <c r="RPC225" s="65"/>
      <c r="RPD225" s="65"/>
      <c r="RPE225" s="66"/>
      <c r="RPG225" s="64"/>
      <c r="RPH225" s="67"/>
      <c r="RPI225" s="67"/>
      <c r="RPJ225" s="65"/>
      <c r="RPK225" s="65"/>
      <c r="RPL225" s="65"/>
      <c r="RPM225" s="66"/>
      <c r="RPO225" s="64"/>
      <c r="RPP225" s="67"/>
      <c r="RPQ225" s="67"/>
      <c r="RPR225" s="65"/>
      <c r="RPS225" s="65"/>
      <c r="RPT225" s="65"/>
      <c r="RPU225" s="66"/>
      <c r="RPW225" s="64"/>
      <c r="RPX225" s="67"/>
      <c r="RPY225" s="67"/>
      <c r="RPZ225" s="65"/>
      <c r="RQA225" s="65"/>
      <c r="RQB225" s="65"/>
      <c r="RQC225" s="66"/>
      <c r="RQE225" s="64"/>
      <c r="RQF225" s="67"/>
      <c r="RQG225" s="67"/>
      <c r="RQH225" s="65"/>
      <c r="RQI225" s="65"/>
      <c r="RQJ225" s="65"/>
      <c r="RQK225" s="66"/>
      <c r="RQM225" s="64"/>
      <c r="RQN225" s="67"/>
      <c r="RQO225" s="67"/>
      <c r="RQP225" s="65"/>
      <c r="RQQ225" s="65"/>
      <c r="RQR225" s="65"/>
      <c r="RQS225" s="66"/>
      <c r="RQU225" s="64"/>
      <c r="RQV225" s="67"/>
      <c r="RQW225" s="67"/>
      <c r="RQX225" s="65"/>
      <c r="RQY225" s="65"/>
      <c r="RQZ225" s="65"/>
      <c r="RRA225" s="66"/>
      <c r="RRC225" s="64"/>
      <c r="RRD225" s="67"/>
      <c r="RRE225" s="67"/>
      <c r="RRF225" s="65"/>
      <c r="RRG225" s="65"/>
      <c r="RRH225" s="65"/>
      <c r="RRI225" s="66"/>
      <c r="RRK225" s="64"/>
      <c r="RRL225" s="67"/>
      <c r="RRM225" s="67"/>
      <c r="RRN225" s="65"/>
      <c r="RRO225" s="65"/>
      <c r="RRP225" s="65"/>
      <c r="RRQ225" s="66"/>
      <c r="RRS225" s="64"/>
      <c r="RRT225" s="67"/>
      <c r="RRU225" s="67"/>
      <c r="RRV225" s="65"/>
      <c r="RRW225" s="65"/>
      <c r="RRX225" s="65"/>
      <c r="RRY225" s="66"/>
      <c r="RSA225" s="64"/>
      <c r="RSB225" s="67"/>
      <c r="RSC225" s="67"/>
      <c r="RSD225" s="65"/>
      <c r="RSE225" s="65"/>
      <c r="RSF225" s="65"/>
      <c r="RSG225" s="66"/>
      <c r="RSI225" s="64"/>
      <c r="RSJ225" s="67"/>
      <c r="RSK225" s="67"/>
      <c r="RSL225" s="65"/>
      <c r="RSM225" s="65"/>
      <c r="RSN225" s="65"/>
      <c r="RSO225" s="66"/>
      <c r="RSQ225" s="64"/>
      <c r="RSR225" s="67"/>
      <c r="RSS225" s="67"/>
      <c r="RST225" s="65"/>
      <c r="RSU225" s="65"/>
      <c r="RSV225" s="65"/>
      <c r="RSW225" s="66"/>
      <c r="RSY225" s="64"/>
      <c r="RSZ225" s="67"/>
      <c r="RTA225" s="67"/>
      <c r="RTB225" s="65"/>
      <c r="RTC225" s="65"/>
      <c r="RTD225" s="65"/>
      <c r="RTE225" s="66"/>
      <c r="RTG225" s="64"/>
      <c r="RTH225" s="67"/>
      <c r="RTI225" s="67"/>
      <c r="RTJ225" s="65"/>
      <c r="RTK225" s="65"/>
      <c r="RTL225" s="65"/>
      <c r="RTM225" s="66"/>
      <c r="RTO225" s="64"/>
      <c r="RTP225" s="67"/>
      <c r="RTQ225" s="67"/>
      <c r="RTR225" s="65"/>
      <c r="RTS225" s="65"/>
      <c r="RTT225" s="65"/>
      <c r="RTU225" s="66"/>
      <c r="RTW225" s="64"/>
      <c r="RTX225" s="67"/>
      <c r="RTY225" s="67"/>
      <c r="RTZ225" s="65"/>
      <c r="RUA225" s="65"/>
      <c r="RUB225" s="65"/>
      <c r="RUC225" s="66"/>
      <c r="RUE225" s="64"/>
      <c r="RUF225" s="67"/>
      <c r="RUG225" s="67"/>
      <c r="RUH225" s="65"/>
      <c r="RUI225" s="65"/>
      <c r="RUJ225" s="65"/>
      <c r="RUK225" s="66"/>
      <c r="RUM225" s="64"/>
      <c r="RUN225" s="67"/>
      <c r="RUO225" s="67"/>
      <c r="RUP225" s="65"/>
      <c r="RUQ225" s="65"/>
      <c r="RUR225" s="65"/>
      <c r="RUS225" s="66"/>
      <c r="RUU225" s="64"/>
      <c r="RUV225" s="67"/>
      <c r="RUW225" s="67"/>
      <c r="RUX225" s="65"/>
      <c r="RUY225" s="65"/>
      <c r="RUZ225" s="65"/>
      <c r="RVA225" s="66"/>
      <c r="RVC225" s="64"/>
      <c r="RVD225" s="67"/>
      <c r="RVE225" s="67"/>
      <c r="RVF225" s="65"/>
      <c r="RVG225" s="65"/>
      <c r="RVH225" s="65"/>
      <c r="RVI225" s="66"/>
      <c r="RVK225" s="64"/>
      <c r="RVL225" s="67"/>
      <c r="RVM225" s="67"/>
      <c r="RVN225" s="65"/>
      <c r="RVO225" s="65"/>
      <c r="RVP225" s="65"/>
      <c r="RVQ225" s="66"/>
      <c r="RVS225" s="64"/>
      <c r="RVT225" s="67"/>
      <c r="RVU225" s="67"/>
      <c r="RVV225" s="65"/>
      <c r="RVW225" s="65"/>
      <c r="RVX225" s="65"/>
      <c r="RVY225" s="66"/>
      <c r="RWA225" s="64"/>
      <c r="RWB225" s="67"/>
      <c r="RWC225" s="67"/>
      <c r="RWD225" s="65"/>
      <c r="RWE225" s="65"/>
      <c r="RWF225" s="65"/>
      <c r="RWG225" s="66"/>
      <c r="RWI225" s="64"/>
      <c r="RWJ225" s="67"/>
      <c r="RWK225" s="67"/>
      <c r="RWL225" s="65"/>
      <c r="RWM225" s="65"/>
      <c r="RWN225" s="65"/>
      <c r="RWO225" s="66"/>
      <c r="RWQ225" s="64"/>
      <c r="RWR225" s="67"/>
      <c r="RWS225" s="67"/>
      <c r="RWT225" s="65"/>
      <c r="RWU225" s="65"/>
      <c r="RWV225" s="65"/>
      <c r="RWW225" s="66"/>
      <c r="RWY225" s="64"/>
      <c r="RWZ225" s="67"/>
      <c r="RXA225" s="67"/>
      <c r="RXB225" s="65"/>
      <c r="RXC225" s="65"/>
      <c r="RXD225" s="65"/>
      <c r="RXE225" s="66"/>
      <c r="RXG225" s="64"/>
      <c r="RXH225" s="67"/>
      <c r="RXI225" s="67"/>
      <c r="RXJ225" s="65"/>
      <c r="RXK225" s="65"/>
      <c r="RXL225" s="65"/>
      <c r="RXM225" s="66"/>
      <c r="RXO225" s="64"/>
      <c r="RXP225" s="67"/>
      <c r="RXQ225" s="67"/>
      <c r="RXR225" s="65"/>
      <c r="RXS225" s="65"/>
      <c r="RXT225" s="65"/>
      <c r="RXU225" s="66"/>
      <c r="RXW225" s="64"/>
      <c r="RXX225" s="67"/>
      <c r="RXY225" s="67"/>
      <c r="RXZ225" s="65"/>
      <c r="RYA225" s="65"/>
      <c r="RYB225" s="65"/>
      <c r="RYC225" s="66"/>
      <c r="RYE225" s="64"/>
      <c r="RYF225" s="67"/>
      <c r="RYG225" s="67"/>
      <c r="RYH225" s="65"/>
      <c r="RYI225" s="65"/>
      <c r="RYJ225" s="65"/>
      <c r="RYK225" s="66"/>
      <c r="RYM225" s="64"/>
      <c r="RYN225" s="67"/>
      <c r="RYO225" s="67"/>
      <c r="RYP225" s="65"/>
      <c r="RYQ225" s="65"/>
      <c r="RYR225" s="65"/>
      <c r="RYS225" s="66"/>
      <c r="RYU225" s="64"/>
      <c r="RYV225" s="67"/>
      <c r="RYW225" s="67"/>
      <c r="RYX225" s="65"/>
      <c r="RYY225" s="65"/>
      <c r="RYZ225" s="65"/>
      <c r="RZA225" s="66"/>
      <c r="RZC225" s="64"/>
      <c r="RZD225" s="67"/>
      <c r="RZE225" s="67"/>
      <c r="RZF225" s="65"/>
      <c r="RZG225" s="65"/>
      <c r="RZH225" s="65"/>
      <c r="RZI225" s="66"/>
      <c r="RZK225" s="64"/>
      <c r="RZL225" s="67"/>
      <c r="RZM225" s="67"/>
      <c r="RZN225" s="65"/>
      <c r="RZO225" s="65"/>
      <c r="RZP225" s="65"/>
      <c r="RZQ225" s="66"/>
      <c r="RZS225" s="64"/>
      <c r="RZT225" s="67"/>
      <c r="RZU225" s="67"/>
      <c r="RZV225" s="65"/>
      <c r="RZW225" s="65"/>
      <c r="RZX225" s="65"/>
      <c r="RZY225" s="66"/>
      <c r="SAA225" s="64"/>
      <c r="SAB225" s="67"/>
      <c r="SAC225" s="67"/>
      <c r="SAD225" s="65"/>
      <c r="SAE225" s="65"/>
      <c r="SAF225" s="65"/>
      <c r="SAG225" s="66"/>
      <c r="SAI225" s="64"/>
      <c r="SAJ225" s="67"/>
      <c r="SAK225" s="67"/>
      <c r="SAL225" s="65"/>
      <c r="SAM225" s="65"/>
      <c r="SAN225" s="65"/>
      <c r="SAO225" s="66"/>
      <c r="SAQ225" s="64"/>
      <c r="SAR225" s="67"/>
      <c r="SAS225" s="67"/>
      <c r="SAT225" s="65"/>
      <c r="SAU225" s="65"/>
      <c r="SAV225" s="65"/>
      <c r="SAW225" s="66"/>
      <c r="SAY225" s="64"/>
      <c r="SAZ225" s="67"/>
      <c r="SBA225" s="67"/>
      <c r="SBB225" s="65"/>
      <c r="SBC225" s="65"/>
      <c r="SBD225" s="65"/>
      <c r="SBE225" s="66"/>
      <c r="SBG225" s="64"/>
      <c r="SBH225" s="67"/>
      <c r="SBI225" s="67"/>
      <c r="SBJ225" s="65"/>
      <c r="SBK225" s="65"/>
      <c r="SBL225" s="65"/>
      <c r="SBM225" s="66"/>
      <c r="SBO225" s="64"/>
      <c r="SBP225" s="67"/>
      <c r="SBQ225" s="67"/>
      <c r="SBR225" s="65"/>
      <c r="SBS225" s="65"/>
      <c r="SBT225" s="65"/>
      <c r="SBU225" s="66"/>
      <c r="SBW225" s="64"/>
      <c r="SBX225" s="67"/>
      <c r="SBY225" s="67"/>
      <c r="SBZ225" s="65"/>
      <c r="SCA225" s="65"/>
      <c r="SCB225" s="65"/>
      <c r="SCC225" s="66"/>
      <c r="SCE225" s="64"/>
      <c r="SCF225" s="67"/>
      <c r="SCG225" s="67"/>
      <c r="SCH225" s="65"/>
      <c r="SCI225" s="65"/>
      <c r="SCJ225" s="65"/>
      <c r="SCK225" s="66"/>
      <c r="SCM225" s="64"/>
      <c r="SCN225" s="67"/>
      <c r="SCO225" s="67"/>
      <c r="SCP225" s="65"/>
      <c r="SCQ225" s="65"/>
      <c r="SCR225" s="65"/>
      <c r="SCS225" s="66"/>
      <c r="SCU225" s="64"/>
      <c r="SCV225" s="67"/>
      <c r="SCW225" s="67"/>
      <c r="SCX225" s="65"/>
      <c r="SCY225" s="65"/>
      <c r="SCZ225" s="65"/>
      <c r="SDA225" s="66"/>
      <c r="SDC225" s="64"/>
      <c r="SDD225" s="67"/>
      <c r="SDE225" s="67"/>
      <c r="SDF225" s="65"/>
      <c r="SDG225" s="65"/>
      <c r="SDH225" s="65"/>
      <c r="SDI225" s="66"/>
      <c r="SDK225" s="64"/>
      <c r="SDL225" s="67"/>
      <c r="SDM225" s="67"/>
      <c r="SDN225" s="65"/>
      <c r="SDO225" s="65"/>
      <c r="SDP225" s="65"/>
      <c r="SDQ225" s="66"/>
      <c r="SDS225" s="64"/>
      <c r="SDT225" s="67"/>
      <c r="SDU225" s="67"/>
      <c r="SDV225" s="65"/>
      <c r="SDW225" s="65"/>
      <c r="SDX225" s="65"/>
      <c r="SDY225" s="66"/>
      <c r="SEA225" s="64"/>
      <c r="SEB225" s="67"/>
      <c r="SEC225" s="67"/>
      <c r="SED225" s="65"/>
      <c r="SEE225" s="65"/>
      <c r="SEF225" s="65"/>
      <c r="SEG225" s="66"/>
      <c r="SEI225" s="64"/>
      <c r="SEJ225" s="67"/>
      <c r="SEK225" s="67"/>
      <c r="SEL225" s="65"/>
      <c r="SEM225" s="65"/>
      <c r="SEN225" s="65"/>
      <c r="SEO225" s="66"/>
      <c r="SEQ225" s="64"/>
      <c r="SER225" s="67"/>
      <c r="SES225" s="67"/>
      <c r="SET225" s="65"/>
      <c r="SEU225" s="65"/>
      <c r="SEV225" s="65"/>
      <c r="SEW225" s="66"/>
      <c r="SEY225" s="64"/>
      <c r="SEZ225" s="67"/>
      <c r="SFA225" s="67"/>
      <c r="SFB225" s="65"/>
      <c r="SFC225" s="65"/>
      <c r="SFD225" s="65"/>
      <c r="SFE225" s="66"/>
      <c r="SFG225" s="64"/>
      <c r="SFH225" s="67"/>
      <c r="SFI225" s="67"/>
      <c r="SFJ225" s="65"/>
      <c r="SFK225" s="65"/>
      <c r="SFL225" s="65"/>
      <c r="SFM225" s="66"/>
      <c r="SFO225" s="64"/>
      <c r="SFP225" s="67"/>
      <c r="SFQ225" s="67"/>
      <c r="SFR225" s="65"/>
      <c r="SFS225" s="65"/>
      <c r="SFT225" s="65"/>
      <c r="SFU225" s="66"/>
      <c r="SFW225" s="64"/>
      <c r="SFX225" s="67"/>
      <c r="SFY225" s="67"/>
      <c r="SFZ225" s="65"/>
      <c r="SGA225" s="65"/>
      <c r="SGB225" s="65"/>
      <c r="SGC225" s="66"/>
      <c r="SGE225" s="64"/>
      <c r="SGF225" s="67"/>
      <c r="SGG225" s="67"/>
      <c r="SGH225" s="65"/>
      <c r="SGI225" s="65"/>
      <c r="SGJ225" s="65"/>
      <c r="SGK225" s="66"/>
      <c r="SGM225" s="64"/>
      <c r="SGN225" s="67"/>
      <c r="SGO225" s="67"/>
      <c r="SGP225" s="65"/>
      <c r="SGQ225" s="65"/>
      <c r="SGR225" s="65"/>
      <c r="SGS225" s="66"/>
      <c r="SGU225" s="64"/>
      <c r="SGV225" s="67"/>
      <c r="SGW225" s="67"/>
      <c r="SGX225" s="65"/>
      <c r="SGY225" s="65"/>
      <c r="SGZ225" s="65"/>
      <c r="SHA225" s="66"/>
      <c r="SHC225" s="64"/>
      <c r="SHD225" s="67"/>
      <c r="SHE225" s="67"/>
      <c r="SHF225" s="65"/>
      <c r="SHG225" s="65"/>
      <c r="SHH225" s="65"/>
      <c r="SHI225" s="66"/>
      <c r="SHK225" s="64"/>
      <c r="SHL225" s="67"/>
      <c r="SHM225" s="67"/>
      <c r="SHN225" s="65"/>
      <c r="SHO225" s="65"/>
      <c r="SHP225" s="65"/>
      <c r="SHQ225" s="66"/>
      <c r="SHS225" s="64"/>
      <c r="SHT225" s="67"/>
      <c r="SHU225" s="67"/>
      <c r="SHV225" s="65"/>
      <c r="SHW225" s="65"/>
      <c r="SHX225" s="65"/>
      <c r="SHY225" s="66"/>
      <c r="SIA225" s="64"/>
      <c r="SIB225" s="67"/>
      <c r="SIC225" s="67"/>
      <c r="SID225" s="65"/>
      <c r="SIE225" s="65"/>
      <c r="SIF225" s="65"/>
      <c r="SIG225" s="66"/>
      <c r="SII225" s="64"/>
      <c r="SIJ225" s="67"/>
      <c r="SIK225" s="67"/>
      <c r="SIL225" s="65"/>
      <c r="SIM225" s="65"/>
      <c r="SIN225" s="65"/>
      <c r="SIO225" s="66"/>
      <c r="SIQ225" s="64"/>
      <c r="SIR225" s="67"/>
      <c r="SIS225" s="67"/>
      <c r="SIT225" s="65"/>
      <c r="SIU225" s="65"/>
      <c r="SIV225" s="65"/>
      <c r="SIW225" s="66"/>
      <c r="SIY225" s="64"/>
      <c r="SIZ225" s="67"/>
      <c r="SJA225" s="67"/>
      <c r="SJB225" s="65"/>
      <c r="SJC225" s="65"/>
      <c r="SJD225" s="65"/>
      <c r="SJE225" s="66"/>
      <c r="SJG225" s="64"/>
      <c r="SJH225" s="67"/>
      <c r="SJI225" s="67"/>
      <c r="SJJ225" s="65"/>
      <c r="SJK225" s="65"/>
      <c r="SJL225" s="65"/>
      <c r="SJM225" s="66"/>
      <c r="SJO225" s="64"/>
      <c r="SJP225" s="67"/>
      <c r="SJQ225" s="67"/>
      <c r="SJR225" s="65"/>
      <c r="SJS225" s="65"/>
      <c r="SJT225" s="65"/>
      <c r="SJU225" s="66"/>
      <c r="SJW225" s="64"/>
      <c r="SJX225" s="67"/>
      <c r="SJY225" s="67"/>
      <c r="SJZ225" s="65"/>
      <c r="SKA225" s="65"/>
      <c r="SKB225" s="65"/>
      <c r="SKC225" s="66"/>
      <c r="SKE225" s="64"/>
      <c r="SKF225" s="67"/>
      <c r="SKG225" s="67"/>
      <c r="SKH225" s="65"/>
      <c r="SKI225" s="65"/>
      <c r="SKJ225" s="65"/>
      <c r="SKK225" s="66"/>
      <c r="SKM225" s="64"/>
      <c r="SKN225" s="67"/>
      <c r="SKO225" s="67"/>
      <c r="SKP225" s="65"/>
      <c r="SKQ225" s="65"/>
      <c r="SKR225" s="65"/>
      <c r="SKS225" s="66"/>
      <c r="SKU225" s="64"/>
      <c r="SKV225" s="67"/>
      <c r="SKW225" s="67"/>
      <c r="SKX225" s="65"/>
      <c r="SKY225" s="65"/>
      <c r="SKZ225" s="65"/>
      <c r="SLA225" s="66"/>
      <c r="SLC225" s="64"/>
      <c r="SLD225" s="67"/>
      <c r="SLE225" s="67"/>
      <c r="SLF225" s="65"/>
      <c r="SLG225" s="65"/>
      <c r="SLH225" s="65"/>
      <c r="SLI225" s="66"/>
      <c r="SLK225" s="64"/>
      <c r="SLL225" s="67"/>
      <c r="SLM225" s="67"/>
      <c r="SLN225" s="65"/>
      <c r="SLO225" s="65"/>
      <c r="SLP225" s="65"/>
      <c r="SLQ225" s="66"/>
      <c r="SLS225" s="64"/>
      <c r="SLT225" s="67"/>
      <c r="SLU225" s="67"/>
      <c r="SLV225" s="65"/>
      <c r="SLW225" s="65"/>
      <c r="SLX225" s="65"/>
      <c r="SLY225" s="66"/>
      <c r="SMA225" s="64"/>
      <c r="SMB225" s="67"/>
      <c r="SMC225" s="67"/>
      <c r="SMD225" s="65"/>
      <c r="SME225" s="65"/>
      <c r="SMF225" s="65"/>
      <c r="SMG225" s="66"/>
      <c r="SMI225" s="64"/>
      <c r="SMJ225" s="67"/>
      <c r="SMK225" s="67"/>
      <c r="SML225" s="65"/>
      <c r="SMM225" s="65"/>
      <c r="SMN225" s="65"/>
      <c r="SMO225" s="66"/>
      <c r="SMQ225" s="64"/>
      <c r="SMR225" s="67"/>
      <c r="SMS225" s="67"/>
      <c r="SMT225" s="65"/>
      <c r="SMU225" s="65"/>
      <c r="SMV225" s="65"/>
      <c r="SMW225" s="66"/>
      <c r="SMY225" s="64"/>
      <c r="SMZ225" s="67"/>
      <c r="SNA225" s="67"/>
      <c r="SNB225" s="65"/>
      <c r="SNC225" s="65"/>
      <c r="SND225" s="65"/>
      <c r="SNE225" s="66"/>
      <c r="SNG225" s="64"/>
      <c r="SNH225" s="67"/>
      <c r="SNI225" s="67"/>
      <c r="SNJ225" s="65"/>
      <c r="SNK225" s="65"/>
      <c r="SNL225" s="65"/>
      <c r="SNM225" s="66"/>
      <c r="SNO225" s="64"/>
      <c r="SNP225" s="67"/>
      <c r="SNQ225" s="67"/>
      <c r="SNR225" s="65"/>
      <c r="SNS225" s="65"/>
      <c r="SNT225" s="65"/>
      <c r="SNU225" s="66"/>
      <c r="SNW225" s="64"/>
      <c r="SNX225" s="67"/>
      <c r="SNY225" s="67"/>
      <c r="SNZ225" s="65"/>
      <c r="SOA225" s="65"/>
      <c r="SOB225" s="65"/>
      <c r="SOC225" s="66"/>
      <c r="SOE225" s="64"/>
      <c r="SOF225" s="67"/>
      <c r="SOG225" s="67"/>
      <c r="SOH225" s="65"/>
      <c r="SOI225" s="65"/>
      <c r="SOJ225" s="65"/>
      <c r="SOK225" s="66"/>
      <c r="SOM225" s="64"/>
      <c r="SON225" s="67"/>
      <c r="SOO225" s="67"/>
      <c r="SOP225" s="65"/>
      <c r="SOQ225" s="65"/>
      <c r="SOR225" s="65"/>
      <c r="SOS225" s="66"/>
      <c r="SOU225" s="64"/>
      <c r="SOV225" s="67"/>
      <c r="SOW225" s="67"/>
      <c r="SOX225" s="65"/>
      <c r="SOY225" s="65"/>
      <c r="SOZ225" s="65"/>
      <c r="SPA225" s="66"/>
      <c r="SPC225" s="64"/>
      <c r="SPD225" s="67"/>
      <c r="SPE225" s="67"/>
      <c r="SPF225" s="65"/>
      <c r="SPG225" s="65"/>
      <c r="SPH225" s="65"/>
      <c r="SPI225" s="66"/>
      <c r="SPK225" s="64"/>
      <c r="SPL225" s="67"/>
      <c r="SPM225" s="67"/>
      <c r="SPN225" s="65"/>
      <c r="SPO225" s="65"/>
      <c r="SPP225" s="65"/>
      <c r="SPQ225" s="66"/>
      <c r="SPS225" s="64"/>
      <c r="SPT225" s="67"/>
      <c r="SPU225" s="67"/>
      <c r="SPV225" s="65"/>
      <c r="SPW225" s="65"/>
      <c r="SPX225" s="65"/>
      <c r="SPY225" s="66"/>
      <c r="SQA225" s="64"/>
      <c r="SQB225" s="67"/>
      <c r="SQC225" s="67"/>
      <c r="SQD225" s="65"/>
      <c r="SQE225" s="65"/>
      <c r="SQF225" s="65"/>
      <c r="SQG225" s="66"/>
      <c r="SQI225" s="64"/>
      <c r="SQJ225" s="67"/>
      <c r="SQK225" s="67"/>
      <c r="SQL225" s="65"/>
      <c r="SQM225" s="65"/>
      <c r="SQN225" s="65"/>
      <c r="SQO225" s="66"/>
      <c r="SQQ225" s="64"/>
      <c r="SQR225" s="67"/>
      <c r="SQS225" s="67"/>
      <c r="SQT225" s="65"/>
      <c r="SQU225" s="65"/>
      <c r="SQV225" s="65"/>
      <c r="SQW225" s="66"/>
      <c r="SQY225" s="64"/>
      <c r="SQZ225" s="67"/>
      <c r="SRA225" s="67"/>
      <c r="SRB225" s="65"/>
      <c r="SRC225" s="65"/>
      <c r="SRD225" s="65"/>
      <c r="SRE225" s="66"/>
      <c r="SRG225" s="64"/>
      <c r="SRH225" s="67"/>
      <c r="SRI225" s="67"/>
      <c r="SRJ225" s="65"/>
      <c r="SRK225" s="65"/>
      <c r="SRL225" s="65"/>
      <c r="SRM225" s="66"/>
      <c r="SRO225" s="64"/>
      <c r="SRP225" s="67"/>
      <c r="SRQ225" s="67"/>
      <c r="SRR225" s="65"/>
      <c r="SRS225" s="65"/>
      <c r="SRT225" s="65"/>
      <c r="SRU225" s="66"/>
      <c r="SRW225" s="64"/>
      <c r="SRX225" s="67"/>
      <c r="SRY225" s="67"/>
      <c r="SRZ225" s="65"/>
      <c r="SSA225" s="65"/>
      <c r="SSB225" s="65"/>
      <c r="SSC225" s="66"/>
      <c r="SSE225" s="64"/>
      <c r="SSF225" s="67"/>
      <c r="SSG225" s="67"/>
      <c r="SSH225" s="65"/>
      <c r="SSI225" s="65"/>
      <c r="SSJ225" s="65"/>
      <c r="SSK225" s="66"/>
      <c r="SSM225" s="64"/>
      <c r="SSN225" s="67"/>
      <c r="SSO225" s="67"/>
      <c r="SSP225" s="65"/>
      <c r="SSQ225" s="65"/>
      <c r="SSR225" s="65"/>
      <c r="SSS225" s="66"/>
      <c r="SSU225" s="64"/>
      <c r="SSV225" s="67"/>
      <c r="SSW225" s="67"/>
      <c r="SSX225" s="65"/>
      <c r="SSY225" s="65"/>
      <c r="SSZ225" s="65"/>
      <c r="STA225" s="66"/>
      <c r="STC225" s="64"/>
      <c r="STD225" s="67"/>
      <c r="STE225" s="67"/>
      <c r="STF225" s="65"/>
      <c r="STG225" s="65"/>
      <c r="STH225" s="65"/>
      <c r="STI225" s="66"/>
      <c r="STK225" s="64"/>
      <c r="STL225" s="67"/>
      <c r="STM225" s="67"/>
      <c r="STN225" s="65"/>
      <c r="STO225" s="65"/>
      <c r="STP225" s="65"/>
      <c r="STQ225" s="66"/>
      <c r="STS225" s="64"/>
      <c r="STT225" s="67"/>
      <c r="STU225" s="67"/>
      <c r="STV225" s="65"/>
      <c r="STW225" s="65"/>
      <c r="STX225" s="65"/>
      <c r="STY225" s="66"/>
      <c r="SUA225" s="64"/>
      <c r="SUB225" s="67"/>
      <c r="SUC225" s="67"/>
      <c r="SUD225" s="65"/>
      <c r="SUE225" s="65"/>
      <c r="SUF225" s="65"/>
      <c r="SUG225" s="66"/>
      <c r="SUI225" s="64"/>
      <c r="SUJ225" s="67"/>
      <c r="SUK225" s="67"/>
      <c r="SUL225" s="65"/>
      <c r="SUM225" s="65"/>
      <c r="SUN225" s="65"/>
      <c r="SUO225" s="66"/>
      <c r="SUQ225" s="64"/>
      <c r="SUR225" s="67"/>
      <c r="SUS225" s="67"/>
      <c r="SUT225" s="65"/>
      <c r="SUU225" s="65"/>
      <c r="SUV225" s="65"/>
      <c r="SUW225" s="66"/>
      <c r="SUY225" s="64"/>
      <c r="SUZ225" s="67"/>
      <c r="SVA225" s="67"/>
      <c r="SVB225" s="65"/>
      <c r="SVC225" s="65"/>
      <c r="SVD225" s="65"/>
      <c r="SVE225" s="66"/>
      <c r="SVG225" s="64"/>
      <c r="SVH225" s="67"/>
      <c r="SVI225" s="67"/>
      <c r="SVJ225" s="65"/>
      <c r="SVK225" s="65"/>
      <c r="SVL225" s="65"/>
      <c r="SVM225" s="66"/>
      <c r="SVO225" s="64"/>
      <c r="SVP225" s="67"/>
      <c r="SVQ225" s="67"/>
      <c r="SVR225" s="65"/>
      <c r="SVS225" s="65"/>
      <c r="SVT225" s="65"/>
      <c r="SVU225" s="66"/>
      <c r="SVW225" s="64"/>
      <c r="SVX225" s="67"/>
      <c r="SVY225" s="67"/>
      <c r="SVZ225" s="65"/>
      <c r="SWA225" s="65"/>
      <c r="SWB225" s="65"/>
      <c r="SWC225" s="66"/>
      <c r="SWE225" s="64"/>
      <c r="SWF225" s="67"/>
      <c r="SWG225" s="67"/>
      <c r="SWH225" s="65"/>
      <c r="SWI225" s="65"/>
      <c r="SWJ225" s="65"/>
      <c r="SWK225" s="66"/>
      <c r="SWM225" s="64"/>
      <c r="SWN225" s="67"/>
      <c r="SWO225" s="67"/>
      <c r="SWP225" s="65"/>
      <c r="SWQ225" s="65"/>
      <c r="SWR225" s="65"/>
      <c r="SWS225" s="66"/>
      <c r="SWU225" s="64"/>
      <c r="SWV225" s="67"/>
      <c r="SWW225" s="67"/>
      <c r="SWX225" s="65"/>
      <c r="SWY225" s="65"/>
      <c r="SWZ225" s="65"/>
      <c r="SXA225" s="66"/>
      <c r="SXC225" s="64"/>
      <c r="SXD225" s="67"/>
      <c r="SXE225" s="67"/>
      <c r="SXF225" s="65"/>
      <c r="SXG225" s="65"/>
      <c r="SXH225" s="65"/>
      <c r="SXI225" s="66"/>
      <c r="SXK225" s="64"/>
      <c r="SXL225" s="67"/>
      <c r="SXM225" s="67"/>
      <c r="SXN225" s="65"/>
      <c r="SXO225" s="65"/>
      <c r="SXP225" s="65"/>
      <c r="SXQ225" s="66"/>
      <c r="SXS225" s="64"/>
      <c r="SXT225" s="67"/>
      <c r="SXU225" s="67"/>
      <c r="SXV225" s="65"/>
      <c r="SXW225" s="65"/>
      <c r="SXX225" s="65"/>
      <c r="SXY225" s="66"/>
      <c r="SYA225" s="64"/>
      <c r="SYB225" s="67"/>
      <c r="SYC225" s="67"/>
      <c r="SYD225" s="65"/>
      <c r="SYE225" s="65"/>
      <c r="SYF225" s="65"/>
      <c r="SYG225" s="66"/>
      <c r="SYI225" s="64"/>
      <c r="SYJ225" s="67"/>
      <c r="SYK225" s="67"/>
      <c r="SYL225" s="65"/>
      <c r="SYM225" s="65"/>
      <c r="SYN225" s="65"/>
      <c r="SYO225" s="66"/>
      <c r="SYQ225" s="64"/>
      <c r="SYR225" s="67"/>
      <c r="SYS225" s="67"/>
      <c r="SYT225" s="65"/>
      <c r="SYU225" s="65"/>
      <c r="SYV225" s="65"/>
      <c r="SYW225" s="66"/>
      <c r="SYY225" s="64"/>
      <c r="SYZ225" s="67"/>
      <c r="SZA225" s="67"/>
      <c r="SZB225" s="65"/>
      <c r="SZC225" s="65"/>
      <c r="SZD225" s="65"/>
      <c r="SZE225" s="66"/>
      <c r="SZG225" s="64"/>
      <c r="SZH225" s="67"/>
      <c r="SZI225" s="67"/>
      <c r="SZJ225" s="65"/>
      <c r="SZK225" s="65"/>
      <c r="SZL225" s="65"/>
      <c r="SZM225" s="66"/>
      <c r="SZO225" s="64"/>
      <c r="SZP225" s="67"/>
      <c r="SZQ225" s="67"/>
      <c r="SZR225" s="65"/>
      <c r="SZS225" s="65"/>
      <c r="SZT225" s="65"/>
      <c r="SZU225" s="66"/>
      <c r="SZW225" s="64"/>
      <c r="SZX225" s="67"/>
      <c r="SZY225" s="67"/>
      <c r="SZZ225" s="65"/>
      <c r="TAA225" s="65"/>
      <c r="TAB225" s="65"/>
      <c r="TAC225" s="66"/>
      <c r="TAE225" s="64"/>
      <c r="TAF225" s="67"/>
      <c r="TAG225" s="67"/>
      <c r="TAH225" s="65"/>
      <c r="TAI225" s="65"/>
      <c r="TAJ225" s="65"/>
      <c r="TAK225" s="66"/>
      <c r="TAM225" s="64"/>
      <c r="TAN225" s="67"/>
      <c r="TAO225" s="67"/>
      <c r="TAP225" s="65"/>
      <c r="TAQ225" s="65"/>
      <c r="TAR225" s="65"/>
      <c r="TAS225" s="66"/>
      <c r="TAU225" s="64"/>
      <c r="TAV225" s="67"/>
      <c r="TAW225" s="67"/>
      <c r="TAX225" s="65"/>
      <c r="TAY225" s="65"/>
      <c r="TAZ225" s="65"/>
      <c r="TBA225" s="66"/>
      <c r="TBC225" s="64"/>
      <c r="TBD225" s="67"/>
      <c r="TBE225" s="67"/>
      <c r="TBF225" s="65"/>
      <c r="TBG225" s="65"/>
      <c r="TBH225" s="65"/>
      <c r="TBI225" s="66"/>
      <c r="TBK225" s="64"/>
      <c r="TBL225" s="67"/>
      <c r="TBM225" s="67"/>
      <c r="TBN225" s="65"/>
      <c r="TBO225" s="65"/>
      <c r="TBP225" s="65"/>
      <c r="TBQ225" s="66"/>
      <c r="TBS225" s="64"/>
      <c r="TBT225" s="67"/>
      <c r="TBU225" s="67"/>
      <c r="TBV225" s="65"/>
      <c r="TBW225" s="65"/>
      <c r="TBX225" s="65"/>
      <c r="TBY225" s="66"/>
      <c r="TCA225" s="64"/>
      <c r="TCB225" s="67"/>
      <c r="TCC225" s="67"/>
      <c r="TCD225" s="65"/>
      <c r="TCE225" s="65"/>
      <c r="TCF225" s="65"/>
      <c r="TCG225" s="66"/>
      <c r="TCI225" s="64"/>
      <c r="TCJ225" s="67"/>
      <c r="TCK225" s="67"/>
      <c r="TCL225" s="65"/>
      <c r="TCM225" s="65"/>
      <c r="TCN225" s="65"/>
      <c r="TCO225" s="66"/>
      <c r="TCQ225" s="64"/>
      <c r="TCR225" s="67"/>
      <c r="TCS225" s="67"/>
      <c r="TCT225" s="65"/>
      <c r="TCU225" s="65"/>
      <c r="TCV225" s="65"/>
      <c r="TCW225" s="66"/>
      <c r="TCY225" s="64"/>
      <c r="TCZ225" s="67"/>
      <c r="TDA225" s="67"/>
      <c r="TDB225" s="65"/>
      <c r="TDC225" s="65"/>
      <c r="TDD225" s="65"/>
      <c r="TDE225" s="66"/>
      <c r="TDG225" s="64"/>
      <c r="TDH225" s="67"/>
      <c r="TDI225" s="67"/>
      <c r="TDJ225" s="65"/>
      <c r="TDK225" s="65"/>
      <c r="TDL225" s="65"/>
      <c r="TDM225" s="66"/>
      <c r="TDO225" s="64"/>
      <c r="TDP225" s="67"/>
      <c r="TDQ225" s="67"/>
      <c r="TDR225" s="65"/>
      <c r="TDS225" s="65"/>
      <c r="TDT225" s="65"/>
      <c r="TDU225" s="66"/>
      <c r="TDW225" s="64"/>
      <c r="TDX225" s="67"/>
      <c r="TDY225" s="67"/>
      <c r="TDZ225" s="65"/>
      <c r="TEA225" s="65"/>
      <c r="TEB225" s="65"/>
      <c r="TEC225" s="66"/>
      <c r="TEE225" s="64"/>
      <c r="TEF225" s="67"/>
      <c r="TEG225" s="67"/>
      <c r="TEH225" s="65"/>
      <c r="TEI225" s="65"/>
      <c r="TEJ225" s="65"/>
      <c r="TEK225" s="66"/>
      <c r="TEM225" s="64"/>
      <c r="TEN225" s="67"/>
      <c r="TEO225" s="67"/>
      <c r="TEP225" s="65"/>
      <c r="TEQ225" s="65"/>
      <c r="TER225" s="65"/>
      <c r="TES225" s="66"/>
      <c r="TEU225" s="64"/>
      <c r="TEV225" s="67"/>
      <c r="TEW225" s="67"/>
      <c r="TEX225" s="65"/>
      <c r="TEY225" s="65"/>
      <c r="TEZ225" s="65"/>
      <c r="TFA225" s="66"/>
      <c r="TFC225" s="64"/>
      <c r="TFD225" s="67"/>
      <c r="TFE225" s="67"/>
      <c r="TFF225" s="65"/>
      <c r="TFG225" s="65"/>
      <c r="TFH225" s="65"/>
      <c r="TFI225" s="66"/>
      <c r="TFK225" s="64"/>
      <c r="TFL225" s="67"/>
      <c r="TFM225" s="67"/>
      <c r="TFN225" s="65"/>
      <c r="TFO225" s="65"/>
      <c r="TFP225" s="65"/>
      <c r="TFQ225" s="66"/>
      <c r="TFS225" s="64"/>
      <c r="TFT225" s="67"/>
      <c r="TFU225" s="67"/>
      <c r="TFV225" s="65"/>
      <c r="TFW225" s="65"/>
      <c r="TFX225" s="65"/>
      <c r="TFY225" s="66"/>
      <c r="TGA225" s="64"/>
      <c r="TGB225" s="67"/>
      <c r="TGC225" s="67"/>
      <c r="TGD225" s="65"/>
      <c r="TGE225" s="65"/>
      <c r="TGF225" s="65"/>
      <c r="TGG225" s="66"/>
      <c r="TGI225" s="64"/>
      <c r="TGJ225" s="67"/>
      <c r="TGK225" s="67"/>
      <c r="TGL225" s="65"/>
      <c r="TGM225" s="65"/>
      <c r="TGN225" s="65"/>
      <c r="TGO225" s="66"/>
      <c r="TGQ225" s="64"/>
      <c r="TGR225" s="67"/>
      <c r="TGS225" s="67"/>
      <c r="TGT225" s="65"/>
      <c r="TGU225" s="65"/>
      <c r="TGV225" s="65"/>
      <c r="TGW225" s="66"/>
      <c r="TGY225" s="64"/>
      <c r="TGZ225" s="67"/>
      <c r="THA225" s="67"/>
      <c r="THB225" s="65"/>
      <c r="THC225" s="65"/>
      <c r="THD225" s="65"/>
      <c r="THE225" s="66"/>
      <c r="THG225" s="64"/>
      <c r="THH225" s="67"/>
      <c r="THI225" s="67"/>
      <c r="THJ225" s="65"/>
      <c r="THK225" s="65"/>
      <c r="THL225" s="65"/>
      <c r="THM225" s="66"/>
      <c r="THO225" s="64"/>
      <c r="THP225" s="67"/>
      <c r="THQ225" s="67"/>
      <c r="THR225" s="65"/>
      <c r="THS225" s="65"/>
      <c r="THT225" s="65"/>
      <c r="THU225" s="66"/>
      <c r="THW225" s="64"/>
      <c r="THX225" s="67"/>
      <c r="THY225" s="67"/>
      <c r="THZ225" s="65"/>
      <c r="TIA225" s="65"/>
      <c r="TIB225" s="65"/>
      <c r="TIC225" s="66"/>
      <c r="TIE225" s="64"/>
      <c r="TIF225" s="67"/>
      <c r="TIG225" s="67"/>
      <c r="TIH225" s="65"/>
      <c r="TII225" s="65"/>
      <c r="TIJ225" s="65"/>
      <c r="TIK225" s="66"/>
      <c r="TIM225" s="64"/>
      <c r="TIN225" s="67"/>
      <c r="TIO225" s="67"/>
      <c r="TIP225" s="65"/>
      <c r="TIQ225" s="65"/>
      <c r="TIR225" s="65"/>
      <c r="TIS225" s="66"/>
      <c r="TIU225" s="64"/>
      <c r="TIV225" s="67"/>
      <c r="TIW225" s="67"/>
      <c r="TIX225" s="65"/>
      <c r="TIY225" s="65"/>
      <c r="TIZ225" s="65"/>
      <c r="TJA225" s="66"/>
      <c r="TJC225" s="64"/>
      <c r="TJD225" s="67"/>
      <c r="TJE225" s="67"/>
      <c r="TJF225" s="65"/>
      <c r="TJG225" s="65"/>
      <c r="TJH225" s="65"/>
      <c r="TJI225" s="66"/>
      <c r="TJK225" s="64"/>
      <c r="TJL225" s="67"/>
      <c r="TJM225" s="67"/>
      <c r="TJN225" s="65"/>
      <c r="TJO225" s="65"/>
      <c r="TJP225" s="65"/>
      <c r="TJQ225" s="66"/>
      <c r="TJS225" s="64"/>
      <c r="TJT225" s="67"/>
      <c r="TJU225" s="67"/>
      <c r="TJV225" s="65"/>
      <c r="TJW225" s="65"/>
      <c r="TJX225" s="65"/>
      <c r="TJY225" s="66"/>
      <c r="TKA225" s="64"/>
      <c r="TKB225" s="67"/>
      <c r="TKC225" s="67"/>
      <c r="TKD225" s="65"/>
      <c r="TKE225" s="65"/>
      <c r="TKF225" s="65"/>
      <c r="TKG225" s="66"/>
      <c r="TKI225" s="64"/>
      <c r="TKJ225" s="67"/>
      <c r="TKK225" s="67"/>
      <c r="TKL225" s="65"/>
      <c r="TKM225" s="65"/>
      <c r="TKN225" s="65"/>
      <c r="TKO225" s="66"/>
      <c r="TKQ225" s="64"/>
      <c r="TKR225" s="67"/>
      <c r="TKS225" s="67"/>
      <c r="TKT225" s="65"/>
      <c r="TKU225" s="65"/>
      <c r="TKV225" s="65"/>
      <c r="TKW225" s="66"/>
      <c r="TKY225" s="64"/>
      <c r="TKZ225" s="67"/>
      <c r="TLA225" s="67"/>
      <c r="TLB225" s="65"/>
      <c r="TLC225" s="65"/>
      <c r="TLD225" s="65"/>
      <c r="TLE225" s="66"/>
      <c r="TLG225" s="64"/>
      <c r="TLH225" s="67"/>
      <c r="TLI225" s="67"/>
      <c r="TLJ225" s="65"/>
      <c r="TLK225" s="65"/>
      <c r="TLL225" s="65"/>
      <c r="TLM225" s="66"/>
      <c r="TLO225" s="64"/>
      <c r="TLP225" s="67"/>
      <c r="TLQ225" s="67"/>
      <c r="TLR225" s="65"/>
      <c r="TLS225" s="65"/>
      <c r="TLT225" s="65"/>
      <c r="TLU225" s="66"/>
      <c r="TLW225" s="64"/>
      <c r="TLX225" s="67"/>
      <c r="TLY225" s="67"/>
      <c r="TLZ225" s="65"/>
      <c r="TMA225" s="65"/>
      <c r="TMB225" s="65"/>
      <c r="TMC225" s="66"/>
      <c r="TME225" s="64"/>
      <c r="TMF225" s="67"/>
      <c r="TMG225" s="67"/>
      <c r="TMH225" s="65"/>
      <c r="TMI225" s="65"/>
      <c r="TMJ225" s="65"/>
      <c r="TMK225" s="66"/>
      <c r="TMM225" s="64"/>
      <c r="TMN225" s="67"/>
      <c r="TMO225" s="67"/>
      <c r="TMP225" s="65"/>
      <c r="TMQ225" s="65"/>
      <c r="TMR225" s="65"/>
      <c r="TMS225" s="66"/>
      <c r="TMU225" s="64"/>
      <c r="TMV225" s="67"/>
      <c r="TMW225" s="67"/>
      <c r="TMX225" s="65"/>
      <c r="TMY225" s="65"/>
      <c r="TMZ225" s="65"/>
      <c r="TNA225" s="66"/>
      <c r="TNC225" s="64"/>
      <c r="TND225" s="67"/>
      <c r="TNE225" s="67"/>
      <c r="TNF225" s="65"/>
      <c r="TNG225" s="65"/>
      <c r="TNH225" s="65"/>
      <c r="TNI225" s="66"/>
      <c r="TNK225" s="64"/>
      <c r="TNL225" s="67"/>
      <c r="TNM225" s="67"/>
      <c r="TNN225" s="65"/>
      <c r="TNO225" s="65"/>
      <c r="TNP225" s="65"/>
      <c r="TNQ225" s="66"/>
      <c r="TNS225" s="64"/>
      <c r="TNT225" s="67"/>
      <c r="TNU225" s="67"/>
      <c r="TNV225" s="65"/>
      <c r="TNW225" s="65"/>
      <c r="TNX225" s="65"/>
      <c r="TNY225" s="66"/>
      <c r="TOA225" s="64"/>
      <c r="TOB225" s="67"/>
      <c r="TOC225" s="67"/>
      <c r="TOD225" s="65"/>
      <c r="TOE225" s="65"/>
      <c r="TOF225" s="65"/>
      <c r="TOG225" s="66"/>
      <c r="TOI225" s="64"/>
      <c r="TOJ225" s="67"/>
      <c r="TOK225" s="67"/>
      <c r="TOL225" s="65"/>
      <c r="TOM225" s="65"/>
      <c r="TON225" s="65"/>
      <c r="TOO225" s="66"/>
      <c r="TOQ225" s="64"/>
      <c r="TOR225" s="67"/>
      <c r="TOS225" s="67"/>
      <c r="TOT225" s="65"/>
      <c r="TOU225" s="65"/>
      <c r="TOV225" s="65"/>
      <c r="TOW225" s="66"/>
      <c r="TOY225" s="64"/>
      <c r="TOZ225" s="67"/>
      <c r="TPA225" s="67"/>
      <c r="TPB225" s="65"/>
      <c r="TPC225" s="65"/>
      <c r="TPD225" s="65"/>
      <c r="TPE225" s="66"/>
      <c r="TPG225" s="64"/>
      <c r="TPH225" s="67"/>
      <c r="TPI225" s="67"/>
      <c r="TPJ225" s="65"/>
      <c r="TPK225" s="65"/>
      <c r="TPL225" s="65"/>
      <c r="TPM225" s="66"/>
      <c r="TPO225" s="64"/>
      <c r="TPP225" s="67"/>
      <c r="TPQ225" s="67"/>
      <c r="TPR225" s="65"/>
      <c r="TPS225" s="65"/>
      <c r="TPT225" s="65"/>
      <c r="TPU225" s="66"/>
      <c r="TPW225" s="64"/>
      <c r="TPX225" s="67"/>
      <c r="TPY225" s="67"/>
      <c r="TPZ225" s="65"/>
      <c r="TQA225" s="65"/>
      <c r="TQB225" s="65"/>
      <c r="TQC225" s="66"/>
      <c r="TQE225" s="64"/>
      <c r="TQF225" s="67"/>
      <c r="TQG225" s="67"/>
      <c r="TQH225" s="65"/>
      <c r="TQI225" s="65"/>
      <c r="TQJ225" s="65"/>
      <c r="TQK225" s="66"/>
      <c r="TQM225" s="64"/>
      <c r="TQN225" s="67"/>
      <c r="TQO225" s="67"/>
      <c r="TQP225" s="65"/>
      <c r="TQQ225" s="65"/>
      <c r="TQR225" s="65"/>
      <c r="TQS225" s="66"/>
      <c r="TQU225" s="64"/>
      <c r="TQV225" s="67"/>
      <c r="TQW225" s="67"/>
      <c r="TQX225" s="65"/>
      <c r="TQY225" s="65"/>
      <c r="TQZ225" s="65"/>
      <c r="TRA225" s="66"/>
      <c r="TRC225" s="64"/>
      <c r="TRD225" s="67"/>
      <c r="TRE225" s="67"/>
      <c r="TRF225" s="65"/>
      <c r="TRG225" s="65"/>
      <c r="TRH225" s="65"/>
      <c r="TRI225" s="66"/>
      <c r="TRK225" s="64"/>
      <c r="TRL225" s="67"/>
      <c r="TRM225" s="67"/>
      <c r="TRN225" s="65"/>
      <c r="TRO225" s="65"/>
      <c r="TRP225" s="65"/>
      <c r="TRQ225" s="66"/>
      <c r="TRS225" s="64"/>
      <c r="TRT225" s="67"/>
      <c r="TRU225" s="67"/>
      <c r="TRV225" s="65"/>
      <c r="TRW225" s="65"/>
      <c r="TRX225" s="65"/>
      <c r="TRY225" s="66"/>
      <c r="TSA225" s="64"/>
      <c r="TSB225" s="67"/>
      <c r="TSC225" s="67"/>
      <c r="TSD225" s="65"/>
      <c r="TSE225" s="65"/>
      <c r="TSF225" s="65"/>
      <c r="TSG225" s="66"/>
      <c r="TSI225" s="64"/>
      <c r="TSJ225" s="67"/>
      <c r="TSK225" s="67"/>
      <c r="TSL225" s="65"/>
      <c r="TSM225" s="65"/>
      <c r="TSN225" s="65"/>
      <c r="TSO225" s="66"/>
      <c r="TSQ225" s="64"/>
      <c r="TSR225" s="67"/>
      <c r="TSS225" s="67"/>
      <c r="TST225" s="65"/>
      <c r="TSU225" s="65"/>
      <c r="TSV225" s="65"/>
      <c r="TSW225" s="66"/>
      <c r="TSY225" s="64"/>
      <c r="TSZ225" s="67"/>
      <c r="TTA225" s="67"/>
      <c r="TTB225" s="65"/>
      <c r="TTC225" s="65"/>
      <c r="TTD225" s="65"/>
      <c r="TTE225" s="66"/>
      <c r="TTG225" s="64"/>
      <c r="TTH225" s="67"/>
      <c r="TTI225" s="67"/>
      <c r="TTJ225" s="65"/>
      <c r="TTK225" s="65"/>
      <c r="TTL225" s="65"/>
      <c r="TTM225" s="66"/>
      <c r="TTO225" s="64"/>
      <c r="TTP225" s="67"/>
      <c r="TTQ225" s="67"/>
      <c r="TTR225" s="65"/>
      <c r="TTS225" s="65"/>
      <c r="TTT225" s="65"/>
      <c r="TTU225" s="66"/>
      <c r="TTW225" s="64"/>
      <c r="TTX225" s="67"/>
      <c r="TTY225" s="67"/>
      <c r="TTZ225" s="65"/>
      <c r="TUA225" s="65"/>
      <c r="TUB225" s="65"/>
      <c r="TUC225" s="66"/>
      <c r="TUE225" s="64"/>
      <c r="TUF225" s="67"/>
      <c r="TUG225" s="67"/>
      <c r="TUH225" s="65"/>
      <c r="TUI225" s="65"/>
      <c r="TUJ225" s="65"/>
      <c r="TUK225" s="66"/>
      <c r="TUM225" s="64"/>
      <c r="TUN225" s="67"/>
      <c r="TUO225" s="67"/>
      <c r="TUP225" s="65"/>
      <c r="TUQ225" s="65"/>
      <c r="TUR225" s="65"/>
      <c r="TUS225" s="66"/>
      <c r="TUU225" s="64"/>
      <c r="TUV225" s="67"/>
      <c r="TUW225" s="67"/>
      <c r="TUX225" s="65"/>
      <c r="TUY225" s="65"/>
      <c r="TUZ225" s="65"/>
      <c r="TVA225" s="66"/>
      <c r="TVC225" s="64"/>
      <c r="TVD225" s="67"/>
      <c r="TVE225" s="67"/>
      <c r="TVF225" s="65"/>
      <c r="TVG225" s="65"/>
      <c r="TVH225" s="65"/>
      <c r="TVI225" s="66"/>
      <c r="TVK225" s="64"/>
      <c r="TVL225" s="67"/>
      <c r="TVM225" s="67"/>
      <c r="TVN225" s="65"/>
      <c r="TVO225" s="65"/>
      <c r="TVP225" s="65"/>
      <c r="TVQ225" s="66"/>
      <c r="TVS225" s="64"/>
      <c r="TVT225" s="67"/>
      <c r="TVU225" s="67"/>
      <c r="TVV225" s="65"/>
      <c r="TVW225" s="65"/>
      <c r="TVX225" s="65"/>
      <c r="TVY225" s="66"/>
      <c r="TWA225" s="64"/>
      <c r="TWB225" s="67"/>
      <c r="TWC225" s="67"/>
      <c r="TWD225" s="65"/>
      <c r="TWE225" s="65"/>
      <c r="TWF225" s="65"/>
      <c r="TWG225" s="66"/>
      <c r="TWI225" s="64"/>
      <c r="TWJ225" s="67"/>
      <c r="TWK225" s="67"/>
      <c r="TWL225" s="65"/>
      <c r="TWM225" s="65"/>
      <c r="TWN225" s="65"/>
      <c r="TWO225" s="66"/>
      <c r="TWQ225" s="64"/>
      <c r="TWR225" s="67"/>
      <c r="TWS225" s="67"/>
      <c r="TWT225" s="65"/>
      <c r="TWU225" s="65"/>
      <c r="TWV225" s="65"/>
      <c r="TWW225" s="66"/>
      <c r="TWY225" s="64"/>
      <c r="TWZ225" s="67"/>
      <c r="TXA225" s="67"/>
      <c r="TXB225" s="65"/>
      <c r="TXC225" s="65"/>
      <c r="TXD225" s="65"/>
      <c r="TXE225" s="66"/>
      <c r="TXG225" s="64"/>
      <c r="TXH225" s="67"/>
      <c r="TXI225" s="67"/>
      <c r="TXJ225" s="65"/>
      <c r="TXK225" s="65"/>
      <c r="TXL225" s="65"/>
      <c r="TXM225" s="66"/>
      <c r="TXO225" s="64"/>
      <c r="TXP225" s="67"/>
      <c r="TXQ225" s="67"/>
      <c r="TXR225" s="65"/>
      <c r="TXS225" s="65"/>
      <c r="TXT225" s="65"/>
      <c r="TXU225" s="66"/>
      <c r="TXW225" s="64"/>
      <c r="TXX225" s="67"/>
      <c r="TXY225" s="67"/>
      <c r="TXZ225" s="65"/>
      <c r="TYA225" s="65"/>
      <c r="TYB225" s="65"/>
      <c r="TYC225" s="66"/>
      <c r="TYE225" s="64"/>
      <c r="TYF225" s="67"/>
      <c r="TYG225" s="67"/>
      <c r="TYH225" s="65"/>
      <c r="TYI225" s="65"/>
      <c r="TYJ225" s="65"/>
      <c r="TYK225" s="66"/>
      <c r="TYM225" s="64"/>
      <c r="TYN225" s="67"/>
      <c r="TYO225" s="67"/>
      <c r="TYP225" s="65"/>
      <c r="TYQ225" s="65"/>
      <c r="TYR225" s="65"/>
      <c r="TYS225" s="66"/>
      <c r="TYU225" s="64"/>
      <c r="TYV225" s="67"/>
      <c r="TYW225" s="67"/>
      <c r="TYX225" s="65"/>
      <c r="TYY225" s="65"/>
      <c r="TYZ225" s="65"/>
      <c r="TZA225" s="66"/>
      <c r="TZC225" s="64"/>
      <c r="TZD225" s="67"/>
      <c r="TZE225" s="67"/>
      <c r="TZF225" s="65"/>
      <c r="TZG225" s="65"/>
      <c r="TZH225" s="65"/>
      <c r="TZI225" s="66"/>
      <c r="TZK225" s="64"/>
      <c r="TZL225" s="67"/>
      <c r="TZM225" s="67"/>
      <c r="TZN225" s="65"/>
      <c r="TZO225" s="65"/>
      <c r="TZP225" s="65"/>
      <c r="TZQ225" s="66"/>
      <c r="TZS225" s="64"/>
      <c r="TZT225" s="67"/>
      <c r="TZU225" s="67"/>
      <c r="TZV225" s="65"/>
      <c r="TZW225" s="65"/>
      <c r="TZX225" s="65"/>
      <c r="TZY225" s="66"/>
      <c r="UAA225" s="64"/>
      <c r="UAB225" s="67"/>
      <c r="UAC225" s="67"/>
      <c r="UAD225" s="65"/>
      <c r="UAE225" s="65"/>
      <c r="UAF225" s="65"/>
      <c r="UAG225" s="66"/>
      <c r="UAI225" s="64"/>
      <c r="UAJ225" s="67"/>
      <c r="UAK225" s="67"/>
      <c r="UAL225" s="65"/>
      <c r="UAM225" s="65"/>
      <c r="UAN225" s="65"/>
      <c r="UAO225" s="66"/>
      <c r="UAQ225" s="64"/>
      <c r="UAR225" s="67"/>
      <c r="UAS225" s="67"/>
      <c r="UAT225" s="65"/>
      <c r="UAU225" s="65"/>
      <c r="UAV225" s="65"/>
      <c r="UAW225" s="66"/>
      <c r="UAY225" s="64"/>
      <c r="UAZ225" s="67"/>
      <c r="UBA225" s="67"/>
      <c r="UBB225" s="65"/>
      <c r="UBC225" s="65"/>
      <c r="UBD225" s="65"/>
      <c r="UBE225" s="66"/>
      <c r="UBG225" s="64"/>
      <c r="UBH225" s="67"/>
      <c r="UBI225" s="67"/>
      <c r="UBJ225" s="65"/>
      <c r="UBK225" s="65"/>
      <c r="UBL225" s="65"/>
      <c r="UBM225" s="66"/>
      <c r="UBO225" s="64"/>
      <c r="UBP225" s="67"/>
      <c r="UBQ225" s="67"/>
      <c r="UBR225" s="65"/>
      <c r="UBS225" s="65"/>
      <c r="UBT225" s="65"/>
      <c r="UBU225" s="66"/>
      <c r="UBW225" s="64"/>
      <c r="UBX225" s="67"/>
      <c r="UBY225" s="67"/>
      <c r="UBZ225" s="65"/>
      <c r="UCA225" s="65"/>
      <c r="UCB225" s="65"/>
      <c r="UCC225" s="66"/>
      <c r="UCE225" s="64"/>
      <c r="UCF225" s="67"/>
      <c r="UCG225" s="67"/>
      <c r="UCH225" s="65"/>
      <c r="UCI225" s="65"/>
      <c r="UCJ225" s="65"/>
      <c r="UCK225" s="66"/>
      <c r="UCM225" s="64"/>
      <c r="UCN225" s="67"/>
      <c r="UCO225" s="67"/>
      <c r="UCP225" s="65"/>
      <c r="UCQ225" s="65"/>
      <c r="UCR225" s="65"/>
      <c r="UCS225" s="66"/>
      <c r="UCU225" s="64"/>
      <c r="UCV225" s="67"/>
      <c r="UCW225" s="67"/>
      <c r="UCX225" s="65"/>
      <c r="UCY225" s="65"/>
      <c r="UCZ225" s="65"/>
      <c r="UDA225" s="66"/>
      <c r="UDC225" s="64"/>
      <c r="UDD225" s="67"/>
      <c r="UDE225" s="67"/>
      <c r="UDF225" s="65"/>
      <c r="UDG225" s="65"/>
      <c r="UDH225" s="65"/>
      <c r="UDI225" s="66"/>
      <c r="UDK225" s="64"/>
      <c r="UDL225" s="67"/>
      <c r="UDM225" s="67"/>
      <c r="UDN225" s="65"/>
      <c r="UDO225" s="65"/>
      <c r="UDP225" s="65"/>
      <c r="UDQ225" s="66"/>
      <c r="UDS225" s="64"/>
      <c r="UDT225" s="67"/>
      <c r="UDU225" s="67"/>
      <c r="UDV225" s="65"/>
      <c r="UDW225" s="65"/>
      <c r="UDX225" s="65"/>
      <c r="UDY225" s="66"/>
      <c r="UEA225" s="64"/>
      <c r="UEB225" s="67"/>
      <c r="UEC225" s="67"/>
      <c r="UED225" s="65"/>
      <c r="UEE225" s="65"/>
      <c r="UEF225" s="65"/>
      <c r="UEG225" s="66"/>
      <c r="UEI225" s="64"/>
      <c r="UEJ225" s="67"/>
      <c r="UEK225" s="67"/>
      <c r="UEL225" s="65"/>
      <c r="UEM225" s="65"/>
      <c r="UEN225" s="65"/>
      <c r="UEO225" s="66"/>
      <c r="UEQ225" s="64"/>
      <c r="UER225" s="67"/>
      <c r="UES225" s="67"/>
      <c r="UET225" s="65"/>
      <c r="UEU225" s="65"/>
      <c r="UEV225" s="65"/>
      <c r="UEW225" s="66"/>
      <c r="UEY225" s="64"/>
      <c r="UEZ225" s="67"/>
      <c r="UFA225" s="67"/>
      <c r="UFB225" s="65"/>
      <c r="UFC225" s="65"/>
      <c r="UFD225" s="65"/>
      <c r="UFE225" s="66"/>
      <c r="UFG225" s="64"/>
      <c r="UFH225" s="67"/>
      <c r="UFI225" s="67"/>
      <c r="UFJ225" s="65"/>
      <c r="UFK225" s="65"/>
      <c r="UFL225" s="65"/>
      <c r="UFM225" s="66"/>
      <c r="UFO225" s="64"/>
      <c r="UFP225" s="67"/>
      <c r="UFQ225" s="67"/>
      <c r="UFR225" s="65"/>
      <c r="UFS225" s="65"/>
      <c r="UFT225" s="65"/>
      <c r="UFU225" s="66"/>
      <c r="UFW225" s="64"/>
      <c r="UFX225" s="67"/>
      <c r="UFY225" s="67"/>
      <c r="UFZ225" s="65"/>
      <c r="UGA225" s="65"/>
      <c r="UGB225" s="65"/>
      <c r="UGC225" s="66"/>
      <c r="UGE225" s="64"/>
      <c r="UGF225" s="67"/>
      <c r="UGG225" s="67"/>
      <c r="UGH225" s="65"/>
      <c r="UGI225" s="65"/>
      <c r="UGJ225" s="65"/>
      <c r="UGK225" s="66"/>
      <c r="UGM225" s="64"/>
      <c r="UGN225" s="67"/>
      <c r="UGO225" s="67"/>
      <c r="UGP225" s="65"/>
      <c r="UGQ225" s="65"/>
      <c r="UGR225" s="65"/>
      <c r="UGS225" s="66"/>
      <c r="UGU225" s="64"/>
      <c r="UGV225" s="67"/>
      <c r="UGW225" s="67"/>
      <c r="UGX225" s="65"/>
      <c r="UGY225" s="65"/>
      <c r="UGZ225" s="65"/>
      <c r="UHA225" s="66"/>
      <c r="UHC225" s="64"/>
      <c r="UHD225" s="67"/>
      <c r="UHE225" s="67"/>
      <c r="UHF225" s="65"/>
      <c r="UHG225" s="65"/>
      <c r="UHH225" s="65"/>
      <c r="UHI225" s="66"/>
      <c r="UHK225" s="64"/>
      <c r="UHL225" s="67"/>
      <c r="UHM225" s="67"/>
      <c r="UHN225" s="65"/>
      <c r="UHO225" s="65"/>
      <c r="UHP225" s="65"/>
      <c r="UHQ225" s="66"/>
      <c r="UHS225" s="64"/>
      <c r="UHT225" s="67"/>
      <c r="UHU225" s="67"/>
      <c r="UHV225" s="65"/>
      <c r="UHW225" s="65"/>
      <c r="UHX225" s="65"/>
      <c r="UHY225" s="66"/>
      <c r="UIA225" s="64"/>
      <c r="UIB225" s="67"/>
      <c r="UIC225" s="67"/>
      <c r="UID225" s="65"/>
      <c r="UIE225" s="65"/>
      <c r="UIF225" s="65"/>
      <c r="UIG225" s="66"/>
      <c r="UII225" s="64"/>
      <c r="UIJ225" s="67"/>
      <c r="UIK225" s="67"/>
      <c r="UIL225" s="65"/>
      <c r="UIM225" s="65"/>
      <c r="UIN225" s="65"/>
      <c r="UIO225" s="66"/>
      <c r="UIQ225" s="64"/>
      <c r="UIR225" s="67"/>
      <c r="UIS225" s="67"/>
      <c r="UIT225" s="65"/>
      <c r="UIU225" s="65"/>
      <c r="UIV225" s="65"/>
      <c r="UIW225" s="66"/>
      <c r="UIY225" s="64"/>
      <c r="UIZ225" s="67"/>
      <c r="UJA225" s="67"/>
      <c r="UJB225" s="65"/>
      <c r="UJC225" s="65"/>
      <c r="UJD225" s="65"/>
      <c r="UJE225" s="66"/>
      <c r="UJG225" s="64"/>
      <c r="UJH225" s="67"/>
      <c r="UJI225" s="67"/>
      <c r="UJJ225" s="65"/>
      <c r="UJK225" s="65"/>
      <c r="UJL225" s="65"/>
      <c r="UJM225" s="66"/>
      <c r="UJO225" s="64"/>
      <c r="UJP225" s="67"/>
      <c r="UJQ225" s="67"/>
      <c r="UJR225" s="65"/>
      <c r="UJS225" s="65"/>
      <c r="UJT225" s="65"/>
      <c r="UJU225" s="66"/>
      <c r="UJW225" s="64"/>
      <c r="UJX225" s="67"/>
      <c r="UJY225" s="67"/>
      <c r="UJZ225" s="65"/>
      <c r="UKA225" s="65"/>
      <c r="UKB225" s="65"/>
      <c r="UKC225" s="66"/>
      <c r="UKE225" s="64"/>
      <c r="UKF225" s="67"/>
      <c r="UKG225" s="67"/>
      <c r="UKH225" s="65"/>
      <c r="UKI225" s="65"/>
      <c r="UKJ225" s="65"/>
      <c r="UKK225" s="66"/>
      <c r="UKM225" s="64"/>
      <c r="UKN225" s="67"/>
      <c r="UKO225" s="67"/>
      <c r="UKP225" s="65"/>
      <c r="UKQ225" s="65"/>
      <c r="UKR225" s="65"/>
      <c r="UKS225" s="66"/>
      <c r="UKU225" s="64"/>
      <c r="UKV225" s="67"/>
      <c r="UKW225" s="67"/>
      <c r="UKX225" s="65"/>
      <c r="UKY225" s="65"/>
      <c r="UKZ225" s="65"/>
      <c r="ULA225" s="66"/>
      <c r="ULC225" s="64"/>
      <c r="ULD225" s="67"/>
      <c r="ULE225" s="67"/>
      <c r="ULF225" s="65"/>
      <c r="ULG225" s="65"/>
      <c r="ULH225" s="65"/>
      <c r="ULI225" s="66"/>
      <c r="ULK225" s="64"/>
      <c r="ULL225" s="67"/>
      <c r="ULM225" s="67"/>
      <c r="ULN225" s="65"/>
      <c r="ULO225" s="65"/>
      <c r="ULP225" s="65"/>
      <c r="ULQ225" s="66"/>
      <c r="ULS225" s="64"/>
      <c r="ULT225" s="67"/>
      <c r="ULU225" s="67"/>
      <c r="ULV225" s="65"/>
      <c r="ULW225" s="65"/>
      <c r="ULX225" s="65"/>
      <c r="ULY225" s="66"/>
      <c r="UMA225" s="64"/>
      <c r="UMB225" s="67"/>
      <c r="UMC225" s="67"/>
      <c r="UMD225" s="65"/>
      <c r="UME225" s="65"/>
      <c r="UMF225" s="65"/>
      <c r="UMG225" s="66"/>
      <c r="UMI225" s="64"/>
      <c r="UMJ225" s="67"/>
      <c r="UMK225" s="67"/>
      <c r="UML225" s="65"/>
      <c r="UMM225" s="65"/>
      <c r="UMN225" s="65"/>
      <c r="UMO225" s="66"/>
      <c r="UMQ225" s="64"/>
      <c r="UMR225" s="67"/>
      <c r="UMS225" s="67"/>
      <c r="UMT225" s="65"/>
      <c r="UMU225" s="65"/>
      <c r="UMV225" s="65"/>
      <c r="UMW225" s="66"/>
      <c r="UMY225" s="64"/>
      <c r="UMZ225" s="67"/>
      <c r="UNA225" s="67"/>
      <c r="UNB225" s="65"/>
      <c r="UNC225" s="65"/>
      <c r="UND225" s="65"/>
      <c r="UNE225" s="66"/>
      <c r="UNG225" s="64"/>
      <c r="UNH225" s="67"/>
      <c r="UNI225" s="67"/>
      <c r="UNJ225" s="65"/>
      <c r="UNK225" s="65"/>
      <c r="UNL225" s="65"/>
      <c r="UNM225" s="66"/>
      <c r="UNO225" s="64"/>
      <c r="UNP225" s="67"/>
      <c r="UNQ225" s="67"/>
      <c r="UNR225" s="65"/>
      <c r="UNS225" s="65"/>
      <c r="UNT225" s="65"/>
      <c r="UNU225" s="66"/>
      <c r="UNW225" s="64"/>
      <c r="UNX225" s="67"/>
      <c r="UNY225" s="67"/>
      <c r="UNZ225" s="65"/>
      <c r="UOA225" s="65"/>
      <c r="UOB225" s="65"/>
      <c r="UOC225" s="66"/>
      <c r="UOE225" s="64"/>
      <c r="UOF225" s="67"/>
      <c r="UOG225" s="67"/>
      <c r="UOH225" s="65"/>
      <c r="UOI225" s="65"/>
      <c r="UOJ225" s="65"/>
      <c r="UOK225" s="66"/>
      <c r="UOM225" s="64"/>
      <c r="UON225" s="67"/>
      <c r="UOO225" s="67"/>
      <c r="UOP225" s="65"/>
      <c r="UOQ225" s="65"/>
      <c r="UOR225" s="65"/>
      <c r="UOS225" s="66"/>
      <c r="UOU225" s="64"/>
      <c r="UOV225" s="67"/>
      <c r="UOW225" s="67"/>
      <c r="UOX225" s="65"/>
      <c r="UOY225" s="65"/>
      <c r="UOZ225" s="65"/>
      <c r="UPA225" s="66"/>
      <c r="UPC225" s="64"/>
      <c r="UPD225" s="67"/>
      <c r="UPE225" s="67"/>
      <c r="UPF225" s="65"/>
      <c r="UPG225" s="65"/>
      <c r="UPH225" s="65"/>
      <c r="UPI225" s="66"/>
      <c r="UPK225" s="64"/>
      <c r="UPL225" s="67"/>
      <c r="UPM225" s="67"/>
      <c r="UPN225" s="65"/>
      <c r="UPO225" s="65"/>
      <c r="UPP225" s="65"/>
      <c r="UPQ225" s="66"/>
      <c r="UPS225" s="64"/>
      <c r="UPT225" s="67"/>
      <c r="UPU225" s="67"/>
      <c r="UPV225" s="65"/>
      <c r="UPW225" s="65"/>
      <c r="UPX225" s="65"/>
      <c r="UPY225" s="66"/>
      <c r="UQA225" s="64"/>
      <c r="UQB225" s="67"/>
      <c r="UQC225" s="67"/>
      <c r="UQD225" s="65"/>
      <c r="UQE225" s="65"/>
      <c r="UQF225" s="65"/>
      <c r="UQG225" s="66"/>
      <c r="UQI225" s="64"/>
      <c r="UQJ225" s="67"/>
      <c r="UQK225" s="67"/>
      <c r="UQL225" s="65"/>
      <c r="UQM225" s="65"/>
      <c r="UQN225" s="65"/>
      <c r="UQO225" s="66"/>
      <c r="UQQ225" s="64"/>
      <c r="UQR225" s="67"/>
      <c r="UQS225" s="67"/>
      <c r="UQT225" s="65"/>
      <c r="UQU225" s="65"/>
      <c r="UQV225" s="65"/>
      <c r="UQW225" s="66"/>
      <c r="UQY225" s="64"/>
      <c r="UQZ225" s="67"/>
      <c r="URA225" s="67"/>
      <c r="URB225" s="65"/>
      <c r="URC225" s="65"/>
      <c r="URD225" s="65"/>
      <c r="URE225" s="66"/>
      <c r="URG225" s="64"/>
      <c r="URH225" s="67"/>
      <c r="URI225" s="67"/>
      <c r="URJ225" s="65"/>
      <c r="URK225" s="65"/>
      <c r="URL225" s="65"/>
      <c r="URM225" s="66"/>
      <c r="URO225" s="64"/>
      <c r="URP225" s="67"/>
      <c r="URQ225" s="67"/>
      <c r="URR225" s="65"/>
      <c r="URS225" s="65"/>
      <c r="URT225" s="65"/>
      <c r="URU225" s="66"/>
      <c r="URW225" s="64"/>
      <c r="URX225" s="67"/>
      <c r="URY225" s="67"/>
      <c r="URZ225" s="65"/>
      <c r="USA225" s="65"/>
      <c r="USB225" s="65"/>
      <c r="USC225" s="66"/>
      <c r="USE225" s="64"/>
      <c r="USF225" s="67"/>
      <c r="USG225" s="67"/>
      <c r="USH225" s="65"/>
      <c r="USI225" s="65"/>
      <c r="USJ225" s="65"/>
      <c r="USK225" s="66"/>
      <c r="USM225" s="64"/>
      <c r="USN225" s="67"/>
      <c r="USO225" s="67"/>
      <c r="USP225" s="65"/>
      <c r="USQ225" s="65"/>
      <c r="USR225" s="65"/>
      <c r="USS225" s="66"/>
      <c r="USU225" s="64"/>
      <c r="USV225" s="67"/>
      <c r="USW225" s="67"/>
      <c r="USX225" s="65"/>
      <c r="USY225" s="65"/>
      <c r="USZ225" s="65"/>
      <c r="UTA225" s="66"/>
      <c r="UTC225" s="64"/>
      <c r="UTD225" s="67"/>
      <c r="UTE225" s="67"/>
      <c r="UTF225" s="65"/>
      <c r="UTG225" s="65"/>
      <c r="UTH225" s="65"/>
      <c r="UTI225" s="66"/>
      <c r="UTK225" s="64"/>
      <c r="UTL225" s="67"/>
      <c r="UTM225" s="67"/>
      <c r="UTN225" s="65"/>
      <c r="UTO225" s="65"/>
      <c r="UTP225" s="65"/>
      <c r="UTQ225" s="66"/>
      <c r="UTS225" s="64"/>
      <c r="UTT225" s="67"/>
      <c r="UTU225" s="67"/>
      <c r="UTV225" s="65"/>
      <c r="UTW225" s="65"/>
      <c r="UTX225" s="65"/>
      <c r="UTY225" s="66"/>
      <c r="UUA225" s="64"/>
      <c r="UUB225" s="67"/>
      <c r="UUC225" s="67"/>
      <c r="UUD225" s="65"/>
      <c r="UUE225" s="65"/>
      <c r="UUF225" s="65"/>
      <c r="UUG225" s="66"/>
      <c r="UUI225" s="64"/>
      <c r="UUJ225" s="67"/>
      <c r="UUK225" s="67"/>
      <c r="UUL225" s="65"/>
      <c r="UUM225" s="65"/>
      <c r="UUN225" s="65"/>
      <c r="UUO225" s="66"/>
      <c r="UUQ225" s="64"/>
      <c r="UUR225" s="67"/>
      <c r="UUS225" s="67"/>
      <c r="UUT225" s="65"/>
      <c r="UUU225" s="65"/>
      <c r="UUV225" s="65"/>
      <c r="UUW225" s="66"/>
      <c r="UUY225" s="64"/>
      <c r="UUZ225" s="67"/>
      <c r="UVA225" s="67"/>
      <c r="UVB225" s="65"/>
      <c r="UVC225" s="65"/>
      <c r="UVD225" s="65"/>
      <c r="UVE225" s="66"/>
      <c r="UVG225" s="64"/>
      <c r="UVH225" s="67"/>
      <c r="UVI225" s="67"/>
      <c r="UVJ225" s="65"/>
      <c r="UVK225" s="65"/>
      <c r="UVL225" s="65"/>
      <c r="UVM225" s="66"/>
      <c r="UVO225" s="64"/>
      <c r="UVP225" s="67"/>
      <c r="UVQ225" s="67"/>
      <c r="UVR225" s="65"/>
      <c r="UVS225" s="65"/>
      <c r="UVT225" s="65"/>
      <c r="UVU225" s="66"/>
      <c r="UVW225" s="64"/>
      <c r="UVX225" s="67"/>
      <c r="UVY225" s="67"/>
      <c r="UVZ225" s="65"/>
      <c r="UWA225" s="65"/>
      <c r="UWB225" s="65"/>
      <c r="UWC225" s="66"/>
      <c r="UWE225" s="64"/>
      <c r="UWF225" s="67"/>
      <c r="UWG225" s="67"/>
      <c r="UWH225" s="65"/>
      <c r="UWI225" s="65"/>
      <c r="UWJ225" s="65"/>
      <c r="UWK225" s="66"/>
      <c r="UWM225" s="64"/>
      <c r="UWN225" s="67"/>
      <c r="UWO225" s="67"/>
      <c r="UWP225" s="65"/>
      <c r="UWQ225" s="65"/>
      <c r="UWR225" s="65"/>
      <c r="UWS225" s="66"/>
      <c r="UWU225" s="64"/>
      <c r="UWV225" s="67"/>
      <c r="UWW225" s="67"/>
      <c r="UWX225" s="65"/>
      <c r="UWY225" s="65"/>
      <c r="UWZ225" s="65"/>
      <c r="UXA225" s="66"/>
      <c r="UXC225" s="64"/>
      <c r="UXD225" s="67"/>
      <c r="UXE225" s="67"/>
      <c r="UXF225" s="65"/>
      <c r="UXG225" s="65"/>
      <c r="UXH225" s="65"/>
      <c r="UXI225" s="66"/>
      <c r="UXK225" s="64"/>
      <c r="UXL225" s="67"/>
      <c r="UXM225" s="67"/>
      <c r="UXN225" s="65"/>
      <c r="UXO225" s="65"/>
      <c r="UXP225" s="65"/>
      <c r="UXQ225" s="66"/>
      <c r="UXS225" s="64"/>
      <c r="UXT225" s="67"/>
      <c r="UXU225" s="67"/>
      <c r="UXV225" s="65"/>
      <c r="UXW225" s="65"/>
      <c r="UXX225" s="65"/>
      <c r="UXY225" s="66"/>
      <c r="UYA225" s="64"/>
      <c r="UYB225" s="67"/>
      <c r="UYC225" s="67"/>
      <c r="UYD225" s="65"/>
      <c r="UYE225" s="65"/>
      <c r="UYF225" s="65"/>
      <c r="UYG225" s="66"/>
      <c r="UYI225" s="64"/>
      <c r="UYJ225" s="67"/>
      <c r="UYK225" s="67"/>
      <c r="UYL225" s="65"/>
      <c r="UYM225" s="65"/>
      <c r="UYN225" s="65"/>
      <c r="UYO225" s="66"/>
      <c r="UYQ225" s="64"/>
      <c r="UYR225" s="67"/>
      <c r="UYS225" s="67"/>
      <c r="UYT225" s="65"/>
      <c r="UYU225" s="65"/>
      <c r="UYV225" s="65"/>
      <c r="UYW225" s="66"/>
      <c r="UYY225" s="64"/>
      <c r="UYZ225" s="67"/>
      <c r="UZA225" s="67"/>
      <c r="UZB225" s="65"/>
      <c r="UZC225" s="65"/>
      <c r="UZD225" s="65"/>
      <c r="UZE225" s="66"/>
      <c r="UZG225" s="64"/>
      <c r="UZH225" s="67"/>
      <c r="UZI225" s="67"/>
      <c r="UZJ225" s="65"/>
      <c r="UZK225" s="65"/>
      <c r="UZL225" s="65"/>
      <c r="UZM225" s="66"/>
      <c r="UZO225" s="64"/>
      <c r="UZP225" s="67"/>
      <c r="UZQ225" s="67"/>
      <c r="UZR225" s="65"/>
      <c r="UZS225" s="65"/>
      <c r="UZT225" s="65"/>
      <c r="UZU225" s="66"/>
      <c r="UZW225" s="64"/>
      <c r="UZX225" s="67"/>
      <c r="UZY225" s="67"/>
      <c r="UZZ225" s="65"/>
      <c r="VAA225" s="65"/>
      <c r="VAB225" s="65"/>
      <c r="VAC225" s="66"/>
      <c r="VAE225" s="64"/>
      <c r="VAF225" s="67"/>
      <c r="VAG225" s="67"/>
      <c r="VAH225" s="65"/>
      <c r="VAI225" s="65"/>
      <c r="VAJ225" s="65"/>
      <c r="VAK225" s="66"/>
      <c r="VAM225" s="64"/>
      <c r="VAN225" s="67"/>
      <c r="VAO225" s="67"/>
      <c r="VAP225" s="65"/>
      <c r="VAQ225" s="65"/>
      <c r="VAR225" s="65"/>
      <c r="VAS225" s="66"/>
      <c r="VAU225" s="64"/>
      <c r="VAV225" s="67"/>
      <c r="VAW225" s="67"/>
      <c r="VAX225" s="65"/>
      <c r="VAY225" s="65"/>
      <c r="VAZ225" s="65"/>
      <c r="VBA225" s="66"/>
      <c r="VBC225" s="64"/>
      <c r="VBD225" s="67"/>
      <c r="VBE225" s="67"/>
      <c r="VBF225" s="65"/>
      <c r="VBG225" s="65"/>
      <c r="VBH225" s="65"/>
      <c r="VBI225" s="66"/>
      <c r="VBK225" s="64"/>
      <c r="VBL225" s="67"/>
      <c r="VBM225" s="67"/>
      <c r="VBN225" s="65"/>
      <c r="VBO225" s="65"/>
      <c r="VBP225" s="65"/>
      <c r="VBQ225" s="66"/>
      <c r="VBS225" s="64"/>
      <c r="VBT225" s="67"/>
      <c r="VBU225" s="67"/>
      <c r="VBV225" s="65"/>
      <c r="VBW225" s="65"/>
      <c r="VBX225" s="65"/>
      <c r="VBY225" s="66"/>
      <c r="VCA225" s="64"/>
      <c r="VCB225" s="67"/>
      <c r="VCC225" s="67"/>
      <c r="VCD225" s="65"/>
      <c r="VCE225" s="65"/>
      <c r="VCF225" s="65"/>
      <c r="VCG225" s="66"/>
      <c r="VCI225" s="64"/>
      <c r="VCJ225" s="67"/>
      <c r="VCK225" s="67"/>
      <c r="VCL225" s="65"/>
      <c r="VCM225" s="65"/>
      <c r="VCN225" s="65"/>
      <c r="VCO225" s="66"/>
      <c r="VCQ225" s="64"/>
      <c r="VCR225" s="67"/>
      <c r="VCS225" s="67"/>
      <c r="VCT225" s="65"/>
      <c r="VCU225" s="65"/>
      <c r="VCV225" s="65"/>
      <c r="VCW225" s="66"/>
      <c r="VCY225" s="64"/>
      <c r="VCZ225" s="67"/>
      <c r="VDA225" s="67"/>
      <c r="VDB225" s="65"/>
      <c r="VDC225" s="65"/>
      <c r="VDD225" s="65"/>
      <c r="VDE225" s="66"/>
      <c r="VDG225" s="64"/>
      <c r="VDH225" s="67"/>
      <c r="VDI225" s="67"/>
      <c r="VDJ225" s="65"/>
      <c r="VDK225" s="65"/>
      <c r="VDL225" s="65"/>
      <c r="VDM225" s="66"/>
      <c r="VDO225" s="64"/>
      <c r="VDP225" s="67"/>
      <c r="VDQ225" s="67"/>
      <c r="VDR225" s="65"/>
      <c r="VDS225" s="65"/>
      <c r="VDT225" s="65"/>
      <c r="VDU225" s="66"/>
      <c r="VDW225" s="64"/>
      <c r="VDX225" s="67"/>
      <c r="VDY225" s="67"/>
      <c r="VDZ225" s="65"/>
      <c r="VEA225" s="65"/>
      <c r="VEB225" s="65"/>
      <c r="VEC225" s="66"/>
      <c r="VEE225" s="64"/>
      <c r="VEF225" s="67"/>
      <c r="VEG225" s="67"/>
      <c r="VEH225" s="65"/>
      <c r="VEI225" s="65"/>
      <c r="VEJ225" s="65"/>
      <c r="VEK225" s="66"/>
      <c r="VEM225" s="64"/>
      <c r="VEN225" s="67"/>
      <c r="VEO225" s="67"/>
      <c r="VEP225" s="65"/>
      <c r="VEQ225" s="65"/>
      <c r="VER225" s="65"/>
      <c r="VES225" s="66"/>
      <c r="VEU225" s="64"/>
      <c r="VEV225" s="67"/>
      <c r="VEW225" s="67"/>
      <c r="VEX225" s="65"/>
      <c r="VEY225" s="65"/>
      <c r="VEZ225" s="65"/>
      <c r="VFA225" s="66"/>
      <c r="VFC225" s="64"/>
      <c r="VFD225" s="67"/>
      <c r="VFE225" s="67"/>
      <c r="VFF225" s="65"/>
      <c r="VFG225" s="65"/>
      <c r="VFH225" s="65"/>
      <c r="VFI225" s="66"/>
      <c r="VFK225" s="64"/>
      <c r="VFL225" s="67"/>
      <c r="VFM225" s="67"/>
      <c r="VFN225" s="65"/>
      <c r="VFO225" s="65"/>
      <c r="VFP225" s="65"/>
      <c r="VFQ225" s="66"/>
      <c r="VFS225" s="64"/>
      <c r="VFT225" s="67"/>
      <c r="VFU225" s="67"/>
      <c r="VFV225" s="65"/>
      <c r="VFW225" s="65"/>
      <c r="VFX225" s="65"/>
      <c r="VFY225" s="66"/>
      <c r="VGA225" s="64"/>
      <c r="VGB225" s="67"/>
      <c r="VGC225" s="67"/>
      <c r="VGD225" s="65"/>
      <c r="VGE225" s="65"/>
      <c r="VGF225" s="65"/>
      <c r="VGG225" s="66"/>
      <c r="VGI225" s="64"/>
      <c r="VGJ225" s="67"/>
      <c r="VGK225" s="67"/>
      <c r="VGL225" s="65"/>
      <c r="VGM225" s="65"/>
      <c r="VGN225" s="65"/>
      <c r="VGO225" s="66"/>
      <c r="VGQ225" s="64"/>
      <c r="VGR225" s="67"/>
      <c r="VGS225" s="67"/>
      <c r="VGT225" s="65"/>
      <c r="VGU225" s="65"/>
      <c r="VGV225" s="65"/>
      <c r="VGW225" s="66"/>
      <c r="VGY225" s="64"/>
      <c r="VGZ225" s="67"/>
      <c r="VHA225" s="67"/>
      <c r="VHB225" s="65"/>
      <c r="VHC225" s="65"/>
      <c r="VHD225" s="65"/>
      <c r="VHE225" s="66"/>
      <c r="VHG225" s="64"/>
      <c r="VHH225" s="67"/>
      <c r="VHI225" s="67"/>
      <c r="VHJ225" s="65"/>
      <c r="VHK225" s="65"/>
      <c r="VHL225" s="65"/>
      <c r="VHM225" s="66"/>
      <c r="VHO225" s="64"/>
      <c r="VHP225" s="67"/>
      <c r="VHQ225" s="67"/>
      <c r="VHR225" s="65"/>
      <c r="VHS225" s="65"/>
      <c r="VHT225" s="65"/>
      <c r="VHU225" s="66"/>
      <c r="VHW225" s="64"/>
      <c r="VHX225" s="67"/>
      <c r="VHY225" s="67"/>
      <c r="VHZ225" s="65"/>
      <c r="VIA225" s="65"/>
      <c r="VIB225" s="65"/>
      <c r="VIC225" s="66"/>
      <c r="VIE225" s="64"/>
      <c r="VIF225" s="67"/>
      <c r="VIG225" s="67"/>
      <c r="VIH225" s="65"/>
      <c r="VII225" s="65"/>
      <c r="VIJ225" s="65"/>
      <c r="VIK225" s="66"/>
      <c r="VIM225" s="64"/>
      <c r="VIN225" s="67"/>
      <c r="VIO225" s="67"/>
      <c r="VIP225" s="65"/>
      <c r="VIQ225" s="65"/>
      <c r="VIR225" s="65"/>
      <c r="VIS225" s="66"/>
      <c r="VIU225" s="64"/>
      <c r="VIV225" s="67"/>
      <c r="VIW225" s="67"/>
      <c r="VIX225" s="65"/>
      <c r="VIY225" s="65"/>
      <c r="VIZ225" s="65"/>
      <c r="VJA225" s="66"/>
      <c r="VJC225" s="64"/>
      <c r="VJD225" s="67"/>
      <c r="VJE225" s="67"/>
      <c r="VJF225" s="65"/>
      <c r="VJG225" s="65"/>
      <c r="VJH225" s="65"/>
      <c r="VJI225" s="66"/>
      <c r="VJK225" s="64"/>
      <c r="VJL225" s="67"/>
      <c r="VJM225" s="67"/>
      <c r="VJN225" s="65"/>
      <c r="VJO225" s="65"/>
      <c r="VJP225" s="65"/>
      <c r="VJQ225" s="66"/>
      <c r="VJS225" s="64"/>
      <c r="VJT225" s="67"/>
      <c r="VJU225" s="67"/>
      <c r="VJV225" s="65"/>
      <c r="VJW225" s="65"/>
      <c r="VJX225" s="65"/>
      <c r="VJY225" s="66"/>
      <c r="VKA225" s="64"/>
      <c r="VKB225" s="67"/>
      <c r="VKC225" s="67"/>
      <c r="VKD225" s="65"/>
      <c r="VKE225" s="65"/>
      <c r="VKF225" s="65"/>
      <c r="VKG225" s="66"/>
      <c r="VKI225" s="64"/>
      <c r="VKJ225" s="67"/>
      <c r="VKK225" s="67"/>
      <c r="VKL225" s="65"/>
      <c r="VKM225" s="65"/>
      <c r="VKN225" s="65"/>
      <c r="VKO225" s="66"/>
      <c r="VKQ225" s="64"/>
      <c r="VKR225" s="67"/>
      <c r="VKS225" s="67"/>
      <c r="VKT225" s="65"/>
      <c r="VKU225" s="65"/>
      <c r="VKV225" s="65"/>
      <c r="VKW225" s="66"/>
      <c r="VKY225" s="64"/>
      <c r="VKZ225" s="67"/>
      <c r="VLA225" s="67"/>
      <c r="VLB225" s="65"/>
      <c r="VLC225" s="65"/>
      <c r="VLD225" s="65"/>
      <c r="VLE225" s="66"/>
      <c r="VLG225" s="64"/>
      <c r="VLH225" s="67"/>
      <c r="VLI225" s="67"/>
      <c r="VLJ225" s="65"/>
      <c r="VLK225" s="65"/>
      <c r="VLL225" s="65"/>
      <c r="VLM225" s="66"/>
      <c r="VLO225" s="64"/>
      <c r="VLP225" s="67"/>
      <c r="VLQ225" s="67"/>
      <c r="VLR225" s="65"/>
      <c r="VLS225" s="65"/>
      <c r="VLT225" s="65"/>
      <c r="VLU225" s="66"/>
      <c r="VLW225" s="64"/>
      <c r="VLX225" s="67"/>
      <c r="VLY225" s="67"/>
      <c r="VLZ225" s="65"/>
      <c r="VMA225" s="65"/>
      <c r="VMB225" s="65"/>
      <c r="VMC225" s="66"/>
      <c r="VME225" s="64"/>
      <c r="VMF225" s="67"/>
      <c r="VMG225" s="67"/>
      <c r="VMH225" s="65"/>
      <c r="VMI225" s="65"/>
      <c r="VMJ225" s="65"/>
      <c r="VMK225" s="66"/>
      <c r="VMM225" s="64"/>
      <c r="VMN225" s="67"/>
      <c r="VMO225" s="67"/>
      <c r="VMP225" s="65"/>
      <c r="VMQ225" s="65"/>
      <c r="VMR225" s="65"/>
      <c r="VMS225" s="66"/>
      <c r="VMU225" s="64"/>
      <c r="VMV225" s="67"/>
      <c r="VMW225" s="67"/>
      <c r="VMX225" s="65"/>
      <c r="VMY225" s="65"/>
      <c r="VMZ225" s="65"/>
      <c r="VNA225" s="66"/>
      <c r="VNC225" s="64"/>
      <c r="VND225" s="67"/>
      <c r="VNE225" s="67"/>
      <c r="VNF225" s="65"/>
      <c r="VNG225" s="65"/>
      <c r="VNH225" s="65"/>
      <c r="VNI225" s="66"/>
      <c r="VNK225" s="64"/>
      <c r="VNL225" s="67"/>
      <c r="VNM225" s="67"/>
      <c r="VNN225" s="65"/>
      <c r="VNO225" s="65"/>
      <c r="VNP225" s="65"/>
      <c r="VNQ225" s="66"/>
      <c r="VNS225" s="64"/>
      <c r="VNT225" s="67"/>
      <c r="VNU225" s="67"/>
      <c r="VNV225" s="65"/>
      <c r="VNW225" s="65"/>
      <c r="VNX225" s="65"/>
      <c r="VNY225" s="66"/>
      <c r="VOA225" s="64"/>
      <c r="VOB225" s="67"/>
      <c r="VOC225" s="67"/>
      <c r="VOD225" s="65"/>
      <c r="VOE225" s="65"/>
      <c r="VOF225" s="65"/>
      <c r="VOG225" s="66"/>
      <c r="VOI225" s="64"/>
      <c r="VOJ225" s="67"/>
      <c r="VOK225" s="67"/>
      <c r="VOL225" s="65"/>
      <c r="VOM225" s="65"/>
      <c r="VON225" s="65"/>
      <c r="VOO225" s="66"/>
      <c r="VOQ225" s="64"/>
      <c r="VOR225" s="67"/>
      <c r="VOS225" s="67"/>
      <c r="VOT225" s="65"/>
      <c r="VOU225" s="65"/>
      <c r="VOV225" s="65"/>
      <c r="VOW225" s="66"/>
      <c r="VOY225" s="64"/>
      <c r="VOZ225" s="67"/>
      <c r="VPA225" s="67"/>
      <c r="VPB225" s="65"/>
      <c r="VPC225" s="65"/>
      <c r="VPD225" s="65"/>
      <c r="VPE225" s="66"/>
      <c r="VPG225" s="64"/>
      <c r="VPH225" s="67"/>
      <c r="VPI225" s="67"/>
      <c r="VPJ225" s="65"/>
      <c r="VPK225" s="65"/>
      <c r="VPL225" s="65"/>
      <c r="VPM225" s="66"/>
      <c r="VPO225" s="64"/>
      <c r="VPP225" s="67"/>
      <c r="VPQ225" s="67"/>
      <c r="VPR225" s="65"/>
      <c r="VPS225" s="65"/>
      <c r="VPT225" s="65"/>
      <c r="VPU225" s="66"/>
      <c r="VPW225" s="64"/>
      <c r="VPX225" s="67"/>
      <c r="VPY225" s="67"/>
      <c r="VPZ225" s="65"/>
      <c r="VQA225" s="65"/>
      <c r="VQB225" s="65"/>
      <c r="VQC225" s="66"/>
      <c r="VQE225" s="64"/>
      <c r="VQF225" s="67"/>
      <c r="VQG225" s="67"/>
      <c r="VQH225" s="65"/>
      <c r="VQI225" s="65"/>
      <c r="VQJ225" s="65"/>
      <c r="VQK225" s="66"/>
      <c r="VQM225" s="64"/>
      <c r="VQN225" s="67"/>
      <c r="VQO225" s="67"/>
      <c r="VQP225" s="65"/>
      <c r="VQQ225" s="65"/>
      <c r="VQR225" s="65"/>
      <c r="VQS225" s="66"/>
      <c r="VQU225" s="64"/>
      <c r="VQV225" s="67"/>
      <c r="VQW225" s="67"/>
      <c r="VQX225" s="65"/>
      <c r="VQY225" s="65"/>
      <c r="VQZ225" s="65"/>
      <c r="VRA225" s="66"/>
      <c r="VRC225" s="64"/>
      <c r="VRD225" s="67"/>
      <c r="VRE225" s="67"/>
      <c r="VRF225" s="65"/>
      <c r="VRG225" s="65"/>
      <c r="VRH225" s="65"/>
      <c r="VRI225" s="66"/>
      <c r="VRK225" s="64"/>
      <c r="VRL225" s="67"/>
      <c r="VRM225" s="67"/>
      <c r="VRN225" s="65"/>
      <c r="VRO225" s="65"/>
      <c r="VRP225" s="65"/>
      <c r="VRQ225" s="66"/>
      <c r="VRS225" s="64"/>
      <c r="VRT225" s="67"/>
      <c r="VRU225" s="67"/>
      <c r="VRV225" s="65"/>
      <c r="VRW225" s="65"/>
      <c r="VRX225" s="65"/>
      <c r="VRY225" s="66"/>
      <c r="VSA225" s="64"/>
      <c r="VSB225" s="67"/>
      <c r="VSC225" s="67"/>
      <c r="VSD225" s="65"/>
      <c r="VSE225" s="65"/>
      <c r="VSF225" s="65"/>
      <c r="VSG225" s="66"/>
      <c r="VSI225" s="64"/>
      <c r="VSJ225" s="67"/>
      <c r="VSK225" s="67"/>
      <c r="VSL225" s="65"/>
      <c r="VSM225" s="65"/>
      <c r="VSN225" s="65"/>
      <c r="VSO225" s="66"/>
      <c r="VSQ225" s="64"/>
      <c r="VSR225" s="67"/>
      <c r="VSS225" s="67"/>
      <c r="VST225" s="65"/>
      <c r="VSU225" s="65"/>
      <c r="VSV225" s="65"/>
      <c r="VSW225" s="66"/>
      <c r="VSY225" s="64"/>
      <c r="VSZ225" s="67"/>
      <c r="VTA225" s="67"/>
      <c r="VTB225" s="65"/>
      <c r="VTC225" s="65"/>
      <c r="VTD225" s="65"/>
      <c r="VTE225" s="66"/>
      <c r="VTG225" s="64"/>
      <c r="VTH225" s="67"/>
      <c r="VTI225" s="67"/>
      <c r="VTJ225" s="65"/>
      <c r="VTK225" s="65"/>
      <c r="VTL225" s="65"/>
      <c r="VTM225" s="66"/>
      <c r="VTO225" s="64"/>
      <c r="VTP225" s="67"/>
      <c r="VTQ225" s="67"/>
      <c r="VTR225" s="65"/>
      <c r="VTS225" s="65"/>
      <c r="VTT225" s="65"/>
      <c r="VTU225" s="66"/>
      <c r="VTW225" s="64"/>
      <c r="VTX225" s="67"/>
      <c r="VTY225" s="67"/>
      <c r="VTZ225" s="65"/>
      <c r="VUA225" s="65"/>
      <c r="VUB225" s="65"/>
      <c r="VUC225" s="66"/>
      <c r="VUE225" s="64"/>
      <c r="VUF225" s="67"/>
      <c r="VUG225" s="67"/>
      <c r="VUH225" s="65"/>
      <c r="VUI225" s="65"/>
      <c r="VUJ225" s="65"/>
      <c r="VUK225" s="66"/>
      <c r="VUM225" s="64"/>
      <c r="VUN225" s="67"/>
      <c r="VUO225" s="67"/>
      <c r="VUP225" s="65"/>
      <c r="VUQ225" s="65"/>
      <c r="VUR225" s="65"/>
      <c r="VUS225" s="66"/>
      <c r="VUU225" s="64"/>
      <c r="VUV225" s="67"/>
      <c r="VUW225" s="67"/>
      <c r="VUX225" s="65"/>
      <c r="VUY225" s="65"/>
      <c r="VUZ225" s="65"/>
      <c r="VVA225" s="66"/>
      <c r="VVC225" s="64"/>
      <c r="VVD225" s="67"/>
      <c r="VVE225" s="67"/>
      <c r="VVF225" s="65"/>
      <c r="VVG225" s="65"/>
      <c r="VVH225" s="65"/>
      <c r="VVI225" s="66"/>
      <c r="VVK225" s="64"/>
      <c r="VVL225" s="67"/>
      <c r="VVM225" s="67"/>
      <c r="VVN225" s="65"/>
      <c r="VVO225" s="65"/>
      <c r="VVP225" s="65"/>
      <c r="VVQ225" s="66"/>
      <c r="VVS225" s="64"/>
      <c r="VVT225" s="67"/>
      <c r="VVU225" s="67"/>
      <c r="VVV225" s="65"/>
      <c r="VVW225" s="65"/>
      <c r="VVX225" s="65"/>
      <c r="VVY225" s="66"/>
      <c r="VWA225" s="64"/>
      <c r="VWB225" s="67"/>
      <c r="VWC225" s="67"/>
      <c r="VWD225" s="65"/>
      <c r="VWE225" s="65"/>
      <c r="VWF225" s="65"/>
      <c r="VWG225" s="66"/>
      <c r="VWI225" s="64"/>
      <c r="VWJ225" s="67"/>
      <c r="VWK225" s="67"/>
      <c r="VWL225" s="65"/>
      <c r="VWM225" s="65"/>
      <c r="VWN225" s="65"/>
      <c r="VWO225" s="66"/>
      <c r="VWQ225" s="64"/>
      <c r="VWR225" s="67"/>
      <c r="VWS225" s="67"/>
      <c r="VWT225" s="65"/>
      <c r="VWU225" s="65"/>
      <c r="VWV225" s="65"/>
      <c r="VWW225" s="66"/>
      <c r="VWY225" s="64"/>
      <c r="VWZ225" s="67"/>
      <c r="VXA225" s="67"/>
      <c r="VXB225" s="65"/>
      <c r="VXC225" s="65"/>
      <c r="VXD225" s="65"/>
      <c r="VXE225" s="66"/>
      <c r="VXG225" s="64"/>
      <c r="VXH225" s="67"/>
      <c r="VXI225" s="67"/>
      <c r="VXJ225" s="65"/>
      <c r="VXK225" s="65"/>
      <c r="VXL225" s="65"/>
      <c r="VXM225" s="66"/>
      <c r="VXO225" s="64"/>
      <c r="VXP225" s="67"/>
      <c r="VXQ225" s="67"/>
      <c r="VXR225" s="65"/>
      <c r="VXS225" s="65"/>
      <c r="VXT225" s="65"/>
      <c r="VXU225" s="66"/>
      <c r="VXW225" s="64"/>
      <c r="VXX225" s="67"/>
      <c r="VXY225" s="67"/>
      <c r="VXZ225" s="65"/>
      <c r="VYA225" s="65"/>
      <c r="VYB225" s="65"/>
      <c r="VYC225" s="66"/>
      <c r="VYE225" s="64"/>
      <c r="VYF225" s="67"/>
      <c r="VYG225" s="67"/>
      <c r="VYH225" s="65"/>
      <c r="VYI225" s="65"/>
      <c r="VYJ225" s="65"/>
      <c r="VYK225" s="66"/>
      <c r="VYM225" s="64"/>
      <c r="VYN225" s="67"/>
      <c r="VYO225" s="67"/>
      <c r="VYP225" s="65"/>
      <c r="VYQ225" s="65"/>
      <c r="VYR225" s="65"/>
      <c r="VYS225" s="66"/>
      <c r="VYU225" s="64"/>
      <c r="VYV225" s="67"/>
      <c r="VYW225" s="67"/>
      <c r="VYX225" s="65"/>
      <c r="VYY225" s="65"/>
      <c r="VYZ225" s="65"/>
      <c r="VZA225" s="66"/>
      <c r="VZC225" s="64"/>
      <c r="VZD225" s="67"/>
      <c r="VZE225" s="67"/>
      <c r="VZF225" s="65"/>
      <c r="VZG225" s="65"/>
      <c r="VZH225" s="65"/>
      <c r="VZI225" s="66"/>
      <c r="VZK225" s="64"/>
      <c r="VZL225" s="67"/>
      <c r="VZM225" s="67"/>
      <c r="VZN225" s="65"/>
      <c r="VZO225" s="65"/>
      <c r="VZP225" s="65"/>
      <c r="VZQ225" s="66"/>
      <c r="VZS225" s="64"/>
      <c r="VZT225" s="67"/>
      <c r="VZU225" s="67"/>
      <c r="VZV225" s="65"/>
      <c r="VZW225" s="65"/>
      <c r="VZX225" s="65"/>
      <c r="VZY225" s="66"/>
      <c r="WAA225" s="64"/>
      <c r="WAB225" s="67"/>
      <c r="WAC225" s="67"/>
      <c r="WAD225" s="65"/>
      <c r="WAE225" s="65"/>
      <c r="WAF225" s="65"/>
      <c r="WAG225" s="66"/>
      <c r="WAI225" s="64"/>
      <c r="WAJ225" s="67"/>
      <c r="WAK225" s="67"/>
      <c r="WAL225" s="65"/>
      <c r="WAM225" s="65"/>
      <c r="WAN225" s="65"/>
      <c r="WAO225" s="66"/>
      <c r="WAQ225" s="64"/>
      <c r="WAR225" s="67"/>
      <c r="WAS225" s="67"/>
      <c r="WAT225" s="65"/>
      <c r="WAU225" s="65"/>
      <c r="WAV225" s="65"/>
      <c r="WAW225" s="66"/>
      <c r="WAY225" s="64"/>
      <c r="WAZ225" s="67"/>
      <c r="WBA225" s="67"/>
      <c r="WBB225" s="65"/>
      <c r="WBC225" s="65"/>
      <c r="WBD225" s="65"/>
      <c r="WBE225" s="66"/>
      <c r="WBG225" s="64"/>
      <c r="WBH225" s="67"/>
      <c r="WBI225" s="67"/>
      <c r="WBJ225" s="65"/>
      <c r="WBK225" s="65"/>
      <c r="WBL225" s="65"/>
      <c r="WBM225" s="66"/>
      <c r="WBO225" s="64"/>
      <c r="WBP225" s="67"/>
      <c r="WBQ225" s="67"/>
      <c r="WBR225" s="65"/>
      <c r="WBS225" s="65"/>
      <c r="WBT225" s="65"/>
      <c r="WBU225" s="66"/>
      <c r="WBW225" s="64"/>
      <c r="WBX225" s="67"/>
      <c r="WBY225" s="67"/>
      <c r="WBZ225" s="65"/>
      <c r="WCA225" s="65"/>
      <c r="WCB225" s="65"/>
      <c r="WCC225" s="66"/>
      <c r="WCE225" s="64"/>
      <c r="WCF225" s="67"/>
      <c r="WCG225" s="67"/>
      <c r="WCH225" s="65"/>
      <c r="WCI225" s="65"/>
      <c r="WCJ225" s="65"/>
      <c r="WCK225" s="66"/>
      <c r="WCM225" s="64"/>
      <c r="WCN225" s="67"/>
      <c r="WCO225" s="67"/>
      <c r="WCP225" s="65"/>
      <c r="WCQ225" s="65"/>
      <c r="WCR225" s="65"/>
      <c r="WCS225" s="66"/>
      <c r="WCU225" s="64"/>
      <c r="WCV225" s="67"/>
      <c r="WCW225" s="67"/>
      <c r="WCX225" s="65"/>
      <c r="WCY225" s="65"/>
      <c r="WCZ225" s="65"/>
      <c r="WDA225" s="66"/>
      <c r="WDC225" s="64"/>
      <c r="WDD225" s="67"/>
      <c r="WDE225" s="67"/>
      <c r="WDF225" s="65"/>
      <c r="WDG225" s="65"/>
      <c r="WDH225" s="65"/>
      <c r="WDI225" s="66"/>
      <c r="WDK225" s="64"/>
      <c r="WDL225" s="67"/>
      <c r="WDM225" s="67"/>
      <c r="WDN225" s="65"/>
      <c r="WDO225" s="65"/>
      <c r="WDP225" s="65"/>
      <c r="WDQ225" s="66"/>
      <c r="WDS225" s="64"/>
      <c r="WDT225" s="67"/>
      <c r="WDU225" s="67"/>
      <c r="WDV225" s="65"/>
      <c r="WDW225" s="65"/>
      <c r="WDX225" s="65"/>
      <c r="WDY225" s="66"/>
      <c r="WEA225" s="64"/>
      <c r="WEB225" s="67"/>
      <c r="WEC225" s="67"/>
      <c r="WED225" s="65"/>
      <c r="WEE225" s="65"/>
      <c r="WEF225" s="65"/>
      <c r="WEG225" s="66"/>
      <c r="WEI225" s="64"/>
      <c r="WEJ225" s="67"/>
      <c r="WEK225" s="67"/>
      <c r="WEL225" s="65"/>
      <c r="WEM225" s="65"/>
      <c r="WEN225" s="65"/>
      <c r="WEO225" s="66"/>
      <c r="WEQ225" s="64"/>
      <c r="WER225" s="67"/>
      <c r="WES225" s="67"/>
      <c r="WET225" s="65"/>
      <c r="WEU225" s="65"/>
      <c r="WEV225" s="65"/>
      <c r="WEW225" s="66"/>
      <c r="WEY225" s="64"/>
      <c r="WEZ225" s="67"/>
      <c r="WFA225" s="67"/>
      <c r="WFB225" s="65"/>
      <c r="WFC225" s="65"/>
      <c r="WFD225" s="65"/>
      <c r="WFE225" s="66"/>
      <c r="WFG225" s="64"/>
      <c r="WFH225" s="67"/>
      <c r="WFI225" s="67"/>
      <c r="WFJ225" s="65"/>
      <c r="WFK225" s="65"/>
      <c r="WFL225" s="65"/>
      <c r="WFM225" s="66"/>
      <c r="WFO225" s="64"/>
      <c r="WFP225" s="67"/>
      <c r="WFQ225" s="67"/>
      <c r="WFR225" s="65"/>
      <c r="WFS225" s="65"/>
      <c r="WFT225" s="65"/>
      <c r="WFU225" s="66"/>
      <c r="WFW225" s="64"/>
      <c r="WFX225" s="67"/>
      <c r="WFY225" s="67"/>
      <c r="WFZ225" s="65"/>
      <c r="WGA225" s="65"/>
      <c r="WGB225" s="65"/>
      <c r="WGC225" s="66"/>
      <c r="WGE225" s="64"/>
      <c r="WGF225" s="67"/>
      <c r="WGG225" s="67"/>
      <c r="WGH225" s="65"/>
      <c r="WGI225" s="65"/>
      <c r="WGJ225" s="65"/>
      <c r="WGK225" s="66"/>
      <c r="WGM225" s="64"/>
      <c r="WGN225" s="67"/>
      <c r="WGO225" s="67"/>
      <c r="WGP225" s="65"/>
      <c r="WGQ225" s="65"/>
      <c r="WGR225" s="65"/>
      <c r="WGS225" s="66"/>
      <c r="WGU225" s="64"/>
      <c r="WGV225" s="67"/>
      <c r="WGW225" s="67"/>
      <c r="WGX225" s="65"/>
      <c r="WGY225" s="65"/>
      <c r="WGZ225" s="65"/>
      <c r="WHA225" s="66"/>
      <c r="WHC225" s="64"/>
      <c r="WHD225" s="67"/>
      <c r="WHE225" s="67"/>
      <c r="WHF225" s="65"/>
      <c r="WHG225" s="65"/>
      <c r="WHH225" s="65"/>
      <c r="WHI225" s="66"/>
      <c r="WHK225" s="64"/>
      <c r="WHL225" s="67"/>
      <c r="WHM225" s="67"/>
      <c r="WHN225" s="65"/>
      <c r="WHO225" s="65"/>
      <c r="WHP225" s="65"/>
      <c r="WHQ225" s="66"/>
      <c r="WHS225" s="64"/>
      <c r="WHT225" s="67"/>
      <c r="WHU225" s="67"/>
      <c r="WHV225" s="65"/>
      <c r="WHW225" s="65"/>
      <c r="WHX225" s="65"/>
      <c r="WHY225" s="66"/>
      <c r="WIA225" s="64"/>
      <c r="WIB225" s="67"/>
      <c r="WIC225" s="67"/>
      <c r="WID225" s="65"/>
      <c r="WIE225" s="65"/>
      <c r="WIF225" s="65"/>
      <c r="WIG225" s="66"/>
      <c r="WII225" s="64"/>
      <c r="WIJ225" s="67"/>
      <c r="WIK225" s="67"/>
      <c r="WIL225" s="65"/>
      <c r="WIM225" s="65"/>
      <c r="WIN225" s="65"/>
      <c r="WIO225" s="66"/>
      <c r="WIQ225" s="64"/>
      <c r="WIR225" s="67"/>
      <c r="WIS225" s="67"/>
      <c r="WIT225" s="65"/>
      <c r="WIU225" s="65"/>
      <c r="WIV225" s="65"/>
      <c r="WIW225" s="66"/>
      <c r="WIY225" s="64"/>
      <c r="WIZ225" s="67"/>
      <c r="WJA225" s="67"/>
      <c r="WJB225" s="65"/>
      <c r="WJC225" s="65"/>
      <c r="WJD225" s="65"/>
      <c r="WJE225" s="66"/>
      <c r="WJG225" s="64"/>
      <c r="WJH225" s="67"/>
      <c r="WJI225" s="67"/>
      <c r="WJJ225" s="65"/>
      <c r="WJK225" s="65"/>
      <c r="WJL225" s="65"/>
      <c r="WJM225" s="66"/>
      <c r="WJO225" s="64"/>
      <c r="WJP225" s="67"/>
      <c r="WJQ225" s="67"/>
      <c r="WJR225" s="65"/>
      <c r="WJS225" s="65"/>
      <c r="WJT225" s="65"/>
      <c r="WJU225" s="66"/>
      <c r="WJW225" s="64"/>
      <c r="WJX225" s="67"/>
      <c r="WJY225" s="67"/>
      <c r="WJZ225" s="65"/>
      <c r="WKA225" s="65"/>
      <c r="WKB225" s="65"/>
      <c r="WKC225" s="66"/>
      <c r="WKE225" s="64"/>
      <c r="WKF225" s="67"/>
      <c r="WKG225" s="67"/>
      <c r="WKH225" s="65"/>
      <c r="WKI225" s="65"/>
      <c r="WKJ225" s="65"/>
      <c r="WKK225" s="66"/>
      <c r="WKM225" s="64"/>
      <c r="WKN225" s="67"/>
      <c r="WKO225" s="67"/>
      <c r="WKP225" s="65"/>
      <c r="WKQ225" s="65"/>
      <c r="WKR225" s="65"/>
      <c r="WKS225" s="66"/>
      <c r="WKU225" s="64"/>
      <c r="WKV225" s="67"/>
      <c r="WKW225" s="67"/>
      <c r="WKX225" s="65"/>
      <c r="WKY225" s="65"/>
      <c r="WKZ225" s="65"/>
      <c r="WLA225" s="66"/>
      <c r="WLC225" s="64"/>
      <c r="WLD225" s="67"/>
      <c r="WLE225" s="67"/>
      <c r="WLF225" s="65"/>
      <c r="WLG225" s="65"/>
      <c r="WLH225" s="65"/>
      <c r="WLI225" s="66"/>
      <c r="WLK225" s="64"/>
      <c r="WLL225" s="67"/>
      <c r="WLM225" s="67"/>
      <c r="WLN225" s="65"/>
      <c r="WLO225" s="65"/>
      <c r="WLP225" s="65"/>
      <c r="WLQ225" s="66"/>
      <c r="WLS225" s="64"/>
      <c r="WLT225" s="67"/>
      <c r="WLU225" s="67"/>
      <c r="WLV225" s="65"/>
      <c r="WLW225" s="65"/>
      <c r="WLX225" s="65"/>
      <c r="WLY225" s="66"/>
      <c r="WMA225" s="64"/>
      <c r="WMB225" s="67"/>
      <c r="WMC225" s="67"/>
      <c r="WMD225" s="65"/>
      <c r="WME225" s="65"/>
      <c r="WMF225" s="65"/>
      <c r="WMG225" s="66"/>
      <c r="WMI225" s="64"/>
      <c r="WMJ225" s="67"/>
      <c r="WMK225" s="67"/>
      <c r="WML225" s="65"/>
      <c r="WMM225" s="65"/>
      <c r="WMN225" s="65"/>
      <c r="WMO225" s="66"/>
      <c r="WMQ225" s="64"/>
      <c r="WMR225" s="67"/>
      <c r="WMS225" s="67"/>
      <c r="WMT225" s="65"/>
      <c r="WMU225" s="65"/>
      <c r="WMV225" s="65"/>
      <c r="WMW225" s="66"/>
      <c r="WMY225" s="64"/>
      <c r="WMZ225" s="67"/>
      <c r="WNA225" s="67"/>
      <c r="WNB225" s="65"/>
      <c r="WNC225" s="65"/>
      <c r="WND225" s="65"/>
      <c r="WNE225" s="66"/>
      <c r="WNG225" s="64"/>
      <c r="WNH225" s="67"/>
      <c r="WNI225" s="67"/>
      <c r="WNJ225" s="65"/>
      <c r="WNK225" s="65"/>
      <c r="WNL225" s="65"/>
      <c r="WNM225" s="66"/>
      <c r="WNO225" s="64"/>
      <c r="WNP225" s="67"/>
      <c r="WNQ225" s="67"/>
      <c r="WNR225" s="65"/>
      <c r="WNS225" s="65"/>
      <c r="WNT225" s="65"/>
      <c r="WNU225" s="66"/>
      <c r="WNW225" s="64"/>
      <c r="WNX225" s="67"/>
      <c r="WNY225" s="67"/>
      <c r="WNZ225" s="65"/>
      <c r="WOA225" s="65"/>
      <c r="WOB225" s="65"/>
      <c r="WOC225" s="66"/>
      <c r="WOE225" s="64"/>
      <c r="WOF225" s="67"/>
      <c r="WOG225" s="67"/>
      <c r="WOH225" s="65"/>
      <c r="WOI225" s="65"/>
      <c r="WOJ225" s="65"/>
      <c r="WOK225" s="66"/>
      <c r="WOM225" s="64"/>
      <c r="WON225" s="67"/>
      <c r="WOO225" s="67"/>
      <c r="WOP225" s="65"/>
      <c r="WOQ225" s="65"/>
      <c r="WOR225" s="65"/>
      <c r="WOS225" s="66"/>
      <c r="WOU225" s="64"/>
      <c r="WOV225" s="67"/>
      <c r="WOW225" s="67"/>
      <c r="WOX225" s="65"/>
      <c r="WOY225" s="65"/>
      <c r="WOZ225" s="65"/>
      <c r="WPA225" s="66"/>
      <c r="WPC225" s="64"/>
      <c r="WPD225" s="67"/>
      <c r="WPE225" s="67"/>
      <c r="WPF225" s="65"/>
      <c r="WPG225" s="65"/>
      <c r="WPH225" s="65"/>
      <c r="WPI225" s="66"/>
      <c r="WPK225" s="64"/>
      <c r="WPL225" s="67"/>
      <c r="WPM225" s="67"/>
      <c r="WPN225" s="65"/>
      <c r="WPO225" s="65"/>
      <c r="WPP225" s="65"/>
      <c r="WPQ225" s="66"/>
      <c r="WPS225" s="64"/>
      <c r="WPT225" s="67"/>
      <c r="WPU225" s="67"/>
      <c r="WPV225" s="65"/>
      <c r="WPW225" s="65"/>
      <c r="WPX225" s="65"/>
      <c r="WPY225" s="66"/>
      <c r="WQA225" s="64"/>
      <c r="WQB225" s="67"/>
      <c r="WQC225" s="67"/>
      <c r="WQD225" s="65"/>
      <c r="WQE225" s="65"/>
      <c r="WQF225" s="65"/>
      <c r="WQG225" s="66"/>
      <c r="WQI225" s="64"/>
      <c r="WQJ225" s="67"/>
      <c r="WQK225" s="67"/>
      <c r="WQL225" s="65"/>
      <c r="WQM225" s="65"/>
      <c r="WQN225" s="65"/>
      <c r="WQO225" s="66"/>
      <c r="WQQ225" s="64"/>
      <c r="WQR225" s="67"/>
      <c r="WQS225" s="67"/>
      <c r="WQT225" s="65"/>
      <c r="WQU225" s="65"/>
      <c r="WQV225" s="65"/>
      <c r="WQW225" s="66"/>
      <c r="WQY225" s="64"/>
      <c r="WQZ225" s="67"/>
      <c r="WRA225" s="67"/>
      <c r="WRB225" s="65"/>
      <c r="WRC225" s="65"/>
      <c r="WRD225" s="65"/>
      <c r="WRE225" s="66"/>
      <c r="WRG225" s="64"/>
      <c r="WRH225" s="67"/>
      <c r="WRI225" s="67"/>
      <c r="WRJ225" s="65"/>
      <c r="WRK225" s="65"/>
      <c r="WRL225" s="65"/>
      <c r="WRM225" s="66"/>
      <c r="WRO225" s="64"/>
      <c r="WRP225" s="67"/>
      <c r="WRQ225" s="67"/>
      <c r="WRR225" s="65"/>
      <c r="WRS225" s="65"/>
      <c r="WRT225" s="65"/>
      <c r="WRU225" s="66"/>
      <c r="WRW225" s="64"/>
      <c r="WRX225" s="67"/>
      <c r="WRY225" s="67"/>
      <c r="WRZ225" s="65"/>
      <c r="WSA225" s="65"/>
      <c r="WSB225" s="65"/>
      <c r="WSC225" s="66"/>
      <c r="WSE225" s="64"/>
      <c r="WSF225" s="67"/>
      <c r="WSG225" s="67"/>
      <c r="WSH225" s="65"/>
      <c r="WSI225" s="65"/>
      <c r="WSJ225" s="65"/>
      <c r="WSK225" s="66"/>
      <c r="WSM225" s="64"/>
      <c r="WSN225" s="67"/>
      <c r="WSO225" s="67"/>
      <c r="WSP225" s="65"/>
      <c r="WSQ225" s="65"/>
      <c r="WSR225" s="65"/>
      <c r="WSS225" s="66"/>
      <c r="WSU225" s="64"/>
      <c r="WSV225" s="67"/>
      <c r="WSW225" s="67"/>
      <c r="WSX225" s="65"/>
      <c r="WSY225" s="65"/>
      <c r="WSZ225" s="65"/>
      <c r="WTA225" s="66"/>
      <c r="WTC225" s="64"/>
      <c r="WTD225" s="67"/>
      <c r="WTE225" s="67"/>
      <c r="WTF225" s="65"/>
      <c r="WTG225" s="65"/>
      <c r="WTH225" s="65"/>
      <c r="WTI225" s="66"/>
      <c r="WTK225" s="64"/>
      <c r="WTL225" s="67"/>
      <c r="WTM225" s="67"/>
      <c r="WTN225" s="65"/>
      <c r="WTO225" s="65"/>
      <c r="WTP225" s="65"/>
      <c r="WTQ225" s="66"/>
      <c r="WTS225" s="64"/>
      <c r="WTT225" s="67"/>
      <c r="WTU225" s="67"/>
      <c r="WTV225" s="65"/>
      <c r="WTW225" s="65"/>
      <c r="WTX225" s="65"/>
      <c r="WTY225" s="66"/>
      <c r="WUA225" s="64"/>
      <c r="WUB225" s="67"/>
      <c r="WUC225" s="67"/>
      <c r="WUD225" s="65"/>
      <c r="WUE225" s="65"/>
      <c r="WUF225" s="65"/>
      <c r="WUG225" s="66"/>
      <c r="WUI225" s="64"/>
      <c r="WUJ225" s="67"/>
      <c r="WUK225" s="67"/>
      <c r="WUL225" s="65"/>
      <c r="WUM225" s="65"/>
      <c r="WUN225" s="65"/>
      <c r="WUO225" s="66"/>
      <c r="WUQ225" s="64"/>
      <c r="WUR225" s="67"/>
      <c r="WUS225" s="67"/>
      <c r="WUT225" s="65"/>
      <c r="WUU225" s="65"/>
      <c r="WUV225" s="65"/>
      <c r="WUW225" s="66"/>
      <c r="WUY225" s="64"/>
      <c r="WUZ225" s="67"/>
      <c r="WVA225" s="67"/>
      <c r="WVB225" s="65"/>
      <c r="WVC225" s="65"/>
      <c r="WVD225" s="65"/>
      <c r="WVE225" s="66"/>
      <c r="WVG225" s="64"/>
      <c r="WVH225" s="67"/>
      <c r="WVI225" s="67"/>
      <c r="WVJ225" s="65"/>
      <c r="WVK225" s="65"/>
      <c r="WVL225" s="65"/>
      <c r="WVM225" s="66"/>
      <c r="WVO225" s="64"/>
      <c r="WVP225" s="67"/>
      <c r="WVQ225" s="67"/>
      <c r="WVR225" s="65"/>
      <c r="WVS225" s="65"/>
      <c r="WVT225" s="65"/>
      <c r="WVU225" s="66"/>
      <c r="WVW225" s="64"/>
      <c r="WVX225" s="67"/>
      <c r="WVY225" s="67"/>
      <c r="WVZ225" s="65"/>
      <c r="WWA225" s="65"/>
      <c r="WWB225" s="65"/>
      <c r="WWC225" s="66"/>
      <c r="WWE225" s="64"/>
      <c r="WWF225" s="67"/>
      <c r="WWG225" s="67"/>
      <c r="WWH225" s="65"/>
      <c r="WWI225" s="65"/>
      <c r="WWJ225" s="65"/>
      <c r="WWK225" s="66"/>
      <c r="WWM225" s="64"/>
      <c r="WWN225" s="67"/>
      <c r="WWO225" s="67"/>
      <c r="WWP225" s="65"/>
      <c r="WWQ225" s="65"/>
      <c r="WWR225" s="65"/>
      <c r="WWS225" s="66"/>
      <c r="WWU225" s="64"/>
      <c r="WWV225" s="67"/>
      <c r="WWW225" s="67"/>
      <c r="WWX225" s="65"/>
      <c r="WWY225" s="65"/>
      <c r="WWZ225" s="65"/>
      <c r="WXA225" s="66"/>
      <c r="WXC225" s="64"/>
      <c r="WXD225" s="67"/>
      <c r="WXE225" s="67"/>
      <c r="WXF225" s="65"/>
      <c r="WXG225" s="65"/>
      <c r="WXH225" s="65"/>
      <c r="WXI225" s="66"/>
      <c r="WXK225" s="64"/>
      <c r="WXL225" s="67"/>
      <c r="WXM225" s="67"/>
      <c r="WXN225" s="65"/>
      <c r="WXO225" s="65"/>
      <c r="WXP225" s="65"/>
      <c r="WXQ225" s="66"/>
      <c r="WXS225" s="64"/>
      <c r="WXT225" s="67"/>
      <c r="WXU225" s="67"/>
      <c r="WXV225" s="65"/>
      <c r="WXW225" s="65"/>
      <c r="WXX225" s="65"/>
      <c r="WXY225" s="66"/>
      <c r="WYA225" s="64"/>
      <c r="WYB225" s="67"/>
      <c r="WYC225" s="67"/>
      <c r="WYD225" s="65"/>
      <c r="WYE225" s="65"/>
      <c r="WYF225" s="65"/>
      <c r="WYG225" s="66"/>
      <c r="WYI225" s="64"/>
      <c r="WYJ225" s="67"/>
      <c r="WYK225" s="67"/>
      <c r="WYL225" s="65"/>
      <c r="WYM225" s="65"/>
      <c r="WYN225" s="65"/>
      <c r="WYO225" s="66"/>
      <c r="WYQ225" s="64"/>
      <c r="WYR225" s="67"/>
      <c r="WYS225" s="67"/>
      <c r="WYT225" s="65"/>
      <c r="WYU225" s="65"/>
      <c r="WYV225" s="65"/>
      <c r="WYW225" s="66"/>
      <c r="WYY225" s="64"/>
      <c r="WYZ225" s="67"/>
      <c r="WZA225" s="67"/>
      <c r="WZB225" s="65"/>
      <c r="WZC225" s="65"/>
      <c r="WZD225" s="65"/>
      <c r="WZE225" s="66"/>
      <c r="WZG225" s="64"/>
      <c r="WZH225" s="67"/>
      <c r="WZI225" s="67"/>
      <c r="WZJ225" s="65"/>
      <c r="WZK225" s="65"/>
      <c r="WZL225" s="65"/>
      <c r="WZM225" s="66"/>
      <c r="WZO225" s="64"/>
      <c r="WZP225" s="67"/>
      <c r="WZQ225" s="67"/>
      <c r="WZR225" s="65"/>
      <c r="WZS225" s="65"/>
      <c r="WZT225" s="65"/>
      <c r="WZU225" s="66"/>
      <c r="WZW225" s="64"/>
      <c r="WZX225" s="67"/>
      <c r="WZY225" s="67"/>
      <c r="WZZ225" s="65"/>
      <c r="XAA225" s="65"/>
      <c r="XAB225" s="65"/>
      <c r="XAC225" s="66"/>
      <c r="XAE225" s="64"/>
      <c r="XAF225" s="67"/>
      <c r="XAG225" s="67"/>
      <c r="XAH225" s="65"/>
      <c r="XAI225" s="65"/>
      <c r="XAJ225" s="65"/>
      <c r="XAK225" s="66"/>
      <c r="XAM225" s="64"/>
      <c r="XAN225" s="67"/>
      <c r="XAO225" s="67"/>
      <c r="XAP225" s="65"/>
      <c r="XAQ225" s="65"/>
      <c r="XAR225" s="65"/>
      <c r="XAS225" s="66"/>
      <c r="XAU225" s="64"/>
      <c r="XAV225" s="67"/>
      <c r="XAW225" s="67"/>
      <c r="XAX225" s="65"/>
      <c r="XAY225" s="65"/>
      <c r="XAZ225" s="65"/>
      <c r="XBA225" s="66"/>
      <c r="XBC225" s="64"/>
      <c r="XBD225" s="67"/>
      <c r="XBE225" s="67"/>
      <c r="XBF225" s="65"/>
      <c r="XBG225" s="65"/>
      <c r="XBH225" s="65"/>
      <c r="XBI225" s="66"/>
      <c r="XBK225" s="64"/>
      <c r="XBL225" s="67"/>
      <c r="XBM225" s="67"/>
      <c r="XBN225" s="65"/>
      <c r="XBO225" s="65"/>
      <c r="XBP225" s="65"/>
      <c r="XBQ225" s="66"/>
      <c r="XBS225" s="64"/>
      <c r="XBT225" s="67"/>
      <c r="XBU225" s="67"/>
      <c r="XBV225" s="65"/>
      <c r="XBW225" s="65"/>
      <c r="XBX225" s="65"/>
      <c r="XBY225" s="66"/>
      <c r="XCA225" s="64"/>
      <c r="XCB225" s="67"/>
      <c r="XCC225" s="67"/>
      <c r="XCD225" s="65"/>
      <c r="XCE225" s="65"/>
      <c r="XCF225" s="65"/>
      <c r="XCG225" s="66"/>
      <c r="XCI225" s="64"/>
      <c r="XCJ225" s="67"/>
      <c r="XCK225" s="67"/>
      <c r="XCL225" s="65"/>
      <c r="XCM225" s="65"/>
      <c r="XCN225" s="65"/>
      <c r="XCO225" s="66"/>
      <c r="XCQ225" s="64"/>
      <c r="XCR225" s="67"/>
      <c r="XCS225" s="67"/>
      <c r="XCT225" s="65"/>
      <c r="XCU225" s="65"/>
      <c r="XCV225" s="65"/>
      <c r="XCW225" s="66"/>
      <c r="XCY225" s="64"/>
      <c r="XCZ225" s="67"/>
      <c r="XDA225" s="67"/>
      <c r="XDB225" s="65"/>
      <c r="XDC225" s="65"/>
      <c r="XDD225" s="65"/>
      <c r="XDE225" s="66"/>
      <c r="XDG225" s="64"/>
      <c r="XDH225" s="67"/>
      <c r="XDI225" s="67"/>
      <c r="XDJ225" s="65"/>
      <c r="XDK225" s="65"/>
      <c r="XDL225" s="65"/>
      <c r="XDM225" s="66"/>
      <c r="XDO225" s="64"/>
      <c r="XDP225" s="67"/>
      <c r="XDQ225" s="67"/>
      <c r="XDR225" s="65"/>
      <c r="XDS225" s="65"/>
      <c r="XDT225" s="65"/>
      <c r="XDU225" s="66"/>
      <c r="XDW225" s="64"/>
      <c r="XDX225" s="67"/>
      <c r="XDY225" s="67"/>
      <c r="XDZ225" s="65"/>
      <c r="XEA225" s="65"/>
      <c r="XEB225" s="65"/>
      <c r="XEC225" s="66"/>
      <c r="XEE225" s="64"/>
      <c r="XEF225" s="67"/>
      <c r="XEG225" s="67"/>
      <c r="XEH225" s="65"/>
      <c r="XEI225" s="65"/>
      <c r="XEJ225" s="65"/>
      <c r="XEK225" s="66"/>
      <c r="XEM225" s="64"/>
      <c r="XEN225" s="67"/>
      <c r="XEO225" s="67"/>
      <c r="XEP225" s="65"/>
      <c r="XEQ225" s="65"/>
      <c r="XER225" s="65"/>
      <c r="XES225" s="66"/>
      <c r="XEU225" s="64"/>
      <c r="XEV225" s="67"/>
      <c r="XEW225" s="67"/>
      <c r="XEX225" s="65"/>
      <c r="XEY225" s="65"/>
      <c r="XEZ225" s="65"/>
      <c r="XFA225" s="66"/>
      <c r="XFC225" s="64"/>
      <c r="XFD225" s="67"/>
    </row>
    <row r="226" spans="1:16384" s="58" customFormat="1" ht="72.75" customHeight="1">
      <c r="A226" s="60">
        <f t="shared" si="126"/>
        <v>226</v>
      </c>
      <c r="B226" s="957"/>
      <c r="C226" s="963" t="s">
        <v>14</v>
      </c>
      <c r="D226" s="964"/>
      <c r="E226" s="934" t="s">
        <v>152</v>
      </c>
      <c r="F226" s="934"/>
      <c r="G226" s="243"/>
      <c r="H226" s="825"/>
      <c r="I226" s="109"/>
      <c r="J226" s="109"/>
      <c r="K226" s="110"/>
      <c r="L226" s="65"/>
      <c r="M226" s="66"/>
      <c r="O226" s="64"/>
      <c r="P226" s="67"/>
      <c r="Q226" s="67"/>
      <c r="R226" s="65"/>
      <c r="S226" s="65"/>
      <c r="T226" s="65"/>
      <c r="U226" s="66"/>
      <c r="W226" s="64"/>
      <c r="X226" s="67"/>
      <c r="Y226" s="67"/>
      <c r="Z226" s="65"/>
      <c r="AA226" s="236" t="str">
        <f t="shared" si="125"/>
        <v>OK</v>
      </c>
      <c r="AB226" s="242"/>
      <c r="AC226" s="242"/>
      <c r="AD226" s="236" t="str">
        <f t="shared" ref="AD226" si="130">IF(OR(AA226="Error",AB226="Error",AC226="Error"),CONCATENATE("Error en el concepto ",C226," ",E226," de la Hoja 2 Fila  ",A226),"")</f>
        <v/>
      </c>
      <c r="AE226" s="64"/>
      <c r="AF226" s="67"/>
      <c r="AG226" s="67"/>
      <c r="AH226" s="65"/>
      <c r="AI226" s="65"/>
      <c r="AJ226" s="65"/>
      <c r="AK226" s="66"/>
      <c r="AM226" s="64"/>
      <c r="AN226" s="67"/>
      <c r="AO226" s="67"/>
      <c r="AP226" s="65"/>
      <c r="AQ226" s="65"/>
      <c r="AR226" s="65"/>
      <c r="AS226" s="66"/>
      <c r="AU226" s="64"/>
      <c r="AV226" s="67"/>
      <c r="AW226" s="67"/>
      <c r="AX226" s="65"/>
      <c r="AY226" s="65"/>
      <c r="AZ226" s="65"/>
      <c r="BA226" s="66"/>
      <c r="BC226" s="64"/>
      <c r="BD226" s="67"/>
      <c r="BE226" s="67"/>
      <c r="BF226" s="65"/>
      <c r="BG226" s="65"/>
      <c r="BH226" s="65"/>
      <c r="BI226" s="66"/>
      <c r="BK226" s="64"/>
      <c r="BL226" s="67"/>
      <c r="BM226" s="67"/>
      <c r="BN226" s="65"/>
      <c r="BO226" s="65"/>
      <c r="BP226" s="65"/>
      <c r="BQ226" s="66"/>
      <c r="BS226" s="64"/>
      <c r="BT226" s="67"/>
      <c r="BU226" s="67"/>
      <c r="BV226" s="65"/>
      <c r="BW226" s="65"/>
      <c r="BX226" s="65"/>
      <c r="BY226" s="66"/>
      <c r="CA226" s="64"/>
      <c r="CB226" s="67"/>
      <c r="CC226" s="67"/>
      <c r="CD226" s="65"/>
      <c r="CE226" s="65"/>
      <c r="CF226" s="65"/>
      <c r="CG226" s="66"/>
      <c r="CI226" s="64"/>
      <c r="CJ226" s="67"/>
      <c r="CK226" s="67"/>
      <c r="CL226" s="65"/>
      <c r="CM226" s="65"/>
      <c r="CN226" s="65"/>
      <c r="CO226" s="66"/>
      <c r="CQ226" s="64"/>
      <c r="CR226" s="67"/>
      <c r="CS226" s="67"/>
      <c r="CT226" s="65"/>
      <c r="CU226" s="65"/>
      <c r="CV226" s="65"/>
      <c r="CW226" s="66"/>
      <c r="CY226" s="64"/>
      <c r="CZ226" s="67"/>
      <c r="DA226" s="67"/>
      <c r="DB226" s="65"/>
      <c r="DC226" s="65"/>
      <c r="DD226" s="65"/>
      <c r="DE226" s="66"/>
      <c r="DG226" s="64"/>
      <c r="DH226" s="67"/>
      <c r="DI226" s="67"/>
      <c r="DJ226" s="65"/>
      <c r="DK226" s="65"/>
      <c r="DL226" s="65"/>
      <c r="DM226" s="66"/>
      <c r="DO226" s="64"/>
      <c r="DP226" s="67"/>
      <c r="DQ226" s="67"/>
      <c r="DR226" s="65"/>
      <c r="DS226" s="65"/>
      <c r="DT226" s="65"/>
      <c r="DU226" s="66"/>
      <c r="DW226" s="64"/>
      <c r="DX226" s="67"/>
      <c r="DY226" s="67"/>
      <c r="DZ226" s="65"/>
      <c r="EA226" s="65"/>
      <c r="EB226" s="65"/>
      <c r="EC226" s="66"/>
      <c r="EE226" s="64"/>
      <c r="EF226" s="67"/>
      <c r="EG226" s="67"/>
      <c r="EH226" s="65"/>
      <c r="EI226" s="65"/>
      <c r="EJ226" s="65"/>
      <c r="EK226" s="66"/>
      <c r="EM226" s="64"/>
      <c r="EN226" s="67"/>
      <c r="EO226" s="67"/>
      <c r="EP226" s="65"/>
      <c r="EQ226" s="65"/>
      <c r="ER226" s="65"/>
      <c r="ES226" s="66"/>
      <c r="EU226" s="64"/>
      <c r="EV226" s="67"/>
      <c r="EW226" s="67"/>
      <c r="EX226" s="65"/>
      <c r="EY226" s="65"/>
      <c r="EZ226" s="65"/>
      <c r="FA226" s="66"/>
      <c r="FC226" s="64"/>
      <c r="FD226" s="67"/>
      <c r="FE226" s="67"/>
      <c r="FF226" s="65"/>
      <c r="FG226" s="65"/>
      <c r="FH226" s="65"/>
      <c r="FI226" s="66"/>
      <c r="FK226" s="64"/>
      <c r="FL226" s="67"/>
      <c r="FM226" s="67"/>
      <c r="FN226" s="65"/>
      <c r="FO226" s="65"/>
      <c r="FP226" s="65"/>
      <c r="FQ226" s="66"/>
      <c r="FS226" s="64"/>
      <c r="FT226" s="67"/>
      <c r="FU226" s="67"/>
      <c r="FV226" s="65"/>
      <c r="FW226" s="65"/>
      <c r="FX226" s="65"/>
      <c r="FY226" s="66"/>
      <c r="GA226" s="64"/>
      <c r="GB226" s="67"/>
      <c r="GC226" s="67"/>
      <c r="GD226" s="65"/>
      <c r="GE226" s="65"/>
      <c r="GF226" s="65"/>
      <c r="GG226" s="66"/>
      <c r="GI226" s="64"/>
      <c r="GJ226" s="67"/>
      <c r="GK226" s="67"/>
      <c r="GL226" s="65"/>
      <c r="GM226" s="65"/>
      <c r="GN226" s="65"/>
      <c r="GO226" s="66"/>
      <c r="GQ226" s="64"/>
      <c r="GR226" s="67"/>
      <c r="GS226" s="67"/>
      <c r="GT226" s="65"/>
      <c r="GU226" s="65"/>
      <c r="GV226" s="65"/>
      <c r="GW226" s="66"/>
      <c r="GY226" s="64"/>
      <c r="GZ226" s="67"/>
      <c r="HA226" s="67"/>
      <c r="HB226" s="65"/>
      <c r="HC226" s="65"/>
      <c r="HD226" s="65"/>
      <c r="HE226" s="66"/>
      <c r="HG226" s="64"/>
      <c r="HH226" s="67"/>
      <c r="HI226" s="67"/>
      <c r="HJ226" s="65"/>
      <c r="HK226" s="65"/>
      <c r="HL226" s="65"/>
      <c r="HM226" s="66"/>
      <c r="HO226" s="64"/>
      <c r="HP226" s="67"/>
      <c r="HQ226" s="67"/>
      <c r="HR226" s="65"/>
      <c r="HS226" s="65"/>
      <c r="HT226" s="65"/>
      <c r="HU226" s="66"/>
      <c r="HW226" s="64"/>
      <c r="HX226" s="67"/>
      <c r="HY226" s="67"/>
      <c r="HZ226" s="65"/>
      <c r="IA226" s="65"/>
      <c r="IB226" s="65"/>
      <c r="IC226" s="66"/>
      <c r="IE226" s="64"/>
      <c r="IF226" s="67"/>
      <c r="IG226" s="67"/>
      <c r="IH226" s="65"/>
      <c r="II226" s="65"/>
      <c r="IJ226" s="65"/>
      <c r="IK226" s="66"/>
      <c r="IM226" s="64"/>
      <c r="IN226" s="67"/>
      <c r="IO226" s="67"/>
      <c r="IP226" s="65"/>
      <c r="IQ226" s="65"/>
      <c r="IR226" s="65"/>
      <c r="IS226" s="66"/>
      <c r="IU226" s="64"/>
      <c r="IV226" s="67"/>
      <c r="IW226" s="67"/>
      <c r="IX226" s="65"/>
      <c r="IY226" s="65"/>
      <c r="IZ226" s="65"/>
      <c r="JA226" s="66"/>
      <c r="JC226" s="64"/>
      <c r="JD226" s="67"/>
      <c r="JE226" s="67"/>
      <c r="JF226" s="65"/>
      <c r="JG226" s="65"/>
      <c r="JH226" s="65"/>
      <c r="JI226" s="66"/>
      <c r="JK226" s="64"/>
      <c r="JL226" s="67"/>
      <c r="JM226" s="67"/>
      <c r="JN226" s="65"/>
      <c r="JO226" s="65"/>
      <c r="JP226" s="65"/>
      <c r="JQ226" s="66"/>
      <c r="JS226" s="64"/>
      <c r="JT226" s="67"/>
      <c r="JU226" s="67"/>
      <c r="JV226" s="65"/>
      <c r="JW226" s="65"/>
      <c r="JX226" s="65"/>
      <c r="JY226" s="66"/>
      <c r="KA226" s="64"/>
      <c r="KB226" s="67"/>
      <c r="KC226" s="67"/>
      <c r="KD226" s="65"/>
      <c r="KE226" s="65"/>
      <c r="KF226" s="65"/>
      <c r="KG226" s="66"/>
      <c r="KI226" s="64"/>
      <c r="KJ226" s="67"/>
      <c r="KK226" s="67"/>
      <c r="KL226" s="65"/>
      <c r="KM226" s="65"/>
      <c r="KN226" s="65"/>
      <c r="KO226" s="66"/>
      <c r="KQ226" s="64"/>
      <c r="KR226" s="67"/>
      <c r="KS226" s="67"/>
      <c r="KT226" s="65"/>
      <c r="KU226" s="65"/>
      <c r="KV226" s="65"/>
      <c r="KW226" s="66"/>
      <c r="KY226" s="64"/>
      <c r="KZ226" s="67"/>
      <c r="LA226" s="67"/>
      <c r="LB226" s="65"/>
      <c r="LC226" s="65"/>
      <c r="LD226" s="65"/>
      <c r="LE226" s="66"/>
      <c r="LG226" s="64"/>
      <c r="LH226" s="67"/>
      <c r="LI226" s="67"/>
      <c r="LJ226" s="65"/>
      <c r="LK226" s="65"/>
      <c r="LL226" s="65"/>
      <c r="LM226" s="66"/>
      <c r="LO226" s="64"/>
      <c r="LP226" s="67"/>
      <c r="LQ226" s="67"/>
      <c r="LR226" s="65"/>
      <c r="LS226" s="65"/>
      <c r="LT226" s="65"/>
      <c r="LU226" s="66"/>
      <c r="LW226" s="64"/>
      <c r="LX226" s="67"/>
      <c r="LY226" s="67"/>
      <c r="LZ226" s="65"/>
      <c r="MA226" s="65"/>
      <c r="MB226" s="65"/>
      <c r="MC226" s="66"/>
      <c r="ME226" s="64"/>
      <c r="MF226" s="67"/>
      <c r="MG226" s="67"/>
      <c r="MH226" s="65"/>
      <c r="MI226" s="65"/>
      <c r="MJ226" s="65"/>
      <c r="MK226" s="66"/>
      <c r="MM226" s="64"/>
      <c r="MN226" s="67"/>
      <c r="MO226" s="67"/>
      <c r="MP226" s="65"/>
      <c r="MQ226" s="65"/>
      <c r="MR226" s="65"/>
      <c r="MS226" s="66"/>
      <c r="MU226" s="64"/>
      <c r="MV226" s="67"/>
      <c r="MW226" s="67"/>
      <c r="MX226" s="65"/>
      <c r="MY226" s="65"/>
      <c r="MZ226" s="65"/>
      <c r="NA226" s="66"/>
      <c r="NC226" s="64"/>
      <c r="ND226" s="67"/>
      <c r="NE226" s="67"/>
      <c r="NF226" s="65"/>
      <c r="NG226" s="65"/>
      <c r="NH226" s="65"/>
      <c r="NI226" s="66"/>
      <c r="NK226" s="64"/>
      <c r="NL226" s="67"/>
      <c r="NM226" s="67"/>
      <c r="NN226" s="65"/>
      <c r="NO226" s="65"/>
      <c r="NP226" s="65"/>
      <c r="NQ226" s="66"/>
      <c r="NS226" s="64"/>
      <c r="NT226" s="67"/>
      <c r="NU226" s="67"/>
      <c r="NV226" s="65"/>
      <c r="NW226" s="65"/>
      <c r="NX226" s="65"/>
      <c r="NY226" s="66"/>
      <c r="OA226" s="64"/>
      <c r="OB226" s="67"/>
      <c r="OC226" s="67"/>
      <c r="OD226" s="65"/>
      <c r="OE226" s="65"/>
      <c r="OF226" s="65"/>
      <c r="OG226" s="66"/>
      <c r="OI226" s="64"/>
      <c r="OJ226" s="67"/>
      <c r="OK226" s="67"/>
      <c r="OL226" s="65"/>
      <c r="OM226" s="65"/>
      <c r="ON226" s="65"/>
      <c r="OO226" s="66"/>
      <c r="OQ226" s="64"/>
      <c r="OR226" s="67"/>
      <c r="OS226" s="67"/>
      <c r="OT226" s="65"/>
      <c r="OU226" s="65"/>
      <c r="OV226" s="65"/>
      <c r="OW226" s="66"/>
      <c r="OY226" s="64"/>
      <c r="OZ226" s="67"/>
      <c r="PA226" s="67"/>
      <c r="PB226" s="65"/>
      <c r="PC226" s="65"/>
      <c r="PD226" s="65"/>
      <c r="PE226" s="66"/>
      <c r="PG226" s="64"/>
      <c r="PH226" s="67"/>
      <c r="PI226" s="67"/>
      <c r="PJ226" s="65"/>
      <c r="PK226" s="65"/>
      <c r="PL226" s="65"/>
      <c r="PM226" s="66"/>
      <c r="PO226" s="64"/>
      <c r="PP226" s="67"/>
      <c r="PQ226" s="67"/>
      <c r="PR226" s="65"/>
      <c r="PS226" s="65"/>
      <c r="PT226" s="65"/>
      <c r="PU226" s="66"/>
      <c r="PW226" s="64"/>
      <c r="PX226" s="67"/>
      <c r="PY226" s="67"/>
      <c r="PZ226" s="65"/>
      <c r="QA226" s="65"/>
      <c r="QB226" s="65"/>
      <c r="QC226" s="66"/>
      <c r="QE226" s="64"/>
      <c r="QF226" s="67"/>
      <c r="QG226" s="67"/>
      <c r="QH226" s="65"/>
      <c r="QI226" s="65"/>
      <c r="QJ226" s="65"/>
      <c r="QK226" s="66"/>
      <c r="QM226" s="64"/>
      <c r="QN226" s="67"/>
      <c r="QO226" s="67"/>
      <c r="QP226" s="65"/>
      <c r="QQ226" s="65"/>
      <c r="QR226" s="65"/>
      <c r="QS226" s="66"/>
      <c r="QU226" s="64"/>
      <c r="QV226" s="67"/>
      <c r="QW226" s="67"/>
      <c r="QX226" s="65"/>
      <c r="QY226" s="65"/>
      <c r="QZ226" s="65"/>
      <c r="RA226" s="66"/>
      <c r="RC226" s="64"/>
      <c r="RD226" s="67"/>
      <c r="RE226" s="67"/>
      <c r="RF226" s="65"/>
      <c r="RG226" s="65"/>
      <c r="RH226" s="65"/>
      <c r="RI226" s="66"/>
      <c r="RK226" s="64"/>
      <c r="RL226" s="67"/>
      <c r="RM226" s="67"/>
      <c r="RN226" s="65"/>
      <c r="RO226" s="65"/>
      <c r="RP226" s="65"/>
      <c r="RQ226" s="66"/>
      <c r="RS226" s="64"/>
      <c r="RT226" s="67"/>
      <c r="RU226" s="67"/>
      <c r="RV226" s="65"/>
      <c r="RW226" s="65"/>
      <c r="RX226" s="65"/>
      <c r="RY226" s="66"/>
      <c r="SA226" s="64"/>
      <c r="SB226" s="67"/>
      <c r="SC226" s="67"/>
      <c r="SD226" s="65"/>
      <c r="SE226" s="65"/>
      <c r="SF226" s="65"/>
      <c r="SG226" s="66"/>
      <c r="SI226" s="64"/>
      <c r="SJ226" s="67"/>
      <c r="SK226" s="67"/>
      <c r="SL226" s="65"/>
      <c r="SM226" s="65"/>
      <c r="SN226" s="65"/>
      <c r="SO226" s="66"/>
      <c r="SQ226" s="64"/>
      <c r="SR226" s="67"/>
      <c r="SS226" s="67"/>
      <c r="ST226" s="65"/>
      <c r="SU226" s="65"/>
      <c r="SV226" s="65"/>
      <c r="SW226" s="66"/>
      <c r="SY226" s="64"/>
      <c r="SZ226" s="67"/>
      <c r="TA226" s="67"/>
      <c r="TB226" s="65"/>
      <c r="TC226" s="65"/>
      <c r="TD226" s="65"/>
      <c r="TE226" s="66"/>
      <c r="TG226" s="64"/>
      <c r="TH226" s="67"/>
      <c r="TI226" s="67"/>
      <c r="TJ226" s="65"/>
      <c r="TK226" s="65"/>
      <c r="TL226" s="65"/>
      <c r="TM226" s="66"/>
      <c r="TO226" s="64"/>
      <c r="TP226" s="67"/>
      <c r="TQ226" s="67"/>
      <c r="TR226" s="65"/>
      <c r="TS226" s="65"/>
      <c r="TT226" s="65"/>
      <c r="TU226" s="66"/>
      <c r="TW226" s="64"/>
      <c r="TX226" s="67"/>
      <c r="TY226" s="67"/>
      <c r="TZ226" s="65"/>
      <c r="UA226" s="65"/>
      <c r="UB226" s="65"/>
      <c r="UC226" s="66"/>
      <c r="UE226" s="64"/>
      <c r="UF226" s="67"/>
      <c r="UG226" s="67"/>
      <c r="UH226" s="65"/>
      <c r="UI226" s="65"/>
      <c r="UJ226" s="65"/>
      <c r="UK226" s="66"/>
      <c r="UM226" s="64"/>
      <c r="UN226" s="67"/>
      <c r="UO226" s="67"/>
      <c r="UP226" s="65"/>
      <c r="UQ226" s="65"/>
      <c r="UR226" s="65"/>
      <c r="US226" s="66"/>
      <c r="UU226" s="64"/>
      <c r="UV226" s="67"/>
      <c r="UW226" s="67"/>
      <c r="UX226" s="65"/>
      <c r="UY226" s="65"/>
      <c r="UZ226" s="65"/>
      <c r="VA226" s="66"/>
      <c r="VC226" s="64"/>
      <c r="VD226" s="67"/>
      <c r="VE226" s="67"/>
      <c r="VF226" s="65"/>
      <c r="VG226" s="65"/>
      <c r="VH226" s="65"/>
      <c r="VI226" s="66"/>
      <c r="VK226" s="64"/>
      <c r="VL226" s="67"/>
      <c r="VM226" s="67"/>
      <c r="VN226" s="65"/>
      <c r="VO226" s="65"/>
      <c r="VP226" s="65"/>
      <c r="VQ226" s="66"/>
      <c r="VS226" s="64"/>
      <c r="VT226" s="67"/>
      <c r="VU226" s="67"/>
      <c r="VV226" s="65"/>
      <c r="VW226" s="65"/>
      <c r="VX226" s="65"/>
      <c r="VY226" s="66"/>
      <c r="WA226" s="64"/>
      <c r="WB226" s="67"/>
      <c r="WC226" s="67"/>
      <c r="WD226" s="65"/>
      <c r="WE226" s="65"/>
      <c r="WF226" s="65"/>
      <c r="WG226" s="66"/>
      <c r="WI226" s="64"/>
      <c r="WJ226" s="67"/>
      <c r="WK226" s="67"/>
      <c r="WL226" s="65"/>
      <c r="WM226" s="65"/>
      <c r="WN226" s="65"/>
      <c r="WO226" s="66"/>
      <c r="WQ226" s="64"/>
      <c r="WR226" s="67"/>
      <c r="WS226" s="67"/>
      <c r="WT226" s="65"/>
      <c r="WU226" s="65"/>
      <c r="WV226" s="65"/>
      <c r="WW226" s="66"/>
      <c r="WY226" s="64"/>
      <c r="WZ226" s="67"/>
      <c r="XA226" s="67"/>
      <c r="XB226" s="65"/>
      <c r="XC226" s="65"/>
      <c r="XD226" s="65"/>
      <c r="XE226" s="66"/>
      <c r="XG226" s="64"/>
      <c r="XH226" s="67"/>
      <c r="XI226" s="67"/>
      <c r="XJ226" s="65"/>
      <c r="XK226" s="65"/>
      <c r="XL226" s="65"/>
      <c r="XM226" s="66"/>
      <c r="XO226" s="64"/>
      <c r="XP226" s="67"/>
      <c r="XQ226" s="67"/>
      <c r="XR226" s="65"/>
      <c r="XS226" s="65"/>
      <c r="XT226" s="65"/>
      <c r="XU226" s="66"/>
      <c r="XW226" s="64"/>
      <c r="XX226" s="67"/>
      <c r="XY226" s="67"/>
      <c r="XZ226" s="65"/>
      <c r="YA226" s="65"/>
      <c r="YB226" s="65"/>
      <c r="YC226" s="66"/>
      <c r="YE226" s="64"/>
      <c r="YF226" s="67"/>
      <c r="YG226" s="67"/>
      <c r="YH226" s="65"/>
      <c r="YI226" s="65"/>
      <c r="YJ226" s="65"/>
      <c r="YK226" s="66"/>
      <c r="YM226" s="64"/>
      <c r="YN226" s="67"/>
      <c r="YO226" s="67"/>
      <c r="YP226" s="65"/>
      <c r="YQ226" s="65"/>
      <c r="YR226" s="65"/>
      <c r="YS226" s="66"/>
      <c r="YU226" s="64"/>
      <c r="YV226" s="67"/>
      <c r="YW226" s="67"/>
      <c r="YX226" s="65"/>
      <c r="YY226" s="65"/>
      <c r="YZ226" s="65"/>
      <c r="ZA226" s="66"/>
      <c r="ZC226" s="64"/>
      <c r="ZD226" s="67"/>
      <c r="ZE226" s="67"/>
      <c r="ZF226" s="65"/>
      <c r="ZG226" s="65"/>
      <c r="ZH226" s="65"/>
      <c r="ZI226" s="66"/>
      <c r="ZK226" s="64"/>
      <c r="ZL226" s="67"/>
      <c r="ZM226" s="67"/>
      <c r="ZN226" s="65"/>
      <c r="ZO226" s="65"/>
      <c r="ZP226" s="65"/>
      <c r="ZQ226" s="66"/>
      <c r="ZS226" s="64"/>
      <c r="ZT226" s="67"/>
      <c r="ZU226" s="67"/>
      <c r="ZV226" s="65"/>
      <c r="ZW226" s="65"/>
      <c r="ZX226" s="65"/>
      <c r="ZY226" s="66"/>
      <c r="AAA226" s="64"/>
      <c r="AAB226" s="67"/>
      <c r="AAC226" s="67"/>
      <c r="AAD226" s="65"/>
      <c r="AAE226" s="65"/>
      <c r="AAF226" s="65"/>
      <c r="AAG226" s="66"/>
      <c r="AAI226" s="64"/>
      <c r="AAJ226" s="67"/>
      <c r="AAK226" s="67"/>
      <c r="AAL226" s="65"/>
      <c r="AAM226" s="65"/>
      <c r="AAN226" s="65"/>
      <c r="AAO226" s="66"/>
      <c r="AAQ226" s="64"/>
      <c r="AAR226" s="67"/>
      <c r="AAS226" s="67"/>
      <c r="AAT226" s="65"/>
      <c r="AAU226" s="65"/>
      <c r="AAV226" s="65"/>
      <c r="AAW226" s="66"/>
      <c r="AAY226" s="64"/>
      <c r="AAZ226" s="67"/>
      <c r="ABA226" s="67"/>
      <c r="ABB226" s="65"/>
      <c r="ABC226" s="65"/>
      <c r="ABD226" s="65"/>
      <c r="ABE226" s="66"/>
      <c r="ABG226" s="64"/>
      <c r="ABH226" s="67"/>
      <c r="ABI226" s="67"/>
      <c r="ABJ226" s="65"/>
      <c r="ABK226" s="65"/>
      <c r="ABL226" s="65"/>
      <c r="ABM226" s="66"/>
      <c r="ABO226" s="64"/>
      <c r="ABP226" s="67"/>
      <c r="ABQ226" s="67"/>
      <c r="ABR226" s="65"/>
      <c r="ABS226" s="65"/>
      <c r="ABT226" s="65"/>
      <c r="ABU226" s="66"/>
      <c r="ABW226" s="64"/>
      <c r="ABX226" s="67"/>
      <c r="ABY226" s="67"/>
      <c r="ABZ226" s="65"/>
      <c r="ACA226" s="65"/>
      <c r="ACB226" s="65"/>
      <c r="ACC226" s="66"/>
      <c r="ACE226" s="64"/>
      <c r="ACF226" s="67"/>
      <c r="ACG226" s="67"/>
      <c r="ACH226" s="65"/>
      <c r="ACI226" s="65"/>
      <c r="ACJ226" s="65"/>
      <c r="ACK226" s="66"/>
      <c r="ACM226" s="64"/>
      <c r="ACN226" s="67"/>
      <c r="ACO226" s="67"/>
      <c r="ACP226" s="65"/>
      <c r="ACQ226" s="65"/>
      <c r="ACR226" s="65"/>
      <c r="ACS226" s="66"/>
      <c r="ACU226" s="64"/>
      <c r="ACV226" s="67"/>
      <c r="ACW226" s="67"/>
      <c r="ACX226" s="65"/>
      <c r="ACY226" s="65"/>
      <c r="ACZ226" s="65"/>
      <c r="ADA226" s="66"/>
      <c r="ADC226" s="64"/>
      <c r="ADD226" s="67"/>
      <c r="ADE226" s="67"/>
      <c r="ADF226" s="65"/>
      <c r="ADG226" s="65"/>
      <c r="ADH226" s="65"/>
      <c r="ADI226" s="66"/>
      <c r="ADK226" s="64"/>
      <c r="ADL226" s="67"/>
      <c r="ADM226" s="67"/>
      <c r="ADN226" s="65"/>
      <c r="ADO226" s="65"/>
      <c r="ADP226" s="65"/>
      <c r="ADQ226" s="66"/>
      <c r="ADS226" s="64"/>
      <c r="ADT226" s="67"/>
      <c r="ADU226" s="67"/>
      <c r="ADV226" s="65"/>
      <c r="ADW226" s="65"/>
      <c r="ADX226" s="65"/>
      <c r="ADY226" s="66"/>
      <c r="AEA226" s="64"/>
      <c r="AEB226" s="67"/>
      <c r="AEC226" s="67"/>
      <c r="AED226" s="65"/>
      <c r="AEE226" s="65"/>
      <c r="AEF226" s="65"/>
      <c r="AEG226" s="66"/>
      <c r="AEI226" s="64"/>
      <c r="AEJ226" s="67"/>
      <c r="AEK226" s="67"/>
      <c r="AEL226" s="65"/>
      <c r="AEM226" s="65"/>
      <c r="AEN226" s="65"/>
      <c r="AEO226" s="66"/>
      <c r="AEQ226" s="64"/>
      <c r="AER226" s="67"/>
      <c r="AES226" s="67"/>
      <c r="AET226" s="65"/>
      <c r="AEU226" s="65"/>
      <c r="AEV226" s="65"/>
      <c r="AEW226" s="66"/>
      <c r="AEY226" s="64"/>
      <c r="AEZ226" s="67"/>
      <c r="AFA226" s="67"/>
      <c r="AFB226" s="65"/>
      <c r="AFC226" s="65"/>
      <c r="AFD226" s="65"/>
      <c r="AFE226" s="66"/>
      <c r="AFG226" s="64"/>
      <c r="AFH226" s="67"/>
      <c r="AFI226" s="67"/>
      <c r="AFJ226" s="65"/>
      <c r="AFK226" s="65"/>
      <c r="AFL226" s="65"/>
      <c r="AFM226" s="66"/>
      <c r="AFO226" s="64"/>
      <c r="AFP226" s="67"/>
      <c r="AFQ226" s="67"/>
      <c r="AFR226" s="65"/>
      <c r="AFS226" s="65"/>
      <c r="AFT226" s="65"/>
      <c r="AFU226" s="66"/>
      <c r="AFW226" s="64"/>
      <c r="AFX226" s="67"/>
      <c r="AFY226" s="67"/>
      <c r="AFZ226" s="65"/>
      <c r="AGA226" s="65"/>
      <c r="AGB226" s="65"/>
      <c r="AGC226" s="66"/>
      <c r="AGE226" s="64"/>
      <c r="AGF226" s="67"/>
      <c r="AGG226" s="67"/>
      <c r="AGH226" s="65"/>
      <c r="AGI226" s="65"/>
      <c r="AGJ226" s="65"/>
      <c r="AGK226" s="66"/>
      <c r="AGM226" s="64"/>
      <c r="AGN226" s="67"/>
      <c r="AGO226" s="67"/>
      <c r="AGP226" s="65"/>
      <c r="AGQ226" s="65"/>
      <c r="AGR226" s="65"/>
      <c r="AGS226" s="66"/>
      <c r="AGU226" s="64"/>
      <c r="AGV226" s="67"/>
      <c r="AGW226" s="67"/>
      <c r="AGX226" s="65"/>
      <c r="AGY226" s="65"/>
      <c r="AGZ226" s="65"/>
      <c r="AHA226" s="66"/>
      <c r="AHC226" s="64"/>
      <c r="AHD226" s="67"/>
      <c r="AHE226" s="67"/>
      <c r="AHF226" s="65"/>
      <c r="AHG226" s="65"/>
      <c r="AHH226" s="65"/>
      <c r="AHI226" s="66"/>
      <c r="AHK226" s="64"/>
      <c r="AHL226" s="67"/>
      <c r="AHM226" s="67"/>
      <c r="AHN226" s="65"/>
      <c r="AHO226" s="65"/>
      <c r="AHP226" s="65"/>
      <c r="AHQ226" s="66"/>
      <c r="AHS226" s="64"/>
      <c r="AHT226" s="67"/>
      <c r="AHU226" s="67"/>
      <c r="AHV226" s="65"/>
      <c r="AHW226" s="65"/>
      <c r="AHX226" s="65"/>
      <c r="AHY226" s="66"/>
      <c r="AIA226" s="64"/>
      <c r="AIB226" s="67"/>
      <c r="AIC226" s="67"/>
      <c r="AID226" s="65"/>
      <c r="AIE226" s="65"/>
      <c r="AIF226" s="65"/>
      <c r="AIG226" s="66"/>
      <c r="AII226" s="64"/>
      <c r="AIJ226" s="67"/>
      <c r="AIK226" s="67"/>
      <c r="AIL226" s="65"/>
      <c r="AIM226" s="65"/>
      <c r="AIN226" s="65"/>
      <c r="AIO226" s="66"/>
      <c r="AIQ226" s="64"/>
      <c r="AIR226" s="67"/>
      <c r="AIS226" s="67"/>
      <c r="AIT226" s="65"/>
      <c r="AIU226" s="65"/>
      <c r="AIV226" s="65"/>
      <c r="AIW226" s="66"/>
      <c r="AIY226" s="64"/>
      <c r="AIZ226" s="67"/>
      <c r="AJA226" s="67"/>
      <c r="AJB226" s="65"/>
      <c r="AJC226" s="65"/>
      <c r="AJD226" s="65"/>
      <c r="AJE226" s="66"/>
      <c r="AJG226" s="64"/>
      <c r="AJH226" s="67"/>
      <c r="AJI226" s="67"/>
      <c r="AJJ226" s="65"/>
      <c r="AJK226" s="65"/>
      <c r="AJL226" s="65"/>
      <c r="AJM226" s="66"/>
      <c r="AJO226" s="64"/>
      <c r="AJP226" s="67"/>
      <c r="AJQ226" s="67"/>
      <c r="AJR226" s="65"/>
      <c r="AJS226" s="65"/>
      <c r="AJT226" s="65"/>
      <c r="AJU226" s="66"/>
      <c r="AJW226" s="64"/>
      <c r="AJX226" s="67"/>
      <c r="AJY226" s="67"/>
      <c r="AJZ226" s="65"/>
      <c r="AKA226" s="65"/>
      <c r="AKB226" s="65"/>
      <c r="AKC226" s="66"/>
      <c r="AKE226" s="64"/>
      <c r="AKF226" s="67"/>
      <c r="AKG226" s="67"/>
      <c r="AKH226" s="65"/>
      <c r="AKI226" s="65"/>
      <c r="AKJ226" s="65"/>
      <c r="AKK226" s="66"/>
      <c r="AKM226" s="64"/>
      <c r="AKN226" s="67"/>
      <c r="AKO226" s="67"/>
      <c r="AKP226" s="65"/>
      <c r="AKQ226" s="65"/>
      <c r="AKR226" s="65"/>
      <c r="AKS226" s="66"/>
      <c r="AKU226" s="64"/>
      <c r="AKV226" s="67"/>
      <c r="AKW226" s="67"/>
      <c r="AKX226" s="65"/>
      <c r="AKY226" s="65"/>
      <c r="AKZ226" s="65"/>
      <c r="ALA226" s="66"/>
      <c r="ALC226" s="64"/>
      <c r="ALD226" s="67"/>
      <c r="ALE226" s="67"/>
      <c r="ALF226" s="65"/>
      <c r="ALG226" s="65"/>
      <c r="ALH226" s="65"/>
      <c r="ALI226" s="66"/>
      <c r="ALK226" s="64"/>
      <c r="ALL226" s="67"/>
      <c r="ALM226" s="67"/>
      <c r="ALN226" s="65"/>
      <c r="ALO226" s="65"/>
      <c r="ALP226" s="65"/>
      <c r="ALQ226" s="66"/>
      <c r="ALS226" s="64"/>
      <c r="ALT226" s="67"/>
      <c r="ALU226" s="67"/>
      <c r="ALV226" s="65"/>
      <c r="ALW226" s="65"/>
      <c r="ALX226" s="65"/>
      <c r="ALY226" s="66"/>
      <c r="AMA226" s="64"/>
      <c r="AMB226" s="67"/>
      <c r="AMC226" s="67"/>
      <c r="AMD226" s="65"/>
      <c r="AME226" s="65"/>
      <c r="AMF226" s="65"/>
      <c r="AMG226" s="66"/>
      <c r="AMI226" s="64"/>
      <c r="AMJ226" s="67"/>
      <c r="AMK226" s="67"/>
      <c r="AML226" s="65"/>
      <c r="AMM226" s="65"/>
      <c r="AMN226" s="65"/>
      <c r="AMO226" s="66"/>
      <c r="AMQ226" s="64"/>
      <c r="AMR226" s="67"/>
      <c r="AMS226" s="67"/>
      <c r="AMT226" s="65"/>
      <c r="AMU226" s="65"/>
      <c r="AMV226" s="65"/>
      <c r="AMW226" s="66"/>
      <c r="AMY226" s="64"/>
      <c r="AMZ226" s="67"/>
      <c r="ANA226" s="67"/>
      <c r="ANB226" s="65"/>
      <c r="ANC226" s="65"/>
      <c r="AND226" s="65"/>
      <c r="ANE226" s="66"/>
      <c r="ANG226" s="64"/>
      <c r="ANH226" s="67"/>
      <c r="ANI226" s="67"/>
      <c r="ANJ226" s="65"/>
      <c r="ANK226" s="65"/>
      <c r="ANL226" s="65"/>
      <c r="ANM226" s="66"/>
      <c r="ANO226" s="64"/>
      <c r="ANP226" s="67"/>
      <c r="ANQ226" s="67"/>
      <c r="ANR226" s="65"/>
      <c r="ANS226" s="65"/>
      <c r="ANT226" s="65"/>
      <c r="ANU226" s="66"/>
      <c r="ANW226" s="64"/>
      <c r="ANX226" s="67"/>
      <c r="ANY226" s="67"/>
      <c r="ANZ226" s="65"/>
      <c r="AOA226" s="65"/>
      <c r="AOB226" s="65"/>
      <c r="AOC226" s="66"/>
      <c r="AOE226" s="64"/>
      <c r="AOF226" s="67"/>
      <c r="AOG226" s="67"/>
      <c r="AOH226" s="65"/>
      <c r="AOI226" s="65"/>
      <c r="AOJ226" s="65"/>
      <c r="AOK226" s="66"/>
      <c r="AOM226" s="64"/>
      <c r="AON226" s="67"/>
      <c r="AOO226" s="67"/>
      <c r="AOP226" s="65"/>
      <c r="AOQ226" s="65"/>
      <c r="AOR226" s="65"/>
      <c r="AOS226" s="66"/>
      <c r="AOU226" s="64"/>
      <c r="AOV226" s="67"/>
      <c r="AOW226" s="67"/>
      <c r="AOX226" s="65"/>
      <c r="AOY226" s="65"/>
      <c r="AOZ226" s="65"/>
      <c r="APA226" s="66"/>
      <c r="APC226" s="64"/>
      <c r="APD226" s="67"/>
      <c r="APE226" s="67"/>
      <c r="APF226" s="65"/>
      <c r="APG226" s="65"/>
      <c r="APH226" s="65"/>
      <c r="API226" s="66"/>
      <c r="APK226" s="64"/>
      <c r="APL226" s="67"/>
      <c r="APM226" s="67"/>
      <c r="APN226" s="65"/>
      <c r="APO226" s="65"/>
      <c r="APP226" s="65"/>
      <c r="APQ226" s="66"/>
      <c r="APS226" s="64"/>
      <c r="APT226" s="67"/>
      <c r="APU226" s="67"/>
      <c r="APV226" s="65"/>
      <c r="APW226" s="65"/>
      <c r="APX226" s="65"/>
      <c r="APY226" s="66"/>
      <c r="AQA226" s="64"/>
      <c r="AQB226" s="67"/>
      <c r="AQC226" s="67"/>
      <c r="AQD226" s="65"/>
      <c r="AQE226" s="65"/>
      <c r="AQF226" s="65"/>
      <c r="AQG226" s="66"/>
      <c r="AQI226" s="64"/>
      <c r="AQJ226" s="67"/>
      <c r="AQK226" s="67"/>
      <c r="AQL226" s="65"/>
      <c r="AQM226" s="65"/>
      <c r="AQN226" s="65"/>
      <c r="AQO226" s="66"/>
      <c r="AQQ226" s="64"/>
      <c r="AQR226" s="67"/>
      <c r="AQS226" s="67"/>
      <c r="AQT226" s="65"/>
      <c r="AQU226" s="65"/>
      <c r="AQV226" s="65"/>
      <c r="AQW226" s="66"/>
      <c r="AQY226" s="64"/>
      <c r="AQZ226" s="67"/>
      <c r="ARA226" s="67"/>
      <c r="ARB226" s="65"/>
      <c r="ARC226" s="65"/>
      <c r="ARD226" s="65"/>
      <c r="ARE226" s="66"/>
      <c r="ARG226" s="64"/>
      <c r="ARH226" s="67"/>
      <c r="ARI226" s="67"/>
      <c r="ARJ226" s="65"/>
      <c r="ARK226" s="65"/>
      <c r="ARL226" s="65"/>
      <c r="ARM226" s="66"/>
      <c r="ARO226" s="64"/>
      <c r="ARP226" s="67"/>
      <c r="ARQ226" s="67"/>
      <c r="ARR226" s="65"/>
      <c r="ARS226" s="65"/>
      <c r="ART226" s="65"/>
      <c r="ARU226" s="66"/>
      <c r="ARW226" s="64"/>
      <c r="ARX226" s="67"/>
      <c r="ARY226" s="67"/>
      <c r="ARZ226" s="65"/>
      <c r="ASA226" s="65"/>
      <c r="ASB226" s="65"/>
      <c r="ASC226" s="66"/>
      <c r="ASE226" s="64"/>
      <c r="ASF226" s="67"/>
      <c r="ASG226" s="67"/>
      <c r="ASH226" s="65"/>
      <c r="ASI226" s="65"/>
      <c r="ASJ226" s="65"/>
      <c r="ASK226" s="66"/>
      <c r="ASM226" s="64"/>
      <c r="ASN226" s="67"/>
      <c r="ASO226" s="67"/>
      <c r="ASP226" s="65"/>
      <c r="ASQ226" s="65"/>
      <c r="ASR226" s="65"/>
      <c r="ASS226" s="66"/>
      <c r="ASU226" s="64"/>
      <c r="ASV226" s="67"/>
      <c r="ASW226" s="67"/>
      <c r="ASX226" s="65"/>
      <c r="ASY226" s="65"/>
      <c r="ASZ226" s="65"/>
      <c r="ATA226" s="66"/>
      <c r="ATC226" s="64"/>
      <c r="ATD226" s="67"/>
      <c r="ATE226" s="67"/>
      <c r="ATF226" s="65"/>
      <c r="ATG226" s="65"/>
      <c r="ATH226" s="65"/>
      <c r="ATI226" s="66"/>
      <c r="ATK226" s="64"/>
      <c r="ATL226" s="67"/>
      <c r="ATM226" s="67"/>
      <c r="ATN226" s="65"/>
      <c r="ATO226" s="65"/>
      <c r="ATP226" s="65"/>
      <c r="ATQ226" s="66"/>
      <c r="ATS226" s="64"/>
      <c r="ATT226" s="67"/>
      <c r="ATU226" s="67"/>
      <c r="ATV226" s="65"/>
      <c r="ATW226" s="65"/>
      <c r="ATX226" s="65"/>
      <c r="ATY226" s="66"/>
      <c r="AUA226" s="64"/>
      <c r="AUB226" s="67"/>
      <c r="AUC226" s="67"/>
      <c r="AUD226" s="65"/>
      <c r="AUE226" s="65"/>
      <c r="AUF226" s="65"/>
      <c r="AUG226" s="66"/>
      <c r="AUI226" s="64"/>
      <c r="AUJ226" s="67"/>
      <c r="AUK226" s="67"/>
      <c r="AUL226" s="65"/>
      <c r="AUM226" s="65"/>
      <c r="AUN226" s="65"/>
      <c r="AUO226" s="66"/>
      <c r="AUQ226" s="64"/>
      <c r="AUR226" s="67"/>
      <c r="AUS226" s="67"/>
      <c r="AUT226" s="65"/>
      <c r="AUU226" s="65"/>
      <c r="AUV226" s="65"/>
      <c r="AUW226" s="66"/>
      <c r="AUY226" s="64"/>
      <c r="AUZ226" s="67"/>
      <c r="AVA226" s="67"/>
      <c r="AVB226" s="65"/>
      <c r="AVC226" s="65"/>
      <c r="AVD226" s="65"/>
      <c r="AVE226" s="66"/>
      <c r="AVG226" s="64"/>
      <c r="AVH226" s="67"/>
      <c r="AVI226" s="67"/>
      <c r="AVJ226" s="65"/>
      <c r="AVK226" s="65"/>
      <c r="AVL226" s="65"/>
      <c r="AVM226" s="66"/>
      <c r="AVO226" s="64"/>
      <c r="AVP226" s="67"/>
      <c r="AVQ226" s="67"/>
      <c r="AVR226" s="65"/>
      <c r="AVS226" s="65"/>
      <c r="AVT226" s="65"/>
      <c r="AVU226" s="66"/>
      <c r="AVW226" s="64"/>
      <c r="AVX226" s="67"/>
      <c r="AVY226" s="67"/>
      <c r="AVZ226" s="65"/>
      <c r="AWA226" s="65"/>
      <c r="AWB226" s="65"/>
      <c r="AWC226" s="66"/>
      <c r="AWE226" s="64"/>
      <c r="AWF226" s="67"/>
      <c r="AWG226" s="67"/>
      <c r="AWH226" s="65"/>
      <c r="AWI226" s="65"/>
      <c r="AWJ226" s="65"/>
      <c r="AWK226" s="66"/>
      <c r="AWM226" s="64"/>
      <c r="AWN226" s="67"/>
      <c r="AWO226" s="67"/>
      <c r="AWP226" s="65"/>
      <c r="AWQ226" s="65"/>
      <c r="AWR226" s="65"/>
      <c r="AWS226" s="66"/>
      <c r="AWU226" s="64"/>
      <c r="AWV226" s="67"/>
      <c r="AWW226" s="67"/>
      <c r="AWX226" s="65"/>
      <c r="AWY226" s="65"/>
      <c r="AWZ226" s="65"/>
      <c r="AXA226" s="66"/>
      <c r="AXC226" s="64"/>
      <c r="AXD226" s="67"/>
      <c r="AXE226" s="67"/>
      <c r="AXF226" s="65"/>
      <c r="AXG226" s="65"/>
      <c r="AXH226" s="65"/>
      <c r="AXI226" s="66"/>
      <c r="AXK226" s="64"/>
      <c r="AXL226" s="67"/>
      <c r="AXM226" s="67"/>
      <c r="AXN226" s="65"/>
      <c r="AXO226" s="65"/>
      <c r="AXP226" s="65"/>
      <c r="AXQ226" s="66"/>
      <c r="AXS226" s="64"/>
      <c r="AXT226" s="67"/>
      <c r="AXU226" s="67"/>
      <c r="AXV226" s="65"/>
      <c r="AXW226" s="65"/>
      <c r="AXX226" s="65"/>
      <c r="AXY226" s="66"/>
      <c r="AYA226" s="64"/>
      <c r="AYB226" s="67"/>
      <c r="AYC226" s="67"/>
      <c r="AYD226" s="65"/>
      <c r="AYE226" s="65"/>
      <c r="AYF226" s="65"/>
      <c r="AYG226" s="66"/>
      <c r="AYI226" s="64"/>
      <c r="AYJ226" s="67"/>
      <c r="AYK226" s="67"/>
      <c r="AYL226" s="65"/>
      <c r="AYM226" s="65"/>
      <c r="AYN226" s="65"/>
      <c r="AYO226" s="66"/>
      <c r="AYQ226" s="64"/>
      <c r="AYR226" s="67"/>
      <c r="AYS226" s="67"/>
      <c r="AYT226" s="65"/>
      <c r="AYU226" s="65"/>
      <c r="AYV226" s="65"/>
      <c r="AYW226" s="66"/>
      <c r="AYY226" s="64"/>
      <c r="AYZ226" s="67"/>
      <c r="AZA226" s="67"/>
      <c r="AZB226" s="65"/>
      <c r="AZC226" s="65"/>
      <c r="AZD226" s="65"/>
      <c r="AZE226" s="66"/>
      <c r="AZG226" s="64"/>
      <c r="AZH226" s="67"/>
      <c r="AZI226" s="67"/>
      <c r="AZJ226" s="65"/>
      <c r="AZK226" s="65"/>
      <c r="AZL226" s="65"/>
      <c r="AZM226" s="66"/>
      <c r="AZO226" s="64"/>
      <c r="AZP226" s="67"/>
      <c r="AZQ226" s="67"/>
      <c r="AZR226" s="65"/>
      <c r="AZS226" s="65"/>
      <c r="AZT226" s="65"/>
      <c r="AZU226" s="66"/>
      <c r="AZW226" s="64"/>
      <c r="AZX226" s="67"/>
      <c r="AZY226" s="67"/>
      <c r="AZZ226" s="65"/>
      <c r="BAA226" s="65"/>
      <c r="BAB226" s="65"/>
      <c r="BAC226" s="66"/>
      <c r="BAE226" s="64"/>
      <c r="BAF226" s="67"/>
      <c r="BAG226" s="67"/>
      <c r="BAH226" s="65"/>
      <c r="BAI226" s="65"/>
      <c r="BAJ226" s="65"/>
      <c r="BAK226" s="66"/>
      <c r="BAM226" s="64"/>
      <c r="BAN226" s="67"/>
      <c r="BAO226" s="67"/>
      <c r="BAP226" s="65"/>
      <c r="BAQ226" s="65"/>
      <c r="BAR226" s="65"/>
      <c r="BAS226" s="66"/>
      <c r="BAU226" s="64"/>
      <c r="BAV226" s="67"/>
      <c r="BAW226" s="67"/>
      <c r="BAX226" s="65"/>
      <c r="BAY226" s="65"/>
      <c r="BAZ226" s="65"/>
      <c r="BBA226" s="66"/>
      <c r="BBC226" s="64"/>
      <c r="BBD226" s="67"/>
      <c r="BBE226" s="67"/>
      <c r="BBF226" s="65"/>
      <c r="BBG226" s="65"/>
      <c r="BBH226" s="65"/>
      <c r="BBI226" s="66"/>
      <c r="BBK226" s="64"/>
      <c r="BBL226" s="67"/>
      <c r="BBM226" s="67"/>
      <c r="BBN226" s="65"/>
      <c r="BBO226" s="65"/>
      <c r="BBP226" s="65"/>
      <c r="BBQ226" s="66"/>
      <c r="BBS226" s="64"/>
      <c r="BBT226" s="67"/>
      <c r="BBU226" s="67"/>
      <c r="BBV226" s="65"/>
      <c r="BBW226" s="65"/>
      <c r="BBX226" s="65"/>
      <c r="BBY226" s="66"/>
      <c r="BCA226" s="64"/>
      <c r="BCB226" s="67"/>
      <c r="BCC226" s="67"/>
      <c r="BCD226" s="65"/>
      <c r="BCE226" s="65"/>
      <c r="BCF226" s="65"/>
      <c r="BCG226" s="66"/>
      <c r="BCI226" s="64"/>
      <c r="BCJ226" s="67"/>
      <c r="BCK226" s="67"/>
      <c r="BCL226" s="65"/>
      <c r="BCM226" s="65"/>
      <c r="BCN226" s="65"/>
      <c r="BCO226" s="66"/>
      <c r="BCQ226" s="64"/>
      <c r="BCR226" s="67"/>
      <c r="BCS226" s="67"/>
      <c r="BCT226" s="65"/>
      <c r="BCU226" s="65"/>
      <c r="BCV226" s="65"/>
      <c r="BCW226" s="66"/>
      <c r="BCY226" s="64"/>
      <c r="BCZ226" s="67"/>
      <c r="BDA226" s="67"/>
      <c r="BDB226" s="65"/>
      <c r="BDC226" s="65"/>
      <c r="BDD226" s="65"/>
      <c r="BDE226" s="66"/>
      <c r="BDG226" s="64"/>
      <c r="BDH226" s="67"/>
      <c r="BDI226" s="67"/>
      <c r="BDJ226" s="65"/>
      <c r="BDK226" s="65"/>
      <c r="BDL226" s="65"/>
      <c r="BDM226" s="66"/>
      <c r="BDO226" s="64"/>
      <c r="BDP226" s="67"/>
      <c r="BDQ226" s="67"/>
      <c r="BDR226" s="65"/>
      <c r="BDS226" s="65"/>
      <c r="BDT226" s="65"/>
      <c r="BDU226" s="66"/>
      <c r="BDW226" s="64"/>
      <c r="BDX226" s="67"/>
      <c r="BDY226" s="67"/>
      <c r="BDZ226" s="65"/>
      <c r="BEA226" s="65"/>
      <c r="BEB226" s="65"/>
      <c r="BEC226" s="66"/>
      <c r="BEE226" s="64"/>
      <c r="BEF226" s="67"/>
      <c r="BEG226" s="67"/>
      <c r="BEH226" s="65"/>
      <c r="BEI226" s="65"/>
      <c r="BEJ226" s="65"/>
      <c r="BEK226" s="66"/>
      <c r="BEM226" s="64"/>
      <c r="BEN226" s="67"/>
      <c r="BEO226" s="67"/>
      <c r="BEP226" s="65"/>
      <c r="BEQ226" s="65"/>
      <c r="BER226" s="65"/>
      <c r="BES226" s="66"/>
      <c r="BEU226" s="64"/>
      <c r="BEV226" s="67"/>
      <c r="BEW226" s="67"/>
      <c r="BEX226" s="65"/>
      <c r="BEY226" s="65"/>
      <c r="BEZ226" s="65"/>
      <c r="BFA226" s="66"/>
      <c r="BFC226" s="64"/>
      <c r="BFD226" s="67"/>
      <c r="BFE226" s="67"/>
      <c r="BFF226" s="65"/>
      <c r="BFG226" s="65"/>
      <c r="BFH226" s="65"/>
      <c r="BFI226" s="66"/>
      <c r="BFK226" s="64"/>
      <c r="BFL226" s="67"/>
      <c r="BFM226" s="67"/>
      <c r="BFN226" s="65"/>
      <c r="BFO226" s="65"/>
      <c r="BFP226" s="65"/>
      <c r="BFQ226" s="66"/>
      <c r="BFS226" s="64"/>
      <c r="BFT226" s="67"/>
      <c r="BFU226" s="67"/>
      <c r="BFV226" s="65"/>
      <c r="BFW226" s="65"/>
      <c r="BFX226" s="65"/>
      <c r="BFY226" s="66"/>
      <c r="BGA226" s="64"/>
      <c r="BGB226" s="67"/>
      <c r="BGC226" s="67"/>
      <c r="BGD226" s="65"/>
      <c r="BGE226" s="65"/>
      <c r="BGF226" s="65"/>
      <c r="BGG226" s="66"/>
      <c r="BGI226" s="64"/>
      <c r="BGJ226" s="67"/>
      <c r="BGK226" s="67"/>
      <c r="BGL226" s="65"/>
      <c r="BGM226" s="65"/>
      <c r="BGN226" s="65"/>
      <c r="BGO226" s="66"/>
      <c r="BGQ226" s="64"/>
      <c r="BGR226" s="67"/>
      <c r="BGS226" s="67"/>
      <c r="BGT226" s="65"/>
      <c r="BGU226" s="65"/>
      <c r="BGV226" s="65"/>
      <c r="BGW226" s="66"/>
      <c r="BGY226" s="64"/>
      <c r="BGZ226" s="67"/>
      <c r="BHA226" s="67"/>
      <c r="BHB226" s="65"/>
      <c r="BHC226" s="65"/>
      <c r="BHD226" s="65"/>
      <c r="BHE226" s="66"/>
      <c r="BHG226" s="64"/>
      <c r="BHH226" s="67"/>
      <c r="BHI226" s="67"/>
      <c r="BHJ226" s="65"/>
      <c r="BHK226" s="65"/>
      <c r="BHL226" s="65"/>
      <c r="BHM226" s="66"/>
      <c r="BHO226" s="64"/>
      <c r="BHP226" s="67"/>
      <c r="BHQ226" s="67"/>
      <c r="BHR226" s="65"/>
      <c r="BHS226" s="65"/>
      <c r="BHT226" s="65"/>
      <c r="BHU226" s="66"/>
      <c r="BHW226" s="64"/>
      <c r="BHX226" s="67"/>
      <c r="BHY226" s="67"/>
      <c r="BHZ226" s="65"/>
      <c r="BIA226" s="65"/>
      <c r="BIB226" s="65"/>
      <c r="BIC226" s="66"/>
      <c r="BIE226" s="64"/>
      <c r="BIF226" s="67"/>
      <c r="BIG226" s="67"/>
      <c r="BIH226" s="65"/>
      <c r="BII226" s="65"/>
      <c r="BIJ226" s="65"/>
      <c r="BIK226" s="66"/>
      <c r="BIM226" s="64"/>
      <c r="BIN226" s="67"/>
      <c r="BIO226" s="67"/>
      <c r="BIP226" s="65"/>
      <c r="BIQ226" s="65"/>
      <c r="BIR226" s="65"/>
      <c r="BIS226" s="66"/>
      <c r="BIU226" s="64"/>
      <c r="BIV226" s="67"/>
      <c r="BIW226" s="67"/>
      <c r="BIX226" s="65"/>
      <c r="BIY226" s="65"/>
      <c r="BIZ226" s="65"/>
      <c r="BJA226" s="66"/>
      <c r="BJC226" s="64"/>
      <c r="BJD226" s="67"/>
      <c r="BJE226" s="67"/>
      <c r="BJF226" s="65"/>
      <c r="BJG226" s="65"/>
      <c r="BJH226" s="65"/>
      <c r="BJI226" s="66"/>
      <c r="BJK226" s="64"/>
      <c r="BJL226" s="67"/>
      <c r="BJM226" s="67"/>
      <c r="BJN226" s="65"/>
      <c r="BJO226" s="65"/>
      <c r="BJP226" s="65"/>
      <c r="BJQ226" s="66"/>
      <c r="BJS226" s="64"/>
      <c r="BJT226" s="67"/>
      <c r="BJU226" s="67"/>
      <c r="BJV226" s="65"/>
      <c r="BJW226" s="65"/>
      <c r="BJX226" s="65"/>
      <c r="BJY226" s="66"/>
      <c r="BKA226" s="64"/>
      <c r="BKB226" s="67"/>
      <c r="BKC226" s="67"/>
      <c r="BKD226" s="65"/>
      <c r="BKE226" s="65"/>
      <c r="BKF226" s="65"/>
      <c r="BKG226" s="66"/>
      <c r="BKI226" s="64"/>
      <c r="BKJ226" s="67"/>
      <c r="BKK226" s="67"/>
      <c r="BKL226" s="65"/>
      <c r="BKM226" s="65"/>
      <c r="BKN226" s="65"/>
      <c r="BKO226" s="66"/>
      <c r="BKQ226" s="64"/>
      <c r="BKR226" s="67"/>
      <c r="BKS226" s="67"/>
      <c r="BKT226" s="65"/>
      <c r="BKU226" s="65"/>
      <c r="BKV226" s="65"/>
      <c r="BKW226" s="66"/>
      <c r="BKY226" s="64"/>
      <c r="BKZ226" s="67"/>
      <c r="BLA226" s="67"/>
      <c r="BLB226" s="65"/>
      <c r="BLC226" s="65"/>
      <c r="BLD226" s="65"/>
      <c r="BLE226" s="66"/>
      <c r="BLG226" s="64"/>
      <c r="BLH226" s="67"/>
      <c r="BLI226" s="67"/>
      <c r="BLJ226" s="65"/>
      <c r="BLK226" s="65"/>
      <c r="BLL226" s="65"/>
      <c r="BLM226" s="66"/>
      <c r="BLO226" s="64"/>
      <c r="BLP226" s="67"/>
      <c r="BLQ226" s="67"/>
      <c r="BLR226" s="65"/>
      <c r="BLS226" s="65"/>
      <c r="BLT226" s="65"/>
      <c r="BLU226" s="66"/>
      <c r="BLW226" s="64"/>
      <c r="BLX226" s="67"/>
      <c r="BLY226" s="67"/>
      <c r="BLZ226" s="65"/>
      <c r="BMA226" s="65"/>
      <c r="BMB226" s="65"/>
      <c r="BMC226" s="66"/>
      <c r="BME226" s="64"/>
      <c r="BMF226" s="67"/>
      <c r="BMG226" s="67"/>
      <c r="BMH226" s="65"/>
      <c r="BMI226" s="65"/>
      <c r="BMJ226" s="65"/>
      <c r="BMK226" s="66"/>
      <c r="BMM226" s="64"/>
      <c r="BMN226" s="67"/>
      <c r="BMO226" s="67"/>
      <c r="BMP226" s="65"/>
      <c r="BMQ226" s="65"/>
      <c r="BMR226" s="65"/>
      <c r="BMS226" s="66"/>
      <c r="BMU226" s="64"/>
      <c r="BMV226" s="67"/>
      <c r="BMW226" s="67"/>
      <c r="BMX226" s="65"/>
      <c r="BMY226" s="65"/>
      <c r="BMZ226" s="65"/>
      <c r="BNA226" s="66"/>
      <c r="BNC226" s="64"/>
      <c r="BND226" s="67"/>
      <c r="BNE226" s="67"/>
      <c r="BNF226" s="65"/>
      <c r="BNG226" s="65"/>
      <c r="BNH226" s="65"/>
      <c r="BNI226" s="66"/>
      <c r="BNK226" s="64"/>
      <c r="BNL226" s="67"/>
      <c r="BNM226" s="67"/>
      <c r="BNN226" s="65"/>
      <c r="BNO226" s="65"/>
      <c r="BNP226" s="65"/>
      <c r="BNQ226" s="66"/>
      <c r="BNS226" s="64"/>
      <c r="BNT226" s="67"/>
      <c r="BNU226" s="67"/>
      <c r="BNV226" s="65"/>
      <c r="BNW226" s="65"/>
      <c r="BNX226" s="65"/>
      <c r="BNY226" s="66"/>
      <c r="BOA226" s="64"/>
      <c r="BOB226" s="67"/>
      <c r="BOC226" s="67"/>
      <c r="BOD226" s="65"/>
      <c r="BOE226" s="65"/>
      <c r="BOF226" s="65"/>
      <c r="BOG226" s="66"/>
      <c r="BOI226" s="64"/>
      <c r="BOJ226" s="67"/>
      <c r="BOK226" s="67"/>
      <c r="BOL226" s="65"/>
      <c r="BOM226" s="65"/>
      <c r="BON226" s="65"/>
      <c r="BOO226" s="66"/>
      <c r="BOQ226" s="64"/>
      <c r="BOR226" s="67"/>
      <c r="BOS226" s="67"/>
      <c r="BOT226" s="65"/>
      <c r="BOU226" s="65"/>
      <c r="BOV226" s="65"/>
      <c r="BOW226" s="66"/>
      <c r="BOY226" s="64"/>
      <c r="BOZ226" s="67"/>
      <c r="BPA226" s="67"/>
      <c r="BPB226" s="65"/>
      <c r="BPC226" s="65"/>
      <c r="BPD226" s="65"/>
      <c r="BPE226" s="66"/>
      <c r="BPG226" s="64"/>
      <c r="BPH226" s="67"/>
      <c r="BPI226" s="67"/>
      <c r="BPJ226" s="65"/>
      <c r="BPK226" s="65"/>
      <c r="BPL226" s="65"/>
      <c r="BPM226" s="66"/>
      <c r="BPO226" s="64"/>
      <c r="BPP226" s="67"/>
      <c r="BPQ226" s="67"/>
      <c r="BPR226" s="65"/>
      <c r="BPS226" s="65"/>
      <c r="BPT226" s="65"/>
      <c r="BPU226" s="66"/>
      <c r="BPW226" s="64"/>
      <c r="BPX226" s="67"/>
      <c r="BPY226" s="67"/>
      <c r="BPZ226" s="65"/>
      <c r="BQA226" s="65"/>
      <c r="BQB226" s="65"/>
      <c r="BQC226" s="66"/>
      <c r="BQE226" s="64"/>
      <c r="BQF226" s="67"/>
      <c r="BQG226" s="67"/>
      <c r="BQH226" s="65"/>
      <c r="BQI226" s="65"/>
      <c r="BQJ226" s="65"/>
      <c r="BQK226" s="66"/>
      <c r="BQM226" s="64"/>
      <c r="BQN226" s="67"/>
      <c r="BQO226" s="67"/>
      <c r="BQP226" s="65"/>
      <c r="BQQ226" s="65"/>
      <c r="BQR226" s="65"/>
      <c r="BQS226" s="66"/>
      <c r="BQU226" s="64"/>
      <c r="BQV226" s="67"/>
      <c r="BQW226" s="67"/>
      <c r="BQX226" s="65"/>
      <c r="BQY226" s="65"/>
      <c r="BQZ226" s="65"/>
      <c r="BRA226" s="66"/>
      <c r="BRC226" s="64"/>
      <c r="BRD226" s="67"/>
      <c r="BRE226" s="67"/>
      <c r="BRF226" s="65"/>
      <c r="BRG226" s="65"/>
      <c r="BRH226" s="65"/>
      <c r="BRI226" s="66"/>
      <c r="BRK226" s="64"/>
      <c r="BRL226" s="67"/>
      <c r="BRM226" s="67"/>
      <c r="BRN226" s="65"/>
      <c r="BRO226" s="65"/>
      <c r="BRP226" s="65"/>
      <c r="BRQ226" s="66"/>
      <c r="BRS226" s="64"/>
      <c r="BRT226" s="67"/>
      <c r="BRU226" s="67"/>
      <c r="BRV226" s="65"/>
      <c r="BRW226" s="65"/>
      <c r="BRX226" s="65"/>
      <c r="BRY226" s="66"/>
      <c r="BSA226" s="64"/>
      <c r="BSB226" s="67"/>
      <c r="BSC226" s="67"/>
      <c r="BSD226" s="65"/>
      <c r="BSE226" s="65"/>
      <c r="BSF226" s="65"/>
      <c r="BSG226" s="66"/>
      <c r="BSI226" s="64"/>
      <c r="BSJ226" s="67"/>
      <c r="BSK226" s="67"/>
      <c r="BSL226" s="65"/>
      <c r="BSM226" s="65"/>
      <c r="BSN226" s="65"/>
      <c r="BSO226" s="66"/>
      <c r="BSQ226" s="64"/>
      <c r="BSR226" s="67"/>
      <c r="BSS226" s="67"/>
      <c r="BST226" s="65"/>
      <c r="BSU226" s="65"/>
      <c r="BSV226" s="65"/>
      <c r="BSW226" s="66"/>
      <c r="BSY226" s="64"/>
      <c r="BSZ226" s="67"/>
      <c r="BTA226" s="67"/>
      <c r="BTB226" s="65"/>
      <c r="BTC226" s="65"/>
      <c r="BTD226" s="65"/>
      <c r="BTE226" s="66"/>
      <c r="BTG226" s="64"/>
      <c r="BTH226" s="67"/>
      <c r="BTI226" s="67"/>
      <c r="BTJ226" s="65"/>
      <c r="BTK226" s="65"/>
      <c r="BTL226" s="65"/>
      <c r="BTM226" s="66"/>
      <c r="BTO226" s="64"/>
      <c r="BTP226" s="67"/>
      <c r="BTQ226" s="67"/>
      <c r="BTR226" s="65"/>
      <c r="BTS226" s="65"/>
      <c r="BTT226" s="65"/>
      <c r="BTU226" s="66"/>
      <c r="BTW226" s="64"/>
      <c r="BTX226" s="67"/>
      <c r="BTY226" s="67"/>
      <c r="BTZ226" s="65"/>
      <c r="BUA226" s="65"/>
      <c r="BUB226" s="65"/>
      <c r="BUC226" s="66"/>
      <c r="BUE226" s="64"/>
      <c r="BUF226" s="67"/>
      <c r="BUG226" s="67"/>
      <c r="BUH226" s="65"/>
      <c r="BUI226" s="65"/>
      <c r="BUJ226" s="65"/>
      <c r="BUK226" s="66"/>
      <c r="BUM226" s="64"/>
      <c r="BUN226" s="67"/>
      <c r="BUO226" s="67"/>
      <c r="BUP226" s="65"/>
      <c r="BUQ226" s="65"/>
      <c r="BUR226" s="65"/>
      <c r="BUS226" s="66"/>
      <c r="BUU226" s="64"/>
      <c r="BUV226" s="67"/>
      <c r="BUW226" s="67"/>
      <c r="BUX226" s="65"/>
      <c r="BUY226" s="65"/>
      <c r="BUZ226" s="65"/>
      <c r="BVA226" s="66"/>
      <c r="BVC226" s="64"/>
      <c r="BVD226" s="67"/>
      <c r="BVE226" s="67"/>
      <c r="BVF226" s="65"/>
      <c r="BVG226" s="65"/>
      <c r="BVH226" s="65"/>
      <c r="BVI226" s="66"/>
      <c r="BVK226" s="64"/>
      <c r="BVL226" s="67"/>
      <c r="BVM226" s="67"/>
      <c r="BVN226" s="65"/>
      <c r="BVO226" s="65"/>
      <c r="BVP226" s="65"/>
      <c r="BVQ226" s="66"/>
      <c r="BVS226" s="64"/>
      <c r="BVT226" s="67"/>
      <c r="BVU226" s="67"/>
      <c r="BVV226" s="65"/>
      <c r="BVW226" s="65"/>
      <c r="BVX226" s="65"/>
      <c r="BVY226" s="66"/>
      <c r="BWA226" s="64"/>
      <c r="BWB226" s="67"/>
      <c r="BWC226" s="67"/>
      <c r="BWD226" s="65"/>
      <c r="BWE226" s="65"/>
      <c r="BWF226" s="65"/>
      <c r="BWG226" s="66"/>
      <c r="BWI226" s="64"/>
      <c r="BWJ226" s="67"/>
      <c r="BWK226" s="67"/>
      <c r="BWL226" s="65"/>
      <c r="BWM226" s="65"/>
      <c r="BWN226" s="65"/>
      <c r="BWO226" s="66"/>
      <c r="BWQ226" s="64"/>
      <c r="BWR226" s="67"/>
      <c r="BWS226" s="67"/>
      <c r="BWT226" s="65"/>
      <c r="BWU226" s="65"/>
      <c r="BWV226" s="65"/>
      <c r="BWW226" s="66"/>
      <c r="BWY226" s="64"/>
      <c r="BWZ226" s="67"/>
      <c r="BXA226" s="67"/>
      <c r="BXB226" s="65"/>
      <c r="BXC226" s="65"/>
      <c r="BXD226" s="65"/>
      <c r="BXE226" s="66"/>
      <c r="BXG226" s="64"/>
      <c r="BXH226" s="67"/>
      <c r="BXI226" s="67"/>
      <c r="BXJ226" s="65"/>
      <c r="BXK226" s="65"/>
      <c r="BXL226" s="65"/>
      <c r="BXM226" s="66"/>
      <c r="BXO226" s="64"/>
      <c r="BXP226" s="67"/>
      <c r="BXQ226" s="67"/>
      <c r="BXR226" s="65"/>
      <c r="BXS226" s="65"/>
      <c r="BXT226" s="65"/>
      <c r="BXU226" s="66"/>
      <c r="BXW226" s="64"/>
      <c r="BXX226" s="67"/>
      <c r="BXY226" s="67"/>
      <c r="BXZ226" s="65"/>
      <c r="BYA226" s="65"/>
      <c r="BYB226" s="65"/>
      <c r="BYC226" s="66"/>
      <c r="BYE226" s="64"/>
      <c r="BYF226" s="67"/>
      <c r="BYG226" s="67"/>
      <c r="BYH226" s="65"/>
      <c r="BYI226" s="65"/>
      <c r="BYJ226" s="65"/>
      <c r="BYK226" s="66"/>
      <c r="BYM226" s="64"/>
      <c r="BYN226" s="67"/>
      <c r="BYO226" s="67"/>
      <c r="BYP226" s="65"/>
      <c r="BYQ226" s="65"/>
      <c r="BYR226" s="65"/>
      <c r="BYS226" s="66"/>
      <c r="BYU226" s="64"/>
      <c r="BYV226" s="67"/>
      <c r="BYW226" s="67"/>
      <c r="BYX226" s="65"/>
      <c r="BYY226" s="65"/>
      <c r="BYZ226" s="65"/>
      <c r="BZA226" s="66"/>
      <c r="BZC226" s="64"/>
      <c r="BZD226" s="67"/>
      <c r="BZE226" s="67"/>
      <c r="BZF226" s="65"/>
      <c r="BZG226" s="65"/>
      <c r="BZH226" s="65"/>
      <c r="BZI226" s="66"/>
      <c r="BZK226" s="64"/>
      <c r="BZL226" s="67"/>
      <c r="BZM226" s="67"/>
      <c r="BZN226" s="65"/>
      <c r="BZO226" s="65"/>
      <c r="BZP226" s="65"/>
      <c r="BZQ226" s="66"/>
      <c r="BZS226" s="64"/>
      <c r="BZT226" s="67"/>
      <c r="BZU226" s="67"/>
      <c r="BZV226" s="65"/>
      <c r="BZW226" s="65"/>
      <c r="BZX226" s="65"/>
      <c r="BZY226" s="66"/>
      <c r="CAA226" s="64"/>
      <c r="CAB226" s="67"/>
      <c r="CAC226" s="67"/>
      <c r="CAD226" s="65"/>
      <c r="CAE226" s="65"/>
      <c r="CAF226" s="65"/>
      <c r="CAG226" s="66"/>
      <c r="CAI226" s="64"/>
      <c r="CAJ226" s="67"/>
      <c r="CAK226" s="67"/>
      <c r="CAL226" s="65"/>
      <c r="CAM226" s="65"/>
      <c r="CAN226" s="65"/>
      <c r="CAO226" s="66"/>
      <c r="CAQ226" s="64"/>
      <c r="CAR226" s="67"/>
      <c r="CAS226" s="67"/>
      <c r="CAT226" s="65"/>
      <c r="CAU226" s="65"/>
      <c r="CAV226" s="65"/>
      <c r="CAW226" s="66"/>
      <c r="CAY226" s="64"/>
      <c r="CAZ226" s="67"/>
      <c r="CBA226" s="67"/>
      <c r="CBB226" s="65"/>
      <c r="CBC226" s="65"/>
      <c r="CBD226" s="65"/>
      <c r="CBE226" s="66"/>
      <c r="CBG226" s="64"/>
      <c r="CBH226" s="67"/>
      <c r="CBI226" s="67"/>
      <c r="CBJ226" s="65"/>
      <c r="CBK226" s="65"/>
      <c r="CBL226" s="65"/>
      <c r="CBM226" s="66"/>
      <c r="CBO226" s="64"/>
      <c r="CBP226" s="67"/>
      <c r="CBQ226" s="67"/>
      <c r="CBR226" s="65"/>
      <c r="CBS226" s="65"/>
      <c r="CBT226" s="65"/>
      <c r="CBU226" s="66"/>
      <c r="CBW226" s="64"/>
      <c r="CBX226" s="67"/>
      <c r="CBY226" s="67"/>
      <c r="CBZ226" s="65"/>
      <c r="CCA226" s="65"/>
      <c r="CCB226" s="65"/>
      <c r="CCC226" s="66"/>
      <c r="CCE226" s="64"/>
      <c r="CCF226" s="67"/>
      <c r="CCG226" s="67"/>
      <c r="CCH226" s="65"/>
      <c r="CCI226" s="65"/>
      <c r="CCJ226" s="65"/>
      <c r="CCK226" s="66"/>
      <c r="CCM226" s="64"/>
      <c r="CCN226" s="67"/>
      <c r="CCO226" s="67"/>
      <c r="CCP226" s="65"/>
      <c r="CCQ226" s="65"/>
      <c r="CCR226" s="65"/>
      <c r="CCS226" s="66"/>
      <c r="CCU226" s="64"/>
      <c r="CCV226" s="67"/>
      <c r="CCW226" s="67"/>
      <c r="CCX226" s="65"/>
      <c r="CCY226" s="65"/>
      <c r="CCZ226" s="65"/>
      <c r="CDA226" s="66"/>
      <c r="CDC226" s="64"/>
      <c r="CDD226" s="67"/>
      <c r="CDE226" s="67"/>
      <c r="CDF226" s="65"/>
      <c r="CDG226" s="65"/>
      <c r="CDH226" s="65"/>
      <c r="CDI226" s="66"/>
      <c r="CDK226" s="64"/>
      <c r="CDL226" s="67"/>
      <c r="CDM226" s="67"/>
      <c r="CDN226" s="65"/>
      <c r="CDO226" s="65"/>
      <c r="CDP226" s="65"/>
      <c r="CDQ226" s="66"/>
      <c r="CDS226" s="64"/>
      <c r="CDT226" s="67"/>
      <c r="CDU226" s="67"/>
      <c r="CDV226" s="65"/>
      <c r="CDW226" s="65"/>
      <c r="CDX226" s="65"/>
      <c r="CDY226" s="66"/>
      <c r="CEA226" s="64"/>
      <c r="CEB226" s="67"/>
      <c r="CEC226" s="67"/>
      <c r="CED226" s="65"/>
      <c r="CEE226" s="65"/>
      <c r="CEF226" s="65"/>
      <c r="CEG226" s="66"/>
      <c r="CEI226" s="64"/>
      <c r="CEJ226" s="67"/>
      <c r="CEK226" s="67"/>
      <c r="CEL226" s="65"/>
      <c r="CEM226" s="65"/>
      <c r="CEN226" s="65"/>
      <c r="CEO226" s="66"/>
      <c r="CEQ226" s="64"/>
      <c r="CER226" s="67"/>
      <c r="CES226" s="67"/>
      <c r="CET226" s="65"/>
      <c r="CEU226" s="65"/>
      <c r="CEV226" s="65"/>
      <c r="CEW226" s="66"/>
      <c r="CEY226" s="64"/>
      <c r="CEZ226" s="67"/>
      <c r="CFA226" s="67"/>
      <c r="CFB226" s="65"/>
      <c r="CFC226" s="65"/>
      <c r="CFD226" s="65"/>
      <c r="CFE226" s="66"/>
      <c r="CFG226" s="64"/>
      <c r="CFH226" s="67"/>
      <c r="CFI226" s="67"/>
      <c r="CFJ226" s="65"/>
      <c r="CFK226" s="65"/>
      <c r="CFL226" s="65"/>
      <c r="CFM226" s="66"/>
      <c r="CFO226" s="64"/>
      <c r="CFP226" s="67"/>
      <c r="CFQ226" s="67"/>
      <c r="CFR226" s="65"/>
      <c r="CFS226" s="65"/>
      <c r="CFT226" s="65"/>
      <c r="CFU226" s="66"/>
      <c r="CFW226" s="64"/>
      <c r="CFX226" s="67"/>
      <c r="CFY226" s="67"/>
      <c r="CFZ226" s="65"/>
      <c r="CGA226" s="65"/>
      <c r="CGB226" s="65"/>
      <c r="CGC226" s="66"/>
      <c r="CGE226" s="64"/>
      <c r="CGF226" s="67"/>
      <c r="CGG226" s="67"/>
      <c r="CGH226" s="65"/>
      <c r="CGI226" s="65"/>
      <c r="CGJ226" s="65"/>
      <c r="CGK226" s="66"/>
      <c r="CGM226" s="64"/>
      <c r="CGN226" s="67"/>
      <c r="CGO226" s="67"/>
      <c r="CGP226" s="65"/>
      <c r="CGQ226" s="65"/>
      <c r="CGR226" s="65"/>
      <c r="CGS226" s="66"/>
      <c r="CGU226" s="64"/>
      <c r="CGV226" s="67"/>
      <c r="CGW226" s="67"/>
      <c r="CGX226" s="65"/>
      <c r="CGY226" s="65"/>
      <c r="CGZ226" s="65"/>
      <c r="CHA226" s="66"/>
      <c r="CHC226" s="64"/>
      <c r="CHD226" s="67"/>
      <c r="CHE226" s="67"/>
      <c r="CHF226" s="65"/>
      <c r="CHG226" s="65"/>
      <c r="CHH226" s="65"/>
      <c r="CHI226" s="66"/>
      <c r="CHK226" s="64"/>
      <c r="CHL226" s="67"/>
      <c r="CHM226" s="67"/>
      <c r="CHN226" s="65"/>
      <c r="CHO226" s="65"/>
      <c r="CHP226" s="65"/>
      <c r="CHQ226" s="66"/>
      <c r="CHS226" s="64"/>
      <c r="CHT226" s="67"/>
      <c r="CHU226" s="67"/>
      <c r="CHV226" s="65"/>
      <c r="CHW226" s="65"/>
      <c r="CHX226" s="65"/>
      <c r="CHY226" s="66"/>
      <c r="CIA226" s="64"/>
      <c r="CIB226" s="67"/>
      <c r="CIC226" s="67"/>
      <c r="CID226" s="65"/>
      <c r="CIE226" s="65"/>
      <c r="CIF226" s="65"/>
      <c r="CIG226" s="66"/>
      <c r="CII226" s="64"/>
      <c r="CIJ226" s="67"/>
      <c r="CIK226" s="67"/>
      <c r="CIL226" s="65"/>
      <c r="CIM226" s="65"/>
      <c r="CIN226" s="65"/>
      <c r="CIO226" s="66"/>
      <c r="CIQ226" s="64"/>
      <c r="CIR226" s="67"/>
      <c r="CIS226" s="67"/>
      <c r="CIT226" s="65"/>
      <c r="CIU226" s="65"/>
      <c r="CIV226" s="65"/>
      <c r="CIW226" s="66"/>
      <c r="CIY226" s="64"/>
      <c r="CIZ226" s="67"/>
      <c r="CJA226" s="67"/>
      <c r="CJB226" s="65"/>
      <c r="CJC226" s="65"/>
      <c r="CJD226" s="65"/>
      <c r="CJE226" s="66"/>
      <c r="CJG226" s="64"/>
      <c r="CJH226" s="67"/>
      <c r="CJI226" s="67"/>
      <c r="CJJ226" s="65"/>
      <c r="CJK226" s="65"/>
      <c r="CJL226" s="65"/>
      <c r="CJM226" s="66"/>
      <c r="CJO226" s="64"/>
      <c r="CJP226" s="67"/>
      <c r="CJQ226" s="67"/>
      <c r="CJR226" s="65"/>
      <c r="CJS226" s="65"/>
      <c r="CJT226" s="65"/>
      <c r="CJU226" s="66"/>
      <c r="CJW226" s="64"/>
      <c r="CJX226" s="67"/>
      <c r="CJY226" s="67"/>
      <c r="CJZ226" s="65"/>
      <c r="CKA226" s="65"/>
      <c r="CKB226" s="65"/>
      <c r="CKC226" s="66"/>
      <c r="CKE226" s="64"/>
      <c r="CKF226" s="67"/>
      <c r="CKG226" s="67"/>
      <c r="CKH226" s="65"/>
      <c r="CKI226" s="65"/>
      <c r="CKJ226" s="65"/>
      <c r="CKK226" s="66"/>
      <c r="CKM226" s="64"/>
      <c r="CKN226" s="67"/>
      <c r="CKO226" s="67"/>
      <c r="CKP226" s="65"/>
      <c r="CKQ226" s="65"/>
      <c r="CKR226" s="65"/>
      <c r="CKS226" s="66"/>
      <c r="CKU226" s="64"/>
      <c r="CKV226" s="67"/>
      <c r="CKW226" s="67"/>
      <c r="CKX226" s="65"/>
      <c r="CKY226" s="65"/>
      <c r="CKZ226" s="65"/>
      <c r="CLA226" s="66"/>
      <c r="CLC226" s="64"/>
      <c r="CLD226" s="67"/>
      <c r="CLE226" s="67"/>
      <c r="CLF226" s="65"/>
      <c r="CLG226" s="65"/>
      <c r="CLH226" s="65"/>
      <c r="CLI226" s="66"/>
      <c r="CLK226" s="64"/>
      <c r="CLL226" s="67"/>
      <c r="CLM226" s="67"/>
      <c r="CLN226" s="65"/>
      <c r="CLO226" s="65"/>
      <c r="CLP226" s="65"/>
      <c r="CLQ226" s="66"/>
      <c r="CLS226" s="64"/>
      <c r="CLT226" s="67"/>
      <c r="CLU226" s="67"/>
      <c r="CLV226" s="65"/>
      <c r="CLW226" s="65"/>
      <c r="CLX226" s="65"/>
      <c r="CLY226" s="66"/>
      <c r="CMA226" s="64"/>
      <c r="CMB226" s="67"/>
      <c r="CMC226" s="67"/>
      <c r="CMD226" s="65"/>
      <c r="CME226" s="65"/>
      <c r="CMF226" s="65"/>
      <c r="CMG226" s="66"/>
      <c r="CMI226" s="64"/>
      <c r="CMJ226" s="67"/>
      <c r="CMK226" s="67"/>
      <c r="CML226" s="65"/>
      <c r="CMM226" s="65"/>
      <c r="CMN226" s="65"/>
      <c r="CMO226" s="66"/>
      <c r="CMQ226" s="64"/>
      <c r="CMR226" s="67"/>
      <c r="CMS226" s="67"/>
      <c r="CMT226" s="65"/>
      <c r="CMU226" s="65"/>
      <c r="CMV226" s="65"/>
      <c r="CMW226" s="66"/>
      <c r="CMY226" s="64"/>
      <c r="CMZ226" s="67"/>
      <c r="CNA226" s="67"/>
      <c r="CNB226" s="65"/>
      <c r="CNC226" s="65"/>
      <c r="CND226" s="65"/>
      <c r="CNE226" s="66"/>
      <c r="CNG226" s="64"/>
      <c r="CNH226" s="67"/>
      <c r="CNI226" s="67"/>
      <c r="CNJ226" s="65"/>
      <c r="CNK226" s="65"/>
      <c r="CNL226" s="65"/>
      <c r="CNM226" s="66"/>
      <c r="CNO226" s="64"/>
      <c r="CNP226" s="67"/>
      <c r="CNQ226" s="67"/>
      <c r="CNR226" s="65"/>
      <c r="CNS226" s="65"/>
      <c r="CNT226" s="65"/>
      <c r="CNU226" s="66"/>
      <c r="CNW226" s="64"/>
      <c r="CNX226" s="67"/>
      <c r="CNY226" s="67"/>
      <c r="CNZ226" s="65"/>
      <c r="COA226" s="65"/>
      <c r="COB226" s="65"/>
      <c r="COC226" s="66"/>
      <c r="COE226" s="64"/>
      <c r="COF226" s="67"/>
      <c r="COG226" s="67"/>
      <c r="COH226" s="65"/>
      <c r="COI226" s="65"/>
      <c r="COJ226" s="65"/>
      <c r="COK226" s="66"/>
      <c r="COM226" s="64"/>
      <c r="CON226" s="67"/>
      <c r="COO226" s="67"/>
      <c r="COP226" s="65"/>
      <c r="COQ226" s="65"/>
      <c r="COR226" s="65"/>
      <c r="COS226" s="66"/>
      <c r="COU226" s="64"/>
      <c r="COV226" s="67"/>
      <c r="COW226" s="67"/>
      <c r="COX226" s="65"/>
      <c r="COY226" s="65"/>
      <c r="COZ226" s="65"/>
      <c r="CPA226" s="66"/>
      <c r="CPC226" s="64"/>
      <c r="CPD226" s="67"/>
      <c r="CPE226" s="67"/>
      <c r="CPF226" s="65"/>
      <c r="CPG226" s="65"/>
      <c r="CPH226" s="65"/>
      <c r="CPI226" s="66"/>
      <c r="CPK226" s="64"/>
      <c r="CPL226" s="67"/>
      <c r="CPM226" s="67"/>
      <c r="CPN226" s="65"/>
      <c r="CPO226" s="65"/>
      <c r="CPP226" s="65"/>
      <c r="CPQ226" s="66"/>
      <c r="CPS226" s="64"/>
      <c r="CPT226" s="67"/>
      <c r="CPU226" s="67"/>
      <c r="CPV226" s="65"/>
      <c r="CPW226" s="65"/>
      <c r="CPX226" s="65"/>
      <c r="CPY226" s="66"/>
      <c r="CQA226" s="64"/>
      <c r="CQB226" s="67"/>
      <c r="CQC226" s="67"/>
      <c r="CQD226" s="65"/>
      <c r="CQE226" s="65"/>
      <c r="CQF226" s="65"/>
      <c r="CQG226" s="66"/>
      <c r="CQI226" s="64"/>
      <c r="CQJ226" s="67"/>
      <c r="CQK226" s="67"/>
      <c r="CQL226" s="65"/>
      <c r="CQM226" s="65"/>
      <c r="CQN226" s="65"/>
      <c r="CQO226" s="66"/>
      <c r="CQQ226" s="64"/>
      <c r="CQR226" s="67"/>
      <c r="CQS226" s="67"/>
      <c r="CQT226" s="65"/>
      <c r="CQU226" s="65"/>
      <c r="CQV226" s="65"/>
      <c r="CQW226" s="66"/>
      <c r="CQY226" s="64"/>
      <c r="CQZ226" s="67"/>
      <c r="CRA226" s="67"/>
      <c r="CRB226" s="65"/>
      <c r="CRC226" s="65"/>
      <c r="CRD226" s="65"/>
      <c r="CRE226" s="66"/>
      <c r="CRG226" s="64"/>
      <c r="CRH226" s="67"/>
      <c r="CRI226" s="67"/>
      <c r="CRJ226" s="65"/>
      <c r="CRK226" s="65"/>
      <c r="CRL226" s="65"/>
      <c r="CRM226" s="66"/>
      <c r="CRO226" s="64"/>
      <c r="CRP226" s="67"/>
      <c r="CRQ226" s="67"/>
      <c r="CRR226" s="65"/>
      <c r="CRS226" s="65"/>
      <c r="CRT226" s="65"/>
      <c r="CRU226" s="66"/>
      <c r="CRW226" s="64"/>
      <c r="CRX226" s="67"/>
      <c r="CRY226" s="67"/>
      <c r="CRZ226" s="65"/>
      <c r="CSA226" s="65"/>
      <c r="CSB226" s="65"/>
      <c r="CSC226" s="66"/>
      <c r="CSE226" s="64"/>
      <c r="CSF226" s="67"/>
      <c r="CSG226" s="67"/>
      <c r="CSH226" s="65"/>
      <c r="CSI226" s="65"/>
      <c r="CSJ226" s="65"/>
      <c r="CSK226" s="66"/>
      <c r="CSM226" s="64"/>
      <c r="CSN226" s="67"/>
      <c r="CSO226" s="67"/>
      <c r="CSP226" s="65"/>
      <c r="CSQ226" s="65"/>
      <c r="CSR226" s="65"/>
      <c r="CSS226" s="66"/>
      <c r="CSU226" s="64"/>
      <c r="CSV226" s="67"/>
      <c r="CSW226" s="67"/>
      <c r="CSX226" s="65"/>
      <c r="CSY226" s="65"/>
      <c r="CSZ226" s="65"/>
      <c r="CTA226" s="66"/>
      <c r="CTC226" s="64"/>
      <c r="CTD226" s="67"/>
      <c r="CTE226" s="67"/>
      <c r="CTF226" s="65"/>
      <c r="CTG226" s="65"/>
      <c r="CTH226" s="65"/>
      <c r="CTI226" s="66"/>
      <c r="CTK226" s="64"/>
      <c r="CTL226" s="67"/>
      <c r="CTM226" s="67"/>
      <c r="CTN226" s="65"/>
      <c r="CTO226" s="65"/>
      <c r="CTP226" s="65"/>
      <c r="CTQ226" s="66"/>
      <c r="CTS226" s="64"/>
      <c r="CTT226" s="67"/>
      <c r="CTU226" s="67"/>
      <c r="CTV226" s="65"/>
      <c r="CTW226" s="65"/>
      <c r="CTX226" s="65"/>
      <c r="CTY226" s="66"/>
      <c r="CUA226" s="64"/>
      <c r="CUB226" s="67"/>
      <c r="CUC226" s="67"/>
      <c r="CUD226" s="65"/>
      <c r="CUE226" s="65"/>
      <c r="CUF226" s="65"/>
      <c r="CUG226" s="66"/>
      <c r="CUI226" s="64"/>
      <c r="CUJ226" s="67"/>
      <c r="CUK226" s="67"/>
      <c r="CUL226" s="65"/>
      <c r="CUM226" s="65"/>
      <c r="CUN226" s="65"/>
      <c r="CUO226" s="66"/>
      <c r="CUQ226" s="64"/>
      <c r="CUR226" s="67"/>
      <c r="CUS226" s="67"/>
      <c r="CUT226" s="65"/>
      <c r="CUU226" s="65"/>
      <c r="CUV226" s="65"/>
      <c r="CUW226" s="66"/>
      <c r="CUY226" s="64"/>
      <c r="CUZ226" s="67"/>
      <c r="CVA226" s="67"/>
      <c r="CVB226" s="65"/>
      <c r="CVC226" s="65"/>
      <c r="CVD226" s="65"/>
      <c r="CVE226" s="66"/>
      <c r="CVG226" s="64"/>
      <c r="CVH226" s="67"/>
      <c r="CVI226" s="67"/>
      <c r="CVJ226" s="65"/>
      <c r="CVK226" s="65"/>
      <c r="CVL226" s="65"/>
      <c r="CVM226" s="66"/>
      <c r="CVO226" s="64"/>
      <c r="CVP226" s="67"/>
      <c r="CVQ226" s="67"/>
      <c r="CVR226" s="65"/>
      <c r="CVS226" s="65"/>
      <c r="CVT226" s="65"/>
      <c r="CVU226" s="66"/>
      <c r="CVW226" s="64"/>
      <c r="CVX226" s="67"/>
      <c r="CVY226" s="67"/>
      <c r="CVZ226" s="65"/>
      <c r="CWA226" s="65"/>
      <c r="CWB226" s="65"/>
      <c r="CWC226" s="66"/>
      <c r="CWE226" s="64"/>
      <c r="CWF226" s="67"/>
      <c r="CWG226" s="67"/>
      <c r="CWH226" s="65"/>
      <c r="CWI226" s="65"/>
      <c r="CWJ226" s="65"/>
      <c r="CWK226" s="66"/>
      <c r="CWM226" s="64"/>
      <c r="CWN226" s="67"/>
      <c r="CWO226" s="67"/>
      <c r="CWP226" s="65"/>
      <c r="CWQ226" s="65"/>
      <c r="CWR226" s="65"/>
      <c r="CWS226" s="66"/>
      <c r="CWU226" s="64"/>
      <c r="CWV226" s="67"/>
      <c r="CWW226" s="67"/>
      <c r="CWX226" s="65"/>
      <c r="CWY226" s="65"/>
      <c r="CWZ226" s="65"/>
      <c r="CXA226" s="66"/>
      <c r="CXC226" s="64"/>
      <c r="CXD226" s="67"/>
      <c r="CXE226" s="67"/>
      <c r="CXF226" s="65"/>
      <c r="CXG226" s="65"/>
      <c r="CXH226" s="65"/>
      <c r="CXI226" s="66"/>
      <c r="CXK226" s="64"/>
      <c r="CXL226" s="67"/>
      <c r="CXM226" s="67"/>
      <c r="CXN226" s="65"/>
      <c r="CXO226" s="65"/>
      <c r="CXP226" s="65"/>
      <c r="CXQ226" s="66"/>
      <c r="CXS226" s="64"/>
      <c r="CXT226" s="67"/>
      <c r="CXU226" s="67"/>
      <c r="CXV226" s="65"/>
      <c r="CXW226" s="65"/>
      <c r="CXX226" s="65"/>
      <c r="CXY226" s="66"/>
      <c r="CYA226" s="64"/>
      <c r="CYB226" s="67"/>
      <c r="CYC226" s="67"/>
      <c r="CYD226" s="65"/>
      <c r="CYE226" s="65"/>
      <c r="CYF226" s="65"/>
      <c r="CYG226" s="66"/>
      <c r="CYI226" s="64"/>
      <c r="CYJ226" s="67"/>
      <c r="CYK226" s="67"/>
      <c r="CYL226" s="65"/>
      <c r="CYM226" s="65"/>
      <c r="CYN226" s="65"/>
      <c r="CYO226" s="66"/>
      <c r="CYQ226" s="64"/>
      <c r="CYR226" s="67"/>
      <c r="CYS226" s="67"/>
      <c r="CYT226" s="65"/>
      <c r="CYU226" s="65"/>
      <c r="CYV226" s="65"/>
      <c r="CYW226" s="66"/>
      <c r="CYY226" s="64"/>
      <c r="CYZ226" s="67"/>
      <c r="CZA226" s="67"/>
      <c r="CZB226" s="65"/>
      <c r="CZC226" s="65"/>
      <c r="CZD226" s="65"/>
      <c r="CZE226" s="66"/>
      <c r="CZG226" s="64"/>
      <c r="CZH226" s="67"/>
      <c r="CZI226" s="67"/>
      <c r="CZJ226" s="65"/>
      <c r="CZK226" s="65"/>
      <c r="CZL226" s="65"/>
      <c r="CZM226" s="66"/>
      <c r="CZO226" s="64"/>
      <c r="CZP226" s="67"/>
      <c r="CZQ226" s="67"/>
      <c r="CZR226" s="65"/>
      <c r="CZS226" s="65"/>
      <c r="CZT226" s="65"/>
      <c r="CZU226" s="66"/>
      <c r="CZW226" s="64"/>
      <c r="CZX226" s="67"/>
      <c r="CZY226" s="67"/>
      <c r="CZZ226" s="65"/>
      <c r="DAA226" s="65"/>
      <c r="DAB226" s="65"/>
      <c r="DAC226" s="66"/>
      <c r="DAE226" s="64"/>
      <c r="DAF226" s="67"/>
      <c r="DAG226" s="67"/>
      <c r="DAH226" s="65"/>
      <c r="DAI226" s="65"/>
      <c r="DAJ226" s="65"/>
      <c r="DAK226" s="66"/>
      <c r="DAM226" s="64"/>
      <c r="DAN226" s="67"/>
      <c r="DAO226" s="67"/>
      <c r="DAP226" s="65"/>
      <c r="DAQ226" s="65"/>
      <c r="DAR226" s="65"/>
      <c r="DAS226" s="66"/>
      <c r="DAU226" s="64"/>
      <c r="DAV226" s="67"/>
      <c r="DAW226" s="67"/>
      <c r="DAX226" s="65"/>
      <c r="DAY226" s="65"/>
      <c r="DAZ226" s="65"/>
      <c r="DBA226" s="66"/>
      <c r="DBC226" s="64"/>
      <c r="DBD226" s="67"/>
      <c r="DBE226" s="67"/>
      <c r="DBF226" s="65"/>
      <c r="DBG226" s="65"/>
      <c r="DBH226" s="65"/>
      <c r="DBI226" s="66"/>
      <c r="DBK226" s="64"/>
      <c r="DBL226" s="67"/>
      <c r="DBM226" s="67"/>
      <c r="DBN226" s="65"/>
      <c r="DBO226" s="65"/>
      <c r="DBP226" s="65"/>
      <c r="DBQ226" s="66"/>
      <c r="DBS226" s="64"/>
      <c r="DBT226" s="67"/>
      <c r="DBU226" s="67"/>
      <c r="DBV226" s="65"/>
      <c r="DBW226" s="65"/>
      <c r="DBX226" s="65"/>
      <c r="DBY226" s="66"/>
      <c r="DCA226" s="64"/>
      <c r="DCB226" s="67"/>
      <c r="DCC226" s="67"/>
      <c r="DCD226" s="65"/>
      <c r="DCE226" s="65"/>
      <c r="DCF226" s="65"/>
      <c r="DCG226" s="66"/>
      <c r="DCI226" s="64"/>
      <c r="DCJ226" s="67"/>
      <c r="DCK226" s="67"/>
      <c r="DCL226" s="65"/>
      <c r="DCM226" s="65"/>
      <c r="DCN226" s="65"/>
      <c r="DCO226" s="66"/>
      <c r="DCQ226" s="64"/>
      <c r="DCR226" s="67"/>
      <c r="DCS226" s="67"/>
      <c r="DCT226" s="65"/>
      <c r="DCU226" s="65"/>
      <c r="DCV226" s="65"/>
      <c r="DCW226" s="66"/>
      <c r="DCY226" s="64"/>
      <c r="DCZ226" s="67"/>
      <c r="DDA226" s="67"/>
      <c r="DDB226" s="65"/>
      <c r="DDC226" s="65"/>
      <c r="DDD226" s="65"/>
      <c r="DDE226" s="66"/>
      <c r="DDG226" s="64"/>
      <c r="DDH226" s="67"/>
      <c r="DDI226" s="67"/>
      <c r="DDJ226" s="65"/>
      <c r="DDK226" s="65"/>
      <c r="DDL226" s="65"/>
      <c r="DDM226" s="66"/>
      <c r="DDO226" s="64"/>
      <c r="DDP226" s="67"/>
      <c r="DDQ226" s="67"/>
      <c r="DDR226" s="65"/>
      <c r="DDS226" s="65"/>
      <c r="DDT226" s="65"/>
      <c r="DDU226" s="66"/>
      <c r="DDW226" s="64"/>
      <c r="DDX226" s="67"/>
      <c r="DDY226" s="67"/>
      <c r="DDZ226" s="65"/>
      <c r="DEA226" s="65"/>
      <c r="DEB226" s="65"/>
      <c r="DEC226" s="66"/>
      <c r="DEE226" s="64"/>
      <c r="DEF226" s="67"/>
      <c r="DEG226" s="67"/>
      <c r="DEH226" s="65"/>
      <c r="DEI226" s="65"/>
      <c r="DEJ226" s="65"/>
      <c r="DEK226" s="66"/>
      <c r="DEM226" s="64"/>
      <c r="DEN226" s="67"/>
      <c r="DEO226" s="67"/>
      <c r="DEP226" s="65"/>
      <c r="DEQ226" s="65"/>
      <c r="DER226" s="65"/>
      <c r="DES226" s="66"/>
      <c r="DEU226" s="64"/>
      <c r="DEV226" s="67"/>
      <c r="DEW226" s="67"/>
      <c r="DEX226" s="65"/>
      <c r="DEY226" s="65"/>
      <c r="DEZ226" s="65"/>
      <c r="DFA226" s="66"/>
      <c r="DFC226" s="64"/>
      <c r="DFD226" s="67"/>
      <c r="DFE226" s="67"/>
      <c r="DFF226" s="65"/>
      <c r="DFG226" s="65"/>
      <c r="DFH226" s="65"/>
      <c r="DFI226" s="66"/>
      <c r="DFK226" s="64"/>
      <c r="DFL226" s="67"/>
      <c r="DFM226" s="67"/>
      <c r="DFN226" s="65"/>
      <c r="DFO226" s="65"/>
      <c r="DFP226" s="65"/>
      <c r="DFQ226" s="66"/>
      <c r="DFS226" s="64"/>
      <c r="DFT226" s="67"/>
      <c r="DFU226" s="67"/>
      <c r="DFV226" s="65"/>
      <c r="DFW226" s="65"/>
      <c r="DFX226" s="65"/>
      <c r="DFY226" s="66"/>
      <c r="DGA226" s="64"/>
      <c r="DGB226" s="67"/>
      <c r="DGC226" s="67"/>
      <c r="DGD226" s="65"/>
      <c r="DGE226" s="65"/>
      <c r="DGF226" s="65"/>
      <c r="DGG226" s="66"/>
      <c r="DGI226" s="64"/>
      <c r="DGJ226" s="67"/>
      <c r="DGK226" s="67"/>
      <c r="DGL226" s="65"/>
      <c r="DGM226" s="65"/>
      <c r="DGN226" s="65"/>
      <c r="DGO226" s="66"/>
      <c r="DGQ226" s="64"/>
      <c r="DGR226" s="67"/>
      <c r="DGS226" s="67"/>
      <c r="DGT226" s="65"/>
      <c r="DGU226" s="65"/>
      <c r="DGV226" s="65"/>
      <c r="DGW226" s="66"/>
      <c r="DGY226" s="64"/>
      <c r="DGZ226" s="67"/>
      <c r="DHA226" s="67"/>
      <c r="DHB226" s="65"/>
      <c r="DHC226" s="65"/>
      <c r="DHD226" s="65"/>
      <c r="DHE226" s="66"/>
      <c r="DHG226" s="64"/>
      <c r="DHH226" s="67"/>
      <c r="DHI226" s="67"/>
      <c r="DHJ226" s="65"/>
      <c r="DHK226" s="65"/>
      <c r="DHL226" s="65"/>
      <c r="DHM226" s="66"/>
      <c r="DHO226" s="64"/>
      <c r="DHP226" s="67"/>
      <c r="DHQ226" s="67"/>
      <c r="DHR226" s="65"/>
      <c r="DHS226" s="65"/>
      <c r="DHT226" s="65"/>
      <c r="DHU226" s="66"/>
      <c r="DHW226" s="64"/>
      <c r="DHX226" s="67"/>
      <c r="DHY226" s="67"/>
      <c r="DHZ226" s="65"/>
      <c r="DIA226" s="65"/>
      <c r="DIB226" s="65"/>
      <c r="DIC226" s="66"/>
      <c r="DIE226" s="64"/>
      <c r="DIF226" s="67"/>
      <c r="DIG226" s="67"/>
      <c r="DIH226" s="65"/>
      <c r="DII226" s="65"/>
      <c r="DIJ226" s="65"/>
      <c r="DIK226" s="66"/>
      <c r="DIM226" s="64"/>
      <c r="DIN226" s="67"/>
      <c r="DIO226" s="67"/>
      <c r="DIP226" s="65"/>
      <c r="DIQ226" s="65"/>
      <c r="DIR226" s="65"/>
      <c r="DIS226" s="66"/>
      <c r="DIU226" s="64"/>
      <c r="DIV226" s="67"/>
      <c r="DIW226" s="67"/>
      <c r="DIX226" s="65"/>
      <c r="DIY226" s="65"/>
      <c r="DIZ226" s="65"/>
      <c r="DJA226" s="66"/>
      <c r="DJC226" s="64"/>
      <c r="DJD226" s="67"/>
      <c r="DJE226" s="67"/>
      <c r="DJF226" s="65"/>
      <c r="DJG226" s="65"/>
      <c r="DJH226" s="65"/>
      <c r="DJI226" s="66"/>
      <c r="DJK226" s="64"/>
      <c r="DJL226" s="67"/>
      <c r="DJM226" s="67"/>
      <c r="DJN226" s="65"/>
      <c r="DJO226" s="65"/>
      <c r="DJP226" s="65"/>
      <c r="DJQ226" s="66"/>
      <c r="DJS226" s="64"/>
      <c r="DJT226" s="67"/>
      <c r="DJU226" s="67"/>
      <c r="DJV226" s="65"/>
      <c r="DJW226" s="65"/>
      <c r="DJX226" s="65"/>
      <c r="DJY226" s="66"/>
      <c r="DKA226" s="64"/>
      <c r="DKB226" s="67"/>
      <c r="DKC226" s="67"/>
      <c r="DKD226" s="65"/>
      <c r="DKE226" s="65"/>
      <c r="DKF226" s="65"/>
      <c r="DKG226" s="66"/>
      <c r="DKI226" s="64"/>
      <c r="DKJ226" s="67"/>
      <c r="DKK226" s="67"/>
      <c r="DKL226" s="65"/>
      <c r="DKM226" s="65"/>
      <c r="DKN226" s="65"/>
      <c r="DKO226" s="66"/>
      <c r="DKQ226" s="64"/>
      <c r="DKR226" s="67"/>
      <c r="DKS226" s="67"/>
      <c r="DKT226" s="65"/>
      <c r="DKU226" s="65"/>
      <c r="DKV226" s="65"/>
      <c r="DKW226" s="66"/>
      <c r="DKY226" s="64"/>
      <c r="DKZ226" s="67"/>
      <c r="DLA226" s="67"/>
      <c r="DLB226" s="65"/>
      <c r="DLC226" s="65"/>
      <c r="DLD226" s="65"/>
      <c r="DLE226" s="66"/>
      <c r="DLG226" s="64"/>
      <c r="DLH226" s="67"/>
      <c r="DLI226" s="67"/>
      <c r="DLJ226" s="65"/>
      <c r="DLK226" s="65"/>
      <c r="DLL226" s="65"/>
      <c r="DLM226" s="66"/>
      <c r="DLO226" s="64"/>
      <c r="DLP226" s="67"/>
      <c r="DLQ226" s="67"/>
      <c r="DLR226" s="65"/>
      <c r="DLS226" s="65"/>
      <c r="DLT226" s="65"/>
      <c r="DLU226" s="66"/>
      <c r="DLW226" s="64"/>
      <c r="DLX226" s="67"/>
      <c r="DLY226" s="67"/>
      <c r="DLZ226" s="65"/>
      <c r="DMA226" s="65"/>
      <c r="DMB226" s="65"/>
      <c r="DMC226" s="66"/>
      <c r="DME226" s="64"/>
      <c r="DMF226" s="67"/>
      <c r="DMG226" s="67"/>
      <c r="DMH226" s="65"/>
      <c r="DMI226" s="65"/>
      <c r="DMJ226" s="65"/>
      <c r="DMK226" s="66"/>
      <c r="DMM226" s="64"/>
      <c r="DMN226" s="67"/>
      <c r="DMO226" s="67"/>
      <c r="DMP226" s="65"/>
      <c r="DMQ226" s="65"/>
      <c r="DMR226" s="65"/>
      <c r="DMS226" s="66"/>
      <c r="DMU226" s="64"/>
      <c r="DMV226" s="67"/>
      <c r="DMW226" s="67"/>
      <c r="DMX226" s="65"/>
      <c r="DMY226" s="65"/>
      <c r="DMZ226" s="65"/>
      <c r="DNA226" s="66"/>
      <c r="DNC226" s="64"/>
      <c r="DND226" s="67"/>
      <c r="DNE226" s="67"/>
      <c r="DNF226" s="65"/>
      <c r="DNG226" s="65"/>
      <c r="DNH226" s="65"/>
      <c r="DNI226" s="66"/>
      <c r="DNK226" s="64"/>
      <c r="DNL226" s="67"/>
      <c r="DNM226" s="67"/>
      <c r="DNN226" s="65"/>
      <c r="DNO226" s="65"/>
      <c r="DNP226" s="65"/>
      <c r="DNQ226" s="66"/>
      <c r="DNS226" s="64"/>
      <c r="DNT226" s="67"/>
      <c r="DNU226" s="67"/>
      <c r="DNV226" s="65"/>
      <c r="DNW226" s="65"/>
      <c r="DNX226" s="65"/>
      <c r="DNY226" s="66"/>
      <c r="DOA226" s="64"/>
      <c r="DOB226" s="67"/>
      <c r="DOC226" s="67"/>
      <c r="DOD226" s="65"/>
      <c r="DOE226" s="65"/>
      <c r="DOF226" s="65"/>
      <c r="DOG226" s="66"/>
      <c r="DOI226" s="64"/>
      <c r="DOJ226" s="67"/>
      <c r="DOK226" s="67"/>
      <c r="DOL226" s="65"/>
      <c r="DOM226" s="65"/>
      <c r="DON226" s="65"/>
      <c r="DOO226" s="66"/>
      <c r="DOQ226" s="64"/>
      <c r="DOR226" s="67"/>
      <c r="DOS226" s="67"/>
      <c r="DOT226" s="65"/>
      <c r="DOU226" s="65"/>
      <c r="DOV226" s="65"/>
      <c r="DOW226" s="66"/>
      <c r="DOY226" s="64"/>
      <c r="DOZ226" s="67"/>
      <c r="DPA226" s="67"/>
      <c r="DPB226" s="65"/>
      <c r="DPC226" s="65"/>
      <c r="DPD226" s="65"/>
      <c r="DPE226" s="66"/>
      <c r="DPG226" s="64"/>
      <c r="DPH226" s="67"/>
      <c r="DPI226" s="67"/>
      <c r="DPJ226" s="65"/>
      <c r="DPK226" s="65"/>
      <c r="DPL226" s="65"/>
      <c r="DPM226" s="66"/>
      <c r="DPO226" s="64"/>
      <c r="DPP226" s="67"/>
      <c r="DPQ226" s="67"/>
      <c r="DPR226" s="65"/>
      <c r="DPS226" s="65"/>
      <c r="DPT226" s="65"/>
      <c r="DPU226" s="66"/>
      <c r="DPW226" s="64"/>
      <c r="DPX226" s="67"/>
      <c r="DPY226" s="67"/>
      <c r="DPZ226" s="65"/>
      <c r="DQA226" s="65"/>
      <c r="DQB226" s="65"/>
      <c r="DQC226" s="66"/>
      <c r="DQE226" s="64"/>
      <c r="DQF226" s="67"/>
      <c r="DQG226" s="67"/>
      <c r="DQH226" s="65"/>
      <c r="DQI226" s="65"/>
      <c r="DQJ226" s="65"/>
      <c r="DQK226" s="66"/>
      <c r="DQM226" s="64"/>
      <c r="DQN226" s="67"/>
      <c r="DQO226" s="67"/>
      <c r="DQP226" s="65"/>
      <c r="DQQ226" s="65"/>
      <c r="DQR226" s="65"/>
      <c r="DQS226" s="66"/>
      <c r="DQU226" s="64"/>
      <c r="DQV226" s="67"/>
      <c r="DQW226" s="67"/>
      <c r="DQX226" s="65"/>
      <c r="DQY226" s="65"/>
      <c r="DQZ226" s="65"/>
      <c r="DRA226" s="66"/>
      <c r="DRC226" s="64"/>
      <c r="DRD226" s="67"/>
      <c r="DRE226" s="67"/>
      <c r="DRF226" s="65"/>
      <c r="DRG226" s="65"/>
      <c r="DRH226" s="65"/>
      <c r="DRI226" s="66"/>
      <c r="DRK226" s="64"/>
      <c r="DRL226" s="67"/>
      <c r="DRM226" s="67"/>
      <c r="DRN226" s="65"/>
      <c r="DRO226" s="65"/>
      <c r="DRP226" s="65"/>
      <c r="DRQ226" s="66"/>
      <c r="DRS226" s="64"/>
      <c r="DRT226" s="67"/>
      <c r="DRU226" s="67"/>
      <c r="DRV226" s="65"/>
      <c r="DRW226" s="65"/>
      <c r="DRX226" s="65"/>
      <c r="DRY226" s="66"/>
      <c r="DSA226" s="64"/>
      <c r="DSB226" s="67"/>
      <c r="DSC226" s="67"/>
      <c r="DSD226" s="65"/>
      <c r="DSE226" s="65"/>
      <c r="DSF226" s="65"/>
      <c r="DSG226" s="66"/>
      <c r="DSI226" s="64"/>
      <c r="DSJ226" s="67"/>
      <c r="DSK226" s="67"/>
      <c r="DSL226" s="65"/>
      <c r="DSM226" s="65"/>
      <c r="DSN226" s="65"/>
      <c r="DSO226" s="66"/>
      <c r="DSQ226" s="64"/>
      <c r="DSR226" s="67"/>
      <c r="DSS226" s="67"/>
      <c r="DST226" s="65"/>
      <c r="DSU226" s="65"/>
      <c r="DSV226" s="65"/>
      <c r="DSW226" s="66"/>
      <c r="DSY226" s="64"/>
      <c r="DSZ226" s="67"/>
      <c r="DTA226" s="67"/>
      <c r="DTB226" s="65"/>
      <c r="DTC226" s="65"/>
      <c r="DTD226" s="65"/>
      <c r="DTE226" s="66"/>
      <c r="DTG226" s="64"/>
      <c r="DTH226" s="67"/>
      <c r="DTI226" s="67"/>
      <c r="DTJ226" s="65"/>
      <c r="DTK226" s="65"/>
      <c r="DTL226" s="65"/>
      <c r="DTM226" s="66"/>
      <c r="DTO226" s="64"/>
      <c r="DTP226" s="67"/>
      <c r="DTQ226" s="67"/>
      <c r="DTR226" s="65"/>
      <c r="DTS226" s="65"/>
      <c r="DTT226" s="65"/>
      <c r="DTU226" s="66"/>
      <c r="DTW226" s="64"/>
      <c r="DTX226" s="67"/>
      <c r="DTY226" s="67"/>
      <c r="DTZ226" s="65"/>
      <c r="DUA226" s="65"/>
      <c r="DUB226" s="65"/>
      <c r="DUC226" s="66"/>
      <c r="DUE226" s="64"/>
      <c r="DUF226" s="67"/>
      <c r="DUG226" s="67"/>
      <c r="DUH226" s="65"/>
      <c r="DUI226" s="65"/>
      <c r="DUJ226" s="65"/>
      <c r="DUK226" s="66"/>
      <c r="DUM226" s="64"/>
      <c r="DUN226" s="67"/>
      <c r="DUO226" s="67"/>
      <c r="DUP226" s="65"/>
      <c r="DUQ226" s="65"/>
      <c r="DUR226" s="65"/>
      <c r="DUS226" s="66"/>
      <c r="DUU226" s="64"/>
      <c r="DUV226" s="67"/>
      <c r="DUW226" s="67"/>
      <c r="DUX226" s="65"/>
      <c r="DUY226" s="65"/>
      <c r="DUZ226" s="65"/>
      <c r="DVA226" s="66"/>
      <c r="DVC226" s="64"/>
      <c r="DVD226" s="67"/>
      <c r="DVE226" s="67"/>
      <c r="DVF226" s="65"/>
      <c r="DVG226" s="65"/>
      <c r="DVH226" s="65"/>
      <c r="DVI226" s="66"/>
      <c r="DVK226" s="64"/>
      <c r="DVL226" s="67"/>
      <c r="DVM226" s="67"/>
      <c r="DVN226" s="65"/>
      <c r="DVO226" s="65"/>
      <c r="DVP226" s="65"/>
      <c r="DVQ226" s="66"/>
      <c r="DVS226" s="64"/>
      <c r="DVT226" s="67"/>
      <c r="DVU226" s="67"/>
      <c r="DVV226" s="65"/>
      <c r="DVW226" s="65"/>
      <c r="DVX226" s="65"/>
      <c r="DVY226" s="66"/>
      <c r="DWA226" s="64"/>
      <c r="DWB226" s="67"/>
      <c r="DWC226" s="67"/>
      <c r="DWD226" s="65"/>
      <c r="DWE226" s="65"/>
      <c r="DWF226" s="65"/>
      <c r="DWG226" s="66"/>
      <c r="DWI226" s="64"/>
      <c r="DWJ226" s="67"/>
      <c r="DWK226" s="67"/>
      <c r="DWL226" s="65"/>
      <c r="DWM226" s="65"/>
      <c r="DWN226" s="65"/>
      <c r="DWO226" s="66"/>
      <c r="DWQ226" s="64"/>
      <c r="DWR226" s="67"/>
      <c r="DWS226" s="67"/>
      <c r="DWT226" s="65"/>
      <c r="DWU226" s="65"/>
      <c r="DWV226" s="65"/>
      <c r="DWW226" s="66"/>
      <c r="DWY226" s="64"/>
      <c r="DWZ226" s="67"/>
      <c r="DXA226" s="67"/>
      <c r="DXB226" s="65"/>
      <c r="DXC226" s="65"/>
      <c r="DXD226" s="65"/>
      <c r="DXE226" s="66"/>
      <c r="DXG226" s="64"/>
      <c r="DXH226" s="67"/>
      <c r="DXI226" s="67"/>
      <c r="DXJ226" s="65"/>
      <c r="DXK226" s="65"/>
      <c r="DXL226" s="65"/>
      <c r="DXM226" s="66"/>
      <c r="DXO226" s="64"/>
      <c r="DXP226" s="67"/>
      <c r="DXQ226" s="67"/>
      <c r="DXR226" s="65"/>
      <c r="DXS226" s="65"/>
      <c r="DXT226" s="65"/>
      <c r="DXU226" s="66"/>
      <c r="DXW226" s="64"/>
      <c r="DXX226" s="67"/>
      <c r="DXY226" s="67"/>
      <c r="DXZ226" s="65"/>
      <c r="DYA226" s="65"/>
      <c r="DYB226" s="65"/>
      <c r="DYC226" s="66"/>
      <c r="DYE226" s="64"/>
      <c r="DYF226" s="67"/>
      <c r="DYG226" s="67"/>
      <c r="DYH226" s="65"/>
      <c r="DYI226" s="65"/>
      <c r="DYJ226" s="65"/>
      <c r="DYK226" s="66"/>
      <c r="DYM226" s="64"/>
      <c r="DYN226" s="67"/>
      <c r="DYO226" s="67"/>
      <c r="DYP226" s="65"/>
      <c r="DYQ226" s="65"/>
      <c r="DYR226" s="65"/>
      <c r="DYS226" s="66"/>
      <c r="DYU226" s="64"/>
      <c r="DYV226" s="67"/>
      <c r="DYW226" s="67"/>
      <c r="DYX226" s="65"/>
      <c r="DYY226" s="65"/>
      <c r="DYZ226" s="65"/>
      <c r="DZA226" s="66"/>
      <c r="DZC226" s="64"/>
      <c r="DZD226" s="67"/>
      <c r="DZE226" s="67"/>
      <c r="DZF226" s="65"/>
      <c r="DZG226" s="65"/>
      <c r="DZH226" s="65"/>
      <c r="DZI226" s="66"/>
      <c r="DZK226" s="64"/>
      <c r="DZL226" s="67"/>
      <c r="DZM226" s="67"/>
      <c r="DZN226" s="65"/>
      <c r="DZO226" s="65"/>
      <c r="DZP226" s="65"/>
      <c r="DZQ226" s="66"/>
      <c r="DZS226" s="64"/>
      <c r="DZT226" s="67"/>
      <c r="DZU226" s="67"/>
      <c r="DZV226" s="65"/>
      <c r="DZW226" s="65"/>
      <c r="DZX226" s="65"/>
      <c r="DZY226" s="66"/>
      <c r="EAA226" s="64"/>
      <c r="EAB226" s="67"/>
      <c r="EAC226" s="67"/>
      <c r="EAD226" s="65"/>
      <c r="EAE226" s="65"/>
      <c r="EAF226" s="65"/>
      <c r="EAG226" s="66"/>
      <c r="EAI226" s="64"/>
      <c r="EAJ226" s="67"/>
      <c r="EAK226" s="67"/>
      <c r="EAL226" s="65"/>
      <c r="EAM226" s="65"/>
      <c r="EAN226" s="65"/>
      <c r="EAO226" s="66"/>
      <c r="EAQ226" s="64"/>
      <c r="EAR226" s="67"/>
      <c r="EAS226" s="67"/>
      <c r="EAT226" s="65"/>
      <c r="EAU226" s="65"/>
      <c r="EAV226" s="65"/>
      <c r="EAW226" s="66"/>
      <c r="EAY226" s="64"/>
      <c r="EAZ226" s="67"/>
      <c r="EBA226" s="67"/>
      <c r="EBB226" s="65"/>
      <c r="EBC226" s="65"/>
      <c r="EBD226" s="65"/>
      <c r="EBE226" s="66"/>
      <c r="EBG226" s="64"/>
      <c r="EBH226" s="67"/>
      <c r="EBI226" s="67"/>
      <c r="EBJ226" s="65"/>
      <c r="EBK226" s="65"/>
      <c r="EBL226" s="65"/>
      <c r="EBM226" s="66"/>
      <c r="EBO226" s="64"/>
      <c r="EBP226" s="67"/>
      <c r="EBQ226" s="67"/>
      <c r="EBR226" s="65"/>
      <c r="EBS226" s="65"/>
      <c r="EBT226" s="65"/>
      <c r="EBU226" s="66"/>
      <c r="EBW226" s="64"/>
      <c r="EBX226" s="67"/>
      <c r="EBY226" s="67"/>
      <c r="EBZ226" s="65"/>
      <c r="ECA226" s="65"/>
      <c r="ECB226" s="65"/>
      <c r="ECC226" s="66"/>
      <c r="ECE226" s="64"/>
      <c r="ECF226" s="67"/>
      <c r="ECG226" s="67"/>
      <c r="ECH226" s="65"/>
      <c r="ECI226" s="65"/>
      <c r="ECJ226" s="65"/>
      <c r="ECK226" s="66"/>
      <c r="ECM226" s="64"/>
      <c r="ECN226" s="67"/>
      <c r="ECO226" s="67"/>
      <c r="ECP226" s="65"/>
      <c r="ECQ226" s="65"/>
      <c r="ECR226" s="65"/>
      <c r="ECS226" s="66"/>
      <c r="ECU226" s="64"/>
      <c r="ECV226" s="67"/>
      <c r="ECW226" s="67"/>
      <c r="ECX226" s="65"/>
      <c r="ECY226" s="65"/>
      <c r="ECZ226" s="65"/>
      <c r="EDA226" s="66"/>
      <c r="EDC226" s="64"/>
      <c r="EDD226" s="67"/>
      <c r="EDE226" s="67"/>
      <c r="EDF226" s="65"/>
      <c r="EDG226" s="65"/>
      <c r="EDH226" s="65"/>
      <c r="EDI226" s="66"/>
      <c r="EDK226" s="64"/>
      <c r="EDL226" s="67"/>
      <c r="EDM226" s="67"/>
      <c r="EDN226" s="65"/>
      <c r="EDO226" s="65"/>
      <c r="EDP226" s="65"/>
      <c r="EDQ226" s="66"/>
      <c r="EDS226" s="64"/>
      <c r="EDT226" s="67"/>
      <c r="EDU226" s="67"/>
      <c r="EDV226" s="65"/>
      <c r="EDW226" s="65"/>
      <c r="EDX226" s="65"/>
      <c r="EDY226" s="66"/>
      <c r="EEA226" s="64"/>
      <c r="EEB226" s="67"/>
      <c r="EEC226" s="67"/>
      <c r="EED226" s="65"/>
      <c r="EEE226" s="65"/>
      <c r="EEF226" s="65"/>
      <c r="EEG226" s="66"/>
      <c r="EEI226" s="64"/>
      <c r="EEJ226" s="67"/>
      <c r="EEK226" s="67"/>
      <c r="EEL226" s="65"/>
      <c r="EEM226" s="65"/>
      <c r="EEN226" s="65"/>
      <c r="EEO226" s="66"/>
      <c r="EEQ226" s="64"/>
      <c r="EER226" s="67"/>
      <c r="EES226" s="67"/>
      <c r="EET226" s="65"/>
      <c r="EEU226" s="65"/>
      <c r="EEV226" s="65"/>
      <c r="EEW226" s="66"/>
      <c r="EEY226" s="64"/>
      <c r="EEZ226" s="67"/>
      <c r="EFA226" s="67"/>
      <c r="EFB226" s="65"/>
      <c r="EFC226" s="65"/>
      <c r="EFD226" s="65"/>
      <c r="EFE226" s="66"/>
      <c r="EFG226" s="64"/>
      <c r="EFH226" s="67"/>
      <c r="EFI226" s="67"/>
      <c r="EFJ226" s="65"/>
      <c r="EFK226" s="65"/>
      <c r="EFL226" s="65"/>
      <c r="EFM226" s="66"/>
      <c r="EFO226" s="64"/>
      <c r="EFP226" s="67"/>
      <c r="EFQ226" s="67"/>
      <c r="EFR226" s="65"/>
      <c r="EFS226" s="65"/>
      <c r="EFT226" s="65"/>
      <c r="EFU226" s="66"/>
      <c r="EFW226" s="64"/>
      <c r="EFX226" s="67"/>
      <c r="EFY226" s="67"/>
      <c r="EFZ226" s="65"/>
      <c r="EGA226" s="65"/>
      <c r="EGB226" s="65"/>
      <c r="EGC226" s="66"/>
      <c r="EGE226" s="64"/>
      <c r="EGF226" s="67"/>
      <c r="EGG226" s="67"/>
      <c r="EGH226" s="65"/>
      <c r="EGI226" s="65"/>
      <c r="EGJ226" s="65"/>
      <c r="EGK226" s="66"/>
      <c r="EGM226" s="64"/>
      <c r="EGN226" s="67"/>
      <c r="EGO226" s="67"/>
      <c r="EGP226" s="65"/>
      <c r="EGQ226" s="65"/>
      <c r="EGR226" s="65"/>
      <c r="EGS226" s="66"/>
      <c r="EGU226" s="64"/>
      <c r="EGV226" s="67"/>
      <c r="EGW226" s="67"/>
      <c r="EGX226" s="65"/>
      <c r="EGY226" s="65"/>
      <c r="EGZ226" s="65"/>
      <c r="EHA226" s="66"/>
      <c r="EHC226" s="64"/>
      <c r="EHD226" s="67"/>
      <c r="EHE226" s="67"/>
      <c r="EHF226" s="65"/>
      <c r="EHG226" s="65"/>
      <c r="EHH226" s="65"/>
      <c r="EHI226" s="66"/>
      <c r="EHK226" s="64"/>
      <c r="EHL226" s="67"/>
      <c r="EHM226" s="67"/>
      <c r="EHN226" s="65"/>
      <c r="EHO226" s="65"/>
      <c r="EHP226" s="65"/>
      <c r="EHQ226" s="66"/>
      <c r="EHS226" s="64"/>
      <c r="EHT226" s="67"/>
      <c r="EHU226" s="67"/>
      <c r="EHV226" s="65"/>
      <c r="EHW226" s="65"/>
      <c r="EHX226" s="65"/>
      <c r="EHY226" s="66"/>
      <c r="EIA226" s="64"/>
      <c r="EIB226" s="67"/>
      <c r="EIC226" s="67"/>
      <c r="EID226" s="65"/>
      <c r="EIE226" s="65"/>
      <c r="EIF226" s="65"/>
      <c r="EIG226" s="66"/>
      <c r="EII226" s="64"/>
      <c r="EIJ226" s="67"/>
      <c r="EIK226" s="67"/>
      <c r="EIL226" s="65"/>
      <c r="EIM226" s="65"/>
      <c r="EIN226" s="65"/>
      <c r="EIO226" s="66"/>
      <c r="EIQ226" s="64"/>
      <c r="EIR226" s="67"/>
      <c r="EIS226" s="67"/>
      <c r="EIT226" s="65"/>
      <c r="EIU226" s="65"/>
      <c r="EIV226" s="65"/>
      <c r="EIW226" s="66"/>
      <c r="EIY226" s="64"/>
      <c r="EIZ226" s="67"/>
      <c r="EJA226" s="67"/>
      <c r="EJB226" s="65"/>
      <c r="EJC226" s="65"/>
      <c r="EJD226" s="65"/>
      <c r="EJE226" s="66"/>
      <c r="EJG226" s="64"/>
      <c r="EJH226" s="67"/>
      <c r="EJI226" s="67"/>
      <c r="EJJ226" s="65"/>
      <c r="EJK226" s="65"/>
      <c r="EJL226" s="65"/>
      <c r="EJM226" s="66"/>
      <c r="EJO226" s="64"/>
      <c r="EJP226" s="67"/>
      <c r="EJQ226" s="67"/>
      <c r="EJR226" s="65"/>
      <c r="EJS226" s="65"/>
      <c r="EJT226" s="65"/>
      <c r="EJU226" s="66"/>
      <c r="EJW226" s="64"/>
      <c r="EJX226" s="67"/>
      <c r="EJY226" s="67"/>
      <c r="EJZ226" s="65"/>
      <c r="EKA226" s="65"/>
      <c r="EKB226" s="65"/>
      <c r="EKC226" s="66"/>
      <c r="EKE226" s="64"/>
      <c r="EKF226" s="67"/>
      <c r="EKG226" s="67"/>
      <c r="EKH226" s="65"/>
      <c r="EKI226" s="65"/>
      <c r="EKJ226" s="65"/>
      <c r="EKK226" s="66"/>
      <c r="EKM226" s="64"/>
      <c r="EKN226" s="67"/>
      <c r="EKO226" s="67"/>
      <c r="EKP226" s="65"/>
      <c r="EKQ226" s="65"/>
      <c r="EKR226" s="65"/>
      <c r="EKS226" s="66"/>
      <c r="EKU226" s="64"/>
      <c r="EKV226" s="67"/>
      <c r="EKW226" s="67"/>
      <c r="EKX226" s="65"/>
      <c r="EKY226" s="65"/>
      <c r="EKZ226" s="65"/>
      <c r="ELA226" s="66"/>
      <c r="ELC226" s="64"/>
      <c r="ELD226" s="67"/>
      <c r="ELE226" s="67"/>
      <c r="ELF226" s="65"/>
      <c r="ELG226" s="65"/>
      <c r="ELH226" s="65"/>
      <c r="ELI226" s="66"/>
      <c r="ELK226" s="64"/>
      <c r="ELL226" s="67"/>
      <c r="ELM226" s="67"/>
      <c r="ELN226" s="65"/>
      <c r="ELO226" s="65"/>
      <c r="ELP226" s="65"/>
      <c r="ELQ226" s="66"/>
      <c r="ELS226" s="64"/>
      <c r="ELT226" s="67"/>
      <c r="ELU226" s="67"/>
      <c r="ELV226" s="65"/>
      <c r="ELW226" s="65"/>
      <c r="ELX226" s="65"/>
      <c r="ELY226" s="66"/>
      <c r="EMA226" s="64"/>
      <c r="EMB226" s="67"/>
      <c r="EMC226" s="67"/>
      <c r="EMD226" s="65"/>
      <c r="EME226" s="65"/>
      <c r="EMF226" s="65"/>
      <c r="EMG226" s="66"/>
      <c r="EMI226" s="64"/>
      <c r="EMJ226" s="67"/>
      <c r="EMK226" s="67"/>
      <c r="EML226" s="65"/>
      <c r="EMM226" s="65"/>
      <c r="EMN226" s="65"/>
      <c r="EMO226" s="66"/>
      <c r="EMQ226" s="64"/>
      <c r="EMR226" s="67"/>
      <c r="EMS226" s="67"/>
      <c r="EMT226" s="65"/>
      <c r="EMU226" s="65"/>
      <c r="EMV226" s="65"/>
      <c r="EMW226" s="66"/>
      <c r="EMY226" s="64"/>
      <c r="EMZ226" s="67"/>
      <c r="ENA226" s="67"/>
      <c r="ENB226" s="65"/>
      <c r="ENC226" s="65"/>
      <c r="END226" s="65"/>
      <c r="ENE226" s="66"/>
      <c r="ENG226" s="64"/>
      <c r="ENH226" s="67"/>
      <c r="ENI226" s="67"/>
      <c r="ENJ226" s="65"/>
      <c r="ENK226" s="65"/>
      <c r="ENL226" s="65"/>
      <c r="ENM226" s="66"/>
      <c r="ENO226" s="64"/>
      <c r="ENP226" s="67"/>
      <c r="ENQ226" s="67"/>
      <c r="ENR226" s="65"/>
      <c r="ENS226" s="65"/>
      <c r="ENT226" s="65"/>
      <c r="ENU226" s="66"/>
      <c r="ENW226" s="64"/>
      <c r="ENX226" s="67"/>
      <c r="ENY226" s="67"/>
      <c r="ENZ226" s="65"/>
      <c r="EOA226" s="65"/>
      <c r="EOB226" s="65"/>
      <c r="EOC226" s="66"/>
      <c r="EOE226" s="64"/>
      <c r="EOF226" s="67"/>
      <c r="EOG226" s="67"/>
      <c r="EOH226" s="65"/>
      <c r="EOI226" s="65"/>
      <c r="EOJ226" s="65"/>
      <c r="EOK226" s="66"/>
      <c r="EOM226" s="64"/>
      <c r="EON226" s="67"/>
      <c r="EOO226" s="67"/>
      <c r="EOP226" s="65"/>
      <c r="EOQ226" s="65"/>
      <c r="EOR226" s="65"/>
      <c r="EOS226" s="66"/>
      <c r="EOU226" s="64"/>
      <c r="EOV226" s="67"/>
      <c r="EOW226" s="67"/>
      <c r="EOX226" s="65"/>
      <c r="EOY226" s="65"/>
      <c r="EOZ226" s="65"/>
      <c r="EPA226" s="66"/>
      <c r="EPC226" s="64"/>
      <c r="EPD226" s="67"/>
      <c r="EPE226" s="67"/>
      <c r="EPF226" s="65"/>
      <c r="EPG226" s="65"/>
      <c r="EPH226" s="65"/>
      <c r="EPI226" s="66"/>
      <c r="EPK226" s="64"/>
      <c r="EPL226" s="67"/>
      <c r="EPM226" s="67"/>
      <c r="EPN226" s="65"/>
      <c r="EPO226" s="65"/>
      <c r="EPP226" s="65"/>
      <c r="EPQ226" s="66"/>
      <c r="EPS226" s="64"/>
      <c r="EPT226" s="67"/>
      <c r="EPU226" s="67"/>
      <c r="EPV226" s="65"/>
      <c r="EPW226" s="65"/>
      <c r="EPX226" s="65"/>
      <c r="EPY226" s="66"/>
      <c r="EQA226" s="64"/>
      <c r="EQB226" s="67"/>
      <c r="EQC226" s="67"/>
      <c r="EQD226" s="65"/>
      <c r="EQE226" s="65"/>
      <c r="EQF226" s="65"/>
      <c r="EQG226" s="66"/>
      <c r="EQI226" s="64"/>
      <c r="EQJ226" s="67"/>
      <c r="EQK226" s="67"/>
      <c r="EQL226" s="65"/>
      <c r="EQM226" s="65"/>
      <c r="EQN226" s="65"/>
      <c r="EQO226" s="66"/>
      <c r="EQQ226" s="64"/>
      <c r="EQR226" s="67"/>
      <c r="EQS226" s="67"/>
      <c r="EQT226" s="65"/>
      <c r="EQU226" s="65"/>
      <c r="EQV226" s="65"/>
      <c r="EQW226" s="66"/>
      <c r="EQY226" s="64"/>
      <c r="EQZ226" s="67"/>
      <c r="ERA226" s="67"/>
      <c r="ERB226" s="65"/>
      <c r="ERC226" s="65"/>
      <c r="ERD226" s="65"/>
      <c r="ERE226" s="66"/>
      <c r="ERG226" s="64"/>
      <c r="ERH226" s="67"/>
      <c r="ERI226" s="67"/>
      <c r="ERJ226" s="65"/>
      <c r="ERK226" s="65"/>
      <c r="ERL226" s="65"/>
      <c r="ERM226" s="66"/>
      <c r="ERO226" s="64"/>
      <c r="ERP226" s="67"/>
      <c r="ERQ226" s="67"/>
      <c r="ERR226" s="65"/>
      <c r="ERS226" s="65"/>
      <c r="ERT226" s="65"/>
      <c r="ERU226" s="66"/>
      <c r="ERW226" s="64"/>
      <c r="ERX226" s="67"/>
      <c r="ERY226" s="67"/>
      <c r="ERZ226" s="65"/>
      <c r="ESA226" s="65"/>
      <c r="ESB226" s="65"/>
      <c r="ESC226" s="66"/>
      <c r="ESE226" s="64"/>
      <c r="ESF226" s="67"/>
      <c r="ESG226" s="67"/>
      <c r="ESH226" s="65"/>
      <c r="ESI226" s="65"/>
      <c r="ESJ226" s="65"/>
      <c r="ESK226" s="66"/>
      <c r="ESM226" s="64"/>
      <c r="ESN226" s="67"/>
      <c r="ESO226" s="67"/>
      <c r="ESP226" s="65"/>
      <c r="ESQ226" s="65"/>
      <c r="ESR226" s="65"/>
      <c r="ESS226" s="66"/>
      <c r="ESU226" s="64"/>
      <c r="ESV226" s="67"/>
      <c r="ESW226" s="67"/>
      <c r="ESX226" s="65"/>
      <c r="ESY226" s="65"/>
      <c r="ESZ226" s="65"/>
      <c r="ETA226" s="66"/>
      <c r="ETC226" s="64"/>
      <c r="ETD226" s="67"/>
      <c r="ETE226" s="67"/>
      <c r="ETF226" s="65"/>
      <c r="ETG226" s="65"/>
      <c r="ETH226" s="65"/>
      <c r="ETI226" s="66"/>
      <c r="ETK226" s="64"/>
      <c r="ETL226" s="67"/>
      <c r="ETM226" s="67"/>
      <c r="ETN226" s="65"/>
      <c r="ETO226" s="65"/>
      <c r="ETP226" s="65"/>
      <c r="ETQ226" s="66"/>
      <c r="ETS226" s="64"/>
      <c r="ETT226" s="67"/>
      <c r="ETU226" s="67"/>
      <c r="ETV226" s="65"/>
      <c r="ETW226" s="65"/>
      <c r="ETX226" s="65"/>
      <c r="ETY226" s="66"/>
      <c r="EUA226" s="64"/>
      <c r="EUB226" s="67"/>
      <c r="EUC226" s="67"/>
      <c r="EUD226" s="65"/>
      <c r="EUE226" s="65"/>
      <c r="EUF226" s="65"/>
      <c r="EUG226" s="66"/>
      <c r="EUI226" s="64"/>
      <c r="EUJ226" s="67"/>
      <c r="EUK226" s="67"/>
      <c r="EUL226" s="65"/>
      <c r="EUM226" s="65"/>
      <c r="EUN226" s="65"/>
      <c r="EUO226" s="66"/>
      <c r="EUQ226" s="64"/>
      <c r="EUR226" s="67"/>
      <c r="EUS226" s="67"/>
      <c r="EUT226" s="65"/>
      <c r="EUU226" s="65"/>
      <c r="EUV226" s="65"/>
      <c r="EUW226" s="66"/>
      <c r="EUY226" s="64"/>
      <c r="EUZ226" s="67"/>
      <c r="EVA226" s="67"/>
      <c r="EVB226" s="65"/>
      <c r="EVC226" s="65"/>
      <c r="EVD226" s="65"/>
      <c r="EVE226" s="66"/>
      <c r="EVG226" s="64"/>
      <c r="EVH226" s="67"/>
      <c r="EVI226" s="67"/>
      <c r="EVJ226" s="65"/>
      <c r="EVK226" s="65"/>
      <c r="EVL226" s="65"/>
      <c r="EVM226" s="66"/>
      <c r="EVO226" s="64"/>
      <c r="EVP226" s="67"/>
      <c r="EVQ226" s="67"/>
      <c r="EVR226" s="65"/>
      <c r="EVS226" s="65"/>
      <c r="EVT226" s="65"/>
      <c r="EVU226" s="66"/>
      <c r="EVW226" s="64"/>
      <c r="EVX226" s="67"/>
      <c r="EVY226" s="67"/>
      <c r="EVZ226" s="65"/>
      <c r="EWA226" s="65"/>
      <c r="EWB226" s="65"/>
      <c r="EWC226" s="66"/>
      <c r="EWE226" s="64"/>
      <c r="EWF226" s="67"/>
      <c r="EWG226" s="67"/>
      <c r="EWH226" s="65"/>
      <c r="EWI226" s="65"/>
      <c r="EWJ226" s="65"/>
      <c r="EWK226" s="66"/>
      <c r="EWM226" s="64"/>
      <c r="EWN226" s="67"/>
      <c r="EWO226" s="67"/>
      <c r="EWP226" s="65"/>
      <c r="EWQ226" s="65"/>
      <c r="EWR226" s="65"/>
      <c r="EWS226" s="66"/>
      <c r="EWU226" s="64"/>
      <c r="EWV226" s="67"/>
      <c r="EWW226" s="67"/>
      <c r="EWX226" s="65"/>
      <c r="EWY226" s="65"/>
      <c r="EWZ226" s="65"/>
      <c r="EXA226" s="66"/>
      <c r="EXC226" s="64"/>
      <c r="EXD226" s="67"/>
      <c r="EXE226" s="67"/>
      <c r="EXF226" s="65"/>
      <c r="EXG226" s="65"/>
      <c r="EXH226" s="65"/>
      <c r="EXI226" s="66"/>
      <c r="EXK226" s="64"/>
      <c r="EXL226" s="67"/>
      <c r="EXM226" s="67"/>
      <c r="EXN226" s="65"/>
      <c r="EXO226" s="65"/>
      <c r="EXP226" s="65"/>
      <c r="EXQ226" s="66"/>
      <c r="EXS226" s="64"/>
      <c r="EXT226" s="67"/>
      <c r="EXU226" s="67"/>
      <c r="EXV226" s="65"/>
      <c r="EXW226" s="65"/>
      <c r="EXX226" s="65"/>
      <c r="EXY226" s="66"/>
      <c r="EYA226" s="64"/>
      <c r="EYB226" s="67"/>
      <c r="EYC226" s="67"/>
      <c r="EYD226" s="65"/>
      <c r="EYE226" s="65"/>
      <c r="EYF226" s="65"/>
      <c r="EYG226" s="66"/>
      <c r="EYI226" s="64"/>
      <c r="EYJ226" s="67"/>
      <c r="EYK226" s="67"/>
      <c r="EYL226" s="65"/>
      <c r="EYM226" s="65"/>
      <c r="EYN226" s="65"/>
      <c r="EYO226" s="66"/>
      <c r="EYQ226" s="64"/>
      <c r="EYR226" s="67"/>
      <c r="EYS226" s="67"/>
      <c r="EYT226" s="65"/>
      <c r="EYU226" s="65"/>
      <c r="EYV226" s="65"/>
      <c r="EYW226" s="66"/>
      <c r="EYY226" s="64"/>
      <c r="EYZ226" s="67"/>
      <c r="EZA226" s="67"/>
      <c r="EZB226" s="65"/>
      <c r="EZC226" s="65"/>
      <c r="EZD226" s="65"/>
      <c r="EZE226" s="66"/>
      <c r="EZG226" s="64"/>
      <c r="EZH226" s="67"/>
      <c r="EZI226" s="67"/>
      <c r="EZJ226" s="65"/>
      <c r="EZK226" s="65"/>
      <c r="EZL226" s="65"/>
      <c r="EZM226" s="66"/>
      <c r="EZO226" s="64"/>
      <c r="EZP226" s="67"/>
      <c r="EZQ226" s="67"/>
      <c r="EZR226" s="65"/>
      <c r="EZS226" s="65"/>
      <c r="EZT226" s="65"/>
      <c r="EZU226" s="66"/>
      <c r="EZW226" s="64"/>
      <c r="EZX226" s="67"/>
      <c r="EZY226" s="67"/>
      <c r="EZZ226" s="65"/>
      <c r="FAA226" s="65"/>
      <c r="FAB226" s="65"/>
      <c r="FAC226" s="66"/>
      <c r="FAE226" s="64"/>
      <c r="FAF226" s="67"/>
      <c r="FAG226" s="67"/>
      <c r="FAH226" s="65"/>
      <c r="FAI226" s="65"/>
      <c r="FAJ226" s="65"/>
      <c r="FAK226" s="66"/>
      <c r="FAM226" s="64"/>
      <c r="FAN226" s="67"/>
      <c r="FAO226" s="67"/>
      <c r="FAP226" s="65"/>
      <c r="FAQ226" s="65"/>
      <c r="FAR226" s="65"/>
      <c r="FAS226" s="66"/>
      <c r="FAU226" s="64"/>
      <c r="FAV226" s="67"/>
      <c r="FAW226" s="67"/>
      <c r="FAX226" s="65"/>
      <c r="FAY226" s="65"/>
      <c r="FAZ226" s="65"/>
      <c r="FBA226" s="66"/>
      <c r="FBC226" s="64"/>
      <c r="FBD226" s="67"/>
      <c r="FBE226" s="67"/>
      <c r="FBF226" s="65"/>
      <c r="FBG226" s="65"/>
      <c r="FBH226" s="65"/>
      <c r="FBI226" s="66"/>
      <c r="FBK226" s="64"/>
      <c r="FBL226" s="67"/>
      <c r="FBM226" s="67"/>
      <c r="FBN226" s="65"/>
      <c r="FBO226" s="65"/>
      <c r="FBP226" s="65"/>
      <c r="FBQ226" s="66"/>
      <c r="FBS226" s="64"/>
      <c r="FBT226" s="67"/>
      <c r="FBU226" s="67"/>
      <c r="FBV226" s="65"/>
      <c r="FBW226" s="65"/>
      <c r="FBX226" s="65"/>
      <c r="FBY226" s="66"/>
      <c r="FCA226" s="64"/>
      <c r="FCB226" s="67"/>
      <c r="FCC226" s="67"/>
      <c r="FCD226" s="65"/>
      <c r="FCE226" s="65"/>
      <c r="FCF226" s="65"/>
      <c r="FCG226" s="66"/>
      <c r="FCI226" s="64"/>
      <c r="FCJ226" s="67"/>
      <c r="FCK226" s="67"/>
      <c r="FCL226" s="65"/>
      <c r="FCM226" s="65"/>
      <c r="FCN226" s="65"/>
      <c r="FCO226" s="66"/>
      <c r="FCQ226" s="64"/>
      <c r="FCR226" s="67"/>
      <c r="FCS226" s="67"/>
      <c r="FCT226" s="65"/>
      <c r="FCU226" s="65"/>
      <c r="FCV226" s="65"/>
      <c r="FCW226" s="66"/>
      <c r="FCY226" s="64"/>
      <c r="FCZ226" s="67"/>
      <c r="FDA226" s="67"/>
      <c r="FDB226" s="65"/>
      <c r="FDC226" s="65"/>
      <c r="FDD226" s="65"/>
      <c r="FDE226" s="66"/>
      <c r="FDG226" s="64"/>
      <c r="FDH226" s="67"/>
      <c r="FDI226" s="67"/>
      <c r="FDJ226" s="65"/>
      <c r="FDK226" s="65"/>
      <c r="FDL226" s="65"/>
      <c r="FDM226" s="66"/>
      <c r="FDO226" s="64"/>
      <c r="FDP226" s="67"/>
      <c r="FDQ226" s="67"/>
      <c r="FDR226" s="65"/>
      <c r="FDS226" s="65"/>
      <c r="FDT226" s="65"/>
      <c r="FDU226" s="66"/>
      <c r="FDW226" s="64"/>
      <c r="FDX226" s="67"/>
      <c r="FDY226" s="67"/>
      <c r="FDZ226" s="65"/>
      <c r="FEA226" s="65"/>
      <c r="FEB226" s="65"/>
      <c r="FEC226" s="66"/>
      <c r="FEE226" s="64"/>
      <c r="FEF226" s="67"/>
      <c r="FEG226" s="67"/>
      <c r="FEH226" s="65"/>
      <c r="FEI226" s="65"/>
      <c r="FEJ226" s="65"/>
      <c r="FEK226" s="66"/>
      <c r="FEM226" s="64"/>
      <c r="FEN226" s="67"/>
      <c r="FEO226" s="67"/>
      <c r="FEP226" s="65"/>
      <c r="FEQ226" s="65"/>
      <c r="FER226" s="65"/>
      <c r="FES226" s="66"/>
      <c r="FEU226" s="64"/>
      <c r="FEV226" s="67"/>
      <c r="FEW226" s="67"/>
      <c r="FEX226" s="65"/>
      <c r="FEY226" s="65"/>
      <c r="FEZ226" s="65"/>
      <c r="FFA226" s="66"/>
      <c r="FFC226" s="64"/>
      <c r="FFD226" s="67"/>
      <c r="FFE226" s="67"/>
      <c r="FFF226" s="65"/>
      <c r="FFG226" s="65"/>
      <c r="FFH226" s="65"/>
      <c r="FFI226" s="66"/>
      <c r="FFK226" s="64"/>
      <c r="FFL226" s="67"/>
      <c r="FFM226" s="67"/>
      <c r="FFN226" s="65"/>
      <c r="FFO226" s="65"/>
      <c r="FFP226" s="65"/>
      <c r="FFQ226" s="66"/>
      <c r="FFS226" s="64"/>
      <c r="FFT226" s="67"/>
      <c r="FFU226" s="67"/>
      <c r="FFV226" s="65"/>
      <c r="FFW226" s="65"/>
      <c r="FFX226" s="65"/>
      <c r="FFY226" s="66"/>
      <c r="FGA226" s="64"/>
      <c r="FGB226" s="67"/>
      <c r="FGC226" s="67"/>
      <c r="FGD226" s="65"/>
      <c r="FGE226" s="65"/>
      <c r="FGF226" s="65"/>
      <c r="FGG226" s="66"/>
      <c r="FGI226" s="64"/>
      <c r="FGJ226" s="67"/>
      <c r="FGK226" s="67"/>
      <c r="FGL226" s="65"/>
      <c r="FGM226" s="65"/>
      <c r="FGN226" s="65"/>
      <c r="FGO226" s="66"/>
      <c r="FGQ226" s="64"/>
      <c r="FGR226" s="67"/>
      <c r="FGS226" s="67"/>
      <c r="FGT226" s="65"/>
      <c r="FGU226" s="65"/>
      <c r="FGV226" s="65"/>
      <c r="FGW226" s="66"/>
      <c r="FGY226" s="64"/>
      <c r="FGZ226" s="67"/>
      <c r="FHA226" s="67"/>
      <c r="FHB226" s="65"/>
      <c r="FHC226" s="65"/>
      <c r="FHD226" s="65"/>
      <c r="FHE226" s="66"/>
      <c r="FHG226" s="64"/>
      <c r="FHH226" s="67"/>
      <c r="FHI226" s="67"/>
      <c r="FHJ226" s="65"/>
      <c r="FHK226" s="65"/>
      <c r="FHL226" s="65"/>
      <c r="FHM226" s="66"/>
      <c r="FHO226" s="64"/>
      <c r="FHP226" s="67"/>
      <c r="FHQ226" s="67"/>
      <c r="FHR226" s="65"/>
      <c r="FHS226" s="65"/>
      <c r="FHT226" s="65"/>
      <c r="FHU226" s="66"/>
      <c r="FHW226" s="64"/>
      <c r="FHX226" s="67"/>
      <c r="FHY226" s="67"/>
      <c r="FHZ226" s="65"/>
      <c r="FIA226" s="65"/>
      <c r="FIB226" s="65"/>
      <c r="FIC226" s="66"/>
      <c r="FIE226" s="64"/>
      <c r="FIF226" s="67"/>
      <c r="FIG226" s="67"/>
      <c r="FIH226" s="65"/>
      <c r="FII226" s="65"/>
      <c r="FIJ226" s="65"/>
      <c r="FIK226" s="66"/>
      <c r="FIM226" s="64"/>
      <c r="FIN226" s="67"/>
      <c r="FIO226" s="67"/>
      <c r="FIP226" s="65"/>
      <c r="FIQ226" s="65"/>
      <c r="FIR226" s="65"/>
      <c r="FIS226" s="66"/>
      <c r="FIU226" s="64"/>
      <c r="FIV226" s="67"/>
      <c r="FIW226" s="67"/>
      <c r="FIX226" s="65"/>
      <c r="FIY226" s="65"/>
      <c r="FIZ226" s="65"/>
      <c r="FJA226" s="66"/>
      <c r="FJC226" s="64"/>
      <c r="FJD226" s="67"/>
      <c r="FJE226" s="67"/>
      <c r="FJF226" s="65"/>
      <c r="FJG226" s="65"/>
      <c r="FJH226" s="65"/>
      <c r="FJI226" s="66"/>
      <c r="FJK226" s="64"/>
      <c r="FJL226" s="67"/>
      <c r="FJM226" s="67"/>
      <c r="FJN226" s="65"/>
      <c r="FJO226" s="65"/>
      <c r="FJP226" s="65"/>
      <c r="FJQ226" s="66"/>
      <c r="FJS226" s="64"/>
      <c r="FJT226" s="67"/>
      <c r="FJU226" s="67"/>
      <c r="FJV226" s="65"/>
      <c r="FJW226" s="65"/>
      <c r="FJX226" s="65"/>
      <c r="FJY226" s="66"/>
      <c r="FKA226" s="64"/>
      <c r="FKB226" s="67"/>
      <c r="FKC226" s="67"/>
      <c r="FKD226" s="65"/>
      <c r="FKE226" s="65"/>
      <c r="FKF226" s="65"/>
      <c r="FKG226" s="66"/>
      <c r="FKI226" s="64"/>
      <c r="FKJ226" s="67"/>
      <c r="FKK226" s="67"/>
      <c r="FKL226" s="65"/>
      <c r="FKM226" s="65"/>
      <c r="FKN226" s="65"/>
      <c r="FKO226" s="66"/>
      <c r="FKQ226" s="64"/>
      <c r="FKR226" s="67"/>
      <c r="FKS226" s="67"/>
      <c r="FKT226" s="65"/>
      <c r="FKU226" s="65"/>
      <c r="FKV226" s="65"/>
      <c r="FKW226" s="66"/>
      <c r="FKY226" s="64"/>
      <c r="FKZ226" s="67"/>
      <c r="FLA226" s="67"/>
      <c r="FLB226" s="65"/>
      <c r="FLC226" s="65"/>
      <c r="FLD226" s="65"/>
      <c r="FLE226" s="66"/>
      <c r="FLG226" s="64"/>
      <c r="FLH226" s="67"/>
      <c r="FLI226" s="67"/>
      <c r="FLJ226" s="65"/>
      <c r="FLK226" s="65"/>
      <c r="FLL226" s="65"/>
      <c r="FLM226" s="66"/>
      <c r="FLO226" s="64"/>
      <c r="FLP226" s="67"/>
      <c r="FLQ226" s="67"/>
      <c r="FLR226" s="65"/>
      <c r="FLS226" s="65"/>
      <c r="FLT226" s="65"/>
      <c r="FLU226" s="66"/>
      <c r="FLW226" s="64"/>
      <c r="FLX226" s="67"/>
      <c r="FLY226" s="67"/>
      <c r="FLZ226" s="65"/>
      <c r="FMA226" s="65"/>
      <c r="FMB226" s="65"/>
      <c r="FMC226" s="66"/>
      <c r="FME226" s="64"/>
      <c r="FMF226" s="67"/>
      <c r="FMG226" s="67"/>
      <c r="FMH226" s="65"/>
      <c r="FMI226" s="65"/>
      <c r="FMJ226" s="65"/>
      <c r="FMK226" s="66"/>
      <c r="FMM226" s="64"/>
      <c r="FMN226" s="67"/>
      <c r="FMO226" s="67"/>
      <c r="FMP226" s="65"/>
      <c r="FMQ226" s="65"/>
      <c r="FMR226" s="65"/>
      <c r="FMS226" s="66"/>
      <c r="FMU226" s="64"/>
      <c r="FMV226" s="67"/>
      <c r="FMW226" s="67"/>
      <c r="FMX226" s="65"/>
      <c r="FMY226" s="65"/>
      <c r="FMZ226" s="65"/>
      <c r="FNA226" s="66"/>
      <c r="FNC226" s="64"/>
      <c r="FND226" s="67"/>
      <c r="FNE226" s="67"/>
      <c r="FNF226" s="65"/>
      <c r="FNG226" s="65"/>
      <c r="FNH226" s="65"/>
      <c r="FNI226" s="66"/>
      <c r="FNK226" s="64"/>
      <c r="FNL226" s="67"/>
      <c r="FNM226" s="67"/>
      <c r="FNN226" s="65"/>
      <c r="FNO226" s="65"/>
      <c r="FNP226" s="65"/>
      <c r="FNQ226" s="66"/>
      <c r="FNS226" s="64"/>
      <c r="FNT226" s="67"/>
      <c r="FNU226" s="67"/>
      <c r="FNV226" s="65"/>
      <c r="FNW226" s="65"/>
      <c r="FNX226" s="65"/>
      <c r="FNY226" s="66"/>
      <c r="FOA226" s="64"/>
      <c r="FOB226" s="67"/>
      <c r="FOC226" s="67"/>
      <c r="FOD226" s="65"/>
      <c r="FOE226" s="65"/>
      <c r="FOF226" s="65"/>
      <c r="FOG226" s="66"/>
      <c r="FOI226" s="64"/>
      <c r="FOJ226" s="67"/>
      <c r="FOK226" s="67"/>
      <c r="FOL226" s="65"/>
      <c r="FOM226" s="65"/>
      <c r="FON226" s="65"/>
      <c r="FOO226" s="66"/>
      <c r="FOQ226" s="64"/>
      <c r="FOR226" s="67"/>
      <c r="FOS226" s="67"/>
      <c r="FOT226" s="65"/>
      <c r="FOU226" s="65"/>
      <c r="FOV226" s="65"/>
      <c r="FOW226" s="66"/>
      <c r="FOY226" s="64"/>
      <c r="FOZ226" s="67"/>
      <c r="FPA226" s="67"/>
      <c r="FPB226" s="65"/>
      <c r="FPC226" s="65"/>
      <c r="FPD226" s="65"/>
      <c r="FPE226" s="66"/>
      <c r="FPG226" s="64"/>
      <c r="FPH226" s="67"/>
      <c r="FPI226" s="67"/>
      <c r="FPJ226" s="65"/>
      <c r="FPK226" s="65"/>
      <c r="FPL226" s="65"/>
      <c r="FPM226" s="66"/>
      <c r="FPO226" s="64"/>
      <c r="FPP226" s="67"/>
      <c r="FPQ226" s="67"/>
      <c r="FPR226" s="65"/>
      <c r="FPS226" s="65"/>
      <c r="FPT226" s="65"/>
      <c r="FPU226" s="66"/>
      <c r="FPW226" s="64"/>
      <c r="FPX226" s="67"/>
      <c r="FPY226" s="67"/>
      <c r="FPZ226" s="65"/>
      <c r="FQA226" s="65"/>
      <c r="FQB226" s="65"/>
      <c r="FQC226" s="66"/>
      <c r="FQE226" s="64"/>
      <c r="FQF226" s="67"/>
      <c r="FQG226" s="67"/>
      <c r="FQH226" s="65"/>
      <c r="FQI226" s="65"/>
      <c r="FQJ226" s="65"/>
      <c r="FQK226" s="66"/>
      <c r="FQM226" s="64"/>
      <c r="FQN226" s="67"/>
      <c r="FQO226" s="67"/>
      <c r="FQP226" s="65"/>
      <c r="FQQ226" s="65"/>
      <c r="FQR226" s="65"/>
      <c r="FQS226" s="66"/>
      <c r="FQU226" s="64"/>
      <c r="FQV226" s="67"/>
      <c r="FQW226" s="67"/>
      <c r="FQX226" s="65"/>
      <c r="FQY226" s="65"/>
      <c r="FQZ226" s="65"/>
      <c r="FRA226" s="66"/>
      <c r="FRC226" s="64"/>
      <c r="FRD226" s="67"/>
      <c r="FRE226" s="67"/>
      <c r="FRF226" s="65"/>
      <c r="FRG226" s="65"/>
      <c r="FRH226" s="65"/>
      <c r="FRI226" s="66"/>
      <c r="FRK226" s="64"/>
      <c r="FRL226" s="67"/>
      <c r="FRM226" s="67"/>
      <c r="FRN226" s="65"/>
      <c r="FRO226" s="65"/>
      <c r="FRP226" s="65"/>
      <c r="FRQ226" s="66"/>
      <c r="FRS226" s="64"/>
      <c r="FRT226" s="67"/>
      <c r="FRU226" s="67"/>
      <c r="FRV226" s="65"/>
      <c r="FRW226" s="65"/>
      <c r="FRX226" s="65"/>
      <c r="FRY226" s="66"/>
      <c r="FSA226" s="64"/>
      <c r="FSB226" s="67"/>
      <c r="FSC226" s="67"/>
      <c r="FSD226" s="65"/>
      <c r="FSE226" s="65"/>
      <c r="FSF226" s="65"/>
      <c r="FSG226" s="66"/>
      <c r="FSI226" s="64"/>
      <c r="FSJ226" s="67"/>
      <c r="FSK226" s="67"/>
      <c r="FSL226" s="65"/>
      <c r="FSM226" s="65"/>
      <c r="FSN226" s="65"/>
      <c r="FSO226" s="66"/>
      <c r="FSQ226" s="64"/>
      <c r="FSR226" s="67"/>
      <c r="FSS226" s="67"/>
      <c r="FST226" s="65"/>
      <c r="FSU226" s="65"/>
      <c r="FSV226" s="65"/>
      <c r="FSW226" s="66"/>
      <c r="FSY226" s="64"/>
      <c r="FSZ226" s="67"/>
      <c r="FTA226" s="67"/>
      <c r="FTB226" s="65"/>
      <c r="FTC226" s="65"/>
      <c r="FTD226" s="65"/>
      <c r="FTE226" s="66"/>
      <c r="FTG226" s="64"/>
      <c r="FTH226" s="67"/>
      <c r="FTI226" s="67"/>
      <c r="FTJ226" s="65"/>
      <c r="FTK226" s="65"/>
      <c r="FTL226" s="65"/>
      <c r="FTM226" s="66"/>
      <c r="FTO226" s="64"/>
      <c r="FTP226" s="67"/>
      <c r="FTQ226" s="67"/>
      <c r="FTR226" s="65"/>
      <c r="FTS226" s="65"/>
      <c r="FTT226" s="65"/>
      <c r="FTU226" s="66"/>
      <c r="FTW226" s="64"/>
      <c r="FTX226" s="67"/>
      <c r="FTY226" s="67"/>
      <c r="FTZ226" s="65"/>
      <c r="FUA226" s="65"/>
      <c r="FUB226" s="65"/>
      <c r="FUC226" s="66"/>
      <c r="FUE226" s="64"/>
      <c r="FUF226" s="67"/>
      <c r="FUG226" s="67"/>
      <c r="FUH226" s="65"/>
      <c r="FUI226" s="65"/>
      <c r="FUJ226" s="65"/>
      <c r="FUK226" s="66"/>
      <c r="FUM226" s="64"/>
      <c r="FUN226" s="67"/>
      <c r="FUO226" s="67"/>
      <c r="FUP226" s="65"/>
      <c r="FUQ226" s="65"/>
      <c r="FUR226" s="65"/>
      <c r="FUS226" s="66"/>
      <c r="FUU226" s="64"/>
      <c r="FUV226" s="67"/>
      <c r="FUW226" s="67"/>
      <c r="FUX226" s="65"/>
      <c r="FUY226" s="65"/>
      <c r="FUZ226" s="65"/>
      <c r="FVA226" s="66"/>
      <c r="FVC226" s="64"/>
      <c r="FVD226" s="67"/>
      <c r="FVE226" s="67"/>
      <c r="FVF226" s="65"/>
      <c r="FVG226" s="65"/>
      <c r="FVH226" s="65"/>
      <c r="FVI226" s="66"/>
      <c r="FVK226" s="64"/>
      <c r="FVL226" s="67"/>
      <c r="FVM226" s="67"/>
      <c r="FVN226" s="65"/>
      <c r="FVO226" s="65"/>
      <c r="FVP226" s="65"/>
      <c r="FVQ226" s="66"/>
      <c r="FVS226" s="64"/>
      <c r="FVT226" s="67"/>
      <c r="FVU226" s="67"/>
      <c r="FVV226" s="65"/>
      <c r="FVW226" s="65"/>
      <c r="FVX226" s="65"/>
      <c r="FVY226" s="66"/>
      <c r="FWA226" s="64"/>
      <c r="FWB226" s="67"/>
      <c r="FWC226" s="67"/>
      <c r="FWD226" s="65"/>
      <c r="FWE226" s="65"/>
      <c r="FWF226" s="65"/>
      <c r="FWG226" s="66"/>
      <c r="FWI226" s="64"/>
      <c r="FWJ226" s="67"/>
      <c r="FWK226" s="67"/>
      <c r="FWL226" s="65"/>
      <c r="FWM226" s="65"/>
      <c r="FWN226" s="65"/>
      <c r="FWO226" s="66"/>
      <c r="FWQ226" s="64"/>
      <c r="FWR226" s="67"/>
      <c r="FWS226" s="67"/>
      <c r="FWT226" s="65"/>
      <c r="FWU226" s="65"/>
      <c r="FWV226" s="65"/>
      <c r="FWW226" s="66"/>
      <c r="FWY226" s="64"/>
      <c r="FWZ226" s="67"/>
      <c r="FXA226" s="67"/>
      <c r="FXB226" s="65"/>
      <c r="FXC226" s="65"/>
      <c r="FXD226" s="65"/>
      <c r="FXE226" s="66"/>
      <c r="FXG226" s="64"/>
      <c r="FXH226" s="67"/>
      <c r="FXI226" s="67"/>
      <c r="FXJ226" s="65"/>
      <c r="FXK226" s="65"/>
      <c r="FXL226" s="65"/>
      <c r="FXM226" s="66"/>
      <c r="FXO226" s="64"/>
      <c r="FXP226" s="67"/>
      <c r="FXQ226" s="67"/>
      <c r="FXR226" s="65"/>
      <c r="FXS226" s="65"/>
      <c r="FXT226" s="65"/>
      <c r="FXU226" s="66"/>
      <c r="FXW226" s="64"/>
      <c r="FXX226" s="67"/>
      <c r="FXY226" s="67"/>
      <c r="FXZ226" s="65"/>
      <c r="FYA226" s="65"/>
      <c r="FYB226" s="65"/>
      <c r="FYC226" s="66"/>
      <c r="FYE226" s="64"/>
      <c r="FYF226" s="67"/>
      <c r="FYG226" s="67"/>
      <c r="FYH226" s="65"/>
      <c r="FYI226" s="65"/>
      <c r="FYJ226" s="65"/>
      <c r="FYK226" s="66"/>
      <c r="FYM226" s="64"/>
      <c r="FYN226" s="67"/>
      <c r="FYO226" s="67"/>
      <c r="FYP226" s="65"/>
      <c r="FYQ226" s="65"/>
      <c r="FYR226" s="65"/>
      <c r="FYS226" s="66"/>
      <c r="FYU226" s="64"/>
      <c r="FYV226" s="67"/>
      <c r="FYW226" s="67"/>
      <c r="FYX226" s="65"/>
      <c r="FYY226" s="65"/>
      <c r="FYZ226" s="65"/>
      <c r="FZA226" s="66"/>
      <c r="FZC226" s="64"/>
      <c r="FZD226" s="67"/>
      <c r="FZE226" s="67"/>
      <c r="FZF226" s="65"/>
      <c r="FZG226" s="65"/>
      <c r="FZH226" s="65"/>
      <c r="FZI226" s="66"/>
      <c r="FZK226" s="64"/>
      <c r="FZL226" s="67"/>
      <c r="FZM226" s="67"/>
      <c r="FZN226" s="65"/>
      <c r="FZO226" s="65"/>
      <c r="FZP226" s="65"/>
      <c r="FZQ226" s="66"/>
      <c r="FZS226" s="64"/>
      <c r="FZT226" s="67"/>
      <c r="FZU226" s="67"/>
      <c r="FZV226" s="65"/>
      <c r="FZW226" s="65"/>
      <c r="FZX226" s="65"/>
      <c r="FZY226" s="66"/>
      <c r="GAA226" s="64"/>
      <c r="GAB226" s="67"/>
      <c r="GAC226" s="67"/>
      <c r="GAD226" s="65"/>
      <c r="GAE226" s="65"/>
      <c r="GAF226" s="65"/>
      <c r="GAG226" s="66"/>
      <c r="GAI226" s="64"/>
      <c r="GAJ226" s="67"/>
      <c r="GAK226" s="67"/>
      <c r="GAL226" s="65"/>
      <c r="GAM226" s="65"/>
      <c r="GAN226" s="65"/>
      <c r="GAO226" s="66"/>
      <c r="GAQ226" s="64"/>
      <c r="GAR226" s="67"/>
      <c r="GAS226" s="67"/>
      <c r="GAT226" s="65"/>
      <c r="GAU226" s="65"/>
      <c r="GAV226" s="65"/>
      <c r="GAW226" s="66"/>
      <c r="GAY226" s="64"/>
      <c r="GAZ226" s="67"/>
      <c r="GBA226" s="67"/>
      <c r="GBB226" s="65"/>
      <c r="GBC226" s="65"/>
      <c r="GBD226" s="65"/>
      <c r="GBE226" s="66"/>
      <c r="GBG226" s="64"/>
      <c r="GBH226" s="67"/>
      <c r="GBI226" s="67"/>
      <c r="GBJ226" s="65"/>
      <c r="GBK226" s="65"/>
      <c r="GBL226" s="65"/>
      <c r="GBM226" s="66"/>
      <c r="GBO226" s="64"/>
      <c r="GBP226" s="67"/>
      <c r="GBQ226" s="67"/>
      <c r="GBR226" s="65"/>
      <c r="GBS226" s="65"/>
      <c r="GBT226" s="65"/>
      <c r="GBU226" s="66"/>
      <c r="GBW226" s="64"/>
      <c r="GBX226" s="67"/>
      <c r="GBY226" s="67"/>
      <c r="GBZ226" s="65"/>
      <c r="GCA226" s="65"/>
      <c r="GCB226" s="65"/>
      <c r="GCC226" s="66"/>
      <c r="GCE226" s="64"/>
      <c r="GCF226" s="67"/>
      <c r="GCG226" s="67"/>
      <c r="GCH226" s="65"/>
      <c r="GCI226" s="65"/>
      <c r="GCJ226" s="65"/>
      <c r="GCK226" s="66"/>
      <c r="GCM226" s="64"/>
      <c r="GCN226" s="67"/>
      <c r="GCO226" s="67"/>
      <c r="GCP226" s="65"/>
      <c r="GCQ226" s="65"/>
      <c r="GCR226" s="65"/>
      <c r="GCS226" s="66"/>
      <c r="GCU226" s="64"/>
      <c r="GCV226" s="67"/>
      <c r="GCW226" s="67"/>
      <c r="GCX226" s="65"/>
      <c r="GCY226" s="65"/>
      <c r="GCZ226" s="65"/>
      <c r="GDA226" s="66"/>
      <c r="GDC226" s="64"/>
      <c r="GDD226" s="67"/>
      <c r="GDE226" s="67"/>
      <c r="GDF226" s="65"/>
      <c r="GDG226" s="65"/>
      <c r="GDH226" s="65"/>
      <c r="GDI226" s="66"/>
      <c r="GDK226" s="64"/>
      <c r="GDL226" s="67"/>
      <c r="GDM226" s="67"/>
      <c r="GDN226" s="65"/>
      <c r="GDO226" s="65"/>
      <c r="GDP226" s="65"/>
      <c r="GDQ226" s="66"/>
      <c r="GDS226" s="64"/>
      <c r="GDT226" s="67"/>
      <c r="GDU226" s="67"/>
      <c r="GDV226" s="65"/>
      <c r="GDW226" s="65"/>
      <c r="GDX226" s="65"/>
      <c r="GDY226" s="66"/>
      <c r="GEA226" s="64"/>
      <c r="GEB226" s="67"/>
      <c r="GEC226" s="67"/>
      <c r="GED226" s="65"/>
      <c r="GEE226" s="65"/>
      <c r="GEF226" s="65"/>
      <c r="GEG226" s="66"/>
      <c r="GEI226" s="64"/>
      <c r="GEJ226" s="67"/>
      <c r="GEK226" s="67"/>
      <c r="GEL226" s="65"/>
      <c r="GEM226" s="65"/>
      <c r="GEN226" s="65"/>
      <c r="GEO226" s="66"/>
      <c r="GEQ226" s="64"/>
      <c r="GER226" s="67"/>
      <c r="GES226" s="67"/>
      <c r="GET226" s="65"/>
      <c r="GEU226" s="65"/>
      <c r="GEV226" s="65"/>
      <c r="GEW226" s="66"/>
      <c r="GEY226" s="64"/>
      <c r="GEZ226" s="67"/>
      <c r="GFA226" s="67"/>
      <c r="GFB226" s="65"/>
      <c r="GFC226" s="65"/>
      <c r="GFD226" s="65"/>
      <c r="GFE226" s="66"/>
      <c r="GFG226" s="64"/>
      <c r="GFH226" s="67"/>
      <c r="GFI226" s="67"/>
      <c r="GFJ226" s="65"/>
      <c r="GFK226" s="65"/>
      <c r="GFL226" s="65"/>
      <c r="GFM226" s="66"/>
      <c r="GFO226" s="64"/>
      <c r="GFP226" s="67"/>
      <c r="GFQ226" s="67"/>
      <c r="GFR226" s="65"/>
      <c r="GFS226" s="65"/>
      <c r="GFT226" s="65"/>
      <c r="GFU226" s="66"/>
      <c r="GFW226" s="64"/>
      <c r="GFX226" s="67"/>
      <c r="GFY226" s="67"/>
      <c r="GFZ226" s="65"/>
      <c r="GGA226" s="65"/>
      <c r="GGB226" s="65"/>
      <c r="GGC226" s="66"/>
      <c r="GGE226" s="64"/>
      <c r="GGF226" s="67"/>
      <c r="GGG226" s="67"/>
      <c r="GGH226" s="65"/>
      <c r="GGI226" s="65"/>
      <c r="GGJ226" s="65"/>
      <c r="GGK226" s="66"/>
      <c r="GGM226" s="64"/>
      <c r="GGN226" s="67"/>
      <c r="GGO226" s="67"/>
      <c r="GGP226" s="65"/>
      <c r="GGQ226" s="65"/>
      <c r="GGR226" s="65"/>
      <c r="GGS226" s="66"/>
      <c r="GGU226" s="64"/>
      <c r="GGV226" s="67"/>
      <c r="GGW226" s="67"/>
      <c r="GGX226" s="65"/>
      <c r="GGY226" s="65"/>
      <c r="GGZ226" s="65"/>
      <c r="GHA226" s="66"/>
      <c r="GHC226" s="64"/>
      <c r="GHD226" s="67"/>
      <c r="GHE226" s="67"/>
      <c r="GHF226" s="65"/>
      <c r="GHG226" s="65"/>
      <c r="GHH226" s="65"/>
      <c r="GHI226" s="66"/>
      <c r="GHK226" s="64"/>
      <c r="GHL226" s="67"/>
      <c r="GHM226" s="67"/>
      <c r="GHN226" s="65"/>
      <c r="GHO226" s="65"/>
      <c r="GHP226" s="65"/>
      <c r="GHQ226" s="66"/>
      <c r="GHS226" s="64"/>
      <c r="GHT226" s="67"/>
      <c r="GHU226" s="67"/>
      <c r="GHV226" s="65"/>
      <c r="GHW226" s="65"/>
      <c r="GHX226" s="65"/>
      <c r="GHY226" s="66"/>
      <c r="GIA226" s="64"/>
      <c r="GIB226" s="67"/>
      <c r="GIC226" s="67"/>
      <c r="GID226" s="65"/>
      <c r="GIE226" s="65"/>
      <c r="GIF226" s="65"/>
      <c r="GIG226" s="66"/>
      <c r="GII226" s="64"/>
      <c r="GIJ226" s="67"/>
      <c r="GIK226" s="67"/>
      <c r="GIL226" s="65"/>
      <c r="GIM226" s="65"/>
      <c r="GIN226" s="65"/>
      <c r="GIO226" s="66"/>
      <c r="GIQ226" s="64"/>
      <c r="GIR226" s="67"/>
      <c r="GIS226" s="67"/>
      <c r="GIT226" s="65"/>
      <c r="GIU226" s="65"/>
      <c r="GIV226" s="65"/>
      <c r="GIW226" s="66"/>
      <c r="GIY226" s="64"/>
      <c r="GIZ226" s="67"/>
      <c r="GJA226" s="67"/>
      <c r="GJB226" s="65"/>
      <c r="GJC226" s="65"/>
      <c r="GJD226" s="65"/>
      <c r="GJE226" s="66"/>
      <c r="GJG226" s="64"/>
      <c r="GJH226" s="67"/>
      <c r="GJI226" s="67"/>
      <c r="GJJ226" s="65"/>
      <c r="GJK226" s="65"/>
      <c r="GJL226" s="65"/>
      <c r="GJM226" s="66"/>
      <c r="GJO226" s="64"/>
      <c r="GJP226" s="67"/>
      <c r="GJQ226" s="67"/>
      <c r="GJR226" s="65"/>
      <c r="GJS226" s="65"/>
      <c r="GJT226" s="65"/>
      <c r="GJU226" s="66"/>
      <c r="GJW226" s="64"/>
      <c r="GJX226" s="67"/>
      <c r="GJY226" s="67"/>
      <c r="GJZ226" s="65"/>
      <c r="GKA226" s="65"/>
      <c r="GKB226" s="65"/>
      <c r="GKC226" s="66"/>
      <c r="GKE226" s="64"/>
      <c r="GKF226" s="67"/>
      <c r="GKG226" s="67"/>
      <c r="GKH226" s="65"/>
      <c r="GKI226" s="65"/>
      <c r="GKJ226" s="65"/>
      <c r="GKK226" s="66"/>
      <c r="GKM226" s="64"/>
      <c r="GKN226" s="67"/>
      <c r="GKO226" s="67"/>
      <c r="GKP226" s="65"/>
      <c r="GKQ226" s="65"/>
      <c r="GKR226" s="65"/>
      <c r="GKS226" s="66"/>
      <c r="GKU226" s="64"/>
      <c r="GKV226" s="67"/>
      <c r="GKW226" s="67"/>
      <c r="GKX226" s="65"/>
      <c r="GKY226" s="65"/>
      <c r="GKZ226" s="65"/>
      <c r="GLA226" s="66"/>
      <c r="GLC226" s="64"/>
      <c r="GLD226" s="67"/>
      <c r="GLE226" s="67"/>
      <c r="GLF226" s="65"/>
      <c r="GLG226" s="65"/>
      <c r="GLH226" s="65"/>
      <c r="GLI226" s="66"/>
      <c r="GLK226" s="64"/>
      <c r="GLL226" s="67"/>
      <c r="GLM226" s="67"/>
      <c r="GLN226" s="65"/>
      <c r="GLO226" s="65"/>
      <c r="GLP226" s="65"/>
      <c r="GLQ226" s="66"/>
      <c r="GLS226" s="64"/>
      <c r="GLT226" s="67"/>
      <c r="GLU226" s="67"/>
      <c r="GLV226" s="65"/>
      <c r="GLW226" s="65"/>
      <c r="GLX226" s="65"/>
      <c r="GLY226" s="66"/>
      <c r="GMA226" s="64"/>
      <c r="GMB226" s="67"/>
      <c r="GMC226" s="67"/>
      <c r="GMD226" s="65"/>
      <c r="GME226" s="65"/>
      <c r="GMF226" s="65"/>
      <c r="GMG226" s="66"/>
      <c r="GMI226" s="64"/>
      <c r="GMJ226" s="67"/>
      <c r="GMK226" s="67"/>
      <c r="GML226" s="65"/>
      <c r="GMM226" s="65"/>
      <c r="GMN226" s="65"/>
      <c r="GMO226" s="66"/>
      <c r="GMQ226" s="64"/>
      <c r="GMR226" s="67"/>
      <c r="GMS226" s="67"/>
      <c r="GMT226" s="65"/>
      <c r="GMU226" s="65"/>
      <c r="GMV226" s="65"/>
      <c r="GMW226" s="66"/>
      <c r="GMY226" s="64"/>
      <c r="GMZ226" s="67"/>
      <c r="GNA226" s="67"/>
      <c r="GNB226" s="65"/>
      <c r="GNC226" s="65"/>
      <c r="GND226" s="65"/>
      <c r="GNE226" s="66"/>
      <c r="GNG226" s="64"/>
      <c r="GNH226" s="67"/>
      <c r="GNI226" s="67"/>
      <c r="GNJ226" s="65"/>
      <c r="GNK226" s="65"/>
      <c r="GNL226" s="65"/>
      <c r="GNM226" s="66"/>
      <c r="GNO226" s="64"/>
      <c r="GNP226" s="67"/>
      <c r="GNQ226" s="67"/>
      <c r="GNR226" s="65"/>
      <c r="GNS226" s="65"/>
      <c r="GNT226" s="65"/>
      <c r="GNU226" s="66"/>
      <c r="GNW226" s="64"/>
      <c r="GNX226" s="67"/>
      <c r="GNY226" s="67"/>
      <c r="GNZ226" s="65"/>
      <c r="GOA226" s="65"/>
      <c r="GOB226" s="65"/>
      <c r="GOC226" s="66"/>
      <c r="GOE226" s="64"/>
      <c r="GOF226" s="67"/>
      <c r="GOG226" s="67"/>
      <c r="GOH226" s="65"/>
      <c r="GOI226" s="65"/>
      <c r="GOJ226" s="65"/>
      <c r="GOK226" s="66"/>
      <c r="GOM226" s="64"/>
      <c r="GON226" s="67"/>
      <c r="GOO226" s="67"/>
      <c r="GOP226" s="65"/>
      <c r="GOQ226" s="65"/>
      <c r="GOR226" s="65"/>
      <c r="GOS226" s="66"/>
      <c r="GOU226" s="64"/>
      <c r="GOV226" s="67"/>
      <c r="GOW226" s="67"/>
      <c r="GOX226" s="65"/>
      <c r="GOY226" s="65"/>
      <c r="GOZ226" s="65"/>
      <c r="GPA226" s="66"/>
      <c r="GPC226" s="64"/>
      <c r="GPD226" s="67"/>
      <c r="GPE226" s="67"/>
      <c r="GPF226" s="65"/>
      <c r="GPG226" s="65"/>
      <c r="GPH226" s="65"/>
      <c r="GPI226" s="66"/>
      <c r="GPK226" s="64"/>
      <c r="GPL226" s="67"/>
      <c r="GPM226" s="67"/>
      <c r="GPN226" s="65"/>
      <c r="GPO226" s="65"/>
      <c r="GPP226" s="65"/>
      <c r="GPQ226" s="66"/>
      <c r="GPS226" s="64"/>
      <c r="GPT226" s="67"/>
      <c r="GPU226" s="67"/>
      <c r="GPV226" s="65"/>
      <c r="GPW226" s="65"/>
      <c r="GPX226" s="65"/>
      <c r="GPY226" s="66"/>
      <c r="GQA226" s="64"/>
      <c r="GQB226" s="67"/>
      <c r="GQC226" s="67"/>
      <c r="GQD226" s="65"/>
      <c r="GQE226" s="65"/>
      <c r="GQF226" s="65"/>
      <c r="GQG226" s="66"/>
      <c r="GQI226" s="64"/>
      <c r="GQJ226" s="67"/>
      <c r="GQK226" s="67"/>
      <c r="GQL226" s="65"/>
      <c r="GQM226" s="65"/>
      <c r="GQN226" s="65"/>
      <c r="GQO226" s="66"/>
      <c r="GQQ226" s="64"/>
      <c r="GQR226" s="67"/>
      <c r="GQS226" s="67"/>
      <c r="GQT226" s="65"/>
      <c r="GQU226" s="65"/>
      <c r="GQV226" s="65"/>
      <c r="GQW226" s="66"/>
      <c r="GQY226" s="64"/>
      <c r="GQZ226" s="67"/>
      <c r="GRA226" s="67"/>
      <c r="GRB226" s="65"/>
      <c r="GRC226" s="65"/>
      <c r="GRD226" s="65"/>
      <c r="GRE226" s="66"/>
      <c r="GRG226" s="64"/>
      <c r="GRH226" s="67"/>
      <c r="GRI226" s="67"/>
      <c r="GRJ226" s="65"/>
      <c r="GRK226" s="65"/>
      <c r="GRL226" s="65"/>
      <c r="GRM226" s="66"/>
      <c r="GRO226" s="64"/>
      <c r="GRP226" s="67"/>
      <c r="GRQ226" s="67"/>
      <c r="GRR226" s="65"/>
      <c r="GRS226" s="65"/>
      <c r="GRT226" s="65"/>
      <c r="GRU226" s="66"/>
      <c r="GRW226" s="64"/>
      <c r="GRX226" s="67"/>
      <c r="GRY226" s="67"/>
      <c r="GRZ226" s="65"/>
      <c r="GSA226" s="65"/>
      <c r="GSB226" s="65"/>
      <c r="GSC226" s="66"/>
      <c r="GSE226" s="64"/>
      <c r="GSF226" s="67"/>
      <c r="GSG226" s="67"/>
      <c r="GSH226" s="65"/>
      <c r="GSI226" s="65"/>
      <c r="GSJ226" s="65"/>
      <c r="GSK226" s="66"/>
      <c r="GSM226" s="64"/>
      <c r="GSN226" s="67"/>
      <c r="GSO226" s="67"/>
      <c r="GSP226" s="65"/>
      <c r="GSQ226" s="65"/>
      <c r="GSR226" s="65"/>
      <c r="GSS226" s="66"/>
      <c r="GSU226" s="64"/>
      <c r="GSV226" s="67"/>
      <c r="GSW226" s="67"/>
      <c r="GSX226" s="65"/>
      <c r="GSY226" s="65"/>
      <c r="GSZ226" s="65"/>
      <c r="GTA226" s="66"/>
      <c r="GTC226" s="64"/>
      <c r="GTD226" s="67"/>
      <c r="GTE226" s="67"/>
      <c r="GTF226" s="65"/>
      <c r="GTG226" s="65"/>
      <c r="GTH226" s="65"/>
      <c r="GTI226" s="66"/>
      <c r="GTK226" s="64"/>
      <c r="GTL226" s="67"/>
      <c r="GTM226" s="67"/>
      <c r="GTN226" s="65"/>
      <c r="GTO226" s="65"/>
      <c r="GTP226" s="65"/>
      <c r="GTQ226" s="66"/>
      <c r="GTS226" s="64"/>
      <c r="GTT226" s="67"/>
      <c r="GTU226" s="67"/>
      <c r="GTV226" s="65"/>
      <c r="GTW226" s="65"/>
      <c r="GTX226" s="65"/>
      <c r="GTY226" s="66"/>
      <c r="GUA226" s="64"/>
      <c r="GUB226" s="67"/>
      <c r="GUC226" s="67"/>
      <c r="GUD226" s="65"/>
      <c r="GUE226" s="65"/>
      <c r="GUF226" s="65"/>
      <c r="GUG226" s="66"/>
      <c r="GUI226" s="64"/>
      <c r="GUJ226" s="67"/>
      <c r="GUK226" s="67"/>
      <c r="GUL226" s="65"/>
      <c r="GUM226" s="65"/>
      <c r="GUN226" s="65"/>
      <c r="GUO226" s="66"/>
      <c r="GUQ226" s="64"/>
      <c r="GUR226" s="67"/>
      <c r="GUS226" s="67"/>
      <c r="GUT226" s="65"/>
      <c r="GUU226" s="65"/>
      <c r="GUV226" s="65"/>
      <c r="GUW226" s="66"/>
      <c r="GUY226" s="64"/>
      <c r="GUZ226" s="67"/>
      <c r="GVA226" s="67"/>
      <c r="GVB226" s="65"/>
      <c r="GVC226" s="65"/>
      <c r="GVD226" s="65"/>
      <c r="GVE226" s="66"/>
      <c r="GVG226" s="64"/>
      <c r="GVH226" s="67"/>
      <c r="GVI226" s="67"/>
      <c r="GVJ226" s="65"/>
      <c r="GVK226" s="65"/>
      <c r="GVL226" s="65"/>
      <c r="GVM226" s="66"/>
      <c r="GVO226" s="64"/>
      <c r="GVP226" s="67"/>
      <c r="GVQ226" s="67"/>
      <c r="GVR226" s="65"/>
      <c r="GVS226" s="65"/>
      <c r="GVT226" s="65"/>
      <c r="GVU226" s="66"/>
      <c r="GVW226" s="64"/>
      <c r="GVX226" s="67"/>
      <c r="GVY226" s="67"/>
      <c r="GVZ226" s="65"/>
      <c r="GWA226" s="65"/>
      <c r="GWB226" s="65"/>
      <c r="GWC226" s="66"/>
      <c r="GWE226" s="64"/>
      <c r="GWF226" s="67"/>
      <c r="GWG226" s="67"/>
      <c r="GWH226" s="65"/>
      <c r="GWI226" s="65"/>
      <c r="GWJ226" s="65"/>
      <c r="GWK226" s="66"/>
      <c r="GWM226" s="64"/>
      <c r="GWN226" s="67"/>
      <c r="GWO226" s="67"/>
      <c r="GWP226" s="65"/>
      <c r="GWQ226" s="65"/>
      <c r="GWR226" s="65"/>
      <c r="GWS226" s="66"/>
      <c r="GWU226" s="64"/>
      <c r="GWV226" s="67"/>
      <c r="GWW226" s="67"/>
      <c r="GWX226" s="65"/>
      <c r="GWY226" s="65"/>
      <c r="GWZ226" s="65"/>
      <c r="GXA226" s="66"/>
      <c r="GXC226" s="64"/>
      <c r="GXD226" s="67"/>
      <c r="GXE226" s="67"/>
      <c r="GXF226" s="65"/>
      <c r="GXG226" s="65"/>
      <c r="GXH226" s="65"/>
      <c r="GXI226" s="66"/>
      <c r="GXK226" s="64"/>
      <c r="GXL226" s="67"/>
      <c r="GXM226" s="67"/>
      <c r="GXN226" s="65"/>
      <c r="GXO226" s="65"/>
      <c r="GXP226" s="65"/>
      <c r="GXQ226" s="66"/>
      <c r="GXS226" s="64"/>
      <c r="GXT226" s="67"/>
      <c r="GXU226" s="67"/>
      <c r="GXV226" s="65"/>
      <c r="GXW226" s="65"/>
      <c r="GXX226" s="65"/>
      <c r="GXY226" s="66"/>
      <c r="GYA226" s="64"/>
      <c r="GYB226" s="67"/>
      <c r="GYC226" s="67"/>
      <c r="GYD226" s="65"/>
      <c r="GYE226" s="65"/>
      <c r="GYF226" s="65"/>
      <c r="GYG226" s="66"/>
      <c r="GYI226" s="64"/>
      <c r="GYJ226" s="67"/>
      <c r="GYK226" s="67"/>
      <c r="GYL226" s="65"/>
      <c r="GYM226" s="65"/>
      <c r="GYN226" s="65"/>
      <c r="GYO226" s="66"/>
      <c r="GYQ226" s="64"/>
      <c r="GYR226" s="67"/>
      <c r="GYS226" s="67"/>
      <c r="GYT226" s="65"/>
      <c r="GYU226" s="65"/>
      <c r="GYV226" s="65"/>
      <c r="GYW226" s="66"/>
      <c r="GYY226" s="64"/>
      <c r="GYZ226" s="67"/>
      <c r="GZA226" s="67"/>
      <c r="GZB226" s="65"/>
      <c r="GZC226" s="65"/>
      <c r="GZD226" s="65"/>
      <c r="GZE226" s="66"/>
      <c r="GZG226" s="64"/>
      <c r="GZH226" s="67"/>
      <c r="GZI226" s="67"/>
      <c r="GZJ226" s="65"/>
      <c r="GZK226" s="65"/>
      <c r="GZL226" s="65"/>
      <c r="GZM226" s="66"/>
      <c r="GZO226" s="64"/>
      <c r="GZP226" s="67"/>
      <c r="GZQ226" s="67"/>
      <c r="GZR226" s="65"/>
      <c r="GZS226" s="65"/>
      <c r="GZT226" s="65"/>
      <c r="GZU226" s="66"/>
      <c r="GZW226" s="64"/>
      <c r="GZX226" s="67"/>
      <c r="GZY226" s="67"/>
      <c r="GZZ226" s="65"/>
      <c r="HAA226" s="65"/>
      <c r="HAB226" s="65"/>
      <c r="HAC226" s="66"/>
      <c r="HAE226" s="64"/>
      <c r="HAF226" s="67"/>
      <c r="HAG226" s="67"/>
      <c r="HAH226" s="65"/>
      <c r="HAI226" s="65"/>
      <c r="HAJ226" s="65"/>
      <c r="HAK226" s="66"/>
      <c r="HAM226" s="64"/>
      <c r="HAN226" s="67"/>
      <c r="HAO226" s="67"/>
      <c r="HAP226" s="65"/>
      <c r="HAQ226" s="65"/>
      <c r="HAR226" s="65"/>
      <c r="HAS226" s="66"/>
      <c r="HAU226" s="64"/>
      <c r="HAV226" s="67"/>
      <c r="HAW226" s="67"/>
      <c r="HAX226" s="65"/>
      <c r="HAY226" s="65"/>
      <c r="HAZ226" s="65"/>
      <c r="HBA226" s="66"/>
      <c r="HBC226" s="64"/>
      <c r="HBD226" s="67"/>
      <c r="HBE226" s="67"/>
      <c r="HBF226" s="65"/>
      <c r="HBG226" s="65"/>
      <c r="HBH226" s="65"/>
      <c r="HBI226" s="66"/>
      <c r="HBK226" s="64"/>
      <c r="HBL226" s="67"/>
      <c r="HBM226" s="67"/>
      <c r="HBN226" s="65"/>
      <c r="HBO226" s="65"/>
      <c r="HBP226" s="65"/>
      <c r="HBQ226" s="66"/>
      <c r="HBS226" s="64"/>
      <c r="HBT226" s="67"/>
      <c r="HBU226" s="67"/>
      <c r="HBV226" s="65"/>
      <c r="HBW226" s="65"/>
      <c r="HBX226" s="65"/>
      <c r="HBY226" s="66"/>
      <c r="HCA226" s="64"/>
      <c r="HCB226" s="67"/>
      <c r="HCC226" s="67"/>
      <c r="HCD226" s="65"/>
      <c r="HCE226" s="65"/>
      <c r="HCF226" s="65"/>
      <c r="HCG226" s="66"/>
      <c r="HCI226" s="64"/>
      <c r="HCJ226" s="67"/>
      <c r="HCK226" s="67"/>
      <c r="HCL226" s="65"/>
      <c r="HCM226" s="65"/>
      <c r="HCN226" s="65"/>
      <c r="HCO226" s="66"/>
      <c r="HCQ226" s="64"/>
      <c r="HCR226" s="67"/>
      <c r="HCS226" s="67"/>
      <c r="HCT226" s="65"/>
      <c r="HCU226" s="65"/>
      <c r="HCV226" s="65"/>
      <c r="HCW226" s="66"/>
      <c r="HCY226" s="64"/>
      <c r="HCZ226" s="67"/>
      <c r="HDA226" s="67"/>
      <c r="HDB226" s="65"/>
      <c r="HDC226" s="65"/>
      <c r="HDD226" s="65"/>
      <c r="HDE226" s="66"/>
      <c r="HDG226" s="64"/>
      <c r="HDH226" s="67"/>
      <c r="HDI226" s="67"/>
      <c r="HDJ226" s="65"/>
      <c r="HDK226" s="65"/>
      <c r="HDL226" s="65"/>
      <c r="HDM226" s="66"/>
      <c r="HDO226" s="64"/>
      <c r="HDP226" s="67"/>
      <c r="HDQ226" s="67"/>
      <c r="HDR226" s="65"/>
      <c r="HDS226" s="65"/>
      <c r="HDT226" s="65"/>
      <c r="HDU226" s="66"/>
      <c r="HDW226" s="64"/>
      <c r="HDX226" s="67"/>
      <c r="HDY226" s="67"/>
      <c r="HDZ226" s="65"/>
      <c r="HEA226" s="65"/>
      <c r="HEB226" s="65"/>
      <c r="HEC226" s="66"/>
      <c r="HEE226" s="64"/>
      <c r="HEF226" s="67"/>
      <c r="HEG226" s="67"/>
      <c r="HEH226" s="65"/>
      <c r="HEI226" s="65"/>
      <c r="HEJ226" s="65"/>
      <c r="HEK226" s="66"/>
      <c r="HEM226" s="64"/>
      <c r="HEN226" s="67"/>
      <c r="HEO226" s="67"/>
      <c r="HEP226" s="65"/>
      <c r="HEQ226" s="65"/>
      <c r="HER226" s="65"/>
      <c r="HES226" s="66"/>
      <c r="HEU226" s="64"/>
      <c r="HEV226" s="67"/>
      <c r="HEW226" s="67"/>
      <c r="HEX226" s="65"/>
      <c r="HEY226" s="65"/>
      <c r="HEZ226" s="65"/>
      <c r="HFA226" s="66"/>
      <c r="HFC226" s="64"/>
      <c r="HFD226" s="67"/>
      <c r="HFE226" s="67"/>
      <c r="HFF226" s="65"/>
      <c r="HFG226" s="65"/>
      <c r="HFH226" s="65"/>
      <c r="HFI226" s="66"/>
      <c r="HFK226" s="64"/>
      <c r="HFL226" s="67"/>
      <c r="HFM226" s="67"/>
      <c r="HFN226" s="65"/>
      <c r="HFO226" s="65"/>
      <c r="HFP226" s="65"/>
      <c r="HFQ226" s="66"/>
      <c r="HFS226" s="64"/>
      <c r="HFT226" s="67"/>
      <c r="HFU226" s="67"/>
      <c r="HFV226" s="65"/>
      <c r="HFW226" s="65"/>
      <c r="HFX226" s="65"/>
      <c r="HFY226" s="66"/>
      <c r="HGA226" s="64"/>
      <c r="HGB226" s="67"/>
      <c r="HGC226" s="67"/>
      <c r="HGD226" s="65"/>
      <c r="HGE226" s="65"/>
      <c r="HGF226" s="65"/>
      <c r="HGG226" s="66"/>
      <c r="HGI226" s="64"/>
      <c r="HGJ226" s="67"/>
      <c r="HGK226" s="67"/>
      <c r="HGL226" s="65"/>
      <c r="HGM226" s="65"/>
      <c r="HGN226" s="65"/>
      <c r="HGO226" s="66"/>
      <c r="HGQ226" s="64"/>
      <c r="HGR226" s="67"/>
      <c r="HGS226" s="67"/>
      <c r="HGT226" s="65"/>
      <c r="HGU226" s="65"/>
      <c r="HGV226" s="65"/>
      <c r="HGW226" s="66"/>
      <c r="HGY226" s="64"/>
      <c r="HGZ226" s="67"/>
      <c r="HHA226" s="67"/>
      <c r="HHB226" s="65"/>
      <c r="HHC226" s="65"/>
      <c r="HHD226" s="65"/>
      <c r="HHE226" s="66"/>
      <c r="HHG226" s="64"/>
      <c r="HHH226" s="67"/>
      <c r="HHI226" s="67"/>
      <c r="HHJ226" s="65"/>
      <c r="HHK226" s="65"/>
      <c r="HHL226" s="65"/>
      <c r="HHM226" s="66"/>
      <c r="HHO226" s="64"/>
      <c r="HHP226" s="67"/>
      <c r="HHQ226" s="67"/>
      <c r="HHR226" s="65"/>
      <c r="HHS226" s="65"/>
      <c r="HHT226" s="65"/>
      <c r="HHU226" s="66"/>
      <c r="HHW226" s="64"/>
      <c r="HHX226" s="67"/>
      <c r="HHY226" s="67"/>
      <c r="HHZ226" s="65"/>
      <c r="HIA226" s="65"/>
      <c r="HIB226" s="65"/>
      <c r="HIC226" s="66"/>
      <c r="HIE226" s="64"/>
      <c r="HIF226" s="67"/>
      <c r="HIG226" s="67"/>
      <c r="HIH226" s="65"/>
      <c r="HII226" s="65"/>
      <c r="HIJ226" s="65"/>
      <c r="HIK226" s="66"/>
      <c r="HIM226" s="64"/>
      <c r="HIN226" s="67"/>
      <c r="HIO226" s="67"/>
      <c r="HIP226" s="65"/>
      <c r="HIQ226" s="65"/>
      <c r="HIR226" s="65"/>
      <c r="HIS226" s="66"/>
      <c r="HIU226" s="64"/>
      <c r="HIV226" s="67"/>
      <c r="HIW226" s="67"/>
      <c r="HIX226" s="65"/>
      <c r="HIY226" s="65"/>
      <c r="HIZ226" s="65"/>
      <c r="HJA226" s="66"/>
      <c r="HJC226" s="64"/>
      <c r="HJD226" s="67"/>
      <c r="HJE226" s="67"/>
      <c r="HJF226" s="65"/>
      <c r="HJG226" s="65"/>
      <c r="HJH226" s="65"/>
      <c r="HJI226" s="66"/>
      <c r="HJK226" s="64"/>
      <c r="HJL226" s="67"/>
      <c r="HJM226" s="67"/>
      <c r="HJN226" s="65"/>
      <c r="HJO226" s="65"/>
      <c r="HJP226" s="65"/>
      <c r="HJQ226" s="66"/>
      <c r="HJS226" s="64"/>
      <c r="HJT226" s="67"/>
      <c r="HJU226" s="67"/>
      <c r="HJV226" s="65"/>
      <c r="HJW226" s="65"/>
      <c r="HJX226" s="65"/>
      <c r="HJY226" s="66"/>
      <c r="HKA226" s="64"/>
      <c r="HKB226" s="67"/>
      <c r="HKC226" s="67"/>
      <c r="HKD226" s="65"/>
      <c r="HKE226" s="65"/>
      <c r="HKF226" s="65"/>
      <c r="HKG226" s="66"/>
      <c r="HKI226" s="64"/>
      <c r="HKJ226" s="67"/>
      <c r="HKK226" s="67"/>
      <c r="HKL226" s="65"/>
      <c r="HKM226" s="65"/>
      <c r="HKN226" s="65"/>
      <c r="HKO226" s="66"/>
      <c r="HKQ226" s="64"/>
      <c r="HKR226" s="67"/>
      <c r="HKS226" s="67"/>
      <c r="HKT226" s="65"/>
      <c r="HKU226" s="65"/>
      <c r="HKV226" s="65"/>
      <c r="HKW226" s="66"/>
      <c r="HKY226" s="64"/>
      <c r="HKZ226" s="67"/>
      <c r="HLA226" s="67"/>
      <c r="HLB226" s="65"/>
      <c r="HLC226" s="65"/>
      <c r="HLD226" s="65"/>
      <c r="HLE226" s="66"/>
      <c r="HLG226" s="64"/>
      <c r="HLH226" s="67"/>
      <c r="HLI226" s="67"/>
      <c r="HLJ226" s="65"/>
      <c r="HLK226" s="65"/>
      <c r="HLL226" s="65"/>
      <c r="HLM226" s="66"/>
      <c r="HLO226" s="64"/>
      <c r="HLP226" s="67"/>
      <c r="HLQ226" s="67"/>
      <c r="HLR226" s="65"/>
      <c r="HLS226" s="65"/>
      <c r="HLT226" s="65"/>
      <c r="HLU226" s="66"/>
      <c r="HLW226" s="64"/>
      <c r="HLX226" s="67"/>
      <c r="HLY226" s="67"/>
      <c r="HLZ226" s="65"/>
      <c r="HMA226" s="65"/>
      <c r="HMB226" s="65"/>
      <c r="HMC226" s="66"/>
      <c r="HME226" s="64"/>
      <c r="HMF226" s="67"/>
      <c r="HMG226" s="67"/>
      <c r="HMH226" s="65"/>
      <c r="HMI226" s="65"/>
      <c r="HMJ226" s="65"/>
      <c r="HMK226" s="66"/>
      <c r="HMM226" s="64"/>
      <c r="HMN226" s="67"/>
      <c r="HMO226" s="67"/>
      <c r="HMP226" s="65"/>
      <c r="HMQ226" s="65"/>
      <c r="HMR226" s="65"/>
      <c r="HMS226" s="66"/>
      <c r="HMU226" s="64"/>
      <c r="HMV226" s="67"/>
      <c r="HMW226" s="67"/>
      <c r="HMX226" s="65"/>
      <c r="HMY226" s="65"/>
      <c r="HMZ226" s="65"/>
      <c r="HNA226" s="66"/>
      <c r="HNC226" s="64"/>
      <c r="HND226" s="67"/>
      <c r="HNE226" s="67"/>
      <c r="HNF226" s="65"/>
      <c r="HNG226" s="65"/>
      <c r="HNH226" s="65"/>
      <c r="HNI226" s="66"/>
      <c r="HNK226" s="64"/>
      <c r="HNL226" s="67"/>
      <c r="HNM226" s="67"/>
      <c r="HNN226" s="65"/>
      <c r="HNO226" s="65"/>
      <c r="HNP226" s="65"/>
      <c r="HNQ226" s="66"/>
      <c r="HNS226" s="64"/>
      <c r="HNT226" s="67"/>
      <c r="HNU226" s="67"/>
      <c r="HNV226" s="65"/>
      <c r="HNW226" s="65"/>
      <c r="HNX226" s="65"/>
      <c r="HNY226" s="66"/>
      <c r="HOA226" s="64"/>
      <c r="HOB226" s="67"/>
      <c r="HOC226" s="67"/>
      <c r="HOD226" s="65"/>
      <c r="HOE226" s="65"/>
      <c r="HOF226" s="65"/>
      <c r="HOG226" s="66"/>
      <c r="HOI226" s="64"/>
      <c r="HOJ226" s="67"/>
      <c r="HOK226" s="67"/>
      <c r="HOL226" s="65"/>
      <c r="HOM226" s="65"/>
      <c r="HON226" s="65"/>
      <c r="HOO226" s="66"/>
      <c r="HOQ226" s="64"/>
      <c r="HOR226" s="67"/>
      <c r="HOS226" s="67"/>
      <c r="HOT226" s="65"/>
      <c r="HOU226" s="65"/>
      <c r="HOV226" s="65"/>
      <c r="HOW226" s="66"/>
      <c r="HOY226" s="64"/>
      <c r="HOZ226" s="67"/>
      <c r="HPA226" s="67"/>
      <c r="HPB226" s="65"/>
      <c r="HPC226" s="65"/>
      <c r="HPD226" s="65"/>
      <c r="HPE226" s="66"/>
      <c r="HPG226" s="64"/>
      <c r="HPH226" s="67"/>
      <c r="HPI226" s="67"/>
      <c r="HPJ226" s="65"/>
      <c r="HPK226" s="65"/>
      <c r="HPL226" s="65"/>
      <c r="HPM226" s="66"/>
      <c r="HPO226" s="64"/>
      <c r="HPP226" s="67"/>
      <c r="HPQ226" s="67"/>
      <c r="HPR226" s="65"/>
      <c r="HPS226" s="65"/>
      <c r="HPT226" s="65"/>
      <c r="HPU226" s="66"/>
      <c r="HPW226" s="64"/>
      <c r="HPX226" s="67"/>
      <c r="HPY226" s="67"/>
      <c r="HPZ226" s="65"/>
      <c r="HQA226" s="65"/>
      <c r="HQB226" s="65"/>
      <c r="HQC226" s="66"/>
      <c r="HQE226" s="64"/>
      <c r="HQF226" s="67"/>
      <c r="HQG226" s="67"/>
      <c r="HQH226" s="65"/>
      <c r="HQI226" s="65"/>
      <c r="HQJ226" s="65"/>
      <c r="HQK226" s="66"/>
      <c r="HQM226" s="64"/>
      <c r="HQN226" s="67"/>
      <c r="HQO226" s="67"/>
      <c r="HQP226" s="65"/>
      <c r="HQQ226" s="65"/>
      <c r="HQR226" s="65"/>
      <c r="HQS226" s="66"/>
      <c r="HQU226" s="64"/>
      <c r="HQV226" s="67"/>
      <c r="HQW226" s="67"/>
      <c r="HQX226" s="65"/>
      <c r="HQY226" s="65"/>
      <c r="HQZ226" s="65"/>
      <c r="HRA226" s="66"/>
      <c r="HRC226" s="64"/>
      <c r="HRD226" s="67"/>
      <c r="HRE226" s="67"/>
      <c r="HRF226" s="65"/>
      <c r="HRG226" s="65"/>
      <c r="HRH226" s="65"/>
      <c r="HRI226" s="66"/>
      <c r="HRK226" s="64"/>
      <c r="HRL226" s="67"/>
      <c r="HRM226" s="67"/>
      <c r="HRN226" s="65"/>
      <c r="HRO226" s="65"/>
      <c r="HRP226" s="65"/>
      <c r="HRQ226" s="66"/>
      <c r="HRS226" s="64"/>
      <c r="HRT226" s="67"/>
      <c r="HRU226" s="67"/>
      <c r="HRV226" s="65"/>
      <c r="HRW226" s="65"/>
      <c r="HRX226" s="65"/>
      <c r="HRY226" s="66"/>
      <c r="HSA226" s="64"/>
      <c r="HSB226" s="67"/>
      <c r="HSC226" s="67"/>
      <c r="HSD226" s="65"/>
      <c r="HSE226" s="65"/>
      <c r="HSF226" s="65"/>
      <c r="HSG226" s="66"/>
      <c r="HSI226" s="64"/>
      <c r="HSJ226" s="67"/>
      <c r="HSK226" s="67"/>
      <c r="HSL226" s="65"/>
      <c r="HSM226" s="65"/>
      <c r="HSN226" s="65"/>
      <c r="HSO226" s="66"/>
      <c r="HSQ226" s="64"/>
      <c r="HSR226" s="67"/>
      <c r="HSS226" s="67"/>
      <c r="HST226" s="65"/>
      <c r="HSU226" s="65"/>
      <c r="HSV226" s="65"/>
      <c r="HSW226" s="66"/>
      <c r="HSY226" s="64"/>
      <c r="HSZ226" s="67"/>
      <c r="HTA226" s="67"/>
      <c r="HTB226" s="65"/>
      <c r="HTC226" s="65"/>
      <c r="HTD226" s="65"/>
      <c r="HTE226" s="66"/>
      <c r="HTG226" s="64"/>
      <c r="HTH226" s="67"/>
      <c r="HTI226" s="67"/>
      <c r="HTJ226" s="65"/>
      <c r="HTK226" s="65"/>
      <c r="HTL226" s="65"/>
      <c r="HTM226" s="66"/>
      <c r="HTO226" s="64"/>
      <c r="HTP226" s="67"/>
      <c r="HTQ226" s="67"/>
      <c r="HTR226" s="65"/>
      <c r="HTS226" s="65"/>
      <c r="HTT226" s="65"/>
      <c r="HTU226" s="66"/>
      <c r="HTW226" s="64"/>
      <c r="HTX226" s="67"/>
      <c r="HTY226" s="67"/>
      <c r="HTZ226" s="65"/>
      <c r="HUA226" s="65"/>
      <c r="HUB226" s="65"/>
      <c r="HUC226" s="66"/>
      <c r="HUE226" s="64"/>
      <c r="HUF226" s="67"/>
      <c r="HUG226" s="67"/>
      <c r="HUH226" s="65"/>
      <c r="HUI226" s="65"/>
      <c r="HUJ226" s="65"/>
      <c r="HUK226" s="66"/>
      <c r="HUM226" s="64"/>
      <c r="HUN226" s="67"/>
      <c r="HUO226" s="67"/>
      <c r="HUP226" s="65"/>
      <c r="HUQ226" s="65"/>
      <c r="HUR226" s="65"/>
      <c r="HUS226" s="66"/>
      <c r="HUU226" s="64"/>
      <c r="HUV226" s="67"/>
      <c r="HUW226" s="67"/>
      <c r="HUX226" s="65"/>
      <c r="HUY226" s="65"/>
      <c r="HUZ226" s="65"/>
      <c r="HVA226" s="66"/>
      <c r="HVC226" s="64"/>
      <c r="HVD226" s="67"/>
      <c r="HVE226" s="67"/>
      <c r="HVF226" s="65"/>
      <c r="HVG226" s="65"/>
      <c r="HVH226" s="65"/>
      <c r="HVI226" s="66"/>
      <c r="HVK226" s="64"/>
      <c r="HVL226" s="67"/>
      <c r="HVM226" s="67"/>
      <c r="HVN226" s="65"/>
      <c r="HVO226" s="65"/>
      <c r="HVP226" s="65"/>
      <c r="HVQ226" s="66"/>
      <c r="HVS226" s="64"/>
      <c r="HVT226" s="67"/>
      <c r="HVU226" s="67"/>
      <c r="HVV226" s="65"/>
      <c r="HVW226" s="65"/>
      <c r="HVX226" s="65"/>
      <c r="HVY226" s="66"/>
      <c r="HWA226" s="64"/>
      <c r="HWB226" s="67"/>
      <c r="HWC226" s="67"/>
      <c r="HWD226" s="65"/>
      <c r="HWE226" s="65"/>
      <c r="HWF226" s="65"/>
      <c r="HWG226" s="66"/>
      <c r="HWI226" s="64"/>
      <c r="HWJ226" s="67"/>
      <c r="HWK226" s="67"/>
      <c r="HWL226" s="65"/>
      <c r="HWM226" s="65"/>
      <c r="HWN226" s="65"/>
      <c r="HWO226" s="66"/>
      <c r="HWQ226" s="64"/>
      <c r="HWR226" s="67"/>
      <c r="HWS226" s="67"/>
      <c r="HWT226" s="65"/>
      <c r="HWU226" s="65"/>
      <c r="HWV226" s="65"/>
      <c r="HWW226" s="66"/>
      <c r="HWY226" s="64"/>
      <c r="HWZ226" s="67"/>
      <c r="HXA226" s="67"/>
      <c r="HXB226" s="65"/>
      <c r="HXC226" s="65"/>
      <c r="HXD226" s="65"/>
      <c r="HXE226" s="66"/>
      <c r="HXG226" s="64"/>
      <c r="HXH226" s="67"/>
      <c r="HXI226" s="67"/>
      <c r="HXJ226" s="65"/>
      <c r="HXK226" s="65"/>
      <c r="HXL226" s="65"/>
      <c r="HXM226" s="66"/>
      <c r="HXO226" s="64"/>
      <c r="HXP226" s="67"/>
      <c r="HXQ226" s="67"/>
      <c r="HXR226" s="65"/>
      <c r="HXS226" s="65"/>
      <c r="HXT226" s="65"/>
      <c r="HXU226" s="66"/>
      <c r="HXW226" s="64"/>
      <c r="HXX226" s="67"/>
      <c r="HXY226" s="67"/>
      <c r="HXZ226" s="65"/>
      <c r="HYA226" s="65"/>
      <c r="HYB226" s="65"/>
      <c r="HYC226" s="66"/>
      <c r="HYE226" s="64"/>
      <c r="HYF226" s="67"/>
      <c r="HYG226" s="67"/>
      <c r="HYH226" s="65"/>
      <c r="HYI226" s="65"/>
      <c r="HYJ226" s="65"/>
      <c r="HYK226" s="66"/>
      <c r="HYM226" s="64"/>
      <c r="HYN226" s="67"/>
      <c r="HYO226" s="67"/>
      <c r="HYP226" s="65"/>
      <c r="HYQ226" s="65"/>
      <c r="HYR226" s="65"/>
      <c r="HYS226" s="66"/>
      <c r="HYU226" s="64"/>
      <c r="HYV226" s="67"/>
      <c r="HYW226" s="67"/>
      <c r="HYX226" s="65"/>
      <c r="HYY226" s="65"/>
      <c r="HYZ226" s="65"/>
      <c r="HZA226" s="66"/>
      <c r="HZC226" s="64"/>
      <c r="HZD226" s="67"/>
      <c r="HZE226" s="67"/>
      <c r="HZF226" s="65"/>
      <c r="HZG226" s="65"/>
      <c r="HZH226" s="65"/>
      <c r="HZI226" s="66"/>
      <c r="HZK226" s="64"/>
      <c r="HZL226" s="67"/>
      <c r="HZM226" s="67"/>
      <c r="HZN226" s="65"/>
      <c r="HZO226" s="65"/>
      <c r="HZP226" s="65"/>
      <c r="HZQ226" s="66"/>
      <c r="HZS226" s="64"/>
      <c r="HZT226" s="67"/>
      <c r="HZU226" s="67"/>
      <c r="HZV226" s="65"/>
      <c r="HZW226" s="65"/>
      <c r="HZX226" s="65"/>
      <c r="HZY226" s="66"/>
      <c r="IAA226" s="64"/>
      <c r="IAB226" s="67"/>
      <c r="IAC226" s="67"/>
      <c r="IAD226" s="65"/>
      <c r="IAE226" s="65"/>
      <c r="IAF226" s="65"/>
      <c r="IAG226" s="66"/>
      <c r="IAI226" s="64"/>
      <c r="IAJ226" s="67"/>
      <c r="IAK226" s="67"/>
      <c r="IAL226" s="65"/>
      <c r="IAM226" s="65"/>
      <c r="IAN226" s="65"/>
      <c r="IAO226" s="66"/>
      <c r="IAQ226" s="64"/>
      <c r="IAR226" s="67"/>
      <c r="IAS226" s="67"/>
      <c r="IAT226" s="65"/>
      <c r="IAU226" s="65"/>
      <c r="IAV226" s="65"/>
      <c r="IAW226" s="66"/>
      <c r="IAY226" s="64"/>
      <c r="IAZ226" s="67"/>
      <c r="IBA226" s="67"/>
      <c r="IBB226" s="65"/>
      <c r="IBC226" s="65"/>
      <c r="IBD226" s="65"/>
      <c r="IBE226" s="66"/>
      <c r="IBG226" s="64"/>
      <c r="IBH226" s="67"/>
      <c r="IBI226" s="67"/>
      <c r="IBJ226" s="65"/>
      <c r="IBK226" s="65"/>
      <c r="IBL226" s="65"/>
      <c r="IBM226" s="66"/>
      <c r="IBO226" s="64"/>
      <c r="IBP226" s="67"/>
      <c r="IBQ226" s="67"/>
      <c r="IBR226" s="65"/>
      <c r="IBS226" s="65"/>
      <c r="IBT226" s="65"/>
      <c r="IBU226" s="66"/>
      <c r="IBW226" s="64"/>
      <c r="IBX226" s="67"/>
      <c r="IBY226" s="67"/>
      <c r="IBZ226" s="65"/>
      <c r="ICA226" s="65"/>
      <c r="ICB226" s="65"/>
      <c r="ICC226" s="66"/>
      <c r="ICE226" s="64"/>
      <c r="ICF226" s="67"/>
      <c r="ICG226" s="67"/>
      <c r="ICH226" s="65"/>
      <c r="ICI226" s="65"/>
      <c r="ICJ226" s="65"/>
      <c r="ICK226" s="66"/>
      <c r="ICM226" s="64"/>
      <c r="ICN226" s="67"/>
      <c r="ICO226" s="67"/>
      <c r="ICP226" s="65"/>
      <c r="ICQ226" s="65"/>
      <c r="ICR226" s="65"/>
      <c r="ICS226" s="66"/>
      <c r="ICU226" s="64"/>
      <c r="ICV226" s="67"/>
      <c r="ICW226" s="67"/>
      <c r="ICX226" s="65"/>
      <c r="ICY226" s="65"/>
      <c r="ICZ226" s="65"/>
      <c r="IDA226" s="66"/>
      <c r="IDC226" s="64"/>
      <c r="IDD226" s="67"/>
      <c r="IDE226" s="67"/>
      <c r="IDF226" s="65"/>
      <c r="IDG226" s="65"/>
      <c r="IDH226" s="65"/>
      <c r="IDI226" s="66"/>
      <c r="IDK226" s="64"/>
      <c r="IDL226" s="67"/>
      <c r="IDM226" s="67"/>
      <c r="IDN226" s="65"/>
      <c r="IDO226" s="65"/>
      <c r="IDP226" s="65"/>
      <c r="IDQ226" s="66"/>
      <c r="IDS226" s="64"/>
      <c r="IDT226" s="67"/>
      <c r="IDU226" s="67"/>
      <c r="IDV226" s="65"/>
      <c r="IDW226" s="65"/>
      <c r="IDX226" s="65"/>
      <c r="IDY226" s="66"/>
      <c r="IEA226" s="64"/>
      <c r="IEB226" s="67"/>
      <c r="IEC226" s="67"/>
      <c r="IED226" s="65"/>
      <c r="IEE226" s="65"/>
      <c r="IEF226" s="65"/>
      <c r="IEG226" s="66"/>
      <c r="IEI226" s="64"/>
      <c r="IEJ226" s="67"/>
      <c r="IEK226" s="67"/>
      <c r="IEL226" s="65"/>
      <c r="IEM226" s="65"/>
      <c r="IEN226" s="65"/>
      <c r="IEO226" s="66"/>
      <c r="IEQ226" s="64"/>
      <c r="IER226" s="67"/>
      <c r="IES226" s="67"/>
      <c r="IET226" s="65"/>
      <c r="IEU226" s="65"/>
      <c r="IEV226" s="65"/>
      <c r="IEW226" s="66"/>
      <c r="IEY226" s="64"/>
      <c r="IEZ226" s="67"/>
      <c r="IFA226" s="67"/>
      <c r="IFB226" s="65"/>
      <c r="IFC226" s="65"/>
      <c r="IFD226" s="65"/>
      <c r="IFE226" s="66"/>
      <c r="IFG226" s="64"/>
      <c r="IFH226" s="67"/>
      <c r="IFI226" s="67"/>
      <c r="IFJ226" s="65"/>
      <c r="IFK226" s="65"/>
      <c r="IFL226" s="65"/>
      <c r="IFM226" s="66"/>
      <c r="IFO226" s="64"/>
      <c r="IFP226" s="67"/>
      <c r="IFQ226" s="67"/>
      <c r="IFR226" s="65"/>
      <c r="IFS226" s="65"/>
      <c r="IFT226" s="65"/>
      <c r="IFU226" s="66"/>
      <c r="IFW226" s="64"/>
      <c r="IFX226" s="67"/>
      <c r="IFY226" s="67"/>
      <c r="IFZ226" s="65"/>
      <c r="IGA226" s="65"/>
      <c r="IGB226" s="65"/>
      <c r="IGC226" s="66"/>
      <c r="IGE226" s="64"/>
      <c r="IGF226" s="67"/>
      <c r="IGG226" s="67"/>
      <c r="IGH226" s="65"/>
      <c r="IGI226" s="65"/>
      <c r="IGJ226" s="65"/>
      <c r="IGK226" s="66"/>
      <c r="IGM226" s="64"/>
      <c r="IGN226" s="67"/>
      <c r="IGO226" s="67"/>
      <c r="IGP226" s="65"/>
      <c r="IGQ226" s="65"/>
      <c r="IGR226" s="65"/>
      <c r="IGS226" s="66"/>
      <c r="IGU226" s="64"/>
      <c r="IGV226" s="67"/>
      <c r="IGW226" s="67"/>
      <c r="IGX226" s="65"/>
      <c r="IGY226" s="65"/>
      <c r="IGZ226" s="65"/>
      <c r="IHA226" s="66"/>
      <c r="IHC226" s="64"/>
      <c r="IHD226" s="67"/>
      <c r="IHE226" s="67"/>
      <c r="IHF226" s="65"/>
      <c r="IHG226" s="65"/>
      <c r="IHH226" s="65"/>
      <c r="IHI226" s="66"/>
      <c r="IHK226" s="64"/>
      <c r="IHL226" s="67"/>
      <c r="IHM226" s="67"/>
      <c r="IHN226" s="65"/>
      <c r="IHO226" s="65"/>
      <c r="IHP226" s="65"/>
      <c r="IHQ226" s="66"/>
      <c r="IHS226" s="64"/>
      <c r="IHT226" s="67"/>
      <c r="IHU226" s="67"/>
      <c r="IHV226" s="65"/>
      <c r="IHW226" s="65"/>
      <c r="IHX226" s="65"/>
      <c r="IHY226" s="66"/>
      <c r="IIA226" s="64"/>
      <c r="IIB226" s="67"/>
      <c r="IIC226" s="67"/>
      <c r="IID226" s="65"/>
      <c r="IIE226" s="65"/>
      <c r="IIF226" s="65"/>
      <c r="IIG226" s="66"/>
      <c r="III226" s="64"/>
      <c r="IIJ226" s="67"/>
      <c r="IIK226" s="67"/>
      <c r="IIL226" s="65"/>
      <c r="IIM226" s="65"/>
      <c r="IIN226" s="65"/>
      <c r="IIO226" s="66"/>
      <c r="IIQ226" s="64"/>
      <c r="IIR226" s="67"/>
      <c r="IIS226" s="67"/>
      <c r="IIT226" s="65"/>
      <c r="IIU226" s="65"/>
      <c r="IIV226" s="65"/>
      <c r="IIW226" s="66"/>
      <c r="IIY226" s="64"/>
      <c r="IIZ226" s="67"/>
      <c r="IJA226" s="67"/>
      <c r="IJB226" s="65"/>
      <c r="IJC226" s="65"/>
      <c r="IJD226" s="65"/>
      <c r="IJE226" s="66"/>
      <c r="IJG226" s="64"/>
      <c r="IJH226" s="67"/>
      <c r="IJI226" s="67"/>
      <c r="IJJ226" s="65"/>
      <c r="IJK226" s="65"/>
      <c r="IJL226" s="65"/>
      <c r="IJM226" s="66"/>
      <c r="IJO226" s="64"/>
      <c r="IJP226" s="67"/>
      <c r="IJQ226" s="67"/>
      <c r="IJR226" s="65"/>
      <c r="IJS226" s="65"/>
      <c r="IJT226" s="65"/>
      <c r="IJU226" s="66"/>
      <c r="IJW226" s="64"/>
      <c r="IJX226" s="67"/>
      <c r="IJY226" s="67"/>
      <c r="IJZ226" s="65"/>
      <c r="IKA226" s="65"/>
      <c r="IKB226" s="65"/>
      <c r="IKC226" s="66"/>
      <c r="IKE226" s="64"/>
      <c r="IKF226" s="67"/>
      <c r="IKG226" s="67"/>
      <c r="IKH226" s="65"/>
      <c r="IKI226" s="65"/>
      <c r="IKJ226" s="65"/>
      <c r="IKK226" s="66"/>
      <c r="IKM226" s="64"/>
      <c r="IKN226" s="67"/>
      <c r="IKO226" s="67"/>
      <c r="IKP226" s="65"/>
      <c r="IKQ226" s="65"/>
      <c r="IKR226" s="65"/>
      <c r="IKS226" s="66"/>
      <c r="IKU226" s="64"/>
      <c r="IKV226" s="67"/>
      <c r="IKW226" s="67"/>
      <c r="IKX226" s="65"/>
      <c r="IKY226" s="65"/>
      <c r="IKZ226" s="65"/>
      <c r="ILA226" s="66"/>
      <c r="ILC226" s="64"/>
      <c r="ILD226" s="67"/>
      <c r="ILE226" s="67"/>
      <c r="ILF226" s="65"/>
      <c r="ILG226" s="65"/>
      <c r="ILH226" s="65"/>
      <c r="ILI226" s="66"/>
      <c r="ILK226" s="64"/>
      <c r="ILL226" s="67"/>
      <c r="ILM226" s="67"/>
      <c r="ILN226" s="65"/>
      <c r="ILO226" s="65"/>
      <c r="ILP226" s="65"/>
      <c r="ILQ226" s="66"/>
      <c r="ILS226" s="64"/>
      <c r="ILT226" s="67"/>
      <c r="ILU226" s="67"/>
      <c r="ILV226" s="65"/>
      <c r="ILW226" s="65"/>
      <c r="ILX226" s="65"/>
      <c r="ILY226" s="66"/>
      <c r="IMA226" s="64"/>
      <c r="IMB226" s="67"/>
      <c r="IMC226" s="67"/>
      <c r="IMD226" s="65"/>
      <c r="IME226" s="65"/>
      <c r="IMF226" s="65"/>
      <c r="IMG226" s="66"/>
      <c r="IMI226" s="64"/>
      <c r="IMJ226" s="67"/>
      <c r="IMK226" s="67"/>
      <c r="IML226" s="65"/>
      <c r="IMM226" s="65"/>
      <c r="IMN226" s="65"/>
      <c r="IMO226" s="66"/>
      <c r="IMQ226" s="64"/>
      <c r="IMR226" s="67"/>
      <c r="IMS226" s="67"/>
      <c r="IMT226" s="65"/>
      <c r="IMU226" s="65"/>
      <c r="IMV226" s="65"/>
      <c r="IMW226" s="66"/>
      <c r="IMY226" s="64"/>
      <c r="IMZ226" s="67"/>
      <c r="INA226" s="67"/>
      <c r="INB226" s="65"/>
      <c r="INC226" s="65"/>
      <c r="IND226" s="65"/>
      <c r="INE226" s="66"/>
      <c r="ING226" s="64"/>
      <c r="INH226" s="67"/>
      <c r="INI226" s="67"/>
      <c r="INJ226" s="65"/>
      <c r="INK226" s="65"/>
      <c r="INL226" s="65"/>
      <c r="INM226" s="66"/>
      <c r="INO226" s="64"/>
      <c r="INP226" s="67"/>
      <c r="INQ226" s="67"/>
      <c r="INR226" s="65"/>
      <c r="INS226" s="65"/>
      <c r="INT226" s="65"/>
      <c r="INU226" s="66"/>
      <c r="INW226" s="64"/>
      <c r="INX226" s="67"/>
      <c r="INY226" s="67"/>
      <c r="INZ226" s="65"/>
      <c r="IOA226" s="65"/>
      <c r="IOB226" s="65"/>
      <c r="IOC226" s="66"/>
      <c r="IOE226" s="64"/>
      <c r="IOF226" s="67"/>
      <c r="IOG226" s="67"/>
      <c r="IOH226" s="65"/>
      <c r="IOI226" s="65"/>
      <c r="IOJ226" s="65"/>
      <c r="IOK226" s="66"/>
      <c r="IOM226" s="64"/>
      <c r="ION226" s="67"/>
      <c r="IOO226" s="67"/>
      <c r="IOP226" s="65"/>
      <c r="IOQ226" s="65"/>
      <c r="IOR226" s="65"/>
      <c r="IOS226" s="66"/>
      <c r="IOU226" s="64"/>
      <c r="IOV226" s="67"/>
      <c r="IOW226" s="67"/>
      <c r="IOX226" s="65"/>
      <c r="IOY226" s="65"/>
      <c r="IOZ226" s="65"/>
      <c r="IPA226" s="66"/>
      <c r="IPC226" s="64"/>
      <c r="IPD226" s="67"/>
      <c r="IPE226" s="67"/>
      <c r="IPF226" s="65"/>
      <c r="IPG226" s="65"/>
      <c r="IPH226" s="65"/>
      <c r="IPI226" s="66"/>
      <c r="IPK226" s="64"/>
      <c r="IPL226" s="67"/>
      <c r="IPM226" s="67"/>
      <c r="IPN226" s="65"/>
      <c r="IPO226" s="65"/>
      <c r="IPP226" s="65"/>
      <c r="IPQ226" s="66"/>
      <c r="IPS226" s="64"/>
      <c r="IPT226" s="67"/>
      <c r="IPU226" s="67"/>
      <c r="IPV226" s="65"/>
      <c r="IPW226" s="65"/>
      <c r="IPX226" s="65"/>
      <c r="IPY226" s="66"/>
      <c r="IQA226" s="64"/>
      <c r="IQB226" s="67"/>
      <c r="IQC226" s="67"/>
      <c r="IQD226" s="65"/>
      <c r="IQE226" s="65"/>
      <c r="IQF226" s="65"/>
      <c r="IQG226" s="66"/>
      <c r="IQI226" s="64"/>
      <c r="IQJ226" s="67"/>
      <c r="IQK226" s="67"/>
      <c r="IQL226" s="65"/>
      <c r="IQM226" s="65"/>
      <c r="IQN226" s="65"/>
      <c r="IQO226" s="66"/>
      <c r="IQQ226" s="64"/>
      <c r="IQR226" s="67"/>
      <c r="IQS226" s="67"/>
      <c r="IQT226" s="65"/>
      <c r="IQU226" s="65"/>
      <c r="IQV226" s="65"/>
      <c r="IQW226" s="66"/>
      <c r="IQY226" s="64"/>
      <c r="IQZ226" s="67"/>
      <c r="IRA226" s="67"/>
      <c r="IRB226" s="65"/>
      <c r="IRC226" s="65"/>
      <c r="IRD226" s="65"/>
      <c r="IRE226" s="66"/>
      <c r="IRG226" s="64"/>
      <c r="IRH226" s="67"/>
      <c r="IRI226" s="67"/>
      <c r="IRJ226" s="65"/>
      <c r="IRK226" s="65"/>
      <c r="IRL226" s="65"/>
      <c r="IRM226" s="66"/>
      <c r="IRO226" s="64"/>
      <c r="IRP226" s="67"/>
      <c r="IRQ226" s="67"/>
      <c r="IRR226" s="65"/>
      <c r="IRS226" s="65"/>
      <c r="IRT226" s="65"/>
      <c r="IRU226" s="66"/>
      <c r="IRW226" s="64"/>
      <c r="IRX226" s="67"/>
      <c r="IRY226" s="67"/>
      <c r="IRZ226" s="65"/>
      <c r="ISA226" s="65"/>
      <c r="ISB226" s="65"/>
      <c r="ISC226" s="66"/>
      <c r="ISE226" s="64"/>
      <c r="ISF226" s="67"/>
      <c r="ISG226" s="67"/>
      <c r="ISH226" s="65"/>
      <c r="ISI226" s="65"/>
      <c r="ISJ226" s="65"/>
      <c r="ISK226" s="66"/>
      <c r="ISM226" s="64"/>
      <c r="ISN226" s="67"/>
      <c r="ISO226" s="67"/>
      <c r="ISP226" s="65"/>
      <c r="ISQ226" s="65"/>
      <c r="ISR226" s="65"/>
      <c r="ISS226" s="66"/>
      <c r="ISU226" s="64"/>
      <c r="ISV226" s="67"/>
      <c r="ISW226" s="67"/>
      <c r="ISX226" s="65"/>
      <c r="ISY226" s="65"/>
      <c r="ISZ226" s="65"/>
      <c r="ITA226" s="66"/>
      <c r="ITC226" s="64"/>
      <c r="ITD226" s="67"/>
      <c r="ITE226" s="67"/>
      <c r="ITF226" s="65"/>
      <c r="ITG226" s="65"/>
      <c r="ITH226" s="65"/>
      <c r="ITI226" s="66"/>
      <c r="ITK226" s="64"/>
      <c r="ITL226" s="67"/>
      <c r="ITM226" s="67"/>
      <c r="ITN226" s="65"/>
      <c r="ITO226" s="65"/>
      <c r="ITP226" s="65"/>
      <c r="ITQ226" s="66"/>
      <c r="ITS226" s="64"/>
      <c r="ITT226" s="67"/>
      <c r="ITU226" s="67"/>
      <c r="ITV226" s="65"/>
      <c r="ITW226" s="65"/>
      <c r="ITX226" s="65"/>
      <c r="ITY226" s="66"/>
      <c r="IUA226" s="64"/>
      <c r="IUB226" s="67"/>
      <c r="IUC226" s="67"/>
      <c r="IUD226" s="65"/>
      <c r="IUE226" s="65"/>
      <c r="IUF226" s="65"/>
      <c r="IUG226" s="66"/>
      <c r="IUI226" s="64"/>
      <c r="IUJ226" s="67"/>
      <c r="IUK226" s="67"/>
      <c r="IUL226" s="65"/>
      <c r="IUM226" s="65"/>
      <c r="IUN226" s="65"/>
      <c r="IUO226" s="66"/>
      <c r="IUQ226" s="64"/>
      <c r="IUR226" s="67"/>
      <c r="IUS226" s="67"/>
      <c r="IUT226" s="65"/>
      <c r="IUU226" s="65"/>
      <c r="IUV226" s="65"/>
      <c r="IUW226" s="66"/>
      <c r="IUY226" s="64"/>
      <c r="IUZ226" s="67"/>
      <c r="IVA226" s="67"/>
      <c r="IVB226" s="65"/>
      <c r="IVC226" s="65"/>
      <c r="IVD226" s="65"/>
      <c r="IVE226" s="66"/>
      <c r="IVG226" s="64"/>
      <c r="IVH226" s="67"/>
      <c r="IVI226" s="67"/>
      <c r="IVJ226" s="65"/>
      <c r="IVK226" s="65"/>
      <c r="IVL226" s="65"/>
      <c r="IVM226" s="66"/>
      <c r="IVO226" s="64"/>
      <c r="IVP226" s="67"/>
      <c r="IVQ226" s="67"/>
      <c r="IVR226" s="65"/>
      <c r="IVS226" s="65"/>
      <c r="IVT226" s="65"/>
      <c r="IVU226" s="66"/>
      <c r="IVW226" s="64"/>
      <c r="IVX226" s="67"/>
      <c r="IVY226" s="67"/>
      <c r="IVZ226" s="65"/>
      <c r="IWA226" s="65"/>
      <c r="IWB226" s="65"/>
      <c r="IWC226" s="66"/>
      <c r="IWE226" s="64"/>
      <c r="IWF226" s="67"/>
      <c r="IWG226" s="67"/>
      <c r="IWH226" s="65"/>
      <c r="IWI226" s="65"/>
      <c r="IWJ226" s="65"/>
      <c r="IWK226" s="66"/>
      <c r="IWM226" s="64"/>
      <c r="IWN226" s="67"/>
      <c r="IWO226" s="67"/>
      <c r="IWP226" s="65"/>
      <c r="IWQ226" s="65"/>
      <c r="IWR226" s="65"/>
      <c r="IWS226" s="66"/>
      <c r="IWU226" s="64"/>
      <c r="IWV226" s="67"/>
      <c r="IWW226" s="67"/>
      <c r="IWX226" s="65"/>
      <c r="IWY226" s="65"/>
      <c r="IWZ226" s="65"/>
      <c r="IXA226" s="66"/>
      <c r="IXC226" s="64"/>
      <c r="IXD226" s="67"/>
      <c r="IXE226" s="67"/>
      <c r="IXF226" s="65"/>
      <c r="IXG226" s="65"/>
      <c r="IXH226" s="65"/>
      <c r="IXI226" s="66"/>
      <c r="IXK226" s="64"/>
      <c r="IXL226" s="67"/>
      <c r="IXM226" s="67"/>
      <c r="IXN226" s="65"/>
      <c r="IXO226" s="65"/>
      <c r="IXP226" s="65"/>
      <c r="IXQ226" s="66"/>
      <c r="IXS226" s="64"/>
      <c r="IXT226" s="67"/>
      <c r="IXU226" s="67"/>
      <c r="IXV226" s="65"/>
      <c r="IXW226" s="65"/>
      <c r="IXX226" s="65"/>
      <c r="IXY226" s="66"/>
      <c r="IYA226" s="64"/>
      <c r="IYB226" s="67"/>
      <c r="IYC226" s="67"/>
      <c r="IYD226" s="65"/>
      <c r="IYE226" s="65"/>
      <c r="IYF226" s="65"/>
      <c r="IYG226" s="66"/>
      <c r="IYI226" s="64"/>
      <c r="IYJ226" s="67"/>
      <c r="IYK226" s="67"/>
      <c r="IYL226" s="65"/>
      <c r="IYM226" s="65"/>
      <c r="IYN226" s="65"/>
      <c r="IYO226" s="66"/>
      <c r="IYQ226" s="64"/>
      <c r="IYR226" s="67"/>
      <c r="IYS226" s="67"/>
      <c r="IYT226" s="65"/>
      <c r="IYU226" s="65"/>
      <c r="IYV226" s="65"/>
      <c r="IYW226" s="66"/>
      <c r="IYY226" s="64"/>
      <c r="IYZ226" s="67"/>
      <c r="IZA226" s="67"/>
      <c r="IZB226" s="65"/>
      <c r="IZC226" s="65"/>
      <c r="IZD226" s="65"/>
      <c r="IZE226" s="66"/>
      <c r="IZG226" s="64"/>
      <c r="IZH226" s="67"/>
      <c r="IZI226" s="67"/>
      <c r="IZJ226" s="65"/>
      <c r="IZK226" s="65"/>
      <c r="IZL226" s="65"/>
      <c r="IZM226" s="66"/>
      <c r="IZO226" s="64"/>
      <c r="IZP226" s="67"/>
      <c r="IZQ226" s="67"/>
      <c r="IZR226" s="65"/>
      <c r="IZS226" s="65"/>
      <c r="IZT226" s="65"/>
      <c r="IZU226" s="66"/>
      <c r="IZW226" s="64"/>
      <c r="IZX226" s="67"/>
      <c r="IZY226" s="67"/>
      <c r="IZZ226" s="65"/>
      <c r="JAA226" s="65"/>
      <c r="JAB226" s="65"/>
      <c r="JAC226" s="66"/>
      <c r="JAE226" s="64"/>
      <c r="JAF226" s="67"/>
      <c r="JAG226" s="67"/>
      <c r="JAH226" s="65"/>
      <c r="JAI226" s="65"/>
      <c r="JAJ226" s="65"/>
      <c r="JAK226" s="66"/>
      <c r="JAM226" s="64"/>
      <c r="JAN226" s="67"/>
      <c r="JAO226" s="67"/>
      <c r="JAP226" s="65"/>
      <c r="JAQ226" s="65"/>
      <c r="JAR226" s="65"/>
      <c r="JAS226" s="66"/>
      <c r="JAU226" s="64"/>
      <c r="JAV226" s="67"/>
      <c r="JAW226" s="67"/>
      <c r="JAX226" s="65"/>
      <c r="JAY226" s="65"/>
      <c r="JAZ226" s="65"/>
      <c r="JBA226" s="66"/>
      <c r="JBC226" s="64"/>
      <c r="JBD226" s="67"/>
      <c r="JBE226" s="67"/>
      <c r="JBF226" s="65"/>
      <c r="JBG226" s="65"/>
      <c r="JBH226" s="65"/>
      <c r="JBI226" s="66"/>
      <c r="JBK226" s="64"/>
      <c r="JBL226" s="67"/>
      <c r="JBM226" s="67"/>
      <c r="JBN226" s="65"/>
      <c r="JBO226" s="65"/>
      <c r="JBP226" s="65"/>
      <c r="JBQ226" s="66"/>
      <c r="JBS226" s="64"/>
      <c r="JBT226" s="67"/>
      <c r="JBU226" s="67"/>
      <c r="JBV226" s="65"/>
      <c r="JBW226" s="65"/>
      <c r="JBX226" s="65"/>
      <c r="JBY226" s="66"/>
      <c r="JCA226" s="64"/>
      <c r="JCB226" s="67"/>
      <c r="JCC226" s="67"/>
      <c r="JCD226" s="65"/>
      <c r="JCE226" s="65"/>
      <c r="JCF226" s="65"/>
      <c r="JCG226" s="66"/>
      <c r="JCI226" s="64"/>
      <c r="JCJ226" s="67"/>
      <c r="JCK226" s="67"/>
      <c r="JCL226" s="65"/>
      <c r="JCM226" s="65"/>
      <c r="JCN226" s="65"/>
      <c r="JCO226" s="66"/>
      <c r="JCQ226" s="64"/>
      <c r="JCR226" s="67"/>
      <c r="JCS226" s="67"/>
      <c r="JCT226" s="65"/>
      <c r="JCU226" s="65"/>
      <c r="JCV226" s="65"/>
      <c r="JCW226" s="66"/>
      <c r="JCY226" s="64"/>
      <c r="JCZ226" s="67"/>
      <c r="JDA226" s="67"/>
      <c r="JDB226" s="65"/>
      <c r="JDC226" s="65"/>
      <c r="JDD226" s="65"/>
      <c r="JDE226" s="66"/>
      <c r="JDG226" s="64"/>
      <c r="JDH226" s="67"/>
      <c r="JDI226" s="67"/>
      <c r="JDJ226" s="65"/>
      <c r="JDK226" s="65"/>
      <c r="JDL226" s="65"/>
      <c r="JDM226" s="66"/>
      <c r="JDO226" s="64"/>
      <c r="JDP226" s="67"/>
      <c r="JDQ226" s="67"/>
      <c r="JDR226" s="65"/>
      <c r="JDS226" s="65"/>
      <c r="JDT226" s="65"/>
      <c r="JDU226" s="66"/>
      <c r="JDW226" s="64"/>
      <c r="JDX226" s="67"/>
      <c r="JDY226" s="67"/>
      <c r="JDZ226" s="65"/>
      <c r="JEA226" s="65"/>
      <c r="JEB226" s="65"/>
      <c r="JEC226" s="66"/>
      <c r="JEE226" s="64"/>
      <c r="JEF226" s="67"/>
      <c r="JEG226" s="67"/>
      <c r="JEH226" s="65"/>
      <c r="JEI226" s="65"/>
      <c r="JEJ226" s="65"/>
      <c r="JEK226" s="66"/>
      <c r="JEM226" s="64"/>
      <c r="JEN226" s="67"/>
      <c r="JEO226" s="67"/>
      <c r="JEP226" s="65"/>
      <c r="JEQ226" s="65"/>
      <c r="JER226" s="65"/>
      <c r="JES226" s="66"/>
      <c r="JEU226" s="64"/>
      <c r="JEV226" s="67"/>
      <c r="JEW226" s="67"/>
      <c r="JEX226" s="65"/>
      <c r="JEY226" s="65"/>
      <c r="JEZ226" s="65"/>
      <c r="JFA226" s="66"/>
      <c r="JFC226" s="64"/>
      <c r="JFD226" s="67"/>
      <c r="JFE226" s="67"/>
      <c r="JFF226" s="65"/>
      <c r="JFG226" s="65"/>
      <c r="JFH226" s="65"/>
      <c r="JFI226" s="66"/>
      <c r="JFK226" s="64"/>
      <c r="JFL226" s="67"/>
      <c r="JFM226" s="67"/>
      <c r="JFN226" s="65"/>
      <c r="JFO226" s="65"/>
      <c r="JFP226" s="65"/>
      <c r="JFQ226" s="66"/>
      <c r="JFS226" s="64"/>
      <c r="JFT226" s="67"/>
      <c r="JFU226" s="67"/>
      <c r="JFV226" s="65"/>
      <c r="JFW226" s="65"/>
      <c r="JFX226" s="65"/>
      <c r="JFY226" s="66"/>
      <c r="JGA226" s="64"/>
      <c r="JGB226" s="67"/>
      <c r="JGC226" s="67"/>
      <c r="JGD226" s="65"/>
      <c r="JGE226" s="65"/>
      <c r="JGF226" s="65"/>
      <c r="JGG226" s="66"/>
      <c r="JGI226" s="64"/>
      <c r="JGJ226" s="67"/>
      <c r="JGK226" s="67"/>
      <c r="JGL226" s="65"/>
      <c r="JGM226" s="65"/>
      <c r="JGN226" s="65"/>
      <c r="JGO226" s="66"/>
      <c r="JGQ226" s="64"/>
      <c r="JGR226" s="67"/>
      <c r="JGS226" s="67"/>
      <c r="JGT226" s="65"/>
      <c r="JGU226" s="65"/>
      <c r="JGV226" s="65"/>
      <c r="JGW226" s="66"/>
      <c r="JGY226" s="64"/>
      <c r="JGZ226" s="67"/>
      <c r="JHA226" s="67"/>
      <c r="JHB226" s="65"/>
      <c r="JHC226" s="65"/>
      <c r="JHD226" s="65"/>
      <c r="JHE226" s="66"/>
      <c r="JHG226" s="64"/>
      <c r="JHH226" s="67"/>
      <c r="JHI226" s="67"/>
      <c r="JHJ226" s="65"/>
      <c r="JHK226" s="65"/>
      <c r="JHL226" s="65"/>
      <c r="JHM226" s="66"/>
      <c r="JHO226" s="64"/>
      <c r="JHP226" s="67"/>
      <c r="JHQ226" s="67"/>
      <c r="JHR226" s="65"/>
      <c r="JHS226" s="65"/>
      <c r="JHT226" s="65"/>
      <c r="JHU226" s="66"/>
      <c r="JHW226" s="64"/>
      <c r="JHX226" s="67"/>
      <c r="JHY226" s="67"/>
      <c r="JHZ226" s="65"/>
      <c r="JIA226" s="65"/>
      <c r="JIB226" s="65"/>
      <c r="JIC226" s="66"/>
      <c r="JIE226" s="64"/>
      <c r="JIF226" s="67"/>
      <c r="JIG226" s="67"/>
      <c r="JIH226" s="65"/>
      <c r="JII226" s="65"/>
      <c r="JIJ226" s="65"/>
      <c r="JIK226" s="66"/>
      <c r="JIM226" s="64"/>
      <c r="JIN226" s="67"/>
      <c r="JIO226" s="67"/>
      <c r="JIP226" s="65"/>
      <c r="JIQ226" s="65"/>
      <c r="JIR226" s="65"/>
      <c r="JIS226" s="66"/>
      <c r="JIU226" s="64"/>
      <c r="JIV226" s="67"/>
      <c r="JIW226" s="67"/>
      <c r="JIX226" s="65"/>
      <c r="JIY226" s="65"/>
      <c r="JIZ226" s="65"/>
      <c r="JJA226" s="66"/>
      <c r="JJC226" s="64"/>
      <c r="JJD226" s="67"/>
      <c r="JJE226" s="67"/>
      <c r="JJF226" s="65"/>
      <c r="JJG226" s="65"/>
      <c r="JJH226" s="65"/>
      <c r="JJI226" s="66"/>
      <c r="JJK226" s="64"/>
      <c r="JJL226" s="67"/>
      <c r="JJM226" s="67"/>
      <c r="JJN226" s="65"/>
      <c r="JJO226" s="65"/>
      <c r="JJP226" s="65"/>
      <c r="JJQ226" s="66"/>
      <c r="JJS226" s="64"/>
      <c r="JJT226" s="67"/>
      <c r="JJU226" s="67"/>
      <c r="JJV226" s="65"/>
      <c r="JJW226" s="65"/>
      <c r="JJX226" s="65"/>
      <c r="JJY226" s="66"/>
      <c r="JKA226" s="64"/>
      <c r="JKB226" s="67"/>
      <c r="JKC226" s="67"/>
      <c r="JKD226" s="65"/>
      <c r="JKE226" s="65"/>
      <c r="JKF226" s="65"/>
      <c r="JKG226" s="66"/>
      <c r="JKI226" s="64"/>
      <c r="JKJ226" s="67"/>
      <c r="JKK226" s="67"/>
      <c r="JKL226" s="65"/>
      <c r="JKM226" s="65"/>
      <c r="JKN226" s="65"/>
      <c r="JKO226" s="66"/>
      <c r="JKQ226" s="64"/>
      <c r="JKR226" s="67"/>
      <c r="JKS226" s="67"/>
      <c r="JKT226" s="65"/>
      <c r="JKU226" s="65"/>
      <c r="JKV226" s="65"/>
      <c r="JKW226" s="66"/>
      <c r="JKY226" s="64"/>
      <c r="JKZ226" s="67"/>
      <c r="JLA226" s="67"/>
      <c r="JLB226" s="65"/>
      <c r="JLC226" s="65"/>
      <c r="JLD226" s="65"/>
      <c r="JLE226" s="66"/>
      <c r="JLG226" s="64"/>
      <c r="JLH226" s="67"/>
      <c r="JLI226" s="67"/>
      <c r="JLJ226" s="65"/>
      <c r="JLK226" s="65"/>
      <c r="JLL226" s="65"/>
      <c r="JLM226" s="66"/>
      <c r="JLO226" s="64"/>
      <c r="JLP226" s="67"/>
      <c r="JLQ226" s="67"/>
      <c r="JLR226" s="65"/>
      <c r="JLS226" s="65"/>
      <c r="JLT226" s="65"/>
      <c r="JLU226" s="66"/>
      <c r="JLW226" s="64"/>
      <c r="JLX226" s="67"/>
      <c r="JLY226" s="67"/>
      <c r="JLZ226" s="65"/>
      <c r="JMA226" s="65"/>
      <c r="JMB226" s="65"/>
      <c r="JMC226" s="66"/>
      <c r="JME226" s="64"/>
      <c r="JMF226" s="67"/>
      <c r="JMG226" s="67"/>
      <c r="JMH226" s="65"/>
      <c r="JMI226" s="65"/>
      <c r="JMJ226" s="65"/>
      <c r="JMK226" s="66"/>
      <c r="JMM226" s="64"/>
      <c r="JMN226" s="67"/>
      <c r="JMO226" s="67"/>
      <c r="JMP226" s="65"/>
      <c r="JMQ226" s="65"/>
      <c r="JMR226" s="65"/>
      <c r="JMS226" s="66"/>
      <c r="JMU226" s="64"/>
      <c r="JMV226" s="67"/>
      <c r="JMW226" s="67"/>
      <c r="JMX226" s="65"/>
      <c r="JMY226" s="65"/>
      <c r="JMZ226" s="65"/>
      <c r="JNA226" s="66"/>
      <c r="JNC226" s="64"/>
      <c r="JND226" s="67"/>
      <c r="JNE226" s="67"/>
      <c r="JNF226" s="65"/>
      <c r="JNG226" s="65"/>
      <c r="JNH226" s="65"/>
      <c r="JNI226" s="66"/>
      <c r="JNK226" s="64"/>
      <c r="JNL226" s="67"/>
      <c r="JNM226" s="67"/>
      <c r="JNN226" s="65"/>
      <c r="JNO226" s="65"/>
      <c r="JNP226" s="65"/>
      <c r="JNQ226" s="66"/>
      <c r="JNS226" s="64"/>
      <c r="JNT226" s="67"/>
      <c r="JNU226" s="67"/>
      <c r="JNV226" s="65"/>
      <c r="JNW226" s="65"/>
      <c r="JNX226" s="65"/>
      <c r="JNY226" s="66"/>
      <c r="JOA226" s="64"/>
      <c r="JOB226" s="67"/>
      <c r="JOC226" s="67"/>
      <c r="JOD226" s="65"/>
      <c r="JOE226" s="65"/>
      <c r="JOF226" s="65"/>
      <c r="JOG226" s="66"/>
      <c r="JOI226" s="64"/>
      <c r="JOJ226" s="67"/>
      <c r="JOK226" s="67"/>
      <c r="JOL226" s="65"/>
      <c r="JOM226" s="65"/>
      <c r="JON226" s="65"/>
      <c r="JOO226" s="66"/>
      <c r="JOQ226" s="64"/>
      <c r="JOR226" s="67"/>
      <c r="JOS226" s="67"/>
      <c r="JOT226" s="65"/>
      <c r="JOU226" s="65"/>
      <c r="JOV226" s="65"/>
      <c r="JOW226" s="66"/>
      <c r="JOY226" s="64"/>
      <c r="JOZ226" s="67"/>
      <c r="JPA226" s="67"/>
      <c r="JPB226" s="65"/>
      <c r="JPC226" s="65"/>
      <c r="JPD226" s="65"/>
      <c r="JPE226" s="66"/>
      <c r="JPG226" s="64"/>
      <c r="JPH226" s="67"/>
      <c r="JPI226" s="67"/>
      <c r="JPJ226" s="65"/>
      <c r="JPK226" s="65"/>
      <c r="JPL226" s="65"/>
      <c r="JPM226" s="66"/>
      <c r="JPO226" s="64"/>
      <c r="JPP226" s="67"/>
      <c r="JPQ226" s="67"/>
      <c r="JPR226" s="65"/>
      <c r="JPS226" s="65"/>
      <c r="JPT226" s="65"/>
      <c r="JPU226" s="66"/>
      <c r="JPW226" s="64"/>
      <c r="JPX226" s="67"/>
      <c r="JPY226" s="67"/>
      <c r="JPZ226" s="65"/>
      <c r="JQA226" s="65"/>
      <c r="JQB226" s="65"/>
      <c r="JQC226" s="66"/>
      <c r="JQE226" s="64"/>
      <c r="JQF226" s="67"/>
      <c r="JQG226" s="67"/>
      <c r="JQH226" s="65"/>
      <c r="JQI226" s="65"/>
      <c r="JQJ226" s="65"/>
      <c r="JQK226" s="66"/>
      <c r="JQM226" s="64"/>
      <c r="JQN226" s="67"/>
      <c r="JQO226" s="67"/>
      <c r="JQP226" s="65"/>
      <c r="JQQ226" s="65"/>
      <c r="JQR226" s="65"/>
      <c r="JQS226" s="66"/>
      <c r="JQU226" s="64"/>
      <c r="JQV226" s="67"/>
      <c r="JQW226" s="67"/>
      <c r="JQX226" s="65"/>
      <c r="JQY226" s="65"/>
      <c r="JQZ226" s="65"/>
      <c r="JRA226" s="66"/>
      <c r="JRC226" s="64"/>
      <c r="JRD226" s="67"/>
      <c r="JRE226" s="67"/>
      <c r="JRF226" s="65"/>
      <c r="JRG226" s="65"/>
      <c r="JRH226" s="65"/>
      <c r="JRI226" s="66"/>
      <c r="JRK226" s="64"/>
      <c r="JRL226" s="67"/>
      <c r="JRM226" s="67"/>
      <c r="JRN226" s="65"/>
      <c r="JRO226" s="65"/>
      <c r="JRP226" s="65"/>
      <c r="JRQ226" s="66"/>
      <c r="JRS226" s="64"/>
      <c r="JRT226" s="67"/>
      <c r="JRU226" s="67"/>
      <c r="JRV226" s="65"/>
      <c r="JRW226" s="65"/>
      <c r="JRX226" s="65"/>
      <c r="JRY226" s="66"/>
      <c r="JSA226" s="64"/>
      <c r="JSB226" s="67"/>
      <c r="JSC226" s="67"/>
      <c r="JSD226" s="65"/>
      <c r="JSE226" s="65"/>
      <c r="JSF226" s="65"/>
      <c r="JSG226" s="66"/>
      <c r="JSI226" s="64"/>
      <c r="JSJ226" s="67"/>
      <c r="JSK226" s="67"/>
      <c r="JSL226" s="65"/>
      <c r="JSM226" s="65"/>
      <c r="JSN226" s="65"/>
      <c r="JSO226" s="66"/>
      <c r="JSQ226" s="64"/>
      <c r="JSR226" s="67"/>
      <c r="JSS226" s="67"/>
      <c r="JST226" s="65"/>
      <c r="JSU226" s="65"/>
      <c r="JSV226" s="65"/>
      <c r="JSW226" s="66"/>
      <c r="JSY226" s="64"/>
      <c r="JSZ226" s="67"/>
      <c r="JTA226" s="67"/>
      <c r="JTB226" s="65"/>
      <c r="JTC226" s="65"/>
      <c r="JTD226" s="65"/>
      <c r="JTE226" s="66"/>
      <c r="JTG226" s="64"/>
      <c r="JTH226" s="67"/>
      <c r="JTI226" s="67"/>
      <c r="JTJ226" s="65"/>
      <c r="JTK226" s="65"/>
      <c r="JTL226" s="65"/>
      <c r="JTM226" s="66"/>
      <c r="JTO226" s="64"/>
      <c r="JTP226" s="67"/>
      <c r="JTQ226" s="67"/>
      <c r="JTR226" s="65"/>
      <c r="JTS226" s="65"/>
      <c r="JTT226" s="65"/>
      <c r="JTU226" s="66"/>
      <c r="JTW226" s="64"/>
      <c r="JTX226" s="67"/>
      <c r="JTY226" s="67"/>
      <c r="JTZ226" s="65"/>
      <c r="JUA226" s="65"/>
      <c r="JUB226" s="65"/>
      <c r="JUC226" s="66"/>
      <c r="JUE226" s="64"/>
      <c r="JUF226" s="67"/>
      <c r="JUG226" s="67"/>
      <c r="JUH226" s="65"/>
      <c r="JUI226" s="65"/>
      <c r="JUJ226" s="65"/>
      <c r="JUK226" s="66"/>
      <c r="JUM226" s="64"/>
      <c r="JUN226" s="67"/>
      <c r="JUO226" s="67"/>
      <c r="JUP226" s="65"/>
      <c r="JUQ226" s="65"/>
      <c r="JUR226" s="65"/>
      <c r="JUS226" s="66"/>
      <c r="JUU226" s="64"/>
      <c r="JUV226" s="67"/>
      <c r="JUW226" s="67"/>
      <c r="JUX226" s="65"/>
      <c r="JUY226" s="65"/>
      <c r="JUZ226" s="65"/>
      <c r="JVA226" s="66"/>
      <c r="JVC226" s="64"/>
      <c r="JVD226" s="67"/>
      <c r="JVE226" s="67"/>
      <c r="JVF226" s="65"/>
      <c r="JVG226" s="65"/>
      <c r="JVH226" s="65"/>
      <c r="JVI226" s="66"/>
      <c r="JVK226" s="64"/>
      <c r="JVL226" s="67"/>
      <c r="JVM226" s="67"/>
      <c r="JVN226" s="65"/>
      <c r="JVO226" s="65"/>
      <c r="JVP226" s="65"/>
      <c r="JVQ226" s="66"/>
      <c r="JVS226" s="64"/>
      <c r="JVT226" s="67"/>
      <c r="JVU226" s="67"/>
      <c r="JVV226" s="65"/>
      <c r="JVW226" s="65"/>
      <c r="JVX226" s="65"/>
      <c r="JVY226" s="66"/>
      <c r="JWA226" s="64"/>
      <c r="JWB226" s="67"/>
      <c r="JWC226" s="67"/>
      <c r="JWD226" s="65"/>
      <c r="JWE226" s="65"/>
      <c r="JWF226" s="65"/>
      <c r="JWG226" s="66"/>
      <c r="JWI226" s="64"/>
      <c r="JWJ226" s="67"/>
      <c r="JWK226" s="67"/>
      <c r="JWL226" s="65"/>
      <c r="JWM226" s="65"/>
      <c r="JWN226" s="65"/>
      <c r="JWO226" s="66"/>
      <c r="JWQ226" s="64"/>
      <c r="JWR226" s="67"/>
      <c r="JWS226" s="67"/>
      <c r="JWT226" s="65"/>
      <c r="JWU226" s="65"/>
      <c r="JWV226" s="65"/>
      <c r="JWW226" s="66"/>
      <c r="JWY226" s="64"/>
      <c r="JWZ226" s="67"/>
      <c r="JXA226" s="67"/>
      <c r="JXB226" s="65"/>
      <c r="JXC226" s="65"/>
      <c r="JXD226" s="65"/>
      <c r="JXE226" s="66"/>
      <c r="JXG226" s="64"/>
      <c r="JXH226" s="67"/>
      <c r="JXI226" s="67"/>
      <c r="JXJ226" s="65"/>
      <c r="JXK226" s="65"/>
      <c r="JXL226" s="65"/>
      <c r="JXM226" s="66"/>
      <c r="JXO226" s="64"/>
      <c r="JXP226" s="67"/>
      <c r="JXQ226" s="67"/>
      <c r="JXR226" s="65"/>
      <c r="JXS226" s="65"/>
      <c r="JXT226" s="65"/>
      <c r="JXU226" s="66"/>
      <c r="JXW226" s="64"/>
      <c r="JXX226" s="67"/>
      <c r="JXY226" s="67"/>
      <c r="JXZ226" s="65"/>
      <c r="JYA226" s="65"/>
      <c r="JYB226" s="65"/>
      <c r="JYC226" s="66"/>
      <c r="JYE226" s="64"/>
      <c r="JYF226" s="67"/>
      <c r="JYG226" s="67"/>
      <c r="JYH226" s="65"/>
      <c r="JYI226" s="65"/>
      <c r="JYJ226" s="65"/>
      <c r="JYK226" s="66"/>
      <c r="JYM226" s="64"/>
      <c r="JYN226" s="67"/>
      <c r="JYO226" s="67"/>
      <c r="JYP226" s="65"/>
      <c r="JYQ226" s="65"/>
      <c r="JYR226" s="65"/>
      <c r="JYS226" s="66"/>
      <c r="JYU226" s="64"/>
      <c r="JYV226" s="67"/>
      <c r="JYW226" s="67"/>
      <c r="JYX226" s="65"/>
      <c r="JYY226" s="65"/>
      <c r="JYZ226" s="65"/>
      <c r="JZA226" s="66"/>
      <c r="JZC226" s="64"/>
      <c r="JZD226" s="67"/>
      <c r="JZE226" s="67"/>
      <c r="JZF226" s="65"/>
      <c r="JZG226" s="65"/>
      <c r="JZH226" s="65"/>
      <c r="JZI226" s="66"/>
      <c r="JZK226" s="64"/>
      <c r="JZL226" s="67"/>
      <c r="JZM226" s="67"/>
      <c r="JZN226" s="65"/>
      <c r="JZO226" s="65"/>
      <c r="JZP226" s="65"/>
      <c r="JZQ226" s="66"/>
      <c r="JZS226" s="64"/>
      <c r="JZT226" s="67"/>
      <c r="JZU226" s="67"/>
      <c r="JZV226" s="65"/>
      <c r="JZW226" s="65"/>
      <c r="JZX226" s="65"/>
      <c r="JZY226" s="66"/>
      <c r="KAA226" s="64"/>
      <c r="KAB226" s="67"/>
      <c r="KAC226" s="67"/>
      <c r="KAD226" s="65"/>
      <c r="KAE226" s="65"/>
      <c r="KAF226" s="65"/>
      <c r="KAG226" s="66"/>
      <c r="KAI226" s="64"/>
      <c r="KAJ226" s="67"/>
      <c r="KAK226" s="67"/>
      <c r="KAL226" s="65"/>
      <c r="KAM226" s="65"/>
      <c r="KAN226" s="65"/>
      <c r="KAO226" s="66"/>
      <c r="KAQ226" s="64"/>
      <c r="KAR226" s="67"/>
      <c r="KAS226" s="67"/>
      <c r="KAT226" s="65"/>
      <c r="KAU226" s="65"/>
      <c r="KAV226" s="65"/>
      <c r="KAW226" s="66"/>
      <c r="KAY226" s="64"/>
      <c r="KAZ226" s="67"/>
      <c r="KBA226" s="67"/>
      <c r="KBB226" s="65"/>
      <c r="KBC226" s="65"/>
      <c r="KBD226" s="65"/>
      <c r="KBE226" s="66"/>
      <c r="KBG226" s="64"/>
      <c r="KBH226" s="67"/>
      <c r="KBI226" s="67"/>
      <c r="KBJ226" s="65"/>
      <c r="KBK226" s="65"/>
      <c r="KBL226" s="65"/>
      <c r="KBM226" s="66"/>
      <c r="KBO226" s="64"/>
      <c r="KBP226" s="67"/>
      <c r="KBQ226" s="67"/>
      <c r="KBR226" s="65"/>
      <c r="KBS226" s="65"/>
      <c r="KBT226" s="65"/>
      <c r="KBU226" s="66"/>
      <c r="KBW226" s="64"/>
      <c r="KBX226" s="67"/>
      <c r="KBY226" s="67"/>
      <c r="KBZ226" s="65"/>
      <c r="KCA226" s="65"/>
      <c r="KCB226" s="65"/>
      <c r="KCC226" s="66"/>
      <c r="KCE226" s="64"/>
      <c r="KCF226" s="67"/>
      <c r="KCG226" s="67"/>
      <c r="KCH226" s="65"/>
      <c r="KCI226" s="65"/>
      <c r="KCJ226" s="65"/>
      <c r="KCK226" s="66"/>
      <c r="KCM226" s="64"/>
      <c r="KCN226" s="67"/>
      <c r="KCO226" s="67"/>
      <c r="KCP226" s="65"/>
      <c r="KCQ226" s="65"/>
      <c r="KCR226" s="65"/>
      <c r="KCS226" s="66"/>
      <c r="KCU226" s="64"/>
      <c r="KCV226" s="67"/>
      <c r="KCW226" s="67"/>
      <c r="KCX226" s="65"/>
      <c r="KCY226" s="65"/>
      <c r="KCZ226" s="65"/>
      <c r="KDA226" s="66"/>
      <c r="KDC226" s="64"/>
      <c r="KDD226" s="67"/>
      <c r="KDE226" s="67"/>
      <c r="KDF226" s="65"/>
      <c r="KDG226" s="65"/>
      <c r="KDH226" s="65"/>
      <c r="KDI226" s="66"/>
      <c r="KDK226" s="64"/>
      <c r="KDL226" s="67"/>
      <c r="KDM226" s="67"/>
      <c r="KDN226" s="65"/>
      <c r="KDO226" s="65"/>
      <c r="KDP226" s="65"/>
      <c r="KDQ226" s="66"/>
      <c r="KDS226" s="64"/>
      <c r="KDT226" s="67"/>
      <c r="KDU226" s="67"/>
      <c r="KDV226" s="65"/>
      <c r="KDW226" s="65"/>
      <c r="KDX226" s="65"/>
      <c r="KDY226" s="66"/>
      <c r="KEA226" s="64"/>
      <c r="KEB226" s="67"/>
      <c r="KEC226" s="67"/>
      <c r="KED226" s="65"/>
      <c r="KEE226" s="65"/>
      <c r="KEF226" s="65"/>
      <c r="KEG226" s="66"/>
      <c r="KEI226" s="64"/>
      <c r="KEJ226" s="67"/>
      <c r="KEK226" s="67"/>
      <c r="KEL226" s="65"/>
      <c r="KEM226" s="65"/>
      <c r="KEN226" s="65"/>
      <c r="KEO226" s="66"/>
      <c r="KEQ226" s="64"/>
      <c r="KER226" s="67"/>
      <c r="KES226" s="67"/>
      <c r="KET226" s="65"/>
      <c r="KEU226" s="65"/>
      <c r="KEV226" s="65"/>
      <c r="KEW226" s="66"/>
      <c r="KEY226" s="64"/>
      <c r="KEZ226" s="67"/>
      <c r="KFA226" s="67"/>
      <c r="KFB226" s="65"/>
      <c r="KFC226" s="65"/>
      <c r="KFD226" s="65"/>
      <c r="KFE226" s="66"/>
      <c r="KFG226" s="64"/>
      <c r="KFH226" s="67"/>
      <c r="KFI226" s="67"/>
      <c r="KFJ226" s="65"/>
      <c r="KFK226" s="65"/>
      <c r="KFL226" s="65"/>
      <c r="KFM226" s="66"/>
      <c r="KFO226" s="64"/>
      <c r="KFP226" s="67"/>
      <c r="KFQ226" s="67"/>
      <c r="KFR226" s="65"/>
      <c r="KFS226" s="65"/>
      <c r="KFT226" s="65"/>
      <c r="KFU226" s="66"/>
      <c r="KFW226" s="64"/>
      <c r="KFX226" s="67"/>
      <c r="KFY226" s="67"/>
      <c r="KFZ226" s="65"/>
      <c r="KGA226" s="65"/>
      <c r="KGB226" s="65"/>
      <c r="KGC226" s="66"/>
      <c r="KGE226" s="64"/>
      <c r="KGF226" s="67"/>
      <c r="KGG226" s="67"/>
      <c r="KGH226" s="65"/>
      <c r="KGI226" s="65"/>
      <c r="KGJ226" s="65"/>
      <c r="KGK226" s="66"/>
      <c r="KGM226" s="64"/>
      <c r="KGN226" s="67"/>
      <c r="KGO226" s="67"/>
      <c r="KGP226" s="65"/>
      <c r="KGQ226" s="65"/>
      <c r="KGR226" s="65"/>
      <c r="KGS226" s="66"/>
      <c r="KGU226" s="64"/>
      <c r="KGV226" s="67"/>
      <c r="KGW226" s="67"/>
      <c r="KGX226" s="65"/>
      <c r="KGY226" s="65"/>
      <c r="KGZ226" s="65"/>
      <c r="KHA226" s="66"/>
      <c r="KHC226" s="64"/>
      <c r="KHD226" s="67"/>
      <c r="KHE226" s="67"/>
      <c r="KHF226" s="65"/>
      <c r="KHG226" s="65"/>
      <c r="KHH226" s="65"/>
      <c r="KHI226" s="66"/>
      <c r="KHK226" s="64"/>
      <c r="KHL226" s="67"/>
      <c r="KHM226" s="67"/>
      <c r="KHN226" s="65"/>
      <c r="KHO226" s="65"/>
      <c r="KHP226" s="65"/>
      <c r="KHQ226" s="66"/>
      <c r="KHS226" s="64"/>
      <c r="KHT226" s="67"/>
      <c r="KHU226" s="67"/>
      <c r="KHV226" s="65"/>
      <c r="KHW226" s="65"/>
      <c r="KHX226" s="65"/>
      <c r="KHY226" s="66"/>
      <c r="KIA226" s="64"/>
      <c r="KIB226" s="67"/>
      <c r="KIC226" s="67"/>
      <c r="KID226" s="65"/>
      <c r="KIE226" s="65"/>
      <c r="KIF226" s="65"/>
      <c r="KIG226" s="66"/>
      <c r="KII226" s="64"/>
      <c r="KIJ226" s="67"/>
      <c r="KIK226" s="67"/>
      <c r="KIL226" s="65"/>
      <c r="KIM226" s="65"/>
      <c r="KIN226" s="65"/>
      <c r="KIO226" s="66"/>
      <c r="KIQ226" s="64"/>
      <c r="KIR226" s="67"/>
      <c r="KIS226" s="67"/>
      <c r="KIT226" s="65"/>
      <c r="KIU226" s="65"/>
      <c r="KIV226" s="65"/>
      <c r="KIW226" s="66"/>
      <c r="KIY226" s="64"/>
      <c r="KIZ226" s="67"/>
      <c r="KJA226" s="67"/>
      <c r="KJB226" s="65"/>
      <c r="KJC226" s="65"/>
      <c r="KJD226" s="65"/>
      <c r="KJE226" s="66"/>
      <c r="KJG226" s="64"/>
      <c r="KJH226" s="67"/>
      <c r="KJI226" s="67"/>
      <c r="KJJ226" s="65"/>
      <c r="KJK226" s="65"/>
      <c r="KJL226" s="65"/>
      <c r="KJM226" s="66"/>
      <c r="KJO226" s="64"/>
      <c r="KJP226" s="67"/>
      <c r="KJQ226" s="67"/>
      <c r="KJR226" s="65"/>
      <c r="KJS226" s="65"/>
      <c r="KJT226" s="65"/>
      <c r="KJU226" s="66"/>
      <c r="KJW226" s="64"/>
      <c r="KJX226" s="67"/>
      <c r="KJY226" s="67"/>
      <c r="KJZ226" s="65"/>
      <c r="KKA226" s="65"/>
      <c r="KKB226" s="65"/>
      <c r="KKC226" s="66"/>
      <c r="KKE226" s="64"/>
      <c r="KKF226" s="67"/>
      <c r="KKG226" s="67"/>
      <c r="KKH226" s="65"/>
      <c r="KKI226" s="65"/>
      <c r="KKJ226" s="65"/>
      <c r="KKK226" s="66"/>
      <c r="KKM226" s="64"/>
      <c r="KKN226" s="67"/>
      <c r="KKO226" s="67"/>
      <c r="KKP226" s="65"/>
      <c r="KKQ226" s="65"/>
      <c r="KKR226" s="65"/>
      <c r="KKS226" s="66"/>
      <c r="KKU226" s="64"/>
      <c r="KKV226" s="67"/>
      <c r="KKW226" s="67"/>
      <c r="KKX226" s="65"/>
      <c r="KKY226" s="65"/>
      <c r="KKZ226" s="65"/>
      <c r="KLA226" s="66"/>
      <c r="KLC226" s="64"/>
      <c r="KLD226" s="67"/>
      <c r="KLE226" s="67"/>
      <c r="KLF226" s="65"/>
      <c r="KLG226" s="65"/>
      <c r="KLH226" s="65"/>
      <c r="KLI226" s="66"/>
      <c r="KLK226" s="64"/>
      <c r="KLL226" s="67"/>
      <c r="KLM226" s="67"/>
      <c r="KLN226" s="65"/>
      <c r="KLO226" s="65"/>
      <c r="KLP226" s="65"/>
      <c r="KLQ226" s="66"/>
      <c r="KLS226" s="64"/>
      <c r="KLT226" s="67"/>
      <c r="KLU226" s="67"/>
      <c r="KLV226" s="65"/>
      <c r="KLW226" s="65"/>
      <c r="KLX226" s="65"/>
      <c r="KLY226" s="66"/>
      <c r="KMA226" s="64"/>
      <c r="KMB226" s="67"/>
      <c r="KMC226" s="67"/>
      <c r="KMD226" s="65"/>
      <c r="KME226" s="65"/>
      <c r="KMF226" s="65"/>
      <c r="KMG226" s="66"/>
      <c r="KMI226" s="64"/>
      <c r="KMJ226" s="67"/>
      <c r="KMK226" s="67"/>
      <c r="KML226" s="65"/>
      <c r="KMM226" s="65"/>
      <c r="KMN226" s="65"/>
      <c r="KMO226" s="66"/>
      <c r="KMQ226" s="64"/>
      <c r="KMR226" s="67"/>
      <c r="KMS226" s="67"/>
      <c r="KMT226" s="65"/>
      <c r="KMU226" s="65"/>
      <c r="KMV226" s="65"/>
      <c r="KMW226" s="66"/>
      <c r="KMY226" s="64"/>
      <c r="KMZ226" s="67"/>
      <c r="KNA226" s="67"/>
      <c r="KNB226" s="65"/>
      <c r="KNC226" s="65"/>
      <c r="KND226" s="65"/>
      <c r="KNE226" s="66"/>
      <c r="KNG226" s="64"/>
      <c r="KNH226" s="67"/>
      <c r="KNI226" s="67"/>
      <c r="KNJ226" s="65"/>
      <c r="KNK226" s="65"/>
      <c r="KNL226" s="65"/>
      <c r="KNM226" s="66"/>
      <c r="KNO226" s="64"/>
      <c r="KNP226" s="67"/>
      <c r="KNQ226" s="67"/>
      <c r="KNR226" s="65"/>
      <c r="KNS226" s="65"/>
      <c r="KNT226" s="65"/>
      <c r="KNU226" s="66"/>
      <c r="KNW226" s="64"/>
      <c r="KNX226" s="67"/>
      <c r="KNY226" s="67"/>
      <c r="KNZ226" s="65"/>
      <c r="KOA226" s="65"/>
      <c r="KOB226" s="65"/>
      <c r="KOC226" s="66"/>
      <c r="KOE226" s="64"/>
      <c r="KOF226" s="67"/>
      <c r="KOG226" s="67"/>
      <c r="KOH226" s="65"/>
      <c r="KOI226" s="65"/>
      <c r="KOJ226" s="65"/>
      <c r="KOK226" s="66"/>
      <c r="KOM226" s="64"/>
      <c r="KON226" s="67"/>
      <c r="KOO226" s="67"/>
      <c r="KOP226" s="65"/>
      <c r="KOQ226" s="65"/>
      <c r="KOR226" s="65"/>
      <c r="KOS226" s="66"/>
      <c r="KOU226" s="64"/>
      <c r="KOV226" s="67"/>
      <c r="KOW226" s="67"/>
      <c r="KOX226" s="65"/>
      <c r="KOY226" s="65"/>
      <c r="KOZ226" s="65"/>
      <c r="KPA226" s="66"/>
      <c r="KPC226" s="64"/>
      <c r="KPD226" s="67"/>
      <c r="KPE226" s="67"/>
      <c r="KPF226" s="65"/>
      <c r="KPG226" s="65"/>
      <c r="KPH226" s="65"/>
      <c r="KPI226" s="66"/>
      <c r="KPK226" s="64"/>
      <c r="KPL226" s="67"/>
      <c r="KPM226" s="67"/>
      <c r="KPN226" s="65"/>
      <c r="KPO226" s="65"/>
      <c r="KPP226" s="65"/>
      <c r="KPQ226" s="66"/>
      <c r="KPS226" s="64"/>
      <c r="KPT226" s="67"/>
      <c r="KPU226" s="67"/>
      <c r="KPV226" s="65"/>
      <c r="KPW226" s="65"/>
      <c r="KPX226" s="65"/>
      <c r="KPY226" s="66"/>
      <c r="KQA226" s="64"/>
      <c r="KQB226" s="67"/>
      <c r="KQC226" s="67"/>
      <c r="KQD226" s="65"/>
      <c r="KQE226" s="65"/>
      <c r="KQF226" s="65"/>
      <c r="KQG226" s="66"/>
      <c r="KQI226" s="64"/>
      <c r="KQJ226" s="67"/>
      <c r="KQK226" s="67"/>
      <c r="KQL226" s="65"/>
      <c r="KQM226" s="65"/>
      <c r="KQN226" s="65"/>
      <c r="KQO226" s="66"/>
      <c r="KQQ226" s="64"/>
      <c r="KQR226" s="67"/>
      <c r="KQS226" s="67"/>
      <c r="KQT226" s="65"/>
      <c r="KQU226" s="65"/>
      <c r="KQV226" s="65"/>
      <c r="KQW226" s="66"/>
      <c r="KQY226" s="64"/>
      <c r="KQZ226" s="67"/>
      <c r="KRA226" s="67"/>
      <c r="KRB226" s="65"/>
      <c r="KRC226" s="65"/>
      <c r="KRD226" s="65"/>
      <c r="KRE226" s="66"/>
      <c r="KRG226" s="64"/>
      <c r="KRH226" s="67"/>
      <c r="KRI226" s="67"/>
      <c r="KRJ226" s="65"/>
      <c r="KRK226" s="65"/>
      <c r="KRL226" s="65"/>
      <c r="KRM226" s="66"/>
      <c r="KRO226" s="64"/>
      <c r="KRP226" s="67"/>
      <c r="KRQ226" s="67"/>
      <c r="KRR226" s="65"/>
      <c r="KRS226" s="65"/>
      <c r="KRT226" s="65"/>
      <c r="KRU226" s="66"/>
      <c r="KRW226" s="64"/>
      <c r="KRX226" s="67"/>
      <c r="KRY226" s="67"/>
      <c r="KRZ226" s="65"/>
      <c r="KSA226" s="65"/>
      <c r="KSB226" s="65"/>
      <c r="KSC226" s="66"/>
      <c r="KSE226" s="64"/>
      <c r="KSF226" s="67"/>
      <c r="KSG226" s="67"/>
      <c r="KSH226" s="65"/>
      <c r="KSI226" s="65"/>
      <c r="KSJ226" s="65"/>
      <c r="KSK226" s="66"/>
      <c r="KSM226" s="64"/>
      <c r="KSN226" s="67"/>
      <c r="KSO226" s="67"/>
      <c r="KSP226" s="65"/>
      <c r="KSQ226" s="65"/>
      <c r="KSR226" s="65"/>
      <c r="KSS226" s="66"/>
      <c r="KSU226" s="64"/>
      <c r="KSV226" s="67"/>
      <c r="KSW226" s="67"/>
      <c r="KSX226" s="65"/>
      <c r="KSY226" s="65"/>
      <c r="KSZ226" s="65"/>
      <c r="KTA226" s="66"/>
      <c r="KTC226" s="64"/>
      <c r="KTD226" s="67"/>
      <c r="KTE226" s="67"/>
      <c r="KTF226" s="65"/>
      <c r="KTG226" s="65"/>
      <c r="KTH226" s="65"/>
      <c r="KTI226" s="66"/>
      <c r="KTK226" s="64"/>
      <c r="KTL226" s="67"/>
      <c r="KTM226" s="67"/>
      <c r="KTN226" s="65"/>
      <c r="KTO226" s="65"/>
      <c r="KTP226" s="65"/>
      <c r="KTQ226" s="66"/>
      <c r="KTS226" s="64"/>
      <c r="KTT226" s="67"/>
      <c r="KTU226" s="67"/>
      <c r="KTV226" s="65"/>
      <c r="KTW226" s="65"/>
      <c r="KTX226" s="65"/>
      <c r="KTY226" s="66"/>
      <c r="KUA226" s="64"/>
      <c r="KUB226" s="67"/>
      <c r="KUC226" s="67"/>
      <c r="KUD226" s="65"/>
      <c r="KUE226" s="65"/>
      <c r="KUF226" s="65"/>
      <c r="KUG226" s="66"/>
      <c r="KUI226" s="64"/>
      <c r="KUJ226" s="67"/>
      <c r="KUK226" s="67"/>
      <c r="KUL226" s="65"/>
      <c r="KUM226" s="65"/>
      <c r="KUN226" s="65"/>
      <c r="KUO226" s="66"/>
      <c r="KUQ226" s="64"/>
      <c r="KUR226" s="67"/>
      <c r="KUS226" s="67"/>
      <c r="KUT226" s="65"/>
      <c r="KUU226" s="65"/>
      <c r="KUV226" s="65"/>
      <c r="KUW226" s="66"/>
      <c r="KUY226" s="64"/>
      <c r="KUZ226" s="67"/>
      <c r="KVA226" s="67"/>
      <c r="KVB226" s="65"/>
      <c r="KVC226" s="65"/>
      <c r="KVD226" s="65"/>
      <c r="KVE226" s="66"/>
      <c r="KVG226" s="64"/>
      <c r="KVH226" s="67"/>
      <c r="KVI226" s="67"/>
      <c r="KVJ226" s="65"/>
      <c r="KVK226" s="65"/>
      <c r="KVL226" s="65"/>
      <c r="KVM226" s="66"/>
      <c r="KVO226" s="64"/>
      <c r="KVP226" s="67"/>
      <c r="KVQ226" s="67"/>
      <c r="KVR226" s="65"/>
      <c r="KVS226" s="65"/>
      <c r="KVT226" s="65"/>
      <c r="KVU226" s="66"/>
      <c r="KVW226" s="64"/>
      <c r="KVX226" s="67"/>
      <c r="KVY226" s="67"/>
      <c r="KVZ226" s="65"/>
      <c r="KWA226" s="65"/>
      <c r="KWB226" s="65"/>
      <c r="KWC226" s="66"/>
      <c r="KWE226" s="64"/>
      <c r="KWF226" s="67"/>
      <c r="KWG226" s="67"/>
      <c r="KWH226" s="65"/>
      <c r="KWI226" s="65"/>
      <c r="KWJ226" s="65"/>
      <c r="KWK226" s="66"/>
      <c r="KWM226" s="64"/>
      <c r="KWN226" s="67"/>
      <c r="KWO226" s="67"/>
      <c r="KWP226" s="65"/>
      <c r="KWQ226" s="65"/>
      <c r="KWR226" s="65"/>
      <c r="KWS226" s="66"/>
      <c r="KWU226" s="64"/>
      <c r="KWV226" s="67"/>
      <c r="KWW226" s="67"/>
      <c r="KWX226" s="65"/>
      <c r="KWY226" s="65"/>
      <c r="KWZ226" s="65"/>
      <c r="KXA226" s="66"/>
      <c r="KXC226" s="64"/>
      <c r="KXD226" s="67"/>
      <c r="KXE226" s="67"/>
      <c r="KXF226" s="65"/>
      <c r="KXG226" s="65"/>
      <c r="KXH226" s="65"/>
      <c r="KXI226" s="66"/>
      <c r="KXK226" s="64"/>
      <c r="KXL226" s="67"/>
      <c r="KXM226" s="67"/>
      <c r="KXN226" s="65"/>
      <c r="KXO226" s="65"/>
      <c r="KXP226" s="65"/>
      <c r="KXQ226" s="66"/>
      <c r="KXS226" s="64"/>
      <c r="KXT226" s="67"/>
      <c r="KXU226" s="67"/>
      <c r="KXV226" s="65"/>
      <c r="KXW226" s="65"/>
      <c r="KXX226" s="65"/>
      <c r="KXY226" s="66"/>
      <c r="KYA226" s="64"/>
      <c r="KYB226" s="67"/>
      <c r="KYC226" s="67"/>
      <c r="KYD226" s="65"/>
      <c r="KYE226" s="65"/>
      <c r="KYF226" s="65"/>
      <c r="KYG226" s="66"/>
      <c r="KYI226" s="64"/>
      <c r="KYJ226" s="67"/>
      <c r="KYK226" s="67"/>
      <c r="KYL226" s="65"/>
      <c r="KYM226" s="65"/>
      <c r="KYN226" s="65"/>
      <c r="KYO226" s="66"/>
      <c r="KYQ226" s="64"/>
      <c r="KYR226" s="67"/>
      <c r="KYS226" s="67"/>
      <c r="KYT226" s="65"/>
      <c r="KYU226" s="65"/>
      <c r="KYV226" s="65"/>
      <c r="KYW226" s="66"/>
      <c r="KYY226" s="64"/>
      <c r="KYZ226" s="67"/>
      <c r="KZA226" s="67"/>
      <c r="KZB226" s="65"/>
      <c r="KZC226" s="65"/>
      <c r="KZD226" s="65"/>
      <c r="KZE226" s="66"/>
      <c r="KZG226" s="64"/>
      <c r="KZH226" s="67"/>
      <c r="KZI226" s="67"/>
      <c r="KZJ226" s="65"/>
      <c r="KZK226" s="65"/>
      <c r="KZL226" s="65"/>
      <c r="KZM226" s="66"/>
      <c r="KZO226" s="64"/>
      <c r="KZP226" s="67"/>
      <c r="KZQ226" s="67"/>
      <c r="KZR226" s="65"/>
      <c r="KZS226" s="65"/>
      <c r="KZT226" s="65"/>
      <c r="KZU226" s="66"/>
      <c r="KZW226" s="64"/>
      <c r="KZX226" s="67"/>
      <c r="KZY226" s="67"/>
      <c r="KZZ226" s="65"/>
      <c r="LAA226" s="65"/>
      <c r="LAB226" s="65"/>
      <c r="LAC226" s="66"/>
      <c r="LAE226" s="64"/>
      <c r="LAF226" s="67"/>
      <c r="LAG226" s="67"/>
      <c r="LAH226" s="65"/>
      <c r="LAI226" s="65"/>
      <c r="LAJ226" s="65"/>
      <c r="LAK226" s="66"/>
      <c r="LAM226" s="64"/>
      <c r="LAN226" s="67"/>
      <c r="LAO226" s="67"/>
      <c r="LAP226" s="65"/>
      <c r="LAQ226" s="65"/>
      <c r="LAR226" s="65"/>
      <c r="LAS226" s="66"/>
      <c r="LAU226" s="64"/>
      <c r="LAV226" s="67"/>
      <c r="LAW226" s="67"/>
      <c r="LAX226" s="65"/>
      <c r="LAY226" s="65"/>
      <c r="LAZ226" s="65"/>
      <c r="LBA226" s="66"/>
      <c r="LBC226" s="64"/>
      <c r="LBD226" s="67"/>
      <c r="LBE226" s="67"/>
      <c r="LBF226" s="65"/>
      <c r="LBG226" s="65"/>
      <c r="LBH226" s="65"/>
      <c r="LBI226" s="66"/>
      <c r="LBK226" s="64"/>
      <c r="LBL226" s="67"/>
      <c r="LBM226" s="67"/>
      <c r="LBN226" s="65"/>
      <c r="LBO226" s="65"/>
      <c r="LBP226" s="65"/>
      <c r="LBQ226" s="66"/>
      <c r="LBS226" s="64"/>
      <c r="LBT226" s="67"/>
      <c r="LBU226" s="67"/>
      <c r="LBV226" s="65"/>
      <c r="LBW226" s="65"/>
      <c r="LBX226" s="65"/>
      <c r="LBY226" s="66"/>
      <c r="LCA226" s="64"/>
      <c r="LCB226" s="67"/>
      <c r="LCC226" s="67"/>
      <c r="LCD226" s="65"/>
      <c r="LCE226" s="65"/>
      <c r="LCF226" s="65"/>
      <c r="LCG226" s="66"/>
      <c r="LCI226" s="64"/>
      <c r="LCJ226" s="67"/>
      <c r="LCK226" s="67"/>
      <c r="LCL226" s="65"/>
      <c r="LCM226" s="65"/>
      <c r="LCN226" s="65"/>
      <c r="LCO226" s="66"/>
      <c r="LCQ226" s="64"/>
      <c r="LCR226" s="67"/>
      <c r="LCS226" s="67"/>
      <c r="LCT226" s="65"/>
      <c r="LCU226" s="65"/>
      <c r="LCV226" s="65"/>
      <c r="LCW226" s="66"/>
      <c r="LCY226" s="64"/>
      <c r="LCZ226" s="67"/>
      <c r="LDA226" s="67"/>
      <c r="LDB226" s="65"/>
      <c r="LDC226" s="65"/>
      <c r="LDD226" s="65"/>
      <c r="LDE226" s="66"/>
      <c r="LDG226" s="64"/>
      <c r="LDH226" s="67"/>
      <c r="LDI226" s="67"/>
      <c r="LDJ226" s="65"/>
      <c r="LDK226" s="65"/>
      <c r="LDL226" s="65"/>
      <c r="LDM226" s="66"/>
      <c r="LDO226" s="64"/>
      <c r="LDP226" s="67"/>
      <c r="LDQ226" s="67"/>
      <c r="LDR226" s="65"/>
      <c r="LDS226" s="65"/>
      <c r="LDT226" s="65"/>
      <c r="LDU226" s="66"/>
      <c r="LDW226" s="64"/>
      <c r="LDX226" s="67"/>
      <c r="LDY226" s="67"/>
      <c r="LDZ226" s="65"/>
      <c r="LEA226" s="65"/>
      <c r="LEB226" s="65"/>
      <c r="LEC226" s="66"/>
      <c r="LEE226" s="64"/>
      <c r="LEF226" s="67"/>
      <c r="LEG226" s="67"/>
      <c r="LEH226" s="65"/>
      <c r="LEI226" s="65"/>
      <c r="LEJ226" s="65"/>
      <c r="LEK226" s="66"/>
      <c r="LEM226" s="64"/>
      <c r="LEN226" s="67"/>
      <c r="LEO226" s="67"/>
      <c r="LEP226" s="65"/>
      <c r="LEQ226" s="65"/>
      <c r="LER226" s="65"/>
      <c r="LES226" s="66"/>
      <c r="LEU226" s="64"/>
      <c r="LEV226" s="67"/>
      <c r="LEW226" s="67"/>
      <c r="LEX226" s="65"/>
      <c r="LEY226" s="65"/>
      <c r="LEZ226" s="65"/>
      <c r="LFA226" s="66"/>
      <c r="LFC226" s="64"/>
      <c r="LFD226" s="67"/>
      <c r="LFE226" s="67"/>
      <c r="LFF226" s="65"/>
      <c r="LFG226" s="65"/>
      <c r="LFH226" s="65"/>
      <c r="LFI226" s="66"/>
      <c r="LFK226" s="64"/>
      <c r="LFL226" s="67"/>
      <c r="LFM226" s="67"/>
      <c r="LFN226" s="65"/>
      <c r="LFO226" s="65"/>
      <c r="LFP226" s="65"/>
      <c r="LFQ226" s="66"/>
      <c r="LFS226" s="64"/>
      <c r="LFT226" s="67"/>
      <c r="LFU226" s="67"/>
      <c r="LFV226" s="65"/>
      <c r="LFW226" s="65"/>
      <c r="LFX226" s="65"/>
      <c r="LFY226" s="66"/>
      <c r="LGA226" s="64"/>
      <c r="LGB226" s="67"/>
      <c r="LGC226" s="67"/>
      <c r="LGD226" s="65"/>
      <c r="LGE226" s="65"/>
      <c r="LGF226" s="65"/>
      <c r="LGG226" s="66"/>
      <c r="LGI226" s="64"/>
      <c r="LGJ226" s="67"/>
      <c r="LGK226" s="67"/>
      <c r="LGL226" s="65"/>
      <c r="LGM226" s="65"/>
      <c r="LGN226" s="65"/>
      <c r="LGO226" s="66"/>
      <c r="LGQ226" s="64"/>
      <c r="LGR226" s="67"/>
      <c r="LGS226" s="67"/>
      <c r="LGT226" s="65"/>
      <c r="LGU226" s="65"/>
      <c r="LGV226" s="65"/>
      <c r="LGW226" s="66"/>
      <c r="LGY226" s="64"/>
      <c r="LGZ226" s="67"/>
      <c r="LHA226" s="67"/>
      <c r="LHB226" s="65"/>
      <c r="LHC226" s="65"/>
      <c r="LHD226" s="65"/>
      <c r="LHE226" s="66"/>
      <c r="LHG226" s="64"/>
      <c r="LHH226" s="67"/>
      <c r="LHI226" s="67"/>
      <c r="LHJ226" s="65"/>
      <c r="LHK226" s="65"/>
      <c r="LHL226" s="65"/>
      <c r="LHM226" s="66"/>
      <c r="LHO226" s="64"/>
      <c r="LHP226" s="67"/>
      <c r="LHQ226" s="67"/>
      <c r="LHR226" s="65"/>
      <c r="LHS226" s="65"/>
      <c r="LHT226" s="65"/>
      <c r="LHU226" s="66"/>
      <c r="LHW226" s="64"/>
      <c r="LHX226" s="67"/>
      <c r="LHY226" s="67"/>
      <c r="LHZ226" s="65"/>
      <c r="LIA226" s="65"/>
      <c r="LIB226" s="65"/>
      <c r="LIC226" s="66"/>
      <c r="LIE226" s="64"/>
      <c r="LIF226" s="67"/>
      <c r="LIG226" s="67"/>
      <c r="LIH226" s="65"/>
      <c r="LII226" s="65"/>
      <c r="LIJ226" s="65"/>
      <c r="LIK226" s="66"/>
      <c r="LIM226" s="64"/>
      <c r="LIN226" s="67"/>
      <c r="LIO226" s="67"/>
      <c r="LIP226" s="65"/>
      <c r="LIQ226" s="65"/>
      <c r="LIR226" s="65"/>
      <c r="LIS226" s="66"/>
      <c r="LIU226" s="64"/>
      <c r="LIV226" s="67"/>
      <c r="LIW226" s="67"/>
      <c r="LIX226" s="65"/>
      <c r="LIY226" s="65"/>
      <c r="LIZ226" s="65"/>
      <c r="LJA226" s="66"/>
      <c r="LJC226" s="64"/>
      <c r="LJD226" s="67"/>
      <c r="LJE226" s="67"/>
      <c r="LJF226" s="65"/>
      <c r="LJG226" s="65"/>
      <c r="LJH226" s="65"/>
      <c r="LJI226" s="66"/>
      <c r="LJK226" s="64"/>
      <c r="LJL226" s="67"/>
      <c r="LJM226" s="67"/>
      <c r="LJN226" s="65"/>
      <c r="LJO226" s="65"/>
      <c r="LJP226" s="65"/>
      <c r="LJQ226" s="66"/>
      <c r="LJS226" s="64"/>
      <c r="LJT226" s="67"/>
      <c r="LJU226" s="67"/>
      <c r="LJV226" s="65"/>
      <c r="LJW226" s="65"/>
      <c r="LJX226" s="65"/>
      <c r="LJY226" s="66"/>
      <c r="LKA226" s="64"/>
      <c r="LKB226" s="67"/>
      <c r="LKC226" s="67"/>
      <c r="LKD226" s="65"/>
      <c r="LKE226" s="65"/>
      <c r="LKF226" s="65"/>
      <c r="LKG226" s="66"/>
      <c r="LKI226" s="64"/>
      <c r="LKJ226" s="67"/>
      <c r="LKK226" s="67"/>
      <c r="LKL226" s="65"/>
      <c r="LKM226" s="65"/>
      <c r="LKN226" s="65"/>
      <c r="LKO226" s="66"/>
      <c r="LKQ226" s="64"/>
      <c r="LKR226" s="67"/>
      <c r="LKS226" s="67"/>
      <c r="LKT226" s="65"/>
      <c r="LKU226" s="65"/>
      <c r="LKV226" s="65"/>
      <c r="LKW226" s="66"/>
      <c r="LKY226" s="64"/>
      <c r="LKZ226" s="67"/>
      <c r="LLA226" s="67"/>
      <c r="LLB226" s="65"/>
      <c r="LLC226" s="65"/>
      <c r="LLD226" s="65"/>
      <c r="LLE226" s="66"/>
      <c r="LLG226" s="64"/>
      <c r="LLH226" s="67"/>
      <c r="LLI226" s="67"/>
      <c r="LLJ226" s="65"/>
      <c r="LLK226" s="65"/>
      <c r="LLL226" s="65"/>
      <c r="LLM226" s="66"/>
      <c r="LLO226" s="64"/>
      <c r="LLP226" s="67"/>
      <c r="LLQ226" s="67"/>
      <c r="LLR226" s="65"/>
      <c r="LLS226" s="65"/>
      <c r="LLT226" s="65"/>
      <c r="LLU226" s="66"/>
      <c r="LLW226" s="64"/>
      <c r="LLX226" s="67"/>
      <c r="LLY226" s="67"/>
      <c r="LLZ226" s="65"/>
      <c r="LMA226" s="65"/>
      <c r="LMB226" s="65"/>
      <c r="LMC226" s="66"/>
      <c r="LME226" s="64"/>
      <c r="LMF226" s="67"/>
      <c r="LMG226" s="67"/>
      <c r="LMH226" s="65"/>
      <c r="LMI226" s="65"/>
      <c r="LMJ226" s="65"/>
      <c r="LMK226" s="66"/>
      <c r="LMM226" s="64"/>
      <c r="LMN226" s="67"/>
      <c r="LMO226" s="67"/>
      <c r="LMP226" s="65"/>
      <c r="LMQ226" s="65"/>
      <c r="LMR226" s="65"/>
      <c r="LMS226" s="66"/>
      <c r="LMU226" s="64"/>
      <c r="LMV226" s="67"/>
      <c r="LMW226" s="67"/>
      <c r="LMX226" s="65"/>
      <c r="LMY226" s="65"/>
      <c r="LMZ226" s="65"/>
      <c r="LNA226" s="66"/>
      <c r="LNC226" s="64"/>
      <c r="LND226" s="67"/>
      <c r="LNE226" s="67"/>
      <c r="LNF226" s="65"/>
      <c r="LNG226" s="65"/>
      <c r="LNH226" s="65"/>
      <c r="LNI226" s="66"/>
      <c r="LNK226" s="64"/>
      <c r="LNL226" s="67"/>
      <c r="LNM226" s="67"/>
      <c r="LNN226" s="65"/>
      <c r="LNO226" s="65"/>
      <c r="LNP226" s="65"/>
      <c r="LNQ226" s="66"/>
      <c r="LNS226" s="64"/>
      <c r="LNT226" s="67"/>
      <c r="LNU226" s="67"/>
      <c r="LNV226" s="65"/>
      <c r="LNW226" s="65"/>
      <c r="LNX226" s="65"/>
      <c r="LNY226" s="66"/>
      <c r="LOA226" s="64"/>
      <c r="LOB226" s="67"/>
      <c r="LOC226" s="67"/>
      <c r="LOD226" s="65"/>
      <c r="LOE226" s="65"/>
      <c r="LOF226" s="65"/>
      <c r="LOG226" s="66"/>
      <c r="LOI226" s="64"/>
      <c r="LOJ226" s="67"/>
      <c r="LOK226" s="67"/>
      <c r="LOL226" s="65"/>
      <c r="LOM226" s="65"/>
      <c r="LON226" s="65"/>
      <c r="LOO226" s="66"/>
      <c r="LOQ226" s="64"/>
      <c r="LOR226" s="67"/>
      <c r="LOS226" s="67"/>
      <c r="LOT226" s="65"/>
      <c r="LOU226" s="65"/>
      <c r="LOV226" s="65"/>
      <c r="LOW226" s="66"/>
      <c r="LOY226" s="64"/>
      <c r="LOZ226" s="67"/>
      <c r="LPA226" s="67"/>
      <c r="LPB226" s="65"/>
      <c r="LPC226" s="65"/>
      <c r="LPD226" s="65"/>
      <c r="LPE226" s="66"/>
      <c r="LPG226" s="64"/>
      <c r="LPH226" s="67"/>
      <c r="LPI226" s="67"/>
      <c r="LPJ226" s="65"/>
      <c r="LPK226" s="65"/>
      <c r="LPL226" s="65"/>
      <c r="LPM226" s="66"/>
      <c r="LPO226" s="64"/>
      <c r="LPP226" s="67"/>
      <c r="LPQ226" s="67"/>
      <c r="LPR226" s="65"/>
      <c r="LPS226" s="65"/>
      <c r="LPT226" s="65"/>
      <c r="LPU226" s="66"/>
      <c r="LPW226" s="64"/>
      <c r="LPX226" s="67"/>
      <c r="LPY226" s="67"/>
      <c r="LPZ226" s="65"/>
      <c r="LQA226" s="65"/>
      <c r="LQB226" s="65"/>
      <c r="LQC226" s="66"/>
      <c r="LQE226" s="64"/>
      <c r="LQF226" s="67"/>
      <c r="LQG226" s="67"/>
      <c r="LQH226" s="65"/>
      <c r="LQI226" s="65"/>
      <c r="LQJ226" s="65"/>
      <c r="LQK226" s="66"/>
      <c r="LQM226" s="64"/>
      <c r="LQN226" s="67"/>
      <c r="LQO226" s="67"/>
      <c r="LQP226" s="65"/>
      <c r="LQQ226" s="65"/>
      <c r="LQR226" s="65"/>
      <c r="LQS226" s="66"/>
      <c r="LQU226" s="64"/>
      <c r="LQV226" s="67"/>
      <c r="LQW226" s="67"/>
      <c r="LQX226" s="65"/>
      <c r="LQY226" s="65"/>
      <c r="LQZ226" s="65"/>
      <c r="LRA226" s="66"/>
      <c r="LRC226" s="64"/>
      <c r="LRD226" s="67"/>
      <c r="LRE226" s="67"/>
      <c r="LRF226" s="65"/>
      <c r="LRG226" s="65"/>
      <c r="LRH226" s="65"/>
      <c r="LRI226" s="66"/>
      <c r="LRK226" s="64"/>
      <c r="LRL226" s="67"/>
      <c r="LRM226" s="67"/>
      <c r="LRN226" s="65"/>
      <c r="LRO226" s="65"/>
      <c r="LRP226" s="65"/>
      <c r="LRQ226" s="66"/>
      <c r="LRS226" s="64"/>
      <c r="LRT226" s="67"/>
      <c r="LRU226" s="67"/>
      <c r="LRV226" s="65"/>
      <c r="LRW226" s="65"/>
      <c r="LRX226" s="65"/>
      <c r="LRY226" s="66"/>
      <c r="LSA226" s="64"/>
      <c r="LSB226" s="67"/>
      <c r="LSC226" s="67"/>
      <c r="LSD226" s="65"/>
      <c r="LSE226" s="65"/>
      <c r="LSF226" s="65"/>
      <c r="LSG226" s="66"/>
      <c r="LSI226" s="64"/>
      <c r="LSJ226" s="67"/>
      <c r="LSK226" s="67"/>
      <c r="LSL226" s="65"/>
      <c r="LSM226" s="65"/>
      <c r="LSN226" s="65"/>
      <c r="LSO226" s="66"/>
      <c r="LSQ226" s="64"/>
      <c r="LSR226" s="67"/>
      <c r="LSS226" s="67"/>
      <c r="LST226" s="65"/>
      <c r="LSU226" s="65"/>
      <c r="LSV226" s="65"/>
      <c r="LSW226" s="66"/>
      <c r="LSY226" s="64"/>
      <c r="LSZ226" s="67"/>
      <c r="LTA226" s="67"/>
      <c r="LTB226" s="65"/>
      <c r="LTC226" s="65"/>
      <c r="LTD226" s="65"/>
      <c r="LTE226" s="66"/>
      <c r="LTG226" s="64"/>
      <c r="LTH226" s="67"/>
      <c r="LTI226" s="67"/>
      <c r="LTJ226" s="65"/>
      <c r="LTK226" s="65"/>
      <c r="LTL226" s="65"/>
      <c r="LTM226" s="66"/>
      <c r="LTO226" s="64"/>
      <c r="LTP226" s="67"/>
      <c r="LTQ226" s="67"/>
      <c r="LTR226" s="65"/>
      <c r="LTS226" s="65"/>
      <c r="LTT226" s="65"/>
      <c r="LTU226" s="66"/>
      <c r="LTW226" s="64"/>
      <c r="LTX226" s="67"/>
      <c r="LTY226" s="67"/>
      <c r="LTZ226" s="65"/>
      <c r="LUA226" s="65"/>
      <c r="LUB226" s="65"/>
      <c r="LUC226" s="66"/>
      <c r="LUE226" s="64"/>
      <c r="LUF226" s="67"/>
      <c r="LUG226" s="67"/>
      <c r="LUH226" s="65"/>
      <c r="LUI226" s="65"/>
      <c r="LUJ226" s="65"/>
      <c r="LUK226" s="66"/>
      <c r="LUM226" s="64"/>
      <c r="LUN226" s="67"/>
      <c r="LUO226" s="67"/>
      <c r="LUP226" s="65"/>
      <c r="LUQ226" s="65"/>
      <c r="LUR226" s="65"/>
      <c r="LUS226" s="66"/>
      <c r="LUU226" s="64"/>
      <c r="LUV226" s="67"/>
      <c r="LUW226" s="67"/>
      <c r="LUX226" s="65"/>
      <c r="LUY226" s="65"/>
      <c r="LUZ226" s="65"/>
      <c r="LVA226" s="66"/>
      <c r="LVC226" s="64"/>
      <c r="LVD226" s="67"/>
      <c r="LVE226" s="67"/>
      <c r="LVF226" s="65"/>
      <c r="LVG226" s="65"/>
      <c r="LVH226" s="65"/>
      <c r="LVI226" s="66"/>
      <c r="LVK226" s="64"/>
      <c r="LVL226" s="67"/>
      <c r="LVM226" s="67"/>
      <c r="LVN226" s="65"/>
      <c r="LVO226" s="65"/>
      <c r="LVP226" s="65"/>
      <c r="LVQ226" s="66"/>
      <c r="LVS226" s="64"/>
      <c r="LVT226" s="67"/>
      <c r="LVU226" s="67"/>
      <c r="LVV226" s="65"/>
      <c r="LVW226" s="65"/>
      <c r="LVX226" s="65"/>
      <c r="LVY226" s="66"/>
      <c r="LWA226" s="64"/>
      <c r="LWB226" s="67"/>
      <c r="LWC226" s="67"/>
      <c r="LWD226" s="65"/>
      <c r="LWE226" s="65"/>
      <c r="LWF226" s="65"/>
      <c r="LWG226" s="66"/>
      <c r="LWI226" s="64"/>
      <c r="LWJ226" s="67"/>
      <c r="LWK226" s="67"/>
      <c r="LWL226" s="65"/>
      <c r="LWM226" s="65"/>
      <c r="LWN226" s="65"/>
      <c r="LWO226" s="66"/>
      <c r="LWQ226" s="64"/>
      <c r="LWR226" s="67"/>
      <c r="LWS226" s="67"/>
      <c r="LWT226" s="65"/>
      <c r="LWU226" s="65"/>
      <c r="LWV226" s="65"/>
      <c r="LWW226" s="66"/>
      <c r="LWY226" s="64"/>
      <c r="LWZ226" s="67"/>
      <c r="LXA226" s="67"/>
      <c r="LXB226" s="65"/>
      <c r="LXC226" s="65"/>
      <c r="LXD226" s="65"/>
      <c r="LXE226" s="66"/>
      <c r="LXG226" s="64"/>
      <c r="LXH226" s="67"/>
      <c r="LXI226" s="67"/>
      <c r="LXJ226" s="65"/>
      <c r="LXK226" s="65"/>
      <c r="LXL226" s="65"/>
      <c r="LXM226" s="66"/>
      <c r="LXO226" s="64"/>
      <c r="LXP226" s="67"/>
      <c r="LXQ226" s="67"/>
      <c r="LXR226" s="65"/>
      <c r="LXS226" s="65"/>
      <c r="LXT226" s="65"/>
      <c r="LXU226" s="66"/>
      <c r="LXW226" s="64"/>
      <c r="LXX226" s="67"/>
      <c r="LXY226" s="67"/>
      <c r="LXZ226" s="65"/>
      <c r="LYA226" s="65"/>
      <c r="LYB226" s="65"/>
      <c r="LYC226" s="66"/>
      <c r="LYE226" s="64"/>
      <c r="LYF226" s="67"/>
      <c r="LYG226" s="67"/>
      <c r="LYH226" s="65"/>
      <c r="LYI226" s="65"/>
      <c r="LYJ226" s="65"/>
      <c r="LYK226" s="66"/>
      <c r="LYM226" s="64"/>
      <c r="LYN226" s="67"/>
      <c r="LYO226" s="67"/>
      <c r="LYP226" s="65"/>
      <c r="LYQ226" s="65"/>
      <c r="LYR226" s="65"/>
      <c r="LYS226" s="66"/>
      <c r="LYU226" s="64"/>
      <c r="LYV226" s="67"/>
      <c r="LYW226" s="67"/>
      <c r="LYX226" s="65"/>
      <c r="LYY226" s="65"/>
      <c r="LYZ226" s="65"/>
      <c r="LZA226" s="66"/>
      <c r="LZC226" s="64"/>
      <c r="LZD226" s="67"/>
      <c r="LZE226" s="67"/>
      <c r="LZF226" s="65"/>
      <c r="LZG226" s="65"/>
      <c r="LZH226" s="65"/>
      <c r="LZI226" s="66"/>
      <c r="LZK226" s="64"/>
      <c r="LZL226" s="67"/>
      <c r="LZM226" s="67"/>
      <c r="LZN226" s="65"/>
      <c r="LZO226" s="65"/>
      <c r="LZP226" s="65"/>
      <c r="LZQ226" s="66"/>
      <c r="LZS226" s="64"/>
      <c r="LZT226" s="67"/>
      <c r="LZU226" s="67"/>
      <c r="LZV226" s="65"/>
      <c r="LZW226" s="65"/>
      <c r="LZX226" s="65"/>
      <c r="LZY226" s="66"/>
      <c r="MAA226" s="64"/>
      <c r="MAB226" s="67"/>
      <c r="MAC226" s="67"/>
      <c r="MAD226" s="65"/>
      <c r="MAE226" s="65"/>
      <c r="MAF226" s="65"/>
      <c r="MAG226" s="66"/>
      <c r="MAI226" s="64"/>
      <c r="MAJ226" s="67"/>
      <c r="MAK226" s="67"/>
      <c r="MAL226" s="65"/>
      <c r="MAM226" s="65"/>
      <c r="MAN226" s="65"/>
      <c r="MAO226" s="66"/>
      <c r="MAQ226" s="64"/>
      <c r="MAR226" s="67"/>
      <c r="MAS226" s="67"/>
      <c r="MAT226" s="65"/>
      <c r="MAU226" s="65"/>
      <c r="MAV226" s="65"/>
      <c r="MAW226" s="66"/>
      <c r="MAY226" s="64"/>
      <c r="MAZ226" s="67"/>
      <c r="MBA226" s="67"/>
      <c r="MBB226" s="65"/>
      <c r="MBC226" s="65"/>
      <c r="MBD226" s="65"/>
      <c r="MBE226" s="66"/>
      <c r="MBG226" s="64"/>
      <c r="MBH226" s="67"/>
      <c r="MBI226" s="67"/>
      <c r="MBJ226" s="65"/>
      <c r="MBK226" s="65"/>
      <c r="MBL226" s="65"/>
      <c r="MBM226" s="66"/>
      <c r="MBO226" s="64"/>
      <c r="MBP226" s="67"/>
      <c r="MBQ226" s="67"/>
      <c r="MBR226" s="65"/>
      <c r="MBS226" s="65"/>
      <c r="MBT226" s="65"/>
      <c r="MBU226" s="66"/>
      <c r="MBW226" s="64"/>
      <c r="MBX226" s="67"/>
      <c r="MBY226" s="67"/>
      <c r="MBZ226" s="65"/>
      <c r="MCA226" s="65"/>
      <c r="MCB226" s="65"/>
      <c r="MCC226" s="66"/>
      <c r="MCE226" s="64"/>
      <c r="MCF226" s="67"/>
      <c r="MCG226" s="67"/>
      <c r="MCH226" s="65"/>
      <c r="MCI226" s="65"/>
      <c r="MCJ226" s="65"/>
      <c r="MCK226" s="66"/>
      <c r="MCM226" s="64"/>
      <c r="MCN226" s="67"/>
      <c r="MCO226" s="67"/>
      <c r="MCP226" s="65"/>
      <c r="MCQ226" s="65"/>
      <c r="MCR226" s="65"/>
      <c r="MCS226" s="66"/>
      <c r="MCU226" s="64"/>
      <c r="MCV226" s="67"/>
      <c r="MCW226" s="67"/>
      <c r="MCX226" s="65"/>
      <c r="MCY226" s="65"/>
      <c r="MCZ226" s="65"/>
      <c r="MDA226" s="66"/>
      <c r="MDC226" s="64"/>
      <c r="MDD226" s="67"/>
      <c r="MDE226" s="67"/>
      <c r="MDF226" s="65"/>
      <c r="MDG226" s="65"/>
      <c r="MDH226" s="65"/>
      <c r="MDI226" s="66"/>
      <c r="MDK226" s="64"/>
      <c r="MDL226" s="67"/>
      <c r="MDM226" s="67"/>
      <c r="MDN226" s="65"/>
      <c r="MDO226" s="65"/>
      <c r="MDP226" s="65"/>
      <c r="MDQ226" s="66"/>
      <c r="MDS226" s="64"/>
      <c r="MDT226" s="67"/>
      <c r="MDU226" s="67"/>
      <c r="MDV226" s="65"/>
      <c r="MDW226" s="65"/>
      <c r="MDX226" s="65"/>
      <c r="MDY226" s="66"/>
      <c r="MEA226" s="64"/>
      <c r="MEB226" s="67"/>
      <c r="MEC226" s="67"/>
      <c r="MED226" s="65"/>
      <c r="MEE226" s="65"/>
      <c r="MEF226" s="65"/>
      <c r="MEG226" s="66"/>
      <c r="MEI226" s="64"/>
      <c r="MEJ226" s="67"/>
      <c r="MEK226" s="67"/>
      <c r="MEL226" s="65"/>
      <c r="MEM226" s="65"/>
      <c r="MEN226" s="65"/>
      <c r="MEO226" s="66"/>
      <c r="MEQ226" s="64"/>
      <c r="MER226" s="67"/>
      <c r="MES226" s="67"/>
      <c r="MET226" s="65"/>
      <c r="MEU226" s="65"/>
      <c r="MEV226" s="65"/>
      <c r="MEW226" s="66"/>
      <c r="MEY226" s="64"/>
      <c r="MEZ226" s="67"/>
      <c r="MFA226" s="67"/>
      <c r="MFB226" s="65"/>
      <c r="MFC226" s="65"/>
      <c r="MFD226" s="65"/>
      <c r="MFE226" s="66"/>
      <c r="MFG226" s="64"/>
      <c r="MFH226" s="67"/>
      <c r="MFI226" s="67"/>
      <c r="MFJ226" s="65"/>
      <c r="MFK226" s="65"/>
      <c r="MFL226" s="65"/>
      <c r="MFM226" s="66"/>
      <c r="MFO226" s="64"/>
      <c r="MFP226" s="67"/>
      <c r="MFQ226" s="67"/>
      <c r="MFR226" s="65"/>
      <c r="MFS226" s="65"/>
      <c r="MFT226" s="65"/>
      <c r="MFU226" s="66"/>
      <c r="MFW226" s="64"/>
      <c r="MFX226" s="67"/>
      <c r="MFY226" s="67"/>
      <c r="MFZ226" s="65"/>
      <c r="MGA226" s="65"/>
      <c r="MGB226" s="65"/>
      <c r="MGC226" s="66"/>
      <c r="MGE226" s="64"/>
      <c r="MGF226" s="67"/>
      <c r="MGG226" s="67"/>
      <c r="MGH226" s="65"/>
      <c r="MGI226" s="65"/>
      <c r="MGJ226" s="65"/>
      <c r="MGK226" s="66"/>
      <c r="MGM226" s="64"/>
      <c r="MGN226" s="67"/>
      <c r="MGO226" s="67"/>
      <c r="MGP226" s="65"/>
      <c r="MGQ226" s="65"/>
      <c r="MGR226" s="65"/>
      <c r="MGS226" s="66"/>
      <c r="MGU226" s="64"/>
      <c r="MGV226" s="67"/>
      <c r="MGW226" s="67"/>
      <c r="MGX226" s="65"/>
      <c r="MGY226" s="65"/>
      <c r="MGZ226" s="65"/>
      <c r="MHA226" s="66"/>
      <c r="MHC226" s="64"/>
      <c r="MHD226" s="67"/>
      <c r="MHE226" s="67"/>
      <c r="MHF226" s="65"/>
      <c r="MHG226" s="65"/>
      <c r="MHH226" s="65"/>
      <c r="MHI226" s="66"/>
      <c r="MHK226" s="64"/>
      <c r="MHL226" s="67"/>
      <c r="MHM226" s="67"/>
      <c r="MHN226" s="65"/>
      <c r="MHO226" s="65"/>
      <c r="MHP226" s="65"/>
      <c r="MHQ226" s="66"/>
      <c r="MHS226" s="64"/>
      <c r="MHT226" s="67"/>
      <c r="MHU226" s="67"/>
      <c r="MHV226" s="65"/>
      <c r="MHW226" s="65"/>
      <c r="MHX226" s="65"/>
      <c r="MHY226" s="66"/>
      <c r="MIA226" s="64"/>
      <c r="MIB226" s="67"/>
      <c r="MIC226" s="67"/>
      <c r="MID226" s="65"/>
      <c r="MIE226" s="65"/>
      <c r="MIF226" s="65"/>
      <c r="MIG226" s="66"/>
      <c r="MII226" s="64"/>
      <c r="MIJ226" s="67"/>
      <c r="MIK226" s="67"/>
      <c r="MIL226" s="65"/>
      <c r="MIM226" s="65"/>
      <c r="MIN226" s="65"/>
      <c r="MIO226" s="66"/>
      <c r="MIQ226" s="64"/>
      <c r="MIR226" s="67"/>
      <c r="MIS226" s="67"/>
      <c r="MIT226" s="65"/>
      <c r="MIU226" s="65"/>
      <c r="MIV226" s="65"/>
      <c r="MIW226" s="66"/>
      <c r="MIY226" s="64"/>
      <c r="MIZ226" s="67"/>
      <c r="MJA226" s="67"/>
      <c r="MJB226" s="65"/>
      <c r="MJC226" s="65"/>
      <c r="MJD226" s="65"/>
      <c r="MJE226" s="66"/>
      <c r="MJG226" s="64"/>
      <c r="MJH226" s="67"/>
      <c r="MJI226" s="67"/>
      <c r="MJJ226" s="65"/>
      <c r="MJK226" s="65"/>
      <c r="MJL226" s="65"/>
      <c r="MJM226" s="66"/>
      <c r="MJO226" s="64"/>
      <c r="MJP226" s="67"/>
      <c r="MJQ226" s="67"/>
      <c r="MJR226" s="65"/>
      <c r="MJS226" s="65"/>
      <c r="MJT226" s="65"/>
      <c r="MJU226" s="66"/>
      <c r="MJW226" s="64"/>
      <c r="MJX226" s="67"/>
      <c r="MJY226" s="67"/>
      <c r="MJZ226" s="65"/>
      <c r="MKA226" s="65"/>
      <c r="MKB226" s="65"/>
      <c r="MKC226" s="66"/>
      <c r="MKE226" s="64"/>
      <c r="MKF226" s="67"/>
      <c r="MKG226" s="67"/>
      <c r="MKH226" s="65"/>
      <c r="MKI226" s="65"/>
      <c r="MKJ226" s="65"/>
      <c r="MKK226" s="66"/>
      <c r="MKM226" s="64"/>
      <c r="MKN226" s="67"/>
      <c r="MKO226" s="67"/>
      <c r="MKP226" s="65"/>
      <c r="MKQ226" s="65"/>
      <c r="MKR226" s="65"/>
      <c r="MKS226" s="66"/>
      <c r="MKU226" s="64"/>
      <c r="MKV226" s="67"/>
      <c r="MKW226" s="67"/>
      <c r="MKX226" s="65"/>
      <c r="MKY226" s="65"/>
      <c r="MKZ226" s="65"/>
      <c r="MLA226" s="66"/>
      <c r="MLC226" s="64"/>
      <c r="MLD226" s="67"/>
      <c r="MLE226" s="67"/>
      <c r="MLF226" s="65"/>
      <c r="MLG226" s="65"/>
      <c r="MLH226" s="65"/>
      <c r="MLI226" s="66"/>
      <c r="MLK226" s="64"/>
      <c r="MLL226" s="67"/>
      <c r="MLM226" s="67"/>
      <c r="MLN226" s="65"/>
      <c r="MLO226" s="65"/>
      <c r="MLP226" s="65"/>
      <c r="MLQ226" s="66"/>
      <c r="MLS226" s="64"/>
      <c r="MLT226" s="67"/>
      <c r="MLU226" s="67"/>
      <c r="MLV226" s="65"/>
      <c r="MLW226" s="65"/>
      <c r="MLX226" s="65"/>
      <c r="MLY226" s="66"/>
      <c r="MMA226" s="64"/>
      <c r="MMB226" s="67"/>
      <c r="MMC226" s="67"/>
      <c r="MMD226" s="65"/>
      <c r="MME226" s="65"/>
      <c r="MMF226" s="65"/>
      <c r="MMG226" s="66"/>
      <c r="MMI226" s="64"/>
      <c r="MMJ226" s="67"/>
      <c r="MMK226" s="67"/>
      <c r="MML226" s="65"/>
      <c r="MMM226" s="65"/>
      <c r="MMN226" s="65"/>
      <c r="MMO226" s="66"/>
      <c r="MMQ226" s="64"/>
      <c r="MMR226" s="67"/>
      <c r="MMS226" s="67"/>
      <c r="MMT226" s="65"/>
      <c r="MMU226" s="65"/>
      <c r="MMV226" s="65"/>
      <c r="MMW226" s="66"/>
      <c r="MMY226" s="64"/>
      <c r="MMZ226" s="67"/>
      <c r="MNA226" s="67"/>
      <c r="MNB226" s="65"/>
      <c r="MNC226" s="65"/>
      <c r="MND226" s="65"/>
      <c r="MNE226" s="66"/>
      <c r="MNG226" s="64"/>
      <c r="MNH226" s="67"/>
      <c r="MNI226" s="67"/>
      <c r="MNJ226" s="65"/>
      <c r="MNK226" s="65"/>
      <c r="MNL226" s="65"/>
      <c r="MNM226" s="66"/>
      <c r="MNO226" s="64"/>
      <c r="MNP226" s="67"/>
      <c r="MNQ226" s="67"/>
      <c r="MNR226" s="65"/>
      <c r="MNS226" s="65"/>
      <c r="MNT226" s="65"/>
      <c r="MNU226" s="66"/>
      <c r="MNW226" s="64"/>
      <c r="MNX226" s="67"/>
      <c r="MNY226" s="67"/>
      <c r="MNZ226" s="65"/>
      <c r="MOA226" s="65"/>
      <c r="MOB226" s="65"/>
      <c r="MOC226" s="66"/>
      <c r="MOE226" s="64"/>
      <c r="MOF226" s="67"/>
      <c r="MOG226" s="67"/>
      <c r="MOH226" s="65"/>
      <c r="MOI226" s="65"/>
      <c r="MOJ226" s="65"/>
      <c r="MOK226" s="66"/>
      <c r="MOM226" s="64"/>
      <c r="MON226" s="67"/>
      <c r="MOO226" s="67"/>
      <c r="MOP226" s="65"/>
      <c r="MOQ226" s="65"/>
      <c r="MOR226" s="65"/>
      <c r="MOS226" s="66"/>
      <c r="MOU226" s="64"/>
      <c r="MOV226" s="67"/>
      <c r="MOW226" s="67"/>
      <c r="MOX226" s="65"/>
      <c r="MOY226" s="65"/>
      <c r="MOZ226" s="65"/>
      <c r="MPA226" s="66"/>
      <c r="MPC226" s="64"/>
      <c r="MPD226" s="67"/>
      <c r="MPE226" s="67"/>
      <c r="MPF226" s="65"/>
      <c r="MPG226" s="65"/>
      <c r="MPH226" s="65"/>
      <c r="MPI226" s="66"/>
      <c r="MPK226" s="64"/>
      <c r="MPL226" s="67"/>
      <c r="MPM226" s="67"/>
      <c r="MPN226" s="65"/>
      <c r="MPO226" s="65"/>
      <c r="MPP226" s="65"/>
      <c r="MPQ226" s="66"/>
      <c r="MPS226" s="64"/>
      <c r="MPT226" s="67"/>
      <c r="MPU226" s="67"/>
      <c r="MPV226" s="65"/>
      <c r="MPW226" s="65"/>
      <c r="MPX226" s="65"/>
      <c r="MPY226" s="66"/>
      <c r="MQA226" s="64"/>
      <c r="MQB226" s="67"/>
      <c r="MQC226" s="67"/>
      <c r="MQD226" s="65"/>
      <c r="MQE226" s="65"/>
      <c r="MQF226" s="65"/>
      <c r="MQG226" s="66"/>
      <c r="MQI226" s="64"/>
      <c r="MQJ226" s="67"/>
      <c r="MQK226" s="67"/>
      <c r="MQL226" s="65"/>
      <c r="MQM226" s="65"/>
      <c r="MQN226" s="65"/>
      <c r="MQO226" s="66"/>
      <c r="MQQ226" s="64"/>
      <c r="MQR226" s="67"/>
      <c r="MQS226" s="67"/>
      <c r="MQT226" s="65"/>
      <c r="MQU226" s="65"/>
      <c r="MQV226" s="65"/>
      <c r="MQW226" s="66"/>
      <c r="MQY226" s="64"/>
      <c r="MQZ226" s="67"/>
      <c r="MRA226" s="67"/>
      <c r="MRB226" s="65"/>
      <c r="MRC226" s="65"/>
      <c r="MRD226" s="65"/>
      <c r="MRE226" s="66"/>
      <c r="MRG226" s="64"/>
      <c r="MRH226" s="67"/>
      <c r="MRI226" s="67"/>
      <c r="MRJ226" s="65"/>
      <c r="MRK226" s="65"/>
      <c r="MRL226" s="65"/>
      <c r="MRM226" s="66"/>
      <c r="MRO226" s="64"/>
      <c r="MRP226" s="67"/>
      <c r="MRQ226" s="67"/>
      <c r="MRR226" s="65"/>
      <c r="MRS226" s="65"/>
      <c r="MRT226" s="65"/>
      <c r="MRU226" s="66"/>
      <c r="MRW226" s="64"/>
      <c r="MRX226" s="67"/>
      <c r="MRY226" s="67"/>
      <c r="MRZ226" s="65"/>
      <c r="MSA226" s="65"/>
      <c r="MSB226" s="65"/>
      <c r="MSC226" s="66"/>
      <c r="MSE226" s="64"/>
      <c r="MSF226" s="67"/>
      <c r="MSG226" s="67"/>
      <c r="MSH226" s="65"/>
      <c r="MSI226" s="65"/>
      <c r="MSJ226" s="65"/>
      <c r="MSK226" s="66"/>
      <c r="MSM226" s="64"/>
      <c r="MSN226" s="67"/>
      <c r="MSO226" s="67"/>
      <c r="MSP226" s="65"/>
      <c r="MSQ226" s="65"/>
      <c r="MSR226" s="65"/>
      <c r="MSS226" s="66"/>
      <c r="MSU226" s="64"/>
      <c r="MSV226" s="67"/>
      <c r="MSW226" s="67"/>
      <c r="MSX226" s="65"/>
      <c r="MSY226" s="65"/>
      <c r="MSZ226" s="65"/>
      <c r="MTA226" s="66"/>
      <c r="MTC226" s="64"/>
      <c r="MTD226" s="67"/>
      <c r="MTE226" s="67"/>
      <c r="MTF226" s="65"/>
      <c r="MTG226" s="65"/>
      <c r="MTH226" s="65"/>
      <c r="MTI226" s="66"/>
      <c r="MTK226" s="64"/>
      <c r="MTL226" s="67"/>
      <c r="MTM226" s="67"/>
      <c r="MTN226" s="65"/>
      <c r="MTO226" s="65"/>
      <c r="MTP226" s="65"/>
      <c r="MTQ226" s="66"/>
      <c r="MTS226" s="64"/>
      <c r="MTT226" s="67"/>
      <c r="MTU226" s="67"/>
      <c r="MTV226" s="65"/>
      <c r="MTW226" s="65"/>
      <c r="MTX226" s="65"/>
      <c r="MTY226" s="66"/>
      <c r="MUA226" s="64"/>
      <c r="MUB226" s="67"/>
      <c r="MUC226" s="67"/>
      <c r="MUD226" s="65"/>
      <c r="MUE226" s="65"/>
      <c r="MUF226" s="65"/>
      <c r="MUG226" s="66"/>
      <c r="MUI226" s="64"/>
      <c r="MUJ226" s="67"/>
      <c r="MUK226" s="67"/>
      <c r="MUL226" s="65"/>
      <c r="MUM226" s="65"/>
      <c r="MUN226" s="65"/>
      <c r="MUO226" s="66"/>
      <c r="MUQ226" s="64"/>
      <c r="MUR226" s="67"/>
      <c r="MUS226" s="67"/>
      <c r="MUT226" s="65"/>
      <c r="MUU226" s="65"/>
      <c r="MUV226" s="65"/>
      <c r="MUW226" s="66"/>
      <c r="MUY226" s="64"/>
      <c r="MUZ226" s="67"/>
      <c r="MVA226" s="67"/>
      <c r="MVB226" s="65"/>
      <c r="MVC226" s="65"/>
      <c r="MVD226" s="65"/>
      <c r="MVE226" s="66"/>
      <c r="MVG226" s="64"/>
      <c r="MVH226" s="67"/>
      <c r="MVI226" s="67"/>
      <c r="MVJ226" s="65"/>
      <c r="MVK226" s="65"/>
      <c r="MVL226" s="65"/>
      <c r="MVM226" s="66"/>
      <c r="MVO226" s="64"/>
      <c r="MVP226" s="67"/>
      <c r="MVQ226" s="67"/>
      <c r="MVR226" s="65"/>
      <c r="MVS226" s="65"/>
      <c r="MVT226" s="65"/>
      <c r="MVU226" s="66"/>
      <c r="MVW226" s="64"/>
      <c r="MVX226" s="67"/>
      <c r="MVY226" s="67"/>
      <c r="MVZ226" s="65"/>
      <c r="MWA226" s="65"/>
      <c r="MWB226" s="65"/>
      <c r="MWC226" s="66"/>
      <c r="MWE226" s="64"/>
      <c r="MWF226" s="67"/>
      <c r="MWG226" s="67"/>
      <c r="MWH226" s="65"/>
      <c r="MWI226" s="65"/>
      <c r="MWJ226" s="65"/>
      <c r="MWK226" s="66"/>
      <c r="MWM226" s="64"/>
      <c r="MWN226" s="67"/>
      <c r="MWO226" s="67"/>
      <c r="MWP226" s="65"/>
      <c r="MWQ226" s="65"/>
      <c r="MWR226" s="65"/>
      <c r="MWS226" s="66"/>
      <c r="MWU226" s="64"/>
      <c r="MWV226" s="67"/>
      <c r="MWW226" s="67"/>
      <c r="MWX226" s="65"/>
      <c r="MWY226" s="65"/>
      <c r="MWZ226" s="65"/>
      <c r="MXA226" s="66"/>
      <c r="MXC226" s="64"/>
      <c r="MXD226" s="67"/>
      <c r="MXE226" s="67"/>
      <c r="MXF226" s="65"/>
      <c r="MXG226" s="65"/>
      <c r="MXH226" s="65"/>
      <c r="MXI226" s="66"/>
      <c r="MXK226" s="64"/>
      <c r="MXL226" s="67"/>
      <c r="MXM226" s="67"/>
      <c r="MXN226" s="65"/>
      <c r="MXO226" s="65"/>
      <c r="MXP226" s="65"/>
      <c r="MXQ226" s="66"/>
      <c r="MXS226" s="64"/>
      <c r="MXT226" s="67"/>
      <c r="MXU226" s="67"/>
      <c r="MXV226" s="65"/>
      <c r="MXW226" s="65"/>
      <c r="MXX226" s="65"/>
      <c r="MXY226" s="66"/>
      <c r="MYA226" s="64"/>
      <c r="MYB226" s="67"/>
      <c r="MYC226" s="67"/>
      <c r="MYD226" s="65"/>
      <c r="MYE226" s="65"/>
      <c r="MYF226" s="65"/>
      <c r="MYG226" s="66"/>
      <c r="MYI226" s="64"/>
      <c r="MYJ226" s="67"/>
      <c r="MYK226" s="67"/>
      <c r="MYL226" s="65"/>
      <c r="MYM226" s="65"/>
      <c r="MYN226" s="65"/>
      <c r="MYO226" s="66"/>
      <c r="MYQ226" s="64"/>
      <c r="MYR226" s="67"/>
      <c r="MYS226" s="67"/>
      <c r="MYT226" s="65"/>
      <c r="MYU226" s="65"/>
      <c r="MYV226" s="65"/>
      <c r="MYW226" s="66"/>
      <c r="MYY226" s="64"/>
      <c r="MYZ226" s="67"/>
      <c r="MZA226" s="67"/>
      <c r="MZB226" s="65"/>
      <c r="MZC226" s="65"/>
      <c r="MZD226" s="65"/>
      <c r="MZE226" s="66"/>
      <c r="MZG226" s="64"/>
      <c r="MZH226" s="67"/>
      <c r="MZI226" s="67"/>
      <c r="MZJ226" s="65"/>
      <c r="MZK226" s="65"/>
      <c r="MZL226" s="65"/>
      <c r="MZM226" s="66"/>
      <c r="MZO226" s="64"/>
      <c r="MZP226" s="67"/>
      <c r="MZQ226" s="67"/>
      <c r="MZR226" s="65"/>
      <c r="MZS226" s="65"/>
      <c r="MZT226" s="65"/>
      <c r="MZU226" s="66"/>
      <c r="MZW226" s="64"/>
      <c r="MZX226" s="67"/>
      <c r="MZY226" s="67"/>
      <c r="MZZ226" s="65"/>
      <c r="NAA226" s="65"/>
      <c r="NAB226" s="65"/>
      <c r="NAC226" s="66"/>
      <c r="NAE226" s="64"/>
      <c r="NAF226" s="67"/>
      <c r="NAG226" s="67"/>
      <c r="NAH226" s="65"/>
      <c r="NAI226" s="65"/>
      <c r="NAJ226" s="65"/>
      <c r="NAK226" s="66"/>
      <c r="NAM226" s="64"/>
      <c r="NAN226" s="67"/>
      <c r="NAO226" s="67"/>
      <c r="NAP226" s="65"/>
      <c r="NAQ226" s="65"/>
      <c r="NAR226" s="65"/>
      <c r="NAS226" s="66"/>
      <c r="NAU226" s="64"/>
      <c r="NAV226" s="67"/>
      <c r="NAW226" s="67"/>
      <c r="NAX226" s="65"/>
      <c r="NAY226" s="65"/>
      <c r="NAZ226" s="65"/>
      <c r="NBA226" s="66"/>
      <c r="NBC226" s="64"/>
      <c r="NBD226" s="67"/>
      <c r="NBE226" s="67"/>
      <c r="NBF226" s="65"/>
      <c r="NBG226" s="65"/>
      <c r="NBH226" s="65"/>
      <c r="NBI226" s="66"/>
      <c r="NBK226" s="64"/>
      <c r="NBL226" s="67"/>
      <c r="NBM226" s="67"/>
      <c r="NBN226" s="65"/>
      <c r="NBO226" s="65"/>
      <c r="NBP226" s="65"/>
      <c r="NBQ226" s="66"/>
      <c r="NBS226" s="64"/>
      <c r="NBT226" s="67"/>
      <c r="NBU226" s="67"/>
      <c r="NBV226" s="65"/>
      <c r="NBW226" s="65"/>
      <c r="NBX226" s="65"/>
      <c r="NBY226" s="66"/>
      <c r="NCA226" s="64"/>
      <c r="NCB226" s="67"/>
      <c r="NCC226" s="67"/>
      <c r="NCD226" s="65"/>
      <c r="NCE226" s="65"/>
      <c r="NCF226" s="65"/>
      <c r="NCG226" s="66"/>
      <c r="NCI226" s="64"/>
      <c r="NCJ226" s="67"/>
      <c r="NCK226" s="67"/>
      <c r="NCL226" s="65"/>
      <c r="NCM226" s="65"/>
      <c r="NCN226" s="65"/>
      <c r="NCO226" s="66"/>
      <c r="NCQ226" s="64"/>
      <c r="NCR226" s="67"/>
      <c r="NCS226" s="67"/>
      <c r="NCT226" s="65"/>
      <c r="NCU226" s="65"/>
      <c r="NCV226" s="65"/>
      <c r="NCW226" s="66"/>
      <c r="NCY226" s="64"/>
      <c r="NCZ226" s="67"/>
      <c r="NDA226" s="67"/>
      <c r="NDB226" s="65"/>
      <c r="NDC226" s="65"/>
      <c r="NDD226" s="65"/>
      <c r="NDE226" s="66"/>
      <c r="NDG226" s="64"/>
      <c r="NDH226" s="67"/>
      <c r="NDI226" s="67"/>
      <c r="NDJ226" s="65"/>
      <c r="NDK226" s="65"/>
      <c r="NDL226" s="65"/>
      <c r="NDM226" s="66"/>
      <c r="NDO226" s="64"/>
      <c r="NDP226" s="67"/>
      <c r="NDQ226" s="67"/>
      <c r="NDR226" s="65"/>
      <c r="NDS226" s="65"/>
      <c r="NDT226" s="65"/>
      <c r="NDU226" s="66"/>
      <c r="NDW226" s="64"/>
      <c r="NDX226" s="67"/>
      <c r="NDY226" s="67"/>
      <c r="NDZ226" s="65"/>
      <c r="NEA226" s="65"/>
      <c r="NEB226" s="65"/>
      <c r="NEC226" s="66"/>
      <c r="NEE226" s="64"/>
      <c r="NEF226" s="67"/>
      <c r="NEG226" s="67"/>
      <c r="NEH226" s="65"/>
      <c r="NEI226" s="65"/>
      <c r="NEJ226" s="65"/>
      <c r="NEK226" s="66"/>
      <c r="NEM226" s="64"/>
      <c r="NEN226" s="67"/>
      <c r="NEO226" s="67"/>
      <c r="NEP226" s="65"/>
      <c r="NEQ226" s="65"/>
      <c r="NER226" s="65"/>
      <c r="NES226" s="66"/>
      <c r="NEU226" s="64"/>
      <c r="NEV226" s="67"/>
      <c r="NEW226" s="67"/>
      <c r="NEX226" s="65"/>
      <c r="NEY226" s="65"/>
      <c r="NEZ226" s="65"/>
      <c r="NFA226" s="66"/>
      <c r="NFC226" s="64"/>
      <c r="NFD226" s="67"/>
      <c r="NFE226" s="67"/>
      <c r="NFF226" s="65"/>
      <c r="NFG226" s="65"/>
      <c r="NFH226" s="65"/>
      <c r="NFI226" s="66"/>
      <c r="NFK226" s="64"/>
      <c r="NFL226" s="67"/>
      <c r="NFM226" s="67"/>
      <c r="NFN226" s="65"/>
      <c r="NFO226" s="65"/>
      <c r="NFP226" s="65"/>
      <c r="NFQ226" s="66"/>
      <c r="NFS226" s="64"/>
      <c r="NFT226" s="67"/>
      <c r="NFU226" s="67"/>
      <c r="NFV226" s="65"/>
      <c r="NFW226" s="65"/>
      <c r="NFX226" s="65"/>
      <c r="NFY226" s="66"/>
      <c r="NGA226" s="64"/>
      <c r="NGB226" s="67"/>
      <c r="NGC226" s="67"/>
      <c r="NGD226" s="65"/>
      <c r="NGE226" s="65"/>
      <c r="NGF226" s="65"/>
      <c r="NGG226" s="66"/>
      <c r="NGI226" s="64"/>
      <c r="NGJ226" s="67"/>
      <c r="NGK226" s="67"/>
      <c r="NGL226" s="65"/>
      <c r="NGM226" s="65"/>
      <c r="NGN226" s="65"/>
      <c r="NGO226" s="66"/>
      <c r="NGQ226" s="64"/>
      <c r="NGR226" s="67"/>
      <c r="NGS226" s="67"/>
      <c r="NGT226" s="65"/>
      <c r="NGU226" s="65"/>
      <c r="NGV226" s="65"/>
      <c r="NGW226" s="66"/>
      <c r="NGY226" s="64"/>
      <c r="NGZ226" s="67"/>
      <c r="NHA226" s="67"/>
      <c r="NHB226" s="65"/>
      <c r="NHC226" s="65"/>
      <c r="NHD226" s="65"/>
      <c r="NHE226" s="66"/>
      <c r="NHG226" s="64"/>
      <c r="NHH226" s="67"/>
      <c r="NHI226" s="67"/>
      <c r="NHJ226" s="65"/>
      <c r="NHK226" s="65"/>
      <c r="NHL226" s="65"/>
      <c r="NHM226" s="66"/>
      <c r="NHO226" s="64"/>
      <c r="NHP226" s="67"/>
      <c r="NHQ226" s="67"/>
      <c r="NHR226" s="65"/>
      <c r="NHS226" s="65"/>
      <c r="NHT226" s="65"/>
      <c r="NHU226" s="66"/>
      <c r="NHW226" s="64"/>
      <c r="NHX226" s="67"/>
      <c r="NHY226" s="67"/>
      <c r="NHZ226" s="65"/>
      <c r="NIA226" s="65"/>
      <c r="NIB226" s="65"/>
      <c r="NIC226" s="66"/>
      <c r="NIE226" s="64"/>
      <c r="NIF226" s="67"/>
      <c r="NIG226" s="67"/>
      <c r="NIH226" s="65"/>
      <c r="NII226" s="65"/>
      <c r="NIJ226" s="65"/>
      <c r="NIK226" s="66"/>
      <c r="NIM226" s="64"/>
      <c r="NIN226" s="67"/>
      <c r="NIO226" s="67"/>
      <c r="NIP226" s="65"/>
      <c r="NIQ226" s="65"/>
      <c r="NIR226" s="65"/>
      <c r="NIS226" s="66"/>
      <c r="NIU226" s="64"/>
      <c r="NIV226" s="67"/>
      <c r="NIW226" s="67"/>
      <c r="NIX226" s="65"/>
      <c r="NIY226" s="65"/>
      <c r="NIZ226" s="65"/>
      <c r="NJA226" s="66"/>
      <c r="NJC226" s="64"/>
      <c r="NJD226" s="67"/>
      <c r="NJE226" s="67"/>
      <c r="NJF226" s="65"/>
      <c r="NJG226" s="65"/>
      <c r="NJH226" s="65"/>
      <c r="NJI226" s="66"/>
      <c r="NJK226" s="64"/>
      <c r="NJL226" s="67"/>
      <c r="NJM226" s="67"/>
      <c r="NJN226" s="65"/>
      <c r="NJO226" s="65"/>
      <c r="NJP226" s="65"/>
      <c r="NJQ226" s="66"/>
      <c r="NJS226" s="64"/>
      <c r="NJT226" s="67"/>
      <c r="NJU226" s="67"/>
      <c r="NJV226" s="65"/>
      <c r="NJW226" s="65"/>
      <c r="NJX226" s="65"/>
      <c r="NJY226" s="66"/>
      <c r="NKA226" s="64"/>
      <c r="NKB226" s="67"/>
      <c r="NKC226" s="67"/>
      <c r="NKD226" s="65"/>
      <c r="NKE226" s="65"/>
      <c r="NKF226" s="65"/>
      <c r="NKG226" s="66"/>
      <c r="NKI226" s="64"/>
      <c r="NKJ226" s="67"/>
      <c r="NKK226" s="67"/>
      <c r="NKL226" s="65"/>
      <c r="NKM226" s="65"/>
      <c r="NKN226" s="65"/>
      <c r="NKO226" s="66"/>
      <c r="NKQ226" s="64"/>
      <c r="NKR226" s="67"/>
      <c r="NKS226" s="67"/>
      <c r="NKT226" s="65"/>
      <c r="NKU226" s="65"/>
      <c r="NKV226" s="65"/>
      <c r="NKW226" s="66"/>
      <c r="NKY226" s="64"/>
      <c r="NKZ226" s="67"/>
      <c r="NLA226" s="67"/>
      <c r="NLB226" s="65"/>
      <c r="NLC226" s="65"/>
      <c r="NLD226" s="65"/>
      <c r="NLE226" s="66"/>
      <c r="NLG226" s="64"/>
      <c r="NLH226" s="67"/>
      <c r="NLI226" s="67"/>
      <c r="NLJ226" s="65"/>
      <c r="NLK226" s="65"/>
      <c r="NLL226" s="65"/>
      <c r="NLM226" s="66"/>
      <c r="NLO226" s="64"/>
      <c r="NLP226" s="67"/>
      <c r="NLQ226" s="67"/>
      <c r="NLR226" s="65"/>
      <c r="NLS226" s="65"/>
      <c r="NLT226" s="65"/>
      <c r="NLU226" s="66"/>
      <c r="NLW226" s="64"/>
      <c r="NLX226" s="67"/>
      <c r="NLY226" s="67"/>
      <c r="NLZ226" s="65"/>
      <c r="NMA226" s="65"/>
      <c r="NMB226" s="65"/>
      <c r="NMC226" s="66"/>
      <c r="NME226" s="64"/>
      <c r="NMF226" s="67"/>
      <c r="NMG226" s="67"/>
      <c r="NMH226" s="65"/>
      <c r="NMI226" s="65"/>
      <c r="NMJ226" s="65"/>
      <c r="NMK226" s="66"/>
      <c r="NMM226" s="64"/>
      <c r="NMN226" s="67"/>
      <c r="NMO226" s="67"/>
      <c r="NMP226" s="65"/>
      <c r="NMQ226" s="65"/>
      <c r="NMR226" s="65"/>
      <c r="NMS226" s="66"/>
      <c r="NMU226" s="64"/>
      <c r="NMV226" s="67"/>
      <c r="NMW226" s="67"/>
      <c r="NMX226" s="65"/>
      <c r="NMY226" s="65"/>
      <c r="NMZ226" s="65"/>
      <c r="NNA226" s="66"/>
      <c r="NNC226" s="64"/>
      <c r="NND226" s="67"/>
      <c r="NNE226" s="67"/>
      <c r="NNF226" s="65"/>
      <c r="NNG226" s="65"/>
      <c r="NNH226" s="65"/>
      <c r="NNI226" s="66"/>
      <c r="NNK226" s="64"/>
      <c r="NNL226" s="67"/>
      <c r="NNM226" s="67"/>
      <c r="NNN226" s="65"/>
      <c r="NNO226" s="65"/>
      <c r="NNP226" s="65"/>
      <c r="NNQ226" s="66"/>
      <c r="NNS226" s="64"/>
      <c r="NNT226" s="67"/>
      <c r="NNU226" s="67"/>
      <c r="NNV226" s="65"/>
      <c r="NNW226" s="65"/>
      <c r="NNX226" s="65"/>
      <c r="NNY226" s="66"/>
      <c r="NOA226" s="64"/>
      <c r="NOB226" s="67"/>
      <c r="NOC226" s="67"/>
      <c r="NOD226" s="65"/>
      <c r="NOE226" s="65"/>
      <c r="NOF226" s="65"/>
      <c r="NOG226" s="66"/>
      <c r="NOI226" s="64"/>
      <c r="NOJ226" s="67"/>
      <c r="NOK226" s="67"/>
      <c r="NOL226" s="65"/>
      <c r="NOM226" s="65"/>
      <c r="NON226" s="65"/>
      <c r="NOO226" s="66"/>
      <c r="NOQ226" s="64"/>
      <c r="NOR226" s="67"/>
      <c r="NOS226" s="67"/>
      <c r="NOT226" s="65"/>
      <c r="NOU226" s="65"/>
      <c r="NOV226" s="65"/>
      <c r="NOW226" s="66"/>
      <c r="NOY226" s="64"/>
      <c r="NOZ226" s="67"/>
      <c r="NPA226" s="67"/>
      <c r="NPB226" s="65"/>
      <c r="NPC226" s="65"/>
      <c r="NPD226" s="65"/>
      <c r="NPE226" s="66"/>
      <c r="NPG226" s="64"/>
      <c r="NPH226" s="67"/>
      <c r="NPI226" s="67"/>
      <c r="NPJ226" s="65"/>
      <c r="NPK226" s="65"/>
      <c r="NPL226" s="65"/>
      <c r="NPM226" s="66"/>
      <c r="NPO226" s="64"/>
      <c r="NPP226" s="67"/>
      <c r="NPQ226" s="67"/>
      <c r="NPR226" s="65"/>
      <c r="NPS226" s="65"/>
      <c r="NPT226" s="65"/>
      <c r="NPU226" s="66"/>
      <c r="NPW226" s="64"/>
      <c r="NPX226" s="67"/>
      <c r="NPY226" s="67"/>
      <c r="NPZ226" s="65"/>
      <c r="NQA226" s="65"/>
      <c r="NQB226" s="65"/>
      <c r="NQC226" s="66"/>
      <c r="NQE226" s="64"/>
      <c r="NQF226" s="67"/>
      <c r="NQG226" s="67"/>
      <c r="NQH226" s="65"/>
      <c r="NQI226" s="65"/>
      <c r="NQJ226" s="65"/>
      <c r="NQK226" s="66"/>
      <c r="NQM226" s="64"/>
      <c r="NQN226" s="67"/>
      <c r="NQO226" s="67"/>
      <c r="NQP226" s="65"/>
      <c r="NQQ226" s="65"/>
      <c r="NQR226" s="65"/>
      <c r="NQS226" s="66"/>
      <c r="NQU226" s="64"/>
      <c r="NQV226" s="67"/>
      <c r="NQW226" s="67"/>
      <c r="NQX226" s="65"/>
      <c r="NQY226" s="65"/>
      <c r="NQZ226" s="65"/>
      <c r="NRA226" s="66"/>
      <c r="NRC226" s="64"/>
      <c r="NRD226" s="67"/>
      <c r="NRE226" s="67"/>
      <c r="NRF226" s="65"/>
      <c r="NRG226" s="65"/>
      <c r="NRH226" s="65"/>
      <c r="NRI226" s="66"/>
      <c r="NRK226" s="64"/>
      <c r="NRL226" s="67"/>
      <c r="NRM226" s="67"/>
      <c r="NRN226" s="65"/>
      <c r="NRO226" s="65"/>
      <c r="NRP226" s="65"/>
      <c r="NRQ226" s="66"/>
      <c r="NRS226" s="64"/>
      <c r="NRT226" s="67"/>
      <c r="NRU226" s="67"/>
      <c r="NRV226" s="65"/>
      <c r="NRW226" s="65"/>
      <c r="NRX226" s="65"/>
      <c r="NRY226" s="66"/>
      <c r="NSA226" s="64"/>
      <c r="NSB226" s="67"/>
      <c r="NSC226" s="67"/>
      <c r="NSD226" s="65"/>
      <c r="NSE226" s="65"/>
      <c r="NSF226" s="65"/>
      <c r="NSG226" s="66"/>
      <c r="NSI226" s="64"/>
      <c r="NSJ226" s="67"/>
      <c r="NSK226" s="67"/>
      <c r="NSL226" s="65"/>
      <c r="NSM226" s="65"/>
      <c r="NSN226" s="65"/>
      <c r="NSO226" s="66"/>
      <c r="NSQ226" s="64"/>
      <c r="NSR226" s="67"/>
      <c r="NSS226" s="67"/>
      <c r="NST226" s="65"/>
      <c r="NSU226" s="65"/>
      <c r="NSV226" s="65"/>
      <c r="NSW226" s="66"/>
      <c r="NSY226" s="64"/>
      <c r="NSZ226" s="67"/>
      <c r="NTA226" s="67"/>
      <c r="NTB226" s="65"/>
      <c r="NTC226" s="65"/>
      <c r="NTD226" s="65"/>
      <c r="NTE226" s="66"/>
      <c r="NTG226" s="64"/>
      <c r="NTH226" s="67"/>
      <c r="NTI226" s="67"/>
      <c r="NTJ226" s="65"/>
      <c r="NTK226" s="65"/>
      <c r="NTL226" s="65"/>
      <c r="NTM226" s="66"/>
      <c r="NTO226" s="64"/>
      <c r="NTP226" s="67"/>
      <c r="NTQ226" s="67"/>
      <c r="NTR226" s="65"/>
      <c r="NTS226" s="65"/>
      <c r="NTT226" s="65"/>
      <c r="NTU226" s="66"/>
      <c r="NTW226" s="64"/>
      <c r="NTX226" s="67"/>
      <c r="NTY226" s="67"/>
      <c r="NTZ226" s="65"/>
      <c r="NUA226" s="65"/>
      <c r="NUB226" s="65"/>
      <c r="NUC226" s="66"/>
      <c r="NUE226" s="64"/>
      <c r="NUF226" s="67"/>
      <c r="NUG226" s="67"/>
      <c r="NUH226" s="65"/>
      <c r="NUI226" s="65"/>
      <c r="NUJ226" s="65"/>
      <c r="NUK226" s="66"/>
      <c r="NUM226" s="64"/>
      <c r="NUN226" s="67"/>
      <c r="NUO226" s="67"/>
      <c r="NUP226" s="65"/>
      <c r="NUQ226" s="65"/>
      <c r="NUR226" s="65"/>
      <c r="NUS226" s="66"/>
      <c r="NUU226" s="64"/>
      <c r="NUV226" s="67"/>
      <c r="NUW226" s="67"/>
      <c r="NUX226" s="65"/>
      <c r="NUY226" s="65"/>
      <c r="NUZ226" s="65"/>
      <c r="NVA226" s="66"/>
      <c r="NVC226" s="64"/>
      <c r="NVD226" s="67"/>
      <c r="NVE226" s="67"/>
      <c r="NVF226" s="65"/>
      <c r="NVG226" s="65"/>
      <c r="NVH226" s="65"/>
      <c r="NVI226" s="66"/>
      <c r="NVK226" s="64"/>
      <c r="NVL226" s="67"/>
      <c r="NVM226" s="67"/>
      <c r="NVN226" s="65"/>
      <c r="NVO226" s="65"/>
      <c r="NVP226" s="65"/>
      <c r="NVQ226" s="66"/>
      <c r="NVS226" s="64"/>
      <c r="NVT226" s="67"/>
      <c r="NVU226" s="67"/>
      <c r="NVV226" s="65"/>
      <c r="NVW226" s="65"/>
      <c r="NVX226" s="65"/>
      <c r="NVY226" s="66"/>
      <c r="NWA226" s="64"/>
      <c r="NWB226" s="67"/>
      <c r="NWC226" s="67"/>
      <c r="NWD226" s="65"/>
      <c r="NWE226" s="65"/>
      <c r="NWF226" s="65"/>
      <c r="NWG226" s="66"/>
      <c r="NWI226" s="64"/>
      <c r="NWJ226" s="67"/>
      <c r="NWK226" s="67"/>
      <c r="NWL226" s="65"/>
      <c r="NWM226" s="65"/>
      <c r="NWN226" s="65"/>
      <c r="NWO226" s="66"/>
      <c r="NWQ226" s="64"/>
      <c r="NWR226" s="67"/>
      <c r="NWS226" s="67"/>
      <c r="NWT226" s="65"/>
      <c r="NWU226" s="65"/>
      <c r="NWV226" s="65"/>
      <c r="NWW226" s="66"/>
      <c r="NWY226" s="64"/>
      <c r="NWZ226" s="67"/>
      <c r="NXA226" s="67"/>
      <c r="NXB226" s="65"/>
      <c r="NXC226" s="65"/>
      <c r="NXD226" s="65"/>
      <c r="NXE226" s="66"/>
      <c r="NXG226" s="64"/>
      <c r="NXH226" s="67"/>
      <c r="NXI226" s="67"/>
      <c r="NXJ226" s="65"/>
      <c r="NXK226" s="65"/>
      <c r="NXL226" s="65"/>
      <c r="NXM226" s="66"/>
      <c r="NXO226" s="64"/>
      <c r="NXP226" s="67"/>
      <c r="NXQ226" s="67"/>
      <c r="NXR226" s="65"/>
      <c r="NXS226" s="65"/>
      <c r="NXT226" s="65"/>
      <c r="NXU226" s="66"/>
      <c r="NXW226" s="64"/>
      <c r="NXX226" s="67"/>
      <c r="NXY226" s="67"/>
      <c r="NXZ226" s="65"/>
      <c r="NYA226" s="65"/>
      <c r="NYB226" s="65"/>
      <c r="NYC226" s="66"/>
      <c r="NYE226" s="64"/>
      <c r="NYF226" s="67"/>
      <c r="NYG226" s="67"/>
      <c r="NYH226" s="65"/>
      <c r="NYI226" s="65"/>
      <c r="NYJ226" s="65"/>
      <c r="NYK226" s="66"/>
      <c r="NYM226" s="64"/>
      <c r="NYN226" s="67"/>
      <c r="NYO226" s="67"/>
      <c r="NYP226" s="65"/>
      <c r="NYQ226" s="65"/>
      <c r="NYR226" s="65"/>
      <c r="NYS226" s="66"/>
      <c r="NYU226" s="64"/>
      <c r="NYV226" s="67"/>
      <c r="NYW226" s="67"/>
      <c r="NYX226" s="65"/>
      <c r="NYY226" s="65"/>
      <c r="NYZ226" s="65"/>
      <c r="NZA226" s="66"/>
      <c r="NZC226" s="64"/>
      <c r="NZD226" s="67"/>
      <c r="NZE226" s="67"/>
      <c r="NZF226" s="65"/>
      <c r="NZG226" s="65"/>
      <c r="NZH226" s="65"/>
      <c r="NZI226" s="66"/>
      <c r="NZK226" s="64"/>
      <c r="NZL226" s="67"/>
      <c r="NZM226" s="67"/>
      <c r="NZN226" s="65"/>
      <c r="NZO226" s="65"/>
      <c r="NZP226" s="65"/>
      <c r="NZQ226" s="66"/>
      <c r="NZS226" s="64"/>
      <c r="NZT226" s="67"/>
      <c r="NZU226" s="67"/>
      <c r="NZV226" s="65"/>
      <c r="NZW226" s="65"/>
      <c r="NZX226" s="65"/>
      <c r="NZY226" s="66"/>
      <c r="OAA226" s="64"/>
      <c r="OAB226" s="67"/>
      <c r="OAC226" s="67"/>
      <c r="OAD226" s="65"/>
      <c r="OAE226" s="65"/>
      <c r="OAF226" s="65"/>
      <c r="OAG226" s="66"/>
      <c r="OAI226" s="64"/>
      <c r="OAJ226" s="67"/>
      <c r="OAK226" s="67"/>
      <c r="OAL226" s="65"/>
      <c r="OAM226" s="65"/>
      <c r="OAN226" s="65"/>
      <c r="OAO226" s="66"/>
      <c r="OAQ226" s="64"/>
      <c r="OAR226" s="67"/>
      <c r="OAS226" s="67"/>
      <c r="OAT226" s="65"/>
      <c r="OAU226" s="65"/>
      <c r="OAV226" s="65"/>
      <c r="OAW226" s="66"/>
      <c r="OAY226" s="64"/>
      <c r="OAZ226" s="67"/>
      <c r="OBA226" s="67"/>
      <c r="OBB226" s="65"/>
      <c r="OBC226" s="65"/>
      <c r="OBD226" s="65"/>
      <c r="OBE226" s="66"/>
      <c r="OBG226" s="64"/>
      <c r="OBH226" s="67"/>
      <c r="OBI226" s="67"/>
      <c r="OBJ226" s="65"/>
      <c r="OBK226" s="65"/>
      <c r="OBL226" s="65"/>
      <c r="OBM226" s="66"/>
      <c r="OBO226" s="64"/>
      <c r="OBP226" s="67"/>
      <c r="OBQ226" s="67"/>
      <c r="OBR226" s="65"/>
      <c r="OBS226" s="65"/>
      <c r="OBT226" s="65"/>
      <c r="OBU226" s="66"/>
      <c r="OBW226" s="64"/>
      <c r="OBX226" s="67"/>
      <c r="OBY226" s="67"/>
      <c r="OBZ226" s="65"/>
      <c r="OCA226" s="65"/>
      <c r="OCB226" s="65"/>
      <c r="OCC226" s="66"/>
      <c r="OCE226" s="64"/>
      <c r="OCF226" s="67"/>
      <c r="OCG226" s="67"/>
      <c r="OCH226" s="65"/>
      <c r="OCI226" s="65"/>
      <c r="OCJ226" s="65"/>
      <c r="OCK226" s="66"/>
      <c r="OCM226" s="64"/>
      <c r="OCN226" s="67"/>
      <c r="OCO226" s="67"/>
      <c r="OCP226" s="65"/>
      <c r="OCQ226" s="65"/>
      <c r="OCR226" s="65"/>
      <c r="OCS226" s="66"/>
      <c r="OCU226" s="64"/>
      <c r="OCV226" s="67"/>
      <c r="OCW226" s="67"/>
      <c r="OCX226" s="65"/>
      <c r="OCY226" s="65"/>
      <c r="OCZ226" s="65"/>
      <c r="ODA226" s="66"/>
      <c r="ODC226" s="64"/>
      <c r="ODD226" s="67"/>
      <c r="ODE226" s="67"/>
      <c r="ODF226" s="65"/>
      <c r="ODG226" s="65"/>
      <c r="ODH226" s="65"/>
      <c r="ODI226" s="66"/>
      <c r="ODK226" s="64"/>
      <c r="ODL226" s="67"/>
      <c r="ODM226" s="67"/>
      <c r="ODN226" s="65"/>
      <c r="ODO226" s="65"/>
      <c r="ODP226" s="65"/>
      <c r="ODQ226" s="66"/>
      <c r="ODS226" s="64"/>
      <c r="ODT226" s="67"/>
      <c r="ODU226" s="67"/>
      <c r="ODV226" s="65"/>
      <c r="ODW226" s="65"/>
      <c r="ODX226" s="65"/>
      <c r="ODY226" s="66"/>
      <c r="OEA226" s="64"/>
      <c r="OEB226" s="67"/>
      <c r="OEC226" s="67"/>
      <c r="OED226" s="65"/>
      <c r="OEE226" s="65"/>
      <c r="OEF226" s="65"/>
      <c r="OEG226" s="66"/>
      <c r="OEI226" s="64"/>
      <c r="OEJ226" s="67"/>
      <c r="OEK226" s="67"/>
      <c r="OEL226" s="65"/>
      <c r="OEM226" s="65"/>
      <c r="OEN226" s="65"/>
      <c r="OEO226" s="66"/>
      <c r="OEQ226" s="64"/>
      <c r="OER226" s="67"/>
      <c r="OES226" s="67"/>
      <c r="OET226" s="65"/>
      <c r="OEU226" s="65"/>
      <c r="OEV226" s="65"/>
      <c r="OEW226" s="66"/>
      <c r="OEY226" s="64"/>
      <c r="OEZ226" s="67"/>
      <c r="OFA226" s="67"/>
      <c r="OFB226" s="65"/>
      <c r="OFC226" s="65"/>
      <c r="OFD226" s="65"/>
      <c r="OFE226" s="66"/>
      <c r="OFG226" s="64"/>
      <c r="OFH226" s="67"/>
      <c r="OFI226" s="67"/>
      <c r="OFJ226" s="65"/>
      <c r="OFK226" s="65"/>
      <c r="OFL226" s="65"/>
      <c r="OFM226" s="66"/>
      <c r="OFO226" s="64"/>
      <c r="OFP226" s="67"/>
      <c r="OFQ226" s="67"/>
      <c r="OFR226" s="65"/>
      <c r="OFS226" s="65"/>
      <c r="OFT226" s="65"/>
      <c r="OFU226" s="66"/>
      <c r="OFW226" s="64"/>
      <c r="OFX226" s="67"/>
      <c r="OFY226" s="67"/>
      <c r="OFZ226" s="65"/>
      <c r="OGA226" s="65"/>
      <c r="OGB226" s="65"/>
      <c r="OGC226" s="66"/>
      <c r="OGE226" s="64"/>
      <c r="OGF226" s="67"/>
      <c r="OGG226" s="67"/>
      <c r="OGH226" s="65"/>
      <c r="OGI226" s="65"/>
      <c r="OGJ226" s="65"/>
      <c r="OGK226" s="66"/>
      <c r="OGM226" s="64"/>
      <c r="OGN226" s="67"/>
      <c r="OGO226" s="67"/>
      <c r="OGP226" s="65"/>
      <c r="OGQ226" s="65"/>
      <c r="OGR226" s="65"/>
      <c r="OGS226" s="66"/>
      <c r="OGU226" s="64"/>
      <c r="OGV226" s="67"/>
      <c r="OGW226" s="67"/>
      <c r="OGX226" s="65"/>
      <c r="OGY226" s="65"/>
      <c r="OGZ226" s="65"/>
      <c r="OHA226" s="66"/>
      <c r="OHC226" s="64"/>
      <c r="OHD226" s="67"/>
      <c r="OHE226" s="67"/>
      <c r="OHF226" s="65"/>
      <c r="OHG226" s="65"/>
      <c r="OHH226" s="65"/>
      <c r="OHI226" s="66"/>
      <c r="OHK226" s="64"/>
      <c r="OHL226" s="67"/>
      <c r="OHM226" s="67"/>
      <c r="OHN226" s="65"/>
      <c r="OHO226" s="65"/>
      <c r="OHP226" s="65"/>
      <c r="OHQ226" s="66"/>
      <c r="OHS226" s="64"/>
      <c r="OHT226" s="67"/>
      <c r="OHU226" s="67"/>
      <c r="OHV226" s="65"/>
      <c r="OHW226" s="65"/>
      <c r="OHX226" s="65"/>
      <c r="OHY226" s="66"/>
      <c r="OIA226" s="64"/>
      <c r="OIB226" s="67"/>
      <c r="OIC226" s="67"/>
      <c r="OID226" s="65"/>
      <c r="OIE226" s="65"/>
      <c r="OIF226" s="65"/>
      <c r="OIG226" s="66"/>
      <c r="OII226" s="64"/>
      <c r="OIJ226" s="67"/>
      <c r="OIK226" s="67"/>
      <c r="OIL226" s="65"/>
      <c r="OIM226" s="65"/>
      <c r="OIN226" s="65"/>
      <c r="OIO226" s="66"/>
      <c r="OIQ226" s="64"/>
      <c r="OIR226" s="67"/>
      <c r="OIS226" s="67"/>
      <c r="OIT226" s="65"/>
      <c r="OIU226" s="65"/>
      <c r="OIV226" s="65"/>
      <c r="OIW226" s="66"/>
      <c r="OIY226" s="64"/>
      <c r="OIZ226" s="67"/>
      <c r="OJA226" s="67"/>
      <c r="OJB226" s="65"/>
      <c r="OJC226" s="65"/>
      <c r="OJD226" s="65"/>
      <c r="OJE226" s="66"/>
      <c r="OJG226" s="64"/>
      <c r="OJH226" s="67"/>
      <c r="OJI226" s="67"/>
      <c r="OJJ226" s="65"/>
      <c r="OJK226" s="65"/>
      <c r="OJL226" s="65"/>
      <c r="OJM226" s="66"/>
      <c r="OJO226" s="64"/>
      <c r="OJP226" s="67"/>
      <c r="OJQ226" s="67"/>
      <c r="OJR226" s="65"/>
      <c r="OJS226" s="65"/>
      <c r="OJT226" s="65"/>
      <c r="OJU226" s="66"/>
      <c r="OJW226" s="64"/>
      <c r="OJX226" s="67"/>
      <c r="OJY226" s="67"/>
      <c r="OJZ226" s="65"/>
      <c r="OKA226" s="65"/>
      <c r="OKB226" s="65"/>
      <c r="OKC226" s="66"/>
      <c r="OKE226" s="64"/>
      <c r="OKF226" s="67"/>
      <c r="OKG226" s="67"/>
      <c r="OKH226" s="65"/>
      <c r="OKI226" s="65"/>
      <c r="OKJ226" s="65"/>
      <c r="OKK226" s="66"/>
      <c r="OKM226" s="64"/>
      <c r="OKN226" s="67"/>
      <c r="OKO226" s="67"/>
      <c r="OKP226" s="65"/>
      <c r="OKQ226" s="65"/>
      <c r="OKR226" s="65"/>
      <c r="OKS226" s="66"/>
      <c r="OKU226" s="64"/>
      <c r="OKV226" s="67"/>
      <c r="OKW226" s="67"/>
      <c r="OKX226" s="65"/>
      <c r="OKY226" s="65"/>
      <c r="OKZ226" s="65"/>
      <c r="OLA226" s="66"/>
      <c r="OLC226" s="64"/>
      <c r="OLD226" s="67"/>
      <c r="OLE226" s="67"/>
      <c r="OLF226" s="65"/>
      <c r="OLG226" s="65"/>
      <c r="OLH226" s="65"/>
      <c r="OLI226" s="66"/>
      <c r="OLK226" s="64"/>
      <c r="OLL226" s="67"/>
      <c r="OLM226" s="67"/>
      <c r="OLN226" s="65"/>
      <c r="OLO226" s="65"/>
      <c r="OLP226" s="65"/>
      <c r="OLQ226" s="66"/>
      <c r="OLS226" s="64"/>
      <c r="OLT226" s="67"/>
      <c r="OLU226" s="67"/>
      <c r="OLV226" s="65"/>
      <c r="OLW226" s="65"/>
      <c r="OLX226" s="65"/>
      <c r="OLY226" s="66"/>
      <c r="OMA226" s="64"/>
      <c r="OMB226" s="67"/>
      <c r="OMC226" s="67"/>
      <c r="OMD226" s="65"/>
      <c r="OME226" s="65"/>
      <c r="OMF226" s="65"/>
      <c r="OMG226" s="66"/>
      <c r="OMI226" s="64"/>
      <c r="OMJ226" s="67"/>
      <c r="OMK226" s="67"/>
      <c r="OML226" s="65"/>
      <c r="OMM226" s="65"/>
      <c r="OMN226" s="65"/>
      <c r="OMO226" s="66"/>
      <c r="OMQ226" s="64"/>
      <c r="OMR226" s="67"/>
      <c r="OMS226" s="67"/>
      <c r="OMT226" s="65"/>
      <c r="OMU226" s="65"/>
      <c r="OMV226" s="65"/>
      <c r="OMW226" s="66"/>
      <c r="OMY226" s="64"/>
      <c r="OMZ226" s="67"/>
      <c r="ONA226" s="67"/>
      <c r="ONB226" s="65"/>
      <c r="ONC226" s="65"/>
      <c r="OND226" s="65"/>
      <c r="ONE226" s="66"/>
      <c r="ONG226" s="64"/>
      <c r="ONH226" s="67"/>
      <c r="ONI226" s="67"/>
      <c r="ONJ226" s="65"/>
      <c r="ONK226" s="65"/>
      <c r="ONL226" s="65"/>
      <c r="ONM226" s="66"/>
      <c r="ONO226" s="64"/>
      <c r="ONP226" s="67"/>
      <c r="ONQ226" s="67"/>
      <c r="ONR226" s="65"/>
      <c r="ONS226" s="65"/>
      <c r="ONT226" s="65"/>
      <c r="ONU226" s="66"/>
      <c r="ONW226" s="64"/>
      <c r="ONX226" s="67"/>
      <c r="ONY226" s="67"/>
      <c r="ONZ226" s="65"/>
      <c r="OOA226" s="65"/>
      <c r="OOB226" s="65"/>
      <c r="OOC226" s="66"/>
      <c r="OOE226" s="64"/>
      <c r="OOF226" s="67"/>
      <c r="OOG226" s="67"/>
      <c r="OOH226" s="65"/>
      <c r="OOI226" s="65"/>
      <c r="OOJ226" s="65"/>
      <c r="OOK226" s="66"/>
      <c r="OOM226" s="64"/>
      <c r="OON226" s="67"/>
      <c r="OOO226" s="67"/>
      <c r="OOP226" s="65"/>
      <c r="OOQ226" s="65"/>
      <c r="OOR226" s="65"/>
      <c r="OOS226" s="66"/>
      <c r="OOU226" s="64"/>
      <c r="OOV226" s="67"/>
      <c r="OOW226" s="67"/>
      <c r="OOX226" s="65"/>
      <c r="OOY226" s="65"/>
      <c r="OOZ226" s="65"/>
      <c r="OPA226" s="66"/>
      <c r="OPC226" s="64"/>
      <c r="OPD226" s="67"/>
      <c r="OPE226" s="67"/>
      <c r="OPF226" s="65"/>
      <c r="OPG226" s="65"/>
      <c r="OPH226" s="65"/>
      <c r="OPI226" s="66"/>
      <c r="OPK226" s="64"/>
      <c r="OPL226" s="67"/>
      <c r="OPM226" s="67"/>
      <c r="OPN226" s="65"/>
      <c r="OPO226" s="65"/>
      <c r="OPP226" s="65"/>
      <c r="OPQ226" s="66"/>
      <c r="OPS226" s="64"/>
      <c r="OPT226" s="67"/>
      <c r="OPU226" s="67"/>
      <c r="OPV226" s="65"/>
      <c r="OPW226" s="65"/>
      <c r="OPX226" s="65"/>
      <c r="OPY226" s="66"/>
      <c r="OQA226" s="64"/>
      <c r="OQB226" s="67"/>
      <c r="OQC226" s="67"/>
      <c r="OQD226" s="65"/>
      <c r="OQE226" s="65"/>
      <c r="OQF226" s="65"/>
      <c r="OQG226" s="66"/>
      <c r="OQI226" s="64"/>
      <c r="OQJ226" s="67"/>
      <c r="OQK226" s="67"/>
      <c r="OQL226" s="65"/>
      <c r="OQM226" s="65"/>
      <c r="OQN226" s="65"/>
      <c r="OQO226" s="66"/>
      <c r="OQQ226" s="64"/>
      <c r="OQR226" s="67"/>
      <c r="OQS226" s="67"/>
      <c r="OQT226" s="65"/>
      <c r="OQU226" s="65"/>
      <c r="OQV226" s="65"/>
      <c r="OQW226" s="66"/>
      <c r="OQY226" s="64"/>
      <c r="OQZ226" s="67"/>
      <c r="ORA226" s="67"/>
      <c r="ORB226" s="65"/>
      <c r="ORC226" s="65"/>
      <c r="ORD226" s="65"/>
      <c r="ORE226" s="66"/>
      <c r="ORG226" s="64"/>
      <c r="ORH226" s="67"/>
      <c r="ORI226" s="67"/>
      <c r="ORJ226" s="65"/>
      <c r="ORK226" s="65"/>
      <c r="ORL226" s="65"/>
      <c r="ORM226" s="66"/>
      <c r="ORO226" s="64"/>
      <c r="ORP226" s="67"/>
      <c r="ORQ226" s="67"/>
      <c r="ORR226" s="65"/>
      <c r="ORS226" s="65"/>
      <c r="ORT226" s="65"/>
      <c r="ORU226" s="66"/>
      <c r="ORW226" s="64"/>
      <c r="ORX226" s="67"/>
      <c r="ORY226" s="67"/>
      <c r="ORZ226" s="65"/>
      <c r="OSA226" s="65"/>
      <c r="OSB226" s="65"/>
      <c r="OSC226" s="66"/>
      <c r="OSE226" s="64"/>
      <c r="OSF226" s="67"/>
      <c r="OSG226" s="67"/>
      <c r="OSH226" s="65"/>
      <c r="OSI226" s="65"/>
      <c r="OSJ226" s="65"/>
      <c r="OSK226" s="66"/>
      <c r="OSM226" s="64"/>
      <c r="OSN226" s="67"/>
      <c r="OSO226" s="67"/>
      <c r="OSP226" s="65"/>
      <c r="OSQ226" s="65"/>
      <c r="OSR226" s="65"/>
      <c r="OSS226" s="66"/>
      <c r="OSU226" s="64"/>
      <c r="OSV226" s="67"/>
      <c r="OSW226" s="67"/>
      <c r="OSX226" s="65"/>
      <c r="OSY226" s="65"/>
      <c r="OSZ226" s="65"/>
      <c r="OTA226" s="66"/>
      <c r="OTC226" s="64"/>
      <c r="OTD226" s="67"/>
      <c r="OTE226" s="67"/>
      <c r="OTF226" s="65"/>
      <c r="OTG226" s="65"/>
      <c r="OTH226" s="65"/>
      <c r="OTI226" s="66"/>
      <c r="OTK226" s="64"/>
      <c r="OTL226" s="67"/>
      <c r="OTM226" s="67"/>
      <c r="OTN226" s="65"/>
      <c r="OTO226" s="65"/>
      <c r="OTP226" s="65"/>
      <c r="OTQ226" s="66"/>
      <c r="OTS226" s="64"/>
      <c r="OTT226" s="67"/>
      <c r="OTU226" s="67"/>
      <c r="OTV226" s="65"/>
      <c r="OTW226" s="65"/>
      <c r="OTX226" s="65"/>
      <c r="OTY226" s="66"/>
      <c r="OUA226" s="64"/>
      <c r="OUB226" s="67"/>
      <c r="OUC226" s="67"/>
      <c r="OUD226" s="65"/>
      <c r="OUE226" s="65"/>
      <c r="OUF226" s="65"/>
      <c r="OUG226" s="66"/>
      <c r="OUI226" s="64"/>
      <c r="OUJ226" s="67"/>
      <c r="OUK226" s="67"/>
      <c r="OUL226" s="65"/>
      <c r="OUM226" s="65"/>
      <c r="OUN226" s="65"/>
      <c r="OUO226" s="66"/>
      <c r="OUQ226" s="64"/>
      <c r="OUR226" s="67"/>
      <c r="OUS226" s="67"/>
      <c r="OUT226" s="65"/>
      <c r="OUU226" s="65"/>
      <c r="OUV226" s="65"/>
      <c r="OUW226" s="66"/>
      <c r="OUY226" s="64"/>
      <c r="OUZ226" s="67"/>
      <c r="OVA226" s="67"/>
      <c r="OVB226" s="65"/>
      <c r="OVC226" s="65"/>
      <c r="OVD226" s="65"/>
      <c r="OVE226" s="66"/>
      <c r="OVG226" s="64"/>
      <c r="OVH226" s="67"/>
      <c r="OVI226" s="67"/>
      <c r="OVJ226" s="65"/>
      <c r="OVK226" s="65"/>
      <c r="OVL226" s="65"/>
      <c r="OVM226" s="66"/>
      <c r="OVO226" s="64"/>
      <c r="OVP226" s="67"/>
      <c r="OVQ226" s="67"/>
      <c r="OVR226" s="65"/>
      <c r="OVS226" s="65"/>
      <c r="OVT226" s="65"/>
      <c r="OVU226" s="66"/>
      <c r="OVW226" s="64"/>
      <c r="OVX226" s="67"/>
      <c r="OVY226" s="67"/>
      <c r="OVZ226" s="65"/>
      <c r="OWA226" s="65"/>
      <c r="OWB226" s="65"/>
      <c r="OWC226" s="66"/>
      <c r="OWE226" s="64"/>
      <c r="OWF226" s="67"/>
      <c r="OWG226" s="67"/>
      <c r="OWH226" s="65"/>
      <c r="OWI226" s="65"/>
      <c r="OWJ226" s="65"/>
      <c r="OWK226" s="66"/>
      <c r="OWM226" s="64"/>
      <c r="OWN226" s="67"/>
      <c r="OWO226" s="67"/>
      <c r="OWP226" s="65"/>
      <c r="OWQ226" s="65"/>
      <c r="OWR226" s="65"/>
      <c r="OWS226" s="66"/>
      <c r="OWU226" s="64"/>
      <c r="OWV226" s="67"/>
      <c r="OWW226" s="67"/>
      <c r="OWX226" s="65"/>
      <c r="OWY226" s="65"/>
      <c r="OWZ226" s="65"/>
      <c r="OXA226" s="66"/>
      <c r="OXC226" s="64"/>
      <c r="OXD226" s="67"/>
      <c r="OXE226" s="67"/>
      <c r="OXF226" s="65"/>
      <c r="OXG226" s="65"/>
      <c r="OXH226" s="65"/>
      <c r="OXI226" s="66"/>
      <c r="OXK226" s="64"/>
      <c r="OXL226" s="67"/>
      <c r="OXM226" s="67"/>
      <c r="OXN226" s="65"/>
      <c r="OXO226" s="65"/>
      <c r="OXP226" s="65"/>
      <c r="OXQ226" s="66"/>
      <c r="OXS226" s="64"/>
      <c r="OXT226" s="67"/>
      <c r="OXU226" s="67"/>
      <c r="OXV226" s="65"/>
      <c r="OXW226" s="65"/>
      <c r="OXX226" s="65"/>
      <c r="OXY226" s="66"/>
      <c r="OYA226" s="64"/>
      <c r="OYB226" s="67"/>
      <c r="OYC226" s="67"/>
      <c r="OYD226" s="65"/>
      <c r="OYE226" s="65"/>
      <c r="OYF226" s="65"/>
      <c r="OYG226" s="66"/>
      <c r="OYI226" s="64"/>
      <c r="OYJ226" s="67"/>
      <c r="OYK226" s="67"/>
      <c r="OYL226" s="65"/>
      <c r="OYM226" s="65"/>
      <c r="OYN226" s="65"/>
      <c r="OYO226" s="66"/>
      <c r="OYQ226" s="64"/>
      <c r="OYR226" s="67"/>
      <c r="OYS226" s="67"/>
      <c r="OYT226" s="65"/>
      <c r="OYU226" s="65"/>
      <c r="OYV226" s="65"/>
      <c r="OYW226" s="66"/>
      <c r="OYY226" s="64"/>
      <c r="OYZ226" s="67"/>
      <c r="OZA226" s="67"/>
      <c r="OZB226" s="65"/>
      <c r="OZC226" s="65"/>
      <c r="OZD226" s="65"/>
      <c r="OZE226" s="66"/>
      <c r="OZG226" s="64"/>
      <c r="OZH226" s="67"/>
      <c r="OZI226" s="67"/>
      <c r="OZJ226" s="65"/>
      <c r="OZK226" s="65"/>
      <c r="OZL226" s="65"/>
      <c r="OZM226" s="66"/>
      <c r="OZO226" s="64"/>
      <c r="OZP226" s="67"/>
      <c r="OZQ226" s="67"/>
      <c r="OZR226" s="65"/>
      <c r="OZS226" s="65"/>
      <c r="OZT226" s="65"/>
      <c r="OZU226" s="66"/>
      <c r="OZW226" s="64"/>
      <c r="OZX226" s="67"/>
      <c r="OZY226" s="67"/>
      <c r="OZZ226" s="65"/>
      <c r="PAA226" s="65"/>
      <c r="PAB226" s="65"/>
      <c r="PAC226" s="66"/>
      <c r="PAE226" s="64"/>
      <c r="PAF226" s="67"/>
      <c r="PAG226" s="67"/>
      <c r="PAH226" s="65"/>
      <c r="PAI226" s="65"/>
      <c r="PAJ226" s="65"/>
      <c r="PAK226" s="66"/>
      <c r="PAM226" s="64"/>
      <c r="PAN226" s="67"/>
      <c r="PAO226" s="67"/>
      <c r="PAP226" s="65"/>
      <c r="PAQ226" s="65"/>
      <c r="PAR226" s="65"/>
      <c r="PAS226" s="66"/>
      <c r="PAU226" s="64"/>
      <c r="PAV226" s="67"/>
      <c r="PAW226" s="67"/>
      <c r="PAX226" s="65"/>
      <c r="PAY226" s="65"/>
      <c r="PAZ226" s="65"/>
      <c r="PBA226" s="66"/>
      <c r="PBC226" s="64"/>
      <c r="PBD226" s="67"/>
      <c r="PBE226" s="67"/>
      <c r="PBF226" s="65"/>
      <c r="PBG226" s="65"/>
      <c r="PBH226" s="65"/>
      <c r="PBI226" s="66"/>
      <c r="PBK226" s="64"/>
      <c r="PBL226" s="67"/>
      <c r="PBM226" s="67"/>
      <c r="PBN226" s="65"/>
      <c r="PBO226" s="65"/>
      <c r="PBP226" s="65"/>
      <c r="PBQ226" s="66"/>
      <c r="PBS226" s="64"/>
      <c r="PBT226" s="67"/>
      <c r="PBU226" s="67"/>
      <c r="PBV226" s="65"/>
      <c r="PBW226" s="65"/>
      <c r="PBX226" s="65"/>
      <c r="PBY226" s="66"/>
      <c r="PCA226" s="64"/>
      <c r="PCB226" s="67"/>
      <c r="PCC226" s="67"/>
      <c r="PCD226" s="65"/>
      <c r="PCE226" s="65"/>
      <c r="PCF226" s="65"/>
      <c r="PCG226" s="66"/>
      <c r="PCI226" s="64"/>
      <c r="PCJ226" s="67"/>
      <c r="PCK226" s="67"/>
      <c r="PCL226" s="65"/>
      <c r="PCM226" s="65"/>
      <c r="PCN226" s="65"/>
      <c r="PCO226" s="66"/>
      <c r="PCQ226" s="64"/>
      <c r="PCR226" s="67"/>
      <c r="PCS226" s="67"/>
      <c r="PCT226" s="65"/>
      <c r="PCU226" s="65"/>
      <c r="PCV226" s="65"/>
      <c r="PCW226" s="66"/>
      <c r="PCY226" s="64"/>
      <c r="PCZ226" s="67"/>
      <c r="PDA226" s="67"/>
      <c r="PDB226" s="65"/>
      <c r="PDC226" s="65"/>
      <c r="PDD226" s="65"/>
      <c r="PDE226" s="66"/>
      <c r="PDG226" s="64"/>
      <c r="PDH226" s="67"/>
      <c r="PDI226" s="67"/>
      <c r="PDJ226" s="65"/>
      <c r="PDK226" s="65"/>
      <c r="PDL226" s="65"/>
      <c r="PDM226" s="66"/>
      <c r="PDO226" s="64"/>
      <c r="PDP226" s="67"/>
      <c r="PDQ226" s="67"/>
      <c r="PDR226" s="65"/>
      <c r="PDS226" s="65"/>
      <c r="PDT226" s="65"/>
      <c r="PDU226" s="66"/>
      <c r="PDW226" s="64"/>
      <c r="PDX226" s="67"/>
      <c r="PDY226" s="67"/>
      <c r="PDZ226" s="65"/>
      <c r="PEA226" s="65"/>
      <c r="PEB226" s="65"/>
      <c r="PEC226" s="66"/>
      <c r="PEE226" s="64"/>
      <c r="PEF226" s="67"/>
      <c r="PEG226" s="67"/>
      <c r="PEH226" s="65"/>
      <c r="PEI226" s="65"/>
      <c r="PEJ226" s="65"/>
      <c r="PEK226" s="66"/>
      <c r="PEM226" s="64"/>
      <c r="PEN226" s="67"/>
      <c r="PEO226" s="67"/>
      <c r="PEP226" s="65"/>
      <c r="PEQ226" s="65"/>
      <c r="PER226" s="65"/>
      <c r="PES226" s="66"/>
      <c r="PEU226" s="64"/>
      <c r="PEV226" s="67"/>
      <c r="PEW226" s="67"/>
      <c r="PEX226" s="65"/>
      <c r="PEY226" s="65"/>
      <c r="PEZ226" s="65"/>
      <c r="PFA226" s="66"/>
      <c r="PFC226" s="64"/>
      <c r="PFD226" s="67"/>
      <c r="PFE226" s="67"/>
      <c r="PFF226" s="65"/>
      <c r="PFG226" s="65"/>
      <c r="PFH226" s="65"/>
      <c r="PFI226" s="66"/>
      <c r="PFK226" s="64"/>
      <c r="PFL226" s="67"/>
      <c r="PFM226" s="67"/>
      <c r="PFN226" s="65"/>
      <c r="PFO226" s="65"/>
      <c r="PFP226" s="65"/>
      <c r="PFQ226" s="66"/>
      <c r="PFS226" s="64"/>
      <c r="PFT226" s="67"/>
      <c r="PFU226" s="67"/>
      <c r="PFV226" s="65"/>
      <c r="PFW226" s="65"/>
      <c r="PFX226" s="65"/>
      <c r="PFY226" s="66"/>
      <c r="PGA226" s="64"/>
      <c r="PGB226" s="67"/>
      <c r="PGC226" s="67"/>
      <c r="PGD226" s="65"/>
      <c r="PGE226" s="65"/>
      <c r="PGF226" s="65"/>
      <c r="PGG226" s="66"/>
      <c r="PGI226" s="64"/>
      <c r="PGJ226" s="67"/>
      <c r="PGK226" s="67"/>
      <c r="PGL226" s="65"/>
      <c r="PGM226" s="65"/>
      <c r="PGN226" s="65"/>
      <c r="PGO226" s="66"/>
      <c r="PGQ226" s="64"/>
      <c r="PGR226" s="67"/>
      <c r="PGS226" s="67"/>
      <c r="PGT226" s="65"/>
      <c r="PGU226" s="65"/>
      <c r="PGV226" s="65"/>
      <c r="PGW226" s="66"/>
      <c r="PGY226" s="64"/>
      <c r="PGZ226" s="67"/>
      <c r="PHA226" s="67"/>
      <c r="PHB226" s="65"/>
      <c r="PHC226" s="65"/>
      <c r="PHD226" s="65"/>
      <c r="PHE226" s="66"/>
      <c r="PHG226" s="64"/>
      <c r="PHH226" s="67"/>
      <c r="PHI226" s="67"/>
      <c r="PHJ226" s="65"/>
      <c r="PHK226" s="65"/>
      <c r="PHL226" s="65"/>
      <c r="PHM226" s="66"/>
      <c r="PHO226" s="64"/>
      <c r="PHP226" s="67"/>
      <c r="PHQ226" s="67"/>
      <c r="PHR226" s="65"/>
      <c r="PHS226" s="65"/>
      <c r="PHT226" s="65"/>
      <c r="PHU226" s="66"/>
      <c r="PHW226" s="64"/>
      <c r="PHX226" s="67"/>
      <c r="PHY226" s="67"/>
      <c r="PHZ226" s="65"/>
      <c r="PIA226" s="65"/>
      <c r="PIB226" s="65"/>
      <c r="PIC226" s="66"/>
      <c r="PIE226" s="64"/>
      <c r="PIF226" s="67"/>
      <c r="PIG226" s="67"/>
      <c r="PIH226" s="65"/>
      <c r="PII226" s="65"/>
      <c r="PIJ226" s="65"/>
      <c r="PIK226" s="66"/>
      <c r="PIM226" s="64"/>
      <c r="PIN226" s="67"/>
      <c r="PIO226" s="67"/>
      <c r="PIP226" s="65"/>
      <c r="PIQ226" s="65"/>
      <c r="PIR226" s="65"/>
      <c r="PIS226" s="66"/>
      <c r="PIU226" s="64"/>
      <c r="PIV226" s="67"/>
      <c r="PIW226" s="67"/>
      <c r="PIX226" s="65"/>
      <c r="PIY226" s="65"/>
      <c r="PIZ226" s="65"/>
      <c r="PJA226" s="66"/>
      <c r="PJC226" s="64"/>
      <c r="PJD226" s="67"/>
      <c r="PJE226" s="67"/>
      <c r="PJF226" s="65"/>
      <c r="PJG226" s="65"/>
      <c r="PJH226" s="65"/>
      <c r="PJI226" s="66"/>
      <c r="PJK226" s="64"/>
      <c r="PJL226" s="67"/>
      <c r="PJM226" s="67"/>
      <c r="PJN226" s="65"/>
      <c r="PJO226" s="65"/>
      <c r="PJP226" s="65"/>
      <c r="PJQ226" s="66"/>
      <c r="PJS226" s="64"/>
      <c r="PJT226" s="67"/>
      <c r="PJU226" s="67"/>
      <c r="PJV226" s="65"/>
      <c r="PJW226" s="65"/>
      <c r="PJX226" s="65"/>
      <c r="PJY226" s="66"/>
      <c r="PKA226" s="64"/>
      <c r="PKB226" s="67"/>
      <c r="PKC226" s="67"/>
      <c r="PKD226" s="65"/>
      <c r="PKE226" s="65"/>
      <c r="PKF226" s="65"/>
      <c r="PKG226" s="66"/>
      <c r="PKI226" s="64"/>
      <c r="PKJ226" s="67"/>
      <c r="PKK226" s="67"/>
      <c r="PKL226" s="65"/>
      <c r="PKM226" s="65"/>
      <c r="PKN226" s="65"/>
      <c r="PKO226" s="66"/>
      <c r="PKQ226" s="64"/>
      <c r="PKR226" s="67"/>
      <c r="PKS226" s="67"/>
      <c r="PKT226" s="65"/>
      <c r="PKU226" s="65"/>
      <c r="PKV226" s="65"/>
      <c r="PKW226" s="66"/>
      <c r="PKY226" s="64"/>
      <c r="PKZ226" s="67"/>
      <c r="PLA226" s="67"/>
      <c r="PLB226" s="65"/>
      <c r="PLC226" s="65"/>
      <c r="PLD226" s="65"/>
      <c r="PLE226" s="66"/>
      <c r="PLG226" s="64"/>
      <c r="PLH226" s="67"/>
      <c r="PLI226" s="67"/>
      <c r="PLJ226" s="65"/>
      <c r="PLK226" s="65"/>
      <c r="PLL226" s="65"/>
      <c r="PLM226" s="66"/>
      <c r="PLO226" s="64"/>
      <c r="PLP226" s="67"/>
      <c r="PLQ226" s="67"/>
      <c r="PLR226" s="65"/>
      <c r="PLS226" s="65"/>
      <c r="PLT226" s="65"/>
      <c r="PLU226" s="66"/>
      <c r="PLW226" s="64"/>
      <c r="PLX226" s="67"/>
      <c r="PLY226" s="67"/>
      <c r="PLZ226" s="65"/>
      <c r="PMA226" s="65"/>
      <c r="PMB226" s="65"/>
      <c r="PMC226" s="66"/>
      <c r="PME226" s="64"/>
      <c r="PMF226" s="67"/>
      <c r="PMG226" s="67"/>
      <c r="PMH226" s="65"/>
      <c r="PMI226" s="65"/>
      <c r="PMJ226" s="65"/>
      <c r="PMK226" s="66"/>
      <c r="PMM226" s="64"/>
      <c r="PMN226" s="67"/>
      <c r="PMO226" s="67"/>
      <c r="PMP226" s="65"/>
      <c r="PMQ226" s="65"/>
      <c r="PMR226" s="65"/>
      <c r="PMS226" s="66"/>
      <c r="PMU226" s="64"/>
      <c r="PMV226" s="67"/>
      <c r="PMW226" s="67"/>
      <c r="PMX226" s="65"/>
      <c r="PMY226" s="65"/>
      <c r="PMZ226" s="65"/>
      <c r="PNA226" s="66"/>
      <c r="PNC226" s="64"/>
      <c r="PND226" s="67"/>
      <c r="PNE226" s="67"/>
      <c r="PNF226" s="65"/>
      <c r="PNG226" s="65"/>
      <c r="PNH226" s="65"/>
      <c r="PNI226" s="66"/>
      <c r="PNK226" s="64"/>
      <c r="PNL226" s="67"/>
      <c r="PNM226" s="67"/>
      <c r="PNN226" s="65"/>
      <c r="PNO226" s="65"/>
      <c r="PNP226" s="65"/>
      <c r="PNQ226" s="66"/>
      <c r="PNS226" s="64"/>
      <c r="PNT226" s="67"/>
      <c r="PNU226" s="67"/>
      <c r="PNV226" s="65"/>
      <c r="PNW226" s="65"/>
      <c r="PNX226" s="65"/>
      <c r="PNY226" s="66"/>
      <c r="POA226" s="64"/>
      <c r="POB226" s="67"/>
      <c r="POC226" s="67"/>
      <c r="POD226" s="65"/>
      <c r="POE226" s="65"/>
      <c r="POF226" s="65"/>
      <c r="POG226" s="66"/>
      <c r="POI226" s="64"/>
      <c r="POJ226" s="67"/>
      <c r="POK226" s="67"/>
      <c r="POL226" s="65"/>
      <c r="POM226" s="65"/>
      <c r="PON226" s="65"/>
      <c r="POO226" s="66"/>
      <c r="POQ226" s="64"/>
      <c r="POR226" s="67"/>
      <c r="POS226" s="67"/>
      <c r="POT226" s="65"/>
      <c r="POU226" s="65"/>
      <c r="POV226" s="65"/>
      <c r="POW226" s="66"/>
      <c r="POY226" s="64"/>
      <c r="POZ226" s="67"/>
      <c r="PPA226" s="67"/>
      <c r="PPB226" s="65"/>
      <c r="PPC226" s="65"/>
      <c r="PPD226" s="65"/>
      <c r="PPE226" s="66"/>
      <c r="PPG226" s="64"/>
      <c r="PPH226" s="67"/>
      <c r="PPI226" s="67"/>
      <c r="PPJ226" s="65"/>
      <c r="PPK226" s="65"/>
      <c r="PPL226" s="65"/>
      <c r="PPM226" s="66"/>
      <c r="PPO226" s="64"/>
      <c r="PPP226" s="67"/>
      <c r="PPQ226" s="67"/>
      <c r="PPR226" s="65"/>
      <c r="PPS226" s="65"/>
      <c r="PPT226" s="65"/>
      <c r="PPU226" s="66"/>
      <c r="PPW226" s="64"/>
      <c r="PPX226" s="67"/>
      <c r="PPY226" s="67"/>
      <c r="PPZ226" s="65"/>
      <c r="PQA226" s="65"/>
      <c r="PQB226" s="65"/>
      <c r="PQC226" s="66"/>
      <c r="PQE226" s="64"/>
      <c r="PQF226" s="67"/>
      <c r="PQG226" s="67"/>
      <c r="PQH226" s="65"/>
      <c r="PQI226" s="65"/>
      <c r="PQJ226" s="65"/>
      <c r="PQK226" s="66"/>
      <c r="PQM226" s="64"/>
      <c r="PQN226" s="67"/>
      <c r="PQO226" s="67"/>
      <c r="PQP226" s="65"/>
      <c r="PQQ226" s="65"/>
      <c r="PQR226" s="65"/>
      <c r="PQS226" s="66"/>
      <c r="PQU226" s="64"/>
      <c r="PQV226" s="67"/>
      <c r="PQW226" s="67"/>
      <c r="PQX226" s="65"/>
      <c r="PQY226" s="65"/>
      <c r="PQZ226" s="65"/>
      <c r="PRA226" s="66"/>
      <c r="PRC226" s="64"/>
      <c r="PRD226" s="67"/>
      <c r="PRE226" s="67"/>
      <c r="PRF226" s="65"/>
      <c r="PRG226" s="65"/>
      <c r="PRH226" s="65"/>
      <c r="PRI226" s="66"/>
      <c r="PRK226" s="64"/>
      <c r="PRL226" s="67"/>
      <c r="PRM226" s="67"/>
      <c r="PRN226" s="65"/>
      <c r="PRO226" s="65"/>
      <c r="PRP226" s="65"/>
      <c r="PRQ226" s="66"/>
      <c r="PRS226" s="64"/>
      <c r="PRT226" s="67"/>
      <c r="PRU226" s="67"/>
      <c r="PRV226" s="65"/>
      <c r="PRW226" s="65"/>
      <c r="PRX226" s="65"/>
      <c r="PRY226" s="66"/>
      <c r="PSA226" s="64"/>
      <c r="PSB226" s="67"/>
      <c r="PSC226" s="67"/>
      <c r="PSD226" s="65"/>
      <c r="PSE226" s="65"/>
      <c r="PSF226" s="65"/>
      <c r="PSG226" s="66"/>
      <c r="PSI226" s="64"/>
      <c r="PSJ226" s="67"/>
      <c r="PSK226" s="67"/>
      <c r="PSL226" s="65"/>
      <c r="PSM226" s="65"/>
      <c r="PSN226" s="65"/>
      <c r="PSO226" s="66"/>
      <c r="PSQ226" s="64"/>
      <c r="PSR226" s="67"/>
      <c r="PSS226" s="67"/>
      <c r="PST226" s="65"/>
      <c r="PSU226" s="65"/>
      <c r="PSV226" s="65"/>
      <c r="PSW226" s="66"/>
      <c r="PSY226" s="64"/>
      <c r="PSZ226" s="67"/>
      <c r="PTA226" s="67"/>
      <c r="PTB226" s="65"/>
      <c r="PTC226" s="65"/>
      <c r="PTD226" s="65"/>
      <c r="PTE226" s="66"/>
      <c r="PTG226" s="64"/>
      <c r="PTH226" s="67"/>
      <c r="PTI226" s="67"/>
      <c r="PTJ226" s="65"/>
      <c r="PTK226" s="65"/>
      <c r="PTL226" s="65"/>
      <c r="PTM226" s="66"/>
      <c r="PTO226" s="64"/>
      <c r="PTP226" s="67"/>
      <c r="PTQ226" s="67"/>
      <c r="PTR226" s="65"/>
      <c r="PTS226" s="65"/>
      <c r="PTT226" s="65"/>
      <c r="PTU226" s="66"/>
      <c r="PTW226" s="64"/>
      <c r="PTX226" s="67"/>
      <c r="PTY226" s="67"/>
      <c r="PTZ226" s="65"/>
      <c r="PUA226" s="65"/>
      <c r="PUB226" s="65"/>
      <c r="PUC226" s="66"/>
      <c r="PUE226" s="64"/>
      <c r="PUF226" s="67"/>
      <c r="PUG226" s="67"/>
      <c r="PUH226" s="65"/>
      <c r="PUI226" s="65"/>
      <c r="PUJ226" s="65"/>
      <c r="PUK226" s="66"/>
      <c r="PUM226" s="64"/>
      <c r="PUN226" s="67"/>
      <c r="PUO226" s="67"/>
      <c r="PUP226" s="65"/>
      <c r="PUQ226" s="65"/>
      <c r="PUR226" s="65"/>
      <c r="PUS226" s="66"/>
      <c r="PUU226" s="64"/>
      <c r="PUV226" s="67"/>
      <c r="PUW226" s="67"/>
      <c r="PUX226" s="65"/>
      <c r="PUY226" s="65"/>
      <c r="PUZ226" s="65"/>
      <c r="PVA226" s="66"/>
      <c r="PVC226" s="64"/>
      <c r="PVD226" s="67"/>
      <c r="PVE226" s="67"/>
      <c r="PVF226" s="65"/>
      <c r="PVG226" s="65"/>
      <c r="PVH226" s="65"/>
      <c r="PVI226" s="66"/>
      <c r="PVK226" s="64"/>
      <c r="PVL226" s="67"/>
      <c r="PVM226" s="67"/>
      <c r="PVN226" s="65"/>
      <c r="PVO226" s="65"/>
      <c r="PVP226" s="65"/>
      <c r="PVQ226" s="66"/>
      <c r="PVS226" s="64"/>
      <c r="PVT226" s="67"/>
      <c r="PVU226" s="67"/>
      <c r="PVV226" s="65"/>
      <c r="PVW226" s="65"/>
      <c r="PVX226" s="65"/>
      <c r="PVY226" s="66"/>
      <c r="PWA226" s="64"/>
      <c r="PWB226" s="67"/>
      <c r="PWC226" s="67"/>
      <c r="PWD226" s="65"/>
      <c r="PWE226" s="65"/>
      <c r="PWF226" s="65"/>
      <c r="PWG226" s="66"/>
      <c r="PWI226" s="64"/>
      <c r="PWJ226" s="67"/>
      <c r="PWK226" s="67"/>
      <c r="PWL226" s="65"/>
      <c r="PWM226" s="65"/>
      <c r="PWN226" s="65"/>
      <c r="PWO226" s="66"/>
      <c r="PWQ226" s="64"/>
      <c r="PWR226" s="67"/>
      <c r="PWS226" s="67"/>
      <c r="PWT226" s="65"/>
      <c r="PWU226" s="65"/>
      <c r="PWV226" s="65"/>
      <c r="PWW226" s="66"/>
      <c r="PWY226" s="64"/>
      <c r="PWZ226" s="67"/>
      <c r="PXA226" s="67"/>
      <c r="PXB226" s="65"/>
      <c r="PXC226" s="65"/>
      <c r="PXD226" s="65"/>
      <c r="PXE226" s="66"/>
      <c r="PXG226" s="64"/>
      <c r="PXH226" s="67"/>
      <c r="PXI226" s="67"/>
      <c r="PXJ226" s="65"/>
      <c r="PXK226" s="65"/>
      <c r="PXL226" s="65"/>
      <c r="PXM226" s="66"/>
      <c r="PXO226" s="64"/>
      <c r="PXP226" s="67"/>
      <c r="PXQ226" s="67"/>
      <c r="PXR226" s="65"/>
      <c r="PXS226" s="65"/>
      <c r="PXT226" s="65"/>
      <c r="PXU226" s="66"/>
      <c r="PXW226" s="64"/>
      <c r="PXX226" s="67"/>
      <c r="PXY226" s="67"/>
      <c r="PXZ226" s="65"/>
      <c r="PYA226" s="65"/>
      <c r="PYB226" s="65"/>
      <c r="PYC226" s="66"/>
      <c r="PYE226" s="64"/>
      <c r="PYF226" s="67"/>
      <c r="PYG226" s="67"/>
      <c r="PYH226" s="65"/>
      <c r="PYI226" s="65"/>
      <c r="PYJ226" s="65"/>
      <c r="PYK226" s="66"/>
      <c r="PYM226" s="64"/>
      <c r="PYN226" s="67"/>
      <c r="PYO226" s="67"/>
      <c r="PYP226" s="65"/>
      <c r="PYQ226" s="65"/>
      <c r="PYR226" s="65"/>
      <c r="PYS226" s="66"/>
      <c r="PYU226" s="64"/>
      <c r="PYV226" s="67"/>
      <c r="PYW226" s="67"/>
      <c r="PYX226" s="65"/>
      <c r="PYY226" s="65"/>
      <c r="PYZ226" s="65"/>
      <c r="PZA226" s="66"/>
      <c r="PZC226" s="64"/>
      <c r="PZD226" s="67"/>
      <c r="PZE226" s="67"/>
      <c r="PZF226" s="65"/>
      <c r="PZG226" s="65"/>
      <c r="PZH226" s="65"/>
      <c r="PZI226" s="66"/>
      <c r="PZK226" s="64"/>
      <c r="PZL226" s="67"/>
      <c r="PZM226" s="67"/>
      <c r="PZN226" s="65"/>
      <c r="PZO226" s="65"/>
      <c r="PZP226" s="65"/>
      <c r="PZQ226" s="66"/>
      <c r="PZS226" s="64"/>
      <c r="PZT226" s="67"/>
      <c r="PZU226" s="67"/>
      <c r="PZV226" s="65"/>
      <c r="PZW226" s="65"/>
      <c r="PZX226" s="65"/>
      <c r="PZY226" s="66"/>
      <c r="QAA226" s="64"/>
      <c r="QAB226" s="67"/>
      <c r="QAC226" s="67"/>
      <c r="QAD226" s="65"/>
      <c r="QAE226" s="65"/>
      <c r="QAF226" s="65"/>
      <c r="QAG226" s="66"/>
      <c r="QAI226" s="64"/>
      <c r="QAJ226" s="67"/>
      <c r="QAK226" s="67"/>
      <c r="QAL226" s="65"/>
      <c r="QAM226" s="65"/>
      <c r="QAN226" s="65"/>
      <c r="QAO226" s="66"/>
      <c r="QAQ226" s="64"/>
      <c r="QAR226" s="67"/>
      <c r="QAS226" s="67"/>
      <c r="QAT226" s="65"/>
      <c r="QAU226" s="65"/>
      <c r="QAV226" s="65"/>
      <c r="QAW226" s="66"/>
      <c r="QAY226" s="64"/>
      <c r="QAZ226" s="67"/>
      <c r="QBA226" s="67"/>
      <c r="QBB226" s="65"/>
      <c r="QBC226" s="65"/>
      <c r="QBD226" s="65"/>
      <c r="QBE226" s="66"/>
      <c r="QBG226" s="64"/>
      <c r="QBH226" s="67"/>
      <c r="QBI226" s="67"/>
      <c r="QBJ226" s="65"/>
      <c r="QBK226" s="65"/>
      <c r="QBL226" s="65"/>
      <c r="QBM226" s="66"/>
      <c r="QBO226" s="64"/>
      <c r="QBP226" s="67"/>
      <c r="QBQ226" s="67"/>
      <c r="QBR226" s="65"/>
      <c r="QBS226" s="65"/>
      <c r="QBT226" s="65"/>
      <c r="QBU226" s="66"/>
      <c r="QBW226" s="64"/>
      <c r="QBX226" s="67"/>
      <c r="QBY226" s="67"/>
      <c r="QBZ226" s="65"/>
      <c r="QCA226" s="65"/>
      <c r="QCB226" s="65"/>
      <c r="QCC226" s="66"/>
      <c r="QCE226" s="64"/>
      <c r="QCF226" s="67"/>
      <c r="QCG226" s="67"/>
      <c r="QCH226" s="65"/>
      <c r="QCI226" s="65"/>
      <c r="QCJ226" s="65"/>
      <c r="QCK226" s="66"/>
      <c r="QCM226" s="64"/>
      <c r="QCN226" s="67"/>
      <c r="QCO226" s="67"/>
      <c r="QCP226" s="65"/>
      <c r="QCQ226" s="65"/>
      <c r="QCR226" s="65"/>
      <c r="QCS226" s="66"/>
      <c r="QCU226" s="64"/>
      <c r="QCV226" s="67"/>
      <c r="QCW226" s="67"/>
      <c r="QCX226" s="65"/>
      <c r="QCY226" s="65"/>
      <c r="QCZ226" s="65"/>
      <c r="QDA226" s="66"/>
      <c r="QDC226" s="64"/>
      <c r="QDD226" s="67"/>
      <c r="QDE226" s="67"/>
      <c r="QDF226" s="65"/>
      <c r="QDG226" s="65"/>
      <c r="QDH226" s="65"/>
      <c r="QDI226" s="66"/>
      <c r="QDK226" s="64"/>
      <c r="QDL226" s="67"/>
      <c r="QDM226" s="67"/>
      <c r="QDN226" s="65"/>
      <c r="QDO226" s="65"/>
      <c r="QDP226" s="65"/>
      <c r="QDQ226" s="66"/>
      <c r="QDS226" s="64"/>
      <c r="QDT226" s="67"/>
      <c r="QDU226" s="67"/>
      <c r="QDV226" s="65"/>
      <c r="QDW226" s="65"/>
      <c r="QDX226" s="65"/>
      <c r="QDY226" s="66"/>
      <c r="QEA226" s="64"/>
      <c r="QEB226" s="67"/>
      <c r="QEC226" s="67"/>
      <c r="QED226" s="65"/>
      <c r="QEE226" s="65"/>
      <c r="QEF226" s="65"/>
      <c r="QEG226" s="66"/>
      <c r="QEI226" s="64"/>
      <c r="QEJ226" s="67"/>
      <c r="QEK226" s="67"/>
      <c r="QEL226" s="65"/>
      <c r="QEM226" s="65"/>
      <c r="QEN226" s="65"/>
      <c r="QEO226" s="66"/>
      <c r="QEQ226" s="64"/>
      <c r="QER226" s="67"/>
      <c r="QES226" s="67"/>
      <c r="QET226" s="65"/>
      <c r="QEU226" s="65"/>
      <c r="QEV226" s="65"/>
      <c r="QEW226" s="66"/>
      <c r="QEY226" s="64"/>
      <c r="QEZ226" s="67"/>
      <c r="QFA226" s="67"/>
      <c r="QFB226" s="65"/>
      <c r="QFC226" s="65"/>
      <c r="QFD226" s="65"/>
      <c r="QFE226" s="66"/>
      <c r="QFG226" s="64"/>
      <c r="QFH226" s="67"/>
      <c r="QFI226" s="67"/>
      <c r="QFJ226" s="65"/>
      <c r="QFK226" s="65"/>
      <c r="QFL226" s="65"/>
      <c r="QFM226" s="66"/>
      <c r="QFO226" s="64"/>
      <c r="QFP226" s="67"/>
      <c r="QFQ226" s="67"/>
      <c r="QFR226" s="65"/>
      <c r="QFS226" s="65"/>
      <c r="QFT226" s="65"/>
      <c r="QFU226" s="66"/>
      <c r="QFW226" s="64"/>
      <c r="QFX226" s="67"/>
      <c r="QFY226" s="67"/>
      <c r="QFZ226" s="65"/>
      <c r="QGA226" s="65"/>
      <c r="QGB226" s="65"/>
      <c r="QGC226" s="66"/>
      <c r="QGE226" s="64"/>
      <c r="QGF226" s="67"/>
      <c r="QGG226" s="67"/>
      <c r="QGH226" s="65"/>
      <c r="QGI226" s="65"/>
      <c r="QGJ226" s="65"/>
      <c r="QGK226" s="66"/>
      <c r="QGM226" s="64"/>
      <c r="QGN226" s="67"/>
      <c r="QGO226" s="67"/>
      <c r="QGP226" s="65"/>
      <c r="QGQ226" s="65"/>
      <c r="QGR226" s="65"/>
      <c r="QGS226" s="66"/>
      <c r="QGU226" s="64"/>
      <c r="QGV226" s="67"/>
      <c r="QGW226" s="67"/>
      <c r="QGX226" s="65"/>
      <c r="QGY226" s="65"/>
      <c r="QGZ226" s="65"/>
      <c r="QHA226" s="66"/>
      <c r="QHC226" s="64"/>
      <c r="QHD226" s="67"/>
      <c r="QHE226" s="67"/>
      <c r="QHF226" s="65"/>
      <c r="QHG226" s="65"/>
      <c r="QHH226" s="65"/>
      <c r="QHI226" s="66"/>
      <c r="QHK226" s="64"/>
      <c r="QHL226" s="67"/>
      <c r="QHM226" s="67"/>
      <c r="QHN226" s="65"/>
      <c r="QHO226" s="65"/>
      <c r="QHP226" s="65"/>
      <c r="QHQ226" s="66"/>
      <c r="QHS226" s="64"/>
      <c r="QHT226" s="67"/>
      <c r="QHU226" s="67"/>
      <c r="QHV226" s="65"/>
      <c r="QHW226" s="65"/>
      <c r="QHX226" s="65"/>
      <c r="QHY226" s="66"/>
      <c r="QIA226" s="64"/>
      <c r="QIB226" s="67"/>
      <c r="QIC226" s="67"/>
      <c r="QID226" s="65"/>
      <c r="QIE226" s="65"/>
      <c r="QIF226" s="65"/>
      <c r="QIG226" s="66"/>
      <c r="QII226" s="64"/>
      <c r="QIJ226" s="67"/>
      <c r="QIK226" s="67"/>
      <c r="QIL226" s="65"/>
      <c r="QIM226" s="65"/>
      <c r="QIN226" s="65"/>
      <c r="QIO226" s="66"/>
      <c r="QIQ226" s="64"/>
      <c r="QIR226" s="67"/>
      <c r="QIS226" s="67"/>
      <c r="QIT226" s="65"/>
      <c r="QIU226" s="65"/>
      <c r="QIV226" s="65"/>
      <c r="QIW226" s="66"/>
      <c r="QIY226" s="64"/>
      <c r="QIZ226" s="67"/>
      <c r="QJA226" s="67"/>
      <c r="QJB226" s="65"/>
      <c r="QJC226" s="65"/>
      <c r="QJD226" s="65"/>
      <c r="QJE226" s="66"/>
      <c r="QJG226" s="64"/>
      <c r="QJH226" s="67"/>
      <c r="QJI226" s="67"/>
      <c r="QJJ226" s="65"/>
      <c r="QJK226" s="65"/>
      <c r="QJL226" s="65"/>
      <c r="QJM226" s="66"/>
      <c r="QJO226" s="64"/>
      <c r="QJP226" s="67"/>
      <c r="QJQ226" s="67"/>
      <c r="QJR226" s="65"/>
      <c r="QJS226" s="65"/>
      <c r="QJT226" s="65"/>
      <c r="QJU226" s="66"/>
      <c r="QJW226" s="64"/>
      <c r="QJX226" s="67"/>
      <c r="QJY226" s="67"/>
      <c r="QJZ226" s="65"/>
      <c r="QKA226" s="65"/>
      <c r="QKB226" s="65"/>
      <c r="QKC226" s="66"/>
      <c r="QKE226" s="64"/>
      <c r="QKF226" s="67"/>
      <c r="QKG226" s="67"/>
      <c r="QKH226" s="65"/>
      <c r="QKI226" s="65"/>
      <c r="QKJ226" s="65"/>
      <c r="QKK226" s="66"/>
      <c r="QKM226" s="64"/>
      <c r="QKN226" s="67"/>
      <c r="QKO226" s="67"/>
      <c r="QKP226" s="65"/>
      <c r="QKQ226" s="65"/>
      <c r="QKR226" s="65"/>
      <c r="QKS226" s="66"/>
      <c r="QKU226" s="64"/>
      <c r="QKV226" s="67"/>
      <c r="QKW226" s="67"/>
      <c r="QKX226" s="65"/>
      <c r="QKY226" s="65"/>
      <c r="QKZ226" s="65"/>
      <c r="QLA226" s="66"/>
      <c r="QLC226" s="64"/>
      <c r="QLD226" s="67"/>
      <c r="QLE226" s="67"/>
      <c r="QLF226" s="65"/>
      <c r="QLG226" s="65"/>
      <c r="QLH226" s="65"/>
      <c r="QLI226" s="66"/>
      <c r="QLK226" s="64"/>
      <c r="QLL226" s="67"/>
      <c r="QLM226" s="67"/>
      <c r="QLN226" s="65"/>
      <c r="QLO226" s="65"/>
      <c r="QLP226" s="65"/>
      <c r="QLQ226" s="66"/>
      <c r="QLS226" s="64"/>
      <c r="QLT226" s="67"/>
      <c r="QLU226" s="67"/>
      <c r="QLV226" s="65"/>
      <c r="QLW226" s="65"/>
      <c r="QLX226" s="65"/>
      <c r="QLY226" s="66"/>
      <c r="QMA226" s="64"/>
      <c r="QMB226" s="67"/>
      <c r="QMC226" s="67"/>
      <c r="QMD226" s="65"/>
      <c r="QME226" s="65"/>
      <c r="QMF226" s="65"/>
      <c r="QMG226" s="66"/>
      <c r="QMI226" s="64"/>
      <c r="QMJ226" s="67"/>
      <c r="QMK226" s="67"/>
      <c r="QML226" s="65"/>
      <c r="QMM226" s="65"/>
      <c r="QMN226" s="65"/>
      <c r="QMO226" s="66"/>
      <c r="QMQ226" s="64"/>
      <c r="QMR226" s="67"/>
      <c r="QMS226" s="67"/>
      <c r="QMT226" s="65"/>
      <c r="QMU226" s="65"/>
      <c r="QMV226" s="65"/>
      <c r="QMW226" s="66"/>
      <c r="QMY226" s="64"/>
      <c r="QMZ226" s="67"/>
      <c r="QNA226" s="67"/>
      <c r="QNB226" s="65"/>
      <c r="QNC226" s="65"/>
      <c r="QND226" s="65"/>
      <c r="QNE226" s="66"/>
      <c r="QNG226" s="64"/>
      <c r="QNH226" s="67"/>
      <c r="QNI226" s="67"/>
      <c r="QNJ226" s="65"/>
      <c r="QNK226" s="65"/>
      <c r="QNL226" s="65"/>
      <c r="QNM226" s="66"/>
      <c r="QNO226" s="64"/>
      <c r="QNP226" s="67"/>
      <c r="QNQ226" s="67"/>
      <c r="QNR226" s="65"/>
      <c r="QNS226" s="65"/>
      <c r="QNT226" s="65"/>
      <c r="QNU226" s="66"/>
      <c r="QNW226" s="64"/>
      <c r="QNX226" s="67"/>
      <c r="QNY226" s="67"/>
      <c r="QNZ226" s="65"/>
      <c r="QOA226" s="65"/>
      <c r="QOB226" s="65"/>
      <c r="QOC226" s="66"/>
      <c r="QOE226" s="64"/>
      <c r="QOF226" s="67"/>
      <c r="QOG226" s="67"/>
      <c r="QOH226" s="65"/>
      <c r="QOI226" s="65"/>
      <c r="QOJ226" s="65"/>
      <c r="QOK226" s="66"/>
      <c r="QOM226" s="64"/>
      <c r="QON226" s="67"/>
      <c r="QOO226" s="67"/>
      <c r="QOP226" s="65"/>
      <c r="QOQ226" s="65"/>
      <c r="QOR226" s="65"/>
      <c r="QOS226" s="66"/>
      <c r="QOU226" s="64"/>
      <c r="QOV226" s="67"/>
      <c r="QOW226" s="67"/>
      <c r="QOX226" s="65"/>
      <c r="QOY226" s="65"/>
      <c r="QOZ226" s="65"/>
      <c r="QPA226" s="66"/>
      <c r="QPC226" s="64"/>
      <c r="QPD226" s="67"/>
      <c r="QPE226" s="67"/>
      <c r="QPF226" s="65"/>
      <c r="QPG226" s="65"/>
      <c r="QPH226" s="65"/>
      <c r="QPI226" s="66"/>
      <c r="QPK226" s="64"/>
      <c r="QPL226" s="67"/>
      <c r="QPM226" s="67"/>
      <c r="QPN226" s="65"/>
      <c r="QPO226" s="65"/>
      <c r="QPP226" s="65"/>
      <c r="QPQ226" s="66"/>
      <c r="QPS226" s="64"/>
      <c r="QPT226" s="67"/>
      <c r="QPU226" s="67"/>
      <c r="QPV226" s="65"/>
      <c r="QPW226" s="65"/>
      <c r="QPX226" s="65"/>
      <c r="QPY226" s="66"/>
      <c r="QQA226" s="64"/>
      <c r="QQB226" s="67"/>
      <c r="QQC226" s="67"/>
      <c r="QQD226" s="65"/>
      <c r="QQE226" s="65"/>
      <c r="QQF226" s="65"/>
      <c r="QQG226" s="66"/>
      <c r="QQI226" s="64"/>
      <c r="QQJ226" s="67"/>
      <c r="QQK226" s="67"/>
      <c r="QQL226" s="65"/>
      <c r="QQM226" s="65"/>
      <c r="QQN226" s="65"/>
      <c r="QQO226" s="66"/>
      <c r="QQQ226" s="64"/>
      <c r="QQR226" s="67"/>
      <c r="QQS226" s="67"/>
      <c r="QQT226" s="65"/>
      <c r="QQU226" s="65"/>
      <c r="QQV226" s="65"/>
      <c r="QQW226" s="66"/>
      <c r="QQY226" s="64"/>
      <c r="QQZ226" s="67"/>
      <c r="QRA226" s="67"/>
      <c r="QRB226" s="65"/>
      <c r="QRC226" s="65"/>
      <c r="QRD226" s="65"/>
      <c r="QRE226" s="66"/>
      <c r="QRG226" s="64"/>
      <c r="QRH226" s="67"/>
      <c r="QRI226" s="67"/>
      <c r="QRJ226" s="65"/>
      <c r="QRK226" s="65"/>
      <c r="QRL226" s="65"/>
      <c r="QRM226" s="66"/>
      <c r="QRO226" s="64"/>
      <c r="QRP226" s="67"/>
      <c r="QRQ226" s="67"/>
      <c r="QRR226" s="65"/>
      <c r="QRS226" s="65"/>
      <c r="QRT226" s="65"/>
      <c r="QRU226" s="66"/>
      <c r="QRW226" s="64"/>
      <c r="QRX226" s="67"/>
      <c r="QRY226" s="67"/>
      <c r="QRZ226" s="65"/>
      <c r="QSA226" s="65"/>
      <c r="QSB226" s="65"/>
      <c r="QSC226" s="66"/>
      <c r="QSE226" s="64"/>
      <c r="QSF226" s="67"/>
      <c r="QSG226" s="67"/>
      <c r="QSH226" s="65"/>
      <c r="QSI226" s="65"/>
      <c r="QSJ226" s="65"/>
      <c r="QSK226" s="66"/>
      <c r="QSM226" s="64"/>
      <c r="QSN226" s="67"/>
      <c r="QSO226" s="67"/>
      <c r="QSP226" s="65"/>
      <c r="QSQ226" s="65"/>
      <c r="QSR226" s="65"/>
      <c r="QSS226" s="66"/>
      <c r="QSU226" s="64"/>
      <c r="QSV226" s="67"/>
      <c r="QSW226" s="67"/>
      <c r="QSX226" s="65"/>
      <c r="QSY226" s="65"/>
      <c r="QSZ226" s="65"/>
      <c r="QTA226" s="66"/>
      <c r="QTC226" s="64"/>
      <c r="QTD226" s="67"/>
      <c r="QTE226" s="67"/>
      <c r="QTF226" s="65"/>
      <c r="QTG226" s="65"/>
      <c r="QTH226" s="65"/>
      <c r="QTI226" s="66"/>
      <c r="QTK226" s="64"/>
      <c r="QTL226" s="67"/>
      <c r="QTM226" s="67"/>
      <c r="QTN226" s="65"/>
      <c r="QTO226" s="65"/>
      <c r="QTP226" s="65"/>
      <c r="QTQ226" s="66"/>
      <c r="QTS226" s="64"/>
      <c r="QTT226" s="67"/>
      <c r="QTU226" s="67"/>
      <c r="QTV226" s="65"/>
      <c r="QTW226" s="65"/>
      <c r="QTX226" s="65"/>
      <c r="QTY226" s="66"/>
      <c r="QUA226" s="64"/>
      <c r="QUB226" s="67"/>
      <c r="QUC226" s="67"/>
      <c r="QUD226" s="65"/>
      <c r="QUE226" s="65"/>
      <c r="QUF226" s="65"/>
      <c r="QUG226" s="66"/>
      <c r="QUI226" s="64"/>
      <c r="QUJ226" s="67"/>
      <c r="QUK226" s="67"/>
      <c r="QUL226" s="65"/>
      <c r="QUM226" s="65"/>
      <c r="QUN226" s="65"/>
      <c r="QUO226" s="66"/>
      <c r="QUQ226" s="64"/>
      <c r="QUR226" s="67"/>
      <c r="QUS226" s="67"/>
      <c r="QUT226" s="65"/>
      <c r="QUU226" s="65"/>
      <c r="QUV226" s="65"/>
      <c r="QUW226" s="66"/>
      <c r="QUY226" s="64"/>
      <c r="QUZ226" s="67"/>
      <c r="QVA226" s="67"/>
      <c r="QVB226" s="65"/>
      <c r="QVC226" s="65"/>
      <c r="QVD226" s="65"/>
      <c r="QVE226" s="66"/>
      <c r="QVG226" s="64"/>
      <c r="QVH226" s="67"/>
      <c r="QVI226" s="67"/>
      <c r="QVJ226" s="65"/>
      <c r="QVK226" s="65"/>
      <c r="QVL226" s="65"/>
      <c r="QVM226" s="66"/>
      <c r="QVO226" s="64"/>
      <c r="QVP226" s="67"/>
      <c r="QVQ226" s="67"/>
      <c r="QVR226" s="65"/>
      <c r="QVS226" s="65"/>
      <c r="QVT226" s="65"/>
      <c r="QVU226" s="66"/>
      <c r="QVW226" s="64"/>
      <c r="QVX226" s="67"/>
      <c r="QVY226" s="67"/>
      <c r="QVZ226" s="65"/>
      <c r="QWA226" s="65"/>
      <c r="QWB226" s="65"/>
      <c r="QWC226" s="66"/>
      <c r="QWE226" s="64"/>
      <c r="QWF226" s="67"/>
      <c r="QWG226" s="67"/>
      <c r="QWH226" s="65"/>
      <c r="QWI226" s="65"/>
      <c r="QWJ226" s="65"/>
      <c r="QWK226" s="66"/>
      <c r="QWM226" s="64"/>
      <c r="QWN226" s="67"/>
      <c r="QWO226" s="67"/>
      <c r="QWP226" s="65"/>
      <c r="QWQ226" s="65"/>
      <c r="QWR226" s="65"/>
      <c r="QWS226" s="66"/>
      <c r="QWU226" s="64"/>
      <c r="QWV226" s="67"/>
      <c r="QWW226" s="67"/>
      <c r="QWX226" s="65"/>
      <c r="QWY226" s="65"/>
      <c r="QWZ226" s="65"/>
      <c r="QXA226" s="66"/>
      <c r="QXC226" s="64"/>
      <c r="QXD226" s="67"/>
      <c r="QXE226" s="67"/>
      <c r="QXF226" s="65"/>
      <c r="QXG226" s="65"/>
      <c r="QXH226" s="65"/>
      <c r="QXI226" s="66"/>
      <c r="QXK226" s="64"/>
      <c r="QXL226" s="67"/>
      <c r="QXM226" s="67"/>
      <c r="QXN226" s="65"/>
      <c r="QXO226" s="65"/>
      <c r="QXP226" s="65"/>
      <c r="QXQ226" s="66"/>
      <c r="QXS226" s="64"/>
      <c r="QXT226" s="67"/>
      <c r="QXU226" s="67"/>
      <c r="QXV226" s="65"/>
      <c r="QXW226" s="65"/>
      <c r="QXX226" s="65"/>
      <c r="QXY226" s="66"/>
      <c r="QYA226" s="64"/>
      <c r="QYB226" s="67"/>
      <c r="QYC226" s="67"/>
      <c r="QYD226" s="65"/>
      <c r="QYE226" s="65"/>
      <c r="QYF226" s="65"/>
      <c r="QYG226" s="66"/>
      <c r="QYI226" s="64"/>
      <c r="QYJ226" s="67"/>
      <c r="QYK226" s="67"/>
      <c r="QYL226" s="65"/>
      <c r="QYM226" s="65"/>
      <c r="QYN226" s="65"/>
      <c r="QYO226" s="66"/>
      <c r="QYQ226" s="64"/>
      <c r="QYR226" s="67"/>
      <c r="QYS226" s="67"/>
      <c r="QYT226" s="65"/>
      <c r="QYU226" s="65"/>
      <c r="QYV226" s="65"/>
      <c r="QYW226" s="66"/>
      <c r="QYY226" s="64"/>
      <c r="QYZ226" s="67"/>
      <c r="QZA226" s="67"/>
      <c r="QZB226" s="65"/>
      <c r="QZC226" s="65"/>
      <c r="QZD226" s="65"/>
      <c r="QZE226" s="66"/>
      <c r="QZG226" s="64"/>
      <c r="QZH226" s="67"/>
      <c r="QZI226" s="67"/>
      <c r="QZJ226" s="65"/>
      <c r="QZK226" s="65"/>
      <c r="QZL226" s="65"/>
      <c r="QZM226" s="66"/>
      <c r="QZO226" s="64"/>
      <c r="QZP226" s="67"/>
      <c r="QZQ226" s="67"/>
      <c r="QZR226" s="65"/>
      <c r="QZS226" s="65"/>
      <c r="QZT226" s="65"/>
      <c r="QZU226" s="66"/>
      <c r="QZW226" s="64"/>
      <c r="QZX226" s="67"/>
      <c r="QZY226" s="67"/>
      <c r="QZZ226" s="65"/>
      <c r="RAA226" s="65"/>
      <c r="RAB226" s="65"/>
      <c r="RAC226" s="66"/>
      <c r="RAE226" s="64"/>
      <c r="RAF226" s="67"/>
      <c r="RAG226" s="67"/>
      <c r="RAH226" s="65"/>
      <c r="RAI226" s="65"/>
      <c r="RAJ226" s="65"/>
      <c r="RAK226" s="66"/>
      <c r="RAM226" s="64"/>
      <c r="RAN226" s="67"/>
      <c r="RAO226" s="67"/>
      <c r="RAP226" s="65"/>
      <c r="RAQ226" s="65"/>
      <c r="RAR226" s="65"/>
      <c r="RAS226" s="66"/>
      <c r="RAU226" s="64"/>
      <c r="RAV226" s="67"/>
      <c r="RAW226" s="67"/>
      <c r="RAX226" s="65"/>
      <c r="RAY226" s="65"/>
      <c r="RAZ226" s="65"/>
      <c r="RBA226" s="66"/>
      <c r="RBC226" s="64"/>
      <c r="RBD226" s="67"/>
      <c r="RBE226" s="67"/>
      <c r="RBF226" s="65"/>
      <c r="RBG226" s="65"/>
      <c r="RBH226" s="65"/>
      <c r="RBI226" s="66"/>
      <c r="RBK226" s="64"/>
      <c r="RBL226" s="67"/>
      <c r="RBM226" s="67"/>
      <c r="RBN226" s="65"/>
      <c r="RBO226" s="65"/>
      <c r="RBP226" s="65"/>
      <c r="RBQ226" s="66"/>
      <c r="RBS226" s="64"/>
      <c r="RBT226" s="67"/>
      <c r="RBU226" s="67"/>
      <c r="RBV226" s="65"/>
      <c r="RBW226" s="65"/>
      <c r="RBX226" s="65"/>
      <c r="RBY226" s="66"/>
      <c r="RCA226" s="64"/>
      <c r="RCB226" s="67"/>
      <c r="RCC226" s="67"/>
      <c r="RCD226" s="65"/>
      <c r="RCE226" s="65"/>
      <c r="RCF226" s="65"/>
      <c r="RCG226" s="66"/>
      <c r="RCI226" s="64"/>
      <c r="RCJ226" s="67"/>
      <c r="RCK226" s="67"/>
      <c r="RCL226" s="65"/>
      <c r="RCM226" s="65"/>
      <c r="RCN226" s="65"/>
      <c r="RCO226" s="66"/>
      <c r="RCQ226" s="64"/>
      <c r="RCR226" s="67"/>
      <c r="RCS226" s="67"/>
      <c r="RCT226" s="65"/>
      <c r="RCU226" s="65"/>
      <c r="RCV226" s="65"/>
      <c r="RCW226" s="66"/>
      <c r="RCY226" s="64"/>
      <c r="RCZ226" s="67"/>
      <c r="RDA226" s="67"/>
      <c r="RDB226" s="65"/>
      <c r="RDC226" s="65"/>
      <c r="RDD226" s="65"/>
      <c r="RDE226" s="66"/>
      <c r="RDG226" s="64"/>
      <c r="RDH226" s="67"/>
      <c r="RDI226" s="67"/>
      <c r="RDJ226" s="65"/>
      <c r="RDK226" s="65"/>
      <c r="RDL226" s="65"/>
      <c r="RDM226" s="66"/>
      <c r="RDO226" s="64"/>
      <c r="RDP226" s="67"/>
      <c r="RDQ226" s="67"/>
      <c r="RDR226" s="65"/>
      <c r="RDS226" s="65"/>
      <c r="RDT226" s="65"/>
      <c r="RDU226" s="66"/>
      <c r="RDW226" s="64"/>
      <c r="RDX226" s="67"/>
      <c r="RDY226" s="67"/>
      <c r="RDZ226" s="65"/>
      <c r="REA226" s="65"/>
      <c r="REB226" s="65"/>
      <c r="REC226" s="66"/>
      <c r="REE226" s="64"/>
      <c r="REF226" s="67"/>
      <c r="REG226" s="67"/>
      <c r="REH226" s="65"/>
      <c r="REI226" s="65"/>
      <c r="REJ226" s="65"/>
      <c r="REK226" s="66"/>
      <c r="REM226" s="64"/>
      <c r="REN226" s="67"/>
      <c r="REO226" s="67"/>
      <c r="REP226" s="65"/>
      <c r="REQ226" s="65"/>
      <c r="RER226" s="65"/>
      <c r="RES226" s="66"/>
      <c r="REU226" s="64"/>
      <c r="REV226" s="67"/>
      <c r="REW226" s="67"/>
      <c r="REX226" s="65"/>
      <c r="REY226" s="65"/>
      <c r="REZ226" s="65"/>
      <c r="RFA226" s="66"/>
      <c r="RFC226" s="64"/>
      <c r="RFD226" s="67"/>
      <c r="RFE226" s="67"/>
      <c r="RFF226" s="65"/>
      <c r="RFG226" s="65"/>
      <c r="RFH226" s="65"/>
      <c r="RFI226" s="66"/>
      <c r="RFK226" s="64"/>
      <c r="RFL226" s="67"/>
      <c r="RFM226" s="67"/>
      <c r="RFN226" s="65"/>
      <c r="RFO226" s="65"/>
      <c r="RFP226" s="65"/>
      <c r="RFQ226" s="66"/>
      <c r="RFS226" s="64"/>
      <c r="RFT226" s="67"/>
      <c r="RFU226" s="67"/>
      <c r="RFV226" s="65"/>
      <c r="RFW226" s="65"/>
      <c r="RFX226" s="65"/>
      <c r="RFY226" s="66"/>
      <c r="RGA226" s="64"/>
      <c r="RGB226" s="67"/>
      <c r="RGC226" s="67"/>
      <c r="RGD226" s="65"/>
      <c r="RGE226" s="65"/>
      <c r="RGF226" s="65"/>
      <c r="RGG226" s="66"/>
      <c r="RGI226" s="64"/>
      <c r="RGJ226" s="67"/>
      <c r="RGK226" s="67"/>
      <c r="RGL226" s="65"/>
      <c r="RGM226" s="65"/>
      <c r="RGN226" s="65"/>
      <c r="RGO226" s="66"/>
      <c r="RGQ226" s="64"/>
      <c r="RGR226" s="67"/>
      <c r="RGS226" s="67"/>
      <c r="RGT226" s="65"/>
      <c r="RGU226" s="65"/>
      <c r="RGV226" s="65"/>
      <c r="RGW226" s="66"/>
      <c r="RGY226" s="64"/>
      <c r="RGZ226" s="67"/>
      <c r="RHA226" s="67"/>
      <c r="RHB226" s="65"/>
      <c r="RHC226" s="65"/>
      <c r="RHD226" s="65"/>
      <c r="RHE226" s="66"/>
      <c r="RHG226" s="64"/>
      <c r="RHH226" s="67"/>
      <c r="RHI226" s="67"/>
      <c r="RHJ226" s="65"/>
      <c r="RHK226" s="65"/>
      <c r="RHL226" s="65"/>
      <c r="RHM226" s="66"/>
      <c r="RHO226" s="64"/>
      <c r="RHP226" s="67"/>
      <c r="RHQ226" s="67"/>
      <c r="RHR226" s="65"/>
      <c r="RHS226" s="65"/>
      <c r="RHT226" s="65"/>
      <c r="RHU226" s="66"/>
      <c r="RHW226" s="64"/>
      <c r="RHX226" s="67"/>
      <c r="RHY226" s="67"/>
      <c r="RHZ226" s="65"/>
      <c r="RIA226" s="65"/>
      <c r="RIB226" s="65"/>
      <c r="RIC226" s="66"/>
      <c r="RIE226" s="64"/>
      <c r="RIF226" s="67"/>
      <c r="RIG226" s="67"/>
      <c r="RIH226" s="65"/>
      <c r="RII226" s="65"/>
      <c r="RIJ226" s="65"/>
      <c r="RIK226" s="66"/>
      <c r="RIM226" s="64"/>
      <c r="RIN226" s="67"/>
      <c r="RIO226" s="67"/>
      <c r="RIP226" s="65"/>
      <c r="RIQ226" s="65"/>
      <c r="RIR226" s="65"/>
      <c r="RIS226" s="66"/>
      <c r="RIU226" s="64"/>
      <c r="RIV226" s="67"/>
      <c r="RIW226" s="67"/>
      <c r="RIX226" s="65"/>
      <c r="RIY226" s="65"/>
      <c r="RIZ226" s="65"/>
      <c r="RJA226" s="66"/>
      <c r="RJC226" s="64"/>
      <c r="RJD226" s="67"/>
      <c r="RJE226" s="67"/>
      <c r="RJF226" s="65"/>
      <c r="RJG226" s="65"/>
      <c r="RJH226" s="65"/>
      <c r="RJI226" s="66"/>
      <c r="RJK226" s="64"/>
      <c r="RJL226" s="67"/>
      <c r="RJM226" s="67"/>
      <c r="RJN226" s="65"/>
      <c r="RJO226" s="65"/>
      <c r="RJP226" s="65"/>
      <c r="RJQ226" s="66"/>
      <c r="RJS226" s="64"/>
      <c r="RJT226" s="67"/>
      <c r="RJU226" s="67"/>
      <c r="RJV226" s="65"/>
      <c r="RJW226" s="65"/>
      <c r="RJX226" s="65"/>
      <c r="RJY226" s="66"/>
      <c r="RKA226" s="64"/>
      <c r="RKB226" s="67"/>
      <c r="RKC226" s="67"/>
      <c r="RKD226" s="65"/>
      <c r="RKE226" s="65"/>
      <c r="RKF226" s="65"/>
      <c r="RKG226" s="66"/>
      <c r="RKI226" s="64"/>
      <c r="RKJ226" s="67"/>
      <c r="RKK226" s="67"/>
      <c r="RKL226" s="65"/>
      <c r="RKM226" s="65"/>
      <c r="RKN226" s="65"/>
      <c r="RKO226" s="66"/>
      <c r="RKQ226" s="64"/>
      <c r="RKR226" s="67"/>
      <c r="RKS226" s="67"/>
      <c r="RKT226" s="65"/>
      <c r="RKU226" s="65"/>
      <c r="RKV226" s="65"/>
      <c r="RKW226" s="66"/>
      <c r="RKY226" s="64"/>
      <c r="RKZ226" s="67"/>
      <c r="RLA226" s="67"/>
      <c r="RLB226" s="65"/>
      <c r="RLC226" s="65"/>
      <c r="RLD226" s="65"/>
      <c r="RLE226" s="66"/>
      <c r="RLG226" s="64"/>
      <c r="RLH226" s="67"/>
      <c r="RLI226" s="67"/>
      <c r="RLJ226" s="65"/>
      <c r="RLK226" s="65"/>
      <c r="RLL226" s="65"/>
      <c r="RLM226" s="66"/>
      <c r="RLO226" s="64"/>
      <c r="RLP226" s="67"/>
      <c r="RLQ226" s="67"/>
      <c r="RLR226" s="65"/>
      <c r="RLS226" s="65"/>
      <c r="RLT226" s="65"/>
      <c r="RLU226" s="66"/>
      <c r="RLW226" s="64"/>
      <c r="RLX226" s="67"/>
      <c r="RLY226" s="67"/>
      <c r="RLZ226" s="65"/>
      <c r="RMA226" s="65"/>
      <c r="RMB226" s="65"/>
      <c r="RMC226" s="66"/>
      <c r="RME226" s="64"/>
      <c r="RMF226" s="67"/>
      <c r="RMG226" s="67"/>
      <c r="RMH226" s="65"/>
      <c r="RMI226" s="65"/>
      <c r="RMJ226" s="65"/>
      <c r="RMK226" s="66"/>
      <c r="RMM226" s="64"/>
      <c r="RMN226" s="67"/>
      <c r="RMO226" s="67"/>
      <c r="RMP226" s="65"/>
      <c r="RMQ226" s="65"/>
      <c r="RMR226" s="65"/>
      <c r="RMS226" s="66"/>
      <c r="RMU226" s="64"/>
      <c r="RMV226" s="67"/>
      <c r="RMW226" s="67"/>
      <c r="RMX226" s="65"/>
      <c r="RMY226" s="65"/>
      <c r="RMZ226" s="65"/>
      <c r="RNA226" s="66"/>
      <c r="RNC226" s="64"/>
      <c r="RND226" s="67"/>
      <c r="RNE226" s="67"/>
      <c r="RNF226" s="65"/>
      <c r="RNG226" s="65"/>
      <c r="RNH226" s="65"/>
      <c r="RNI226" s="66"/>
      <c r="RNK226" s="64"/>
      <c r="RNL226" s="67"/>
      <c r="RNM226" s="67"/>
      <c r="RNN226" s="65"/>
      <c r="RNO226" s="65"/>
      <c r="RNP226" s="65"/>
      <c r="RNQ226" s="66"/>
      <c r="RNS226" s="64"/>
      <c r="RNT226" s="67"/>
      <c r="RNU226" s="67"/>
      <c r="RNV226" s="65"/>
      <c r="RNW226" s="65"/>
      <c r="RNX226" s="65"/>
      <c r="RNY226" s="66"/>
      <c r="ROA226" s="64"/>
      <c r="ROB226" s="67"/>
      <c r="ROC226" s="67"/>
      <c r="ROD226" s="65"/>
      <c r="ROE226" s="65"/>
      <c r="ROF226" s="65"/>
      <c r="ROG226" s="66"/>
      <c r="ROI226" s="64"/>
      <c r="ROJ226" s="67"/>
      <c r="ROK226" s="67"/>
      <c r="ROL226" s="65"/>
      <c r="ROM226" s="65"/>
      <c r="RON226" s="65"/>
      <c r="ROO226" s="66"/>
      <c r="ROQ226" s="64"/>
      <c r="ROR226" s="67"/>
      <c r="ROS226" s="67"/>
      <c r="ROT226" s="65"/>
      <c r="ROU226" s="65"/>
      <c r="ROV226" s="65"/>
      <c r="ROW226" s="66"/>
      <c r="ROY226" s="64"/>
      <c r="ROZ226" s="67"/>
      <c r="RPA226" s="67"/>
      <c r="RPB226" s="65"/>
      <c r="RPC226" s="65"/>
      <c r="RPD226" s="65"/>
      <c r="RPE226" s="66"/>
      <c r="RPG226" s="64"/>
      <c r="RPH226" s="67"/>
      <c r="RPI226" s="67"/>
      <c r="RPJ226" s="65"/>
      <c r="RPK226" s="65"/>
      <c r="RPL226" s="65"/>
      <c r="RPM226" s="66"/>
      <c r="RPO226" s="64"/>
      <c r="RPP226" s="67"/>
      <c r="RPQ226" s="67"/>
      <c r="RPR226" s="65"/>
      <c r="RPS226" s="65"/>
      <c r="RPT226" s="65"/>
      <c r="RPU226" s="66"/>
      <c r="RPW226" s="64"/>
      <c r="RPX226" s="67"/>
      <c r="RPY226" s="67"/>
      <c r="RPZ226" s="65"/>
      <c r="RQA226" s="65"/>
      <c r="RQB226" s="65"/>
      <c r="RQC226" s="66"/>
      <c r="RQE226" s="64"/>
      <c r="RQF226" s="67"/>
      <c r="RQG226" s="67"/>
      <c r="RQH226" s="65"/>
      <c r="RQI226" s="65"/>
      <c r="RQJ226" s="65"/>
      <c r="RQK226" s="66"/>
      <c r="RQM226" s="64"/>
      <c r="RQN226" s="67"/>
      <c r="RQO226" s="67"/>
      <c r="RQP226" s="65"/>
      <c r="RQQ226" s="65"/>
      <c r="RQR226" s="65"/>
      <c r="RQS226" s="66"/>
      <c r="RQU226" s="64"/>
      <c r="RQV226" s="67"/>
      <c r="RQW226" s="67"/>
      <c r="RQX226" s="65"/>
      <c r="RQY226" s="65"/>
      <c r="RQZ226" s="65"/>
      <c r="RRA226" s="66"/>
      <c r="RRC226" s="64"/>
      <c r="RRD226" s="67"/>
      <c r="RRE226" s="67"/>
      <c r="RRF226" s="65"/>
      <c r="RRG226" s="65"/>
      <c r="RRH226" s="65"/>
      <c r="RRI226" s="66"/>
      <c r="RRK226" s="64"/>
      <c r="RRL226" s="67"/>
      <c r="RRM226" s="67"/>
      <c r="RRN226" s="65"/>
      <c r="RRO226" s="65"/>
      <c r="RRP226" s="65"/>
      <c r="RRQ226" s="66"/>
      <c r="RRS226" s="64"/>
      <c r="RRT226" s="67"/>
      <c r="RRU226" s="67"/>
      <c r="RRV226" s="65"/>
      <c r="RRW226" s="65"/>
      <c r="RRX226" s="65"/>
      <c r="RRY226" s="66"/>
      <c r="RSA226" s="64"/>
      <c r="RSB226" s="67"/>
      <c r="RSC226" s="67"/>
      <c r="RSD226" s="65"/>
      <c r="RSE226" s="65"/>
      <c r="RSF226" s="65"/>
      <c r="RSG226" s="66"/>
      <c r="RSI226" s="64"/>
      <c r="RSJ226" s="67"/>
      <c r="RSK226" s="67"/>
      <c r="RSL226" s="65"/>
      <c r="RSM226" s="65"/>
      <c r="RSN226" s="65"/>
      <c r="RSO226" s="66"/>
      <c r="RSQ226" s="64"/>
      <c r="RSR226" s="67"/>
      <c r="RSS226" s="67"/>
      <c r="RST226" s="65"/>
      <c r="RSU226" s="65"/>
      <c r="RSV226" s="65"/>
      <c r="RSW226" s="66"/>
      <c r="RSY226" s="64"/>
      <c r="RSZ226" s="67"/>
      <c r="RTA226" s="67"/>
      <c r="RTB226" s="65"/>
      <c r="RTC226" s="65"/>
      <c r="RTD226" s="65"/>
      <c r="RTE226" s="66"/>
      <c r="RTG226" s="64"/>
      <c r="RTH226" s="67"/>
      <c r="RTI226" s="67"/>
      <c r="RTJ226" s="65"/>
      <c r="RTK226" s="65"/>
      <c r="RTL226" s="65"/>
      <c r="RTM226" s="66"/>
      <c r="RTO226" s="64"/>
      <c r="RTP226" s="67"/>
      <c r="RTQ226" s="67"/>
      <c r="RTR226" s="65"/>
      <c r="RTS226" s="65"/>
      <c r="RTT226" s="65"/>
      <c r="RTU226" s="66"/>
      <c r="RTW226" s="64"/>
      <c r="RTX226" s="67"/>
      <c r="RTY226" s="67"/>
      <c r="RTZ226" s="65"/>
      <c r="RUA226" s="65"/>
      <c r="RUB226" s="65"/>
      <c r="RUC226" s="66"/>
      <c r="RUE226" s="64"/>
      <c r="RUF226" s="67"/>
      <c r="RUG226" s="67"/>
      <c r="RUH226" s="65"/>
      <c r="RUI226" s="65"/>
      <c r="RUJ226" s="65"/>
      <c r="RUK226" s="66"/>
      <c r="RUM226" s="64"/>
      <c r="RUN226" s="67"/>
      <c r="RUO226" s="67"/>
      <c r="RUP226" s="65"/>
      <c r="RUQ226" s="65"/>
      <c r="RUR226" s="65"/>
      <c r="RUS226" s="66"/>
      <c r="RUU226" s="64"/>
      <c r="RUV226" s="67"/>
      <c r="RUW226" s="67"/>
      <c r="RUX226" s="65"/>
      <c r="RUY226" s="65"/>
      <c r="RUZ226" s="65"/>
      <c r="RVA226" s="66"/>
      <c r="RVC226" s="64"/>
      <c r="RVD226" s="67"/>
      <c r="RVE226" s="67"/>
      <c r="RVF226" s="65"/>
      <c r="RVG226" s="65"/>
      <c r="RVH226" s="65"/>
      <c r="RVI226" s="66"/>
      <c r="RVK226" s="64"/>
      <c r="RVL226" s="67"/>
      <c r="RVM226" s="67"/>
      <c r="RVN226" s="65"/>
      <c r="RVO226" s="65"/>
      <c r="RVP226" s="65"/>
      <c r="RVQ226" s="66"/>
      <c r="RVS226" s="64"/>
      <c r="RVT226" s="67"/>
      <c r="RVU226" s="67"/>
      <c r="RVV226" s="65"/>
      <c r="RVW226" s="65"/>
      <c r="RVX226" s="65"/>
      <c r="RVY226" s="66"/>
      <c r="RWA226" s="64"/>
      <c r="RWB226" s="67"/>
      <c r="RWC226" s="67"/>
      <c r="RWD226" s="65"/>
      <c r="RWE226" s="65"/>
      <c r="RWF226" s="65"/>
      <c r="RWG226" s="66"/>
      <c r="RWI226" s="64"/>
      <c r="RWJ226" s="67"/>
      <c r="RWK226" s="67"/>
      <c r="RWL226" s="65"/>
      <c r="RWM226" s="65"/>
      <c r="RWN226" s="65"/>
      <c r="RWO226" s="66"/>
      <c r="RWQ226" s="64"/>
      <c r="RWR226" s="67"/>
      <c r="RWS226" s="67"/>
      <c r="RWT226" s="65"/>
      <c r="RWU226" s="65"/>
      <c r="RWV226" s="65"/>
      <c r="RWW226" s="66"/>
      <c r="RWY226" s="64"/>
      <c r="RWZ226" s="67"/>
      <c r="RXA226" s="67"/>
      <c r="RXB226" s="65"/>
      <c r="RXC226" s="65"/>
      <c r="RXD226" s="65"/>
      <c r="RXE226" s="66"/>
      <c r="RXG226" s="64"/>
      <c r="RXH226" s="67"/>
      <c r="RXI226" s="67"/>
      <c r="RXJ226" s="65"/>
      <c r="RXK226" s="65"/>
      <c r="RXL226" s="65"/>
      <c r="RXM226" s="66"/>
      <c r="RXO226" s="64"/>
      <c r="RXP226" s="67"/>
      <c r="RXQ226" s="67"/>
      <c r="RXR226" s="65"/>
      <c r="RXS226" s="65"/>
      <c r="RXT226" s="65"/>
      <c r="RXU226" s="66"/>
      <c r="RXW226" s="64"/>
      <c r="RXX226" s="67"/>
      <c r="RXY226" s="67"/>
      <c r="RXZ226" s="65"/>
      <c r="RYA226" s="65"/>
      <c r="RYB226" s="65"/>
      <c r="RYC226" s="66"/>
      <c r="RYE226" s="64"/>
      <c r="RYF226" s="67"/>
      <c r="RYG226" s="67"/>
      <c r="RYH226" s="65"/>
      <c r="RYI226" s="65"/>
      <c r="RYJ226" s="65"/>
      <c r="RYK226" s="66"/>
      <c r="RYM226" s="64"/>
      <c r="RYN226" s="67"/>
      <c r="RYO226" s="67"/>
      <c r="RYP226" s="65"/>
      <c r="RYQ226" s="65"/>
      <c r="RYR226" s="65"/>
      <c r="RYS226" s="66"/>
      <c r="RYU226" s="64"/>
      <c r="RYV226" s="67"/>
      <c r="RYW226" s="67"/>
      <c r="RYX226" s="65"/>
      <c r="RYY226" s="65"/>
      <c r="RYZ226" s="65"/>
      <c r="RZA226" s="66"/>
      <c r="RZC226" s="64"/>
      <c r="RZD226" s="67"/>
      <c r="RZE226" s="67"/>
      <c r="RZF226" s="65"/>
      <c r="RZG226" s="65"/>
      <c r="RZH226" s="65"/>
      <c r="RZI226" s="66"/>
      <c r="RZK226" s="64"/>
      <c r="RZL226" s="67"/>
      <c r="RZM226" s="67"/>
      <c r="RZN226" s="65"/>
      <c r="RZO226" s="65"/>
      <c r="RZP226" s="65"/>
      <c r="RZQ226" s="66"/>
      <c r="RZS226" s="64"/>
      <c r="RZT226" s="67"/>
      <c r="RZU226" s="67"/>
      <c r="RZV226" s="65"/>
      <c r="RZW226" s="65"/>
      <c r="RZX226" s="65"/>
      <c r="RZY226" s="66"/>
      <c r="SAA226" s="64"/>
      <c r="SAB226" s="67"/>
      <c r="SAC226" s="67"/>
      <c r="SAD226" s="65"/>
      <c r="SAE226" s="65"/>
      <c r="SAF226" s="65"/>
      <c r="SAG226" s="66"/>
      <c r="SAI226" s="64"/>
      <c r="SAJ226" s="67"/>
      <c r="SAK226" s="67"/>
      <c r="SAL226" s="65"/>
      <c r="SAM226" s="65"/>
      <c r="SAN226" s="65"/>
      <c r="SAO226" s="66"/>
      <c r="SAQ226" s="64"/>
      <c r="SAR226" s="67"/>
      <c r="SAS226" s="67"/>
      <c r="SAT226" s="65"/>
      <c r="SAU226" s="65"/>
      <c r="SAV226" s="65"/>
      <c r="SAW226" s="66"/>
      <c r="SAY226" s="64"/>
      <c r="SAZ226" s="67"/>
      <c r="SBA226" s="67"/>
      <c r="SBB226" s="65"/>
      <c r="SBC226" s="65"/>
      <c r="SBD226" s="65"/>
      <c r="SBE226" s="66"/>
      <c r="SBG226" s="64"/>
      <c r="SBH226" s="67"/>
      <c r="SBI226" s="67"/>
      <c r="SBJ226" s="65"/>
      <c r="SBK226" s="65"/>
      <c r="SBL226" s="65"/>
      <c r="SBM226" s="66"/>
      <c r="SBO226" s="64"/>
      <c r="SBP226" s="67"/>
      <c r="SBQ226" s="67"/>
      <c r="SBR226" s="65"/>
      <c r="SBS226" s="65"/>
      <c r="SBT226" s="65"/>
      <c r="SBU226" s="66"/>
      <c r="SBW226" s="64"/>
      <c r="SBX226" s="67"/>
      <c r="SBY226" s="67"/>
      <c r="SBZ226" s="65"/>
      <c r="SCA226" s="65"/>
      <c r="SCB226" s="65"/>
      <c r="SCC226" s="66"/>
      <c r="SCE226" s="64"/>
      <c r="SCF226" s="67"/>
      <c r="SCG226" s="67"/>
      <c r="SCH226" s="65"/>
      <c r="SCI226" s="65"/>
      <c r="SCJ226" s="65"/>
      <c r="SCK226" s="66"/>
      <c r="SCM226" s="64"/>
      <c r="SCN226" s="67"/>
      <c r="SCO226" s="67"/>
      <c r="SCP226" s="65"/>
      <c r="SCQ226" s="65"/>
      <c r="SCR226" s="65"/>
      <c r="SCS226" s="66"/>
      <c r="SCU226" s="64"/>
      <c r="SCV226" s="67"/>
      <c r="SCW226" s="67"/>
      <c r="SCX226" s="65"/>
      <c r="SCY226" s="65"/>
      <c r="SCZ226" s="65"/>
      <c r="SDA226" s="66"/>
      <c r="SDC226" s="64"/>
      <c r="SDD226" s="67"/>
      <c r="SDE226" s="67"/>
      <c r="SDF226" s="65"/>
      <c r="SDG226" s="65"/>
      <c r="SDH226" s="65"/>
      <c r="SDI226" s="66"/>
      <c r="SDK226" s="64"/>
      <c r="SDL226" s="67"/>
      <c r="SDM226" s="67"/>
      <c r="SDN226" s="65"/>
      <c r="SDO226" s="65"/>
      <c r="SDP226" s="65"/>
      <c r="SDQ226" s="66"/>
      <c r="SDS226" s="64"/>
      <c r="SDT226" s="67"/>
      <c r="SDU226" s="67"/>
      <c r="SDV226" s="65"/>
      <c r="SDW226" s="65"/>
      <c r="SDX226" s="65"/>
      <c r="SDY226" s="66"/>
      <c r="SEA226" s="64"/>
      <c r="SEB226" s="67"/>
      <c r="SEC226" s="67"/>
      <c r="SED226" s="65"/>
      <c r="SEE226" s="65"/>
      <c r="SEF226" s="65"/>
      <c r="SEG226" s="66"/>
      <c r="SEI226" s="64"/>
      <c r="SEJ226" s="67"/>
      <c r="SEK226" s="67"/>
      <c r="SEL226" s="65"/>
      <c r="SEM226" s="65"/>
      <c r="SEN226" s="65"/>
      <c r="SEO226" s="66"/>
      <c r="SEQ226" s="64"/>
      <c r="SER226" s="67"/>
      <c r="SES226" s="67"/>
      <c r="SET226" s="65"/>
      <c r="SEU226" s="65"/>
      <c r="SEV226" s="65"/>
      <c r="SEW226" s="66"/>
      <c r="SEY226" s="64"/>
      <c r="SEZ226" s="67"/>
      <c r="SFA226" s="67"/>
      <c r="SFB226" s="65"/>
      <c r="SFC226" s="65"/>
      <c r="SFD226" s="65"/>
      <c r="SFE226" s="66"/>
      <c r="SFG226" s="64"/>
      <c r="SFH226" s="67"/>
      <c r="SFI226" s="67"/>
      <c r="SFJ226" s="65"/>
      <c r="SFK226" s="65"/>
      <c r="SFL226" s="65"/>
      <c r="SFM226" s="66"/>
      <c r="SFO226" s="64"/>
      <c r="SFP226" s="67"/>
      <c r="SFQ226" s="67"/>
      <c r="SFR226" s="65"/>
      <c r="SFS226" s="65"/>
      <c r="SFT226" s="65"/>
      <c r="SFU226" s="66"/>
      <c r="SFW226" s="64"/>
      <c r="SFX226" s="67"/>
      <c r="SFY226" s="67"/>
      <c r="SFZ226" s="65"/>
      <c r="SGA226" s="65"/>
      <c r="SGB226" s="65"/>
      <c r="SGC226" s="66"/>
      <c r="SGE226" s="64"/>
      <c r="SGF226" s="67"/>
      <c r="SGG226" s="67"/>
      <c r="SGH226" s="65"/>
      <c r="SGI226" s="65"/>
      <c r="SGJ226" s="65"/>
      <c r="SGK226" s="66"/>
      <c r="SGM226" s="64"/>
      <c r="SGN226" s="67"/>
      <c r="SGO226" s="67"/>
      <c r="SGP226" s="65"/>
      <c r="SGQ226" s="65"/>
      <c r="SGR226" s="65"/>
      <c r="SGS226" s="66"/>
      <c r="SGU226" s="64"/>
      <c r="SGV226" s="67"/>
      <c r="SGW226" s="67"/>
      <c r="SGX226" s="65"/>
      <c r="SGY226" s="65"/>
      <c r="SGZ226" s="65"/>
      <c r="SHA226" s="66"/>
      <c r="SHC226" s="64"/>
      <c r="SHD226" s="67"/>
      <c r="SHE226" s="67"/>
      <c r="SHF226" s="65"/>
      <c r="SHG226" s="65"/>
      <c r="SHH226" s="65"/>
      <c r="SHI226" s="66"/>
      <c r="SHK226" s="64"/>
      <c r="SHL226" s="67"/>
      <c r="SHM226" s="67"/>
      <c r="SHN226" s="65"/>
      <c r="SHO226" s="65"/>
      <c r="SHP226" s="65"/>
      <c r="SHQ226" s="66"/>
      <c r="SHS226" s="64"/>
      <c r="SHT226" s="67"/>
      <c r="SHU226" s="67"/>
      <c r="SHV226" s="65"/>
      <c r="SHW226" s="65"/>
      <c r="SHX226" s="65"/>
      <c r="SHY226" s="66"/>
      <c r="SIA226" s="64"/>
      <c r="SIB226" s="67"/>
      <c r="SIC226" s="67"/>
      <c r="SID226" s="65"/>
      <c r="SIE226" s="65"/>
      <c r="SIF226" s="65"/>
      <c r="SIG226" s="66"/>
      <c r="SII226" s="64"/>
      <c r="SIJ226" s="67"/>
      <c r="SIK226" s="67"/>
      <c r="SIL226" s="65"/>
      <c r="SIM226" s="65"/>
      <c r="SIN226" s="65"/>
      <c r="SIO226" s="66"/>
      <c r="SIQ226" s="64"/>
      <c r="SIR226" s="67"/>
      <c r="SIS226" s="67"/>
      <c r="SIT226" s="65"/>
      <c r="SIU226" s="65"/>
      <c r="SIV226" s="65"/>
      <c r="SIW226" s="66"/>
      <c r="SIY226" s="64"/>
      <c r="SIZ226" s="67"/>
      <c r="SJA226" s="67"/>
      <c r="SJB226" s="65"/>
      <c r="SJC226" s="65"/>
      <c r="SJD226" s="65"/>
      <c r="SJE226" s="66"/>
      <c r="SJG226" s="64"/>
      <c r="SJH226" s="67"/>
      <c r="SJI226" s="67"/>
      <c r="SJJ226" s="65"/>
      <c r="SJK226" s="65"/>
      <c r="SJL226" s="65"/>
      <c r="SJM226" s="66"/>
      <c r="SJO226" s="64"/>
      <c r="SJP226" s="67"/>
      <c r="SJQ226" s="67"/>
      <c r="SJR226" s="65"/>
      <c r="SJS226" s="65"/>
      <c r="SJT226" s="65"/>
      <c r="SJU226" s="66"/>
      <c r="SJW226" s="64"/>
      <c r="SJX226" s="67"/>
      <c r="SJY226" s="67"/>
      <c r="SJZ226" s="65"/>
      <c r="SKA226" s="65"/>
      <c r="SKB226" s="65"/>
      <c r="SKC226" s="66"/>
      <c r="SKE226" s="64"/>
      <c r="SKF226" s="67"/>
      <c r="SKG226" s="67"/>
      <c r="SKH226" s="65"/>
      <c r="SKI226" s="65"/>
      <c r="SKJ226" s="65"/>
      <c r="SKK226" s="66"/>
      <c r="SKM226" s="64"/>
      <c r="SKN226" s="67"/>
      <c r="SKO226" s="67"/>
      <c r="SKP226" s="65"/>
      <c r="SKQ226" s="65"/>
      <c r="SKR226" s="65"/>
      <c r="SKS226" s="66"/>
      <c r="SKU226" s="64"/>
      <c r="SKV226" s="67"/>
      <c r="SKW226" s="67"/>
      <c r="SKX226" s="65"/>
      <c r="SKY226" s="65"/>
      <c r="SKZ226" s="65"/>
      <c r="SLA226" s="66"/>
      <c r="SLC226" s="64"/>
      <c r="SLD226" s="67"/>
      <c r="SLE226" s="67"/>
      <c r="SLF226" s="65"/>
      <c r="SLG226" s="65"/>
      <c r="SLH226" s="65"/>
      <c r="SLI226" s="66"/>
      <c r="SLK226" s="64"/>
      <c r="SLL226" s="67"/>
      <c r="SLM226" s="67"/>
      <c r="SLN226" s="65"/>
      <c r="SLO226" s="65"/>
      <c r="SLP226" s="65"/>
      <c r="SLQ226" s="66"/>
      <c r="SLS226" s="64"/>
      <c r="SLT226" s="67"/>
      <c r="SLU226" s="67"/>
      <c r="SLV226" s="65"/>
      <c r="SLW226" s="65"/>
      <c r="SLX226" s="65"/>
      <c r="SLY226" s="66"/>
      <c r="SMA226" s="64"/>
      <c r="SMB226" s="67"/>
      <c r="SMC226" s="67"/>
      <c r="SMD226" s="65"/>
      <c r="SME226" s="65"/>
      <c r="SMF226" s="65"/>
      <c r="SMG226" s="66"/>
      <c r="SMI226" s="64"/>
      <c r="SMJ226" s="67"/>
      <c r="SMK226" s="67"/>
      <c r="SML226" s="65"/>
      <c r="SMM226" s="65"/>
      <c r="SMN226" s="65"/>
      <c r="SMO226" s="66"/>
      <c r="SMQ226" s="64"/>
      <c r="SMR226" s="67"/>
      <c r="SMS226" s="67"/>
      <c r="SMT226" s="65"/>
      <c r="SMU226" s="65"/>
      <c r="SMV226" s="65"/>
      <c r="SMW226" s="66"/>
      <c r="SMY226" s="64"/>
      <c r="SMZ226" s="67"/>
      <c r="SNA226" s="67"/>
      <c r="SNB226" s="65"/>
      <c r="SNC226" s="65"/>
      <c r="SND226" s="65"/>
      <c r="SNE226" s="66"/>
      <c r="SNG226" s="64"/>
      <c r="SNH226" s="67"/>
      <c r="SNI226" s="67"/>
      <c r="SNJ226" s="65"/>
      <c r="SNK226" s="65"/>
      <c r="SNL226" s="65"/>
      <c r="SNM226" s="66"/>
      <c r="SNO226" s="64"/>
      <c r="SNP226" s="67"/>
      <c r="SNQ226" s="67"/>
      <c r="SNR226" s="65"/>
      <c r="SNS226" s="65"/>
      <c r="SNT226" s="65"/>
      <c r="SNU226" s="66"/>
      <c r="SNW226" s="64"/>
      <c r="SNX226" s="67"/>
      <c r="SNY226" s="67"/>
      <c r="SNZ226" s="65"/>
      <c r="SOA226" s="65"/>
      <c r="SOB226" s="65"/>
      <c r="SOC226" s="66"/>
      <c r="SOE226" s="64"/>
      <c r="SOF226" s="67"/>
      <c r="SOG226" s="67"/>
      <c r="SOH226" s="65"/>
      <c r="SOI226" s="65"/>
      <c r="SOJ226" s="65"/>
      <c r="SOK226" s="66"/>
      <c r="SOM226" s="64"/>
      <c r="SON226" s="67"/>
      <c r="SOO226" s="67"/>
      <c r="SOP226" s="65"/>
      <c r="SOQ226" s="65"/>
      <c r="SOR226" s="65"/>
      <c r="SOS226" s="66"/>
      <c r="SOU226" s="64"/>
      <c r="SOV226" s="67"/>
      <c r="SOW226" s="67"/>
      <c r="SOX226" s="65"/>
      <c r="SOY226" s="65"/>
      <c r="SOZ226" s="65"/>
      <c r="SPA226" s="66"/>
      <c r="SPC226" s="64"/>
      <c r="SPD226" s="67"/>
      <c r="SPE226" s="67"/>
      <c r="SPF226" s="65"/>
      <c r="SPG226" s="65"/>
      <c r="SPH226" s="65"/>
      <c r="SPI226" s="66"/>
      <c r="SPK226" s="64"/>
      <c r="SPL226" s="67"/>
      <c r="SPM226" s="67"/>
      <c r="SPN226" s="65"/>
      <c r="SPO226" s="65"/>
      <c r="SPP226" s="65"/>
      <c r="SPQ226" s="66"/>
      <c r="SPS226" s="64"/>
      <c r="SPT226" s="67"/>
      <c r="SPU226" s="67"/>
      <c r="SPV226" s="65"/>
      <c r="SPW226" s="65"/>
      <c r="SPX226" s="65"/>
      <c r="SPY226" s="66"/>
      <c r="SQA226" s="64"/>
      <c r="SQB226" s="67"/>
      <c r="SQC226" s="67"/>
      <c r="SQD226" s="65"/>
      <c r="SQE226" s="65"/>
      <c r="SQF226" s="65"/>
      <c r="SQG226" s="66"/>
      <c r="SQI226" s="64"/>
      <c r="SQJ226" s="67"/>
      <c r="SQK226" s="67"/>
      <c r="SQL226" s="65"/>
      <c r="SQM226" s="65"/>
      <c r="SQN226" s="65"/>
      <c r="SQO226" s="66"/>
      <c r="SQQ226" s="64"/>
      <c r="SQR226" s="67"/>
      <c r="SQS226" s="67"/>
      <c r="SQT226" s="65"/>
      <c r="SQU226" s="65"/>
      <c r="SQV226" s="65"/>
      <c r="SQW226" s="66"/>
      <c r="SQY226" s="64"/>
      <c r="SQZ226" s="67"/>
      <c r="SRA226" s="67"/>
      <c r="SRB226" s="65"/>
      <c r="SRC226" s="65"/>
      <c r="SRD226" s="65"/>
      <c r="SRE226" s="66"/>
      <c r="SRG226" s="64"/>
      <c r="SRH226" s="67"/>
      <c r="SRI226" s="67"/>
      <c r="SRJ226" s="65"/>
      <c r="SRK226" s="65"/>
      <c r="SRL226" s="65"/>
      <c r="SRM226" s="66"/>
      <c r="SRO226" s="64"/>
      <c r="SRP226" s="67"/>
      <c r="SRQ226" s="67"/>
      <c r="SRR226" s="65"/>
      <c r="SRS226" s="65"/>
      <c r="SRT226" s="65"/>
      <c r="SRU226" s="66"/>
      <c r="SRW226" s="64"/>
      <c r="SRX226" s="67"/>
      <c r="SRY226" s="67"/>
      <c r="SRZ226" s="65"/>
      <c r="SSA226" s="65"/>
      <c r="SSB226" s="65"/>
      <c r="SSC226" s="66"/>
      <c r="SSE226" s="64"/>
      <c r="SSF226" s="67"/>
      <c r="SSG226" s="67"/>
      <c r="SSH226" s="65"/>
      <c r="SSI226" s="65"/>
      <c r="SSJ226" s="65"/>
      <c r="SSK226" s="66"/>
      <c r="SSM226" s="64"/>
      <c r="SSN226" s="67"/>
      <c r="SSO226" s="67"/>
      <c r="SSP226" s="65"/>
      <c r="SSQ226" s="65"/>
      <c r="SSR226" s="65"/>
      <c r="SSS226" s="66"/>
      <c r="SSU226" s="64"/>
      <c r="SSV226" s="67"/>
      <c r="SSW226" s="67"/>
      <c r="SSX226" s="65"/>
      <c r="SSY226" s="65"/>
      <c r="SSZ226" s="65"/>
      <c r="STA226" s="66"/>
      <c r="STC226" s="64"/>
      <c r="STD226" s="67"/>
      <c r="STE226" s="67"/>
      <c r="STF226" s="65"/>
      <c r="STG226" s="65"/>
      <c r="STH226" s="65"/>
      <c r="STI226" s="66"/>
      <c r="STK226" s="64"/>
      <c r="STL226" s="67"/>
      <c r="STM226" s="67"/>
      <c r="STN226" s="65"/>
      <c r="STO226" s="65"/>
      <c r="STP226" s="65"/>
      <c r="STQ226" s="66"/>
      <c r="STS226" s="64"/>
      <c r="STT226" s="67"/>
      <c r="STU226" s="67"/>
      <c r="STV226" s="65"/>
      <c r="STW226" s="65"/>
      <c r="STX226" s="65"/>
      <c r="STY226" s="66"/>
      <c r="SUA226" s="64"/>
      <c r="SUB226" s="67"/>
      <c r="SUC226" s="67"/>
      <c r="SUD226" s="65"/>
      <c r="SUE226" s="65"/>
      <c r="SUF226" s="65"/>
      <c r="SUG226" s="66"/>
      <c r="SUI226" s="64"/>
      <c r="SUJ226" s="67"/>
      <c r="SUK226" s="67"/>
      <c r="SUL226" s="65"/>
      <c r="SUM226" s="65"/>
      <c r="SUN226" s="65"/>
      <c r="SUO226" s="66"/>
      <c r="SUQ226" s="64"/>
      <c r="SUR226" s="67"/>
      <c r="SUS226" s="67"/>
      <c r="SUT226" s="65"/>
      <c r="SUU226" s="65"/>
      <c r="SUV226" s="65"/>
      <c r="SUW226" s="66"/>
      <c r="SUY226" s="64"/>
      <c r="SUZ226" s="67"/>
      <c r="SVA226" s="67"/>
      <c r="SVB226" s="65"/>
      <c r="SVC226" s="65"/>
      <c r="SVD226" s="65"/>
      <c r="SVE226" s="66"/>
      <c r="SVG226" s="64"/>
      <c r="SVH226" s="67"/>
      <c r="SVI226" s="67"/>
      <c r="SVJ226" s="65"/>
      <c r="SVK226" s="65"/>
      <c r="SVL226" s="65"/>
      <c r="SVM226" s="66"/>
      <c r="SVO226" s="64"/>
      <c r="SVP226" s="67"/>
      <c r="SVQ226" s="67"/>
      <c r="SVR226" s="65"/>
      <c r="SVS226" s="65"/>
      <c r="SVT226" s="65"/>
      <c r="SVU226" s="66"/>
      <c r="SVW226" s="64"/>
      <c r="SVX226" s="67"/>
      <c r="SVY226" s="67"/>
      <c r="SVZ226" s="65"/>
      <c r="SWA226" s="65"/>
      <c r="SWB226" s="65"/>
      <c r="SWC226" s="66"/>
      <c r="SWE226" s="64"/>
      <c r="SWF226" s="67"/>
      <c r="SWG226" s="67"/>
      <c r="SWH226" s="65"/>
      <c r="SWI226" s="65"/>
      <c r="SWJ226" s="65"/>
      <c r="SWK226" s="66"/>
      <c r="SWM226" s="64"/>
      <c r="SWN226" s="67"/>
      <c r="SWO226" s="67"/>
      <c r="SWP226" s="65"/>
      <c r="SWQ226" s="65"/>
      <c r="SWR226" s="65"/>
      <c r="SWS226" s="66"/>
      <c r="SWU226" s="64"/>
      <c r="SWV226" s="67"/>
      <c r="SWW226" s="67"/>
      <c r="SWX226" s="65"/>
      <c r="SWY226" s="65"/>
      <c r="SWZ226" s="65"/>
      <c r="SXA226" s="66"/>
      <c r="SXC226" s="64"/>
      <c r="SXD226" s="67"/>
      <c r="SXE226" s="67"/>
      <c r="SXF226" s="65"/>
      <c r="SXG226" s="65"/>
      <c r="SXH226" s="65"/>
      <c r="SXI226" s="66"/>
      <c r="SXK226" s="64"/>
      <c r="SXL226" s="67"/>
      <c r="SXM226" s="67"/>
      <c r="SXN226" s="65"/>
      <c r="SXO226" s="65"/>
      <c r="SXP226" s="65"/>
      <c r="SXQ226" s="66"/>
      <c r="SXS226" s="64"/>
      <c r="SXT226" s="67"/>
      <c r="SXU226" s="67"/>
      <c r="SXV226" s="65"/>
      <c r="SXW226" s="65"/>
      <c r="SXX226" s="65"/>
      <c r="SXY226" s="66"/>
      <c r="SYA226" s="64"/>
      <c r="SYB226" s="67"/>
      <c r="SYC226" s="67"/>
      <c r="SYD226" s="65"/>
      <c r="SYE226" s="65"/>
      <c r="SYF226" s="65"/>
      <c r="SYG226" s="66"/>
      <c r="SYI226" s="64"/>
      <c r="SYJ226" s="67"/>
      <c r="SYK226" s="67"/>
      <c r="SYL226" s="65"/>
      <c r="SYM226" s="65"/>
      <c r="SYN226" s="65"/>
      <c r="SYO226" s="66"/>
      <c r="SYQ226" s="64"/>
      <c r="SYR226" s="67"/>
      <c r="SYS226" s="67"/>
      <c r="SYT226" s="65"/>
      <c r="SYU226" s="65"/>
      <c r="SYV226" s="65"/>
      <c r="SYW226" s="66"/>
      <c r="SYY226" s="64"/>
      <c r="SYZ226" s="67"/>
      <c r="SZA226" s="67"/>
      <c r="SZB226" s="65"/>
      <c r="SZC226" s="65"/>
      <c r="SZD226" s="65"/>
      <c r="SZE226" s="66"/>
      <c r="SZG226" s="64"/>
      <c r="SZH226" s="67"/>
      <c r="SZI226" s="67"/>
      <c r="SZJ226" s="65"/>
      <c r="SZK226" s="65"/>
      <c r="SZL226" s="65"/>
      <c r="SZM226" s="66"/>
      <c r="SZO226" s="64"/>
      <c r="SZP226" s="67"/>
      <c r="SZQ226" s="67"/>
      <c r="SZR226" s="65"/>
      <c r="SZS226" s="65"/>
      <c r="SZT226" s="65"/>
      <c r="SZU226" s="66"/>
      <c r="SZW226" s="64"/>
      <c r="SZX226" s="67"/>
      <c r="SZY226" s="67"/>
      <c r="SZZ226" s="65"/>
      <c r="TAA226" s="65"/>
      <c r="TAB226" s="65"/>
      <c r="TAC226" s="66"/>
      <c r="TAE226" s="64"/>
      <c r="TAF226" s="67"/>
      <c r="TAG226" s="67"/>
      <c r="TAH226" s="65"/>
      <c r="TAI226" s="65"/>
      <c r="TAJ226" s="65"/>
      <c r="TAK226" s="66"/>
      <c r="TAM226" s="64"/>
      <c r="TAN226" s="67"/>
      <c r="TAO226" s="67"/>
      <c r="TAP226" s="65"/>
      <c r="TAQ226" s="65"/>
      <c r="TAR226" s="65"/>
      <c r="TAS226" s="66"/>
      <c r="TAU226" s="64"/>
      <c r="TAV226" s="67"/>
      <c r="TAW226" s="67"/>
      <c r="TAX226" s="65"/>
      <c r="TAY226" s="65"/>
      <c r="TAZ226" s="65"/>
      <c r="TBA226" s="66"/>
      <c r="TBC226" s="64"/>
      <c r="TBD226" s="67"/>
      <c r="TBE226" s="67"/>
      <c r="TBF226" s="65"/>
      <c r="TBG226" s="65"/>
      <c r="TBH226" s="65"/>
      <c r="TBI226" s="66"/>
      <c r="TBK226" s="64"/>
      <c r="TBL226" s="67"/>
      <c r="TBM226" s="67"/>
      <c r="TBN226" s="65"/>
      <c r="TBO226" s="65"/>
      <c r="TBP226" s="65"/>
      <c r="TBQ226" s="66"/>
      <c r="TBS226" s="64"/>
      <c r="TBT226" s="67"/>
      <c r="TBU226" s="67"/>
      <c r="TBV226" s="65"/>
      <c r="TBW226" s="65"/>
      <c r="TBX226" s="65"/>
      <c r="TBY226" s="66"/>
      <c r="TCA226" s="64"/>
      <c r="TCB226" s="67"/>
      <c r="TCC226" s="67"/>
      <c r="TCD226" s="65"/>
      <c r="TCE226" s="65"/>
      <c r="TCF226" s="65"/>
      <c r="TCG226" s="66"/>
      <c r="TCI226" s="64"/>
      <c r="TCJ226" s="67"/>
      <c r="TCK226" s="67"/>
      <c r="TCL226" s="65"/>
      <c r="TCM226" s="65"/>
      <c r="TCN226" s="65"/>
      <c r="TCO226" s="66"/>
      <c r="TCQ226" s="64"/>
      <c r="TCR226" s="67"/>
      <c r="TCS226" s="67"/>
      <c r="TCT226" s="65"/>
      <c r="TCU226" s="65"/>
      <c r="TCV226" s="65"/>
      <c r="TCW226" s="66"/>
      <c r="TCY226" s="64"/>
      <c r="TCZ226" s="67"/>
      <c r="TDA226" s="67"/>
      <c r="TDB226" s="65"/>
      <c r="TDC226" s="65"/>
      <c r="TDD226" s="65"/>
      <c r="TDE226" s="66"/>
      <c r="TDG226" s="64"/>
      <c r="TDH226" s="67"/>
      <c r="TDI226" s="67"/>
      <c r="TDJ226" s="65"/>
      <c r="TDK226" s="65"/>
      <c r="TDL226" s="65"/>
      <c r="TDM226" s="66"/>
      <c r="TDO226" s="64"/>
      <c r="TDP226" s="67"/>
      <c r="TDQ226" s="67"/>
      <c r="TDR226" s="65"/>
      <c r="TDS226" s="65"/>
      <c r="TDT226" s="65"/>
      <c r="TDU226" s="66"/>
      <c r="TDW226" s="64"/>
      <c r="TDX226" s="67"/>
      <c r="TDY226" s="67"/>
      <c r="TDZ226" s="65"/>
      <c r="TEA226" s="65"/>
      <c r="TEB226" s="65"/>
      <c r="TEC226" s="66"/>
      <c r="TEE226" s="64"/>
      <c r="TEF226" s="67"/>
      <c r="TEG226" s="67"/>
      <c r="TEH226" s="65"/>
      <c r="TEI226" s="65"/>
      <c r="TEJ226" s="65"/>
      <c r="TEK226" s="66"/>
      <c r="TEM226" s="64"/>
      <c r="TEN226" s="67"/>
      <c r="TEO226" s="67"/>
      <c r="TEP226" s="65"/>
      <c r="TEQ226" s="65"/>
      <c r="TER226" s="65"/>
      <c r="TES226" s="66"/>
      <c r="TEU226" s="64"/>
      <c r="TEV226" s="67"/>
      <c r="TEW226" s="67"/>
      <c r="TEX226" s="65"/>
      <c r="TEY226" s="65"/>
      <c r="TEZ226" s="65"/>
      <c r="TFA226" s="66"/>
      <c r="TFC226" s="64"/>
      <c r="TFD226" s="67"/>
      <c r="TFE226" s="67"/>
      <c r="TFF226" s="65"/>
      <c r="TFG226" s="65"/>
      <c r="TFH226" s="65"/>
      <c r="TFI226" s="66"/>
      <c r="TFK226" s="64"/>
      <c r="TFL226" s="67"/>
      <c r="TFM226" s="67"/>
      <c r="TFN226" s="65"/>
      <c r="TFO226" s="65"/>
      <c r="TFP226" s="65"/>
      <c r="TFQ226" s="66"/>
      <c r="TFS226" s="64"/>
      <c r="TFT226" s="67"/>
      <c r="TFU226" s="67"/>
      <c r="TFV226" s="65"/>
      <c r="TFW226" s="65"/>
      <c r="TFX226" s="65"/>
      <c r="TFY226" s="66"/>
      <c r="TGA226" s="64"/>
      <c r="TGB226" s="67"/>
      <c r="TGC226" s="67"/>
      <c r="TGD226" s="65"/>
      <c r="TGE226" s="65"/>
      <c r="TGF226" s="65"/>
      <c r="TGG226" s="66"/>
      <c r="TGI226" s="64"/>
      <c r="TGJ226" s="67"/>
      <c r="TGK226" s="67"/>
      <c r="TGL226" s="65"/>
      <c r="TGM226" s="65"/>
      <c r="TGN226" s="65"/>
      <c r="TGO226" s="66"/>
      <c r="TGQ226" s="64"/>
      <c r="TGR226" s="67"/>
      <c r="TGS226" s="67"/>
      <c r="TGT226" s="65"/>
      <c r="TGU226" s="65"/>
      <c r="TGV226" s="65"/>
      <c r="TGW226" s="66"/>
      <c r="TGY226" s="64"/>
      <c r="TGZ226" s="67"/>
      <c r="THA226" s="67"/>
      <c r="THB226" s="65"/>
      <c r="THC226" s="65"/>
      <c r="THD226" s="65"/>
      <c r="THE226" s="66"/>
      <c r="THG226" s="64"/>
      <c r="THH226" s="67"/>
      <c r="THI226" s="67"/>
      <c r="THJ226" s="65"/>
      <c r="THK226" s="65"/>
      <c r="THL226" s="65"/>
      <c r="THM226" s="66"/>
      <c r="THO226" s="64"/>
      <c r="THP226" s="67"/>
      <c r="THQ226" s="67"/>
      <c r="THR226" s="65"/>
      <c r="THS226" s="65"/>
      <c r="THT226" s="65"/>
      <c r="THU226" s="66"/>
      <c r="THW226" s="64"/>
      <c r="THX226" s="67"/>
      <c r="THY226" s="67"/>
      <c r="THZ226" s="65"/>
      <c r="TIA226" s="65"/>
      <c r="TIB226" s="65"/>
      <c r="TIC226" s="66"/>
      <c r="TIE226" s="64"/>
      <c r="TIF226" s="67"/>
      <c r="TIG226" s="67"/>
      <c r="TIH226" s="65"/>
      <c r="TII226" s="65"/>
      <c r="TIJ226" s="65"/>
      <c r="TIK226" s="66"/>
      <c r="TIM226" s="64"/>
      <c r="TIN226" s="67"/>
      <c r="TIO226" s="67"/>
      <c r="TIP226" s="65"/>
      <c r="TIQ226" s="65"/>
      <c r="TIR226" s="65"/>
      <c r="TIS226" s="66"/>
      <c r="TIU226" s="64"/>
      <c r="TIV226" s="67"/>
      <c r="TIW226" s="67"/>
      <c r="TIX226" s="65"/>
      <c r="TIY226" s="65"/>
      <c r="TIZ226" s="65"/>
      <c r="TJA226" s="66"/>
      <c r="TJC226" s="64"/>
      <c r="TJD226" s="67"/>
      <c r="TJE226" s="67"/>
      <c r="TJF226" s="65"/>
      <c r="TJG226" s="65"/>
      <c r="TJH226" s="65"/>
      <c r="TJI226" s="66"/>
      <c r="TJK226" s="64"/>
      <c r="TJL226" s="67"/>
      <c r="TJM226" s="67"/>
      <c r="TJN226" s="65"/>
      <c r="TJO226" s="65"/>
      <c r="TJP226" s="65"/>
      <c r="TJQ226" s="66"/>
      <c r="TJS226" s="64"/>
      <c r="TJT226" s="67"/>
      <c r="TJU226" s="67"/>
      <c r="TJV226" s="65"/>
      <c r="TJW226" s="65"/>
      <c r="TJX226" s="65"/>
      <c r="TJY226" s="66"/>
      <c r="TKA226" s="64"/>
      <c r="TKB226" s="67"/>
      <c r="TKC226" s="67"/>
      <c r="TKD226" s="65"/>
      <c r="TKE226" s="65"/>
      <c r="TKF226" s="65"/>
      <c r="TKG226" s="66"/>
      <c r="TKI226" s="64"/>
      <c r="TKJ226" s="67"/>
      <c r="TKK226" s="67"/>
      <c r="TKL226" s="65"/>
      <c r="TKM226" s="65"/>
      <c r="TKN226" s="65"/>
      <c r="TKO226" s="66"/>
      <c r="TKQ226" s="64"/>
      <c r="TKR226" s="67"/>
      <c r="TKS226" s="67"/>
      <c r="TKT226" s="65"/>
      <c r="TKU226" s="65"/>
      <c r="TKV226" s="65"/>
      <c r="TKW226" s="66"/>
      <c r="TKY226" s="64"/>
      <c r="TKZ226" s="67"/>
      <c r="TLA226" s="67"/>
      <c r="TLB226" s="65"/>
      <c r="TLC226" s="65"/>
      <c r="TLD226" s="65"/>
      <c r="TLE226" s="66"/>
      <c r="TLG226" s="64"/>
      <c r="TLH226" s="67"/>
      <c r="TLI226" s="67"/>
      <c r="TLJ226" s="65"/>
      <c r="TLK226" s="65"/>
      <c r="TLL226" s="65"/>
      <c r="TLM226" s="66"/>
      <c r="TLO226" s="64"/>
      <c r="TLP226" s="67"/>
      <c r="TLQ226" s="67"/>
      <c r="TLR226" s="65"/>
      <c r="TLS226" s="65"/>
      <c r="TLT226" s="65"/>
      <c r="TLU226" s="66"/>
      <c r="TLW226" s="64"/>
      <c r="TLX226" s="67"/>
      <c r="TLY226" s="67"/>
      <c r="TLZ226" s="65"/>
      <c r="TMA226" s="65"/>
      <c r="TMB226" s="65"/>
      <c r="TMC226" s="66"/>
      <c r="TME226" s="64"/>
      <c r="TMF226" s="67"/>
      <c r="TMG226" s="67"/>
      <c r="TMH226" s="65"/>
      <c r="TMI226" s="65"/>
      <c r="TMJ226" s="65"/>
      <c r="TMK226" s="66"/>
      <c r="TMM226" s="64"/>
      <c r="TMN226" s="67"/>
      <c r="TMO226" s="67"/>
      <c r="TMP226" s="65"/>
      <c r="TMQ226" s="65"/>
      <c r="TMR226" s="65"/>
      <c r="TMS226" s="66"/>
      <c r="TMU226" s="64"/>
      <c r="TMV226" s="67"/>
      <c r="TMW226" s="67"/>
      <c r="TMX226" s="65"/>
      <c r="TMY226" s="65"/>
      <c r="TMZ226" s="65"/>
      <c r="TNA226" s="66"/>
      <c r="TNC226" s="64"/>
      <c r="TND226" s="67"/>
      <c r="TNE226" s="67"/>
      <c r="TNF226" s="65"/>
      <c r="TNG226" s="65"/>
      <c r="TNH226" s="65"/>
      <c r="TNI226" s="66"/>
      <c r="TNK226" s="64"/>
      <c r="TNL226" s="67"/>
      <c r="TNM226" s="67"/>
      <c r="TNN226" s="65"/>
      <c r="TNO226" s="65"/>
      <c r="TNP226" s="65"/>
      <c r="TNQ226" s="66"/>
      <c r="TNS226" s="64"/>
      <c r="TNT226" s="67"/>
      <c r="TNU226" s="67"/>
      <c r="TNV226" s="65"/>
      <c r="TNW226" s="65"/>
      <c r="TNX226" s="65"/>
      <c r="TNY226" s="66"/>
      <c r="TOA226" s="64"/>
      <c r="TOB226" s="67"/>
      <c r="TOC226" s="67"/>
      <c r="TOD226" s="65"/>
      <c r="TOE226" s="65"/>
      <c r="TOF226" s="65"/>
      <c r="TOG226" s="66"/>
      <c r="TOI226" s="64"/>
      <c r="TOJ226" s="67"/>
      <c r="TOK226" s="67"/>
      <c r="TOL226" s="65"/>
      <c r="TOM226" s="65"/>
      <c r="TON226" s="65"/>
      <c r="TOO226" s="66"/>
      <c r="TOQ226" s="64"/>
      <c r="TOR226" s="67"/>
      <c r="TOS226" s="67"/>
      <c r="TOT226" s="65"/>
      <c r="TOU226" s="65"/>
      <c r="TOV226" s="65"/>
      <c r="TOW226" s="66"/>
      <c r="TOY226" s="64"/>
      <c r="TOZ226" s="67"/>
      <c r="TPA226" s="67"/>
      <c r="TPB226" s="65"/>
      <c r="TPC226" s="65"/>
      <c r="TPD226" s="65"/>
      <c r="TPE226" s="66"/>
      <c r="TPG226" s="64"/>
      <c r="TPH226" s="67"/>
      <c r="TPI226" s="67"/>
      <c r="TPJ226" s="65"/>
      <c r="TPK226" s="65"/>
      <c r="TPL226" s="65"/>
      <c r="TPM226" s="66"/>
      <c r="TPO226" s="64"/>
      <c r="TPP226" s="67"/>
      <c r="TPQ226" s="67"/>
      <c r="TPR226" s="65"/>
      <c r="TPS226" s="65"/>
      <c r="TPT226" s="65"/>
      <c r="TPU226" s="66"/>
      <c r="TPW226" s="64"/>
      <c r="TPX226" s="67"/>
      <c r="TPY226" s="67"/>
      <c r="TPZ226" s="65"/>
      <c r="TQA226" s="65"/>
      <c r="TQB226" s="65"/>
      <c r="TQC226" s="66"/>
      <c r="TQE226" s="64"/>
      <c r="TQF226" s="67"/>
      <c r="TQG226" s="67"/>
      <c r="TQH226" s="65"/>
      <c r="TQI226" s="65"/>
      <c r="TQJ226" s="65"/>
      <c r="TQK226" s="66"/>
      <c r="TQM226" s="64"/>
      <c r="TQN226" s="67"/>
      <c r="TQO226" s="67"/>
      <c r="TQP226" s="65"/>
      <c r="TQQ226" s="65"/>
      <c r="TQR226" s="65"/>
      <c r="TQS226" s="66"/>
      <c r="TQU226" s="64"/>
      <c r="TQV226" s="67"/>
      <c r="TQW226" s="67"/>
      <c r="TQX226" s="65"/>
      <c r="TQY226" s="65"/>
      <c r="TQZ226" s="65"/>
      <c r="TRA226" s="66"/>
      <c r="TRC226" s="64"/>
      <c r="TRD226" s="67"/>
      <c r="TRE226" s="67"/>
      <c r="TRF226" s="65"/>
      <c r="TRG226" s="65"/>
      <c r="TRH226" s="65"/>
      <c r="TRI226" s="66"/>
      <c r="TRK226" s="64"/>
      <c r="TRL226" s="67"/>
      <c r="TRM226" s="67"/>
      <c r="TRN226" s="65"/>
      <c r="TRO226" s="65"/>
      <c r="TRP226" s="65"/>
      <c r="TRQ226" s="66"/>
      <c r="TRS226" s="64"/>
      <c r="TRT226" s="67"/>
      <c r="TRU226" s="67"/>
      <c r="TRV226" s="65"/>
      <c r="TRW226" s="65"/>
      <c r="TRX226" s="65"/>
      <c r="TRY226" s="66"/>
      <c r="TSA226" s="64"/>
      <c r="TSB226" s="67"/>
      <c r="TSC226" s="67"/>
      <c r="TSD226" s="65"/>
      <c r="TSE226" s="65"/>
      <c r="TSF226" s="65"/>
      <c r="TSG226" s="66"/>
      <c r="TSI226" s="64"/>
      <c r="TSJ226" s="67"/>
      <c r="TSK226" s="67"/>
      <c r="TSL226" s="65"/>
      <c r="TSM226" s="65"/>
      <c r="TSN226" s="65"/>
      <c r="TSO226" s="66"/>
      <c r="TSQ226" s="64"/>
      <c r="TSR226" s="67"/>
      <c r="TSS226" s="67"/>
      <c r="TST226" s="65"/>
      <c r="TSU226" s="65"/>
      <c r="TSV226" s="65"/>
      <c r="TSW226" s="66"/>
      <c r="TSY226" s="64"/>
      <c r="TSZ226" s="67"/>
      <c r="TTA226" s="67"/>
      <c r="TTB226" s="65"/>
      <c r="TTC226" s="65"/>
      <c r="TTD226" s="65"/>
      <c r="TTE226" s="66"/>
      <c r="TTG226" s="64"/>
      <c r="TTH226" s="67"/>
      <c r="TTI226" s="67"/>
      <c r="TTJ226" s="65"/>
      <c r="TTK226" s="65"/>
      <c r="TTL226" s="65"/>
      <c r="TTM226" s="66"/>
      <c r="TTO226" s="64"/>
      <c r="TTP226" s="67"/>
      <c r="TTQ226" s="67"/>
      <c r="TTR226" s="65"/>
      <c r="TTS226" s="65"/>
      <c r="TTT226" s="65"/>
      <c r="TTU226" s="66"/>
      <c r="TTW226" s="64"/>
      <c r="TTX226" s="67"/>
      <c r="TTY226" s="67"/>
      <c r="TTZ226" s="65"/>
      <c r="TUA226" s="65"/>
      <c r="TUB226" s="65"/>
      <c r="TUC226" s="66"/>
      <c r="TUE226" s="64"/>
      <c r="TUF226" s="67"/>
      <c r="TUG226" s="67"/>
      <c r="TUH226" s="65"/>
      <c r="TUI226" s="65"/>
      <c r="TUJ226" s="65"/>
      <c r="TUK226" s="66"/>
      <c r="TUM226" s="64"/>
      <c r="TUN226" s="67"/>
      <c r="TUO226" s="67"/>
      <c r="TUP226" s="65"/>
      <c r="TUQ226" s="65"/>
      <c r="TUR226" s="65"/>
      <c r="TUS226" s="66"/>
      <c r="TUU226" s="64"/>
      <c r="TUV226" s="67"/>
      <c r="TUW226" s="67"/>
      <c r="TUX226" s="65"/>
      <c r="TUY226" s="65"/>
      <c r="TUZ226" s="65"/>
      <c r="TVA226" s="66"/>
      <c r="TVC226" s="64"/>
      <c r="TVD226" s="67"/>
      <c r="TVE226" s="67"/>
      <c r="TVF226" s="65"/>
      <c r="TVG226" s="65"/>
      <c r="TVH226" s="65"/>
      <c r="TVI226" s="66"/>
      <c r="TVK226" s="64"/>
      <c r="TVL226" s="67"/>
      <c r="TVM226" s="67"/>
      <c r="TVN226" s="65"/>
      <c r="TVO226" s="65"/>
      <c r="TVP226" s="65"/>
      <c r="TVQ226" s="66"/>
      <c r="TVS226" s="64"/>
      <c r="TVT226" s="67"/>
      <c r="TVU226" s="67"/>
      <c r="TVV226" s="65"/>
      <c r="TVW226" s="65"/>
      <c r="TVX226" s="65"/>
      <c r="TVY226" s="66"/>
      <c r="TWA226" s="64"/>
      <c r="TWB226" s="67"/>
      <c r="TWC226" s="67"/>
      <c r="TWD226" s="65"/>
      <c r="TWE226" s="65"/>
      <c r="TWF226" s="65"/>
      <c r="TWG226" s="66"/>
      <c r="TWI226" s="64"/>
      <c r="TWJ226" s="67"/>
      <c r="TWK226" s="67"/>
      <c r="TWL226" s="65"/>
      <c r="TWM226" s="65"/>
      <c r="TWN226" s="65"/>
      <c r="TWO226" s="66"/>
      <c r="TWQ226" s="64"/>
      <c r="TWR226" s="67"/>
      <c r="TWS226" s="67"/>
      <c r="TWT226" s="65"/>
      <c r="TWU226" s="65"/>
      <c r="TWV226" s="65"/>
      <c r="TWW226" s="66"/>
      <c r="TWY226" s="64"/>
      <c r="TWZ226" s="67"/>
      <c r="TXA226" s="67"/>
      <c r="TXB226" s="65"/>
      <c r="TXC226" s="65"/>
      <c r="TXD226" s="65"/>
      <c r="TXE226" s="66"/>
      <c r="TXG226" s="64"/>
      <c r="TXH226" s="67"/>
      <c r="TXI226" s="67"/>
      <c r="TXJ226" s="65"/>
      <c r="TXK226" s="65"/>
      <c r="TXL226" s="65"/>
      <c r="TXM226" s="66"/>
      <c r="TXO226" s="64"/>
      <c r="TXP226" s="67"/>
      <c r="TXQ226" s="67"/>
      <c r="TXR226" s="65"/>
      <c r="TXS226" s="65"/>
      <c r="TXT226" s="65"/>
      <c r="TXU226" s="66"/>
      <c r="TXW226" s="64"/>
      <c r="TXX226" s="67"/>
      <c r="TXY226" s="67"/>
      <c r="TXZ226" s="65"/>
      <c r="TYA226" s="65"/>
      <c r="TYB226" s="65"/>
      <c r="TYC226" s="66"/>
      <c r="TYE226" s="64"/>
      <c r="TYF226" s="67"/>
      <c r="TYG226" s="67"/>
      <c r="TYH226" s="65"/>
      <c r="TYI226" s="65"/>
      <c r="TYJ226" s="65"/>
      <c r="TYK226" s="66"/>
      <c r="TYM226" s="64"/>
      <c r="TYN226" s="67"/>
      <c r="TYO226" s="67"/>
      <c r="TYP226" s="65"/>
      <c r="TYQ226" s="65"/>
      <c r="TYR226" s="65"/>
      <c r="TYS226" s="66"/>
      <c r="TYU226" s="64"/>
      <c r="TYV226" s="67"/>
      <c r="TYW226" s="67"/>
      <c r="TYX226" s="65"/>
      <c r="TYY226" s="65"/>
      <c r="TYZ226" s="65"/>
      <c r="TZA226" s="66"/>
      <c r="TZC226" s="64"/>
      <c r="TZD226" s="67"/>
      <c r="TZE226" s="67"/>
      <c r="TZF226" s="65"/>
      <c r="TZG226" s="65"/>
      <c r="TZH226" s="65"/>
      <c r="TZI226" s="66"/>
      <c r="TZK226" s="64"/>
      <c r="TZL226" s="67"/>
      <c r="TZM226" s="67"/>
      <c r="TZN226" s="65"/>
      <c r="TZO226" s="65"/>
      <c r="TZP226" s="65"/>
      <c r="TZQ226" s="66"/>
      <c r="TZS226" s="64"/>
      <c r="TZT226" s="67"/>
      <c r="TZU226" s="67"/>
      <c r="TZV226" s="65"/>
      <c r="TZW226" s="65"/>
      <c r="TZX226" s="65"/>
      <c r="TZY226" s="66"/>
      <c r="UAA226" s="64"/>
      <c r="UAB226" s="67"/>
      <c r="UAC226" s="67"/>
      <c r="UAD226" s="65"/>
      <c r="UAE226" s="65"/>
      <c r="UAF226" s="65"/>
      <c r="UAG226" s="66"/>
      <c r="UAI226" s="64"/>
      <c r="UAJ226" s="67"/>
      <c r="UAK226" s="67"/>
      <c r="UAL226" s="65"/>
      <c r="UAM226" s="65"/>
      <c r="UAN226" s="65"/>
      <c r="UAO226" s="66"/>
      <c r="UAQ226" s="64"/>
      <c r="UAR226" s="67"/>
      <c r="UAS226" s="67"/>
      <c r="UAT226" s="65"/>
      <c r="UAU226" s="65"/>
      <c r="UAV226" s="65"/>
      <c r="UAW226" s="66"/>
      <c r="UAY226" s="64"/>
      <c r="UAZ226" s="67"/>
      <c r="UBA226" s="67"/>
      <c r="UBB226" s="65"/>
      <c r="UBC226" s="65"/>
      <c r="UBD226" s="65"/>
      <c r="UBE226" s="66"/>
      <c r="UBG226" s="64"/>
      <c r="UBH226" s="67"/>
      <c r="UBI226" s="67"/>
      <c r="UBJ226" s="65"/>
      <c r="UBK226" s="65"/>
      <c r="UBL226" s="65"/>
      <c r="UBM226" s="66"/>
      <c r="UBO226" s="64"/>
      <c r="UBP226" s="67"/>
      <c r="UBQ226" s="67"/>
      <c r="UBR226" s="65"/>
      <c r="UBS226" s="65"/>
      <c r="UBT226" s="65"/>
      <c r="UBU226" s="66"/>
      <c r="UBW226" s="64"/>
      <c r="UBX226" s="67"/>
      <c r="UBY226" s="67"/>
      <c r="UBZ226" s="65"/>
      <c r="UCA226" s="65"/>
      <c r="UCB226" s="65"/>
      <c r="UCC226" s="66"/>
      <c r="UCE226" s="64"/>
      <c r="UCF226" s="67"/>
      <c r="UCG226" s="67"/>
      <c r="UCH226" s="65"/>
      <c r="UCI226" s="65"/>
      <c r="UCJ226" s="65"/>
      <c r="UCK226" s="66"/>
      <c r="UCM226" s="64"/>
      <c r="UCN226" s="67"/>
      <c r="UCO226" s="67"/>
      <c r="UCP226" s="65"/>
      <c r="UCQ226" s="65"/>
      <c r="UCR226" s="65"/>
      <c r="UCS226" s="66"/>
      <c r="UCU226" s="64"/>
      <c r="UCV226" s="67"/>
      <c r="UCW226" s="67"/>
      <c r="UCX226" s="65"/>
      <c r="UCY226" s="65"/>
      <c r="UCZ226" s="65"/>
      <c r="UDA226" s="66"/>
      <c r="UDC226" s="64"/>
      <c r="UDD226" s="67"/>
      <c r="UDE226" s="67"/>
      <c r="UDF226" s="65"/>
      <c r="UDG226" s="65"/>
      <c r="UDH226" s="65"/>
      <c r="UDI226" s="66"/>
      <c r="UDK226" s="64"/>
      <c r="UDL226" s="67"/>
      <c r="UDM226" s="67"/>
      <c r="UDN226" s="65"/>
      <c r="UDO226" s="65"/>
      <c r="UDP226" s="65"/>
      <c r="UDQ226" s="66"/>
      <c r="UDS226" s="64"/>
      <c r="UDT226" s="67"/>
      <c r="UDU226" s="67"/>
      <c r="UDV226" s="65"/>
      <c r="UDW226" s="65"/>
      <c r="UDX226" s="65"/>
      <c r="UDY226" s="66"/>
      <c r="UEA226" s="64"/>
      <c r="UEB226" s="67"/>
      <c r="UEC226" s="67"/>
      <c r="UED226" s="65"/>
      <c r="UEE226" s="65"/>
      <c r="UEF226" s="65"/>
      <c r="UEG226" s="66"/>
      <c r="UEI226" s="64"/>
      <c r="UEJ226" s="67"/>
      <c r="UEK226" s="67"/>
      <c r="UEL226" s="65"/>
      <c r="UEM226" s="65"/>
      <c r="UEN226" s="65"/>
      <c r="UEO226" s="66"/>
      <c r="UEQ226" s="64"/>
      <c r="UER226" s="67"/>
      <c r="UES226" s="67"/>
      <c r="UET226" s="65"/>
      <c r="UEU226" s="65"/>
      <c r="UEV226" s="65"/>
      <c r="UEW226" s="66"/>
      <c r="UEY226" s="64"/>
      <c r="UEZ226" s="67"/>
      <c r="UFA226" s="67"/>
      <c r="UFB226" s="65"/>
      <c r="UFC226" s="65"/>
      <c r="UFD226" s="65"/>
      <c r="UFE226" s="66"/>
      <c r="UFG226" s="64"/>
      <c r="UFH226" s="67"/>
      <c r="UFI226" s="67"/>
      <c r="UFJ226" s="65"/>
      <c r="UFK226" s="65"/>
      <c r="UFL226" s="65"/>
      <c r="UFM226" s="66"/>
      <c r="UFO226" s="64"/>
      <c r="UFP226" s="67"/>
      <c r="UFQ226" s="67"/>
      <c r="UFR226" s="65"/>
      <c r="UFS226" s="65"/>
      <c r="UFT226" s="65"/>
      <c r="UFU226" s="66"/>
      <c r="UFW226" s="64"/>
      <c r="UFX226" s="67"/>
      <c r="UFY226" s="67"/>
      <c r="UFZ226" s="65"/>
      <c r="UGA226" s="65"/>
      <c r="UGB226" s="65"/>
      <c r="UGC226" s="66"/>
      <c r="UGE226" s="64"/>
      <c r="UGF226" s="67"/>
      <c r="UGG226" s="67"/>
      <c r="UGH226" s="65"/>
      <c r="UGI226" s="65"/>
      <c r="UGJ226" s="65"/>
      <c r="UGK226" s="66"/>
      <c r="UGM226" s="64"/>
      <c r="UGN226" s="67"/>
      <c r="UGO226" s="67"/>
      <c r="UGP226" s="65"/>
      <c r="UGQ226" s="65"/>
      <c r="UGR226" s="65"/>
      <c r="UGS226" s="66"/>
      <c r="UGU226" s="64"/>
      <c r="UGV226" s="67"/>
      <c r="UGW226" s="67"/>
      <c r="UGX226" s="65"/>
      <c r="UGY226" s="65"/>
      <c r="UGZ226" s="65"/>
      <c r="UHA226" s="66"/>
      <c r="UHC226" s="64"/>
      <c r="UHD226" s="67"/>
      <c r="UHE226" s="67"/>
      <c r="UHF226" s="65"/>
      <c r="UHG226" s="65"/>
      <c r="UHH226" s="65"/>
      <c r="UHI226" s="66"/>
      <c r="UHK226" s="64"/>
      <c r="UHL226" s="67"/>
      <c r="UHM226" s="67"/>
      <c r="UHN226" s="65"/>
      <c r="UHO226" s="65"/>
      <c r="UHP226" s="65"/>
      <c r="UHQ226" s="66"/>
      <c r="UHS226" s="64"/>
      <c r="UHT226" s="67"/>
      <c r="UHU226" s="67"/>
      <c r="UHV226" s="65"/>
      <c r="UHW226" s="65"/>
      <c r="UHX226" s="65"/>
      <c r="UHY226" s="66"/>
      <c r="UIA226" s="64"/>
      <c r="UIB226" s="67"/>
      <c r="UIC226" s="67"/>
      <c r="UID226" s="65"/>
      <c r="UIE226" s="65"/>
      <c r="UIF226" s="65"/>
      <c r="UIG226" s="66"/>
      <c r="UII226" s="64"/>
      <c r="UIJ226" s="67"/>
      <c r="UIK226" s="67"/>
      <c r="UIL226" s="65"/>
      <c r="UIM226" s="65"/>
      <c r="UIN226" s="65"/>
      <c r="UIO226" s="66"/>
      <c r="UIQ226" s="64"/>
      <c r="UIR226" s="67"/>
      <c r="UIS226" s="67"/>
      <c r="UIT226" s="65"/>
      <c r="UIU226" s="65"/>
      <c r="UIV226" s="65"/>
      <c r="UIW226" s="66"/>
      <c r="UIY226" s="64"/>
      <c r="UIZ226" s="67"/>
      <c r="UJA226" s="67"/>
      <c r="UJB226" s="65"/>
      <c r="UJC226" s="65"/>
      <c r="UJD226" s="65"/>
      <c r="UJE226" s="66"/>
      <c r="UJG226" s="64"/>
      <c r="UJH226" s="67"/>
      <c r="UJI226" s="67"/>
      <c r="UJJ226" s="65"/>
      <c r="UJK226" s="65"/>
      <c r="UJL226" s="65"/>
      <c r="UJM226" s="66"/>
      <c r="UJO226" s="64"/>
      <c r="UJP226" s="67"/>
      <c r="UJQ226" s="67"/>
      <c r="UJR226" s="65"/>
      <c r="UJS226" s="65"/>
      <c r="UJT226" s="65"/>
      <c r="UJU226" s="66"/>
      <c r="UJW226" s="64"/>
      <c r="UJX226" s="67"/>
      <c r="UJY226" s="67"/>
      <c r="UJZ226" s="65"/>
      <c r="UKA226" s="65"/>
      <c r="UKB226" s="65"/>
      <c r="UKC226" s="66"/>
      <c r="UKE226" s="64"/>
      <c r="UKF226" s="67"/>
      <c r="UKG226" s="67"/>
      <c r="UKH226" s="65"/>
      <c r="UKI226" s="65"/>
      <c r="UKJ226" s="65"/>
      <c r="UKK226" s="66"/>
      <c r="UKM226" s="64"/>
      <c r="UKN226" s="67"/>
      <c r="UKO226" s="67"/>
      <c r="UKP226" s="65"/>
      <c r="UKQ226" s="65"/>
      <c r="UKR226" s="65"/>
      <c r="UKS226" s="66"/>
      <c r="UKU226" s="64"/>
      <c r="UKV226" s="67"/>
      <c r="UKW226" s="67"/>
      <c r="UKX226" s="65"/>
      <c r="UKY226" s="65"/>
      <c r="UKZ226" s="65"/>
      <c r="ULA226" s="66"/>
      <c r="ULC226" s="64"/>
      <c r="ULD226" s="67"/>
      <c r="ULE226" s="67"/>
      <c r="ULF226" s="65"/>
      <c r="ULG226" s="65"/>
      <c r="ULH226" s="65"/>
      <c r="ULI226" s="66"/>
      <c r="ULK226" s="64"/>
      <c r="ULL226" s="67"/>
      <c r="ULM226" s="67"/>
      <c r="ULN226" s="65"/>
      <c r="ULO226" s="65"/>
      <c r="ULP226" s="65"/>
      <c r="ULQ226" s="66"/>
      <c r="ULS226" s="64"/>
      <c r="ULT226" s="67"/>
      <c r="ULU226" s="67"/>
      <c r="ULV226" s="65"/>
      <c r="ULW226" s="65"/>
      <c r="ULX226" s="65"/>
      <c r="ULY226" s="66"/>
      <c r="UMA226" s="64"/>
      <c r="UMB226" s="67"/>
      <c r="UMC226" s="67"/>
      <c r="UMD226" s="65"/>
      <c r="UME226" s="65"/>
      <c r="UMF226" s="65"/>
      <c r="UMG226" s="66"/>
      <c r="UMI226" s="64"/>
      <c r="UMJ226" s="67"/>
      <c r="UMK226" s="67"/>
      <c r="UML226" s="65"/>
      <c r="UMM226" s="65"/>
      <c r="UMN226" s="65"/>
      <c r="UMO226" s="66"/>
      <c r="UMQ226" s="64"/>
      <c r="UMR226" s="67"/>
      <c r="UMS226" s="67"/>
      <c r="UMT226" s="65"/>
      <c r="UMU226" s="65"/>
      <c r="UMV226" s="65"/>
      <c r="UMW226" s="66"/>
      <c r="UMY226" s="64"/>
      <c r="UMZ226" s="67"/>
      <c r="UNA226" s="67"/>
      <c r="UNB226" s="65"/>
      <c r="UNC226" s="65"/>
      <c r="UND226" s="65"/>
      <c r="UNE226" s="66"/>
      <c r="UNG226" s="64"/>
      <c r="UNH226" s="67"/>
      <c r="UNI226" s="67"/>
      <c r="UNJ226" s="65"/>
      <c r="UNK226" s="65"/>
      <c r="UNL226" s="65"/>
      <c r="UNM226" s="66"/>
      <c r="UNO226" s="64"/>
      <c r="UNP226" s="67"/>
      <c r="UNQ226" s="67"/>
      <c r="UNR226" s="65"/>
      <c r="UNS226" s="65"/>
      <c r="UNT226" s="65"/>
      <c r="UNU226" s="66"/>
      <c r="UNW226" s="64"/>
      <c r="UNX226" s="67"/>
      <c r="UNY226" s="67"/>
      <c r="UNZ226" s="65"/>
      <c r="UOA226" s="65"/>
      <c r="UOB226" s="65"/>
      <c r="UOC226" s="66"/>
      <c r="UOE226" s="64"/>
      <c r="UOF226" s="67"/>
      <c r="UOG226" s="67"/>
      <c r="UOH226" s="65"/>
      <c r="UOI226" s="65"/>
      <c r="UOJ226" s="65"/>
      <c r="UOK226" s="66"/>
      <c r="UOM226" s="64"/>
      <c r="UON226" s="67"/>
      <c r="UOO226" s="67"/>
      <c r="UOP226" s="65"/>
      <c r="UOQ226" s="65"/>
      <c r="UOR226" s="65"/>
      <c r="UOS226" s="66"/>
      <c r="UOU226" s="64"/>
      <c r="UOV226" s="67"/>
      <c r="UOW226" s="67"/>
      <c r="UOX226" s="65"/>
      <c r="UOY226" s="65"/>
      <c r="UOZ226" s="65"/>
      <c r="UPA226" s="66"/>
      <c r="UPC226" s="64"/>
      <c r="UPD226" s="67"/>
      <c r="UPE226" s="67"/>
      <c r="UPF226" s="65"/>
      <c r="UPG226" s="65"/>
      <c r="UPH226" s="65"/>
      <c r="UPI226" s="66"/>
      <c r="UPK226" s="64"/>
      <c r="UPL226" s="67"/>
      <c r="UPM226" s="67"/>
      <c r="UPN226" s="65"/>
      <c r="UPO226" s="65"/>
      <c r="UPP226" s="65"/>
      <c r="UPQ226" s="66"/>
      <c r="UPS226" s="64"/>
      <c r="UPT226" s="67"/>
      <c r="UPU226" s="67"/>
      <c r="UPV226" s="65"/>
      <c r="UPW226" s="65"/>
      <c r="UPX226" s="65"/>
      <c r="UPY226" s="66"/>
      <c r="UQA226" s="64"/>
      <c r="UQB226" s="67"/>
      <c r="UQC226" s="67"/>
      <c r="UQD226" s="65"/>
      <c r="UQE226" s="65"/>
      <c r="UQF226" s="65"/>
      <c r="UQG226" s="66"/>
      <c r="UQI226" s="64"/>
      <c r="UQJ226" s="67"/>
      <c r="UQK226" s="67"/>
      <c r="UQL226" s="65"/>
      <c r="UQM226" s="65"/>
      <c r="UQN226" s="65"/>
      <c r="UQO226" s="66"/>
      <c r="UQQ226" s="64"/>
      <c r="UQR226" s="67"/>
      <c r="UQS226" s="67"/>
      <c r="UQT226" s="65"/>
      <c r="UQU226" s="65"/>
      <c r="UQV226" s="65"/>
      <c r="UQW226" s="66"/>
      <c r="UQY226" s="64"/>
      <c r="UQZ226" s="67"/>
      <c r="URA226" s="67"/>
      <c r="URB226" s="65"/>
      <c r="URC226" s="65"/>
      <c r="URD226" s="65"/>
      <c r="URE226" s="66"/>
      <c r="URG226" s="64"/>
      <c r="URH226" s="67"/>
      <c r="URI226" s="67"/>
      <c r="URJ226" s="65"/>
      <c r="URK226" s="65"/>
      <c r="URL226" s="65"/>
      <c r="URM226" s="66"/>
      <c r="URO226" s="64"/>
      <c r="URP226" s="67"/>
      <c r="URQ226" s="67"/>
      <c r="URR226" s="65"/>
      <c r="URS226" s="65"/>
      <c r="URT226" s="65"/>
      <c r="URU226" s="66"/>
      <c r="URW226" s="64"/>
      <c r="URX226" s="67"/>
      <c r="URY226" s="67"/>
      <c r="URZ226" s="65"/>
      <c r="USA226" s="65"/>
      <c r="USB226" s="65"/>
      <c r="USC226" s="66"/>
      <c r="USE226" s="64"/>
      <c r="USF226" s="67"/>
      <c r="USG226" s="67"/>
      <c r="USH226" s="65"/>
      <c r="USI226" s="65"/>
      <c r="USJ226" s="65"/>
      <c r="USK226" s="66"/>
      <c r="USM226" s="64"/>
      <c r="USN226" s="67"/>
      <c r="USO226" s="67"/>
      <c r="USP226" s="65"/>
      <c r="USQ226" s="65"/>
      <c r="USR226" s="65"/>
      <c r="USS226" s="66"/>
      <c r="USU226" s="64"/>
      <c r="USV226" s="67"/>
      <c r="USW226" s="67"/>
      <c r="USX226" s="65"/>
      <c r="USY226" s="65"/>
      <c r="USZ226" s="65"/>
      <c r="UTA226" s="66"/>
      <c r="UTC226" s="64"/>
      <c r="UTD226" s="67"/>
      <c r="UTE226" s="67"/>
      <c r="UTF226" s="65"/>
      <c r="UTG226" s="65"/>
      <c r="UTH226" s="65"/>
      <c r="UTI226" s="66"/>
      <c r="UTK226" s="64"/>
      <c r="UTL226" s="67"/>
      <c r="UTM226" s="67"/>
      <c r="UTN226" s="65"/>
      <c r="UTO226" s="65"/>
      <c r="UTP226" s="65"/>
      <c r="UTQ226" s="66"/>
      <c r="UTS226" s="64"/>
      <c r="UTT226" s="67"/>
      <c r="UTU226" s="67"/>
      <c r="UTV226" s="65"/>
      <c r="UTW226" s="65"/>
      <c r="UTX226" s="65"/>
      <c r="UTY226" s="66"/>
      <c r="UUA226" s="64"/>
      <c r="UUB226" s="67"/>
      <c r="UUC226" s="67"/>
      <c r="UUD226" s="65"/>
      <c r="UUE226" s="65"/>
      <c r="UUF226" s="65"/>
      <c r="UUG226" s="66"/>
      <c r="UUI226" s="64"/>
      <c r="UUJ226" s="67"/>
      <c r="UUK226" s="67"/>
      <c r="UUL226" s="65"/>
      <c r="UUM226" s="65"/>
      <c r="UUN226" s="65"/>
      <c r="UUO226" s="66"/>
      <c r="UUQ226" s="64"/>
      <c r="UUR226" s="67"/>
      <c r="UUS226" s="67"/>
      <c r="UUT226" s="65"/>
      <c r="UUU226" s="65"/>
      <c r="UUV226" s="65"/>
      <c r="UUW226" s="66"/>
      <c r="UUY226" s="64"/>
      <c r="UUZ226" s="67"/>
      <c r="UVA226" s="67"/>
      <c r="UVB226" s="65"/>
      <c r="UVC226" s="65"/>
      <c r="UVD226" s="65"/>
      <c r="UVE226" s="66"/>
      <c r="UVG226" s="64"/>
      <c r="UVH226" s="67"/>
      <c r="UVI226" s="67"/>
      <c r="UVJ226" s="65"/>
      <c r="UVK226" s="65"/>
      <c r="UVL226" s="65"/>
      <c r="UVM226" s="66"/>
      <c r="UVO226" s="64"/>
      <c r="UVP226" s="67"/>
      <c r="UVQ226" s="67"/>
      <c r="UVR226" s="65"/>
      <c r="UVS226" s="65"/>
      <c r="UVT226" s="65"/>
      <c r="UVU226" s="66"/>
      <c r="UVW226" s="64"/>
      <c r="UVX226" s="67"/>
      <c r="UVY226" s="67"/>
      <c r="UVZ226" s="65"/>
      <c r="UWA226" s="65"/>
      <c r="UWB226" s="65"/>
      <c r="UWC226" s="66"/>
      <c r="UWE226" s="64"/>
      <c r="UWF226" s="67"/>
      <c r="UWG226" s="67"/>
      <c r="UWH226" s="65"/>
      <c r="UWI226" s="65"/>
      <c r="UWJ226" s="65"/>
      <c r="UWK226" s="66"/>
      <c r="UWM226" s="64"/>
      <c r="UWN226" s="67"/>
      <c r="UWO226" s="67"/>
      <c r="UWP226" s="65"/>
      <c r="UWQ226" s="65"/>
      <c r="UWR226" s="65"/>
      <c r="UWS226" s="66"/>
      <c r="UWU226" s="64"/>
      <c r="UWV226" s="67"/>
      <c r="UWW226" s="67"/>
      <c r="UWX226" s="65"/>
      <c r="UWY226" s="65"/>
      <c r="UWZ226" s="65"/>
      <c r="UXA226" s="66"/>
      <c r="UXC226" s="64"/>
      <c r="UXD226" s="67"/>
      <c r="UXE226" s="67"/>
      <c r="UXF226" s="65"/>
      <c r="UXG226" s="65"/>
      <c r="UXH226" s="65"/>
      <c r="UXI226" s="66"/>
      <c r="UXK226" s="64"/>
      <c r="UXL226" s="67"/>
      <c r="UXM226" s="67"/>
      <c r="UXN226" s="65"/>
      <c r="UXO226" s="65"/>
      <c r="UXP226" s="65"/>
      <c r="UXQ226" s="66"/>
      <c r="UXS226" s="64"/>
      <c r="UXT226" s="67"/>
      <c r="UXU226" s="67"/>
      <c r="UXV226" s="65"/>
      <c r="UXW226" s="65"/>
      <c r="UXX226" s="65"/>
      <c r="UXY226" s="66"/>
      <c r="UYA226" s="64"/>
      <c r="UYB226" s="67"/>
      <c r="UYC226" s="67"/>
      <c r="UYD226" s="65"/>
      <c r="UYE226" s="65"/>
      <c r="UYF226" s="65"/>
      <c r="UYG226" s="66"/>
      <c r="UYI226" s="64"/>
      <c r="UYJ226" s="67"/>
      <c r="UYK226" s="67"/>
      <c r="UYL226" s="65"/>
      <c r="UYM226" s="65"/>
      <c r="UYN226" s="65"/>
      <c r="UYO226" s="66"/>
      <c r="UYQ226" s="64"/>
      <c r="UYR226" s="67"/>
      <c r="UYS226" s="67"/>
      <c r="UYT226" s="65"/>
      <c r="UYU226" s="65"/>
      <c r="UYV226" s="65"/>
      <c r="UYW226" s="66"/>
      <c r="UYY226" s="64"/>
      <c r="UYZ226" s="67"/>
      <c r="UZA226" s="67"/>
      <c r="UZB226" s="65"/>
      <c r="UZC226" s="65"/>
      <c r="UZD226" s="65"/>
      <c r="UZE226" s="66"/>
      <c r="UZG226" s="64"/>
      <c r="UZH226" s="67"/>
      <c r="UZI226" s="67"/>
      <c r="UZJ226" s="65"/>
      <c r="UZK226" s="65"/>
      <c r="UZL226" s="65"/>
      <c r="UZM226" s="66"/>
      <c r="UZO226" s="64"/>
      <c r="UZP226" s="67"/>
      <c r="UZQ226" s="67"/>
      <c r="UZR226" s="65"/>
      <c r="UZS226" s="65"/>
      <c r="UZT226" s="65"/>
      <c r="UZU226" s="66"/>
      <c r="UZW226" s="64"/>
      <c r="UZX226" s="67"/>
      <c r="UZY226" s="67"/>
      <c r="UZZ226" s="65"/>
      <c r="VAA226" s="65"/>
      <c r="VAB226" s="65"/>
      <c r="VAC226" s="66"/>
      <c r="VAE226" s="64"/>
      <c r="VAF226" s="67"/>
      <c r="VAG226" s="67"/>
      <c r="VAH226" s="65"/>
      <c r="VAI226" s="65"/>
      <c r="VAJ226" s="65"/>
      <c r="VAK226" s="66"/>
      <c r="VAM226" s="64"/>
      <c r="VAN226" s="67"/>
      <c r="VAO226" s="67"/>
      <c r="VAP226" s="65"/>
      <c r="VAQ226" s="65"/>
      <c r="VAR226" s="65"/>
      <c r="VAS226" s="66"/>
      <c r="VAU226" s="64"/>
      <c r="VAV226" s="67"/>
      <c r="VAW226" s="67"/>
      <c r="VAX226" s="65"/>
      <c r="VAY226" s="65"/>
      <c r="VAZ226" s="65"/>
      <c r="VBA226" s="66"/>
      <c r="VBC226" s="64"/>
      <c r="VBD226" s="67"/>
      <c r="VBE226" s="67"/>
      <c r="VBF226" s="65"/>
      <c r="VBG226" s="65"/>
      <c r="VBH226" s="65"/>
      <c r="VBI226" s="66"/>
      <c r="VBK226" s="64"/>
      <c r="VBL226" s="67"/>
      <c r="VBM226" s="67"/>
      <c r="VBN226" s="65"/>
      <c r="VBO226" s="65"/>
      <c r="VBP226" s="65"/>
      <c r="VBQ226" s="66"/>
      <c r="VBS226" s="64"/>
      <c r="VBT226" s="67"/>
      <c r="VBU226" s="67"/>
      <c r="VBV226" s="65"/>
      <c r="VBW226" s="65"/>
      <c r="VBX226" s="65"/>
      <c r="VBY226" s="66"/>
      <c r="VCA226" s="64"/>
      <c r="VCB226" s="67"/>
      <c r="VCC226" s="67"/>
      <c r="VCD226" s="65"/>
      <c r="VCE226" s="65"/>
      <c r="VCF226" s="65"/>
      <c r="VCG226" s="66"/>
      <c r="VCI226" s="64"/>
      <c r="VCJ226" s="67"/>
      <c r="VCK226" s="67"/>
      <c r="VCL226" s="65"/>
      <c r="VCM226" s="65"/>
      <c r="VCN226" s="65"/>
      <c r="VCO226" s="66"/>
      <c r="VCQ226" s="64"/>
      <c r="VCR226" s="67"/>
      <c r="VCS226" s="67"/>
      <c r="VCT226" s="65"/>
      <c r="VCU226" s="65"/>
      <c r="VCV226" s="65"/>
      <c r="VCW226" s="66"/>
      <c r="VCY226" s="64"/>
      <c r="VCZ226" s="67"/>
      <c r="VDA226" s="67"/>
      <c r="VDB226" s="65"/>
      <c r="VDC226" s="65"/>
      <c r="VDD226" s="65"/>
      <c r="VDE226" s="66"/>
      <c r="VDG226" s="64"/>
      <c r="VDH226" s="67"/>
      <c r="VDI226" s="67"/>
      <c r="VDJ226" s="65"/>
      <c r="VDK226" s="65"/>
      <c r="VDL226" s="65"/>
      <c r="VDM226" s="66"/>
      <c r="VDO226" s="64"/>
      <c r="VDP226" s="67"/>
      <c r="VDQ226" s="67"/>
      <c r="VDR226" s="65"/>
      <c r="VDS226" s="65"/>
      <c r="VDT226" s="65"/>
      <c r="VDU226" s="66"/>
      <c r="VDW226" s="64"/>
      <c r="VDX226" s="67"/>
      <c r="VDY226" s="67"/>
      <c r="VDZ226" s="65"/>
      <c r="VEA226" s="65"/>
      <c r="VEB226" s="65"/>
      <c r="VEC226" s="66"/>
      <c r="VEE226" s="64"/>
      <c r="VEF226" s="67"/>
      <c r="VEG226" s="67"/>
      <c r="VEH226" s="65"/>
      <c r="VEI226" s="65"/>
      <c r="VEJ226" s="65"/>
      <c r="VEK226" s="66"/>
      <c r="VEM226" s="64"/>
      <c r="VEN226" s="67"/>
      <c r="VEO226" s="67"/>
      <c r="VEP226" s="65"/>
      <c r="VEQ226" s="65"/>
      <c r="VER226" s="65"/>
      <c r="VES226" s="66"/>
      <c r="VEU226" s="64"/>
      <c r="VEV226" s="67"/>
      <c r="VEW226" s="67"/>
      <c r="VEX226" s="65"/>
      <c r="VEY226" s="65"/>
      <c r="VEZ226" s="65"/>
      <c r="VFA226" s="66"/>
      <c r="VFC226" s="64"/>
      <c r="VFD226" s="67"/>
      <c r="VFE226" s="67"/>
      <c r="VFF226" s="65"/>
      <c r="VFG226" s="65"/>
      <c r="VFH226" s="65"/>
      <c r="VFI226" s="66"/>
      <c r="VFK226" s="64"/>
      <c r="VFL226" s="67"/>
      <c r="VFM226" s="67"/>
      <c r="VFN226" s="65"/>
      <c r="VFO226" s="65"/>
      <c r="VFP226" s="65"/>
      <c r="VFQ226" s="66"/>
      <c r="VFS226" s="64"/>
      <c r="VFT226" s="67"/>
      <c r="VFU226" s="67"/>
      <c r="VFV226" s="65"/>
      <c r="VFW226" s="65"/>
      <c r="VFX226" s="65"/>
      <c r="VFY226" s="66"/>
      <c r="VGA226" s="64"/>
      <c r="VGB226" s="67"/>
      <c r="VGC226" s="67"/>
      <c r="VGD226" s="65"/>
      <c r="VGE226" s="65"/>
      <c r="VGF226" s="65"/>
      <c r="VGG226" s="66"/>
      <c r="VGI226" s="64"/>
      <c r="VGJ226" s="67"/>
      <c r="VGK226" s="67"/>
      <c r="VGL226" s="65"/>
      <c r="VGM226" s="65"/>
      <c r="VGN226" s="65"/>
      <c r="VGO226" s="66"/>
      <c r="VGQ226" s="64"/>
      <c r="VGR226" s="67"/>
      <c r="VGS226" s="67"/>
      <c r="VGT226" s="65"/>
      <c r="VGU226" s="65"/>
      <c r="VGV226" s="65"/>
      <c r="VGW226" s="66"/>
      <c r="VGY226" s="64"/>
      <c r="VGZ226" s="67"/>
      <c r="VHA226" s="67"/>
      <c r="VHB226" s="65"/>
      <c r="VHC226" s="65"/>
      <c r="VHD226" s="65"/>
      <c r="VHE226" s="66"/>
      <c r="VHG226" s="64"/>
      <c r="VHH226" s="67"/>
      <c r="VHI226" s="67"/>
      <c r="VHJ226" s="65"/>
      <c r="VHK226" s="65"/>
      <c r="VHL226" s="65"/>
      <c r="VHM226" s="66"/>
      <c r="VHO226" s="64"/>
      <c r="VHP226" s="67"/>
      <c r="VHQ226" s="67"/>
      <c r="VHR226" s="65"/>
      <c r="VHS226" s="65"/>
      <c r="VHT226" s="65"/>
      <c r="VHU226" s="66"/>
      <c r="VHW226" s="64"/>
      <c r="VHX226" s="67"/>
      <c r="VHY226" s="67"/>
      <c r="VHZ226" s="65"/>
      <c r="VIA226" s="65"/>
      <c r="VIB226" s="65"/>
      <c r="VIC226" s="66"/>
      <c r="VIE226" s="64"/>
      <c r="VIF226" s="67"/>
      <c r="VIG226" s="67"/>
      <c r="VIH226" s="65"/>
      <c r="VII226" s="65"/>
      <c r="VIJ226" s="65"/>
      <c r="VIK226" s="66"/>
      <c r="VIM226" s="64"/>
      <c r="VIN226" s="67"/>
      <c r="VIO226" s="67"/>
      <c r="VIP226" s="65"/>
      <c r="VIQ226" s="65"/>
      <c r="VIR226" s="65"/>
      <c r="VIS226" s="66"/>
      <c r="VIU226" s="64"/>
      <c r="VIV226" s="67"/>
      <c r="VIW226" s="67"/>
      <c r="VIX226" s="65"/>
      <c r="VIY226" s="65"/>
      <c r="VIZ226" s="65"/>
      <c r="VJA226" s="66"/>
      <c r="VJC226" s="64"/>
      <c r="VJD226" s="67"/>
      <c r="VJE226" s="67"/>
      <c r="VJF226" s="65"/>
      <c r="VJG226" s="65"/>
      <c r="VJH226" s="65"/>
      <c r="VJI226" s="66"/>
      <c r="VJK226" s="64"/>
      <c r="VJL226" s="67"/>
      <c r="VJM226" s="67"/>
      <c r="VJN226" s="65"/>
      <c r="VJO226" s="65"/>
      <c r="VJP226" s="65"/>
      <c r="VJQ226" s="66"/>
      <c r="VJS226" s="64"/>
      <c r="VJT226" s="67"/>
      <c r="VJU226" s="67"/>
      <c r="VJV226" s="65"/>
      <c r="VJW226" s="65"/>
      <c r="VJX226" s="65"/>
      <c r="VJY226" s="66"/>
      <c r="VKA226" s="64"/>
      <c r="VKB226" s="67"/>
      <c r="VKC226" s="67"/>
      <c r="VKD226" s="65"/>
      <c r="VKE226" s="65"/>
      <c r="VKF226" s="65"/>
      <c r="VKG226" s="66"/>
      <c r="VKI226" s="64"/>
      <c r="VKJ226" s="67"/>
      <c r="VKK226" s="67"/>
      <c r="VKL226" s="65"/>
      <c r="VKM226" s="65"/>
      <c r="VKN226" s="65"/>
      <c r="VKO226" s="66"/>
      <c r="VKQ226" s="64"/>
      <c r="VKR226" s="67"/>
      <c r="VKS226" s="67"/>
      <c r="VKT226" s="65"/>
      <c r="VKU226" s="65"/>
      <c r="VKV226" s="65"/>
      <c r="VKW226" s="66"/>
      <c r="VKY226" s="64"/>
      <c r="VKZ226" s="67"/>
      <c r="VLA226" s="67"/>
      <c r="VLB226" s="65"/>
      <c r="VLC226" s="65"/>
      <c r="VLD226" s="65"/>
      <c r="VLE226" s="66"/>
      <c r="VLG226" s="64"/>
      <c r="VLH226" s="67"/>
      <c r="VLI226" s="67"/>
      <c r="VLJ226" s="65"/>
      <c r="VLK226" s="65"/>
      <c r="VLL226" s="65"/>
      <c r="VLM226" s="66"/>
      <c r="VLO226" s="64"/>
      <c r="VLP226" s="67"/>
      <c r="VLQ226" s="67"/>
      <c r="VLR226" s="65"/>
      <c r="VLS226" s="65"/>
      <c r="VLT226" s="65"/>
      <c r="VLU226" s="66"/>
      <c r="VLW226" s="64"/>
      <c r="VLX226" s="67"/>
      <c r="VLY226" s="67"/>
      <c r="VLZ226" s="65"/>
      <c r="VMA226" s="65"/>
      <c r="VMB226" s="65"/>
      <c r="VMC226" s="66"/>
      <c r="VME226" s="64"/>
      <c r="VMF226" s="67"/>
      <c r="VMG226" s="67"/>
      <c r="VMH226" s="65"/>
      <c r="VMI226" s="65"/>
      <c r="VMJ226" s="65"/>
      <c r="VMK226" s="66"/>
      <c r="VMM226" s="64"/>
      <c r="VMN226" s="67"/>
      <c r="VMO226" s="67"/>
      <c r="VMP226" s="65"/>
      <c r="VMQ226" s="65"/>
      <c r="VMR226" s="65"/>
      <c r="VMS226" s="66"/>
      <c r="VMU226" s="64"/>
      <c r="VMV226" s="67"/>
      <c r="VMW226" s="67"/>
      <c r="VMX226" s="65"/>
      <c r="VMY226" s="65"/>
      <c r="VMZ226" s="65"/>
      <c r="VNA226" s="66"/>
      <c r="VNC226" s="64"/>
      <c r="VND226" s="67"/>
      <c r="VNE226" s="67"/>
      <c r="VNF226" s="65"/>
      <c r="VNG226" s="65"/>
      <c r="VNH226" s="65"/>
      <c r="VNI226" s="66"/>
      <c r="VNK226" s="64"/>
      <c r="VNL226" s="67"/>
      <c r="VNM226" s="67"/>
      <c r="VNN226" s="65"/>
      <c r="VNO226" s="65"/>
      <c r="VNP226" s="65"/>
      <c r="VNQ226" s="66"/>
      <c r="VNS226" s="64"/>
      <c r="VNT226" s="67"/>
      <c r="VNU226" s="67"/>
      <c r="VNV226" s="65"/>
      <c r="VNW226" s="65"/>
      <c r="VNX226" s="65"/>
      <c r="VNY226" s="66"/>
      <c r="VOA226" s="64"/>
      <c r="VOB226" s="67"/>
      <c r="VOC226" s="67"/>
      <c r="VOD226" s="65"/>
      <c r="VOE226" s="65"/>
      <c r="VOF226" s="65"/>
      <c r="VOG226" s="66"/>
      <c r="VOI226" s="64"/>
      <c r="VOJ226" s="67"/>
      <c r="VOK226" s="67"/>
      <c r="VOL226" s="65"/>
      <c r="VOM226" s="65"/>
      <c r="VON226" s="65"/>
      <c r="VOO226" s="66"/>
      <c r="VOQ226" s="64"/>
      <c r="VOR226" s="67"/>
      <c r="VOS226" s="67"/>
      <c r="VOT226" s="65"/>
      <c r="VOU226" s="65"/>
      <c r="VOV226" s="65"/>
      <c r="VOW226" s="66"/>
      <c r="VOY226" s="64"/>
      <c r="VOZ226" s="67"/>
      <c r="VPA226" s="67"/>
      <c r="VPB226" s="65"/>
      <c r="VPC226" s="65"/>
      <c r="VPD226" s="65"/>
      <c r="VPE226" s="66"/>
      <c r="VPG226" s="64"/>
      <c r="VPH226" s="67"/>
      <c r="VPI226" s="67"/>
      <c r="VPJ226" s="65"/>
      <c r="VPK226" s="65"/>
      <c r="VPL226" s="65"/>
      <c r="VPM226" s="66"/>
      <c r="VPO226" s="64"/>
      <c r="VPP226" s="67"/>
      <c r="VPQ226" s="67"/>
      <c r="VPR226" s="65"/>
      <c r="VPS226" s="65"/>
      <c r="VPT226" s="65"/>
      <c r="VPU226" s="66"/>
      <c r="VPW226" s="64"/>
      <c r="VPX226" s="67"/>
      <c r="VPY226" s="67"/>
      <c r="VPZ226" s="65"/>
      <c r="VQA226" s="65"/>
      <c r="VQB226" s="65"/>
      <c r="VQC226" s="66"/>
      <c r="VQE226" s="64"/>
      <c r="VQF226" s="67"/>
      <c r="VQG226" s="67"/>
      <c r="VQH226" s="65"/>
      <c r="VQI226" s="65"/>
      <c r="VQJ226" s="65"/>
      <c r="VQK226" s="66"/>
      <c r="VQM226" s="64"/>
      <c r="VQN226" s="67"/>
      <c r="VQO226" s="67"/>
      <c r="VQP226" s="65"/>
      <c r="VQQ226" s="65"/>
      <c r="VQR226" s="65"/>
      <c r="VQS226" s="66"/>
      <c r="VQU226" s="64"/>
      <c r="VQV226" s="67"/>
      <c r="VQW226" s="67"/>
      <c r="VQX226" s="65"/>
      <c r="VQY226" s="65"/>
      <c r="VQZ226" s="65"/>
      <c r="VRA226" s="66"/>
      <c r="VRC226" s="64"/>
      <c r="VRD226" s="67"/>
      <c r="VRE226" s="67"/>
      <c r="VRF226" s="65"/>
      <c r="VRG226" s="65"/>
      <c r="VRH226" s="65"/>
      <c r="VRI226" s="66"/>
      <c r="VRK226" s="64"/>
      <c r="VRL226" s="67"/>
      <c r="VRM226" s="67"/>
      <c r="VRN226" s="65"/>
      <c r="VRO226" s="65"/>
      <c r="VRP226" s="65"/>
      <c r="VRQ226" s="66"/>
      <c r="VRS226" s="64"/>
      <c r="VRT226" s="67"/>
      <c r="VRU226" s="67"/>
      <c r="VRV226" s="65"/>
      <c r="VRW226" s="65"/>
      <c r="VRX226" s="65"/>
      <c r="VRY226" s="66"/>
      <c r="VSA226" s="64"/>
      <c r="VSB226" s="67"/>
      <c r="VSC226" s="67"/>
      <c r="VSD226" s="65"/>
      <c r="VSE226" s="65"/>
      <c r="VSF226" s="65"/>
      <c r="VSG226" s="66"/>
      <c r="VSI226" s="64"/>
      <c r="VSJ226" s="67"/>
      <c r="VSK226" s="67"/>
      <c r="VSL226" s="65"/>
      <c r="VSM226" s="65"/>
      <c r="VSN226" s="65"/>
      <c r="VSO226" s="66"/>
      <c r="VSQ226" s="64"/>
      <c r="VSR226" s="67"/>
      <c r="VSS226" s="67"/>
      <c r="VST226" s="65"/>
      <c r="VSU226" s="65"/>
      <c r="VSV226" s="65"/>
      <c r="VSW226" s="66"/>
      <c r="VSY226" s="64"/>
      <c r="VSZ226" s="67"/>
      <c r="VTA226" s="67"/>
      <c r="VTB226" s="65"/>
      <c r="VTC226" s="65"/>
      <c r="VTD226" s="65"/>
      <c r="VTE226" s="66"/>
      <c r="VTG226" s="64"/>
      <c r="VTH226" s="67"/>
      <c r="VTI226" s="67"/>
      <c r="VTJ226" s="65"/>
      <c r="VTK226" s="65"/>
      <c r="VTL226" s="65"/>
      <c r="VTM226" s="66"/>
      <c r="VTO226" s="64"/>
      <c r="VTP226" s="67"/>
      <c r="VTQ226" s="67"/>
      <c r="VTR226" s="65"/>
      <c r="VTS226" s="65"/>
      <c r="VTT226" s="65"/>
      <c r="VTU226" s="66"/>
      <c r="VTW226" s="64"/>
      <c r="VTX226" s="67"/>
      <c r="VTY226" s="67"/>
      <c r="VTZ226" s="65"/>
      <c r="VUA226" s="65"/>
      <c r="VUB226" s="65"/>
      <c r="VUC226" s="66"/>
      <c r="VUE226" s="64"/>
      <c r="VUF226" s="67"/>
      <c r="VUG226" s="67"/>
      <c r="VUH226" s="65"/>
      <c r="VUI226" s="65"/>
      <c r="VUJ226" s="65"/>
      <c r="VUK226" s="66"/>
      <c r="VUM226" s="64"/>
      <c r="VUN226" s="67"/>
      <c r="VUO226" s="67"/>
      <c r="VUP226" s="65"/>
      <c r="VUQ226" s="65"/>
      <c r="VUR226" s="65"/>
      <c r="VUS226" s="66"/>
      <c r="VUU226" s="64"/>
      <c r="VUV226" s="67"/>
      <c r="VUW226" s="67"/>
      <c r="VUX226" s="65"/>
      <c r="VUY226" s="65"/>
      <c r="VUZ226" s="65"/>
      <c r="VVA226" s="66"/>
      <c r="VVC226" s="64"/>
      <c r="VVD226" s="67"/>
      <c r="VVE226" s="67"/>
      <c r="VVF226" s="65"/>
      <c r="VVG226" s="65"/>
      <c r="VVH226" s="65"/>
      <c r="VVI226" s="66"/>
      <c r="VVK226" s="64"/>
      <c r="VVL226" s="67"/>
      <c r="VVM226" s="67"/>
      <c r="VVN226" s="65"/>
      <c r="VVO226" s="65"/>
      <c r="VVP226" s="65"/>
      <c r="VVQ226" s="66"/>
      <c r="VVS226" s="64"/>
      <c r="VVT226" s="67"/>
      <c r="VVU226" s="67"/>
      <c r="VVV226" s="65"/>
      <c r="VVW226" s="65"/>
      <c r="VVX226" s="65"/>
      <c r="VVY226" s="66"/>
      <c r="VWA226" s="64"/>
      <c r="VWB226" s="67"/>
      <c r="VWC226" s="67"/>
      <c r="VWD226" s="65"/>
      <c r="VWE226" s="65"/>
      <c r="VWF226" s="65"/>
      <c r="VWG226" s="66"/>
      <c r="VWI226" s="64"/>
      <c r="VWJ226" s="67"/>
      <c r="VWK226" s="67"/>
      <c r="VWL226" s="65"/>
      <c r="VWM226" s="65"/>
      <c r="VWN226" s="65"/>
      <c r="VWO226" s="66"/>
      <c r="VWQ226" s="64"/>
      <c r="VWR226" s="67"/>
      <c r="VWS226" s="67"/>
      <c r="VWT226" s="65"/>
      <c r="VWU226" s="65"/>
      <c r="VWV226" s="65"/>
      <c r="VWW226" s="66"/>
      <c r="VWY226" s="64"/>
      <c r="VWZ226" s="67"/>
      <c r="VXA226" s="67"/>
      <c r="VXB226" s="65"/>
      <c r="VXC226" s="65"/>
      <c r="VXD226" s="65"/>
      <c r="VXE226" s="66"/>
      <c r="VXG226" s="64"/>
      <c r="VXH226" s="67"/>
      <c r="VXI226" s="67"/>
      <c r="VXJ226" s="65"/>
      <c r="VXK226" s="65"/>
      <c r="VXL226" s="65"/>
      <c r="VXM226" s="66"/>
      <c r="VXO226" s="64"/>
      <c r="VXP226" s="67"/>
      <c r="VXQ226" s="67"/>
      <c r="VXR226" s="65"/>
      <c r="VXS226" s="65"/>
      <c r="VXT226" s="65"/>
      <c r="VXU226" s="66"/>
      <c r="VXW226" s="64"/>
      <c r="VXX226" s="67"/>
      <c r="VXY226" s="67"/>
      <c r="VXZ226" s="65"/>
      <c r="VYA226" s="65"/>
      <c r="VYB226" s="65"/>
      <c r="VYC226" s="66"/>
      <c r="VYE226" s="64"/>
      <c r="VYF226" s="67"/>
      <c r="VYG226" s="67"/>
      <c r="VYH226" s="65"/>
      <c r="VYI226" s="65"/>
      <c r="VYJ226" s="65"/>
      <c r="VYK226" s="66"/>
      <c r="VYM226" s="64"/>
      <c r="VYN226" s="67"/>
      <c r="VYO226" s="67"/>
      <c r="VYP226" s="65"/>
      <c r="VYQ226" s="65"/>
      <c r="VYR226" s="65"/>
      <c r="VYS226" s="66"/>
      <c r="VYU226" s="64"/>
      <c r="VYV226" s="67"/>
      <c r="VYW226" s="67"/>
      <c r="VYX226" s="65"/>
      <c r="VYY226" s="65"/>
      <c r="VYZ226" s="65"/>
      <c r="VZA226" s="66"/>
      <c r="VZC226" s="64"/>
      <c r="VZD226" s="67"/>
      <c r="VZE226" s="67"/>
      <c r="VZF226" s="65"/>
      <c r="VZG226" s="65"/>
      <c r="VZH226" s="65"/>
      <c r="VZI226" s="66"/>
      <c r="VZK226" s="64"/>
      <c r="VZL226" s="67"/>
      <c r="VZM226" s="67"/>
      <c r="VZN226" s="65"/>
      <c r="VZO226" s="65"/>
      <c r="VZP226" s="65"/>
      <c r="VZQ226" s="66"/>
      <c r="VZS226" s="64"/>
      <c r="VZT226" s="67"/>
      <c r="VZU226" s="67"/>
      <c r="VZV226" s="65"/>
      <c r="VZW226" s="65"/>
      <c r="VZX226" s="65"/>
      <c r="VZY226" s="66"/>
      <c r="WAA226" s="64"/>
      <c r="WAB226" s="67"/>
      <c r="WAC226" s="67"/>
      <c r="WAD226" s="65"/>
      <c r="WAE226" s="65"/>
      <c r="WAF226" s="65"/>
      <c r="WAG226" s="66"/>
      <c r="WAI226" s="64"/>
      <c r="WAJ226" s="67"/>
      <c r="WAK226" s="67"/>
      <c r="WAL226" s="65"/>
      <c r="WAM226" s="65"/>
      <c r="WAN226" s="65"/>
      <c r="WAO226" s="66"/>
      <c r="WAQ226" s="64"/>
      <c r="WAR226" s="67"/>
      <c r="WAS226" s="67"/>
      <c r="WAT226" s="65"/>
      <c r="WAU226" s="65"/>
      <c r="WAV226" s="65"/>
      <c r="WAW226" s="66"/>
      <c r="WAY226" s="64"/>
      <c r="WAZ226" s="67"/>
      <c r="WBA226" s="67"/>
      <c r="WBB226" s="65"/>
      <c r="WBC226" s="65"/>
      <c r="WBD226" s="65"/>
      <c r="WBE226" s="66"/>
      <c r="WBG226" s="64"/>
      <c r="WBH226" s="67"/>
      <c r="WBI226" s="67"/>
      <c r="WBJ226" s="65"/>
      <c r="WBK226" s="65"/>
      <c r="WBL226" s="65"/>
      <c r="WBM226" s="66"/>
      <c r="WBO226" s="64"/>
      <c r="WBP226" s="67"/>
      <c r="WBQ226" s="67"/>
      <c r="WBR226" s="65"/>
      <c r="WBS226" s="65"/>
      <c r="WBT226" s="65"/>
      <c r="WBU226" s="66"/>
      <c r="WBW226" s="64"/>
      <c r="WBX226" s="67"/>
      <c r="WBY226" s="67"/>
      <c r="WBZ226" s="65"/>
      <c r="WCA226" s="65"/>
      <c r="WCB226" s="65"/>
      <c r="WCC226" s="66"/>
      <c r="WCE226" s="64"/>
      <c r="WCF226" s="67"/>
      <c r="WCG226" s="67"/>
      <c r="WCH226" s="65"/>
      <c r="WCI226" s="65"/>
      <c r="WCJ226" s="65"/>
      <c r="WCK226" s="66"/>
      <c r="WCM226" s="64"/>
      <c r="WCN226" s="67"/>
      <c r="WCO226" s="67"/>
      <c r="WCP226" s="65"/>
      <c r="WCQ226" s="65"/>
      <c r="WCR226" s="65"/>
      <c r="WCS226" s="66"/>
      <c r="WCU226" s="64"/>
      <c r="WCV226" s="67"/>
      <c r="WCW226" s="67"/>
      <c r="WCX226" s="65"/>
      <c r="WCY226" s="65"/>
      <c r="WCZ226" s="65"/>
      <c r="WDA226" s="66"/>
      <c r="WDC226" s="64"/>
      <c r="WDD226" s="67"/>
      <c r="WDE226" s="67"/>
      <c r="WDF226" s="65"/>
      <c r="WDG226" s="65"/>
      <c r="WDH226" s="65"/>
      <c r="WDI226" s="66"/>
      <c r="WDK226" s="64"/>
      <c r="WDL226" s="67"/>
      <c r="WDM226" s="67"/>
      <c r="WDN226" s="65"/>
      <c r="WDO226" s="65"/>
      <c r="WDP226" s="65"/>
      <c r="WDQ226" s="66"/>
      <c r="WDS226" s="64"/>
      <c r="WDT226" s="67"/>
      <c r="WDU226" s="67"/>
      <c r="WDV226" s="65"/>
      <c r="WDW226" s="65"/>
      <c r="WDX226" s="65"/>
      <c r="WDY226" s="66"/>
      <c r="WEA226" s="64"/>
      <c r="WEB226" s="67"/>
      <c r="WEC226" s="67"/>
      <c r="WED226" s="65"/>
      <c r="WEE226" s="65"/>
      <c r="WEF226" s="65"/>
      <c r="WEG226" s="66"/>
      <c r="WEI226" s="64"/>
      <c r="WEJ226" s="67"/>
      <c r="WEK226" s="67"/>
      <c r="WEL226" s="65"/>
      <c r="WEM226" s="65"/>
      <c r="WEN226" s="65"/>
      <c r="WEO226" s="66"/>
      <c r="WEQ226" s="64"/>
      <c r="WER226" s="67"/>
      <c r="WES226" s="67"/>
      <c r="WET226" s="65"/>
      <c r="WEU226" s="65"/>
      <c r="WEV226" s="65"/>
      <c r="WEW226" s="66"/>
      <c r="WEY226" s="64"/>
      <c r="WEZ226" s="67"/>
      <c r="WFA226" s="67"/>
      <c r="WFB226" s="65"/>
      <c r="WFC226" s="65"/>
      <c r="WFD226" s="65"/>
      <c r="WFE226" s="66"/>
      <c r="WFG226" s="64"/>
      <c r="WFH226" s="67"/>
      <c r="WFI226" s="67"/>
      <c r="WFJ226" s="65"/>
      <c r="WFK226" s="65"/>
      <c r="WFL226" s="65"/>
      <c r="WFM226" s="66"/>
      <c r="WFO226" s="64"/>
      <c r="WFP226" s="67"/>
      <c r="WFQ226" s="67"/>
      <c r="WFR226" s="65"/>
      <c r="WFS226" s="65"/>
      <c r="WFT226" s="65"/>
      <c r="WFU226" s="66"/>
      <c r="WFW226" s="64"/>
      <c r="WFX226" s="67"/>
      <c r="WFY226" s="67"/>
      <c r="WFZ226" s="65"/>
      <c r="WGA226" s="65"/>
      <c r="WGB226" s="65"/>
      <c r="WGC226" s="66"/>
      <c r="WGE226" s="64"/>
      <c r="WGF226" s="67"/>
      <c r="WGG226" s="67"/>
      <c r="WGH226" s="65"/>
      <c r="WGI226" s="65"/>
      <c r="WGJ226" s="65"/>
      <c r="WGK226" s="66"/>
      <c r="WGM226" s="64"/>
      <c r="WGN226" s="67"/>
      <c r="WGO226" s="67"/>
      <c r="WGP226" s="65"/>
      <c r="WGQ226" s="65"/>
      <c r="WGR226" s="65"/>
      <c r="WGS226" s="66"/>
      <c r="WGU226" s="64"/>
      <c r="WGV226" s="67"/>
      <c r="WGW226" s="67"/>
      <c r="WGX226" s="65"/>
      <c r="WGY226" s="65"/>
      <c r="WGZ226" s="65"/>
      <c r="WHA226" s="66"/>
      <c r="WHC226" s="64"/>
      <c r="WHD226" s="67"/>
      <c r="WHE226" s="67"/>
      <c r="WHF226" s="65"/>
      <c r="WHG226" s="65"/>
      <c r="WHH226" s="65"/>
      <c r="WHI226" s="66"/>
      <c r="WHK226" s="64"/>
      <c r="WHL226" s="67"/>
      <c r="WHM226" s="67"/>
      <c r="WHN226" s="65"/>
      <c r="WHO226" s="65"/>
      <c r="WHP226" s="65"/>
      <c r="WHQ226" s="66"/>
      <c r="WHS226" s="64"/>
      <c r="WHT226" s="67"/>
      <c r="WHU226" s="67"/>
      <c r="WHV226" s="65"/>
      <c r="WHW226" s="65"/>
      <c r="WHX226" s="65"/>
      <c r="WHY226" s="66"/>
      <c r="WIA226" s="64"/>
      <c r="WIB226" s="67"/>
      <c r="WIC226" s="67"/>
      <c r="WID226" s="65"/>
      <c r="WIE226" s="65"/>
      <c r="WIF226" s="65"/>
      <c r="WIG226" s="66"/>
      <c r="WII226" s="64"/>
      <c r="WIJ226" s="67"/>
      <c r="WIK226" s="67"/>
      <c r="WIL226" s="65"/>
      <c r="WIM226" s="65"/>
      <c r="WIN226" s="65"/>
      <c r="WIO226" s="66"/>
      <c r="WIQ226" s="64"/>
      <c r="WIR226" s="67"/>
      <c r="WIS226" s="67"/>
      <c r="WIT226" s="65"/>
      <c r="WIU226" s="65"/>
      <c r="WIV226" s="65"/>
      <c r="WIW226" s="66"/>
      <c r="WIY226" s="64"/>
      <c r="WIZ226" s="67"/>
      <c r="WJA226" s="67"/>
      <c r="WJB226" s="65"/>
      <c r="WJC226" s="65"/>
      <c r="WJD226" s="65"/>
      <c r="WJE226" s="66"/>
      <c r="WJG226" s="64"/>
      <c r="WJH226" s="67"/>
      <c r="WJI226" s="67"/>
      <c r="WJJ226" s="65"/>
      <c r="WJK226" s="65"/>
      <c r="WJL226" s="65"/>
      <c r="WJM226" s="66"/>
      <c r="WJO226" s="64"/>
      <c r="WJP226" s="67"/>
      <c r="WJQ226" s="67"/>
      <c r="WJR226" s="65"/>
      <c r="WJS226" s="65"/>
      <c r="WJT226" s="65"/>
      <c r="WJU226" s="66"/>
      <c r="WJW226" s="64"/>
      <c r="WJX226" s="67"/>
      <c r="WJY226" s="67"/>
      <c r="WJZ226" s="65"/>
      <c r="WKA226" s="65"/>
      <c r="WKB226" s="65"/>
      <c r="WKC226" s="66"/>
      <c r="WKE226" s="64"/>
      <c r="WKF226" s="67"/>
      <c r="WKG226" s="67"/>
      <c r="WKH226" s="65"/>
      <c r="WKI226" s="65"/>
      <c r="WKJ226" s="65"/>
      <c r="WKK226" s="66"/>
      <c r="WKM226" s="64"/>
      <c r="WKN226" s="67"/>
      <c r="WKO226" s="67"/>
      <c r="WKP226" s="65"/>
      <c r="WKQ226" s="65"/>
      <c r="WKR226" s="65"/>
      <c r="WKS226" s="66"/>
      <c r="WKU226" s="64"/>
      <c r="WKV226" s="67"/>
      <c r="WKW226" s="67"/>
      <c r="WKX226" s="65"/>
      <c r="WKY226" s="65"/>
      <c r="WKZ226" s="65"/>
      <c r="WLA226" s="66"/>
      <c r="WLC226" s="64"/>
      <c r="WLD226" s="67"/>
      <c r="WLE226" s="67"/>
      <c r="WLF226" s="65"/>
      <c r="WLG226" s="65"/>
      <c r="WLH226" s="65"/>
      <c r="WLI226" s="66"/>
      <c r="WLK226" s="64"/>
      <c r="WLL226" s="67"/>
      <c r="WLM226" s="67"/>
      <c r="WLN226" s="65"/>
      <c r="WLO226" s="65"/>
      <c r="WLP226" s="65"/>
      <c r="WLQ226" s="66"/>
      <c r="WLS226" s="64"/>
      <c r="WLT226" s="67"/>
      <c r="WLU226" s="67"/>
      <c r="WLV226" s="65"/>
      <c r="WLW226" s="65"/>
      <c r="WLX226" s="65"/>
      <c r="WLY226" s="66"/>
      <c r="WMA226" s="64"/>
      <c r="WMB226" s="67"/>
      <c r="WMC226" s="67"/>
      <c r="WMD226" s="65"/>
      <c r="WME226" s="65"/>
      <c r="WMF226" s="65"/>
      <c r="WMG226" s="66"/>
      <c r="WMI226" s="64"/>
      <c r="WMJ226" s="67"/>
      <c r="WMK226" s="67"/>
      <c r="WML226" s="65"/>
      <c r="WMM226" s="65"/>
      <c r="WMN226" s="65"/>
      <c r="WMO226" s="66"/>
      <c r="WMQ226" s="64"/>
      <c r="WMR226" s="67"/>
      <c r="WMS226" s="67"/>
      <c r="WMT226" s="65"/>
      <c r="WMU226" s="65"/>
      <c r="WMV226" s="65"/>
      <c r="WMW226" s="66"/>
      <c r="WMY226" s="64"/>
      <c r="WMZ226" s="67"/>
      <c r="WNA226" s="67"/>
      <c r="WNB226" s="65"/>
      <c r="WNC226" s="65"/>
      <c r="WND226" s="65"/>
      <c r="WNE226" s="66"/>
      <c r="WNG226" s="64"/>
      <c r="WNH226" s="67"/>
      <c r="WNI226" s="67"/>
      <c r="WNJ226" s="65"/>
      <c r="WNK226" s="65"/>
      <c r="WNL226" s="65"/>
      <c r="WNM226" s="66"/>
      <c r="WNO226" s="64"/>
      <c r="WNP226" s="67"/>
      <c r="WNQ226" s="67"/>
      <c r="WNR226" s="65"/>
      <c r="WNS226" s="65"/>
      <c r="WNT226" s="65"/>
      <c r="WNU226" s="66"/>
      <c r="WNW226" s="64"/>
      <c r="WNX226" s="67"/>
      <c r="WNY226" s="67"/>
      <c r="WNZ226" s="65"/>
      <c r="WOA226" s="65"/>
      <c r="WOB226" s="65"/>
      <c r="WOC226" s="66"/>
      <c r="WOE226" s="64"/>
      <c r="WOF226" s="67"/>
      <c r="WOG226" s="67"/>
      <c r="WOH226" s="65"/>
      <c r="WOI226" s="65"/>
      <c r="WOJ226" s="65"/>
      <c r="WOK226" s="66"/>
      <c r="WOM226" s="64"/>
      <c r="WON226" s="67"/>
      <c r="WOO226" s="67"/>
      <c r="WOP226" s="65"/>
      <c r="WOQ226" s="65"/>
      <c r="WOR226" s="65"/>
      <c r="WOS226" s="66"/>
      <c r="WOU226" s="64"/>
      <c r="WOV226" s="67"/>
      <c r="WOW226" s="67"/>
      <c r="WOX226" s="65"/>
      <c r="WOY226" s="65"/>
      <c r="WOZ226" s="65"/>
      <c r="WPA226" s="66"/>
      <c r="WPC226" s="64"/>
      <c r="WPD226" s="67"/>
      <c r="WPE226" s="67"/>
      <c r="WPF226" s="65"/>
      <c r="WPG226" s="65"/>
      <c r="WPH226" s="65"/>
      <c r="WPI226" s="66"/>
      <c r="WPK226" s="64"/>
      <c r="WPL226" s="67"/>
      <c r="WPM226" s="67"/>
      <c r="WPN226" s="65"/>
      <c r="WPO226" s="65"/>
      <c r="WPP226" s="65"/>
      <c r="WPQ226" s="66"/>
      <c r="WPS226" s="64"/>
      <c r="WPT226" s="67"/>
      <c r="WPU226" s="67"/>
      <c r="WPV226" s="65"/>
      <c r="WPW226" s="65"/>
      <c r="WPX226" s="65"/>
      <c r="WPY226" s="66"/>
      <c r="WQA226" s="64"/>
      <c r="WQB226" s="67"/>
      <c r="WQC226" s="67"/>
      <c r="WQD226" s="65"/>
      <c r="WQE226" s="65"/>
      <c r="WQF226" s="65"/>
      <c r="WQG226" s="66"/>
      <c r="WQI226" s="64"/>
      <c r="WQJ226" s="67"/>
      <c r="WQK226" s="67"/>
      <c r="WQL226" s="65"/>
      <c r="WQM226" s="65"/>
      <c r="WQN226" s="65"/>
      <c r="WQO226" s="66"/>
      <c r="WQQ226" s="64"/>
      <c r="WQR226" s="67"/>
      <c r="WQS226" s="67"/>
      <c r="WQT226" s="65"/>
      <c r="WQU226" s="65"/>
      <c r="WQV226" s="65"/>
      <c r="WQW226" s="66"/>
      <c r="WQY226" s="64"/>
      <c r="WQZ226" s="67"/>
      <c r="WRA226" s="67"/>
      <c r="WRB226" s="65"/>
      <c r="WRC226" s="65"/>
      <c r="WRD226" s="65"/>
      <c r="WRE226" s="66"/>
      <c r="WRG226" s="64"/>
      <c r="WRH226" s="67"/>
      <c r="WRI226" s="67"/>
      <c r="WRJ226" s="65"/>
      <c r="WRK226" s="65"/>
      <c r="WRL226" s="65"/>
      <c r="WRM226" s="66"/>
      <c r="WRO226" s="64"/>
      <c r="WRP226" s="67"/>
      <c r="WRQ226" s="67"/>
      <c r="WRR226" s="65"/>
      <c r="WRS226" s="65"/>
      <c r="WRT226" s="65"/>
      <c r="WRU226" s="66"/>
      <c r="WRW226" s="64"/>
      <c r="WRX226" s="67"/>
      <c r="WRY226" s="67"/>
      <c r="WRZ226" s="65"/>
      <c r="WSA226" s="65"/>
      <c r="WSB226" s="65"/>
      <c r="WSC226" s="66"/>
      <c r="WSE226" s="64"/>
      <c r="WSF226" s="67"/>
      <c r="WSG226" s="67"/>
      <c r="WSH226" s="65"/>
      <c r="WSI226" s="65"/>
      <c r="WSJ226" s="65"/>
      <c r="WSK226" s="66"/>
      <c r="WSM226" s="64"/>
      <c r="WSN226" s="67"/>
      <c r="WSO226" s="67"/>
      <c r="WSP226" s="65"/>
      <c r="WSQ226" s="65"/>
      <c r="WSR226" s="65"/>
      <c r="WSS226" s="66"/>
      <c r="WSU226" s="64"/>
      <c r="WSV226" s="67"/>
      <c r="WSW226" s="67"/>
      <c r="WSX226" s="65"/>
      <c r="WSY226" s="65"/>
      <c r="WSZ226" s="65"/>
      <c r="WTA226" s="66"/>
      <c r="WTC226" s="64"/>
      <c r="WTD226" s="67"/>
      <c r="WTE226" s="67"/>
      <c r="WTF226" s="65"/>
      <c r="WTG226" s="65"/>
      <c r="WTH226" s="65"/>
      <c r="WTI226" s="66"/>
      <c r="WTK226" s="64"/>
      <c r="WTL226" s="67"/>
      <c r="WTM226" s="67"/>
      <c r="WTN226" s="65"/>
      <c r="WTO226" s="65"/>
      <c r="WTP226" s="65"/>
      <c r="WTQ226" s="66"/>
      <c r="WTS226" s="64"/>
      <c r="WTT226" s="67"/>
      <c r="WTU226" s="67"/>
      <c r="WTV226" s="65"/>
      <c r="WTW226" s="65"/>
      <c r="WTX226" s="65"/>
      <c r="WTY226" s="66"/>
      <c r="WUA226" s="64"/>
      <c r="WUB226" s="67"/>
      <c r="WUC226" s="67"/>
      <c r="WUD226" s="65"/>
      <c r="WUE226" s="65"/>
      <c r="WUF226" s="65"/>
      <c r="WUG226" s="66"/>
      <c r="WUI226" s="64"/>
      <c r="WUJ226" s="67"/>
      <c r="WUK226" s="67"/>
      <c r="WUL226" s="65"/>
      <c r="WUM226" s="65"/>
      <c r="WUN226" s="65"/>
      <c r="WUO226" s="66"/>
      <c r="WUQ226" s="64"/>
      <c r="WUR226" s="67"/>
      <c r="WUS226" s="67"/>
      <c r="WUT226" s="65"/>
      <c r="WUU226" s="65"/>
      <c r="WUV226" s="65"/>
      <c r="WUW226" s="66"/>
      <c r="WUY226" s="64"/>
      <c r="WUZ226" s="67"/>
      <c r="WVA226" s="67"/>
      <c r="WVB226" s="65"/>
      <c r="WVC226" s="65"/>
      <c r="WVD226" s="65"/>
      <c r="WVE226" s="66"/>
      <c r="WVG226" s="64"/>
      <c r="WVH226" s="67"/>
      <c r="WVI226" s="67"/>
      <c r="WVJ226" s="65"/>
      <c r="WVK226" s="65"/>
      <c r="WVL226" s="65"/>
      <c r="WVM226" s="66"/>
      <c r="WVO226" s="64"/>
      <c r="WVP226" s="67"/>
      <c r="WVQ226" s="67"/>
      <c r="WVR226" s="65"/>
      <c r="WVS226" s="65"/>
      <c r="WVT226" s="65"/>
      <c r="WVU226" s="66"/>
      <c r="WVW226" s="64"/>
      <c r="WVX226" s="67"/>
      <c r="WVY226" s="67"/>
      <c r="WVZ226" s="65"/>
      <c r="WWA226" s="65"/>
      <c r="WWB226" s="65"/>
      <c r="WWC226" s="66"/>
      <c r="WWE226" s="64"/>
      <c r="WWF226" s="67"/>
      <c r="WWG226" s="67"/>
      <c r="WWH226" s="65"/>
      <c r="WWI226" s="65"/>
      <c r="WWJ226" s="65"/>
      <c r="WWK226" s="66"/>
      <c r="WWM226" s="64"/>
      <c r="WWN226" s="67"/>
      <c r="WWO226" s="67"/>
      <c r="WWP226" s="65"/>
      <c r="WWQ226" s="65"/>
      <c r="WWR226" s="65"/>
      <c r="WWS226" s="66"/>
      <c r="WWU226" s="64"/>
      <c r="WWV226" s="67"/>
      <c r="WWW226" s="67"/>
      <c r="WWX226" s="65"/>
      <c r="WWY226" s="65"/>
      <c r="WWZ226" s="65"/>
      <c r="WXA226" s="66"/>
      <c r="WXC226" s="64"/>
      <c r="WXD226" s="67"/>
      <c r="WXE226" s="67"/>
      <c r="WXF226" s="65"/>
      <c r="WXG226" s="65"/>
      <c r="WXH226" s="65"/>
      <c r="WXI226" s="66"/>
      <c r="WXK226" s="64"/>
      <c r="WXL226" s="67"/>
      <c r="WXM226" s="67"/>
      <c r="WXN226" s="65"/>
      <c r="WXO226" s="65"/>
      <c r="WXP226" s="65"/>
      <c r="WXQ226" s="66"/>
      <c r="WXS226" s="64"/>
      <c r="WXT226" s="67"/>
      <c r="WXU226" s="67"/>
      <c r="WXV226" s="65"/>
      <c r="WXW226" s="65"/>
      <c r="WXX226" s="65"/>
      <c r="WXY226" s="66"/>
      <c r="WYA226" s="64"/>
      <c r="WYB226" s="67"/>
      <c r="WYC226" s="67"/>
      <c r="WYD226" s="65"/>
      <c r="WYE226" s="65"/>
      <c r="WYF226" s="65"/>
      <c r="WYG226" s="66"/>
      <c r="WYI226" s="64"/>
      <c r="WYJ226" s="67"/>
      <c r="WYK226" s="67"/>
      <c r="WYL226" s="65"/>
      <c r="WYM226" s="65"/>
      <c r="WYN226" s="65"/>
      <c r="WYO226" s="66"/>
      <c r="WYQ226" s="64"/>
      <c r="WYR226" s="67"/>
      <c r="WYS226" s="67"/>
      <c r="WYT226" s="65"/>
      <c r="WYU226" s="65"/>
      <c r="WYV226" s="65"/>
      <c r="WYW226" s="66"/>
      <c r="WYY226" s="64"/>
      <c r="WYZ226" s="67"/>
      <c r="WZA226" s="67"/>
      <c r="WZB226" s="65"/>
      <c r="WZC226" s="65"/>
      <c r="WZD226" s="65"/>
      <c r="WZE226" s="66"/>
      <c r="WZG226" s="64"/>
      <c r="WZH226" s="67"/>
      <c r="WZI226" s="67"/>
      <c r="WZJ226" s="65"/>
      <c r="WZK226" s="65"/>
      <c r="WZL226" s="65"/>
      <c r="WZM226" s="66"/>
      <c r="WZO226" s="64"/>
      <c r="WZP226" s="67"/>
      <c r="WZQ226" s="67"/>
      <c r="WZR226" s="65"/>
      <c r="WZS226" s="65"/>
      <c r="WZT226" s="65"/>
      <c r="WZU226" s="66"/>
      <c r="WZW226" s="64"/>
      <c r="WZX226" s="67"/>
      <c r="WZY226" s="67"/>
      <c r="WZZ226" s="65"/>
      <c r="XAA226" s="65"/>
      <c r="XAB226" s="65"/>
      <c r="XAC226" s="66"/>
      <c r="XAE226" s="64"/>
      <c r="XAF226" s="67"/>
      <c r="XAG226" s="67"/>
      <c r="XAH226" s="65"/>
      <c r="XAI226" s="65"/>
      <c r="XAJ226" s="65"/>
      <c r="XAK226" s="66"/>
      <c r="XAM226" s="64"/>
      <c r="XAN226" s="67"/>
      <c r="XAO226" s="67"/>
      <c r="XAP226" s="65"/>
      <c r="XAQ226" s="65"/>
      <c r="XAR226" s="65"/>
      <c r="XAS226" s="66"/>
      <c r="XAU226" s="64"/>
      <c r="XAV226" s="67"/>
      <c r="XAW226" s="67"/>
      <c r="XAX226" s="65"/>
      <c r="XAY226" s="65"/>
      <c r="XAZ226" s="65"/>
      <c r="XBA226" s="66"/>
      <c r="XBC226" s="64"/>
      <c r="XBD226" s="67"/>
      <c r="XBE226" s="67"/>
      <c r="XBF226" s="65"/>
      <c r="XBG226" s="65"/>
      <c r="XBH226" s="65"/>
      <c r="XBI226" s="66"/>
      <c r="XBK226" s="64"/>
      <c r="XBL226" s="67"/>
      <c r="XBM226" s="67"/>
      <c r="XBN226" s="65"/>
      <c r="XBO226" s="65"/>
      <c r="XBP226" s="65"/>
      <c r="XBQ226" s="66"/>
      <c r="XBS226" s="64"/>
      <c r="XBT226" s="67"/>
      <c r="XBU226" s="67"/>
      <c r="XBV226" s="65"/>
      <c r="XBW226" s="65"/>
      <c r="XBX226" s="65"/>
      <c r="XBY226" s="66"/>
      <c r="XCA226" s="64"/>
      <c r="XCB226" s="67"/>
      <c r="XCC226" s="67"/>
      <c r="XCD226" s="65"/>
      <c r="XCE226" s="65"/>
      <c r="XCF226" s="65"/>
      <c r="XCG226" s="66"/>
      <c r="XCI226" s="64"/>
      <c r="XCJ226" s="67"/>
      <c r="XCK226" s="67"/>
      <c r="XCL226" s="65"/>
      <c r="XCM226" s="65"/>
      <c r="XCN226" s="65"/>
      <c r="XCO226" s="66"/>
      <c r="XCQ226" s="64"/>
      <c r="XCR226" s="67"/>
      <c r="XCS226" s="67"/>
      <c r="XCT226" s="65"/>
      <c r="XCU226" s="65"/>
      <c r="XCV226" s="65"/>
      <c r="XCW226" s="66"/>
      <c r="XCY226" s="64"/>
      <c r="XCZ226" s="67"/>
      <c r="XDA226" s="67"/>
      <c r="XDB226" s="65"/>
      <c r="XDC226" s="65"/>
      <c r="XDD226" s="65"/>
      <c r="XDE226" s="66"/>
      <c r="XDG226" s="64"/>
      <c r="XDH226" s="67"/>
      <c r="XDI226" s="67"/>
      <c r="XDJ226" s="65"/>
      <c r="XDK226" s="65"/>
      <c r="XDL226" s="65"/>
      <c r="XDM226" s="66"/>
      <c r="XDO226" s="64"/>
      <c r="XDP226" s="67"/>
      <c r="XDQ226" s="67"/>
      <c r="XDR226" s="65"/>
      <c r="XDS226" s="65"/>
      <c r="XDT226" s="65"/>
      <c r="XDU226" s="66"/>
      <c r="XDW226" s="64"/>
      <c r="XDX226" s="67"/>
      <c r="XDY226" s="67"/>
      <c r="XDZ226" s="65"/>
      <c r="XEA226" s="65"/>
      <c r="XEB226" s="65"/>
      <c r="XEC226" s="66"/>
      <c r="XEE226" s="64"/>
      <c r="XEF226" s="67"/>
      <c r="XEG226" s="67"/>
      <c r="XEH226" s="65"/>
      <c r="XEI226" s="65"/>
      <c r="XEJ226" s="65"/>
      <c r="XEK226" s="66"/>
      <c r="XEM226" s="64"/>
      <c r="XEN226" s="67"/>
      <c r="XEO226" s="67"/>
      <c r="XEP226" s="65"/>
      <c r="XEQ226" s="65"/>
      <c r="XER226" s="65"/>
      <c r="XES226" s="66"/>
      <c r="XEU226" s="64"/>
      <c r="XEV226" s="67"/>
      <c r="XEW226" s="67"/>
      <c r="XEX226" s="65"/>
      <c r="XEY226" s="65"/>
      <c r="XEZ226" s="65"/>
      <c r="XFA226" s="66"/>
      <c r="XFC226" s="64"/>
      <c r="XFD226" s="67"/>
    </row>
    <row r="227" spans="1:16384" s="58" customFormat="1" ht="59.25" customHeight="1">
      <c r="A227" s="60">
        <f t="shared" si="126"/>
        <v>227</v>
      </c>
      <c r="B227" s="958"/>
      <c r="C227" s="965"/>
      <c r="D227" s="966"/>
      <c r="E227" s="934" t="s">
        <v>153</v>
      </c>
      <c r="F227" s="934"/>
      <c r="G227" s="243"/>
      <c r="H227" s="825"/>
      <c r="I227" s="109"/>
      <c r="J227" s="109"/>
      <c r="K227" s="249"/>
      <c r="L227" s="65"/>
      <c r="M227" s="66"/>
      <c r="O227" s="64"/>
      <c r="P227" s="67"/>
      <c r="Q227" s="67"/>
      <c r="R227" s="65"/>
      <c r="S227" s="65"/>
      <c r="T227" s="65"/>
      <c r="U227" s="66"/>
      <c r="W227" s="64"/>
      <c r="X227" s="67"/>
      <c r="Y227" s="67"/>
      <c r="Z227" s="65"/>
      <c r="AA227" s="236" t="str">
        <f t="shared" si="125"/>
        <v>OK</v>
      </c>
      <c r="AB227" s="242"/>
      <c r="AC227" s="242"/>
      <c r="AD227" s="236" t="str">
        <f>IF(OR(AA227="Error",AB227="Error",AC227="Error"),CONCATENATE("Error en el concepto ",C226," ",E227," de la Hoja 2 Fila  ",A227),"")</f>
        <v/>
      </c>
      <c r="AE227" s="64"/>
      <c r="AF227" s="67"/>
      <c r="AG227" s="67"/>
      <c r="AH227" s="65"/>
      <c r="AI227" s="65"/>
      <c r="AJ227" s="65"/>
      <c r="AK227" s="66"/>
      <c r="AM227" s="64"/>
      <c r="AN227" s="67"/>
      <c r="AO227" s="67"/>
      <c r="AP227" s="65"/>
      <c r="AQ227" s="65"/>
      <c r="AR227" s="65"/>
      <c r="AS227" s="66"/>
      <c r="AU227" s="64"/>
      <c r="AV227" s="67"/>
      <c r="AW227" s="67"/>
      <c r="AX227" s="65"/>
      <c r="AY227" s="65"/>
      <c r="AZ227" s="65"/>
      <c r="BA227" s="66"/>
      <c r="BC227" s="64"/>
      <c r="BD227" s="67"/>
      <c r="BE227" s="67"/>
      <c r="BF227" s="65"/>
      <c r="BG227" s="65"/>
      <c r="BH227" s="65"/>
      <c r="BI227" s="66"/>
      <c r="BK227" s="64"/>
      <c r="BL227" s="67"/>
      <c r="BM227" s="67"/>
      <c r="BN227" s="65"/>
      <c r="BO227" s="65"/>
      <c r="BP227" s="65"/>
      <c r="BQ227" s="66"/>
      <c r="BS227" s="64"/>
      <c r="BT227" s="67"/>
      <c r="BU227" s="67"/>
      <c r="BV227" s="65"/>
      <c r="BW227" s="65"/>
      <c r="BX227" s="65"/>
      <c r="BY227" s="66"/>
      <c r="CA227" s="64"/>
      <c r="CB227" s="67"/>
      <c r="CC227" s="67"/>
      <c r="CD227" s="65"/>
      <c r="CE227" s="65"/>
      <c r="CF227" s="65"/>
      <c r="CG227" s="66"/>
      <c r="CI227" s="64"/>
      <c r="CJ227" s="67"/>
      <c r="CK227" s="67"/>
      <c r="CL227" s="65"/>
      <c r="CM227" s="65"/>
      <c r="CN227" s="65"/>
      <c r="CO227" s="66"/>
      <c r="CQ227" s="64"/>
      <c r="CR227" s="67"/>
      <c r="CS227" s="67"/>
      <c r="CT227" s="65"/>
      <c r="CU227" s="65"/>
      <c r="CV227" s="65"/>
      <c r="CW227" s="66"/>
      <c r="CY227" s="64"/>
      <c r="CZ227" s="67"/>
      <c r="DA227" s="67"/>
      <c r="DB227" s="65"/>
      <c r="DC227" s="65"/>
      <c r="DD227" s="65"/>
      <c r="DE227" s="66"/>
      <c r="DG227" s="64"/>
      <c r="DH227" s="67"/>
      <c r="DI227" s="67"/>
      <c r="DJ227" s="65"/>
      <c r="DK227" s="65"/>
      <c r="DL227" s="65"/>
      <c r="DM227" s="66"/>
      <c r="DO227" s="64"/>
      <c r="DP227" s="67"/>
      <c r="DQ227" s="67"/>
      <c r="DR227" s="65"/>
      <c r="DS227" s="65"/>
      <c r="DT227" s="65"/>
      <c r="DU227" s="66"/>
      <c r="DW227" s="64"/>
      <c r="DX227" s="67"/>
      <c r="DY227" s="67"/>
      <c r="DZ227" s="65"/>
      <c r="EA227" s="65"/>
      <c r="EB227" s="65"/>
      <c r="EC227" s="66"/>
      <c r="EE227" s="64"/>
      <c r="EF227" s="67"/>
      <c r="EG227" s="67"/>
      <c r="EH227" s="65"/>
      <c r="EI227" s="65"/>
      <c r="EJ227" s="65"/>
      <c r="EK227" s="66"/>
      <c r="EM227" s="64"/>
      <c r="EN227" s="67"/>
      <c r="EO227" s="67"/>
      <c r="EP227" s="65"/>
      <c r="EQ227" s="65"/>
      <c r="ER227" s="65"/>
      <c r="ES227" s="66"/>
      <c r="EU227" s="64"/>
      <c r="EV227" s="67"/>
      <c r="EW227" s="67"/>
      <c r="EX227" s="65"/>
      <c r="EY227" s="65"/>
      <c r="EZ227" s="65"/>
      <c r="FA227" s="66"/>
      <c r="FC227" s="64"/>
      <c r="FD227" s="67"/>
      <c r="FE227" s="67"/>
      <c r="FF227" s="65"/>
      <c r="FG227" s="65"/>
      <c r="FH227" s="65"/>
      <c r="FI227" s="66"/>
      <c r="FK227" s="64"/>
      <c r="FL227" s="67"/>
      <c r="FM227" s="67"/>
      <c r="FN227" s="65"/>
      <c r="FO227" s="65"/>
      <c r="FP227" s="65"/>
      <c r="FQ227" s="66"/>
      <c r="FS227" s="64"/>
      <c r="FT227" s="67"/>
      <c r="FU227" s="67"/>
      <c r="FV227" s="65"/>
      <c r="FW227" s="65"/>
      <c r="FX227" s="65"/>
      <c r="FY227" s="66"/>
      <c r="GA227" s="64"/>
      <c r="GB227" s="67"/>
      <c r="GC227" s="67"/>
      <c r="GD227" s="65"/>
      <c r="GE227" s="65"/>
      <c r="GF227" s="65"/>
      <c r="GG227" s="66"/>
      <c r="GI227" s="64"/>
      <c r="GJ227" s="67"/>
      <c r="GK227" s="67"/>
      <c r="GL227" s="65"/>
      <c r="GM227" s="65"/>
      <c r="GN227" s="65"/>
      <c r="GO227" s="66"/>
      <c r="GQ227" s="64"/>
      <c r="GR227" s="67"/>
      <c r="GS227" s="67"/>
      <c r="GT227" s="65"/>
      <c r="GU227" s="65"/>
      <c r="GV227" s="65"/>
      <c r="GW227" s="66"/>
      <c r="GY227" s="64"/>
      <c r="GZ227" s="67"/>
      <c r="HA227" s="67"/>
      <c r="HB227" s="65"/>
      <c r="HC227" s="65"/>
      <c r="HD227" s="65"/>
      <c r="HE227" s="66"/>
      <c r="HG227" s="64"/>
      <c r="HH227" s="67"/>
      <c r="HI227" s="67"/>
      <c r="HJ227" s="65"/>
      <c r="HK227" s="65"/>
      <c r="HL227" s="65"/>
      <c r="HM227" s="66"/>
      <c r="HO227" s="64"/>
      <c r="HP227" s="67"/>
      <c r="HQ227" s="67"/>
      <c r="HR227" s="65"/>
      <c r="HS227" s="65"/>
      <c r="HT227" s="65"/>
      <c r="HU227" s="66"/>
      <c r="HW227" s="64"/>
      <c r="HX227" s="67"/>
      <c r="HY227" s="67"/>
      <c r="HZ227" s="65"/>
      <c r="IA227" s="65"/>
      <c r="IB227" s="65"/>
      <c r="IC227" s="66"/>
      <c r="IE227" s="64"/>
      <c r="IF227" s="67"/>
      <c r="IG227" s="67"/>
      <c r="IH227" s="65"/>
      <c r="II227" s="65"/>
      <c r="IJ227" s="65"/>
      <c r="IK227" s="66"/>
      <c r="IM227" s="64"/>
      <c r="IN227" s="67"/>
      <c r="IO227" s="67"/>
      <c r="IP227" s="65"/>
      <c r="IQ227" s="65"/>
      <c r="IR227" s="65"/>
      <c r="IS227" s="66"/>
      <c r="IU227" s="64"/>
      <c r="IV227" s="67"/>
      <c r="IW227" s="67"/>
      <c r="IX227" s="65"/>
      <c r="IY227" s="65"/>
      <c r="IZ227" s="65"/>
      <c r="JA227" s="66"/>
      <c r="JC227" s="64"/>
      <c r="JD227" s="67"/>
      <c r="JE227" s="67"/>
      <c r="JF227" s="65"/>
      <c r="JG227" s="65"/>
      <c r="JH227" s="65"/>
      <c r="JI227" s="66"/>
      <c r="JK227" s="64"/>
      <c r="JL227" s="67"/>
      <c r="JM227" s="67"/>
      <c r="JN227" s="65"/>
      <c r="JO227" s="65"/>
      <c r="JP227" s="65"/>
      <c r="JQ227" s="66"/>
      <c r="JS227" s="64"/>
      <c r="JT227" s="67"/>
      <c r="JU227" s="67"/>
      <c r="JV227" s="65"/>
      <c r="JW227" s="65"/>
      <c r="JX227" s="65"/>
      <c r="JY227" s="66"/>
      <c r="KA227" s="64"/>
      <c r="KB227" s="67"/>
      <c r="KC227" s="67"/>
      <c r="KD227" s="65"/>
      <c r="KE227" s="65"/>
      <c r="KF227" s="65"/>
      <c r="KG227" s="66"/>
      <c r="KI227" s="64"/>
      <c r="KJ227" s="67"/>
      <c r="KK227" s="67"/>
      <c r="KL227" s="65"/>
      <c r="KM227" s="65"/>
      <c r="KN227" s="65"/>
      <c r="KO227" s="66"/>
      <c r="KQ227" s="64"/>
      <c r="KR227" s="67"/>
      <c r="KS227" s="67"/>
      <c r="KT227" s="65"/>
      <c r="KU227" s="65"/>
      <c r="KV227" s="65"/>
      <c r="KW227" s="66"/>
      <c r="KY227" s="64"/>
      <c r="KZ227" s="67"/>
      <c r="LA227" s="67"/>
      <c r="LB227" s="65"/>
      <c r="LC227" s="65"/>
      <c r="LD227" s="65"/>
      <c r="LE227" s="66"/>
      <c r="LG227" s="64"/>
      <c r="LH227" s="67"/>
      <c r="LI227" s="67"/>
      <c r="LJ227" s="65"/>
      <c r="LK227" s="65"/>
      <c r="LL227" s="65"/>
      <c r="LM227" s="66"/>
      <c r="LO227" s="64"/>
      <c r="LP227" s="67"/>
      <c r="LQ227" s="67"/>
      <c r="LR227" s="65"/>
      <c r="LS227" s="65"/>
      <c r="LT227" s="65"/>
      <c r="LU227" s="66"/>
      <c r="LW227" s="64"/>
      <c r="LX227" s="67"/>
      <c r="LY227" s="67"/>
      <c r="LZ227" s="65"/>
      <c r="MA227" s="65"/>
      <c r="MB227" s="65"/>
      <c r="MC227" s="66"/>
      <c r="ME227" s="64"/>
      <c r="MF227" s="67"/>
      <c r="MG227" s="67"/>
      <c r="MH227" s="65"/>
      <c r="MI227" s="65"/>
      <c r="MJ227" s="65"/>
      <c r="MK227" s="66"/>
      <c r="MM227" s="64"/>
      <c r="MN227" s="67"/>
      <c r="MO227" s="67"/>
      <c r="MP227" s="65"/>
      <c r="MQ227" s="65"/>
      <c r="MR227" s="65"/>
      <c r="MS227" s="66"/>
      <c r="MU227" s="64"/>
      <c r="MV227" s="67"/>
      <c r="MW227" s="67"/>
      <c r="MX227" s="65"/>
      <c r="MY227" s="65"/>
      <c r="MZ227" s="65"/>
      <c r="NA227" s="66"/>
      <c r="NC227" s="64"/>
      <c r="ND227" s="67"/>
      <c r="NE227" s="67"/>
      <c r="NF227" s="65"/>
      <c r="NG227" s="65"/>
      <c r="NH227" s="65"/>
      <c r="NI227" s="66"/>
      <c r="NK227" s="64"/>
      <c r="NL227" s="67"/>
      <c r="NM227" s="67"/>
      <c r="NN227" s="65"/>
      <c r="NO227" s="65"/>
      <c r="NP227" s="65"/>
      <c r="NQ227" s="66"/>
      <c r="NS227" s="64"/>
      <c r="NT227" s="67"/>
      <c r="NU227" s="67"/>
      <c r="NV227" s="65"/>
      <c r="NW227" s="65"/>
      <c r="NX227" s="65"/>
      <c r="NY227" s="66"/>
      <c r="OA227" s="64"/>
      <c r="OB227" s="67"/>
      <c r="OC227" s="67"/>
      <c r="OD227" s="65"/>
      <c r="OE227" s="65"/>
      <c r="OF227" s="65"/>
      <c r="OG227" s="66"/>
      <c r="OI227" s="64"/>
      <c r="OJ227" s="67"/>
      <c r="OK227" s="67"/>
      <c r="OL227" s="65"/>
      <c r="OM227" s="65"/>
      <c r="ON227" s="65"/>
      <c r="OO227" s="66"/>
      <c r="OQ227" s="64"/>
      <c r="OR227" s="67"/>
      <c r="OS227" s="67"/>
      <c r="OT227" s="65"/>
      <c r="OU227" s="65"/>
      <c r="OV227" s="65"/>
      <c r="OW227" s="66"/>
      <c r="OY227" s="64"/>
      <c r="OZ227" s="67"/>
      <c r="PA227" s="67"/>
      <c r="PB227" s="65"/>
      <c r="PC227" s="65"/>
      <c r="PD227" s="65"/>
      <c r="PE227" s="66"/>
      <c r="PG227" s="64"/>
      <c r="PH227" s="67"/>
      <c r="PI227" s="67"/>
      <c r="PJ227" s="65"/>
      <c r="PK227" s="65"/>
      <c r="PL227" s="65"/>
      <c r="PM227" s="66"/>
      <c r="PO227" s="64"/>
      <c r="PP227" s="67"/>
      <c r="PQ227" s="67"/>
      <c r="PR227" s="65"/>
      <c r="PS227" s="65"/>
      <c r="PT227" s="65"/>
      <c r="PU227" s="66"/>
      <c r="PW227" s="64"/>
      <c r="PX227" s="67"/>
      <c r="PY227" s="67"/>
      <c r="PZ227" s="65"/>
      <c r="QA227" s="65"/>
      <c r="QB227" s="65"/>
      <c r="QC227" s="66"/>
      <c r="QE227" s="64"/>
      <c r="QF227" s="67"/>
      <c r="QG227" s="67"/>
      <c r="QH227" s="65"/>
      <c r="QI227" s="65"/>
      <c r="QJ227" s="65"/>
      <c r="QK227" s="66"/>
      <c r="QM227" s="64"/>
      <c r="QN227" s="67"/>
      <c r="QO227" s="67"/>
      <c r="QP227" s="65"/>
      <c r="QQ227" s="65"/>
      <c r="QR227" s="65"/>
      <c r="QS227" s="66"/>
      <c r="QU227" s="64"/>
      <c r="QV227" s="67"/>
      <c r="QW227" s="67"/>
      <c r="QX227" s="65"/>
      <c r="QY227" s="65"/>
      <c r="QZ227" s="65"/>
      <c r="RA227" s="66"/>
      <c r="RC227" s="64"/>
      <c r="RD227" s="67"/>
      <c r="RE227" s="67"/>
      <c r="RF227" s="65"/>
      <c r="RG227" s="65"/>
      <c r="RH227" s="65"/>
      <c r="RI227" s="66"/>
      <c r="RK227" s="64"/>
      <c r="RL227" s="67"/>
      <c r="RM227" s="67"/>
      <c r="RN227" s="65"/>
      <c r="RO227" s="65"/>
      <c r="RP227" s="65"/>
      <c r="RQ227" s="66"/>
      <c r="RS227" s="64"/>
      <c r="RT227" s="67"/>
      <c r="RU227" s="67"/>
      <c r="RV227" s="65"/>
      <c r="RW227" s="65"/>
      <c r="RX227" s="65"/>
      <c r="RY227" s="66"/>
      <c r="SA227" s="64"/>
      <c r="SB227" s="67"/>
      <c r="SC227" s="67"/>
      <c r="SD227" s="65"/>
      <c r="SE227" s="65"/>
      <c r="SF227" s="65"/>
      <c r="SG227" s="66"/>
      <c r="SI227" s="64"/>
      <c r="SJ227" s="67"/>
      <c r="SK227" s="67"/>
      <c r="SL227" s="65"/>
      <c r="SM227" s="65"/>
      <c r="SN227" s="65"/>
      <c r="SO227" s="66"/>
      <c r="SQ227" s="64"/>
      <c r="SR227" s="67"/>
      <c r="SS227" s="67"/>
      <c r="ST227" s="65"/>
      <c r="SU227" s="65"/>
      <c r="SV227" s="65"/>
      <c r="SW227" s="66"/>
      <c r="SY227" s="64"/>
      <c r="SZ227" s="67"/>
      <c r="TA227" s="67"/>
      <c r="TB227" s="65"/>
      <c r="TC227" s="65"/>
      <c r="TD227" s="65"/>
      <c r="TE227" s="66"/>
      <c r="TG227" s="64"/>
      <c r="TH227" s="67"/>
      <c r="TI227" s="67"/>
      <c r="TJ227" s="65"/>
      <c r="TK227" s="65"/>
      <c r="TL227" s="65"/>
      <c r="TM227" s="66"/>
      <c r="TO227" s="64"/>
      <c r="TP227" s="67"/>
      <c r="TQ227" s="67"/>
      <c r="TR227" s="65"/>
      <c r="TS227" s="65"/>
      <c r="TT227" s="65"/>
      <c r="TU227" s="66"/>
      <c r="TW227" s="64"/>
      <c r="TX227" s="67"/>
      <c r="TY227" s="67"/>
      <c r="TZ227" s="65"/>
      <c r="UA227" s="65"/>
      <c r="UB227" s="65"/>
      <c r="UC227" s="66"/>
      <c r="UE227" s="64"/>
      <c r="UF227" s="67"/>
      <c r="UG227" s="67"/>
      <c r="UH227" s="65"/>
      <c r="UI227" s="65"/>
      <c r="UJ227" s="65"/>
      <c r="UK227" s="66"/>
      <c r="UM227" s="64"/>
      <c r="UN227" s="67"/>
      <c r="UO227" s="67"/>
      <c r="UP227" s="65"/>
      <c r="UQ227" s="65"/>
      <c r="UR227" s="65"/>
      <c r="US227" s="66"/>
      <c r="UU227" s="64"/>
      <c r="UV227" s="67"/>
      <c r="UW227" s="67"/>
      <c r="UX227" s="65"/>
      <c r="UY227" s="65"/>
      <c r="UZ227" s="65"/>
      <c r="VA227" s="66"/>
      <c r="VC227" s="64"/>
      <c r="VD227" s="67"/>
      <c r="VE227" s="67"/>
      <c r="VF227" s="65"/>
      <c r="VG227" s="65"/>
      <c r="VH227" s="65"/>
      <c r="VI227" s="66"/>
      <c r="VK227" s="64"/>
      <c r="VL227" s="67"/>
      <c r="VM227" s="67"/>
      <c r="VN227" s="65"/>
      <c r="VO227" s="65"/>
      <c r="VP227" s="65"/>
      <c r="VQ227" s="66"/>
      <c r="VS227" s="64"/>
      <c r="VT227" s="67"/>
      <c r="VU227" s="67"/>
      <c r="VV227" s="65"/>
      <c r="VW227" s="65"/>
      <c r="VX227" s="65"/>
      <c r="VY227" s="66"/>
      <c r="WA227" s="64"/>
      <c r="WB227" s="67"/>
      <c r="WC227" s="67"/>
      <c r="WD227" s="65"/>
      <c r="WE227" s="65"/>
      <c r="WF227" s="65"/>
      <c r="WG227" s="66"/>
      <c r="WI227" s="64"/>
      <c r="WJ227" s="67"/>
      <c r="WK227" s="67"/>
      <c r="WL227" s="65"/>
      <c r="WM227" s="65"/>
      <c r="WN227" s="65"/>
      <c r="WO227" s="66"/>
      <c r="WQ227" s="64"/>
      <c r="WR227" s="67"/>
      <c r="WS227" s="67"/>
      <c r="WT227" s="65"/>
      <c r="WU227" s="65"/>
      <c r="WV227" s="65"/>
      <c r="WW227" s="66"/>
      <c r="WY227" s="64"/>
      <c r="WZ227" s="67"/>
      <c r="XA227" s="67"/>
      <c r="XB227" s="65"/>
      <c r="XC227" s="65"/>
      <c r="XD227" s="65"/>
      <c r="XE227" s="66"/>
      <c r="XG227" s="64"/>
      <c r="XH227" s="67"/>
      <c r="XI227" s="67"/>
      <c r="XJ227" s="65"/>
      <c r="XK227" s="65"/>
      <c r="XL227" s="65"/>
      <c r="XM227" s="66"/>
      <c r="XO227" s="64"/>
      <c r="XP227" s="67"/>
      <c r="XQ227" s="67"/>
      <c r="XR227" s="65"/>
      <c r="XS227" s="65"/>
      <c r="XT227" s="65"/>
      <c r="XU227" s="66"/>
      <c r="XW227" s="64"/>
      <c r="XX227" s="67"/>
      <c r="XY227" s="67"/>
      <c r="XZ227" s="65"/>
      <c r="YA227" s="65"/>
      <c r="YB227" s="65"/>
      <c r="YC227" s="66"/>
      <c r="YE227" s="64"/>
      <c r="YF227" s="67"/>
      <c r="YG227" s="67"/>
      <c r="YH227" s="65"/>
      <c r="YI227" s="65"/>
      <c r="YJ227" s="65"/>
      <c r="YK227" s="66"/>
      <c r="YM227" s="64"/>
      <c r="YN227" s="67"/>
      <c r="YO227" s="67"/>
      <c r="YP227" s="65"/>
      <c r="YQ227" s="65"/>
      <c r="YR227" s="65"/>
      <c r="YS227" s="66"/>
      <c r="YU227" s="64"/>
      <c r="YV227" s="67"/>
      <c r="YW227" s="67"/>
      <c r="YX227" s="65"/>
      <c r="YY227" s="65"/>
      <c r="YZ227" s="65"/>
      <c r="ZA227" s="66"/>
      <c r="ZC227" s="64"/>
      <c r="ZD227" s="67"/>
      <c r="ZE227" s="67"/>
      <c r="ZF227" s="65"/>
      <c r="ZG227" s="65"/>
      <c r="ZH227" s="65"/>
      <c r="ZI227" s="66"/>
      <c r="ZK227" s="64"/>
      <c r="ZL227" s="67"/>
      <c r="ZM227" s="67"/>
      <c r="ZN227" s="65"/>
      <c r="ZO227" s="65"/>
      <c r="ZP227" s="65"/>
      <c r="ZQ227" s="66"/>
      <c r="ZS227" s="64"/>
      <c r="ZT227" s="67"/>
      <c r="ZU227" s="67"/>
      <c r="ZV227" s="65"/>
      <c r="ZW227" s="65"/>
      <c r="ZX227" s="65"/>
      <c r="ZY227" s="66"/>
      <c r="AAA227" s="64"/>
      <c r="AAB227" s="67"/>
      <c r="AAC227" s="67"/>
      <c r="AAD227" s="65"/>
      <c r="AAE227" s="65"/>
      <c r="AAF227" s="65"/>
      <c r="AAG227" s="66"/>
      <c r="AAI227" s="64"/>
      <c r="AAJ227" s="67"/>
      <c r="AAK227" s="67"/>
      <c r="AAL227" s="65"/>
      <c r="AAM227" s="65"/>
      <c r="AAN227" s="65"/>
      <c r="AAO227" s="66"/>
      <c r="AAQ227" s="64"/>
      <c r="AAR227" s="67"/>
      <c r="AAS227" s="67"/>
      <c r="AAT227" s="65"/>
      <c r="AAU227" s="65"/>
      <c r="AAV227" s="65"/>
      <c r="AAW227" s="66"/>
      <c r="AAY227" s="64"/>
      <c r="AAZ227" s="67"/>
      <c r="ABA227" s="67"/>
      <c r="ABB227" s="65"/>
      <c r="ABC227" s="65"/>
      <c r="ABD227" s="65"/>
      <c r="ABE227" s="66"/>
      <c r="ABG227" s="64"/>
      <c r="ABH227" s="67"/>
      <c r="ABI227" s="67"/>
      <c r="ABJ227" s="65"/>
      <c r="ABK227" s="65"/>
      <c r="ABL227" s="65"/>
      <c r="ABM227" s="66"/>
      <c r="ABO227" s="64"/>
      <c r="ABP227" s="67"/>
      <c r="ABQ227" s="67"/>
      <c r="ABR227" s="65"/>
      <c r="ABS227" s="65"/>
      <c r="ABT227" s="65"/>
      <c r="ABU227" s="66"/>
      <c r="ABW227" s="64"/>
      <c r="ABX227" s="67"/>
      <c r="ABY227" s="67"/>
      <c r="ABZ227" s="65"/>
      <c r="ACA227" s="65"/>
      <c r="ACB227" s="65"/>
      <c r="ACC227" s="66"/>
      <c r="ACE227" s="64"/>
      <c r="ACF227" s="67"/>
      <c r="ACG227" s="67"/>
      <c r="ACH227" s="65"/>
      <c r="ACI227" s="65"/>
      <c r="ACJ227" s="65"/>
      <c r="ACK227" s="66"/>
      <c r="ACM227" s="64"/>
      <c r="ACN227" s="67"/>
      <c r="ACO227" s="67"/>
      <c r="ACP227" s="65"/>
      <c r="ACQ227" s="65"/>
      <c r="ACR227" s="65"/>
      <c r="ACS227" s="66"/>
      <c r="ACU227" s="64"/>
      <c r="ACV227" s="67"/>
      <c r="ACW227" s="67"/>
      <c r="ACX227" s="65"/>
      <c r="ACY227" s="65"/>
      <c r="ACZ227" s="65"/>
      <c r="ADA227" s="66"/>
      <c r="ADC227" s="64"/>
      <c r="ADD227" s="67"/>
      <c r="ADE227" s="67"/>
      <c r="ADF227" s="65"/>
      <c r="ADG227" s="65"/>
      <c r="ADH227" s="65"/>
      <c r="ADI227" s="66"/>
      <c r="ADK227" s="64"/>
      <c r="ADL227" s="67"/>
      <c r="ADM227" s="67"/>
      <c r="ADN227" s="65"/>
      <c r="ADO227" s="65"/>
      <c r="ADP227" s="65"/>
      <c r="ADQ227" s="66"/>
      <c r="ADS227" s="64"/>
      <c r="ADT227" s="67"/>
      <c r="ADU227" s="67"/>
      <c r="ADV227" s="65"/>
      <c r="ADW227" s="65"/>
      <c r="ADX227" s="65"/>
      <c r="ADY227" s="66"/>
      <c r="AEA227" s="64"/>
      <c r="AEB227" s="67"/>
      <c r="AEC227" s="67"/>
      <c r="AED227" s="65"/>
      <c r="AEE227" s="65"/>
      <c r="AEF227" s="65"/>
      <c r="AEG227" s="66"/>
      <c r="AEI227" s="64"/>
      <c r="AEJ227" s="67"/>
      <c r="AEK227" s="67"/>
      <c r="AEL227" s="65"/>
      <c r="AEM227" s="65"/>
      <c r="AEN227" s="65"/>
      <c r="AEO227" s="66"/>
      <c r="AEQ227" s="64"/>
      <c r="AER227" s="67"/>
      <c r="AES227" s="67"/>
      <c r="AET227" s="65"/>
      <c r="AEU227" s="65"/>
      <c r="AEV227" s="65"/>
      <c r="AEW227" s="66"/>
      <c r="AEY227" s="64"/>
      <c r="AEZ227" s="67"/>
      <c r="AFA227" s="67"/>
      <c r="AFB227" s="65"/>
      <c r="AFC227" s="65"/>
      <c r="AFD227" s="65"/>
      <c r="AFE227" s="66"/>
      <c r="AFG227" s="64"/>
      <c r="AFH227" s="67"/>
      <c r="AFI227" s="67"/>
      <c r="AFJ227" s="65"/>
      <c r="AFK227" s="65"/>
      <c r="AFL227" s="65"/>
      <c r="AFM227" s="66"/>
      <c r="AFO227" s="64"/>
      <c r="AFP227" s="67"/>
      <c r="AFQ227" s="67"/>
      <c r="AFR227" s="65"/>
      <c r="AFS227" s="65"/>
      <c r="AFT227" s="65"/>
      <c r="AFU227" s="66"/>
      <c r="AFW227" s="64"/>
      <c r="AFX227" s="67"/>
      <c r="AFY227" s="67"/>
      <c r="AFZ227" s="65"/>
      <c r="AGA227" s="65"/>
      <c r="AGB227" s="65"/>
      <c r="AGC227" s="66"/>
      <c r="AGE227" s="64"/>
      <c r="AGF227" s="67"/>
      <c r="AGG227" s="67"/>
      <c r="AGH227" s="65"/>
      <c r="AGI227" s="65"/>
      <c r="AGJ227" s="65"/>
      <c r="AGK227" s="66"/>
      <c r="AGM227" s="64"/>
      <c r="AGN227" s="67"/>
      <c r="AGO227" s="67"/>
      <c r="AGP227" s="65"/>
      <c r="AGQ227" s="65"/>
      <c r="AGR227" s="65"/>
      <c r="AGS227" s="66"/>
      <c r="AGU227" s="64"/>
      <c r="AGV227" s="67"/>
      <c r="AGW227" s="67"/>
      <c r="AGX227" s="65"/>
      <c r="AGY227" s="65"/>
      <c r="AGZ227" s="65"/>
      <c r="AHA227" s="66"/>
      <c r="AHC227" s="64"/>
      <c r="AHD227" s="67"/>
      <c r="AHE227" s="67"/>
      <c r="AHF227" s="65"/>
      <c r="AHG227" s="65"/>
      <c r="AHH227" s="65"/>
      <c r="AHI227" s="66"/>
      <c r="AHK227" s="64"/>
      <c r="AHL227" s="67"/>
      <c r="AHM227" s="67"/>
      <c r="AHN227" s="65"/>
      <c r="AHO227" s="65"/>
      <c r="AHP227" s="65"/>
      <c r="AHQ227" s="66"/>
      <c r="AHS227" s="64"/>
      <c r="AHT227" s="67"/>
      <c r="AHU227" s="67"/>
      <c r="AHV227" s="65"/>
      <c r="AHW227" s="65"/>
      <c r="AHX227" s="65"/>
      <c r="AHY227" s="66"/>
      <c r="AIA227" s="64"/>
      <c r="AIB227" s="67"/>
      <c r="AIC227" s="67"/>
      <c r="AID227" s="65"/>
      <c r="AIE227" s="65"/>
      <c r="AIF227" s="65"/>
      <c r="AIG227" s="66"/>
      <c r="AII227" s="64"/>
      <c r="AIJ227" s="67"/>
      <c r="AIK227" s="67"/>
      <c r="AIL227" s="65"/>
      <c r="AIM227" s="65"/>
      <c r="AIN227" s="65"/>
      <c r="AIO227" s="66"/>
      <c r="AIQ227" s="64"/>
      <c r="AIR227" s="67"/>
      <c r="AIS227" s="67"/>
      <c r="AIT227" s="65"/>
      <c r="AIU227" s="65"/>
      <c r="AIV227" s="65"/>
      <c r="AIW227" s="66"/>
      <c r="AIY227" s="64"/>
      <c r="AIZ227" s="67"/>
      <c r="AJA227" s="67"/>
      <c r="AJB227" s="65"/>
      <c r="AJC227" s="65"/>
      <c r="AJD227" s="65"/>
      <c r="AJE227" s="66"/>
      <c r="AJG227" s="64"/>
      <c r="AJH227" s="67"/>
      <c r="AJI227" s="67"/>
      <c r="AJJ227" s="65"/>
      <c r="AJK227" s="65"/>
      <c r="AJL227" s="65"/>
      <c r="AJM227" s="66"/>
      <c r="AJO227" s="64"/>
      <c r="AJP227" s="67"/>
      <c r="AJQ227" s="67"/>
      <c r="AJR227" s="65"/>
      <c r="AJS227" s="65"/>
      <c r="AJT227" s="65"/>
      <c r="AJU227" s="66"/>
      <c r="AJW227" s="64"/>
      <c r="AJX227" s="67"/>
      <c r="AJY227" s="67"/>
      <c r="AJZ227" s="65"/>
      <c r="AKA227" s="65"/>
      <c r="AKB227" s="65"/>
      <c r="AKC227" s="66"/>
      <c r="AKE227" s="64"/>
      <c r="AKF227" s="67"/>
      <c r="AKG227" s="67"/>
      <c r="AKH227" s="65"/>
      <c r="AKI227" s="65"/>
      <c r="AKJ227" s="65"/>
      <c r="AKK227" s="66"/>
      <c r="AKM227" s="64"/>
      <c r="AKN227" s="67"/>
      <c r="AKO227" s="67"/>
      <c r="AKP227" s="65"/>
      <c r="AKQ227" s="65"/>
      <c r="AKR227" s="65"/>
      <c r="AKS227" s="66"/>
      <c r="AKU227" s="64"/>
      <c r="AKV227" s="67"/>
      <c r="AKW227" s="67"/>
      <c r="AKX227" s="65"/>
      <c r="AKY227" s="65"/>
      <c r="AKZ227" s="65"/>
      <c r="ALA227" s="66"/>
      <c r="ALC227" s="64"/>
      <c r="ALD227" s="67"/>
      <c r="ALE227" s="67"/>
      <c r="ALF227" s="65"/>
      <c r="ALG227" s="65"/>
      <c r="ALH227" s="65"/>
      <c r="ALI227" s="66"/>
      <c r="ALK227" s="64"/>
      <c r="ALL227" s="67"/>
      <c r="ALM227" s="67"/>
      <c r="ALN227" s="65"/>
      <c r="ALO227" s="65"/>
      <c r="ALP227" s="65"/>
      <c r="ALQ227" s="66"/>
      <c r="ALS227" s="64"/>
      <c r="ALT227" s="67"/>
      <c r="ALU227" s="67"/>
      <c r="ALV227" s="65"/>
      <c r="ALW227" s="65"/>
      <c r="ALX227" s="65"/>
      <c r="ALY227" s="66"/>
      <c r="AMA227" s="64"/>
      <c r="AMB227" s="67"/>
      <c r="AMC227" s="67"/>
      <c r="AMD227" s="65"/>
      <c r="AME227" s="65"/>
      <c r="AMF227" s="65"/>
      <c r="AMG227" s="66"/>
      <c r="AMI227" s="64"/>
      <c r="AMJ227" s="67"/>
      <c r="AMK227" s="67"/>
      <c r="AML227" s="65"/>
      <c r="AMM227" s="65"/>
      <c r="AMN227" s="65"/>
      <c r="AMO227" s="66"/>
      <c r="AMQ227" s="64"/>
      <c r="AMR227" s="67"/>
      <c r="AMS227" s="67"/>
      <c r="AMT227" s="65"/>
      <c r="AMU227" s="65"/>
      <c r="AMV227" s="65"/>
      <c r="AMW227" s="66"/>
      <c r="AMY227" s="64"/>
      <c r="AMZ227" s="67"/>
      <c r="ANA227" s="67"/>
      <c r="ANB227" s="65"/>
      <c r="ANC227" s="65"/>
      <c r="AND227" s="65"/>
      <c r="ANE227" s="66"/>
      <c r="ANG227" s="64"/>
      <c r="ANH227" s="67"/>
      <c r="ANI227" s="67"/>
      <c r="ANJ227" s="65"/>
      <c r="ANK227" s="65"/>
      <c r="ANL227" s="65"/>
      <c r="ANM227" s="66"/>
      <c r="ANO227" s="64"/>
      <c r="ANP227" s="67"/>
      <c r="ANQ227" s="67"/>
      <c r="ANR227" s="65"/>
      <c r="ANS227" s="65"/>
      <c r="ANT227" s="65"/>
      <c r="ANU227" s="66"/>
      <c r="ANW227" s="64"/>
      <c r="ANX227" s="67"/>
      <c r="ANY227" s="67"/>
      <c r="ANZ227" s="65"/>
      <c r="AOA227" s="65"/>
      <c r="AOB227" s="65"/>
      <c r="AOC227" s="66"/>
      <c r="AOE227" s="64"/>
      <c r="AOF227" s="67"/>
      <c r="AOG227" s="67"/>
      <c r="AOH227" s="65"/>
      <c r="AOI227" s="65"/>
      <c r="AOJ227" s="65"/>
      <c r="AOK227" s="66"/>
      <c r="AOM227" s="64"/>
      <c r="AON227" s="67"/>
      <c r="AOO227" s="67"/>
      <c r="AOP227" s="65"/>
      <c r="AOQ227" s="65"/>
      <c r="AOR227" s="65"/>
      <c r="AOS227" s="66"/>
      <c r="AOU227" s="64"/>
      <c r="AOV227" s="67"/>
      <c r="AOW227" s="67"/>
      <c r="AOX227" s="65"/>
      <c r="AOY227" s="65"/>
      <c r="AOZ227" s="65"/>
      <c r="APA227" s="66"/>
      <c r="APC227" s="64"/>
      <c r="APD227" s="67"/>
      <c r="APE227" s="67"/>
      <c r="APF227" s="65"/>
      <c r="APG227" s="65"/>
      <c r="APH227" s="65"/>
      <c r="API227" s="66"/>
      <c r="APK227" s="64"/>
      <c r="APL227" s="67"/>
      <c r="APM227" s="67"/>
      <c r="APN227" s="65"/>
      <c r="APO227" s="65"/>
      <c r="APP227" s="65"/>
      <c r="APQ227" s="66"/>
      <c r="APS227" s="64"/>
      <c r="APT227" s="67"/>
      <c r="APU227" s="67"/>
      <c r="APV227" s="65"/>
      <c r="APW227" s="65"/>
      <c r="APX227" s="65"/>
      <c r="APY227" s="66"/>
      <c r="AQA227" s="64"/>
      <c r="AQB227" s="67"/>
      <c r="AQC227" s="67"/>
      <c r="AQD227" s="65"/>
      <c r="AQE227" s="65"/>
      <c r="AQF227" s="65"/>
      <c r="AQG227" s="66"/>
      <c r="AQI227" s="64"/>
      <c r="AQJ227" s="67"/>
      <c r="AQK227" s="67"/>
      <c r="AQL227" s="65"/>
      <c r="AQM227" s="65"/>
      <c r="AQN227" s="65"/>
      <c r="AQO227" s="66"/>
      <c r="AQQ227" s="64"/>
      <c r="AQR227" s="67"/>
      <c r="AQS227" s="67"/>
      <c r="AQT227" s="65"/>
      <c r="AQU227" s="65"/>
      <c r="AQV227" s="65"/>
      <c r="AQW227" s="66"/>
      <c r="AQY227" s="64"/>
      <c r="AQZ227" s="67"/>
      <c r="ARA227" s="67"/>
      <c r="ARB227" s="65"/>
      <c r="ARC227" s="65"/>
      <c r="ARD227" s="65"/>
      <c r="ARE227" s="66"/>
      <c r="ARG227" s="64"/>
      <c r="ARH227" s="67"/>
      <c r="ARI227" s="67"/>
      <c r="ARJ227" s="65"/>
      <c r="ARK227" s="65"/>
      <c r="ARL227" s="65"/>
      <c r="ARM227" s="66"/>
      <c r="ARO227" s="64"/>
      <c r="ARP227" s="67"/>
      <c r="ARQ227" s="67"/>
      <c r="ARR227" s="65"/>
      <c r="ARS227" s="65"/>
      <c r="ART227" s="65"/>
      <c r="ARU227" s="66"/>
      <c r="ARW227" s="64"/>
      <c r="ARX227" s="67"/>
      <c r="ARY227" s="67"/>
      <c r="ARZ227" s="65"/>
      <c r="ASA227" s="65"/>
      <c r="ASB227" s="65"/>
      <c r="ASC227" s="66"/>
      <c r="ASE227" s="64"/>
      <c r="ASF227" s="67"/>
      <c r="ASG227" s="67"/>
      <c r="ASH227" s="65"/>
      <c r="ASI227" s="65"/>
      <c r="ASJ227" s="65"/>
      <c r="ASK227" s="66"/>
      <c r="ASM227" s="64"/>
      <c r="ASN227" s="67"/>
      <c r="ASO227" s="67"/>
      <c r="ASP227" s="65"/>
      <c r="ASQ227" s="65"/>
      <c r="ASR227" s="65"/>
      <c r="ASS227" s="66"/>
      <c r="ASU227" s="64"/>
      <c r="ASV227" s="67"/>
      <c r="ASW227" s="67"/>
      <c r="ASX227" s="65"/>
      <c r="ASY227" s="65"/>
      <c r="ASZ227" s="65"/>
      <c r="ATA227" s="66"/>
      <c r="ATC227" s="64"/>
      <c r="ATD227" s="67"/>
      <c r="ATE227" s="67"/>
      <c r="ATF227" s="65"/>
      <c r="ATG227" s="65"/>
      <c r="ATH227" s="65"/>
      <c r="ATI227" s="66"/>
      <c r="ATK227" s="64"/>
      <c r="ATL227" s="67"/>
      <c r="ATM227" s="67"/>
      <c r="ATN227" s="65"/>
      <c r="ATO227" s="65"/>
      <c r="ATP227" s="65"/>
      <c r="ATQ227" s="66"/>
      <c r="ATS227" s="64"/>
      <c r="ATT227" s="67"/>
      <c r="ATU227" s="67"/>
      <c r="ATV227" s="65"/>
      <c r="ATW227" s="65"/>
      <c r="ATX227" s="65"/>
      <c r="ATY227" s="66"/>
      <c r="AUA227" s="64"/>
      <c r="AUB227" s="67"/>
      <c r="AUC227" s="67"/>
      <c r="AUD227" s="65"/>
      <c r="AUE227" s="65"/>
      <c r="AUF227" s="65"/>
      <c r="AUG227" s="66"/>
      <c r="AUI227" s="64"/>
      <c r="AUJ227" s="67"/>
      <c r="AUK227" s="67"/>
      <c r="AUL227" s="65"/>
      <c r="AUM227" s="65"/>
      <c r="AUN227" s="65"/>
      <c r="AUO227" s="66"/>
      <c r="AUQ227" s="64"/>
      <c r="AUR227" s="67"/>
      <c r="AUS227" s="67"/>
      <c r="AUT227" s="65"/>
      <c r="AUU227" s="65"/>
      <c r="AUV227" s="65"/>
      <c r="AUW227" s="66"/>
      <c r="AUY227" s="64"/>
      <c r="AUZ227" s="67"/>
      <c r="AVA227" s="67"/>
      <c r="AVB227" s="65"/>
      <c r="AVC227" s="65"/>
      <c r="AVD227" s="65"/>
      <c r="AVE227" s="66"/>
      <c r="AVG227" s="64"/>
      <c r="AVH227" s="67"/>
      <c r="AVI227" s="67"/>
      <c r="AVJ227" s="65"/>
      <c r="AVK227" s="65"/>
      <c r="AVL227" s="65"/>
      <c r="AVM227" s="66"/>
      <c r="AVO227" s="64"/>
      <c r="AVP227" s="67"/>
      <c r="AVQ227" s="67"/>
      <c r="AVR227" s="65"/>
      <c r="AVS227" s="65"/>
      <c r="AVT227" s="65"/>
      <c r="AVU227" s="66"/>
      <c r="AVW227" s="64"/>
      <c r="AVX227" s="67"/>
      <c r="AVY227" s="67"/>
      <c r="AVZ227" s="65"/>
      <c r="AWA227" s="65"/>
      <c r="AWB227" s="65"/>
      <c r="AWC227" s="66"/>
      <c r="AWE227" s="64"/>
      <c r="AWF227" s="67"/>
      <c r="AWG227" s="67"/>
      <c r="AWH227" s="65"/>
      <c r="AWI227" s="65"/>
      <c r="AWJ227" s="65"/>
      <c r="AWK227" s="66"/>
      <c r="AWM227" s="64"/>
      <c r="AWN227" s="67"/>
      <c r="AWO227" s="67"/>
      <c r="AWP227" s="65"/>
      <c r="AWQ227" s="65"/>
      <c r="AWR227" s="65"/>
      <c r="AWS227" s="66"/>
      <c r="AWU227" s="64"/>
      <c r="AWV227" s="67"/>
      <c r="AWW227" s="67"/>
      <c r="AWX227" s="65"/>
      <c r="AWY227" s="65"/>
      <c r="AWZ227" s="65"/>
      <c r="AXA227" s="66"/>
      <c r="AXC227" s="64"/>
      <c r="AXD227" s="67"/>
      <c r="AXE227" s="67"/>
      <c r="AXF227" s="65"/>
      <c r="AXG227" s="65"/>
      <c r="AXH227" s="65"/>
      <c r="AXI227" s="66"/>
      <c r="AXK227" s="64"/>
      <c r="AXL227" s="67"/>
      <c r="AXM227" s="67"/>
      <c r="AXN227" s="65"/>
      <c r="AXO227" s="65"/>
      <c r="AXP227" s="65"/>
      <c r="AXQ227" s="66"/>
      <c r="AXS227" s="64"/>
      <c r="AXT227" s="67"/>
      <c r="AXU227" s="67"/>
      <c r="AXV227" s="65"/>
      <c r="AXW227" s="65"/>
      <c r="AXX227" s="65"/>
      <c r="AXY227" s="66"/>
      <c r="AYA227" s="64"/>
      <c r="AYB227" s="67"/>
      <c r="AYC227" s="67"/>
      <c r="AYD227" s="65"/>
      <c r="AYE227" s="65"/>
      <c r="AYF227" s="65"/>
      <c r="AYG227" s="66"/>
      <c r="AYI227" s="64"/>
      <c r="AYJ227" s="67"/>
      <c r="AYK227" s="67"/>
      <c r="AYL227" s="65"/>
      <c r="AYM227" s="65"/>
      <c r="AYN227" s="65"/>
      <c r="AYO227" s="66"/>
      <c r="AYQ227" s="64"/>
      <c r="AYR227" s="67"/>
      <c r="AYS227" s="67"/>
      <c r="AYT227" s="65"/>
      <c r="AYU227" s="65"/>
      <c r="AYV227" s="65"/>
      <c r="AYW227" s="66"/>
      <c r="AYY227" s="64"/>
      <c r="AYZ227" s="67"/>
      <c r="AZA227" s="67"/>
      <c r="AZB227" s="65"/>
      <c r="AZC227" s="65"/>
      <c r="AZD227" s="65"/>
      <c r="AZE227" s="66"/>
      <c r="AZG227" s="64"/>
      <c r="AZH227" s="67"/>
      <c r="AZI227" s="67"/>
      <c r="AZJ227" s="65"/>
      <c r="AZK227" s="65"/>
      <c r="AZL227" s="65"/>
      <c r="AZM227" s="66"/>
      <c r="AZO227" s="64"/>
      <c r="AZP227" s="67"/>
      <c r="AZQ227" s="67"/>
      <c r="AZR227" s="65"/>
      <c r="AZS227" s="65"/>
      <c r="AZT227" s="65"/>
      <c r="AZU227" s="66"/>
      <c r="AZW227" s="64"/>
      <c r="AZX227" s="67"/>
      <c r="AZY227" s="67"/>
      <c r="AZZ227" s="65"/>
      <c r="BAA227" s="65"/>
      <c r="BAB227" s="65"/>
      <c r="BAC227" s="66"/>
      <c r="BAE227" s="64"/>
      <c r="BAF227" s="67"/>
      <c r="BAG227" s="67"/>
      <c r="BAH227" s="65"/>
      <c r="BAI227" s="65"/>
      <c r="BAJ227" s="65"/>
      <c r="BAK227" s="66"/>
      <c r="BAM227" s="64"/>
      <c r="BAN227" s="67"/>
      <c r="BAO227" s="67"/>
      <c r="BAP227" s="65"/>
      <c r="BAQ227" s="65"/>
      <c r="BAR227" s="65"/>
      <c r="BAS227" s="66"/>
      <c r="BAU227" s="64"/>
      <c r="BAV227" s="67"/>
      <c r="BAW227" s="67"/>
      <c r="BAX227" s="65"/>
      <c r="BAY227" s="65"/>
      <c r="BAZ227" s="65"/>
      <c r="BBA227" s="66"/>
      <c r="BBC227" s="64"/>
      <c r="BBD227" s="67"/>
      <c r="BBE227" s="67"/>
      <c r="BBF227" s="65"/>
      <c r="BBG227" s="65"/>
      <c r="BBH227" s="65"/>
      <c r="BBI227" s="66"/>
      <c r="BBK227" s="64"/>
      <c r="BBL227" s="67"/>
      <c r="BBM227" s="67"/>
      <c r="BBN227" s="65"/>
      <c r="BBO227" s="65"/>
      <c r="BBP227" s="65"/>
      <c r="BBQ227" s="66"/>
      <c r="BBS227" s="64"/>
      <c r="BBT227" s="67"/>
      <c r="BBU227" s="67"/>
      <c r="BBV227" s="65"/>
      <c r="BBW227" s="65"/>
      <c r="BBX227" s="65"/>
      <c r="BBY227" s="66"/>
      <c r="BCA227" s="64"/>
      <c r="BCB227" s="67"/>
      <c r="BCC227" s="67"/>
      <c r="BCD227" s="65"/>
      <c r="BCE227" s="65"/>
      <c r="BCF227" s="65"/>
      <c r="BCG227" s="66"/>
      <c r="BCI227" s="64"/>
      <c r="BCJ227" s="67"/>
      <c r="BCK227" s="67"/>
      <c r="BCL227" s="65"/>
      <c r="BCM227" s="65"/>
      <c r="BCN227" s="65"/>
      <c r="BCO227" s="66"/>
      <c r="BCQ227" s="64"/>
      <c r="BCR227" s="67"/>
      <c r="BCS227" s="67"/>
      <c r="BCT227" s="65"/>
      <c r="BCU227" s="65"/>
      <c r="BCV227" s="65"/>
      <c r="BCW227" s="66"/>
      <c r="BCY227" s="64"/>
      <c r="BCZ227" s="67"/>
      <c r="BDA227" s="67"/>
      <c r="BDB227" s="65"/>
      <c r="BDC227" s="65"/>
      <c r="BDD227" s="65"/>
      <c r="BDE227" s="66"/>
      <c r="BDG227" s="64"/>
      <c r="BDH227" s="67"/>
      <c r="BDI227" s="67"/>
      <c r="BDJ227" s="65"/>
      <c r="BDK227" s="65"/>
      <c r="BDL227" s="65"/>
      <c r="BDM227" s="66"/>
      <c r="BDO227" s="64"/>
      <c r="BDP227" s="67"/>
      <c r="BDQ227" s="67"/>
      <c r="BDR227" s="65"/>
      <c r="BDS227" s="65"/>
      <c r="BDT227" s="65"/>
      <c r="BDU227" s="66"/>
      <c r="BDW227" s="64"/>
      <c r="BDX227" s="67"/>
      <c r="BDY227" s="67"/>
      <c r="BDZ227" s="65"/>
      <c r="BEA227" s="65"/>
      <c r="BEB227" s="65"/>
      <c r="BEC227" s="66"/>
      <c r="BEE227" s="64"/>
      <c r="BEF227" s="67"/>
      <c r="BEG227" s="67"/>
      <c r="BEH227" s="65"/>
      <c r="BEI227" s="65"/>
      <c r="BEJ227" s="65"/>
      <c r="BEK227" s="66"/>
      <c r="BEM227" s="64"/>
      <c r="BEN227" s="67"/>
      <c r="BEO227" s="67"/>
      <c r="BEP227" s="65"/>
      <c r="BEQ227" s="65"/>
      <c r="BER227" s="65"/>
      <c r="BES227" s="66"/>
      <c r="BEU227" s="64"/>
      <c r="BEV227" s="67"/>
      <c r="BEW227" s="67"/>
      <c r="BEX227" s="65"/>
      <c r="BEY227" s="65"/>
      <c r="BEZ227" s="65"/>
      <c r="BFA227" s="66"/>
      <c r="BFC227" s="64"/>
      <c r="BFD227" s="67"/>
      <c r="BFE227" s="67"/>
      <c r="BFF227" s="65"/>
      <c r="BFG227" s="65"/>
      <c r="BFH227" s="65"/>
      <c r="BFI227" s="66"/>
      <c r="BFK227" s="64"/>
      <c r="BFL227" s="67"/>
      <c r="BFM227" s="67"/>
      <c r="BFN227" s="65"/>
      <c r="BFO227" s="65"/>
      <c r="BFP227" s="65"/>
      <c r="BFQ227" s="66"/>
      <c r="BFS227" s="64"/>
      <c r="BFT227" s="67"/>
      <c r="BFU227" s="67"/>
      <c r="BFV227" s="65"/>
      <c r="BFW227" s="65"/>
      <c r="BFX227" s="65"/>
      <c r="BFY227" s="66"/>
      <c r="BGA227" s="64"/>
      <c r="BGB227" s="67"/>
      <c r="BGC227" s="67"/>
      <c r="BGD227" s="65"/>
      <c r="BGE227" s="65"/>
      <c r="BGF227" s="65"/>
      <c r="BGG227" s="66"/>
      <c r="BGI227" s="64"/>
      <c r="BGJ227" s="67"/>
      <c r="BGK227" s="67"/>
      <c r="BGL227" s="65"/>
      <c r="BGM227" s="65"/>
      <c r="BGN227" s="65"/>
      <c r="BGO227" s="66"/>
      <c r="BGQ227" s="64"/>
      <c r="BGR227" s="67"/>
      <c r="BGS227" s="67"/>
      <c r="BGT227" s="65"/>
      <c r="BGU227" s="65"/>
      <c r="BGV227" s="65"/>
      <c r="BGW227" s="66"/>
      <c r="BGY227" s="64"/>
      <c r="BGZ227" s="67"/>
      <c r="BHA227" s="67"/>
      <c r="BHB227" s="65"/>
      <c r="BHC227" s="65"/>
      <c r="BHD227" s="65"/>
      <c r="BHE227" s="66"/>
      <c r="BHG227" s="64"/>
      <c r="BHH227" s="67"/>
      <c r="BHI227" s="67"/>
      <c r="BHJ227" s="65"/>
      <c r="BHK227" s="65"/>
      <c r="BHL227" s="65"/>
      <c r="BHM227" s="66"/>
      <c r="BHO227" s="64"/>
      <c r="BHP227" s="67"/>
      <c r="BHQ227" s="67"/>
      <c r="BHR227" s="65"/>
      <c r="BHS227" s="65"/>
      <c r="BHT227" s="65"/>
      <c r="BHU227" s="66"/>
      <c r="BHW227" s="64"/>
      <c r="BHX227" s="67"/>
      <c r="BHY227" s="67"/>
      <c r="BHZ227" s="65"/>
      <c r="BIA227" s="65"/>
      <c r="BIB227" s="65"/>
      <c r="BIC227" s="66"/>
      <c r="BIE227" s="64"/>
      <c r="BIF227" s="67"/>
      <c r="BIG227" s="67"/>
      <c r="BIH227" s="65"/>
      <c r="BII227" s="65"/>
      <c r="BIJ227" s="65"/>
      <c r="BIK227" s="66"/>
      <c r="BIM227" s="64"/>
      <c r="BIN227" s="67"/>
      <c r="BIO227" s="67"/>
      <c r="BIP227" s="65"/>
      <c r="BIQ227" s="65"/>
      <c r="BIR227" s="65"/>
      <c r="BIS227" s="66"/>
      <c r="BIU227" s="64"/>
      <c r="BIV227" s="67"/>
      <c r="BIW227" s="67"/>
      <c r="BIX227" s="65"/>
      <c r="BIY227" s="65"/>
      <c r="BIZ227" s="65"/>
      <c r="BJA227" s="66"/>
      <c r="BJC227" s="64"/>
      <c r="BJD227" s="67"/>
      <c r="BJE227" s="67"/>
      <c r="BJF227" s="65"/>
      <c r="BJG227" s="65"/>
      <c r="BJH227" s="65"/>
      <c r="BJI227" s="66"/>
      <c r="BJK227" s="64"/>
      <c r="BJL227" s="67"/>
      <c r="BJM227" s="67"/>
      <c r="BJN227" s="65"/>
      <c r="BJO227" s="65"/>
      <c r="BJP227" s="65"/>
      <c r="BJQ227" s="66"/>
      <c r="BJS227" s="64"/>
      <c r="BJT227" s="67"/>
      <c r="BJU227" s="67"/>
      <c r="BJV227" s="65"/>
      <c r="BJW227" s="65"/>
      <c r="BJX227" s="65"/>
      <c r="BJY227" s="66"/>
      <c r="BKA227" s="64"/>
      <c r="BKB227" s="67"/>
      <c r="BKC227" s="67"/>
      <c r="BKD227" s="65"/>
      <c r="BKE227" s="65"/>
      <c r="BKF227" s="65"/>
      <c r="BKG227" s="66"/>
      <c r="BKI227" s="64"/>
      <c r="BKJ227" s="67"/>
      <c r="BKK227" s="67"/>
      <c r="BKL227" s="65"/>
      <c r="BKM227" s="65"/>
      <c r="BKN227" s="65"/>
      <c r="BKO227" s="66"/>
      <c r="BKQ227" s="64"/>
      <c r="BKR227" s="67"/>
      <c r="BKS227" s="67"/>
      <c r="BKT227" s="65"/>
      <c r="BKU227" s="65"/>
      <c r="BKV227" s="65"/>
      <c r="BKW227" s="66"/>
      <c r="BKY227" s="64"/>
      <c r="BKZ227" s="67"/>
      <c r="BLA227" s="67"/>
      <c r="BLB227" s="65"/>
      <c r="BLC227" s="65"/>
      <c r="BLD227" s="65"/>
      <c r="BLE227" s="66"/>
      <c r="BLG227" s="64"/>
      <c r="BLH227" s="67"/>
      <c r="BLI227" s="67"/>
      <c r="BLJ227" s="65"/>
      <c r="BLK227" s="65"/>
      <c r="BLL227" s="65"/>
      <c r="BLM227" s="66"/>
      <c r="BLO227" s="64"/>
      <c r="BLP227" s="67"/>
      <c r="BLQ227" s="67"/>
      <c r="BLR227" s="65"/>
      <c r="BLS227" s="65"/>
      <c r="BLT227" s="65"/>
      <c r="BLU227" s="66"/>
      <c r="BLW227" s="64"/>
      <c r="BLX227" s="67"/>
      <c r="BLY227" s="67"/>
      <c r="BLZ227" s="65"/>
      <c r="BMA227" s="65"/>
      <c r="BMB227" s="65"/>
      <c r="BMC227" s="66"/>
      <c r="BME227" s="64"/>
      <c r="BMF227" s="67"/>
      <c r="BMG227" s="67"/>
      <c r="BMH227" s="65"/>
      <c r="BMI227" s="65"/>
      <c r="BMJ227" s="65"/>
      <c r="BMK227" s="66"/>
      <c r="BMM227" s="64"/>
      <c r="BMN227" s="67"/>
      <c r="BMO227" s="67"/>
      <c r="BMP227" s="65"/>
      <c r="BMQ227" s="65"/>
      <c r="BMR227" s="65"/>
      <c r="BMS227" s="66"/>
      <c r="BMU227" s="64"/>
      <c r="BMV227" s="67"/>
      <c r="BMW227" s="67"/>
      <c r="BMX227" s="65"/>
      <c r="BMY227" s="65"/>
      <c r="BMZ227" s="65"/>
      <c r="BNA227" s="66"/>
      <c r="BNC227" s="64"/>
      <c r="BND227" s="67"/>
      <c r="BNE227" s="67"/>
      <c r="BNF227" s="65"/>
      <c r="BNG227" s="65"/>
      <c r="BNH227" s="65"/>
      <c r="BNI227" s="66"/>
      <c r="BNK227" s="64"/>
      <c r="BNL227" s="67"/>
      <c r="BNM227" s="67"/>
      <c r="BNN227" s="65"/>
      <c r="BNO227" s="65"/>
      <c r="BNP227" s="65"/>
      <c r="BNQ227" s="66"/>
      <c r="BNS227" s="64"/>
      <c r="BNT227" s="67"/>
      <c r="BNU227" s="67"/>
      <c r="BNV227" s="65"/>
      <c r="BNW227" s="65"/>
      <c r="BNX227" s="65"/>
      <c r="BNY227" s="66"/>
      <c r="BOA227" s="64"/>
      <c r="BOB227" s="67"/>
      <c r="BOC227" s="67"/>
      <c r="BOD227" s="65"/>
      <c r="BOE227" s="65"/>
      <c r="BOF227" s="65"/>
      <c r="BOG227" s="66"/>
      <c r="BOI227" s="64"/>
      <c r="BOJ227" s="67"/>
      <c r="BOK227" s="67"/>
      <c r="BOL227" s="65"/>
      <c r="BOM227" s="65"/>
      <c r="BON227" s="65"/>
      <c r="BOO227" s="66"/>
      <c r="BOQ227" s="64"/>
      <c r="BOR227" s="67"/>
      <c r="BOS227" s="67"/>
      <c r="BOT227" s="65"/>
      <c r="BOU227" s="65"/>
      <c r="BOV227" s="65"/>
      <c r="BOW227" s="66"/>
      <c r="BOY227" s="64"/>
      <c r="BOZ227" s="67"/>
      <c r="BPA227" s="67"/>
      <c r="BPB227" s="65"/>
      <c r="BPC227" s="65"/>
      <c r="BPD227" s="65"/>
      <c r="BPE227" s="66"/>
      <c r="BPG227" s="64"/>
      <c r="BPH227" s="67"/>
      <c r="BPI227" s="67"/>
      <c r="BPJ227" s="65"/>
      <c r="BPK227" s="65"/>
      <c r="BPL227" s="65"/>
      <c r="BPM227" s="66"/>
      <c r="BPO227" s="64"/>
      <c r="BPP227" s="67"/>
      <c r="BPQ227" s="67"/>
      <c r="BPR227" s="65"/>
      <c r="BPS227" s="65"/>
      <c r="BPT227" s="65"/>
      <c r="BPU227" s="66"/>
      <c r="BPW227" s="64"/>
      <c r="BPX227" s="67"/>
      <c r="BPY227" s="67"/>
      <c r="BPZ227" s="65"/>
      <c r="BQA227" s="65"/>
      <c r="BQB227" s="65"/>
      <c r="BQC227" s="66"/>
      <c r="BQE227" s="64"/>
      <c r="BQF227" s="67"/>
      <c r="BQG227" s="67"/>
      <c r="BQH227" s="65"/>
      <c r="BQI227" s="65"/>
      <c r="BQJ227" s="65"/>
      <c r="BQK227" s="66"/>
      <c r="BQM227" s="64"/>
      <c r="BQN227" s="67"/>
      <c r="BQO227" s="67"/>
      <c r="BQP227" s="65"/>
      <c r="BQQ227" s="65"/>
      <c r="BQR227" s="65"/>
      <c r="BQS227" s="66"/>
      <c r="BQU227" s="64"/>
      <c r="BQV227" s="67"/>
      <c r="BQW227" s="67"/>
      <c r="BQX227" s="65"/>
      <c r="BQY227" s="65"/>
      <c r="BQZ227" s="65"/>
      <c r="BRA227" s="66"/>
      <c r="BRC227" s="64"/>
      <c r="BRD227" s="67"/>
      <c r="BRE227" s="67"/>
      <c r="BRF227" s="65"/>
      <c r="BRG227" s="65"/>
      <c r="BRH227" s="65"/>
      <c r="BRI227" s="66"/>
      <c r="BRK227" s="64"/>
      <c r="BRL227" s="67"/>
      <c r="BRM227" s="67"/>
      <c r="BRN227" s="65"/>
      <c r="BRO227" s="65"/>
      <c r="BRP227" s="65"/>
      <c r="BRQ227" s="66"/>
      <c r="BRS227" s="64"/>
      <c r="BRT227" s="67"/>
      <c r="BRU227" s="67"/>
      <c r="BRV227" s="65"/>
      <c r="BRW227" s="65"/>
      <c r="BRX227" s="65"/>
      <c r="BRY227" s="66"/>
      <c r="BSA227" s="64"/>
      <c r="BSB227" s="67"/>
      <c r="BSC227" s="67"/>
      <c r="BSD227" s="65"/>
      <c r="BSE227" s="65"/>
      <c r="BSF227" s="65"/>
      <c r="BSG227" s="66"/>
      <c r="BSI227" s="64"/>
      <c r="BSJ227" s="67"/>
      <c r="BSK227" s="67"/>
      <c r="BSL227" s="65"/>
      <c r="BSM227" s="65"/>
      <c r="BSN227" s="65"/>
      <c r="BSO227" s="66"/>
      <c r="BSQ227" s="64"/>
      <c r="BSR227" s="67"/>
      <c r="BSS227" s="67"/>
      <c r="BST227" s="65"/>
      <c r="BSU227" s="65"/>
      <c r="BSV227" s="65"/>
      <c r="BSW227" s="66"/>
      <c r="BSY227" s="64"/>
      <c r="BSZ227" s="67"/>
      <c r="BTA227" s="67"/>
      <c r="BTB227" s="65"/>
      <c r="BTC227" s="65"/>
      <c r="BTD227" s="65"/>
      <c r="BTE227" s="66"/>
      <c r="BTG227" s="64"/>
      <c r="BTH227" s="67"/>
      <c r="BTI227" s="67"/>
      <c r="BTJ227" s="65"/>
      <c r="BTK227" s="65"/>
      <c r="BTL227" s="65"/>
      <c r="BTM227" s="66"/>
      <c r="BTO227" s="64"/>
      <c r="BTP227" s="67"/>
      <c r="BTQ227" s="67"/>
      <c r="BTR227" s="65"/>
      <c r="BTS227" s="65"/>
      <c r="BTT227" s="65"/>
      <c r="BTU227" s="66"/>
      <c r="BTW227" s="64"/>
      <c r="BTX227" s="67"/>
      <c r="BTY227" s="67"/>
      <c r="BTZ227" s="65"/>
      <c r="BUA227" s="65"/>
      <c r="BUB227" s="65"/>
      <c r="BUC227" s="66"/>
      <c r="BUE227" s="64"/>
      <c r="BUF227" s="67"/>
      <c r="BUG227" s="67"/>
      <c r="BUH227" s="65"/>
      <c r="BUI227" s="65"/>
      <c r="BUJ227" s="65"/>
      <c r="BUK227" s="66"/>
      <c r="BUM227" s="64"/>
      <c r="BUN227" s="67"/>
      <c r="BUO227" s="67"/>
      <c r="BUP227" s="65"/>
      <c r="BUQ227" s="65"/>
      <c r="BUR227" s="65"/>
      <c r="BUS227" s="66"/>
      <c r="BUU227" s="64"/>
      <c r="BUV227" s="67"/>
      <c r="BUW227" s="67"/>
      <c r="BUX227" s="65"/>
      <c r="BUY227" s="65"/>
      <c r="BUZ227" s="65"/>
      <c r="BVA227" s="66"/>
      <c r="BVC227" s="64"/>
      <c r="BVD227" s="67"/>
      <c r="BVE227" s="67"/>
      <c r="BVF227" s="65"/>
      <c r="BVG227" s="65"/>
      <c r="BVH227" s="65"/>
      <c r="BVI227" s="66"/>
      <c r="BVK227" s="64"/>
      <c r="BVL227" s="67"/>
      <c r="BVM227" s="67"/>
      <c r="BVN227" s="65"/>
      <c r="BVO227" s="65"/>
      <c r="BVP227" s="65"/>
      <c r="BVQ227" s="66"/>
      <c r="BVS227" s="64"/>
      <c r="BVT227" s="67"/>
      <c r="BVU227" s="67"/>
      <c r="BVV227" s="65"/>
      <c r="BVW227" s="65"/>
      <c r="BVX227" s="65"/>
      <c r="BVY227" s="66"/>
      <c r="BWA227" s="64"/>
      <c r="BWB227" s="67"/>
      <c r="BWC227" s="67"/>
      <c r="BWD227" s="65"/>
      <c r="BWE227" s="65"/>
      <c r="BWF227" s="65"/>
      <c r="BWG227" s="66"/>
      <c r="BWI227" s="64"/>
      <c r="BWJ227" s="67"/>
      <c r="BWK227" s="67"/>
      <c r="BWL227" s="65"/>
      <c r="BWM227" s="65"/>
      <c r="BWN227" s="65"/>
      <c r="BWO227" s="66"/>
      <c r="BWQ227" s="64"/>
      <c r="BWR227" s="67"/>
      <c r="BWS227" s="67"/>
      <c r="BWT227" s="65"/>
      <c r="BWU227" s="65"/>
      <c r="BWV227" s="65"/>
      <c r="BWW227" s="66"/>
      <c r="BWY227" s="64"/>
      <c r="BWZ227" s="67"/>
      <c r="BXA227" s="67"/>
      <c r="BXB227" s="65"/>
      <c r="BXC227" s="65"/>
      <c r="BXD227" s="65"/>
      <c r="BXE227" s="66"/>
      <c r="BXG227" s="64"/>
      <c r="BXH227" s="67"/>
      <c r="BXI227" s="67"/>
      <c r="BXJ227" s="65"/>
      <c r="BXK227" s="65"/>
      <c r="BXL227" s="65"/>
      <c r="BXM227" s="66"/>
      <c r="BXO227" s="64"/>
      <c r="BXP227" s="67"/>
      <c r="BXQ227" s="67"/>
      <c r="BXR227" s="65"/>
      <c r="BXS227" s="65"/>
      <c r="BXT227" s="65"/>
      <c r="BXU227" s="66"/>
      <c r="BXW227" s="64"/>
      <c r="BXX227" s="67"/>
      <c r="BXY227" s="67"/>
      <c r="BXZ227" s="65"/>
      <c r="BYA227" s="65"/>
      <c r="BYB227" s="65"/>
      <c r="BYC227" s="66"/>
      <c r="BYE227" s="64"/>
      <c r="BYF227" s="67"/>
      <c r="BYG227" s="67"/>
      <c r="BYH227" s="65"/>
      <c r="BYI227" s="65"/>
      <c r="BYJ227" s="65"/>
      <c r="BYK227" s="66"/>
      <c r="BYM227" s="64"/>
      <c r="BYN227" s="67"/>
      <c r="BYO227" s="67"/>
      <c r="BYP227" s="65"/>
      <c r="BYQ227" s="65"/>
      <c r="BYR227" s="65"/>
      <c r="BYS227" s="66"/>
      <c r="BYU227" s="64"/>
      <c r="BYV227" s="67"/>
      <c r="BYW227" s="67"/>
      <c r="BYX227" s="65"/>
      <c r="BYY227" s="65"/>
      <c r="BYZ227" s="65"/>
      <c r="BZA227" s="66"/>
      <c r="BZC227" s="64"/>
      <c r="BZD227" s="67"/>
      <c r="BZE227" s="67"/>
      <c r="BZF227" s="65"/>
      <c r="BZG227" s="65"/>
      <c r="BZH227" s="65"/>
      <c r="BZI227" s="66"/>
      <c r="BZK227" s="64"/>
      <c r="BZL227" s="67"/>
      <c r="BZM227" s="67"/>
      <c r="BZN227" s="65"/>
      <c r="BZO227" s="65"/>
      <c r="BZP227" s="65"/>
      <c r="BZQ227" s="66"/>
      <c r="BZS227" s="64"/>
      <c r="BZT227" s="67"/>
      <c r="BZU227" s="67"/>
      <c r="BZV227" s="65"/>
      <c r="BZW227" s="65"/>
      <c r="BZX227" s="65"/>
      <c r="BZY227" s="66"/>
      <c r="CAA227" s="64"/>
      <c r="CAB227" s="67"/>
      <c r="CAC227" s="67"/>
      <c r="CAD227" s="65"/>
      <c r="CAE227" s="65"/>
      <c r="CAF227" s="65"/>
      <c r="CAG227" s="66"/>
      <c r="CAI227" s="64"/>
      <c r="CAJ227" s="67"/>
      <c r="CAK227" s="67"/>
      <c r="CAL227" s="65"/>
      <c r="CAM227" s="65"/>
      <c r="CAN227" s="65"/>
      <c r="CAO227" s="66"/>
      <c r="CAQ227" s="64"/>
      <c r="CAR227" s="67"/>
      <c r="CAS227" s="67"/>
      <c r="CAT227" s="65"/>
      <c r="CAU227" s="65"/>
      <c r="CAV227" s="65"/>
      <c r="CAW227" s="66"/>
      <c r="CAY227" s="64"/>
      <c r="CAZ227" s="67"/>
      <c r="CBA227" s="67"/>
      <c r="CBB227" s="65"/>
      <c r="CBC227" s="65"/>
      <c r="CBD227" s="65"/>
      <c r="CBE227" s="66"/>
      <c r="CBG227" s="64"/>
      <c r="CBH227" s="67"/>
      <c r="CBI227" s="67"/>
      <c r="CBJ227" s="65"/>
      <c r="CBK227" s="65"/>
      <c r="CBL227" s="65"/>
      <c r="CBM227" s="66"/>
      <c r="CBO227" s="64"/>
      <c r="CBP227" s="67"/>
      <c r="CBQ227" s="67"/>
      <c r="CBR227" s="65"/>
      <c r="CBS227" s="65"/>
      <c r="CBT227" s="65"/>
      <c r="CBU227" s="66"/>
      <c r="CBW227" s="64"/>
      <c r="CBX227" s="67"/>
      <c r="CBY227" s="67"/>
      <c r="CBZ227" s="65"/>
      <c r="CCA227" s="65"/>
      <c r="CCB227" s="65"/>
      <c r="CCC227" s="66"/>
      <c r="CCE227" s="64"/>
      <c r="CCF227" s="67"/>
      <c r="CCG227" s="67"/>
      <c r="CCH227" s="65"/>
      <c r="CCI227" s="65"/>
      <c r="CCJ227" s="65"/>
      <c r="CCK227" s="66"/>
      <c r="CCM227" s="64"/>
      <c r="CCN227" s="67"/>
      <c r="CCO227" s="67"/>
      <c r="CCP227" s="65"/>
      <c r="CCQ227" s="65"/>
      <c r="CCR227" s="65"/>
      <c r="CCS227" s="66"/>
      <c r="CCU227" s="64"/>
      <c r="CCV227" s="67"/>
      <c r="CCW227" s="67"/>
      <c r="CCX227" s="65"/>
      <c r="CCY227" s="65"/>
      <c r="CCZ227" s="65"/>
      <c r="CDA227" s="66"/>
      <c r="CDC227" s="64"/>
      <c r="CDD227" s="67"/>
      <c r="CDE227" s="67"/>
      <c r="CDF227" s="65"/>
      <c r="CDG227" s="65"/>
      <c r="CDH227" s="65"/>
      <c r="CDI227" s="66"/>
      <c r="CDK227" s="64"/>
      <c r="CDL227" s="67"/>
      <c r="CDM227" s="67"/>
      <c r="CDN227" s="65"/>
      <c r="CDO227" s="65"/>
      <c r="CDP227" s="65"/>
      <c r="CDQ227" s="66"/>
      <c r="CDS227" s="64"/>
      <c r="CDT227" s="67"/>
      <c r="CDU227" s="67"/>
      <c r="CDV227" s="65"/>
      <c r="CDW227" s="65"/>
      <c r="CDX227" s="65"/>
      <c r="CDY227" s="66"/>
      <c r="CEA227" s="64"/>
      <c r="CEB227" s="67"/>
      <c r="CEC227" s="67"/>
      <c r="CED227" s="65"/>
      <c r="CEE227" s="65"/>
      <c r="CEF227" s="65"/>
      <c r="CEG227" s="66"/>
      <c r="CEI227" s="64"/>
      <c r="CEJ227" s="67"/>
      <c r="CEK227" s="67"/>
      <c r="CEL227" s="65"/>
      <c r="CEM227" s="65"/>
      <c r="CEN227" s="65"/>
      <c r="CEO227" s="66"/>
      <c r="CEQ227" s="64"/>
      <c r="CER227" s="67"/>
      <c r="CES227" s="67"/>
      <c r="CET227" s="65"/>
      <c r="CEU227" s="65"/>
      <c r="CEV227" s="65"/>
      <c r="CEW227" s="66"/>
      <c r="CEY227" s="64"/>
      <c r="CEZ227" s="67"/>
      <c r="CFA227" s="67"/>
      <c r="CFB227" s="65"/>
      <c r="CFC227" s="65"/>
      <c r="CFD227" s="65"/>
      <c r="CFE227" s="66"/>
      <c r="CFG227" s="64"/>
      <c r="CFH227" s="67"/>
      <c r="CFI227" s="67"/>
      <c r="CFJ227" s="65"/>
      <c r="CFK227" s="65"/>
      <c r="CFL227" s="65"/>
      <c r="CFM227" s="66"/>
      <c r="CFO227" s="64"/>
      <c r="CFP227" s="67"/>
      <c r="CFQ227" s="67"/>
      <c r="CFR227" s="65"/>
      <c r="CFS227" s="65"/>
      <c r="CFT227" s="65"/>
      <c r="CFU227" s="66"/>
      <c r="CFW227" s="64"/>
      <c r="CFX227" s="67"/>
      <c r="CFY227" s="67"/>
      <c r="CFZ227" s="65"/>
      <c r="CGA227" s="65"/>
      <c r="CGB227" s="65"/>
      <c r="CGC227" s="66"/>
      <c r="CGE227" s="64"/>
      <c r="CGF227" s="67"/>
      <c r="CGG227" s="67"/>
      <c r="CGH227" s="65"/>
      <c r="CGI227" s="65"/>
      <c r="CGJ227" s="65"/>
      <c r="CGK227" s="66"/>
      <c r="CGM227" s="64"/>
      <c r="CGN227" s="67"/>
      <c r="CGO227" s="67"/>
      <c r="CGP227" s="65"/>
      <c r="CGQ227" s="65"/>
      <c r="CGR227" s="65"/>
      <c r="CGS227" s="66"/>
      <c r="CGU227" s="64"/>
      <c r="CGV227" s="67"/>
      <c r="CGW227" s="67"/>
      <c r="CGX227" s="65"/>
      <c r="CGY227" s="65"/>
      <c r="CGZ227" s="65"/>
      <c r="CHA227" s="66"/>
      <c r="CHC227" s="64"/>
      <c r="CHD227" s="67"/>
      <c r="CHE227" s="67"/>
      <c r="CHF227" s="65"/>
      <c r="CHG227" s="65"/>
      <c r="CHH227" s="65"/>
      <c r="CHI227" s="66"/>
      <c r="CHK227" s="64"/>
      <c r="CHL227" s="67"/>
      <c r="CHM227" s="67"/>
      <c r="CHN227" s="65"/>
      <c r="CHO227" s="65"/>
      <c r="CHP227" s="65"/>
      <c r="CHQ227" s="66"/>
      <c r="CHS227" s="64"/>
      <c r="CHT227" s="67"/>
      <c r="CHU227" s="67"/>
      <c r="CHV227" s="65"/>
      <c r="CHW227" s="65"/>
      <c r="CHX227" s="65"/>
      <c r="CHY227" s="66"/>
      <c r="CIA227" s="64"/>
      <c r="CIB227" s="67"/>
      <c r="CIC227" s="67"/>
      <c r="CID227" s="65"/>
      <c r="CIE227" s="65"/>
      <c r="CIF227" s="65"/>
      <c r="CIG227" s="66"/>
      <c r="CII227" s="64"/>
      <c r="CIJ227" s="67"/>
      <c r="CIK227" s="67"/>
      <c r="CIL227" s="65"/>
      <c r="CIM227" s="65"/>
      <c r="CIN227" s="65"/>
      <c r="CIO227" s="66"/>
      <c r="CIQ227" s="64"/>
      <c r="CIR227" s="67"/>
      <c r="CIS227" s="67"/>
      <c r="CIT227" s="65"/>
      <c r="CIU227" s="65"/>
      <c r="CIV227" s="65"/>
      <c r="CIW227" s="66"/>
      <c r="CIY227" s="64"/>
      <c r="CIZ227" s="67"/>
      <c r="CJA227" s="67"/>
      <c r="CJB227" s="65"/>
      <c r="CJC227" s="65"/>
      <c r="CJD227" s="65"/>
      <c r="CJE227" s="66"/>
      <c r="CJG227" s="64"/>
      <c r="CJH227" s="67"/>
      <c r="CJI227" s="67"/>
      <c r="CJJ227" s="65"/>
      <c r="CJK227" s="65"/>
      <c r="CJL227" s="65"/>
      <c r="CJM227" s="66"/>
      <c r="CJO227" s="64"/>
      <c r="CJP227" s="67"/>
      <c r="CJQ227" s="67"/>
      <c r="CJR227" s="65"/>
      <c r="CJS227" s="65"/>
      <c r="CJT227" s="65"/>
      <c r="CJU227" s="66"/>
      <c r="CJW227" s="64"/>
      <c r="CJX227" s="67"/>
      <c r="CJY227" s="67"/>
      <c r="CJZ227" s="65"/>
      <c r="CKA227" s="65"/>
      <c r="CKB227" s="65"/>
      <c r="CKC227" s="66"/>
      <c r="CKE227" s="64"/>
      <c r="CKF227" s="67"/>
      <c r="CKG227" s="67"/>
      <c r="CKH227" s="65"/>
      <c r="CKI227" s="65"/>
      <c r="CKJ227" s="65"/>
      <c r="CKK227" s="66"/>
      <c r="CKM227" s="64"/>
      <c r="CKN227" s="67"/>
      <c r="CKO227" s="67"/>
      <c r="CKP227" s="65"/>
      <c r="CKQ227" s="65"/>
      <c r="CKR227" s="65"/>
      <c r="CKS227" s="66"/>
      <c r="CKU227" s="64"/>
      <c r="CKV227" s="67"/>
      <c r="CKW227" s="67"/>
      <c r="CKX227" s="65"/>
      <c r="CKY227" s="65"/>
      <c r="CKZ227" s="65"/>
      <c r="CLA227" s="66"/>
      <c r="CLC227" s="64"/>
      <c r="CLD227" s="67"/>
      <c r="CLE227" s="67"/>
      <c r="CLF227" s="65"/>
      <c r="CLG227" s="65"/>
      <c r="CLH227" s="65"/>
      <c r="CLI227" s="66"/>
      <c r="CLK227" s="64"/>
      <c r="CLL227" s="67"/>
      <c r="CLM227" s="67"/>
      <c r="CLN227" s="65"/>
      <c r="CLO227" s="65"/>
      <c r="CLP227" s="65"/>
      <c r="CLQ227" s="66"/>
      <c r="CLS227" s="64"/>
      <c r="CLT227" s="67"/>
      <c r="CLU227" s="67"/>
      <c r="CLV227" s="65"/>
      <c r="CLW227" s="65"/>
      <c r="CLX227" s="65"/>
      <c r="CLY227" s="66"/>
      <c r="CMA227" s="64"/>
      <c r="CMB227" s="67"/>
      <c r="CMC227" s="67"/>
      <c r="CMD227" s="65"/>
      <c r="CME227" s="65"/>
      <c r="CMF227" s="65"/>
      <c r="CMG227" s="66"/>
      <c r="CMI227" s="64"/>
      <c r="CMJ227" s="67"/>
      <c r="CMK227" s="67"/>
      <c r="CML227" s="65"/>
      <c r="CMM227" s="65"/>
      <c r="CMN227" s="65"/>
      <c r="CMO227" s="66"/>
      <c r="CMQ227" s="64"/>
      <c r="CMR227" s="67"/>
      <c r="CMS227" s="67"/>
      <c r="CMT227" s="65"/>
      <c r="CMU227" s="65"/>
      <c r="CMV227" s="65"/>
      <c r="CMW227" s="66"/>
      <c r="CMY227" s="64"/>
      <c r="CMZ227" s="67"/>
      <c r="CNA227" s="67"/>
      <c r="CNB227" s="65"/>
      <c r="CNC227" s="65"/>
      <c r="CND227" s="65"/>
      <c r="CNE227" s="66"/>
      <c r="CNG227" s="64"/>
      <c r="CNH227" s="67"/>
      <c r="CNI227" s="67"/>
      <c r="CNJ227" s="65"/>
      <c r="CNK227" s="65"/>
      <c r="CNL227" s="65"/>
      <c r="CNM227" s="66"/>
      <c r="CNO227" s="64"/>
      <c r="CNP227" s="67"/>
      <c r="CNQ227" s="67"/>
      <c r="CNR227" s="65"/>
      <c r="CNS227" s="65"/>
      <c r="CNT227" s="65"/>
      <c r="CNU227" s="66"/>
      <c r="CNW227" s="64"/>
      <c r="CNX227" s="67"/>
      <c r="CNY227" s="67"/>
      <c r="CNZ227" s="65"/>
      <c r="COA227" s="65"/>
      <c r="COB227" s="65"/>
      <c r="COC227" s="66"/>
      <c r="COE227" s="64"/>
      <c r="COF227" s="67"/>
      <c r="COG227" s="67"/>
      <c r="COH227" s="65"/>
      <c r="COI227" s="65"/>
      <c r="COJ227" s="65"/>
      <c r="COK227" s="66"/>
      <c r="COM227" s="64"/>
      <c r="CON227" s="67"/>
      <c r="COO227" s="67"/>
      <c r="COP227" s="65"/>
      <c r="COQ227" s="65"/>
      <c r="COR227" s="65"/>
      <c r="COS227" s="66"/>
      <c r="COU227" s="64"/>
      <c r="COV227" s="67"/>
      <c r="COW227" s="67"/>
      <c r="COX227" s="65"/>
      <c r="COY227" s="65"/>
      <c r="COZ227" s="65"/>
      <c r="CPA227" s="66"/>
      <c r="CPC227" s="64"/>
      <c r="CPD227" s="67"/>
      <c r="CPE227" s="67"/>
      <c r="CPF227" s="65"/>
      <c r="CPG227" s="65"/>
      <c r="CPH227" s="65"/>
      <c r="CPI227" s="66"/>
      <c r="CPK227" s="64"/>
      <c r="CPL227" s="67"/>
      <c r="CPM227" s="67"/>
      <c r="CPN227" s="65"/>
      <c r="CPO227" s="65"/>
      <c r="CPP227" s="65"/>
      <c r="CPQ227" s="66"/>
      <c r="CPS227" s="64"/>
      <c r="CPT227" s="67"/>
      <c r="CPU227" s="67"/>
      <c r="CPV227" s="65"/>
      <c r="CPW227" s="65"/>
      <c r="CPX227" s="65"/>
      <c r="CPY227" s="66"/>
      <c r="CQA227" s="64"/>
      <c r="CQB227" s="67"/>
      <c r="CQC227" s="67"/>
      <c r="CQD227" s="65"/>
      <c r="CQE227" s="65"/>
      <c r="CQF227" s="65"/>
      <c r="CQG227" s="66"/>
      <c r="CQI227" s="64"/>
      <c r="CQJ227" s="67"/>
      <c r="CQK227" s="67"/>
      <c r="CQL227" s="65"/>
      <c r="CQM227" s="65"/>
      <c r="CQN227" s="65"/>
      <c r="CQO227" s="66"/>
      <c r="CQQ227" s="64"/>
      <c r="CQR227" s="67"/>
      <c r="CQS227" s="67"/>
      <c r="CQT227" s="65"/>
      <c r="CQU227" s="65"/>
      <c r="CQV227" s="65"/>
      <c r="CQW227" s="66"/>
      <c r="CQY227" s="64"/>
      <c r="CQZ227" s="67"/>
      <c r="CRA227" s="67"/>
      <c r="CRB227" s="65"/>
      <c r="CRC227" s="65"/>
      <c r="CRD227" s="65"/>
      <c r="CRE227" s="66"/>
      <c r="CRG227" s="64"/>
      <c r="CRH227" s="67"/>
      <c r="CRI227" s="67"/>
      <c r="CRJ227" s="65"/>
      <c r="CRK227" s="65"/>
      <c r="CRL227" s="65"/>
      <c r="CRM227" s="66"/>
      <c r="CRO227" s="64"/>
      <c r="CRP227" s="67"/>
      <c r="CRQ227" s="67"/>
      <c r="CRR227" s="65"/>
      <c r="CRS227" s="65"/>
      <c r="CRT227" s="65"/>
      <c r="CRU227" s="66"/>
      <c r="CRW227" s="64"/>
      <c r="CRX227" s="67"/>
      <c r="CRY227" s="67"/>
      <c r="CRZ227" s="65"/>
      <c r="CSA227" s="65"/>
      <c r="CSB227" s="65"/>
      <c r="CSC227" s="66"/>
      <c r="CSE227" s="64"/>
      <c r="CSF227" s="67"/>
      <c r="CSG227" s="67"/>
      <c r="CSH227" s="65"/>
      <c r="CSI227" s="65"/>
      <c r="CSJ227" s="65"/>
      <c r="CSK227" s="66"/>
      <c r="CSM227" s="64"/>
      <c r="CSN227" s="67"/>
      <c r="CSO227" s="67"/>
      <c r="CSP227" s="65"/>
      <c r="CSQ227" s="65"/>
      <c r="CSR227" s="65"/>
      <c r="CSS227" s="66"/>
      <c r="CSU227" s="64"/>
      <c r="CSV227" s="67"/>
      <c r="CSW227" s="67"/>
      <c r="CSX227" s="65"/>
      <c r="CSY227" s="65"/>
      <c r="CSZ227" s="65"/>
      <c r="CTA227" s="66"/>
      <c r="CTC227" s="64"/>
      <c r="CTD227" s="67"/>
      <c r="CTE227" s="67"/>
      <c r="CTF227" s="65"/>
      <c r="CTG227" s="65"/>
      <c r="CTH227" s="65"/>
      <c r="CTI227" s="66"/>
      <c r="CTK227" s="64"/>
      <c r="CTL227" s="67"/>
      <c r="CTM227" s="67"/>
      <c r="CTN227" s="65"/>
      <c r="CTO227" s="65"/>
      <c r="CTP227" s="65"/>
      <c r="CTQ227" s="66"/>
      <c r="CTS227" s="64"/>
      <c r="CTT227" s="67"/>
      <c r="CTU227" s="67"/>
      <c r="CTV227" s="65"/>
      <c r="CTW227" s="65"/>
      <c r="CTX227" s="65"/>
      <c r="CTY227" s="66"/>
      <c r="CUA227" s="64"/>
      <c r="CUB227" s="67"/>
      <c r="CUC227" s="67"/>
      <c r="CUD227" s="65"/>
      <c r="CUE227" s="65"/>
      <c r="CUF227" s="65"/>
      <c r="CUG227" s="66"/>
      <c r="CUI227" s="64"/>
      <c r="CUJ227" s="67"/>
      <c r="CUK227" s="67"/>
      <c r="CUL227" s="65"/>
      <c r="CUM227" s="65"/>
      <c r="CUN227" s="65"/>
      <c r="CUO227" s="66"/>
      <c r="CUQ227" s="64"/>
      <c r="CUR227" s="67"/>
      <c r="CUS227" s="67"/>
      <c r="CUT227" s="65"/>
      <c r="CUU227" s="65"/>
      <c r="CUV227" s="65"/>
      <c r="CUW227" s="66"/>
      <c r="CUY227" s="64"/>
      <c r="CUZ227" s="67"/>
      <c r="CVA227" s="67"/>
      <c r="CVB227" s="65"/>
      <c r="CVC227" s="65"/>
      <c r="CVD227" s="65"/>
      <c r="CVE227" s="66"/>
      <c r="CVG227" s="64"/>
      <c r="CVH227" s="67"/>
      <c r="CVI227" s="67"/>
      <c r="CVJ227" s="65"/>
      <c r="CVK227" s="65"/>
      <c r="CVL227" s="65"/>
      <c r="CVM227" s="66"/>
      <c r="CVO227" s="64"/>
      <c r="CVP227" s="67"/>
      <c r="CVQ227" s="67"/>
      <c r="CVR227" s="65"/>
      <c r="CVS227" s="65"/>
      <c r="CVT227" s="65"/>
      <c r="CVU227" s="66"/>
      <c r="CVW227" s="64"/>
      <c r="CVX227" s="67"/>
      <c r="CVY227" s="67"/>
      <c r="CVZ227" s="65"/>
      <c r="CWA227" s="65"/>
      <c r="CWB227" s="65"/>
      <c r="CWC227" s="66"/>
      <c r="CWE227" s="64"/>
      <c r="CWF227" s="67"/>
      <c r="CWG227" s="67"/>
      <c r="CWH227" s="65"/>
      <c r="CWI227" s="65"/>
      <c r="CWJ227" s="65"/>
      <c r="CWK227" s="66"/>
      <c r="CWM227" s="64"/>
      <c r="CWN227" s="67"/>
      <c r="CWO227" s="67"/>
      <c r="CWP227" s="65"/>
      <c r="CWQ227" s="65"/>
      <c r="CWR227" s="65"/>
      <c r="CWS227" s="66"/>
      <c r="CWU227" s="64"/>
      <c r="CWV227" s="67"/>
      <c r="CWW227" s="67"/>
      <c r="CWX227" s="65"/>
      <c r="CWY227" s="65"/>
      <c r="CWZ227" s="65"/>
      <c r="CXA227" s="66"/>
      <c r="CXC227" s="64"/>
      <c r="CXD227" s="67"/>
      <c r="CXE227" s="67"/>
      <c r="CXF227" s="65"/>
      <c r="CXG227" s="65"/>
      <c r="CXH227" s="65"/>
      <c r="CXI227" s="66"/>
      <c r="CXK227" s="64"/>
      <c r="CXL227" s="67"/>
      <c r="CXM227" s="67"/>
      <c r="CXN227" s="65"/>
      <c r="CXO227" s="65"/>
      <c r="CXP227" s="65"/>
      <c r="CXQ227" s="66"/>
      <c r="CXS227" s="64"/>
      <c r="CXT227" s="67"/>
      <c r="CXU227" s="67"/>
      <c r="CXV227" s="65"/>
      <c r="CXW227" s="65"/>
      <c r="CXX227" s="65"/>
      <c r="CXY227" s="66"/>
      <c r="CYA227" s="64"/>
      <c r="CYB227" s="67"/>
      <c r="CYC227" s="67"/>
      <c r="CYD227" s="65"/>
      <c r="CYE227" s="65"/>
      <c r="CYF227" s="65"/>
      <c r="CYG227" s="66"/>
      <c r="CYI227" s="64"/>
      <c r="CYJ227" s="67"/>
      <c r="CYK227" s="67"/>
      <c r="CYL227" s="65"/>
      <c r="CYM227" s="65"/>
      <c r="CYN227" s="65"/>
      <c r="CYO227" s="66"/>
      <c r="CYQ227" s="64"/>
      <c r="CYR227" s="67"/>
      <c r="CYS227" s="67"/>
      <c r="CYT227" s="65"/>
      <c r="CYU227" s="65"/>
      <c r="CYV227" s="65"/>
      <c r="CYW227" s="66"/>
      <c r="CYY227" s="64"/>
      <c r="CYZ227" s="67"/>
      <c r="CZA227" s="67"/>
      <c r="CZB227" s="65"/>
      <c r="CZC227" s="65"/>
      <c r="CZD227" s="65"/>
      <c r="CZE227" s="66"/>
      <c r="CZG227" s="64"/>
      <c r="CZH227" s="67"/>
      <c r="CZI227" s="67"/>
      <c r="CZJ227" s="65"/>
      <c r="CZK227" s="65"/>
      <c r="CZL227" s="65"/>
      <c r="CZM227" s="66"/>
      <c r="CZO227" s="64"/>
      <c r="CZP227" s="67"/>
      <c r="CZQ227" s="67"/>
      <c r="CZR227" s="65"/>
      <c r="CZS227" s="65"/>
      <c r="CZT227" s="65"/>
      <c r="CZU227" s="66"/>
      <c r="CZW227" s="64"/>
      <c r="CZX227" s="67"/>
      <c r="CZY227" s="67"/>
      <c r="CZZ227" s="65"/>
      <c r="DAA227" s="65"/>
      <c r="DAB227" s="65"/>
      <c r="DAC227" s="66"/>
      <c r="DAE227" s="64"/>
      <c r="DAF227" s="67"/>
      <c r="DAG227" s="67"/>
      <c r="DAH227" s="65"/>
      <c r="DAI227" s="65"/>
      <c r="DAJ227" s="65"/>
      <c r="DAK227" s="66"/>
      <c r="DAM227" s="64"/>
      <c r="DAN227" s="67"/>
      <c r="DAO227" s="67"/>
      <c r="DAP227" s="65"/>
      <c r="DAQ227" s="65"/>
      <c r="DAR227" s="65"/>
      <c r="DAS227" s="66"/>
      <c r="DAU227" s="64"/>
      <c r="DAV227" s="67"/>
      <c r="DAW227" s="67"/>
      <c r="DAX227" s="65"/>
      <c r="DAY227" s="65"/>
      <c r="DAZ227" s="65"/>
      <c r="DBA227" s="66"/>
      <c r="DBC227" s="64"/>
      <c r="DBD227" s="67"/>
      <c r="DBE227" s="67"/>
      <c r="DBF227" s="65"/>
      <c r="DBG227" s="65"/>
      <c r="DBH227" s="65"/>
      <c r="DBI227" s="66"/>
      <c r="DBK227" s="64"/>
      <c r="DBL227" s="67"/>
      <c r="DBM227" s="67"/>
      <c r="DBN227" s="65"/>
      <c r="DBO227" s="65"/>
      <c r="DBP227" s="65"/>
      <c r="DBQ227" s="66"/>
      <c r="DBS227" s="64"/>
      <c r="DBT227" s="67"/>
      <c r="DBU227" s="67"/>
      <c r="DBV227" s="65"/>
      <c r="DBW227" s="65"/>
      <c r="DBX227" s="65"/>
      <c r="DBY227" s="66"/>
      <c r="DCA227" s="64"/>
      <c r="DCB227" s="67"/>
      <c r="DCC227" s="67"/>
      <c r="DCD227" s="65"/>
      <c r="DCE227" s="65"/>
      <c r="DCF227" s="65"/>
      <c r="DCG227" s="66"/>
      <c r="DCI227" s="64"/>
      <c r="DCJ227" s="67"/>
      <c r="DCK227" s="67"/>
      <c r="DCL227" s="65"/>
      <c r="DCM227" s="65"/>
      <c r="DCN227" s="65"/>
      <c r="DCO227" s="66"/>
      <c r="DCQ227" s="64"/>
      <c r="DCR227" s="67"/>
      <c r="DCS227" s="67"/>
      <c r="DCT227" s="65"/>
      <c r="DCU227" s="65"/>
      <c r="DCV227" s="65"/>
      <c r="DCW227" s="66"/>
      <c r="DCY227" s="64"/>
      <c r="DCZ227" s="67"/>
      <c r="DDA227" s="67"/>
      <c r="DDB227" s="65"/>
      <c r="DDC227" s="65"/>
      <c r="DDD227" s="65"/>
      <c r="DDE227" s="66"/>
      <c r="DDG227" s="64"/>
      <c r="DDH227" s="67"/>
      <c r="DDI227" s="67"/>
      <c r="DDJ227" s="65"/>
      <c r="DDK227" s="65"/>
      <c r="DDL227" s="65"/>
      <c r="DDM227" s="66"/>
      <c r="DDO227" s="64"/>
      <c r="DDP227" s="67"/>
      <c r="DDQ227" s="67"/>
      <c r="DDR227" s="65"/>
      <c r="DDS227" s="65"/>
      <c r="DDT227" s="65"/>
      <c r="DDU227" s="66"/>
      <c r="DDW227" s="64"/>
      <c r="DDX227" s="67"/>
      <c r="DDY227" s="67"/>
      <c r="DDZ227" s="65"/>
      <c r="DEA227" s="65"/>
      <c r="DEB227" s="65"/>
      <c r="DEC227" s="66"/>
      <c r="DEE227" s="64"/>
      <c r="DEF227" s="67"/>
      <c r="DEG227" s="67"/>
      <c r="DEH227" s="65"/>
      <c r="DEI227" s="65"/>
      <c r="DEJ227" s="65"/>
      <c r="DEK227" s="66"/>
      <c r="DEM227" s="64"/>
      <c r="DEN227" s="67"/>
      <c r="DEO227" s="67"/>
      <c r="DEP227" s="65"/>
      <c r="DEQ227" s="65"/>
      <c r="DER227" s="65"/>
      <c r="DES227" s="66"/>
      <c r="DEU227" s="64"/>
      <c r="DEV227" s="67"/>
      <c r="DEW227" s="67"/>
      <c r="DEX227" s="65"/>
      <c r="DEY227" s="65"/>
      <c r="DEZ227" s="65"/>
      <c r="DFA227" s="66"/>
      <c r="DFC227" s="64"/>
      <c r="DFD227" s="67"/>
      <c r="DFE227" s="67"/>
      <c r="DFF227" s="65"/>
      <c r="DFG227" s="65"/>
      <c r="DFH227" s="65"/>
      <c r="DFI227" s="66"/>
      <c r="DFK227" s="64"/>
      <c r="DFL227" s="67"/>
      <c r="DFM227" s="67"/>
      <c r="DFN227" s="65"/>
      <c r="DFO227" s="65"/>
      <c r="DFP227" s="65"/>
      <c r="DFQ227" s="66"/>
      <c r="DFS227" s="64"/>
      <c r="DFT227" s="67"/>
      <c r="DFU227" s="67"/>
      <c r="DFV227" s="65"/>
      <c r="DFW227" s="65"/>
      <c r="DFX227" s="65"/>
      <c r="DFY227" s="66"/>
      <c r="DGA227" s="64"/>
      <c r="DGB227" s="67"/>
      <c r="DGC227" s="67"/>
      <c r="DGD227" s="65"/>
      <c r="DGE227" s="65"/>
      <c r="DGF227" s="65"/>
      <c r="DGG227" s="66"/>
      <c r="DGI227" s="64"/>
      <c r="DGJ227" s="67"/>
      <c r="DGK227" s="67"/>
      <c r="DGL227" s="65"/>
      <c r="DGM227" s="65"/>
      <c r="DGN227" s="65"/>
      <c r="DGO227" s="66"/>
      <c r="DGQ227" s="64"/>
      <c r="DGR227" s="67"/>
      <c r="DGS227" s="67"/>
      <c r="DGT227" s="65"/>
      <c r="DGU227" s="65"/>
      <c r="DGV227" s="65"/>
      <c r="DGW227" s="66"/>
      <c r="DGY227" s="64"/>
      <c r="DGZ227" s="67"/>
      <c r="DHA227" s="67"/>
      <c r="DHB227" s="65"/>
      <c r="DHC227" s="65"/>
      <c r="DHD227" s="65"/>
      <c r="DHE227" s="66"/>
      <c r="DHG227" s="64"/>
      <c r="DHH227" s="67"/>
      <c r="DHI227" s="67"/>
      <c r="DHJ227" s="65"/>
      <c r="DHK227" s="65"/>
      <c r="DHL227" s="65"/>
      <c r="DHM227" s="66"/>
      <c r="DHO227" s="64"/>
      <c r="DHP227" s="67"/>
      <c r="DHQ227" s="67"/>
      <c r="DHR227" s="65"/>
      <c r="DHS227" s="65"/>
      <c r="DHT227" s="65"/>
      <c r="DHU227" s="66"/>
      <c r="DHW227" s="64"/>
      <c r="DHX227" s="67"/>
      <c r="DHY227" s="67"/>
      <c r="DHZ227" s="65"/>
      <c r="DIA227" s="65"/>
      <c r="DIB227" s="65"/>
      <c r="DIC227" s="66"/>
      <c r="DIE227" s="64"/>
      <c r="DIF227" s="67"/>
      <c r="DIG227" s="67"/>
      <c r="DIH227" s="65"/>
      <c r="DII227" s="65"/>
      <c r="DIJ227" s="65"/>
      <c r="DIK227" s="66"/>
      <c r="DIM227" s="64"/>
      <c r="DIN227" s="67"/>
      <c r="DIO227" s="67"/>
      <c r="DIP227" s="65"/>
      <c r="DIQ227" s="65"/>
      <c r="DIR227" s="65"/>
      <c r="DIS227" s="66"/>
      <c r="DIU227" s="64"/>
      <c r="DIV227" s="67"/>
      <c r="DIW227" s="67"/>
      <c r="DIX227" s="65"/>
      <c r="DIY227" s="65"/>
      <c r="DIZ227" s="65"/>
      <c r="DJA227" s="66"/>
      <c r="DJC227" s="64"/>
      <c r="DJD227" s="67"/>
      <c r="DJE227" s="67"/>
      <c r="DJF227" s="65"/>
      <c r="DJG227" s="65"/>
      <c r="DJH227" s="65"/>
      <c r="DJI227" s="66"/>
      <c r="DJK227" s="64"/>
      <c r="DJL227" s="67"/>
      <c r="DJM227" s="67"/>
      <c r="DJN227" s="65"/>
      <c r="DJO227" s="65"/>
      <c r="DJP227" s="65"/>
      <c r="DJQ227" s="66"/>
      <c r="DJS227" s="64"/>
      <c r="DJT227" s="67"/>
      <c r="DJU227" s="67"/>
      <c r="DJV227" s="65"/>
      <c r="DJW227" s="65"/>
      <c r="DJX227" s="65"/>
      <c r="DJY227" s="66"/>
      <c r="DKA227" s="64"/>
      <c r="DKB227" s="67"/>
      <c r="DKC227" s="67"/>
      <c r="DKD227" s="65"/>
      <c r="DKE227" s="65"/>
      <c r="DKF227" s="65"/>
      <c r="DKG227" s="66"/>
      <c r="DKI227" s="64"/>
      <c r="DKJ227" s="67"/>
      <c r="DKK227" s="67"/>
      <c r="DKL227" s="65"/>
      <c r="DKM227" s="65"/>
      <c r="DKN227" s="65"/>
      <c r="DKO227" s="66"/>
      <c r="DKQ227" s="64"/>
      <c r="DKR227" s="67"/>
      <c r="DKS227" s="67"/>
      <c r="DKT227" s="65"/>
      <c r="DKU227" s="65"/>
      <c r="DKV227" s="65"/>
      <c r="DKW227" s="66"/>
      <c r="DKY227" s="64"/>
      <c r="DKZ227" s="67"/>
      <c r="DLA227" s="67"/>
      <c r="DLB227" s="65"/>
      <c r="DLC227" s="65"/>
      <c r="DLD227" s="65"/>
      <c r="DLE227" s="66"/>
      <c r="DLG227" s="64"/>
      <c r="DLH227" s="67"/>
      <c r="DLI227" s="67"/>
      <c r="DLJ227" s="65"/>
      <c r="DLK227" s="65"/>
      <c r="DLL227" s="65"/>
      <c r="DLM227" s="66"/>
      <c r="DLO227" s="64"/>
      <c r="DLP227" s="67"/>
      <c r="DLQ227" s="67"/>
      <c r="DLR227" s="65"/>
      <c r="DLS227" s="65"/>
      <c r="DLT227" s="65"/>
      <c r="DLU227" s="66"/>
      <c r="DLW227" s="64"/>
      <c r="DLX227" s="67"/>
      <c r="DLY227" s="67"/>
      <c r="DLZ227" s="65"/>
      <c r="DMA227" s="65"/>
      <c r="DMB227" s="65"/>
      <c r="DMC227" s="66"/>
      <c r="DME227" s="64"/>
      <c r="DMF227" s="67"/>
      <c r="DMG227" s="67"/>
      <c r="DMH227" s="65"/>
      <c r="DMI227" s="65"/>
      <c r="DMJ227" s="65"/>
      <c r="DMK227" s="66"/>
      <c r="DMM227" s="64"/>
      <c r="DMN227" s="67"/>
      <c r="DMO227" s="67"/>
      <c r="DMP227" s="65"/>
      <c r="DMQ227" s="65"/>
      <c r="DMR227" s="65"/>
      <c r="DMS227" s="66"/>
      <c r="DMU227" s="64"/>
      <c r="DMV227" s="67"/>
      <c r="DMW227" s="67"/>
      <c r="DMX227" s="65"/>
      <c r="DMY227" s="65"/>
      <c r="DMZ227" s="65"/>
      <c r="DNA227" s="66"/>
      <c r="DNC227" s="64"/>
      <c r="DND227" s="67"/>
      <c r="DNE227" s="67"/>
      <c r="DNF227" s="65"/>
      <c r="DNG227" s="65"/>
      <c r="DNH227" s="65"/>
      <c r="DNI227" s="66"/>
      <c r="DNK227" s="64"/>
      <c r="DNL227" s="67"/>
      <c r="DNM227" s="67"/>
      <c r="DNN227" s="65"/>
      <c r="DNO227" s="65"/>
      <c r="DNP227" s="65"/>
      <c r="DNQ227" s="66"/>
      <c r="DNS227" s="64"/>
      <c r="DNT227" s="67"/>
      <c r="DNU227" s="67"/>
      <c r="DNV227" s="65"/>
      <c r="DNW227" s="65"/>
      <c r="DNX227" s="65"/>
      <c r="DNY227" s="66"/>
      <c r="DOA227" s="64"/>
      <c r="DOB227" s="67"/>
      <c r="DOC227" s="67"/>
      <c r="DOD227" s="65"/>
      <c r="DOE227" s="65"/>
      <c r="DOF227" s="65"/>
      <c r="DOG227" s="66"/>
      <c r="DOI227" s="64"/>
      <c r="DOJ227" s="67"/>
      <c r="DOK227" s="67"/>
      <c r="DOL227" s="65"/>
      <c r="DOM227" s="65"/>
      <c r="DON227" s="65"/>
      <c r="DOO227" s="66"/>
      <c r="DOQ227" s="64"/>
      <c r="DOR227" s="67"/>
      <c r="DOS227" s="67"/>
      <c r="DOT227" s="65"/>
      <c r="DOU227" s="65"/>
      <c r="DOV227" s="65"/>
      <c r="DOW227" s="66"/>
      <c r="DOY227" s="64"/>
      <c r="DOZ227" s="67"/>
      <c r="DPA227" s="67"/>
      <c r="DPB227" s="65"/>
      <c r="DPC227" s="65"/>
      <c r="DPD227" s="65"/>
      <c r="DPE227" s="66"/>
      <c r="DPG227" s="64"/>
      <c r="DPH227" s="67"/>
      <c r="DPI227" s="67"/>
      <c r="DPJ227" s="65"/>
      <c r="DPK227" s="65"/>
      <c r="DPL227" s="65"/>
      <c r="DPM227" s="66"/>
      <c r="DPO227" s="64"/>
      <c r="DPP227" s="67"/>
      <c r="DPQ227" s="67"/>
      <c r="DPR227" s="65"/>
      <c r="DPS227" s="65"/>
      <c r="DPT227" s="65"/>
      <c r="DPU227" s="66"/>
      <c r="DPW227" s="64"/>
      <c r="DPX227" s="67"/>
      <c r="DPY227" s="67"/>
      <c r="DPZ227" s="65"/>
      <c r="DQA227" s="65"/>
      <c r="DQB227" s="65"/>
      <c r="DQC227" s="66"/>
      <c r="DQE227" s="64"/>
      <c r="DQF227" s="67"/>
      <c r="DQG227" s="67"/>
      <c r="DQH227" s="65"/>
      <c r="DQI227" s="65"/>
      <c r="DQJ227" s="65"/>
      <c r="DQK227" s="66"/>
      <c r="DQM227" s="64"/>
      <c r="DQN227" s="67"/>
      <c r="DQO227" s="67"/>
      <c r="DQP227" s="65"/>
      <c r="DQQ227" s="65"/>
      <c r="DQR227" s="65"/>
      <c r="DQS227" s="66"/>
      <c r="DQU227" s="64"/>
      <c r="DQV227" s="67"/>
      <c r="DQW227" s="67"/>
      <c r="DQX227" s="65"/>
      <c r="DQY227" s="65"/>
      <c r="DQZ227" s="65"/>
      <c r="DRA227" s="66"/>
      <c r="DRC227" s="64"/>
      <c r="DRD227" s="67"/>
      <c r="DRE227" s="67"/>
      <c r="DRF227" s="65"/>
      <c r="DRG227" s="65"/>
      <c r="DRH227" s="65"/>
      <c r="DRI227" s="66"/>
      <c r="DRK227" s="64"/>
      <c r="DRL227" s="67"/>
      <c r="DRM227" s="67"/>
      <c r="DRN227" s="65"/>
      <c r="DRO227" s="65"/>
      <c r="DRP227" s="65"/>
      <c r="DRQ227" s="66"/>
      <c r="DRS227" s="64"/>
      <c r="DRT227" s="67"/>
      <c r="DRU227" s="67"/>
      <c r="DRV227" s="65"/>
      <c r="DRW227" s="65"/>
      <c r="DRX227" s="65"/>
      <c r="DRY227" s="66"/>
      <c r="DSA227" s="64"/>
      <c r="DSB227" s="67"/>
      <c r="DSC227" s="67"/>
      <c r="DSD227" s="65"/>
      <c r="DSE227" s="65"/>
      <c r="DSF227" s="65"/>
      <c r="DSG227" s="66"/>
      <c r="DSI227" s="64"/>
      <c r="DSJ227" s="67"/>
      <c r="DSK227" s="67"/>
      <c r="DSL227" s="65"/>
      <c r="DSM227" s="65"/>
      <c r="DSN227" s="65"/>
      <c r="DSO227" s="66"/>
      <c r="DSQ227" s="64"/>
      <c r="DSR227" s="67"/>
      <c r="DSS227" s="67"/>
      <c r="DST227" s="65"/>
      <c r="DSU227" s="65"/>
      <c r="DSV227" s="65"/>
      <c r="DSW227" s="66"/>
      <c r="DSY227" s="64"/>
      <c r="DSZ227" s="67"/>
      <c r="DTA227" s="67"/>
      <c r="DTB227" s="65"/>
      <c r="DTC227" s="65"/>
      <c r="DTD227" s="65"/>
      <c r="DTE227" s="66"/>
      <c r="DTG227" s="64"/>
      <c r="DTH227" s="67"/>
      <c r="DTI227" s="67"/>
      <c r="DTJ227" s="65"/>
      <c r="DTK227" s="65"/>
      <c r="DTL227" s="65"/>
      <c r="DTM227" s="66"/>
      <c r="DTO227" s="64"/>
      <c r="DTP227" s="67"/>
      <c r="DTQ227" s="67"/>
      <c r="DTR227" s="65"/>
      <c r="DTS227" s="65"/>
      <c r="DTT227" s="65"/>
      <c r="DTU227" s="66"/>
      <c r="DTW227" s="64"/>
      <c r="DTX227" s="67"/>
      <c r="DTY227" s="67"/>
      <c r="DTZ227" s="65"/>
      <c r="DUA227" s="65"/>
      <c r="DUB227" s="65"/>
      <c r="DUC227" s="66"/>
      <c r="DUE227" s="64"/>
      <c r="DUF227" s="67"/>
      <c r="DUG227" s="67"/>
      <c r="DUH227" s="65"/>
      <c r="DUI227" s="65"/>
      <c r="DUJ227" s="65"/>
      <c r="DUK227" s="66"/>
      <c r="DUM227" s="64"/>
      <c r="DUN227" s="67"/>
      <c r="DUO227" s="67"/>
      <c r="DUP227" s="65"/>
      <c r="DUQ227" s="65"/>
      <c r="DUR227" s="65"/>
      <c r="DUS227" s="66"/>
      <c r="DUU227" s="64"/>
      <c r="DUV227" s="67"/>
      <c r="DUW227" s="67"/>
      <c r="DUX227" s="65"/>
      <c r="DUY227" s="65"/>
      <c r="DUZ227" s="65"/>
      <c r="DVA227" s="66"/>
      <c r="DVC227" s="64"/>
      <c r="DVD227" s="67"/>
      <c r="DVE227" s="67"/>
      <c r="DVF227" s="65"/>
      <c r="DVG227" s="65"/>
      <c r="DVH227" s="65"/>
      <c r="DVI227" s="66"/>
      <c r="DVK227" s="64"/>
      <c r="DVL227" s="67"/>
      <c r="DVM227" s="67"/>
      <c r="DVN227" s="65"/>
      <c r="DVO227" s="65"/>
      <c r="DVP227" s="65"/>
      <c r="DVQ227" s="66"/>
      <c r="DVS227" s="64"/>
      <c r="DVT227" s="67"/>
      <c r="DVU227" s="67"/>
      <c r="DVV227" s="65"/>
      <c r="DVW227" s="65"/>
      <c r="DVX227" s="65"/>
      <c r="DVY227" s="66"/>
      <c r="DWA227" s="64"/>
      <c r="DWB227" s="67"/>
      <c r="DWC227" s="67"/>
      <c r="DWD227" s="65"/>
      <c r="DWE227" s="65"/>
      <c r="DWF227" s="65"/>
      <c r="DWG227" s="66"/>
      <c r="DWI227" s="64"/>
      <c r="DWJ227" s="67"/>
      <c r="DWK227" s="67"/>
      <c r="DWL227" s="65"/>
      <c r="DWM227" s="65"/>
      <c r="DWN227" s="65"/>
      <c r="DWO227" s="66"/>
      <c r="DWQ227" s="64"/>
      <c r="DWR227" s="67"/>
      <c r="DWS227" s="67"/>
      <c r="DWT227" s="65"/>
      <c r="DWU227" s="65"/>
      <c r="DWV227" s="65"/>
      <c r="DWW227" s="66"/>
      <c r="DWY227" s="64"/>
      <c r="DWZ227" s="67"/>
      <c r="DXA227" s="67"/>
      <c r="DXB227" s="65"/>
      <c r="DXC227" s="65"/>
      <c r="DXD227" s="65"/>
      <c r="DXE227" s="66"/>
      <c r="DXG227" s="64"/>
      <c r="DXH227" s="67"/>
      <c r="DXI227" s="67"/>
      <c r="DXJ227" s="65"/>
      <c r="DXK227" s="65"/>
      <c r="DXL227" s="65"/>
      <c r="DXM227" s="66"/>
      <c r="DXO227" s="64"/>
      <c r="DXP227" s="67"/>
      <c r="DXQ227" s="67"/>
      <c r="DXR227" s="65"/>
      <c r="DXS227" s="65"/>
      <c r="DXT227" s="65"/>
      <c r="DXU227" s="66"/>
      <c r="DXW227" s="64"/>
      <c r="DXX227" s="67"/>
      <c r="DXY227" s="67"/>
      <c r="DXZ227" s="65"/>
      <c r="DYA227" s="65"/>
      <c r="DYB227" s="65"/>
      <c r="DYC227" s="66"/>
      <c r="DYE227" s="64"/>
      <c r="DYF227" s="67"/>
      <c r="DYG227" s="67"/>
      <c r="DYH227" s="65"/>
      <c r="DYI227" s="65"/>
      <c r="DYJ227" s="65"/>
      <c r="DYK227" s="66"/>
      <c r="DYM227" s="64"/>
      <c r="DYN227" s="67"/>
      <c r="DYO227" s="67"/>
      <c r="DYP227" s="65"/>
      <c r="DYQ227" s="65"/>
      <c r="DYR227" s="65"/>
      <c r="DYS227" s="66"/>
      <c r="DYU227" s="64"/>
      <c r="DYV227" s="67"/>
      <c r="DYW227" s="67"/>
      <c r="DYX227" s="65"/>
      <c r="DYY227" s="65"/>
      <c r="DYZ227" s="65"/>
      <c r="DZA227" s="66"/>
      <c r="DZC227" s="64"/>
      <c r="DZD227" s="67"/>
      <c r="DZE227" s="67"/>
      <c r="DZF227" s="65"/>
      <c r="DZG227" s="65"/>
      <c r="DZH227" s="65"/>
      <c r="DZI227" s="66"/>
      <c r="DZK227" s="64"/>
      <c r="DZL227" s="67"/>
      <c r="DZM227" s="67"/>
      <c r="DZN227" s="65"/>
      <c r="DZO227" s="65"/>
      <c r="DZP227" s="65"/>
      <c r="DZQ227" s="66"/>
      <c r="DZS227" s="64"/>
      <c r="DZT227" s="67"/>
      <c r="DZU227" s="67"/>
      <c r="DZV227" s="65"/>
      <c r="DZW227" s="65"/>
      <c r="DZX227" s="65"/>
      <c r="DZY227" s="66"/>
      <c r="EAA227" s="64"/>
      <c r="EAB227" s="67"/>
      <c r="EAC227" s="67"/>
      <c r="EAD227" s="65"/>
      <c r="EAE227" s="65"/>
      <c r="EAF227" s="65"/>
      <c r="EAG227" s="66"/>
      <c r="EAI227" s="64"/>
      <c r="EAJ227" s="67"/>
      <c r="EAK227" s="67"/>
      <c r="EAL227" s="65"/>
      <c r="EAM227" s="65"/>
      <c r="EAN227" s="65"/>
      <c r="EAO227" s="66"/>
      <c r="EAQ227" s="64"/>
      <c r="EAR227" s="67"/>
      <c r="EAS227" s="67"/>
      <c r="EAT227" s="65"/>
      <c r="EAU227" s="65"/>
      <c r="EAV227" s="65"/>
      <c r="EAW227" s="66"/>
      <c r="EAY227" s="64"/>
      <c r="EAZ227" s="67"/>
      <c r="EBA227" s="67"/>
      <c r="EBB227" s="65"/>
      <c r="EBC227" s="65"/>
      <c r="EBD227" s="65"/>
      <c r="EBE227" s="66"/>
      <c r="EBG227" s="64"/>
      <c r="EBH227" s="67"/>
      <c r="EBI227" s="67"/>
      <c r="EBJ227" s="65"/>
      <c r="EBK227" s="65"/>
      <c r="EBL227" s="65"/>
      <c r="EBM227" s="66"/>
      <c r="EBO227" s="64"/>
      <c r="EBP227" s="67"/>
      <c r="EBQ227" s="67"/>
      <c r="EBR227" s="65"/>
      <c r="EBS227" s="65"/>
      <c r="EBT227" s="65"/>
      <c r="EBU227" s="66"/>
      <c r="EBW227" s="64"/>
      <c r="EBX227" s="67"/>
      <c r="EBY227" s="67"/>
      <c r="EBZ227" s="65"/>
      <c r="ECA227" s="65"/>
      <c r="ECB227" s="65"/>
      <c r="ECC227" s="66"/>
      <c r="ECE227" s="64"/>
      <c r="ECF227" s="67"/>
      <c r="ECG227" s="67"/>
      <c r="ECH227" s="65"/>
      <c r="ECI227" s="65"/>
      <c r="ECJ227" s="65"/>
      <c r="ECK227" s="66"/>
      <c r="ECM227" s="64"/>
      <c r="ECN227" s="67"/>
      <c r="ECO227" s="67"/>
      <c r="ECP227" s="65"/>
      <c r="ECQ227" s="65"/>
      <c r="ECR227" s="65"/>
      <c r="ECS227" s="66"/>
      <c r="ECU227" s="64"/>
      <c r="ECV227" s="67"/>
      <c r="ECW227" s="67"/>
      <c r="ECX227" s="65"/>
      <c r="ECY227" s="65"/>
      <c r="ECZ227" s="65"/>
      <c r="EDA227" s="66"/>
      <c r="EDC227" s="64"/>
      <c r="EDD227" s="67"/>
      <c r="EDE227" s="67"/>
      <c r="EDF227" s="65"/>
      <c r="EDG227" s="65"/>
      <c r="EDH227" s="65"/>
      <c r="EDI227" s="66"/>
      <c r="EDK227" s="64"/>
      <c r="EDL227" s="67"/>
      <c r="EDM227" s="67"/>
      <c r="EDN227" s="65"/>
      <c r="EDO227" s="65"/>
      <c r="EDP227" s="65"/>
      <c r="EDQ227" s="66"/>
      <c r="EDS227" s="64"/>
      <c r="EDT227" s="67"/>
      <c r="EDU227" s="67"/>
      <c r="EDV227" s="65"/>
      <c r="EDW227" s="65"/>
      <c r="EDX227" s="65"/>
      <c r="EDY227" s="66"/>
      <c r="EEA227" s="64"/>
      <c r="EEB227" s="67"/>
      <c r="EEC227" s="67"/>
      <c r="EED227" s="65"/>
      <c r="EEE227" s="65"/>
      <c r="EEF227" s="65"/>
      <c r="EEG227" s="66"/>
      <c r="EEI227" s="64"/>
      <c r="EEJ227" s="67"/>
      <c r="EEK227" s="67"/>
      <c r="EEL227" s="65"/>
      <c r="EEM227" s="65"/>
      <c r="EEN227" s="65"/>
      <c r="EEO227" s="66"/>
      <c r="EEQ227" s="64"/>
      <c r="EER227" s="67"/>
      <c r="EES227" s="67"/>
      <c r="EET227" s="65"/>
      <c r="EEU227" s="65"/>
      <c r="EEV227" s="65"/>
      <c r="EEW227" s="66"/>
      <c r="EEY227" s="64"/>
      <c r="EEZ227" s="67"/>
      <c r="EFA227" s="67"/>
      <c r="EFB227" s="65"/>
      <c r="EFC227" s="65"/>
      <c r="EFD227" s="65"/>
      <c r="EFE227" s="66"/>
      <c r="EFG227" s="64"/>
      <c r="EFH227" s="67"/>
      <c r="EFI227" s="67"/>
      <c r="EFJ227" s="65"/>
      <c r="EFK227" s="65"/>
      <c r="EFL227" s="65"/>
      <c r="EFM227" s="66"/>
      <c r="EFO227" s="64"/>
      <c r="EFP227" s="67"/>
      <c r="EFQ227" s="67"/>
      <c r="EFR227" s="65"/>
      <c r="EFS227" s="65"/>
      <c r="EFT227" s="65"/>
      <c r="EFU227" s="66"/>
      <c r="EFW227" s="64"/>
      <c r="EFX227" s="67"/>
      <c r="EFY227" s="67"/>
      <c r="EFZ227" s="65"/>
      <c r="EGA227" s="65"/>
      <c r="EGB227" s="65"/>
      <c r="EGC227" s="66"/>
      <c r="EGE227" s="64"/>
      <c r="EGF227" s="67"/>
      <c r="EGG227" s="67"/>
      <c r="EGH227" s="65"/>
      <c r="EGI227" s="65"/>
      <c r="EGJ227" s="65"/>
      <c r="EGK227" s="66"/>
      <c r="EGM227" s="64"/>
      <c r="EGN227" s="67"/>
      <c r="EGO227" s="67"/>
      <c r="EGP227" s="65"/>
      <c r="EGQ227" s="65"/>
      <c r="EGR227" s="65"/>
      <c r="EGS227" s="66"/>
      <c r="EGU227" s="64"/>
      <c r="EGV227" s="67"/>
      <c r="EGW227" s="67"/>
      <c r="EGX227" s="65"/>
      <c r="EGY227" s="65"/>
      <c r="EGZ227" s="65"/>
      <c r="EHA227" s="66"/>
      <c r="EHC227" s="64"/>
      <c r="EHD227" s="67"/>
      <c r="EHE227" s="67"/>
      <c r="EHF227" s="65"/>
      <c r="EHG227" s="65"/>
      <c r="EHH227" s="65"/>
      <c r="EHI227" s="66"/>
      <c r="EHK227" s="64"/>
      <c r="EHL227" s="67"/>
      <c r="EHM227" s="67"/>
      <c r="EHN227" s="65"/>
      <c r="EHO227" s="65"/>
      <c r="EHP227" s="65"/>
      <c r="EHQ227" s="66"/>
      <c r="EHS227" s="64"/>
      <c r="EHT227" s="67"/>
      <c r="EHU227" s="67"/>
      <c r="EHV227" s="65"/>
      <c r="EHW227" s="65"/>
      <c r="EHX227" s="65"/>
      <c r="EHY227" s="66"/>
      <c r="EIA227" s="64"/>
      <c r="EIB227" s="67"/>
      <c r="EIC227" s="67"/>
      <c r="EID227" s="65"/>
      <c r="EIE227" s="65"/>
      <c r="EIF227" s="65"/>
      <c r="EIG227" s="66"/>
      <c r="EII227" s="64"/>
      <c r="EIJ227" s="67"/>
      <c r="EIK227" s="67"/>
      <c r="EIL227" s="65"/>
      <c r="EIM227" s="65"/>
      <c r="EIN227" s="65"/>
      <c r="EIO227" s="66"/>
      <c r="EIQ227" s="64"/>
      <c r="EIR227" s="67"/>
      <c r="EIS227" s="67"/>
      <c r="EIT227" s="65"/>
      <c r="EIU227" s="65"/>
      <c r="EIV227" s="65"/>
      <c r="EIW227" s="66"/>
      <c r="EIY227" s="64"/>
      <c r="EIZ227" s="67"/>
      <c r="EJA227" s="67"/>
      <c r="EJB227" s="65"/>
      <c r="EJC227" s="65"/>
      <c r="EJD227" s="65"/>
      <c r="EJE227" s="66"/>
      <c r="EJG227" s="64"/>
      <c r="EJH227" s="67"/>
      <c r="EJI227" s="67"/>
      <c r="EJJ227" s="65"/>
      <c r="EJK227" s="65"/>
      <c r="EJL227" s="65"/>
      <c r="EJM227" s="66"/>
      <c r="EJO227" s="64"/>
      <c r="EJP227" s="67"/>
      <c r="EJQ227" s="67"/>
      <c r="EJR227" s="65"/>
      <c r="EJS227" s="65"/>
      <c r="EJT227" s="65"/>
      <c r="EJU227" s="66"/>
      <c r="EJW227" s="64"/>
      <c r="EJX227" s="67"/>
      <c r="EJY227" s="67"/>
      <c r="EJZ227" s="65"/>
      <c r="EKA227" s="65"/>
      <c r="EKB227" s="65"/>
      <c r="EKC227" s="66"/>
      <c r="EKE227" s="64"/>
      <c r="EKF227" s="67"/>
      <c r="EKG227" s="67"/>
      <c r="EKH227" s="65"/>
      <c r="EKI227" s="65"/>
      <c r="EKJ227" s="65"/>
      <c r="EKK227" s="66"/>
      <c r="EKM227" s="64"/>
      <c r="EKN227" s="67"/>
      <c r="EKO227" s="67"/>
      <c r="EKP227" s="65"/>
      <c r="EKQ227" s="65"/>
      <c r="EKR227" s="65"/>
      <c r="EKS227" s="66"/>
      <c r="EKU227" s="64"/>
      <c r="EKV227" s="67"/>
      <c r="EKW227" s="67"/>
      <c r="EKX227" s="65"/>
      <c r="EKY227" s="65"/>
      <c r="EKZ227" s="65"/>
      <c r="ELA227" s="66"/>
      <c r="ELC227" s="64"/>
      <c r="ELD227" s="67"/>
      <c r="ELE227" s="67"/>
      <c r="ELF227" s="65"/>
      <c r="ELG227" s="65"/>
      <c r="ELH227" s="65"/>
      <c r="ELI227" s="66"/>
      <c r="ELK227" s="64"/>
      <c r="ELL227" s="67"/>
      <c r="ELM227" s="67"/>
      <c r="ELN227" s="65"/>
      <c r="ELO227" s="65"/>
      <c r="ELP227" s="65"/>
      <c r="ELQ227" s="66"/>
      <c r="ELS227" s="64"/>
      <c r="ELT227" s="67"/>
      <c r="ELU227" s="67"/>
      <c r="ELV227" s="65"/>
      <c r="ELW227" s="65"/>
      <c r="ELX227" s="65"/>
      <c r="ELY227" s="66"/>
      <c r="EMA227" s="64"/>
      <c r="EMB227" s="67"/>
      <c r="EMC227" s="67"/>
      <c r="EMD227" s="65"/>
      <c r="EME227" s="65"/>
      <c r="EMF227" s="65"/>
      <c r="EMG227" s="66"/>
      <c r="EMI227" s="64"/>
      <c r="EMJ227" s="67"/>
      <c r="EMK227" s="67"/>
      <c r="EML227" s="65"/>
      <c r="EMM227" s="65"/>
      <c r="EMN227" s="65"/>
      <c r="EMO227" s="66"/>
      <c r="EMQ227" s="64"/>
      <c r="EMR227" s="67"/>
      <c r="EMS227" s="67"/>
      <c r="EMT227" s="65"/>
      <c r="EMU227" s="65"/>
      <c r="EMV227" s="65"/>
      <c r="EMW227" s="66"/>
      <c r="EMY227" s="64"/>
      <c r="EMZ227" s="67"/>
      <c r="ENA227" s="67"/>
      <c r="ENB227" s="65"/>
      <c r="ENC227" s="65"/>
      <c r="END227" s="65"/>
      <c r="ENE227" s="66"/>
      <c r="ENG227" s="64"/>
      <c r="ENH227" s="67"/>
      <c r="ENI227" s="67"/>
      <c r="ENJ227" s="65"/>
      <c r="ENK227" s="65"/>
      <c r="ENL227" s="65"/>
      <c r="ENM227" s="66"/>
      <c r="ENO227" s="64"/>
      <c r="ENP227" s="67"/>
      <c r="ENQ227" s="67"/>
      <c r="ENR227" s="65"/>
      <c r="ENS227" s="65"/>
      <c r="ENT227" s="65"/>
      <c r="ENU227" s="66"/>
      <c r="ENW227" s="64"/>
      <c r="ENX227" s="67"/>
      <c r="ENY227" s="67"/>
      <c r="ENZ227" s="65"/>
      <c r="EOA227" s="65"/>
      <c r="EOB227" s="65"/>
      <c r="EOC227" s="66"/>
      <c r="EOE227" s="64"/>
      <c r="EOF227" s="67"/>
      <c r="EOG227" s="67"/>
      <c r="EOH227" s="65"/>
      <c r="EOI227" s="65"/>
      <c r="EOJ227" s="65"/>
      <c r="EOK227" s="66"/>
      <c r="EOM227" s="64"/>
      <c r="EON227" s="67"/>
      <c r="EOO227" s="67"/>
      <c r="EOP227" s="65"/>
      <c r="EOQ227" s="65"/>
      <c r="EOR227" s="65"/>
      <c r="EOS227" s="66"/>
      <c r="EOU227" s="64"/>
      <c r="EOV227" s="67"/>
      <c r="EOW227" s="67"/>
      <c r="EOX227" s="65"/>
      <c r="EOY227" s="65"/>
      <c r="EOZ227" s="65"/>
      <c r="EPA227" s="66"/>
      <c r="EPC227" s="64"/>
      <c r="EPD227" s="67"/>
      <c r="EPE227" s="67"/>
      <c r="EPF227" s="65"/>
      <c r="EPG227" s="65"/>
      <c r="EPH227" s="65"/>
      <c r="EPI227" s="66"/>
      <c r="EPK227" s="64"/>
      <c r="EPL227" s="67"/>
      <c r="EPM227" s="67"/>
      <c r="EPN227" s="65"/>
      <c r="EPO227" s="65"/>
      <c r="EPP227" s="65"/>
      <c r="EPQ227" s="66"/>
      <c r="EPS227" s="64"/>
      <c r="EPT227" s="67"/>
      <c r="EPU227" s="67"/>
      <c r="EPV227" s="65"/>
      <c r="EPW227" s="65"/>
      <c r="EPX227" s="65"/>
      <c r="EPY227" s="66"/>
      <c r="EQA227" s="64"/>
      <c r="EQB227" s="67"/>
      <c r="EQC227" s="67"/>
      <c r="EQD227" s="65"/>
      <c r="EQE227" s="65"/>
      <c r="EQF227" s="65"/>
      <c r="EQG227" s="66"/>
      <c r="EQI227" s="64"/>
      <c r="EQJ227" s="67"/>
      <c r="EQK227" s="67"/>
      <c r="EQL227" s="65"/>
      <c r="EQM227" s="65"/>
      <c r="EQN227" s="65"/>
      <c r="EQO227" s="66"/>
      <c r="EQQ227" s="64"/>
      <c r="EQR227" s="67"/>
      <c r="EQS227" s="67"/>
      <c r="EQT227" s="65"/>
      <c r="EQU227" s="65"/>
      <c r="EQV227" s="65"/>
      <c r="EQW227" s="66"/>
      <c r="EQY227" s="64"/>
      <c r="EQZ227" s="67"/>
      <c r="ERA227" s="67"/>
      <c r="ERB227" s="65"/>
      <c r="ERC227" s="65"/>
      <c r="ERD227" s="65"/>
      <c r="ERE227" s="66"/>
      <c r="ERG227" s="64"/>
      <c r="ERH227" s="67"/>
      <c r="ERI227" s="67"/>
      <c r="ERJ227" s="65"/>
      <c r="ERK227" s="65"/>
      <c r="ERL227" s="65"/>
      <c r="ERM227" s="66"/>
      <c r="ERO227" s="64"/>
      <c r="ERP227" s="67"/>
      <c r="ERQ227" s="67"/>
      <c r="ERR227" s="65"/>
      <c r="ERS227" s="65"/>
      <c r="ERT227" s="65"/>
      <c r="ERU227" s="66"/>
      <c r="ERW227" s="64"/>
      <c r="ERX227" s="67"/>
      <c r="ERY227" s="67"/>
      <c r="ERZ227" s="65"/>
      <c r="ESA227" s="65"/>
      <c r="ESB227" s="65"/>
      <c r="ESC227" s="66"/>
      <c r="ESE227" s="64"/>
      <c r="ESF227" s="67"/>
      <c r="ESG227" s="67"/>
      <c r="ESH227" s="65"/>
      <c r="ESI227" s="65"/>
      <c r="ESJ227" s="65"/>
      <c r="ESK227" s="66"/>
      <c r="ESM227" s="64"/>
      <c r="ESN227" s="67"/>
      <c r="ESO227" s="67"/>
      <c r="ESP227" s="65"/>
      <c r="ESQ227" s="65"/>
      <c r="ESR227" s="65"/>
      <c r="ESS227" s="66"/>
      <c r="ESU227" s="64"/>
      <c r="ESV227" s="67"/>
      <c r="ESW227" s="67"/>
      <c r="ESX227" s="65"/>
      <c r="ESY227" s="65"/>
      <c r="ESZ227" s="65"/>
      <c r="ETA227" s="66"/>
      <c r="ETC227" s="64"/>
      <c r="ETD227" s="67"/>
      <c r="ETE227" s="67"/>
      <c r="ETF227" s="65"/>
      <c r="ETG227" s="65"/>
      <c r="ETH227" s="65"/>
      <c r="ETI227" s="66"/>
      <c r="ETK227" s="64"/>
      <c r="ETL227" s="67"/>
      <c r="ETM227" s="67"/>
      <c r="ETN227" s="65"/>
      <c r="ETO227" s="65"/>
      <c r="ETP227" s="65"/>
      <c r="ETQ227" s="66"/>
      <c r="ETS227" s="64"/>
      <c r="ETT227" s="67"/>
      <c r="ETU227" s="67"/>
      <c r="ETV227" s="65"/>
      <c r="ETW227" s="65"/>
      <c r="ETX227" s="65"/>
      <c r="ETY227" s="66"/>
      <c r="EUA227" s="64"/>
      <c r="EUB227" s="67"/>
      <c r="EUC227" s="67"/>
      <c r="EUD227" s="65"/>
      <c r="EUE227" s="65"/>
      <c r="EUF227" s="65"/>
      <c r="EUG227" s="66"/>
      <c r="EUI227" s="64"/>
      <c r="EUJ227" s="67"/>
      <c r="EUK227" s="67"/>
      <c r="EUL227" s="65"/>
      <c r="EUM227" s="65"/>
      <c r="EUN227" s="65"/>
      <c r="EUO227" s="66"/>
      <c r="EUQ227" s="64"/>
      <c r="EUR227" s="67"/>
      <c r="EUS227" s="67"/>
      <c r="EUT227" s="65"/>
      <c r="EUU227" s="65"/>
      <c r="EUV227" s="65"/>
      <c r="EUW227" s="66"/>
      <c r="EUY227" s="64"/>
      <c r="EUZ227" s="67"/>
      <c r="EVA227" s="67"/>
      <c r="EVB227" s="65"/>
      <c r="EVC227" s="65"/>
      <c r="EVD227" s="65"/>
      <c r="EVE227" s="66"/>
      <c r="EVG227" s="64"/>
      <c r="EVH227" s="67"/>
      <c r="EVI227" s="67"/>
      <c r="EVJ227" s="65"/>
      <c r="EVK227" s="65"/>
      <c r="EVL227" s="65"/>
      <c r="EVM227" s="66"/>
      <c r="EVO227" s="64"/>
      <c r="EVP227" s="67"/>
      <c r="EVQ227" s="67"/>
      <c r="EVR227" s="65"/>
      <c r="EVS227" s="65"/>
      <c r="EVT227" s="65"/>
      <c r="EVU227" s="66"/>
      <c r="EVW227" s="64"/>
      <c r="EVX227" s="67"/>
      <c r="EVY227" s="67"/>
      <c r="EVZ227" s="65"/>
      <c r="EWA227" s="65"/>
      <c r="EWB227" s="65"/>
      <c r="EWC227" s="66"/>
      <c r="EWE227" s="64"/>
      <c r="EWF227" s="67"/>
      <c r="EWG227" s="67"/>
      <c r="EWH227" s="65"/>
      <c r="EWI227" s="65"/>
      <c r="EWJ227" s="65"/>
      <c r="EWK227" s="66"/>
      <c r="EWM227" s="64"/>
      <c r="EWN227" s="67"/>
      <c r="EWO227" s="67"/>
      <c r="EWP227" s="65"/>
      <c r="EWQ227" s="65"/>
      <c r="EWR227" s="65"/>
      <c r="EWS227" s="66"/>
      <c r="EWU227" s="64"/>
      <c r="EWV227" s="67"/>
      <c r="EWW227" s="67"/>
      <c r="EWX227" s="65"/>
      <c r="EWY227" s="65"/>
      <c r="EWZ227" s="65"/>
      <c r="EXA227" s="66"/>
      <c r="EXC227" s="64"/>
      <c r="EXD227" s="67"/>
      <c r="EXE227" s="67"/>
      <c r="EXF227" s="65"/>
      <c r="EXG227" s="65"/>
      <c r="EXH227" s="65"/>
      <c r="EXI227" s="66"/>
      <c r="EXK227" s="64"/>
      <c r="EXL227" s="67"/>
      <c r="EXM227" s="67"/>
      <c r="EXN227" s="65"/>
      <c r="EXO227" s="65"/>
      <c r="EXP227" s="65"/>
      <c r="EXQ227" s="66"/>
      <c r="EXS227" s="64"/>
      <c r="EXT227" s="67"/>
      <c r="EXU227" s="67"/>
      <c r="EXV227" s="65"/>
      <c r="EXW227" s="65"/>
      <c r="EXX227" s="65"/>
      <c r="EXY227" s="66"/>
      <c r="EYA227" s="64"/>
      <c r="EYB227" s="67"/>
      <c r="EYC227" s="67"/>
      <c r="EYD227" s="65"/>
      <c r="EYE227" s="65"/>
      <c r="EYF227" s="65"/>
      <c r="EYG227" s="66"/>
      <c r="EYI227" s="64"/>
      <c r="EYJ227" s="67"/>
      <c r="EYK227" s="67"/>
      <c r="EYL227" s="65"/>
      <c r="EYM227" s="65"/>
      <c r="EYN227" s="65"/>
      <c r="EYO227" s="66"/>
      <c r="EYQ227" s="64"/>
      <c r="EYR227" s="67"/>
      <c r="EYS227" s="67"/>
      <c r="EYT227" s="65"/>
      <c r="EYU227" s="65"/>
      <c r="EYV227" s="65"/>
      <c r="EYW227" s="66"/>
      <c r="EYY227" s="64"/>
      <c r="EYZ227" s="67"/>
      <c r="EZA227" s="67"/>
      <c r="EZB227" s="65"/>
      <c r="EZC227" s="65"/>
      <c r="EZD227" s="65"/>
      <c r="EZE227" s="66"/>
      <c r="EZG227" s="64"/>
      <c r="EZH227" s="67"/>
      <c r="EZI227" s="67"/>
      <c r="EZJ227" s="65"/>
      <c r="EZK227" s="65"/>
      <c r="EZL227" s="65"/>
      <c r="EZM227" s="66"/>
      <c r="EZO227" s="64"/>
      <c r="EZP227" s="67"/>
      <c r="EZQ227" s="67"/>
      <c r="EZR227" s="65"/>
      <c r="EZS227" s="65"/>
      <c r="EZT227" s="65"/>
      <c r="EZU227" s="66"/>
      <c r="EZW227" s="64"/>
      <c r="EZX227" s="67"/>
      <c r="EZY227" s="67"/>
      <c r="EZZ227" s="65"/>
      <c r="FAA227" s="65"/>
      <c r="FAB227" s="65"/>
      <c r="FAC227" s="66"/>
      <c r="FAE227" s="64"/>
      <c r="FAF227" s="67"/>
      <c r="FAG227" s="67"/>
      <c r="FAH227" s="65"/>
      <c r="FAI227" s="65"/>
      <c r="FAJ227" s="65"/>
      <c r="FAK227" s="66"/>
      <c r="FAM227" s="64"/>
      <c r="FAN227" s="67"/>
      <c r="FAO227" s="67"/>
      <c r="FAP227" s="65"/>
      <c r="FAQ227" s="65"/>
      <c r="FAR227" s="65"/>
      <c r="FAS227" s="66"/>
      <c r="FAU227" s="64"/>
      <c r="FAV227" s="67"/>
      <c r="FAW227" s="67"/>
      <c r="FAX227" s="65"/>
      <c r="FAY227" s="65"/>
      <c r="FAZ227" s="65"/>
      <c r="FBA227" s="66"/>
      <c r="FBC227" s="64"/>
      <c r="FBD227" s="67"/>
      <c r="FBE227" s="67"/>
      <c r="FBF227" s="65"/>
      <c r="FBG227" s="65"/>
      <c r="FBH227" s="65"/>
      <c r="FBI227" s="66"/>
      <c r="FBK227" s="64"/>
      <c r="FBL227" s="67"/>
      <c r="FBM227" s="67"/>
      <c r="FBN227" s="65"/>
      <c r="FBO227" s="65"/>
      <c r="FBP227" s="65"/>
      <c r="FBQ227" s="66"/>
      <c r="FBS227" s="64"/>
      <c r="FBT227" s="67"/>
      <c r="FBU227" s="67"/>
      <c r="FBV227" s="65"/>
      <c r="FBW227" s="65"/>
      <c r="FBX227" s="65"/>
      <c r="FBY227" s="66"/>
      <c r="FCA227" s="64"/>
      <c r="FCB227" s="67"/>
      <c r="FCC227" s="67"/>
      <c r="FCD227" s="65"/>
      <c r="FCE227" s="65"/>
      <c r="FCF227" s="65"/>
      <c r="FCG227" s="66"/>
      <c r="FCI227" s="64"/>
      <c r="FCJ227" s="67"/>
      <c r="FCK227" s="67"/>
      <c r="FCL227" s="65"/>
      <c r="FCM227" s="65"/>
      <c r="FCN227" s="65"/>
      <c r="FCO227" s="66"/>
      <c r="FCQ227" s="64"/>
      <c r="FCR227" s="67"/>
      <c r="FCS227" s="67"/>
      <c r="FCT227" s="65"/>
      <c r="FCU227" s="65"/>
      <c r="FCV227" s="65"/>
      <c r="FCW227" s="66"/>
      <c r="FCY227" s="64"/>
      <c r="FCZ227" s="67"/>
      <c r="FDA227" s="67"/>
      <c r="FDB227" s="65"/>
      <c r="FDC227" s="65"/>
      <c r="FDD227" s="65"/>
      <c r="FDE227" s="66"/>
      <c r="FDG227" s="64"/>
      <c r="FDH227" s="67"/>
      <c r="FDI227" s="67"/>
      <c r="FDJ227" s="65"/>
      <c r="FDK227" s="65"/>
      <c r="FDL227" s="65"/>
      <c r="FDM227" s="66"/>
      <c r="FDO227" s="64"/>
      <c r="FDP227" s="67"/>
      <c r="FDQ227" s="67"/>
      <c r="FDR227" s="65"/>
      <c r="FDS227" s="65"/>
      <c r="FDT227" s="65"/>
      <c r="FDU227" s="66"/>
      <c r="FDW227" s="64"/>
      <c r="FDX227" s="67"/>
      <c r="FDY227" s="67"/>
      <c r="FDZ227" s="65"/>
      <c r="FEA227" s="65"/>
      <c r="FEB227" s="65"/>
      <c r="FEC227" s="66"/>
      <c r="FEE227" s="64"/>
      <c r="FEF227" s="67"/>
      <c r="FEG227" s="67"/>
      <c r="FEH227" s="65"/>
      <c r="FEI227" s="65"/>
      <c r="FEJ227" s="65"/>
      <c r="FEK227" s="66"/>
      <c r="FEM227" s="64"/>
      <c r="FEN227" s="67"/>
      <c r="FEO227" s="67"/>
      <c r="FEP227" s="65"/>
      <c r="FEQ227" s="65"/>
      <c r="FER227" s="65"/>
      <c r="FES227" s="66"/>
      <c r="FEU227" s="64"/>
      <c r="FEV227" s="67"/>
      <c r="FEW227" s="67"/>
      <c r="FEX227" s="65"/>
      <c r="FEY227" s="65"/>
      <c r="FEZ227" s="65"/>
      <c r="FFA227" s="66"/>
      <c r="FFC227" s="64"/>
      <c r="FFD227" s="67"/>
      <c r="FFE227" s="67"/>
      <c r="FFF227" s="65"/>
      <c r="FFG227" s="65"/>
      <c r="FFH227" s="65"/>
      <c r="FFI227" s="66"/>
      <c r="FFK227" s="64"/>
      <c r="FFL227" s="67"/>
      <c r="FFM227" s="67"/>
      <c r="FFN227" s="65"/>
      <c r="FFO227" s="65"/>
      <c r="FFP227" s="65"/>
      <c r="FFQ227" s="66"/>
      <c r="FFS227" s="64"/>
      <c r="FFT227" s="67"/>
      <c r="FFU227" s="67"/>
      <c r="FFV227" s="65"/>
      <c r="FFW227" s="65"/>
      <c r="FFX227" s="65"/>
      <c r="FFY227" s="66"/>
      <c r="FGA227" s="64"/>
      <c r="FGB227" s="67"/>
      <c r="FGC227" s="67"/>
      <c r="FGD227" s="65"/>
      <c r="FGE227" s="65"/>
      <c r="FGF227" s="65"/>
      <c r="FGG227" s="66"/>
      <c r="FGI227" s="64"/>
      <c r="FGJ227" s="67"/>
      <c r="FGK227" s="67"/>
      <c r="FGL227" s="65"/>
      <c r="FGM227" s="65"/>
      <c r="FGN227" s="65"/>
      <c r="FGO227" s="66"/>
      <c r="FGQ227" s="64"/>
      <c r="FGR227" s="67"/>
      <c r="FGS227" s="67"/>
      <c r="FGT227" s="65"/>
      <c r="FGU227" s="65"/>
      <c r="FGV227" s="65"/>
      <c r="FGW227" s="66"/>
      <c r="FGY227" s="64"/>
      <c r="FGZ227" s="67"/>
      <c r="FHA227" s="67"/>
      <c r="FHB227" s="65"/>
      <c r="FHC227" s="65"/>
      <c r="FHD227" s="65"/>
      <c r="FHE227" s="66"/>
      <c r="FHG227" s="64"/>
      <c r="FHH227" s="67"/>
      <c r="FHI227" s="67"/>
      <c r="FHJ227" s="65"/>
      <c r="FHK227" s="65"/>
      <c r="FHL227" s="65"/>
      <c r="FHM227" s="66"/>
      <c r="FHO227" s="64"/>
      <c r="FHP227" s="67"/>
      <c r="FHQ227" s="67"/>
      <c r="FHR227" s="65"/>
      <c r="FHS227" s="65"/>
      <c r="FHT227" s="65"/>
      <c r="FHU227" s="66"/>
      <c r="FHW227" s="64"/>
      <c r="FHX227" s="67"/>
      <c r="FHY227" s="67"/>
      <c r="FHZ227" s="65"/>
      <c r="FIA227" s="65"/>
      <c r="FIB227" s="65"/>
      <c r="FIC227" s="66"/>
      <c r="FIE227" s="64"/>
      <c r="FIF227" s="67"/>
      <c r="FIG227" s="67"/>
      <c r="FIH227" s="65"/>
      <c r="FII227" s="65"/>
      <c r="FIJ227" s="65"/>
      <c r="FIK227" s="66"/>
      <c r="FIM227" s="64"/>
      <c r="FIN227" s="67"/>
      <c r="FIO227" s="67"/>
      <c r="FIP227" s="65"/>
      <c r="FIQ227" s="65"/>
      <c r="FIR227" s="65"/>
      <c r="FIS227" s="66"/>
      <c r="FIU227" s="64"/>
      <c r="FIV227" s="67"/>
      <c r="FIW227" s="67"/>
      <c r="FIX227" s="65"/>
      <c r="FIY227" s="65"/>
      <c r="FIZ227" s="65"/>
      <c r="FJA227" s="66"/>
      <c r="FJC227" s="64"/>
      <c r="FJD227" s="67"/>
      <c r="FJE227" s="67"/>
      <c r="FJF227" s="65"/>
      <c r="FJG227" s="65"/>
      <c r="FJH227" s="65"/>
      <c r="FJI227" s="66"/>
      <c r="FJK227" s="64"/>
      <c r="FJL227" s="67"/>
      <c r="FJM227" s="67"/>
      <c r="FJN227" s="65"/>
      <c r="FJO227" s="65"/>
      <c r="FJP227" s="65"/>
      <c r="FJQ227" s="66"/>
      <c r="FJS227" s="64"/>
      <c r="FJT227" s="67"/>
      <c r="FJU227" s="67"/>
      <c r="FJV227" s="65"/>
      <c r="FJW227" s="65"/>
      <c r="FJX227" s="65"/>
      <c r="FJY227" s="66"/>
      <c r="FKA227" s="64"/>
      <c r="FKB227" s="67"/>
      <c r="FKC227" s="67"/>
      <c r="FKD227" s="65"/>
      <c r="FKE227" s="65"/>
      <c r="FKF227" s="65"/>
      <c r="FKG227" s="66"/>
      <c r="FKI227" s="64"/>
      <c r="FKJ227" s="67"/>
      <c r="FKK227" s="67"/>
      <c r="FKL227" s="65"/>
      <c r="FKM227" s="65"/>
      <c r="FKN227" s="65"/>
      <c r="FKO227" s="66"/>
      <c r="FKQ227" s="64"/>
      <c r="FKR227" s="67"/>
      <c r="FKS227" s="67"/>
      <c r="FKT227" s="65"/>
      <c r="FKU227" s="65"/>
      <c r="FKV227" s="65"/>
      <c r="FKW227" s="66"/>
      <c r="FKY227" s="64"/>
      <c r="FKZ227" s="67"/>
      <c r="FLA227" s="67"/>
      <c r="FLB227" s="65"/>
      <c r="FLC227" s="65"/>
      <c r="FLD227" s="65"/>
      <c r="FLE227" s="66"/>
      <c r="FLG227" s="64"/>
      <c r="FLH227" s="67"/>
      <c r="FLI227" s="67"/>
      <c r="FLJ227" s="65"/>
      <c r="FLK227" s="65"/>
      <c r="FLL227" s="65"/>
      <c r="FLM227" s="66"/>
      <c r="FLO227" s="64"/>
      <c r="FLP227" s="67"/>
      <c r="FLQ227" s="67"/>
      <c r="FLR227" s="65"/>
      <c r="FLS227" s="65"/>
      <c r="FLT227" s="65"/>
      <c r="FLU227" s="66"/>
      <c r="FLW227" s="64"/>
      <c r="FLX227" s="67"/>
      <c r="FLY227" s="67"/>
      <c r="FLZ227" s="65"/>
      <c r="FMA227" s="65"/>
      <c r="FMB227" s="65"/>
      <c r="FMC227" s="66"/>
      <c r="FME227" s="64"/>
      <c r="FMF227" s="67"/>
      <c r="FMG227" s="67"/>
      <c r="FMH227" s="65"/>
      <c r="FMI227" s="65"/>
      <c r="FMJ227" s="65"/>
      <c r="FMK227" s="66"/>
      <c r="FMM227" s="64"/>
      <c r="FMN227" s="67"/>
      <c r="FMO227" s="67"/>
      <c r="FMP227" s="65"/>
      <c r="FMQ227" s="65"/>
      <c r="FMR227" s="65"/>
      <c r="FMS227" s="66"/>
      <c r="FMU227" s="64"/>
      <c r="FMV227" s="67"/>
      <c r="FMW227" s="67"/>
      <c r="FMX227" s="65"/>
      <c r="FMY227" s="65"/>
      <c r="FMZ227" s="65"/>
      <c r="FNA227" s="66"/>
      <c r="FNC227" s="64"/>
      <c r="FND227" s="67"/>
      <c r="FNE227" s="67"/>
      <c r="FNF227" s="65"/>
      <c r="FNG227" s="65"/>
      <c r="FNH227" s="65"/>
      <c r="FNI227" s="66"/>
      <c r="FNK227" s="64"/>
      <c r="FNL227" s="67"/>
      <c r="FNM227" s="67"/>
      <c r="FNN227" s="65"/>
      <c r="FNO227" s="65"/>
      <c r="FNP227" s="65"/>
      <c r="FNQ227" s="66"/>
      <c r="FNS227" s="64"/>
      <c r="FNT227" s="67"/>
      <c r="FNU227" s="67"/>
      <c r="FNV227" s="65"/>
      <c r="FNW227" s="65"/>
      <c r="FNX227" s="65"/>
      <c r="FNY227" s="66"/>
      <c r="FOA227" s="64"/>
      <c r="FOB227" s="67"/>
      <c r="FOC227" s="67"/>
      <c r="FOD227" s="65"/>
      <c r="FOE227" s="65"/>
      <c r="FOF227" s="65"/>
      <c r="FOG227" s="66"/>
      <c r="FOI227" s="64"/>
      <c r="FOJ227" s="67"/>
      <c r="FOK227" s="67"/>
      <c r="FOL227" s="65"/>
      <c r="FOM227" s="65"/>
      <c r="FON227" s="65"/>
      <c r="FOO227" s="66"/>
      <c r="FOQ227" s="64"/>
      <c r="FOR227" s="67"/>
      <c r="FOS227" s="67"/>
      <c r="FOT227" s="65"/>
      <c r="FOU227" s="65"/>
      <c r="FOV227" s="65"/>
      <c r="FOW227" s="66"/>
      <c r="FOY227" s="64"/>
      <c r="FOZ227" s="67"/>
      <c r="FPA227" s="67"/>
      <c r="FPB227" s="65"/>
      <c r="FPC227" s="65"/>
      <c r="FPD227" s="65"/>
      <c r="FPE227" s="66"/>
      <c r="FPG227" s="64"/>
      <c r="FPH227" s="67"/>
      <c r="FPI227" s="67"/>
      <c r="FPJ227" s="65"/>
      <c r="FPK227" s="65"/>
      <c r="FPL227" s="65"/>
      <c r="FPM227" s="66"/>
      <c r="FPO227" s="64"/>
      <c r="FPP227" s="67"/>
      <c r="FPQ227" s="67"/>
      <c r="FPR227" s="65"/>
      <c r="FPS227" s="65"/>
      <c r="FPT227" s="65"/>
      <c r="FPU227" s="66"/>
      <c r="FPW227" s="64"/>
      <c r="FPX227" s="67"/>
      <c r="FPY227" s="67"/>
      <c r="FPZ227" s="65"/>
      <c r="FQA227" s="65"/>
      <c r="FQB227" s="65"/>
      <c r="FQC227" s="66"/>
      <c r="FQE227" s="64"/>
      <c r="FQF227" s="67"/>
      <c r="FQG227" s="67"/>
      <c r="FQH227" s="65"/>
      <c r="FQI227" s="65"/>
      <c r="FQJ227" s="65"/>
      <c r="FQK227" s="66"/>
      <c r="FQM227" s="64"/>
      <c r="FQN227" s="67"/>
      <c r="FQO227" s="67"/>
      <c r="FQP227" s="65"/>
      <c r="FQQ227" s="65"/>
      <c r="FQR227" s="65"/>
      <c r="FQS227" s="66"/>
      <c r="FQU227" s="64"/>
      <c r="FQV227" s="67"/>
      <c r="FQW227" s="67"/>
      <c r="FQX227" s="65"/>
      <c r="FQY227" s="65"/>
      <c r="FQZ227" s="65"/>
      <c r="FRA227" s="66"/>
      <c r="FRC227" s="64"/>
      <c r="FRD227" s="67"/>
      <c r="FRE227" s="67"/>
      <c r="FRF227" s="65"/>
      <c r="FRG227" s="65"/>
      <c r="FRH227" s="65"/>
      <c r="FRI227" s="66"/>
      <c r="FRK227" s="64"/>
      <c r="FRL227" s="67"/>
      <c r="FRM227" s="67"/>
      <c r="FRN227" s="65"/>
      <c r="FRO227" s="65"/>
      <c r="FRP227" s="65"/>
      <c r="FRQ227" s="66"/>
      <c r="FRS227" s="64"/>
      <c r="FRT227" s="67"/>
      <c r="FRU227" s="67"/>
      <c r="FRV227" s="65"/>
      <c r="FRW227" s="65"/>
      <c r="FRX227" s="65"/>
      <c r="FRY227" s="66"/>
      <c r="FSA227" s="64"/>
      <c r="FSB227" s="67"/>
      <c r="FSC227" s="67"/>
      <c r="FSD227" s="65"/>
      <c r="FSE227" s="65"/>
      <c r="FSF227" s="65"/>
      <c r="FSG227" s="66"/>
      <c r="FSI227" s="64"/>
      <c r="FSJ227" s="67"/>
      <c r="FSK227" s="67"/>
      <c r="FSL227" s="65"/>
      <c r="FSM227" s="65"/>
      <c r="FSN227" s="65"/>
      <c r="FSO227" s="66"/>
      <c r="FSQ227" s="64"/>
      <c r="FSR227" s="67"/>
      <c r="FSS227" s="67"/>
      <c r="FST227" s="65"/>
      <c r="FSU227" s="65"/>
      <c r="FSV227" s="65"/>
      <c r="FSW227" s="66"/>
      <c r="FSY227" s="64"/>
      <c r="FSZ227" s="67"/>
      <c r="FTA227" s="67"/>
      <c r="FTB227" s="65"/>
      <c r="FTC227" s="65"/>
      <c r="FTD227" s="65"/>
      <c r="FTE227" s="66"/>
      <c r="FTG227" s="64"/>
      <c r="FTH227" s="67"/>
      <c r="FTI227" s="67"/>
      <c r="FTJ227" s="65"/>
      <c r="FTK227" s="65"/>
      <c r="FTL227" s="65"/>
      <c r="FTM227" s="66"/>
      <c r="FTO227" s="64"/>
      <c r="FTP227" s="67"/>
      <c r="FTQ227" s="67"/>
      <c r="FTR227" s="65"/>
      <c r="FTS227" s="65"/>
      <c r="FTT227" s="65"/>
      <c r="FTU227" s="66"/>
      <c r="FTW227" s="64"/>
      <c r="FTX227" s="67"/>
      <c r="FTY227" s="67"/>
      <c r="FTZ227" s="65"/>
      <c r="FUA227" s="65"/>
      <c r="FUB227" s="65"/>
      <c r="FUC227" s="66"/>
      <c r="FUE227" s="64"/>
      <c r="FUF227" s="67"/>
      <c r="FUG227" s="67"/>
      <c r="FUH227" s="65"/>
      <c r="FUI227" s="65"/>
      <c r="FUJ227" s="65"/>
      <c r="FUK227" s="66"/>
      <c r="FUM227" s="64"/>
      <c r="FUN227" s="67"/>
      <c r="FUO227" s="67"/>
      <c r="FUP227" s="65"/>
      <c r="FUQ227" s="65"/>
      <c r="FUR227" s="65"/>
      <c r="FUS227" s="66"/>
      <c r="FUU227" s="64"/>
      <c r="FUV227" s="67"/>
      <c r="FUW227" s="67"/>
      <c r="FUX227" s="65"/>
      <c r="FUY227" s="65"/>
      <c r="FUZ227" s="65"/>
      <c r="FVA227" s="66"/>
      <c r="FVC227" s="64"/>
      <c r="FVD227" s="67"/>
      <c r="FVE227" s="67"/>
      <c r="FVF227" s="65"/>
      <c r="FVG227" s="65"/>
      <c r="FVH227" s="65"/>
      <c r="FVI227" s="66"/>
      <c r="FVK227" s="64"/>
      <c r="FVL227" s="67"/>
      <c r="FVM227" s="67"/>
      <c r="FVN227" s="65"/>
      <c r="FVO227" s="65"/>
      <c r="FVP227" s="65"/>
      <c r="FVQ227" s="66"/>
      <c r="FVS227" s="64"/>
      <c r="FVT227" s="67"/>
      <c r="FVU227" s="67"/>
      <c r="FVV227" s="65"/>
      <c r="FVW227" s="65"/>
      <c r="FVX227" s="65"/>
      <c r="FVY227" s="66"/>
      <c r="FWA227" s="64"/>
      <c r="FWB227" s="67"/>
      <c r="FWC227" s="67"/>
      <c r="FWD227" s="65"/>
      <c r="FWE227" s="65"/>
      <c r="FWF227" s="65"/>
      <c r="FWG227" s="66"/>
      <c r="FWI227" s="64"/>
      <c r="FWJ227" s="67"/>
      <c r="FWK227" s="67"/>
      <c r="FWL227" s="65"/>
      <c r="FWM227" s="65"/>
      <c r="FWN227" s="65"/>
      <c r="FWO227" s="66"/>
      <c r="FWQ227" s="64"/>
      <c r="FWR227" s="67"/>
      <c r="FWS227" s="67"/>
      <c r="FWT227" s="65"/>
      <c r="FWU227" s="65"/>
      <c r="FWV227" s="65"/>
      <c r="FWW227" s="66"/>
      <c r="FWY227" s="64"/>
      <c r="FWZ227" s="67"/>
      <c r="FXA227" s="67"/>
      <c r="FXB227" s="65"/>
      <c r="FXC227" s="65"/>
      <c r="FXD227" s="65"/>
      <c r="FXE227" s="66"/>
      <c r="FXG227" s="64"/>
      <c r="FXH227" s="67"/>
      <c r="FXI227" s="67"/>
      <c r="FXJ227" s="65"/>
      <c r="FXK227" s="65"/>
      <c r="FXL227" s="65"/>
      <c r="FXM227" s="66"/>
      <c r="FXO227" s="64"/>
      <c r="FXP227" s="67"/>
      <c r="FXQ227" s="67"/>
      <c r="FXR227" s="65"/>
      <c r="FXS227" s="65"/>
      <c r="FXT227" s="65"/>
      <c r="FXU227" s="66"/>
      <c r="FXW227" s="64"/>
      <c r="FXX227" s="67"/>
      <c r="FXY227" s="67"/>
      <c r="FXZ227" s="65"/>
      <c r="FYA227" s="65"/>
      <c r="FYB227" s="65"/>
      <c r="FYC227" s="66"/>
      <c r="FYE227" s="64"/>
      <c r="FYF227" s="67"/>
      <c r="FYG227" s="67"/>
      <c r="FYH227" s="65"/>
      <c r="FYI227" s="65"/>
      <c r="FYJ227" s="65"/>
      <c r="FYK227" s="66"/>
      <c r="FYM227" s="64"/>
      <c r="FYN227" s="67"/>
      <c r="FYO227" s="67"/>
      <c r="FYP227" s="65"/>
      <c r="FYQ227" s="65"/>
      <c r="FYR227" s="65"/>
      <c r="FYS227" s="66"/>
      <c r="FYU227" s="64"/>
      <c r="FYV227" s="67"/>
      <c r="FYW227" s="67"/>
      <c r="FYX227" s="65"/>
      <c r="FYY227" s="65"/>
      <c r="FYZ227" s="65"/>
      <c r="FZA227" s="66"/>
      <c r="FZC227" s="64"/>
      <c r="FZD227" s="67"/>
      <c r="FZE227" s="67"/>
      <c r="FZF227" s="65"/>
      <c r="FZG227" s="65"/>
      <c r="FZH227" s="65"/>
      <c r="FZI227" s="66"/>
      <c r="FZK227" s="64"/>
      <c r="FZL227" s="67"/>
      <c r="FZM227" s="67"/>
      <c r="FZN227" s="65"/>
      <c r="FZO227" s="65"/>
      <c r="FZP227" s="65"/>
      <c r="FZQ227" s="66"/>
      <c r="FZS227" s="64"/>
      <c r="FZT227" s="67"/>
      <c r="FZU227" s="67"/>
      <c r="FZV227" s="65"/>
      <c r="FZW227" s="65"/>
      <c r="FZX227" s="65"/>
      <c r="FZY227" s="66"/>
      <c r="GAA227" s="64"/>
      <c r="GAB227" s="67"/>
      <c r="GAC227" s="67"/>
      <c r="GAD227" s="65"/>
      <c r="GAE227" s="65"/>
      <c r="GAF227" s="65"/>
      <c r="GAG227" s="66"/>
      <c r="GAI227" s="64"/>
      <c r="GAJ227" s="67"/>
      <c r="GAK227" s="67"/>
      <c r="GAL227" s="65"/>
      <c r="GAM227" s="65"/>
      <c r="GAN227" s="65"/>
      <c r="GAO227" s="66"/>
      <c r="GAQ227" s="64"/>
      <c r="GAR227" s="67"/>
      <c r="GAS227" s="67"/>
      <c r="GAT227" s="65"/>
      <c r="GAU227" s="65"/>
      <c r="GAV227" s="65"/>
      <c r="GAW227" s="66"/>
      <c r="GAY227" s="64"/>
      <c r="GAZ227" s="67"/>
      <c r="GBA227" s="67"/>
      <c r="GBB227" s="65"/>
      <c r="GBC227" s="65"/>
      <c r="GBD227" s="65"/>
      <c r="GBE227" s="66"/>
      <c r="GBG227" s="64"/>
      <c r="GBH227" s="67"/>
      <c r="GBI227" s="67"/>
      <c r="GBJ227" s="65"/>
      <c r="GBK227" s="65"/>
      <c r="GBL227" s="65"/>
      <c r="GBM227" s="66"/>
      <c r="GBO227" s="64"/>
      <c r="GBP227" s="67"/>
      <c r="GBQ227" s="67"/>
      <c r="GBR227" s="65"/>
      <c r="GBS227" s="65"/>
      <c r="GBT227" s="65"/>
      <c r="GBU227" s="66"/>
      <c r="GBW227" s="64"/>
      <c r="GBX227" s="67"/>
      <c r="GBY227" s="67"/>
      <c r="GBZ227" s="65"/>
      <c r="GCA227" s="65"/>
      <c r="GCB227" s="65"/>
      <c r="GCC227" s="66"/>
      <c r="GCE227" s="64"/>
      <c r="GCF227" s="67"/>
      <c r="GCG227" s="67"/>
      <c r="GCH227" s="65"/>
      <c r="GCI227" s="65"/>
      <c r="GCJ227" s="65"/>
      <c r="GCK227" s="66"/>
      <c r="GCM227" s="64"/>
      <c r="GCN227" s="67"/>
      <c r="GCO227" s="67"/>
      <c r="GCP227" s="65"/>
      <c r="GCQ227" s="65"/>
      <c r="GCR227" s="65"/>
      <c r="GCS227" s="66"/>
      <c r="GCU227" s="64"/>
      <c r="GCV227" s="67"/>
      <c r="GCW227" s="67"/>
      <c r="GCX227" s="65"/>
      <c r="GCY227" s="65"/>
      <c r="GCZ227" s="65"/>
      <c r="GDA227" s="66"/>
      <c r="GDC227" s="64"/>
      <c r="GDD227" s="67"/>
      <c r="GDE227" s="67"/>
      <c r="GDF227" s="65"/>
      <c r="GDG227" s="65"/>
      <c r="GDH227" s="65"/>
      <c r="GDI227" s="66"/>
      <c r="GDK227" s="64"/>
      <c r="GDL227" s="67"/>
      <c r="GDM227" s="67"/>
      <c r="GDN227" s="65"/>
      <c r="GDO227" s="65"/>
      <c r="GDP227" s="65"/>
      <c r="GDQ227" s="66"/>
      <c r="GDS227" s="64"/>
      <c r="GDT227" s="67"/>
      <c r="GDU227" s="67"/>
      <c r="GDV227" s="65"/>
      <c r="GDW227" s="65"/>
      <c r="GDX227" s="65"/>
      <c r="GDY227" s="66"/>
      <c r="GEA227" s="64"/>
      <c r="GEB227" s="67"/>
      <c r="GEC227" s="67"/>
      <c r="GED227" s="65"/>
      <c r="GEE227" s="65"/>
      <c r="GEF227" s="65"/>
      <c r="GEG227" s="66"/>
      <c r="GEI227" s="64"/>
      <c r="GEJ227" s="67"/>
      <c r="GEK227" s="67"/>
      <c r="GEL227" s="65"/>
      <c r="GEM227" s="65"/>
      <c r="GEN227" s="65"/>
      <c r="GEO227" s="66"/>
      <c r="GEQ227" s="64"/>
      <c r="GER227" s="67"/>
      <c r="GES227" s="67"/>
      <c r="GET227" s="65"/>
      <c r="GEU227" s="65"/>
      <c r="GEV227" s="65"/>
      <c r="GEW227" s="66"/>
      <c r="GEY227" s="64"/>
      <c r="GEZ227" s="67"/>
      <c r="GFA227" s="67"/>
      <c r="GFB227" s="65"/>
      <c r="GFC227" s="65"/>
      <c r="GFD227" s="65"/>
      <c r="GFE227" s="66"/>
      <c r="GFG227" s="64"/>
      <c r="GFH227" s="67"/>
      <c r="GFI227" s="67"/>
      <c r="GFJ227" s="65"/>
      <c r="GFK227" s="65"/>
      <c r="GFL227" s="65"/>
      <c r="GFM227" s="66"/>
      <c r="GFO227" s="64"/>
      <c r="GFP227" s="67"/>
      <c r="GFQ227" s="67"/>
      <c r="GFR227" s="65"/>
      <c r="GFS227" s="65"/>
      <c r="GFT227" s="65"/>
      <c r="GFU227" s="66"/>
      <c r="GFW227" s="64"/>
      <c r="GFX227" s="67"/>
      <c r="GFY227" s="67"/>
      <c r="GFZ227" s="65"/>
      <c r="GGA227" s="65"/>
      <c r="GGB227" s="65"/>
      <c r="GGC227" s="66"/>
      <c r="GGE227" s="64"/>
      <c r="GGF227" s="67"/>
      <c r="GGG227" s="67"/>
      <c r="GGH227" s="65"/>
      <c r="GGI227" s="65"/>
      <c r="GGJ227" s="65"/>
      <c r="GGK227" s="66"/>
      <c r="GGM227" s="64"/>
      <c r="GGN227" s="67"/>
      <c r="GGO227" s="67"/>
      <c r="GGP227" s="65"/>
      <c r="GGQ227" s="65"/>
      <c r="GGR227" s="65"/>
      <c r="GGS227" s="66"/>
      <c r="GGU227" s="64"/>
      <c r="GGV227" s="67"/>
      <c r="GGW227" s="67"/>
      <c r="GGX227" s="65"/>
      <c r="GGY227" s="65"/>
      <c r="GGZ227" s="65"/>
      <c r="GHA227" s="66"/>
      <c r="GHC227" s="64"/>
      <c r="GHD227" s="67"/>
      <c r="GHE227" s="67"/>
      <c r="GHF227" s="65"/>
      <c r="GHG227" s="65"/>
      <c r="GHH227" s="65"/>
      <c r="GHI227" s="66"/>
      <c r="GHK227" s="64"/>
      <c r="GHL227" s="67"/>
      <c r="GHM227" s="67"/>
      <c r="GHN227" s="65"/>
      <c r="GHO227" s="65"/>
      <c r="GHP227" s="65"/>
      <c r="GHQ227" s="66"/>
      <c r="GHS227" s="64"/>
      <c r="GHT227" s="67"/>
      <c r="GHU227" s="67"/>
      <c r="GHV227" s="65"/>
      <c r="GHW227" s="65"/>
      <c r="GHX227" s="65"/>
      <c r="GHY227" s="66"/>
      <c r="GIA227" s="64"/>
      <c r="GIB227" s="67"/>
      <c r="GIC227" s="67"/>
      <c r="GID227" s="65"/>
      <c r="GIE227" s="65"/>
      <c r="GIF227" s="65"/>
      <c r="GIG227" s="66"/>
      <c r="GII227" s="64"/>
      <c r="GIJ227" s="67"/>
      <c r="GIK227" s="67"/>
      <c r="GIL227" s="65"/>
      <c r="GIM227" s="65"/>
      <c r="GIN227" s="65"/>
      <c r="GIO227" s="66"/>
      <c r="GIQ227" s="64"/>
      <c r="GIR227" s="67"/>
      <c r="GIS227" s="67"/>
      <c r="GIT227" s="65"/>
      <c r="GIU227" s="65"/>
      <c r="GIV227" s="65"/>
      <c r="GIW227" s="66"/>
      <c r="GIY227" s="64"/>
      <c r="GIZ227" s="67"/>
      <c r="GJA227" s="67"/>
      <c r="GJB227" s="65"/>
      <c r="GJC227" s="65"/>
      <c r="GJD227" s="65"/>
      <c r="GJE227" s="66"/>
      <c r="GJG227" s="64"/>
      <c r="GJH227" s="67"/>
      <c r="GJI227" s="67"/>
      <c r="GJJ227" s="65"/>
      <c r="GJK227" s="65"/>
      <c r="GJL227" s="65"/>
      <c r="GJM227" s="66"/>
      <c r="GJO227" s="64"/>
      <c r="GJP227" s="67"/>
      <c r="GJQ227" s="67"/>
      <c r="GJR227" s="65"/>
      <c r="GJS227" s="65"/>
      <c r="GJT227" s="65"/>
      <c r="GJU227" s="66"/>
      <c r="GJW227" s="64"/>
      <c r="GJX227" s="67"/>
      <c r="GJY227" s="67"/>
      <c r="GJZ227" s="65"/>
      <c r="GKA227" s="65"/>
      <c r="GKB227" s="65"/>
      <c r="GKC227" s="66"/>
      <c r="GKE227" s="64"/>
      <c r="GKF227" s="67"/>
      <c r="GKG227" s="67"/>
      <c r="GKH227" s="65"/>
      <c r="GKI227" s="65"/>
      <c r="GKJ227" s="65"/>
      <c r="GKK227" s="66"/>
      <c r="GKM227" s="64"/>
      <c r="GKN227" s="67"/>
      <c r="GKO227" s="67"/>
      <c r="GKP227" s="65"/>
      <c r="GKQ227" s="65"/>
      <c r="GKR227" s="65"/>
      <c r="GKS227" s="66"/>
      <c r="GKU227" s="64"/>
      <c r="GKV227" s="67"/>
      <c r="GKW227" s="67"/>
      <c r="GKX227" s="65"/>
      <c r="GKY227" s="65"/>
      <c r="GKZ227" s="65"/>
      <c r="GLA227" s="66"/>
      <c r="GLC227" s="64"/>
      <c r="GLD227" s="67"/>
      <c r="GLE227" s="67"/>
      <c r="GLF227" s="65"/>
      <c r="GLG227" s="65"/>
      <c r="GLH227" s="65"/>
      <c r="GLI227" s="66"/>
      <c r="GLK227" s="64"/>
      <c r="GLL227" s="67"/>
      <c r="GLM227" s="67"/>
      <c r="GLN227" s="65"/>
      <c r="GLO227" s="65"/>
      <c r="GLP227" s="65"/>
      <c r="GLQ227" s="66"/>
      <c r="GLS227" s="64"/>
      <c r="GLT227" s="67"/>
      <c r="GLU227" s="67"/>
      <c r="GLV227" s="65"/>
      <c r="GLW227" s="65"/>
      <c r="GLX227" s="65"/>
      <c r="GLY227" s="66"/>
      <c r="GMA227" s="64"/>
      <c r="GMB227" s="67"/>
      <c r="GMC227" s="67"/>
      <c r="GMD227" s="65"/>
      <c r="GME227" s="65"/>
      <c r="GMF227" s="65"/>
      <c r="GMG227" s="66"/>
      <c r="GMI227" s="64"/>
      <c r="GMJ227" s="67"/>
      <c r="GMK227" s="67"/>
      <c r="GML227" s="65"/>
      <c r="GMM227" s="65"/>
      <c r="GMN227" s="65"/>
      <c r="GMO227" s="66"/>
      <c r="GMQ227" s="64"/>
      <c r="GMR227" s="67"/>
      <c r="GMS227" s="67"/>
      <c r="GMT227" s="65"/>
      <c r="GMU227" s="65"/>
      <c r="GMV227" s="65"/>
      <c r="GMW227" s="66"/>
      <c r="GMY227" s="64"/>
      <c r="GMZ227" s="67"/>
      <c r="GNA227" s="67"/>
      <c r="GNB227" s="65"/>
      <c r="GNC227" s="65"/>
      <c r="GND227" s="65"/>
      <c r="GNE227" s="66"/>
      <c r="GNG227" s="64"/>
      <c r="GNH227" s="67"/>
      <c r="GNI227" s="67"/>
      <c r="GNJ227" s="65"/>
      <c r="GNK227" s="65"/>
      <c r="GNL227" s="65"/>
      <c r="GNM227" s="66"/>
      <c r="GNO227" s="64"/>
      <c r="GNP227" s="67"/>
      <c r="GNQ227" s="67"/>
      <c r="GNR227" s="65"/>
      <c r="GNS227" s="65"/>
      <c r="GNT227" s="65"/>
      <c r="GNU227" s="66"/>
      <c r="GNW227" s="64"/>
      <c r="GNX227" s="67"/>
      <c r="GNY227" s="67"/>
      <c r="GNZ227" s="65"/>
      <c r="GOA227" s="65"/>
      <c r="GOB227" s="65"/>
      <c r="GOC227" s="66"/>
      <c r="GOE227" s="64"/>
      <c r="GOF227" s="67"/>
      <c r="GOG227" s="67"/>
      <c r="GOH227" s="65"/>
      <c r="GOI227" s="65"/>
      <c r="GOJ227" s="65"/>
      <c r="GOK227" s="66"/>
      <c r="GOM227" s="64"/>
      <c r="GON227" s="67"/>
      <c r="GOO227" s="67"/>
      <c r="GOP227" s="65"/>
      <c r="GOQ227" s="65"/>
      <c r="GOR227" s="65"/>
      <c r="GOS227" s="66"/>
      <c r="GOU227" s="64"/>
      <c r="GOV227" s="67"/>
      <c r="GOW227" s="67"/>
      <c r="GOX227" s="65"/>
      <c r="GOY227" s="65"/>
      <c r="GOZ227" s="65"/>
      <c r="GPA227" s="66"/>
      <c r="GPC227" s="64"/>
      <c r="GPD227" s="67"/>
      <c r="GPE227" s="67"/>
      <c r="GPF227" s="65"/>
      <c r="GPG227" s="65"/>
      <c r="GPH227" s="65"/>
      <c r="GPI227" s="66"/>
      <c r="GPK227" s="64"/>
      <c r="GPL227" s="67"/>
      <c r="GPM227" s="67"/>
      <c r="GPN227" s="65"/>
      <c r="GPO227" s="65"/>
      <c r="GPP227" s="65"/>
      <c r="GPQ227" s="66"/>
      <c r="GPS227" s="64"/>
      <c r="GPT227" s="67"/>
      <c r="GPU227" s="67"/>
      <c r="GPV227" s="65"/>
      <c r="GPW227" s="65"/>
      <c r="GPX227" s="65"/>
      <c r="GPY227" s="66"/>
      <c r="GQA227" s="64"/>
      <c r="GQB227" s="67"/>
      <c r="GQC227" s="67"/>
      <c r="GQD227" s="65"/>
      <c r="GQE227" s="65"/>
      <c r="GQF227" s="65"/>
      <c r="GQG227" s="66"/>
      <c r="GQI227" s="64"/>
      <c r="GQJ227" s="67"/>
      <c r="GQK227" s="67"/>
      <c r="GQL227" s="65"/>
      <c r="GQM227" s="65"/>
      <c r="GQN227" s="65"/>
      <c r="GQO227" s="66"/>
      <c r="GQQ227" s="64"/>
      <c r="GQR227" s="67"/>
      <c r="GQS227" s="67"/>
      <c r="GQT227" s="65"/>
      <c r="GQU227" s="65"/>
      <c r="GQV227" s="65"/>
      <c r="GQW227" s="66"/>
      <c r="GQY227" s="64"/>
      <c r="GQZ227" s="67"/>
      <c r="GRA227" s="67"/>
      <c r="GRB227" s="65"/>
      <c r="GRC227" s="65"/>
      <c r="GRD227" s="65"/>
      <c r="GRE227" s="66"/>
      <c r="GRG227" s="64"/>
      <c r="GRH227" s="67"/>
      <c r="GRI227" s="67"/>
      <c r="GRJ227" s="65"/>
      <c r="GRK227" s="65"/>
      <c r="GRL227" s="65"/>
      <c r="GRM227" s="66"/>
      <c r="GRO227" s="64"/>
      <c r="GRP227" s="67"/>
      <c r="GRQ227" s="67"/>
      <c r="GRR227" s="65"/>
      <c r="GRS227" s="65"/>
      <c r="GRT227" s="65"/>
      <c r="GRU227" s="66"/>
      <c r="GRW227" s="64"/>
      <c r="GRX227" s="67"/>
      <c r="GRY227" s="67"/>
      <c r="GRZ227" s="65"/>
      <c r="GSA227" s="65"/>
      <c r="GSB227" s="65"/>
      <c r="GSC227" s="66"/>
      <c r="GSE227" s="64"/>
      <c r="GSF227" s="67"/>
      <c r="GSG227" s="67"/>
      <c r="GSH227" s="65"/>
      <c r="GSI227" s="65"/>
      <c r="GSJ227" s="65"/>
      <c r="GSK227" s="66"/>
      <c r="GSM227" s="64"/>
      <c r="GSN227" s="67"/>
      <c r="GSO227" s="67"/>
      <c r="GSP227" s="65"/>
      <c r="GSQ227" s="65"/>
      <c r="GSR227" s="65"/>
      <c r="GSS227" s="66"/>
      <c r="GSU227" s="64"/>
      <c r="GSV227" s="67"/>
      <c r="GSW227" s="67"/>
      <c r="GSX227" s="65"/>
      <c r="GSY227" s="65"/>
      <c r="GSZ227" s="65"/>
      <c r="GTA227" s="66"/>
      <c r="GTC227" s="64"/>
      <c r="GTD227" s="67"/>
      <c r="GTE227" s="67"/>
      <c r="GTF227" s="65"/>
      <c r="GTG227" s="65"/>
      <c r="GTH227" s="65"/>
      <c r="GTI227" s="66"/>
      <c r="GTK227" s="64"/>
      <c r="GTL227" s="67"/>
      <c r="GTM227" s="67"/>
      <c r="GTN227" s="65"/>
      <c r="GTO227" s="65"/>
      <c r="GTP227" s="65"/>
      <c r="GTQ227" s="66"/>
      <c r="GTS227" s="64"/>
      <c r="GTT227" s="67"/>
      <c r="GTU227" s="67"/>
      <c r="GTV227" s="65"/>
      <c r="GTW227" s="65"/>
      <c r="GTX227" s="65"/>
      <c r="GTY227" s="66"/>
      <c r="GUA227" s="64"/>
      <c r="GUB227" s="67"/>
      <c r="GUC227" s="67"/>
      <c r="GUD227" s="65"/>
      <c r="GUE227" s="65"/>
      <c r="GUF227" s="65"/>
      <c r="GUG227" s="66"/>
      <c r="GUI227" s="64"/>
      <c r="GUJ227" s="67"/>
      <c r="GUK227" s="67"/>
      <c r="GUL227" s="65"/>
      <c r="GUM227" s="65"/>
      <c r="GUN227" s="65"/>
      <c r="GUO227" s="66"/>
      <c r="GUQ227" s="64"/>
      <c r="GUR227" s="67"/>
      <c r="GUS227" s="67"/>
      <c r="GUT227" s="65"/>
      <c r="GUU227" s="65"/>
      <c r="GUV227" s="65"/>
      <c r="GUW227" s="66"/>
      <c r="GUY227" s="64"/>
      <c r="GUZ227" s="67"/>
      <c r="GVA227" s="67"/>
      <c r="GVB227" s="65"/>
      <c r="GVC227" s="65"/>
      <c r="GVD227" s="65"/>
      <c r="GVE227" s="66"/>
      <c r="GVG227" s="64"/>
      <c r="GVH227" s="67"/>
      <c r="GVI227" s="67"/>
      <c r="GVJ227" s="65"/>
      <c r="GVK227" s="65"/>
      <c r="GVL227" s="65"/>
      <c r="GVM227" s="66"/>
      <c r="GVO227" s="64"/>
      <c r="GVP227" s="67"/>
      <c r="GVQ227" s="67"/>
      <c r="GVR227" s="65"/>
      <c r="GVS227" s="65"/>
      <c r="GVT227" s="65"/>
      <c r="GVU227" s="66"/>
      <c r="GVW227" s="64"/>
      <c r="GVX227" s="67"/>
      <c r="GVY227" s="67"/>
      <c r="GVZ227" s="65"/>
      <c r="GWA227" s="65"/>
      <c r="GWB227" s="65"/>
      <c r="GWC227" s="66"/>
      <c r="GWE227" s="64"/>
      <c r="GWF227" s="67"/>
      <c r="GWG227" s="67"/>
      <c r="GWH227" s="65"/>
      <c r="GWI227" s="65"/>
      <c r="GWJ227" s="65"/>
      <c r="GWK227" s="66"/>
      <c r="GWM227" s="64"/>
      <c r="GWN227" s="67"/>
      <c r="GWO227" s="67"/>
      <c r="GWP227" s="65"/>
      <c r="GWQ227" s="65"/>
      <c r="GWR227" s="65"/>
      <c r="GWS227" s="66"/>
      <c r="GWU227" s="64"/>
      <c r="GWV227" s="67"/>
      <c r="GWW227" s="67"/>
      <c r="GWX227" s="65"/>
      <c r="GWY227" s="65"/>
      <c r="GWZ227" s="65"/>
      <c r="GXA227" s="66"/>
      <c r="GXC227" s="64"/>
      <c r="GXD227" s="67"/>
      <c r="GXE227" s="67"/>
      <c r="GXF227" s="65"/>
      <c r="GXG227" s="65"/>
      <c r="GXH227" s="65"/>
      <c r="GXI227" s="66"/>
      <c r="GXK227" s="64"/>
      <c r="GXL227" s="67"/>
      <c r="GXM227" s="67"/>
      <c r="GXN227" s="65"/>
      <c r="GXO227" s="65"/>
      <c r="GXP227" s="65"/>
      <c r="GXQ227" s="66"/>
      <c r="GXS227" s="64"/>
      <c r="GXT227" s="67"/>
      <c r="GXU227" s="67"/>
      <c r="GXV227" s="65"/>
      <c r="GXW227" s="65"/>
      <c r="GXX227" s="65"/>
      <c r="GXY227" s="66"/>
      <c r="GYA227" s="64"/>
      <c r="GYB227" s="67"/>
      <c r="GYC227" s="67"/>
      <c r="GYD227" s="65"/>
      <c r="GYE227" s="65"/>
      <c r="GYF227" s="65"/>
      <c r="GYG227" s="66"/>
      <c r="GYI227" s="64"/>
      <c r="GYJ227" s="67"/>
      <c r="GYK227" s="67"/>
      <c r="GYL227" s="65"/>
      <c r="GYM227" s="65"/>
      <c r="GYN227" s="65"/>
      <c r="GYO227" s="66"/>
      <c r="GYQ227" s="64"/>
      <c r="GYR227" s="67"/>
      <c r="GYS227" s="67"/>
      <c r="GYT227" s="65"/>
      <c r="GYU227" s="65"/>
      <c r="GYV227" s="65"/>
      <c r="GYW227" s="66"/>
      <c r="GYY227" s="64"/>
      <c r="GYZ227" s="67"/>
      <c r="GZA227" s="67"/>
      <c r="GZB227" s="65"/>
      <c r="GZC227" s="65"/>
      <c r="GZD227" s="65"/>
      <c r="GZE227" s="66"/>
      <c r="GZG227" s="64"/>
      <c r="GZH227" s="67"/>
      <c r="GZI227" s="67"/>
      <c r="GZJ227" s="65"/>
      <c r="GZK227" s="65"/>
      <c r="GZL227" s="65"/>
      <c r="GZM227" s="66"/>
      <c r="GZO227" s="64"/>
      <c r="GZP227" s="67"/>
      <c r="GZQ227" s="67"/>
      <c r="GZR227" s="65"/>
      <c r="GZS227" s="65"/>
      <c r="GZT227" s="65"/>
      <c r="GZU227" s="66"/>
      <c r="GZW227" s="64"/>
      <c r="GZX227" s="67"/>
      <c r="GZY227" s="67"/>
      <c r="GZZ227" s="65"/>
      <c r="HAA227" s="65"/>
      <c r="HAB227" s="65"/>
      <c r="HAC227" s="66"/>
      <c r="HAE227" s="64"/>
      <c r="HAF227" s="67"/>
      <c r="HAG227" s="67"/>
      <c r="HAH227" s="65"/>
      <c r="HAI227" s="65"/>
      <c r="HAJ227" s="65"/>
      <c r="HAK227" s="66"/>
      <c r="HAM227" s="64"/>
      <c r="HAN227" s="67"/>
      <c r="HAO227" s="67"/>
      <c r="HAP227" s="65"/>
      <c r="HAQ227" s="65"/>
      <c r="HAR227" s="65"/>
      <c r="HAS227" s="66"/>
      <c r="HAU227" s="64"/>
      <c r="HAV227" s="67"/>
      <c r="HAW227" s="67"/>
      <c r="HAX227" s="65"/>
      <c r="HAY227" s="65"/>
      <c r="HAZ227" s="65"/>
      <c r="HBA227" s="66"/>
      <c r="HBC227" s="64"/>
      <c r="HBD227" s="67"/>
      <c r="HBE227" s="67"/>
      <c r="HBF227" s="65"/>
      <c r="HBG227" s="65"/>
      <c r="HBH227" s="65"/>
      <c r="HBI227" s="66"/>
      <c r="HBK227" s="64"/>
      <c r="HBL227" s="67"/>
      <c r="HBM227" s="67"/>
      <c r="HBN227" s="65"/>
      <c r="HBO227" s="65"/>
      <c r="HBP227" s="65"/>
      <c r="HBQ227" s="66"/>
      <c r="HBS227" s="64"/>
      <c r="HBT227" s="67"/>
      <c r="HBU227" s="67"/>
      <c r="HBV227" s="65"/>
      <c r="HBW227" s="65"/>
      <c r="HBX227" s="65"/>
      <c r="HBY227" s="66"/>
      <c r="HCA227" s="64"/>
      <c r="HCB227" s="67"/>
      <c r="HCC227" s="67"/>
      <c r="HCD227" s="65"/>
      <c r="HCE227" s="65"/>
      <c r="HCF227" s="65"/>
      <c r="HCG227" s="66"/>
      <c r="HCI227" s="64"/>
      <c r="HCJ227" s="67"/>
      <c r="HCK227" s="67"/>
      <c r="HCL227" s="65"/>
      <c r="HCM227" s="65"/>
      <c r="HCN227" s="65"/>
      <c r="HCO227" s="66"/>
      <c r="HCQ227" s="64"/>
      <c r="HCR227" s="67"/>
      <c r="HCS227" s="67"/>
      <c r="HCT227" s="65"/>
      <c r="HCU227" s="65"/>
      <c r="HCV227" s="65"/>
      <c r="HCW227" s="66"/>
      <c r="HCY227" s="64"/>
      <c r="HCZ227" s="67"/>
      <c r="HDA227" s="67"/>
      <c r="HDB227" s="65"/>
      <c r="HDC227" s="65"/>
      <c r="HDD227" s="65"/>
      <c r="HDE227" s="66"/>
      <c r="HDG227" s="64"/>
      <c r="HDH227" s="67"/>
      <c r="HDI227" s="67"/>
      <c r="HDJ227" s="65"/>
      <c r="HDK227" s="65"/>
      <c r="HDL227" s="65"/>
      <c r="HDM227" s="66"/>
      <c r="HDO227" s="64"/>
      <c r="HDP227" s="67"/>
      <c r="HDQ227" s="67"/>
      <c r="HDR227" s="65"/>
      <c r="HDS227" s="65"/>
      <c r="HDT227" s="65"/>
      <c r="HDU227" s="66"/>
      <c r="HDW227" s="64"/>
      <c r="HDX227" s="67"/>
      <c r="HDY227" s="67"/>
      <c r="HDZ227" s="65"/>
      <c r="HEA227" s="65"/>
      <c r="HEB227" s="65"/>
      <c r="HEC227" s="66"/>
      <c r="HEE227" s="64"/>
      <c r="HEF227" s="67"/>
      <c r="HEG227" s="67"/>
      <c r="HEH227" s="65"/>
      <c r="HEI227" s="65"/>
      <c r="HEJ227" s="65"/>
      <c r="HEK227" s="66"/>
      <c r="HEM227" s="64"/>
      <c r="HEN227" s="67"/>
      <c r="HEO227" s="67"/>
      <c r="HEP227" s="65"/>
      <c r="HEQ227" s="65"/>
      <c r="HER227" s="65"/>
      <c r="HES227" s="66"/>
      <c r="HEU227" s="64"/>
      <c r="HEV227" s="67"/>
      <c r="HEW227" s="67"/>
      <c r="HEX227" s="65"/>
      <c r="HEY227" s="65"/>
      <c r="HEZ227" s="65"/>
      <c r="HFA227" s="66"/>
      <c r="HFC227" s="64"/>
      <c r="HFD227" s="67"/>
      <c r="HFE227" s="67"/>
      <c r="HFF227" s="65"/>
      <c r="HFG227" s="65"/>
      <c r="HFH227" s="65"/>
      <c r="HFI227" s="66"/>
      <c r="HFK227" s="64"/>
      <c r="HFL227" s="67"/>
      <c r="HFM227" s="67"/>
      <c r="HFN227" s="65"/>
      <c r="HFO227" s="65"/>
      <c r="HFP227" s="65"/>
      <c r="HFQ227" s="66"/>
      <c r="HFS227" s="64"/>
      <c r="HFT227" s="67"/>
      <c r="HFU227" s="67"/>
      <c r="HFV227" s="65"/>
      <c r="HFW227" s="65"/>
      <c r="HFX227" s="65"/>
      <c r="HFY227" s="66"/>
      <c r="HGA227" s="64"/>
      <c r="HGB227" s="67"/>
      <c r="HGC227" s="67"/>
      <c r="HGD227" s="65"/>
      <c r="HGE227" s="65"/>
      <c r="HGF227" s="65"/>
      <c r="HGG227" s="66"/>
      <c r="HGI227" s="64"/>
      <c r="HGJ227" s="67"/>
      <c r="HGK227" s="67"/>
      <c r="HGL227" s="65"/>
      <c r="HGM227" s="65"/>
      <c r="HGN227" s="65"/>
      <c r="HGO227" s="66"/>
      <c r="HGQ227" s="64"/>
      <c r="HGR227" s="67"/>
      <c r="HGS227" s="67"/>
      <c r="HGT227" s="65"/>
      <c r="HGU227" s="65"/>
      <c r="HGV227" s="65"/>
      <c r="HGW227" s="66"/>
      <c r="HGY227" s="64"/>
      <c r="HGZ227" s="67"/>
      <c r="HHA227" s="67"/>
      <c r="HHB227" s="65"/>
      <c r="HHC227" s="65"/>
      <c r="HHD227" s="65"/>
      <c r="HHE227" s="66"/>
      <c r="HHG227" s="64"/>
      <c r="HHH227" s="67"/>
      <c r="HHI227" s="67"/>
      <c r="HHJ227" s="65"/>
      <c r="HHK227" s="65"/>
      <c r="HHL227" s="65"/>
      <c r="HHM227" s="66"/>
      <c r="HHO227" s="64"/>
      <c r="HHP227" s="67"/>
      <c r="HHQ227" s="67"/>
      <c r="HHR227" s="65"/>
      <c r="HHS227" s="65"/>
      <c r="HHT227" s="65"/>
      <c r="HHU227" s="66"/>
      <c r="HHW227" s="64"/>
      <c r="HHX227" s="67"/>
      <c r="HHY227" s="67"/>
      <c r="HHZ227" s="65"/>
      <c r="HIA227" s="65"/>
      <c r="HIB227" s="65"/>
      <c r="HIC227" s="66"/>
      <c r="HIE227" s="64"/>
      <c r="HIF227" s="67"/>
      <c r="HIG227" s="67"/>
      <c r="HIH227" s="65"/>
      <c r="HII227" s="65"/>
      <c r="HIJ227" s="65"/>
      <c r="HIK227" s="66"/>
      <c r="HIM227" s="64"/>
      <c r="HIN227" s="67"/>
      <c r="HIO227" s="67"/>
      <c r="HIP227" s="65"/>
      <c r="HIQ227" s="65"/>
      <c r="HIR227" s="65"/>
      <c r="HIS227" s="66"/>
      <c r="HIU227" s="64"/>
      <c r="HIV227" s="67"/>
      <c r="HIW227" s="67"/>
      <c r="HIX227" s="65"/>
      <c r="HIY227" s="65"/>
      <c r="HIZ227" s="65"/>
      <c r="HJA227" s="66"/>
      <c r="HJC227" s="64"/>
      <c r="HJD227" s="67"/>
      <c r="HJE227" s="67"/>
      <c r="HJF227" s="65"/>
      <c r="HJG227" s="65"/>
      <c r="HJH227" s="65"/>
      <c r="HJI227" s="66"/>
      <c r="HJK227" s="64"/>
      <c r="HJL227" s="67"/>
      <c r="HJM227" s="67"/>
      <c r="HJN227" s="65"/>
      <c r="HJO227" s="65"/>
      <c r="HJP227" s="65"/>
      <c r="HJQ227" s="66"/>
      <c r="HJS227" s="64"/>
      <c r="HJT227" s="67"/>
      <c r="HJU227" s="67"/>
      <c r="HJV227" s="65"/>
      <c r="HJW227" s="65"/>
      <c r="HJX227" s="65"/>
      <c r="HJY227" s="66"/>
      <c r="HKA227" s="64"/>
      <c r="HKB227" s="67"/>
      <c r="HKC227" s="67"/>
      <c r="HKD227" s="65"/>
      <c r="HKE227" s="65"/>
      <c r="HKF227" s="65"/>
      <c r="HKG227" s="66"/>
      <c r="HKI227" s="64"/>
      <c r="HKJ227" s="67"/>
      <c r="HKK227" s="67"/>
      <c r="HKL227" s="65"/>
      <c r="HKM227" s="65"/>
      <c r="HKN227" s="65"/>
      <c r="HKO227" s="66"/>
      <c r="HKQ227" s="64"/>
      <c r="HKR227" s="67"/>
      <c r="HKS227" s="67"/>
      <c r="HKT227" s="65"/>
      <c r="HKU227" s="65"/>
      <c r="HKV227" s="65"/>
      <c r="HKW227" s="66"/>
      <c r="HKY227" s="64"/>
      <c r="HKZ227" s="67"/>
      <c r="HLA227" s="67"/>
      <c r="HLB227" s="65"/>
      <c r="HLC227" s="65"/>
      <c r="HLD227" s="65"/>
      <c r="HLE227" s="66"/>
      <c r="HLG227" s="64"/>
      <c r="HLH227" s="67"/>
      <c r="HLI227" s="67"/>
      <c r="HLJ227" s="65"/>
      <c r="HLK227" s="65"/>
      <c r="HLL227" s="65"/>
      <c r="HLM227" s="66"/>
      <c r="HLO227" s="64"/>
      <c r="HLP227" s="67"/>
      <c r="HLQ227" s="67"/>
      <c r="HLR227" s="65"/>
      <c r="HLS227" s="65"/>
      <c r="HLT227" s="65"/>
      <c r="HLU227" s="66"/>
      <c r="HLW227" s="64"/>
      <c r="HLX227" s="67"/>
      <c r="HLY227" s="67"/>
      <c r="HLZ227" s="65"/>
      <c r="HMA227" s="65"/>
      <c r="HMB227" s="65"/>
      <c r="HMC227" s="66"/>
      <c r="HME227" s="64"/>
      <c r="HMF227" s="67"/>
      <c r="HMG227" s="67"/>
      <c r="HMH227" s="65"/>
      <c r="HMI227" s="65"/>
      <c r="HMJ227" s="65"/>
      <c r="HMK227" s="66"/>
      <c r="HMM227" s="64"/>
      <c r="HMN227" s="67"/>
      <c r="HMO227" s="67"/>
      <c r="HMP227" s="65"/>
      <c r="HMQ227" s="65"/>
      <c r="HMR227" s="65"/>
      <c r="HMS227" s="66"/>
      <c r="HMU227" s="64"/>
      <c r="HMV227" s="67"/>
      <c r="HMW227" s="67"/>
      <c r="HMX227" s="65"/>
      <c r="HMY227" s="65"/>
      <c r="HMZ227" s="65"/>
      <c r="HNA227" s="66"/>
      <c r="HNC227" s="64"/>
      <c r="HND227" s="67"/>
      <c r="HNE227" s="67"/>
      <c r="HNF227" s="65"/>
      <c r="HNG227" s="65"/>
      <c r="HNH227" s="65"/>
      <c r="HNI227" s="66"/>
      <c r="HNK227" s="64"/>
      <c r="HNL227" s="67"/>
      <c r="HNM227" s="67"/>
      <c r="HNN227" s="65"/>
      <c r="HNO227" s="65"/>
      <c r="HNP227" s="65"/>
      <c r="HNQ227" s="66"/>
      <c r="HNS227" s="64"/>
      <c r="HNT227" s="67"/>
      <c r="HNU227" s="67"/>
      <c r="HNV227" s="65"/>
      <c r="HNW227" s="65"/>
      <c r="HNX227" s="65"/>
      <c r="HNY227" s="66"/>
      <c r="HOA227" s="64"/>
      <c r="HOB227" s="67"/>
      <c r="HOC227" s="67"/>
      <c r="HOD227" s="65"/>
      <c r="HOE227" s="65"/>
      <c r="HOF227" s="65"/>
      <c r="HOG227" s="66"/>
      <c r="HOI227" s="64"/>
      <c r="HOJ227" s="67"/>
      <c r="HOK227" s="67"/>
      <c r="HOL227" s="65"/>
      <c r="HOM227" s="65"/>
      <c r="HON227" s="65"/>
      <c r="HOO227" s="66"/>
      <c r="HOQ227" s="64"/>
      <c r="HOR227" s="67"/>
      <c r="HOS227" s="67"/>
      <c r="HOT227" s="65"/>
      <c r="HOU227" s="65"/>
      <c r="HOV227" s="65"/>
      <c r="HOW227" s="66"/>
      <c r="HOY227" s="64"/>
      <c r="HOZ227" s="67"/>
      <c r="HPA227" s="67"/>
      <c r="HPB227" s="65"/>
      <c r="HPC227" s="65"/>
      <c r="HPD227" s="65"/>
      <c r="HPE227" s="66"/>
      <c r="HPG227" s="64"/>
      <c r="HPH227" s="67"/>
      <c r="HPI227" s="67"/>
      <c r="HPJ227" s="65"/>
      <c r="HPK227" s="65"/>
      <c r="HPL227" s="65"/>
      <c r="HPM227" s="66"/>
      <c r="HPO227" s="64"/>
      <c r="HPP227" s="67"/>
      <c r="HPQ227" s="67"/>
      <c r="HPR227" s="65"/>
      <c r="HPS227" s="65"/>
      <c r="HPT227" s="65"/>
      <c r="HPU227" s="66"/>
      <c r="HPW227" s="64"/>
      <c r="HPX227" s="67"/>
      <c r="HPY227" s="67"/>
      <c r="HPZ227" s="65"/>
      <c r="HQA227" s="65"/>
      <c r="HQB227" s="65"/>
      <c r="HQC227" s="66"/>
      <c r="HQE227" s="64"/>
      <c r="HQF227" s="67"/>
      <c r="HQG227" s="67"/>
      <c r="HQH227" s="65"/>
      <c r="HQI227" s="65"/>
      <c r="HQJ227" s="65"/>
      <c r="HQK227" s="66"/>
      <c r="HQM227" s="64"/>
      <c r="HQN227" s="67"/>
      <c r="HQO227" s="67"/>
      <c r="HQP227" s="65"/>
      <c r="HQQ227" s="65"/>
      <c r="HQR227" s="65"/>
      <c r="HQS227" s="66"/>
      <c r="HQU227" s="64"/>
      <c r="HQV227" s="67"/>
      <c r="HQW227" s="67"/>
      <c r="HQX227" s="65"/>
      <c r="HQY227" s="65"/>
      <c r="HQZ227" s="65"/>
      <c r="HRA227" s="66"/>
      <c r="HRC227" s="64"/>
      <c r="HRD227" s="67"/>
      <c r="HRE227" s="67"/>
      <c r="HRF227" s="65"/>
      <c r="HRG227" s="65"/>
      <c r="HRH227" s="65"/>
      <c r="HRI227" s="66"/>
      <c r="HRK227" s="64"/>
      <c r="HRL227" s="67"/>
      <c r="HRM227" s="67"/>
      <c r="HRN227" s="65"/>
      <c r="HRO227" s="65"/>
      <c r="HRP227" s="65"/>
      <c r="HRQ227" s="66"/>
      <c r="HRS227" s="64"/>
      <c r="HRT227" s="67"/>
      <c r="HRU227" s="67"/>
      <c r="HRV227" s="65"/>
      <c r="HRW227" s="65"/>
      <c r="HRX227" s="65"/>
      <c r="HRY227" s="66"/>
      <c r="HSA227" s="64"/>
      <c r="HSB227" s="67"/>
      <c r="HSC227" s="67"/>
      <c r="HSD227" s="65"/>
      <c r="HSE227" s="65"/>
      <c r="HSF227" s="65"/>
      <c r="HSG227" s="66"/>
      <c r="HSI227" s="64"/>
      <c r="HSJ227" s="67"/>
      <c r="HSK227" s="67"/>
      <c r="HSL227" s="65"/>
      <c r="HSM227" s="65"/>
      <c r="HSN227" s="65"/>
      <c r="HSO227" s="66"/>
      <c r="HSQ227" s="64"/>
      <c r="HSR227" s="67"/>
      <c r="HSS227" s="67"/>
      <c r="HST227" s="65"/>
      <c r="HSU227" s="65"/>
      <c r="HSV227" s="65"/>
      <c r="HSW227" s="66"/>
      <c r="HSY227" s="64"/>
      <c r="HSZ227" s="67"/>
      <c r="HTA227" s="67"/>
      <c r="HTB227" s="65"/>
      <c r="HTC227" s="65"/>
      <c r="HTD227" s="65"/>
      <c r="HTE227" s="66"/>
      <c r="HTG227" s="64"/>
      <c r="HTH227" s="67"/>
      <c r="HTI227" s="67"/>
      <c r="HTJ227" s="65"/>
      <c r="HTK227" s="65"/>
      <c r="HTL227" s="65"/>
      <c r="HTM227" s="66"/>
      <c r="HTO227" s="64"/>
      <c r="HTP227" s="67"/>
      <c r="HTQ227" s="67"/>
      <c r="HTR227" s="65"/>
      <c r="HTS227" s="65"/>
      <c r="HTT227" s="65"/>
      <c r="HTU227" s="66"/>
      <c r="HTW227" s="64"/>
      <c r="HTX227" s="67"/>
      <c r="HTY227" s="67"/>
      <c r="HTZ227" s="65"/>
      <c r="HUA227" s="65"/>
      <c r="HUB227" s="65"/>
      <c r="HUC227" s="66"/>
      <c r="HUE227" s="64"/>
      <c r="HUF227" s="67"/>
      <c r="HUG227" s="67"/>
      <c r="HUH227" s="65"/>
      <c r="HUI227" s="65"/>
      <c r="HUJ227" s="65"/>
      <c r="HUK227" s="66"/>
      <c r="HUM227" s="64"/>
      <c r="HUN227" s="67"/>
      <c r="HUO227" s="67"/>
      <c r="HUP227" s="65"/>
      <c r="HUQ227" s="65"/>
      <c r="HUR227" s="65"/>
      <c r="HUS227" s="66"/>
      <c r="HUU227" s="64"/>
      <c r="HUV227" s="67"/>
      <c r="HUW227" s="67"/>
      <c r="HUX227" s="65"/>
      <c r="HUY227" s="65"/>
      <c r="HUZ227" s="65"/>
      <c r="HVA227" s="66"/>
      <c r="HVC227" s="64"/>
      <c r="HVD227" s="67"/>
      <c r="HVE227" s="67"/>
      <c r="HVF227" s="65"/>
      <c r="HVG227" s="65"/>
      <c r="HVH227" s="65"/>
      <c r="HVI227" s="66"/>
      <c r="HVK227" s="64"/>
      <c r="HVL227" s="67"/>
      <c r="HVM227" s="67"/>
      <c r="HVN227" s="65"/>
      <c r="HVO227" s="65"/>
      <c r="HVP227" s="65"/>
      <c r="HVQ227" s="66"/>
      <c r="HVS227" s="64"/>
      <c r="HVT227" s="67"/>
      <c r="HVU227" s="67"/>
      <c r="HVV227" s="65"/>
      <c r="HVW227" s="65"/>
      <c r="HVX227" s="65"/>
      <c r="HVY227" s="66"/>
      <c r="HWA227" s="64"/>
      <c r="HWB227" s="67"/>
      <c r="HWC227" s="67"/>
      <c r="HWD227" s="65"/>
      <c r="HWE227" s="65"/>
      <c r="HWF227" s="65"/>
      <c r="HWG227" s="66"/>
      <c r="HWI227" s="64"/>
      <c r="HWJ227" s="67"/>
      <c r="HWK227" s="67"/>
      <c r="HWL227" s="65"/>
      <c r="HWM227" s="65"/>
      <c r="HWN227" s="65"/>
      <c r="HWO227" s="66"/>
      <c r="HWQ227" s="64"/>
      <c r="HWR227" s="67"/>
      <c r="HWS227" s="67"/>
      <c r="HWT227" s="65"/>
      <c r="HWU227" s="65"/>
      <c r="HWV227" s="65"/>
      <c r="HWW227" s="66"/>
      <c r="HWY227" s="64"/>
      <c r="HWZ227" s="67"/>
      <c r="HXA227" s="67"/>
      <c r="HXB227" s="65"/>
      <c r="HXC227" s="65"/>
      <c r="HXD227" s="65"/>
      <c r="HXE227" s="66"/>
      <c r="HXG227" s="64"/>
      <c r="HXH227" s="67"/>
      <c r="HXI227" s="67"/>
      <c r="HXJ227" s="65"/>
      <c r="HXK227" s="65"/>
      <c r="HXL227" s="65"/>
      <c r="HXM227" s="66"/>
      <c r="HXO227" s="64"/>
      <c r="HXP227" s="67"/>
      <c r="HXQ227" s="67"/>
      <c r="HXR227" s="65"/>
      <c r="HXS227" s="65"/>
      <c r="HXT227" s="65"/>
      <c r="HXU227" s="66"/>
      <c r="HXW227" s="64"/>
      <c r="HXX227" s="67"/>
      <c r="HXY227" s="67"/>
      <c r="HXZ227" s="65"/>
      <c r="HYA227" s="65"/>
      <c r="HYB227" s="65"/>
      <c r="HYC227" s="66"/>
      <c r="HYE227" s="64"/>
      <c r="HYF227" s="67"/>
      <c r="HYG227" s="67"/>
      <c r="HYH227" s="65"/>
      <c r="HYI227" s="65"/>
      <c r="HYJ227" s="65"/>
      <c r="HYK227" s="66"/>
      <c r="HYM227" s="64"/>
      <c r="HYN227" s="67"/>
      <c r="HYO227" s="67"/>
      <c r="HYP227" s="65"/>
      <c r="HYQ227" s="65"/>
      <c r="HYR227" s="65"/>
      <c r="HYS227" s="66"/>
      <c r="HYU227" s="64"/>
      <c r="HYV227" s="67"/>
      <c r="HYW227" s="67"/>
      <c r="HYX227" s="65"/>
      <c r="HYY227" s="65"/>
      <c r="HYZ227" s="65"/>
      <c r="HZA227" s="66"/>
      <c r="HZC227" s="64"/>
      <c r="HZD227" s="67"/>
      <c r="HZE227" s="67"/>
      <c r="HZF227" s="65"/>
      <c r="HZG227" s="65"/>
      <c r="HZH227" s="65"/>
      <c r="HZI227" s="66"/>
      <c r="HZK227" s="64"/>
      <c r="HZL227" s="67"/>
      <c r="HZM227" s="67"/>
      <c r="HZN227" s="65"/>
      <c r="HZO227" s="65"/>
      <c r="HZP227" s="65"/>
      <c r="HZQ227" s="66"/>
      <c r="HZS227" s="64"/>
      <c r="HZT227" s="67"/>
      <c r="HZU227" s="67"/>
      <c r="HZV227" s="65"/>
      <c r="HZW227" s="65"/>
      <c r="HZX227" s="65"/>
      <c r="HZY227" s="66"/>
      <c r="IAA227" s="64"/>
      <c r="IAB227" s="67"/>
      <c r="IAC227" s="67"/>
      <c r="IAD227" s="65"/>
      <c r="IAE227" s="65"/>
      <c r="IAF227" s="65"/>
      <c r="IAG227" s="66"/>
      <c r="IAI227" s="64"/>
      <c r="IAJ227" s="67"/>
      <c r="IAK227" s="67"/>
      <c r="IAL227" s="65"/>
      <c r="IAM227" s="65"/>
      <c r="IAN227" s="65"/>
      <c r="IAO227" s="66"/>
      <c r="IAQ227" s="64"/>
      <c r="IAR227" s="67"/>
      <c r="IAS227" s="67"/>
      <c r="IAT227" s="65"/>
      <c r="IAU227" s="65"/>
      <c r="IAV227" s="65"/>
      <c r="IAW227" s="66"/>
      <c r="IAY227" s="64"/>
      <c r="IAZ227" s="67"/>
      <c r="IBA227" s="67"/>
      <c r="IBB227" s="65"/>
      <c r="IBC227" s="65"/>
      <c r="IBD227" s="65"/>
      <c r="IBE227" s="66"/>
      <c r="IBG227" s="64"/>
      <c r="IBH227" s="67"/>
      <c r="IBI227" s="67"/>
      <c r="IBJ227" s="65"/>
      <c r="IBK227" s="65"/>
      <c r="IBL227" s="65"/>
      <c r="IBM227" s="66"/>
      <c r="IBO227" s="64"/>
      <c r="IBP227" s="67"/>
      <c r="IBQ227" s="67"/>
      <c r="IBR227" s="65"/>
      <c r="IBS227" s="65"/>
      <c r="IBT227" s="65"/>
      <c r="IBU227" s="66"/>
      <c r="IBW227" s="64"/>
      <c r="IBX227" s="67"/>
      <c r="IBY227" s="67"/>
      <c r="IBZ227" s="65"/>
      <c r="ICA227" s="65"/>
      <c r="ICB227" s="65"/>
      <c r="ICC227" s="66"/>
      <c r="ICE227" s="64"/>
      <c r="ICF227" s="67"/>
      <c r="ICG227" s="67"/>
      <c r="ICH227" s="65"/>
      <c r="ICI227" s="65"/>
      <c r="ICJ227" s="65"/>
      <c r="ICK227" s="66"/>
      <c r="ICM227" s="64"/>
      <c r="ICN227" s="67"/>
      <c r="ICO227" s="67"/>
      <c r="ICP227" s="65"/>
      <c r="ICQ227" s="65"/>
      <c r="ICR227" s="65"/>
      <c r="ICS227" s="66"/>
      <c r="ICU227" s="64"/>
      <c r="ICV227" s="67"/>
      <c r="ICW227" s="67"/>
      <c r="ICX227" s="65"/>
      <c r="ICY227" s="65"/>
      <c r="ICZ227" s="65"/>
      <c r="IDA227" s="66"/>
      <c r="IDC227" s="64"/>
      <c r="IDD227" s="67"/>
      <c r="IDE227" s="67"/>
      <c r="IDF227" s="65"/>
      <c r="IDG227" s="65"/>
      <c r="IDH227" s="65"/>
      <c r="IDI227" s="66"/>
      <c r="IDK227" s="64"/>
      <c r="IDL227" s="67"/>
      <c r="IDM227" s="67"/>
      <c r="IDN227" s="65"/>
      <c r="IDO227" s="65"/>
      <c r="IDP227" s="65"/>
      <c r="IDQ227" s="66"/>
      <c r="IDS227" s="64"/>
      <c r="IDT227" s="67"/>
      <c r="IDU227" s="67"/>
      <c r="IDV227" s="65"/>
      <c r="IDW227" s="65"/>
      <c r="IDX227" s="65"/>
      <c r="IDY227" s="66"/>
      <c r="IEA227" s="64"/>
      <c r="IEB227" s="67"/>
      <c r="IEC227" s="67"/>
      <c r="IED227" s="65"/>
      <c r="IEE227" s="65"/>
      <c r="IEF227" s="65"/>
      <c r="IEG227" s="66"/>
      <c r="IEI227" s="64"/>
      <c r="IEJ227" s="67"/>
      <c r="IEK227" s="67"/>
      <c r="IEL227" s="65"/>
      <c r="IEM227" s="65"/>
      <c r="IEN227" s="65"/>
      <c r="IEO227" s="66"/>
      <c r="IEQ227" s="64"/>
      <c r="IER227" s="67"/>
      <c r="IES227" s="67"/>
      <c r="IET227" s="65"/>
      <c r="IEU227" s="65"/>
      <c r="IEV227" s="65"/>
      <c r="IEW227" s="66"/>
      <c r="IEY227" s="64"/>
      <c r="IEZ227" s="67"/>
      <c r="IFA227" s="67"/>
      <c r="IFB227" s="65"/>
      <c r="IFC227" s="65"/>
      <c r="IFD227" s="65"/>
      <c r="IFE227" s="66"/>
      <c r="IFG227" s="64"/>
      <c r="IFH227" s="67"/>
      <c r="IFI227" s="67"/>
      <c r="IFJ227" s="65"/>
      <c r="IFK227" s="65"/>
      <c r="IFL227" s="65"/>
      <c r="IFM227" s="66"/>
      <c r="IFO227" s="64"/>
      <c r="IFP227" s="67"/>
      <c r="IFQ227" s="67"/>
      <c r="IFR227" s="65"/>
      <c r="IFS227" s="65"/>
      <c r="IFT227" s="65"/>
      <c r="IFU227" s="66"/>
      <c r="IFW227" s="64"/>
      <c r="IFX227" s="67"/>
      <c r="IFY227" s="67"/>
      <c r="IFZ227" s="65"/>
      <c r="IGA227" s="65"/>
      <c r="IGB227" s="65"/>
      <c r="IGC227" s="66"/>
      <c r="IGE227" s="64"/>
      <c r="IGF227" s="67"/>
      <c r="IGG227" s="67"/>
      <c r="IGH227" s="65"/>
      <c r="IGI227" s="65"/>
      <c r="IGJ227" s="65"/>
      <c r="IGK227" s="66"/>
      <c r="IGM227" s="64"/>
      <c r="IGN227" s="67"/>
      <c r="IGO227" s="67"/>
      <c r="IGP227" s="65"/>
      <c r="IGQ227" s="65"/>
      <c r="IGR227" s="65"/>
      <c r="IGS227" s="66"/>
      <c r="IGU227" s="64"/>
      <c r="IGV227" s="67"/>
      <c r="IGW227" s="67"/>
      <c r="IGX227" s="65"/>
      <c r="IGY227" s="65"/>
      <c r="IGZ227" s="65"/>
      <c r="IHA227" s="66"/>
      <c r="IHC227" s="64"/>
      <c r="IHD227" s="67"/>
      <c r="IHE227" s="67"/>
      <c r="IHF227" s="65"/>
      <c r="IHG227" s="65"/>
      <c r="IHH227" s="65"/>
      <c r="IHI227" s="66"/>
      <c r="IHK227" s="64"/>
      <c r="IHL227" s="67"/>
      <c r="IHM227" s="67"/>
      <c r="IHN227" s="65"/>
      <c r="IHO227" s="65"/>
      <c r="IHP227" s="65"/>
      <c r="IHQ227" s="66"/>
      <c r="IHS227" s="64"/>
      <c r="IHT227" s="67"/>
      <c r="IHU227" s="67"/>
      <c r="IHV227" s="65"/>
      <c r="IHW227" s="65"/>
      <c r="IHX227" s="65"/>
      <c r="IHY227" s="66"/>
      <c r="IIA227" s="64"/>
      <c r="IIB227" s="67"/>
      <c r="IIC227" s="67"/>
      <c r="IID227" s="65"/>
      <c r="IIE227" s="65"/>
      <c r="IIF227" s="65"/>
      <c r="IIG227" s="66"/>
      <c r="III227" s="64"/>
      <c r="IIJ227" s="67"/>
      <c r="IIK227" s="67"/>
      <c r="IIL227" s="65"/>
      <c r="IIM227" s="65"/>
      <c r="IIN227" s="65"/>
      <c r="IIO227" s="66"/>
      <c r="IIQ227" s="64"/>
      <c r="IIR227" s="67"/>
      <c r="IIS227" s="67"/>
      <c r="IIT227" s="65"/>
      <c r="IIU227" s="65"/>
      <c r="IIV227" s="65"/>
      <c r="IIW227" s="66"/>
      <c r="IIY227" s="64"/>
      <c r="IIZ227" s="67"/>
      <c r="IJA227" s="67"/>
      <c r="IJB227" s="65"/>
      <c r="IJC227" s="65"/>
      <c r="IJD227" s="65"/>
      <c r="IJE227" s="66"/>
      <c r="IJG227" s="64"/>
      <c r="IJH227" s="67"/>
      <c r="IJI227" s="67"/>
      <c r="IJJ227" s="65"/>
      <c r="IJK227" s="65"/>
      <c r="IJL227" s="65"/>
      <c r="IJM227" s="66"/>
      <c r="IJO227" s="64"/>
      <c r="IJP227" s="67"/>
      <c r="IJQ227" s="67"/>
      <c r="IJR227" s="65"/>
      <c r="IJS227" s="65"/>
      <c r="IJT227" s="65"/>
      <c r="IJU227" s="66"/>
      <c r="IJW227" s="64"/>
      <c r="IJX227" s="67"/>
      <c r="IJY227" s="67"/>
      <c r="IJZ227" s="65"/>
      <c r="IKA227" s="65"/>
      <c r="IKB227" s="65"/>
      <c r="IKC227" s="66"/>
      <c r="IKE227" s="64"/>
      <c r="IKF227" s="67"/>
      <c r="IKG227" s="67"/>
      <c r="IKH227" s="65"/>
      <c r="IKI227" s="65"/>
      <c r="IKJ227" s="65"/>
      <c r="IKK227" s="66"/>
      <c r="IKM227" s="64"/>
      <c r="IKN227" s="67"/>
      <c r="IKO227" s="67"/>
      <c r="IKP227" s="65"/>
      <c r="IKQ227" s="65"/>
      <c r="IKR227" s="65"/>
      <c r="IKS227" s="66"/>
      <c r="IKU227" s="64"/>
      <c r="IKV227" s="67"/>
      <c r="IKW227" s="67"/>
      <c r="IKX227" s="65"/>
      <c r="IKY227" s="65"/>
      <c r="IKZ227" s="65"/>
      <c r="ILA227" s="66"/>
      <c r="ILC227" s="64"/>
      <c r="ILD227" s="67"/>
      <c r="ILE227" s="67"/>
      <c r="ILF227" s="65"/>
      <c r="ILG227" s="65"/>
      <c r="ILH227" s="65"/>
      <c r="ILI227" s="66"/>
      <c r="ILK227" s="64"/>
      <c r="ILL227" s="67"/>
      <c r="ILM227" s="67"/>
      <c r="ILN227" s="65"/>
      <c r="ILO227" s="65"/>
      <c r="ILP227" s="65"/>
      <c r="ILQ227" s="66"/>
      <c r="ILS227" s="64"/>
      <c r="ILT227" s="67"/>
      <c r="ILU227" s="67"/>
      <c r="ILV227" s="65"/>
      <c r="ILW227" s="65"/>
      <c r="ILX227" s="65"/>
      <c r="ILY227" s="66"/>
      <c r="IMA227" s="64"/>
      <c r="IMB227" s="67"/>
      <c r="IMC227" s="67"/>
      <c r="IMD227" s="65"/>
      <c r="IME227" s="65"/>
      <c r="IMF227" s="65"/>
      <c r="IMG227" s="66"/>
      <c r="IMI227" s="64"/>
      <c r="IMJ227" s="67"/>
      <c r="IMK227" s="67"/>
      <c r="IML227" s="65"/>
      <c r="IMM227" s="65"/>
      <c r="IMN227" s="65"/>
      <c r="IMO227" s="66"/>
      <c r="IMQ227" s="64"/>
      <c r="IMR227" s="67"/>
      <c r="IMS227" s="67"/>
      <c r="IMT227" s="65"/>
      <c r="IMU227" s="65"/>
      <c r="IMV227" s="65"/>
      <c r="IMW227" s="66"/>
      <c r="IMY227" s="64"/>
      <c r="IMZ227" s="67"/>
      <c r="INA227" s="67"/>
      <c r="INB227" s="65"/>
      <c r="INC227" s="65"/>
      <c r="IND227" s="65"/>
      <c r="INE227" s="66"/>
      <c r="ING227" s="64"/>
      <c r="INH227" s="67"/>
      <c r="INI227" s="67"/>
      <c r="INJ227" s="65"/>
      <c r="INK227" s="65"/>
      <c r="INL227" s="65"/>
      <c r="INM227" s="66"/>
      <c r="INO227" s="64"/>
      <c r="INP227" s="67"/>
      <c r="INQ227" s="67"/>
      <c r="INR227" s="65"/>
      <c r="INS227" s="65"/>
      <c r="INT227" s="65"/>
      <c r="INU227" s="66"/>
      <c r="INW227" s="64"/>
      <c r="INX227" s="67"/>
      <c r="INY227" s="67"/>
      <c r="INZ227" s="65"/>
      <c r="IOA227" s="65"/>
      <c r="IOB227" s="65"/>
      <c r="IOC227" s="66"/>
      <c r="IOE227" s="64"/>
      <c r="IOF227" s="67"/>
      <c r="IOG227" s="67"/>
      <c r="IOH227" s="65"/>
      <c r="IOI227" s="65"/>
      <c r="IOJ227" s="65"/>
      <c r="IOK227" s="66"/>
      <c r="IOM227" s="64"/>
      <c r="ION227" s="67"/>
      <c r="IOO227" s="67"/>
      <c r="IOP227" s="65"/>
      <c r="IOQ227" s="65"/>
      <c r="IOR227" s="65"/>
      <c r="IOS227" s="66"/>
      <c r="IOU227" s="64"/>
      <c r="IOV227" s="67"/>
      <c r="IOW227" s="67"/>
      <c r="IOX227" s="65"/>
      <c r="IOY227" s="65"/>
      <c r="IOZ227" s="65"/>
      <c r="IPA227" s="66"/>
      <c r="IPC227" s="64"/>
      <c r="IPD227" s="67"/>
      <c r="IPE227" s="67"/>
      <c r="IPF227" s="65"/>
      <c r="IPG227" s="65"/>
      <c r="IPH227" s="65"/>
      <c r="IPI227" s="66"/>
      <c r="IPK227" s="64"/>
      <c r="IPL227" s="67"/>
      <c r="IPM227" s="67"/>
      <c r="IPN227" s="65"/>
      <c r="IPO227" s="65"/>
      <c r="IPP227" s="65"/>
      <c r="IPQ227" s="66"/>
      <c r="IPS227" s="64"/>
      <c r="IPT227" s="67"/>
      <c r="IPU227" s="67"/>
      <c r="IPV227" s="65"/>
      <c r="IPW227" s="65"/>
      <c r="IPX227" s="65"/>
      <c r="IPY227" s="66"/>
      <c r="IQA227" s="64"/>
      <c r="IQB227" s="67"/>
      <c r="IQC227" s="67"/>
      <c r="IQD227" s="65"/>
      <c r="IQE227" s="65"/>
      <c r="IQF227" s="65"/>
      <c r="IQG227" s="66"/>
      <c r="IQI227" s="64"/>
      <c r="IQJ227" s="67"/>
      <c r="IQK227" s="67"/>
      <c r="IQL227" s="65"/>
      <c r="IQM227" s="65"/>
      <c r="IQN227" s="65"/>
      <c r="IQO227" s="66"/>
      <c r="IQQ227" s="64"/>
      <c r="IQR227" s="67"/>
      <c r="IQS227" s="67"/>
      <c r="IQT227" s="65"/>
      <c r="IQU227" s="65"/>
      <c r="IQV227" s="65"/>
      <c r="IQW227" s="66"/>
      <c r="IQY227" s="64"/>
      <c r="IQZ227" s="67"/>
      <c r="IRA227" s="67"/>
      <c r="IRB227" s="65"/>
      <c r="IRC227" s="65"/>
      <c r="IRD227" s="65"/>
      <c r="IRE227" s="66"/>
      <c r="IRG227" s="64"/>
      <c r="IRH227" s="67"/>
      <c r="IRI227" s="67"/>
      <c r="IRJ227" s="65"/>
      <c r="IRK227" s="65"/>
      <c r="IRL227" s="65"/>
      <c r="IRM227" s="66"/>
      <c r="IRO227" s="64"/>
      <c r="IRP227" s="67"/>
      <c r="IRQ227" s="67"/>
      <c r="IRR227" s="65"/>
      <c r="IRS227" s="65"/>
      <c r="IRT227" s="65"/>
      <c r="IRU227" s="66"/>
      <c r="IRW227" s="64"/>
      <c r="IRX227" s="67"/>
      <c r="IRY227" s="67"/>
      <c r="IRZ227" s="65"/>
      <c r="ISA227" s="65"/>
      <c r="ISB227" s="65"/>
      <c r="ISC227" s="66"/>
      <c r="ISE227" s="64"/>
      <c r="ISF227" s="67"/>
      <c r="ISG227" s="67"/>
      <c r="ISH227" s="65"/>
      <c r="ISI227" s="65"/>
      <c r="ISJ227" s="65"/>
      <c r="ISK227" s="66"/>
      <c r="ISM227" s="64"/>
      <c r="ISN227" s="67"/>
      <c r="ISO227" s="67"/>
      <c r="ISP227" s="65"/>
      <c r="ISQ227" s="65"/>
      <c r="ISR227" s="65"/>
      <c r="ISS227" s="66"/>
      <c r="ISU227" s="64"/>
      <c r="ISV227" s="67"/>
      <c r="ISW227" s="67"/>
      <c r="ISX227" s="65"/>
      <c r="ISY227" s="65"/>
      <c r="ISZ227" s="65"/>
      <c r="ITA227" s="66"/>
      <c r="ITC227" s="64"/>
      <c r="ITD227" s="67"/>
      <c r="ITE227" s="67"/>
      <c r="ITF227" s="65"/>
      <c r="ITG227" s="65"/>
      <c r="ITH227" s="65"/>
      <c r="ITI227" s="66"/>
      <c r="ITK227" s="64"/>
      <c r="ITL227" s="67"/>
      <c r="ITM227" s="67"/>
      <c r="ITN227" s="65"/>
      <c r="ITO227" s="65"/>
      <c r="ITP227" s="65"/>
      <c r="ITQ227" s="66"/>
      <c r="ITS227" s="64"/>
      <c r="ITT227" s="67"/>
      <c r="ITU227" s="67"/>
      <c r="ITV227" s="65"/>
      <c r="ITW227" s="65"/>
      <c r="ITX227" s="65"/>
      <c r="ITY227" s="66"/>
      <c r="IUA227" s="64"/>
      <c r="IUB227" s="67"/>
      <c r="IUC227" s="67"/>
      <c r="IUD227" s="65"/>
      <c r="IUE227" s="65"/>
      <c r="IUF227" s="65"/>
      <c r="IUG227" s="66"/>
      <c r="IUI227" s="64"/>
      <c r="IUJ227" s="67"/>
      <c r="IUK227" s="67"/>
      <c r="IUL227" s="65"/>
      <c r="IUM227" s="65"/>
      <c r="IUN227" s="65"/>
      <c r="IUO227" s="66"/>
      <c r="IUQ227" s="64"/>
      <c r="IUR227" s="67"/>
      <c r="IUS227" s="67"/>
      <c r="IUT227" s="65"/>
      <c r="IUU227" s="65"/>
      <c r="IUV227" s="65"/>
      <c r="IUW227" s="66"/>
      <c r="IUY227" s="64"/>
      <c r="IUZ227" s="67"/>
      <c r="IVA227" s="67"/>
      <c r="IVB227" s="65"/>
      <c r="IVC227" s="65"/>
      <c r="IVD227" s="65"/>
      <c r="IVE227" s="66"/>
      <c r="IVG227" s="64"/>
      <c r="IVH227" s="67"/>
      <c r="IVI227" s="67"/>
      <c r="IVJ227" s="65"/>
      <c r="IVK227" s="65"/>
      <c r="IVL227" s="65"/>
      <c r="IVM227" s="66"/>
      <c r="IVO227" s="64"/>
      <c r="IVP227" s="67"/>
      <c r="IVQ227" s="67"/>
      <c r="IVR227" s="65"/>
      <c r="IVS227" s="65"/>
      <c r="IVT227" s="65"/>
      <c r="IVU227" s="66"/>
      <c r="IVW227" s="64"/>
      <c r="IVX227" s="67"/>
      <c r="IVY227" s="67"/>
      <c r="IVZ227" s="65"/>
      <c r="IWA227" s="65"/>
      <c r="IWB227" s="65"/>
      <c r="IWC227" s="66"/>
      <c r="IWE227" s="64"/>
      <c r="IWF227" s="67"/>
      <c r="IWG227" s="67"/>
      <c r="IWH227" s="65"/>
      <c r="IWI227" s="65"/>
      <c r="IWJ227" s="65"/>
      <c r="IWK227" s="66"/>
      <c r="IWM227" s="64"/>
      <c r="IWN227" s="67"/>
      <c r="IWO227" s="67"/>
      <c r="IWP227" s="65"/>
      <c r="IWQ227" s="65"/>
      <c r="IWR227" s="65"/>
      <c r="IWS227" s="66"/>
      <c r="IWU227" s="64"/>
      <c r="IWV227" s="67"/>
      <c r="IWW227" s="67"/>
      <c r="IWX227" s="65"/>
      <c r="IWY227" s="65"/>
      <c r="IWZ227" s="65"/>
      <c r="IXA227" s="66"/>
      <c r="IXC227" s="64"/>
      <c r="IXD227" s="67"/>
      <c r="IXE227" s="67"/>
      <c r="IXF227" s="65"/>
      <c r="IXG227" s="65"/>
      <c r="IXH227" s="65"/>
      <c r="IXI227" s="66"/>
      <c r="IXK227" s="64"/>
      <c r="IXL227" s="67"/>
      <c r="IXM227" s="67"/>
      <c r="IXN227" s="65"/>
      <c r="IXO227" s="65"/>
      <c r="IXP227" s="65"/>
      <c r="IXQ227" s="66"/>
      <c r="IXS227" s="64"/>
      <c r="IXT227" s="67"/>
      <c r="IXU227" s="67"/>
      <c r="IXV227" s="65"/>
      <c r="IXW227" s="65"/>
      <c r="IXX227" s="65"/>
      <c r="IXY227" s="66"/>
      <c r="IYA227" s="64"/>
      <c r="IYB227" s="67"/>
      <c r="IYC227" s="67"/>
      <c r="IYD227" s="65"/>
      <c r="IYE227" s="65"/>
      <c r="IYF227" s="65"/>
      <c r="IYG227" s="66"/>
      <c r="IYI227" s="64"/>
      <c r="IYJ227" s="67"/>
      <c r="IYK227" s="67"/>
      <c r="IYL227" s="65"/>
      <c r="IYM227" s="65"/>
      <c r="IYN227" s="65"/>
      <c r="IYO227" s="66"/>
      <c r="IYQ227" s="64"/>
      <c r="IYR227" s="67"/>
      <c r="IYS227" s="67"/>
      <c r="IYT227" s="65"/>
      <c r="IYU227" s="65"/>
      <c r="IYV227" s="65"/>
      <c r="IYW227" s="66"/>
      <c r="IYY227" s="64"/>
      <c r="IYZ227" s="67"/>
      <c r="IZA227" s="67"/>
      <c r="IZB227" s="65"/>
      <c r="IZC227" s="65"/>
      <c r="IZD227" s="65"/>
      <c r="IZE227" s="66"/>
      <c r="IZG227" s="64"/>
      <c r="IZH227" s="67"/>
      <c r="IZI227" s="67"/>
      <c r="IZJ227" s="65"/>
      <c r="IZK227" s="65"/>
      <c r="IZL227" s="65"/>
      <c r="IZM227" s="66"/>
      <c r="IZO227" s="64"/>
      <c r="IZP227" s="67"/>
      <c r="IZQ227" s="67"/>
      <c r="IZR227" s="65"/>
      <c r="IZS227" s="65"/>
      <c r="IZT227" s="65"/>
      <c r="IZU227" s="66"/>
      <c r="IZW227" s="64"/>
      <c r="IZX227" s="67"/>
      <c r="IZY227" s="67"/>
      <c r="IZZ227" s="65"/>
      <c r="JAA227" s="65"/>
      <c r="JAB227" s="65"/>
      <c r="JAC227" s="66"/>
      <c r="JAE227" s="64"/>
      <c r="JAF227" s="67"/>
      <c r="JAG227" s="67"/>
      <c r="JAH227" s="65"/>
      <c r="JAI227" s="65"/>
      <c r="JAJ227" s="65"/>
      <c r="JAK227" s="66"/>
      <c r="JAM227" s="64"/>
      <c r="JAN227" s="67"/>
      <c r="JAO227" s="67"/>
      <c r="JAP227" s="65"/>
      <c r="JAQ227" s="65"/>
      <c r="JAR227" s="65"/>
      <c r="JAS227" s="66"/>
      <c r="JAU227" s="64"/>
      <c r="JAV227" s="67"/>
      <c r="JAW227" s="67"/>
      <c r="JAX227" s="65"/>
      <c r="JAY227" s="65"/>
      <c r="JAZ227" s="65"/>
      <c r="JBA227" s="66"/>
      <c r="JBC227" s="64"/>
      <c r="JBD227" s="67"/>
      <c r="JBE227" s="67"/>
      <c r="JBF227" s="65"/>
      <c r="JBG227" s="65"/>
      <c r="JBH227" s="65"/>
      <c r="JBI227" s="66"/>
      <c r="JBK227" s="64"/>
      <c r="JBL227" s="67"/>
      <c r="JBM227" s="67"/>
      <c r="JBN227" s="65"/>
      <c r="JBO227" s="65"/>
      <c r="JBP227" s="65"/>
      <c r="JBQ227" s="66"/>
      <c r="JBS227" s="64"/>
      <c r="JBT227" s="67"/>
      <c r="JBU227" s="67"/>
      <c r="JBV227" s="65"/>
      <c r="JBW227" s="65"/>
      <c r="JBX227" s="65"/>
      <c r="JBY227" s="66"/>
      <c r="JCA227" s="64"/>
      <c r="JCB227" s="67"/>
      <c r="JCC227" s="67"/>
      <c r="JCD227" s="65"/>
      <c r="JCE227" s="65"/>
      <c r="JCF227" s="65"/>
      <c r="JCG227" s="66"/>
      <c r="JCI227" s="64"/>
      <c r="JCJ227" s="67"/>
      <c r="JCK227" s="67"/>
      <c r="JCL227" s="65"/>
      <c r="JCM227" s="65"/>
      <c r="JCN227" s="65"/>
      <c r="JCO227" s="66"/>
      <c r="JCQ227" s="64"/>
      <c r="JCR227" s="67"/>
      <c r="JCS227" s="67"/>
      <c r="JCT227" s="65"/>
      <c r="JCU227" s="65"/>
      <c r="JCV227" s="65"/>
      <c r="JCW227" s="66"/>
      <c r="JCY227" s="64"/>
      <c r="JCZ227" s="67"/>
      <c r="JDA227" s="67"/>
      <c r="JDB227" s="65"/>
      <c r="JDC227" s="65"/>
      <c r="JDD227" s="65"/>
      <c r="JDE227" s="66"/>
      <c r="JDG227" s="64"/>
      <c r="JDH227" s="67"/>
      <c r="JDI227" s="67"/>
      <c r="JDJ227" s="65"/>
      <c r="JDK227" s="65"/>
      <c r="JDL227" s="65"/>
      <c r="JDM227" s="66"/>
      <c r="JDO227" s="64"/>
      <c r="JDP227" s="67"/>
      <c r="JDQ227" s="67"/>
      <c r="JDR227" s="65"/>
      <c r="JDS227" s="65"/>
      <c r="JDT227" s="65"/>
      <c r="JDU227" s="66"/>
      <c r="JDW227" s="64"/>
      <c r="JDX227" s="67"/>
      <c r="JDY227" s="67"/>
      <c r="JDZ227" s="65"/>
      <c r="JEA227" s="65"/>
      <c r="JEB227" s="65"/>
      <c r="JEC227" s="66"/>
      <c r="JEE227" s="64"/>
      <c r="JEF227" s="67"/>
      <c r="JEG227" s="67"/>
      <c r="JEH227" s="65"/>
      <c r="JEI227" s="65"/>
      <c r="JEJ227" s="65"/>
      <c r="JEK227" s="66"/>
      <c r="JEM227" s="64"/>
      <c r="JEN227" s="67"/>
      <c r="JEO227" s="67"/>
      <c r="JEP227" s="65"/>
      <c r="JEQ227" s="65"/>
      <c r="JER227" s="65"/>
      <c r="JES227" s="66"/>
      <c r="JEU227" s="64"/>
      <c r="JEV227" s="67"/>
      <c r="JEW227" s="67"/>
      <c r="JEX227" s="65"/>
      <c r="JEY227" s="65"/>
      <c r="JEZ227" s="65"/>
      <c r="JFA227" s="66"/>
      <c r="JFC227" s="64"/>
      <c r="JFD227" s="67"/>
      <c r="JFE227" s="67"/>
      <c r="JFF227" s="65"/>
      <c r="JFG227" s="65"/>
      <c r="JFH227" s="65"/>
      <c r="JFI227" s="66"/>
      <c r="JFK227" s="64"/>
      <c r="JFL227" s="67"/>
      <c r="JFM227" s="67"/>
      <c r="JFN227" s="65"/>
      <c r="JFO227" s="65"/>
      <c r="JFP227" s="65"/>
      <c r="JFQ227" s="66"/>
      <c r="JFS227" s="64"/>
      <c r="JFT227" s="67"/>
      <c r="JFU227" s="67"/>
      <c r="JFV227" s="65"/>
      <c r="JFW227" s="65"/>
      <c r="JFX227" s="65"/>
      <c r="JFY227" s="66"/>
      <c r="JGA227" s="64"/>
      <c r="JGB227" s="67"/>
      <c r="JGC227" s="67"/>
      <c r="JGD227" s="65"/>
      <c r="JGE227" s="65"/>
      <c r="JGF227" s="65"/>
      <c r="JGG227" s="66"/>
      <c r="JGI227" s="64"/>
      <c r="JGJ227" s="67"/>
      <c r="JGK227" s="67"/>
      <c r="JGL227" s="65"/>
      <c r="JGM227" s="65"/>
      <c r="JGN227" s="65"/>
      <c r="JGO227" s="66"/>
      <c r="JGQ227" s="64"/>
      <c r="JGR227" s="67"/>
      <c r="JGS227" s="67"/>
      <c r="JGT227" s="65"/>
      <c r="JGU227" s="65"/>
      <c r="JGV227" s="65"/>
      <c r="JGW227" s="66"/>
      <c r="JGY227" s="64"/>
      <c r="JGZ227" s="67"/>
      <c r="JHA227" s="67"/>
      <c r="JHB227" s="65"/>
      <c r="JHC227" s="65"/>
      <c r="JHD227" s="65"/>
      <c r="JHE227" s="66"/>
      <c r="JHG227" s="64"/>
      <c r="JHH227" s="67"/>
      <c r="JHI227" s="67"/>
      <c r="JHJ227" s="65"/>
      <c r="JHK227" s="65"/>
      <c r="JHL227" s="65"/>
      <c r="JHM227" s="66"/>
      <c r="JHO227" s="64"/>
      <c r="JHP227" s="67"/>
      <c r="JHQ227" s="67"/>
      <c r="JHR227" s="65"/>
      <c r="JHS227" s="65"/>
      <c r="JHT227" s="65"/>
      <c r="JHU227" s="66"/>
      <c r="JHW227" s="64"/>
      <c r="JHX227" s="67"/>
      <c r="JHY227" s="67"/>
      <c r="JHZ227" s="65"/>
      <c r="JIA227" s="65"/>
      <c r="JIB227" s="65"/>
      <c r="JIC227" s="66"/>
      <c r="JIE227" s="64"/>
      <c r="JIF227" s="67"/>
      <c r="JIG227" s="67"/>
      <c r="JIH227" s="65"/>
      <c r="JII227" s="65"/>
      <c r="JIJ227" s="65"/>
      <c r="JIK227" s="66"/>
      <c r="JIM227" s="64"/>
      <c r="JIN227" s="67"/>
      <c r="JIO227" s="67"/>
      <c r="JIP227" s="65"/>
      <c r="JIQ227" s="65"/>
      <c r="JIR227" s="65"/>
      <c r="JIS227" s="66"/>
      <c r="JIU227" s="64"/>
      <c r="JIV227" s="67"/>
      <c r="JIW227" s="67"/>
      <c r="JIX227" s="65"/>
      <c r="JIY227" s="65"/>
      <c r="JIZ227" s="65"/>
      <c r="JJA227" s="66"/>
      <c r="JJC227" s="64"/>
      <c r="JJD227" s="67"/>
      <c r="JJE227" s="67"/>
      <c r="JJF227" s="65"/>
      <c r="JJG227" s="65"/>
      <c r="JJH227" s="65"/>
      <c r="JJI227" s="66"/>
      <c r="JJK227" s="64"/>
      <c r="JJL227" s="67"/>
      <c r="JJM227" s="67"/>
      <c r="JJN227" s="65"/>
      <c r="JJO227" s="65"/>
      <c r="JJP227" s="65"/>
      <c r="JJQ227" s="66"/>
      <c r="JJS227" s="64"/>
      <c r="JJT227" s="67"/>
      <c r="JJU227" s="67"/>
      <c r="JJV227" s="65"/>
      <c r="JJW227" s="65"/>
      <c r="JJX227" s="65"/>
      <c r="JJY227" s="66"/>
      <c r="JKA227" s="64"/>
      <c r="JKB227" s="67"/>
      <c r="JKC227" s="67"/>
      <c r="JKD227" s="65"/>
      <c r="JKE227" s="65"/>
      <c r="JKF227" s="65"/>
      <c r="JKG227" s="66"/>
      <c r="JKI227" s="64"/>
      <c r="JKJ227" s="67"/>
      <c r="JKK227" s="67"/>
      <c r="JKL227" s="65"/>
      <c r="JKM227" s="65"/>
      <c r="JKN227" s="65"/>
      <c r="JKO227" s="66"/>
      <c r="JKQ227" s="64"/>
      <c r="JKR227" s="67"/>
      <c r="JKS227" s="67"/>
      <c r="JKT227" s="65"/>
      <c r="JKU227" s="65"/>
      <c r="JKV227" s="65"/>
      <c r="JKW227" s="66"/>
      <c r="JKY227" s="64"/>
      <c r="JKZ227" s="67"/>
      <c r="JLA227" s="67"/>
      <c r="JLB227" s="65"/>
      <c r="JLC227" s="65"/>
      <c r="JLD227" s="65"/>
      <c r="JLE227" s="66"/>
      <c r="JLG227" s="64"/>
      <c r="JLH227" s="67"/>
      <c r="JLI227" s="67"/>
      <c r="JLJ227" s="65"/>
      <c r="JLK227" s="65"/>
      <c r="JLL227" s="65"/>
      <c r="JLM227" s="66"/>
      <c r="JLO227" s="64"/>
      <c r="JLP227" s="67"/>
      <c r="JLQ227" s="67"/>
      <c r="JLR227" s="65"/>
      <c r="JLS227" s="65"/>
      <c r="JLT227" s="65"/>
      <c r="JLU227" s="66"/>
      <c r="JLW227" s="64"/>
      <c r="JLX227" s="67"/>
      <c r="JLY227" s="67"/>
      <c r="JLZ227" s="65"/>
      <c r="JMA227" s="65"/>
      <c r="JMB227" s="65"/>
      <c r="JMC227" s="66"/>
      <c r="JME227" s="64"/>
      <c r="JMF227" s="67"/>
      <c r="JMG227" s="67"/>
      <c r="JMH227" s="65"/>
      <c r="JMI227" s="65"/>
      <c r="JMJ227" s="65"/>
      <c r="JMK227" s="66"/>
      <c r="JMM227" s="64"/>
      <c r="JMN227" s="67"/>
      <c r="JMO227" s="67"/>
      <c r="JMP227" s="65"/>
      <c r="JMQ227" s="65"/>
      <c r="JMR227" s="65"/>
      <c r="JMS227" s="66"/>
      <c r="JMU227" s="64"/>
      <c r="JMV227" s="67"/>
      <c r="JMW227" s="67"/>
      <c r="JMX227" s="65"/>
      <c r="JMY227" s="65"/>
      <c r="JMZ227" s="65"/>
      <c r="JNA227" s="66"/>
      <c r="JNC227" s="64"/>
      <c r="JND227" s="67"/>
      <c r="JNE227" s="67"/>
      <c r="JNF227" s="65"/>
      <c r="JNG227" s="65"/>
      <c r="JNH227" s="65"/>
      <c r="JNI227" s="66"/>
      <c r="JNK227" s="64"/>
      <c r="JNL227" s="67"/>
      <c r="JNM227" s="67"/>
      <c r="JNN227" s="65"/>
      <c r="JNO227" s="65"/>
      <c r="JNP227" s="65"/>
      <c r="JNQ227" s="66"/>
      <c r="JNS227" s="64"/>
      <c r="JNT227" s="67"/>
      <c r="JNU227" s="67"/>
      <c r="JNV227" s="65"/>
      <c r="JNW227" s="65"/>
      <c r="JNX227" s="65"/>
      <c r="JNY227" s="66"/>
      <c r="JOA227" s="64"/>
      <c r="JOB227" s="67"/>
      <c r="JOC227" s="67"/>
      <c r="JOD227" s="65"/>
      <c r="JOE227" s="65"/>
      <c r="JOF227" s="65"/>
      <c r="JOG227" s="66"/>
      <c r="JOI227" s="64"/>
      <c r="JOJ227" s="67"/>
      <c r="JOK227" s="67"/>
      <c r="JOL227" s="65"/>
      <c r="JOM227" s="65"/>
      <c r="JON227" s="65"/>
      <c r="JOO227" s="66"/>
      <c r="JOQ227" s="64"/>
      <c r="JOR227" s="67"/>
      <c r="JOS227" s="67"/>
      <c r="JOT227" s="65"/>
      <c r="JOU227" s="65"/>
      <c r="JOV227" s="65"/>
      <c r="JOW227" s="66"/>
      <c r="JOY227" s="64"/>
      <c r="JOZ227" s="67"/>
      <c r="JPA227" s="67"/>
      <c r="JPB227" s="65"/>
      <c r="JPC227" s="65"/>
      <c r="JPD227" s="65"/>
      <c r="JPE227" s="66"/>
      <c r="JPG227" s="64"/>
      <c r="JPH227" s="67"/>
      <c r="JPI227" s="67"/>
      <c r="JPJ227" s="65"/>
      <c r="JPK227" s="65"/>
      <c r="JPL227" s="65"/>
      <c r="JPM227" s="66"/>
      <c r="JPO227" s="64"/>
      <c r="JPP227" s="67"/>
      <c r="JPQ227" s="67"/>
      <c r="JPR227" s="65"/>
      <c r="JPS227" s="65"/>
      <c r="JPT227" s="65"/>
      <c r="JPU227" s="66"/>
      <c r="JPW227" s="64"/>
      <c r="JPX227" s="67"/>
      <c r="JPY227" s="67"/>
      <c r="JPZ227" s="65"/>
      <c r="JQA227" s="65"/>
      <c r="JQB227" s="65"/>
      <c r="JQC227" s="66"/>
      <c r="JQE227" s="64"/>
      <c r="JQF227" s="67"/>
      <c r="JQG227" s="67"/>
      <c r="JQH227" s="65"/>
      <c r="JQI227" s="65"/>
      <c r="JQJ227" s="65"/>
      <c r="JQK227" s="66"/>
      <c r="JQM227" s="64"/>
      <c r="JQN227" s="67"/>
      <c r="JQO227" s="67"/>
      <c r="JQP227" s="65"/>
      <c r="JQQ227" s="65"/>
      <c r="JQR227" s="65"/>
      <c r="JQS227" s="66"/>
      <c r="JQU227" s="64"/>
      <c r="JQV227" s="67"/>
      <c r="JQW227" s="67"/>
      <c r="JQX227" s="65"/>
      <c r="JQY227" s="65"/>
      <c r="JQZ227" s="65"/>
      <c r="JRA227" s="66"/>
      <c r="JRC227" s="64"/>
      <c r="JRD227" s="67"/>
      <c r="JRE227" s="67"/>
      <c r="JRF227" s="65"/>
      <c r="JRG227" s="65"/>
      <c r="JRH227" s="65"/>
      <c r="JRI227" s="66"/>
      <c r="JRK227" s="64"/>
      <c r="JRL227" s="67"/>
      <c r="JRM227" s="67"/>
      <c r="JRN227" s="65"/>
      <c r="JRO227" s="65"/>
      <c r="JRP227" s="65"/>
      <c r="JRQ227" s="66"/>
      <c r="JRS227" s="64"/>
      <c r="JRT227" s="67"/>
      <c r="JRU227" s="67"/>
      <c r="JRV227" s="65"/>
      <c r="JRW227" s="65"/>
      <c r="JRX227" s="65"/>
      <c r="JRY227" s="66"/>
      <c r="JSA227" s="64"/>
      <c r="JSB227" s="67"/>
      <c r="JSC227" s="67"/>
      <c r="JSD227" s="65"/>
      <c r="JSE227" s="65"/>
      <c r="JSF227" s="65"/>
      <c r="JSG227" s="66"/>
      <c r="JSI227" s="64"/>
      <c r="JSJ227" s="67"/>
      <c r="JSK227" s="67"/>
      <c r="JSL227" s="65"/>
      <c r="JSM227" s="65"/>
      <c r="JSN227" s="65"/>
      <c r="JSO227" s="66"/>
      <c r="JSQ227" s="64"/>
      <c r="JSR227" s="67"/>
      <c r="JSS227" s="67"/>
      <c r="JST227" s="65"/>
      <c r="JSU227" s="65"/>
      <c r="JSV227" s="65"/>
      <c r="JSW227" s="66"/>
      <c r="JSY227" s="64"/>
      <c r="JSZ227" s="67"/>
      <c r="JTA227" s="67"/>
      <c r="JTB227" s="65"/>
      <c r="JTC227" s="65"/>
      <c r="JTD227" s="65"/>
      <c r="JTE227" s="66"/>
      <c r="JTG227" s="64"/>
      <c r="JTH227" s="67"/>
      <c r="JTI227" s="67"/>
      <c r="JTJ227" s="65"/>
      <c r="JTK227" s="65"/>
      <c r="JTL227" s="65"/>
      <c r="JTM227" s="66"/>
      <c r="JTO227" s="64"/>
      <c r="JTP227" s="67"/>
      <c r="JTQ227" s="67"/>
      <c r="JTR227" s="65"/>
      <c r="JTS227" s="65"/>
      <c r="JTT227" s="65"/>
      <c r="JTU227" s="66"/>
      <c r="JTW227" s="64"/>
      <c r="JTX227" s="67"/>
      <c r="JTY227" s="67"/>
      <c r="JTZ227" s="65"/>
      <c r="JUA227" s="65"/>
      <c r="JUB227" s="65"/>
      <c r="JUC227" s="66"/>
      <c r="JUE227" s="64"/>
      <c r="JUF227" s="67"/>
      <c r="JUG227" s="67"/>
      <c r="JUH227" s="65"/>
      <c r="JUI227" s="65"/>
      <c r="JUJ227" s="65"/>
      <c r="JUK227" s="66"/>
      <c r="JUM227" s="64"/>
      <c r="JUN227" s="67"/>
      <c r="JUO227" s="67"/>
      <c r="JUP227" s="65"/>
      <c r="JUQ227" s="65"/>
      <c r="JUR227" s="65"/>
      <c r="JUS227" s="66"/>
      <c r="JUU227" s="64"/>
      <c r="JUV227" s="67"/>
      <c r="JUW227" s="67"/>
      <c r="JUX227" s="65"/>
      <c r="JUY227" s="65"/>
      <c r="JUZ227" s="65"/>
      <c r="JVA227" s="66"/>
      <c r="JVC227" s="64"/>
      <c r="JVD227" s="67"/>
      <c r="JVE227" s="67"/>
      <c r="JVF227" s="65"/>
      <c r="JVG227" s="65"/>
      <c r="JVH227" s="65"/>
      <c r="JVI227" s="66"/>
      <c r="JVK227" s="64"/>
      <c r="JVL227" s="67"/>
      <c r="JVM227" s="67"/>
      <c r="JVN227" s="65"/>
      <c r="JVO227" s="65"/>
      <c r="JVP227" s="65"/>
      <c r="JVQ227" s="66"/>
      <c r="JVS227" s="64"/>
      <c r="JVT227" s="67"/>
      <c r="JVU227" s="67"/>
      <c r="JVV227" s="65"/>
      <c r="JVW227" s="65"/>
      <c r="JVX227" s="65"/>
      <c r="JVY227" s="66"/>
      <c r="JWA227" s="64"/>
      <c r="JWB227" s="67"/>
      <c r="JWC227" s="67"/>
      <c r="JWD227" s="65"/>
      <c r="JWE227" s="65"/>
      <c r="JWF227" s="65"/>
      <c r="JWG227" s="66"/>
      <c r="JWI227" s="64"/>
      <c r="JWJ227" s="67"/>
      <c r="JWK227" s="67"/>
      <c r="JWL227" s="65"/>
      <c r="JWM227" s="65"/>
      <c r="JWN227" s="65"/>
      <c r="JWO227" s="66"/>
      <c r="JWQ227" s="64"/>
      <c r="JWR227" s="67"/>
      <c r="JWS227" s="67"/>
      <c r="JWT227" s="65"/>
      <c r="JWU227" s="65"/>
      <c r="JWV227" s="65"/>
      <c r="JWW227" s="66"/>
      <c r="JWY227" s="64"/>
      <c r="JWZ227" s="67"/>
      <c r="JXA227" s="67"/>
      <c r="JXB227" s="65"/>
      <c r="JXC227" s="65"/>
      <c r="JXD227" s="65"/>
      <c r="JXE227" s="66"/>
      <c r="JXG227" s="64"/>
      <c r="JXH227" s="67"/>
      <c r="JXI227" s="67"/>
      <c r="JXJ227" s="65"/>
      <c r="JXK227" s="65"/>
      <c r="JXL227" s="65"/>
      <c r="JXM227" s="66"/>
      <c r="JXO227" s="64"/>
      <c r="JXP227" s="67"/>
      <c r="JXQ227" s="67"/>
      <c r="JXR227" s="65"/>
      <c r="JXS227" s="65"/>
      <c r="JXT227" s="65"/>
      <c r="JXU227" s="66"/>
      <c r="JXW227" s="64"/>
      <c r="JXX227" s="67"/>
      <c r="JXY227" s="67"/>
      <c r="JXZ227" s="65"/>
      <c r="JYA227" s="65"/>
      <c r="JYB227" s="65"/>
      <c r="JYC227" s="66"/>
      <c r="JYE227" s="64"/>
      <c r="JYF227" s="67"/>
      <c r="JYG227" s="67"/>
      <c r="JYH227" s="65"/>
      <c r="JYI227" s="65"/>
      <c r="JYJ227" s="65"/>
      <c r="JYK227" s="66"/>
      <c r="JYM227" s="64"/>
      <c r="JYN227" s="67"/>
      <c r="JYO227" s="67"/>
      <c r="JYP227" s="65"/>
      <c r="JYQ227" s="65"/>
      <c r="JYR227" s="65"/>
      <c r="JYS227" s="66"/>
      <c r="JYU227" s="64"/>
      <c r="JYV227" s="67"/>
      <c r="JYW227" s="67"/>
      <c r="JYX227" s="65"/>
      <c r="JYY227" s="65"/>
      <c r="JYZ227" s="65"/>
      <c r="JZA227" s="66"/>
      <c r="JZC227" s="64"/>
      <c r="JZD227" s="67"/>
      <c r="JZE227" s="67"/>
      <c r="JZF227" s="65"/>
      <c r="JZG227" s="65"/>
      <c r="JZH227" s="65"/>
      <c r="JZI227" s="66"/>
      <c r="JZK227" s="64"/>
      <c r="JZL227" s="67"/>
      <c r="JZM227" s="67"/>
      <c r="JZN227" s="65"/>
      <c r="JZO227" s="65"/>
      <c r="JZP227" s="65"/>
      <c r="JZQ227" s="66"/>
      <c r="JZS227" s="64"/>
      <c r="JZT227" s="67"/>
      <c r="JZU227" s="67"/>
      <c r="JZV227" s="65"/>
      <c r="JZW227" s="65"/>
      <c r="JZX227" s="65"/>
      <c r="JZY227" s="66"/>
      <c r="KAA227" s="64"/>
      <c r="KAB227" s="67"/>
      <c r="KAC227" s="67"/>
      <c r="KAD227" s="65"/>
      <c r="KAE227" s="65"/>
      <c r="KAF227" s="65"/>
      <c r="KAG227" s="66"/>
      <c r="KAI227" s="64"/>
      <c r="KAJ227" s="67"/>
      <c r="KAK227" s="67"/>
      <c r="KAL227" s="65"/>
      <c r="KAM227" s="65"/>
      <c r="KAN227" s="65"/>
      <c r="KAO227" s="66"/>
      <c r="KAQ227" s="64"/>
      <c r="KAR227" s="67"/>
      <c r="KAS227" s="67"/>
      <c r="KAT227" s="65"/>
      <c r="KAU227" s="65"/>
      <c r="KAV227" s="65"/>
      <c r="KAW227" s="66"/>
      <c r="KAY227" s="64"/>
      <c r="KAZ227" s="67"/>
      <c r="KBA227" s="67"/>
      <c r="KBB227" s="65"/>
      <c r="KBC227" s="65"/>
      <c r="KBD227" s="65"/>
      <c r="KBE227" s="66"/>
      <c r="KBG227" s="64"/>
      <c r="KBH227" s="67"/>
      <c r="KBI227" s="67"/>
      <c r="KBJ227" s="65"/>
      <c r="KBK227" s="65"/>
      <c r="KBL227" s="65"/>
      <c r="KBM227" s="66"/>
      <c r="KBO227" s="64"/>
      <c r="KBP227" s="67"/>
      <c r="KBQ227" s="67"/>
      <c r="KBR227" s="65"/>
      <c r="KBS227" s="65"/>
      <c r="KBT227" s="65"/>
      <c r="KBU227" s="66"/>
      <c r="KBW227" s="64"/>
      <c r="KBX227" s="67"/>
      <c r="KBY227" s="67"/>
      <c r="KBZ227" s="65"/>
      <c r="KCA227" s="65"/>
      <c r="KCB227" s="65"/>
      <c r="KCC227" s="66"/>
      <c r="KCE227" s="64"/>
      <c r="KCF227" s="67"/>
      <c r="KCG227" s="67"/>
      <c r="KCH227" s="65"/>
      <c r="KCI227" s="65"/>
      <c r="KCJ227" s="65"/>
      <c r="KCK227" s="66"/>
      <c r="KCM227" s="64"/>
      <c r="KCN227" s="67"/>
      <c r="KCO227" s="67"/>
      <c r="KCP227" s="65"/>
      <c r="KCQ227" s="65"/>
      <c r="KCR227" s="65"/>
      <c r="KCS227" s="66"/>
      <c r="KCU227" s="64"/>
      <c r="KCV227" s="67"/>
      <c r="KCW227" s="67"/>
      <c r="KCX227" s="65"/>
      <c r="KCY227" s="65"/>
      <c r="KCZ227" s="65"/>
      <c r="KDA227" s="66"/>
      <c r="KDC227" s="64"/>
      <c r="KDD227" s="67"/>
      <c r="KDE227" s="67"/>
      <c r="KDF227" s="65"/>
      <c r="KDG227" s="65"/>
      <c r="KDH227" s="65"/>
      <c r="KDI227" s="66"/>
      <c r="KDK227" s="64"/>
      <c r="KDL227" s="67"/>
      <c r="KDM227" s="67"/>
      <c r="KDN227" s="65"/>
      <c r="KDO227" s="65"/>
      <c r="KDP227" s="65"/>
      <c r="KDQ227" s="66"/>
      <c r="KDS227" s="64"/>
      <c r="KDT227" s="67"/>
      <c r="KDU227" s="67"/>
      <c r="KDV227" s="65"/>
      <c r="KDW227" s="65"/>
      <c r="KDX227" s="65"/>
      <c r="KDY227" s="66"/>
      <c r="KEA227" s="64"/>
      <c r="KEB227" s="67"/>
      <c r="KEC227" s="67"/>
      <c r="KED227" s="65"/>
      <c r="KEE227" s="65"/>
      <c r="KEF227" s="65"/>
      <c r="KEG227" s="66"/>
      <c r="KEI227" s="64"/>
      <c r="KEJ227" s="67"/>
      <c r="KEK227" s="67"/>
      <c r="KEL227" s="65"/>
      <c r="KEM227" s="65"/>
      <c r="KEN227" s="65"/>
      <c r="KEO227" s="66"/>
      <c r="KEQ227" s="64"/>
      <c r="KER227" s="67"/>
      <c r="KES227" s="67"/>
      <c r="KET227" s="65"/>
      <c r="KEU227" s="65"/>
      <c r="KEV227" s="65"/>
      <c r="KEW227" s="66"/>
      <c r="KEY227" s="64"/>
      <c r="KEZ227" s="67"/>
      <c r="KFA227" s="67"/>
      <c r="KFB227" s="65"/>
      <c r="KFC227" s="65"/>
      <c r="KFD227" s="65"/>
      <c r="KFE227" s="66"/>
      <c r="KFG227" s="64"/>
      <c r="KFH227" s="67"/>
      <c r="KFI227" s="67"/>
      <c r="KFJ227" s="65"/>
      <c r="KFK227" s="65"/>
      <c r="KFL227" s="65"/>
      <c r="KFM227" s="66"/>
      <c r="KFO227" s="64"/>
      <c r="KFP227" s="67"/>
      <c r="KFQ227" s="67"/>
      <c r="KFR227" s="65"/>
      <c r="KFS227" s="65"/>
      <c r="KFT227" s="65"/>
      <c r="KFU227" s="66"/>
      <c r="KFW227" s="64"/>
      <c r="KFX227" s="67"/>
      <c r="KFY227" s="67"/>
      <c r="KFZ227" s="65"/>
      <c r="KGA227" s="65"/>
      <c r="KGB227" s="65"/>
      <c r="KGC227" s="66"/>
      <c r="KGE227" s="64"/>
      <c r="KGF227" s="67"/>
      <c r="KGG227" s="67"/>
      <c r="KGH227" s="65"/>
      <c r="KGI227" s="65"/>
      <c r="KGJ227" s="65"/>
      <c r="KGK227" s="66"/>
      <c r="KGM227" s="64"/>
      <c r="KGN227" s="67"/>
      <c r="KGO227" s="67"/>
      <c r="KGP227" s="65"/>
      <c r="KGQ227" s="65"/>
      <c r="KGR227" s="65"/>
      <c r="KGS227" s="66"/>
      <c r="KGU227" s="64"/>
      <c r="KGV227" s="67"/>
      <c r="KGW227" s="67"/>
      <c r="KGX227" s="65"/>
      <c r="KGY227" s="65"/>
      <c r="KGZ227" s="65"/>
      <c r="KHA227" s="66"/>
      <c r="KHC227" s="64"/>
      <c r="KHD227" s="67"/>
      <c r="KHE227" s="67"/>
      <c r="KHF227" s="65"/>
      <c r="KHG227" s="65"/>
      <c r="KHH227" s="65"/>
      <c r="KHI227" s="66"/>
      <c r="KHK227" s="64"/>
      <c r="KHL227" s="67"/>
      <c r="KHM227" s="67"/>
      <c r="KHN227" s="65"/>
      <c r="KHO227" s="65"/>
      <c r="KHP227" s="65"/>
      <c r="KHQ227" s="66"/>
      <c r="KHS227" s="64"/>
      <c r="KHT227" s="67"/>
      <c r="KHU227" s="67"/>
      <c r="KHV227" s="65"/>
      <c r="KHW227" s="65"/>
      <c r="KHX227" s="65"/>
      <c r="KHY227" s="66"/>
      <c r="KIA227" s="64"/>
      <c r="KIB227" s="67"/>
      <c r="KIC227" s="67"/>
      <c r="KID227" s="65"/>
      <c r="KIE227" s="65"/>
      <c r="KIF227" s="65"/>
      <c r="KIG227" s="66"/>
      <c r="KII227" s="64"/>
      <c r="KIJ227" s="67"/>
      <c r="KIK227" s="67"/>
      <c r="KIL227" s="65"/>
      <c r="KIM227" s="65"/>
      <c r="KIN227" s="65"/>
      <c r="KIO227" s="66"/>
      <c r="KIQ227" s="64"/>
      <c r="KIR227" s="67"/>
      <c r="KIS227" s="67"/>
      <c r="KIT227" s="65"/>
      <c r="KIU227" s="65"/>
      <c r="KIV227" s="65"/>
      <c r="KIW227" s="66"/>
      <c r="KIY227" s="64"/>
      <c r="KIZ227" s="67"/>
      <c r="KJA227" s="67"/>
      <c r="KJB227" s="65"/>
      <c r="KJC227" s="65"/>
      <c r="KJD227" s="65"/>
      <c r="KJE227" s="66"/>
      <c r="KJG227" s="64"/>
      <c r="KJH227" s="67"/>
      <c r="KJI227" s="67"/>
      <c r="KJJ227" s="65"/>
      <c r="KJK227" s="65"/>
      <c r="KJL227" s="65"/>
      <c r="KJM227" s="66"/>
      <c r="KJO227" s="64"/>
      <c r="KJP227" s="67"/>
      <c r="KJQ227" s="67"/>
      <c r="KJR227" s="65"/>
      <c r="KJS227" s="65"/>
      <c r="KJT227" s="65"/>
      <c r="KJU227" s="66"/>
      <c r="KJW227" s="64"/>
      <c r="KJX227" s="67"/>
      <c r="KJY227" s="67"/>
      <c r="KJZ227" s="65"/>
      <c r="KKA227" s="65"/>
      <c r="KKB227" s="65"/>
      <c r="KKC227" s="66"/>
      <c r="KKE227" s="64"/>
      <c r="KKF227" s="67"/>
      <c r="KKG227" s="67"/>
      <c r="KKH227" s="65"/>
      <c r="KKI227" s="65"/>
      <c r="KKJ227" s="65"/>
      <c r="KKK227" s="66"/>
      <c r="KKM227" s="64"/>
      <c r="KKN227" s="67"/>
      <c r="KKO227" s="67"/>
      <c r="KKP227" s="65"/>
      <c r="KKQ227" s="65"/>
      <c r="KKR227" s="65"/>
      <c r="KKS227" s="66"/>
      <c r="KKU227" s="64"/>
      <c r="KKV227" s="67"/>
      <c r="KKW227" s="67"/>
      <c r="KKX227" s="65"/>
      <c r="KKY227" s="65"/>
      <c r="KKZ227" s="65"/>
      <c r="KLA227" s="66"/>
      <c r="KLC227" s="64"/>
      <c r="KLD227" s="67"/>
      <c r="KLE227" s="67"/>
      <c r="KLF227" s="65"/>
      <c r="KLG227" s="65"/>
      <c r="KLH227" s="65"/>
      <c r="KLI227" s="66"/>
      <c r="KLK227" s="64"/>
      <c r="KLL227" s="67"/>
      <c r="KLM227" s="67"/>
      <c r="KLN227" s="65"/>
      <c r="KLO227" s="65"/>
      <c r="KLP227" s="65"/>
      <c r="KLQ227" s="66"/>
      <c r="KLS227" s="64"/>
      <c r="KLT227" s="67"/>
      <c r="KLU227" s="67"/>
      <c r="KLV227" s="65"/>
      <c r="KLW227" s="65"/>
      <c r="KLX227" s="65"/>
      <c r="KLY227" s="66"/>
      <c r="KMA227" s="64"/>
      <c r="KMB227" s="67"/>
      <c r="KMC227" s="67"/>
      <c r="KMD227" s="65"/>
      <c r="KME227" s="65"/>
      <c r="KMF227" s="65"/>
      <c r="KMG227" s="66"/>
      <c r="KMI227" s="64"/>
      <c r="KMJ227" s="67"/>
      <c r="KMK227" s="67"/>
      <c r="KML227" s="65"/>
      <c r="KMM227" s="65"/>
      <c r="KMN227" s="65"/>
      <c r="KMO227" s="66"/>
      <c r="KMQ227" s="64"/>
      <c r="KMR227" s="67"/>
      <c r="KMS227" s="67"/>
      <c r="KMT227" s="65"/>
      <c r="KMU227" s="65"/>
      <c r="KMV227" s="65"/>
      <c r="KMW227" s="66"/>
      <c r="KMY227" s="64"/>
      <c r="KMZ227" s="67"/>
      <c r="KNA227" s="67"/>
      <c r="KNB227" s="65"/>
      <c r="KNC227" s="65"/>
      <c r="KND227" s="65"/>
      <c r="KNE227" s="66"/>
      <c r="KNG227" s="64"/>
      <c r="KNH227" s="67"/>
      <c r="KNI227" s="67"/>
      <c r="KNJ227" s="65"/>
      <c r="KNK227" s="65"/>
      <c r="KNL227" s="65"/>
      <c r="KNM227" s="66"/>
      <c r="KNO227" s="64"/>
      <c r="KNP227" s="67"/>
      <c r="KNQ227" s="67"/>
      <c r="KNR227" s="65"/>
      <c r="KNS227" s="65"/>
      <c r="KNT227" s="65"/>
      <c r="KNU227" s="66"/>
      <c r="KNW227" s="64"/>
      <c r="KNX227" s="67"/>
      <c r="KNY227" s="67"/>
      <c r="KNZ227" s="65"/>
      <c r="KOA227" s="65"/>
      <c r="KOB227" s="65"/>
      <c r="KOC227" s="66"/>
      <c r="KOE227" s="64"/>
      <c r="KOF227" s="67"/>
      <c r="KOG227" s="67"/>
      <c r="KOH227" s="65"/>
      <c r="KOI227" s="65"/>
      <c r="KOJ227" s="65"/>
      <c r="KOK227" s="66"/>
      <c r="KOM227" s="64"/>
      <c r="KON227" s="67"/>
      <c r="KOO227" s="67"/>
      <c r="KOP227" s="65"/>
      <c r="KOQ227" s="65"/>
      <c r="KOR227" s="65"/>
      <c r="KOS227" s="66"/>
      <c r="KOU227" s="64"/>
      <c r="KOV227" s="67"/>
      <c r="KOW227" s="67"/>
      <c r="KOX227" s="65"/>
      <c r="KOY227" s="65"/>
      <c r="KOZ227" s="65"/>
      <c r="KPA227" s="66"/>
      <c r="KPC227" s="64"/>
      <c r="KPD227" s="67"/>
      <c r="KPE227" s="67"/>
      <c r="KPF227" s="65"/>
      <c r="KPG227" s="65"/>
      <c r="KPH227" s="65"/>
      <c r="KPI227" s="66"/>
      <c r="KPK227" s="64"/>
      <c r="KPL227" s="67"/>
      <c r="KPM227" s="67"/>
      <c r="KPN227" s="65"/>
      <c r="KPO227" s="65"/>
      <c r="KPP227" s="65"/>
      <c r="KPQ227" s="66"/>
      <c r="KPS227" s="64"/>
      <c r="KPT227" s="67"/>
      <c r="KPU227" s="67"/>
      <c r="KPV227" s="65"/>
      <c r="KPW227" s="65"/>
      <c r="KPX227" s="65"/>
      <c r="KPY227" s="66"/>
      <c r="KQA227" s="64"/>
      <c r="KQB227" s="67"/>
      <c r="KQC227" s="67"/>
      <c r="KQD227" s="65"/>
      <c r="KQE227" s="65"/>
      <c r="KQF227" s="65"/>
      <c r="KQG227" s="66"/>
      <c r="KQI227" s="64"/>
      <c r="KQJ227" s="67"/>
      <c r="KQK227" s="67"/>
      <c r="KQL227" s="65"/>
      <c r="KQM227" s="65"/>
      <c r="KQN227" s="65"/>
      <c r="KQO227" s="66"/>
      <c r="KQQ227" s="64"/>
      <c r="KQR227" s="67"/>
      <c r="KQS227" s="67"/>
      <c r="KQT227" s="65"/>
      <c r="KQU227" s="65"/>
      <c r="KQV227" s="65"/>
      <c r="KQW227" s="66"/>
      <c r="KQY227" s="64"/>
      <c r="KQZ227" s="67"/>
      <c r="KRA227" s="67"/>
      <c r="KRB227" s="65"/>
      <c r="KRC227" s="65"/>
      <c r="KRD227" s="65"/>
      <c r="KRE227" s="66"/>
      <c r="KRG227" s="64"/>
      <c r="KRH227" s="67"/>
      <c r="KRI227" s="67"/>
      <c r="KRJ227" s="65"/>
      <c r="KRK227" s="65"/>
      <c r="KRL227" s="65"/>
      <c r="KRM227" s="66"/>
      <c r="KRO227" s="64"/>
      <c r="KRP227" s="67"/>
      <c r="KRQ227" s="67"/>
      <c r="KRR227" s="65"/>
      <c r="KRS227" s="65"/>
      <c r="KRT227" s="65"/>
      <c r="KRU227" s="66"/>
      <c r="KRW227" s="64"/>
      <c r="KRX227" s="67"/>
      <c r="KRY227" s="67"/>
      <c r="KRZ227" s="65"/>
      <c r="KSA227" s="65"/>
      <c r="KSB227" s="65"/>
      <c r="KSC227" s="66"/>
      <c r="KSE227" s="64"/>
      <c r="KSF227" s="67"/>
      <c r="KSG227" s="67"/>
      <c r="KSH227" s="65"/>
      <c r="KSI227" s="65"/>
      <c r="KSJ227" s="65"/>
      <c r="KSK227" s="66"/>
      <c r="KSM227" s="64"/>
      <c r="KSN227" s="67"/>
      <c r="KSO227" s="67"/>
      <c r="KSP227" s="65"/>
      <c r="KSQ227" s="65"/>
      <c r="KSR227" s="65"/>
      <c r="KSS227" s="66"/>
      <c r="KSU227" s="64"/>
      <c r="KSV227" s="67"/>
      <c r="KSW227" s="67"/>
      <c r="KSX227" s="65"/>
      <c r="KSY227" s="65"/>
      <c r="KSZ227" s="65"/>
      <c r="KTA227" s="66"/>
      <c r="KTC227" s="64"/>
      <c r="KTD227" s="67"/>
      <c r="KTE227" s="67"/>
      <c r="KTF227" s="65"/>
      <c r="KTG227" s="65"/>
      <c r="KTH227" s="65"/>
      <c r="KTI227" s="66"/>
      <c r="KTK227" s="64"/>
      <c r="KTL227" s="67"/>
      <c r="KTM227" s="67"/>
      <c r="KTN227" s="65"/>
      <c r="KTO227" s="65"/>
      <c r="KTP227" s="65"/>
      <c r="KTQ227" s="66"/>
      <c r="KTS227" s="64"/>
      <c r="KTT227" s="67"/>
      <c r="KTU227" s="67"/>
      <c r="KTV227" s="65"/>
      <c r="KTW227" s="65"/>
      <c r="KTX227" s="65"/>
      <c r="KTY227" s="66"/>
      <c r="KUA227" s="64"/>
      <c r="KUB227" s="67"/>
      <c r="KUC227" s="67"/>
      <c r="KUD227" s="65"/>
      <c r="KUE227" s="65"/>
      <c r="KUF227" s="65"/>
      <c r="KUG227" s="66"/>
      <c r="KUI227" s="64"/>
      <c r="KUJ227" s="67"/>
      <c r="KUK227" s="67"/>
      <c r="KUL227" s="65"/>
      <c r="KUM227" s="65"/>
      <c r="KUN227" s="65"/>
      <c r="KUO227" s="66"/>
      <c r="KUQ227" s="64"/>
      <c r="KUR227" s="67"/>
      <c r="KUS227" s="67"/>
      <c r="KUT227" s="65"/>
      <c r="KUU227" s="65"/>
      <c r="KUV227" s="65"/>
      <c r="KUW227" s="66"/>
      <c r="KUY227" s="64"/>
      <c r="KUZ227" s="67"/>
      <c r="KVA227" s="67"/>
      <c r="KVB227" s="65"/>
      <c r="KVC227" s="65"/>
      <c r="KVD227" s="65"/>
      <c r="KVE227" s="66"/>
      <c r="KVG227" s="64"/>
      <c r="KVH227" s="67"/>
      <c r="KVI227" s="67"/>
      <c r="KVJ227" s="65"/>
      <c r="KVK227" s="65"/>
      <c r="KVL227" s="65"/>
      <c r="KVM227" s="66"/>
      <c r="KVO227" s="64"/>
      <c r="KVP227" s="67"/>
      <c r="KVQ227" s="67"/>
      <c r="KVR227" s="65"/>
      <c r="KVS227" s="65"/>
      <c r="KVT227" s="65"/>
      <c r="KVU227" s="66"/>
      <c r="KVW227" s="64"/>
      <c r="KVX227" s="67"/>
      <c r="KVY227" s="67"/>
      <c r="KVZ227" s="65"/>
      <c r="KWA227" s="65"/>
      <c r="KWB227" s="65"/>
      <c r="KWC227" s="66"/>
      <c r="KWE227" s="64"/>
      <c r="KWF227" s="67"/>
      <c r="KWG227" s="67"/>
      <c r="KWH227" s="65"/>
      <c r="KWI227" s="65"/>
      <c r="KWJ227" s="65"/>
      <c r="KWK227" s="66"/>
      <c r="KWM227" s="64"/>
      <c r="KWN227" s="67"/>
      <c r="KWO227" s="67"/>
      <c r="KWP227" s="65"/>
      <c r="KWQ227" s="65"/>
      <c r="KWR227" s="65"/>
      <c r="KWS227" s="66"/>
      <c r="KWU227" s="64"/>
      <c r="KWV227" s="67"/>
      <c r="KWW227" s="67"/>
      <c r="KWX227" s="65"/>
      <c r="KWY227" s="65"/>
      <c r="KWZ227" s="65"/>
      <c r="KXA227" s="66"/>
      <c r="KXC227" s="64"/>
      <c r="KXD227" s="67"/>
      <c r="KXE227" s="67"/>
      <c r="KXF227" s="65"/>
      <c r="KXG227" s="65"/>
      <c r="KXH227" s="65"/>
      <c r="KXI227" s="66"/>
      <c r="KXK227" s="64"/>
      <c r="KXL227" s="67"/>
      <c r="KXM227" s="67"/>
      <c r="KXN227" s="65"/>
      <c r="KXO227" s="65"/>
      <c r="KXP227" s="65"/>
      <c r="KXQ227" s="66"/>
      <c r="KXS227" s="64"/>
      <c r="KXT227" s="67"/>
      <c r="KXU227" s="67"/>
      <c r="KXV227" s="65"/>
      <c r="KXW227" s="65"/>
      <c r="KXX227" s="65"/>
      <c r="KXY227" s="66"/>
      <c r="KYA227" s="64"/>
      <c r="KYB227" s="67"/>
      <c r="KYC227" s="67"/>
      <c r="KYD227" s="65"/>
      <c r="KYE227" s="65"/>
      <c r="KYF227" s="65"/>
      <c r="KYG227" s="66"/>
      <c r="KYI227" s="64"/>
      <c r="KYJ227" s="67"/>
      <c r="KYK227" s="67"/>
      <c r="KYL227" s="65"/>
      <c r="KYM227" s="65"/>
      <c r="KYN227" s="65"/>
      <c r="KYO227" s="66"/>
      <c r="KYQ227" s="64"/>
      <c r="KYR227" s="67"/>
      <c r="KYS227" s="67"/>
      <c r="KYT227" s="65"/>
      <c r="KYU227" s="65"/>
      <c r="KYV227" s="65"/>
      <c r="KYW227" s="66"/>
      <c r="KYY227" s="64"/>
      <c r="KYZ227" s="67"/>
      <c r="KZA227" s="67"/>
      <c r="KZB227" s="65"/>
      <c r="KZC227" s="65"/>
      <c r="KZD227" s="65"/>
      <c r="KZE227" s="66"/>
      <c r="KZG227" s="64"/>
      <c r="KZH227" s="67"/>
      <c r="KZI227" s="67"/>
      <c r="KZJ227" s="65"/>
      <c r="KZK227" s="65"/>
      <c r="KZL227" s="65"/>
      <c r="KZM227" s="66"/>
      <c r="KZO227" s="64"/>
      <c r="KZP227" s="67"/>
      <c r="KZQ227" s="67"/>
      <c r="KZR227" s="65"/>
      <c r="KZS227" s="65"/>
      <c r="KZT227" s="65"/>
      <c r="KZU227" s="66"/>
      <c r="KZW227" s="64"/>
      <c r="KZX227" s="67"/>
      <c r="KZY227" s="67"/>
      <c r="KZZ227" s="65"/>
      <c r="LAA227" s="65"/>
      <c r="LAB227" s="65"/>
      <c r="LAC227" s="66"/>
      <c r="LAE227" s="64"/>
      <c r="LAF227" s="67"/>
      <c r="LAG227" s="67"/>
      <c r="LAH227" s="65"/>
      <c r="LAI227" s="65"/>
      <c r="LAJ227" s="65"/>
      <c r="LAK227" s="66"/>
      <c r="LAM227" s="64"/>
      <c r="LAN227" s="67"/>
      <c r="LAO227" s="67"/>
      <c r="LAP227" s="65"/>
      <c r="LAQ227" s="65"/>
      <c r="LAR227" s="65"/>
      <c r="LAS227" s="66"/>
      <c r="LAU227" s="64"/>
      <c r="LAV227" s="67"/>
      <c r="LAW227" s="67"/>
      <c r="LAX227" s="65"/>
      <c r="LAY227" s="65"/>
      <c r="LAZ227" s="65"/>
      <c r="LBA227" s="66"/>
      <c r="LBC227" s="64"/>
      <c r="LBD227" s="67"/>
      <c r="LBE227" s="67"/>
      <c r="LBF227" s="65"/>
      <c r="LBG227" s="65"/>
      <c r="LBH227" s="65"/>
      <c r="LBI227" s="66"/>
      <c r="LBK227" s="64"/>
      <c r="LBL227" s="67"/>
      <c r="LBM227" s="67"/>
      <c r="LBN227" s="65"/>
      <c r="LBO227" s="65"/>
      <c r="LBP227" s="65"/>
      <c r="LBQ227" s="66"/>
      <c r="LBS227" s="64"/>
      <c r="LBT227" s="67"/>
      <c r="LBU227" s="67"/>
      <c r="LBV227" s="65"/>
      <c r="LBW227" s="65"/>
      <c r="LBX227" s="65"/>
      <c r="LBY227" s="66"/>
      <c r="LCA227" s="64"/>
      <c r="LCB227" s="67"/>
      <c r="LCC227" s="67"/>
      <c r="LCD227" s="65"/>
      <c r="LCE227" s="65"/>
      <c r="LCF227" s="65"/>
      <c r="LCG227" s="66"/>
      <c r="LCI227" s="64"/>
      <c r="LCJ227" s="67"/>
      <c r="LCK227" s="67"/>
      <c r="LCL227" s="65"/>
      <c r="LCM227" s="65"/>
      <c r="LCN227" s="65"/>
      <c r="LCO227" s="66"/>
      <c r="LCQ227" s="64"/>
      <c r="LCR227" s="67"/>
      <c r="LCS227" s="67"/>
      <c r="LCT227" s="65"/>
      <c r="LCU227" s="65"/>
      <c r="LCV227" s="65"/>
      <c r="LCW227" s="66"/>
      <c r="LCY227" s="64"/>
      <c r="LCZ227" s="67"/>
      <c r="LDA227" s="67"/>
      <c r="LDB227" s="65"/>
      <c r="LDC227" s="65"/>
      <c r="LDD227" s="65"/>
      <c r="LDE227" s="66"/>
      <c r="LDG227" s="64"/>
      <c r="LDH227" s="67"/>
      <c r="LDI227" s="67"/>
      <c r="LDJ227" s="65"/>
      <c r="LDK227" s="65"/>
      <c r="LDL227" s="65"/>
      <c r="LDM227" s="66"/>
      <c r="LDO227" s="64"/>
      <c r="LDP227" s="67"/>
      <c r="LDQ227" s="67"/>
      <c r="LDR227" s="65"/>
      <c r="LDS227" s="65"/>
      <c r="LDT227" s="65"/>
      <c r="LDU227" s="66"/>
      <c r="LDW227" s="64"/>
      <c r="LDX227" s="67"/>
      <c r="LDY227" s="67"/>
      <c r="LDZ227" s="65"/>
      <c r="LEA227" s="65"/>
      <c r="LEB227" s="65"/>
      <c r="LEC227" s="66"/>
      <c r="LEE227" s="64"/>
      <c r="LEF227" s="67"/>
      <c r="LEG227" s="67"/>
      <c r="LEH227" s="65"/>
      <c r="LEI227" s="65"/>
      <c r="LEJ227" s="65"/>
      <c r="LEK227" s="66"/>
      <c r="LEM227" s="64"/>
      <c r="LEN227" s="67"/>
      <c r="LEO227" s="67"/>
      <c r="LEP227" s="65"/>
      <c r="LEQ227" s="65"/>
      <c r="LER227" s="65"/>
      <c r="LES227" s="66"/>
      <c r="LEU227" s="64"/>
      <c r="LEV227" s="67"/>
      <c r="LEW227" s="67"/>
      <c r="LEX227" s="65"/>
      <c r="LEY227" s="65"/>
      <c r="LEZ227" s="65"/>
      <c r="LFA227" s="66"/>
      <c r="LFC227" s="64"/>
      <c r="LFD227" s="67"/>
      <c r="LFE227" s="67"/>
      <c r="LFF227" s="65"/>
      <c r="LFG227" s="65"/>
      <c r="LFH227" s="65"/>
      <c r="LFI227" s="66"/>
      <c r="LFK227" s="64"/>
      <c r="LFL227" s="67"/>
      <c r="LFM227" s="67"/>
      <c r="LFN227" s="65"/>
      <c r="LFO227" s="65"/>
      <c r="LFP227" s="65"/>
      <c r="LFQ227" s="66"/>
      <c r="LFS227" s="64"/>
      <c r="LFT227" s="67"/>
      <c r="LFU227" s="67"/>
      <c r="LFV227" s="65"/>
      <c r="LFW227" s="65"/>
      <c r="LFX227" s="65"/>
      <c r="LFY227" s="66"/>
      <c r="LGA227" s="64"/>
      <c r="LGB227" s="67"/>
      <c r="LGC227" s="67"/>
      <c r="LGD227" s="65"/>
      <c r="LGE227" s="65"/>
      <c r="LGF227" s="65"/>
      <c r="LGG227" s="66"/>
      <c r="LGI227" s="64"/>
      <c r="LGJ227" s="67"/>
      <c r="LGK227" s="67"/>
      <c r="LGL227" s="65"/>
      <c r="LGM227" s="65"/>
      <c r="LGN227" s="65"/>
      <c r="LGO227" s="66"/>
      <c r="LGQ227" s="64"/>
      <c r="LGR227" s="67"/>
      <c r="LGS227" s="67"/>
      <c r="LGT227" s="65"/>
      <c r="LGU227" s="65"/>
      <c r="LGV227" s="65"/>
      <c r="LGW227" s="66"/>
      <c r="LGY227" s="64"/>
      <c r="LGZ227" s="67"/>
      <c r="LHA227" s="67"/>
      <c r="LHB227" s="65"/>
      <c r="LHC227" s="65"/>
      <c r="LHD227" s="65"/>
      <c r="LHE227" s="66"/>
      <c r="LHG227" s="64"/>
      <c r="LHH227" s="67"/>
      <c r="LHI227" s="67"/>
      <c r="LHJ227" s="65"/>
      <c r="LHK227" s="65"/>
      <c r="LHL227" s="65"/>
      <c r="LHM227" s="66"/>
      <c r="LHO227" s="64"/>
      <c r="LHP227" s="67"/>
      <c r="LHQ227" s="67"/>
      <c r="LHR227" s="65"/>
      <c r="LHS227" s="65"/>
      <c r="LHT227" s="65"/>
      <c r="LHU227" s="66"/>
      <c r="LHW227" s="64"/>
      <c r="LHX227" s="67"/>
      <c r="LHY227" s="67"/>
      <c r="LHZ227" s="65"/>
      <c r="LIA227" s="65"/>
      <c r="LIB227" s="65"/>
      <c r="LIC227" s="66"/>
      <c r="LIE227" s="64"/>
      <c r="LIF227" s="67"/>
      <c r="LIG227" s="67"/>
      <c r="LIH227" s="65"/>
      <c r="LII227" s="65"/>
      <c r="LIJ227" s="65"/>
      <c r="LIK227" s="66"/>
      <c r="LIM227" s="64"/>
      <c r="LIN227" s="67"/>
      <c r="LIO227" s="67"/>
      <c r="LIP227" s="65"/>
      <c r="LIQ227" s="65"/>
      <c r="LIR227" s="65"/>
      <c r="LIS227" s="66"/>
      <c r="LIU227" s="64"/>
      <c r="LIV227" s="67"/>
      <c r="LIW227" s="67"/>
      <c r="LIX227" s="65"/>
      <c r="LIY227" s="65"/>
      <c r="LIZ227" s="65"/>
      <c r="LJA227" s="66"/>
      <c r="LJC227" s="64"/>
      <c r="LJD227" s="67"/>
      <c r="LJE227" s="67"/>
      <c r="LJF227" s="65"/>
      <c r="LJG227" s="65"/>
      <c r="LJH227" s="65"/>
      <c r="LJI227" s="66"/>
      <c r="LJK227" s="64"/>
      <c r="LJL227" s="67"/>
      <c r="LJM227" s="67"/>
      <c r="LJN227" s="65"/>
      <c r="LJO227" s="65"/>
      <c r="LJP227" s="65"/>
      <c r="LJQ227" s="66"/>
      <c r="LJS227" s="64"/>
      <c r="LJT227" s="67"/>
      <c r="LJU227" s="67"/>
      <c r="LJV227" s="65"/>
      <c r="LJW227" s="65"/>
      <c r="LJX227" s="65"/>
      <c r="LJY227" s="66"/>
      <c r="LKA227" s="64"/>
      <c r="LKB227" s="67"/>
      <c r="LKC227" s="67"/>
      <c r="LKD227" s="65"/>
      <c r="LKE227" s="65"/>
      <c r="LKF227" s="65"/>
      <c r="LKG227" s="66"/>
      <c r="LKI227" s="64"/>
      <c r="LKJ227" s="67"/>
      <c r="LKK227" s="67"/>
      <c r="LKL227" s="65"/>
      <c r="LKM227" s="65"/>
      <c r="LKN227" s="65"/>
      <c r="LKO227" s="66"/>
      <c r="LKQ227" s="64"/>
      <c r="LKR227" s="67"/>
      <c r="LKS227" s="67"/>
      <c r="LKT227" s="65"/>
      <c r="LKU227" s="65"/>
      <c r="LKV227" s="65"/>
      <c r="LKW227" s="66"/>
      <c r="LKY227" s="64"/>
      <c r="LKZ227" s="67"/>
      <c r="LLA227" s="67"/>
      <c r="LLB227" s="65"/>
      <c r="LLC227" s="65"/>
      <c r="LLD227" s="65"/>
      <c r="LLE227" s="66"/>
      <c r="LLG227" s="64"/>
      <c r="LLH227" s="67"/>
      <c r="LLI227" s="67"/>
      <c r="LLJ227" s="65"/>
      <c r="LLK227" s="65"/>
      <c r="LLL227" s="65"/>
      <c r="LLM227" s="66"/>
      <c r="LLO227" s="64"/>
      <c r="LLP227" s="67"/>
      <c r="LLQ227" s="67"/>
      <c r="LLR227" s="65"/>
      <c r="LLS227" s="65"/>
      <c r="LLT227" s="65"/>
      <c r="LLU227" s="66"/>
      <c r="LLW227" s="64"/>
      <c r="LLX227" s="67"/>
      <c r="LLY227" s="67"/>
      <c r="LLZ227" s="65"/>
      <c r="LMA227" s="65"/>
      <c r="LMB227" s="65"/>
      <c r="LMC227" s="66"/>
      <c r="LME227" s="64"/>
      <c r="LMF227" s="67"/>
      <c r="LMG227" s="67"/>
      <c r="LMH227" s="65"/>
      <c r="LMI227" s="65"/>
      <c r="LMJ227" s="65"/>
      <c r="LMK227" s="66"/>
      <c r="LMM227" s="64"/>
      <c r="LMN227" s="67"/>
      <c r="LMO227" s="67"/>
      <c r="LMP227" s="65"/>
      <c r="LMQ227" s="65"/>
      <c r="LMR227" s="65"/>
      <c r="LMS227" s="66"/>
      <c r="LMU227" s="64"/>
      <c r="LMV227" s="67"/>
      <c r="LMW227" s="67"/>
      <c r="LMX227" s="65"/>
      <c r="LMY227" s="65"/>
      <c r="LMZ227" s="65"/>
      <c r="LNA227" s="66"/>
      <c r="LNC227" s="64"/>
      <c r="LND227" s="67"/>
      <c r="LNE227" s="67"/>
      <c r="LNF227" s="65"/>
      <c r="LNG227" s="65"/>
      <c r="LNH227" s="65"/>
      <c r="LNI227" s="66"/>
      <c r="LNK227" s="64"/>
      <c r="LNL227" s="67"/>
      <c r="LNM227" s="67"/>
      <c r="LNN227" s="65"/>
      <c r="LNO227" s="65"/>
      <c r="LNP227" s="65"/>
      <c r="LNQ227" s="66"/>
      <c r="LNS227" s="64"/>
      <c r="LNT227" s="67"/>
      <c r="LNU227" s="67"/>
      <c r="LNV227" s="65"/>
      <c r="LNW227" s="65"/>
      <c r="LNX227" s="65"/>
      <c r="LNY227" s="66"/>
      <c r="LOA227" s="64"/>
      <c r="LOB227" s="67"/>
      <c r="LOC227" s="67"/>
      <c r="LOD227" s="65"/>
      <c r="LOE227" s="65"/>
      <c r="LOF227" s="65"/>
      <c r="LOG227" s="66"/>
      <c r="LOI227" s="64"/>
      <c r="LOJ227" s="67"/>
      <c r="LOK227" s="67"/>
      <c r="LOL227" s="65"/>
      <c r="LOM227" s="65"/>
      <c r="LON227" s="65"/>
      <c r="LOO227" s="66"/>
      <c r="LOQ227" s="64"/>
      <c r="LOR227" s="67"/>
      <c r="LOS227" s="67"/>
      <c r="LOT227" s="65"/>
      <c r="LOU227" s="65"/>
      <c r="LOV227" s="65"/>
      <c r="LOW227" s="66"/>
      <c r="LOY227" s="64"/>
      <c r="LOZ227" s="67"/>
      <c r="LPA227" s="67"/>
      <c r="LPB227" s="65"/>
      <c r="LPC227" s="65"/>
      <c r="LPD227" s="65"/>
      <c r="LPE227" s="66"/>
      <c r="LPG227" s="64"/>
      <c r="LPH227" s="67"/>
      <c r="LPI227" s="67"/>
      <c r="LPJ227" s="65"/>
      <c r="LPK227" s="65"/>
      <c r="LPL227" s="65"/>
      <c r="LPM227" s="66"/>
      <c r="LPO227" s="64"/>
      <c r="LPP227" s="67"/>
      <c r="LPQ227" s="67"/>
      <c r="LPR227" s="65"/>
      <c r="LPS227" s="65"/>
      <c r="LPT227" s="65"/>
      <c r="LPU227" s="66"/>
      <c r="LPW227" s="64"/>
      <c r="LPX227" s="67"/>
      <c r="LPY227" s="67"/>
      <c r="LPZ227" s="65"/>
      <c r="LQA227" s="65"/>
      <c r="LQB227" s="65"/>
      <c r="LQC227" s="66"/>
      <c r="LQE227" s="64"/>
      <c r="LQF227" s="67"/>
      <c r="LQG227" s="67"/>
      <c r="LQH227" s="65"/>
      <c r="LQI227" s="65"/>
      <c r="LQJ227" s="65"/>
      <c r="LQK227" s="66"/>
      <c r="LQM227" s="64"/>
      <c r="LQN227" s="67"/>
      <c r="LQO227" s="67"/>
      <c r="LQP227" s="65"/>
      <c r="LQQ227" s="65"/>
      <c r="LQR227" s="65"/>
      <c r="LQS227" s="66"/>
      <c r="LQU227" s="64"/>
      <c r="LQV227" s="67"/>
      <c r="LQW227" s="67"/>
      <c r="LQX227" s="65"/>
      <c r="LQY227" s="65"/>
      <c r="LQZ227" s="65"/>
      <c r="LRA227" s="66"/>
      <c r="LRC227" s="64"/>
      <c r="LRD227" s="67"/>
      <c r="LRE227" s="67"/>
      <c r="LRF227" s="65"/>
      <c r="LRG227" s="65"/>
      <c r="LRH227" s="65"/>
      <c r="LRI227" s="66"/>
      <c r="LRK227" s="64"/>
      <c r="LRL227" s="67"/>
      <c r="LRM227" s="67"/>
      <c r="LRN227" s="65"/>
      <c r="LRO227" s="65"/>
      <c r="LRP227" s="65"/>
      <c r="LRQ227" s="66"/>
      <c r="LRS227" s="64"/>
      <c r="LRT227" s="67"/>
      <c r="LRU227" s="67"/>
      <c r="LRV227" s="65"/>
      <c r="LRW227" s="65"/>
      <c r="LRX227" s="65"/>
      <c r="LRY227" s="66"/>
      <c r="LSA227" s="64"/>
      <c r="LSB227" s="67"/>
      <c r="LSC227" s="67"/>
      <c r="LSD227" s="65"/>
      <c r="LSE227" s="65"/>
      <c r="LSF227" s="65"/>
      <c r="LSG227" s="66"/>
      <c r="LSI227" s="64"/>
      <c r="LSJ227" s="67"/>
      <c r="LSK227" s="67"/>
      <c r="LSL227" s="65"/>
      <c r="LSM227" s="65"/>
      <c r="LSN227" s="65"/>
      <c r="LSO227" s="66"/>
      <c r="LSQ227" s="64"/>
      <c r="LSR227" s="67"/>
      <c r="LSS227" s="67"/>
      <c r="LST227" s="65"/>
      <c r="LSU227" s="65"/>
      <c r="LSV227" s="65"/>
      <c r="LSW227" s="66"/>
      <c r="LSY227" s="64"/>
      <c r="LSZ227" s="67"/>
      <c r="LTA227" s="67"/>
      <c r="LTB227" s="65"/>
      <c r="LTC227" s="65"/>
      <c r="LTD227" s="65"/>
      <c r="LTE227" s="66"/>
      <c r="LTG227" s="64"/>
      <c r="LTH227" s="67"/>
      <c r="LTI227" s="67"/>
      <c r="LTJ227" s="65"/>
      <c r="LTK227" s="65"/>
      <c r="LTL227" s="65"/>
      <c r="LTM227" s="66"/>
      <c r="LTO227" s="64"/>
      <c r="LTP227" s="67"/>
      <c r="LTQ227" s="67"/>
      <c r="LTR227" s="65"/>
      <c r="LTS227" s="65"/>
      <c r="LTT227" s="65"/>
      <c r="LTU227" s="66"/>
      <c r="LTW227" s="64"/>
      <c r="LTX227" s="67"/>
      <c r="LTY227" s="67"/>
      <c r="LTZ227" s="65"/>
      <c r="LUA227" s="65"/>
      <c r="LUB227" s="65"/>
      <c r="LUC227" s="66"/>
      <c r="LUE227" s="64"/>
      <c r="LUF227" s="67"/>
      <c r="LUG227" s="67"/>
      <c r="LUH227" s="65"/>
      <c r="LUI227" s="65"/>
      <c r="LUJ227" s="65"/>
      <c r="LUK227" s="66"/>
      <c r="LUM227" s="64"/>
      <c r="LUN227" s="67"/>
      <c r="LUO227" s="67"/>
      <c r="LUP227" s="65"/>
      <c r="LUQ227" s="65"/>
      <c r="LUR227" s="65"/>
      <c r="LUS227" s="66"/>
      <c r="LUU227" s="64"/>
      <c r="LUV227" s="67"/>
      <c r="LUW227" s="67"/>
      <c r="LUX227" s="65"/>
      <c r="LUY227" s="65"/>
      <c r="LUZ227" s="65"/>
      <c r="LVA227" s="66"/>
      <c r="LVC227" s="64"/>
      <c r="LVD227" s="67"/>
      <c r="LVE227" s="67"/>
      <c r="LVF227" s="65"/>
      <c r="LVG227" s="65"/>
      <c r="LVH227" s="65"/>
      <c r="LVI227" s="66"/>
      <c r="LVK227" s="64"/>
      <c r="LVL227" s="67"/>
      <c r="LVM227" s="67"/>
      <c r="LVN227" s="65"/>
      <c r="LVO227" s="65"/>
      <c r="LVP227" s="65"/>
      <c r="LVQ227" s="66"/>
      <c r="LVS227" s="64"/>
      <c r="LVT227" s="67"/>
      <c r="LVU227" s="67"/>
      <c r="LVV227" s="65"/>
      <c r="LVW227" s="65"/>
      <c r="LVX227" s="65"/>
      <c r="LVY227" s="66"/>
      <c r="LWA227" s="64"/>
      <c r="LWB227" s="67"/>
      <c r="LWC227" s="67"/>
      <c r="LWD227" s="65"/>
      <c r="LWE227" s="65"/>
      <c r="LWF227" s="65"/>
      <c r="LWG227" s="66"/>
      <c r="LWI227" s="64"/>
      <c r="LWJ227" s="67"/>
      <c r="LWK227" s="67"/>
      <c r="LWL227" s="65"/>
      <c r="LWM227" s="65"/>
      <c r="LWN227" s="65"/>
      <c r="LWO227" s="66"/>
      <c r="LWQ227" s="64"/>
      <c r="LWR227" s="67"/>
      <c r="LWS227" s="67"/>
      <c r="LWT227" s="65"/>
      <c r="LWU227" s="65"/>
      <c r="LWV227" s="65"/>
      <c r="LWW227" s="66"/>
      <c r="LWY227" s="64"/>
      <c r="LWZ227" s="67"/>
      <c r="LXA227" s="67"/>
      <c r="LXB227" s="65"/>
      <c r="LXC227" s="65"/>
      <c r="LXD227" s="65"/>
      <c r="LXE227" s="66"/>
      <c r="LXG227" s="64"/>
      <c r="LXH227" s="67"/>
      <c r="LXI227" s="67"/>
      <c r="LXJ227" s="65"/>
      <c r="LXK227" s="65"/>
      <c r="LXL227" s="65"/>
      <c r="LXM227" s="66"/>
      <c r="LXO227" s="64"/>
      <c r="LXP227" s="67"/>
      <c r="LXQ227" s="67"/>
      <c r="LXR227" s="65"/>
      <c r="LXS227" s="65"/>
      <c r="LXT227" s="65"/>
      <c r="LXU227" s="66"/>
      <c r="LXW227" s="64"/>
      <c r="LXX227" s="67"/>
      <c r="LXY227" s="67"/>
      <c r="LXZ227" s="65"/>
      <c r="LYA227" s="65"/>
      <c r="LYB227" s="65"/>
      <c r="LYC227" s="66"/>
      <c r="LYE227" s="64"/>
      <c r="LYF227" s="67"/>
      <c r="LYG227" s="67"/>
      <c r="LYH227" s="65"/>
      <c r="LYI227" s="65"/>
      <c r="LYJ227" s="65"/>
      <c r="LYK227" s="66"/>
      <c r="LYM227" s="64"/>
      <c r="LYN227" s="67"/>
      <c r="LYO227" s="67"/>
      <c r="LYP227" s="65"/>
      <c r="LYQ227" s="65"/>
      <c r="LYR227" s="65"/>
      <c r="LYS227" s="66"/>
      <c r="LYU227" s="64"/>
      <c r="LYV227" s="67"/>
      <c r="LYW227" s="67"/>
      <c r="LYX227" s="65"/>
      <c r="LYY227" s="65"/>
      <c r="LYZ227" s="65"/>
      <c r="LZA227" s="66"/>
      <c r="LZC227" s="64"/>
      <c r="LZD227" s="67"/>
      <c r="LZE227" s="67"/>
      <c r="LZF227" s="65"/>
      <c r="LZG227" s="65"/>
      <c r="LZH227" s="65"/>
      <c r="LZI227" s="66"/>
      <c r="LZK227" s="64"/>
      <c r="LZL227" s="67"/>
      <c r="LZM227" s="67"/>
      <c r="LZN227" s="65"/>
      <c r="LZO227" s="65"/>
      <c r="LZP227" s="65"/>
      <c r="LZQ227" s="66"/>
      <c r="LZS227" s="64"/>
      <c r="LZT227" s="67"/>
      <c r="LZU227" s="67"/>
      <c r="LZV227" s="65"/>
      <c r="LZW227" s="65"/>
      <c r="LZX227" s="65"/>
      <c r="LZY227" s="66"/>
      <c r="MAA227" s="64"/>
      <c r="MAB227" s="67"/>
      <c r="MAC227" s="67"/>
      <c r="MAD227" s="65"/>
      <c r="MAE227" s="65"/>
      <c r="MAF227" s="65"/>
      <c r="MAG227" s="66"/>
      <c r="MAI227" s="64"/>
      <c r="MAJ227" s="67"/>
      <c r="MAK227" s="67"/>
      <c r="MAL227" s="65"/>
      <c r="MAM227" s="65"/>
      <c r="MAN227" s="65"/>
      <c r="MAO227" s="66"/>
      <c r="MAQ227" s="64"/>
      <c r="MAR227" s="67"/>
      <c r="MAS227" s="67"/>
      <c r="MAT227" s="65"/>
      <c r="MAU227" s="65"/>
      <c r="MAV227" s="65"/>
      <c r="MAW227" s="66"/>
      <c r="MAY227" s="64"/>
      <c r="MAZ227" s="67"/>
      <c r="MBA227" s="67"/>
      <c r="MBB227" s="65"/>
      <c r="MBC227" s="65"/>
      <c r="MBD227" s="65"/>
      <c r="MBE227" s="66"/>
      <c r="MBG227" s="64"/>
      <c r="MBH227" s="67"/>
      <c r="MBI227" s="67"/>
      <c r="MBJ227" s="65"/>
      <c r="MBK227" s="65"/>
      <c r="MBL227" s="65"/>
      <c r="MBM227" s="66"/>
      <c r="MBO227" s="64"/>
      <c r="MBP227" s="67"/>
      <c r="MBQ227" s="67"/>
      <c r="MBR227" s="65"/>
      <c r="MBS227" s="65"/>
      <c r="MBT227" s="65"/>
      <c r="MBU227" s="66"/>
      <c r="MBW227" s="64"/>
      <c r="MBX227" s="67"/>
      <c r="MBY227" s="67"/>
      <c r="MBZ227" s="65"/>
      <c r="MCA227" s="65"/>
      <c r="MCB227" s="65"/>
      <c r="MCC227" s="66"/>
      <c r="MCE227" s="64"/>
      <c r="MCF227" s="67"/>
      <c r="MCG227" s="67"/>
      <c r="MCH227" s="65"/>
      <c r="MCI227" s="65"/>
      <c r="MCJ227" s="65"/>
      <c r="MCK227" s="66"/>
      <c r="MCM227" s="64"/>
      <c r="MCN227" s="67"/>
      <c r="MCO227" s="67"/>
      <c r="MCP227" s="65"/>
      <c r="MCQ227" s="65"/>
      <c r="MCR227" s="65"/>
      <c r="MCS227" s="66"/>
      <c r="MCU227" s="64"/>
      <c r="MCV227" s="67"/>
      <c r="MCW227" s="67"/>
      <c r="MCX227" s="65"/>
      <c r="MCY227" s="65"/>
      <c r="MCZ227" s="65"/>
      <c r="MDA227" s="66"/>
      <c r="MDC227" s="64"/>
      <c r="MDD227" s="67"/>
      <c r="MDE227" s="67"/>
      <c r="MDF227" s="65"/>
      <c r="MDG227" s="65"/>
      <c r="MDH227" s="65"/>
      <c r="MDI227" s="66"/>
      <c r="MDK227" s="64"/>
      <c r="MDL227" s="67"/>
      <c r="MDM227" s="67"/>
      <c r="MDN227" s="65"/>
      <c r="MDO227" s="65"/>
      <c r="MDP227" s="65"/>
      <c r="MDQ227" s="66"/>
      <c r="MDS227" s="64"/>
      <c r="MDT227" s="67"/>
      <c r="MDU227" s="67"/>
      <c r="MDV227" s="65"/>
      <c r="MDW227" s="65"/>
      <c r="MDX227" s="65"/>
      <c r="MDY227" s="66"/>
      <c r="MEA227" s="64"/>
      <c r="MEB227" s="67"/>
      <c r="MEC227" s="67"/>
      <c r="MED227" s="65"/>
      <c r="MEE227" s="65"/>
      <c r="MEF227" s="65"/>
      <c r="MEG227" s="66"/>
      <c r="MEI227" s="64"/>
      <c r="MEJ227" s="67"/>
      <c r="MEK227" s="67"/>
      <c r="MEL227" s="65"/>
      <c r="MEM227" s="65"/>
      <c r="MEN227" s="65"/>
      <c r="MEO227" s="66"/>
      <c r="MEQ227" s="64"/>
      <c r="MER227" s="67"/>
      <c r="MES227" s="67"/>
      <c r="MET227" s="65"/>
      <c r="MEU227" s="65"/>
      <c r="MEV227" s="65"/>
      <c r="MEW227" s="66"/>
      <c r="MEY227" s="64"/>
      <c r="MEZ227" s="67"/>
      <c r="MFA227" s="67"/>
      <c r="MFB227" s="65"/>
      <c r="MFC227" s="65"/>
      <c r="MFD227" s="65"/>
      <c r="MFE227" s="66"/>
      <c r="MFG227" s="64"/>
      <c r="MFH227" s="67"/>
      <c r="MFI227" s="67"/>
      <c r="MFJ227" s="65"/>
      <c r="MFK227" s="65"/>
      <c r="MFL227" s="65"/>
      <c r="MFM227" s="66"/>
      <c r="MFO227" s="64"/>
      <c r="MFP227" s="67"/>
      <c r="MFQ227" s="67"/>
      <c r="MFR227" s="65"/>
      <c r="MFS227" s="65"/>
      <c r="MFT227" s="65"/>
      <c r="MFU227" s="66"/>
      <c r="MFW227" s="64"/>
      <c r="MFX227" s="67"/>
      <c r="MFY227" s="67"/>
      <c r="MFZ227" s="65"/>
      <c r="MGA227" s="65"/>
      <c r="MGB227" s="65"/>
      <c r="MGC227" s="66"/>
      <c r="MGE227" s="64"/>
      <c r="MGF227" s="67"/>
      <c r="MGG227" s="67"/>
      <c r="MGH227" s="65"/>
      <c r="MGI227" s="65"/>
      <c r="MGJ227" s="65"/>
      <c r="MGK227" s="66"/>
      <c r="MGM227" s="64"/>
      <c r="MGN227" s="67"/>
      <c r="MGO227" s="67"/>
      <c r="MGP227" s="65"/>
      <c r="MGQ227" s="65"/>
      <c r="MGR227" s="65"/>
      <c r="MGS227" s="66"/>
      <c r="MGU227" s="64"/>
      <c r="MGV227" s="67"/>
      <c r="MGW227" s="67"/>
      <c r="MGX227" s="65"/>
      <c r="MGY227" s="65"/>
      <c r="MGZ227" s="65"/>
      <c r="MHA227" s="66"/>
      <c r="MHC227" s="64"/>
      <c r="MHD227" s="67"/>
      <c r="MHE227" s="67"/>
      <c r="MHF227" s="65"/>
      <c r="MHG227" s="65"/>
      <c r="MHH227" s="65"/>
      <c r="MHI227" s="66"/>
      <c r="MHK227" s="64"/>
      <c r="MHL227" s="67"/>
      <c r="MHM227" s="67"/>
      <c r="MHN227" s="65"/>
      <c r="MHO227" s="65"/>
      <c r="MHP227" s="65"/>
      <c r="MHQ227" s="66"/>
      <c r="MHS227" s="64"/>
      <c r="MHT227" s="67"/>
      <c r="MHU227" s="67"/>
      <c r="MHV227" s="65"/>
      <c r="MHW227" s="65"/>
      <c r="MHX227" s="65"/>
      <c r="MHY227" s="66"/>
      <c r="MIA227" s="64"/>
      <c r="MIB227" s="67"/>
      <c r="MIC227" s="67"/>
      <c r="MID227" s="65"/>
      <c r="MIE227" s="65"/>
      <c r="MIF227" s="65"/>
      <c r="MIG227" s="66"/>
      <c r="MII227" s="64"/>
      <c r="MIJ227" s="67"/>
      <c r="MIK227" s="67"/>
      <c r="MIL227" s="65"/>
      <c r="MIM227" s="65"/>
      <c r="MIN227" s="65"/>
      <c r="MIO227" s="66"/>
      <c r="MIQ227" s="64"/>
      <c r="MIR227" s="67"/>
      <c r="MIS227" s="67"/>
      <c r="MIT227" s="65"/>
      <c r="MIU227" s="65"/>
      <c r="MIV227" s="65"/>
      <c r="MIW227" s="66"/>
      <c r="MIY227" s="64"/>
      <c r="MIZ227" s="67"/>
      <c r="MJA227" s="67"/>
      <c r="MJB227" s="65"/>
      <c r="MJC227" s="65"/>
      <c r="MJD227" s="65"/>
      <c r="MJE227" s="66"/>
      <c r="MJG227" s="64"/>
      <c r="MJH227" s="67"/>
      <c r="MJI227" s="67"/>
      <c r="MJJ227" s="65"/>
      <c r="MJK227" s="65"/>
      <c r="MJL227" s="65"/>
      <c r="MJM227" s="66"/>
      <c r="MJO227" s="64"/>
      <c r="MJP227" s="67"/>
      <c r="MJQ227" s="67"/>
      <c r="MJR227" s="65"/>
      <c r="MJS227" s="65"/>
      <c r="MJT227" s="65"/>
      <c r="MJU227" s="66"/>
      <c r="MJW227" s="64"/>
      <c r="MJX227" s="67"/>
      <c r="MJY227" s="67"/>
      <c r="MJZ227" s="65"/>
      <c r="MKA227" s="65"/>
      <c r="MKB227" s="65"/>
      <c r="MKC227" s="66"/>
      <c r="MKE227" s="64"/>
      <c r="MKF227" s="67"/>
      <c r="MKG227" s="67"/>
      <c r="MKH227" s="65"/>
      <c r="MKI227" s="65"/>
      <c r="MKJ227" s="65"/>
      <c r="MKK227" s="66"/>
      <c r="MKM227" s="64"/>
      <c r="MKN227" s="67"/>
      <c r="MKO227" s="67"/>
      <c r="MKP227" s="65"/>
      <c r="MKQ227" s="65"/>
      <c r="MKR227" s="65"/>
      <c r="MKS227" s="66"/>
      <c r="MKU227" s="64"/>
      <c r="MKV227" s="67"/>
      <c r="MKW227" s="67"/>
      <c r="MKX227" s="65"/>
      <c r="MKY227" s="65"/>
      <c r="MKZ227" s="65"/>
      <c r="MLA227" s="66"/>
      <c r="MLC227" s="64"/>
      <c r="MLD227" s="67"/>
      <c r="MLE227" s="67"/>
      <c r="MLF227" s="65"/>
      <c r="MLG227" s="65"/>
      <c r="MLH227" s="65"/>
      <c r="MLI227" s="66"/>
      <c r="MLK227" s="64"/>
      <c r="MLL227" s="67"/>
      <c r="MLM227" s="67"/>
      <c r="MLN227" s="65"/>
      <c r="MLO227" s="65"/>
      <c r="MLP227" s="65"/>
      <c r="MLQ227" s="66"/>
      <c r="MLS227" s="64"/>
      <c r="MLT227" s="67"/>
      <c r="MLU227" s="67"/>
      <c r="MLV227" s="65"/>
      <c r="MLW227" s="65"/>
      <c r="MLX227" s="65"/>
      <c r="MLY227" s="66"/>
      <c r="MMA227" s="64"/>
      <c r="MMB227" s="67"/>
      <c r="MMC227" s="67"/>
      <c r="MMD227" s="65"/>
      <c r="MME227" s="65"/>
      <c r="MMF227" s="65"/>
      <c r="MMG227" s="66"/>
      <c r="MMI227" s="64"/>
      <c r="MMJ227" s="67"/>
      <c r="MMK227" s="67"/>
      <c r="MML227" s="65"/>
      <c r="MMM227" s="65"/>
      <c r="MMN227" s="65"/>
      <c r="MMO227" s="66"/>
      <c r="MMQ227" s="64"/>
      <c r="MMR227" s="67"/>
      <c r="MMS227" s="67"/>
      <c r="MMT227" s="65"/>
      <c r="MMU227" s="65"/>
      <c r="MMV227" s="65"/>
      <c r="MMW227" s="66"/>
      <c r="MMY227" s="64"/>
      <c r="MMZ227" s="67"/>
      <c r="MNA227" s="67"/>
      <c r="MNB227" s="65"/>
      <c r="MNC227" s="65"/>
      <c r="MND227" s="65"/>
      <c r="MNE227" s="66"/>
      <c r="MNG227" s="64"/>
      <c r="MNH227" s="67"/>
      <c r="MNI227" s="67"/>
      <c r="MNJ227" s="65"/>
      <c r="MNK227" s="65"/>
      <c r="MNL227" s="65"/>
      <c r="MNM227" s="66"/>
      <c r="MNO227" s="64"/>
      <c r="MNP227" s="67"/>
      <c r="MNQ227" s="67"/>
      <c r="MNR227" s="65"/>
      <c r="MNS227" s="65"/>
      <c r="MNT227" s="65"/>
      <c r="MNU227" s="66"/>
      <c r="MNW227" s="64"/>
      <c r="MNX227" s="67"/>
      <c r="MNY227" s="67"/>
      <c r="MNZ227" s="65"/>
      <c r="MOA227" s="65"/>
      <c r="MOB227" s="65"/>
      <c r="MOC227" s="66"/>
      <c r="MOE227" s="64"/>
      <c r="MOF227" s="67"/>
      <c r="MOG227" s="67"/>
      <c r="MOH227" s="65"/>
      <c r="MOI227" s="65"/>
      <c r="MOJ227" s="65"/>
      <c r="MOK227" s="66"/>
      <c r="MOM227" s="64"/>
      <c r="MON227" s="67"/>
      <c r="MOO227" s="67"/>
      <c r="MOP227" s="65"/>
      <c r="MOQ227" s="65"/>
      <c r="MOR227" s="65"/>
      <c r="MOS227" s="66"/>
      <c r="MOU227" s="64"/>
      <c r="MOV227" s="67"/>
      <c r="MOW227" s="67"/>
      <c r="MOX227" s="65"/>
      <c r="MOY227" s="65"/>
      <c r="MOZ227" s="65"/>
      <c r="MPA227" s="66"/>
      <c r="MPC227" s="64"/>
      <c r="MPD227" s="67"/>
      <c r="MPE227" s="67"/>
      <c r="MPF227" s="65"/>
      <c r="MPG227" s="65"/>
      <c r="MPH227" s="65"/>
      <c r="MPI227" s="66"/>
      <c r="MPK227" s="64"/>
      <c r="MPL227" s="67"/>
      <c r="MPM227" s="67"/>
      <c r="MPN227" s="65"/>
      <c r="MPO227" s="65"/>
      <c r="MPP227" s="65"/>
      <c r="MPQ227" s="66"/>
      <c r="MPS227" s="64"/>
      <c r="MPT227" s="67"/>
      <c r="MPU227" s="67"/>
      <c r="MPV227" s="65"/>
      <c r="MPW227" s="65"/>
      <c r="MPX227" s="65"/>
      <c r="MPY227" s="66"/>
      <c r="MQA227" s="64"/>
      <c r="MQB227" s="67"/>
      <c r="MQC227" s="67"/>
      <c r="MQD227" s="65"/>
      <c r="MQE227" s="65"/>
      <c r="MQF227" s="65"/>
      <c r="MQG227" s="66"/>
      <c r="MQI227" s="64"/>
      <c r="MQJ227" s="67"/>
      <c r="MQK227" s="67"/>
      <c r="MQL227" s="65"/>
      <c r="MQM227" s="65"/>
      <c r="MQN227" s="65"/>
      <c r="MQO227" s="66"/>
      <c r="MQQ227" s="64"/>
      <c r="MQR227" s="67"/>
      <c r="MQS227" s="67"/>
      <c r="MQT227" s="65"/>
      <c r="MQU227" s="65"/>
      <c r="MQV227" s="65"/>
      <c r="MQW227" s="66"/>
      <c r="MQY227" s="64"/>
      <c r="MQZ227" s="67"/>
      <c r="MRA227" s="67"/>
      <c r="MRB227" s="65"/>
      <c r="MRC227" s="65"/>
      <c r="MRD227" s="65"/>
      <c r="MRE227" s="66"/>
      <c r="MRG227" s="64"/>
      <c r="MRH227" s="67"/>
      <c r="MRI227" s="67"/>
      <c r="MRJ227" s="65"/>
      <c r="MRK227" s="65"/>
      <c r="MRL227" s="65"/>
      <c r="MRM227" s="66"/>
      <c r="MRO227" s="64"/>
      <c r="MRP227" s="67"/>
      <c r="MRQ227" s="67"/>
      <c r="MRR227" s="65"/>
      <c r="MRS227" s="65"/>
      <c r="MRT227" s="65"/>
      <c r="MRU227" s="66"/>
      <c r="MRW227" s="64"/>
      <c r="MRX227" s="67"/>
      <c r="MRY227" s="67"/>
      <c r="MRZ227" s="65"/>
      <c r="MSA227" s="65"/>
      <c r="MSB227" s="65"/>
      <c r="MSC227" s="66"/>
      <c r="MSE227" s="64"/>
      <c r="MSF227" s="67"/>
      <c r="MSG227" s="67"/>
      <c r="MSH227" s="65"/>
      <c r="MSI227" s="65"/>
      <c r="MSJ227" s="65"/>
      <c r="MSK227" s="66"/>
      <c r="MSM227" s="64"/>
      <c r="MSN227" s="67"/>
      <c r="MSO227" s="67"/>
      <c r="MSP227" s="65"/>
      <c r="MSQ227" s="65"/>
      <c r="MSR227" s="65"/>
      <c r="MSS227" s="66"/>
      <c r="MSU227" s="64"/>
      <c r="MSV227" s="67"/>
      <c r="MSW227" s="67"/>
      <c r="MSX227" s="65"/>
      <c r="MSY227" s="65"/>
      <c r="MSZ227" s="65"/>
      <c r="MTA227" s="66"/>
      <c r="MTC227" s="64"/>
      <c r="MTD227" s="67"/>
      <c r="MTE227" s="67"/>
      <c r="MTF227" s="65"/>
      <c r="MTG227" s="65"/>
      <c r="MTH227" s="65"/>
      <c r="MTI227" s="66"/>
      <c r="MTK227" s="64"/>
      <c r="MTL227" s="67"/>
      <c r="MTM227" s="67"/>
      <c r="MTN227" s="65"/>
      <c r="MTO227" s="65"/>
      <c r="MTP227" s="65"/>
      <c r="MTQ227" s="66"/>
      <c r="MTS227" s="64"/>
      <c r="MTT227" s="67"/>
      <c r="MTU227" s="67"/>
      <c r="MTV227" s="65"/>
      <c r="MTW227" s="65"/>
      <c r="MTX227" s="65"/>
      <c r="MTY227" s="66"/>
      <c r="MUA227" s="64"/>
      <c r="MUB227" s="67"/>
      <c r="MUC227" s="67"/>
      <c r="MUD227" s="65"/>
      <c r="MUE227" s="65"/>
      <c r="MUF227" s="65"/>
      <c r="MUG227" s="66"/>
      <c r="MUI227" s="64"/>
      <c r="MUJ227" s="67"/>
      <c r="MUK227" s="67"/>
      <c r="MUL227" s="65"/>
      <c r="MUM227" s="65"/>
      <c r="MUN227" s="65"/>
      <c r="MUO227" s="66"/>
      <c r="MUQ227" s="64"/>
      <c r="MUR227" s="67"/>
      <c r="MUS227" s="67"/>
      <c r="MUT227" s="65"/>
      <c r="MUU227" s="65"/>
      <c r="MUV227" s="65"/>
      <c r="MUW227" s="66"/>
      <c r="MUY227" s="64"/>
      <c r="MUZ227" s="67"/>
      <c r="MVA227" s="67"/>
      <c r="MVB227" s="65"/>
      <c r="MVC227" s="65"/>
      <c r="MVD227" s="65"/>
      <c r="MVE227" s="66"/>
      <c r="MVG227" s="64"/>
      <c r="MVH227" s="67"/>
      <c r="MVI227" s="67"/>
      <c r="MVJ227" s="65"/>
      <c r="MVK227" s="65"/>
      <c r="MVL227" s="65"/>
      <c r="MVM227" s="66"/>
      <c r="MVO227" s="64"/>
      <c r="MVP227" s="67"/>
      <c r="MVQ227" s="67"/>
      <c r="MVR227" s="65"/>
      <c r="MVS227" s="65"/>
      <c r="MVT227" s="65"/>
      <c r="MVU227" s="66"/>
      <c r="MVW227" s="64"/>
      <c r="MVX227" s="67"/>
      <c r="MVY227" s="67"/>
      <c r="MVZ227" s="65"/>
      <c r="MWA227" s="65"/>
      <c r="MWB227" s="65"/>
      <c r="MWC227" s="66"/>
      <c r="MWE227" s="64"/>
      <c r="MWF227" s="67"/>
      <c r="MWG227" s="67"/>
      <c r="MWH227" s="65"/>
      <c r="MWI227" s="65"/>
      <c r="MWJ227" s="65"/>
      <c r="MWK227" s="66"/>
      <c r="MWM227" s="64"/>
      <c r="MWN227" s="67"/>
      <c r="MWO227" s="67"/>
      <c r="MWP227" s="65"/>
      <c r="MWQ227" s="65"/>
      <c r="MWR227" s="65"/>
      <c r="MWS227" s="66"/>
      <c r="MWU227" s="64"/>
      <c r="MWV227" s="67"/>
      <c r="MWW227" s="67"/>
      <c r="MWX227" s="65"/>
      <c r="MWY227" s="65"/>
      <c r="MWZ227" s="65"/>
      <c r="MXA227" s="66"/>
      <c r="MXC227" s="64"/>
      <c r="MXD227" s="67"/>
      <c r="MXE227" s="67"/>
      <c r="MXF227" s="65"/>
      <c r="MXG227" s="65"/>
      <c r="MXH227" s="65"/>
      <c r="MXI227" s="66"/>
      <c r="MXK227" s="64"/>
      <c r="MXL227" s="67"/>
      <c r="MXM227" s="67"/>
      <c r="MXN227" s="65"/>
      <c r="MXO227" s="65"/>
      <c r="MXP227" s="65"/>
      <c r="MXQ227" s="66"/>
      <c r="MXS227" s="64"/>
      <c r="MXT227" s="67"/>
      <c r="MXU227" s="67"/>
      <c r="MXV227" s="65"/>
      <c r="MXW227" s="65"/>
      <c r="MXX227" s="65"/>
      <c r="MXY227" s="66"/>
      <c r="MYA227" s="64"/>
      <c r="MYB227" s="67"/>
      <c r="MYC227" s="67"/>
      <c r="MYD227" s="65"/>
      <c r="MYE227" s="65"/>
      <c r="MYF227" s="65"/>
      <c r="MYG227" s="66"/>
      <c r="MYI227" s="64"/>
      <c r="MYJ227" s="67"/>
      <c r="MYK227" s="67"/>
      <c r="MYL227" s="65"/>
      <c r="MYM227" s="65"/>
      <c r="MYN227" s="65"/>
      <c r="MYO227" s="66"/>
      <c r="MYQ227" s="64"/>
      <c r="MYR227" s="67"/>
      <c r="MYS227" s="67"/>
      <c r="MYT227" s="65"/>
      <c r="MYU227" s="65"/>
      <c r="MYV227" s="65"/>
      <c r="MYW227" s="66"/>
      <c r="MYY227" s="64"/>
      <c r="MYZ227" s="67"/>
      <c r="MZA227" s="67"/>
      <c r="MZB227" s="65"/>
      <c r="MZC227" s="65"/>
      <c r="MZD227" s="65"/>
      <c r="MZE227" s="66"/>
      <c r="MZG227" s="64"/>
      <c r="MZH227" s="67"/>
      <c r="MZI227" s="67"/>
      <c r="MZJ227" s="65"/>
      <c r="MZK227" s="65"/>
      <c r="MZL227" s="65"/>
      <c r="MZM227" s="66"/>
      <c r="MZO227" s="64"/>
      <c r="MZP227" s="67"/>
      <c r="MZQ227" s="67"/>
      <c r="MZR227" s="65"/>
      <c r="MZS227" s="65"/>
      <c r="MZT227" s="65"/>
      <c r="MZU227" s="66"/>
      <c r="MZW227" s="64"/>
      <c r="MZX227" s="67"/>
      <c r="MZY227" s="67"/>
      <c r="MZZ227" s="65"/>
      <c r="NAA227" s="65"/>
      <c r="NAB227" s="65"/>
      <c r="NAC227" s="66"/>
      <c r="NAE227" s="64"/>
      <c r="NAF227" s="67"/>
      <c r="NAG227" s="67"/>
      <c r="NAH227" s="65"/>
      <c r="NAI227" s="65"/>
      <c r="NAJ227" s="65"/>
      <c r="NAK227" s="66"/>
      <c r="NAM227" s="64"/>
      <c r="NAN227" s="67"/>
      <c r="NAO227" s="67"/>
      <c r="NAP227" s="65"/>
      <c r="NAQ227" s="65"/>
      <c r="NAR227" s="65"/>
      <c r="NAS227" s="66"/>
      <c r="NAU227" s="64"/>
      <c r="NAV227" s="67"/>
      <c r="NAW227" s="67"/>
      <c r="NAX227" s="65"/>
      <c r="NAY227" s="65"/>
      <c r="NAZ227" s="65"/>
      <c r="NBA227" s="66"/>
      <c r="NBC227" s="64"/>
      <c r="NBD227" s="67"/>
      <c r="NBE227" s="67"/>
      <c r="NBF227" s="65"/>
      <c r="NBG227" s="65"/>
      <c r="NBH227" s="65"/>
      <c r="NBI227" s="66"/>
      <c r="NBK227" s="64"/>
      <c r="NBL227" s="67"/>
      <c r="NBM227" s="67"/>
      <c r="NBN227" s="65"/>
      <c r="NBO227" s="65"/>
      <c r="NBP227" s="65"/>
      <c r="NBQ227" s="66"/>
      <c r="NBS227" s="64"/>
      <c r="NBT227" s="67"/>
      <c r="NBU227" s="67"/>
      <c r="NBV227" s="65"/>
      <c r="NBW227" s="65"/>
      <c r="NBX227" s="65"/>
      <c r="NBY227" s="66"/>
      <c r="NCA227" s="64"/>
      <c r="NCB227" s="67"/>
      <c r="NCC227" s="67"/>
      <c r="NCD227" s="65"/>
      <c r="NCE227" s="65"/>
      <c r="NCF227" s="65"/>
      <c r="NCG227" s="66"/>
      <c r="NCI227" s="64"/>
      <c r="NCJ227" s="67"/>
      <c r="NCK227" s="67"/>
      <c r="NCL227" s="65"/>
      <c r="NCM227" s="65"/>
      <c r="NCN227" s="65"/>
      <c r="NCO227" s="66"/>
      <c r="NCQ227" s="64"/>
      <c r="NCR227" s="67"/>
      <c r="NCS227" s="67"/>
      <c r="NCT227" s="65"/>
      <c r="NCU227" s="65"/>
      <c r="NCV227" s="65"/>
      <c r="NCW227" s="66"/>
      <c r="NCY227" s="64"/>
      <c r="NCZ227" s="67"/>
      <c r="NDA227" s="67"/>
      <c r="NDB227" s="65"/>
      <c r="NDC227" s="65"/>
      <c r="NDD227" s="65"/>
      <c r="NDE227" s="66"/>
      <c r="NDG227" s="64"/>
      <c r="NDH227" s="67"/>
      <c r="NDI227" s="67"/>
      <c r="NDJ227" s="65"/>
      <c r="NDK227" s="65"/>
      <c r="NDL227" s="65"/>
      <c r="NDM227" s="66"/>
      <c r="NDO227" s="64"/>
      <c r="NDP227" s="67"/>
      <c r="NDQ227" s="67"/>
      <c r="NDR227" s="65"/>
      <c r="NDS227" s="65"/>
      <c r="NDT227" s="65"/>
      <c r="NDU227" s="66"/>
      <c r="NDW227" s="64"/>
      <c r="NDX227" s="67"/>
      <c r="NDY227" s="67"/>
      <c r="NDZ227" s="65"/>
      <c r="NEA227" s="65"/>
      <c r="NEB227" s="65"/>
      <c r="NEC227" s="66"/>
      <c r="NEE227" s="64"/>
      <c r="NEF227" s="67"/>
      <c r="NEG227" s="67"/>
      <c r="NEH227" s="65"/>
      <c r="NEI227" s="65"/>
      <c r="NEJ227" s="65"/>
      <c r="NEK227" s="66"/>
      <c r="NEM227" s="64"/>
      <c r="NEN227" s="67"/>
      <c r="NEO227" s="67"/>
      <c r="NEP227" s="65"/>
      <c r="NEQ227" s="65"/>
      <c r="NER227" s="65"/>
      <c r="NES227" s="66"/>
      <c r="NEU227" s="64"/>
      <c r="NEV227" s="67"/>
      <c r="NEW227" s="67"/>
      <c r="NEX227" s="65"/>
      <c r="NEY227" s="65"/>
      <c r="NEZ227" s="65"/>
      <c r="NFA227" s="66"/>
      <c r="NFC227" s="64"/>
      <c r="NFD227" s="67"/>
      <c r="NFE227" s="67"/>
      <c r="NFF227" s="65"/>
      <c r="NFG227" s="65"/>
      <c r="NFH227" s="65"/>
      <c r="NFI227" s="66"/>
      <c r="NFK227" s="64"/>
      <c r="NFL227" s="67"/>
      <c r="NFM227" s="67"/>
      <c r="NFN227" s="65"/>
      <c r="NFO227" s="65"/>
      <c r="NFP227" s="65"/>
      <c r="NFQ227" s="66"/>
      <c r="NFS227" s="64"/>
      <c r="NFT227" s="67"/>
      <c r="NFU227" s="67"/>
      <c r="NFV227" s="65"/>
      <c r="NFW227" s="65"/>
      <c r="NFX227" s="65"/>
      <c r="NFY227" s="66"/>
      <c r="NGA227" s="64"/>
      <c r="NGB227" s="67"/>
      <c r="NGC227" s="67"/>
      <c r="NGD227" s="65"/>
      <c r="NGE227" s="65"/>
      <c r="NGF227" s="65"/>
      <c r="NGG227" s="66"/>
      <c r="NGI227" s="64"/>
      <c r="NGJ227" s="67"/>
      <c r="NGK227" s="67"/>
      <c r="NGL227" s="65"/>
      <c r="NGM227" s="65"/>
      <c r="NGN227" s="65"/>
      <c r="NGO227" s="66"/>
      <c r="NGQ227" s="64"/>
      <c r="NGR227" s="67"/>
      <c r="NGS227" s="67"/>
      <c r="NGT227" s="65"/>
      <c r="NGU227" s="65"/>
      <c r="NGV227" s="65"/>
      <c r="NGW227" s="66"/>
      <c r="NGY227" s="64"/>
      <c r="NGZ227" s="67"/>
      <c r="NHA227" s="67"/>
      <c r="NHB227" s="65"/>
      <c r="NHC227" s="65"/>
      <c r="NHD227" s="65"/>
      <c r="NHE227" s="66"/>
      <c r="NHG227" s="64"/>
      <c r="NHH227" s="67"/>
      <c r="NHI227" s="67"/>
      <c r="NHJ227" s="65"/>
      <c r="NHK227" s="65"/>
      <c r="NHL227" s="65"/>
      <c r="NHM227" s="66"/>
      <c r="NHO227" s="64"/>
      <c r="NHP227" s="67"/>
      <c r="NHQ227" s="67"/>
      <c r="NHR227" s="65"/>
      <c r="NHS227" s="65"/>
      <c r="NHT227" s="65"/>
      <c r="NHU227" s="66"/>
      <c r="NHW227" s="64"/>
      <c r="NHX227" s="67"/>
      <c r="NHY227" s="67"/>
      <c r="NHZ227" s="65"/>
      <c r="NIA227" s="65"/>
      <c r="NIB227" s="65"/>
      <c r="NIC227" s="66"/>
      <c r="NIE227" s="64"/>
      <c r="NIF227" s="67"/>
      <c r="NIG227" s="67"/>
      <c r="NIH227" s="65"/>
      <c r="NII227" s="65"/>
      <c r="NIJ227" s="65"/>
      <c r="NIK227" s="66"/>
      <c r="NIM227" s="64"/>
      <c r="NIN227" s="67"/>
      <c r="NIO227" s="67"/>
      <c r="NIP227" s="65"/>
      <c r="NIQ227" s="65"/>
      <c r="NIR227" s="65"/>
      <c r="NIS227" s="66"/>
      <c r="NIU227" s="64"/>
      <c r="NIV227" s="67"/>
      <c r="NIW227" s="67"/>
      <c r="NIX227" s="65"/>
      <c r="NIY227" s="65"/>
      <c r="NIZ227" s="65"/>
      <c r="NJA227" s="66"/>
      <c r="NJC227" s="64"/>
      <c r="NJD227" s="67"/>
      <c r="NJE227" s="67"/>
      <c r="NJF227" s="65"/>
      <c r="NJG227" s="65"/>
      <c r="NJH227" s="65"/>
      <c r="NJI227" s="66"/>
      <c r="NJK227" s="64"/>
      <c r="NJL227" s="67"/>
      <c r="NJM227" s="67"/>
      <c r="NJN227" s="65"/>
      <c r="NJO227" s="65"/>
      <c r="NJP227" s="65"/>
      <c r="NJQ227" s="66"/>
      <c r="NJS227" s="64"/>
      <c r="NJT227" s="67"/>
      <c r="NJU227" s="67"/>
      <c r="NJV227" s="65"/>
      <c r="NJW227" s="65"/>
      <c r="NJX227" s="65"/>
      <c r="NJY227" s="66"/>
      <c r="NKA227" s="64"/>
      <c r="NKB227" s="67"/>
      <c r="NKC227" s="67"/>
      <c r="NKD227" s="65"/>
      <c r="NKE227" s="65"/>
      <c r="NKF227" s="65"/>
      <c r="NKG227" s="66"/>
      <c r="NKI227" s="64"/>
      <c r="NKJ227" s="67"/>
      <c r="NKK227" s="67"/>
      <c r="NKL227" s="65"/>
      <c r="NKM227" s="65"/>
      <c r="NKN227" s="65"/>
      <c r="NKO227" s="66"/>
      <c r="NKQ227" s="64"/>
      <c r="NKR227" s="67"/>
      <c r="NKS227" s="67"/>
      <c r="NKT227" s="65"/>
      <c r="NKU227" s="65"/>
      <c r="NKV227" s="65"/>
      <c r="NKW227" s="66"/>
      <c r="NKY227" s="64"/>
      <c r="NKZ227" s="67"/>
      <c r="NLA227" s="67"/>
      <c r="NLB227" s="65"/>
      <c r="NLC227" s="65"/>
      <c r="NLD227" s="65"/>
      <c r="NLE227" s="66"/>
      <c r="NLG227" s="64"/>
      <c r="NLH227" s="67"/>
      <c r="NLI227" s="67"/>
      <c r="NLJ227" s="65"/>
      <c r="NLK227" s="65"/>
      <c r="NLL227" s="65"/>
      <c r="NLM227" s="66"/>
      <c r="NLO227" s="64"/>
      <c r="NLP227" s="67"/>
      <c r="NLQ227" s="67"/>
      <c r="NLR227" s="65"/>
      <c r="NLS227" s="65"/>
      <c r="NLT227" s="65"/>
      <c r="NLU227" s="66"/>
      <c r="NLW227" s="64"/>
      <c r="NLX227" s="67"/>
      <c r="NLY227" s="67"/>
      <c r="NLZ227" s="65"/>
      <c r="NMA227" s="65"/>
      <c r="NMB227" s="65"/>
      <c r="NMC227" s="66"/>
      <c r="NME227" s="64"/>
      <c r="NMF227" s="67"/>
      <c r="NMG227" s="67"/>
      <c r="NMH227" s="65"/>
      <c r="NMI227" s="65"/>
      <c r="NMJ227" s="65"/>
      <c r="NMK227" s="66"/>
      <c r="NMM227" s="64"/>
      <c r="NMN227" s="67"/>
      <c r="NMO227" s="67"/>
      <c r="NMP227" s="65"/>
      <c r="NMQ227" s="65"/>
      <c r="NMR227" s="65"/>
      <c r="NMS227" s="66"/>
      <c r="NMU227" s="64"/>
      <c r="NMV227" s="67"/>
      <c r="NMW227" s="67"/>
      <c r="NMX227" s="65"/>
      <c r="NMY227" s="65"/>
      <c r="NMZ227" s="65"/>
      <c r="NNA227" s="66"/>
      <c r="NNC227" s="64"/>
      <c r="NND227" s="67"/>
      <c r="NNE227" s="67"/>
      <c r="NNF227" s="65"/>
      <c r="NNG227" s="65"/>
      <c r="NNH227" s="65"/>
      <c r="NNI227" s="66"/>
      <c r="NNK227" s="64"/>
      <c r="NNL227" s="67"/>
      <c r="NNM227" s="67"/>
      <c r="NNN227" s="65"/>
      <c r="NNO227" s="65"/>
      <c r="NNP227" s="65"/>
      <c r="NNQ227" s="66"/>
      <c r="NNS227" s="64"/>
      <c r="NNT227" s="67"/>
      <c r="NNU227" s="67"/>
      <c r="NNV227" s="65"/>
      <c r="NNW227" s="65"/>
      <c r="NNX227" s="65"/>
      <c r="NNY227" s="66"/>
      <c r="NOA227" s="64"/>
      <c r="NOB227" s="67"/>
      <c r="NOC227" s="67"/>
      <c r="NOD227" s="65"/>
      <c r="NOE227" s="65"/>
      <c r="NOF227" s="65"/>
      <c r="NOG227" s="66"/>
      <c r="NOI227" s="64"/>
      <c r="NOJ227" s="67"/>
      <c r="NOK227" s="67"/>
      <c r="NOL227" s="65"/>
      <c r="NOM227" s="65"/>
      <c r="NON227" s="65"/>
      <c r="NOO227" s="66"/>
      <c r="NOQ227" s="64"/>
      <c r="NOR227" s="67"/>
      <c r="NOS227" s="67"/>
      <c r="NOT227" s="65"/>
      <c r="NOU227" s="65"/>
      <c r="NOV227" s="65"/>
      <c r="NOW227" s="66"/>
      <c r="NOY227" s="64"/>
      <c r="NOZ227" s="67"/>
      <c r="NPA227" s="67"/>
      <c r="NPB227" s="65"/>
      <c r="NPC227" s="65"/>
      <c r="NPD227" s="65"/>
      <c r="NPE227" s="66"/>
      <c r="NPG227" s="64"/>
      <c r="NPH227" s="67"/>
      <c r="NPI227" s="67"/>
      <c r="NPJ227" s="65"/>
      <c r="NPK227" s="65"/>
      <c r="NPL227" s="65"/>
      <c r="NPM227" s="66"/>
      <c r="NPO227" s="64"/>
      <c r="NPP227" s="67"/>
      <c r="NPQ227" s="67"/>
      <c r="NPR227" s="65"/>
      <c r="NPS227" s="65"/>
      <c r="NPT227" s="65"/>
      <c r="NPU227" s="66"/>
      <c r="NPW227" s="64"/>
      <c r="NPX227" s="67"/>
      <c r="NPY227" s="67"/>
      <c r="NPZ227" s="65"/>
      <c r="NQA227" s="65"/>
      <c r="NQB227" s="65"/>
      <c r="NQC227" s="66"/>
      <c r="NQE227" s="64"/>
      <c r="NQF227" s="67"/>
      <c r="NQG227" s="67"/>
      <c r="NQH227" s="65"/>
      <c r="NQI227" s="65"/>
      <c r="NQJ227" s="65"/>
      <c r="NQK227" s="66"/>
      <c r="NQM227" s="64"/>
      <c r="NQN227" s="67"/>
      <c r="NQO227" s="67"/>
      <c r="NQP227" s="65"/>
      <c r="NQQ227" s="65"/>
      <c r="NQR227" s="65"/>
      <c r="NQS227" s="66"/>
      <c r="NQU227" s="64"/>
      <c r="NQV227" s="67"/>
      <c r="NQW227" s="67"/>
      <c r="NQX227" s="65"/>
      <c r="NQY227" s="65"/>
      <c r="NQZ227" s="65"/>
      <c r="NRA227" s="66"/>
      <c r="NRC227" s="64"/>
      <c r="NRD227" s="67"/>
      <c r="NRE227" s="67"/>
      <c r="NRF227" s="65"/>
      <c r="NRG227" s="65"/>
      <c r="NRH227" s="65"/>
      <c r="NRI227" s="66"/>
      <c r="NRK227" s="64"/>
      <c r="NRL227" s="67"/>
      <c r="NRM227" s="67"/>
      <c r="NRN227" s="65"/>
      <c r="NRO227" s="65"/>
      <c r="NRP227" s="65"/>
      <c r="NRQ227" s="66"/>
      <c r="NRS227" s="64"/>
      <c r="NRT227" s="67"/>
      <c r="NRU227" s="67"/>
      <c r="NRV227" s="65"/>
      <c r="NRW227" s="65"/>
      <c r="NRX227" s="65"/>
      <c r="NRY227" s="66"/>
      <c r="NSA227" s="64"/>
      <c r="NSB227" s="67"/>
      <c r="NSC227" s="67"/>
      <c r="NSD227" s="65"/>
      <c r="NSE227" s="65"/>
      <c r="NSF227" s="65"/>
      <c r="NSG227" s="66"/>
      <c r="NSI227" s="64"/>
      <c r="NSJ227" s="67"/>
      <c r="NSK227" s="67"/>
      <c r="NSL227" s="65"/>
      <c r="NSM227" s="65"/>
      <c r="NSN227" s="65"/>
      <c r="NSO227" s="66"/>
      <c r="NSQ227" s="64"/>
      <c r="NSR227" s="67"/>
      <c r="NSS227" s="67"/>
      <c r="NST227" s="65"/>
      <c r="NSU227" s="65"/>
      <c r="NSV227" s="65"/>
      <c r="NSW227" s="66"/>
      <c r="NSY227" s="64"/>
      <c r="NSZ227" s="67"/>
      <c r="NTA227" s="67"/>
      <c r="NTB227" s="65"/>
      <c r="NTC227" s="65"/>
      <c r="NTD227" s="65"/>
      <c r="NTE227" s="66"/>
      <c r="NTG227" s="64"/>
      <c r="NTH227" s="67"/>
      <c r="NTI227" s="67"/>
      <c r="NTJ227" s="65"/>
      <c r="NTK227" s="65"/>
      <c r="NTL227" s="65"/>
      <c r="NTM227" s="66"/>
      <c r="NTO227" s="64"/>
      <c r="NTP227" s="67"/>
      <c r="NTQ227" s="67"/>
      <c r="NTR227" s="65"/>
      <c r="NTS227" s="65"/>
      <c r="NTT227" s="65"/>
      <c r="NTU227" s="66"/>
      <c r="NTW227" s="64"/>
      <c r="NTX227" s="67"/>
      <c r="NTY227" s="67"/>
      <c r="NTZ227" s="65"/>
      <c r="NUA227" s="65"/>
      <c r="NUB227" s="65"/>
      <c r="NUC227" s="66"/>
      <c r="NUE227" s="64"/>
      <c r="NUF227" s="67"/>
      <c r="NUG227" s="67"/>
      <c r="NUH227" s="65"/>
      <c r="NUI227" s="65"/>
      <c r="NUJ227" s="65"/>
      <c r="NUK227" s="66"/>
      <c r="NUM227" s="64"/>
      <c r="NUN227" s="67"/>
      <c r="NUO227" s="67"/>
      <c r="NUP227" s="65"/>
      <c r="NUQ227" s="65"/>
      <c r="NUR227" s="65"/>
      <c r="NUS227" s="66"/>
      <c r="NUU227" s="64"/>
      <c r="NUV227" s="67"/>
      <c r="NUW227" s="67"/>
      <c r="NUX227" s="65"/>
      <c r="NUY227" s="65"/>
      <c r="NUZ227" s="65"/>
      <c r="NVA227" s="66"/>
      <c r="NVC227" s="64"/>
      <c r="NVD227" s="67"/>
      <c r="NVE227" s="67"/>
      <c r="NVF227" s="65"/>
      <c r="NVG227" s="65"/>
      <c r="NVH227" s="65"/>
      <c r="NVI227" s="66"/>
      <c r="NVK227" s="64"/>
      <c r="NVL227" s="67"/>
      <c r="NVM227" s="67"/>
      <c r="NVN227" s="65"/>
      <c r="NVO227" s="65"/>
      <c r="NVP227" s="65"/>
      <c r="NVQ227" s="66"/>
      <c r="NVS227" s="64"/>
      <c r="NVT227" s="67"/>
      <c r="NVU227" s="67"/>
      <c r="NVV227" s="65"/>
      <c r="NVW227" s="65"/>
      <c r="NVX227" s="65"/>
      <c r="NVY227" s="66"/>
      <c r="NWA227" s="64"/>
      <c r="NWB227" s="67"/>
      <c r="NWC227" s="67"/>
      <c r="NWD227" s="65"/>
      <c r="NWE227" s="65"/>
      <c r="NWF227" s="65"/>
      <c r="NWG227" s="66"/>
      <c r="NWI227" s="64"/>
      <c r="NWJ227" s="67"/>
      <c r="NWK227" s="67"/>
      <c r="NWL227" s="65"/>
      <c r="NWM227" s="65"/>
      <c r="NWN227" s="65"/>
      <c r="NWO227" s="66"/>
      <c r="NWQ227" s="64"/>
      <c r="NWR227" s="67"/>
      <c r="NWS227" s="67"/>
      <c r="NWT227" s="65"/>
      <c r="NWU227" s="65"/>
      <c r="NWV227" s="65"/>
      <c r="NWW227" s="66"/>
      <c r="NWY227" s="64"/>
      <c r="NWZ227" s="67"/>
      <c r="NXA227" s="67"/>
      <c r="NXB227" s="65"/>
      <c r="NXC227" s="65"/>
      <c r="NXD227" s="65"/>
      <c r="NXE227" s="66"/>
      <c r="NXG227" s="64"/>
      <c r="NXH227" s="67"/>
      <c r="NXI227" s="67"/>
      <c r="NXJ227" s="65"/>
      <c r="NXK227" s="65"/>
      <c r="NXL227" s="65"/>
      <c r="NXM227" s="66"/>
      <c r="NXO227" s="64"/>
      <c r="NXP227" s="67"/>
      <c r="NXQ227" s="67"/>
      <c r="NXR227" s="65"/>
      <c r="NXS227" s="65"/>
      <c r="NXT227" s="65"/>
      <c r="NXU227" s="66"/>
      <c r="NXW227" s="64"/>
      <c r="NXX227" s="67"/>
      <c r="NXY227" s="67"/>
      <c r="NXZ227" s="65"/>
      <c r="NYA227" s="65"/>
      <c r="NYB227" s="65"/>
      <c r="NYC227" s="66"/>
      <c r="NYE227" s="64"/>
      <c r="NYF227" s="67"/>
      <c r="NYG227" s="67"/>
      <c r="NYH227" s="65"/>
      <c r="NYI227" s="65"/>
      <c r="NYJ227" s="65"/>
      <c r="NYK227" s="66"/>
      <c r="NYM227" s="64"/>
      <c r="NYN227" s="67"/>
      <c r="NYO227" s="67"/>
      <c r="NYP227" s="65"/>
      <c r="NYQ227" s="65"/>
      <c r="NYR227" s="65"/>
      <c r="NYS227" s="66"/>
      <c r="NYU227" s="64"/>
      <c r="NYV227" s="67"/>
      <c r="NYW227" s="67"/>
      <c r="NYX227" s="65"/>
      <c r="NYY227" s="65"/>
      <c r="NYZ227" s="65"/>
      <c r="NZA227" s="66"/>
      <c r="NZC227" s="64"/>
      <c r="NZD227" s="67"/>
      <c r="NZE227" s="67"/>
      <c r="NZF227" s="65"/>
      <c r="NZG227" s="65"/>
      <c r="NZH227" s="65"/>
      <c r="NZI227" s="66"/>
      <c r="NZK227" s="64"/>
      <c r="NZL227" s="67"/>
      <c r="NZM227" s="67"/>
      <c r="NZN227" s="65"/>
      <c r="NZO227" s="65"/>
      <c r="NZP227" s="65"/>
      <c r="NZQ227" s="66"/>
      <c r="NZS227" s="64"/>
      <c r="NZT227" s="67"/>
      <c r="NZU227" s="67"/>
      <c r="NZV227" s="65"/>
      <c r="NZW227" s="65"/>
      <c r="NZX227" s="65"/>
      <c r="NZY227" s="66"/>
      <c r="OAA227" s="64"/>
      <c r="OAB227" s="67"/>
      <c r="OAC227" s="67"/>
      <c r="OAD227" s="65"/>
      <c r="OAE227" s="65"/>
      <c r="OAF227" s="65"/>
      <c r="OAG227" s="66"/>
      <c r="OAI227" s="64"/>
      <c r="OAJ227" s="67"/>
      <c r="OAK227" s="67"/>
      <c r="OAL227" s="65"/>
      <c r="OAM227" s="65"/>
      <c r="OAN227" s="65"/>
      <c r="OAO227" s="66"/>
      <c r="OAQ227" s="64"/>
      <c r="OAR227" s="67"/>
      <c r="OAS227" s="67"/>
      <c r="OAT227" s="65"/>
      <c r="OAU227" s="65"/>
      <c r="OAV227" s="65"/>
      <c r="OAW227" s="66"/>
      <c r="OAY227" s="64"/>
      <c r="OAZ227" s="67"/>
      <c r="OBA227" s="67"/>
      <c r="OBB227" s="65"/>
      <c r="OBC227" s="65"/>
      <c r="OBD227" s="65"/>
      <c r="OBE227" s="66"/>
      <c r="OBG227" s="64"/>
      <c r="OBH227" s="67"/>
      <c r="OBI227" s="67"/>
      <c r="OBJ227" s="65"/>
      <c r="OBK227" s="65"/>
      <c r="OBL227" s="65"/>
      <c r="OBM227" s="66"/>
      <c r="OBO227" s="64"/>
      <c r="OBP227" s="67"/>
      <c r="OBQ227" s="67"/>
      <c r="OBR227" s="65"/>
      <c r="OBS227" s="65"/>
      <c r="OBT227" s="65"/>
      <c r="OBU227" s="66"/>
      <c r="OBW227" s="64"/>
      <c r="OBX227" s="67"/>
      <c r="OBY227" s="67"/>
      <c r="OBZ227" s="65"/>
      <c r="OCA227" s="65"/>
      <c r="OCB227" s="65"/>
      <c r="OCC227" s="66"/>
      <c r="OCE227" s="64"/>
      <c r="OCF227" s="67"/>
      <c r="OCG227" s="67"/>
      <c r="OCH227" s="65"/>
      <c r="OCI227" s="65"/>
      <c r="OCJ227" s="65"/>
      <c r="OCK227" s="66"/>
      <c r="OCM227" s="64"/>
      <c r="OCN227" s="67"/>
      <c r="OCO227" s="67"/>
      <c r="OCP227" s="65"/>
      <c r="OCQ227" s="65"/>
      <c r="OCR227" s="65"/>
      <c r="OCS227" s="66"/>
      <c r="OCU227" s="64"/>
      <c r="OCV227" s="67"/>
      <c r="OCW227" s="67"/>
      <c r="OCX227" s="65"/>
      <c r="OCY227" s="65"/>
      <c r="OCZ227" s="65"/>
      <c r="ODA227" s="66"/>
      <c r="ODC227" s="64"/>
      <c r="ODD227" s="67"/>
      <c r="ODE227" s="67"/>
      <c r="ODF227" s="65"/>
      <c r="ODG227" s="65"/>
      <c r="ODH227" s="65"/>
      <c r="ODI227" s="66"/>
      <c r="ODK227" s="64"/>
      <c r="ODL227" s="67"/>
      <c r="ODM227" s="67"/>
      <c r="ODN227" s="65"/>
      <c r="ODO227" s="65"/>
      <c r="ODP227" s="65"/>
      <c r="ODQ227" s="66"/>
      <c r="ODS227" s="64"/>
      <c r="ODT227" s="67"/>
      <c r="ODU227" s="67"/>
      <c r="ODV227" s="65"/>
      <c r="ODW227" s="65"/>
      <c r="ODX227" s="65"/>
      <c r="ODY227" s="66"/>
      <c r="OEA227" s="64"/>
      <c r="OEB227" s="67"/>
      <c r="OEC227" s="67"/>
      <c r="OED227" s="65"/>
      <c r="OEE227" s="65"/>
      <c r="OEF227" s="65"/>
      <c r="OEG227" s="66"/>
      <c r="OEI227" s="64"/>
      <c r="OEJ227" s="67"/>
      <c r="OEK227" s="67"/>
      <c r="OEL227" s="65"/>
      <c r="OEM227" s="65"/>
      <c r="OEN227" s="65"/>
      <c r="OEO227" s="66"/>
      <c r="OEQ227" s="64"/>
      <c r="OER227" s="67"/>
      <c r="OES227" s="67"/>
      <c r="OET227" s="65"/>
      <c r="OEU227" s="65"/>
      <c r="OEV227" s="65"/>
      <c r="OEW227" s="66"/>
      <c r="OEY227" s="64"/>
      <c r="OEZ227" s="67"/>
      <c r="OFA227" s="67"/>
      <c r="OFB227" s="65"/>
      <c r="OFC227" s="65"/>
      <c r="OFD227" s="65"/>
      <c r="OFE227" s="66"/>
      <c r="OFG227" s="64"/>
      <c r="OFH227" s="67"/>
      <c r="OFI227" s="67"/>
      <c r="OFJ227" s="65"/>
      <c r="OFK227" s="65"/>
      <c r="OFL227" s="65"/>
      <c r="OFM227" s="66"/>
      <c r="OFO227" s="64"/>
      <c r="OFP227" s="67"/>
      <c r="OFQ227" s="67"/>
      <c r="OFR227" s="65"/>
      <c r="OFS227" s="65"/>
      <c r="OFT227" s="65"/>
      <c r="OFU227" s="66"/>
      <c r="OFW227" s="64"/>
      <c r="OFX227" s="67"/>
      <c r="OFY227" s="67"/>
      <c r="OFZ227" s="65"/>
      <c r="OGA227" s="65"/>
      <c r="OGB227" s="65"/>
      <c r="OGC227" s="66"/>
      <c r="OGE227" s="64"/>
      <c r="OGF227" s="67"/>
      <c r="OGG227" s="67"/>
      <c r="OGH227" s="65"/>
      <c r="OGI227" s="65"/>
      <c r="OGJ227" s="65"/>
      <c r="OGK227" s="66"/>
      <c r="OGM227" s="64"/>
      <c r="OGN227" s="67"/>
      <c r="OGO227" s="67"/>
      <c r="OGP227" s="65"/>
      <c r="OGQ227" s="65"/>
      <c r="OGR227" s="65"/>
      <c r="OGS227" s="66"/>
      <c r="OGU227" s="64"/>
      <c r="OGV227" s="67"/>
      <c r="OGW227" s="67"/>
      <c r="OGX227" s="65"/>
      <c r="OGY227" s="65"/>
      <c r="OGZ227" s="65"/>
      <c r="OHA227" s="66"/>
      <c r="OHC227" s="64"/>
      <c r="OHD227" s="67"/>
      <c r="OHE227" s="67"/>
      <c r="OHF227" s="65"/>
      <c r="OHG227" s="65"/>
      <c r="OHH227" s="65"/>
      <c r="OHI227" s="66"/>
      <c r="OHK227" s="64"/>
      <c r="OHL227" s="67"/>
      <c r="OHM227" s="67"/>
      <c r="OHN227" s="65"/>
      <c r="OHO227" s="65"/>
      <c r="OHP227" s="65"/>
      <c r="OHQ227" s="66"/>
      <c r="OHS227" s="64"/>
      <c r="OHT227" s="67"/>
      <c r="OHU227" s="67"/>
      <c r="OHV227" s="65"/>
      <c r="OHW227" s="65"/>
      <c r="OHX227" s="65"/>
      <c r="OHY227" s="66"/>
      <c r="OIA227" s="64"/>
      <c r="OIB227" s="67"/>
      <c r="OIC227" s="67"/>
      <c r="OID227" s="65"/>
      <c r="OIE227" s="65"/>
      <c r="OIF227" s="65"/>
      <c r="OIG227" s="66"/>
      <c r="OII227" s="64"/>
      <c r="OIJ227" s="67"/>
      <c r="OIK227" s="67"/>
      <c r="OIL227" s="65"/>
      <c r="OIM227" s="65"/>
      <c r="OIN227" s="65"/>
      <c r="OIO227" s="66"/>
      <c r="OIQ227" s="64"/>
      <c r="OIR227" s="67"/>
      <c r="OIS227" s="67"/>
      <c r="OIT227" s="65"/>
      <c r="OIU227" s="65"/>
      <c r="OIV227" s="65"/>
      <c r="OIW227" s="66"/>
      <c r="OIY227" s="64"/>
      <c r="OIZ227" s="67"/>
      <c r="OJA227" s="67"/>
      <c r="OJB227" s="65"/>
      <c r="OJC227" s="65"/>
      <c r="OJD227" s="65"/>
      <c r="OJE227" s="66"/>
      <c r="OJG227" s="64"/>
      <c r="OJH227" s="67"/>
      <c r="OJI227" s="67"/>
      <c r="OJJ227" s="65"/>
      <c r="OJK227" s="65"/>
      <c r="OJL227" s="65"/>
      <c r="OJM227" s="66"/>
      <c r="OJO227" s="64"/>
      <c r="OJP227" s="67"/>
      <c r="OJQ227" s="67"/>
      <c r="OJR227" s="65"/>
      <c r="OJS227" s="65"/>
      <c r="OJT227" s="65"/>
      <c r="OJU227" s="66"/>
      <c r="OJW227" s="64"/>
      <c r="OJX227" s="67"/>
      <c r="OJY227" s="67"/>
      <c r="OJZ227" s="65"/>
      <c r="OKA227" s="65"/>
      <c r="OKB227" s="65"/>
      <c r="OKC227" s="66"/>
      <c r="OKE227" s="64"/>
      <c r="OKF227" s="67"/>
      <c r="OKG227" s="67"/>
      <c r="OKH227" s="65"/>
      <c r="OKI227" s="65"/>
      <c r="OKJ227" s="65"/>
      <c r="OKK227" s="66"/>
      <c r="OKM227" s="64"/>
      <c r="OKN227" s="67"/>
      <c r="OKO227" s="67"/>
      <c r="OKP227" s="65"/>
      <c r="OKQ227" s="65"/>
      <c r="OKR227" s="65"/>
      <c r="OKS227" s="66"/>
      <c r="OKU227" s="64"/>
      <c r="OKV227" s="67"/>
      <c r="OKW227" s="67"/>
      <c r="OKX227" s="65"/>
      <c r="OKY227" s="65"/>
      <c r="OKZ227" s="65"/>
      <c r="OLA227" s="66"/>
      <c r="OLC227" s="64"/>
      <c r="OLD227" s="67"/>
      <c r="OLE227" s="67"/>
      <c r="OLF227" s="65"/>
      <c r="OLG227" s="65"/>
      <c r="OLH227" s="65"/>
      <c r="OLI227" s="66"/>
      <c r="OLK227" s="64"/>
      <c r="OLL227" s="67"/>
      <c r="OLM227" s="67"/>
      <c r="OLN227" s="65"/>
      <c r="OLO227" s="65"/>
      <c r="OLP227" s="65"/>
      <c r="OLQ227" s="66"/>
      <c r="OLS227" s="64"/>
      <c r="OLT227" s="67"/>
      <c r="OLU227" s="67"/>
      <c r="OLV227" s="65"/>
      <c r="OLW227" s="65"/>
      <c r="OLX227" s="65"/>
      <c r="OLY227" s="66"/>
      <c r="OMA227" s="64"/>
      <c r="OMB227" s="67"/>
      <c r="OMC227" s="67"/>
      <c r="OMD227" s="65"/>
      <c r="OME227" s="65"/>
      <c r="OMF227" s="65"/>
      <c r="OMG227" s="66"/>
      <c r="OMI227" s="64"/>
      <c r="OMJ227" s="67"/>
      <c r="OMK227" s="67"/>
      <c r="OML227" s="65"/>
      <c r="OMM227" s="65"/>
      <c r="OMN227" s="65"/>
      <c r="OMO227" s="66"/>
      <c r="OMQ227" s="64"/>
      <c r="OMR227" s="67"/>
      <c r="OMS227" s="67"/>
      <c r="OMT227" s="65"/>
      <c r="OMU227" s="65"/>
      <c r="OMV227" s="65"/>
      <c r="OMW227" s="66"/>
      <c r="OMY227" s="64"/>
      <c r="OMZ227" s="67"/>
      <c r="ONA227" s="67"/>
      <c r="ONB227" s="65"/>
      <c r="ONC227" s="65"/>
      <c r="OND227" s="65"/>
      <c r="ONE227" s="66"/>
      <c r="ONG227" s="64"/>
      <c r="ONH227" s="67"/>
      <c r="ONI227" s="67"/>
      <c r="ONJ227" s="65"/>
      <c r="ONK227" s="65"/>
      <c r="ONL227" s="65"/>
      <c r="ONM227" s="66"/>
      <c r="ONO227" s="64"/>
      <c r="ONP227" s="67"/>
      <c r="ONQ227" s="67"/>
      <c r="ONR227" s="65"/>
      <c r="ONS227" s="65"/>
      <c r="ONT227" s="65"/>
      <c r="ONU227" s="66"/>
      <c r="ONW227" s="64"/>
      <c r="ONX227" s="67"/>
      <c r="ONY227" s="67"/>
      <c r="ONZ227" s="65"/>
      <c r="OOA227" s="65"/>
      <c r="OOB227" s="65"/>
      <c r="OOC227" s="66"/>
      <c r="OOE227" s="64"/>
      <c r="OOF227" s="67"/>
      <c r="OOG227" s="67"/>
      <c r="OOH227" s="65"/>
      <c r="OOI227" s="65"/>
      <c r="OOJ227" s="65"/>
      <c r="OOK227" s="66"/>
      <c r="OOM227" s="64"/>
      <c r="OON227" s="67"/>
      <c r="OOO227" s="67"/>
      <c r="OOP227" s="65"/>
      <c r="OOQ227" s="65"/>
      <c r="OOR227" s="65"/>
      <c r="OOS227" s="66"/>
      <c r="OOU227" s="64"/>
      <c r="OOV227" s="67"/>
      <c r="OOW227" s="67"/>
      <c r="OOX227" s="65"/>
      <c r="OOY227" s="65"/>
      <c r="OOZ227" s="65"/>
      <c r="OPA227" s="66"/>
      <c r="OPC227" s="64"/>
      <c r="OPD227" s="67"/>
      <c r="OPE227" s="67"/>
      <c r="OPF227" s="65"/>
      <c r="OPG227" s="65"/>
      <c r="OPH227" s="65"/>
      <c r="OPI227" s="66"/>
      <c r="OPK227" s="64"/>
      <c r="OPL227" s="67"/>
      <c r="OPM227" s="67"/>
      <c r="OPN227" s="65"/>
      <c r="OPO227" s="65"/>
      <c r="OPP227" s="65"/>
      <c r="OPQ227" s="66"/>
      <c r="OPS227" s="64"/>
      <c r="OPT227" s="67"/>
      <c r="OPU227" s="67"/>
      <c r="OPV227" s="65"/>
      <c r="OPW227" s="65"/>
      <c r="OPX227" s="65"/>
      <c r="OPY227" s="66"/>
      <c r="OQA227" s="64"/>
      <c r="OQB227" s="67"/>
      <c r="OQC227" s="67"/>
      <c r="OQD227" s="65"/>
      <c r="OQE227" s="65"/>
      <c r="OQF227" s="65"/>
      <c r="OQG227" s="66"/>
      <c r="OQI227" s="64"/>
      <c r="OQJ227" s="67"/>
      <c r="OQK227" s="67"/>
      <c r="OQL227" s="65"/>
      <c r="OQM227" s="65"/>
      <c r="OQN227" s="65"/>
      <c r="OQO227" s="66"/>
      <c r="OQQ227" s="64"/>
      <c r="OQR227" s="67"/>
      <c r="OQS227" s="67"/>
      <c r="OQT227" s="65"/>
      <c r="OQU227" s="65"/>
      <c r="OQV227" s="65"/>
      <c r="OQW227" s="66"/>
      <c r="OQY227" s="64"/>
      <c r="OQZ227" s="67"/>
      <c r="ORA227" s="67"/>
      <c r="ORB227" s="65"/>
      <c r="ORC227" s="65"/>
      <c r="ORD227" s="65"/>
      <c r="ORE227" s="66"/>
      <c r="ORG227" s="64"/>
      <c r="ORH227" s="67"/>
      <c r="ORI227" s="67"/>
      <c r="ORJ227" s="65"/>
      <c r="ORK227" s="65"/>
      <c r="ORL227" s="65"/>
      <c r="ORM227" s="66"/>
      <c r="ORO227" s="64"/>
      <c r="ORP227" s="67"/>
      <c r="ORQ227" s="67"/>
      <c r="ORR227" s="65"/>
      <c r="ORS227" s="65"/>
      <c r="ORT227" s="65"/>
      <c r="ORU227" s="66"/>
      <c r="ORW227" s="64"/>
      <c r="ORX227" s="67"/>
      <c r="ORY227" s="67"/>
      <c r="ORZ227" s="65"/>
      <c r="OSA227" s="65"/>
      <c r="OSB227" s="65"/>
      <c r="OSC227" s="66"/>
      <c r="OSE227" s="64"/>
      <c r="OSF227" s="67"/>
      <c r="OSG227" s="67"/>
      <c r="OSH227" s="65"/>
      <c r="OSI227" s="65"/>
      <c r="OSJ227" s="65"/>
      <c r="OSK227" s="66"/>
      <c r="OSM227" s="64"/>
      <c r="OSN227" s="67"/>
      <c r="OSO227" s="67"/>
      <c r="OSP227" s="65"/>
      <c r="OSQ227" s="65"/>
      <c r="OSR227" s="65"/>
      <c r="OSS227" s="66"/>
      <c r="OSU227" s="64"/>
      <c r="OSV227" s="67"/>
      <c r="OSW227" s="67"/>
      <c r="OSX227" s="65"/>
      <c r="OSY227" s="65"/>
      <c r="OSZ227" s="65"/>
      <c r="OTA227" s="66"/>
      <c r="OTC227" s="64"/>
      <c r="OTD227" s="67"/>
      <c r="OTE227" s="67"/>
      <c r="OTF227" s="65"/>
      <c r="OTG227" s="65"/>
      <c r="OTH227" s="65"/>
      <c r="OTI227" s="66"/>
      <c r="OTK227" s="64"/>
      <c r="OTL227" s="67"/>
      <c r="OTM227" s="67"/>
      <c r="OTN227" s="65"/>
      <c r="OTO227" s="65"/>
      <c r="OTP227" s="65"/>
      <c r="OTQ227" s="66"/>
      <c r="OTS227" s="64"/>
      <c r="OTT227" s="67"/>
      <c r="OTU227" s="67"/>
      <c r="OTV227" s="65"/>
      <c r="OTW227" s="65"/>
      <c r="OTX227" s="65"/>
      <c r="OTY227" s="66"/>
      <c r="OUA227" s="64"/>
      <c r="OUB227" s="67"/>
      <c r="OUC227" s="67"/>
      <c r="OUD227" s="65"/>
      <c r="OUE227" s="65"/>
      <c r="OUF227" s="65"/>
      <c r="OUG227" s="66"/>
      <c r="OUI227" s="64"/>
      <c r="OUJ227" s="67"/>
      <c r="OUK227" s="67"/>
      <c r="OUL227" s="65"/>
      <c r="OUM227" s="65"/>
      <c r="OUN227" s="65"/>
      <c r="OUO227" s="66"/>
      <c r="OUQ227" s="64"/>
      <c r="OUR227" s="67"/>
      <c r="OUS227" s="67"/>
      <c r="OUT227" s="65"/>
      <c r="OUU227" s="65"/>
      <c r="OUV227" s="65"/>
      <c r="OUW227" s="66"/>
      <c r="OUY227" s="64"/>
      <c r="OUZ227" s="67"/>
      <c r="OVA227" s="67"/>
      <c r="OVB227" s="65"/>
      <c r="OVC227" s="65"/>
      <c r="OVD227" s="65"/>
      <c r="OVE227" s="66"/>
      <c r="OVG227" s="64"/>
      <c r="OVH227" s="67"/>
      <c r="OVI227" s="67"/>
      <c r="OVJ227" s="65"/>
      <c r="OVK227" s="65"/>
      <c r="OVL227" s="65"/>
      <c r="OVM227" s="66"/>
      <c r="OVO227" s="64"/>
      <c r="OVP227" s="67"/>
      <c r="OVQ227" s="67"/>
      <c r="OVR227" s="65"/>
      <c r="OVS227" s="65"/>
      <c r="OVT227" s="65"/>
      <c r="OVU227" s="66"/>
      <c r="OVW227" s="64"/>
      <c r="OVX227" s="67"/>
      <c r="OVY227" s="67"/>
      <c r="OVZ227" s="65"/>
      <c r="OWA227" s="65"/>
      <c r="OWB227" s="65"/>
      <c r="OWC227" s="66"/>
      <c r="OWE227" s="64"/>
      <c r="OWF227" s="67"/>
      <c r="OWG227" s="67"/>
      <c r="OWH227" s="65"/>
      <c r="OWI227" s="65"/>
      <c r="OWJ227" s="65"/>
      <c r="OWK227" s="66"/>
      <c r="OWM227" s="64"/>
      <c r="OWN227" s="67"/>
      <c r="OWO227" s="67"/>
      <c r="OWP227" s="65"/>
      <c r="OWQ227" s="65"/>
      <c r="OWR227" s="65"/>
      <c r="OWS227" s="66"/>
      <c r="OWU227" s="64"/>
      <c r="OWV227" s="67"/>
      <c r="OWW227" s="67"/>
      <c r="OWX227" s="65"/>
      <c r="OWY227" s="65"/>
      <c r="OWZ227" s="65"/>
      <c r="OXA227" s="66"/>
      <c r="OXC227" s="64"/>
      <c r="OXD227" s="67"/>
      <c r="OXE227" s="67"/>
      <c r="OXF227" s="65"/>
      <c r="OXG227" s="65"/>
      <c r="OXH227" s="65"/>
      <c r="OXI227" s="66"/>
      <c r="OXK227" s="64"/>
      <c r="OXL227" s="67"/>
      <c r="OXM227" s="67"/>
      <c r="OXN227" s="65"/>
      <c r="OXO227" s="65"/>
      <c r="OXP227" s="65"/>
      <c r="OXQ227" s="66"/>
      <c r="OXS227" s="64"/>
      <c r="OXT227" s="67"/>
      <c r="OXU227" s="67"/>
      <c r="OXV227" s="65"/>
      <c r="OXW227" s="65"/>
      <c r="OXX227" s="65"/>
      <c r="OXY227" s="66"/>
      <c r="OYA227" s="64"/>
      <c r="OYB227" s="67"/>
      <c r="OYC227" s="67"/>
      <c r="OYD227" s="65"/>
      <c r="OYE227" s="65"/>
      <c r="OYF227" s="65"/>
      <c r="OYG227" s="66"/>
      <c r="OYI227" s="64"/>
      <c r="OYJ227" s="67"/>
      <c r="OYK227" s="67"/>
      <c r="OYL227" s="65"/>
      <c r="OYM227" s="65"/>
      <c r="OYN227" s="65"/>
      <c r="OYO227" s="66"/>
      <c r="OYQ227" s="64"/>
      <c r="OYR227" s="67"/>
      <c r="OYS227" s="67"/>
      <c r="OYT227" s="65"/>
      <c r="OYU227" s="65"/>
      <c r="OYV227" s="65"/>
      <c r="OYW227" s="66"/>
      <c r="OYY227" s="64"/>
      <c r="OYZ227" s="67"/>
      <c r="OZA227" s="67"/>
      <c r="OZB227" s="65"/>
      <c r="OZC227" s="65"/>
      <c r="OZD227" s="65"/>
      <c r="OZE227" s="66"/>
      <c r="OZG227" s="64"/>
      <c r="OZH227" s="67"/>
      <c r="OZI227" s="67"/>
      <c r="OZJ227" s="65"/>
      <c r="OZK227" s="65"/>
      <c r="OZL227" s="65"/>
      <c r="OZM227" s="66"/>
      <c r="OZO227" s="64"/>
      <c r="OZP227" s="67"/>
      <c r="OZQ227" s="67"/>
      <c r="OZR227" s="65"/>
      <c r="OZS227" s="65"/>
      <c r="OZT227" s="65"/>
      <c r="OZU227" s="66"/>
      <c r="OZW227" s="64"/>
      <c r="OZX227" s="67"/>
      <c r="OZY227" s="67"/>
      <c r="OZZ227" s="65"/>
      <c r="PAA227" s="65"/>
      <c r="PAB227" s="65"/>
      <c r="PAC227" s="66"/>
      <c r="PAE227" s="64"/>
      <c r="PAF227" s="67"/>
      <c r="PAG227" s="67"/>
      <c r="PAH227" s="65"/>
      <c r="PAI227" s="65"/>
      <c r="PAJ227" s="65"/>
      <c r="PAK227" s="66"/>
      <c r="PAM227" s="64"/>
      <c r="PAN227" s="67"/>
      <c r="PAO227" s="67"/>
      <c r="PAP227" s="65"/>
      <c r="PAQ227" s="65"/>
      <c r="PAR227" s="65"/>
      <c r="PAS227" s="66"/>
      <c r="PAU227" s="64"/>
      <c r="PAV227" s="67"/>
      <c r="PAW227" s="67"/>
      <c r="PAX227" s="65"/>
      <c r="PAY227" s="65"/>
      <c r="PAZ227" s="65"/>
      <c r="PBA227" s="66"/>
      <c r="PBC227" s="64"/>
      <c r="PBD227" s="67"/>
      <c r="PBE227" s="67"/>
      <c r="PBF227" s="65"/>
      <c r="PBG227" s="65"/>
      <c r="PBH227" s="65"/>
      <c r="PBI227" s="66"/>
      <c r="PBK227" s="64"/>
      <c r="PBL227" s="67"/>
      <c r="PBM227" s="67"/>
      <c r="PBN227" s="65"/>
      <c r="PBO227" s="65"/>
      <c r="PBP227" s="65"/>
      <c r="PBQ227" s="66"/>
      <c r="PBS227" s="64"/>
      <c r="PBT227" s="67"/>
      <c r="PBU227" s="67"/>
      <c r="PBV227" s="65"/>
      <c r="PBW227" s="65"/>
      <c r="PBX227" s="65"/>
      <c r="PBY227" s="66"/>
      <c r="PCA227" s="64"/>
      <c r="PCB227" s="67"/>
      <c r="PCC227" s="67"/>
      <c r="PCD227" s="65"/>
      <c r="PCE227" s="65"/>
      <c r="PCF227" s="65"/>
      <c r="PCG227" s="66"/>
      <c r="PCI227" s="64"/>
      <c r="PCJ227" s="67"/>
      <c r="PCK227" s="67"/>
      <c r="PCL227" s="65"/>
      <c r="PCM227" s="65"/>
      <c r="PCN227" s="65"/>
      <c r="PCO227" s="66"/>
      <c r="PCQ227" s="64"/>
      <c r="PCR227" s="67"/>
      <c r="PCS227" s="67"/>
      <c r="PCT227" s="65"/>
      <c r="PCU227" s="65"/>
      <c r="PCV227" s="65"/>
      <c r="PCW227" s="66"/>
      <c r="PCY227" s="64"/>
      <c r="PCZ227" s="67"/>
      <c r="PDA227" s="67"/>
      <c r="PDB227" s="65"/>
      <c r="PDC227" s="65"/>
      <c r="PDD227" s="65"/>
      <c r="PDE227" s="66"/>
      <c r="PDG227" s="64"/>
      <c r="PDH227" s="67"/>
      <c r="PDI227" s="67"/>
      <c r="PDJ227" s="65"/>
      <c r="PDK227" s="65"/>
      <c r="PDL227" s="65"/>
      <c r="PDM227" s="66"/>
      <c r="PDO227" s="64"/>
      <c r="PDP227" s="67"/>
      <c r="PDQ227" s="67"/>
      <c r="PDR227" s="65"/>
      <c r="PDS227" s="65"/>
      <c r="PDT227" s="65"/>
      <c r="PDU227" s="66"/>
      <c r="PDW227" s="64"/>
      <c r="PDX227" s="67"/>
      <c r="PDY227" s="67"/>
      <c r="PDZ227" s="65"/>
      <c r="PEA227" s="65"/>
      <c r="PEB227" s="65"/>
      <c r="PEC227" s="66"/>
      <c r="PEE227" s="64"/>
      <c r="PEF227" s="67"/>
      <c r="PEG227" s="67"/>
      <c r="PEH227" s="65"/>
      <c r="PEI227" s="65"/>
      <c r="PEJ227" s="65"/>
      <c r="PEK227" s="66"/>
      <c r="PEM227" s="64"/>
      <c r="PEN227" s="67"/>
      <c r="PEO227" s="67"/>
      <c r="PEP227" s="65"/>
      <c r="PEQ227" s="65"/>
      <c r="PER227" s="65"/>
      <c r="PES227" s="66"/>
      <c r="PEU227" s="64"/>
      <c r="PEV227" s="67"/>
      <c r="PEW227" s="67"/>
      <c r="PEX227" s="65"/>
      <c r="PEY227" s="65"/>
      <c r="PEZ227" s="65"/>
      <c r="PFA227" s="66"/>
      <c r="PFC227" s="64"/>
      <c r="PFD227" s="67"/>
      <c r="PFE227" s="67"/>
      <c r="PFF227" s="65"/>
      <c r="PFG227" s="65"/>
      <c r="PFH227" s="65"/>
      <c r="PFI227" s="66"/>
      <c r="PFK227" s="64"/>
      <c r="PFL227" s="67"/>
      <c r="PFM227" s="67"/>
      <c r="PFN227" s="65"/>
      <c r="PFO227" s="65"/>
      <c r="PFP227" s="65"/>
      <c r="PFQ227" s="66"/>
      <c r="PFS227" s="64"/>
      <c r="PFT227" s="67"/>
      <c r="PFU227" s="67"/>
      <c r="PFV227" s="65"/>
      <c r="PFW227" s="65"/>
      <c r="PFX227" s="65"/>
      <c r="PFY227" s="66"/>
      <c r="PGA227" s="64"/>
      <c r="PGB227" s="67"/>
      <c r="PGC227" s="67"/>
      <c r="PGD227" s="65"/>
      <c r="PGE227" s="65"/>
      <c r="PGF227" s="65"/>
      <c r="PGG227" s="66"/>
      <c r="PGI227" s="64"/>
      <c r="PGJ227" s="67"/>
      <c r="PGK227" s="67"/>
      <c r="PGL227" s="65"/>
      <c r="PGM227" s="65"/>
      <c r="PGN227" s="65"/>
      <c r="PGO227" s="66"/>
      <c r="PGQ227" s="64"/>
      <c r="PGR227" s="67"/>
      <c r="PGS227" s="67"/>
      <c r="PGT227" s="65"/>
      <c r="PGU227" s="65"/>
      <c r="PGV227" s="65"/>
      <c r="PGW227" s="66"/>
      <c r="PGY227" s="64"/>
      <c r="PGZ227" s="67"/>
      <c r="PHA227" s="67"/>
      <c r="PHB227" s="65"/>
      <c r="PHC227" s="65"/>
      <c r="PHD227" s="65"/>
      <c r="PHE227" s="66"/>
      <c r="PHG227" s="64"/>
      <c r="PHH227" s="67"/>
      <c r="PHI227" s="67"/>
      <c r="PHJ227" s="65"/>
      <c r="PHK227" s="65"/>
      <c r="PHL227" s="65"/>
      <c r="PHM227" s="66"/>
      <c r="PHO227" s="64"/>
      <c r="PHP227" s="67"/>
      <c r="PHQ227" s="67"/>
      <c r="PHR227" s="65"/>
      <c r="PHS227" s="65"/>
      <c r="PHT227" s="65"/>
      <c r="PHU227" s="66"/>
      <c r="PHW227" s="64"/>
      <c r="PHX227" s="67"/>
      <c r="PHY227" s="67"/>
      <c r="PHZ227" s="65"/>
      <c r="PIA227" s="65"/>
      <c r="PIB227" s="65"/>
      <c r="PIC227" s="66"/>
      <c r="PIE227" s="64"/>
      <c r="PIF227" s="67"/>
      <c r="PIG227" s="67"/>
      <c r="PIH227" s="65"/>
      <c r="PII227" s="65"/>
      <c r="PIJ227" s="65"/>
      <c r="PIK227" s="66"/>
      <c r="PIM227" s="64"/>
      <c r="PIN227" s="67"/>
      <c r="PIO227" s="67"/>
      <c r="PIP227" s="65"/>
      <c r="PIQ227" s="65"/>
      <c r="PIR227" s="65"/>
      <c r="PIS227" s="66"/>
      <c r="PIU227" s="64"/>
      <c r="PIV227" s="67"/>
      <c r="PIW227" s="67"/>
      <c r="PIX227" s="65"/>
      <c r="PIY227" s="65"/>
      <c r="PIZ227" s="65"/>
      <c r="PJA227" s="66"/>
      <c r="PJC227" s="64"/>
      <c r="PJD227" s="67"/>
      <c r="PJE227" s="67"/>
      <c r="PJF227" s="65"/>
      <c r="PJG227" s="65"/>
      <c r="PJH227" s="65"/>
      <c r="PJI227" s="66"/>
      <c r="PJK227" s="64"/>
      <c r="PJL227" s="67"/>
      <c r="PJM227" s="67"/>
      <c r="PJN227" s="65"/>
      <c r="PJO227" s="65"/>
      <c r="PJP227" s="65"/>
      <c r="PJQ227" s="66"/>
      <c r="PJS227" s="64"/>
      <c r="PJT227" s="67"/>
      <c r="PJU227" s="67"/>
      <c r="PJV227" s="65"/>
      <c r="PJW227" s="65"/>
      <c r="PJX227" s="65"/>
      <c r="PJY227" s="66"/>
      <c r="PKA227" s="64"/>
      <c r="PKB227" s="67"/>
      <c r="PKC227" s="67"/>
      <c r="PKD227" s="65"/>
      <c r="PKE227" s="65"/>
      <c r="PKF227" s="65"/>
      <c r="PKG227" s="66"/>
      <c r="PKI227" s="64"/>
      <c r="PKJ227" s="67"/>
      <c r="PKK227" s="67"/>
      <c r="PKL227" s="65"/>
      <c r="PKM227" s="65"/>
      <c r="PKN227" s="65"/>
      <c r="PKO227" s="66"/>
      <c r="PKQ227" s="64"/>
      <c r="PKR227" s="67"/>
      <c r="PKS227" s="67"/>
      <c r="PKT227" s="65"/>
      <c r="PKU227" s="65"/>
      <c r="PKV227" s="65"/>
      <c r="PKW227" s="66"/>
      <c r="PKY227" s="64"/>
      <c r="PKZ227" s="67"/>
      <c r="PLA227" s="67"/>
      <c r="PLB227" s="65"/>
      <c r="PLC227" s="65"/>
      <c r="PLD227" s="65"/>
      <c r="PLE227" s="66"/>
      <c r="PLG227" s="64"/>
      <c r="PLH227" s="67"/>
      <c r="PLI227" s="67"/>
      <c r="PLJ227" s="65"/>
      <c r="PLK227" s="65"/>
      <c r="PLL227" s="65"/>
      <c r="PLM227" s="66"/>
      <c r="PLO227" s="64"/>
      <c r="PLP227" s="67"/>
      <c r="PLQ227" s="67"/>
      <c r="PLR227" s="65"/>
      <c r="PLS227" s="65"/>
      <c r="PLT227" s="65"/>
      <c r="PLU227" s="66"/>
      <c r="PLW227" s="64"/>
      <c r="PLX227" s="67"/>
      <c r="PLY227" s="67"/>
      <c r="PLZ227" s="65"/>
      <c r="PMA227" s="65"/>
      <c r="PMB227" s="65"/>
      <c r="PMC227" s="66"/>
      <c r="PME227" s="64"/>
      <c r="PMF227" s="67"/>
      <c r="PMG227" s="67"/>
      <c r="PMH227" s="65"/>
      <c r="PMI227" s="65"/>
      <c r="PMJ227" s="65"/>
      <c r="PMK227" s="66"/>
      <c r="PMM227" s="64"/>
      <c r="PMN227" s="67"/>
      <c r="PMO227" s="67"/>
      <c r="PMP227" s="65"/>
      <c r="PMQ227" s="65"/>
      <c r="PMR227" s="65"/>
      <c r="PMS227" s="66"/>
      <c r="PMU227" s="64"/>
      <c r="PMV227" s="67"/>
      <c r="PMW227" s="67"/>
      <c r="PMX227" s="65"/>
      <c r="PMY227" s="65"/>
      <c r="PMZ227" s="65"/>
      <c r="PNA227" s="66"/>
      <c r="PNC227" s="64"/>
      <c r="PND227" s="67"/>
      <c r="PNE227" s="67"/>
      <c r="PNF227" s="65"/>
      <c r="PNG227" s="65"/>
      <c r="PNH227" s="65"/>
      <c r="PNI227" s="66"/>
      <c r="PNK227" s="64"/>
      <c r="PNL227" s="67"/>
      <c r="PNM227" s="67"/>
      <c r="PNN227" s="65"/>
      <c r="PNO227" s="65"/>
      <c r="PNP227" s="65"/>
      <c r="PNQ227" s="66"/>
      <c r="PNS227" s="64"/>
      <c r="PNT227" s="67"/>
      <c r="PNU227" s="67"/>
      <c r="PNV227" s="65"/>
      <c r="PNW227" s="65"/>
      <c r="PNX227" s="65"/>
      <c r="PNY227" s="66"/>
      <c r="POA227" s="64"/>
      <c r="POB227" s="67"/>
      <c r="POC227" s="67"/>
      <c r="POD227" s="65"/>
      <c r="POE227" s="65"/>
      <c r="POF227" s="65"/>
      <c r="POG227" s="66"/>
      <c r="POI227" s="64"/>
      <c r="POJ227" s="67"/>
      <c r="POK227" s="67"/>
      <c r="POL227" s="65"/>
      <c r="POM227" s="65"/>
      <c r="PON227" s="65"/>
      <c r="POO227" s="66"/>
      <c r="POQ227" s="64"/>
      <c r="POR227" s="67"/>
      <c r="POS227" s="67"/>
      <c r="POT227" s="65"/>
      <c r="POU227" s="65"/>
      <c r="POV227" s="65"/>
      <c r="POW227" s="66"/>
      <c r="POY227" s="64"/>
      <c r="POZ227" s="67"/>
      <c r="PPA227" s="67"/>
      <c r="PPB227" s="65"/>
      <c r="PPC227" s="65"/>
      <c r="PPD227" s="65"/>
      <c r="PPE227" s="66"/>
      <c r="PPG227" s="64"/>
      <c r="PPH227" s="67"/>
      <c r="PPI227" s="67"/>
      <c r="PPJ227" s="65"/>
      <c r="PPK227" s="65"/>
      <c r="PPL227" s="65"/>
      <c r="PPM227" s="66"/>
      <c r="PPO227" s="64"/>
      <c r="PPP227" s="67"/>
      <c r="PPQ227" s="67"/>
      <c r="PPR227" s="65"/>
      <c r="PPS227" s="65"/>
      <c r="PPT227" s="65"/>
      <c r="PPU227" s="66"/>
      <c r="PPW227" s="64"/>
      <c r="PPX227" s="67"/>
      <c r="PPY227" s="67"/>
      <c r="PPZ227" s="65"/>
      <c r="PQA227" s="65"/>
      <c r="PQB227" s="65"/>
      <c r="PQC227" s="66"/>
      <c r="PQE227" s="64"/>
      <c r="PQF227" s="67"/>
      <c r="PQG227" s="67"/>
      <c r="PQH227" s="65"/>
      <c r="PQI227" s="65"/>
      <c r="PQJ227" s="65"/>
      <c r="PQK227" s="66"/>
      <c r="PQM227" s="64"/>
      <c r="PQN227" s="67"/>
      <c r="PQO227" s="67"/>
      <c r="PQP227" s="65"/>
      <c r="PQQ227" s="65"/>
      <c r="PQR227" s="65"/>
      <c r="PQS227" s="66"/>
      <c r="PQU227" s="64"/>
      <c r="PQV227" s="67"/>
      <c r="PQW227" s="67"/>
      <c r="PQX227" s="65"/>
      <c r="PQY227" s="65"/>
      <c r="PQZ227" s="65"/>
      <c r="PRA227" s="66"/>
      <c r="PRC227" s="64"/>
      <c r="PRD227" s="67"/>
      <c r="PRE227" s="67"/>
      <c r="PRF227" s="65"/>
      <c r="PRG227" s="65"/>
      <c r="PRH227" s="65"/>
      <c r="PRI227" s="66"/>
      <c r="PRK227" s="64"/>
      <c r="PRL227" s="67"/>
      <c r="PRM227" s="67"/>
      <c r="PRN227" s="65"/>
      <c r="PRO227" s="65"/>
      <c r="PRP227" s="65"/>
      <c r="PRQ227" s="66"/>
      <c r="PRS227" s="64"/>
      <c r="PRT227" s="67"/>
      <c r="PRU227" s="67"/>
      <c r="PRV227" s="65"/>
      <c r="PRW227" s="65"/>
      <c r="PRX227" s="65"/>
      <c r="PRY227" s="66"/>
      <c r="PSA227" s="64"/>
      <c r="PSB227" s="67"/>
      <c r="PSC227" s="67"/>
      <c r="PSD227" s="65"/>
      <c r="PSE227" s="65"/>
      <c r="PSF227" s="65"/>
      <c r="PSG227" s="66"/>
      <c r="PSI227" s="64"/>
      <c r="PSJ227" s="67"/>
      <c r="PSK227" s="67"/>
      <c r="PSL227" s="65"/>
      <c r="PSM227" s="65"/>
      <c r="PSN227" s="65"/>
      <c r="PSO227" s="66"/>
      <c r="PSQ227" s="64"/>
      <c r="PSR227" s="67"/>
      <c r="PSS227" s="67"/>
      <c r="PST227" s="65"/>
      <c r="PSU227" s="65"/>
      <c r="PSV227" s="65"/>
      <c r="PSW227" s="66"/>
      <c r="PSY227" s="64"/>
      <c r="PSZ227" s="67"/>
      <c r="PTA227" s="67"/>
      <c r="PTB227" s="65"/>
      <c r="PTC227" s="65"/>
      <c r="PTD227" s="65"/>
      <c r="PTE227" s="66"/>
      <c r="PTG227" s="64"/>
      <c r="PTH227" s="67"/>
      <c r="PTI227" s="67"/>
      <c r="PTJ227" s="65"/>
      <c r="PTK227" s="65"/>
      <c r="PTL227" s="65"/>
      <c r="PTM227" s="66"/>
      <c r="PTO227" s="64"/>
      <c r="PTP227" s="67"/>
      <c r="PTQ227" s="67"/>
      <c r="PTR227" s="65"/>
      <c r="PTS227" s="65"/>
      <c r="PTT227" s="65"/>
      <c r="PTU227" s="66"/>
      <c r="PTW227" s="64"/>
      <c r="PTX227" s="67"/>
      <c r="PTY227" s="67"/>
      <c r="PTZ227" s="65"/>
      <c r="PUA227" s="65"/>
      <c r="PUB227" s="65"/>
      <c r="PUC227" s="66"/>
      <c r="PUE227" s="64"/>
      <c r="PUF227" s="67"/>
      <c r="PUG227" s="67"/>
      <c r="PUH227" s="65"/>
      <c r="PUI227" s="65"/>
      <c r="PUJ227" s="65"/>
      <c r="PUK227" s="66"/>
      <c r="PUM227" s="64"/>
      <c r="PUN227" s="67"/>
      <c r="PUO227" s="67"/>
      <c r="PUP227" s="65"/>
      <c r="PUQ227" s="65"/>
      <c r="PUR227" s="65"/>
      <c r="PUS227" s="66"/>
      <c r="PUU227" s="64"/>
      <c r="PUV227" s="67"/>
      <c r="PUW227" s="67"/>
      <c r="PUX227" s="65"/>
      <c r="PUY227" s="65"/>
      <c r="PUZ227" s="65"/>
      <c r="PVA227" s="66"/>
      <c r="PVC227" s="64"/>
      <c r="PVD227" s="67"/>
      <c r="PVE227" s="67"/>
      <c r="PVF227" s="65"/>
      <c r="PVG227" s="65"/>
      <c r="PVH227" s="65"/>
      <c r="PVI227" s="66"/>
      <c r="PVK227" s="64"/>
      <c r="PVL227" s="67"/>
      <c r="PVM227" s="67"/>
      <c r="PVN227" s="65"/>
      <c r="PVO227" s="65"/>
      <c r="PVP227" s="65"/>
      <c r="PVQ227" s="66"/>
      <c r="PVS227" s="64"/>
      <c r="PVT227" s="67"/>
      <c r="PVU227" s="67"/>
      <c r="PVV227" s="65"/>
      <c r="PVW227" s="65"/>
      <c r="PVX227" s="65"/>
      <c r="PVY227" s="66"/>
      <c r="PWA227" s="64"/>
      <c r="PWB227" s="67"/>
      <c r="PWC227" s="67"/>
      <c r="PWD227" s="65"/>
      <c r="PWE227" s="65"/>
      <c r="PWF227" s="65"/>
      <c r="PWG227" s="66"/>
      <c r="PWI227" s="64"/>
      <c r="PWJ227" s="67"/>
      <c r="PWK227" s="67"/>
      <c r="PWL227" s="65"/>
      <c r="PWM227" s="65"/>
      <c r="PWN227" s="65"/>
      <c r="PWO227" s="66"/>
      <c r="PWQ227" s="64"/>
      <c r="PWR227" s="67"/>
      <c r="PWS227" s="67"/>
      <c r="PWT227" s="65"/>
      <c r="PWU227" s="65"/>
      <c r="PWV227" s="65"/>
      <c r="PWW227" s="66"/>
      <c r="PWY227" s="64"/>
      <c r="PWZ227" s="67"/>
      <c r="PXA227" s="67"/>
      <c r="PXB227" s="65"/>
      <c r="PXC227" s="65"/>
      <c r="PXD227" s="65"/>
      <c r="PXE227" s="66"/>
      <c r="PXG227" s="64"/>
      <c r="PXH227" s="67"/>
      <c r="PXI227" s="67"/>
      <c r="PXJ227" s="65"/>
      <c r="PXK227" s="65"/>
      <c r="PXL227" s="65"/>
      <c r="PXM227" s="66"/>
      <c r="PXO227" s="64"/>
      <c r="PXP227" s="67"/>
      <c r="PXQ227" s="67"/>
      <c r="PXR227" s="65"/>
      <c r="PXS227" s="65"/>
      <c r="PXT227" s="65"/>
      <c r="PXU227" s="66"/>
      <c r="PXW227" s="64"/>
      <c r="PXX227" s="67"/>
      <c r="PXY227" s="67"/>
      <c r="PXZ227" s="65"/>
      <c r="PYA227" s="65"/>
      <c r="PYB227" s="65"/>
      <c r="PYC227" s="66"/>
      <c r="PYE227" s="64"/>
      <c r="PYF227" s="67"/>
      <c r="PYG227" s="67"/>
      <c r="PYH227" s="65"/>
      <c r="PYI227" s="65"/>
      <c r="PYJ227" s="65"/>
      <c r="PYK227" s="66"/>
      <c r="PYM227" s="64"/>
      <c r="PYN227" s="67"/>
      <c r="PYO227" s="67"/>
      <c r="PYP227" s="65"/>
      <c r="PYQ227" s="65"/>
      <c r="PYR227" s="65"/>
      <c r="PYS227" s="66"/>
      <c r="PYU227" s="64"/>
      <c r="PYV227" s="67"/>
      <c r="PYW227" s="67"/>
      <c r="PYX227" s="65"/>
      <c r="PYY227" s="65"/>
      <c r="PYZ227" s="65"/>
      <c r="PZA227" s="66"/>
      <c r="PZC227" s="64"/>
      <c r="PZD227" s="67"/>
      <c r="PZE227" s="67"/>
      <c r="PZF227" s="65"/>
      <c r="PZG227" s="65"/>
      <c r="PZH227" s="65"/>
      <c r="PZI227" s="66"/>
      <c r="PZK227" s="64"/>
      <c r="PZL227" s="67"/>
      <c r="PZM227" s="67"/>
      <c r="PZN227" s="65"/>
      <c r="PZO227" s="65"/>
      <c r="PZP227" s="65"/>
      <c r="PZQ227" s="66"/>
      <c r="PZS227" s="64"/>
      <c r="PZT227" s="67"/>
      <c r="PZU227" s="67"/>
      <c r="PZV227" s="65"/>
      <c r="PZW227" s="65"/>
      <c r="PZX227" s="65"/>
      <c r="PZY227" s="66"/>
      <c r="QAA227" s="64"/>
      <c r="QAB227" s="67"/>
      <c r="QAC227" s="67"/>
      <c r="QAD227" s="65"/>
      <c r="QAE227" s="65"/>
      <c r="QAF227" s="65"/>
      <c r="QAG227" s="66"/>
      <c r="QAI227" s="64"/>
      <c r="QAJ227" s="67"/>
      <c r="QAK227" s="67"/>
      <c r="QAL227" s="65"/>
      <c r="QAM227" s="65"/>
      <c r="QAN227" s="65"/>
      <c r="QAO227" s="66"/>
      <c r="QAQ227" s="64"/>
      <c r="QAR227" s="67"/>
      <c r="QAS227" s="67"/>
      <c r="QAT227" s="65"/>
      <c r="QAU227" s="65"/>
      <c r="QAV227" s="65"/>
      <c r="QAW227" s="66"/>
      <c r="QAY227" s="64"/>
      <c r="QAZ227" s="67"/>
      <c r="QBA227" s="67"/>
      <c r="QBB227" s="65"/>
      <c r="QBC227" s="65"/>
      <c r="QBD227" s="65"/>
      <c r="QBE227" s="66"/>
      <c r="QBG227" s="64"/>
      <c r="QBH227" s="67"/>
      <c r="QBI227" s="67"/>
      <c r="QBJ227" s="65"/>
      <c r="QBK227" s="65"/>
      <c r="QBL227" s="65"/>
      <c r="QBM227" s="66"/>
      <c r="QBO227" s="64"/>
      <c r="QBP227" s="67"/>
      <c r="QBQ227" s="67"/>
      <c r="QBR227" s="65"/>
      <c r="QBS227" s="65"/>
      <c r="QBT227" s="65"/>
      <c r="QBU227" s="66"/>
      <c r="QBW227" s="64"/>
      <c r="QBX227" s="67"/>
      <c r="QBY227" s="67"/>
      <c r="QBZ227" s="65"/>
      <c r="QCA227" s="65"/>
      <c r="QCB227" s="65"/>
      <c r="QCC227" s="66"/>
      <c r="QCE227" s="64"/>
      <c r="QCF227" s="67"/>
      <c r="QCG227" s="67"/>
      <c r="QCH227" s="65"/>
      <c r="QCI227" s="65"/>
      <c r="QCJ227" s="65"/>
      <c r="QCK227" s="66"/>
      <c r="QCM227" s="64"/>
      <c r="QCN227" s="67"/>
      <c r="QCO227" s="67"/>
      <c r="QCP227" s="65"/>
      <c r="QCQ227" s="65"/>
      <c r="QCR227" s="65"/>
      <c r="QCS227" s="66"/>
      <c r="QCU227" s="64"/>
      <c r="QCV227" s="67"/>
      <c r="QCW227" s="67"/>
      <c r="QCX227" s="65"/>
      <c r="QCY227" s="65"/>
      <c r="QCZ227" s="65"/>
      <c r="QDA227" s="66"/>
      <c r="QDC227" s="64"/>
      <c r="QDD227" s="67"/>
      <c r="QDE227" s="67"/>
      <c r="QDF227" s="65"/>
      <c r="QDG227" s="65"/>
      <c r="QDH227" s="65"/>
      <c r="QDI227" s="66"/>
      <c r="QDK227" s="64"/>
      <c r="QDL227" s="67"/>
      <c r="QDM227" s="67"/>
      <c r="QDN227" s="65"/>
      <c r="QDO227" s="65"/>
      <c r="QDP227" s="65"/>
      <c r="QDQ227" s="66"/>
      <c r="QDS227" s="64"/>
      <c r="QDT227" s="67"/>
      <c r="QDU227" s="67"/>
      <c r="QDV227" s="65"/>
      <c r="QDW227" s="65"/>
      <c r="QDX227" s="65"/>
      <c r="QDY227" s="66"/>
      <c r="QEA227" s="64"/>
      <c r="QEB227" s="67"/>
      <c r="QEC227" s="67"/>
      <c r="QED227" s="65"/>
      <c r="QEE227" s="65"/>
      <c r="QEF227" s="65"/>
      <c r="QEG227" s="66"/>
      <c r="QEI227" s="64"/>
      <c r="QEJ227" s="67"/>
      <c r="QEK227" s="67"/>
      <c r="QEL227" s="65"/>
      <c r="QEM227" s="65"/>
      <c r="QEN227" s="65"/>
      <c r="QEO227" s="66"/>
      <c r="QEQ227" s="64"/>
      <c r="QER227" s="67"/>
      <c r="QES227" s="67"/>
      <c r="QET227" s="65"/>
      <c r="QEU227" s="65"/>
      <c r="QEV227" s="65"/>
      <c r="QEW227" s="66"/>
      <c r="QEY227" s="64"/>
      <c r="QEZ227" s="67"/>
      <c r="QFA227" s="67"/>
      <c r="QFB227" s="65"/>
      <c r="QFC227" s="65"/>
      <c r="QFD227" s="65"/>
      <c r="QFE227" s="66"/>
      <c r="QFG227" s="64"/>
      <c r="QFH227" s="67"/>
      <c r="QFI227" s="67"/>
      <c r="QFJ227" s="65"/>
      <c r="QFK227" s="65"/>
      <c r="QFL227" s="65"/>
      <c r="QFM227" s="66"/>
      <c r="QFO227" s="64"/>
      <c r="QFP227" s="67"/>
      <c r="QFQ227" s="67"/>
      <c r="QFR227" s="65"/>
      <c r="QFS227" s="65"/>
      <c r="QFT227" s="65"/>
      <c r="QFU227" s="66"/>
      <c r="QFW227" s="64"/>
      <c r="QFX227" s="67"/>
      <c r="QFY227" s="67"/>
      <c r="QFZ227" s="65"/>
      <c r="QGA227" s="65"/>
      <c r="QGB227" s="65"/>
      <c r="QGC227" s="66"/>
      <c r="QGE227" s="64"/>
      <c r="QGF227" s="67"/>
      <c r="QGG227" s="67"/>
      <c r="QGH227" s="65"/>
      <c r="QGI227" s="65"/>
      <c r="QGJ227" s="65"/>
      <c r="QGK227" s="66"/>
      <c r="QGM227" s="64"/>
      <c r="QGN227" s="67"/>
      <c r="QGO227" s="67"/>
      <c r="QGP227" s="65"/>
      <c r="QGQ227" s="65"/>
      <c r="QGR227" s="65"/>
      <c r="QGS227" s="66"/>
      <c r="QGU227" s="64"/>
      <c r="QGV227" s="67"/>
      <c r="QGW227" s="67"/>
      <c r="QGX227" s="65"/>
      <c r="QGY227" s="65"/>
      <c r="QGZ227" s="65"/>
      <c r="QHA227" s="66"/>
      <c r="QHC227" s="64"/>
      <c r="QHD227" s="67"/>
      <c r="QHE227" s="67"/>
      <c r="QHF227" s="65"/>
      <c r="QHG227" s="65"/>
      <c r="QHH227" s="65"/>
      <c r="QHI227" s="66"/>
      <c r="QHK227" s="64"/>
      <c r="QHL227" s="67"/>
      <c r="QHM227" s="67"/>
      <c r="QHN227" s="65"/>
      <c r="QHO227" s="65"/>
      <c r="QHP227" s="65"/>
      <c r="QHQ227" s="66"/>
      <c r="QHS227" s="64"/>
      <c r="QHT227" s="67"/>
      <c r="QHU227" s="67"/>
      <c r="QHV227" s="65"/>
      <c r="QHW227" s="65"/>
      <c r="QHX227" s="65"/>
      <c r="QHY227" s="66"/>
      <c r="QIA227" s="64"/>
      <c r="QIB227" s="67"/>
      <c r="QIC227" s="67"/>
      <c r="QID227" s="65"/>
      <c r="QIE227" s="65"/>
      <c r="QIF227" s="65"/>
      <c r="QIG227" s="66"/>
      <c r="QII227" s="64"/>
      <c r="QIJ227" s="67"/>
      <c r="QIK227" s="67"/>
      <c r="QIL227" s="65"/>
      <c r="QIM227" s="65"/>
      <c r="QIN227" s="65"/>
      <c r="QIO227" s="66"/>
      <c r="QIQ227" s="64"/>
      <c r="QIR227" s="67"/>
      <c r="QIS227" s="67"/>
      <c r="QIT227" s="65"/>
      <c r="QIU227" s="65"/>
      <c r="QIV227" s="65"/>
      <c r="QIW227" s="66"/>
      <c r="QIY227" s="64"/>
      <c r="QIZ227" s="67"/>
      <c r="QJA227" s="67"/>
      <c r="QJB227" s="65"/>
      <c r="QJC227" s="65"/>
      <c r="QJD227" s="65"/>
      <c r="QJE227" s="66"/>
      <c r="QJG227" s="64"/>
      <c r="QJH227" s="67"/>
      <c r="QJI227" s="67"/>
      <c r="QJJ227" s="65"/>
      <c r="QJK227" s="65"/>
      <c r="QJL227" s="65"/>
      <c r="QJM227" s="66"/>
      <c r="QJO227" s="64"/>
      <c r="QJP227" s="67"/>
      <c r="QJQ227" s="67"/>
      <c r="QJR227" s="65"/>
      <c r="QJS227" s="65"/>
      <c r="QJT227" s="65"/>
      <c r="QJU227" s="66"/>
      <c r="QJW227" s="64"/>
      <c r="QJX227" s="67"/>
      <c r="QJY227" s="67"/>
      <c r="QJZ227" s="65"/>
      <c r="QKA227" s="65"/>
      <c r="QKB227" s="65"/>
      <c r="QKC227" s="66"/>
      <c r="QKE227" s="64"/>
      <c r="QKF227" s="67"/>
      <c r="QKG227" s="67"/>
      <c r="QKH227" s="65"/>
      <c r="QKI227" s="65"/>
      <c r="QKJ227" s="65"/>
      <c r="QKK227" s="66"/>
      <c r="QKM227" s="64"/>
      <c r="QKN227" s="67"/>
      <c r="QKO227" s="67"/>
      <c r="QKP227" s="65"/>
      <c r="QKQ227" s="65"/>
      <c r="QKR227" s="65"/>
      <c r="QKS227" s="66"/>
      <c r="QKU227" s="64"/>
      <c r="QKV227" s="67"/>
      <c r="QKW227" s="67"/>
      <c r="QKX227" s="65"/>
      <c r="QKY227" s="65"/>
      <c r="QKZ227" s="65"/>
      <c r="QLA227" s="66"/>
      <c r="QLC227" s="64"/>
      <c r="QLD227" s="67"/>
      <c r="QLE227" s="67"/>
      <c r="QLF227" s="65"/>
      <c r="QLG227" s="65"/>
      <c r="QLH227" s="65"/>
      <c r="QLI227" s="66"/>
      <c r="QLK227" s="64"/>
      <c r="QLL227" s="67"/>
      <c r="QLM227" s="67"/>
      <c r="QLN227" s="65"/>
      <c r="QLO227" s="65"/>
      <c r="QLP227" s="65"/>
      <c r="QLQ227" s="66"/>
      <c r="QLS227" s="64"/>
      <c r="QLT227" s="67"/>
      <c r="QLU227" s="67"/>
      <c r="QLV227" s="65"/>
      <c r="QLW227" s="65"/>
      <c r="QLX227" s="65"/>
      <c r="QLY227" s="66"/>
      <c r="QMA227" s="64"/>
      <c r="QMB227" s="67"/>
      <c r="QMC227" s="67"/>
      <c r="QMD227" s="65"/>
      <c r="QME227" s="65"/>
      <c r="QMF227" s="65"/>
      <c r="QMG227" s="66"/>
      <c r="QMI227" s="64"/>
      <c r="QMJ227" s="67"/>
      <c r="QMK227" s="67"/>
      <c r="QML227" s="65"/>
      <c r="QMM227" s="65"/>
      <c r="QMN227" s="65"/>
      <c r="QMO227" s="66"/>
      <c r="QMQ227" s="64"/>
      <c r="QMR227" s="67"/>
      <c r="QMS227" s="67"/>
      <c r="QMT227" s="65"/>
      <c r="QMU227" s="65"/>
      <c r="QMV227" s="65"/>
      <c r="QMW227" s="66"/>
      <c r="QMY227" s="64"/>
      <c r="QMZ227" s="67"/>
      <c r="QNA227" s="67"/>
      <c r="QNB227" s="65"/>
      <c r="QNC227" s="65"/>
      <c r="QND227" s="65"/>
      <c r="QNE227" s="66"/>
      <c r="QNG227" s="64"/>
      <c r="QNH227" s="67"/>
      <c r="QNI227" s="67"/>
      <c r="QNJ227" s="65"/>
      <c r="QNK227" s="65"/>
      <c r="QNL227" s="65"/>
      <c r="QNM227" s="66"/>
      <c r="QNO227" s="64"/>
      <c r="QNP227" s="67"/>
      <c r="QNQ227" s="67"/>
      <c r="QNR227" s="65"/>
      <c r="QNS227" s="65"/>
      <c r="QNT227" s="65"/>
      <c r="QNU227" s="66"/>
      <c r="QNW227" s="64"/>
      <c r="QNX227" s="67"/>
      <c r="QNY227" s="67"/>
      <c r="QNZ227" s="65"/>
      <c r="QOA227" s="65"/>
      <c r="QOB227" s="65"/>
      <c r="QOC227" s="66"/>
      <c r="QOE227" s="64"/>
      <c r="QOF227" s="67"/>
      <c r="QOG227" s="67"/>
      <c r="QOH227" s="65"/>
      <c r="QOI227" s="65"/>
      <c r="QOJ227" s="65"/>
      <c r="QOK227" s="66"/>
      <c r="QOM227" s="64"/>
      <c r="QON227" s="67"/>
      <c r="QOO227" s="67"/>
      <c r="QOP227" s="65"/>
      <c r="QOQ227" s="65"/>
      <c r="QOR227" s="65"/>
      <c r="QOS227" s="66"/>
      <c r="QOU227" s="64"/>
      <c r="QOV227" s="67"/>
      <c r="QOW227" s="67"/>
      <c r="QOX227" s="65"/>
      <c r="QOY227" s="65"/>
      <c r="QOZ227" s="65"/>
      <c r="QPA227" s="66"/>
      <c r="QPC227" s="64"/>
      <c r="QPD227" s="67"/>
      <c r="QPE227" s="67"/>
      <c r="QPF227" s="65"/>
      <c r="QPG227" s="65"/>
      <c r="QPH227" s="65"/>
      <c r="QPI227" s="66"/>
      <c r="QPK227" s="64"/>
      <c r="QPL227" s="67"/>
      <c r="QPM227" s="67"/>
      <c r="QPN227" s="65"/>
      <c r="QPO227" s="65"/>
      <c r="QPP227" s="65"/>
      <c r="QPQ227" s="66"/>
      <c r="QPS227" s="64"/>
      <c r="QPT227" s="67"/>
      <c r="QPU227" s="67"/>
      <c r="QPV227" s="65"/>
      <c r="QPW227" s="65"/>
      <c r="QPX227" s="65"/>
      <c r="QPY227" s="66"/>
      <c r="QQA227" s="64"/>
      <c r="QQB227" s="67"/>
      <c r="QQC227" s="67"/>
      <c r="QQD227" s="65"/>
      <c r="QQE227" s="65"/>
      <c r="QQF227" s="65"/>
      <c r="QQG227" s="66"/>
      <c r="QQI227" s="64"/>
      <c r="QQJ227" s="67"/>
      <c r="QQK227" s="67"/>
      <c r="QQL227" s="65"/>
      <c r="QQM227" s="65"/>
      <c r="QQN227" s="65"/>
      <c r="QQO227" s="66"/>
      <c r="QQQ227" s="64"/>
      <c r="QQR227" s="67"/>
      <c r="QQS227" s="67"/>
      <c r="QQT227" s="65"/>
      <c r="QQU227" s="65"/>
      <c r="QQV227" s="65"/>
      <c r="QQW227" s="66"/>
      <c r="QQY227" s="64"/>
      <c r="QQZ227" s="67"/>
      <c r="QRA227" s="67"/>
      <c r="QRB227" s="65"/>
      <c r="QRC227" s="65"/>
      <c r="QRD227" s="65"/>
      <c r="QRE227" s="66"/>
      <c r="QRG227" s="64"/>
      <c r="QRH227" s="67"/>
      <c r="QRI227" s="67"/>
      <c r="QRJ227" s="65"/>
      <c r="QRK227" s="65"/>
      <c r="QRL227" s="65"/>
      <c r="QRM227" s="66"/>
      <c r="QRO227" s="64"/>
      <c r="QRP227" s="67"/>
      <c r="QRQ227" s="67"/>
      <c r="QRR227" s="65"/>
      <c r="QRS227" s="65"/>
      <c r="QRT227" s="65"/>
      <c r="QRU227" s="66"/>
      <c r="QRW227" s="64"/>
      <c r="QRX227" s="67"/>
      <c r="QRY227" s="67"/>
      <c r="QRZ227" s="65"/>
      <c r="QSA227" s="65"/>
      <c r="QSB227" s="65"/>
      <c r="QSC227" s="66"/>
      <c r="QSE227" s="64"/>
      <c r="QSF227" s="67"/>
      <c r="QSG227" s="67"/>
      <c r="QSH227" s="65"/>
      <c r="QSI227" s="65"/>
      <c r="QSJ227" s="65"/>
      <c r="QSK227" s="66"/>
      <c r="QSM227" s="64"/>
      <c r="QSN227" s="67"/>
      <c r="QSO227" s="67"/>
      <c r="QSP227" s="65"/>
      <c r="QSQ227" s="65"/>
      <c r="QSR227" s="65"/>
      <c r="QSS227" s="66"/>
      <c r="QSU227" s="64"/>
      <c r="QSV227" s="67"/>
      <c r="QSW227" s="67"/>
      <c r="QSX227" s="65"/>
      <c r="QSY227" s="65"/>
      <c r="QSZ227" s="65"/>
      <c r="QTA227" s="66"/>
      <c r="QTC227" s="64"/>
      <c r="QTD227" s="67"/>
      <c r="QTE227" s="67"/>
      <c r="QTF227" s="65"/>
      <c r="QTG227" s="65"/>
      <c r="QTH227" s="65"/>
      <c r="QTI227" s="66"/>
      <c r="QTK227" s="64"/>
      <c r="QTL227" s="67"/>
      <c r="QTM227" s="67"/>
      <c r="QTN227" s="65"/>
      <c r="QTO227" s="65"/>
      <c r="QTP227" s="65"/>
      <c r="QTQ227" s="66"/>
      <c r="QTS227" s="64"/>
      <c r="QTT227" s="67"/>
      <c r="QTU227" s="67"/>
      <c r="QTV227" s="65"/>
      <c r="QTW227" s="65"/>
      <c r="QTX227" s="65"/>
      <c r="QTY227" s="66"/>
      <c r="QUA227" s="64"/>
      <c r="QUB227" s="67"/>
      <c r="QUC227" s="67"/>
      <c r="QUD227" s="65"/>
      <c r="QUE227" s="65"/>
      <c r="QUF227" s="65"/>
      <c r="QUG227" s="66"/>
      <c r="QUI227" s="64"/>
      <c r="QUJ227" s="67"/>
      <c r="QUK227" s="67"/>
      <c r="QUL227" s="65"/>
      <c r="QUM227" s="65"/>
      <c r="QUN227" s="65"/>
      <c r="QUO227" s="66"/>
      <c r="QUQ227" s="64"/>
      <c r="QUR227" s="67"/>
      <c r="QUS227" s="67"/>
      <c r="QUT227" s="65"/>
      <c r="QUU227" s="65"/>
      <c r="QUV227" s="65"/>
      <c r="QUW227" s="66"/>
      <c r="QUY227" s="64"/>
      <c r="QUZ227" s="67"/>
      <c r="QVA227" s="67"/>
      <c r="QVB227" s="65"/>
      <c r="QVC227" s="65"/>
      <c r="QVD227" s="65"/>
      <c r="QVE227" s="66"/>
      <c r="QVG227" s="64"/>
      <c r="QVH227" s="67"/>
      <c r="QVI227" s="67"/>
      <c r="QVJ227" s="65"/>
      <c r="QVK227" s="65"/>
      <c r="QVL227" s="65"/>
      <c r="QVM227" s="66"/>
      <c r="QVO227" s="64"/>
      <c r="QVP227" s="67"/>
      <c r="QVQ227" s="67"/>
      <c r="QVR227" s="65"/>
      <c r="QVS227" s="65"/>
      <c r="QVT227" s="65"/>
      <c r="QVU227" s="66"/>
      <c r="QVW227" s="64"/>
      <c r="QVX227" s="67"/>
      <c r="QVY227" s="67"/>
      <c r="QVZ227" s="65"/>
      <c r="QWA227" s="65"/>
      <c r="QWB227" s="65"/>
      <c r="QWC227" s="66"/>
      <c r="QWE227" s="64"/>
      <c r="QWF227" s="67"/>
      <c r="QWG227" s="67"/>
      <c r="QWH227" s="65"/>
      <c r="QWI227" s="65"/>
      <c r="QWJ227" s="65"/>
      <c r="QWK227" s="66"/>
      <c r="QWM227" s="64"/>
      <c r="QWN227" s="67"/>
      <c r="QWO227" s="67"/>
      <c r="QWP227" s="65"/>
      <c r="QWQ227" s="65"/>
      <c r="QWR227" s="65"/>
      <c r="QWS227" s="66"/>
      <c r="QWU227" s="64"/>
      <c r="QWV227" s="67"/>
      <c r="QWW227" s="67"/>
      <c r="QWX227" s="65"/>
      <c r="QWY227" s="65"/>
      <c r="QWZ227" s="65"/>
      <c r="QXA227" s="66"/>
      <c r="QXC227" s="64"/>
      <c r="QXD227" s="67"/>
      <c r="QXE227" s="67"/>
      <c r="QXF227" s="65"/>
      <c r="QXG227" s="65"/>
      <c r="QXH227" s="65"/>
      <c r="QXI227" s="66"/>
      <c r="QXK227" s="64"/>
      <c r="QXL227" s="67"/>
      <c r="QXM227" s="67"/>
      <c r="QXN227" s="65"/>
      <c r="QXO227" s="65"/>
      <c r="QXP227" s="65"/>
      <c r="QXQ227" s="66"/>
      <c r="QXS227" s="64"/>
      <c r="QXT227" s="67"/>
      <c r="QXU227" s="67"/>
      <c r="QXV227" s="65"/>
      <c r="QXW227" s="65"/>
      <c r="QXX227" s="65"/>
      <c r="QXY227" s="66"/>
      <c r="QYA227" s="64"/>
      <c r="QYB227" s="67"/>
      <c r="QYC227" s="67"/>
      <c r="QYD227" s="65"/>
      <c r="QYE227" s="65"/>
      <c r="QYF227" s="65"/>
      <c r="QYG227" s="66"/>
      <c r="QYI227" s="64"/>
      <c r="QYJ227" s="67"/>
      <c r="QYK227" s="67"/>
      <c r="QYL227" s="65"/>
      <c r="QYM227" s="65"/>
      <c r="QYN227" s="65"/>
      <c r="QYO227" s="66"/>
      <c r="QYQ227" s="64"/>
      <c r="QYR227" s="67"/>
      <c r="QYS227" s="67"/>
      <c r="QYT227" s="65"/>
      <c r="QYU227" s="65"/>
      <c r="QYV227" s="65"/>
      <c r="QYW227" s="66"/>
      <c r="QYY227" s="64"/>
      <c r="QYZ227" s="67"/>
      <c r="QZA227" s="67"/>
      <c r="QZB227" s="65"/>
      <c r="QZC227" s="65"/>
      <c r="QZD227" s="65"/>
      <c r="QZE227" s="66"/>
      <c r="QZG227" s="64"/>
      <c r="QZH227" s="67"/>
      <c r="QZI227" s="67"/>
      <c r="QZJ227" s="65"/>
      <c r="QZK227" s="65"/>
      <c r="QZL227" s="65"/>
      <c r="QZM227" s="66"/>
      <c r="QZO227" s="64"/>
      <c r="QZP227" s="67"/>
      <c r="QZQ227" s="67"/>
      <c r="QZR227" s="65"/>
      <c r="QZS227" s="65"/>
      <c r="QZT227" s="65"/>
      <c r="QZU227" s="66"/>
      <c r="QZW227" s="64"/>
      <c r="QZX227" s="67"/>
      <c r="QZY227" s="67"/>
      <c r="QZZ227" s="65"/>
      <c r="RAA227" s="65"/>
      <c r="RAB227" s="65"/>
      <c r="RAC227" s="66"/>
      <c r="RAE227" s="64"/>
      <c r="RAF227" s="67"/>
      <c r="RAG227" s="67"/>
      <c r="RAH227" s="65"/>
      <c r="RAI227" s="65"/>
      <c r="RAJ227" s="65"/>
      <c r="RAK227" s="66"/>
      <c r="RAM227" s="64"/>
      <c r="RAN227" s="67"/>
      <c r="RAO227" s="67"/>
      <c r="RAP227" s="65"/>
      <c r="RAQ227" s="65"/>
      <c r="RAR227" s="65"/>
      <c r="RAS227" s="66"/>
      <c r="RAU227" s="64"/>
      <c r="RAV227" s="67"/>
      <c r="RAW227" s="67"/>
      <c r="RAX227" s="65"/>
      <c r="RAY227" s="65"/>
      <c r="RAZ227" s="65"/>
      <c r="RBA227" s="66"/>
      <c r="RBC227" s="64"/>
      <c r="RBD227" s="67"/>
      <c r="RBE227" s="67"/>
      <c r="RBF227" s="65"/>
      <c r="RBG227" s="65"/>
      <c r="RBH227" s="65"/>
      <c r="RBI227" s="66"/>
      <c r="RBK227" s="64"/>
      <c r="RBL227" s="67"/>
      <c r="RBM227" s="67"/>
      <c r="RBN227" s="65"/>
      <c r="RBO227" s="65"/>
      <c r="RBP227" s="65"/>
      <c r="RBQ227" s="66"/>
      <c r="RBS227" s="64"/>
      <c r="RBT227" s="67"/>
      <c r="RBU227" s="67"/>
      <c r="RBV227" s="65"/>
      <c r="RBW227" s="65"/>
      <c r="RBX227" s="65"/>
      <c r="RBY227" s="66"/>
      <c r="RCA227" s="64"/>
      <c r="RCB227" s="67"/>
      <c r="RCC227" s="67"/>
      <c r="RCD227" s="65"/>
      <c r="RCE227" s="65"/>
      <c r="RCF227" s="65"/>
      <c r="RCG227" s="66"/>
      <c r="RCI227" s="64"/>
      <c r="RCJ227" s="67"/>
      <c r="RCK227" s="67"/>
      <c r="RCL227" s="65"/>
      <c r="RCM227" s="65"/>
      <c r="RCN227" s="65"/>
      <c r="RCO227" s="66"/>
      <c r="RCQ227" s="64"/>
      <c r="RCR227" s="67"/>
      <c r="RCS227" s="67"/>
      <c r="RCT227" s="65"/>
      <c r="RCU227" s="65"/>
      <c r="RCV227" s="65"/>
      <c r="RCW227" s="66"/>
      <c r="RCY227" s="64"/>
      <c r="RCZ227" s="67"/>
      <c r="RDA227" s="67"/>
      <c r="RDB227" s="65"/>
      <c r="RDC227" s="65"/>
      <c r="RDD227" s="65"/>
      <c r="RDE227" s="66"/>
      <c r="RDG227" s="64"/>
      <c r="RDH227" s="67"/>
      <c r="RDI227" s="67"/>
      <c r="RDJ227" s="65"/>
      <c r="RDK227" s="65"/>
      <c r="RDL227" s="65"/>
      <c r="RDM227" s="66"/>
      <c r="RDO227" s="64"/>
      <c r="RDP227" s="67"/>
      <c r="RDQ227" s="67"/>
      <c r="RDR227" s="65"/>
      <c r="RDS227" s="65"/>
      <c r="RDT227" s="65"/>
      <c r="RDU227" s="66"/>
      <c r="RDW227" s="64"/>
      <c r="RDX227" s="67"/>
      <c r="RDY227" s="67"/>
      <c r="RDZ227" s="65"/>
      <c r="REA227" s="65"/>
      <c r="REB227" s="65"/>
      <c r="REC227" s="66"/>
      <c r="REE227" s="64"/>
      <c r="REF227" s="67"/>
      <c r="REG227" s="67"/>
      <c r="REH227" s="65"/>
      <c r="REI227" s="65"/>
      <c r="REJ227" s="65"/>
      <c r="REK227" s="66"/>
      <c r="REM227" s="64"/>
      <c r="REN227" s="67"/>
      <c r="REO227" s="67"/>
      <c r="REP227" s="65"/>
      <c r="REQ227" s="65"/>
      <c r="RER227" s="65"/>
      <c r="RES227" s="66"/>
      <c r="REU227" s="64"/>
      <c r="REV227" s="67"/>
      <c r="REW227" s="67"/>
      <c r="REX227" s="65"/>
      <c r="REY227" s="65"/>
      <c r="REZ227" s="65"/>
      <c r="RFA227" s="66"/>
      <c r="RFC227" s="64"/>
      <c r="RFD227" s="67"/>
      <c r="RFE227" s="67"/>
      <c r="RFF227" s="65"/>
      <c r="RFG227" s="65"/>
      <c r="RFH227" s="65"/>
      <c r="RFI227" s="66"/>
      <c r="RFK227" s="64"/>
      <c r="RFL227" s="67"/>
      <c r="RFM227" s="67"/>
      <c r="RFN227" s="65"/>
      <c r="RFO227" s="65"/>
      <c r="RFP227" s="65"/>
      <c r="RFQ227" s="66"/>
      <c r="RFS227" s="64"/>
      <c r="RFT227" s="67"/>
      <c r="RFU227" s="67"/>
      <c r="RFV227" s="65"/>
      <c r="RFW227" s="65"/>
      <c r="RFX227" s="65"/>
      <c r="RFY227" s="66"/>
      <c r="RGA227" s="64"/>
      <c r="RGB227" s="67"/>
      <c r="RGC227" s="67"/>
      <c r="RGD227" s="65"/>
      <c r="RGE227" s="65"/>
      <c r="RGF227" s="65"/>
      <c r="RGG227" s="66"/>
      <c r="RGI227" s="64"/>
      <c r="RGJ227" s="67"/>
      <c r="RGK227" s="67"/>
      <c r="RGL227" s="65"/>
      <c r="RGM227" s="65"/>
      <c r="RGN227" s="65"/>
      <c r="RGO227" s="66"/>
      <c r="RGQ227" s="64"/>
      <c r="RGR227" s="67"/>
      <c r="RGS227" s="67"/>
      <c r="RGT227" s="65"/>
      <c r="RGU227" s="65"/>
      <c r="RGV227" s="65"/>
      <c r="RGW227" s="66"/>
      <c r="RGY227" s="64"/>
      <c r="RGZ227" s="67"/>
      <c r="RHA227" s="67"/>
      <c r="RHB227" s="65"/>
      <c r="RHC227" s="65"/>
      <c r="RHD227" s="65"/>
      <c r="RHE227" s="66"/>
      <c r="RHG227" s="64"/>
      <c r="RHH227" s="67"/>
      <c r="RHI227" s="67"/>
      <c r="RHJ227" s="65"/>
      <c r="RHK227" s="65"/>
      <c r="RHL227" s="65"/>
      <c r="RHM227" s="66"/>
      <c r="RHO227" s="64"/>
      <c r="RHP227" s="67"/>
      <c r="RHQ227" s="67"/>
      <c r="RHR227" s="65"/>
      <c r="RHS227" s="65"/>
      <c r="RHT227" s="65"/>
      <c r="RHU227" s="66"/>
      <c r="RHW227" s="64"/>
      <c r="RHX227" s="67"/>
      <c r="RHY227" s="67"/>
      <c r="RHZ227" s="65"/>
      <c r="RIA227" s="65"/>
      <c r="RIB227" s="65"/>
      <c r="RIC227" s="66"/>
      <c r="RIE227" s="64"/>
      <c r="RIF227" s="67"/>
      <c r="RIG227" s="67"/>
      <c r="RIH227" s="65"/>
      <c r="RII227" s="65"/>
      <c r="RIJ227" s="65"/>
      <c r="RIK227" s="66"/>
      <c r="RIM227" s="64"/>
      <c r="RIN227" s="67"/>
      <c r="RIO227" s="67"/>
      <c r="RIP227" s="65"/>
      <c r="RIQ227" s="65"/>
      <c r="RIR227" s="65"/>
      <c r="RIS227" s="66"/>
      <c r="RIU227" s="64"/>
      <c r="RIV227" s="67"/>
      <c r="RIW227" s="67"/>
      <c r="RIX227" s="65"/>
      <c r="RIY227" s="65"/>
      <c r="RIZ227" s="65"/>
      <c r="RJA227" s="66"/>
      <c r="RJC227" s="64"/>
      <c r="RJD227" s="67"/>
      <c r="RJE227" s="67"/>
      <c r="RJF227" s="65"/>
      <c r="RJG227" s="65"/>
      <c r="RJH227" s="65"/>
      <c r="RJI227" s="66"/>
      <c r="RJK227" s="64"/>
      <c r="RJL227" s="67"/>
      <c r="RJM227" s="67"/>
      <c r="RJN227" s="65"/>
      <c r="RJO227" s="65"/>
      <c r="RJP227" s="65"/>
      <c r="RJQ227" s="66"/>
      <c r="RJS227" s="64"/>
      <c r="RJT227" s="67"/>
      <c r="RJU227" s="67"/>
      <c r="RJV227" s="65"/>
      <c r="RJW227" s="65"/>
      <c r="RJX227" s="65"/>
      <c r="RJY227" s="66"/>
      <c r="RKA227" s="64"/>
      <c r="RKB227" s="67"/>
      <c r="RKC227" s="67"/>
      <c r="RKD227" s="65"/>
      <c r="RKE227" s="65"/>
      <c r="RKF227" s="65"/>
      <c r="RKG227" s="66"/>
      <c r="RKI227" s="64"/>
      <c r="RKJ227" s="67"/>
      <c r="RKK227" s="67"/>
      <c r="RKL227" s="65"/>
      <c r="RKM227" s="65"/>
      <c r="RKN227" s="65"/>
      <c r="RKO227" s="66"/>
      <c r="RKQ227" s="64"/>
      <c r="RKR227" s="67"/>
      <c r="RKS227" s="67"/>
      <c r="RKT227" s="65"/>
      <c r="RKU227" s="65"/>
      <c r="RKV227" s="65"/>
      <c r="RKW227" s="66"/>
      <c r="RKY227" s="64"/>
      <c r="RKZ227" s="67"/>
      <c r="RLA227" s="67"/>
      <c r="RLB227" s="65"/>
      <c r="RLC227" s="65"/>
      <c r="RLD227" s="65"/>
      <c r="RLE227" s="66"/>
      <c r="RLG227" s="64"/>
      <c r="RLH227" s="67"/>
      <c r="RLI227" s="67"/>
      <c r="RLJ227" s="65"/>
      <c r="RLK227" s="65"/>
      <c r="RLL227" s="65"/>
      <c r="RLM227" s="66"/>
      <c r="RLO227" s="64"/>
      <c r="RLP227" s="67"/>
      <c r="RLQ227" s="67"/>
      <c r="RLR227" s="65"/>
      <c r="RLS227" s="65"/>
      <c r="RLT227" s="65"/>
      <c r="RLU227" s="66"/>
      <c r="RLW227" s="64"/>
      <c r="RLX227" s="67"/>
      <c r="RLY227" s="67"/>
      <c r="RLZ227" s="65"/>
      <c r="RMA227" s="65"/>
      <c r="RMB227" s="65"/>
      <c r="RMC227" s="66"/>
      <c r="RME227" s="64"/>
      <c r="RMF227" s="67"/>
      <c r="RMG227" s="67"/>
      <c r="RMH227" s="65"/>
      <c r="RMI227" s="65"/>
      <c r="RMJ227" s="65"/>
      <c r="RMK227" s="66"/>
      <c r="RMM227" s="64"/>
      <c r="RMN227" s="67"/>
      <c r="RMO227" s="67"/>
      <c r="RMP227" s="65"/>
      <c r="RMQ227" s="65"/>
      <c r="RMR227" s="65"/>
      <c r="RMS227" s="66"/>
      <c r="RMU227" s="64"/>
      <c r="RMV227" s="67"/>
      <c r="RMW227" s="67"/>
      <c r="RMX227" s="65"/>
      <c r="RMY227" s="65"/>
      <c r="RMZ227" s="65"/>
      <c r="RNA227" s="66"/>
      <c r="RNC227" s="64"/>
      <c r="RND227" s="67"/>
      <c r="RNE227" s="67"/>
      <c r="RNF227" s="65"/>
      <c r="RNG227" s="65"/>
      <c r="RNH227" s="65"/>
      <c r="RNI227" s="66"/>
      <c r="RNK227" s="64"/>
      <c r="RNL227" s="67"/>
      <c r="RNM227" s="67"/>
      <c r="RNN227" s="65"/>
      <c r="RNO227" s="65"/>
      <c r="RNP227" s="65"/>
      <c r="RNQ227" s="66"/>
      <c r="RNS227" s="64"/>
      <c r="RNT227" s="67"/>
      <c r="RNU227" s="67"/>
      <c r="RNV227" s="65"/>
      <c r="RNW227" s="65"/>
      <c r="RNX227" s="65"/>
      <c r="RNY227" s="66"/>
      <c r="ROA227" s="64"/>
      <c r="ROB227" s="67"/>
      <c r="ROC227" s="67"/>
      <c r="ROD227" s="65"/>
      <c r="ROE227" s="65"/>
      <c r="ROF227" s="65"/>
      <c r="ROG227" s="66"/>
      <c r="ROI227" s="64"/>
      <c r="ROJ227" s="67"/>
      <c r="ROK227" s="67"/>
      <c r="ROL227" s="65"/>
      <c r="ROM227" s="65"/>
      <c r="RON227" s="65"/>
      <c r="ROO227" s="66"/>
      <c r="ROQ227" s="64"/>
      <c r="ROR227" s="67"/>
      <c r="ROS227" s="67"/>
      <c r="ROT227" s="65"/>
      <c r="ROU227" s="65"/>
      <c r="ROV227" s="65"/>
      <c r="ROW227" s="66"/>
      <c r="ROY227" s="64"/>
      <c r="ROZ227" s="67"/>
      <c r="RPA227" s="67"/>
      <c r="RPB227" s="65"/>
      <c r="RPC227" s="65"/>
      <c r="RPD227" s="65"/>
      <c r="RPE227" s="66"/>
      <c r="RPG227" s="64"/>
      <c r="RPH227" s="67"/>
      <c r="RPI227" s="67"/>
      <c r="RPJ227" s="65"/>
      <c r="RPK227" s="65"/>
      <c r="RPL227" s="65"/>
      <c r="RPM227" s="66"/>
      <c r="RPO227" s="64"/>
      <c r="RPP227" s="67"/>
      <c r="RPQ227" s="67"/>
      <c r="RPR227" s="65"/>
      <c r="RPS227" s="65"/>
      <c r="RPT227" s="65"/>
      <c r="RPU227" s="66"/>
      <c r="RPW227" s="64"/>
      <c r="RPX227" s="67"/>
      <c r="RPY227" s="67"/>
      <c r="RPZ227" s="65"/>
      <c r="RQA227" s="65"/>
      <c r="RQB227" s="65"/>
      <c r="RQC227" s="66"/>
      <c r="RQE227" s="64"/>
      <c r="RQF227" s="67"/>
      <c r="RQG227" s="67"/>
      <c r="RQH227" s="65"/>
      <c r="RQI227" s="65"/>
      <c r="RQJ227" s="65"/>
      <c r="RQK227" s="66"/>
      <c r="RQM227" s="64"/>
      <c r="RQN227" s="67"/>
      <c r="RQO227" s="67"/>
      <c r="RQP227" s="65"/>
      <c r="RQQ227" s="65"/>
      <c r="RQR227" s="65"/>
      <c r="RQS227" s="66"/>
      <c r="RQU227" s="64"/>
      <c r="RQV227" s="67"/>
      <c r="RQW227" s="67"/>
      <c r="RQX227" s="65"/>
      <c r="RQY227" s="65"/>
      <c r="RQZ227" s="65"/>
      <c r="RRA227" s="66"/>
      <c r="RRC227" s="64"/>
      <c r="RRD227" s="67"/>
      <c r="RRE227" s="67"/>
      <c r="RRF227" s="65"/>
      <c r="RRG227" s="65"/>
      <c r="RRH227" s="65"/>
      <c r="RRI227" s="66"/>
      <c r="RRK227" s="64"/>
      <c r="RRL227" s="67"/>
      <c r="RRM227" s="67"/>
      <c r="RRN227" s="65"/>
      <c r="RRO227" s="65"/>
      <c r="RRP227" s="65"/>
      <c r="RRQ227" s="66"/>
      <c r="RRS227" s="64"/>
      <c r="RRT227" s="67"/>
      <c r="RRU227" s="67"/>
      <c r="RRV227" s="65"/>
      <c r="RRW227" s="65"/>
      <c r="RRX227" s="65"/>
      <c r="RRY227" s="66"/>
      <c r="RSA227" s="64"/>
      <c r="RSB227" s="67"/>
      <c r="RSC227" s="67"/>
      <c r="RSD227" s="65"/>
      <c r="RSE227" s="65"/>
      <c r="RSF227" s="65"/>
      <c r="RSG227" s="66"/>
      <c r="RSI227" s="64"/>
      <c r="RSJ227" s="67"/>
      <c r="RSK227" s="67"/>
      <c r="RSL227" s="65"/>
      <c r="RSM227" s="65"/>
      <c r="RSN227" s="65"/>
      <c r="RSO227" s="66"/>
      <c r="RSQ227" s="64"/>
      <c r="RSR227" s="67"/>
      <c r="RSS227" s="67"/>
      <c r="RST227" s="65"/>
      <c r="RSU227" s="65"/>
      <c r="RSV227" s="65"/>
      <c r="RSW227" s="66"/>
      <c r="RSY227" s="64"/>
      <c r="RSZ227" s="67"/>
      <c r="RTA227" s="67"/>
      <c r="RTB227" s="65"/>
      <c r="RTC227" s="65"/>
      <c r="RTD227" s="65"/>
      <c r="RTE227" s="66"/>
      <c r="RTG227" s="64"/>
      <c r="RTH227" s="67"/>
      <c r="RTI227" s="67"/>
      <c r="RTJ227" s="65"/>
      <c r="RTK227" s="65"/>
      <c r="RTL227" s="65"/>
      <c r="RTM227" s="66"/>
      <c r="RTO227" s="64"/>
      <c r="RTP227" s="67"/>
      <c r="RTQ227" s="67"/>
      <c r="RTR227" s="65"/>
      <c r="RTS227" s="65"/>
      <c r="RTT227" s="65"/>
      <c r="RTU227" s="66"/>
      <c r="RTW227" s="64"/>
      <c r="RTX227" s="67"/>
      <c r="RTY227" s="67"/>
      <c r="RTZ227" s="65"/>
      <c r="RUA227" s="65"/>
      <c r="RUB227" s="65"/>
      <c r="RUC227" s="66"/>
      <c r="RUE227" s="64"/>
      <c r="RUF227" s="67"/>
      <c r="RUG227" s="67"/>
      <c r="RUH227" s="65"/>
      <c r="RUI227" s="65"/>
      <c r="RUJ227" s="65"/>
      <c r="RUK227" s="66"/>
      <c r="RUM227" s="64"/>
      <c r="RUN227" s="67"/>
      <c r="RUO227" s="67"/>
      <c r="RUP227" s="65"/>
      <c r="RUQ227" s="65"/>
      <c r="RUR227" s="65"/>
      <c r="RUS227" s="66"/>
      <c r="RUU227" s="64"/>
      <c r="RUV227" s="67"/>
      <c r="RUW227" s="67"/>
      <c r="RUX227" s="65"/>
      <c r="RUY227" s="65"/>
      <c r="RUZ227" s="65"/>
      <c r="RVA227" s="66"/>
      <c r="RVC227" s="64"/>
      <c r="RVD227" s="67"/>
      <c r="RVE227" s="67"/>
      <c r="RVF227" s="65"/>
      <c r="RVG227" s="65"/>
      <c r="RVH227" s="65"/>
      <c r="RVI227" s="66"/>
      <c r="RVK227" s="64"/>
      <c r="RVL227" s="67"/>
      <c r="RVM227" s="67"/>
      <c r="RVN227" s="65"/>
      <c r="RVO227" s="65"/>
      <c r="RVP227" s="65"/>
      <c r="RVQ227" s="66"/>
      <c r="RVS227" s="64"/>
      <c r="RVT227" s="67"/>
      <c r="RVU227" s="67"/>
      <c r="RVV227" s="65"/>
      <c r="RVW227" s="65"/>
      <c r="RVX227" s="65"/>
      <c r="RVY227" s="66"/>
      <c r="RWA227" s="64"/>
      <c r="RWB227" s="67"/>
      <c r="RWC227" s="67"/>
      <c r="RWD227" s="65"/>
      <c r="RWE227" s="65"/>
      <c r="RWF227" s="65"/>
      <c r="RWG227" s="66"/>
      <c r="RWI227" s="64"/>
      <c r="RWJ227" s="67"/>
      <c r="RWK227" s="67"/>
      <c r="RWL227" s="65"/>
      <c r="RWM227" s="65"/>
      <c r="RWN227" s="65"/>
      <c r="RWO227" s="66"/>
      <c r="RWQ227" s="64"/>
      <c r="RWR227" s="67"/>
      <c r="RWS227" s="67"/>
      <c r="RWT227" s="65"/>
      <c r="RWU227" s="65"/>
      <c r="RWV227" s="65"/>
      <c r="RWW227" s="66"/>
      <c r="RWY227" s="64"/>
      <c r="RWZ227" s="67"/>
      <c r="RXA227" s="67"/>
      <c r="RXB227" s="65"/>
      <c r="RXC227" s="65"/>
      <c r="RXD227" s="65"/>
      <c r="RXE227" s="66"/>
      <c r="RXG227" s="64"/>
      <c r="RXH227" s="67"/>
      <c r="RXI227" s="67"/>
      <c r="RXJ227" s="65"/>
      <c r="RXK227" s="65"/>
      <c r="RXL227" s="65"/>
      <c r="RXM227" s="66"/>
      <c r="RXO227" s="64"/>
      <c r="RXP227" s="67"/>
      <c r="RXQ227" s="67"/>
      <c r="RXR227" s="65"/>
      <c r="RXS227" s="65"/>
      <c r="RXT227" s="65"/>
      <c r="RXU227" s="66"/>
      <c r="RXW227" s="64"/>
      <c r="RXX227" s="67"/>
      <c r="RXY227" s="67"/>
      <c r="RXZ227" s="65"/>
      <c r="RYA227" s="65"/>
      <c r="RYB227" s="65"/>
      <c r="RYC227" s="66"/>
      <c r="RYE227" s="64"/>
      <c r="RYF227" s="67"/>
      <c r="RYG227" s="67"/>
      <c r="RYH227" s="65"/>
      <c r="RYI227" s="65"/>
      <c r="RYJ227" s="65"/>
      <c r="RYK227" s="66"/>
      <c r="RYM227" s="64"/>
      <c r="RYN227" s="67"/>
      <c r="RYO227" s="67"/>
      <c r="RYP227" s="65"/>
      <c r="RYQ227" s="65"/>
      <c r="RYR227" s="65"/>
      <c r="RYS227" s="66"/>
      <c r="RYU227" s="64"/>
      <c r="RYV227" s="67"/>
      <c r="RYW227" s="67"/>
      <c r="RYX227" s="65"/>
      <c r="RYY227" s="65"/>
      <c r="RYZ227" s="65"/>
      <c r="RZA227" s="66"/>
      <c r="RZC227" s="64"/>
      <c r="RZD227" s="67"/>
      <c r="RZE227" s="67"/>
      <c r="RZF227" s="65"/>
      <c r="RZG227" s="65"/>
      <c r="RZH227" s="65"/>
      <c r="RZI227" s="66"/>
      <c r="RZK227" s="64"/>
      <c r="RZL227" s="67"/>
      <c r="RZM227" s="67"/>
      <c r="RZN227" s="65"/>
      <c r="RZO227" s="65"/>
      <c r="RZP227" s="65"/>
      <c r="RZQ227" s="66"/>
      <c r="RZS227" s="64"/>
      <c r="RZT227" s="67"/>
      <c r="RZU227" s="67"/>
      <c r="RZV227" s="65"/>
      <c r="RZW227" s="65"/>
      <c r="RZX227" s="65"/>
      <c r="RZY227" s="66"/>
      <c r="SAA227" s="64"/>
      <c r="SAB227" s="67"/>
      <c r="SAC227" s="67"/>
      <c r="SAD227" s="65"/>
      <c r="SAE227" s="65"/>
      <c r="SAF227" s="65"/>
      <c r="SAG227" s="66"/>
      <c r="SAI227" s="64"/>
      <c r="SAJ227" s="67"/>
      <c r="SAK227" s="67"/>
      <c r="SAL227" s="65"/>
      <c r="SAM227" s="65"/>
      <c r="SAN227" s="65"/>
      <c r="SAO227" s="66"/>
      <c r="SAQ227" s="64"/>
      <c r="SAR227" s="67"/>
      <c r="SAS227" s="67"/>
      <c r="SAT227" s="65"/>
      <c r="SAU227" s="65"/>
      <c r="SAV227" s="65"/>
      <c r="SAW227" s="66"/>
      <c r="SAY227" s="64"/>
      <c r="SAZ227" s="67"/>
      <c r="SBA227" s="67"/>
      <c r="SBB227" s="65"/>
      <c r="SBC227" s="65"/>
      <c r="SBD227" s="65"/>
      <c r="SBE227" s="66"/>
      <c r="SBG227" s="64"/>
      <c r="SBH227" s="67"/>
      <c r="SBI227" s="67"/>
      <c r="SBJ227" s="65"/>
      <c r="SBK227" s="65"/>
      <c r="SBL227" s="65"/>
      <c r="SBM227" s="66"/>
      <c r="SBO227" s="64"/>
      <c r="SBP227" s="67"/>
      <c r="SBQ227" s="67"/>
      <c r="SBR227" s="65"/>
      <c r="SBS227" s="65"/>
      <c r="SBT227" s="65"/>
      <c r="SBU227" s="66"/>
      <c r="SBW227" s="64"/>
      <c r="SBX227" s="67"/>
      <c r="SBY227" s="67"/>
      <c r="SBZ227" s="65"/>
      <c r="SCA227" s="65"/>
      <c r="SCB227" s="65"/>
      <c r="SCC227" s="66"/>
      <c r="SCE227" s="64"/>
      <c r="SCF227" s="67"/>
      <c r="SCG227" s="67"/>
      <c r="SCH227" s="65"/>
      <c r="SCI227" s="65"/>
      <c r="SCJ227" s="65"/>
      <c r="SCK227" s="66"/>
      <c r="SCM227" s="64"/>
      <c r="SCN227" s="67"/>
      <c r="SCO227" s="67"/>
      <c r="SCP227" s="65"/>
      <c r="SCQ227" s="65"/>
      <c r="SCR227" s="65"/>
      <c r="SCS227" s="66"/>
      <c r="SCU227" s="64"/>
      <c r="SCV227" s="67"/>
      <c r="SCW227" s="67"/>
      <c r="SCX227" s="65"/>
      <c r="SCY227" s="65"/>
      <c r="SCZ227" s="65"/>
      <c r="SDA227" s="66"/>
      <c r="SDC227" s="64"/>
      <c r="SDD227" s="67"/>
      <c r="SDE227" s="67"/>
      <c r="SDF227" s="65"/>
      <c r="SDG227" s="65"/>
      <c r="SDH227" s="65"/>
      <c r="SDI227" s="66"/>
      <c r="SDK227" s="64"/>
      <c r="SDL227" s="67"/>
      <c r="SDM227" s="67"/>
      <c r="SDN227" s="65"/>
      <c r="SDO227" s="65"/>
      <c r="SDP227" s="65"/>
      <c r="SDQ227" s="66"/>
      <c r="SDS227" s="64"/>
      <c r="SDT227" s="67"/>
      <c r="SDU227" s="67"/>
      <c r="SDV227" s="65"/>
      <c r="SDW227" s="65"/>
      <c r="SDX227" s="65"/>
      <c r="SDY227" s="66"/>
      <c r="SEA227" s="64"/>
      <c r="SEB227" s="67"/>
      <c r="SEC227" s="67"/>
      <c r="SED227" s="65"/>
      <c r="SEE227" s="65"/>
      <c r="SEF227" s="65"/>
      <c r="SEG227" s="66"/>
      <c r="SEI227" s="64"/>
      <c r="SEJ227" s="67"/>
      <c r="SEK227" s="67"/>
      <c r="SEL227" s="65"/>
      <c r="SEM227" s="65"/>
      <c r="SEN227" s="65"/>
      <c r="SEO227" s="66"/>
      <c r="SEQ227" s="64"/>
      <c r="SER227" s="67"/>
      <c r="SES227" s="67"/>
      <c r="SET227" s="65"/>
      <c r="SEU227" s="65"/>
      <c r="SEV227" s="65"/>
      <c r="SEW227" s="66"/>
      <c r="SEY227" s="64"/>
      <c r="SEZ227" s="67"/>
      <c r="SFA227" s="67"/>
      <c r="SFB227" s="65"/>
      <c r="SFC227" s="65"/>
      <c r="SFD227" s="65"/>
      <c r="SFE227" s="66"/>
      <c r="SFG227" s="64"/>
      <c r="SFH227" s="67"/>
      <c r="SFI227" s="67"/>
      <c r="SFJ227" s="65"/>
      <c r="SFK227" s="65"/>
      <c r="SFL227" s="65"/>
      <c r="SFM227" s="66"/>
      <c r="SFO227" s="64"/>
      <c r="SFP227" s="67"/>
      <c r="SFQ227" s="67"/>
      <c r="SFR227" s="65"/>
      <c r="SFS227" s="65"/>
      <c r="SFT227" s="65"/>
      <c r="SFU227" s="66"/>
      <c r="SFW227" s="64"/>
      <c r="SFX227" s="67"/>
      <c r="SFY227" s="67"/>
      <c r="SFZ227" s="65"/>
      <c r="SGA227" s="65"/>
      <c r="SGB227" s="65"/>
      <c r="SGC227" s="66"/>
      <c r="SGE227" s="64"/>
      <c r="SGF227" s="67"/>
      <c r="SGG227" s="67"/>
      <c r="SGH227" s="65"/>
      <c r="SGI227" s="65"/>
      <c r="SGJ227" s="65"/>
      <c r="SGK227" s="66"/>
      <c r="SGM227" s="64"/>
      <c r="SGN227" s="67"/>
      <c r="SGO227" s="67"/>
      <c r="SGP227" s="65"/>
      <c r="SGQ227" s="65"/>
      <c r="SGR227" s="65"/>
      <c r="SGS227" s="66"/>
      <c r="SGU227" s="64"/>
      <c r="SGV227" s="67"/>
      <c r="SGW227" s="67"/>
      <c r="SGX227" s="65"/>
      <c r="SGY227" s="65"/>
      <c r="SGZ227" s="65"/>
      <c r="SHA227" s="66"/>
      <c r="SHC227" s="64"/>
      <c r="SHD227" s="67"/>
      <c r="SHE227" s="67"/>
      <c r="SHF227" s="65"/>
      <c r="SHG227" s="65"/>
      <c r="SHH227" s="65"/>
      <c r="SHI227" s="66"/>
      <c r="SHK227" s="64"/>
      <c r="SHL227" s="67"/>
      <c r="SHM227" s="67"/>
      <c r="SHN227" s="65"/>
      <c r="SHO227" s="65"/>
      <c r="SHP227" s="65"/>
      <c r="SHQ227" s="66"/>
      <c r="SHS227" s="64"/>
      <c r="SHT227" s="67"/>
      <c r="SHU227" s="67"/>
      <c r="SHV227" s="65"/>
      <c r="SHW227" s="65"/>
      <c r="SHX227" s="65"/>
      <c r="SHY227" s="66"/>
      <c r="SIA227" s="64"/>
      <c r="SIB227" s="67"/>
      <c r="SIC227" s="67"/>
      <c r="SID227" s="65"/>
      <c r="SIE227" s="65"/>
      <c r="SIF227" s="65"/>
      <c r="SIG227" s="66"/>
      <c r="SII227" s="64"/>
      <c r="SIJ227" s="67"/>
      <c r="SIK227" s="67"/>
      <c r="SIL227" s="65"/>
      <c r="SIM227" s="65"/>
      <c r="SIN227" s="65"/>
      <c r="SIO227" s="66"/>
      <c r="SIQ227" s="64"/>
      <c r="SIR227" s="67"/>
      <c r="SIS227" s="67"/>
      <c r="SIT227" s="65"/>
      <c r="SIU227" s="65"/>
      <c r="SIV227" s="65"/>
      <c r="SIW227" s="66"/>
      <c r="SIY227" s="64"/>
      <c r="SIZ227" s="67"/>
      <c r="SJA227" s="67"/>
      <c r="SJB227" s="65"/>
      <c r="SJC227" s="65"/>
      <c r="SJD227" s="65"/>
      <c r="SJE227" s="66"/>
      <c r="SJG227" s="64"/>
      <c r="SJH227" s="67"/>
      <c r="SJI227" s="67"/>
      <c r="SJJ227" s="65"/>
      <c r="SJK227" s="65"/>
      <c r="SJL227" s="65"/>
      <c r="SJM227" s="66"/>
      <c r="SJO227" s="64"/>
      <c r="SJP227" s="67"/>
      <c r="SJQ227" s="67"/>
      <c r="SJR227" s="65"/>
      <c r="SJS227" s="65"/>
      <c r="SJT227" s="65"/>
      <c r="SJU227" s="66"/>
      <c r="SJW227" s="64"/>
      <c r="SJX227" s="67"/>
      <c r="SJY227" s="67"/>
      <c r="SJZ227" s="65"/>
      <c r="SKA227" s="65"/>
      <c r="SKB227" s="65"/>
      <c r="SKC227" s="66"/>
      <c r="SKE227" s="64"/>
      <c r="SKF227" s="67"/>
      <c r="SKG227" s="67"/>
      <c r="SKH227" s="65"/>
      <c r="SKI227" s="65"/>
      <c r="SKJ227" s="65"/>
      <c r="SKK227" s="66"/>
      <c r="SKM227" s="64"/>
      <c r="SKN227" s="67"/>
      <c r="SKO227" s="67"/>
      <c r="SKP227" s="65"/>
      <c r="SKQ227" s="65"/>
      <c r="SKR227" s="65"/>
      <c r="SKS227" s="66"/>
      <c r="SKU227" s="64"/>
      <c r="SKV227" s="67"/>
      <c r="SKW227" s="67"/>
      <c r="SKX227" s="65"/>
      <c r="SKY227" s="65"/>
      <c r="SKZ227" s="65"/>
      <c r="SLA227" s="66"/>
      <c r="SLC227" s="64"/>
      <c r="SLD227" s="67"/>
      <c r="SLE227" s="67"/>
      <c r="SLF227" s="65"/>
      <c r="SLG227" s="65"/>
      <c r="SLH227" s="65"/>
      <c r="SLI227" s="66"/>
      <c r="SLK227" s="64"/>
      <c r="SLL227" s="67"/>
      <c r="SLM227" s="67"/>
      <c r="SLN227" s="65"/>
      <c r="SLO227" s="65"/>
      <c r="SLP227" s="65"/>
      <c r="SLQ227" s="66"/>
      <c r="SLS227" s="64"/>
      <c r="SLT227" s="67"/>
      <c r="SLU227" s="67"/>
      <c r="SLV227" s="65"/>
      <c r="SLW227" s="65"/>
      <c r="SLX227" s="65"/>
      <c r="SLY227" s="66"/>
      <c r="SMA227" s="64"/>
      <c r="SMB227" s="67"/>
      <c r="SMC227" s="67"/>
      <c r="SMD227" s="65"/>
      <c r="SME227" s="65"/>
      <c r="SMF227" s="65"/>
      <c r="SMG227" s="66"/>
      <c r="SMI227" s="64"/>
      <c r="SMJ227" s="67"/>
      <c r="SMK227" s="67"/>
      <c r="SML227" s="65"/>
      <c r="SMM227" s="65"/>
      <c r="SMN227" s="65"/>
      <c r="SMO227" s="66"/>
      <c r="SMQ227" s="64"/>
      <c r="SMR227" s="67"/>
      <c r="SMS227" s="67"/>
      <c r="SMT227" s="65"/>
      <c r="SMU227" s="65"/>
      <c r="SMV227" s="65"/>
      <c r="SMW227" s="66"/>
      <c r="SMY227" s="64"/>
      <c r="SMZ227" s="67"/>
      <c r="SNA227" s="67"/>
      <c r="SNB227" s="65"/>
      <c r="SNC227" s="65"/>
      <c r="SND227" s="65"/>
      <c r="SNE227" s="66"/>
      <c r="SNG227" s="64"/>
      <c r="SNH227" s="67"/>
      <c r="SNI227" s="67"/>
      <c r="SNJ227" s="65"/>
      <c r="SNK227" s="65"/>
      <c r="SNL227" s="65"/>
      <c r="SNM227" s="66"/>
      <c r="SNO227" s="64"/>
      <c r="SNP227" s="67"/>
      <c r="SNQ227" s="67"/>
      <c r="SNR227" s="65"/>
      <c r="SNS227" s="65"/>
      <c r="SNT227" s="65"/>
      <c r="SNU227" s="66"/>
      <c r="SNW227" s="64"/>
      <c r="SNX227" s="67"/>
      <c r="SNY227" s="67"/>
      <c r="SNZ227" s="65"/>
      <c r="SOA227" s="65"/>
      <c r="SOB227" s="65"/>
      <c r="SOC227" s="66"/>
      <c r="SOE227" s="64"/>
      <c r="SOF227" s="67"/>
      <c r="SOG227" s="67"/>
      <c r="SOH227" s="65"/>
      <c r="SOI227" s="65"/>
      <c r="SOJ227" s="65"/>
      <c r="SOK227" s="66"/>
      <c r="SOM227" s="64"/>
      <c r="SON227" s="67"/>
      <c r="SOO227" s="67"/>
      <c r="SOP227" s="65"/>
      <c r="SOQ227" s="65"/>
      <c r="SOR227" s="65"/>
      <c r="SOS227" s="66"/>
      <c r="SOU227" s="64"/>
      <c r="SOV227" s="67"/>
      <c r="SOW227" s="67"/>
      <c r="SOX227" s="65"/>
      <c r="SOY227" s="65"/>
      <c r="SOZ227" s="65"/>
      <c r="SPA227" s="66"/>
      <c r="SPC227" s="64"/>
      <c r="SPD227" s="67"/>
      <c r="SPE227" s="67"/>
      <c r="SPF227" s="65"/>
      <c r="SPG227" s="65"/>
      <c r="SPH227" s="65"/>
      <c r="SPI227" s="66"/>
      <c r="SPK227" s="64"/>
      <c r="SPL227" s="67"/>
      <c r="SPM227" s="67"/>
      <c r="SPN227" s="65"/>
      <c r="SPO227" s="65"/>
      <c r="SPP227" s="65"/>
      <c r="SPQ227" s="66"/>
      <c r="SPS227" s="64"/>
      <c r="SPT227" s="67"/>
      <c r="SPU227" s="67"/>
      <c r="SPV227" s="65"/>
      <c r="SPW227" s="65"/>
      <c r="SPX227" s="65"/>
      <c r="SPY227" s="66"/>
      <c r="SQA227" s="64"/>
      <c r="SQB227" s="67"/>
      <c r="SQC227" s="67"/>
      <c r="SQD227" s="65"/>
      <c r="SQE227" s="65"/>
      <c r="SQF227" s="65"/>
      <c r="SQG227" s="66"/>
      <c r="SQI227" s="64"/>
      <c r="SQJ227" s="67"/>
      <c r="SQK227" s="67"/>
      <c r="SQL227" s="65"/>
      <c r="SQM227" s="65"/>
      <c r="SQN227" s="65"/>
      <c r="SQO227" s="66"/>
      <c r="SQQ227" s="64"/>
      <c r="SQR227" s="67"/>
      <c r="SQS227" s="67"/>
      <c r="SQT227" s="65"/>
      <c r="SQU227" s="65"/>
      <c r="SQV227" s="65"/>
      <c r="SQW227" s="66"/>
      <c r="SQY227" s="64"/>
      <c r="SQZ227" s="67"/>
      <c r="SRA227" s="67"/>
      <c r="SRB227" s="65"/>
      <c r="SRC227" s="65"/>
      <c r="SRD227" s="65"/>
      <c r="SRE227" s="66"/>
      <c r="SRG227" s="64"/>
      <c r="SRH227" s="67"/>
      <c r="SRI227" s="67"/>
      <c r="SRJ227" s="65"/>
      <c r="SRK227" s="65"/>
      <c r="SRL227" s="65"/>
      <c r="SRM227" s="66"/>
      <c r="SRO227" s="64"/>
      <c r="SRP227" s="67"/>
      <c r="SRQ227" s="67"/>
      <c r="SRR227" s="65"/>
      <c r="SRS227" s="65"/>
      <c r="SRT227" s="65"/>
      <c r="SRU227" s="66"/>
      <c r="SRW227" s="64"/>
      <c r="SRX227" s="67"/>
      <c r="SRY227" s="67"/>
      <c r="SRZ227" s="65"/>
      <c r="SSA227" s="65"/>
      <c r="SSB227" s="65"/>
      <c r="SSC227" s="66"/>
      <c r="SSE227" s="64"/>
      <c r="SSF227" s="67"/>
      <c r="SSG227" s="67"/>
      <c r="SSH227" s="65"/>
      <c r="SSI227" s="65"/>
      <c r="SSJ227" s="65"/>
      <c r="SSK227" s="66"/>
      <c r="SSM227" s="64"/>
      <c r="SSN227" s="67"/>
      <c r="SSO227" s="67"/>
      <c r="SSP227" s="65"/>
      <c r="SSQ227" s="65"/>
      <c r="SSR227" s="65"/>
      <c r="SSS227" s="66"/>
      <c r="SSU227" s="64"/>
      <c r="SSV227" s="67"/>
      <c r="SSW227" s="67"/>
      <c r="SSX227" s="65"/>
      <c r="SSY227" s="65"/>
      <c r="SSZ227" s="65"/>
      <c r="STA227" s="66"/>
      <c r="STC227" s="64"/>
      <c r="STD227" s="67"/>
      <c r="STE227" s="67"/>
      <c r="STF227" s="65"/>
      <c r="STG227" s="65"/>
      <c r="STH227" s="65"/>
      <c r="STI227" s="66"/>
      <c r="STK227" s="64"/>
      <c r="STL227" s="67"/>
      <c r="STM227" s="67"/>
      <c r="STN227" s="65"/>
      <c r="STO227" s="65"/>
      <c r="STP227" s="65"/>
      <c r="STQ227" s="66"/>
      <c r="STS227" s="64"/>
      <c r="STT227" s="67"/>
      <c r="STU227" s="67"/>
      <c r="STV227" s="65"/>
      <c r="STW227" s="65"/>
      <c r="STX227" s="65"/>
      <c r="STY227" s="66"/>
      <c r="SUA227" s="64"/>
      <c r="SUB227" s="67"/>
      <c r="SUC227" s="67"/>
      <c r="SUD227" s="65"/>
      <c r="SUE227" s="65"/>
      <c r="SUF227" s="65"/>
      <c r="SUG227" s="66"/>
      <c r="SUI227" s="64"/>
      <c r="SUJ227" s="67"/>
      <c r="SUK227" s="67"/>
      <c r="SUL227" s="65"/>
      <c r="SUM227" s="65"/>
      <c r="SUN227" s="65"/>
      <c r="SUO227" s="66"/>
      <c r="SUQ227" s="64"/>
      <c r="SUR227" s="67"/>
      <c r="SUS227" s="67"/>
      <c r="SUT227" s="65"/>
      <c r="SUU227" s="65"/>
      <c r="SUV227" s="65"/>
      <c r="SUW227" s="66"/>
      <c r="SUY227" s="64"/>
      <c r="SUZ227" s="67"/>
      <c r="SVA227" s="67"/>
      <c r="SVB227" s="65"/>
      <c r="SVC227" s="65"/>
      <c r="SVD227" s="65"/>
      <c r="SVE227" s="66"/>
      <c r="SVG227" s="64"/>
      <c r="SVH227" s="67"/>
      <c r="SVI227" s="67"/>
      <c r="SVJ227" s="65"/>
      <c r="SVK227" s="65"/>
      <c r="SVL227" s="65"/>
      <c r="SVM227" s="66"/>
      <c r="SVO227" s="64"/>
      <c r="SVP227" s="67"/>
      <c r="SVQ227" s="67"/>
      <c r="SVR227" s="65"/>
      <c r="SVS227" s="65"/>
      <c r="SVT227" s="65"/>
      <c r="SVU227" s="66"/>
      <c r="SVW227" s="64"/>
      <c r="SVX227" s="67"/>
      <c r="SVY227" s="67"/>
      <c r="SVZ227" s="65"/>
      <c r="SWA227" s="65"/>
      <c r="SWB227" s="65"/>
      <c r="SWC227" s="66"/>
      <c r="SWE227" s="64"/>
      <c r="SWF227" s="67"/>
      <c r="SWG227" s="67"/>
      <c r="SWH227" s="65"/>
      <c r="SWI227" s="65"/>
      <c r="SWJ227" s="65"/>
      <c r="SWK227" s="66"/>
      <c r="SWM227" s="64"/>
      <c r="SWN227" s="67"/>
      <c r="SWO227" s="67"/>
      <c r="SWP227" s="65"/>
      <c r="SWQ227" s="65"/>
      <c r="SWR227" s="65"/>
      <c r="SWS227" s="66"/>
      <c r="SWU227" s="64"/>
      <c r="SWV227" s="67"/>
      <c r="SWW227" s="67"/>
      <c r="SWX227" s="65"/>
      <c r="SWY227" s="65"/>
      <c r="SWZ227" s="65"/>
      <c r="SXA227" s="66"/>
      <c r="SXC227" s="64"/>
      <c r="SXD227" s="67"/>
      <c r="SXE227" s="67"/>
      <c r="SXF227" s="65"/>
      <c r="SXG227" s="65"/>
      <c r="SXH227" s="65"/>
      <c r="SXI227" s="66"/>
      <c r="SXK227" s="64"/>
      <c r="SXL227" s="67"/>
      <c r="SXM227" s="67"/>
      <c r="SXN227" s="65"/>
      <c r="SXO227" s="65"/>
      <c r="SXP227" s="65"/>
      <c r="SXQ227" s="66"/>
      <c r="SXS227" s="64"/>
      <c r="SXT227" s="67"/>
      <c r="SXU227" s="67"/>
      <c r="SXV227" s="65"/>
      <c r="SXW227" s="65"/>
      <c r="SXX227" s="65"/>
      <c r="SXY227" s="66"/>
      <c r="SYA227" s="64"/>
      <c r="SYB227" s="67"/>
      <c r="SYC227" s="67"/>
      <c r="SYD227" s="65"/>
      <c r="SYE227" s="65"/>
      <c r="SYF227" s="65"/>
      <c r="SYG227" s="66"/>
      <c r="SYI227" s="64"/>
      <c r="SYJ227" s="67"/>
      <c r="SYK227" s="67"/>
      <c r="SYL227" s="65"/>
      <c r="SYM227" s="65"/>
      <c r="SYN227" s="65"/>
      <c r="SYO227" s="66"/>
      <c r="SYQ227" s="64"/>
      <c r="SYR227" s="67"/>
      <c r="SYS227" s="67"/>
      <c r="SYT227" s="65"/>
      <c r="SYU227" s="65"/>
      <c r="SYV227" s="65"/>
      <c r="SYW227" s="66"/>
      <c r="SYY227" s="64"/>
      <c r="SYZ227" s="67"/>
      <c r="SZA227" s="67"/>
      <c r="SZB227" s="65"/>
      <c r="SZC227" s="65"/>
      <c r="SZD227" s="65"/>
      <c r="SZE227" s="66"/>
      <c r="SZG227" s="64"/>
      <c r="SZH227" s="67"/>
      <c r="SZI227" s="67"/>
      <c r="SZJ227" s="65"/>
      <c r="SZK227" s="65"/>
      <c r="SZL227" s="65"/>
      <c r="SZM227" s="66"/>
      <c r="SZO227" s="64"/>
      <c r="SZP227" s="67"/>
      <c r="SZQ227" s="67"/>
      <c r="SZR227" s="65"/>
      <c r="SZS227" s="65"/>
      <c r="SZT227" s="65"/>
      <c r="SZU227" s="66"/>
      <c r="SZW227" s="64"/>
      <c r="SZX227" s="67"/>
      <c r="SZY227" s="67"/>
      <c r="SZZ227" s="65"/>
      <c r="TAA227" s="65"/>
      <c r="TAB227" s="65"/>
      <c r="TAC227" s="66"/>
      <c r="TAE227" s="64"/>
      <c r="TAF227" s="67"/>
      <c r="TAG227" s="67"/>
      <c r="TAH227" s="65"/>
      <c r="TAI227" s="65"/>
      <c r="TAJ227" s="65"/>
      <c r="TAK227" s="66"/>
      <c r="TAM227" s="64"/>
      <c r="TAN227" s="67"/>
      <c r="TAO227" s="67"/>
      <c r="TAP227" s="65"/>
      <c r="TAQ227" s="65"/>
      <c r="TAR227" s="65"/>
      <c r="TAS227" s="66"/>
      <c r="TAU227" s="64"/>
      <c r="TAV227" s="67"/>
      <c r="TAW227" s="67"/>
      <c r="TAX227" s="65"/>
      <c r="TAY227" s="65"/>
      <c r="TAZ227" s="65"/>
      <c r="TBA227" s="66"/>
      <c r="TBC227" s="64"/>
      <c r="TBD227" s="67"/>
      <c r="TBE227" s="67"/>
      <c r="TBF227" s="65"/>
      <c r="TBG227" s="65"/>
      <c r="TBH227" s="65"/>
      <c r="TBI227" s="66"/>
      <c r="TBK227" s="64"/>
      <c r="TBL227" s="67"/>
      <c r="TBM227" s="67"/>
      <c r="TBN227" s="65"/>
      <c r="TBO227" s="65"/>
      <c r="TBP227" s="65"/>
      <c r="TBQ227" s="66"/>
      <c r="TBS227" s="64"/>
      <c r="TBT227" s="67"/>
      <c r="TBU227" s="67"/>
      <c r="TBV227" s="65"/>
      <c r="TBW227" s="65"/>
      <c r="TBX227" s="65"/>
      <c r="TBY227" s="66"/>
      <c r="TCA227" s="64"/>
      <c r="TCB227" s="67"/>
      <c r="TCC227" s="67"/>
      <c r="TCD227" s="65"/>
      <c r="TCE227" s="65"/>
      <c r="TCF227" s="65"/>
      <c r="TCG227" s="66"/>
      <c r="TCI227" s="64"/>
      <c r="TCJ227" s="67"/>
      <c r="TCK227" s="67"/>
      <c r="TCL227" s="65"/>
      <c r="TCM227" s="65"/>
      <c r="TCN227" s="65"/>
      <c r="TCO227" s="66"/>
      <c r="TCQ227" s="64"/>
      <c r="TCR227" s="67"/>
      <c r="TCS227" s="67"/>
      <c r="TCT227" s="65"/>
      <c r="TCU227" s="65"/>
      <c r="TCV227" s="65"/>
      <c r="TCW227" s="66"/>
      <c r="TCY227" s="64"/>
      <c r="TCZ227" s="67"/>
      <c r="TDA227" s="67"/>
      <c r="TDB227" s="65"/>
      <c r="TDC227" s="65"/>
      <c r="TDD227" s="65"/>
      <c r="TDE227" s="66"/>
      <c r="TDG227" s="64"/>
      <c r="TDH227" s="67"/>
      <c r="TDI227" s="67"/>
      <c r="TDJ227" s="65"/>
      <c r="TDK227" s="65"/>
      <c r="TDL227" s="65"/>
      <c r="TDM227" s="66"/>
      <c r="TDO227" s="64"/>
      <c r="TDP227" s="67"/>
      <c r="TDQ227" s="67"/>
      <c r="TDR227" s="65"/>
      <c r="TDS227" s="65"/>
      <c r="TDT227" s="65"/>
      <c r="TDU227" s="66"/>
      <c r="TDW227" s="64"/>
      <c r="TDX227" s="67"/>
      <c r="TDY227" s="67"/>
      <c r="TDZ227" s="65"/>
      <c r="TEA227" s="65"/>
      <c r="TEB227" s="65"/>
      <c r="TEC227" s="66"/>
      <c r="TEE227" s="64"/>
      <c r="TEF227" s="67"/>
      <c r="TEG227" s="67"/>
      <c r="TEH227" s="65"/>
      <c r="TEI227" s="65"/>
      <c r="TEJ227" s="65"/>
      <c r="TEK227" s="66"/>
      <c r="TEM227" s="64"/>
      <c r="TEN227" s="67"/>
      <c r="TEO227" s="67"/>
      <c r="TEP227" s="65"/>
      <c r="TEQ227" s="65"/>
      <c r="TER227" s="65"/>
      <c r="TES227" s="66"/>
      <c r="TEU227" s="64"/>
      <c r="TEV227" s="67"/>
      <c r="TEW227" s="67"/>
      <c r="TEX227" s="65"/>
      <c r="TEY227" s="65"/>
      <c r="TEZ227" s="65"/>
      <c r="TFA227" s="66"/>
      <c r="TFC227" s="64"/>
      <c r="TFD227" s="67"/>
      <c r="TFE227" s="67"/>
      <c r="TFF227" s="65"/>
      <c r="TFG227" s="65"/>
      <c r="TFH227" s="65"/>
      <c r="TFI227" s="66"/>
      <c r="TFK227" s="64"/>
      <c r="TFL227" s="67"/>
      <c r="TFM227" s="67"/>
      <c r="TFN227" s="65"/>
      <c r="TFO227" s="65"/>
      <c r="TFP227" s="65"/>
      <c r="TFQ227" s="66"/>
      <c r="TFS227" s="64"/>
      <c r="TFT227" s="67"/>
      <c r="TFU227" s="67"/>
      <c r="TFV227" s="65"/>
      <c r="TFW227" s="65"/>
      <c r="TFX227" s="65"/>
      <c r="TFY227" s="66"/>
      <c r="TGA227" s="64"/>
      <c r="TGB227" s="67"/>
      <c r="TGC227" s="67"/>
      <c r="TGD227" s="65"/>
      <c r="TGE227" s="65"/>
      <c r="TGF227" s="65"/>
      <c r="TGG227" s="66"/>
      <c r="TGI227" s="64"/>
      <c r="TGJ227" s="67"/>
      <c r="TGK227" s="67"/>
      <c r="TGL227" s="65"/>
      <c r="TGM227" s="65"/>
      <c r="TGN227" s="65"/>
      <c r="TGO227" s="66"/>
      <c r="TGQ227" s="64"/>
      <c r="TGR227" s="67"/>
      <c r="TGS227" s="67"/>
      <c r="TGT227" s="65"/>
      <c r="TGU227" s="65"/>
      <c r="TGV227" s="65"/>
      <c r="TGW227" s="66"/>
      <c r="TGY227" s="64"/>
      <c r="TGZ227" s="67"/>
      <c r="THA227" s="67"/>
      <c r="THB227" s="65"/>
      <c r="THC227" s="65"/>
      <c r="THD227" s="65"/>
      <c r="THE227" s="66"/>
      <c r="THG227" s="64"/>
      <c r="THH227" s="67"/>
      <c r="THI227" s="67"/>
      <c r="THJ227" s="65"/>
      <c r="THK227" s="65"/>
      <c r="THL227" s="65"/>
      <c r="THM227" s="66"/>
      <c r="THO227" s="64"/>
      <c r="THP227" s="67"/>
      <c r="THQ227" s="67"/>
      <c r="THR227" s="65"/>
      <c r="THS227" s="65"/>
      <c r="THT227" s="65"/>
      <c r="THU227" s="66"/>
      <c r="THW227" s="64"/>
      <c r="THX227" s="67"/>
      <c r="THY227" s="67"/>
      <c r="THZ227" s="65"/>
      <c r="TIA227" s="65"/>
      <c r="TIB227" s="65"/>
      <c r="TIC227" s="66"/>
      <c r="TIE227" s="64"/>
      <c r="TIF227" s="67"/>
      <c r="TIG227" s="67"/>
      <c r="TIH227" s="65"/>
      <c r="TII227" s="65"/>
      <c r="TIJ227" s="65"/>
      <c r="TIK227" s="66"/>
      <c r="TIM227" s="64"/>
      <c r="TIN227" s="67"/>
      <c r="TIO227" s="67"/>
      <c r="TIP227" s="65"/>
      <c r="TIQ227" s="65"/>
      <c r="TIR227" s="65"/>
      <c r="TIS227" s="66"/>
      <c r="TIU227" s="64"/>
      <c r="TIV227" s="67"/>
      <c r="TIW227" s="67"/>
      <c r="TIX227" s="65"/>
      <c r="TIY227" s="65"/>
      <c r="TIZ227" s="65"/>
      <c r="TJA227" s="66"/>
      <c r="TJC227" s="64"/>
      <c r="TJD227" s="67"/>
      <c r="TJE227" s="67"/>
      <c r="TJF227" s="65"/>
      <c r="TJG227" s="65"/>
      <c r="TJH227" s="65"/>
      <c r="TJI227" s="66"/>
      <c r="TJK227" s="64"/>
      <c r="TJL227" s="67"/>
      <c r="TJM227" s="67"/>
      <c r="TJN227" s="65"/>
      <c r="TJO227" s="65"/>
      <c r="TJP227" s="65"/>
      <c r="TJQ227" s="66"/>
      <c r="TJS227" s="64"/>
      <c r="TJT227" s="67"/>
      <c r="TJU227" s="67"/>
      <c r="TJV227" s="65"/>
      <c r="TJW227" s="65"/>
      <c r="TJX227" s="65"/>
      <c r="TJY227" s="66"/>
      <c r="TKA227" s="64"/>
      <c r="TKB227" s="67"/>
      <c r="TKC227" s="67"/>
      <c r="TKD227" s="65"/>
      <c r="TKE227" s="65"/>
      <c r="TKF227" s="65"/>
      <c r="TKG227" s="66"/>
      <c r="TKI227" s="64"/>
      <c r="TKJ227" s="67"/>
      <c r="TKK227" s="67"/>
      <c r="TKL227" s="65"/>
      <c r="TKM227" s="65"/>
      <c r="TKN227" s="65"/>
      <c r="TKO227" s="66"/>
      <c r="TKQ227" s="64"/>
      <c r="TKR227" s="67"/>
      <c r="TKS227" s="67"/>
      <c r="TKT227" s="65"/>
      <c r="TKU227" s="65"/>
      <c r="TKV227" s="65"/>
      <c r="TKW227" s="66"/>
      <c r="TKY227" s="64"/>
      <c r="TKZ227" s="67"/>
      <c r="TLA227" s="67"/>
      <c r="TLB227" s="65"/>
      <c r="TLC227" s="65"/>
      <c r="TLD227" s="65"/>
      <c r="TLE227" s="66"/>
      <c r="TLG227" s="64"/>
      <c r="TLH227" s="67"/>
      <c r="TLI227" s="67"/>
      <c r="TLJ227" s="65"/>
      <c r="TLK227" s="65"/>
      <c r="TLL227" s="65"/>
      <c r="TLM227" s="66"/>
      <c r="TLO227" s="64"/>
      <c r="TLP227" s="67"/>
      <c r="TLQ227" s="67"/>
      <c r="TLR227" s="65"/>
      <c r="TLS227" s="65"/>
      <c r="TLT227" s="65"/>
      <c r="TLU227" s="66"/>
      <c r="TLW227" s="64"/>
      <c r="TLX227" s="67"/>
      <c r="TLY227" s="67"/>
      <c r="TLZ227" s="65"/>
      <c r="TMA227" s="65"/>
      <c r="TMB227" s="65"/>
      <c r="TMC227" s="66"/>
      <c r="TME227" s="64"/>
      <c r="TMF227" s="67"/>
      <c r="TMG227" s="67"/>
      <c r="TMH227" s="65"/>
      <c r="TMI227" s="65"/>
      <c r="TMJ227" s="65"/>
      <c r="TMK227" s="66"/>
      <c r="TMM227" s="64"/>
      <c r="TMN227" s="67"/>
      <c r="TMO227" s="67"/>
      <c r="TMP227" s="65"/>
      <c r="TMQ227" s="65"/>
      <c r="TMR227" s="65"/>
      <c r="TMS227" s="66"/>
      <c r="TMU227" s="64"/>
      <c r="TMV227" s="67"/>
      <c r="TMW227" s="67"/>
      <c r="TMX227" s="65"/>
      <c r="TMY227" s="65"/>
      <c r="TMZ227" s="65"/>
      <c r="TNA227" s="66"/>
      <c r="TNC227" s="64"/>
      <c r="TND227" s="67"/>
      <c r="TNE227" s="67"/>
      <c r="TNF227" s="65"/>
      <c r="TNG227" s="65"/>
      <c r="TNH227" s="65"/>
      <c r="TNI227" s="66"/>
      <c r="TNK227" s="64"/>
      <c r="TNL227" s="67"/>
      <c r="TNM227" s="67"/>
      <c r="TNN227" s="65"/>
      <c r="TNO227" s="65"/>
      <c r="TNP227" s="65"/>
      <c r="TNQ227" s="66"/>
      <c r="TNS227" s="64"/>
      <c r="TNT227" s="67"/>
      <c r="TNU227" s="67"/>
      <c r="TNV227" s="65"/>
      <c r="TNW227" s="65"/>
      <c r="TNX227" s="65"/>
      <c r="TNY227" s="66"/>
      <c r="TOA227" s="64"/>
      <c r="TOB227" s="67"/>
      <c r="TOC227" s="67"/>
      <c r="TOD227" s="65"/>
      <c r="TOE227" s="65"/>
      <c r="TOF227" s="65"/>
      <c r="TOG227" s="66"/>
      <c r="TOI227" s="64"/>
      <c r="TOJ227" s="67"/>
      <c r="TOK227" s="67"/>
      <c r="TOL227" s="65"/>
      <c r="TOM227" s="65"/>
      <c r="TON227" s="65"/>
      <c r="TOO227" s="66"/>
      <c r="TOQ227" s="64"/>
      <c r="TOR227" s="67"/>
      <c r="TOS227" s="67"/>
      <c r="TOT227" s="65"/>
      <c r="TOU227" s="65"/>
      <c r="TOV227" s="65"/>
      <c r="TOW227" s="66"/>
      <c r="TOY227" s="64"/>
      <c r="TOZ227" s="67"/>
      <c r="TPA227" s="67"/>
      <c r="TPB227" s="65"/>
      <c r="TPC227" s="65"/>
      <c r="TPD227" s="65"/>
      <c r="TPE227" s="66"/>
      <c r="TPG227" s="64"/>
      <c r="TPH227" s="67"/>
      <c r="TPI227" s="67"/>
      <c r="TPJ227" s="65"/>
      <c r="TPK227" s="65"/>
      <c r="TPL227" s="65"/>
      <c r="TPM227" s="66"/>
      <c r="TPO227" s="64"/>
      <c r="TPP227" s="67"/>
      <c r="TPQ227" s="67"/>
      <c r="TPR227" s="65"/>
      <c r="TPS227" s="65"/>
      <c r="TPT227" s="65"/>
      <c r="TPU227" s="66"/>
      <c r="TPW227" s="64"/>
      <c r="TPX227" s="67"/>
      <c r="TPY227" s="67"/>
      <c r="TPZ227" s="65"/>
      <c r="TQA227" s="65"/>
      <c r="TQB227" s="65"/>
      <c r="TQC227" s="66"/>
      <c r="TQE227" s="64"/>
      <c r="TQF227" s="67"/>
      <c r="TQG227" s="67"/>
      <c r="TQH227" s="65"/>
      <c r="TQI227" s="65"/>
      <c r="TQJ227" s="65"/>
      <c r="TQK227" s="66"/>
      <c r="TQM227" s="64"/>
      <c r="TQN227" s="67"/>
      <c r="TQO227" s="67"/>
      <c r="TQP227" s="65"/>
      <c r="TQQ227" s="65"/>
      <c r="TQR227" s="65"/>
      <c r="TQS227" s="66"/>
      <c r="TQU227" s="64"/>
      <c r="TQV227" s="67"/>
      <c r="TQW227" s="67"/>
      <c r="TQX227" s="65"/>
      <c r="TQY227" s="65"/>
      <c r="TQZ227" s="65"/>
      <c r="TRA227" s="66"/>
      <c r="TRC227" s="64"/>
      <c r="TRD227" s="67"/>
      <c r="TRE227" s="67"/>
      <c r="TRF227" s="65"/>
      <c r="TRG227" s="65"/>
      <c r="TRH227" s="65"/>
      <c r="TRI227" s="66"/>
      <c r="TRK227" s="64"/>
      <c r="TRL227" s="67"/>
      <c r="TRM227" s="67"/>
      <c r="TRN227" s="65"/>
      <c r="TRO227" s="65"/>
      <c r="TRP227" s="65"/>
      <c r="TRQ227" s="66"/>
      <c r="TRS227" s="64"/>
      <c r="TRT227" s="67"/>
      <c r="TRU227" s="67"/>
      <c r="TRV227" s="65"/>
      <c r="TRW227" s="65"/>
      <c r="TRX227" s="65"/>
      <c r="TRY227" s="66"/>
      <c r="TSA227" s="64"/>
      <c r="TSB227" s="67"/>
      <c r="TSC227" s="67"/>
      <c r="TSD227" s="65"/>
      <c r="TSE227" s="65"/>
      <c r="TSF227" s="65"/>
      <c r="TSG227" s="66"/>
      <c r="TSI227" s="64"/>
      <c r="TSJ227" s="67"/>
      <c r="TSK227" s="67"/>
      <c r="TSL227" s="65"/>
      <c r="TSM227" s="65"/>
      <c r="TSN227" s="65"/>
      <c r="TSO227" s="66"/>
      <c r="TSQ227" s="64"/>
      <c r="TSR227" s="67"/>
      <c r="TSS227" s="67"/>
      <c r="TST227" s="65"/>
      <c r="TSU227" s="65"/>
      <c r="TSV227" s="65"/>
      <c r="TSW227" s="66"/>
      <c r="TSY227" s="64"/>
      <c r="TSZ227" s="67"/>
      <c r="TTA227" s="67"/>
      <c r="TTB227" s="65"/>
      <c r="TTC227" s="65"/>
      <c r="TTD227" s="65"/>
      <c r="TTE227" s="66"/>
      <c r="TTG227" s="64"/>
      <c r="TTH227" s="67"/>
      <c r="TTI227" s="67"/>
      <c r="TTJ227" s="65"/>
      <c r="TTK227" s="65"/>
      <c r="TTL227" s="65"/>
      <c r="TTM227" s="66"/>
      <c r="TTO227" s="64"/>
      <c r="TTP227" s="67"/>
      <c r="TTQ227" s="67"/>
      <c r="TTR227" s="65"/>
      <c r="TTS227" s="65"/>
      <c r="TTT227" s="65"/>
      <c r="TTU227" s="66"/>
      <c r="TTW227" s="64"/>
      <c r="TTX227" s="67"/>
      <c r="TTY227" s="67"/>
      <c r="TTZ227" s="65"/>
      <c r="TUA227" s="65"/>
      <c r="TUB227" s="65"/>
      <c r="TUC227" s="66"/>
      <c r="TUE227" s="64"/>
      <c r="TUF227" s="67"/>
      <c r="TUG227" s="67"/>
      <c r="TUH227" s="65"/>
      <c r="TUI227" s="65"/>
      <c r="TUJ227" s="65"/>
      <c r="TUK227" s="66"/>
      <c r="TUM227" s="64"/>
      <c r="TUN227" s="67"/>
      <c r="TUO227" s="67"/>
      <c r="TUP227" s="65"/>
      <c r="TUQ227" s="65"/>
      <c r="TUR227" s="65"/>
      <c r="TUS227" s="66"/>
      <c r="TUU227" s="64"/>
      <c r="TUV227" s="67"/>
      <c r="TUW227" s="67"/>
      <c r="TUX227" s="65"/>
      <c r="TUY227" s="65"/>
      <c r="TUZ227" s="65"/>
      <c r="TVA227" s="66"/>
      <c r="TVC227" s="64"/>
      <c r="TVD227" s="67"/>
      <c r="TVE227" s="67"/>
      <c r="TVF227" s="65"/>
      <c r="TVG227" s="65"/>
      <c r="TVH227" s="65"/>
      <c r="TVI227" s="66"/>
      <c r="TVK227" s="64"/>
      <c r="TVL227" s="67"/>
      <c r="TVM227" s="67"/>
      <c r="TVN227" s="65"/>
      <c r="TVO227" s="65"/>
      <c r="TVP227" s="65"/>
      <c r="TVQ227" s="66"/>
      <c r="TVS227" s="64"/>
      <c r="TVT227" s="67"/>
      <c r="TVU227" s="67"/>
      <c r="TVV227" s="65"/>
      <c r="TVW227" s="65"/>
      <c r="TVX227" s="65"/>
      <c r="TVY227" s="66"/>
      <c r="TWA227" s="64"/>
      <c r="TWB227" s="67"/>
      <c r="TWC227" s="67"/>
      <c r="TWD227" s="65"/>
      <c r="TWE227" s="65"/>
      <c r="TWF227" s="65"/>
      <c r="TWG227" s="66"/>
      <c r="TWI227" s="64"/>
      <c r="TWJ227" s="67"/>
      <c r="TWK227" s="67"/>
      <c r="TWL227" s="65"/>
      <c r="TWM227" s="65"/>
      <c r="TWN227" s="65"/>
      <c r="TWO227" s="66"/>
      <c r="TWQ227" s="64"/>
      <c r="TWR227" s="67"/>
      <c r="TWS227" s="67"/>
      <c r="TWT227" s="65"/>
      <c r="TWU227" s="65"/>
      <c r="TWV227" s="65"/>
      <c r="TWW227" s="66"/>
      <c r="TWY227" s="64"/>
      <c r="TWZ227" s="67"/>
      <c r="TXA227" s="67"/>
      <c r="TXB227" s="65"/>
      <c r="TXC227" s="65"/>
      <c r="TXD227" s="65"/>
      <c r="TXE227" s="66"/>
      <c r="TXG227" s="64"/>
      <c r="TXH227" s="67"/>
      <c r="TXI227" s="67"/>
      <c r="TXJ227" s="65"/>
      <c r="TXK227" s="65"/>
      <c r="TXL227" s="65"/>
      <c r="TXM227" s="66"/>
      <c r="TXO227" s="64"/>
      <c r="TXP227" s="67"/>
      <c r="TXQ227" s="67"/>
      <c r="TXR227" s="65"/>
      <c r="TXS227" s="65"/>
      <c r="TXT227" s="65"/>
      <c r="TXU227" s="66"/>
      <c r="TXW227" s="64"/>
      <c r="TXX227" s="67"/>
      <c r="TXY227" s="67"/>
      <c r="TXZ227" s="65"/>
      <c r="TYA227" s="65"/>
      <c r="TYB227" s="65"/>
      <c r="TYC227" s="66"/>
      <c r="TYE227" s="64"/>
      <c r="TYF227" s="67"/>
      <c r="TYG227" s="67"/>
      <c r="TYH227" s="65"/>
      <c r="TYI227" s="65"/>
      <c r="TYJ227" s="65"/>
      <c r="TYK227" s="66"/>
      <c r="TYM227" s="64"/>
      <c r="TYN227" s="67"/>
      <c r="TYO227" s="67"/>
      <c r="TYP227" s="65"/>
      <c r="TYQ227" s="65"/>
      <c r="TYR227" s="65"/>
      <c r="TYS227" s="66"/>
      <c r="TYU227" s="64"/>
      <c r="TYV227" s="67"/>
      <c r="TYW227" s="67"/>
      <c r="TYX227" s="65"/>
      <c r="TYY227" s="65"/>
      <c r="TYZ227" s="65"/>
      <c r="TZA227" s="66"/>
      <c r="TZC227" s="64"/>
      <c r="TZD227" s="67"/>
      <c r="TZE227" s="67"/>
      <c r="TZF227" s="65"/>
      <c r="TZG227" s="65"/>
      <c r="TZH227" s="65"/>
      <c r="TZI227" s="66"/>
      <c r="TZK227" s="64"/>
      <c r="TZL227" s="67"/>
      <c r="TZM227" s="67"/>
      <c r="TZN227" s="65"/>
      <c r="TZO227" s="65"/>
      <c r="TZP227" s="65"/>
      <c r="TZQ227" s="66"/>
      <c r="TZS227" s="64"/>
      <c r="TZT227" s="67"/>
      <c r="TZU227" s="67"/>
      <c r="TZV227" s="65"/>
      <c r="TZW227" s="65"/>
      <c r="TZX227" s="65"/>
      <c r="TZY227" s="66"/>
      <c r="UAA227" s="64"/>
      <c r="UAB227" s="67"/>
      <c r="UAC227" s="67"/>
      <c r="UAD227" s="65"/>
      <c r="UAE227" s="65"/>
      <c r="UAF227" s="65"/>
      <c r="UAG227" s="66"/>
      <c r="UAI227" s="64"/>
      <c r="UAJ227" s="67"/>
      <c r="UAK227" s="67"/>
      <c r="UAL227" s="65"/>
      <c r="UAM227" s="65"/>
      <c r="UAN227" s="65"/>
      <c r="UAO227" s="66"/>
      <c r="UAQ227" s="64"/>
      <c r="UAR227" s="67"/>
      <c r="UAS227" s="67"/>
      <c r="UAT227" s="65"/>
      <c r="UAU227" s="65"/>
      <c r="UAV227" s="65"/>
      <c r="UAW227" s="66"/>
      <c r="UAY227" s="64"/>
      <c r="UAZ227" s="67"/>
      <c r="UBA227" s="67"/>
      <c r="UBB227" s="65"/>
      <c r="UBC227" s="65"/>
      <c r="UBD227" s="65"/>
      <c r="UBE227" s="66"/>
      <c r="UBG227" s="64"/>
      <c r="UBH227" s="67"/>
      <c r="UBI227" s="67"/>
      <c r="UBJ227" s="65"/>
      <c r="UBK227" s="65"/>
      <c r="UBL227" s="65"/>
      <c r="UBM227" s="66"/>
      <c r="UBO227" s="64"/>
      <c r="UBP227" s="67"/>
      <c r="UBQ227" s="67"/>
      <c r="UBR227" s="65"/>
      <c r="UBS227" s="65"/>
      <c r="UBT227" s="65"/>
      <c r="UBU227" s="66"/>
      <c r="UBW227" s="64"/>
      <c r="UBX227" s="67"/>
      <c r="UBY227" s="67"/>
      <c r="UBZ227" s="65"/>
      <c r="UCA227" s="65"/>
      <c r="UCB227" s="65"/>
      <c r="UCC227" s="66"/>
      <c r="UCE227" s="64"/>
      <c r="UCF227" s="67"/>
      <c r="UCG227" s="67"/>
      <c r="UCH227" s="65"/>
      <c r="UCI227" s="65"/>
      <c r="UCJ227" s="65"/>
      <c r="UCK227" s="66"/>
      <c r="UCM227" s="64"/>
      <c r="UCN227" s="67"/>
      <c r="UCO227" s="67"/>
      <c r="UCP227" s="65"/>
      <c r="UCQ227" s="65"/>
      <c r="UCR227" s="65"/>
      <c r="UCS227" s="66"/>
      <c r="UCU227" s="64"/>
      <c r="UCV227" s="67"/>
      <c r="UCW227" s="67"/>
      <c r="UCX227" s="65"/>
      <c r="UCY227" s="65"/>
      <c r="UCZ227" s="65"/>
      <c r="UDA227" s="66"/>
      <c r="UDC227" s="64"/>
      <c r="UDD227" s="67"/>
      <c r="UDE227" s="67"/>
      <c r="UDF227" s="65"/>
      <c r="UDG227" s="65"/>
      <c r="UDH227" s="65"/>
      <c r="UDI227" s="66"/>
      <c r="UDK227" s="64"/>
      <c r="UDL227" s="67"/>
      <c r="UDM227" s="67"/>
      <c r="UDN227" s="65"/>
      <c r="UDO227" s="65"/>
      <c r="UDP227" s="65"/>
      <c r="UDQ227" s="66"/>
      <c r="UDS227" s="64"/>
      <c r="UDT227" s="67"/>
      <c r="UDU227" s="67"/>
      <c r="UDV227" s="65"/>
      <c r="UDW227" s="65"/>
      <c r="UDX227" s="65"/>
      <c r="UDY227" s="66"/>
      <c r="UEA227" s="64"/>
      <c r="UEB227" s="67"/>
      <c r="UEC227" s="67"/>
      <c r="UED227" s="65"/>
      <c r="UEE227" s="65"/>
      <c r="UEF227" s="65"/>
      <c r="UEG227" s="66"/>
      <c r="UEI227" s="64"/>
      <c r="UEJ227" s="67"/>
      <c r="UEK227" s="67"/>
      <c r="UEL227" s="65"/>
      <c r="UEM227" s="65"/>
      <c r="UEN227" s="65"/>
      <c r="UEO227" s="66"/>
      <c r="UEQ227" s="64"/>
      <c r="UER227" s="67"/>
      <c r="UES227" s="67"/>
      <c r="UET227" s="65"/>
      <c r="UEU227" s="65"/>
      <c r="UEV227" s="65"/>
      <c r="UEW227" s="66"/>
      <c r="UEY227" s="64"/>
      <c r="UEZ227" s="67"/>
      <c r="UFA227" s="67"/>
      <c r="UFB227" s="65"/>
      <c r="UFC227" s="65"/>
      <c r="UFD227" s="65"/>
      <c r="UFE227" s="66"/>
      <c r="UFG227" s="64"/>
      <c r="UFH227" s="67"/>
      <c r="UFI227" s="67"/>
      <c r="UFJ227" s="65"/>
      <c r="UFK227" s="65"/>
      <c r="UFL227" s="65"/>
      <c r="UFM227" s="66"/>
      <c r="UFO227" s="64"/>
      <c r="UFP227" s="67"/>
      <c r="UFQ227" s="67"/>
      <c r="UFR227" s="65"/>
      <c r="UFS227" s="65"/>
      <c r="UFT227" s="65"/>
      <c r="UFU227" s="66"/>
      <c r="UFW227" s="64"/>
      <c r="UFX227" s="67"/>
      <c r="UFY227" s="67"/>
      <c r="UFZ227" s="65"/>
      <c r="UGA227" s="65"/>
      <c r="UGB227" s="65"/>
      <c r="UGC227" s="66"/>
      <c r="UGE227" s="64"/>
      <c r="UGF227" s="67"/>
      <c r="UGG227" s="67"/>
      <c r="UGH227" s="65"/>
      <c r="UGI227" s="65"/>
      <c r="UGJ227" s="65"/>
      <c r="UGK227" s="66"/>
      <c r="UGM227" s="64"/>
      <c r="UGN227" s="67"/>
      <c r="UGO227" s="67"/>
      <c r="UGP227" s="65"/>
      <c r="UGQ227" s="65"/>
      <c r="UGR227" s="65"/>
      <c r="UGS227" s="66"/>
      <c r="UGU227" s="64"/>
      <c r="UGV227" s="67"/>
      <c r="UGW227" s="67"/>
      <c r="UGX227" s="65"/>
      <c r="UGY227" s="65"/>
      <c r="UGZ227" s="65"/>
      <c r="UHA227" s="66"/>
      <c r="UHC227" s="64"/>
      <c r="UHD227" s="67"/>
      <c r="UHE227" s="67"/>
      <c r="UHF227" s="65"/>
      <c r="UHG227" s="65"/>
      <c r="UHH227" s="65"/>
      <c r="UHI227" s="66"/>
      <c r="UHK227" s="64"/>
      <c r="UHL227" s="67"/>
      <c r="UHM227" s="67"/>
      <c r="UHN227" s="65"/>
      <c r="UHO227" s="65"/>
      <c r="UHP227" s="65"/>
      <c r="UHQ227" s="66"/>
      <c r="UHS227" s="64"/>
      <c r="UHT227" s="67"/>
      <c r="UHU227" s="67"/>
      <c r="UHV227" s="65"/>
      <c r="UHW227" s="65"/>
      <c r="UHX227" s="65"/>
      <c r="UHY227" s="66"/>
      <c r="UIA227" s="64"/>
      <c r="UIB227" s="67"/>
      <c r="UIC227" s="67"/>
      <c r="UID227" s="65"/>
      <c r="UIE227" s="65"/>
      <c r="UIF227" s="65"/>
      <c r="UIG227" s="66"/>
      <c r="UII227" s="64"/>
      <c r="UIJ227" s="67"/>
      <c r="UIK227" s="67"/>
      <c r="UIL227" s="65"/>
      <c r="UIM227" s="65"/>
      <c r="UIN227" s="65"/>
      <c r="UIO227" s="66"/>
      <c r="UIQ227" s="64"/>
      <c r="UIR227" s="67"/>
      <c r="UIS227" s="67"/>
      <c r="UIT227" s="65"/>
      <c r="UIU227" s="65"/>
      <c r="UIV227" s="65"/>
      <c r="UIW227" s="66"/>
      <c r="UIY227" s="64"/>
      <c r="UIZ227" s="67"/>
      <c r="UJA227" s="67"/>
      <c r="UJB227" s="65"/>
      <c r="UJC227" s="65"/>
      <c r="UJD227" s="65"/>
      <c r="UJE227" s="66"/>
      <c r="UJG227" s="64"/>
      <c r="UJH227" s="67"/>
      <c r="UJI227" s="67"/>
      <c r="UJJ227" s="65"/>
      <c r="UJK227" s="65"/>
      <c r="UJL227" s="65"/>
      <c r="UJM227" s="66"/>
      <c r="UJO227" s="64"/>
      <c r="UJP227" s="67"/>
      <c r="UJQ227" s="67"/>
      <c r="UJR227" s="65"/>
      <c r="UJS227" s="65"/>
      <c r="UJT227" s="65"/>
      <c r="UJU227" s="66"/>
      <c r="UJW227" s="64"/>
      <c r="UJX227" s="67"/>
      <c r="UJY227" s="67"/>
      <c r="UJZ227" s="65"/>
      <c r="UKA227" s="65"/>
      <c r="UKB227" s="65"/>
      <c r="UKC227" s="66"/>
      <c r="UKE227" s="64"/>
      <c r="UKF227" s="67"/>
      <c r="UKG227" s="67"/>
      <c r="UKH227" s="65"/>
      <c r="UKI227" s="65"/>
      <c r="UKJ227" s="65"/>
      <c r="UKK227" s="66"/>
      <c r="UKM227" s="64"/>
      <c r="UKN227" s="67"/>
      <c r="UKO227" s="67"/>
      <c r="UKP227" s="65"/>
      <c r="UKQ227" s="65"/>
      <c r="UKR227" s="65"/>
      <c r="UKS227" s="66"/>
      <c r="UKU227" s="64"/>
      <c r="UKV227" s="67"/>
      <c r="UKW227" s="67"/>
      <c r="UKX227" s="65"/>
      <c r="UKY227" s="65"/>
      <c r="UKZ227" s="65"/>
      <c r="ULA227" s="66"/>
      <c r="ULC227" s="64"/>
      <c r="ULD227" s="67"/>
      <c r="ULE227" s="67"/>
      <c r="ULF227" s="65"/>
      <c r="ULG227" s="65"/>
      <c r="ULH227" s="65"/>
      <c r="ULI227" s="66"/>
      <c r="ULK227" s="64"/>
      <c r="ULL227" s="67"/>
      <c r="ULM227" s="67"/>
      <c r="ULN227" s="65"/>
      <c r="ULO227" s="65"/>
      <c r="ULP227" s="65"/>
      <c r="ULQ227" s="66"/>
      <c r="ULS227" s="64"/>
      <c r="ULT227" s="67"/>
      <c r="ULU227" s="67"/>
      <c r="ULV227" s="65"/>
      <c r="ULW227" s="65"/>
      <c r="ULX227" s="65"/>
      <c r="ULY227" s="66"/>
      <c r="UMA227" s="64"/>
      <c r="UMB227" s="67"/>
      <c r="UMC227" s="67"/>
      <c r="UMD227" s="65"/>
      <c r="UME227" s="65"/>
      <c r="UMF227" s="65"/>
      <c r="UMG227" s="66"/>
      <c r="UMI227" s="64"/>
      <c r="UMJ227" s="67"/>
      <c r="UMK227" s="67"/>
      <c r="UML227" s="65"/>
      <c r="UMM227" s="65"/>
      <c r="UMN227" s="65"/>
      <c r="UMO227" s="66"/>
      <c r="UMQ227" s="64"/>
      <c r="UMR227" s="67"/>
      <c r="UMS227" s="67"/>
      <c r="UMT227" s="65"/>
      <c r="UMU227" s="65"/>
      <c r="UMV227" s="65"/>
      <c r="UMW227" s="66"/>
      <c r="UMY227" s="64"/>
      <c r="UMZ227" s="67"/>
      <c r="UNA227" s="67"/>
      <c r="UNB227" s="65"/>
      <c r="UNC227" s="65"/>
      <c r="UND227" s="65"/>
      <c r="UNE227" s="66"/>
      <c r="UNG227" s="64"/>
      <c r="UNH227" s="67"/>
      <c r="UNI227" s="67"/>
      <c r="UNJ227" s="65"/>
      <c r="UNK227" s="65"/>
      <c r="UNL227" s="65"/>
      <c r="UNM227" s="66"/>
      <c r="UNO227" s="64"/>
      <c r="UNP227" s="67"/>
      <c r="UNQ227" s="67"/>
      <c r="UNR227" s="65"/>
      <c r="UNS227" s="65"/>
      <c r="UNT227" s="65"/>
      <c r="UNU227" s="66"/>
      <c r="UNW227" s="64"/>
      <c r="UNX227" s="67"/>
      <c r="UNY227" s="67"/>
      <c r="UNZ227" s="65"/>
      <c r="UOA227" s="65"/>
      <c r="UOB227" s="65"/>
      <c r="UOC227" s="66"/>
      <c r="UOE227" s="64"/>
      <c r="UOF227" s="67"/>
      <c r="UOG227" s="67"/>
      <c r="UOH227" s="65"/>
      <c r="UOI227" s="65"/>
      <c r="UOJ227" s="65"/>
      <c r="UOK227" s="66"/>
      <c r="UOM227" s="64"/>
      <c r="UON227" s="67"/>
      <c r="UOO227" s="67"/>
      <c r="UOP227" s="65"/>
      <c r="UOQ227" s="65"/>
      <c r="UOR227" s="65"/>
      <c r="UOS227" s="66"/>
      <c r="UOU227" s="64"/>
      <c r="UOV227" s="67"/>
      <c r="UOW227" s="67"/>
      <c r="UOX227" s="65"/>
      <c r="UOY227" s="65"/>
      <c r="UOZ227" s="65"/>
      <c r="UPA227" s="66"/>
      <c r="UPC227" s="64"/>
      <c r="UPD227" s="67"/>
      <c r="UPE227" s="67"/>
      <c r="UPF227" s="65"/>
      <c r="UPG227" s="65"/>
      <c r="UPH227" s="65"/>
      <c r="UPI227" s="66"/>
      <c r="UPK227" s="64"/>
      <c r="UPL227" s="67"/>
      <c r="UPM227" s="67"/>
      <c r="UPN227" s="65"/>
      <c r="UPO227" s="65"/>
      <c r="UPP227" s="65"/>
      <c r="UPQ227" s="66"/>
      <c r="UPS227" s="64"/>
      <c r="UPT227" s="67"/>
      <c r="UPU227" s="67"/>
      <c r="UPV227" s="65"/>
      <c r="UPW227" s="65"/>
      <c r="UPX227" s="65"/>
      <c r="UPY227" s="66"/>
      <c r="UQA227" s="64"/>
      <c r="UQB227" s="67"/>
      <c r="UQC227" s="67"/>
      <c r="UQD227" s="65"/>
      <c r="UQE227" s="65"/>
      <c r="UQF227" s="65"/>
      <c r="UQG227" s="66"/>
      <c r="UQI227" s="64"/>
      <c r="UQJ227" s="67"/>
      <c r="UQK227" s="67"/>
      <c r="UQL227" s="65"/>
      <c r="UQM227" s="65"/>
      <c r="UQN227" s="65"/>
      <c r="UQO227" s="66"/>
      <c r="UQQ227" s="64"/>
      <c r="UQR227" s="67"/>
      <c r="UQS227" s="67"/>
      <c r="UQT227" s="65"/>
      <c r="UQU227" s="65"/>
      <c r="UQV227" s="65"/>
      <c r="UQW227" s="66"/>
      <c r="UQY227" s="64"/>
      <c r="UQZ227" s="67"/>
      <c r="URA227" s="67"/>
      <c r="URB227" s="65"/>
      <c r="URC227" s="65"/>
      <c r="URD227" s="65"/>
      <c r="URE227" s="66"/>
      <c r="URG227" s="64"/>
      <c r="URH227" s="67"/>
      <c r="URI227" s="67"/>
      <c r="URJ227" s="65"/>
      <c r="URK227" s="65"/>
      <c r="URL227" s="65"/>
      <c r="URM227" s="66"/>
      <c r="URO227" s="64"/>
      <c r="URP227" s="67"/>
      <c r="URQ227" s="67"/>
      <c r="URR227" s="65"/>
      <c r="URS227" s="65"/>
      <c r="URT227" s="65"/>
      <c r="URU227" s="66"/>
      <c r="URW227" s="64"/>
      <c r="URX227" s="67"/>
      <c r="URY227" s="67"/>
      <c r="URZ227" s="65"/>
      <c r="USA227" s="65"/>
      <c r="USB227" s="65"/>
      <c r="USC227" s="66"/>
      <c r="USE227" s="64"/>
      <c r="USF227" s="67"/>
      <c r="USG227" s="67"/>
      <c r="USH227" s="65"/>
      <c r="USI227" s="65"/>
      <c r="USJ227" s="65"/>
      <c r="USK227" s="66"/>
      <c r="USM227" s="64"/>
      <c r="USN227" s="67"/>
      <c r="USO227" s="67"/>
      <c r="USP227" s="65"/>
      <c r="USQ227" s="65"/>
      <c r="USR227" s="65"/>
      <c r="USS227" s="66"/>
      <c r="USU227" s="64"/>
      <c r="USV227" s="67"/>
      <c r="USW227" s="67"/>
      <c r="USX227" s="65"/>
      <c r="USY227" s="65"/>
      <c r="USZ227" s="65"/>
      <c r="UTA227" s="66"/>
      <c r="UTC227" s="64"/>
      <c r="UTD227" s="67"/>
      <c r="UTE227" s="67"/>
      <c r="UTF227" s="65"/>
      <c r="UTG227" s="65"/>
      <c r="UTH227" s="65"/>
      <c r="UTI227" s="66"/>
      <c r="UTK227" s="64"/>
      <c r="UTL227" s="67"/>
      <c r="UTM227" s="67"/>
      <c r="UTN227" s="65"/>
      <c r="UTO227" s="65"/>
      <c r="UTP227" s="65"/>
      <c r="UTQ227" s="66"/>
      <c r="UTS227" s="64"/>
      <c r="UTT227" s="67"/>
      <c r="UTU227" s="67"/>
      <c r="UTV227" s="65"/>
      <c r="UTW227" s="65"/>
      <c r="UTX227" s="65"/>
      <c r="UTY227" s="66"/>
      <c r="UUA227" s="64"/>
      <c r="UUB227" s="67"/>
      <c r="UUC227" s="67"/>
      <c r="UUD227" s="65"/>
      <c r="UUE227" s="65"/>
      <c r="UUF227" s="65"/>
      <c r="UUG227" s="66"/>
      <c r="UUI227" s="64"/>
      <c r="UUJ227" s="67"/>
      <c r="UUK227" s="67"/>
      <c r="UUL227" s="65"/>
      <c r="UUM227" s="65"/>
      <c r="UUN227" s="65"/>
      <c r="UUO227" s="66"/>
      <c r="UUQ227" s="64"/>
      <c r="UUR227" s="67"/>
      <c r="UUS227" s="67"/>
      <c r="UUT227" s="65"/>
      <c r="UUU227" s="65"/>
      <c r="UUV227" s="65"/>
      <c r="UUW227" s="66"/>
      <c r="UUY227" s="64"/>
      <c r="UUZ227" s="67"/>
      <c r="UVA227" s="67"/>
      <c r="UVB227" s="65"/>
      <c r="UVC227" s="65"/>
      <c r="UVD227" s="65"/>
      <c r="UVE227" s="66"/>
      <c r="UVG227" s="64"/>
      <c r="UVH227" s="67"/>
      <c r="UVI227" s="67"/>
      <c r="UVJ227" s="65"/>
      <c r="UVK227" s="65"/>
      <c r="UVL227" s="65"/>
      <c r="UVM227" s="66"/>
      <c r="UVO227" s="64"/>
      <c r="UVP227" s="67"/>
      <c r="UVQ227" s="67"/>
      <c r="UVR227" s="65"/>
      <c r="UVS227" s="65"/>
      <c r="UVT227" s="65"/>
      <c r="UVU227" s="66"/>
      <c r="UVW227" s="64"/>
      <c r="UVX227" s="67"/>
      <c r="UVY227" s="67"/>
      <c r="UVZ227" s="65"/>
      <c r="UWA227" s="65"/>
      <c r="UWB227" s="65"/>
      <c r="UWC227" s="66"/>
      <c r="UWE227" s="64"/>
      <c r="UWF227" s="67"/>
      <c r="UWG227" s="67"/>
      <c r="UWH227" s="65"/>
      <c r="UWI227" s="65"/>
      <c r="UWJ227" s="65"/>
      <c r="UWK227" s="66"/>
      <c r="UWM227" s="64"/>
      <c r="UWN227" s="67"/>
      <c r="UWO227" s="67"/>
      <c r="UWP227" s="65"/>
      <c r="UWQ227" s="65"/>
      <c r="UWR227" s="65"/>
      <c r="UWS227" s="66"/>
      <c r="UWU227" s="64"/>
      <c r="UWV227" s="67"/>
      <c r="UWW227" s="67"/>
      <c r="UWX227" s="65"/>
      <c r="UWY227" s="65"/>
      <c r="UWZ227" s="65"/>
      <c r="UXA227" s="66"/>
      <c r="UXC227" s="64"/>
      <c r="UXD227" s="67"/>
      <c r="UXE227" s="67"/>
      <c r="UXF227" s="65"/>
      <c r="UXG227" s="65"/>
      <c r="UXH227" s="65"/>
      <c r="UXI227" s="66"/>
      <c r="UXK227" s="64"/>
      <c r="UXL227" s="67"/>
      <c r="UXM227" s="67"/>
      <c r="UXN227" s="65"/>
      <c r="UXO227" s="65"/>
      <c r="UXP227" s="65"/>
      <c r="UXQ227" s="66"/>
      <c r="UXS227" s="64"/>
      <c r="UXT227" s="67"/>
      <c r="UXU227" s="67"/>
      <c r="UXV227" s="65"/>
      <c r="UXW227" s="65"/>
      <c r="UXX227" s="65"/>
      <c r="UXY227" s="66"/>
      <c r="UYA227" s="64"/>
      <c r="UYB227" s="67"/>
      <c r="UYC227" s="67"/>
      <c r="UYD227" s="65"/>
      <c r="UYE227" s="65"/>
      <c r="UYF227" s="65"/>
      <c r="UYG227" s="66"/>
      <c r="UYI227" s="64"/>
      <c r="UYJ227" s="67"/>
      <c r="UYK227" s="67"/>
      <c r="UYL227" s="65"/>
      <c r="UYM227" s="65"/>
      <c r="UYN227" s="65"/>
      <c r="UYO227" s="66"/>
      <c r="UYQ227" s="64"/>
      <c r="UYR227" s="67"/>
      <c r="UYS227" s="67"/>
      <c r="UYT227" s="65"/>
      <c r="UYU227" s="65"/>
      <c r="UYV227" s="65"/>
      <c r="UYW227" s="66"/>
      <c r="UYY227" s="64"/>
      <c r="UYZ227" s="67"/>
      <c r="UZA227" s="67"/>
      <c r="UZB227" s="65"/>
      <c r="UZC227" s="65"/>
      <c r="UZD227" s="65"/>
      <c r="UZE227" s="66"/>
      <c r="UZG227" s="64"/>
      <c r="UZH227" s="67"/>
      <c r="UZI227" s="67"/>
      <c r="UZJ227" s="65"/>
      <c r="UZK227" s="65"/>
      <c r="UZL227" s="65"/>
      <c r="UZM227" s="66"/>
      <c r="UZO227" s="64"/>
      <c r="UZP227" s="67"/>
      <c r="UZQ227" s="67"/>
      <c r="UZR227" s="65"/>
      <c r="UZS227" s="65"/>
      <c r="UZT227" s="65"/>
      <c r="UZU227" s="66"/>
      <c r="UZW227" s="64"/>
      <c r="UZX227" s="67"/>
      <c r="UZY227" s="67"/>
      <c r="UZZ227" s="65"/>
      <c r="VAA227" s="65"/>
      <c r="VAB227" s="65"/>
      <c r="VAC227" s="66"/>
      <c r="VAE227" s="64"/>
      <c r="VAF227" s="67"/>
      <c r="VAG227" s="67"/>
      <c r="VAH227" s="65"/>
      <c r="VAI227" s="65"/>
      <c r="VAJ227" s="65"/>
      <c r="VAK227" s="66"/>
      <c r="VAM227" s="64"/>
      <c r="VAN227" s="67"/>
      <c r="VAO227" s="67"/>
      <c r="VAP227" s="65"/>
      <c r="VAQ227" s="65"/>
      <c r="VAR227" s="65"/>
      <c r="VAS227" s="66"/>
      <c r="VAU227" s="64"/>
      <c r="VAV227" s="67"/>
      <c r="VAW227" s="67"/>
      <c r="VAX227" s="65"/>
      <c r="VAY227" s="65"/>
      <c r="VAZ227" s="65"/>
      <c r="VBA227" s="66"/>
      <c r="VBC227" s="64"/>
      <c r="VBD227" s="67"/>
      <c r="VBE227" s="67"/>
      <c r="VBF227" s="65"/>
      <c r="VBG227" s="65"/>
      <c r="VBH227" s="65"/>
      <c r="VBI227" s="66"/>
      <c r="VBK227" s="64"/>
      <c r="VBL227" s="67"/>
      <c r="VBM227" s="67"/>
      <c r="VBN227" s="65"/>
      <c r="VBO227" s="65"/>
      <c r="VBP227" s="65"/>
      <c r="VBQ227" s="66"/>
      <c r="VBS227" s="64"/>
      <c r="VBT227" s="67"/>
      <c r="VBU227" s="67"/>
      <c r="VBV227" s="65"/>
      <c r="VBW227" s="65"/>
      <c r="VBX227" s="65"/>
      <c r="VBY227" s="66"/>
      <c r="VCA227" s="64"/>
      <c r="VCB227" s="67"/>
      <c r="VCC227" s="67"/>
      <c r="VCD227" s="65"/>
      <c r="VCE227" s="65"/>
      <c r="VCF227" s="65"/>
      <c r="VCG227" s="66"/>
      <c r="VCI227" s="64"/>
      <c r="VCJ227" s="67"/>
      <c r="VCK227" s="67"/>
      <c r="VCL227" s="65"/>
      <c r="VCM227" s="65"/>
      <c r="VCN227" s="65"/>
      <c r="VCO227" s="66"/>
      <c r="VCQ227" s="64"/>
      <c r="VCR227" s="67"/>
      <c r="VCS227" s="67"/>
      <c r="VCT227" s="65"/>
      <c r="VCU227" s="65"/>
      <c r="VCV227" s="65"/>
      <c r="VCW227" s="66"/>
      <c r="VCY227" s="64"/>
      <c r="VCZ227" s="67"/>
      <c r="VDA227" s="67"/>
      <c r="VDB227" s="65"/>
      <c r="VDC227" s="65"/>
      <c r="VDD227" s="65"/>
      <c r="VDE227" s="66"/>
      <c r="VDG227" s="64"/>
      <c r="VDH227" s="67"/>
      <c r="VDI227" s="67"/>
      <c r="VDJ227" s="65"/>
      <c r="VDK227" s="65"/>
      <c r="VDL227" s="65"/>
      <c r="VDM227" s="66"/>
      <c r="VDO227" s="64"/>
      <c r="VDP227" s="67"/>
      <c r="VDQ227" s="67"/>
      <c r="VDR227" s="65"/>
      <c r="VDS227" s="65"/>
      <c r="VDT227" s="65"/>
      <c r="VDU227" s="66"/>
      <c r="VDW227" s="64"/>
      <c r="VDX227" s="67"/>
      <c r="VDY227" s="67"/>
      <c r="VDZ227" s="65"/>
      <c r="VEA227" s="65"/>
      <c r="VEB227" s="65"/>
      <c r="VEC227" s="66"/>
      <c r="VEE227" s="64"/>
      <c r="VEF227" s="67"/>
      <c r="VEG227" s="67"/>
      <c r="VEH227" s="65"/>
      <c r="VEI227" s="65"/>
      <c r="VEJ227" s="65"/>
      <c r="VEK227" s="66"/>
      <c r="VEM227" s="64"/>
      <c r="VEN227" s="67"/>
      <c r="VEO227" s="67"/>
      <c r="VEP227" s="65"/>
      <c r="VEQ227" s="65"/>
      <c r="VER227" s="65"/>
      <c r="VES227" s="66"/>
      <c r="VEU227" s="64"/>
      <c r="VEV227" s="67"/>
      <c r="VEW227" s="67"/>
      <c r="VEX227" s="65"/>
      <c r="VEY227" s="65"/>
      <c r="VEZ227" s="65"/>
      <c r="VFA227" s="66"/>
      <c r="VFC227" s="64"/>
      <c r="VFD227" s="67"/>
      <c r="VFE227" s="67"/>
      <c r="VFF227" s="65"/>
      <c r="VFG227" s="65"/>
      <c r="VFH227" s="65"/>
      <c r="VFI227" s="66"/>
      <c r="VFK227" s="64"/>
      <c r="VFL227" s="67"/>
      <c r="VFM227" s="67"/>
      <c r="VFN227" s="65"/>
      <c r="VFO227" s="65"/>
      <c r="VFP227" s="65"/>
      <c r="VFQ227" s="66"/>
      <c r="VFS227" s="64"/>
      <c r="VFT227" s="67"/>
      <c r="VFU227" s="67"/>
      <c r="VFV227" s="65"/>
      <c r="VFW227" s="65"/>
      <c r="VFX227" s="65"/>
      <c r="VFY227" s="66"/>
      <c r="VGA227" s="64"/>
      <c r="VGB227" s="67"/>
      <c r="VGC227" s="67"/>
      <c r="VGD227" s="65"/>
      <c r="VGE227" s="65"/>
      <c r="VGF227" s="65"/>
      <c r="VGG227" s="66"/>
      <c r="VGI227" s="64"/>
      <c r="VGJ227" s="67"/>
      <c r="VGK227" s="67"/>
      <c r="VGL227" s="65"/>
      <c r="VGM227" s="65"/>
      <c r="VGN227" s="65"/>
      <c r="VGO227" s="66"/>
      <c r="VGQ227" s="64"/>
      <c r="VGR227" s="67"/>
      <c r="VGS227" s="67"/>
      <c r="VGT227" s="65"/>
      <c r="VGU227" s="65"/>
      <c r="VGV227" s="65"/>
      <c r="VGW227" s="66"/>
      <c r="VGY227" s="64"/>
      <c r="VGZ227" s="67"/>
      <c r="VHA227" s="67"/>
      <c r="VHB227" s="65"/>
      <c r="VHC227" s="65"/>
      <c r="VHD227" s="65"/>
      <c r="VHE227" s="66"/>
      <c r="VHG227" s="64"/>
      <c r="VHH227" s="67"/>
      <c r="VHI227" s="67"/>
      <c r="VHJ227" s="65"/>
      <c r="VHK227" s="65"/>
      <c r="VHL227" s="65"/>
      <c r="VHM227" s="66"/>
      <c r="VHO227" s="64"/>
      <c r="VHP227" s="67"/>
      <c r="VHQ227" s="67"/>
      <c r="VHR227" s="65"/>
      <c r="VHS227" s="65"/>
      <c r="VHT227" s="65"/>
      <c r="VHU227" s="66"/>
      <c r="VHW227" s="64"/>
      <c r="VHX227" s="67"/>
      <c r="VHY227" s="67"/>
      <c r="VHZ227" s="65"/>
      <c r="VIA227" s="65"/>
      <c r="VIB227" s="65"/>
      <c r="VIC227" s="66"/>
      <c r="VIE227" s="64"/>
      <c r="VIF227" s="67"/>
      <c r="VIG227" s="67"/>
      <c r="VIH227" s="65"/>
      <c r="VII227" s="65"/>
      <c r="VIJ227" s="65"/>
      <c r="VIK227" s="66"/>
      <c r="VIM227" s="64"/>
      <c r="VIN227" s="67"/>
      <c r="VIO227" s="67"/>
      <c r="VIP227" s="65"/>
      <c r="VIQ227" s="65"/>
      <c r="VIR227" s="65"/>
      <c r="VIS227" s="66"/>
      <c r="VIU227" s="64"/>
      <c r="VIV227" s="67"/>
      <c r="VIW227" s="67"/>
      <c r="VIX227" s="65"/>
      <c r="VIY227" s="65"/>
      <c r="VIZ227" s="65"/>
      <c r="VJA227" s="66"/>
      <c r="VJC227" s="64"/>
      <c r="VJD227" s="67"/>
      <c r="VJE227" s="67"/>
      <c r="VJF227" s="65"/>
      <c r="VJG227" s="65"/>
      <c r="VJH227" s="65"/>
      <c r="VJI227" s="66"/>
      <c r="VJK227" s="64"/>
      <c r="VJL227" s="67"/>
      <c r="VJM227" s="67"/>
      <c r="VJN227" s="65"/>
      <c r="VJO227" s="65"/>
      <c r="VJP227" s="65"/>
      <c r="VJQ227" s="66"/>
      <c r="VJS227" s="64"/>
      <c r="VJT227" s="67"/>
      <c r="VJU227" s="67"/>
      <c r="VJV227" s="65"/>
      <c r="VJW227" s="65"/>
      <c r="VJX227" s="65"/>
      <c r="VJY227" s="66"/>
      <c r="VKA227" s="64"/>
      <c r="VKB227" s="67"/>
      <c r="VKC227" s="67"/>
      <c r="VKD227" s="65"/>
      <c r="VKE227" s="65"/>
      <c r="VKF227" s="65"/>
      <c r="VKG227" s="66"/>
      <c r="VKI227" s="64"/>
      <c r="VKJ227" s="67"/>
      <c r="VKK227" s="67"/>
      <c r="VKL227" s="65"/>
      <c r="VKM227" s="65"/>
      <c r="VKN227" s="65"/>
      <c r="VKO227" s="66"/>
      <c r="VKQ227" s="64"/>
      <c r="VKR227" s="67"/>
      <c r="VKS227" s="67"/>
      <c r="VKT227" s="65"/>
      <c r="VKU227" s="65"/>
      <c r="VKV227" s="65"/>
      <c r="VKW227" s="66"/>
      <c r="VKY227" s="64"/>
      <c r="VKZ227" s="67"/>
      <c r="VLA227" s="67"/>
      <c r="VLB227" s="65"/>
      <c r="VLC227" s="65"/>
      <c r="VLD227" s="65"/>
      <c r="VLE227" s="66"/>
      <c r="VLG227" s="64"/>
      <c r="VLH227" s="67"/>
      <c r="VLI227" s="67"/>
      <c r="VLJ227" s="65"/>
      <c r="VLK227" s="65"/>
      <c r="VLL227" s="65"/>
      <c r="VLM227" s="66"/>
      <c r="VLO227" s="64"/>
      <c r="VLP227" s="67"/>
      <c r="VLQ227" s="67"/>
      <c r="VLR227" s="65"/>
      <c r="VLS227" s="65"/>
      <c r="VLT227" s="65"/>
      <c r="VLU227" s="66"/>
      <c r="VLW227" s="64"/>
      <c r="VLX227" s="67"/>
      <c r="VLY227" s="67"/>
      <c r="VLZ227" s="65"/>
      <c r="VMA227" s="65"/>
      <c r="VMB227" s="65"/>
      <c r="VMC227" s="66"/>
      <c r="VME227" s="64"/>
      <c r="VMF227" s="67"/>
      <c r="VMG227" s="67"/>
      <c r="VMH227" s="65"/>
      <c r="VMI227" s="65"/>
      <c r="VMJ227" s="65"/>
      <c r="VMK227" s="66"/>
      <c r="VMM227" s="64"/>
      <c r="VMN227" s="67"/>
      <c r="VMO227" s="67"/>
      <c r="VMP227" s="65"/>
      <c r="VMQ227" s="65"/>
      <c r="VMR227" s="65"/>
      <c r="VMS227" s="66"/>
      <c r="VMU227" s="64"/>
      <c r="VMV227" s="67"/>
      <c r="VMW227" s="67"/>
      <c r="VMX227" s="65"/>
      <c r="VMY227" s="65"/>
      <c r="VMZ227" s="65"/>
      <c r="VNA227" s="66"/>
      <c r="VNC227" s="64"/>
      <c r="VND227" s="67"/>
      <c r="VNE227" s="67"/>
      <c r="VNF227" s="65"/>
      <c r="VNG227" s="65"/>
      <c r="VNH227" s="65"/>
      <c r="VNI227" s="66"/>
      <c r="VNK227" s="64"/>
      <c r="VNL227" s="67"/>
      <c r="VNM227" s="67"/>
      <c r="VNN227" s="65"/>
      <c r="VNO227" s="65"/>
      <c r="VNP227" s="65"/>
      <c r="VNQ227" s="66"/>
      <c r="VNS227" s="64"/>
      <c r="VNT227" s="67"/>
      <c r="VNU227" s="67"/>
      <c r="VNV227" s="65"/>
      <c r="VNW227" s="65"/>
      <c r="VNX227" s="65"/>
      <c r="VNY227" s="66"/>
      <c r="VOA227" s="64"/>
      <c r="VOB227" s="67"/>
      <c r="VOC227" s="67"/>
      <c r="VOD227" s="65"/>
      <c r="VOE227" s="65"/>
      <c r="VOF227" s="65"/>
      <c r="VOG227" s="66"/>
      <c r="VOI227" s="64"/>
      <c r="VOJ227" s="67"/>
      <c r="VOK227" s="67"/>
      <c r="VOL227" s="65"/>
      <c r="VOM227" s="65"/>
      <c r="VON227" s="65"/>
      <c r="VOO227" s="66"/>
      <c r="VOQ227" s="64"/>
      <c r="VOR227" s="67"/>
      <c r="VOS227" s="67"/>
      <c r="VOT227" s="65"/>
      <c r="VOU227" s="65"/>
      <c r="VOV227" s="65"/>
      <c r="VOW227" s="66"/>
      <c r="VOY227" s="64"/>
      <c r="VOZ227" s="67"/>
      <c r="VPA227" s="67"/>
      <c r="VPB227" s="65"/>
      <c r="VPC227" s="65"/>
      <c r="VPD227" s="65"/>
      <c r="VPE227" s="66"/>
      <c r="VPG227" s="64"/>
      <c r="VPH227" s="67"/>
      <c r="VPI227" s="67"/>
      <c r="VPJ227" s="65"/>
      <c r="VPK227" s="65"/>
      <c r="VPL227" s="65"/>
      <c r="VPM227" s="66"/>
      <c r="VPO227" s="64"/>
      <c r="VPP227" s="67"/>
      <c r="VPQ227" s="67"/>
      <c r="VPR227" s="65"/>
      <c r="VPS227" s="65"/>
      <c r="VPT227" s="65"/>
      <c r="VPU227" s="66"/>
      <c r="VPW227" s="64"/>
      <c r="VPX227" s="67"/>
      <c r="VPY227" s="67"/>
      <c r="VPZ227" s="65"/>
      <c r="VQA227" s="65"/>
      <c r="VQB227" s="65"/>
      <c r="VQC227" s="66"/>
      <c r="VQE227" s="64"/>
      <c r="VQF227" s="67"/>
      <c r="VQG227" s="67"/>
      <c r="VQH227" s="65"/>
      <c r="VQI227" s="65"/>
      <c r="VQJ227" s="65"/>
      <c r="VQK227" s="66"/>
      <c r="VQM227" s="64"/>
      <c r="VQN227" s="67"/>
      <c r="VQO227" s="67"/>
      <c r="VQP227" s="65"/>
      <c r="VQQ227" s="65"/>
      <c r="VQR227" s="65"/>
      <c r="VQS227" s="66"/>
      <c r="VQU227" s="64"/>
      <c r="VQV227" s="67"/>
      <c r="VQW227" s="67"/>
      <c r="VQX227" s="65"/>
      <c r="VQY227" s="65"/>
      <c r="VQZ227" s="65"/>
      <c r="VRA227" s="66"/>
      <c r="VRC227" s="64"/>
      <c r="VRD227" s="67"/>
      <c r="VRE227" s="67"/>
      <c r="VRF227" s="65"/>
      <c r="VRG227" s="65"/>
      <c r="VRH227" s="65"/>
      <c r="VRI227" s="66"/>
      <c r="VRK227" s="64"/>
      <c r="VRL227" s="67"/>
      <c r="VRM227" s="67"/>
      <c r="VRN227" s="65"/>
      <c r="VRO227" s="65"/>
      <c r="VRP227" s="65"/>
      <c r="VRQ227" s="66"/>
      <c r="VRS227" s="64"/>
      <c r="VRT227" s="67"/>
      <c r="VRU227" s="67"/>
      <c r="VRV227" s="65"/>
      <c r="VRW227" s="65"/>
      <c r="VRX227" s="65"/>
      <c r="VRY227" s="66"/>
      <c r="VSA227" s="64"/>
      <c r="VSB227" s="67"/>
      <c r="VSC227" s="67"/>
      <c r="VSD227" s="65"/>
      <c r="VSE227" s="65"/>
      <c r="VSF227" s="65"/>
      <c r="VSG227" s="66"/>
      <c r="VSI227" s="64"/>
      <c r="VSJ227" s="67"/>
      <c r="VSK227" s="67"/>
      <c r="VSL227" s="65"/>
      <c r="VSM227" s="65"/>
      <c r="VSN227" s="65"/>
      <c r="VSO227" s="66"/>
      <c r="VSQ227" s="64"/>
      <c r="VSR227" s="67"/>
      <c r="VSS227" s="67"/>
      <c r="VST227" s="65"/>
      <c r="VSU227" s="65"/>
      <c r="VSV227" s="65"/>
      <c r="VSW227" s="66"/>
      <c r="VSY227" s="64"/>
      <c r="VSZ227" s="67"/>
      <c r="VTA227" s="67"/>
      <c r="VTB227" s="65"/>
      <c r="VTC227" s="65"/>
      <c r="VTD227" s="65"/>
      <c r="VTE227" s="66"/>
      <c r="VTG227" s="64"/>
      <c r="VTH227" s="67"/>
      <c r="VTI227" s="67"/>
      <c r="VTJ227" s="65"/>
      <c r="VTK227" s="65"/>
      <c r="VTL227" s="65"/>
      <c r="VTM227" s="66"/>
      <c r="VTO227" s="64"/>
      <c r="VTP227" s="67"/>
      <c r="VTQ227" s="67"/>
      <c r="VTR227" s="65"/>
      <c r="VTS227" s="65"/>
      <c r="VTT227" s="65"/>
      <c r="VTU227" s="66"/>
      <c r="VTW227" s="64"/>
      <c r="VTX227" s="67"/>
      <c r="VTY227" s="67"/>
      <c r="VTZ227" s="65"/>
      <c r="VUA227" s="65"/>
      <c r="VUB227" s="65"/>
      <c r="VUC227" s="66"/>
      <c r="VUE227" s="64"/>
      <c r="VUF227" s="67"/>
      <c r="VUG227" s="67"/>
      <c r="VUH227" s="65"/>
      <c r="VUI227" s="65"/>
      <c r="VUJ227" s="65"/>
      <c r="VUK227" s="66"/>
      <c r="VUM227" s="64"/>
      <c r="VUN227" s="67"/>
      <c r="VUO227" s="67"/>
      <c r="VUP227" s="65"/>
      <c r="VUQ227" s="65"/>
      <c r="VUR227" s="65"/>
      <c r="VUS227" s="66"/>
      <c r="VUU227" s="64"/>
      <c r="VUV227" s="67"/>
      <c r="VUW227" s="67"/>
      <c r="VUX227" s="65"/>
      <c r="VUY227" s="65"/>
      <c r="VUZ227" s="65"/>
      <c r="VVA227" s="66"/>
      <c r="VVC227" s="64"/>
      <c r="VVD227" s="67"/>
      <c r="VVE227" s="67"/>
      <c r="VVF227" s="65"/>
      <c r="VVG227" s="65"/>
      <c r="VVH227" s="65"/>
      <c r="VVI227" s="66"/>
      <c r="VVK227" s="64"/>
      <c r="VVL227" s="67"/>
      <c r="VVM227" s="67"/>
      <c r="VVN227" s="65"/>
      <c r="VVO227" s="65"/>
      <c r="VVP227" s="65"/>
      <c r="VVQ227" s="66"/>
      <c r="VVS227" s="64"/>
      <c r="VVT227" s="67"/>
      <c r="VVU227" s="67"/>
      <c r="VVV227" s="65"/>
      <c r="VVW227" s="65"/>
      <c r="VVX227" s="65"/>
      <c r="VVY227" s="66"/>
      <c r="VWA227" s="64"/>
      <c r="VWB227" s="67"/>
      <c r="VWC227" s="67"/>
      <c r="VWD227" s="65"/>
      <c r="VWE227" s="65"/>
      <c r="VWF227" s="65"/>
      <c r="VWG227" s="66"/>
      <c r="VWI227" s="64"/>
      <c r="VWJ227" s="67"/>
      <c r="VWK227" s="67"/>
      <c r="VWL227" s="65"/>
      <c r="VWM227" s="65"/>
      <c r="VWN227" s="65"/>
      <c r="VWO227" s="66"/>
      <c r="VWQ227" s="64"/>
      <c r="VWR227" s="67"/>
      <c r="VWS227" s="67"/>
      <c r="VWT227" s="65"/>
      <c r="VWU227" s="65"/>
      <c r="VWV227" s="65"/>
      <c r="VWW227" s="66"/>
      <c r="VWY227" s="64"/>
      <c r="VWZ227" s="67"/>
      <c r="VXA227" s="67"/>
      <c r="VXB227" s="65"/>
      <c r="VXC227" s="65"/>
      <c r="VXD227" s="65"/>
      <c r="VXE227" s="66"/>
      <c r="VXG227" s="64"/>
      <c r="VXH227" s="67"/>
      <c r="VXI227" s="67"/>
      <c r="VXJ227" s="65"/>
      <c r="VXK227" s="65"/>
      <c r="VXL227" s="65"/>
      <c r="VXM227" s="66"/>
      <c r="VXO227" s="64"/>
      <c r="VXP227" s="67"/>
      <c r="VXQ227" s="67"/>
      <c r="VXR227" s="65"/>
      <c r="VXS227" s="65"/>
      <c r="VXT227" s="65"/>
      <c r="VXU227" s="66"/>
      <c r="VXW227" s="64"/>
      <c r="VXX227" s="67"/>
      <c r="VXY227" s="67"/>
      <c r="VXZ227" s="65"/>
      <c r="VYA227" s="65"/>
      <c r="VYB227" s="65"/>
      <c r="VYC227" s="66"/>
      <c r="VYE227" s="64"/>
      <c r="VYF227" s="67"/>
      <c r="VYG227" s="67"/>
      <c r="VYH227" s="65"/>
      <c r="VYI227" s="65"/>
      <c r="VYJ227" s="65"/>
      <c r="VYK227" s="66"/>
      <c r="VYM227" s="64"/>
      <c r="VYN227" s="67"/>
      <c r="VYO227" s="67"/>
      <c r="VYP227" s="65"/>
      <c r="VYQ227" s="65"/>
      <c r="VYR227" s="65"/>
      <c r="VYS227" s="66"/>
      <c r="VYU227" s="64"/>
      <c r="VYV227" s="67"/>
      <c r="VYW227" s="67"/>
      <c r="VYX227" s="65"/>
      <c r="VYY227" s="65"/>
      <c r="VYZ227" s="65"/>
      <c r="VZA227" s="66"/>
      <c r="VZC227" s="64"/>
      <c r="VZD227" s="67"/>
      <c r="VZE227" s="67"/>
      <c r="VZF227" s="65"/>
      <c r="VZG227" s="65"/>
      <c r="VZH227" s="65"/>
      <c r="VZI227" s="66"/>
      <c r="VZK227" s="64"/>
      <c r="VZL227" s="67"/>
      <c r="VZM227" s="67"/>
      <c r="VZN227" s="65"/>
      <c r="VZO227" s="65"/>
      <c r="VZP227" s="65"/>
      <c r="VZQ227" s="66"/>
      <c r="VZS227" s="64"/>
      <c r="VZT227" s="67"/>
      <c r="VZU227" s="67"/>
      <c r="VZV227" s="65"/>
      <c r="VZW227" s="65"/>
      <c r="VZX227" s="65"/>
      <c r="VZY227" s="66"/>
      <c r="WAA227" s="64"/>
      <c r="WAB227" s="67"/>
      <c r="WAC227" s="67"/>
      <c r="WAD227" s="65"/>
      <c r="WAE227" s="65"/>
      <c r="WAF227" s="65"/>
      <c r="WAG227" s="66"/>
      <c r="WAI227" s="64"/>
      <c r="WAJ227" s="67"/>
      <c r="WAK227" s="67"/>
      <c r="WAL227" s="65"/>
      <c r="WAM227" s="65"/>
      <c r="WAN227" s="65"/>
      <c r="WAO227" s="66"/>
      <c r="WAQ227" s="64"/>
      <c r="WAR227" s="67"/>
      <c r="WAS227" s="67"/>
      <c r="WAT227" s="65"/>
      <c r="WAU227" s="65"/>
      <c r="WAV227" s="65"/>
      <c r="WAW227" s="66"/>
      <c r="WAY227" s="64"/>
      <c r="WAZ227" s="67"/>
      <c r="WBA227" s="67"/>
      <c r="WBB227" s="65"/>
      <c r="WBC227" s="65"/>
      <c r="WBD227" s="65"/>
      <c r="WBE227" s="66"/>
      <c r="WBG227" s="64"/>
      <c r="WBH227" s="67"/>
      <c r="WBI227" s="67"/>
      <c r="WBJ227" s="65"/>
      <c r="WBK227" s="65"/>
      <c r="WBL227" s="65"/>
      <c r="WBM227" s="66"/>
      <c r="WBO227" s="64"/>
      <c r="WBP227" s="67"/>
      <c r="WBQ227" s="67"/>
      <c r="WBR227" s="65"/>
      <c r="WBS227" s="65"/>
      <c r="WBT227" s="65"/>
      <c r="WBU227" s="66"/>
      <c r="WBW227" s="64"/>
      <c r="WBX227" s="67"/>
      <c r="WBY227" s="67"/>
      <c r="WBZ227" s="65"/>
      <c r="WCA227" s="65"/>
      <c r="WCB227" s="65"/>
      <c r="WCC227" s="66"/>
      <c r="WCE227" s="64"/>
      <c r="WCF227" s="67"/>
      <c r="WCG227" s="67"/>
      <c r="WCH227" s="65"/>
      <c r="WCI227" s="65"/>
      <c r="WCJ227" s="65"/>
      <c r="WCK227" s="66"/>
      <c r="WCM227" s="64"/>
      <c r="WCN227" s="67"/>
      <c r="WCO227" s="67"/>
      <c r="WCP227" s="65"/>
      <c r="WCQ227" s="65"/>
      <c r="WCR227" s="65"/>
      <c r="WCS227" s="66"/>
      <c r="WCU227" s="64"/>
      <c r="WCV227" s="67"/>
      <c r="WCW227" s="67"/>
      <c r="WCX227" s="65"/>
      <c r="WCY227" s="65"/>
      <c r="WCZ227" s="65"/>
      <c r="WDA227" s="66"/>
      <c r="WDC227" s="64"/>
      <c r="WDD227" s="67"/>
      <c r="WDE227" s="67"/>
      <c r="WDF227" s="65"/>
      <c r="WDG227" s="65"/>
      <c r="WDH227" s="65"/>
      <c r="WDI227" s="66"/>
      <c r="WDK227" s="64"/>
      <c r="WDL227" s="67"/>
      <c r="WDM227" s="67"/>
      <c r="WDN227" s="65"/>
      <c r="WDO227" s="65"/>
      <c r="WDP227" s="65"/>
      <c r="WDQ227" s="66"/>
      <c r="WDS227" s="64"/>
      <c r="WDT227" s="67"/>
      <c r="WDU227" s="67"/>
      <c r="WDV227" s="65"/>
      <c r="WDW227" s="65"/>
      <c r="WDX227" s="65"/>
      <c r="WDY227" s="66"/>
      <c r="WEA227" s="64"/>
      <c r="WEB227" s="67"/>
      <c r="WEC227" s="67"/>
      <c r="WED227" s="65"/>
      <c r="WEE227" s="65"/>
      <c r="WEF227" s="65"/>
      <c r="WEG227" s="66"/>
      <c r="WEI227" s="64"/>
      <c r="WEJ227" s="67"/>
      <c r="WEK227" s="67"/>
      <c r="WEL227" s="65"/>
      <c r="WEM227" s="65"/>
      <c r="WEN227" s="65"/>
      <c r="WEO227" s="66"/>
      <c r="WEQ227" s="64"/>
      <c r="WER227" s="67"/>
      <c r="WES227" s="67"/>
      <c r="WET227" s="65"/>
      <c r="WEU227" s="65"/>
      <c r="WEV227" s="65"/>
      <c r="WEW227" s="66"/>
      <c r="WEY227" s="64"/>
      <c r="WEZ227" s="67"/>
      <c r="WFA227" s="67"/>
      <c r="WFB227" s="65"/>
      <c r="WFC227" s="65"/>
      <c r="WFD227" s="65"/>
      <c r="WFE227" s="66"/>
      <c r="WFG227" s="64"/>
      <c r="WFH227" s="67"/>
      <c r="WFI227" s="67"/>
      <c r="WFJ227" s="65"/>
      <c r="WFK227" s="65"/>
      <c r="WFL227" s="65"/>
      <c r="WFM227" s="66"/>
      <c r="WFO227" s="64"/>
      <c r="WFP227" s="67"/>
      <c r="WFQ227" s="67"/>
      <c r="WFR227" s="65"/>
      <c r="WFS227" s="65"/>
      <c r="WFT227" s="65"/>
      <c r="WFU227" s="66"/>
      <c r="WFW227" s="64"/>
      <c r="WFX227" s="67"/>
      <c r="WFY227" s="67"/>
      <c r="WFZ227" s="65"/>
      <c r="WGA227" s="65"/>
      <c r="WGB227" s="65"/>
      <c r="WGC227" s="66"/>
      <c r="WGE227" s="64"/>
      <c r="WGF227" s="67"/>
      <c r="WGG227" s="67"/>
      <c r="WGH227" s="65"/>
      <c r="WGI227" s="65"/>
      <c r="WGJ227" s="65"/>
      <c r="WGK227" s="66"/>
      <c r="WGM227" s="64"/>
      <c r="WGN227" s="67"/>
      <c r="WGO227" s="67"/>
      <c r="WGP227" s="65"/>
      <c r="WGQ227" s="65"/>
      <c r="WGR227" s="65"/>
      <c r="WGS227" s="66"/>
      <c r="WGU227" s="64"/>
      <c r="WGV227" s="67"/>
      <c r="WGW227" s="67"/>
      <c r="WGX227" s="65"/>
      <c r="WGY227" s="65"/>
      <c r="WGZ227" s="65"/>
      <c r="WHA227" s="66"/>
      <c r="WHC227" s="64"/>
      <c r="WHD227" s="67"/>
      <c r="WHE227" s="67"/>
      <c r="WHF227" s="65"/>
      <c r="WHG227" s="65"/>
      <c r="WHH227" s="65"/>
      <c r="WHI227" s="66"/>
      <c r="WHK227" s="64"/>
      <c r="WHL227" s="67"/>
      <c r="WHM227" s="67"/>
      <c r="WHN227" s="65"/>
      <c r="WHO227" s="65"/>
      <c r="WHP227" s="65"/>
      <c r="WHQ227" s="66"/>
      <c r="WHS227" s="64"/>
      <c r="WHT227" s="67"/>
      <c r="WHU227" s="67"/>
      <c r="WHV227" s="65"/>
      <c r="WHW227" s="65"/>
      <c r="WHX227" s="65"/>
      <c r="WHY227" s="66"/>
      <c r="WIA227" s="64"/>
      <c r="WIB227" s="67"/>
      <c r="WIC227" s="67"/>
      <c r="WID227" s="65"/>
      <c r="WIE227" s="65"/>
      <c r="WIF227" s="65"/>
      <c r="WIG227" s="66"/>
      <c r="WII227" s="64"/>
      <c r="WIJ227" s="67"/>
      <c r="WIK227" s="67"/>
      <c r="WIL227" s="65"/>
      <c r="WIM227" s="65"/>
      <c r="WIN227" s="65"/>
      <c r="WIO227" s="66"/>
      <c r="WIQ227" s="64"/>
      <c r="WIR227" s="67"/>
      <c r="WIS227" s="67"/>
      <c r="WIT227" s="65"/>
      <c r="WIU227" s="65"/>
      <c r="WIV227" s="65"/>
      <c r="WIW227" s="66"/>
      <c r="WIY227" s="64"/>
      <c r="WIZ227" s="67"/>
      <c r="WJA227" s="67"/>
      <c r="WJB227" s="65"/>
      <c r="WJC227" s="65"/>
      <c r="WJD227" s="65"/>
      <c r="WJE227" s="66"/>
      <c r="WJG227" s="64"/>
      <c r="WJH227" s="67"/>
      <c r="WJI227" s="67"/>
      <c r="WJJ227" s="65"/>
      <c r="WJK227" s="65"/>
      <c r="WJL227" s="65"/>
      <c r="WJM227" s="66"/>
      <c r="WJO227" s="64"/>
      <c r="WJP227" s="67"/>
      <c r="WJQ227" s="67"/>
      <c r="WJR227" s="65"/>
      <c r="WJS227" s="65"/>
      <c r="WJT227" s="65"/>
      <c r="WJU227" s="66"/>
      <c r="WJW227" s="64"/>
      <c r="WJX227" s="67"/>
      <c r="WJY227" s="67"/>
      <c r="WJZ227" s="65"/>
      <c r="WKA227" s="65"/>
      <c r="WKB227" s="65"/>
      <c r="WKC227" s="66"/>
      <c r="WKE227" s="64"/>
      <c r="WKF227" s="67"/>
      <c r="WKG227" s="67"/>
      <c r="WKH227" s="65"/>
      <c r="WKI227" s="65"/>
      <c r="WKJ227" s="65"/>
      <c r="WKK227" s="66"/>
      <c r="WKM227" s="64"/>
      <c r="WKN227" s="67"/>
      <c r="WKO227" s="67"/>
      <c r="WKP227" s="65"/>
      <c r="WKQ227" s="65"/>
      <c r="WKR227" s="65"/>
      <c r="WKS227" s="66"/>
      <c r="WKU227" s="64"/>
      <c r="WKV227" s="67"/>
      <c r="WKW227" s="67"/>
      <c r="WKX227" s="65"/>
      <c r="WKY227" s="65"/>
      <c r="WKZ227" s="65"/>
      <c r="WLA227" s="66"/>
      <c r="WLC227" s="64"/>
      <c r="WLD227" s="67"/>
      <c r="WLE227" s="67"/>
      <c r="WLF227" s="65"/>
      <c r="WLG227" s="65"/>
      <c r="WLH227" s="65"/>
      <c r="WLI227" s="66"/>
      <c r="WLK227" s="64"/>
      <c r="WLL227" s="67"/>
      <c r="WLM227" s="67"/>
      <c r="WLN227" s="65"/>
      <c r="WLO227" s="65"/>
      <c r="WLP227" s="65"/>
      <c r="WLQ227" s="66"/>
      <c r="WLS227" s="64"/>
      <c r="WLT227" s="67"/>
      <c r="WLU227" s="67"/>
      <c r="WLV227" s="65"/>
      <c r="WLW227" s="65"/>
      <c r="WLX227" s="65"/>
      <c r="WLY227" s="66"/>
      <c r="WMA227" s="64"/>
      <c r="WMB227" s="67"/>
      <c r="WMC227" s="67"/>
      <c r="WMD227" s="65"/>
      <c r="WME227" s="65"/>
      <c r="WMF227" s="65"/>
      <c r="WMG227" s="66"/>
      <c r="WMI227" s="64"/>
      <c r="WMJ227" s="67"/>
      <c r="WMK227" s="67"/>
      <c r="WML227" s="65"/>
      <c r="WMM227" s="65"/>
      <c r="WMN227" s="65"/>
      <c r="WMO227" s="66"/>
      <c r="WMQ227" s="64"/>
      <c r="WMR227" s="67"/>
      <c r="WMS227" s="67"/>
      <c r="WMT227" s="65"/>
      <c r="WMU227" s="65"/>
      <c r="WMV227" s="65"/>
      <c r="WMW227" s="66"/>
      <c r="WMY227" s="64"/>
      <c r="WMZ227" s="67"/>
      <c r="WNA227" s="67"/>
      <c r="WNB227" s="65"/>
      <c r="WNC227" s="65"/>
      <c r="WND227" s="65"/>
      <c r="WNE227" s="66"/>
      <c r="WNG227" s="64"/>
      <c r="WNH227" s="67"/>
      <c r="WNI227" s="67"/>
      <c r="WNJ227" s="65"/>
      <c r="WNK227" s="65"/>
      <c r="WNL227" s="65"/>
      <c r="WNM227" s="66"/>
      <c r="WNO227" s="64"/>
      <c r="WNP227" s="67"/>
      <c r="WNQ227" s="67"/>
      <c r="WNR227" s="65"/>
      <c r="WNS227" s="65"/>
      <c r="WNT227" s="65"/>
      <c r="WNU227" s="66"/>
      <c r="WNW227" s="64"/>
      <c r="WNX227" s="67"/>
      <c r="WNY227" s="67"/>
      <c r="WNZ227" s="65"/>
      <c r="WOA227" s="65"/>
      <c r="WOB227" s="65"/>
      <c r="WOC227" s="66"/>
      <c r="WOE227" s="64"/>
      <c r="WOF227" s="67"/>
      <c r="WOG227" s="67"/>
      <c r="WOH227" s="65"/>
      <c r="WOI227" s="65"/>
      <c r="WOJ227" s="65"/>
      <c r="WOK227" s="66"/>
      <c r="WOM227" s="64"/>
      <c r="WON227" s="67"/>
      <c r="WOO227" s="67"/>
      <c r="WOP227" s="65"/>
      <c r="WOQ227" s="65"/>
      <c r="WOR227" s="65"/>
      <c r="WOS227" s="66"/>
      <c r="WOU227" s="64"/>
      <c r="WOV227" s="67"/>
      <c r="WOW227" s="67"/>
      <c r="WOX227" s="65"/>
      <c r="WOY227" s="65"/>
      <c r="WOZ227" s="65"/>
      <c r="WPA227" s="66"/>
      <c r="WPC227" s="64"/>
      <c r="WPD227" s="67"/>
      <c r="WPE227" s="67"/>
      <c r="WPF227" s="65"/>
      <c r="WPG227" s="65"/>
      <c r="WPH227" s="65"/>
      <c r="WPI227" s="66"/>
      <c r="WPK227" s="64"/>
      <c r="WPL227" s="67"/>
      <c r="WPM227" s="67"/>
      <c r="WPN227" s="65"/>
      <c r="WPO227" s="65"/>
      <c r="WPP227" s="65"/>
      <c r="WPQ227" s="66"/>
      <c r="WPS227" s="64"/>
      <c r="WPT227" s="67"/>
      <c r="WPU227" s="67"/>
      <c r="WPV227" s="65"/>
      <c r="WPW227" s="65"/>
      <c r="WPX227" s="65"/>
      <c r="WPY227" s="66"/>
      <c r="WQA227" s="64"/>
      <c r="WQB227" s="67"/>
      <c r="WQC227" s="67"/>
      <c r="WQD227" s="65"/>
      <c r="WQE227" s="65"/>
      <c r="WQF227" s="65"/>
      <c r="WQG227" s="66"/>
      <c r="WQI227" s="64"/>
      <c r="WQJ227" s="67"/>
      <c r="WQK227" s="67"/>
      <c r="WQL227" s="65"/>
      <c r="WQM227" s="65"/>
      <c r="WQN227" s="65"/>
      <c r="WQO227" s="66"/>
      <c r="WQQ227" s="64"/>
      <c r="WQR227" s="67"/>
      <c r="WQS227" s="67"/>
      <c r="WQT227" s="65"/>
      <c r="WQU227" s="65"/>
      <c r="WQV227" s="65"/>
      <c r="WQW227" s="66"/>
      <c r="WQY227" s="64"/>
      <c r="WQZ227" s="67"/>
      <c r="WRA227" s="67"/>
      <c r="WRB227" s="65"/>
      <c r="WRC227" s="65"/>
      <c r="WRD227" s="65"/>
      <c r="WRE227" s="66"/>
      <c r="WRG227" s="64"/>
      <c r="WRH227" s="67"/>
      <c r="WRI227" s="67"/>
      <c r="WRJ227" s="65"/>
      <c r="WRK227" s="65"/>
      <c r="WRL227" s="65"/>
      <c r="WRM227" s="66"/>
      <c r="WRO227" s="64"/>
      <c r="WRP227" s="67"/>
      <c r="WRQ227" s="67"/>
      <c r="WRR227" s="65"/>
      <c r="WRS227" s="65"/>
      <c r="WRT227" s="65"/>
      <c r="WRU227" s="66"/>
      <c r="WRW227" s="64"/>
      <c r="WRX227" s="67"/>
      <c r="WRY227" s="67"/>
      <c r="WRZ227" s="65"/>
      <c r="WSA227" s="65"/>
      <c r="WSB227" s="65"/>
      <c r="WSC227" s="66"/>
      <c r="WSE227" s="64"/>
      <c r="WSF227" s="67"/>
      <c r="WSG227" s="67"/>
      <c r="WSH227" s="65"/>
      <c r="WSI227" s="65"/>
      <c r="WSJ227" s="65"/>
      <c r="WSK227" s="66"/>
      <c r="WSM227" s="64"/>
      <c r="WSN227" s="67"/>
      <c r="WSO227" s="67"/>
      <c r="WSP227" s="65"/>
      <c r="WSQ227" s="65"/>
      <c r="WSR227" s="65"/>
      <c r="WSS227" s="66"/>
      <c r="WSU227" s="64"/>
      <c r="WSV227" s="67"/>
      <c r="WSW227" s="67"/>
      <c r="WSX227" s="65"/>
      <c r="WSY227" s="65"/>
      <c r="WSZ227" s="65"/>
      <c r="WTA227" s="66"/>
      <c r="WTC227" s="64"/>
      <c r="WTD227" s="67"/>
      <c r="WTE227" s="67"/>
      <c r="WTF227" s="65"/>
      <c r="WTG227" s="65"/>
      <c r="WTH227" s="65"/>
      <c r="WTI227" s="66"/>
      <c r="WTK227" s="64"/>
      <c r="WTL227" s="67"/>
      <c r="WTM227" s="67"/>
      <c r="WTN227" s="65"/>
      <c r="WTO227" s="65"/>
      <c r="WTP227" s="65"/>
      <c r="WTQ227" s="66"/>
      <c r="WTS227" s="64"/>
      <c r="WTT227" s="67"/>
      <c r="WTU227" s="67"/>
      <c r="WTV227" s="65"/>
      <c r="WTW227" s="65"/>
      <c r="WTX227" s="65"/>
      <c r="WTY227" s="66"/>
      <c r="WUA227" s="64"/>
      <c r="WUB227" s="67"/>
      <c r="WUC227" s="67"/>
      <c r="WUD227" s="65"/>
      <c r="WUE227" s="65"/>
      <c r="WUF227" s="65"/>
      <c r="WUG227" s="66"/>
      <c r="WUI227" s="64"/>
      <c r="WUJ227" s="67"/>
      <c r="WUK227" s="67"/>
      <c r="WUL227" s="65"/>
      <c r="WUM227" s="65"/>
      <c r="WUN227" s="65"/>
      <c r="WUO227" s="66"/>
      <c r="WUQ227" s="64"/>
      <c r="WUR227" s="67"/>
      <c r="WUS227" s="67"/>
      <c r="WUT227" s="65"/>
      <c r="WUU227" s="65"/>
      <c r="WUV227" s="65"/>
      <c r="WUW227" s="66"/>
      <c r="WUY227" s="64"/>
      <c r="WUZ227" s="67"/>
      <c r="WVA227" s="67"/>
      <c r="WVB227" s="65"/>
      <c r="WVC227" s="65"/>
      <c r="WVD227" s="65"/>
      <c r="WVE227" s="66"/>
      <c r="WVG227" s="64"/>
      <c r="WVH227" s="67"/>
      <c r="WVI227" s="67"/>
      <c r="WVJ227" s="65"/>
      <c r="WVK227" s="65"/>
      <c r="WVL227" s="65"/>
      <c r="WVM227" s="66"/>
      <c r="WVO227" s="64"/>
      <c r="WVP227" s="67"/>
      <c r="WVQ227" s="67"/>
      <c r="WVR227" s="65"/>
      <c r="WVS227" s="65"/>
      <c r="WVT227" s="65"/>
      <c r="WVU227" s="66"/>
      <c r="WVW227" s="64"/>
      <c r="WVX227" s="67"/>
      <c r="WVY227" s="67"/>
      <c r="WVZ227" s="65"/>
      <c r="WWA227" s="65"/>
      <c r="WWB227" s="65"/>
      <c r="WWC227" s="66"/>
      <c r="WWE227" s="64"/>
      <c r="WWF227" s="67"/>
      <c r="WWG227" s="67"/>
      <c r="WWH227" s="65"/>
      <c r="WWI227" s="65"/>
      <c r="WWJ227" s="65"/>
      <c r="WWK227" s="66"/>
      <c r="WWM227" s="64"/>
      <c r="WWN227" s="67"/>
      <c r="WWO227" s="67"/>
      <c r="WWP227" s="65"/>
      <c r="WWQ227" s="65"/>
      <c r="WWR227" s="65"/>
      <c r="WWS227" s="66"/>
      <c r="WWU227" s="64"/>
      <c r="WWV227" s="67"/>
      <c r="WWW227" s="67"/>
      <c r="WWX227" s="65"/>
      <c r="WWY227" s="65"/>
      <c r="WWZ227" s="65"/>
      <c r="WXA227" s="66"/>
      <c r="WXC227" s="64"/>
      <c r="WXD227" s="67"/>
      <c r="WXE227" s="67"/>
      <c r="WXF227" s="65"/>
      <c r="WXG227" s="65"/>
      <c r="WXH227" s="65"/>
      <c r="WXI227" s="66"/>
      <c r="WXK227" s="64"/>
      <c r="WXL227" s="67"/>
      <c r="WXM227" s="67"/>
      <c r="WXN227" s="65"/>
      <c r="WXO227" s="65"/>
      <c r="WXP227" s="65"/>
      <c r="WXQ227" s="66"/>
      <c r="WXS227" s="64"/>
      <c r="WXT227" s="67"/>
      <c r="WXU227" s="67"/>
      <c r="WXV227" s="65"/>
      <c r="WXW227" s="65"/>
      <c r="WXX227" s="65"/>
      <c r="WXY227" s="66"/>
      <c r="WYA227" s="64"/>
      <c r="WYB227" s="67"/>
      <c r="WYC227" s="67"/>
      <c r="WYD227" s="65"/>
      <c r="WYE227" s="65"/>
      <c r="WYF227" s="65"/>
      <c r="WYG227" s="66"/>
      <c r="WYI227" s="64"/>
      <c r="WYJ227" s="67"/>
      <c r="WYK227" s="67"/>
      <c r="WYL227" s="65"/>
      <c r="WYM227" s="65"/>
      <c r="WYN227" s="65"/>
      <c r="WYO227" s="66"/>
      <c r="WYQ227" s="64"/>
      <c r="WYR227" s="67"/>
      <c r="WYS227" s="67"/>
      <c r="WYT227" s="65"/>
      <c r="WYU227" s="65"/>
      <c r="WYV227" s="65"/>
      <c r="WYW227" s="66"/>
      <c r="WYY227" s="64"/>
      <c r="WYZ227" s="67"/>
      <c r="WZA227" s="67"/>
      <c r="WZB227" s="65"/>
      <c r="WZC227" s="65"/>
      <c r="WZD227" s="65"/>
      <c r="WZE227" s="66"/>
      <c r="WZG227" s="64"/>
      <c r="WZH227" s="67"/>
      <c r="WZI227" s="67"/>
      <c r="WZJ227" s="65"/>
      <c r="WZK227" s="65"/>
      <c r="WZL227" s="65"/>
      <c r="WZM227" s="66"/>
      <c r="WZO227" s="64"/>
      <c r="WZP227" s="67"/>
      <c r="WZQ227" s="67"/>
      <c r="WZR227" s="65"/>
      <c r="WZS227" s="65"/>
      <c r="WZT227" s="65"/>
      <c r="WZU227" s="66"/>
      <c r="WZW227" s="64"/>
      <c r="WZX227" s="67"/>
      <c r="WZY227" s="67"/>
      <c r="WZZ227" s="65"/>
      <c r="XAA227" s="65"/>
      <c r="XAB227" s="65"/>
      <c r="XAC227" s="66"/>
      <c r="XAE227" s="64"/>
      <c r="XAF227" s="67"/>
      <c r="XAG227" s="67"/>
      <c r="XAH227" s="65"/>
      <c r="XAI227" s="65"/>
      <c r="XAJ227" s="65"/>
      <c r="XAK227" s="66"/>
      <c r="XAM227" s="64"/>
      <c r="XAN227" s="67"/>
      <c r="XAO227" s="67"/>
      <c r="XAP227" s="65"/>
      <c r="XAQ227" s="65"/>
      <c r="XAR227" s="65"/>
      <c r="XAS227" s="66"/>
      <c r="XAU227" s="64"/>
      <c r="XAV227" s="67"/>
      <c r="XAW227" s="67"/>
      <c r="XAX227" s="65"/>
      <c r="XAY227" s="65"/>
      <c r="XAZ227" s="65"/>
      <c r="XBA227" s="66"/>
      <c r="XBC227" s="64"/>
      <c r="XBD227" s="67"/>
      <c r="XBE227" s="67"/>
      <c r="XBF227" s="65"/>
      <c r="XBG227" s="65"/>
      <c r="XBH227" s="65"/>
      <c r="XBI227" s="66"/>
      <c r="XBK227" s="64"/>
      <c r="XBL227" s="67"/>
      <c r="XBM227" s="67"/>
      <c r="XBN227" s="65"/>
      <c r="XBO227" s="65"/>
      <c r="XBP227" s="65"/>
      <c r="XBQ227" s="66"/>
      <c r="XBS227" s="64"/>
      <c r="XBT227" s="67"/>
      <c r="XBU227" s="67"/>
      <c r="XBV227" s="65"/>
      <c r="XBW227" s="65"/>
      <c r="XBX227" s="65"/>
      <c r="XBY227" s="66"/>
      <c r="XCA227" s="64"/>
      <c r="XCB227" s="67"/>
      <c r="XCC227" s="67"/>
      <c r="XCD227" s="65"/>
      <c r="XCE227" s="65"/>
      <c r="XCF227" s="65"/>
      <c r="XCG227" s="66"/>
      <c r="XCI227" s="64"/>
      <c r="XCJ227" s="67"/>
      <c r="XCK227" s="67"/>
      <c r="XCL227" s="65"/>
      <c r="XCM227" s="65"/>
      <c r="XCN227" s="65"/>
      <c r="XCO227" s="66"/>
      <c r="XCQ227" s="64"/>
      <c r="XCR227" s="67"/>
      <c r="XCS227" s="67"/>
      <c r="XCT227" s="65"/>
      <c r="XCU227" s="65"/>
      <c r="XCV227" s="65"/>
      <c r="XCW227" s="66"/>
      <c r="XCY227" s="64"/>
      <c r="XCZ227" s="67"/>
      <c r="XDA227" s="67"/>
      <c r="XDB227" s="65"/>
      <c r="XDC227" s="65"/>
      <c r="XDD227" s="65"/>
      <c r="XDE227" s="66"/>
      <c r="XDG227" s="64"/>
      <c r="XDH227" s="67"/>
      <c r="XDI227" s="67"/>
      <c r="XDJ227" s="65"/>
      <c r="XDK227" s="65"/>
      <c r="XDL227" s="65"/>
      <c r="XDM227" s="66"/>
      <c r="XDO227" s="64"/>
      <c r="XDP227" s="67"/>
      <c r="XDQ227" s="67"/>
      <c r="XDR227" s="65"/>
      <c r="XDS227" s="65"/>
      <c r="XDT227" s="65"/>
      <c r="XDU227" s="66"/>
      <c r="XDW227" s="64"/>
      <c r="XDX227" s="67"/>
      <c r="XDY227" s="67"/>
      <c r="XDZ227" s="65"/>
      <c r="XEA227" s="65"/>
      <c r="XEB227" s="65"/>
      <c r="XEC227" s="66"/>
      <c r="XEE227" s="64"/>
      <c r="XEF227" s="67"/>
      <c r="XEG227" s="67"/>
      <c r="XEH227" s="65"/>
      <c r="XEI227" s="65"/>
      <c r="XEJ227" s="65"/>
      <c r="XEK227" s="66"/>
      <c r="XEM227" s="64"/>
      <c r="XEN227" s="67"/>
      <c r="XEO227" s="67"/>
      <c r="XEP227" s="65"/>
      <c r="XEQ227" s="65"/>
      <c r="XER227" s="65"/>
      <c r="XES227" s="66"/>
      <c r="XEU227" s="64"/>
      <c r="XEV227" s="67"/>
      <c r="XEW227" s="67"/>
      <c r="XEX227" s="65"/>
      <c r="XEY227" s="65"/>
      <c r="XEZ227" s="65"/>
      <c r="XFA227" s="66"/>
      <c r="XFC227" s="64"/>
      <c r="XFD227" s="67"/>
    </row>
  </sheetData>
  <sheetProtection algorithmName="SHA-512" hashValue="Oq8ikaEaMui9f8n+aQmsvx1JLquJSP3kh5FgBf60es1/srEq2BeVBHHSPop4YfjIiTmpiBc80qbg52oADjmPWg==" saltValue="C/3YOtRax54hCB3+IKzNXw==" spinCount="100000" sheet="1" objects="1" scenarios="1" selectLockedCells="1"/>
  <mergeCells count="2302">
    <mergeCell ref="AA8:AA9"/>
    <mergeCell ref="AB8:AB9"/>
    <mergeCell ref="AC8:AC9"/>
    <mergeCell ref="AD8:AD9"/>
    <mergeCell ref="B10:F10"/>
    <mergeCell ref="D216:F216"/>
    <mergeCell ref="D217:F217"/>
    <mergeCell ref="D149:F149"/>
    <mergeCell ref="H194:H195"/>
    <mergeCell ref="VFY72:VFZ72"/>
    <mergeCell ref="VGG72:VGH72"/>
    <mergeCell ref="VGO72:VGP72"/>
    <mergeCell ref="VGW72:VGX72"/>
    <mergeCell ref="VHE72:VHF72"/>
    <mergeCell ref="E20:E23"/>
    <mergeCell ref="E34:E35"/>
    <mergeCell ref="UNM72:UNN72"/>
    <mergeCell ref="UNU72:UNV72"/>
    <mergeCell ref="UOC72:UOD72"/>
    <mergeCell ref="UOK72:UOL72"/>
    <mergeCell ref="UOS72:UOT72"/>
    <mergeCell ref="ULY72:ULZ72"/>
    <mergeCell ref="UMG72:UMH72"/>
    <mergeCell ref="UMO72:UMP72"/>
    <mergeCell ref="UMW72:UMX72"/>
    <mergeCell ref="UNE72:UNF72"/>
    <mergeCell ref="UKK72:UKL72"/>
    <mergeCell ref="UKS72:UKT72"/>
    <mergeCell ref="ULA72:ULB72"/>
    <mergeCell ref="ULI72:ULJ72"/>
    <mergeCell ref="E53:F53"/>
    <mergeCell ref="E56:F56"/>
    <mergeCell ref="E29:F29"/>
    <mergeCell ref="E31:F31"/>
    <mergeCell ref="E33:F33"/>
    <mergeCell ref="E36:F36"/>
    <mergeCell ref="E37:F37"/>
    <mergeCell ref="VCW72:VCX72"/>
    <mergeCell ref="VDE72:VDF72"/>
    <mergeCell ref="VDM72:VDN72"/>
    <mergeCell ref="VDU72:VDV72"/>
    <mergeCell ref="UZM72:UZN72"/>
    <mergeCell ref="UQO72:UQP72"/>
    <mergeCell ref="UQW72:UQX72"/>
    <mergeCell ref="URE72:URF72"/>
    <mergeCell ref="URM72:URN72"/>
    <mergeCell ref="URU72:URV72"/>
    <mergeCell ref="UVU72:UVV72"/>
    <mergeCell ref="UPA72:UPB72"/>
    <mergeCell ref="UPI72:UPJ72"/>
    <mergeCell ref="UPQ72:UPR72"/>
    <mergeCell ref="UPY72:UPZ72"/>
    <mergeCell ref="UQG72:UQH72"/>
    <mergeCell ref="UWS72:UWT72"/>
    <mergeCell ref="UXA72:UXB72"/>
    <mergeCell ref="UXI72:UXJ72"/>
    <mergeCell ref="UWK72:UWL72"/>
    <mergeCell ref="UTQ72:UTR72"/>
    <mergeCell ref="UTY72:UTZ72"/>
    <mergeCell ref="UUG72:UUH72"/>
    <mergeCell ref="UUO72:UUP72"/>
    <mergeCell ref="UUW72:UUX72"/>
    <mergeCell ref="ULQ72:ULR72"/>
    <mergeCell ref="UIW72:UIX72"/>
    <mergeCell ref="UJE72:UJF72"/>
    <mergeCell ref="UJM72:UJN72"/>
    <mergeCell ref="UJU72:UJV72"/>
    <mergeCell ref="UKC72:UKD72"/>
    <mergeCell ref="WJU72:WJV72"/>
    <mergeCell ref="WCS72:WCT72"/>
    <mergeCell ref="VMC72:VMD72"/>
    <mergeCell ref="VRA72:VRB72"/>
    <mergeCell ref="VEK72:VEL72"/>
    <mergeCell ref="VES72:VET72"/>
    <mergeCell ref="VFA72:VFB72"/>
    <mergeCell ref="VFI72:VFJ72"/>
    <mergeCell ref="VNQ72:VNR72"/>
    <mergeCell ref="VNY72:VNZ72"/>
    <mergeCell ref="VOG72:VOH72"/>
    <mergeCell ref="VJY72:VJZ72"/>
    <mergeCell ref="VKG72:VKH72"/>
    <mergeCell ref="VQS72:VQT72"/>
    <mergeCell ref="VAK72:VAL72"/>
    <mergeCell ref="VAS72:VAT72"/>
    <mergeCell ref="VBA72:VBB72"/>
    <mergeCell ref="VBQ72:VBR72"/>
    <mergeCell ref="VBY72:VBZ72"/>
    <mergeCell ref="VCG72:VCH72"/>
    <mergeCell ref="VCO72:VCP72"/>
    <mergeCell ref="VNA72:VNB72"/>
    <mergeCell ref="VNI72:VNJ72"/>
    <mergeCell ref="VJA72:VJB72"/>
    <mergeCell ref="VJI72:VJJ72"/>
    <mergeCell ref="VJQ72:VJR72"/>
    <mergeCell ref="VKO72:VKP72"/>
    <mergeCell ref="VKW72:VKX72"/>
    <mergeCell ref="VPU72:VPV72"/>
    <mergeCell ref="VQC72:VQD72"/>
    <mergeCell ref="VLE72:VLF72"/>
    <mergeCell ref="VLM72:VLN72"/>
    <mergeCell ref="XDM72:XDN72"/>
    <mergeCell ref="XCO72:XCP72"/>
    <mergeCell ref="XCW72:XCX72"/>
    <mergeCell ref="XAC72:XAD72"/>
    <mergeCell ref="XAK72:XAL72"/>
    <mergeCell ref="XDU72:XDV72"/>
    <mergeCell ref="WQW72:WQX72"/>
    <mergeCell ref="WRE72:WRF72"/>
    <mergeCell ref="WJE72:WJF72"/>
    <mergeCell ref="WJM72:WJN72"/>
    <mergeCell ref="WVM72:WVN72"/>
    <mergeCell ref="VRY72:VRZ72"/>
    <mergeCell ref="VTU72:VTV72"/>
    <mergeCell ref="XCG72:XCH72"/>
    <mergeCell ref="WHY72:WHZ72"/>
    <mergeCell ref="WIO72:WIP72"/>
    <mergeCell ref="WIW72:WIX72"/>
    <mergeCell ref="WGC72:WGD72"/>
    <mergeCell ref="WVU72:WVV72"/>
    <mergeCell ref="WWC72:WWD72"/>
    <mergeCell ref="WWK72:WWL72"/>
    <mergeCell ref="WUW72:WUX72"/>
    <mergeCell ref="WVE72:WVF72"/>
    <mergeCell ref="WSK72:WSL72"/>
    <mergeCell ref="WSS72:WST72"/>
    <mergeCell ref="WTA72:WTB72"/>
    <mergeCell ref="WSC72:WSD72"/>
    <mergeCell ref="WPI72:WPJ72"/>
    <mergeCell ref="WPQ72:WPR72"/>
    <mergeCell ref="WPY72:WPZ72"/>
    <mergeCell ref="WQG72:WQH72"/>
    <mergeCell ref="WHQ72:WHR72"/>
    <mergeCell ref="VWO72:VWP72"/>
    <mergeCell ref="VWW72:VWX72"/>
    <mergeCell ref="VSG72:VSH72"/>
    <mergeCell ref="VTE72:VTF72"/>
    <mergeCell ref="WPA72:WPB72"/>
    <mergeCell ref="WMG72:WMH72"/>
    <mergeCell ref="WMO72:WMP72"/>
    <mergeCell ref="VYS72:VYT72"/>
    <mergeCell ref="VXM72:VXN72"/>
    <mergeCell ref="VXU72:VXV72"/>
    <mergeCell ref="VYC72:VYD72"/>
    <mergeCell ref="VPE72:VPF72"/>
    <mergeCell ref="VPM72:VPN72"/>
    <mergeCell ref="WKS72:WKT72"/>
    <mergeCell ref="WLA72:WLB72"/>
    <mergeCell ref="VRI72:VRJ72"/>
    <mergeCell ref="VQK72:VQL72"/>
    <mergeCell ref="VSO72:VSP72"/>
    <mergeCell ref="VUC72:VUD72"/>
    <mergeCell ref="VSW72:VSX72"/>
    <mergeCell ref="VTM72:VTN72"/>
    <mergeCell ref="WFM72:WFN72"/>
    <mergeCell ref="WFU72:WFV72"/>
    <mergeCell ref="WLY72:WLZ72"/>
    <mergeCell ref="WGK72:WGL72"/>
    <mergeCell ref="WMW72:WMX72"/>
    <mergeCell ref="WNE72:WNF72"/>
    <mergeCell ref="WHA72:WHB72"/>
    <mergeCell ref="WDI72:WDJ72"/>
    <mergeCell ref="WBU72:WBV72"/>
    <mergeCell ref="VUK72:VUL72"/>
    <mergeCell ref="VZY72:VZZ72"/>
    <mergeCell ref="XFA72:XFB72"/>
    <mergeCell ref="XEC72:XED72"/>
    <mergeCell ref="XEK72:XEL72"/>
    <mergeCell ref="WXA72:WXB72"/>
    <mergeCell ref="WXI72:WXJ72"/>
    <mergeCell ref="WXQ72:WXR72"/>
    <mergeCell ref="VUS72:VUT72"/>
    <mergeCell ref="VVA72:VVB72"/>
    <mergeCell ref="XDE72:XDF72"/>
    <mergeCell ref="WYO72:WYP72"/>
    <mergeCell ref="XES72:XET72"/>
    <mergeCell ref="WZM72:WZN72"/>
    <mergeCell ref="WZU72:WZV72"/>
    <mergeCell ref="WYW72:WYX72"/>
    <mergeCell ref="WZE72:WZF72"/>
    <mergeCell ref="VVI72:VVJ72"/>
    <mergeCell ref="XAS72:XAT72"/>
    <mergeCell ref="XBA72:XBB72"/>
    <mergeCell ref="XBI72:XBJ72"/>
    <mergeCell ref="WRM72:WRN72"/>
    <mergeCell ref="VXE72:VXF72"/>
    <mergeCell ref="WIG72:WIH72"/>
    <mergeCell ref="WBE72:WBF72"/>
    <mergeCell ref="WBM72:WBN72"/>
    <mergeCell ref="WXY72:WXZ72"/>
    <mergeCell ref="WYG72:WYH72"/>
    <mergeCell ref="XBQ72:XBR72"/>
    <mergeCell ref="XBY72:XBZ72"/>
    <mergeCell ref="VHU72:VHV72"/>
    <mergeCell ref="VIC72:VID72"/>
    <mergeCell ref="VIK72:VIL72"/>
    <mergeCell ref="VIS72:VIT72"/>
    <mergeCell ref="VOW72:VOX72"/>
    <mergeCell ref="VMK72:VML72"/>
    <mergeCell ref="VMS72:VMT72"/>
    <mergeCell ref="VLU72:VLV72"/>
    <mergeCell ref="VOO72:VOP72"/>
    <mergeCell ref="UYG72:UYH72"/>
    <mergeCell ref="UYO72:UYP72"/>
    <mergeCell ref="VFQ72:VFR72"/>
    <mergeCell ref="VHM72:VHN72"/>
    <mergeCell ref="UXQ72:UXR72"/>
    <mergeCell ref="UXY72:UXZ72"/>
    <mergeCell ref="UVE72:UVF72"/>
    <mergeCell ref="UVM72:UVN72"/>
    <mergeCell ref="VEC72:VED72"/>
    <mergeCell ref="VBI72:VBJ72"/>
    <mergeCell ref="WWS72:WWT72"/>
    <mergeCell ref="WTY72:WTZ72"/>
    <mergeCell ref="WUG72:WUH72"/>
    <mergeCell ref="WUO72:WUP72"/>
    <mergeCell ref="WTQ72:WTR72"/>
    <mergeCell ref="WDY72:WDZ72"/>
    <mergeCell ref="WEG72:WEH72"/>
    <mergeCell ref="WAG72:WAH72"/>
    <mergeCell ref="VRQ72:VRR72"/>
    <mergeCell ref="WAW72:WAX72"/>
    <mergeCell ref="WAO72:WAP72"/>
    <mergeCell ref="VYK72:VYL72"/>
    <mergeCell ref="WDQ72:WDR72"/>
    <mergeCell ref="WQO72:WQP72"/>
    <mergeCell ref="WNU72:WNV72"/>
    <mergeCell ref="WLI72:WLJ72"/>
    <mergeCell ref="WGS72:WGT72"/>
    <mergeCell ref="WFE72:WFF72"/>
    <mergeCell ref="VZA72:VZB72"/>
    <mergeCell ref="VZI72:VZJ72"/>
    <mergeCell ref="VZQ72:VZR72"/>
    <mergeCell ref="WOS72:WOT72"/>
    <mergeCell ref="WEW72:WEX72"/>
    <mergeCell ref="WOC72:WOD72"/>
    <mergeCell ref="WNM72:WNN72"/>
    <mergeCell ref="WKC72:WKD72"/>
    <mergeCell ref="WOK72:WOL72"/>
    <mergeCell ref="WTI72:WTJ72"/>
    <mergeCell ref="WRU72:WRV72"/>
    <mergeCell ref="WDA72:WDB72"/>
    <mergeCell ref="WHI72:WHJ72"/>
    <mergeCell ref="WEO72:WEP72"/>
    <mergeCell ref="WCC72:WCD72"/>
    <mergeCell ref="WKK72:WKL72"/>
    <mergeCell ref="WCK72:WCL72"/>
    <mergeCell ref="WLQ72:WLR72"/>
    <mergeCell ref="UHI72:UHJ72"/>
    <mergeCell ref="UHQ72:UHR72"/>
    <mergeCell ref="UHY72:UHZ72"/>
    <mergeCell ref="UIG72:UIH72"/>
    <mergeCell ref="UIO72:UIP72"/>
    <mergeCell ref="UFU72:UFV72"/>
    <mergeCell ref="UGC72:UGD72"/>
    <mergeCell ref="UGK72:UGL72"/>
    <mergeCell ref="UGS72:UGT72"/>
    <mergeCell ref="UHA72:UHB72"/>
    <mergeCell ref="UEG72:UEH72"/>
    <mergeCell ref="UEO72:UEP72"/>
    <mergeCell ref="UEW72:UEX72"/>
    <mergeCell ref="UFE72:UFF72"/>
    <mergeCell ref="UFM72:UFN72"/>
    <mergeCell ref="UZU72:UZV72"/>
    <mergeCell ref="VAC72:VAD72"/>
    <mergeCell ref="UYW72:UYX72"/>
    <mergeCell ref="UZE72:UZF72"/>
    <mergeCell ref="VVQ72:VVR72"/>
    <mergeCell ref="VVY72:VVZ72"/>
    <mergeCell ref="VWG72:VWH72"/>
    <mergeCell ref="USC72:USD72"/>
    <mergeCell ref="USK72:USL72"/>
    <mergeCell ref="USS72:UST72"/>
    <mergeCell ref="UTA72:UTB72"/>
    <mergeCell ref="UTI72:UTJ72"/>
    <mergeCell ref="UWC72:UWD72"/>
    <mergeCell ref="UCS72:UCT72"/>
    <mergeCell ref="UDA72:UDB72"/>
    <mergeCell ref="UDI72:UDJ72"/>
    <mergeCell ref="UDQ72:UDR72"/>
    <mergeCell ref="UDY72:UDZ72"/>
    <mergeCell ref="UBE72:UBF72"/>
    <mergeCell ref="UBM72:UBN72"/>
    <mergeCell ref="UBU72:UBV72"/>
    <mergeCell ref="UCC72:UCD72"/>
    <mergeCell ref="UCK72:UCL72"/>
    <mergeCell ref="TZQ72:TZR72"/>
    <mergeCell ref="TZY72:TZZ72"/>
    <mergeCell ref="UAG72:UAH72"/>
    <mergeCell ref="UAO72:UAP72"/>
    <mergeCell ref="UAW72:UAX72"/>
    <mergeCell ref="TYC72:TYD72"/>
    <mergeCell ref="TYK72:TYL72"/>
    <mergeCell ref="TYS72:TYT72"/>
    <mergeCell ref="TZA72:TZB72"/>
    <mergeCell ref="TZI72:TZJ72"/>
    <mergeCell ref="TWO72:TWP72"/>
    <mergeCell ref="TWW72:TWX72"/>
    <mergeCell ref="TXE72:TXF72"/>
    <mergeCell ref="TXM72:TXN72"/>
    <mergeCell ref="TXU72:TXV72"/>
    <mergeCell ref="TVA72:TVB72"/>
    <mergeCell ref="TVI72:TVJ72"/>
    <mergeCell ref="TVQ72:TVR72"/>
    <mergeCell ref="TVY72:TVZ72"/>
    <mergeCell ref="TWG72:TWH72"/>
    <mergeCell ref="TTM72:TTN72"/>
    <mergeCell ref="TTU72:TTV72"/>
    <mergeCell ref="TUC72:TUD72"/>
    <mergeCell ref="TUK72:TUL72"/>
    <mergeCell ref="TUS72:TUT72"/>
    <mergeCell ref="TRY72:TRZ72"/>
    <mergeCell ref="TSG72:TSH72"/>
    <mergeCell ref="TSO72:TSP72"/>
    <mergeCell ref="TSW72:TSX72"/>
    <mergeCell ref="TTE72:TTF72"/>
    <mergeCell ref="TQK72:TQL72"/>
    <mergeCell ref="TQS72:TQT72"/>
    <mergeCell ref="TRA72:TRB72"/>
    <mergeCell ref="TRI72:TRJ72"/>
    <mergeCell ref="TRQ72:TRR72"/>
    <mergeCell ref="TOW72:TOX72"/>
    <mergeCell ref="TPE72:TPF72"/>
    <mergeCell ref="TPM72:TPN72"/>
    <mergeCell ref="TPU72:TPV72"/>
    <mergeCell ref="TQC72:TQD72"/>
    <mergeCell ref="TNI72:TNJ72"/>
    <mergeCell ref="TNQ72:TNR72"/>
    <mergeCell ref="TNY72:TNZ72"/>
    <mergeCell ref="TOG72:TOH72"/>
    <mergeCell ref="TOO72:TOP72"/>
    <mergeCell ref="TLU72:TLV72"/>
    <mergeCell ref="TMC72:TMD72"/>
    <mergeCell ref="TMK72:TML72"/>
    <mergeCell ref="TMS72:TMT72"/>
    <mergeCell ref="TNA72:TNB72"/>
    <mergeCell ref="TKG72:TKH72"/>
    <mergeCell ref="TKO72:TKP72"/>
    <mergeCell ref="TKW72:TKX72"/>
    <mergeCell ref="TLE72:TLF72"/>
    <mergeCell ref="TLM72:TLN72"/>
    <mergeCell ref="TIS72:TIT72"/>
    <mergeCell ref="TJA72:TJB72"/>
    <mergeCell ref="TJI72:TJJ72"/>
    <mergeCell ref="TJQ72:TJR72"/>
    <mergeCell ref="TJY72:TJZ72"/>
    <mergeCell ref="THE72:THF72"/>
    <mergeCell ref="THM72:THN72"/>
    <mergeCell ref="THU72:THV72"/>
    <mergeCell ref="TIC72:TID72"/>
    <mergeCell ref="TIK72:TIL72"/>
    <mergeCell ref="TFQ72:TFR72"/>
    <mergeCell ref="TFY72:TFZ72"/>
    <mergeCell ref="TGG72:TGH72"/>
    <mergeCell ref="TGO72:TGP72"/>
    <mergeCell ref="TGW72:TGX72"/>
    <mergeCell ref="TEC72:TED72"/>
    <mergeCell ref="TEK72:TEL72"/>
    <mergeCell ref="TES72:TET72"/>
    <mergeCell ref="TFA72:TFB72"/>
    <mergeCell ref="TFI72:TFJ72"/>
    <mergeCell ref="TCO72:TCP72"/>
    <mergeCell ref="TCW72:TCX72"/>
    <mergeCell ref="TDE72:TDF72"/>
    <mergeCell ref="TDM72:TDN72"/>
    <mergeCell ref="TDU72:TDV72"/>
    <mergeCell ref="TBA72:TBB72"/>
    <mergeCell ref="TBI72:TBJ72"/>
    <mergeCell ref="TBQ72:TBR72"/>
    <mergeCell ref="TBY72:TBZ72"/>
    <mergeCell ref="TCG72:TCH72"/>
    <mergeCell ref="SZM72:SZN72"/>
    <mergeCell ref="SZU72:SZV72"/>
    <mergeCell ref="TAC72:TAD72"/>
    <mergeCell ref="TAK72:TAL72"/>
    <mergeCell ref="TAS72:TAT72"/>
    <mergeCell ref="SXY72:SXZ72"/>
    <mergeCell ref="SYG72:SYH72"/>
    <mergeCell ref="SYO72:SYP72"/>
    <mergeCell ref="SYW72:SYX72"/>
    <mergeCell ref="SZE72:SZF72"/>
    <mergeCell ref="SWK72:SWL72"/>
    <mergeCell ref="SWS72:SWT72"/>
    <mergeCell ref="SXA72:SXB72"/>
    <mergeCell ref="SXI72:SXJ72"/>
    <mergeCell ref="SXQ72:SXR72"/>
    <mergeCell ref="SUW72:SUX72"/>
    <mergeCell ref="SVE72:SVF72"/>
    <mergeCell ref="SVM72:SVN72"/>
    <mergeCell ref="SVU72:SVV72"/>
    <mergeCell ref="SWC72:SWD72"/>
    <mergeCell ref="STI72:STJ72"/>
    <mergeCell ref="STQ72:STR72"/>
    <mergeCell ref="STY72:STZ72"/>
    <mergeCell ref="SUG72:SUH72"/>
    <mergeCell ref="SUO72:SUP72"/>
    <mergeCell ref="SRU72:SRV72"/>
    <mergeCell ref="SSC72:SSD72"/>
    <mergeCell ref="SSK72:SSL72"/>
    <mergeCell ref="SSS72:SST72"/>
    <mergeCell ref="STA72:STB72"/>
    <mergeCell ref="SQG72:SQH72"/>
    <mergeCell ref="SQO72:SQP72"/>
    <mergeCell ref="SQW72:SQX72"/>
    <mergeCell ref="SRE72:SRF72"/>
    <mergeCell ref="SRM72:SRN72"/>
    <mergeCell ref="SOS72:SOT72"/>
    <mergeCell ref="SPA72:SPB72"/>
    <mergeCell ref="SPI72:SPJ72"/>
    <mergeCell ref="SPQ72:SPR72"/>
    <mergeCell ref="SPY72:SPZ72"/>
    <mergeCell ref="SNE72:SNF72"/>
    <mergeCell ref="SNM72:SNN72"/>
    <mergeCell ref="SNU72:SNV72"/>
    <mergeCell ref="SOC72:SOD72"/>
    <mergeCell ref="SOK72:SOL72"/>
    <mergeCell ref="SLQ72:SLR72"/>
    <mergeCell ref="SLY72:SLZ72"/>
    <mergeCell ref="SMG72:SMH72"/>
    <mergeCell ref="SMO72:SMP72"/>
    <mergeCell ref="SMW72:SMX72"/>
    <mergeCell ref="SKC72:SKD72"/>
    <mergeCell ref="SKK72:SKL72"/>
    <mergeCell ref="SKS72:SKT72"/>
    <mergeCell ref="SLA72:SLB72"/>
    <mergeCell ref="SLI72:SLJ72"/>
    <mergeCell ref="SIO72:SIP72"/>
    <mergeCell ref="SIW72:SIX72"/>
    <mergeCell ref="SJE72:SJF72"/>
    <mergeCell ref="SJM72:SJN72"/>
    <mergeCell ref="SJU72:SJV72"/>
    <mergeCell ref="SHA72:SHB72"/>
    <mergeCell ref="SHI72:SHJ72"/>
    <mergeCell ref="SHQ72:SHR72"/>
    <mergeCell ref="SHY72:SHZ72"/>
    <mergeCell ref="SIG72:SIH72"/>
    <mergeCell ref="SFM72:SFN72"/>
    <mergeCell ref="SFU72:SFV72"/>
    <mergeCell ref="SGC72:SGD72"/>
    <mergeCell ref="SGK72:SGL72"/>
    <mergeCell ref="SGS72:SGT72"/>
    <mergeCell ref="SDY72:SDZ72"/>
    <mergeCell ref="SEG72:SEH72"/>
    <mergeCell ref="SEO72:SEP72"/>
    <mergeCell ref="SEW72:SEX72"/>
    <mergeCell ref="SFE72:SFF72"/>
    <mergeCell ref="SCK72:SCL72"/>
    <mergeCell ref="SCS72:SCT72"/>
    <mergeCell ref="SDA72:SDB72"/>
    <mergeCell ref="SDI72:SDJ72"/>
    <mergeCell ref="SDQ72:SDR72"/>
    <mergeCell ref="SAW72:SAX72"/>
    <mergeCell ref="SBE72:SBF72"/>
    <mergeCell ref="SBM72:SBN72"/>
    <mergeCell ref="SBU72:SBV72"/>
    <mergeCell ref="SCC72:SCD72"/>
    <mergeCell ref="RZI72:RZJ72"/>
    <mergeCell ref="RZQ72:RZR72"/>
    <mergeCell ref="RZY72:RZZ72"/>
    <mergeCell ref="SAG72:SAH72"/>
    <mergeCell ref="SAO72:SAP72"/>
    <mergeCell ref="RXU72:RXV72"/>
    <mergeCell ref="RYC72:RYD72"/>
    <mergeCell ref="RYK72:RYL72"/>
    <mergeCell ref="RYS72:RYT72"/>
    <mergeCell ref="RZA72:RZB72"/>
    <mergeCell ref="RWG72:RWH72"/>
    <mergeCell ref="RWO72:RWP72"/>
    <mergeCell ref="RWW72:RWX72"/>
    <mergeCell ref="RXE72:RXF72"/>
    <mergeCell ref="RXM72:RXN72"/>
    <mergeCell ref="RUS72:RUT72"/>
    <mergeCell ref="RVA72:RVB72"/>
    <mergeCell ref="RVI72:RVJ72"/>
    <mergeCell ref="RVQ72:RVR72"/>
    <mergeCell ref="RVY72:RVZ72"/>
    <mergeCell ref="RTE72:RTF72"/>
    <mergeCell ref="RTM72:RTN72"/>
    <mergeCell ref="RTU72:RTV72"/>
    <mergeCell ref="RUC72:RUD72"/>
    <mergeCell ref="RUK72:RUL72"/>
    <mergeCell ref="RRQ72:RRR72"/>
    <mergeCell ref="RRY72:RRZ72"/>
    <mergeCell ref="RSG72:RSH72"/>
    <mergeCell ref="RSO72:RSP72"/>
    <mergeCell ref="RSW72:RSX72"/>
    <mergeCell ref="RQC72:RQD72"/>
    <mergeCell ref="RQK72:RQL72"/>
    <mergeCell ref="RQS72:RQT72"/>
    <mergeCell ref="RRA72:RRB72"/>
    <mergeCell ref="RRI72:RRJ72"/>
    <mergeCell ref="ROO72:ROP72"/>
    <mergeCell ref="ROW72:ROX72"/>
    <mergeCell ref="RPE72:RPF72"/>
    <mergeCell ref="RPM72:RPN72"/>
    <mergeCell ref="RPU72:RPV72"/>
    <mergeCell ref="RNA72:RNB72"/>
    <mergeCell ref="RNI72:RNJ72"/>
    <mergeCell ref="RNQ72:RNR72"/>
    <mergeCell ref="RNY72:RNZ72"/>
    <mergeCell ref="ROG72:ROH72"/>
    <mergeCell ref="RLM72:RLN72"/>
    <mergeCell ref="RLU72:RLV72"/>
    <mergeCell ref="RMC72:RMD72"/>
    <mergeCell ref="RMK72:RML72"/>
    <mergeCell ref="RMS72:RMT72"/>
    <mergeCell ref="RJY72:RJZ72"/>
    <mergeCell ref="RKG72:RKH72"/>
    <mergeCell ref="RKO72:RKP72"/>
    <mergeCell ref="RKW72:RKX72"/>
    <mergeCell ref="RLE72:RLF72"/>
    <mergeCell ref="RIK72:RIL72"/>
    <mergeCell ref="RIS72:RIT72"/>
    <mergeCell ref="RJA72:RJB72"/>
    <mergeCell ref="RJI72:RJJ72"/>
    <mergeCell ref="RJQ72:RJR72"/>
    <mergeCell ref="RGW72:RGX72"/>
    <mergeCell ref="RHE72:RHF72"/>
    <mergeCell ref="RHM72:RHN72"/>
    <mergeCell ref="RHU72:RHV72"/>
    <mergeCell ref="RIC72:RID72"/>
    <mergeCell ref="RFI72:RFJ72"/>
    <mergeCell ref="RFQ72:RFR72"/>
    <mergeCell ref="RFY72:RFZ72"/>
    <mergeCell ref="RGG72:RGH72"/>
    <mergeCell ref="RGO72:RGP72"/>
    <mergeCell ref="RDU72:RDV72"/>
    <mergeCell ref="REC72:RED72"/>
    <mergeCell ref="REK72:REL72"/>
    <mergeCell ref="RES72:RET72"/>
    <mergeCell ref="RFA72:RFB72"/>
    <mergeCell ref="RCG72:RCH72"/>
    <mergeCell ref="RCO72:RCP72"/>
    <mergeCell ref="RCW72:RCX72"/>
    <mergeCell ref="RDE72:RDF72"/>
    <mergeCell ref="RDM72:RDN72"/>
    <mergeCell ref="RAS72:RAT72"/>
    <mergeCell ref="RBA72:RBB72"/>
    <mergeCell ref="RBI72:RBJ72"/>
    <mergeCell ref="RBQ72:RBR72"/>
    <mergeCell ref="RBY72:RBZ72"/>
    <mergeCell ref="QZE72:QZF72"/>
    <mergeCell ref="QZM72:QZN72"/>
    <mergeCell ref="QZU72:QZV72"/>
    <mergeCell ref="RAC72:RAD72"/>
    <mergeCell ref="RAK72:RAL72"/>
    <mergeCell ref="QXQ72:QXR72"/>
    <mergeCell ref="QXY72:QXZ72"/>
    <mergeCell ref="QYG72:QYH72"/>
    <mergeCell ref="QYO72:QYP72"/>
    <mergeCell ref="QYW72:QYX72"/>
    <mergeCell ref="QWC72:QWD72"/>
    <mergeCell ref="QWK72:QWL72"/>
    <mergeCell ref="QWS72:QWT72"/>
    <mergeCell ref="QXA72:QXB72"/>
    <mergeCell ref="QXI72:QXJ72"/>
    <mergeCell ref="QUO72:QUP72"/>
    <mergeCell ref="QUW72:QUX72"/>
    <mergeCell ref="QVE72:QVF72"/>
    <mergeCell ref="QVM72:QVN72"/>
    <mergeCell ref="QVU72:QVV72"/>
    <mergeCell ref="QTA72:QTB72"/>
    <mergeCell ref="QTI72:QTJ72"/>
    <mergeCell ref="QTQ72:QTR72"/>
    <mergeCell ref="QTY72:QTZ72"/>
    <mergeCell ref="QUG72:QUH72"/>
    <mergeCell ref="QRM72:QRN72"/>
    <mergeCell ref="QRU72:QRV72"/>
    <mergeCell ref="QSC72:QSD72"/>
    <mergeCell ref="QSK72:QSL72"/>
    <mergeCell ref="QSS72:QST72"/>
    <mergeCell ref="QPY72:QPZ72"/>
    <mergeCell ref="QQG72:QQH72"/>
    <mergeCell ref="QQO72:QQP72"/>
    <mergeCell ref="QQW72:QQX72"/>
    <mergeCell ref="QRE72:QRF72"/>
    <mergeCell ref="QOK72:QOL72"/>
    <mergeCell ref="QOS72:QOT72"/>
    <mergeCell ref="QPA72:QPB72"/>
    <mergeCell ref="QPI72:QPJ72"/>
    <mergeCell ref="QPQ72:QPR72"/>
    <mergeCell ref="QMW72:QMX72"/>
    <mergeCell ref="QNE72:QNF72"/>
    <mergeCell ref="QNM72:QNN72"/>
    <mergeCell ref="QNU72:QNV72"/>
    <mergeCell ref="QOC72:QOD72"/>
    <mergeCell ref="QLI72:QLJ72"/>
    <mergeCell ref="QLQ72:QLR72"/>
    <mergeCell ref="QLY72:QLZ72"/>
    <mergeCell ref="QMG72:QMH72"/>
    <mergeCell ref="QMO72:QMP72"/>
    <mergeCell ref="QJU72:QJV72"/>
    <mergeCell ref="QKC72:QKD72"/>
    <mergeCell ref="QKK72:QKL72"/>
    <mergeCell ref="QKS72:QKT72"/>
    <mergeCell ref="QLA72:QLB72"/>
    <mergeCell ref="QIG72:QIH72"/>
    <mergeCell ref="QIO72:QIP72"/>
    <mergeCell ref="QIW72:QIX72"/>
    <mergeCell ref="QJE72:QJF72"/>
    <mergeCell ref="QJM72:QJN72"/>
    <mergeCell ref="QGS72:QGT72"/>
    <mergeCell ref="QHA72:QHB72"/>
    <mergeCell ref="QHI72:QHJ72"/>
    <mergeCell ref="QHQ72:QHR72"/>
    <mergeCell ref="QHY72:QHZ72"/>
    <mergeCell ref="QFE72:QFF72"/>
    <mergeCell ref="QFM72:QFN72"/>
    <mergeCell ref="QFU72:QFV72"/>
    <mergeCell ref="QGC72:QGD72"/>
    <mergeCell ref="QGK72:QGL72"/>
    <mergeCell ref="QDQ72:QDR72"/>
    <mergeCell ref="QDY72:QDZ72"/>
    <mergeCell ref="QEG72:QEH72"/>
    <mergeCell ref="QEO72:QEP72"/>
    <mergeCell ref="QEW72:QEX72"/>
    <mergeCell ref="QCC72:QCD72"/>
    <mergeCell ref="QCK72:QCL72"/>
    <mergeCell ref="QCS72:QCT72"/>
    <mergeCell ref="QDA72:QDB72"/>
    <mergeCell ref="QDI72:QDJ72"/>
    <mergeCell ref="QAO72:QAP72"/>
    <mergeCell ref="QAW72:QAX72"/>
    <mergeCell ref="QBE72:QBF72"/>
    <mergeCell ref="QBM72:QBN72"/>
    <mergeCell ref="QBU72:QBV72"/>
    <mergeCell ref="PZA72:PZB72"/>
    <mergeCell ref="PZI72:PZJ72"/>
    <mergeCell ref="PZQ72:PZR72"/>
    <mergeCell ref="PZY72:PZZ72"/>
    <mergeCell ref="QAG72:QAH72"/>
    <mergeCell ref="PXM72:PXN72"/>
    <mergeCell ref="PXU72:PXV72"/>
    <mergeCell ref="PYC72:PYD72"/>
    <mergeCell ref="PYK72:PYL72"/>
    <mergeCell ref="PYS72:PYT72"/>
    <mergeCell ref="PVY72:PVZ72"/>
    <mergeCell ref="PWG72:PWH72"/>
    <mergeCell ref="PWO72:PWP72"/>
    <mergeCell ref="PWW72:PWX72"/>
    <mergeCell ref="PXE72:PXF72"/>
    <mergeCell ref="PUK72:PUL72"/>
    <mergeCell ref="PUS72:PUT72"/>
    <mergeCell ref="PVA72:PVB72"/>
    <mergeCell ref="PVI72:PVJ72"/>
    <mergeCell ref="PVQ72:PVR72"/>
    <mergeCell ref="PSW72:PSX72"/>
    <mergeCell ref="PTE72:PTF72"/>
    <mergeCell ref="PTM72:PTN72"/>
    <mergeCell ref="PTU72:PTV72"/>
    <mergeCell ref="PUC72:PUD72"/>
    <mergeCell ref="PRI72:PRJ72"/>
    <mergeCell ref="PRQ72:PRR72"/>
    <mergeCell ref="PRY72:PRZ72"/>
    <mergeCell ref="PSG72:PSH72"/>
    <mergeCell ref="PSO72:PSP72"/>
    <mergeCell ref="PPU72:PPV72"/>
    <mergeCell ref="PQC72:PQD72"/>
    <mergeCell ref="PQK72:PQL72"/>
    <mergeCell ref="PQS72:PQT72"/>
    <mergeCell ref="PRA72:PRB72"/>
    <mergeCell ref="POG72:POH72"/>
    <mergeCell ref="POO72:POP72"/>
    <mergeCell ref="POW72:POX72"/>
    <mergeCell ref="PPE72:PPF72"/>
    <mergeCell ref="PPM72:PPN72"/>
    <mergeCell ref="PMS72:PMT72"/>
    <mergeCell ref="PNA72:PNB72"/>
    <mergeCell ref="PNI72:PNJ72"/>
    <mergeCell ref="PNQ72:PNR72"/>
    <mergeCell ref="PNY72:PNZ72"/>
    <mergeCell ref="PLE72:PLF72"/>
    <mergeCell ref="PLM72:PLN72"/>
    <mergeCell ref="PLU72:PLV72"/>
    <mergeCell ref="PMC72:PMD72"/>
    <mergeCell ref="PMK72:PML72"/>
    <mergeCell ref="PJQ72:PJR72"/>
    <mergeCell ref="PJY72:PJZ72"/>
    <mergeCell ref="PKG72:PKH72"/>
    <mergeCell ref="PKO72:PKP72"/>
    <mergeCell ref="PKW72:PKX72"/>
    <mergeCell ref="PIC72:PID72"/>
    <mergeCell ref="PIK72:PIL72"/>
    <mergeCell ref="PIS72:PIT72"/>
    <mergeCell ref="PJA72:PJB72"/>
    <mergeCell ref="PJI72:PJJ72"/>
    <mergeCell ref="PGO72:PGP72"/>
    <mergeCell ref="PGW72:PGX72"/>
    <mergeCell ref="PHE72:PHF72"/>
    <mergeCell ref="PHM72:PHN72"/>
    <mergeCell ref="PHU72:PHV72"/>
    <mergeCell ref="PFA72:PFB72"/>
    <mergeCell ref="PFI72:PFJ72"/>
    <mergeCell ref="PFQ72:PFR72"/>
    <mergeCell ref="PFY72:PFZ72"/>
    <mergeCell ref="PGG72:PGH72"/>
    <mergeCell ref="PDM72:PDN72"/>
    <mergeCell ref="PDU72:PDV72"/>
    <mergeCell ref="PEC72:PED72"/>
    <mergeCell ref="PEK72:PEL72"/>
    <mergeCell ref="PES72:PET72"/>
    <mergeCell ref="PBY72:PBZ72"/>
    <mergeCell ref="PCG72:PCH72"/>
    <mergeCell ref="PCO72:PCP72"/>
    <mergeCell ref="PCW72:PCX72"/>
    <mergeCell ref="PDE72:PDF72"/>
    <mergeCell ref="PAK72:PAL72"/>
    <mergeCell ref="PAS72:PAT72"/>
    <mergeCell ref="PBA72:PBB72"/>
    <mergeCell ref="PBI72:PBJ72"/>
    <mergeCell ref="PBQ72:PBR72"/>
    <mergeCell ref="OYW72:OYX72"/>
    <mergeCell ref="OZE72:OZF72"/>
    <mergeCell ref="OZM72:OZN72"/>
    <mergeCell ref="OZU72:OZV72"/>
    <mergeCell ref="PAC72:PAD72"/>
    <mergeCell ref="OXI72:OXJ72"/>
    <mergeCell ref="OXQ72:OXR72"/>
    <mergeCell ref="OXY72:OXZ72"/>
    <mergeCell ref="OYG72:OYH72"/>
    <mergeCell ref="OYO72:OYP72"/>
    <mergeCell ref="OVU72:OVV72"/>
    <mergeCell ref="OWC72:OWD72"/>
    <mergeCell ref="OWK72:OWL72"/>
    <mergeCell ref="OWS72:OWT72"/>
    <mergeCell ref="OXA72:OXB72"/>
    <mergeCell ref="OUG72:OUH72"/>
    <mergeCell ref="OUO72:OUP72"/>
    <mergeCell ref="OUW72:OUX72"/>
    <mergeCell ref="OVE72:OVF72"/>
    <mergeCell ref="OVM72:OVN72"/>
    <mergeCell ref="OSS72:OST72"/>
    <mergeCell ref="OTA72:OTB72"/>
    <mergeCell ref="OTI72:OTJ72"/>
    <mergeCell ref="OTQ72:OTR72"/>
    <mergeCell ref="OTY72:OTZ72"/>
    <mergeCell ref="ORE72:ORF72"/>
    <mergeCell ref="ORM72:ORN72"/>
    <mergeCell ref="ORU72:ORV72"/>
    <mergeCell ref="OSC72:OSD72"/>
    <mergeCell ref="OSK72:OSL72"/>
    <mergeCell ref="OPQ72:OPR72"/>
    <mergeCell ref="OPY72:OPZ72"/>
    <mergeCell ref="OQG72:OQH72"/>
    <mergeCell ref="OQO72:OQP72"/>
    <mergeCell ref="OQW72:OQX72"/>
    <mergeCell ref="OOC72:OOD72"/>
    <mergeCell ref="OOK72:OOL72"/>
    <mergeCell ref="OOS72:OOT72"/>
    <mergeCell ref="OPA72:OPB72"/>
    <mergeCell ref="OPI72:OPJ72"/>
    <mergeCell ref="OMO72:OMP72"/>
    <mergeCell ref="OMW72:OMX72"/>
    <mergeCell ref="ONE72:ONF72"/>
    <mergeCell ref="ONM72:ONN72"/>
    <mergeCell ref="ONU72:ONV72"/>
    <mergeCell ref="OLA72:OLB72"/>
    <mergeCell ref="OLI72:OLJ72"/>
    <mergeCell ref="OLQ72:OLR72"/>
    <mergeCell ref="OLY72:OLZ72"/>
    <mergeCell ref="OMG72:OMH72"/>
    <mergeCell ref="OJM72:OJN72"/>
    <mergeCell ref="OJU72:OJV72"/>
    <mergeCell ref="OKC72:OKD72"/>
    <mergeCell ref="OKK72:OKL72"/>
    <mergeCell ref="OKS72:OKT72"/>
    <mergeCell ref="OHY72:OHZ72"/>
    <mergeCell ref="OIG72:OIH72"/>
    <mergeCell ref="OIO72:OIP72"/>
    <mergeCell ref="OIW72:OIX72"/>
    <mergeCell ref="OJE72:OJF72"/>
    <mergeCell ref="OGK72:OGL72"/>
    <mergeCell ref="OGS72:OGT72"/>
    <mergeCell ref="OHA72:OHB72"/>
    <mergeCell ref="OHI72:OHJ72"/>
    <mergeCell ref="OHQ72:OHR72"/>
    <mergeCell ref="OEW72:OEX72"/>
    <mergeCell ref="OFE72:OFF72"/>
    <mergeCell ref="OFM72:OFN72"/>
    <mergeCell ref="OFU72:OFV72"/>
    <mergeCell ref="OGC72:OGD72"/>
    <mergeCell ref="ODI72:ODJ72"/>
    <mergeCell ref="ODQ72:ODR72"/>
    <mergeCell ref="ODY72:ODZ72"/>
    <mergeCell ref="OEG72:OEH72"/>
    <mergeCell ref="OEO72:OEP72"/>
    <mergeCell ref="OBU72:OBV72"/>
    <mergeCell ref="OCC72:OCD72"/>
    <mergeCell ref="OCK72:OCL72"/>
    <mergeCell ref="OCS72:OCT72"/>
    <mergeCell ref="ODA72:ODB72"/>
    <mergeCell ref="OAG72:OAH72"/>
    <mergeCell ref="OAO72:OAP72"/>
    <mergeCell ref="OAW72:OAX72"/>
    <mergeCell ref="OBE72:OBF72"/>
    <mergeCell ref="OBM72:OBN72"/>
    <mergeCell ref="NYS72:NYT72"/>
    <mergeCell ref="NZA72:NZB72"/>
    <mergeCell ref="NZI72:NZJ72"/>
    <mergeCell ref="NZQ72:NZR72"/>
    <mergeCell ref="NZY72:NZZ72"/>
    <mergeCell ref="NXE72:NXF72"/>
    <mergeCell ref="NXM72:NXN72"/>
    <mergeCell ref="NXU72:NXV72"/>
    <mergeCell ref="NYC72:NYD72"/>
    <mergeCell ref="NYK72:NYL72"/>
    <mergeCell ref="NVQ72:NVR72"/>
    <mergeCell ref="NVY72:NVZ72"/>
    <mergeCell ref="NWG72:NWH72"/>
    <mergeCell ref="NWO72:NWP72"/>
    <mergeCell ref="NWW72:NWX72"/>
    <mergeCell ref="NUC72:NUD72"/>
    <mergeCell ref="NUK72:NUL72"/>
    <mergeCell ref="NUS72:NUT72"/>
    <mergeCell ref="NVA72:NVB72"/>
    <mergeCell ref="NVI72:NVJ72"/>
    <mergeCell ref="NSO72:NSP72"/>
    <mergeCell ref="NSW72:NSX72"/>
    <mergeCell ref="NTE72:NTF72"/>
    <mergeCell ref="NTM72:NTN72"/>
    <mergeCell ref="NTU72:NTV72"/>
    <mergeCell ref="NRA72:NRB72"/>
    <mergeCell ref="NRI72:NRJ72"/>
    <mergeCell ref="NRQ72:NRR72"/>
    <mergeCell ref="NRY72:NRZ72"/>
    <mergeCell ref="NSG72:NSH72"/>
    <mergeCell ref="NPM72:NPN72"/>
    <mergeCell ref="NPU72:NPV72"/>
    <mergeCell ref="NQC72:NQD72"/>
    <mergeCell ref="NQK72:NQL72"/>
    <mergeCell ref="NQS72:NQT72"/>
    <mergeCell ref="NNY72:NNZ72"/>
    <mergeCell ref="NOG72:NOH72"/>
    <mergeCell ref="NOO72:NOP72"/>
    <mergeCell ref="NOW72:NOX72"/>
    <mergeCell ref="NPE72:NPF72"/>
    <mergeCell ref="NMK72:NML72"/>
    <mergeCell ref="NMS72:NMT72"/>
    <mergeCell ref="NNA72:NNB72"/>
    <mergeCell ref="NNI72:NNJ72"/>
    <mergeCell ref="NNQ72:NNR72"/>
    <mergeCell ref="NKW72:NKX72"/>
    <mergeCell ref="NLE72:NLF72"/>
    <mergeCell ref="NLM72:NLN72"/>
    <mergeCell ref="NLU72:NLV72"/>
    <mergeCell ref="NMC72:NMD72"/>
    <mergeCell ref="NJI72:NJJ72"/>
    <mergeCell ref="NJQ72:NJR72"/>
    <mergeCell ref="NJY72:NJZ72"/>
    <mergeCell ref="NKG72:NKH72"/>
    <mergeCell ref="NKO72:NKP72"/>
    <mergeCell ref="NHU72:NHV72"/>
    <mergeCell ref="NIC72:NID72"/>
    <mergeCell ref="NIK72:NIL72"/>
    <mergeCell ref="NIS72:NIT72"/>
    <mergeCell ref="NJA72:NJB72"/>
    <mergeCell ref="NGG72:NGH72"/>
    <mergeCell ref="NGO72:NGP72"/>
    <mergeCell ref="NGW72:NGX72"/>
    <mergeCell ref="NHE72:NHF72"/>
    <mergeCell ref="NHM72:NHN72"/>
    <mergeCell ref="NES72:NET72"/>
    <mergeCell ref="NFA72:NFB72"/>
    <mergeCell ref="NFI72:NFJ72"/>
    <mergeCell ref="NFQ72:NFR72"/>
    <mergeCell ref="NFY72:NFZ72"/>
    <mergeCell ref="NDE72:NDF72"/>
    <mergeCell ref="NDM72:NDN72"/>
    <mergeCell ref="NDU72:NDV72"/>
    <mergeCell ref="NEC72:NED72"/>
    <mergeCell ref="NEK72:NEL72"/>
    <mergeCell ref="NBQ72:NBR72"/>
    <mergeCell ref="NBY72:NBZ72"/>
    <mergeCell ref="NCG72:NCH72"/>
    <mergeCell ref="NCO72:NCP72"/>
    <mergeCell ref="NCW72:NCX72"/>
    <mergeCell ref="NAC72:NAD72"/>
    <mergeCell ref="NAK72:NAL72"/>
    <mergeCell ref="NAS72:NAT72"/>
    <mergeCell ref="NBA72:NBB72"/>
    <mergeCell ref="NBI72:NBJ72"/>
    <mergeCell ref="MYO72:MYP72"/>
    <mergeCell ref="MYW72:MYX72"/>
    <mergeCell ref="MZE72:MZF72"/>
    <mergeCell ref="MZM72:MZN72"/>
    <mergeCell ref="MZU72:MZV72"/>
    <mergeCell ref="MXA72:MXB72"/>
    <mergeCell ref="MXI72:MXJ72"/>
    <mergeCell ref="MXQ72:MXR72"/>
    <mergeCell ref="MXY72:MXZ72"/>
    <mergeCell ref="MYG72:MYH72"/>
    <mergeCell ref="MVM72:MVN72"/>
    <mergeCell ref="MVU72:MVV72"/>
    <mergeCell ref="MWC72:MWD72"/>
    <mergeCell ref="MWK72:MWL72"/>
    <mergeCell ref="MWS72:MWT72"/>
    <mergeCell ref="MTY72:MTZ72"/>
    <mergeCell ref="MUG72:MUH72"/>
    <mergeCell ref="MUO72:MUP72"/>
    <mergeCell ref="MUW72:MUX72"/>
    <mergeCell ref="MVE72:MVF72"/>
    <mergeCell ref="MSK72:MSL72"/>
    <mergeCell ref="MSS72:MST72"/>
    <mergeCell ref="MTA72:MTB72"/>
    <mergeCell ref="MTI72:MTJ72"/>
    <mergeCell ref="MTQ72:MTR72"/>
    <mergeCell ref="MQW72:MQX72"/>
    <mergeCell ref="MRE72:MRF72"/>
    <mergeCell ref="MRM72:MRN72"/>
    <mergeCell ref="MRU72:MRV72"/>
    <mergeCell ref="MSC72:MSD72"/>
    <mergeCell ref="MPI72:MPJ72"/>
    <mergeCell ref="MPQ72:MPR72"/>
    <mergeCell ref="MPY72:MPZ72"/>
    <mergeCell ref="MQG72:MQH72"/>
    <mergeCell ref="MQO72:MQP72"/>
    <mergeCell ref="MNU72:MNV72"/>
    <mergeCell ref="MOC72:MOD72"/>
    <mergeCell ref="MOK72:MOL72"/>
    <mergeCell ref="MOS72:MOT72"/>
    <mergeCell ref="MPA72:MPB72"/>
    <mergeCell ref="MMG72:MMH72"/>
    <mergeCell ref="MMO72:MMP72"/>
    <mergeCell ref="MMW72:MMX72"/>
    <mergeCell ref="MNE72:MNF72"/>
    <mergeCell ref="MNM72:MNN72"/>
    <mergeCell ref="MKS72:MKT72"/>
    <mergeCell ref="MLA72:MLB72"/>
    <mergeCell ref="MLI72:MLJ72"/>
    <mergeCell ref="MLQ72:MLR72"/>
    <mergeCell ref="MLY72:MLZ72"/>
    <mergeCell ref="MJE72:MJF72"/>
    <mergeCell ref="MJM72:MJN72"/>
    <mergeCell ref="MJU72:MJV72"/>
    <mergeCell ref="MKC72:MKD72"/>
    <mergeCell ref="MKK72:MKL72"/>
    <mergeCell ref="MHQ72:MHR72"/>
    <mergeCell ref="MHY72:MHZ72"/>
    <mergeCell ref="MIG72:MIH72"/>
    <mergeCell ref="MIO72:MIP72"/>
    <mergeCell ref="MIW72:MIX72"/>
    <mergeCell ref="MGC72:MGD72"/>
    <mergeCell ref="MGK72:MGL72"/>
    <mergeCell ref="MGS72:MGT72"/>
    <mergeCell ref="MHA72:MHB72"/>
    <mergeCell ref="MHI72:MHJ72"/>
    <mergeCell ref="MEO72:MEP72"/>
    <mergeCell ref="MEW72:MEX72"/>
    <mergeCell ref="MFE72:MFF72"/>
    <mergeCell ref="MFM72:MFN72"/>
    <mergeCell ref="MFU72:MFV72"/>
    <mergeCell ref="MDA72:MDB72"/>
    <mergeCell ref="MDI72:MDJ72"/>
    <mergeCell ref="MDQ72:MDR72"/>
    <mergeCell ref="MDY72:MDZ72"/>
    <mergeCell ref="MEG72:MEH72"/>
    <mergeCell ref="MBM72:MBN72"/>
    <mergeCell ref="MBU72:MBV72"/>
    <mergeCell ref="MCC72:MCD72"/>
    <mergeCell ref="MCK72:MCL72"/>
    <mergeCell ref="MCS72:MCT72"/>
    <mergeCell ref="LZY72:LZZ72"/>
    <mergeCell ref="MAG72:MAH72"/>
    <mergeCell ref="MAO72:MAP72"/>
    <mergeCell ref="MAW72:MAX72"/>
    <mergeCell ref="MBE72:MBF72"/>
    <mergeCell ref="LYK72:LYL72"/>
    <mergeCell ref="LYS72:LYT72"/>
    <mergeCell ref="LZA72:LZB72"/>
    <mergeCell ref="LZI72:LZJ72"/>
    <mergeCell ref="LZQ72:LZR72"/>
    <mergeCell ref="LWW72:LWX72"/>
    <mergeCell ref="LXE72:LXF72"/>
    <mergeCell ref="LXM72:LXN72"/>
    <mergeCell ref="LXU72:LXV72"/>
    <mergeCell ref="LYC72:LYD72"/>
    <mergeCell ref="LVI72:LVJ72"/>
    <mergeCell ref="LVQ72:LVR72"/>
    <mergeCell ref="LVY72:LVZ72"/>
    <mergeCell ref="LWG72:LWH72"/>
    <mergeCell ref="LWO72:LWP72"/>
    <mergeCell ref="LTU72:LTV72"/>
    <mergeCell ref="LUC72:LUD72"/>
    <mergeCell ref="LUK72:LUL72"/>
    <mergeCell ref="LUS72:LUT72"/>
    <mergeCell ref="LVA72:LVB72"/>
    <mergeCell ref="LSG72:LSH72"/>
    <mergeCell ref="LSO72:LSP72"/>
    <mergeCell ref="LSW72:LSX72"/>
    <mergeCell ref="LTE72:LTF72"/>
    <mergeCell ref="LTM72:LTN72"/>
    <mergeCell ref="LQS72:LQT72"/>
    <mergeCell ref="LRA72:LRB72"/>
    <mergeCell ref="LRI72:LRJ72"/>
    <mergeCell ref="LRQ72:LRR72"/>
    <mergeCell ref="LRY72:LRZ72"/>
    <mergeCell ref="LPE72:LPF72"/>
    <mergeCell ref="LPM72:LPN72"/>
    <mergeCell ref="LPU72:LPV72"/>
    <mergeCell ref="LQC72:LQD72"/>
    <mergeCell ref="LQK72:LQL72"/>
    <mergeCell ref="LNQ72:LNR72"/>
    <mergeCell ref="LNY72:LNZ72"/>
    <mergeCell ref="LOG72:LOH72"/>
    <mergeCell ref="LOO72:LOP72"/>
    <mergeCell ref="LOW72:LOX72"/>
    <mergeCell ref="LMC72:LMD72"/>
    <mergeCell ref="LMK72:LML72"/>
    <mergeCell ref="LMS72:LMT72"/>
    <mergeCell ref="LNA72:LNB72"/>
    <mergeCell ref="LNI72:LNJ72"/>
    <mergeCell ref="LKO72:LKP72"/>
    <mergeCell ref="LKW72:LKX72"/>
    <mergeCell ref="LLE72:LLF72"/>
    <mergeCell ref="LLM72:LLN72"/>
    <mergeCell ref="LLU72:LLV72"/>
    <mergeCell ref="LJA72:LJB72"/>
    <mergeCell ref="LJI72:LJJ72"/>
    <mergeCell ref="LJQ72:LJR72"/>
    <mergeCell ref="LJY72:LJZ72"/>
    <mergeCell ref="LKG72:LKH72"/>
    <mergeCell ref="LHM72:LHN72"/>
    <mergeCell ref="LHU72:LHV72"/>
    <mergeCell ref="LIC72:LID72"/>
    <mergeCell ref="LIK72:LIL72"/>
    <mergeCell ref="LIS72:LIT72"/>
    <mergeCell ref="LFY72:LFZ72"/>
    <mergeCell ref="LGG72:LGH72"/>
    <mergeCell ref="LGO72:LGP72"/>
    <mergeCell ref="LGW72:LGX72"/>
    <mergeCell ref="LHE72:LHF72"/>
    <mergeCell ref="LEK72:LEL72"/>
    <mergeCell ref="LES72:LET72"/>
    <mergeCell ref="LFA72:LFB72"/>
    <mergeCell ref="LFI72:LFJ72"/>
    <mergeCell ref="LFQ72:LFR72"/>
    <mergeCell ref="LCW72:LCX72"/>
    <mergeCell ref="LDE72:LDF72"/>
    <mergeCell ref="LDM72:LDN72"/>
    <mergeCell ref="LDU72:LDV72"/>
    <mergeCell ref="LEC72:LED72"/>
    <mergeCell ref="LBI72:LBJ72"/>
    <mergeCell ref="LBQ72:LBR72"/>
    <mergeCell ref="LBY72:LBZ72"/>
    <mergeCell ref="LCG72:LCH72"/>
    <mergeCell ref="LCO72:LCP72"/>
    <mergeCell ref="KZU72:KZV72"/>
    <mergeCell ref="LAC72:LAD72"/>
    <mergeCell ref="LAK72:LAL72"/>
    <mergeCell ref="LAS72:LAT72"/>
    <mergeCell ref="LBA72:LBB72"/>
    <mergeCell ref="KYG72:KYH72"/>
    <mergeCell ref="KYO72:KYP72"/>
    <mergeCell ref="KYW72:KYX72"/>
    <mergeCell ref="KZE72:KZF72"/>
    <mergeCell ref="KZM72:KZN72"/>
    <mergeCell ref="KWS72:KWT72"/>
    <mergeCell ref="KXA72:KXB72"/>
    <mergeCell ref="KXI72:KXJ72"/>
    <mergeCell ref="KXQ72:KXR72"/>
    <mergeCell ref="KXY72:KXZ72"/>
    <mergeCell ref="KVE72:KVF72"/>
    <mergeCell ref="KVM72:KVN72"/>
    <mergeCell ref="KVU72:KVV72"/>
    <mergeCell ref="KWC72:KWD72"/>
    <mergeCell ref="KWK72:KWL72"/>
    <mergeCell ref="KTQ72:KTR72"/>
    <mergeCell ref="KTY72:KTZ72"/>
    <mergeCell ref="KUG72:KUH72"/>
    <mergeCell ref="KUO72:KUP72"/>
    <mergeCell ref="KUW72:KUX72"/>
    <mergeCell ref="KSC72:KSD72"/>
    <mergeCell ref="KSK72:KSL72"/>
    <mergeCell ref="KSS72:KST72"/>
    <mergeCell ref="KTA72:KTB72"/>
    <mergeCell ref="KTI72:KTJ72"/>
    <mergeCell ref="KQO72:KQP72"/>
    <mergeCell ref="KQW72:KQX72"/>
    <mergeCell ref="KRE72:KRF72"/>
    <mergeCell ref="KRM72:KRN72"/>
    <mergeCell ref="KRU72:KRV72"/>
    <mergeCell ref="KPA72:KPB72"/>
    <mergeCell ref="KPI72:KPJ72"/>
    <mergeCell ref="KPQ72:KPR72"/>
    <mergeCell ref="KPY72:KPZ72"/>
    <mergeCell ref="KQG72:KQH72"/>
    <mergeCell ref="KNM72:KNN72"/>
    <mergeCell ref="KNU72:KNV72"/>
    <mergeCell ref="KOC72:KOD72"/>
    <mergeCell ref="KOK72:KOL72"/>
    <mergeCell ref="KOS72:KOT72"/>
    <mergeCell ref="KLY72:KLZ72"/>
    <mergeCell ref="KMG72:KMH72"/>
    <mergeCell ref="KMO72:KMP72"/>
    <mergeCell ref="KMW72:KMX72"/>
    <mergeCell ref="KNE72:KNF72"/>
    <mergeCell ref="KKK72:KKL72"/>
    <mergeCell ref="KKS72:KKT72"/>
    <mergeCell ref="KLA72:KLB72"/>
    <mergeCell ref="KLI72:KLJ72"/>
    <mergeCell ref="KLQ72:KLR72"/>
    <mergeCell ref="KIW72:KIX72"/>
    <mergeCell ref="KJE72:KJF72"/>
    <mergeCell ref="KJM72:KJN72"/>
    <mergeCell ref="KJU72:KJV72"/>
    <mergeCell ref="KKC72:KKD72"/>
    <mergeCell ref="KHI72:KHJ72"/>
    <mergeCell ref="KHQ72:KHR72"/>
    <mergeCell ref="KHY72:KHZ72"/>
    <mergeCell ref="KIG72:KIH72"/>
    <mergeCell ref="KIO72:KIP72"/>
    <mergeCell ref="KFU72:KFV72"/>
    <mergeCell ref="KGC72:KGD72"/>
    <mergeCell ref="KGK72:KGL72"/>
    <mergeCell ref="KGS72:KGT72"/>
    <mergeCell ref="KHA72:KHB72"/>
    <mergeCell ref="KEG72:KEH72"/>
    <mergeCell ref="KEO72:KEP72"/>
    <mergeCell ref="KEW72:KEX72"/>
    <mergeCell ref="KFE72:KFF72"/>
    <mergeCell ref="KFM72:KFN72"/>
    <mergeCell ref="KCS72:KCT72"/>
    <mergeCell ref="KDA72:KDB72"/>
    <mergeCell ref="KDI72:KDJ72"/>
    <mergeCell ref="KDQ72:KDR72"/>
    <mergeCell ref="KDY72:KDZ72"/>
    <mergeCell ref="KBE72:KBF72"/>
    <mergeCell ref="KBM72:KBN72"/>
    <mergeCell ref="KBU72:KBV72"/>
    <mergeCell ref="KCC72:KCD72"/>
    <mergeCell ref="KCK72:KCL72"/>
    <mergeCell ref="JZQ72:JZR72"/>
    <mergeCell ref="JZY72:JZZ72"/>
    <mergeCell ref="KAG72:KAH72"/>
    <mergeCell ref="KAO72:KAP72"/>
    <mergeCell ref="KAW72:KAX72"/>
    <mergeCell ref="JYC72:JYD72"/>
    <mergeCell ref="JYK72:JYL72"/>
    <mergeCell ref="JYS72:JYT72"/>
    <mergeCell ref="JZA72:JZB72"/>
    <mergeCell ref="JZI72:JZJ72"/>
    <mergeCell ref="JWO72:JWP72"/>
    <mergeCell ref="JWW72:JWX72"/>
    <mergeCell ref="JXE72:JXF72"/>
    <mergeCell ref="JXM72:JXN72"/>
    <mergeCell ref="JXU72:JXV72"/>
    <mergeCell ref="JVA72:JVB72"/>
    <mergeCell ref="JVI72:JVJ72"/>
    <mergeCell ref="JVQ72:JVR72"/>
    <mergeCell ref="JVY72:JVZ72"/>
    <mergeCell ref="JWG72:JWH72"/>
    <mergeCell ref="JTM72:JTN72"/>
    <mergeCell ref="JTU72:JTV72"/>
    <mergeCell ref="JUC72:JUD72"/>
    <mergeCell ref="JUK72:JUL72"/>
    <mergeCell ref="JUS72:JUT72"/>
    <mergeCell ref="JRY72:JRZ72"/>
    <mergeCell ref="JSG72:JSH72"/>
    <mergeCell ref="JSO72:JSP72"/>
    <mergeCell ref="JSW72:JSX72"/>
    <mergeCell ref="JTE72:JTF72"/>
    <mergeCell ref="JQK72:JQL72"/>
    <mergeCell ref="JQS72:JQT72"/>
    <mergeCell ref="JRA72:JRB72"/>
    <mergeCell ref="JRI72:JRJ72"/>
    <mergeCell ref="JRQ72:JRR72"/>
    <mergeCell ref="JOW72:JOX72"/>
    <mergeCell ref="JPE72:JPF72"/>
    <mergeCell ref="JPM72:JPN72"/>
    <mergeCell ref="JPU72:JPV72"/>
    <mergeCell ref="JQC72:JQD72"/>
    <mergeCell ref="JNI72:JNJ72"/>
    <mergeCell ref="JNQ72:JNR72"/>
    <mergeCell ref="JNY72:JNZ72"/>
    <mergeCell ref="JOG72:JOH72"/>
    <mergeCell ref="JOO72:JOP72"/>
    <mergeCell ref="JLU72:JLV72"/>
    <mergeCell ref="JMC72:JMD72"/>
    <mergeCell ref="JMK72:JML72"/>
    <mergeCell ref="JMS72:JMT72"/>
    <mergeCell ref="JNA72:JNB72"/>
    <mergeCell ref="JKG72:JKH72"/>
    <mergeCell ref="JKO72:JKP72"/>
    <mergeCell ref="JKW72:JKX72"/>
    <mergeCell ref="JLE72:JLF72"/>
    <mergeCell ref="JLM72:JLN72"/>
    <mergeCell ref="JIS72:JIT72"/>
    <mergeCell ref="JJA72:JJB72"/>
    <mergeCell ref="JJI72:JJJ72"/>
    <mergeCell ref="JJQ72:JJR72"/>
    <mergeCell ref="JJY72:JJZ72"/>
    <mergeCell ref="JHE72:JHF72"/>
    <mergeCell ref="JHM72:JHN72"/>
    <mergeCell ref="JHU72:JHV72"/>
    <mergeCell ref="JIC72:JID72"/>
    <mergeCell ref="JIK72:JIL72"/>
    <mergeCell ref="JFQ72:JFR72"/>
    <mergeCell ref="JFY72:JFZ72"/>
    <mergeCell ref="JGG72:JGH72"/>
    <mergeCell ref="JGO72:JGP72"/>
    <mergeCell ref="JGW72:JGX72"/>
    <mergeCell ref="JEC72:JED72"/>
    <mergeCell ref="JEK72:JEL72"/>
    <mergeCell ref="JES72:JET72"/>
    <mergeCell ref="JFA72:JFB72"/>
    <mergeCell ref="JFI72:JFJ72"/>
    <mergeCell ref="JCO72:JCP72"/>
    <mergeCell ref="JCW72:JCX72"/>
    <mergeCell ref="JDE72:JDF72"/>
    <mergeCell ref="JDM72:JDN72"/>
    <mergeCell ref="JDU72:JDV72"/>
    <mergeCell ref="JBA72:JBB72"/>
    <mergeCell ref="JBI72:JBJ72"/>
    <mergeCell ref="JBQ72:JBR72"/>
    <mergeCell ref="JBY72:JBZ72"/>
    <mergeCell ref="JCG72:JCH72"/>
    <mergeCell ref="IZM72:IZN72"/>
    <mergeCell ref="IZU72:IZV72"/>
    <mergeCell ref="JAC72:JAD72"/>
    <mergeCell ref="JAK72:JAL72"/>
    <mergeCell ref="JAS72:JAT72"/>
    <mergeCell ref="IXY72:IXZ72"/>
    <mergeCell ref="IYG72:IYH72"/>
    <mergeCell ref="IYO72:IYP72"/>
    <mergeCell ref="IYW72:IYX72"/>
    <mergeCell ref="IZE72:IZF72"/>
    <mergeCell ref="IWK72:IWL72"/>
    <mergeCell ref="IWS72:IWT72"/>
    <mergeCell ref="IXA72:IXB72"/>
    <mergeCell ref="IXI72:IXJ72"/>
    <mergeCell ref="IXQ72:IXR72"/>
    <mergeCell ref="IUW72:IUX72"/>
    <mergeCell ref="IVE72:IVF72"/>
    <mergeCell ref="IVM72:IVN72"/>
    <mergeCell ref="IVU72:IVV72"/>
    <mergeCell ref="IWC72:IWD72"/>
    <mergeCell ref="ITI72:ITJ72"/>
    <mergeCell ref="ITQ72:ITR72"/>
    <mergeCell ref="ITY72:ITZ72"/>
    <mergeCell ref="IUG72:IUH72"/>
    <mergeCell ref="IUO72:IUP72"/>
    <mergeCell ref="IRU72:IRV72"/>
    <mergeCell ref="ISC72:ISD72"/>
    <mergeCell ref="ISK72:ISL72"/>
    <mergeCell ref="ISS72:IST72"/>
    <mergeCell ref="ITA72:ITB72"/>
    <mergeCell ref="IQG72:IQH72"/>
    <mergeCell ref="IQO72:IQP72"/>
    <mergeCell ref="IQW72:IQX72"/>
    <mergeCell ref="IRE72:IRF72"/>
    <mergeCell ref="IRM72:IRN72"/>
    <mergeCell ref="IOS72:IOT72"/>
    <mergeCell ref="IPA72:IPB72"/>
    <mergeCell ref="IPI72:IPJ72"/>
    <mergeCell ref="IPQ72:IPR72"/>
    <mergeCell ref="IPY72:IPZ72"/>
    <mergeCell ref="INE72:INF72"/>
    <mergeCell ref="INM72:INN72"/>
    <mergeCell ref="INU72:INV72"/>
    <mergeCell ref="IOC72:IOD72"/>
    <mergeCell ref="IOK72:IOL72"/>
    <mergeCell ref="ILQ72:ILR72"/>
    <mergeCell ref="ILY72:ILZ72"/>
    <mergeCell ref="IMG72:IMH72"/>
    <mergeCell ref="IMO72:IMP72"/>
    <mergeCell ref="IMW72:IMX72"/>
    <mergeCell ref="IKC72:IKD72"/>
    <mergeCell ref="IKK72:IKL72"/>
    <mergeCell ref="IKS72:IKT72"/>
    <mergeCell ref="ILA72:ILB72"/>
    <mergeCell ref="ILI72:ILJ72"/>
    <mergeCell ref="IIO72:IIP72"/>
    <mergeCell ref="IIW72:IIX72"/>
    <mergeCell ref="IJE72:IJF72"/>
    <mergeCell ref="IJM72:IJN72"/>
    <mergeCell ref="IJU72:IJV72"/>
    <mergeCell ref="IHA72:IHB72"/>
    <mergeCell ref="IHI72:IHJ72"/>
    <mergeCell ref="IHQ72:IHR72"/>
    <mergeCell ref="IHY72:IHZ72"/>
    <mergeCell ref="IIG72:IIH72"/>
    <mergeCell ref="IFM72:IFN72"/>
    <mergeCell ref="IFU72:IFV72"/>
    <mergeCell ref="IGC72:IGD72"/>
    <mergeCell ref="IGK72:IGL72"/>
    <mergeCell ref="IGS72:IGT72"/>
    <mergeCell ref="IDY72:IDZ72"/>
    <mergeCell ref="IEG72:IEH72"/>
    <mergeCell ref="IEO72:IEP72"/>
    <mergeCell ref="IEW72:IEX72"/>
    <mergeCell ref="IFE72:IFF72"/>
    <mergeCell ref="ICK72:ICL72"/>
    <mergeCell ref="ICS72:ICT72"/>
    <mergeCell ref="IDA72:IDB72"/>
    <mergeCell ref="IDI72:IDJ72"/>
    <mergeCell ref="IDQ72:IDR72"/>
    <mergeCell ref="IAW72:IAX72"/>
    <mergeCell ref="IBE72:IBF72"/>
    <mergeCell ref="IBM72:IBN72"/>
    <mergeCell ref="IBU72:IBV72"/>
    <mergeCell ref="ICC72:ICD72"/>
    <mergeCell ref="HZI72:HZJ72"/>
    <mergeCell ref="HZQ72:HZR72"/>
    <mergeCell ref="HZY72:HZZ72"/>
    <mergeCell ref="IAG72:IAH72"/>
    <mergeCell ref="IAO72:IAP72"/>
    <mergeCell ref="HXU72:HXV72"/>
    <mergeCell ref="HYC72:HYD72"/>
    <mergeCell ref="HYK72:HYL72"/>
    <mergeCell ref="HYS72:HYT72"/>
    <mergeCell ref="HZA72:HZB72"/>
    <mergeCell ref="HWG72:HWH72"/>
    <mergeCell ref="HWO72:HWP72"/>
    <mergeCell ref="HWW72:HWX72"/>
    <mergeCell ref="HXE72:HXF72"/>
    <mergeCell ref="HXM72:HXN72"/>
    <mergeCell ref="HUS72:HUT72"/>
    <mergeCell ref="HVA72:HVB72"/>
    <mergeCell ref="HVI72:HVJ72"/>
    <mergeCell ref="HVQ72:HVR72"/>
    <mergeCell ref="HVY72:HVZ72"/>
    <mergeCell ref="HTE72:HTF72"/>
    <mergeCell ref="HTM72:HTN72"/>
    <mergeCell ref="HTU72:HTV72"/>
    <mergeCell ref="HUC72:HUD72"/>
    <mergeCell ref="HUK72:HUL72"/>
    <mergeCell ref="HRQ72:HRR72"/>
    <mergeCell ref="HRY72:HRZ72"/>
    <mergeCell ref="HSG72:HSH72"/>
    <mergeCell ref="HSO72:HSP72"/>
    <mergeCell ref="HSW72:HSX72"/>
    <mergeCell ref="HQC72:HQD72"/>
    <mergeCell ref="HQK72:HQL72"/>
    <mergeCell ref="HQS72:HQT72"/>
    <mergeCell ref="HRA72:HRB72"/>
    <mergeCell ref="HRI72:HRJ72"/>
    <mergeCell ref="HOO72:HOP72"/>
    <mergeCell ref="HOW72:HOX72"/>
    <mergeCell ref="HPE72:HPF72"/>
    <mergeCell ref="HPM72:HPN72"/>
    <mergeCell ref="HPU72:HPV72"/>
    <mergeCell ref="HNA72:HNB72"/>
    <mergeCell ref="HNI72:HNJ72"/>
    <mergeCell ref="HNQ72:HNR72"/>
    <mergeCell ref="HNY72:HNZ72"/>
    <mergeCell ref="HOG72:HOH72"/>
    <mergeCell ref="HLM72:HLN72"/>
    <mergeCell ref="HLU72:HLV72"/>
    <mergeCell ref="HMC72:HMD72"/>
    <mergeCell ref="HMK72:HML72"/>
    <mergeCell ref="HMS72:HMT72"/>
    <mergeCell ref="HJY72:HJZ72"/>
    <mergeCell ref="HKG72:HKH72"/>
    <mergeCell ref="HKO72:HKP72"/>
    <mergeCell ref="HKW72:HKX72"/>
    <mergeCell ref="HLE72:HLF72"/>
    <mergeCell ref="HIK72:HIL72"/>
    <mergeCell ref="HIS72:HIT72"/>
    <mergeCell ref="HJA72:HJB72"/>
    <mergeCell ref="HJI72:HJJ72"/>
    <mergeCell ref="HJQ72:HJR72"/>
    <mergeCell ref="HGW72:HGX72"/>
    <mergeCell ref="HHE72:HHF72"/>
    <mergeCell ref="HHM72:HHN72"/>
    <mergeCell ref="HHU72:HHV72"/>
    <mergeCell ref="HIC72:HID72"/>
    <mergeCell ref="HFI72:HFJ72"/>
    <mergeCell ref="HFQ72:HFR72"/>
    <mergeCell ref="HFY72:HFZ72"/>
    <mergeCell ref="HGG72:HGH72"/>
    <mergeCell ref="HGO72:HGP72"/>
    <mergeCell ref="HDU72:HDV72"/>
    <mergeCell ref="HEC72:HED72"/>
    <mergeCell ref="HEK72:HEL72"/>
    <mergeCell ref="HES72:HET72"/>
    <mergeCell ref="HFA72:HFB72"/>
    <mergeCell ref="HCG72:HCH72"/>
    <mergeCell ref="HCO72:HCP72"/>
    <mergeCell ref="HCW72:HCX72"/>
    <mergeCell ref="HDE72:HDF72"/>
    <mergeCell ref="HDM72:HDN72"/>
    <mergeCell ref="HAS72:HAT72"/>
    <mergeCell ref="HBA72:HBB72"/>
    <mergeCell ref="HBI72:HBJ72"/>
    <mergeCell ref="HBQ72:HBR72"/>
    <mergeCell ref="HBY72:HBZ72"/>
    <mergeCell ref="GZE72:GZF72"/>
    <mergeCell ref="GZM72:GZN72"/>
    <mergeCell ref="GZU72:GZV72"/>
    <mergeCell ref="HAC72:HAD72"/>
    <mergeCell ref="HAK72:HAL72"/>
    <mergeCell ref="GXQ72:GXR72"/>
    <mergeCell ref="GXY72:GXZ72"/>
    <mergeCell ref="GYG72:GYH72"/>
    <mergeCell ref="GYO72:GYP72"/>
    <mergeCell ref="GYW72:GYX72"/>
    <mergeCell ref="GWC72:GWD72"/>
    <mergeCell ref="GWK72:GWL72"/>
    <mergeCell ref="GWS72:GWT72"/>
    <mergeCell ref="GXA72:GXB72"/>
    <mergeCell ref="GXI72:GXJ72"/>
    <mergeCell ref="GUO72:GUP72"/>
    <mergeCell ref="GUW72:GUX72"/>
    <mergeCell ref="GVE72:GVF72"/>
    <mergeCell ref="GVM72:GVN72"/>
    <mergeCell ref="GVU72:GVV72"/>
    <mergeCell ref="GTA72:GTB72"/>
    <mergeCell ref="GTI72:GTJ72"/>
    <mergeCell ref="GTQ72:GTR72"/>
    <mergeCell ref="GTY72:GTZ72"/>
    <mergeCell ref="GUG72:GUH72"/>
    <mergeCell ref="GRM72:GRN72"/>
    <mergeCell ref="GRU72:GRV72"/>
    <mergeCell ref="GSC72:GSD72"/>
    <mergeCell ref="GSK72:GSL72"/>
    <mergeCell ref="GSS72:GST72"/>
    <mergeCell ref="GPY72:GPZ72"/>
    <mergeCell ref="GQG72:GQH72"/>
    <mergeCell ref="GQO72:GQP72"/>
    <mergeCell ref="GQW72:GQX72"/>
    <mergeCell ref="GRE72:GRF72"/>
    <mergeCell ref="GOK72:GOL72"/>
    <mergeCell ref="GOS72:GOT72"/>
    <mergeCell ref="GPA72:GPB72"/>
    <mergeCell ref="GPI72:GPJ72"/>
    <mergeCell ref="GPQ72:GPR72"/>
    <mergeCell ref="GMW72:GMX72"/>
    <mergeCell ref="GNE72:GNF72"/>
    <mergeCell ref="GNM72:GNN72"/>
    <mergeCell ref="GNU72:GNV72"/>
    <mergeCell ref="GOC72:GOD72"/>
    <mergeCell ref="GLI72:GLJ72"/>
    <mergeCell ref="GLQ72:GLR72"/>
    <mergeCell ref="GLY72:GLZ72"/>
    <mergeCell ref="GMG72:GMH72"/>
    <mergeCell ref="GMO72:GMP72"/>
    <mergeCell ref="GJU72:GJV72"/>
    <mergeCell ref="GKC72:GKD72"/>
    <mergeCell ref="GKK72:GKL72"/>
    <mergeCell ref="GKS72:GKT72"/>
    <mergeCell ref="GLA72:GLB72"/>
    <mergeCell ref="GIG72:GIH72"/>
    <mergeCell ref="GIO72:GIP72"/>
    <mergeCell ref="GIW72:GIX72"/>
    <mergeCell ref="GJE72:GJF72"/>
    <mergeCell ref="GJM72:GJN72"/>
    <mergeCell ref="GGS72:GGT72"/>
    <mergeCell ref="GHA72:GHB72"/>
    <mergeCell ref="GHI72:GHJ72"/>
    <mergeCell ref="GHQ72:GHR72"/>
    <mergeCell ref="GHY72:GHZ72"/>
    <mergeCell ref="GFE72:GFF72"/>
    <mergeCell ref="GFM72:GFN72"/>
    <mergeCell ref="GFU72:GFV72"/>
    <mergeCell ref="GGC72:GGD72"/>
    <mergeCell ref="GGK72:GGL72"/>
    <mergeCell ref="GDQ72:GDR72"/>
    <mergeCell ref="GDY72:GDZ72"/>
    <mergeCell ref="GEG72:GEH72"/>
    <mergeCell ref="GEO72:GEP72"/>
    <mergeCell ref="GEW72:GEX72"/>
    <mergeCell ref="GCC72:GCD72"/>
    <mergeCell ref="GCK72:GCL72"/>
    <mergeCell ref="GCS72:GCT72"/>
    <mergeCell ref="GDA72:GDB72"/>
    <mergeCell ref="GDI72:GDJ72"/>
    <mergeCell ref="GAO72:GAP72"/>
    <mergeCell ref="GAW72:GAX72"/>
    <mergeCell ref="GBE72:GBF72"/>
    <mergeCell ref="GBM72:GBN72"/>
    <mergeCell ref="GBU72:GBV72"/>
    <mergeCell ref="FZA72:FZB72"/>
    <mergeCell ref="FZI72:FZJ72"/>
    <mergeCell ref="FZQ72:FZR72"/>
    <mergeCell ref="FZY72:FZZ72"/>
    <mergeCell ref="GAG72:GAH72"/>
    <mergeCell ref="FXM72:FXN72"/>
    <mergeCell ref="FXU72:FXV72"/>
    <mergeCell ref="FYC72:FYD72"/>
    <mergeCell ref="FYK72:FYL72"/>
    <mergeCell ref="FYS72:FYT72"/>
    <mergeCell ref="FVY72:FVZ72"/>
    <mergeCell ref="FWG72:FWH72"/>
    <mergeCell ref="FWO72:FWP72"/>
    <mergeCell ref="FWW72:FWX72"/>
    <mergeCell ref="FXE72:FXF72"/>
    <mergeCell ref="FUK72:FUL72"/>
    <mergeCell ref="FUS72:FUT72"/>
    <mergeCell ref="FVA72:FVB72"/>
    <mergeCell ref="FVI72:FVJ72"/>
    <mergeCell ref="FVQ72:FVR72"/>
    <mergeCell ref="FSW72:FSX72"/>
    <mergeCell ref="FTE72:FTF72"/>
    <mergeCell ref="FTM72:FTN72"/>
    <mergeCell ref="FTU72:FTV72"/>
    <mergeCell ref="FUC72:FUD72"/>
    <mergeCell ref="FRI72:FRJ72"/>
    <mergeCell ref="FRQ72:FRR72"/>
    <mergeCell ref="FRY72:FRZ72"/>
    <mergeCell ref="FSG72:FSH72"/>
    <mergeCell ref="FSO72:FSP72"/>
    <mergeCell ref="FPU72:FPV72"/>
    <mergeCell ref="FQC72:FQD72"/>
    <mergeCell ref="FQK72:FQL72"/>
    <mergeCell ref="FQS72:FQT72"/>
    <mergeCell ref="FRA72:FRB72"/>
    <mergeCell ref="FOG72:FOH72"/>
    <mergeCell ref="FOO72:FOP72"/>
    <mergeCell ref="FOW72:FOX72"/>
    <mergeCell ref="FPE72:FPF72"/>
    <mergeCell ref="FPM72:FPN72"/>
    <mergeCell ref="FMS72:FMT72"/>
    <mergeCell ref="FNA72:FNB72"/>
    <mergeCell ref="FNI72:FNJ72"/>
    <mergeCell ref="FNQ72:FNR72"/>
    <mergeCell ref="FNY72:FNZ72"/>
    <mergeCell ref="FLE72:FLF72"/>
    <mergeCell ref="FLM72:FLN72"/>
    <mergeCell ref="FLU72:FLV72"/>
    <mergeCell ref="FMC72:FMD72"/>
    <mergeCell ref="FMK72:FML72"/>
    <mergeCell ref="FJQ72:FJR72"/>
    <mergeCell ref="FJY72:FJZ72"/>
    <mergeCell ref="FKG72:FKH72"/>
    <mergeCell ref="FKO72:FKP72"/>
    <mergeCell ref="FKW72:FKX72"/>
    <mergeCell ref="FIC72:FID72"/>
    <mergeCell ref="FIK72:FIL72"/>
    <mergeCell ref="FIS72:FIT72"/>
    <mergeCell ref="FJA72:FJB72"/>
    <mergeCell ref="FJI72:FJJ72"/>
    <mergeCell ref="FGO72:FGP72"/>
    <mergeCell ref="FGW72:FGX72"/>
    <mergeCell ref="FHE72:FHF72"/>
    <mergeCell ref="FHM72:FHN72"/>
    <mergeCell ref="FHU72:FHV72"/>
    <mergeCell ref="FFA72:FFB72"/>
    <mergeCell ref="FFI72:FFJ72"/>
    <mergeCell ref="FFQ72:FFR72"/>
    <mergeCell ref="FFY72:FFZ72"/>
    <mergeCell ref="FGG72:FGH72"/>
    <mergeCell ref="FDM72:FDN72"/>
    <mergeCell ref="FDU72:FDV72"/>
    <mergeCell ref="FEC72:FED72"/>
    <mergeCell ref="FEK72:FEL72"/>
    <mergeCell ref="FES72:FET72"/>
    <mergeCell ref="FBY72:FBZ72"/>
    <mergeCell ref="FCG72:FCH72"/>
    <mergeCell ref="FCO72:FCP72"/>
    <mergeCell ref="FCW72:FCX72"/>
    <mergeCell ref="FDE72:FDF72"/>
    <mergeCell ref="FAK72:FAL72"/>
    <mergeCell ref="FAS72:FAT72"/>
    <mergeCell ref="FBA72:FBB72"/>
    <mergeCell ref="FBI72:FBJ72"/>
    <mergeCell ref="FBQ72:FBR72"/>
    <mergeCell ref="EYW72:EYX72"/>
    <mergeCell ref="EZE72:EZF72"/>
    <mergeCell ref="EZM72:EZN72"/>
    <mergeCell ref="EZU72:EZV72"/>
    <mergeCell ref="FAC72:FAD72"/>
    <mergeCell ref="EXI72:EXJ72"/>
    <mergeCell ref="EXQ72:EXR72"/>
    <mergeCell ref="EXY72:EXZ72"/>
    <mergeCell ref="EYG72:EYH72"/>
    <mergeCell ref="EYO72:EYP72"/>
    <mergeCell ref="EVU72:EVV72"/>
    <mergeCell ref="EWC72:EWD72"/>
    <mergeCell ref="EWK72:EWL72"/>
    <mergeCell ref="EWS72:EWT72"/>
    <mergeCell ref="EXA72:EXB72"/>
    <mergeCell ref="EUG72:EUH72"/>
    <mergeCell ref="EUO72:EUP72"/>
    <mergeCell ref="EUW72:EUX72"/>
    <mergeCell ref="EVE72:EVF72"/>
    <mergeCell ref="EVM72:EVN72"/>
    <mergeCell ref="ESS72:EST72"/>
    <mergeCell ref="ETA72:ETB72"/>
    <mergeCell ref="ETI72:ETJ72"/>
    <mergeCell ref="ETQ72:ETR72"/>
    <mergeCell ref="ETY72:ETZ72"/>
    <mergeCell ref="ERE72:ERF72"/>
    <mergeCell ref="ERM72:ERN72"/>
    <mergeCell ref="ERU72:ERV72"/>
    <mergeCell ref="ESC72:ESD72"/>
    <mergeCell ref="ESK72:ESL72"/>
    <mergeCell ref="EPQ72:EPR72"/>
    <mergeCell ref="EPY72:EPZ72"/>
    <mergeCell ref="EQG72:EQH72"/>
    <mergeCell ref="EQO72:EQP72"/>
    <mergeCell ref="EQW72:EQX72"/>
    <mergeCell ref="EOC72:EOD72"/>
    <mergeCell ref="EOK72:EOL72"/>
    <mergeCell ref="EOS72:EOT72"/>
    <mergeCell ref="EPA72:EPB72"/>
    <mergeCell ref="EPI72:EPJ72"/>
    <mergeCell ref="EMO72:EMP72"/>
    <mergeCell ref="EMW72:EMX72"/>
    <mergeCell ref="ENE72:ENF72"/>
    <mergeCell ref="ENM72:ENN72"/>
    <mergeCell ref="ENU72:ENV72"/>
    <mergeCell ref="ELA72:ELB72"/>
    <mergeCell ref="ELI72:ELJ72"/>
    <mergeCell ref="ELQ72:ELR72"/>
    <mergeCell ref="ELY72:ELZ72"/>
    <mergeCell ref="EMG72:EMH72"/>
    <mergeCell ref="EJM72:EJN72"/>
    <mergeCell ref="EJU72:EJV72"/>
    <mergeCell ref="EKC72:EKD72"/>
    <mergeCell ref="EKK72:EKL72"/>
    <mergeCell ref="EKS72:EKT72"/>
    <mergeCell ref="EHY72:EHZ72"/>
    <mergeCell ref="EIG72:EIH72"/>
    <mergeCell ref="EIO72:EIP72"/>
    <mergeCell ref="EIW72:EIX72"/>
    <mergeCell ref="EJE72:EJF72"/>
    <mergeCell ref="EGK72:EGL72"/>
    <mergeCell ref="EGS72:EGT72"/>
    <mergeCell ref="EHA72:EHB72"/>
    <mergeCell ref="EHI72:EHJ72"/>
    <mergeCell ref="EHQ72:EHR72"/>
    <mergeCell ref="EEW72:EEX72"/>
    <mergeCell ref="EFE72:EFF72"/>
    <mergeCell ref="EFM72:EFN72"/>
    <mergeCell ref="EFU72:EFV72"/>
    <mergeCell ref="EGC72:EGD72"/>
    <mergeCell ref="EDI72:EDJ72"/>
    <mergeCell ref="EDQ72:EDR72"/>
    <mergeCell ref="EDY72:EDZ72"/>
    <mergeCell ref="EEG72:EEH72"/>
    <mergeCell ref="EEO72:EEP72"/>
    <mergeCell ref="EBU72:EBV72"/>
    <mergeCell ref="ECC72:ECD72"/>
    <mergeCell ref="ECK72:ECL72"/>
    <mergeCell ref="ECS72:ECT72"/>
    <mergeCell ref="EDA72:EDB72"/>
    <mergeCell ref="EAG72:EAH72"/>
    <mergeCell ref="EAO72:EAP72"/>
    <mergeCell ref="EAW72:EAX72"/>
    <mergeCell ref="EBE72:EBF72"/>
    <mergeCell ref="EBM72:EBN72"/>
    <mergeCell ref="DYS72:DYT72"/>
    <mergeCell ref="DZA72:DZB72"/>
    <mergeCell ref="DZI72:DZJ72"/>
    <mergeCell ref="DZQ72:DZR72"/>
    <mergeCell ref="DZY72:DZZ72"/>
    <mergeCell ref="DXE72:DXF72"/>
    <mergeCell ref="DXM72:DXN72"/>
    <mergeCell ref="DXU72:DXV72"/>
    <mergeCell ref="DYC72:DYD72"/>
    <mergeCell ref="DYK72:DYL72"/>
    <mergeCell ref="DVQ72:DVR72"/>
    <mergeCell ref="DVY72:DVZ72"/>
    <mergeCell ref="DWG72:DWH72"/>
    <mergeCell ref="DWO72:DWP72"/>
    <mergeCell ref="DWW72:DWX72"/>
    <mergeCell ref="DUC72:DUD72"/>
    <mergeCell ref="DUK72:DUL72"/>
    <mergeCell ref="DUS72:DUT72"/>
    <mergeCell ref="DVA72:DVB72"/>
    <mergeCell ref="DVI72:DVJ72"/>
    <mergeCell ref="DSO72:DSP72"/>
    <mergeCell ref="DSW72:DSX72"/>
    <mergeCell ref="DTE72:DTF72"/>
    <mergeCell ref="DTM72:DTN72"/>
    <mergeCell ref="DTU72:DTV72"/>
    <mergeCell ref="DRA72:DRB72"/>
    <mergeCell ref="DRI72:DRJ72"/>
    <mergeCell ref="DRQ72:DRR72"/>
    <mergeCell ref="DRY72:DRZ72"/>
    <mergeCell ref="DSG72:DSH72"/>
    <mergeCell ref="DPM72:DPN72"/>
    <mergeCell ref="DPU72:DPV72"/>
    <mergeCell ref="DQC72:DQD72"/>
    <mergeCell ref="DQK72:DQL72"/>
    <mergeCell ref="DQS72:DQT72"/>
    <mergeCell ref="DNY72:DNZ72"/>
    <mergeCell ref="DOG72:DOH72"/>
    <mergeCell ref="DOO72:DOP72"/>
    <mergeCell ref="DOW72:DOX72"/>
    <mergeCell ref="DPE72:DPF72"/>
    <mergeCell ref="DMK72:DML72"/>
    <mergeCell ref="DMS72:DMT72"/>
    <mergeCell ref="DNA72:DNB72"/>
    <mergeCell ref="DNI72:DNJ72"/>
    <mergeCell ref="DNQ72:DNR72"/>
    <mergeCell ref="DKW72:DKX72"/>
    <mergeCell ref="DLE72:DLF72"/>
    <mergeCell ref="DLM72:DLN72"/>
    <mergeCell ref="DLU72:DLV72"/>
    <mergeCell ref="DMC72:DMD72"/>
    <mergeCell ref="DJI72:DJJ72"/>
    <mergeCell ref="DJQ72:DJR72"/>
    <mergeCell ref="DJY72:DJZ72"/>
    <mergeCell ref="DKG72:DKH72"/>
    <mergeCell ref="DKO72:DKP72"/>
    <mergeCell ref="DHU72:DHV72"/>
    <mergeCell ref="DIC72:DID72"/>
    <mergeCell ref="DIK72:DIL72"/>
    <mergeCell ref="DIS72:DIT72"/>
    <mergeCell ref="DJA72:DJB72"/>
    <mergeCell ref="DGG72:DGH72"/>
    <mergeCell ref="DGO72:DGP72"/>
    <mergeCell ref="DGW72:DGX72"/>
    <mergeCell ref="DHE72:DHF72"/>
    <mergeCell ref="DHM72:DHN72"/>
    <mergeCell ref="DES72:DET72"/>
    <mergeCell ref="DFA72:DFB72"/>
    <mergeCell ref="DFI72:DFJ72"/>
    <mergeCell ref="DFQ72:DFR72"/>
    <mergeCell ref="DFY72:DFZ72"/>
    <mergeCell ref="DDE72:DDF72"/>
    <mergeCell ref="DDM72:DDN72"/>
    <mergeCell ref="DDU72:DDV72"/>
    <mergeCell ref="DEC72:DED72"/>
    <mergeCell ref="DEK72:DEL72"/>
    <mergeCell ref="DBQ72:DBR72"/>
    <mergeCell ref="DBY72:DBZ72"/>
    <mergeCell ref="DCG72:DCH72"/>
    <mergeCell ref="DCO72:DCP72"/>
    <mergeCell ref="DCW72:DCX72"/>
    <mergeCell ref="DAC72:DAD72"/>
    <mergeCell ref="DAK72:DAL72"/>
    <mergeCell ref="DAS72:DAT72"/>
    <mergeCell ref="DBA72:DBB72"/>
    <mergeCell ref="DBI72:DBJ72"/>
    <mergeCell ref="CYO72:CYP72"/>
    <mergeCell ref="CYW72:CYX72"/>
    <mergeCell ref="CZE72:CZF72"/>
    <mergeCell ref="CZM72:CZN72"/>
    <mergeCell ref="CZU72:CZV72"/>
    <mergeCell ref="CXA72:CXB72"/>
    <mergeCell ref="CXI72:CXJ72"/>
    <mergeCell ref="CXQ72:CXR72"/>
    <mergeCell ref="CXY72:CXZ72"/>
    <mergeCell ref="CYG72:CYH72"/>
    <mergeCell ref="CVM72:CVN72"/>
    <mergeCell ref="CVU72:CVV72"/>
    <mergeCell ref="CWC72:CWD72"/>
    <mergeCell ref="CWK72:CWL72"/>
    <mergeCell ref="CWS72:CWT72"/>
    <mergeCell ref="CTY72:CTZ72"/>
    <mergeCell ref="CUG72:CUH72"/>
    <mergeCell ref="CUO72:CUP72"/>
    <mergeCell ref="CUW72:CUX72"/>
    <mergeCell ref="CVE72:CVF72"/>
    <mergeCell ref="CSK72:CSL72"/>
    <mergeCell ref="CSS72:CST72"/>
    <mergeCell ref="CTA72:CTB72"/>
    <mergeCell ref="CTI72:CTJ72"/>
    <mergeCell ref="CTQ72:CTR72"/>
    <mergeCell ref="CQW72:CQX72"/>
    <mergeCell ref="CRE72:CRF72"/>
    <mergeCell ref="CRM72:CRN72"/>
    <mergeCell ref="CRU72:CRV72"/>
    <mergeCell ref="CSC72:CSD72"/>
    <mergeCell ref="CPI72:CPJ72"/>
    <mergeCell ref="CPQ72:CPR72"/>
    <mergeCell ref="CPY72:CPZ72"/>
    <mergeCell ref="CQG72:CQH72"/>
    <mergeCell ref="CQO72:CQP72"/>
    <mergeCell ref="CNU72:CNV72"/>
    <mergeCell ref="COC72:COD72"/>
    <mergeCell ref="COK72:COL72"/>
    <mergeCell ref="COS72:COT72"/>
    <mergeCell ref="CPA72:CPB72"/>
    <mergeCell ref="CMG72:CMH72"/>
    <mergeCell ref="CMO72:CMP72"/>
    <mergeCell ref="CMW72:CMX72"/>
    <mergeCell ref="CNE72:CNF72"/>
    <mergeCell ref="CNM72:CNN72"/>
    <mergeCell ref="CKS72:CKT72"/>
    <mergeCell ref="CLA72:CLB72"/>
    <mergeCell ref="CLI72:CLJ72"/>
    <mergeCell ref="CLQ72:CLR72"/>
    <mergeCell ref="CLY72:CLZ72"/>
    <mergeCell ref="CJE72:CJF72"/>
    <mergeCell ref="CJM72:CJN72"/>
    <mergeCell ref="CJU72:CJV72"/>
    <mergeCell ref="CKC72:CKD72"/>
    <mergeCell ref="CKK72:CKL72"/>
    <mergeCell ref="CHQ72:CHR72"/>
    <mergeCell ref="CHY72:CHZ72"/>
    <mergeCell ref="CIG72:CIH72"/>
    <mergeCell ref="CIO72:CIP72"/>
    <mergeCell ref="CIW72:CIX72"/>
    <mergeCell ref="CGC72:CGD72"/>
    <mergeCell ref="CGK72:CGL72"/>
    <mergeCell ref="CGS72:CGT72"/>
    <mergeCell ref="CHA72:CHB72"/>
    <mergeCell ref="CHI72:CHJ72"/>
    <mergeCell ref="CEO72:CEP72"/>
    <mergeCell ref="CEW72:CEX72"/>
    <mergeCell ref="CFE72:CFF72"/>
    <mergeCell ref="CFM72:CFN72"/>
    <mergeCell ref="CFU72:CFV72"/>
    <mergeCell ref="CDA72:CDB72"/>
    <mergeCell ref="CDI72:CDJ72"/>
    <mergeCell ref="CDQ72:CDR72"/>
    <mergeCell ref="CDY72:CDZ72"/>
    <mergeCell ref="CEG72:CEH72"/>
    <mergeCell ref="CBM72:CBN72"/>
    <mergeCell ref="CBU72:CBV72"/>
    <mergeCell ref="CCC72:CCD72"/>
    <mergeCell ref="CCK72:CCL72"/>
    <mergeCell ref="CCS72:CCT72"/>
    <mergeCell ref="BZY72:BZZ72"/>
    <mergeCell ref="CAG72:CAH72"/>
    <mergeCell ref="CAO72:CAP72"/>
    <mergeCell ref="CAW72:CAX72"/>
    <mergeCell ref="CBE72:CBF72"/>
    <mergeCell ref="BYK72:BYL72"/>
    <mergeCell ref="BYS72:BYT72"/>
    <mergeCell ref="BZA72:BZB72"/>
    <mergeCell ref="BZI72:BZJ72"/>
    <mergeCell ref="BZQ72:BZR72"/>
    <mergeCell ref="BWW72:BWX72"/>
    <mergeCell ref="BXE72:BXF72"/>
    <mergeCell ref="BXM72:BXN72"/>
    <mergeCell ref="BXU72:BXV72"/>
    <mergeCell ref="BYC72:BYD72"/>
    <mergeCell ref="BVI72:BVJ72"/>
    <mergeCell ref="BVQ72:BVR72"/>
    <mergeCell ref="BVY72:BVZ72"/>
    <mergeCell ref="BWG72:BWH72"/>
    <mergeCell ref="BWO72:BWP72"/>
    <mergeCell ref="BTU72:BTV72"/>
    <mergeCell ref="BUC72:BUD72"/>
    <mergeCell ref="BUK72:BUL72"/>
    <mergeCell ref="BUS72:BUT72"/>
    <mergeCell ref="BVA72:BVB72"/>
    <mergeCell ref="BSG72:BSH72"/>
    <mergeCell ref="BSO72:BSP72"/>
    <mergeCell ref="BSW72:BSX72"/>
    <mergeCell ref="BTE72:BTF72"/>
    <mergeCell ref="BTM72:BTN72"/>
    <mergeCell ref="BQS72:BQT72"/>
    <mergeCell ref="BRA72:BRB72"/>
    <mergeCell ref="BRI72:BRJ72"/>
    <mergeCell ref="BRQ72:BRR72"/>
    <mergeCell ref="BRY72:BRZ72"/>
    <mergeCell ref="BPE72:BPF72"/>
    <mergeCell ref="BPM72:BPN72"/>
    <mergeCell ref="BPU72:BPV72"/>
    <mergeCell ref="BQC72:BQD72"/>
    <mergeCell ref="BQK72:BQL72"/>
    <mergeCell ref="BNQ72:BNR72"/>
    <mergeCell ref="BNY72:BNZ72"/>
    <mergeCell ref="BOG72:BOH72"/>
    <mergeCell ref="BOO72:BOP72"/>
    <mergeCell ref="BOW72:BOX72"/>
    <mergeCell ref="BMC72:BMD72"/>
    <mergeCell ref="BMK72:BML72"/>
    <mergeCell ref="BMS72:BMT72"/>
    <mergeCell ref="BNA72:BNB72"/>
    <mergeCell ref="BNI72:BNJ72"/>
    <mergeCell ref="BKO72:BKP72"/>
    <mergeCell ref="BKW72:BKX72"/>
    <mergeCell ref="BLE72:BLF72"/>
    <mergeCell ref="BLM72:BLN72"/>
    <mergeCell ref="BLU72:BLV72"/>
    <mergeCell ref="BJA72:BJB72"/>
    <mergeCell ref="BJI72:BJJ72"/>
    <mergeCell ref="BJQ72:BJR72"/>
    <mergeCell ref="BJY72:BJZ72"/>
    <mergeCell ref="BKG72:BKH72"/>
    <mergeCell ref="BHM72:BHN72"/>
    <mergeCell ref="BHU72:BHV72"/>
    <mergeCell ref="BIC72:BID72"/>
    <mergeCell ref="BIK72:BIL72"/>
    <mergeCell ref="BIS72:BIT72"/>
    <mergeCell ref="BFY72:BFZ72"/>
    <mergeCell ref="BGG72:BGH72"/>
    <mergeCell ref="BGO72:BGP72"/>
    <mergeCell ref="BGW72:BGX72"/>
    <mergeCell ref="BHE72:BHF72"/>
    <mergeCell ref="BEK72:BEL72"/>
    <mergeCell ref="BES72:BET72"/>
    <mergeCell ref="BFA72:BFB72"/>
    <mergeCell ref="BFI72:BFJ72"/>
    <mergeCell ref="BFQ72:BFR72"/>
    <mergeCell ref="BCW72:BCX72"/>
    <mergeCell ref="BDE72:BDF72"/>
    <mergeCell ref="BDM72:BDN72"/>
    <mergeCell ref="BDU72:BDV72"/>
    <mergeCell ref="BEC72:BED72"/>
    <mergeCell ref="BBI72:BBJ72"/>
    <mergeCell ref="BBQ72:BBR72"/>
    <mergeCell ref="BBY72:BBZ72"/>
    <mergeCell ref="BCG72:BCH72"/>
    <mergeCell ref="BCO72:BCP72"/>
    <mergeCell ref="AZU72:AZV72"/>
    <mergeCell ref="BAC72:BAD72"/>
    <mergeCell ref="BAK72:BAL72"/>
    <mergeCell ref="BAS72:BAT72"/>
    <mergeCell ref="BBA72:BBB72"/>
    <mergeCell ref="AYG72:AYH72"/>
    <mergeCell ref="AYO72:AYP72"/>
    <mergeCell ref="AYW72:AYX72"/>
    <mergeCell ref="AZE72:AZF72"/>
    <mergeCell ref="AZM72:AZN72"/>
    <mergeCell ref="AWS72:AWT72"/>
    <mergeCell ref="AXA72:AXB72"/>
    <mergeCell ref="AXI72:AXJ72"/>
    <mergeCell ref="AXQ72:AXR72"/>
    <mergeCell ref="AXY72:AXZ72"/>
    <mergeCell ref="AVE72:AVF72"/>
    <mergeCell ref="AVM72:AVN72"/>
    <mergeCell ref="AVU72:AVV72"/>
    <mergeCell ref="AWC72:AWD72"/>
    <mergeCell ref="AWK72:AWL72"/>
    <mergeCell ref="ATQ72:ATR72"/>
    <mergeCell ref="ATY72:ATZ72"/>
    <mergeCell ref="AUG72:AUH72"/>
    <mergeCell ref="AUO72:AUP72"/>
    <mergeCell ref="AUW72:AUX72"/>
    <mergeCell ref="ASC72:ASD72"/>
    <mergeCell ref="ASK72:ASL72"/>
    <mergeCell ref="ASS72:AST72"/>
    <mergeCell ref="ATA72:ATB72"/>
    <mergeCell ref="ATI72:ATJ72"/>
    <mergeCell ref="AQO72:AQP72"/>
    <mergeCell ref="AQW72:AQX72"/>
    <mergeCell ref="ARE72:ARF72"/>
    <mergeCell ref="ARM72:ARN72"/>
    <mergeCell ref="ARU72:ARV72"/>
    <mergeCell ref="APA72:APB72"/>
    <mergeCell ref="API72:APJ72"/>
    <mergeCell ref="APQ72:APR72"/>
    <mergeCell ref="APY72:APZ72"/>
    <mergeCell ref="AQG72:AQH72"/>
    <mergeCell ref="ANM72:ANN72"/>
    <mergeCell ref="ANU72:ANV72"/>
    <mergeCell ref="AOC72:AOD72"/>
    <mergeCell ref="AOK72:AOL72"/>
    <mergeCell ref="AOS72:AOT72"/>
    <mergeCell ref="ALY72:ALZ72"/>
    <mergeCell ref="AMG72:AMH72"/>
    <mergeCell ref="AMO72:AMP72"/>
    <mergeCell ref="AMW72:AMX72"/>
    <mergeCell ref="ANE72:ANF72"/>
    <mergeCell ref="AKK72:AKL72"/>
    <mergeCell ref="AKS72:AKT72"/>
    <mergeCell ref="ALA72:ALB72"/>
    <mergeCell ref="ALI72:ALJ72"/>
    <mergeCell ref="ALQ72:ALR72"/>
    <mergeCell ref="AIW72:AIX72"/>
    <mergeCell ref="AJE72:AJF72"/>
    <mergeCell ref="AJM72:AJN72"/>
    <mergeCell ref="AJU72:AJV72"/>
    <mergeCell ref="AKC72:AKD72"/>
    <mergeCell ref="AHI72:AHJ72"/>
    <mergeCell ref="AHQ72:AHR72"/>
    <mergeCell ref="AHY72:AHZ72"/>
    <mergeCell ref="AIG72:AIH72"/>
    <mergeCell ref="AIO72:AIP72"/>
    <mergeCell ref="AFU72:AFV72"/>
    <mergeCell ref="AGC72:AGD72"/>
    <mergeCell ref="AGK72:AGL72"/>
    <mergeCell ref="AGS72:AGT72"/>
    <mergeCell ref="AHA72:AHB72"/>
    <mergeCell ref="AEG72:AEH72"/>
    <mergeCell ref="AEO72:AEP72"/>
    <mergeCell ref="AEW72:AEX72"/>
    <mergeCell ref="AFE72:AFF72"/>
    <mergeCell ref="AFM72:AFN72"/>
    <mergeCell ref="ACS72:ACT72"/>
    <mergeCell ref="ADA72:ADB72"/>
    <mergeCell ref="ADI72:ADJ72"/>
    <mergeCell ref="ADQ72:ADR72"/>
    <mergeCell ref="ADY72:ADZ72"/>
    <mergeCell ref="ABE72:ABF72"/>
    <mergeCell ref="ABM72:ABN72"/>
    <mergeCell ref="ABU72:ABV72"/>
    <mergeCell ref="ACC72:ACD72"/>
    <mergeCell ref="ACK72:ACL72"/>
    <mergeCell ref="ZQ72:ZR72"/>
    <mergeCell ref="ZY72:ZZ72"/>
    <mergeCell ref="AAG72:AAH72"/>
    <mergeCell ref="AAO72:AAP72"/>
    <mergeCell ref="AAW72:AAX72"/>
    <mergeCell ref="YC72:YD72"/>
    <mergeCell ref="YK72:YL72"/>
    <mergeCell ref="YS72:YT72"/>
    <mergeCell ref="ZA72:ZB72"/>
    <mergeCell ref="ZI72:ZJ72"/>
    <mergeCell ref="WO72:WP72"/>
    <mergeCell ref="WW72:WX72"/>
    <mergeCell ref="XE72:XF72"/>
    <mergeCell ref="XM72:XN72"/>
    <mergeCell ref="XU72:XV72"/>
    <mergeCell ref="VA72:VB72"/>
    <mergeCell ref="VI72:VJ72"/>
    <mergeCell ref="VQ72:VR72"/>
    <mergeCell ref="VY72:VZ72"/>
    <mergeCell ref="WG72:WH72"/>
    <mergeCell ref="TM72:TN72"/>
    <mergeCell ref="TU72:TV72"/>
    <mergeCell ref="UC72:UD72"/>
    <mergeCell ref="UK72:UL72"/>
    <mergeCell ref="US72:UT72"/>
    <mergeCell ref="RY72:RZ72"/>
    <mergeCell ref="SG72:SH72"/>
    <mergeCell ref="SO72:SP72"/>
    <mergeCell ref="SW72:SX72"/>
    <mergeCell ref="TE72:TF72"/>
    <mergeCell ref="QK72:QL72"/>
    <mergeCell ref="QS72:QT72"/>
    <mergeCell ref="RA72:RB72"/>
    <mergeCell ref="RI72:RJ72"/>
    <mergeCell ref="RQ72:RR72"/>
    <mergeCell ref="OW72:OX72"/>
    <mergeCell ref="PE72:PF72"/>
    <mergeCell ref="PM72:PN72"/>
    <mergeCell ref="PU72:PV72"/>
    <mergeCell ref="QC72:QD72"/>
    <mergeCell ref="NI72:NJ72"/>
    <mergeCell ref="KG72:KH72"/>
    <mergeCell ref="KO72:KP72"/>
    <mergeCell ref="KW72:KX72"/>
    <mergeCell ref="LE72:LF72"/>
    <mergeCell ref="NQ72:NR72"/>
    <mergeCell ref="NY72:NZ72"/>
    <mergeCell ref="OG72:OH72"/>
    <mergeCell ref="OO72:OP72"/>
    <mergeCell ref="LU72:LV72"/>
    <mergeCell ref="MC72:MD72"/>
    <mergeCell ref="MK72:ML72"/>
    <mergeCell ref="MS72:MT72"/>
    <mergeCell ref="NA72:NB72"/>
    <mergeCell ref="LM72:LN72"/>
    <mergeCell ref="IS72:IT72"/>
    <mergeCell ref="JA72:JB72"/>
    <mergeCell ref="JI72:JJ72"/>
    <mergeCell ref="JQ72:JR72"/>
    <mergeCell ref="JY72:JZ72"/>
    <mergeCell ref="AS72:AT72"/>
    <mergeCell ref="BA72:BB72"/>
    <mergeCell ref="BI72:BJ72"/>
    <mergeCell ref="HM72:HN72"/>
    <mergeCell ref="HU72:HV72"/>
    <mergeCell ref="IC72:ID72"/>
    <mergeCell ref="IK72:IL72"/>
    <mergeCell ref="FQ72:FR72"/>
    <mergeCell ref="FY72:FZ72"/>
    <mergeCell ref="GG72:GH72"/>
    <mergeCell ref="GO72:GP72"/>
    <mergeCell ref="GW72:GX72"/>
    <mergeCell ref="EC72:ED72"/>
    <mergeCell ref="EK72:EL72"/>
    <mergeCell ref="ES72:ET72"/>
    <mergeCell ref="FA72:FB72"/>
    <mergeCell ref="FI72:FJ72"/>
    <mergeCell ref="HE72:HF72"/>
    <mergeCell ref="CO72:CP72"/>
    <mergeCell ref="CW72:CX72"/>
    <mergeCell ref="DE72:DF72"/>
    <mergeCell ref="DM72:DN72"/>
    <mergeCell ref="DU72:DV72"/>
    <mergeCell ref="BQ72:BR72"/>
    <mergeCell ref="BY72:BZ72"/>
    <mergeCell ref="E44:F44"/>
    <mergeCell ref="E55:F55"/>
    <mergeCell ref="D71:F71"/>
    <mergeCell ref="C72:F72"/>
    <mergeCell ref="E48:F48"/>
    <mergeCell ref="E54:F54"/>
    <mergeCell ref="C41:C59"/>
    <mergeCell ref="D42:D51"/>
    <mergeCell ref="D67:F67"/>
    <mergeCell ref="CG72:CH72"/>
    <mergeCell ref="C40:F40"/>
    <mergeCell ref="F1:K6"/>
    <mergeCell ref="E46:F46"/>
    <mergeCell ref="E58:F58"/>
    <mergeCell ref="E47:F47"/>
    <mergeCell ref="E43:F43"/>
    <mergeCell ref="D65:F65"/>
    <mergeCell ref="D13:E16"/>
    <mergeCell ref="D19:D31"/>
    <mergeCell ref="D32:F32"/>
    <mergeCell ref="D33:D39"/>
    <mergeCell ref="E30:F30"/>
    <mergeCell ref="E39:F39"/>
    <mergeCell ref="E45:F45"/>
    <mergeCell ref="E57:F57"/>
    <mergeCell ref="E59:F59"/>
    <mergeCell ref="E42:F42"/>
    <mergeCell ref="E38:F38"/>
    <mergeCell ref="E51:F51"/>
    <mergeCell ref="M72:N72"/>
    <mergeCell ref="U72:V72"/>
    <mergeCell ref="AK72:AL72"/>
    <mergeCell ref="E224:F224"/>
    <mergeCell ref="E120:F120"/>
    <mergeCell ref="E95:F95"/>
    <mergeCell ref="E97:E98"/>
    <mergeCell ref="E101:E102"/>
    <mergeCell ref="E103:F103"/>
    <mergeCell ref="E104:F104"/>
    <mergeCell ref="E99:E100"/>
    <mergeCell ref="E132:F132"/>
    <mergeCell ref="E108:F108"/>
    <mergeCell ref="G194:G195"/>
    <mergeCell ref="C77:F77"/>
    <mergeCell ref="D78:F78"/>
    <mergeCell ref="D79:F79"/>
    <mergeCell ref="D81:F81"/>
    <mergeCell ref="C82:F82"/>
    <mergeCell ref="C61:C71"/>
    <mergeCell ref="C73:C76"/>
    <mergeCell ref="C78:C81"/>
    <mergeCell ref="C83:F83"/>
    <mergeCell ref="C84:C92"/>
    <mergeCell ref="D84:F84"/>
    <mergeCell ref="D86:E87"/>
    <mergeCell ref="D88:F88"/>
    <mergeCell ref="D89:E90"/>
    <mergeCell ref="D91:F91"/>
    <mergeCell ref="D92:F92"/>
    <mergeCell ref="D148:F148"/>
    <mergeCell ref="C93:F93"/>
    <mergeCell ref="D94:F94"/>
    <mergeCell ref="D105:F105"/>
    <mergeCell ref="C94:C109"/>
    <mergeCell ref="A8:A9"/>
    <mergeCell ref="G8:G9"/>
    <mergeCell ref="K8:K9"/>
    <mergeCell ref="E24:F24"/>
    <mergeCell ref="E25:F25"/>
    <mergeCell ref="E27:F27"/>
    <mergeCell ref="E28:F28"/>
    <mergeCell ref="E19:F19"/>
    <mergeCell ref="I8:I9"/>
    <mergeCell ref="J8:J9"/>
    <mergeCell ref="E26:F26"/>
    <mergeCell ref="B8:F9"/>
    <mergeCell ref="B12:B139"/>
    <mergeCell ref="C17:F17"/>
    <mergeCell ref="C18:C39"/>
    <mergeCell ref="D18:F18"/>
    <mergeCell ref="D41:F41"/>
    <mergeCell ref="D52:F52"/>
    <mergeCell ref="E96:F96"/>
    <mergeCell ref="D53:D59"/>
    <mergeCell ref="D68:F68"/>
    <mergeCell ref="D69:F69"/>
    <mergeCell ref="D70:F70"/>
    <mergeCell ref="D73:F73"/>
    <mergeCell ref="C60:F60"/>
    <mergeCell ref="D61:F61"/>
    <mergeCell ref="D62:F62"/>
    <mergeCell ref="D63:F63"/>
    <mergeCell ref="D64:F64"/>
    <mergeCell ref="D74:F74"/>
    <mergeCell ref="D75:F75"/>
    <mergeCell ref="D76:F76"/>
    <mergeCell ref="D95:D104"/>
    <mergeCell ref="D106:D109"/>
    <mergeCell ref="D66:F66"/>
    <mergeCell ref="E109:F109"/>
    <mergeCell ref="D85:F85"/>
    <mergeCell ref="D80:F80"/>
    <mergeCell ref="D119:F119"/>
    <mergeCell ref="C111:C114"/>
    <mergeCell ref="C116:C117"/>
    <mergeCell ref="D111:E112"/>
    <mergeCell ref="D146:F146"/>
    <mergeCell ref="D113:F113"/>
    <mergeCell ref="D114:F114"/>
    <mergeCell ref="D116:F116"/>
    <mergeCell ref="D117:F117"/>
    <mergeCell ref="E131:F131"/>
    <mergeCell ref="E121:F121"/>
    <mergeCell ref="E129:F129"/>
    <mergeCell ref="C118:F118"/>
    <mergeCell ref="C115:F115"/>
    <mergeCell ref="B140:F140"/>
    <mergeCell ref="D166:F166"/>
    <mergeCell ref="D167:F167"/>
    <mergeCell ref="D168:F168"/>
    <mergeCell ref="D169:F169"/>
    <mergeCell ref="D171:F171"/>
    <mergeCell ref="D179:F179"/>
    <mergeCell ref="D145:F145"/>
    <mergeCell ref="D150:F150"/>
    <mergeCell ref="D151:F151"/>
    <mergeCell ref="D147:F147"/>
    <mergeCell ref="C119:C134"/>
    <mergeCell ref="D120:D126"/>
    <mergeCell ref="D128:D134"/>
    <mergeCell ref="D127:F127"/>
    <mergeCell ref="E128:F128"/>
    <mergeCell ref="E130:F130"/>
    <mergeCell ref="E126:F126"/>
    <mergeCell ref="E124:F124"/>
    <mergeCell ref="E125:F125"/>
    <mergeCell ref="E122:F122"/>
    <mergeCell ref="E123:F123"/>
    <mergeCell ref="E133:F133"/>
    <mergeCell ref="E134:F134"/>
    <mergeCell ref="C135:F135"/>
    <mergeCell ref="D136:F136"/>
    <mergeCell ref="D137:F137"/>
    <mergeCell ref="D138:F138"/>
    <mergeCell ref="C136:C138"/>
    <mergeCell ref="C139:F139"/>
    <mergeCell ref="D188:F188"/>
    <mergeCell ref="D189:F189"/>
    <mergeCell ref="C157:C159"/>
    <mergeCell ref="B193:F193"/>
    <mergeCell ref="B194:F195"/>
    <mergeCell ref="B196:B220"/>
    <mergeCell ref="C220:F220"/>
    <mergeCell ref="C196:F196"/>
    <mergeCell ref="C200:F200"/>
    <mergeCell ref="C205:F205"/>
    <mergeCell ref="C12:C16"/>
    <mergeCell ref="C11:F11"/>
    <mergeCell ref="D12:F12"/>
    <mergeCell ref="D161:F161"/>
    <mergeCell ref="C161:C163"/>
    <mergeCell ref="C156:F156"/>
    <mergeCell ref="C160:F160"/>
    <mergeCell ref="B141:B192"/>
    <mergeCell ref="C141:F141"/>
    <mergeCell ref="C152:F152"/>
    <mergeCell ref="C142:C151"/>
    <mergeCell ref="C153:C155"/>
    <mergeCell ref="D142:F142"/>
    <mergeCell ref="D143:F143"/>
    <mergeCell ref="D144:F144"/>
    <mergeCell ref="D162:F162"/>
    <mergeCell ref="D153:F153"/>
    <mergeCell ref="C110:F110"/>
    <mergeCell ref="D209:F209"/>
    <mergeCell ref="C180:F180"/>
    <mergeCell ref="C166:C169"/>
    <mergeCell ref="C171:C179"/>
    <mergeCell ref="D201:F201"/>
    <mergeCell ref="D202:F202"/>
    <mergeCell ref="D213:F213"/>
    <mergeCell ref="D214:F214"/>
    <mergeCell ref="D218:F218"/>
    <mergeCell ref="D219:F219"/>
    <mergeCell ref="D206:F206"/>
    <mergeCell ref="D207:F207"/>
    <mergeCell ref="D208:F208"/>
    <mergeCell ref="C181:C184"/>
    <mergeCell ref="E223:F223"/>
    <mergeCell ref="E225:F225"/>
    <mergeCell ref="D154:F154"/>
    <mergeCell ref="D155:F155"/>
    <mergeCell ref="C165:F165"/>
    <mergeCell ref="D159:F159"/>
    <mergeCell ref="D172:F172"/>
    <mergeCell ref="D173:F173"/>
    <mergeCell ref="D174:F174"/>
    <mergeCell ref="D175:F175"/>
    <mergeCell ref="D176:F176"/>
    <mergeCell ref="C164:F164"/>
    <mergeCell ref="D157:F157"/>
    <mergeCell ref="D158:F158"/>
    <mergeCell ref="D178:F178"/>
    <mergeCell ref="D177:F177"/>
    <mergeCell ref="C170:F170"/>
    <mergeCell ref="D163:F163"/>
    <mergeCell ref="D203:F203"/>
    <mergeCell ref="D184:F184"/>
    <mergeCell ref="D186:F186"/>
    <mergeCell ref="D187:F187"/>
    <mergeCell ref="C186:C191"/>
    <mergeCell ref="D181:F181"/>
    <mergeCell ref="D182:F182"/>
    <mergeCell ref="D183:F183"/>
    <mergeCell ref="E222:F222"/>
    <mergeCell ref="E226:F226"/>
    <mergeCell ref="E227:F227"/>
    <mergeCell ref="C185:F185"/>
    <mergeCell ref="D191:F191"/>
    <mergeCell ref="C192:F192"/>
    <mergeCell ref="H8:H9"/>
    <mergeCell ref="C215:F215"/>
    <mergeCell ref="C197:C199"/>
    <mergeCell ref="C201:C204"/>
    <mergeCell ref="C206:C211"/>
    <mergeCell ref="C213:C214"/>
    <mergeCell ref="C218:C219"/>
    <mergeCell ref="D197:F197"/>
    <mergeCell ref="D204:F204"/>
    <mergeCell ref="D190:F190"/>
    <mergeCell ref="B221:F221"/>
    <mergeCell ref="E49:F49"/>
    <mergeCell ref="E50:F50"/>
    <mergeCell ref="E106:E107"/>
    <mergeCell ref="C212:F212"/>
    <mergeCell ref="B222:B227"/>
    <mergeCell ref="C222:D225"/>
    <mergeCell ref="C226:D227"/>
    <mergeCell ref="D210:F210"/>
    <mergeCell ref="D211:F211"/>
    <mergeCell ref="D198:F198"/>
    <mergeCell ref="D199:F199"/>
  </mergeCells>
  <conditionalFormatting sqref="G12:I12">
    <cfRule type="expression" dxfId="224" priority="167">
      <formula>$G12+$H12-$I12&lt;0</formula>
    </cfRule>
  </conditionalFormatting>
  <conditionalFormatting sqref="G13:I16">
    <cfRule type="expression" dxfId="223" priority="166">
      <formula>$G13+$H13-$I13&lt;0</formula>
    </cfRule>
  </conditionalFormatting>
  <conditionalFormatting sqref="G19:I31">
    <cfRule type="expression" dxfId="222" priority="112">
      <formula>$G19+$H19-$I19&lt;0</formula>
    </cfRule>
  </conditionalFormatting>
  <conditionalFormatting sqref="G19">
    <cfRule type="expression" dxfId="221" priority="111">
      <formula>$G$19&lt;$G$33</formula>
    </cfRule>
  </conditionalFormatting>
  <conditionalFormatting sqref="K19">
    <cfRule type="expression" dxfId="220" priority="110">
      <formula>$K$19&lt;$K$33</formula>
    </cfRule>
  </conditionalFormatting>
  <conditionalFormatting sqref="G22">
    <cfRule type="expression" dxfId="219" priority="109">
      <formula>$G$22&lt;$G$34</formula>
    </cfRule>
  </conditionalFormatting>
  <conditionalFormatting sqref="K22">
    <cfRule type="expression" dxfId="218" priority="108">
      <formula>$K$22&lt;$K$34</formula>
    </cfRule>
  </conditionalFormatting>
  <conditionalFormatting sqref="G23">
    <cfRule type="expression" dxfId="217" priority="107">
      <formula>$G$23&lt;$G$35</formula>
    </cfRule>
  </conditionalFormatting>
  <conditionalFormatting sqref="K23">
    <cfRule type="expression" dxfId="216" priority="106">
      <formula>$K$23&lt;$K$35</formula>
    </cfRule>
  </conditionalFormatting>
  <conditionalFormatting sqref="G24">
    <cfRule type="expression" dxfId="215" priority="105">
      <formula>$G$24&lt;$G$36</formula>
    </cfRule>
  </conditionalFormatting>
  <conditionalFormatting sqref="K24">
    <cfRule type="expression" dxfId="214" priority="104">
      <formula>$K$24&lt;$K$36</formula>
    </cfRule>
  </conditionalFormatting>
  <conditionalFormatting sqref="G25">
    <cfRule type="expression" dxfId="213" priority="103">
      <formula>$G$25&lt;$G$37</formula>
    </cfRule>
  </conditionalFormatting>
  <conditionalFormatting sqref="K25">
    <cfRule type="expression" dxfId="212" priority="102">
      <formula>$K$25&lt;$K$37</formula>
    </cfRule>
  </conditionalFormatting>
  <conditionalFormatting sqref="G30">
    <cfRule type="expression" dxfId="211" priority="101">
      <formula>$G$30&lt;$G$38</formula>
    </cfRule>
  </conditionalFormatting>
  <conditionalFormatting sqref="G31">
    <cfRule type="expression" dxfId="210" priority="100">
      <formula>$G$31&lt;$G$39</formula>
    </cfRule>
  </conditionalFormatting>
  <conditionalFormatting sqref="K30">
    <cfRule type="expression" dxfId="209" priority="99">
      <formula>$K$30&lt;$K$38</formula>
    </cfRule>
  </conditionalFormatting>
  <conditionalFormatting sqref="K31">
    <cfRule type="expression" dxfId="208" priority="98">
      <formula>$K$31&lt;$K$39</formula>
    </cfRule>
  </conditionalFormatting>
  <conditionalFormatting sqref="G33:I39">
    <cfRule type="expression" dxfId="207" priority="97">
      <formula>$G33+$H33-$I33&lt;0</formula>
    </cfRule>
  </conditionalFormatting>
  <conditionalFormatting sqref="G33">
    <cfRule type="expression" dxfId="206" priority="96">
      <formula>$G$19&lt;$G$33</formula>
    </cfRule>
  </conditionalFormatting>
  <conditionalFormatting sqref="K33">
    <cfRule type="expression" dxfId="205" priority="95">
      <formula>$K$19&lt;$K$33</formula>
    </cfRule>
  </conditionalFormatting>
  <conditionalFormatting sqref="G34">
    <cfRule type="expression" dxfId="204" priority="94">
      <formula>$G$22&lt;$G$34</formula>
    </cfRule>
  </conditionalFormatting>
  <conditionalFormatting sqref="K34">
    <cfRule type="expression" dxfId="203" priority="93">
      <formula>$K$22&lt;$K$34</formula>
    </cfRule>
  </conditionalFormatting>
  <conditionalFormatting sqref="G35">
    <cfRule type="expression" dxfId="202" priority="92">
      <formula>$G$23&lt;$G$35</formula>
    </cfRule>
  </conditionalFormatting>
  <conditionalFormatting sqref="K35">
    <cfRule type="expression" dxfId="201" priority="91">
      <formula>$K$23&lt;$K$35</formula>
    </cfRule>
  </conditionalFormatting>
  <conditionalFormatting sqref="G36">
    <cfRule type="expression" dxfId="200" priority="90">
      <formula>$G$24&lt;$G$36</formula>
    </cfRule>
  </conditionalFormatting>
  <conditionalFormatting sqref="K36">
    <cfRule type="expression" dxfId="199" priority="89">
      <formula>$K$24&lt;$K$36</formula>
    </cfRule>
  </conditionalFormatting>
  <conditionalFormatting sqref="G37">
    <cfRule type="expression" dxfId="198" priority="88">
      <formula>$G$25&lt;$G$37</formula>
    </cfRule>
  </conditionalFormatting>
  <conditionalFormatting sqref="K37">
    <cfRule type="expression" dxfId="197" priority="87">
      <formula>$K$25&lt;$K$37</formula>
    </cfRule>
  </conditionalFormatting>
  <conditionalFormatting sqref="G38">
    <cfRule type="expression" dxfId="196" priority="86">
      <formula>$G$30&lt;$G$38</formula>
    </cfRule>
  </conditionalFormatting>
  <conditionalFormatting sqref="G39">
    <cfRule type="expression" dxfId="195" priority="85">
      <formula>$G$31&lt;$G$39</formula>
    </cfRule>
  </conditionalFormatting>
  <conditionalFormatting sqref="K38">
    <cfRule type="expression" dxfId="194" priority="84">
      <formula>$K$30&lt;$K$38</formula>
    </cfRule>
  </conditionalFormatting>
  <conditionalFormatting sqref="K39">
    <cfRule type="expression" dxfId="193" priority="83">
      <formula>$K$31&lt;$K$39</formula>
    </cfRule>
  </conditionalFormatting>
  <conditionalFormatting sqref="G42:I42">
    <cfRule type="expression" dxfId="192" priority="82">
      <formula>$G42+$H42-$I42&lt;0</formula>
    </cfRule>
  </conditionalFormatting>
  <conditionalFormatting sqref="G42">
    <cfRule type="expression" dxfId="191" priority="81">
      <formula>$G$42&lt;$G$53</formula>
    </cfRule>
  </conditionalFormatting>
  <conditionalFormatting sqref="K42">
    <cfRule type="expression" dxfId="190" priority="80">
      <formula>$K$42&lt;$K$53</formula>
    </cfRule>
  </conditionalFormatting>
  <conditionalFormatting sqref="G43">
    <cfRule type="expression" dxfId="189" priority="79">
      <formula>$G$43&lt;$G$54</formula>
    </cfRule>
  </conditionalFormatting>
  <conditionalFormatting sqref="K43">
    <cfRule type="expression" dxfId="188" priority="78">
      <formula>$K$43&lt;$K$54</formula>
    </cfRule>
  </conditionalFormatting>
  <conditionalFormatting sqref="G44">
    <cfRule type="expression" dxfId="187" priority="77">
      <formula>$G$44&lt;$G$55</formula>
    </cfRule>
  </conditionalFormatting>
  <conditionalFormatting sqref="K44">
    <cfRule type="expression" dxfId="186" priority="76">
      <formula>$K$44&lt;$K$55</formula>
    </cfRule>
  </conditionalFormatting>
  <conditionalFormatting sqref="G47">
    <cfRule type="expression" dxfId="185" priority="75">
      <formula>$G$47&lt;$G$58</formula>
    </cfRule>
  </conditionalFormatting>
  <conditionalFormatting sqref="K47 K58">
    <cfRule type="expression" dxfId="184" priority="74">
      <formula>$K$47&lt;$K$58</formula>
    </cfRule>
  </conditionalFormatting>
  <conditionalFormatting sqref="G48:G51">
    <cfRule type="expression" dxfId="183" priority="69">
      <formula>$G$51+$G$50+$G$49+$G$48&lt;$G$59</formula>
    </cfRule>
  </conditionalFormatting>
  <conditionalFormatting sqref="K48:K51 K59">
    <cfRule type="expression" dxfId="182" priority="72">
      <formula>$K$48+$K$49+$K$50+$K$51&lt;$K$59</formula>
    </cfRule>
  </conditionalFormatting>
  <conditionalFormatting sqref="G45">
    <cfRule type="expression" dxfId="181" priority="71">
      <formula>$G$45&lt;$G$56</formula>
    </cfRule>
  </conditionalFormatting>
  <conditionalFormatting sqref="G46">
    <cfRule type="expression" dxfId="180" priority="70">
      <formula>$G$46&lt;$G$57</formula>
    </cfRule>
  </conditionalFormatting>
  <conditionalFormatting sqref="G43:I51">
    <cfRule type="expression" dxfId="179" priority="73">
      <formula>$G43+$H43-$I43&lt;0</formula>
    </cfRule>
  </conditionalFormatting>
  <conditionalFormatting sqref="G53:I55">
    <cfRule type="expression" dxfId="178" priority="68">
      <formula>$G53+$H53-$I53&lt;0</formula>
    </cfRule>
  </conditionalFormatting>
  <conditionalFormatting sqref="G53">
    <cfRule type="expression" dxfId="177" priority="67">
      <formula>$G$42&lt;$G$53</formula>
    </cfRule>
  </conditionalFormatting>
  <conditionalFormatting sqref="K53">
    <cfRule type="expression" dxfId="176" priority="66">
      <formula>$K$42&lt;$K$53</formula>
    </cfRule>
  </conditionalFormatting>
  <conditionalFormatting sqref="G54">
    <cfRule type="expression" dxfId="175" priority="65">
      <formula>$G$43&lt;$G$54</formula>
    </cfRule>
  </conditionalFormatting>
  <conditionalFormatting sqref="K54">
    <cfRule type="expression" dxfId="174" priority="64">
      <formula>$K$43&lt;$K$54</formula>
    </cfRule>
  </conditionalFormatting>
  <conditionalFormatting sqref="G55">
    <cfRule type="expression" dxfId="173" priority="63">
      <formula>$G$44&lt;$G$55</formula>
    </cfRule>
  </conditionalFormatting>
  <conditionalFormatting sqref="K55">
    <cfRule type="expression" dxfId="172" priority="62">
      <formula>$K$44&lt;$K$55</formula>
    </cfRule>
  </conditionalFormatting>
  <conditionalFormatting sqref="G61:I71">
    <cfRule type="expression" dxfId="171" priority="61">
      <formula>$G61+$H61-$I61&lt;0</formula>
    </cfRule>
  </conditionalFormatting>
  <conditionalFormatting sqref="G61:G71">
    <cfRule type="expression" dxfId="170" priority="60">
      <formula>$G$60&lt;0</formula>
    </cfRule>
  </conditionalFormatting>
  <conditionalFormatting sqref="K61:K71">
    <cfRule type="expression" dxfId="169" priority="59">
      <formula>$K$60&lt;0</formula>
    </cfRule>
  </conditionalFormatting>
  <conditionalFormatting sqref="G73:I76">
    <cfRule type="expression" dxfId="168" priority="58">
      <formula>$G73+$H73-$I73&lt;0</formula>
    </cfRule>
  </conditionalFormatting>
  <conditionalFormatting sqref="G78:I81">
    <cfRule type="expression" dxfId="167" priority="57">
      <formula>$G78+$H78-$I78&lt;0</formula>
    </cfRule>
  </conditionalFormatting>
  <conditionalFormatting sqref="G82:H82">
    <cfRule type="expression" dxfId="166" priority="56">
      <formula>$I82&lt;0</formula>
    </cfRule>
  </conditionalFormatting>
  <conditionalFormatting sqref="G84:I92">
    <cfRule type="expression" dxfId="165" priority="55">
      <formula>$G84+$H84-$I84&lt;0</formula>
    </cfRule>
  </conditionalFormatting>
  <conditionalFormatting sqref="G84:G92">
    <cfRule type="expression" dxfId="164" priority="54">
      <formula>$G$83&lt;0</formula>
    </cfRule>
  </conditionalFormatting>
  <conditionalFormatting sqref="K84:K92">
    <cfRule type="expression" dxfId="163" priority="53">
      <formula>$K$83&lt;0</formula>
    </cfRule>
  </conditionalFormatting>
  <conditionalFormatting sqref="G95:I104">
    <cfRule type="expression" dxfId="162" priority="52">
      <formula>$G95+$H95-$I95&lt;0</formula>
    </cfRule>
  </conditionalFormatting>
  <conditionalFormatting sqref="G95:G104">
    <cfRule type="expression" dxfId="161" priority="51">
      <formula>$G$94&lt;0</formula>
    </cfRule>
  </conditionalFormatting>
  <conditionalFormatting sqref="K95:K104">
    <cfRule type="expression" dxfId="160" priority="50">
      <formula>$K$94&lt;0</formula>
    </cfRule>
  </conditionalFormatting>
  <conditionalFormatting sqref="G106:I109">
    <cfRule type="expression" dxfId="159" priority="49">
      <formula>$G106+$H106-$I106&lt;0</formula>
    </cfRule>
  </conditionalFormatting>
  <conditionalFormatting sqref="G106:G109">
    <cfRule type="expression" dxfId="158" priority="48">
      <formula>$G$105&lt;0</formula>
    </cfRule>
  </conditionalFormatting>
  <conditionalFormatting sqref="K106:K109">
    <cfRule type="expression" dxfId="157" priority="47">
      <formula>$K$105&lt;0</formula>
    </cfRule>
  </conditionalFormatting>
  <conditionalFormatting sqref="G111:I114">
    <cfRule type="expression" dxfId="156" priority="46">
      <formula>$G111+$H111-$I111&lt;0</formula>
    </cfRule>
  </conditionalFormatting>
  <conditionalFormatting sqref="G111:G114">
    <cfRule type="expression" dxfId="155" priority="45">
      <formula>$G$110&lt;0</formula>
    </cfRule>
  </conditionalFormatting>
  <conditionalFormatting sqref="K111:K114">
    <cfRule type="expression" dxfId="154" priority="44">
      <formula>$K$110&lt;0</formula>
    </cfRule>
  </conditionalFormatting>
  <conditionalFormatting sqref="G116:I117">
    <cfRule type="expression" dxfId="153" priority="43">
      <formula>$G116+$H116-$I116&lt;0</formula>
    </cfRule>
  </conditionalFormatting>
  <conditionalFormatting sqref="G116:G117">
    <cfRule type="expression" dxfId="152" priority="42">
      <formula>$G$115&lt;0</formula>
    </cfRule>
  </conditionalFormatting>
  <conditionalFormatting sqref="K116:K117">
    <cfRule type="expression" dxfId="151" priority="41">
      <formula>$K$115&lt;0</formula>
    </cfRule>
  </conditionalFormatting>
  <conditionalFormatting sqref="G120:I126">
    <cfRule type="expression" dxfId="150" priority="40">
      <formula>$G120+$H120-$I120&lt;0</formula>
    </cfRule>
  </conditionalFormatting>
  <conditionalFormatting sqref="G120:G122">
    <cfRule type="expression" dxfId="149" priority="39">
      <formula>$G$120-$G$121-$G$122&lt;0</formula>
    </cfRule>
  </conditionalFormatting>
  <conditionalFormatting sqref="K120:K122">
    <cfRule type="expression" dxfId="148" priority="38">
      <formula>$K$120-$K$121-$K$122&lt;0</formula>
    </cfRule>
  </conditionalFormatting>
  <conditionalFormatting sqref="G124:G125">
    <cfRule type="expression" dxfId="147" priority="37">
      <formula>$G$124&lt;$G$125</formula>
    </cfRule>
  </conditionalFormatting>
  <conditionalFormatting sqref="K124:K125">
    <cfRule type="expression" dxfId="146" priority="36">
      <formula>$K$124&lt;$K$125</formula>
    </cfRule>
  </conditionalFormatting>
  <conditionalFormatting sqref="G128:I134">
    <cfRule type="expression" dxfId="145" priority="35">
      <formula>$G128+$H128-$I128&lt;0</formula>
    </cfRule>
  </conditionalFormatting>
  <conditionalFormatting sqref="G128:G130">
    <cfRule type="expression" dxfId="144" priority="34">
      <formula>$G$128-$G$129-$G$130&lt;0</formula>
    </cfRule>
  </conditionalFormatting>
  <conditionalFormatting sqref="K128:K130">
    <cfRule type="expression" dxfId="143" priority="33">
      <formula>$K$128-$K$129-$K$130&lt;0</formula>
    </cfRule>
  </conditionalFormatting>
  <conditionalFormatting sqref="G132:G133">
    <cfRule type="expression" dxfId="142" priority="32">
      <formula>$G$132-$G$133&lt;0</formula>
    </cfRule>
  </conditionalFormatting>
  <conditionalFormatting sqref="K132:K133">
    <cfRule type="expression" dxfId="141" priority="31">
      <formula>$K$132-$K$133&lt;0</formula>
    </cfRule>
  </conditionalFormatting>
  <conditionalFormatting sqref="G136:I137">
    <cfRule type="expression" dxfId="140" priority="30">
      <formula>$G136+$H136-$I136&lt;0</formula>
    </cfRule>
  </conditionalFormatting>
  <conditionalFormatting sqref="G142:I151">
    <cfRule type="expression" dxfId="139" priority="29">
      <formula>$G142+$H142-$I142&lt;0</formula>
    </cfRule>
  </conditionalFormatting>
  <conditionalFormatting sqref="G153:I155">
    <cfRule type="expression" dxfId="138" priority="28">
      <formula>$G153+$H153-$I153&lt;0</formula>
    </cfRule>
  </conditionalFormatting>
  <conditionalFormatting sqref="G157:I159">
    <cfRule type="expression" dxfId="137" priority="27">
      <formula>$G157+$H157-$I157&lt;0</formula>
    </cfRule>
  </conditionalFormatting>
  <conditionalFormatting sqref="G161:I163">
    <cfRule type="expression" dxfId="136" priority="26">
      <formula>$G161+$H161-$I161&lt;0</formula>
    </cfRule>
  </conditionalFormatting>
  <conditionalFormatting sqref="G164:H164">
    <cfRule type="expression" dxfId="135" priority="25">
      <formula>$I164&lt;0</formula>
    </cfRule>
  </conditionalFormatting>
  <conditionalFormatting sqref="G166:I169">
    <cfRule type="expression" dxfId="134" priority="24">
      <formula>$G166+$H166-$I166&lt;0</formula>
    </cfRule>
  </conditionalFormatting>
  <conditionalFormatting sqref="G171:H179">
    <cfRule type="expression" dxfId="133" priority="23">
      <formula>$I171&lt;0</formula>
    </cfRule>
  </conditionalFormatting>
  <conditionalFormatting sqref="G181:I184">
    <cfRule type="expression" dxfId="132" priority="22">
      <formula>$G181+$H181-$I181&lt;0</formula>
    </cfRule>
  </conditionalFormatting>
  <conditionalFormatting sqref="G186:I190">
    <cfRule type="expression" dxfId="131" priority="21">
      <formula>$G186+$H186-$I186&lt;0</formula>
    </cfRule>
  </conditionalFormatting>
  <conditionalFormatting sqref="G56">
    <cfRule type="expression" dxfId="130" priority="20">
      <formula>$G56+$H56-$I56&lt;0</formula>
    </cfRule>
  </conditionalFormatting>
  <conditionalFormatting sqref="G58:H59">
    <cfRule type="expression" dxfId="129" priority="19">
      <formula>$G58+$H58-$I58&lt;0</formula>
    </cfRule>
  </conditionalFormatting>
  <conditionalFormatting sqref="G58">
    <cfRule type="expression" dxfId="128" priority="18">
      <formula>$G$47&lt;$G$58</formula>
    </cfRule>
  </conditionalFormatting>
  <conditionalFormatting sqref="G59">
    <cfRule type="expression" dxfId="127" priority="13">
      <formula>$G$51+$G$50+$G$49+$G$48&lt;$G$59</formula>
    </cfRule>
  </conditionalFormatting>
  <conditionalFormatting sqref="G56:H56">
    <cfRule type="expression" dxfId="126" priority="17">
      <formula>$I56&lt;0</formula>
    </cfRule>
  </conditionalFormatting>
  <conditionalFormatting sqref="G57:H57">
    <cfRule type="expression" dxfId="125" priority="16">
      <formula>$I57&lt;0</formula>
    </cfRule>
  </conditionalFormatting>
  <conditionalFormatting sqref="G56">
    <cfRule type="expression" dxfId="124" priority="15">
      <formula>$G$45&lt;$G$56</formula>
    </cfRule>
  </conditionalFormatting>
  <conditionalFormatting sqref="G57">
    <cfRule type="expression" dxfId="123" priority="14">
      <formula>$G$46&lt;$G$57</formula>
    </cfRule>
  </conditionalFormatting>
  <conditionalFormatting sqref="I58:I59">
    <cfRule type="expression" dxfId="122" priority="11">
      <formula>$G58+$H58-$I58&lt;0</formula>
    </cfRule>
  </conditionalFormatting>
  <conditionalFormatting sqref="G197:H197">
    <cfRule type="expression" dxfId="121" priority="10">
      <formula>$G197+$H197&lt;0</formula>
    </cfRule>
  </conditionalFormatting>
  <conditionalFormatting sqref="G198:H198">
    <cfRule type="expression" dxfId="120" priority="9">
      <formula>$G198+$H198&lt;0</formula>
    </cfRule>
  </conditionalFormatting>
  <conditionalFormatting sqref="G199:H199">
    <cfRule type="expression" dxfId="119" priority="8">
      <formula>$G199+$H199&lt;0</formula>
    </cfRule>
  </conditionalFormatting>
  <conditionalFormatting sqref="G201:H204">
    <cfRule type="expression" dxfId="118" priority="6">
      <formula>$G201+$H201&lt;0</formula>
    </cfRule>
  </conditionalFormatting>
  <conditionalFormatting sqref="G206:H211">
    <cfRule type="expression" dxfId="117" priority="5">
      <formula>$G206+$H206&lt;0</formula>
    </cfRule>
  </conditionalFormatting>
  <conditionalFormatting sqref="G213:H214">
    <cfRule type="expression" dxfId="116" priority="3">
      <formula>$G213+$H213&lt;0</formula>
    </cfRule>
  </conditionalFormatting>
  <conditionalFormatting sqref="G216:H219">
    <cfRule type="expression" dxfId="115" priority="2">
      <formula>$G216+$H216&lt;0</formula>
    </cfRule>
  </conditionalFormatting>
  <conditionalFormatting sqref="G222:H227">
    <cfRule type="expression" dxfId="114" priority="1">
      <formula>$G222+$H222&lt;0</formula>
    </cfRule>
  </conditionalFormatting>
  <dataValidations count="24">
    <dataValidation allowBlank="1" showInputMessage="1" showErrorMessage="1" promptTitle="Datos para efectos fiscales" prompt="Diligencie estas columnas si existen reclasificaciones,  únicamente para efectos fiscales.  _x000a_Tenga encuenta que el valor a registrar corresponde al valor contable, que hizo parte de la columna C._x000a_ubique en los conceptos de mayor similitud" sqref="I65210:J65210 IZ65210:JA65210 SV65210:SW65210 ACR65210:ACS65210 AMN65210:AMO65210 AWJ65210:AWK65210 BGF65210:BGG65210 BQB65210:BQC65210 BZX65210:BZY65210 CJT65210:CJU65210 CTP65210:CTQ65210 DDL65210:DDM65210 DNH65210:DNI65210 DXD65210:DXE65210 EGZ65210:EHA65210 EQV65210:EQW65210 FAR65210:FAS65210 FKN65210:FKO65210 FUJ65210:FUK65210 GEF65210:GEG65210 GOB65210:GOC65210 GXX65210:GXY65210 HHT65210:HHU65210 HRP65210:HRQ65210 IBL65210:IBM65210 ILH65210:ILI65210 IVD65210:IVE65210 JEZ65210:JFA65210 JOV65210:JOW65210 JYR65210:JYS65210 KIN65210:KIO65210 KSJ65210:KSK65210 LCF65210:LCG65210 LMB65210:LMC65210 LVX65210:LVY65210 MFT65210:MFU65210 MPP65210:MPQ65210 MZL65210:MZM65210 NJH65210:NJI65210 NTD65210:NTE65210 OCZ65210:ODA65210 OMV65210:OMW65210 OWR65210:OWS65210 PGN65210:PGO65210 PQJ65210:PQK65210 QAF65210:QAG65210 QKB65210:QKC65210 QTX65210:QTY65210 RDT65210:RDU65210 RNP65210:RNQ65210 RXL65210:RXM65210 SHH65210:SHI65210 SRD65210:SRE65210 TAZ65210:TBA65210 TKV65210:TKW65210 TUR65210:TUS65210 UEN65210:UEO65210 UOJ65210:UOK65210 UYF65210:UYG65210 VIB65210:VIC65210 VRX65210:VRY65210 WBT65210:WBU65210 WLP65210:WLQ65210 WVL65210:WVM65210 I130746:J130746 IZ130746:JA130746 SV130746:SW130746 ACR130746:ACS130746 AMN130746:AMO130746 AWJ130746:AWK130746 BGF130746:BGG130746 BQB130746:BQC130746 BZX130746:BZY130746 CJT130746:CJU130746 CTP130746:CTQ130746 DDL130746:DDM130746 DNH130746:DNI130746 DXD130746:DXE130746 EGZ130746:EHA130746 EQV130746:EQW130746 FAR130746:FAS130746 FKN130746:FKO130746 FUJ130746:FUK130746 GEF130746:GEG130746 GOB130746:GOC130746 GXX130746:GXY130746 HHT130746:HHU130746 HRP130746:HRQ130746 IBL130746:IBM130746 ILH130746:ILI130746 IVD130746:IVE130746 JEZ130746:JFA130746 JOV130746:JOW130746 JYR130746:JYS130746 KIN130746:KIO130746 KSJ130746:KSK130746 LCF130746:LCG130746 LMB130746:LMC130746 LVX130746:LVY130746 MFT130746:MFU130746 MPP130746:MPQ130746 MZL130746:MZM130746 NJH130746:NJI130746 NTD130746:NTE130746 OCZ130746:ODA130746 OMV130746:OMW130746 OWR130746:OWS130746 PGN130746:PGO130746 PQJ130746:PQK130746 QAF130746:QAG130746 QKB130746:QKC130746 QTX130746:QTY130746 RDT130746:RDU130746 RNP130746:RNQ130746 RXL130746:RXM130746 SHH130746:SHI130746 SRD130746:SRE130746 TAZ130746:TBA130746 TKV130746:TKW130746 TUR130746:TUS130746 UEN130746:UEO130746 UOJ130746:UOK130746 UYF130746:UYG130746 VIB130746:VIC130746 VRX130746:VRY130746 WBT130746:WBU130746 WLP130746:WLQ130746 WVL130746:WVM130746 I196282:J196282 IZ196282:JA196282 SV196282:SW196282 ACR196282:ACS196282 AMN196282:AMO196282 AWJ196282:AWK196282 BGF196282:BGG196282 BQB196282:BQC196282 BZX196282:BZY196282 CJT196282:CJU196282 CTP196282:CTQ196282 DDL196282:DDM196282 DNH196282:DNI196282 DXD196282:DXE196282 EGZ196282:EHA196282 EQV196282:EQW196282 FAR196282:FAS196282 FKN196282:FKO196282 FUJ196282:FUK196282 GEF196282:GEG196282 GOB196282:GOC196282 GXX196282:GXY196282 HHT196282:HHU196282 HRP196282:HRQ196282 IBL196282:IBM196282 ILH196282:ILI196282 IVD196282:IVE196282 JEZ196282:JFA196282 JOV196282:JOW196282 JYR196282:JYS196282 KIN196282:KIO196282 KSJ196282:KSK196282 LCF196282:LCG196282 LMB196282:LMC196282 LVX196282:LVY196282 MFT196282:MFU196282 MPP196282:MPQ196282 MZL196282:MZM196282 NJH196282:NJI196282 NTD196282:NTE196282 OCZ196282:ODA196282 OMV196282:OMW196282 OWR196282:OWS196282 PGN196282:PGO196282 PQJ196282:PQK196282 QAF196282:QAG196282 QKB196282:QKC196282 QTX196282:QTY196282 RDT196282:RDU196282 RNP196282:RNQ196282 RXL196282:RXM196282 SHH196282:SHI196282 SRD196282:SRE196282 TAZ196282:TBA196282 TKV196282:TKW196282 TUR196282:TUS196282 UEN196282:UEO196282 UOJ196282:UOK196282 UYF196282:UYG196282 VIB196282:VIC196282 VRX196282:VRY196282 WBT196282:WBU196282 WLP196282:WLQ196282 WVL196282:WVM196282 I261818:J261818 IZ261818:JA261818 SV261818:SW261818 ACR261818:ACS261818 AMN261818:AMO261818 AWJ261818:AWK261818 BGF261818:BGG261818 BQB261818:BQC261818 BZX261818:BZY261818 CJT261818:CJU261818 CTP261818:CTQ261818 DDL261818:DDM261818 DNH261818:DNI261818 DXD261818:DXE261818 EGZ261818:EHA261818 EQV261818:EQW261818 FAR261818:FAS261818 FKN261818:FKO261818 FUJ261818:FUK261818 GEF261818:GEG261818 GOB261818:GOC261818 GXX261818:GXY261818 HHT261818:HHU261818 HRP261818:HRQ261818 IBL261818:IBM261818 ILH261818:ILI261818 IVD261818:IVE261818 JEZ261818:JFA261818 JOV261818:JOW261818 JYR261818:JYS261818 KIN261818:KIO261818 KSJ261818:KSK261818 LCF261818:LCG261818 LMB261818:LMC261818 LVX261818:LVY261818 MFT261818:MFU261818 MPP261818:MPQ261818 MZL261818:MZM261818 NJH261818:NJI261818 NTD261818:NTE261818 OCZ261818:ODA261818 OMV261818:OMW261818 OWR261818:OWS261818 PGN261818:PGO261818 PQJ261818:PQK261818 QAF261818:QAG261818 QKB261818:QKC261818 QTX261818:QTY261818 RDT261818:RDU261818 RNP261818:RNQ261818 RXL261818:RXM261818 SHH261818:SHI261818 SRD261818:SRE261818 TAZ261818:TBA261818 TKV261818:TKW261818 TUR261818:TUS261818 UEN261818:UEO261818 UOJ261818:UOK261818 UYF261818:UYG261818 VIB261818:VIC261818 VRX261818:VRY261818 WBT261818:WBU261818 WLP261818:WLQ261818 WVL261818:WVM261818 I327354:J327354 IZ327354:JA327354 SV327354:SW327354 ACR327354:ACS327354 AMN327354:AMO327354 AWJ327354:AWK327354 BGF327354:BGG327354 BQB327354:BQC327354 BZX327354:BZY327354 CJT327354:CJU327354 CTP327354:CTQ327354 DDL327354:DDM327354 DNH327354:DNI327354 DXD327354:DXE327354 EGZ327354:EHA327354 EQV327354:EQW327354 FAR327354:FAS327354 FKN327354:FKO327354 FUJ327354:FUK327354 GEF327354:GEG327354 GOB327354:GOC327354 GXX327354:GXY327354 HHT327354:HHU327354 HRP327354:HRQ327354 IBL327354:IBM327354 ILH327354:ILI327354 IVD327354:IVE327354 JEZ327354:JFA327354 JOV327354:JOW327354 JYR327354:JYS327354 KIN327354:KIO327354 KSJ327354:KSK327354 LCF327354:LCG327354 LMB327354:LMC327354 LVX327354:LVY327354 MFT327354:MFU327354 MPP327354:MPQ327354 MZL327354:MZM327354 NJH327354:NJI327354 NTD327354:NTE327354 OCZ327354:ODA327354 OMV327354:OMW327354 OWR327354:OWS327354 PGN327354:PGO327354 PQJ327354:PQK327354 QAF327354:QAG327354 QKB327354:QKC327354 QTX327354:QTY327354 RDT327354:RDU327354 RNP327354:RNQ327354 RXL327354:RXM327354 SHH327354:SHI327354 SRD327354:SRE327354 TAZ327354:TBA327354 TKV327354:TKW327354 TUR327354:TUS327354 UEN327354:UEO327354 UOJ327354:UOK327354 UYF327354:UYG327354 VIB327354:VIC327354 VRX327354:VRY327354 WBT327354:WBU327354 WLP327354:WLQ327354 WVL327354:WVM327354 I392890:J392890 IZ392890:JA392890 SV392890:SW392890 ACR392890:ACS392890 AMN392890:AMO392890 AWJ392890:AWK392890 BGF392890:BGG392890 BQB392890:BQC392890 BZX392890:BZY392890 CJT392890:CJU392890 CTP392890:CTQ392890 DDL392890:DDM392890 DNH392890:DNI392890 DXD392890:DXE392890 EGZ392890:EHA392890 EQV392890:EQW392890 FAR392890:FAS392890 FKN392890:FKO392890 FUJ392890:FUK392890 GEF392890:GEG392890 GOB392890:GOC392890 GXX392890:GXY392890 HHT392890:HHU392890 HRP392890:HRQ392890 IBL392890:IBM392890 ILH392890:ILI392890 IVD392890:IVE392890 JEZ392890:JFA392890 JOV392890:JOW392890 JYR392890:JYS392890 KIN392890:KIO392890 KSJ392890:KSK392890 LCF392890:LCG392890 LMB392890:LMC392890 LVX392890:LVY392890 MFT392890:MFU392890 MPP392890:MPQ392890 MZL392890:MZM392890 NJH392890:NJI392890 NTD392890:NTE392890 OCZ392890:ODA392890 OMV392890:OMW392890 OWR392890:OWS392890 PGN392890:PGO392890 PQJ392890:PQK392890 QAF392890:QAG392890 QKB392890:QKC392890 QTX392890:QTY392890 RDT392890:RDU392890 RNP392890:RNQ392890 RXL392890:RXM392890 SHH392890:SHI392890 SRD392890:SRE392890 TAZ392890:TBA392890 TKV392890:TKW392890 TUR392890:TUS392890 UEN392890:UEO392890 UOJ392890:UOK392890 UYF392890:UYG392890 VIB392890:VIC392890 VRX392890:VRY392890 WBT392890:WBU392890 WLP392890:WLQ392890 WVL392890:WVM392890 I458426:J458426 IZ458426:JA458426 SV458426:SW458426 ACR458426:ACS458426 AMN458426:AMO458426 AWJ458426:AWK458426 BGF458426:BGG458426 BQB458426:BQC458426 BZX458426:BZY458426 CJT458426:CJU458426 CTP458426:CTQ458426 DDL458426:DDM458426 DNH458426:DNI458426 DXD458426:DXE458426 EGZ458426:EHA458426 EQV458426:EQW458426 FAR458426:FAS458426 FKN458426:FKO458426 FUJ458426:FUK458426 GEF458426:GEG458426 GOB458426:GOC458426 GXX458426:GXY458426 HHT458426:HHU458426 HRP458426:HRQ458426 IBL458426:IBM458426 ILH458426:ILI458426 IVD458426:IVE458426 JEZ458426:JFA458426 JOV458426:JOW458426 JYR458426:JYS458426 KIN458426:KIO458426 KSJ458426:KSK458426 LCF458426:LCG458426 LMB458426:LMC458426 LVX458426:LVY458426 MFT458426:MFU458426 MPP458426:MPQ458426 MZL458426:MZM458426 NJH458426:NJI458426 NTD458426:NTE458426 OCZ458426:ODA458426 OMV458426:OMW458426 OWR458426:OWS458426 PGN458426:PGO458426 PQJ458426:PQK458426 QAF458426:QAG458426 QKB458426:QKC458426 QTX458426:QTY458426 RDT458426:RDU458426 RNP458426:RNQ458426 RXL458426:RXM458426 SHH458426:SHI458426 SRD458426:SRE458426 TAZ458426:TBA458426 TKV458426:TKW458426 TUR458426:TUS458426 UEN458426:UEO458426 UOJ458426:UOK458426 UYF458426:UYG458426 VIB458426:VIC458426 VRX458426:VRY458426 WBT458426:WBU458426 WLP458426:WLQ458426 WVL458426:WVM458426 I523962:J523962 IZ523962:JA523962 SV523962:SW523962 ACR523962:ACS523962 AMN523962:AMO523962 AWJ523962:AWK523962 BGF523962:BGG523962 BQB523962:BQC523962 BZX523962:BZY523962 CJT523962:CJU523962 CTP523962:CTQ523962 DDL523962:DDM523962 DNH523962:DNI523962 DXD523962:DXE523962 EGZ523962:EHA523962 EQV523962:EQW523962 FAR523962:FAS523962 FKN523962:FKO523962 FUJ523962:FUK523962 GEF523962:GEG523962 GOB523962:GOC523962 GXX523962:GXY523962 HHT523962:HHU523962 HRP523962:HRQ523962 IBL523962:IBM523962 ILH523962:ILI523962 IVD523962:IVE523962 JEZ523962:JFA523962 JOV523962:JOW523962 JYR523962:JYS523962 KIN523962:KIO523962 KSJ523962:KSK523962 LCF523962:LCG523962 LMB523962:LMC523962 LVX523962:LVY523962 MFT523962:MFU523962 MPP523962:MPQ523962 MZL523962:MZM523962 NJH523962:NJI523962 NTD523962:NTE523962 OCZ523962:ODA523962 OMV523962:OMW523962 OWR523962:OWS523962 PGN523962:PGO523962 PQJ523962:PQK523962 QAF523962:QAG523962 QKB523962:QKC523962 QTX523962:QTY523962 RDT523962:RDU523962 RNP523962:RNQ523962 RXL523962:RXM523962 SHH523962:SHI523962 SRD523962:SRE523962 TAZ523962:TBA523962 TKV523962:TKW523962 TUR523962:TUS523962 UEN523962:UEO523962 UOJ523962:UOK523962 UYF523962:UYG523962 VIB523962:VIC523962 VRX523962:VRY523962 WBT523962:WBU523962 WLP523962:WLQ523962 WVL523962:WVM523962 I589498:J589498 IZ589498:JA589498 SV589498:SW589498 ACR589498:ACS589498 AMN589498:AMO589498 AWJ589498:AWK589498 BGF589498:BGG589498 BQB589498:BQC589498 BZX589498:BZY589498 CJT589498:CJU589498 CTP589498:CTQ589498 DDL589498:DDM589498 DNH589498:DNI589498 DXD589498:DXE589498 EGZ589498:EHA589498 EQV589498:EQW589498 FAR589498:FAS589498 FKN589498:FKO589498 FUJ589498:FUK589498 GEF589498:GEG589498 GOB589498:GOC589498 GXX589498:GXY589498 HHT589498:HHU589498 HRP589498:HRQ589498 IBL589498:IBM589498 ILH589498:ILI589498 IVD589498:IVE589498 JEZ589498:JFA589498 JOV589498:JOW589498 JYR589498:JYS589498 KIN589498:KIO589498 KSJ589498:KSK589498 LCF589498:LCG589498 LMB589498:LMC589498 LVX589498:LVY589498 MFT589498:MFU589498 MPP589498:MPQ589498 MZL589498:MZM589498 NJH589498:NJI589498 NTD589498:NTE589498 OCZ589498:ODA589498 OMV589498:OMW589498 OWR589498:OWS589498 PGN589498:PGO589498 PQJ589498:PQK589498 QAF589498:QAG589498 QKB589498:QKC589498 QTX589498:QTY589498 RDT589498:RDU589498 RNP589498:RNQ589498 RXL589498:RXM589498 SHH589498:SHI589498 SRD589498:SRE589498 TAZ589498:TBA589498 TKV589498:TKW589498 TUR589498:TUS589498 UEN589498:UEO589498 UOJ589498:UOK589498 UYF589498:UYG589498 VIB589498:VIC589498 VRX589498:VRY589498 WBT589498:WBU589498 WLP589498:WLQ589498 WVL589498:WVM589498 I655034:J655034 IZ655034:JA655034 SV655034:SW655034 ACR655034:ACS655034 AMN655034:AMO655034 AWJ655034:AWK655034 BGF655034:BGG655034 BQB655034:BQC655034 BZX655034:BZY655034 CJT655034:CJU655034 CTP655034:CTQ655034 DDL655034:DDM655034 DNH655034:DNI655034 DXD655034:DXE655034 EGZ655034:EHA655034 EQV655034:EQW655034 FAR655034:FAS655034 FKN655034:FKO655034 FUJ655034:FUK655034 GEF655034:GEG655034 GOB655034:GOC655034 GXX655034:GXY655034 HHT655034:HHU655034 HRP655034:HRQ655034 IBL655034:IBM655034 ILH655034:ILI655034 IVD655034:IVE655034 JEZ655034:JFA655034 JOV655034:JOW655034 JYR655034:JYS655034 KIN655034:KIO655034 KSJ655034:KSK655034 LCF655034:LCG655034 LMB655034:LMC655034 LVX655034:LVY655034 MFT655034:MFU655034 MPP655034:MPQ655034 MZL655034:MZM655034 NJH655034:NJI655034 NTD655034:NTE655034 OCZ655034:ODA655034 OMV655034:OMW655034 OWR655034:OWS655034 PGN655034:PGO655034 PQJ655034:PQK655034 QAF655034:QAG655034 QKB655034:QKC655034 QTX655034:QTY655034 RDT655034:RDU655034 RNP655034:RNQ655034 RXL655034:RXM655034 SHH655034:SHI655034 SRD655034:SRE655034 TAZ655034:TBA655034 TKV655034:TKW655034 TUR655034:TUS655034 UEN655034:UEO655034 UOJ655034:UOK655034 UYF655034:UYG655034 VIB655034:VIC655034 VRX655034:VRY655034 WBT655034:WBU655034 WLP655034:WLQ655034 WVL655034:WVM655034 I720570:J720570 IZ720570:JA720570 SV720570:SW720570 ACR720570:ACS720570 AMN720570:AMO720570 AWJ720570:AWK720570 BGF720570:BGG720570 BQB720570:BQC720570 BZX720570:BZY720570 CJT720570:CJU720570 CTP720570:CTQ720570 DDL720570:DDM720570 DNH720570:DNI720570 DXD720570:DXE720570 EGZ720570:EHA720570 EQV720570:EQW720570 FAR720570:FAS720570 FKN720570:FKO720570 FUJ720570:FUK720570 GEF720570:GEG720570 GOB720570:GOC720570 GXX720570:GXY720570 HHT720570:HHU720570 HRP720570:HRQ720570 IBL720570:IBM720570 ILH720570:ILI720570 IVD720570:IVE720570 JEZ720570:JFA720570 JOV720570:JOW720570 JYR720570:JYS720570 KIN720570:KIO720570 KSJ720570:KSK720570 LCF720570:LCG720570 LMB720570:LMC720570 LVX720570:LVY720570 MFT720570:MFU720570 MPP720570:MPQ720570 MZL720570:MZM720570 NJH720570:NJI720570 NTD720570:NTE720570 OCZ720570:ODA720570 OMV720570:OMW720570 OWR720570:OWS720570 PGN720570:PGO720570 PQJ720570:PQK720570 QAF720570:QAG720570 QKB720570:QKC720570 QTX720570:QTY720570 RDT720570:RDU720570 RNP720570:RNQ720570 RXL720570:RXM720570 SHH720570:SHI720570 SRD720570:SRE720570 TAZ720570:TBA720570 TKV720570:TKW720570 TUR720570:TUS720570 UEN720570:UEO720570 UOJ720570:UOK720570 UYF720570:UYG720570 VIB720570:VIC720570 VRX720570:VRY720570 WBT720570:WBU720570 WLP720570:WLQ720570 WVL720570:WVM720570 I786106:J786106 IZ786106:JA786106 SV786106:SW786106 ACR786106:ACS786106 AMN786106:AMO786106 AWJ786106:AWK786106 BGF786106:BGG786106 BQB786106:BQC786106 BZX786106:BZY786106 CJT786106:CJU786106 CTP786106:CTQ786106 DDL786106:DDM786106 DNH786106:DNI786106 DXD786106:DXE786106 EGZ786106:EHA786106 EQV786106:EQW786106 FAR786106:FAS786106 FKN786106:FKO786106 FUJ786106:FUK786106 GEF786106:GEG786106 GOB786106:GOC786106 GXX786106:GXY786106 HHT786106:HHU786106 HRP786106:HRQ786106 IBL786106:IBM786106 ILH786106:ILI786106 IVD786106:IVE786106 JEZ786106:JFA786106 JOV786106:JOW786106 JYR786106:JYS786106 KIN786106:KIO786106 KSJ786106:KSK786106 LCF786106:LCG786106 LMB786106:LMC786106 LVX786106:LVY786106 MFT786106:MFU786106 MPP786106:MPQ786106 MZL786106:MZM786106 NJH786106:NJI786106 NTD786106:NTE786106 OCZ786106:ODA786106 OMV786106:OMW786106 OWR786106:OWS786106 PGN786106:PGO786106 PQJ786106:PQK786106 QAF786106:QAG786106 QKB786106:QKC786106 QTX786106:QTY786106 RDT786106:RDU786106 RNP786106:RNQ786106 RXL786106:RXM786106 SHH786106:SHI786106 SRD786106:SRE786106 TAZ786106:TBA786106 TKV786106:TKW786106 TUR786106:TUS786106 UEN786106:UEO786106 UOJ786106:UOK786106 UYF786106:UYG786106 VIB786106:VIC786106 VRX786106:VRY786106 WBT786106:WBU786106 WLP786106:WLQ786106 WVL786106:WVM786106 I851642:J851642 IZ851642:JA851642 SV851642:SW851642 ACR851642:ACS851642 AMN851642:AMO851642 AWJ851642:AWK851642 BGF851642:BGG851642 BQB851642:BQC851642 BZX851642:BZY851642 CJT851642:CJU851642 CTP851642:CTQ851642 DDL851642:DDM851642 DNH851642:DNI851642 DXD851642:DXE851642 EGZ851642:EHA851642 EQV851642:EQW851642 FAR851642:FAS851642 FKN851642:FKO851642 FUJ851642:FUK851642 GEF851642:GEG851642 GOB851642:GOC851642 GXX851642:GXY851642 HHT851642:HHU851642 HRP851642:HRQ851642 IBL851642:IBM851642 ILH851642:ILI851642 IVD851642:IVE851642 JEZ851642:JFA851642 JOV851642:JOW851642 JYR851642:JYS851642 KIN851642:KIO851642 KSJ851642:KSK851642 LCF851642:LCG851642 LMB851642:LMC851642 LVX851642:LVY851642 MFT851642:MFU851642 MPP851642:MPQ851642 MZL851642:MZM851642 NJH851642:NJI851642 NTD851642:NTE851642 OCZ851642:ODA851642 OMV851642:OMW851642 OWR851642:OWS851642 PGN851642:PGO851642 PQJ851642:PQK851642 QAF851642:QAG851642 QKB851642:QKC851642 QTX851642:QTY851642 RDT851642:RDU851642 RNP851642:RNQ851642 RXL851642:RXM851642 SHH851642:SHI851642 SRD851642:SRE851642 TAZ851642:TBA851642 TKV851642:TKW851642 TUR851642:TUS851642 UEN851642:UEO851642 UOJ851642:UOK851642 UYF851642:UYG851642 VIB851642:VIC851642 VRX851642:VRY851642 WBT851642:WBU851642 WLP851642:WLQ851642 WVL851642:WVM851642 I917178:J917178 IZ917178:JA917178 SV917178:SW917178 ACR917178:ACS917178 AMN917178:AMO917178 AWJ917178:AWK917178 BGF917178:BGG917178 BQB917178:BQC917178 BZX917178:BZY917178 CJT917178:CJU917178 CTP917178:CTQ917178 DDL917178:DDM917178 DNH917178:DNI917178 DXD917178:DXE917178 EGZ917178:EHA917178 EQV917178:EQW917178 FAR917178:FAS917178 FKN917178:FKO917178 FUJ917178:FUK917178 GEF917178:GEG917178 GOB917178:GOC917178 GXX917178:GXY917178 HHT917178:HHU917178 HRP917178:HRQ917178 IBL917178:IBM917178 ILH917178:ILI917178 IVD917178:IVE917178 JEZ917178:JFA917178 JOV917178:JOW917178 JYR917178:JYS917178 KIN917178:KIO917178 KSJ917178:KSK917178 LCF917178:LCG917178 LMB917178:LMC917178 LVX917178:LVY917178 MFT917178:MFU917178 MPP917178:MPQ917178 MZL917178:MZM917178 NJH917178:NJI917178 NTD917178:NTE917178 OCZ917178:ODA917178 OMV917178:OMW917178 OWR917178:OWS917178 PGN917178:PGO917178 PQJ917178:PQK917178 QAF917178:QAG917178 QKB917178:QKC917178 QTX917178:QTY917178 RDT917178:RDU917178 RNP917178:RNQ917178 RXL917178:RXM917178 SHH917178:SHI917178 SRD917178:SRE917178 TAZ917178:TBA917178 TKV917178:TKW917178 TUR917178:TUS917178 UEN917178:UEO917178 UOJ917178:UOK917178 UYF917178:UYG917178 VIB917178:VIC917178 VRX917178:VRY917178 WBT917178:WBU917178 WLP917178:WLQ917178 WVL917178:WVM917178 I982714:J982714 IZ982714:JA982714 SV982714:SW982714 ACR982714:ACS982714 AMN982714:AMO982714 AWJ982714:AWK982714 BGF982714:BGG982714 BQB982714:BQC982714 BZX982714:BZY982714 CJT982714:CJU982714 CTP982714:CTQ982714 DDL982714:DDM982714 DNH982714:DNI982714 DXD982714:DXE982714 EGZ982714:EHA982714 EQV982714:EQW982714 FAR982714:FAS982714 FKN982714:FKO982714 FUJ982714:FUK982714 GEF982714:GEG982714 GOB982714:GOC982714 GXX982714:GXY982714 HHT982714:HHU982714 HRP982714:HRQ982714 IBL982714:IBM982714 ILH982714:ILI982714 IVD982714:IVE982714 JEZ982714:JFA982714 JOV982714:JOW982714 JYR982714:JYS982714 KIN982714:KIO982714 KSJ982714:KSK982714 LCF982714:LCG982714 LMB982714:LMC982714 LVX982714:LVY982714 MFT982714:MFU982714 MPP982714:MPQ982714 MZL982714:MZM982714 NJH982714:NJI982714 NTD982714:NTE982714 OCZ982714:ODA982714 OMV982714:OMW982714 OWR982714:OWS982714 PGN982714:PGO982714 PQJ982714:PQK982714 QAF982714:QAG982714 QKB982714:QKC982714 QTX982714:QTY982714 RDT982714:RDU982714 RNP982714:RNQ982714 RXL982714:RXM982714 SHH982714:SHI982714 SRD982714:SRE982714 TAZ982714:TBA982714 TKV982714:TKW982714 TUR982714:TUS982714 UEN982714:UEO982714 UOJ982714:UOK982714 UYF982714:UYG982714 VIB982714:VIC982714 VRX982714:VRY982714 WBT982714:WBU982714 WLP982714:WLQ982714 WVL982714:WVM982714" xr:uid="{00000000-0002-0000-0B00-000000000000}"/>
    <dataValidation type="decimal" allowBlank="1" showInputMessage="1" showErrorMessage="1" sqref="G131211:G131228 IY65675:IY65692 SU65675:SU65692 ACQ65675:ACQ65692 AMM65675:AMM65692 AWI65675:AWI65692 BGE65675:BGE65692 BQA65675:BQA65692 BZW65675:BZW65692 CJS65675:CJS65692 CTO65675:CTO65692 DDK65675:DDK65692 DNG65675:DNG65692 DXC65675:DXC65692 EGY65675:EGY65692 EQU65675:EQU65692 FAQ65675:FAQ65692 FKM65675:FKM65692 FUI65675:FUI65692 GEE65675:GEE65692 GOA65675:GOA65692 GXW65675:GXW65692 HHS65675:HHS65692 HRO65675:HRO65692 IBK65675:IBK65692 ILG65675:ILG65692 IVC65675:IVC65692 JEY65675:JEY65692 JOU65675:JOU65692 JYQ65675:JYQ65692 KIM65675:KIM65692 KSI65675:KSI65692 LCE65675:LCE65692 LMA65675:LMA65692 LVW65675:LVW65692 MFS65675:MFS65692 MPO65675:MPO65692 MZK65675:MZK65692 NJG65675:NJG65692 NTC65675:NTC65692 OCY65675:OCY65692 OMU65675:OMU65692 OWQ65675:OWQ65692 PGM65675:PGM65692 PQI65675:PQI65692 QAE65675:QAE65692 QKA65675:QKA65692 QTW65675:QTW65692 RDS65675:RDS65692 RNO65675:RNO65692 RXK65675:RXK65692 SHG65675:SHG65692 SRC65675:SRC65692 TAY65675:TAY65692 TKU65675:TKU65692 TUQ65675:TUQ65692 UEM65675:UEM65692 UOI65675:UOI65692 UYE65675:UYE65692 VIA65675:VIA65692 VRW65675:VRW65692 WBS65675:WBS65692 WLO65675:WLO65692 WVK65675:WVK65692 G196747:G196764 IY131211:IY131228 SU131211:SU131228 ACQ131211:ACQ131228 AMM131211:AMM131228 AWI131211:AWI131228 BGE131211:BGE131228 BQA131211:BQA131228 BZW131211:BZW131228 CJS131211:CJS131228 CTO131211:CTO131228 DDK131211:DDK131228 DNG131211:DNG131228 DXC131211:DXC131228 EGY131211:EGY131228 EQU131211:EQU131228 FAQ131211:FAQ131228 FKM131211:FKM131228 FUI131211:FUI131228 GEE131211:GEE131228 GOA131211:GOA131228 GXW131211:GXW131228 HHS131211:HHS131228 HRO131211:HRO131228 IBK131211:IBK131228 ILG131211:ILG131228 IVC131211:IVC131228 JEY131211:JEY131228 JOU131211:JOU131228 JYQ131211:JYQ131228 KIM131211:KIM131228 KSI131211:KSI131228 LCE131211:LCE131228 LMA131211:LMA131228 LVW131211:LVW131228 MFS131211:MFS131228 MPO131211:MPO131228 MZK131211:MZK131228 NJG131211:NJG131228 NTC131211:NTC131228 OCY131211:OCY131228 OMU131211:OMU131228 OWQ131211:OWQ131228 PGM131211:PGM131228 PQI131211:PQI131228 QAE131211:QAE131228 QKA131211:QKA131228 QTW131211:QTW131228 RDS131211:RDS131228 RNO131211:RNO131228 RXK131211:RXK131228 SHG131211:SHG131228 SRC131211:SRC131228 TAY131211:TAY131228 TKU131211:TKU131228 TUQ131211:TUQ131228 UEM131211:UEM131228 UOI131211:UOI131228 UYE131211:UYE131228 VIA131211:VIA131228 VRW131211:VRW131228 WBS131211:WBS131228 WLO131211:WLO131228 WVK131211:WVK131228 G262283:G262300 IY196747:IY196764 SU196747:SU196764 ACQ196747:ACQ196764 AMM196747:AMM196764 AWI196747:AWI196764 BGE196747:BGE196764 BQA196747:BQA196764 BZW196747:BZW196764 CJS196747:CJS196764 CTO196747:CTO196764 DDK196747:DDK196764 DNG196747:DNG196764 DXC196747:DXC196764 EGY196747:EGY196764 EQU196747:EQU196764 FAQ196747:FAQ196764 FKM196747:FKM196764 FUI196747:FUI196764 GEE196747:GEE196764 GOA196747:GOA196764 GXW196747:GXW196764 HHS196747:HHS196764 HRO196747:HRO196764 IBK196747:IBK196764 ILG196747:ILG196764 IVC196747:IVC196764 JEY196747:JEY196764 JOU196747:JOU196764 JYQ196747:JYQ196764 KIM196747:KIM196764 KSI196747:KSI196764 LCE196747:LCE196764 LMA196747:LMA196764 LVW196747:LVW196764 MFS196747:MFS196764 MPO196747:MPO196764 MZK196747:MZK196764 NJG196747:NJG196764 NTC196747:NTC196764 OCY196747:OCY196764 OMU196747:OMU196764 OWQ196747:OWQ196764 PGM196747:PGM196764 PQI196747:PQI196764 QAE196747:QAE196764 QKA196747:QKA196764 QTW196747:QTW196764 RDS196747:RDS196764 RNO196747:RNO196764 RXK196747:RXK196764 SHG196747:SHG196764 SRC196747:SRC196764 TAY196747:TAY196764 TKU196747:TKU196764 TUQ196747:TUQ196764 UEM196747:UEM196764 UOI196747:UOI196764 UYE196747:UYE196764 VIA196747:VIA196764 VRW196747:VRW196764 WBS196747:WBS196764 WLO196747:WLO196764 WVK196747:WVK196764 G327819:G327836 IY262283:IY262300 SU262283:SU262300 ACQ262283:ACQ262300 AMM262283:AMM262300 AWI262283:AWI262300 BGE262283:BGE262300 BQA262283:BQA262300 BZW262283:BZW262300 CJS262283:CJS262300 CTO262283:CTO262300 DDK262283:DDK262300 DNG262283:DNG262300 DXC262283:DXC262300 EGY262283:EGY262300 EQU262283:EQU262300 FAQ262283:FAQ262300 FKM262283:FKM262300 FUI262283:FUI262300 GEE262283:GEE262300 GOA262283:GOA262300 GXW262283:GXW262300 HHS262283:HHS262300 HRO262283:HRO262300 IBK262283:IBK262300 ILG262283:ILG262300 IVC262283:IVC262300 JEY262283:JEY262300 JOU262283:JOU262300 JYQ262283:JYQ262300 KIM262283:KIM262300 KSI262283:KSI262300 LCE262283:LCE262300 LMA262283:LMA262300 LVW262283:LVW262300 MFS262283:MFS262300 MPO262283:MPO262300 MZK262283:MZK262300 NJG262283:NJG262300 NTC262283:NTC262300 OCY262283:OCY262300 OMU262283:OMU262300 OWQ262283:OWQ262300 PGM262283:PGM262300 PQI262283:PQI262300 QAE262283:QAE262300 QKA262283:QKA262300 QTW262283:QTW262300 RDS262283:RDS262300 RNO262283:RNO262300 RXK262283:RXK262300 SHG262283:SHG262300 SRC262283:SRC262300 TAY262283:TAY262300 TKU262283:TKU262300 TUQ262283:TUQ262300 UEM262283:UEM262300 UOI262283:UOI262300 UYE262283:UYE262300 VIA262283:VIA262300 VRW262283:VRW262300 WBS262283:WBS262300 WLO262283:WLO262300 WVK262283:WVK262300 G393355:G393372 IY327819:IY327836 SU327819:SU327836 ACQ327819:ACQ327836 AMM327819:AMM327836 AWI327819:AWI327836 BGE327819:BGE327836 BQA327819:BQA327836 BZW327819:BZW327836 CJS327819:CJS327836 CTO327819:CTO327836 DDK327819:DDK327836 DNG327819:DNG327836 DXC327819:DXC327836 EGY327819:EGY327836 EQU327819:EQU327836 FAQ327819:FAQ327836 FKM327819:FKM327836 FUI327819:FUI327836 GEE327819:GEE327836 GOA327819:GOA327836 GXW327819:GXW327836 HHS327819:HHS327836 HRO327819:HRO327836 IBK327819:IBK327836 ILG327819:ILG327836 IVC327819:IVC327836 JEY327819:JEY327836 JOU327819:JOU327836 JYQ327819:JYQ327836 KIM327819:KIM327836 KSI327819:KSI327836 LCE327819:LCE327836 LMA327819:LMA327836 LVW327819:LVW327836 MFS327819:MFS327836 MPO327819:MPO327836 MZK327819:MZK327836 NJG327819:NJG327836 NTC327819:NTC327836 OCY327819:OCY327836 OMU327819:OMU327836 OWQ327819:OWQ327836 PGM327819:PGM327836 PQI327819:PQI327836 QAE327819:QAE327836 QKA327819:QKA327836 QTW327819:QTW327836 RDS327819:RDS327836 RNO327819:RNO327836 RXK327819:RXK327836 SHG327819:SHG327836 SRC327819:SRC327836 TAY327819:TAY327836 TKU327819:TKU327836 TUQ327819:TUQ327836 UEM327819:UEM327836 UOI327819:UOI327836 UYE327819:UYE327836 VIA327819:VIA327836 VRW327819:VRW327836 WBS327819:WBS327836 WLO327819:WLO327836 WVK327819:WVK327836 G458891:G458908 IY393355:IY393372 SU393355:SU393372 ACQ393355:ACQ393372 AMM393355:AMM393372 AWI393355:AWI393372 BGE393355:BGE393372 BQA393355:BQA393372 BZW393355:BZW393372 CJS393355:CJS393372 CTO393355:CTO393372 DDK393355:DDK393372 DNG393355:DNG393372 DXC393355:DXC393372 EGY393355:EGY393372 EQU393355:EQU393372 FAQ393355:FAQ393372 FKM393355:FKM393372 FUI393355:FUI393372 GEE393355:GEE393372 GOA393355:GOA393372 GXW393355:GXW393372 HHS393355:HHS393372 HRO393355:HRO393372 IBK393355:IBK393372 ILG393355:ILG393372 IVC393355:IVC393372 JEY393355:JEY393372 JOU393355:JOU393372 JYQ393355:JYQ393372 KIM393355:KIM393372 KSI393355:KSI393372 LCE393355:LCE393372 LMA393355:LMA393372 LVW393355:LVW393372 MFS393355:MFS393372 MPO393355:MPO393372 MZK393355:MZK393372 NJG393355:NJG393372 NTC393355:NTC393372 OCY393355:OCY393372 OMU393355:OMU393372 OWQ393355:OWQ393372 PGM393355:PGM393372 PQI393355:PQI393372 QAE393355:QAE393372 QKA393355:QKA393372 QTW393355:QTW393372 RDS393355:RDS393372 RNO393355:RNO393372 RXK393355:RXK393372 SHG393355:SHG393372 SRC393355:SRC393372 TAY393355:TAY393372 TKU393355:TKU393372 TUQ393355:TUQ393372 UEM393355:UEM393372 UOI393355:UOI393372 UYE393355:UYE393372 VIA393355:VIA393372 VRW393355:VRW393372 WBS393355:WBS393372 WLO393355:WLO393372 WVK393355:WVK393372 G524427:G524444 IY458891:IY458908 SU458891:SU458908 ACQ458891:ACQ458908 AMM458891:AMM458908 AWI458891:AWI458908 BGE458891:BGE458908 BQA458891:BQA458908 BZW458891:BZW458908 CJS458891:CJS458908 CTO458891:CTO458908 DDK458891:DDK458908 DNG458891:DNG458908 DXC458891:DXC458908 EGY458891:EGY458908 EQU458891:EQU458908 FAQ458891:FAQ458908 FKM458891:FKM458908 FUI458891:FUI458908 GEE458891:GEE458908 GOA458891:GOA458908 GXW458891:GXW458908 HHS458891:HHS458908 HRO458891:HRO458908 IBK458891:IBK458908 ILG458891:ILG458908 IVC458891:IVC458908 JEY458891:JEY458908 JOU458891:JOU458908 JYQ458891:JYQ458908 KIM458891:KIM458908 KSI458891:KSI458908 LCE458891:LCE458908 LMA458891:LMA458908 LVW458891:LVW458908 MFS458891:MFS458908 MPO458891:MPO458908 MZK458891:MZK458908 NJG458891:NJG458908 NTC458891:NTC458908 OCY458891:OCY458908 OMU458891:OMU458908 OWQ458891:OWQ458908 PGM458891:PGM458908 PQI458891:PQI458908 QAE458891:QAE458908 QKA458891:QKA458908 QTW458891:QTW458908 RDS458891:RDS458908 RNO458891:RNO458908 RXK458891:RXK458908 SHG458891:SHG458908 SRC458891:SRC458908 TAY458891:TAY458908 TKU458891:TKU458908 TUQ458891:TUQ458908 UEM458891:UEM458908 UOI458891:UOI458908 UYE458891:UYE458908 VIA458891:VIA458908 VRW458891:VRW458908 WBS458891:WBS458908 WLO458891:WLO458908 WVK458891:WVK458908 G589963:G589980 IY524427:IY524444 SU524427:SU524444 ACQ524427:ACQ524444 AMM524427:AMM524444 AWI524427:AWI524444 BGE524427:BGE524444 BQA524427:BQA524444 BZW524427:BZW524444 CJS524427:CJS524444 CTO524427:CTO524444 DDK524427:DDK524444 DNG524427:DNG524444 DXC524427:DXC524444 EGY524427:EGY524444 EQU524427:EQU524444 FAQ524427:FAQ524444 FKM524427:FKM524444 FUI524427:FUI524444 GEE524427:GEE524444 GOA524427:GOA524444 GXW524427:GXW524444 HHS524427:HHS524444 HRO524427:HRO524444 IBK524427:IBK524444 ILG524427:ILG524444 IVC524427:IVC524444 JEY524427:JEY524444 JOU524427:JOU524444 JYQ524427:JYQ524444 KIM524427:KIM524444 KSI524427:KSI524444 LCE524427:LCE524444 LMA524427:LMA524444 LVW524427:LVW524444 MFS524427:MFS524444 MPO524427:MPO524444 MZK524427:MZK524444 NJG524427:NJG524444 NTC524427:NTC524444 OCY524427:OCY524444 OMU524427:OMU524444 OWQ524427:OWQ524444 PGM524427:PGM524444 PQI524427:PQI524444 QAE524427:QAE524444 QKA524427:QKA524444 QTW524427:QTW524444 RDS524427:RDS524444 RNO524427:RNO524444 RXK524427:RXK524444 SHG524427:SHG524444 SRC524427:SRC524444 TAY524427:TAY524444 TKU524427:TKU524444 TUQ524427:TUQ524444 UEM524427:UEM524444 UOI524427:UOI524444 UYE524427:UYE524444 VIA524427:VIA524444 VRW524427:VRW524444 WBS524427:WBS524444 WLO524427:WLO524444 WVK524427:WVK524444 G655499:G655516 IY589963:IY589980 SU589963:SU589980 ACQ589963:ACQ589980 AMM589963:AMM589980 AWI589963:AWI589980 BGE589963:BGE589980 BQA589963:BQA589980 BZW589963:BZW589980 CJS589963:CJS589980 CTO589963:CTO589980 DDK589963:DDK589980 DNG589963:DNG589980 DXC589963:DXC589980 EGY589963:EGY589980 EQU589963:EQU589980 FAQ589963:FAQ589980 FKM589963:FKM589980 FUI589963:FUI589980 GEE589963:GEE589980 GOA589963:GOA589980 GXW589963:GXW589980 HHS589963:HHS589980 HRO589963:HRO589980 IBK589963:IBK589980 ILG589963:ILG589980 IVC589963:IVC589980 JEY589963:JEY589980 JOU589963:JOU589980 JYQ589963:JYQ589980 KIM589963:KIM589980 KSI589963:KSI589980 LCE589963:LCE589980 LMA589963:LMA589980 LVW589963:LVW589980 MFS589963:MFS589980 MPO589963:MPO589980 MZK589963:MZK589980 NJG589963:NJG589980 NTC589963:NTC589980 OCY589963:OCY589980 OMU589963:OMU589980 OWQ589963:OWQ589980 PGM589963:PGM589980 PQI589963:PQI589980 QAE589963:QAE589980 QKA589963:QKA589980 QTW589963:QTW589980 RDS589963:RDS589980 RNO589963:RNO589980 RXK589963:RXK589980 SHG589963:SHG589980 SRC589963:SRC589980 TAY589963:TAY589980 TKU589963:TKU589980 TUQ589963:TUQ589980 UEM589963:UEM589980 UOI589963:UOI589980 UYE589963:UYE589980 VIA589963:VIA589980 VRW589963:VRW589980 WBS589963:WBS589980 WLO589963:WLO589980 WVK589963:WVK589980 G721035:G721052 IY655499:IY655516 SU655499:SU655516 ACQ655499:ACQ655516 AMM655499:AMM655516 AWI655499:AWI655516 BGE655499:BGE655516 BQA655499:BQA655516 BZW655499:BZW655516 CJS655499:CJS655516 CTO655499:CTO655516 DDK655499:DDK655516 DNG655499:DNG655516 DXC655499:DXC655516 EGY655499:EGY655516 EQU655499:EQU655516 FAQ655499:FAQ655516 FKM655499:FKM655516 FUI655499:FUI655516 GEE655499:GEE655516 GOA655499:GOA655516 GXW655499:GXW655516 HHS655499:HHS655516 HRO655499:HRO655516 IBK655499:IBK655516 ILG655499:ILG655516 IVC655499:IVC655516 JEY655499:JEY655516 JOU655499:JOU655516 JYQ655499:JYQ655516 KIM655499:KIM655516 KSI655499:KSI655516 LCE655499:LCE655516 LMA655499:LMA655516 LVW655499:LVW655516 MFS655499:MFS655516 MPO655499:MPO655516 MZK655499:MZK655516 NJG655499:NJG655516 NTC655499:NTC655516 OCY655499:OCY655516 OMU655499:OMU655516 OWQ655499:OWQ655516 PGM655499:PGM655516 PQI655499:PQI655516 QAE655499:QAE655516 QKA655499:QKA655516 QTW655499:QTW655516 RDS655499:RDS655516 RNO655499:RNO655516 RXK655499:RXK655516 SHG655499:SHG655516 SRC655499:SRC655516 TAY655499:TAY655516 TKU655499:TKU655516 TUQ655499:TUQ655516 UEM655499:UEM655516 UOI655499:UOI655516 UYE655499:UYE655516 VIA655499:VIA655516 VRW655499:VRW655516 WBS655499:WBS655516 WLO655499:WLO655516 WVK655499:WVK655516 G786571:G786588 IY721035:IY721052 SU721035:SU721052 ACQ721035:ACQ721052 AMM721035:AMM721052 AWI721035:AWI721052 BGE721035:BGE721052 BQA721035:BQA721052 BZW721035:BZW721052 CJS721035:CJS721052 CTO721035:CTO721052 DDK721035:DDK721052 DNG721035:DNG721052 DXC721035:DXC721052 EGY721035:EGY721052 EQU721035:EQU721052 FAQ721035:FAQ721052 FKM721035:FKM721052 FUI721035:FUI721052 GEE721035:GEE721052 GOA721035:GOA721052 GXW721035:GXW721052 HHS721035:HHS721052 HRO721035:HRO721052 IBK721035:IBK721052 ILG721035:ILG721052 IVC721035:IVC721052 JEY721035:JEY721052 JOU721035:JOU721052 JYQ721035:JYQ721052 KIM721035:KIM721052 KSI721035:KSI721052 LCE721035:LCE721052 LMA721035:LMA721052 LVW721035:LVW721052 MFS721035:MFS721052 MPO721035:MPO721052 MZK721035:MZK721052 NJG721035:NJG721052 NTC721035:NTC721052 OCY721035:OCY721052 OMU721035:OMU721052 OWQ721035:OWQ721052 PGM721035:PGM721052 PQI721035:PQI721052 QAE721035:QAE721052 QKA721035:QKA721052 QTW721035:QTW721052 RDS721035:RDS721052 RNO721035:RNO721052 RXK721035:RXK721052 SHG721035:SHG721052 SRC721035:SRC721052 TAY721035:TAY721052 TKU721035:TKU721052 TUQ721035:TUQ721052 UEM721035:UEM721052 UOI721035:UOI721052 UYE721035:UYE721052 VIA721035:VIA721052 VRW721035:VRW721052 WBS721035:WBS721052 WLO721035:WLO721052 WVK721035:WVK721052 G852107:G852124 IY786571:IY786588 SU786571:SU786588 ACQ786571:ACQ786588 AMM786571:AMM786588 AWI786571:AWI786588 BGE786571:BGE786588 BQA786571:BQA786588 BZW786571:BZW786588 CJS786571:CJS786588 CTO786571:CTO786588 DDK786571:DDK786588 DNG786571:DNG786588 DXC786571:DXC786588 EGY786571:EGY786588 EQU786571:EQU786588 FAQ786571:FAQ786588 FKM786571:FKM786588 FUI786571:FUI786588 GEE786571:GEE786588 GOA786571:GOA786588 GXW786571:GXW786588 HHS786571:HHS786588 HRO786571:HRO786588 IBK786571:IBK786588 ILG786571:ILG786588 IVC786571:IVC786588 JEY786571:JEY786588 JOU786571:JOU786588 JYQ786571:JYQ786588 KIM786571:KIM786588 KSI786571:KSI786588 LCE786571:LCE786588 LMA786571:LMA786588 LVW786571:LVW786588 MFS786571:MFS786588 MPO786571:MPO786588 MZK786571:MZK786588 NJG786571:NJG786588 NTC786571:NTC786588 OCY786571:OCY786588 OMU786571:OMU786588 OWQ786571:OWQ786588 PGM786571:PGM786588 PQI786571:PQI786588 QAE786571:QAE786588 QKA786571:QKA786588 QTW786571:QTW786588 RDS786571:RDS786588 RNO786571:RNO786588 RXK786571:RXK786588 SHG786571:SHG786588 SRC786571:SRC786588 TAY786571:TAY786588 TKU786571:TKU786588 TUQ786571:TUQ786588 UEM786571:UEM786588 UOI786571:UOI786588 UYE786571:UYE786588 VIA786571:VIA786588 VRW786571:VRW786588 WBS786571:WBS786588 WLO786571:WLO786588 WVK786571:WVK786588 G917643:G917660 IY852107:IY852124 SU852107:SU852124 ACQ852107:ACQ852124 AMM852107:AMM852124 AWI852107:AWI852124 BGE852107:BGE852124 BQA852107:BQA852124 BZW852107:BZW852124 CJS852107:CJS852124 CTO852107:CTO852124 DDK852107:DDK852124 DNG852107:DNG852124 DXC852107:DXC852124 EGY852107:EGY852124 EQU852107:EQU852124 FAQ852107:FAQ852124 FKM852107:FKM852124 FUI852107:FUI852124 GEE852107:GEE852124 GOA852107:GOA852124 GXW852107:GXW852124 HHS852107:HHS852124 HRO852107:HRO852124 IBK852107:IBK852124 ILG852107:ILG852124 IVC852107:IVC852124 JEY852107:JEY852124 JOU852107:JOU852124 JYQ852107:JYQ852124 KIM852107:KIM852124 KSI852107:KSI852124 LCE852107:LCE852124 LMA852107:LMA852124 LVW852107:LVW852124 MFS852107:MFS852124 MPO852107:MPO852124 MZK852107:MZK852124 NJG852107:NJG852124 NTC852107:NTC852124 OCY852107:OCY852124 OMU852107:OMU852124 OWQ852107:OWQ852124 PGM852107:PGM852124 PQI852107:PQI852124 QAE852107:QAE852124 QKA852107:QKA852124 QTW852107:QTW852124 RDS852107:RDS852124 RNO852107:RNO852124 RXK852107:RXK852124 SHG852107:SHG852124 SRC852107:SRC852124 TAY852107:TAY852124 TKU852107:TKU852124 TUQ852107:TUQ852124 UEM852107:UEM852124 UOI852107:UOI852124 UYE852107:UYE852124 VIA852107:VIA852124 VRW852107:VRW852124 WBS852107:WBS852124 WLO852107:WLO852124 WVK852107:WVK852124 G983179:G983196 IY917643:IY917660 SU917643:SU917660 ACQ917643:ACQ917660 AMM917643:AMM917660 AWI917643:AWI917660 BGE917643:BGE917660 BQA917643:BQA917660 BZW917643:BZW917660 CJS917643:CJS917660 CTO917643:CTO917660 DDK917643:DDK917660 DNG917643:DNG917660 DXC917643:DXC917660 EGY917643:EGY917660 EQU917643:EQU917660 FAQ917643:FAQ917660 FKM917643:FKM917660 FUI917643:FUI917660 GEE917643:GEE917660 GOA917643:GOA917660 GXW917643:GXW917660 HHS917643:HHS917660 HRO917643:HRO917660 IBK917643:IBK917660 ILG917643:ILG917660 IVC917643:IVC917660 JEY917643:JEY917660 JOU917643:JOU917660 JYQ917643:JYQ917660 KIM917643:KIM917660 KSI917643:KSI917660 LCE917643:LCE917660 LMA917643:LMA917660 LVW917643:LVW917660 MFS917643:MFS917660 MPO917643:MPO917660 MZK917643:MZK917660 NJG917643:NJG917660 NTC917643:NTC917660 OCY917643:OCY917660 OMU917643:OMU917660 OWQ917643:OWQ917660 PGM917643:PGM917660 PQI917643:PQI917660 QAE917643:QAE917660 QKA917643:QKA917660 QTW917643:QTW917660 RDS917643:RDS917660 RNO917643:RNO917660 RXK917643:RXK917660 SHG917643:SHG917660 SRC917643:SRC917660 TAY917643:TAY917660 TKU917643:TKU917660 TUQ917643:TUQ917660 UEM917643:UEM917660 UOI917643:UOI917660 UYE917643:UYE917660 VIA917643:VIA917660 VRW917643:VRW917660 WBS917643:WBS917660 WLO917643:WLO917660 WVK917643:WVK917660 G65705:G65722 IY983179:IY983196 SU983179:SU983196 ACQ983179:ACQ983196 AMM983179:AMM983196 AWI983179:AWI983196 BGE983179:BGE983196 BQA983179:BQA983196 BZW983179:BZW983196 CJS983179:CJS983196 CTO983179:CTO983196 DDK983179:DDK983196 DNG983179:DNG983196 DXC983179:DXC983196 EGY983179:EGY983196 EQU983179:EQU983196 FAQ983179:FAQ983196 FKM983179:FKM983196 FUI983179:FUI983196 GEE983179:GEE983196 GOA983179:GOA983196 GXW983179:GXW983196 HHS983179:HHS983196 HRO983179:HRO983196 IBK983179:IBK983196 ILG983179:ILG983196 IVC983179:IVC983196 JEY983179:JEY983196 JOU983179:JOU983196 JYQ983179:JYQ983196 KIM983179:KIM983196 KSI983179:KSI983196 LCE983179:LCE983196 LMA983179:LMA983196 LVW983179:LVW983196 MFS983179:MFS983196 MPO983179:MPO983196 MZK983179:MZK983196 NJG983179:NJG983196 NTC983179:NTC983196 OCY983179:OCY983196 OMU983179:OMU983196 OWQ983179:OWQ983196 PGM983179:PGM983196 PQI983179:PQI983196 QAE983179:QAE983196 QKA983179:QKA983196 QTW983179:QTW983196 RDS983179:RDS983196 RNO983179:RNO983196 RXK983179:RXK983196 SHG983179:SHG983196 SRC983179:SRC983196 TAY983179:TAY983196 TKU983179:TKU983196 TUQ983179:TUQ983196 UEM983179:UEM983196 UOI983179:UOI983196 UYE983179:UYE983196 VIA983179:VIA983196 VRW983179:VRW983196 WBS983179:WBS983196 WLO983179:WLO983196 WVK983179:WVK983196 G131241:G131258 IY65705:IY65722 SU65705:SU65722 ACQ65705:ACQ65722 AMM65705:AMM65722 AWI65705:AWI65722 BGE65705:BGE65722 BQA65705:BQA65722 BZW65705:BZW65722 CJS65705:CJS65722 CTO65705:CTO65722 DDK65705:DDK65722 DNG65705:DNG65722 DXC65705:DXC65722 EGY65705:EGY65722 EQU65705:EQU65722 FAQ65705:FAQ65722 FKM65705:FKM65722 FUI65705:FUI65722 GEE65705:GEE65722 GOA65705:GOA65722 GXW65705:GXW65722 HHS65705:HHS65722 HRO65705:HRO65722 IBK65705:IBK65722 ILG65705:ILG65722 IVC65705:IVC65722 JEY65705:JEY65722 JOU65705:JOU65722 JYQ65705:JYQ65722 KIM65705:KIM65722 KSI65705:KSI65722 LCE65705:LCE65722 LMA65705:LMA65722 LVW65705:LVW65722 MFS65705:MFS65722 MPO65705:MPO65722 MZK65705:MZK65722 NJG65705:NJG65722 NTC65705:NTC65722 OCY65705:OCY65722 OMU65705:OMU65722 OWQ65705:OWQ65722 PGM65705:PGM65722 PQI65705:PQI65722 QAE65705:QAE65722 QKA65705:QKA65722 QTW65705:QTW65722 RDS65705:RDS65722 RNO65705:RNO65722 RXK65705:RXK65722 SHG65705:SHG65722 SRC65705:SRC65722 TAY65705:TAY65722 TKU65705:TKU65722 TUQ65705:TUQ65722 UEM65705:UEM65722 UOI65705:UOI65722 UYE65705:UYE65722 VIA65705:VIA65722 VRW65705:VRW65722 WBS65705:WBS65722 WLO65705:WLO65722 WVK65705:WVK65722 G196777:G196794 IY131241:IY131258 SU131241:SU131258 ACQ131241:ACQ131258 AMM131241:AMM131258 AWI131241:AWI131258 BGE131241:BGE131258 BQA131241:BQA131258 BZW131241:BZW131258 CJS131241:CJS131258 CTO131241:CTO131258 DDK131241:DDK131258 DNG131241:DNG131258 DXC131241:DXC131258 EGY131241:EGY131258 EQU131241:EQU131258 FAQ131241:FAQ131258 FKM131241:FKM131258 FUI131241:FUI131258 GEE131241:GEE131258 GOA131241:GOA131258 GXW131241:GXW131258 HHS131241:HHS131258 HRO131241:HRO131258 IBK131241:IBK131258 ILG131241:ILG131258 IVC131241:IVC131258 JEY131241:JEY131258 JOU131241:JOU131258 JYQ131241:JYQ131258 KIM131241:KIM131258 KSI131241:KSI131258 LCE131241:LCE131258 LMA131241:LMA131258 LVW131241:LVW131258 MFS131241:MFS131258 MPO131241:MPO131258 MZK131241:MZK131258 NJG131241:NJG131258 NTC131241:NTC131258 OCY131241:OCY131258 OMU131241:OMU131258 OWQ131241:OWQ131258 PGM131241:PGM131258 PQI131241:PQI131258 QAE131241:QAE131258 QKA131241:QKA131258 QTW131241:QTW131258 RDS131241:RDS131258 RNO131241:RNO131258 RXK131241:RXK131258 SHG131241:SHG131258 SRC131241:SRC131258 TAY131241:TAY131258 TKU131241:TKU131258 TUQ131241:TUQ131258 UEM131241:UEM131258 UOI131241:UOI131258 UYE131241:UYE131258 VIA131241:VIA131258 VRW131241:VRW131258 WBS131241:WBS131258 WLO131241:WLO131258 WVK131241:WVK131258 G262313:G262330 IY196777:IY196794 SU196777:SU196794 ACQ196777:ACQ196794 AMM196777:AMM196794 AWI196777:AWI196794 BGE196777:BGE196794 BQA196777:BQA196794 BZW196777:BZW196794 CJS196777:CJS196794 CTO196777:CTO196794 DDK196777:DDK196794 DNG196777:DNG196794 DXC196777:DXC196794 EGY196777:EGY196794 EQU196777:EQU196794 FAQ196777:FAQ196794 FKM196777:FKM196794 FUI196777:FUI196794 GEE196777:GEE196794 GOA196777:GOA196794 GXW196777:GXW196794 HHS196777:HHS196794 HRO196777:HRO196794 IBK196777:IBK196794 ILG196777:ILG196794 IVC196777:IVC196794 JEY196777:JEY196794 JOU196777:JOU196794 JYQ196777:JYQ196794 KIM196777:KIM196794 KSI196777:KSI196794 LCE196777:LCE196794 LMA196777:LMA196794 LVW196777:LVW196794 MFS196777:MFS196794 MPO196777:MPO196794 MZK196777:MZK196794 NJG196777:NJG196794 NTC196777:NTC196794 OCY196777:OCY196794 OMU196777:OMU196794 OWQ196777:OWQ196794 PGM196777:PGM196794 PQI196777:PQI196794 QAE196777:QAE196794 QKA196777:QKA196794 QTW196777:QTW196794 RDS196777:RDS196794 RNO196777:RNO196794 RXK196777:RXK196794 SHG196777:SHG196794 SRC196777:SRC196794 TAY196777:TAY196794 TKU196777:TKU196794 TUQ196777:TUQ196794 UEM196777:UEM196794 UOI196777:UOI196794 UYE196777:UYE196794 VIA196777:VIA196794 VRW196777:VRW196794 WBS196777:WBS196794 WLO196777:WLO196794 WVK196777:WVK196794 G327849:G327866 IY262313:IY262330 SU262313:SU262330 ACQ262313:ACQ262330 AMM262313:AMM262330 AWI262313:AWI262330 BGE262313:BGE262330 BQA262313:BQA262330 BZW262313:BZW262330 CJS262313:CJS262330 CTO262313:CTO262330 DDK262313:DDK262330 DNG262313:DNG262330 DXC262313:DXC262330 EGY262313:EGY262330 EQU262313:EQU262330 FAQ262313:FAQ262330 FKM262313:FKM262330 FUI262313:FUI262330 GEE262313:GEE262330 GOA262313:GOA262330 GXW262313:GXW262330 HHS262313:HHS262330 HRO262313:HRO262330 IBK262313:IBK262330 ILG262313:ILG262330 IVC262313:IVC262330 JEY262313:JEY262330 JOU262313:JOU262330 JYQ262313:JYQ262330 KIM262313:KIM262330 KSI262313:KSI262330 LCE262313:LCE262330 LMA262313:LMA262330 LVW262313:LVW262330 MFS262313:MFS262330 MPO262313:MPO262330 MZK262313:MZK262330 NJG262313:NJG262330 NTC262313:NTC262330 OCY262313:OCY262330 OMU262313:OMU262330 OWQ262313:OWQ262330 PGM262313:PGM262330 PQI262313:PQI262330 QAE262313:QAE262330 QKA262313:QKA262330 QTW262313:QTW262330 RDS262313:RDS262330 RNO262313:RNO262330 RXK262313:RXK262330 SHG262313:SHG262330 SRC262313:SRC262330 TAY262313:TAY262330 TKU262313:TKU262330 TUQ262313:TUQ262330 UEM262313:UEM262330 UOI262313:UOI262330 UYE262313:UYE262330 VIA262313:VIA262330 VRW262313:VRW262330 WBS262313:WBS262330 WLO262313:WLO262330 WVK262313:WVK262330 G393385:G393402 IY327849:IY327866 SU327849:SU327866 ACQ327849:ACQ327866 AMM327849:AMM327866 AWI327849:AWI327866 BGE327849:BGE327866 BQA327849:BQA327866 BZW327849:BZW327866 CJS327849:CJS327866 CTO327849:CTO327866 DDK327849:DDK327866 DNG327849:DNG327866 DXC327849:DXC327866 EGY327849:EGY327866 EQU327849:EQU327866 FAQ327849:FAQ327866 FKM327849:FKM327866 FUI327849:FUI327866 GEE327849:GEE327866 GOA327849:GOA327866 GXW327849:GXW327866 HHS327849:HHS327866 HRO327849:HRO327866 IBK327849:IBK327866 ILG327849:ILG327866 IVC327849:IVC327866 JEY327849:JEY327866 JOU327849:JOU327866 JYQ327849:JYQ327866 KIM327849:KIM327866 KSI327849:KSI327866 LCE327849:LCE327866 LMA327849:LMA327866 LVW327849:LVW327866 MFS327849:MFS327866 MPO327849:MPO327866 MZK327849:MZK327866 NJG327849:NJG327866 NTC327849:NTC327866 OCY327849:OCY327866 OMU327849:OMU327866 OWQ327849:OWQ327866 PGM327849:PGM327866 PQI327849:PQI327866 QAE327849:QAE327866 QKA327849:QKA327866 QTW327849:QTW327866 RDS327849:RDS327866 RNO327849:RNO327866 RXK327849:RXK327866 SHG327849:SHG327866 SRC327849:SRC327866 TAY327849:TAY327866 TKU327849:TKU327866 TUQ327849:TUQ327866 UEM327849:UEM327866 UOI327849:UOI327866 UYE327849:UYE327866 VIA327849:VIA327866 VRW327849:VRW327866 WBS327849:WBS327866 WLO327849:WLO327866 WVK327849:WVK327866 G458921:G458938 IY393385:IY393402 SU393385:SU393402 ACQ393385:ACQ393402 AMM393385:AMM393402 AWI393385:AWI393402 BGE393385:BGE393402 BQA393385:BQA393402 BZW393385:BZW393402 CJS393385:CJS393402 CTO393385:CTO393402 DDK393385:DDK393402 DNG393385:DNG393402 DXC393385:DXC393402 EGY393385:EGY393402 EQU393385:EQU393402 FAQ393385:FAQ393402 FKM393385:FKM393402 FUI393385:FUI393402 GEE393385:GEE393402 GOA393385:GOA393402 GXW393385:GXW393402 HHS393385:HHS393402 HRO393385:HRO393402 IBK393385:IBK393402 ILG393385:ILG393402 IVC393385:IVC393402 JEY393385:JEY393402 JOU393385:JOU393402 JYQ393385:JYQ393402 KIM393385:KIM393402 KSI393385:KSI393402 LCE393385:LCE393402 LMA393385:LMA393402 LVW393385:LVW393402 MFS393385:MFS393402 MPO393385:MPO393402 MZK393385:MZK393402 NJG393385:NJG393402 NTC393385:NTC393402 OCY393385:OCY393402 OMU393385:OMU393402 OWQ393385:OWQ393402 PGM393385:PGM393402 PQI393385:PQI393402 QAE393385:QAE393402 QKA393385:QKA393402 QTW393385:QTW393402 RDS393385:RDS393402 RNO393385:RNO393402 RXK393385:RXK393402 SHG393385:SHG393402 SRC393385:SRC393402 TAY393385:TAY393402 TKU393385:TKU393402 TUQ393385:TUQ393402 UEM393385:UEM393402 UOI393385:UOI393402 UYE393385:UYE393402 VIA393385:VIA393402 VRW393385:VRW393402 WBS393385:WBS393402 WLO393385:WLO393402 WVK393385:WVK393402 G524457:G524474 IY458921:IY458938 SU458921:SU458938 ACQ458921:ACQ458938 AMM458921:AMM458938 AWI458921:AWI458938 BGE458921:BGE458938 BQA458921:BQA458938 BZW458921:BZW458938 CJS458921:CJS458938 CTO458921:CTO458938 DDK458921:DDK458938 DNG458921:DNG458938 DXC458921:DXC458938 EGY458921:EGY458938 EQU458921:EQU458938 FAQ458921:FAQ458938 FKM458921:FKM458938 FUI458921:FUI458938 GEE458921:GEE458938 GOA458921:GOA458938 GXW458921:GXW458938 HHS458921:HHS458938 HRO458921:HRO458938 IBK458921:IBK458938 ILG458921:ILG458938 IVC458921:IVC458938 JEY458921:JEY458938 JOU458921:JOU458938 JYQ458921:JYQ458938 KIM458921:KIM458938 KSI458921:KSI458938 LCE458921:LCE458938 LMA458921:LMA458938 LVW458921:LVW458938 MFS458921:MFS458938 MPO458921:MPO458938 MZK458921:MZK458938 NJG458921:NJG458938 NTC458921:NTC458938 OCY458921:OCY458938 OMU458921:OMU458938 OWQ458921:OWQ458938 PGM458921:PGM458938 PQI458921:PQI458938 QAE458921:QAE458938 QKA458921:QKA458938 QTW458921:QTW458938 RDS458921:RDS458938 RNO458921:RNO458938 RXK458921:RXK458938 SHG458921:SHG458938 SRC458921:SRC458938 TAY458921:TAY458938 TKU458921:TKU458938 TUQ458921:TUQ458938 UEM458921:UEM458938 UOI458921:UOI458938 UYE458921:UYE458938 VIA458921:VIA458938 VRW458921:VRW458938 WBS458921:WBS458938 WLO458921:WLO458938 WVK458921:WVK458938 G589993:G590010 IY524457:IY524474 SU524457:SU524474 ACQ524457:ACQ524474 AMM524457:AMM524474 AWI524457:AWI524474 BGE524457:BGE524474 BQA524457:BQA524474 BZW524457:BZW524474 CJS524457:CJS524474 CTO524457:CTO524474 DDK524457:DDK524474 DNG524457:DNG524474 DXC524457:DXC524474 EGY524457:EGY524474 EQU524457:EQU524474 FAQ524457:FAQ524474 FKM524457:FKM524474 FUI524457:FUI524474 GEE524457:GEE524474 GOA524457:GOA524474 GXW524457:GXW524474 HHS524457:HHS524474 HRO524457:HRO524474 IBK524457:IBK524474 ILG524457:ILG524474 IVC524457:IVC524474 JEY524457:JEY524474 JOU524457:JOU524474 JYQ524457:JYQ524474 KIM524457:KIM524474 KSI524457:KSI524474 LCE524457:LCE524474 LMA524457:LMA524474 LVW524457:LVW524474 MFS524457:MFS524474 MPO524457:MPO524474 MZK524457:MZK524474 NJG524457:NJG524474 NTC524457:NTC524474 OCY524457:OCY524474 OMU524457:OMU524474 OWQ524457:OWQ524474 PGM524457:PGM524474 PQI524457:PQI524474 QAE524457:QAE524474 QKA524457:QKA524474 QTW524457:QTW524474 RDS524457:RDS524474 RNO524457:RNO524474 RXK524457:RXK524474 SHG524457:SHG524474 SRC524457:SRC524474 TAY524457:TAY524474 TKU524457:TKU524474 TUQ524457:TUQ524474 UEM524457:UEM524474 UOI524457:UOI524474 UYE524457:UYE524474 VIA524457:VIA524474 VRW524457:VRW524474 WBS524457:WBS524474 WLO524457:WLO524474 WVK524457:WVK524474 G655529:G655546 IY589993:IY590010 SU589993:SU590010 ACQ589993:ACQ590010 AMM589993:AMM590010 AWI589993:AWI590010 BGE589993:BGE590010 BQA589993:BQA590010 BZW589993:BZW590010 CJS589993:CJS590010 CTO589993:CTO590010 DDK589993:DDK590010 DNG589993:DNG590010 DXC589993:DXC590010 EGY589993:EGY590010 EQU589993:EQU590010 FAQ589993:FAQ590010 FKM589993:FKM590010 FUI589993:FUI590010 GEE589993:GEE590010 GOA589993:GOA590010 GXW589993:GXW590010 HHS589993:HHS590010 HRO589993:HRO590010 IBK589993:IBK590010 ILG589993:ILG590010 IVC589993:IVC590010 JEY589993:JEY590010 JOU589993:JOU590010 JYQ589993:JYQ590010 KIM589993:KIM590010 KSI589993:KSI590010 LCE589993:LCE590010 LMA589993:LMA590010 LVW589993:LVW590010 MFS589993:MFS590010 MPO589993:MPO590010 MZK589993:MZK590010 NJG589993:NJG590010 NTC589993:NTC590010 OCY589993:OCY590010 OMU589993:OMU590010 OWQ589993:OWQ590010 PGM589993:PGM590010 PQI589993:PQI590010 QAE589993:QAE590010 QKA589993:QKA590010 QTW589993:QTW590010 RDS589993:RDS590010 RNO589993:RNO590010 RXK589993:RXK590010 SHG589993:SHG590010 SRC589993:SRC590010 TAY589993:TAY590010 TKU589993:TKU590010 TUQ589993:TUQ590010 UEM589993:UEM590010 UOI589993:UOI590010 UYE589993:UYE590010 VIA589993:VIA590010 VRW589993:VRW590010 WBS589993:WBS590010 WLO589993:WLO590010 WVK589993:WVK590010 G721065:G721082 IY655529:IY655546 SU655529:SU655546 ACQ655529:ACQ655546 AMM655529:AMM655546 AWI655529:AWI655546 BGE655529:BGE655546 BQA655529:BQA655546 BZW655529:BZW655546 CJS655529:CJS655546 CTO655529:CTO655546 DDK655529:DDK655546 DNG655529:DNG655546 DXC655529:DXC655546 EGY655529:EGY655546 EQU655529:EQU655546 FAQ655529:FAQ655546 FKM655529:FKM655546 FUI655529:FUI655546 GEE655529:GEE655546 GOA655529:GOA655546 GXW655529:GXW655546 HHS655529:HHS655546 HRO655529:HRO655546 IBK655529:IBK655546 ILG655529:ILG655546 IVC655529:IVC655546 JEY655529:JEY655546 JOU655529:JOU655546 JYQ655529:JYQ655546 KIM655529:KIM655546 KSI655529:KSI655546 LCE655529:LCE655546 LMA655529:LMA655546 LVW655529:LVW655546 MFS655529:MFS655546 MPO655529:MPO655546 MZK655529:MZK655546 NJG655529:NJG655546 NTC655529:NTC655546 OCY655529:OCY655546 OMU655529:OMU655546 OWQ655529:OWQ655546 PGM655529:PGM655546 PQI655529:PQI655546 QAE655529:QAE655546 QKA655529:QKA655546 QTW655529:QTW655546 RDS655529:RDS655546 RNO655529:RNO655546 RXK655529:RXK655546 SHG655529:SHG655546 SRC655529:SRC655546 TAY655529:TAY655546 TKU655529:TKU655546 TUQ655529:TUQ655546 UEM655529:UEM655546 UOI655529:UOI655546 UYE655529:UYE655546 VIA655529:VIA655546 VRW655529:VRW655546 WBS655529:WBS655546 WLO655529:WLO655546 WVK655529:WVK655546 G786601:G786618 IY721065:IY721082 SU721065:SU721082 ACQ721065:ACQ721082 AMM721065:AMM721082 AWI721065:AWI721082 BGE721065:BGE721082 BQA721065:BQA721082 BZW721065:BZW721082 CJS721065:CJS721082 CTO721065:CTO721082 DDK721065:DDK721082 DNG721065:DNG721082 DXC721065:DXC721082 EGY721065:EGY721082 EQU721065:EQU721082 FAQ721065:FAQ721082 FKM721065:FKM721082 FUI721065:FUI721082 GEE721065:GEE721082 GOA721065:GOA721082 GXW721065:GXW721082 HHS721065:HHS721082 HRO721065:HRO721082 IBK721065:IBK721082 ILG721065:ILG721082 IVC721065:IVC721082 JEY721065:JEY721082 JOU721065:JOU721082 JYQ721065:JYQ721082 KIM721065:KIM721082 KSI721065:KSI721082 LCE721065:LCE721082 LMA721065:LMA721082 LVW721065:LVW721082 MFS721065:MFS721082 MPO721065:MPO721082 MZK721065:MZK721082 NJG721065:NJG721082 NTC721065:NTC721082 OCY721065:OCY721082 OMU721065:OMU721082 OWQ721065:OWQ721082 PGM721065:PGM721082 PQI721065:PQI721082 QAE721065:QAE721082 QKA721065:QKA721082 QTW721065:QTW721082 RDS721065:RDS721082 RNO721065:RNO721082 RXK721065:RXK721082 SHG721065:SHG721082 SRC721065:SRC721082 TAY721065:TAY721082 TKU721065:TKU721082 TUQ721065:TUQ721082 UEM721065:UEM721082 UOI721065:UOI721082 UYE721065:UYE721082 VIA721065:VIA721082 VRW721065:VRW721082 WBS721065:WBS721082 WLO721065:WLO721082 WVK721065:WVK721082 G852137:G852154 IY786601:IY786618 SU786601:SU786618 ACQ786601:ACQ786618 AMM786601:AMM786618 AWI786601:AWI786618 BGE786601:BGE786618 BQA786601:BQA786618 BZW786601:BZW786618 CJS786601:CJS786618 CTO786601:CTO786618 DDK786601:DDK786618 DNG786601:DNG786618 DXC786601:DXC786618 EGY786601:EGY786618 EQU786601:EQU786618 FAQ786601:FAQ786618 FKM786601:FKM786618 FUI786601:FUI786618 GEE786601:GEE786618 GOA786601:GOA786618 GXW786601:GXW786618 HHS786601:HHS786618 HRO786601:HRO786618 IBK786601:IBK786618 ILG786601:ILG786618 IVC786601:IVC786618 JEY786601:JEY786618 JOU786601:JOU786618 JYQ786601:JYQ786618 KIM786601:KIM786618 KSI786601:KSI786618 LCE786601:LCE786618 LMA786601:LMA786618 LVW786601:LVW786618 MFS786601:MFS786618 MPO786601:MPO786618 MZK786601:MZK786618 NJG786601:NJG786618 NTC786601:NTC786618 OCY786601:OCY786618 OMU786601:OMU786618 OWQ786601:OWQ786618 PGM786601:PGM786618 PQI786601:PQI786618 QAE786601:QAE786618 QKA786601:QKA786618 QTW786601:QTW786618 RDS786601:RDS786618 RNO786601:RNO786618 RXK786601:RXK786618 SHG786601:SHG786618 SRC786601:SRC786618 TAY786601:TAY786618 TKU786601:TKU786618 TUQ786601:TUQ786618 UEM786601:UEM786618 UOI786601:UOI786618 UYE786601:UYE786618 VIA786601:VIA786618 VRW786601:VRW786618 WBS786601:WBS786618 WLO786601:WLO786618 WVK786601:WVK786618 G917673:G917690 IY852137:IY852154 SU852137:SU852154 ACQ852137:ACQ852154 AMM852137:AMM852154 AWI852137:AWI852154 BGE852137:BGE852154 BQA852137:BQA852154 BZW852137:BZW852154 CJS852137:CJS852154 CTO852137:CTO852154 DDK852137:DDK852154 DNG852137:DNG852154 DXC852137:DXC852154 EGY852137:EGY852154 EQU852137:EQU852154 FAQ852137:FAQ852154 FKM852137:FKM852154 FUI852137:FUI852154 GEE852137:GEE852154 GOA852137:GOA852154 GXW852137:GXW852154 HHS852137:HHS852154 HRO852137:HRO852154 IBK852137:IBK852154 ILG852137:ILG852154 IVC852137:IVC852154 JEY852137:JEY852154 JOU852137:JOU852154 JYQ852137:JYQ852154 KIM852137:KIM852154 KSI852137:KSI852154 LCE852137:LCE852154 LMA852137:LMA852154 LVW852137:LVW852154 MFS852137:MFS852154 MPO852137:MPO852154 MZK852137:MZK852154 NJG852137:NJG852154 NTC852137:NTC852154 OCY852137:OCY852154 OMU852137:OMU852154 OWQ852137:OWQ852154 PGM852137:PGM852154 PQI852137:PQI852154 QAE852137:QAE852154 QKA852137:QKA852154 QTW852137:QTW852154 RDS852137:RDS852154 RNO852137:RNO852154 RXK852137:RXK852154 SHG852137:SHG852154 SRC852137:SRC852154 TAY852137:TAY852154 TKU852137:TKU852154 TUQ852137:TUQ852154 UEM852137:UEM852154 UOI852137:UOI852154 UYE852137:UYE852154 VIA852137:VIA852154 VRW852137:VRW852154 WBS852137:WBS852154 WLO852137:WLO852154 WVK852137:WVK852154 G983209:G983226 IY917673:IY917690 SU917673:SU917690 ACQ917673:ACQ917690 AMM917673:AMM917690 AWI917673:AWI917690 BGE917673:BGE917690 BQA917673:BQA917690 BZW917673:BZW917690 CJS917673:CJS917690 CTO917673:CTO917690 DDK917673:DDK917690 DNG917673:DNG917690 DXC917673:DXC917690 EGY917673:EGY917690 EQU917673:EQU917690 FAQ917673:FAQ917690 FKM917673:FKM917690 FUI917673:FUI917690 GEE917673:GEE917690 GOA917673:GOA917690 GXW917673:GXW917690 HHS917673:HHS917690 HRO917673:HRO917690 IBK917673:IBK917690 ILG917673:ILG917690 IVC917673:IVC917690 JEY917673:JEY917690 JOU917673:JOU917690 JYQ917673:JYQ917690 KIM917673:KIM917690 KSI917673:KSI917690 LCE917673:LCE917690 LMA917673:LMA917690 LVW917673:LVW917690 MFS917673:MFS917690 MPO917673:MPO917690 MZK917673:MZK917690 NJG917673:NJG917690 NTC917673:NTC917690 OCY917673:OCY917690 OMU917673:OMU917690 OWQ917673:OWQ917690 PGM917673:PGM917690 PQI917673:PQI917690 QAE917673:QAE917690 QKA917673:QKA917690 QTW917673:QTW917690 RDS917673:RDS917690 RNO917673:RNO917690 RXK917673:RXK917690 SHG917673:SHG917690 SRC917673:SRC917690 TAY917673:TAY917690 TKU917673:TKU917690 TUQ917673:TUQ917690 UEM917673:UEM917690 UOI917673:UOI917690 UYE917673:UYE917690 VIA917673:VIA917690 VRW917673:VRW917690 WBS917673:WBS917690 WLO917673:WLO917690 WVK917673:WVK917690 G65669:G65673 IY983209:IY983226 SU983209:SU983226 ACQ983209:ACQ983226 AMM983209:AMM983226 AWI983209:AWI983226 BGE983209:BGE983226 BQA983209:BQA983226 BZW983209:BZW983226 CJS983209:CJS983226 CTO983209:CTO983226 DDK983209:DDK983226 DNG983209:DNG983226 DXC983209:DXC983226 EGY983209:EGY983226 EQU983209:EQU983226 FAQ983209:FAQ983226 FKM983209:FKM983226 FUI983209:FUI983226 GEE983209:GEE983226 GOA983209:GOA983226 GXW983209:GXW983226 HHS983209:HHS983226 HRO983209:HRO983226 IBK983209:IBK983226 ILG983209:ILG983226 IVC983209:IVC983226 JEY983209:JEY983226 JOU983209:JOU983226 JYQ983209:JYQ983226 KIM983209:KIM983226 KSI983209:KSI983226 LCE983209:LCE983226 LMA983209:LMA983226 LVW983209:LVW983226 MFS983209:MFS983226 MPO983209:MPO983226 MZK983209:MZK983226 NJG983209:NJG983226 NTC983209:NTC983226 OCY983209:OCY983226 OMU983209:OMU983226 OWQ983209:OWQ983226 PGM983209:PGM983226 PQI983209:PQI983226 QAE983209:QAE983226 QKA983209:QKA983226 QTW983209:QTW983226 RDS983209:RDS983226 RNO983209:RNO983226 RXK983209:RXK983226 SHG983209:SHG983226 SRC983209:SRC983226 TAY983209:TAY983226 TKU983209:TKU983226 TUQ983209:TUQ983226 UEM983209:UEM983226 UOI983209:UOI983226 UYE983209:UYE983226 VIA983209:VIA983226 VRW983209:VRW983226 WBS983209:WBS983226 WLO983209:WLO983226 WVK983209:WVK983226 G131205:G131209 IY65669:IY65673 SU65669:SU65673 ACQ65669:ACQ65673 AMM65669:AMM65673 AWI65669:AWI65673 BGE65669:BGE65673 BQA65669:BQA65673 BZW65669:BZW65673 CJS65669:CJS65673 CTO65669:CTO65673 DDK65669:DDK65673 DNG65669:DNG65673 DXC65669:DXC65673 EGY65669:EGY65673 EQU65669:EQU65673 FAQ65669:FAQ65673 FKM65669:FKM65673 FUI65669:FUI65673 GEE65669:GEE65673 GOA65669:GOA65673 GXW65669:GXW65673 HHS65669:HHS65673 HRO65669:HRO65673 IBK65669:IBK65673 ILG65669:ILG65673 IVC65669:IVC65673 JEY65669:JEY65673 JOU65669:JOU65673 JYQ65669:JYQ65673 KIM65669:KIM65673 KSI65669:KSI65673 LCE65669:LCE65673 LMA65669:LMA65673 LVW65669:LVW65673 MFS65669:MFS65673 MPO65669:MPO65673 MZK65669:MZK65673 NJG65669:NJG65673 NTC65669:NTC65673 OCY65669:OCY65673 OMU65669:OMU65673 OWQ65669:OWQ65673 PGM65669:PGM65673 PQI65669:PQI65673 QAE65669:QAE65673 QKA65669:QKA65673 QTW65669:QTW65673 RDS65669:RDS65673 RNO65669:RNO65673 RXK65669:RXK65673 SHG65669:SHG65673 SRC65669:SRC65673 TAY65669:TAY65673 TKU65669:TKU65673 TUQ65669:TUQ65673 UEM65669:UEM65673 UOI65669:UOI65673 UYE65669:UYE65673 VIA65669:VIA65673 VRW65669:VRW65673 WBS65669:WBS65673 WLO65669:WLO65673 WVK65669:WVK65673 G196741:G196745 IY131205:IY131209 SU131205:SU131209 ACQ131205:ACQ131209 AMM131205:AMM131209 AWI131205:AWI131209 BGE131205:BGE131209 BQA131205:BQA131209 BZW131205:BZW131209 CJS131205:CJS131209 CTO131205:CTO131209 DDK131205:DDK131209 DNG131205:DNG131209 DXC131205:DXC131209 EGY131205:EGY131209 EQU131205:EQU131209 FAQ131205:FAQ131209 FKM131205:FKM131209 FUI131205:FUI131209 GEE131205:GEE131209 GOA131205:GOA131209 GXW131205:GXW131209 HHS131205:HHS131209 HRO131205:HRO131209 IBK131205:IBK131209 ILG131205:ILG131209 IVC131205:IVC131209 JEY131205:JEY131209 JOU131205:JOU131209 JYQ131205:JYQ131209 KIM131205:KIM131209 KSI131205:KSI131209 LCE131205:LCE131209 LMA131205:LMA131209 LVW131205:LVW131209 MFS131205:MFS131209 MPO131205:MPO131209 MZK131205:MZK131209 NJG131205:NJG131209 NTC131205:NTC131209 OCY131205:OCY131209 OMU131205:OMU131209 OWQ131205:OWQ131209 PGM131205:PGM131209 PQI131205:PQI131209 QAE131205:QAE131209 QKA131205:QKA131209 QTW131205:QTW131209 RDS131205:RDS131209 RNO131205:RNO131209 RXK131205:RXK131209 SHG131205:SHG131209 SRC131205:SRC131209 TAY131205:TAY131209 TKU131205:TKU131209 TUQ131205:TUQ131209 UEM131205:UEM131209 UOI131205:UOI131209 UYE131205:UYE131209 VIA131205:VIA131209 VRW131205:VRW131209 WBS131205:WBS131209 WLO131205:WLO131209 WVK131205:WVK131209 G262277:G262281 IY196741:IY196745 SU196741:SU196745 ACQ196741:ACQ196745 AMM196741:AMM196745 AWI196741:AWI196745 BGE196741:BGE196745 BQA196741:BQA196745 BZW196741:BZW196745 CJS196741:CJS196745 CTO196741:CTO196745 DDK196741:DDK196745 DNG196741:DNG196745 DXC196741:DXC196745 EGY196741:EGY196745 EQU196741:EQU196745 FAQ196741:FAQ196745 FKM196741:FKM196745 FUI196741:FUI196745 GEE196741:GEE196745 GOA196741:GOA196745 GXW196741:GXW196745 HHS196741:HHS196745 HRO196741:HRO196745 IBK196741:IBK196745 ILG196741:ILG196745 IVC196741:IVC196745 JEY196741:JEY196745 JOU196741:JOU196745 JYQ196741:JYQ196745 KIM196741:KIM196745 KSI196741:KSI196745 LCE196741:LCE196745 LMA196741:LMA196745 LVW196741:LVW196745 MFS196741:MFS196745 MPO196741:MPO196745 MZK196741:MZK196745 NJG196741:NJG196745 NTC196741:NTC196745 OCY196741:OCY196745 OMU196741:OMU196745 OWQ196741:OWQ196745 PGM196741:PGM196745 PQI196741:PQI196745 QAE196741:QAE196745 QKA196741:QKA196745 QTW196741:QTW196745 RDS196741:RDS196745 RNO196741:RNO196745 RXK196741:RXK196745 SHG196741:SHG196745 SRC196741:SRC196745 TAY196741:TAY196745 TKU196741:TKU196745 TUQ196741:TUQ196745 UEM196741:UEM196745 UOI196741:UOI196745 UYE196741:UYE196745 VIA196741:VIA196745 VRW196741:VRW196745 WBS196741:WBS196745 WLO196741:WLO196745 WVK196741:WVK196745 G327813:G327817 IY262277:IY262281 SU262277:SU262281 ACQ262277:ACQ262281 AMM262277:AMM262281 AWI262277:AWI262281 BGE262277:BGE262281 BQA262277:BQA262281 BZW262277:BZW262281 CJS262277:CJS262281 CTO262277:CTO262281 DDK262277:DDK262281 DNG262277:DNG262281 DXC262277:DXC262281 EGY262277:EGY262281 EQU262277:EQU262281 FAQ262277:FAQ262281 FKM262277:FKM262281 FUI262277:FUI262281 GEE262277:GEE262281 GOA262277:GOA262281 GXW262277:GXW262281 HHS262277:HHS262281 HRO262277:HRO262281 IBK262277:IBK262281 ILG262277:ILG262281 IVC262277:IVC262281 JEY262277:JEY262281 JOU262277:JOU262281 JYQ262277:JYQ262281 KIM262277:KIM262281 KSI262277:KSI262281 LCE262277:LCE262281 LMA262277:LMA262281 LVW262277:LVW262281 MFS262277:MFS262281 MPO262277:MPO262281 MZK262277:MZK262281 NJG262277:NJG262281 NTC262277:NTC262281 OCY262277:OCY262281 OMU262277:OMU262281 OWQ262277:OWQ262281 PGM262277:PGM262281 PQI262277:PQI262281 QAE262277:QAE262281 QKA262277:QKA262281 QTW262277:QTW262281 RDS262277:RDS262281 RNO262277:RNO262281 RXK262277:RXK262281 SHG262277:SHG262281 SRC262277:SRC262281 TAY262277:TAY262281 TKU262277:TKU262281 TUQ262277:TUQ262281 UEM262277:UEM262281 UOI262277:UOI262281 UYE262277:UYE262281 VIA262277:VIA262281 VRW262277:VRW262281 WBS262277:WBS262281 WLO262277:WLO262281 WVK262277:WVK262281 G393349:G393353 IY327813:IY327817 SU327813:SU327817 ACQ327813:ACQ327817 AMM327813:AMM327817 AWI327813:AWI327817 BGE327813:BGE327817 BQA327813:BQA327817 BZW327813:BZW327817 CJS327813:CJS327817 CTO327813:CTO327817 DDK327813:DDK327817 DNG327813:DNG327817 DXC327813:DXC327817 EGY327813:EGY327817 EQU327813:EQU327817 FAQ327813:FAQ327817 FKM327813:FKM327817 FUI327813:FUI327817 GEE327813:GEE327817 GOA327813:GOA327817 GXW327813:GXW327817 HHS327813:HHS327817 HRO327813:HRO327817 IBK327813:IBK327817 ILG327813:ILG327817 IVC327813:IVC327817 JEY327813:JEY327817 JOU327813:JOU327817 JYQ327813:JYQ327817 KIM327813:KIM327817 KSI327813:KSI327817 LCE327813:LCE327817 LMA327813:LMA327817 LVW327813:LVW327817 MFS327813:MFS327817 MPO327813:MPO327817 MZK327813:MZK327817 NJG327813:NJG327817 NTC327813:NTC327817 OCY327813:OCY327817 OMU327813:OMU327817 OWQ327813:OWQ327817 PGM327813:PGM327817 PQI327813:PQI327817 QAE327813:QAE327817 QKA327813:QKA327817 QTW327813:QTW327817 RDS327813:RDS327817 RNO327813:RNO327817 RXK327813:RXK327817 SHG327813:SHG327817 SRC327813:SRC327817 TAY327813:TAY327817 TKU327813:TKU327817 TUQ327813:TUQ327817 UEM327813:UEM327817 UOI327813:UOI327817 UYE327813:UYE327817 VIA327813:VIA327817 VRW327813:VRW327817 WBS327813:WBS327817 WLO327813:WLO327817 WVK327813:WVK327817 G458885:G458889 IY393349:IY393353 SU393349:SU393353 ACQ393349:ACQ393353 AMM393349:AMM393353 AWI393349:AWI393353 BGE393349:BGE393353 BQA393349:BQA393353 BZW393349:BZW393353 CJS393349:CJS393353 CTO393349:CTO393353 DDK393349:DDK393353 DNG393349:DNG393353 DXC393349:DXC393353 EGY393349:EGY393353 EQU393349:EQU393353 FAQ393349:FAQ393353 FKM393349:FKM393353 FUI393349:FUI393353 GEE393349:GEE393353 GOA393349:GOA393353 GXW393349:GXW393353 HHS393349:HHS393353 HRO393349:HRO393353 IBK393349:IBK393353 ILG393349:ILG393353 IVC393349:IVC393353 JEY393349:JEY393353 JOU393349:JOU393353 JYQ393349:JYQ393353 KIM393349:KIM393353 KSI393349:KSI393353 LCE393349:LCE393353 LMA393349:LMA393353 LVW393349:LVW393353 MFS393349:MFS393353 MPO393349:MPO393353 MZK393349:MZK393353 NJG393349:NJG393353 NTC393349:NTC393353 OCY393349:OCY393353 OMU393349:OMU393353 OWQ393349:OWQ393353 PGM393349:PGM393353 PQI393349:PQI393353 QAE393349:QAE393353 QKA393349:QKA393353 QTW393349:QTW393353 RDS393349:RDS393353 RNO393349:RNO393353 RXK393349:RXK393353 SHG393349:SHG393353 SRC393349:SRC393353 TAY393349:TAY393353 TKU393349:TKU393353 TUQ393349:TUQ393353 UEM393349:UEM393353 UOI393349:UOI393353 UYE393349:UYE393353 VIA393349:VIA393353 VRW393349:VRW393353 WBS393349:WBS393353 WLO393349:WLO393353 WVK393349:WVK393353 G524421:G524425 IY458885:IY458889 SU458885:SU458889 ACQ458885:ACQ458889 AMM458885:AMM458889 AWI458885:AWI458889 BGE458885:BGE458889 BQA458885:BQA458889 BZW458885:BZW458889 CJS458885:CJS458889 CTO458885:CTO458889 DDK458885:DDK458889 DNG458885:DNG458889 DXC458885:DXC458889 EGY458885:EGY458889 EQU458885:EQU458889 FAQ458885:FAQ458889 FKM458885:FKM458889 FUI458885:FUI458889 GEE458885:GEE458889 GOA458885:GOA458889 GXW458885:GXW458889 HHS458885:HHS458889 HRO458885:HRO458889 IBK458885:IBK458889 ILG458885:ILG458889 IVC458885:IVC458889 JEY458885:JEY458889 JOU458885:JOU458889 JYQ458885:JYQ458889 KIM458885:KIM458889 KSI458885:KSI458889 LCE458885:LCE458889 LMA458885:LMA458889 LVW458885:LVW458889 MFS458885:MFS458889 MPO458885:MPO458889 MZK458885:MZK458889 NJG458885:NJG458889 NTC458885:NTC458889 OCY458885:OCY458889 OMU458885:OMU458889 OWQ458885:OWQ458889 PGM458885:PGM458889 PQI458885:PQI458889 QAE458885:QAE458889 QKA458885:QKA458889 QTW458885:QTW458889 RDS458885:RDS458889 RNO458885:RNO458889 RXK458885:RXK458889 SHG458885:SHG458889 SRC458885:SRC458889 TAY458885:TAY458889 TKU458885:TKU458889 TUQ458885:TUQ458889 UEM458885:UEM458889 UOI458885:UOI458889 UYE458885:UYE458889 VIA458885:VIA458889 VRW458885:VRW458889 WBS458885:WBS458889 WLO458885:WLO458889 WVK458885:WVK458889 G589957:G589961 IY524421:IY524425 SU524421:SU524425 ACQ524421:ACQ524425 AMM524421:AMM524425 AWI524421:AWI524425 BGE524421:BGE524425 BQA524421:BQA524425 BZW524421:BZW524425 CJS524421:CJS524425 CTO524421:CTO524425 DDK524421:DDK524425 DNG524421:DNG524425 DXC524421:DXC524425 EGY524421:EGY524425 EQU524421:EQU524425 FAQ524421:FAQ524425 FKM524421:FKM524425 FUI524421:FUI524425 GEE524421:GEE524425 GOA524421:GOA524425 GXW524421:GXW524425 HHS524421:HHS524425 HRO524421:HRO524425 IBK524421:IBK524425 ILG524421:ILG524425 IVC524421:IVC524425 JEY524421:JEY524425 JOU524421:JOU524425 JYQ524421:JYQ524425 KIM524421:KIM524425 KSI524421:KSI524425 LCE524421:LCE524425 LMA524421:LMA524425 LVW524421:LVW524425 MFS524421:MFS524425 MPO524421:MPO524425 MZK524421:MZK524425 NJG524421:NJG524425 NTC524421:NTC524425 OCY524421:OCY524425 OMU524421:OMU524425 OWQ524421:OWQ524425 PGM524421:PGM524425 PQI524421:PQI524425 QAE524421:QAE524425 QKA524421:QKA524425 QTW524421:QTW524425 RDS524421:RDS524425 RNO524421:RNO524425 RXK524421:RXK524425 SHG524421:SHG524425 SRC524421:SRC524425 TAY524421:TAY524425 TKU524421:TKU524425 TUQ524421:TUQ524425 UEM524421:UEM524425 UOI524421:UOI524425 UYE524421:UYE524425 VIA524421:VIA524425 VRW524421:VRW524425 WBS524421:WBS524425 WLO524421:WLO524425 WVK524421:WVK524425 G655493:G655497 IY589957:IY589961 SU589957:SU589961 ACQ589957:ACQ589961 AMM589957:AMM589961 AWI589957:AWI589961 BGE589957:BGE589961 BQA589957:BQA589961 BZW589957:BZW589961 CJS589957:CJS589961 CTO589957:CTO589961 DDK589957:DDK589961 DNG589957:DNG589961 DXC589957:DXC589961 EGY589957:EGY589961 EQU589957:EQU589961 FAQ589957:FAQ589961 FKM589957:FKM589961 FUI589957:FUI589961 GEE589957:GEE589961 GOA589957:GOA589961 GXW589957:GXW589961 HHS589957:HHS589961 HRO589957:HRO589961 IBK589957:IBK589961 ILG589957:ILG589961 IVC589957:IVC589961 JEY589957:JEY589961 JOU589957:JOU589961 JYQ589957:JYQ589961 KIM589957:KIM589961 KSI589957:KSI589961 LCE589957:LCE589961 LMA589957:LMA589961 LVW589957:LVW589961 MFS589957:MFS589961 MPO589957:MPO589961 MZK589957:MZK589961 NJG589957:NJG589961 NTC589957:NTC589961 OCY589957:OCY589961 OMU589957:OMU589961 OWQ589957:OWQ589961 PGM589957:PGM589961 PQI589957:PQI589961 QAE589957:QAE589961 QKA589957:QKA589961 QTW589957:QTW589961 RDS589957:RDS589961 RNO589957:RNO589961 RXK589957:RXK589961 SHG589957:SHG589961 SRC589957:SRC589961 TAY589957:TAY589961 TKU589957:TKU589961 TUQ589957:TUQ589961 UEM589957:UEM589961 UOI589957:UOI589961 UYE589957:UYE589961 VIA589957:VIA589961 VRW589957:VRW589961 WBS589957:WBS589961 WLO589957:WLO589961 WVK589957:WVK589961 G721029:G721033 IY655493:IY655497 SU655493:SU655497 ACQ655493:ACQ655497 AMM655493:AMM655497 AWI655493:AWI655497 BGE655493:BGE655497 BQA655493:BQA655497 BZW655493:BZW655497 CJS655493:CJS655497 CTO655493:CTO655497 DDK655493:DDK655497 DNG655493:DNG655497 DXC655493:DXC655497 EGY655493:EGY655497 EQU655493:EQU655497 FAQ655493:FAQ655497 FKM655493:FKM655497 FUI655493:FUI655497 GEE655493:GEE655497 GOA655493:GOA655497 GXW655493:GXW655497 HHS655493:HHS655497 HRO655493:HRO655497 IBK655493:IBK655497 ILG655493:ILG655497 IVC655493:IVC655497 JEY655493:JEY655497 JOU655493:JOU655497 JYQ655493:JYQ655497 KIM655493:KIM655497 KSI655493:KSI655497 LCE655493:LCE655497 LMA655493:LMA655497 LVW655493:LVW655497 MFS655493:MFS655497 MPO655493:MPO655497 MZK655493:MZK655497 NJG655493:NJG655497 NTC655493:NTC655497 OCY655493:OCY655497 OMU655493:OMU655497 OWQ655493:OWQ655497 PGM655493:PGM655497 PQI655493:PQI655497 QAE655493:QAE655497 QKA655493:QKA655497 QTW655493:QTW655497 RDS655493:RDS655497 RNO655493:RNO655497 RXK655493:RXK655497 SHG655493:SHG655497 SRC655493:SRC655497 TAY655493:TAY655497 TKU655493:TKU655497 TUQ655493:TUQ655497 UEM655493:UEM655497 UOI655493:UOI655497 UYE655493:UYE655497 VIA655493:VIA655497 VRW655493:VRW655497 WBS655493:WBS655497 WLO655493:WLO655497 WVK655493:WVK655497 G786565:G786569 IY721029:IY721033 SU721029:SU721033 ACQ721029:ACQ721033 AMM721029:AMM721033 AWI721029:AWI721033 BGE721029:BGE721033 BQA721029:BQA721033 BZW721029:BZW721033 CJS721029:CJS721033 CTO721029:CTO721033 DDK721029:DDK721033 DNG721029:DNG721033 DXC721029:DXC721033 EGY721029:EGY721033 EQU721029:EQU721033 FAQ721029:FAQ721033 FKM721029:FKM721033 FUI721029:FUI721033 GEE721029:GEE721033 GOA721029:GOA721033 GXW721029:GXW721033 HHS721029:HHS721033 HRO721029:HRO721033 IBK721029:IBK721033 ILG721029:ILG721033 IVC721029:IVC721033 JEY721029:JEY721033 JOU721029:JOU721033 JYQ721029:JYQ721033 KIM721029:KIM721033 KSI721029:KSI721033 LCE721029:LCE721033 LMA721029:LMA721033 LVW721029:LVW721033 MFS721029:MFS721033 MPO721029:MPO721033 MZK721029:MZK721033 NJG721029:NJG721033 NTC721029:NTC721033 OCY721029:OCY721033 OMU721029:OMU721033 OWQ721029:OWQ721033 PGM721029:PGM721033 PQI721029:PQI721033 QAE721029:QAE721033 QKA721029:QKA721033 QTW721029:QTW721033 RDS721029:RDS721033 RNO721029:RNO721033 RXK721029:RXK721033 SHG721029:SHG721033 SRC721029:SRC721033 TAY721029:TAY721033 TKU721029:TKU721033 TUQ721029:TUQ721033 UEM721029:UEM721033 UOI721029:UOI721033 UYE721029:UYE721033 VIA721029:VIA721033 VRW721029:VRW721033 WBS721029:WBS721033 WLO721029:WLO721033 WVK721029:WVK721033 G852101:G852105 IY786565:IY786569 SU786565:SU786569 ACQ786565:ACQ786569 AMM786565:AMM786569 AWI786565:AWI786569 BGE786565:BGE786569 BQA786565:BQA786569 BZW786565:BZW786569 CJS786565:CJS786569 CTO786565:CTO786569 DDK786565:DDK786569 DNG786565:DNG786569 DXC786565:DXC786569 EGY786565:EGY786569 EQU786565:EQU786569 FAQ786565:FAQ786569 FKM786565:FKM786569 FUI786565:FUI786569 GEE786565:GEE786569 GOA786565:GOA786569 GXW786565:GXW786569 HHS786565:HHS786569 HRO786565:HRO786569 IBK786565:IBK786569 ILG786565:ILG786569 IVC786565:IVC786569 JEY786565:JEY786569 JOU786565:JOU786569 JYQ786565:JYQ786569 KIM786565:KIM786569 KSI786565:KSI786569 LCE786565:LCE786569 LMA786565:LMA786569 LVW786565:LVW786569 MFS786565:MFS786569 MPO786565:MPO786569 MZK786565:MZK786569 NJG786565:NJG786569 NTC786565:NTC786569 OCY786565:OCY786569 OMU786565:OMU786569 OWQ786565:OWQ786569 PGM786565:PGM786569 PQI786565:PQI786569 QAE786565:QAE786569 QKA786565:QKA786569 QTW786565:QTW786569 RDS786565:RDS786569 RNO786565:RNO786569 RXK786565:RXK786569 SHG786565:SHG786569 SRC786565:SRC786569 TAY786565:TAY786569 TKU786565:TKU786569 TUQ786565:TUQ786569 UEM786565:UEM786569 UOI786565:UOI786569 UYE786565:UYE786569 VIA786565:VIA786569 VRW786565:VRW786569 WBS786565:WBS786569 WLO786565:WLO786569 WVK786565:WVK786569 G917637:G917641 IY852101:IY852105 SU852101:SU852105 ACQ852101:ACQ852105 AMM852101:AMM852105 AWI852101:AWI852105 BGE852101:BGE852105 BQA852101:BQA852105 BZW852101:BZW852105 CJS852101:CJS852105 CTO852101:CTO852105 DDK852101:DDK852105 DNG852101:DNG852105 DXC852101:DXC852105 EGY852101:EGY852105 EQU852101:EQU852105 FAQ852101:FAQ852105 FKM852101:FKM852105 FUI852101:FUI852105 GEE852101:GEE852105 GOA852101:GOA852105 GXW852101:GXW852105 HHS852101:HHS852105 HRO852101:HRO852105 IBK852101:IBK852105 ILG852101:ILG852105 IVC852101:IVC852105 JEY852101:JEY852105 JOU852101:JOU852105 JYQ852101:JYQ852105 KIM852101:KIM852105 KSI852101:KSI852105 LCE852101:LCE852105 LMA852101:LMA852105 LVW852101:LVW852105 MFS852101:MFS852105 MPO852101:MPO852105 MZK852101:MZK852105 NJG852101:NJG852105 NTC852101:NTC852105 OCY852101:OCY852105 OMU852101:OMU852105 OWQ852101:OWQ852105 PGM852101:PGM852105 PQI852101:PQI852105 QAE852101:QAE852105 QKA852101:QKA852105 QTW852101:QTW852105 RDS852101:RDS852105 RNO852101:RNO852105 RXK852101:RXK852105 SHG852101:SHG852105 SRC852101:SRC852105 TAY852101:TAY852105 TKU852101:TKU852105 TUQ852101:TUQ852105 UEM852101:UEM852105 UOI852101:UOI852105 UYE852101:UYE852105 VIA852101:VIA852105 VRW852101:VRW852105 WBS852101:WBS852105 WLO852101:WLO852105 WVK852101:WVK852105 G983173:G983177 IY917637:IY917641 SU917637:SU917641 ACQ917637:ACQ917641 AMM917637:AMM917641 AWI917637:AWI917641 BGE917637:BGE917641 BQA917637:BQA917641 BZW917637:BZW917641 CJS917637:CJS917641 CTO917637:CTO917641 DDK917637:DDK917641 DNG917637:DNG917641 DXC917637:DXC917641 EGY917637:EGY917641 EQU917637:EQU917641 FAQ917637:FAQ917641 FKM917637:FKM917641 FUI917637:FUI917641 GEE917637:GEE917641 GOA917637:GOA917641 GXW917637:GXW917641 HHS917637:HHS917641 HRO917637:HRO917641 IBK917637:IBK917641 ILG917637:ILG917641 IVC917637:IVC917641 JEY917637:JEY917641 JOU917637:JOU917641 JYQ917637:JYQ917641 KIM917637:KIM917641 KSI917637:KSI917641 LCE917637:LCE917641 LMA917637:LMA917641 LVW917637:LVW917641 MFS917637:MFS917641 MPO917637:MPO917641 MZK917637:MZK917641 NJG917637:NJG917641 NTC917637:NTC917641 OCY917637:OCY917641 OMU917637:OMU917641 OWQ917637:OWQ917641 PGM917637:PGM917641 PQI917637:PQI917641 QAE917637:QAE917641 QKA917637:QKA917641 QTW917637:QTW917641 RDS917637:RDS917641 RNO917637:RNO917641 RXK917637:RXK917641 SHG917637:SHG917641 SRC917637:SRC917641 TAY917637:TAY917641 TKU917637:TKU917641 TUQ917637:TUQ917641 UEM917637:UEM917641 UOI917637:UOI917641 UYE917637:UYE917641 VIA917637:VIA917641 VRW917637:VRW917641 WBS917637:WBS917641 WLO917637:WLO917641 WVK917637:WVK917641 G65725:G65731 IY983173:IY983177 SU983173:SU983177 ACQ983173:ACQ983177 AMM983173:AMM983177 AWI983173:AWI983177 BGE983173:BGE983177 BQA983173:BQA983177 BZW983173:BZW983177 CJS983173:CJS983177 CTO983173:CTO983177 DDK983173:DDK983177 DNG983173:DNG983177 DXC983173:DXC983177 EGY983173:EGY983177 EQU983173:EQU983177 FAQ983173:FAQ983177 FKM983173:FKM983177 FUI983173:FUI983177 GEE983173:GEE983177 GOA983173:GOA983177 GXW983173:GXW983177 HHS983173:HHS983177 HRO983173:HRO983177 IBK983173:IBK983177 ILG983173:ILG983177 IVC983173:IVC983177 JEY983173:JEY983177 JOU983173:JOU983177 JYQ983173:JYQ983177 KIM983173:KIM983177 KSI983173:KSI983177 LCE983173:LCE983177 LMA983173:LMA983177 LVW983173:LVW983177 MFS983173:MFS983177 MPO983173:MPO983177 MZK983173:MZK983177 NJG983173:NJG983177 NTC983173:NTC983177 OCY983173:OCY983177 OMU983173:OMU983177 OWQ983173:OWQ983177 PGM983173:PGM983177 PQI983173:PQI983177 QAE983173:QAE983177 QKA983173:QKA983177 QTW983173:QTW983177 RDS983173:RDS983177 RNO983173:RNO983177 RXK983173:RXK983177 SHG983173:SHG983177 SRC983173:SRC983177 TAY983173:TAY983177 TKU983173:TKU983177 TUQ983173:TUQ983177 UEM983173:UEM983177 UOI983173:UOI983177 UYE983173:UYE983177 VIA983173:VIA983177 VRW983173:VRW983177 WBS983173:WBS983177 WLO983173:WLO983177 WVK983173:WVK983177 G131261:G131267 IY65725:IY65731 SU65725:SU65731 ACQ65725:ACQ65731 AMM65725:AMM65731 AWI65725:AWI65731 BGE65725:BGE65731 BQA65725:BQA65731 BZW65725:BZW65731 CJS65725:CJS65731 CTO65725:CTO65731 DDK65725:DDK65731 DNG65725:DNG65731 DXC65725:DXC65731 EGY65725:EGY65731 EQU65725:EQU65731 FAQ65725:FAQ65731 FKM65725:FKM65731 FUI65725:FUI65731 GEE65725:GEE65731 GOA65725:GOA65731 GXW65725:GXW65731 HHS65725:HHS65731 HRO65725:HRO65731 IBK65725:IBK65731 ILG65725:ILG65731 IVC65725:IVC65731 JEY65725:JEY65731 JOU65725:JOU65731 JYQ65725:JYQ65731 KIM65725:KIM65731 KSI65725:KSI65731 LCE65725:LCE65731 LMA65725:LMA65731 LVW65725:LVW65731 MFS65725:MFS65731 MPO65725:MPO65731 MZK65725:MZK65731 NJG65725:NJG65731 NTC65725:NTC65731 OCY65725:OCY65731 OMU65725:OMU65731 OWQ65725:OWQ65731 PGM65725:PGM65731 PQI65725:PQI65731 QAE65725:QAE65731 QKA65725:QKA65731 QTW65725:QTW65731 RDS65725:RDS65731 RNO65725:RNO65731 RXK65725:RXK65731 SHG65725:SHG65731 SRC65725:SRC65731 TAY65725:TAY65731 TKU65725:TKU65731 TUQ65725:TUQ65731 UEM65725:UEM65731 UOI65725:UOI65731 UYE65725:UYE65731 VIA65725:VIA65731 VRW65725:VRW65731 WBS65725:WBS65731 WLO65725:WLO65731 WVK65725:WVK65731 G196797:G196803 IY131261:IY131267 SU131261:SU131267 ACQ131261:ACQ131267 AMM131261:AMM131267 AWI131261:AWI131267 BGE131261:BGE131267 BQA131261:BQA131267 BZW131261:BZW131267 CJS131261:CJS131267 CTO131261:CTO131267 DDK131261:DDK131267 DNG131261:DNG131267 DXC131261:DXC131267 EGY131261:EGY131267 EQU131261:EQU131267 FAQ131261:FAQ131267 FKM131261:FKM131267 FUI131261:FUI131267 GEE131261:GEE131267 GOA131261:GOA131267 GXW131261:GXW131267 HHS131261:HHS131267 HRO131261:HRO131267 IBK131261:IBK131267 ILG131261:ILG131267 IVC131261:IVC131267 JEY131261:JEY131267 JOU131261:JOU131267 JYQ131261:JYQ131267 KIM131261:KIM131267 KSI131261:KSI131267 LCE131261:LCE131267 LMA131261:LMA131267 LVW131261:LVW131267 MFS131261:MFS131267 MPO131261:MPO131267 MZK131261:MZK131267 NJG131261:NJG131267 NTC131261:NTC131267 OCY131261:OCY131267 OMU131261:OMU131267 OWQ131261:OWQ131267 PGM131261:PGM131267 PQI131261:PQI131267 QAE131261:QAE131267 QKA131261:QKA131267 QTW131261:QTW131267 RDS131261:RDS131267 RNO131261:RNO131267 RXK131261:RXK131267 SHG131261:SHG131267 SRC131261:SRC131267 TAY131261:TAY131267 TKU131261:TKU131267 TUQ131261:TUQ131267 UEM131261:UEM131267 UOI131261:UOI131267 UYE131261:UYE131267 VIA131261:VIA131267 VRW131261:VRW131267 WBS131261:WBS131267 WLO131261:WLO131267 WVK131261:WVK131267 G262333:G262339 IY196797:IY196803 SU196797:SU196803 ACQ196797:ACQ196803 AMM196797:AMM196803 AWI196797:AWI196803 BGE196797:BGE196803 BQA196797:BQA196803 BZW196797:BZW196803 CJS196797:CJS196803 CTO196797:CTO196803 DDK196797:DDK196803 DNG196797:DNG196803 DXC196797:DXC196803 EGY196797:EGY196803 EQU196797:EQU196803 FAQ196797:FAQ196803 FKM196797:FKM196803 FUI196797:FUI196803 GEE196797:GEE196803 GOA196797:GOA196803 GXW196797:GXW196803 HHS196797:HHS196803 HRO196797:HRO196803 IBK196797:IBK196803 ILG196797:ILG196803 IVC196797:IVC196803 JEY196797:JEY196803 JOU196797:JOU196803 JYQ196797:JYQ196803 KIM196797:KIM196803 KSI196797:KSI196803 LCE196797:LCE196803 LMA196797:LMA196803 LVW196797:LVW196803 MFS196797:MFS196803 MPO196797:MPO196803 MZK196797:MZK196803 NJG196797:NJG196803 NTC196797:NTC196803 OCY196797:OCY196803 OMU196797:OMU196803 OWQ196797:OWQ196803 PGM196797:PGM196803 PQI196797:PQI196803 QAE196797:QAE196803 QKA196797:QKA196803 QTW196797:QTW196803 RDS196797:RDS196803 RNO196797:RNO196803 RXK196797:RXK196803 SHG196797:SHG196803 SRC196797:SRC196803 TAY196797:TAY196803 TKU196797:TKU196803 TUQ196797:TUQ196803 UEM196797:UEM196803 UOI196797:UOI196803 UYE196797:UYE196803 VIA196797:VIA196803 VRW196797:VRW196803 WBS196797:WBS196803 WLO196797:WLO196803 WVK196797:WVK196803 G327869:G327875 IY262333:IY262339 SU262333:SU262339 ACQ262333:ACQ262339 AMM262333:AMM262339 AWI262333:AWI262339 BGE262333:BGE262339 BQA262333:BQA262339 BZW262333:BZW262339 CJS262333:CJS262339 CTO262333:CTO262339 DDK262333:DDK262339 DNG262333:DNG262339 DXC262333:DXC262339 EGY262333:EGY262339 EQU262333:EQU262339 FAQ262333:FAQ262339 FKM262333:FKM262339 FUI262333:FUI262339 GEE262333:GEE262339 GOA262333:GOA262339 GXW262333:GXW262339 HHS262333:HHS262339 HRO262333:HRO262339 IBK262333:IBK262339 ILG262333:ILG262339 IVC262333:IVC262339 JEY262333:JEY262339 JOU262333:JOU262339 JYQ262333:JYQ262339 KIM262333:KIM262339 KSI262333:KSI262339 LCE262333:LCE262339 LMA262333:LMA262339 LVW262333:LVW262339 MFS262333:MFS262339 MPO262333:MPO262339 MZK262333:MZK262339 NJG262333:NJG262339 NTC262333:NTC262339 OCY262333:OCY262339 OMU262333:OMU262339 OWQ262333:OWQ262339 PGM262333:PGM262339 PQI262333:PQI262339 QAE262333:QAE262339 QKA262333:QKA262339 QTW262333:QTW262339 RDS262333:RDS262339 RNO262333:RNO262339 RXK262333:RXK262339 SHG262333:SHG262339 SRC262333:SRC262339 TAY262333:TAY262339 TKU262333:TKU262339 TUQ262333:TUQ262339 UEM262333:UEM262339 UOI262333:UOI262339 UYE262333:UYE262339 VIA262333:VIA262339 VRW262333:VRW262339 WBS262333:WBS262339 WLO262333:WLO262339 WVK262333:WVK262339 G393405:G393411 IY327869:IY327875 SU327869:SU327875 ACQ327869:ACQ327875 AMM327869:AMM327875 AWI327869:AWI327875 BGE327869:BGE327875 BQA327869:BQA327875 BZW327869:BZW327875 CJS327869:CJS327875 CTO327869:CTO327875 DDK327869:DDK327875 DNG327869:DNG327875 DXC327869:DXC327875 EGY327869:EGY327875 EQU327869:EQU327875 FAQ327869:FAQ327875 FKM327869:FKM327875 FUI327869:FUI327875 GEE327869:GEE327875 GOA327869:GOA327875 GXW327869:GXW327875 HHS327869:HHS327875 HRO327869:HRO327875 IBK327869:IBK327875 ILG327869:ILG327875 IVC327869:IVC327875 JEY327869:JEY327875 JOU327869:JOU327875 JYQ327869:JYQ327875 KIM327869:KIM327875 KSI327869:KSI327875 LCE327869:LCE327875 LMA327869:LMA327875 LVW327869:LVW327875 MFS327869:MFS327875 MPO327869:MPO327875 MZK327869:MZK327875 NJG327869:NJG327875 NTC327869:NTC327875 OCY327869:OCY327875 OMU327869:OMU327875 OWQ327869:OWQ327875 PGM327869:PGM327875 PQI327869:PQI327875 QAE327869:QAE327875 QKA327869:QKA327875 QTW327869:QTW327875 RDS327869:RDS327875 RNO327869:RNO327875 RXK327869:RXK327875 SHG327869:SHG327875 SRC327869:SRC327875 TAY327869:TAY327875 TKU327869:TKU327875 TUQ327869:TUQ327875 UEM327869:UEM327875 UOI327869:UOI327875 UYE327869:UYE327875 VIA327869:VIA327875 VRW327869:VRW327875 WBS327869:WBS327875 WLO327869:WLO327875 WVK327869:WVK327875 G458941:G458947 IY393405:IY393411 SU393405:SU393411 ACQ393405:ACQ393411 AMM393405:AMM393411 AWI393405:AWI393411 BGE393405:BGE393411 BQA393405:BQA393411 BZW393405:BZW393411 CJS393405:CJS393411 CTO393405:CTO393411 DDK393405:DDK393411 DNG393405:DNG393411 DXC393405:DXC393411 EGY393405:EGY393411 EQU393405:EQU393411 FAQ393405:FAQ393411 FKM393405:FKM393411 FUI393405:FUI393411 GEE393405:GEE393411 GOA393405:GOA393411 GXW393405:GXW393411 HHS393405:HHS393411 HRO393405:HRO393411 IBK393405:IBK393411 ILG393405:ILG393411 IVC393405:IVC393411 JEY393405:JEY393411 JOU393405:JOU393411 JYQ393405:JYQ393411 KIM393405:KIM393411 KSI393405:KSI393411 LCE393405:LCE393411 LMA393405:LMA393411 LVW393405:LVW393411 MFS393405:MFS393411 MPO393405:MPO393411 MZK393405:MZK393411 NJG393405:NJG393411 NTC393405:NTC393411 OCY393405:OCY393411 OMU393405:OMU393411 OWQ393405:OWQ393411 PGM393405:PGM393411 PQI393405:PQI393411 QAE393405:QAE393411 QKA393405:QKA393411 QTW393405:QTW393411 RDS393405:RDS393411 RNO393405:RNO393411 RXK393405:RXK393411 SHG393405:SHG393411 SRC393405:SRC393411 TAY393405:TAY393411 TKU393405:TKU393411 TUQ393405:TUQ393411 UEM393405:UEM393411 UOI393405:UOI393411 UYE393405:UYE393411 VIA393405:VIA393411 VRW393405:VRW393411 WBS393405:WBS393411 WLO393405:WLO393411 WVK393405:WVK393411 G524477:G524483 IY458941:IY458947 SU458941:SU458947 ACQ458941:ACQ458947 AMM458941:AMM458947 AWI458941:AWI458947 BGE458941:BGE458947 BQA458941:BQA458947 BZW458941:BZW458947 CJS458941:CJS458947 CTO458941:CTO458947 DDK458941:DDK458947 DNG458941:DNG458947 DXC458941:DXC458947 EGY458941:EGY458947 EQU458941:EQU458947 FAQ458941:FAQ458947 FKM458941:FKM458947 FUI458941:FUI458947 GEE458941:GEE458947 GOA458941:GOA458947 GXW458941:GXW458947 HHS458941:HHS458947 HRO458941:HRO458947 IBK458941:IBK458947 ILG458941:ILG458947 IVC458941:IVC458947 JEY458941:JEY458947 JOU458941:JOU458947 JYQ458941:JYQ458947 KIM458941:KIM458947 KSI458941:KSI458947 LCE458941:LCE458947 LMA458941:LMA458947 LVW458941:LVW458947 MFS458941:MFS458947 MPO458941:MPO458947 MZK458941:MZK458947 NJG458941:NJG458947 NTC458941:NTC458947 OCY458941:OCY458947 OMU458941:OMU458947 OWQ458941:OWQ458947 PGM458941:PGM458947 PQI458941:PQI458947 QAE458941:QAE458947 QKA458941:QKA458947 QTW458941:QTW458947 RDS458941:RDS458947 RNO458941:RNO458947 RXK458941:RXK458947 SHG458941:SHG458947 SRC458941:SRC458947 TAY458941:TAY458947 TKU458941:TKU458947 TUQ458941:TUQ458947 UEM458941:UEM458947 UOI458941:UOI458947 UYE458941:UYE458947 VIA458941:VIA458947 VRW458941:VRW458947 WBS458941:WBS458947 WLO458941:WLO458947 WVK458941:WVK458947 G590013:G590019 IY524477:IY524483 SU524477:SU524483 ACQ524477:ACQ524483 AMM524477:AMM524483 AWI524477:AWI524483 BGE524477:BGE524483 BQA524477:BQA524483 BZW524477:BZW524483 CJS524477:CJS524483 CTO524477:CTO524483 DDK524477:DDK524483 DNG524477:DNG524483 DXC524477:DXC524483 EGY524477:EGY524483 EQU524477:EQU524483 FAQ524477:FAQ524483 FKM524477:FKM524483 FUI524477:FUI524483 GEE524477:GEE524483 GOA524477:GOA524483 GXW524477:GXW524483 HHS524477:HHS524483 HRO524477:HRO524483 IBK524477:IBK524483 ILG524477:ILG524483 IVC524477:IVC524483 JEY524477:JEY524483 JOU524477:JOU524483 JYQ524477:JYQ524483 KIM524477:KIM524483 KSI524477:KSI524483 LCE524477:LCE524483 LMA524477:LMA524483 LVW524477:LVW524483 MFS524477:MFS524483 MPO524477:MPO524483 MZK524477:MZK524483 NJG524477:NJG524483 NTC524477:NTC524483 OCY524477:OCY524483 OMU524477:OMU524483 OWQ524477:OWQ524483 PGM524477:PGM524483 PQI524477:PQI524483 QAE524477:QAE524483 QKA524477:QKA524483 QTW524477:QTW524483 RDS524477:RDS524483 RNO524477:RNO524483 RXK524477:RXK524483 SHG524477:SHG524483 SRC524477:SRC524483 TAY524477:TAY524483 TKU524477:TKU524483 TUQ524477:TUQ524483 UEM524477:UEM524483 UOI524477:UOI524483 UYE524477:UYE524483 VIA524477:VIA524483 VRW524477:VRW524483 WBS524477:WBS524483 WLO524477:WLO524483 WVK524477:WVK524483 G655549:G655555 IY590013:IY590019 SU590013:SU590019 ACQ590013:ACQ590019 AMM590013:AMM590019 AWI590013:AWI590019 BGE590013:BGE590019 BQA590013:BQA590019 BZW590013:BZW590019 CJS590013:CJS590019 CTO590013:CTO590019 DDK590013:DDK590019 DNG590013:DNG590019 DXC590013:DXC590019 EGY590013:EGY590019 EQU590013:EQU590019 FAQ590013:FAQ590019 FKM590013:FKM590019 FUI590013:FUI590019 GEE590013:GEE590019 GOA590013:GOA590019 GXW590013:GXW590019 HHS590013:HHS590019 HRO590013:HRO590019 IBK590013:IBK590019 ILG590013:ILG590019 IVC590013:IVC590019 JEY590013:JEY590019 JOU590013:JOU590019 JYQ590013:JYQ590019 KIM590013:KIM590019 KSI590013:KSI590019 LCE590013:LCE590019 LMA590013:LMA590019 LVW590013:LVW590019 MFS590013:MFS590019 MPO590013:MPO590019 MZK590013:MZK590019 NJG590013:NJG590019 NTC590013:NTC590019 OCY590013:OCY590019 OMU590013:OMU590019 OWQ590013:OWQ590019 PGM590013:PGM590019 PQI590013:PQI590019 QAE590013:QAE590019 QKA590013:QKA590019 QTW590013:QTW590019 RDS590013:RDS590019 RNO590013:RNO590019 RXK590013:RXK590019 SHG590013:SHG590019 SRC590013:SRC590019 TAY590013:TAY590019 TKU590013:TKU590019 TUQ590013:TUQ590019 UEM590013:UEM590019 UOI590013:UOI590019 UYE590013:UYE590019 VIA590013:VIA590019 VRW590013:VRW590019 WBS590013:WBS590019 WLO590013:WLO590019 WVK590013:WVK590019 G721085:G721091 IY655549:IY655555 SU655549:SU655555 ACQ655549:ACQ655555 AMM655549:AMM655555 AWI655549:AWI655555 BGE655549:BGE655555 BQA655549:BQA655555 BZW655549:BZW655555 CJS655549:CJS655555 CTO655549:CTO655555 DDK655549:DDK655555 DNG655549:DNG655555 DXC655549:DXC655555 EGY655549:EGY655555 EQU655549:EQU655555 FAQ655549:FAQ655555 FKM655549:FKM655555 FUI655549:FUI655555 GEE655549:GEE655555 GOA655549:GOA655555 GXW655549:GXW655555 HHS655549:HHS655555 HRO655549:HRO655555 IBK655549:IBK655555 ILG655549:ILG655555 IVC655549:IVC655555 JEY655549:JEY655555 JOU655549:JOU655555 JYQ655549:JYQ655555 KIM655549:KIM655555 KSI655549:KSI655555 LCE655549:LCE655555 LMA655549:LMA655555 LVW655549:LVW655555 MFS655549:MFS655555 MPO655549:MPO655555 MZK655549:MZK655555 NJG655549:NJG655555 NTC655549:NTC655555 OCY655549:OCY655555 OMU655549:OMU655555 OWQ655549:OWQ655555 PGM655549:PGM655555 PQI655549:PQI655555 QAE655549:QAE655555 QKA655549:QKA655555 QTW655549:QTW655555 RDS655549:RDS655555 RNO655549:RNO655555 RXK655549:RXK655555 SHG655549:SHG655555 SRC655549:SRC655555 TAY655549:TAY655555 TKU655549:TKU655555 TUQ655549:TUQ655555 UEM655549:UEM655555 UOI655549:UOI655555 UYE655549:UYE655555 VIA655549:VIA655555 VRW655549:VRW655555 WBS655549:WBS655555 WLO655549:WLO655555 WVK655549:WVK655555 G786621:G786627 IY721085:IY721091 SU721085:SU721091 ACQ721085:ACQ721091 AMM721085:AMM721091 AWI721085:AWI721091 BGE721085:BGE721091 BQA721085:BQA721091 BZW721085:BZW721091 CJS721085:CJS721091 CTO721085:CTO721091 DDK721085:DDK721091 DNG721085:DNG721091 DXC721085:DXC721091 EGY721085:EGY721091 EQU721085:EQU721091 FAQ721085:FAQ721091 FKM721085:FKM721091 FUI721085:FUI721091 GEE721085:GEE721091 GOA721085:GOA721091 GXW721085:GXW721091 HHS721085:HHS721091 HRO721085:HRO721091 IBK721085:IBK721091 ILG721085:ILG721091 IVC721085:IVC721091 JEY721085:JEY721091 JOU721085:JOU721091 JYQ721085:JYQ721091 KIM721085:KIM721091 KSI721085:KSI721091 LCE721085:LCE721091 LMA721085:LMA721091 LVW721085:LVW721091 MFS721085:MFS721091 MPO721085:MPO721091 MZK721085:MZK721091 NJG721085:NJG721091 NTC721085:NTC721091 OCY721085:OCY721091 OMU721085:OMU721091 OWQ721085:OWQ721091 PGM721085:PGM721091 PQI721085:PQI721091 QAE721085:QAE721091 QKA721085:QKA721091 QTW721085:QTW721091 RDS721085:RDS721091 RNO721085:RNO721091 RXK721085:RXK721091 SHG721085:SHG721091 SRC721085:SRC721091 TAY721085:TAY721091 TKU721085:TKU721091 TUQ721085:TUQ721091 UEM721085:UEM721091 UOI721085:UOI721091 UYE721085:UYE721091 VIA721085:VIA721091 VRW721085:VRW721091 WBS721085:WBS721091 WLO721085:WLO721091 WVK721085:WVK721091 G852157:G852163 IY786621:IY786627 SU786621:SU786627 ACQ786621:ACQ786627 AMM786621:AMM786627 AWI786621:AWI786627 BGE786621:BGE786627 BQA786621:BQA786627 BZW786621:BZW786627 CJS786621:CJS786627 CTO786621:CTO786627 DDK786621:DDK786627 DNG786621:DNG786627 DXC786621:DXC786627 EGY786621:EGY786627 EQU786621:EQU786627 FAQ786621:FAQ786627 FKM786621:FKM786627 FUI786621:FUI786627 GEE786621:GEE786627 GOA786621:GOA786627 GXW786621:GXW786627 HHS786621:HHS786627 HRO786621:HRO786627 IBK786621:IBK786627 ILG786621:ILG786627 IVC786621:IVC786627 JEY786621:JEY786627 JOU786621:JOU786627 JYQ786621:JYQ786627 KIM786621:KIM786627 KSI786621:KSI786627 LCE786621:LCE786627 LMA786621:LMA786627 LVW786621:LVW786627 MFS786621:MFS786627 MPO786621:MPO786627 MZK786621:MZK786627 NJG786621:NJG786627 NTC786621:NTC786627 OCY786621:OCY786627 OMU786621:OMU786627 OWQ786621:OWQ786627 PGM786621:PGM786627 PQI786621:PQI786627 QAE786621:QAE786627 QKA786621:QKA786627 QTW786621:QTW786627 RDS786621:RDS786627 RNO786621:RNO786627 RXK786621:RXK786627 SHG786621:SHG786627 SRC786621:SRC786627 TAY786621:TAY786627 TKU786621:TKU786627 TUQ786621:TUQ786627 UEM786621:UEM786627 UOI786621:UOI786627 UYE786621:UYE786627 VIA786621:VIA786627 VRW786621:VRW786627 WBS786621:WBS786627 WLO786621:WLO786627 WVK786621:WVK786627 G917693:G917699 IY852157:IY852163 SU852157:SU852163 ACQ852157:ACQ852163 AMM852157:AMM852163 AWI852157:AWI852163 BGE852157:BGE852163 BQA852157:BQA852163 BZW852157:BZW852163 CJS852157:CJS852163 CTO852157:CTO852163 DDK852157:DDK852163 DNG852157:DNG852163 DXC852157:DXC852163 EGY852157:EGY852163 EQU852157:EQU852163 FAQ852157:FAQ852163 FKM852157:FKM852163 FUI852157:FUI852163 GEE852157:GEE852163 GOA852157:GOA852163 GXW852157:GXW852163 HHS852157:HHS852163 HRO852157:HRO852163 IBK852157:IBK852163 ILG852157:ILG852163 IVC852157:IVC852163 JEY852157:JEY852163 JOU852157:JOU852163 JYQ852157:JYQ852163 KIM852157:KIM852163 KSI852157:KSI852163 LCE852157:LCE852163 LMA852157:LMA852163 LVW852157:LVW852163 MFS852157:MFS852163 MPO852157:MPO852163 MZK852157:MZK852163 NJG852157:NJG852163 NTC852157:NTC852163 OCY852157:OCY852163 OMU852157:OMU852163 OWQ852157:OWQ852163 PGM852157:PGM852163 PQI852157:PQI852163 QAE852157:QAE852163 QKA852157:QKA852163 QTW852157:QTW852163 RDS852157:RDS852163 RNO852157:RNO852163 RXK852157:RXK852163 SHG852157:SHG852163 SRC852157:SRC852163 TAY852157:TAY852163 TKU852157:TKU852163 TUQ852157:TUQ852163 UEM852157:UEM852163 UOI852157:UOI852163 UYE852157:UYE852163 VIA852157:VIA852163 VRW852157:VRW852163 WBS852157:WBS852163 WLO852157:WLO852163 WVK852157:WVK852163 G983229:G983235 IY917693:IY917699 SU917693:SU917699 ACQ917693:ACQ917699 AMM917693:AMM917699 AWI917693:AWI917699 BGE917693:BGE917699 BQA917693:BQA917699 BZW917693:BZW917699 CJS917693:CJS917699 CTO917693:CTO917699 DDK917693:DDK917699 DNG917693:DNG917699 DXC917693:DXC917699 EGY917693:EGY917699 EQU917693:EQU917699 FAQ917693:FAQ917699 FKM917693:FKM917699 FUI917693:FUI917699 GEE917693:GEE917699 GOA917693:GOA917699 GXW917693:GXW917699 HHS917693:HHS917699 HRO917693:HRO917699 IBK917693:IBK917699 ILG917693:ILG917699 IVC917693:IVC917699 JEY917693:JEY917699 JOU917693:JOU917699 JYQ917693:JYQ917699 KIM917693:KIM917699 KSI917693:KSI917699 LCE917693:LCE917699 LMA917693:LMA917699 LVW917693:LVW917699 MFS917693:MFS917699 MPO917693:MPO917699 MZK917693:MZK917699 NJG917693:NJG917699 NTC917693:NTC917699 OCY917693:OCY917699 OMU917693:OMU917699 OWQ917693:OWQ917699 PGM917693:PGM917699 PQI917693:PQI917699 QAE917693:QAE917699 QKA917693:QKA917699 QTW917693:QTW917699 RDS917693:RDS917699 RNO917693:RNO917699 RXK917693:RXK917699 SHG917693:SHG917699 SRC917693:SRC917699 TAY917693:TAY917699 TKU917693:TKU917699 TUQ917693:TUQ917699 UEM917693:UEM917699 UOI917693:UOI917699 UYE917693:UYE917699 VIA917693:VIA917699 VRW917693:VRW917699 WBS917693:WBS917699 WLO917693:WLO917699 WVK917693:WVK917699 G65733:G65742 IY983229:IY983235 SU983229:SU983235 ACQ983229:ACQ983235 AMM983229:AMM983235 AWI983229:AWI983235 BGE983229:BGE983235 BQA983229:BQA983235 BZW983229:BZW983235 CJS983229:CJS983235 CTO983229:CTO983235 DDK983229:DDK983235 DNG983229:DNG983235 DXC983229:DXC983235 EGY983229:EGY983235 EQU983229:EQU983235 FAQ983229:FAQ983235 FKM983229:FKM983235 FUI983229:FUI983235 GEE983229:GEE983235 GOA983229:GOA983235 GXW983229:GXW983235 HHS983229:HHS983235 HRO983229:HRO983235 IBK983229:IBK983235 ILG983229:ILG983235 IVC983229:IVC983235 JEY983229:JEY983235 JOU983229:JOU983235 JYQ983229:JYQ983235 KIM983229:KIM983235 KSI983229:KSI983235 LCE983229:LCE983235 LMA983229:LMA983235 LVW983229:LVW983235 MFS983229:MFS983235 MPO983229:MPO983235 MZK983229:MZK983235 NJG983229:NJG983235 NTC983229:NTC983235 OCY983229:OCY983235 OMU983229:OMU983235 OWQ983229:OWQ983235 PGM983229:PGM983235 PQI983229:PQI983235 QAE983229:QAE983235 QKA983229:QKA983235 QTW983229:QTW983235 RDS983229:RDS983235 RNO983229:RNO983235 RXK983229:RXK983235 SHG983229:SHG983235 SRC983229:SRC983235 TAY983229:TAY983235 TKU983229:TKU983235 TUQ983229:TUQ983235 UEM983229:UEM983235 UOI983229:UOI983235 UYE983229:UYE983235 VIA983229:VIA983235 VRW983229:VRW983235 WBS983229:WBS983235 WLO983229:WLO983235 WVK983229:WVK983235 G131269:G131278 IY65733:IY65742 SU65733:SU65742 ACQ65733:ACQ65742 AMM65733:AMM65742 AWI65733:AWI65742 BGE65733:BGE65742 BQA65733:BQA65742 BZW65733:BZW65742 CJS65733:CJS65742 CTO65733:CTO65742 DDK65733:DDK65742 DNG65733:DNG65742 DXC65733:DXC65742 EGY65733:EGY65742 EQU65733:EQU65742 FAQ65733:FAQ65742 FKM65733:FKM65742 FUI65733:FUI65742 GEE65733:GEE65742 GOA65733:GOA65742 GXW65733:GXW65742 HHS65733:HHS65742 HRO65733:HRO65742 IBK65733:IBK65742 ILG65733:ILG65742 IVC65733:IVC65742 JEY65733:JEY65742 JOU65733:JOU65742 JYQ65733:JYQ65742 KIM65733:KIM65742 KSI65733:KSI65742 LCE65733:LCE65742 LMA65733:LMA65742 LVW65733:LVW65742 MFS65733:MFS65742 MPO65733:MPO65742 MZK65733:MZK65742 NJG65733:NJG65742 NTC65733:NTC65742 OCY65733:OCY65742 OMU65733:OMU65742 OWQ65733:OWQ65742 PGM65733:PGM65742 PQI65733:PQI65742 QAE65733:QAE65742 QKA65733:QKA65742 QTW65733:QTW65742 RDS65733:RDS65742 RNO65733:RNO65742 RXK65733:RXK65742 SHG65733:SHG65742 SRC65733:SRC65742 TAY65733:TAY65742 TKU65733:TKU65742 TUQ65733:TUQ65742 UEM65733:UEM65742 UOI65733:UOI65742 UYE65733:UYE65742 VIA65733:VIA65742 VRW65733:VRW65742 WBS65733:WBS65742 WLO65733:WLO65742 WVK65733:WVK65742 G196805:G196814 IY131269:IY131278 SU131269:SU131278 ACQ131269:ACQ131278 AMM131269:AMM131278 AWI131269:AWI131278 BGE131269:BGE131278 BQA131269:BQA131278 BZW131269:BZW131278 CJS131269:CJS131278 CTO131269:CTO131278 DDK131269:DDK131278 DNG131269:DNG131278 DXC131269:DXC131278 EGY131269:EGY131278 EQU131269:EQU131278 FAQ131269:FAQ131278 FKM131269:FKM131278 FUI131269:FUI131278 GEE131269:GEE131278 GOA131269:GOA131278 GXW131269:GXW131278 HHS131269:HHS131278 HRO131269:HRO131278 IBK131269:IBK131278 ILG131269:ILG131278 IVC131269:IVC131278 JEY131269:JEY131278 JOU131269:JOU131278 JYQ131269:JYQ131278 KIM131269:KIM131278 KSI131269:KSI131278 LCE131269:LCE131278 LMA131269:LMA131278 LVW131269:LVW131278 MFS131269:MFS131278 MPO131269:MPO131278 MZK131269:MZK131278 NJG131269:NJG131278 NTC131269:NTC131278 OCY131269:OCY131278 OMU131269:OMU131278 OWQ131269:OWQ131278 PGM131269:PGM131278 PQI131269:PQI131278 QAE131269:QAE131278 QKA131269:QKA131278 QTW131269:QTW131278 RDS131269:RDS131278 RNO131269:RNO131278 RXK131269:RXK131278 SHG131269:SHG131278 SRC131269:SRC131278 TAY131269:TAY131278 TKU131269:TKU131278 TUQ131269:TUQ131278 UEM131269:UEM131278 UOI131269:UOI131278 UYE131269:UYE131278 VIA131269:VIA131278 VRW131269:VRW131278 WBS131269:WBS131278 WLO131269:WLO131278 WVK131269:WVK131278 G262341:G262350 IY196805:IY196814 SU196805:SU196814 ACQ196805:ACQ196814 AMM196805:AMM196814 AWI196805:AWI196814 BGE196805:BGE196814 BQA196805:BQA196814 BZW196805:BZW196814 CJS196805:CJS196814 CTO196805:CTO196814 DDK196805:DDK196814 DNG196805:DNG196814 DXC196805:DXC196814 EGY196805:EGY196814 EQU196805:EQU196814 FAQ196805:FAQ196814 FKM196805:FKM196814 FUI196805:FUI196814 GEE196805:GEE196814 GOA196805:GOA196814 GXW196805:GXW196814 HHS196805:HHS196814 HRO196805:HRO196814 IBK196805:IBK196814 ILG196805:ILG196814 IVC196805:IVC196814 JEY196805:JEY196814 JOU196805:JOU196814 JYQ196805:JYQ196814 KIM196805:KIM196814 KSI196805:KSI196814 LCE196805:LCE196814 LMA196805:LMA196814 LVW196805:LVW196814 MFS196805:MFS196814 MPO196805:MPO196814 MZK196805:MZK196814 NJG196805:NJG196814 NTC196805:NTC196814 OCY196805:OCY196814 OMU196805:OMU196814 OWQ196805:OWQ196814 PGM196805:PGM196814 PQI196805:PQI196814 QAE196805:QAE196814 QKA196805:QKA196814 QTW196805:QTW196814 RDS196805:RDS196814 RNO196805:RNO196814 RXK196805:RXK196814 SHG196805:SHG196814 SRC196805:SRC196814 TAY196805:TAY196814 TKU196805:TKU196814 TUQ196805:TUQ196814 UEM196805:UEM196814 UOI196805:UOI196814 UYE196805:UYE196814 VIA196805:VIA196814 VRW196805:VRW196814 WBS196805:WBS196814 WLO196805:WLO196814 WVK196805:WVK196814 G327877:G327886 IY262341:IY262350 SU262341:SU262350 ACQ262341:ACQ262350 AMM262341:AMM262350 AWI262341:AWI262350 BGE262341:BGE262350 BQA262341:BQA262350 BZW262341:BZW262350 CJS262341:CJS262350 CTO262341:CTO262350 DDK262341:DDK262350 DNG262341:DNG262350 DXC262341:DXC262350 EGY262341:EGY262350 EQU262341:EQU262350 FAQ262341:FAQ262350 FKM262341:FKM262350 FUI262341:FUI262350 GEE262341:GEE262350 GOA262341:GOA262350 GXW262341:GXW262350 HHS262341:HHS262350 HRO262341:HRO262350 IBK262341:IBK262350 ILG262341:ILG262350 IVC262341:IVC262350 JEY262341:JEY262350 JOU262341:JOU262350 JYQ262341:JYQ262350 KIM262341:KIM262350 KSI262341:KSI262350 LCE262341:LCE262350 LMA262341:LMA262350 LVW262341:LVW262350 MFS262341:MFS262350 MPO262341:MPO262350 MZK262341:MZK262350 NJG262341:NJG262350 NTC262341:NTC262350 OCY262341:OCY262350 OMU262341:OMU262350 OWQ262341:OWQ262350 PGM262341:PGM262350 PQI262341:PQI262350 QAE262341:QAE262350 QKA262341:QKA262350 QTW262341:QTW262350 RDS262341:RDS262350 RNO262341:RNO262350 RXK262341:RXK262350 SHG262341:SHG262350 SRC262341:SRC262350 TAY262341:TAY262350 TKU262341:TKU262350 TUQ262341:TUQ262350 UEM262341:UEM262350 UOI262341:UOI262350 UYE262341:UYE262350 VIA262341:VIA262350 VRW262341:VRW262350 WBS262341:WBS262350 WLO262341:WLO262350 WVK262341:WVK262350 G393413:G393422 IY327877:IY327886 SU327877:SU327886 ACQ327877:ACQ327886 AMM327877:AMM327886 AWI327877:AWI327886 BGE327877:BGE327886 BQA327877:BQA327886 BZW327877:BZW327886 CJS327877:CJS327886 CTO327877:CTO327886 DDK327877:DDK327886 DNG327877:DNG327886 DXC327877:DXC327886 EGY327877:EGY327886 EQU327877:EQU327886 FAQ327877:FAQ327886 FKM327877:FKM327886 FUI327877:FUI327886 GEE327877:GEE327886 GOA327877:GOA327886 GXW327877:GXW327886 HHS327877:HHS327886 HRO327877:HRO327886 IBK327877:IBK327886 ILG327877:ILG327886 IVC327877:IVC327886 JEY327877:JEY327886 JOU327877:JOU327886 JYQ327877:JYQ327886 KIM327877:KIM327886 KSI327877:KSI327886 LCE327877:LCE327886 LMA327877:LMA327886 LVW327877:LVW327886 MFS327877:MFS327886 MPO327877:MPO327886 MZK327877:MZK327886 NJG327877:NJG327886 NTC327877:NTC327886 OCY327877:OCY327886 OMU327877:OMU327886 OWQ327877:OWQ327886 PGM327877:PGM327886 PQI327877:PQI327886 QAE327877:QAE327886 QKA327877:QKA327886 QTW327877:QTW327886 RDS327877:RDS327886 RNO327877:RNO327886 RXK327877:RXK327886 SHG327877:SHG327886 SRC327877:SRC327886 TAY327877:TAY327886 TKU327877:TKU327886 TUQ327877:TUQ327886 UEM327877:UEM327886 UOI327877:UOI327886 UYE327877:UYE327886 VIA327877:VIA327886 VRW327877:VRW327886 WBS327877:WBS327886 WLO327877:WLO327886 WVK327877:WVK327886 G458949:G458958 IY393413:IY393422 SU393413:SU393422 ACQ393413:ACQ393422 AMM393413:AMM393422 AWI393413:AWI393422 BGE393413:BGE393422 BQA393413:BQA393422 BZW393413:BZW393422 CJS393413:CJS393422 CTO393413:CTO393422 DDK393413:DDK393422 DNG393413:DNG393422 DXC393413:DXC393422 EGY393413:EGY393422 EQU393413:EQU393422 FAQ393413:FAQ393422 FKM393413:FKM393422 FUI393413:FUI393422 GEE393413:GEE393422 GOA393413:GOA393422 GXW393413:GXW393422 HHS393413:HHS393422 HRO393413:HRO393422 IBK393413:IBK393422 ILG393413:ILG393422 IVC393413:IVC393422 JEY393413:JEY393422 JOU393413:JOU393422 JYQ393413:JYQ393422 KIM393413:KIM393422 KSI393413:KSI393422 LCE393413:LCE393422 LMA393413:LMA393422 LVW393413:LVW393422 MFS393413:MFS393422 MPO393413:MPO393422 MZK393413:MZK393422 NJG393413:NJG393422 NTC393413:NTC393422 OCY393413:OCY393422 OMU393413:OMU393422 OWQ393413:OWQ393422 PGM393413:PGM393422 PQI393413:PQI393422 QAE393413:QAE393422 QKA393413:QKA393422 QTW393413:QTW393422 RDS393413:RDS393422 RNO393413:RNO393422 RXK393413:RXK393422 SHG393413:SHG393422 SRC393413:SRC393422 TAY393413:TAY393422 TKU393413:TKU393422 TUQ393413:TUQ393422 UEM393413:UEM393422 UOI393413:UOI393422 UYE393413:UYE393422 VIA393413:VIA393422 VRW393413:VRW393422 WBS393413:WBS393422 WLO393413:WLO393422 WVK393413:WVK393422 G524485:G524494 IY458949:IY458958 SU458949:SU458958 ACQ458949:ACQ458958 AMM458949:AMM458958 AWI458949:AWI458958 BGE458949:BGE458958 BQA458949:BQA458958 BZW458949:BZW458958 CJS458949:CJS458958 CTO458949:CTO458958 DDK458949:DDK458958 DNG458949:DNG458958 DXC458949:DXC458958 EGY458949:EGY458958 EQU458949:EQU458958 FAQ458949:FAQ458958 FKM458949:FKM458958 FUI458949:FUI458958 GEE458949:GEE458958 GOA458949:GOA458958 GXW458949:GXW458958 HHS458949:HHS458958 HRO458949:HRO458958 IBK458949:IBK458958 ILG458949:ILG458958 IVC458949:IVC458958 JEY458949:JEY458958 JOU458949:JOU458958 JYQ458949:JYQ458958 KIM458949:KIM458958 KSI458949:KSI458958 LCE458949:LCE458958 LMA458949:LMA458958 LVW458949:LVW458958 MFS458949:MFS458958 MPO458949:MPO458958 MZK458949:MZK458958 NJG458949:NJG458958 NTC458949:NTC458958 OCY458949:OCY458958 OMU458949:OMU458958 OWQ458949:OWQ458958 PGM458949:PGM458958 PQI458949:PQI458958 QAE458949:QAE458958 QKA458949:QKA458958 QTW458949:QTW458958 RDS458949:RDS458958 RNO458949:RNO458958 RXK458949:RXK458958 SHG458949:SHG458958 SRC458949:SRC458958 TAY458949:TAY458958 TKU458949:TKU458958 TUQ458949:TUQ458958 UEM458949:UEM458958 UOI458949:UOI458958 UYE458949:UYE458958 VIA458949:VIA458958 VRW458949:VRW458958 WBS458949:WBS458958 WLO458949:WLO458958 WVK458949:WVK458958 G590021:G590030 IY524485:IY524494 SU524485:SU524494 ACQ524485:ACQ524494 AMM524485:AMM524494 AWI524485:AWI524494 BGE524485:BGE524494 BQA524485:BQA524494 BZW524485:BZW524494 CJS524485:CJS524494 CTO524485:CTO524494 DDK524485:DDK524494 DNG524485:DNG524494 DXC524485:DXC524494 EGY524485:EGY524494 EQU524485:EQU524494 FAQ524485:FAQ524494 FKM524485:FKM524494 FUI524485:FUI524494 GEE524485:GEE524494 GOA524485:GOA524494 GXW524485:GXW524494 HHS524485:HHS524494 HRO524485:HRO524494 IBK524485:IBK524494 ILG524485:ILG524494 IVC524485:IVC524494 JEY524485:JEY524494 JOU524485:JOU524494 JYQ524485:JYQ524494 KIM524485:KIM524494 KSI524485:KSI524494 LCE524485:LCE524494 LMA524485:LMA524494 LVW524485:LVW524494 MFS524485:MFS524494 MPO524485:MPO524494 MZK524485:MZK524494 NJG524485:NJG524494 NTC524485:NTC524494 OCY524485:OCY524494 OMU524485:OMU524494 OWQ524485:OWQ524494 PGM524485:PGM524494 PQI524485:PQI524494 QAE524485:QAE524494 QKA524485:QKA524494 QTW524485:QTW524494 RDS524485:RDS524494 RNO524485:RNO524494 RXK524485:RXK524494 SHG524485:SHG524494 SRC524485:SRC524494 TAY524485:TAY524494 TKU524485:TKU524494 TUQ524485:TUQ524494 UEM524485:UEM524494 UOI524485:UOI524494 UYE524485:UYE524494 VIA524485:VIA524494 VRW524485:VRW524494 WBS524485:WBS524494 WLO524485:WLO524494 WVK524485:WVK524494 G655557:G655566 IY590021:IY590030 SU590021:SU590030 ACQ590021:ACQ590030 AMM590021:AMM590030 AWI590021:AWI590030 BGE590021:BGE590030 BQA590021:BQA590030 BZW590021:BZW590030 CJS590021:CJS590030 CTO590021:CTO590030 DDK590021:DDK590030 DNG590021:DNG590030 DXC590021:DXC590030 EGY590021:EGY590030 EQU590021:EQU590030 FAQ590021:FAQ590030 FKM590021:FKM590030 FUI590021:FUI590030 GEE590021:GEE590030 GOA590021:GOA590030 GXW590021:GXW590030 HHS590021:HHS590030 HRO590021:HRO590030 IBK590021:IBK590030 ILG590021:ILG590030 IVC590021:IVC590030 JEY590021:JEY590030 JOU590021:JOU590030 JYQ590021:JYQ590030 KIM590021:KIM590030 KSI590021:KSI590030 LCE590021:LCE590030 LMA590021:LMA590030 LVW590021:LVW590030 MFS590021:MFS590030 MPO590021:MPO590030 MZK590021:MZK590030 NJG590021:NJG590030 NTC590021:NTC590030 OCY590021:OCY590030 OMU590021:OMU590030 OWQ590021:OWQ590030 PGM590021:PGM590030 PQI590021:PQI590030 QAE590021:QAE590030 QKA590021:QKA590030 QTW590021:QTW590030 RDS590021:RDS590030 RNO590021:RNO590030 RXK590021:RXK590030 SHG590021:SHG590030 SRC590021:SRC590030 TAY590021:TAY590030 TKU590021:TKU590030 TUQ590021:TUQ590030 UEM590021:UEM590030 UOI590021:UOI590030 UYE590021:UYE590030 VIA590021:VIA590030 VRW590021:VRW590030 WBS590021:WBS590030 WLO590021:WLO590030 WVK590021:WVK590030 G721093:G721102 IY655557:IY655566 SU655557:SU655566 ACQ655557:ACQ655566 AMM655557:AMM655566 AWI655557:AWI655566 BGE655557:BGE655566 BQA655557:BQA655566 BZW655557:BZW655566 CJS655557:CJS655566 CTO655557:CTO655566 DDK655557:DDK655566 DNG655557:DNG655566 DXC655557:DXC655566 EGY655557:EGY655566 EQU655557:EQU655566 FAQ655557:FAQ655566 FKM655557:FKM655566 FUI655557:FUI655566 GEE655557:GEE655566 GOA655557:GOA655566 GXW655557:GXW655566 HHS655557:HHS655566 HRO655557:HRO655566 IBK655557:IBK655566 ILG655557:ILG655566 IVC655557:IVC655566 JEY655557:JEY655566 JOU655557:JOU655566 JYQ655557:JYQ655566 KIM655557:KIM655566 KSI655557:KSI655566 LCE655557:LCE655566 LMA655557:LMA655566 LVW655557:LVW655566 MFS655557:MFS655566 MPO655557:MPO655566 MZK655557:MZK655566 NJG655557:NJG655566 NTC655557:NTC655566 OCY655557:OCY655566 OMU655557:OMU655566 OWQ655557:OWQ655566 PGM655557:PGM655566 PQI655557:PQI655566 QAE655557:QAE655566 QKA655557:QKA655566 QTW655557:QTW655566 RDS655557:RDS655566 RNO655557:RNO655566 RXK655557:RXK655566 SHG655557:SHG655566 SRC655557:SRC655566 TAY655557:TAY655566 TKU655557:TKU655566 TUQ655557:TUQ655566 UEM655557:UEM655566 UOI655557:UOI655566 UYE655557:UYE655566 VIA655557:VIA655566 VRW655557:VRW655566 WBS655557:WBS655566 WLO655557:WLO655566 WVK655557:WVK655566 G786629:G786638 IY721093:IY721102 SU721093:SU721102 ACQ721093:ACQ721102 AMM721093:AMM721102 AWI721093:AWI721102 BGE721093:BGE721102 BQA721093:BQA721102 BZW721093:BZW721102 CJS721093:CJS721102 CTO721093:CTO721102 DDK721093:DDK721102 DNG721093:DNG721102 DXC721093:DXC721102 EGY721093:EGY721102 EQU721093:EQU721102 FAQ721093:FAQ721102 FKM721093:FKM721102 FUI721093:FUI721102 GEE721093:GEE721102 GOA721093:GOA721102 GXW721093:GXW721102 HHS721093:HHS721102 HRO721093:HRO721102 IBK721093:IBK721102 ILG721093:ILG721102 IVC721093:IVC721102 JEY721093:JEY721102 JOU721093:JOU721102 JYQ721093:JYQ721102 KIM721093:KIM721102 KSI721093:KSI721102 LCE721093:LCE721102 LMA721093:LMA721102 LVW721093:LVW721102 MFS721093:MFS721102 MPO721093:MPO721102 MZK721093:MZK721102 NJG721093:NJG721102 NTC721093:NTC721102 OCY721093:OCY721102 OMU721093:OMU721102 OWQ721093:OWQ721102 PGM721093:PGM721102 PQI721093:PQI721102 QAE721093:QAE721102 QKA721093:QKA721102 QTW721093:QTW721102 RDS721093:RDS721102 RNO721093:RNO721102 RXK721093:RXK721102 SHG721093:SHG721102 SRC721093:SRC721102 TAY721093:TAY721102 TKU721093:TKU721102 TUQ721093:TUQ721102 UEM721093:UEM721102 UOI721093:UOI721102 UYE721093:UYE721102 VIA721093:VIA721102 VRW721093:VRW721102 WBS721093:WBS721102 WLO721093:WLO721102 WVK721093:WVK721102 G852165:G852174 IY786629:IY786638 SU786629:SU786638 ACQ786629:ACQ786638 AMM786629:AMM786638 AWI786629:AWI786638 BGE786629:BGE786638 BQA786629:BQA786638 BZW786629:BZW786638 CJS786629:CJS786638 CTO786629:CTO786638 DDK786629:DDK786638 DNG786629:DNG786638 DXC786629:DXC786638 EGY786629:EGY786638 EQU786629:EQU786638 FAQ786629:FAQ786638 FKM786629:FKM786638 FUI786629:FUI786638 GEE786629:GEE786638 GOA786629:GOA786638 GXW786629:GXW786638 HHS786629:HHS786638 HRO786629:HRO786638 IBK786629:IBK786638 ILG786629:ILG786638 IVC786629:IVC786638 JEY786629:JEY786638 JOU786629:JOU786638 JYQ786629:JYQ786638 KIM786629:KIM786638 KSI786629:KSI786638 LCE786629:LCE786638 LMA786629:LMA786638 LVW786629:LVW786638 MFS786629:MFS786638 MPO786629:MPO786638 MZK786629:MZK786638 NJG786629:NJG786638 NTC786629:NTC786638 OCY786629:OCY786638 OMU786629:OMU786638 OWQ786629:OWQ786638 PGM786629:PGM786638 PQI786629:PQI786638 QAE786629:QAE786638 QKA786629:QKA786638 QTW786629:QTW786638 RDS786629:RDS786638 RNO786629:RNO786638 RXK786629:RXK786638 SHG786629:SHG786638 SRC786629:SRC786638 TAY786629:TAY786638 TKU786629:TKU786638 TUQ786629:TUQ786638 UEM786629:UEM786638 UOI786629:UOI786638 UYE786629:UYE786638 VIA786629:VIA786638 VRW786629:VRW786638 WBS786629:WBS786638 WLO786629:WLO786638 WVK786629:WVK786638 G917701:G917710 IY852165:IY852174 SU852165:SU852174 ACQ852165:ACQ852174 AMM852165:AMM852174 AWI852165:AWI852174 BGE852165:BGE852174 BQA852165:BQA852174 BZW852165:BZW852174 CJS852165:CJS852174 CTO852165:CTO852174 DDK852165:DDK852174 DNG852165:DNG852174 DXC852165:DXC852174 EGY852165:EGY852174 EQU852165:EQU852174 FAQ852165:FAQ852174 FKM852165:FKM852174 FUI852165:FUI852174 GEE852165:GEE852174 GOA852165:GOA852174 GXW852165:GXW852174 HHS852165:HHS852174 HRO852165:HRO852174 IBK852165:IBK852174 ILG852165:ILG852174 IVC852165:IVC852174 JEY852165:JEY852174 JOU852165:JOU852174 JYQ852165:JYQ852174 KIM852165:KIM852174 KSI852165:KSI852174 LCE852165:LCE852174 LMA852165:LMA852174 LVW852165:LVW852174 MFS852165:MFS852174 MPO852165:MPO852174 MZK852165:MZK852174 NJG852165:NJG852174 NTC852165:NTC852174 OCY852165:OCY852174 OMU852165:OMU852174 OWQ852165:OWQ852174 PGM852165:PGM852174 PQI852165:PQI852174 QAE852165:QAE852174 QKA852165:QKA852174 QTW852165:QTW852174 RDS852165:RDS852174 RNO852165:RNO852174 RXK852165:RXK852174 SHG852165:SHG852174 SRC852165:SRC852174 TAY852165:TAY852174 TKU852165:TKU852174 TUQ852165:TUQ852174 UEM852165:UEM852174 UOI852165:UOI852174 UYE852165:UYE852174 VIA852165:VIA852174 VRW852165:VRW852174 WBS852165:WBS852174 WLO852165:WLO852174 WVK852165:WVK852174 G983237:G983246 IY917701:IY917710 SU917701:SU917710 ACQ917701:ACQ917710 AMM917701:AMM917710 AWI917701:AWI917710 BGE917701:BGE917710 BQA917701:BQA917710 BZW917701:BZW917710 CJS917701:CJS917710 CTO917701:CTO917710 DDK917701:DDK917710 DNG917701:DNG917710 DXC917701:DXC917710 EGY917701:EGY917710 EQU917701:EQU917710 FAQ917701:FAQ917710 FKM917701:FKM917710 FUI917701:FUI917710 GEE917701:GEE917710 GOA917701:GOA917710 GXW917701:GXW917710 HHS917701:HHS917710 HRO917701:HRO917710 IBK917701:IBK917710 ILG917701:ILG917710 IVC917701:IVC917710 JEY917701:JEY917710 JOU917701:JOU917710 JYQ917701:JYQ917710 KIM917701:KIM917710 KSI917701:KSI917710 LCE917701:LCE917710 LMA917701:LMA917710 LVW917701:LVW917710 MFS917701:MFS917710 MPO917701:MPO917710 MZK917701:MZK917710 NJG917701:NJG917710 NTC917701:NTC917710 OCY917701:OCY917710 OMU917701:OMU917710 OWQ917701:OWQ917710 PGM917701:PGM917710 PQI917701:PQI917710 QAE917701:QAE917710 QKA917701:QKA917710 QTW917701:QTW917710 RDS917701:RDS917710 RNO917701:RNO917710 RXK917701:RXK917710 SHG917701:SHG917710 SRC917701:SRC917710 TAY917701:TAY917710 TKU917701:TKU917710 TUQ917701:TUQ917710 UEM917701:UEM917710 UOI917701:UOI917710 UYE917701:UYE917710 VIA917701:VIA917710 VRW917701:VRW917710 WBS917701:WBS917710 WLO917701:WLO917710 WVK917701:WVK917710 WVK983237:WVK983246 IY983237:IY983246 SU983237:SU983246 ACQ983237:ACQ983246 AMM983237:AMM983246 AWI983237:AWI983246 BGE983237:BGE983246 BQA983237:BQA983246 BZW983237:BZW983246 CJS983237:CJS983246 CTO983237:CTO983246 DDK983237:DDK983246 DNG983237:DNG983246 DXC983237:DXC983246 EGY983237:EGY983246 EQU983237:EQU983246 FAQ983237:FAQ983246 FKM983237:FKM983246 FUI983237:FUI983246 GEE983237:GEE983246 GOA983237:GOA983246 GXW983237:GXW983246 HHS983237:HHS983246 HRO983237:HRO983246 IBK983237:IBK983246 ILG983237:ILG983246 IVC983237:IVC983246 JEY983237:JEY983246 JOU983237:JOU983246 JYQ983237:JYQ983246 KIM983237:KIM983246 KSI983237:KSI983246 LCE983237:LCE983246 LMA983237:LMA983246 LVW983237:LVW983246 MFS983237:MFS983246 MPO983237:MPO983246 MZK983237:MZK983246 NJG983237:NJG983246 NTC983237:NTC983246 OCY983237:OCY983246 OMU983237:OMU983246 OWQ983237:OWQ983246 PGM983237:PGM983246 PQI983237:PQI983246 QAE983237:QAE983246 QKA983237:QKA983246 QTW983237:QTW983246 RDS983237:RDS983246 RNO983237:RNO983246 RXK983237:RXK983246 SHG983237:SHG983246 SRC983237:SRC983246 TAY983237:TAY983246 TKU983237:TKU983246 TUQ983237:TUQ983246 UEM983237:UEM983246 UOI983237:UOI983246 UYE983237:UYE983246 VIA983237:VIA983246 VRW983237:VRW983246 WBS983237:WBS983246 WLO983237:WLO983246 G65675:G65692" xr:uid="{00000000-0002-0000-0B00-000001000000}">
      <formula1>-9.99999999999999E+26</formula1>
      <formula2>9.99999999999999E+31</formula2>
    </dataValidation>
    <dataValidation type="decimal" allowBlank="1" showInputMessage="1" showErrorMessage="1" error="Digite solo valores" prompt="Digite valor positivo si es Credito_x000a_Digite con signo negavito si es debito" sqref="WVK982939:WVK982955 IY218:IY219 SU218:SU219 ACQ218:ACQ219 AMM218:AMM219 AWI218:AWI219 BGE218:BGE219 BQA218:BQA219 BZW218:BZW219 CJS218:CJS219 CTO218:CTO219 DDK218:DDK219 DNG218:DNG219 DXC218:DXC219 EGY218:EGY219 EQU218:EQU219 FAQ218:FAQ219 FKM218:FKM219 FUI218:FUI219 GEE218:GEE219 GOA218:GOA219 GXW218:GXW219 HHS218:HHS219 HRO218:HRO219 IBK218:IBK219 ILG218:ILG219 IVC218:IVC219 JEY218:JEY219 JOU218:JOU219 JYQ218:JYQ219 KIM218:KIM219 KSI218:KSI219 LCE218:LCE219 LMA218:LMA219 LVW218:LVW219 MFS218:MFS219 MPO218:MPO219 MZK218:MZK219 NJG218:NJG219 NTC218:NTC219 OCY218:OCY219 OMU218:OMU219 OWQ218:OWQ219 PGM218:PGM219 PQI218:PQI219 QAE218:QAE219 QKA218:QKA219 QTW218:QTW219 RDS218:RDS219 RNO218:RNO219 RXK218:RXK219 SHG218:SHG219 SRC218:SRC219 TAY218:TAY219 TKU218:TKU219 TUQ218:TUQ219 UEM218:UEM219 UOI218:UOI219 UYE218:UYE219 VIA218:VIA219 VRW218:VRW219 WBS218:WBS219 WLO218:WLO219 WVK218:WVK219 G130989:G131005 IY65453:IY65469 SU65453:SU65469 ACQ65453:ACQ65469 AMM65453:AMM65469 AWI65453:AWI65469 BGE65453:BGE65469 BQA65453:BQA65469 BZW65453:BZW65469 CJS65453:CJS65469 CTO65453:CTO65469 DDK65453:DDK65469 DNG65453:DNG65469 DXC65453:DXC65469 EGY65453:EGY65469 EQU65453:EQU65469 FAQ65453:FAQ65469 FKM65453:FKM65469 FUI65453:FUI65469 GEE65453:GEE65469 GOA65453:GOA65469 GXW65453:GXW65469 HHS65453:HHS65469 HRO65453:HRO65469 IBK65453:IBK65469 ILG65453:ILG65469 IVC65453:IVC65469 JEY65453:JEY65469 JOU65453:JOU65469 JYQ65453:JYQ65469 KIM65453:KIM65469 KSI65453:KSI65469 LCE65453:LCE65469 LMA65453:LMA65469 LVW65453:LVW65469 MFS65453:MFS65469 MPO65453:MPO65469 MZK65453:MZK65469 NJG65453:NJG65469 NTC65453:NTC65469 OCY65453:OCY65469 OMU65453:OMU65469 OWQ65453:OWQ65469 PGM65453:PGM65469 PQI65453:PQI65469 QAE65453:QAE65469 QKA65453:QKA65469 QTW65453:QTW65469 RDS65453:RDS65469 RNO65453:RNO65469 RXK65453:RXK65469 SHG65453:SHG65469 SRC65453:SRC65469 TAY65453:TAY65469 TKU65453:TKU65469 TUQ65453:TUQ65469 UEM65453:UEM65469 UOI65453:UOI65469 UYE65453:UYE65469 VIA65453:VIA65469 VRW65453:VRW65469 WBS65453:WBS65469 WLO65453:WLO65469 WVK65453:WVK65469 G196525:G196541 IY130989:IY131005 SU130989:SU131005 ACQ130989:ACQ131005 AMM130989:AMM131005 AWI130989:AWI131005 BGE130989:BGE131005 BQA130989:BQA131005 BZW130989:BZW131005 CJS130989:CJS131005 CTO130989:CTO131005 DDK130989:DDK131005 DNG130989:DNG131005 DXC130989:DXC131005 EGY130989:EGY131005 EQU130989:EQU131005 FAQ130989:FAQ131005 FKM130989:FKM131005 FUI130989:FUI131005 GEE130989:GEE131005 GOA130989:GOA131005 GXW130989:GXW131005 HHS130989:HHS131005 HRO130989:HRO131005 IBK130989:IBK131005 ILG130989:ILG131005 IVC130989:IVC131005 JEY130989:JEY131005 JOU130989:JOU131005 JYQ130989:JYQ131005 KIM130989:KIM131005 KSI130989:KSI131005 LCE130989:LCE131005 LMA130989:LMA131005 LVW130989:LVW131005 MFS130989:MFS131005 MPO130989:MPO131005 MZK130989:MZK131005 NJG130989:NJG131005 NTC130989:NTC131005 OCY130989:OCY131005 OMU130989:OMU131005 OWQ130989:OWQ131005 PGM130989:PGM131005 PQI130989:PQI131005 QAE130989:QAE131005 QKA130989:QKA131005 QTW130989:QTW131005 RDS130989:RDS131005 RNO130989:RNO131005 RXK130989:RXK131005 SHG130989:SHG131005 SRC130989:SRC131005 TAY130989:TAY131005 TKU130989:TKU131005 TUQ130989:TUQ131005 UEM130989:UEM131005 UOI130989:UOI131005 UYE130989:UYE131005 VIA130989:VIA131005 VRW130989:VRW131005 WBS130989:WBS131005 WLO130989:WLO131005 WVK130989:WVK131005 G262061:G262077 IY196525:IY196541 SU196525:SU196541 ACQ196525:ACQ196541 AMM196525:AMM196541 AWI196525:AWI196541 BGE196525:BGE196541 BQA196525:BQA196541 BZW196525:BZW196541 CJS196525:CJS196541 CTO196525:CTO196541 DDK196525:DDK196541 DNG196525:DNG196541 DXC196525:DXC196541 EGY196525:EGY196541 EQU196525:EQU196541 FAQ196525:FAQ196541 FKM196525:FKM196541 FUI196525:FUI196541 GEE196525:GEE196541 GOA196525:GOA196541 GXW196525:GXW196541 HHS196525:HHS196541 HRO196525:HRO196541 IBK196525:IBK196541 ILG196525:ILG196541 IVC196525:IVC196541 JEY196525:JEY196541 JOU196525:JOU196541 JYQ196525:JYQ196541 KIM196525:KIM196541 KSI196525:KSI196541 LCE196525:LCE196541 LMA196525:LMA196541 LVW196525:LVW196541 MFS196525:MFS196541 MPO196525:MPO196541 MZK196525:MZK196541 NJG196525:NJG196541 NTC196525:NTC196541 OCY196525:OCY196541 OMU196525:OMU196541 OWQ196525:OWQ196541 PGM196525:PGM196541 PQI196525:PQI196541 QAE196525:QAE196541 QKA196525:QKA196541 QTW196525:QTW196541 RDS196525:RDS196541 RNO196525:RNO196541 RXK196525:RXK196541 SHG196525:SHG196541 SRC196525:SRC196541 TAY196525:TAY196541 TKU196525:TKU196541 TUQ196525:TUQ196541 UEM196525:UEM196541 UOI196525:UOI196541 UYE196525:UYE196541 VIA196525:VIA196541 VRW196525:VRW196541 WBS196525:WBS196541 WLO196525:WLO196541 WVK196525:WVK196541 G327597:G327613 IY262061:IY262077 SU262061:SU262077 ACQ262061:ACQ262077 AMM262061:AMM262077 AWI262061:AWI262077 BGE262061:BGE262077 BQA262061:BQA262077 BZW262061:BZW262077 CJS262061:CJS262077 CTO262061:CTO262077 DDK262061:DDK262077 DNG262061:DNG262077 DXC262061:DXC262077 EGY262061:EGY262077 EQU262061:EQU262077 FAQ262061:FAQ262077 FKM262061:FKM262077 FUI262061:FUI262077 GEE262061:GEE262077 GOA262061:GOA262077 GXW262061:GXW262077 HHS262061:HHS262077 HRO262061:HRO262077 IBK262061:IBK262077 ILG262061:ILG262077 IVC262061:IVC262077 JEY262061:JEY262077 JOU262061:JOU262077 JYQ262061:JYQ262077 KIM262061:KIM262077 KSI262061:KSI262077 LCE262061:LCE262077 LMA262061:LMA262077 LVW262061:LVW262077 MFS262061:MFS262077 MPO262061:MPO262077 MZK262061:MZK262077 NJG262061:NJG262077 NTC262061:NTC262077 OCY262061:OCY262077 OMU262061:OMU262077 OWQ262061:OWQ262077 PGM262061:PGM262077 PQI262061:PQI262077 QAE262061:QAE262077 QKA262061:QKA262077 QTW262061:QTW262077 RDS262061:RDS262077 RNO262061:RNO262077 RXK262061:RXK262077 SHG262061:SHG262077 SRC262061:SRC262077 TAY262061:TAY262077 TKU262061:TKU262077 TUQ262061:TUQ262077 UEM262061:UEM262077 UOI262061:UOI262077 UYE262061:UYE262077 VIA262061:VIA262077 VRW262061:VRW262077 WBS262061:WBS262077 WLO262061:WLO262077 WVK262061:WVK262077 G393133:G393149 IY327597:IY327613 SU327597:SU327613 ACQ327597:ACQ327613 AMM327597:AMM327613 AWI327597:AWI327613 BGE327597:BGE327613 BQA327597:BQA327613 BZW327597:BZW327613 CJS327597:CJS327613 CTO327597:CTO327613 DDK327597:DDK327613 DNG327597:DNG327613 DXC327597:DXC327613 EGY327597:EGY327613 EQU327597:EQU327613 FAQ327597:FAQ327613 FKM327597:FKM327613 FUI327597:FUI327613 GEE327597:GEE327613 GOA327597:GOA327613 GXW327597:GXW327613 HHS327597:HHS327613 HRO327597:HRO327613 IBK327597:IBK327613 ILG327597:ILG327613 IVC327597:IVC327613 JEY327597:JEY327613 JOU327597:JOU327613 JYQ327597:JYQ327613 KIM327597:KIM327613 KSI327597:KSI327613 LCE327597:LCE327613 LMA327597:LMA327613 LVW327597:LVW327613 MFS327597:MFS327613 MPO327597:MPO327613 MZK327597:MZK327613 NJG327597:NJG327613 NTC327597:NTC327613 OCY327597:OCY327613 OMU327597:OMU327613 OWQ327597:OWQ327613 PGM327597:PGM327613 PQI327597:PQI327613 QAE327597:QAE327613 QKA327597:QKA327613 QTW327597:QTW327613 RDS327597:RDS327613 RNO327597:RNO327613 RXK327597:RXK327613 SHG327597:SHG327613 SRC327597:SRC327613 TAY327597:TAY327613 TKU327597:TKU327613 TUQ327597:TUQ327613 UEM327597:UEM327613 UOI327597:UOI327613 UYE327597:UYE327613 VIA327597:VIA327613 VRW327597:VRW327613 WBS327597:WBS327613 WLO327597:WLO327613 WVK327597:WVK327613 G458669:G458685 IY393133:IY393149 SU393133:SU393149 ACQ393133:ACQ393149 AMM393133:AMM393149 AWI393133:AWI393149 BGE393133:BGE393149 BQA393133:BQA393149 BZW393133:BZW393149 CJS393133:CJS393149 CTO393133:CTO393149 DDK393133:DDK393149 DNG393133:DNG393149 DXC393133:DXC393149 EGY393133:EGY393149 EQU393133:EQU393149 FAQ393133:FAQ393149 FKM393133:FKM393149 FUI393133:FUI393149 GEE393133:GEE393149 GOA393133:GOA393149 GXW393133:GXW393149 HHS393133:HHS393149 HRO393133:HRO393149 IBK393133:IBK393149 ILG393133:ILG393149 IVC393133:IVC393149 JEY393133:JEY393149 JOU393133:JOU393149 JYQ393133:JYQ393149 KIM393133:KIM393149 KSI393133:KSI393149 LCE393133:LCE393149 LMA393133:LMA393149 LVW393133:LVW393149 MFS393133:MFS393149 MPO393133:MPO393149 MZK393133:MZK393149 NJG393133:NJG393149 NTC393133:NTC393149 OCY393133:OCY393149 OMU393133:OMU393149 OWQ393133:OWQ393149 PGM393133:PGM393149 PQI393133:PQI393149 QAE393133:QAE393149 QKA393133:QKA393149 QTW393133:QTW393149 RDS393133:RDS393149 RNO393133:RNO393149 RXK393133:RXK393149 SHG393133:SHG393149 SRC393133:SRC393149 TAY393133:TAY393149 TKU393133:TKU393149 TUQ393133:TUQ393149 UEM393133:UEM393149 UOI393133:UOI393149 UYE393133:UYE393149 VIA393133:VIA393149 VRW393133:VRW393149 WBS393133:WBS393149 WLO393133:WLO393149 WVK393133:WVK393149 G524205:G524221 IY458669:IY458685 SU458669:SU458685 ACQ458669:ACQ458685 AMM458669:AMM458685 AWI458669:AWI458685 BGE458669:BGE458685 BQA458669:BQA458685 BZW458669:BZW458685 CJS458669:CJS458685 CTO458669:CTO458685 DDK458669:DDK458685 DNG458669:DNG458685 DXC458669:DXC458685 EGY458669:EGY458685 EQU458669:EQU458685 FAQ458669:FAQ458685 FKM458669:FKM458685 FUI458669:FUI458685 GEE458669:GEE458685 GOA458669:GOA458685 GXW458669:GXW458685 HHS458669:HHS458685 HRO458669:HRO458685 IBK458669:IBK458685 ILG458669:ILG458685 IVC458669:IVC458685 JEY458669:JEY458685 JOU458669:JOU458685 JYQ458669:JYQ458685 KIM458669:KIM458685 KSI458669:KSI458685 LCE458669:LCE458685 LMA458669:LMA458685 LVW458669:LVW458685 MFS458669:MFS458685 MPO458669:MPO458685 MZK458669:MZK458685 NJG458669:NJG458685 NTC458669:NTC458685 OCY458669:OCY458685 OMU458669:OMU458685 OWQ458669:OWQ458685 PGM458669:PGM458685 PQI458669:PQI458685 QAE458669:QAE458685 QKA458669:QKA458685 QTW458669:QTW458685 RDS458669:RDS458685 RNO458669:RNO458685 RXK458669:RXK458685 SHG458669:SHG458685 SRC458669:SRC458685 TAY458669:TAY458685 TKU458669:TKU458685 TUQ458669:TUQ458685 UEM458669:UEM458685 UOI458669:UOI458685 UYE458669:UYE458685 VIA458669:VIA458685 VRW458669:VRW458685 WBS458669:WBS458685 WLO458669:WLO458685 WVK458669:WVK458685 G589741:G589757 IY524205:IY524221 SU524205:SU524221 ACQ524205:ACQ524221 AMM524205:AMM524221 AWI524205:AWI524221 BGE524205:BGE524221 BQA524205:BQA524221 BZW524205:BZW524221 CJS524205:CJS524221 CTO524205:CTO524221 DDK524205:DDK524221 DNG524205:DNG524221 DXC524205:DXC524221 EGY524205:EGY524221 EQU524205:EQU524221 FAQ524205:FAQ524221 FKM524205:FKM524221 FUI524205:FUI524221 GEE524205:GEE524221 GOA524205:GOA524221 GXW524205:GXW524221 HHS524205:HHS524221 HRO524205:HRO524221 IBK524205:IBK524221 ILG524205:ILG524221 IVC524205:IVC524221 JEY524205:JEY524221 JOU524205:JOU524221 JYQ524205:JYQ524221 KIM524205:KIM524221 KSI524205:KSI524221 LCE524205:LCE524221 LMA524205:LMA524221 LVW524205:LVW524221 MFS524205:MFS524221 MPO524205:MPO524221 MZK524205:MZK524221 NJG524205:NJG524221 NTC524205:NTC524221 OCY524205:OCY524221 OMU524205:OMU524221 OWQ524205:OWQ524221 PGM524205:PGM524221 PQI524205:PQI524221 QAE524205:QAE524221 QKA524205:QKA524221 QTW524205:QTW524221 RDS524205:RDS524221 RNO524205:RNO524221 RXK524205:RXK524221 SHG524205:SHG524221 SRC524205:SRC524221 TAY524205:TAY524221 TKU524205:TKU524221 TUQ524205:TUQ524221 UEM524205:UEM524221 UOI524205:UOI524221 UYE524205:UYE524221 VIA524205:VIA524221 VRW524205:VRW524221 WBS524205:WBS524221 WLO524205:WLO524221 WVK524205:WVK524221 G655277:G655293 IY589741:IY589757 SU589741:SU589757 ACQ589741:ACQ589757 AMM589741:AMM589757 AWI589741:AWI589757 BGE589741:BGE589757 BQA589741:BQA589757 BZW589741:BZW589757 CJS589741:CJS589757 CTO589741:CTO589757 DDK589741:DDK589757 DNG589741:DNG589757 DXC589741:DXC589757 EGY589741:EGY589757 EQU589741:EQU589757 FAQ589741:FAQ589757 FKM589741:FKM589757 FUI589741:FUI589757 GEE589741:GEE589757 GOA589741:GOA589757 GXW589741:GXW589757 HHS589741:HHS589757 HRO589741:HRO589757 IBK589741:IBK589757 ILG589741:ILG589757 IVC589741:IVC589757 JEY589741:JEY589757 JOU589741:JOU589757 JYQ589741:JYQ589757 KIM589741:KIM589757 KSI589741:KSI589757 LCE589741:LCE589757 LMA589741:LMA589757 LVW589741:LVW589757 MFS589741:MFS589757 MPO589741:MPO589757 MZK589741:MZK589757 NJG589741:NJG589757 NTC589741:NTC589757 OCY589741:OCY589757 OMU589741:OMU589757 OWQ589741:OWQ589757 PGM589741:PGM589757 PQI589741:PQI589757 QAE589741:QAE589757 QKA589741:QKA589757 QTW589741:QTW589757 RDS589741:RDS589757 RNO589741:RNO589757 RXK589741:RXK589757 SHG589741:SHG589757 SRC589741:SRC589757 TAY589741:TAY589757 TKU589741:TKU589757 TUQ589741:TUQ589757 UEM589741:UEM589757 UOI589741:UOI589757 UYE589741:UYE589757 VIA589741:VIA589757 VRW589741:VRW589757 WBS589741:WBS589757 WLO589741:WLO589757 WVK589741:WVK589757 G720813:G720829 IY655277:IY655293 SU655277:SU655293 ACQ655277:ACQ655293 AMM655277:AMM655293 AWI655277:AWI655293 BGE655277:BGE655293 BQA655277:BQA655293 BZW655277:BZW655293 CJS655277:CJS655293 CTO655277:CTO655293 DDK655277:DDK655293 DNG655277:DNG655293 DXC655277:DXC655293 EGY655277:EGY655293 EQU655277:EQU655293 FAQ655277:FAQ655293 FKM655277:FKM655293 FUI655277:FUI655293 GEE655277:GEE655293 GOA655277:GOA655293 GXW655277:GXW655293 HHS655277:HHS655293 HRO655277:HRO655293 IBK655277:IBK655293 ILG655277:ILG655293 IVC655277:IVC655293 JEY655277:JEY655293 JOU655277:JOU655293 JYQ655277:JYQ655293 KIM655277:KIM655293 KSI655277:KSI655293 LCE655277:LCE655293 LMA655277:LMA655293 LVW655277:LVW655293 MFS655277:MFS655293 MPO655277:MPO655293 MZK655277:MZK655293 NJG655277:NJG655293 NTC655277:NTC655293 OCY655277:OCY655293 OMU655277:OMU655293 OWQ655277:OWQ655293 PGM655277:PGM655293 PQI655277:PQI655293 QAE655277:QAE655293 QKA655277:QKA655293 QTW655277:QTW655293 RDS655277:RDS655293 RNO655277:RNO655293 RXK655277:RXK655293 SHG655277:SHG655293 SRC655277:SRC655293 TAY655277:TAY655293 TKU655277:TKU655293 TUQ655277:TUQ655293 UEM655277:UEM655293 UOI655277:UOI655293 UYE655277:UYE655293 VIA655277:VIA655293 VRW655277:VRW655293 WBS655277:WBS655293 WLO655277:WLO655293 WVK655277:WVK655293 G786349:G786365 IY720813:IY720829 SU720813:SU720829 ACQ720813:ACQ720829 AMM720813:AMM720829 AWI720813:AWI720829 BGE720813:BGE720829 BQA720813:BQA720829 BZW720813:BZW720829 CJS720813:CJS720829 CTO720813:CTO720829 DDK720813:DDK720829 DNG720813:DNG720829 DXC720813:DXC720829 EGY720813:EGY720829 EQU720813:EQU720829 FAQ720813:FAQ720829 FKM720813:FKM720829 FUI720813:FUI720829 GEE720813:GEE720829 GOA720813:GOA720829 GXW720813:GXW720829 HHS720813:HHS720829 HRO720813:HRO720829 IBK720813:IBK720829 ILG720813:ILG720829 IVC720813:IVC720829 JEY720813:JEY720829 JOU720813:JOU720829 JYQ720813:JYQ720829 KIM720813:KIM720829 KSI720813:KSI720829 LCE720813:LCE720829 LMA720813:LMA720829 LVW720813:LVW720829 MFS720813:MFS720829 MPO720813:MPO720829 MZK720813:MZK720829 NJG720813:NJG720829 NTC720813:NTC720829 OCY720813:OCY720829 OMU720813:OMU720829 OWQ720813:OWQ720829 PGM720813:PGM720829 PQI720813:PQI720829 QAE720813:QAE720829 QKA720813:QKA720829 QTW720813:QTW720829 RDS720813:RDS720829 RNO720813:RNO720829 RXK720813:RXK720829 SHG720813:SHG720829 SRC720813:SRC720829 TAY720813:TAY720829 TKU720813:TKU720829 TUQ720813:TUQ720829 UEM720813:UEM720829 UOI720813:UOI720829 UYE720813:UYE720829 VIA720813:VIA720829 VRW720813:VRW720829 WBS720813:WBS720829 WLO720813:WLO720829 WVK720813:WVK720829 G851885:G851901 IY786349:IY786365 SU786349:SU786365 ACQ786349:ACQ786365 AMM786349:AMM786365 AWI786349:AWI786365 BGE786349:BGE786365 BQA786349:BQA786365 BZW786349:BZW786365 CJS786349:CJS786365 CTO786349:CTO786365 DDK786349:DDK786365 DNG786349:DNG786365 DXC786349:DXC786365 EGY786349:EGY786365 EQU786349:EQU786365 FAQ786349:FAQ786365 FKM786349:FKM786365 FUI786349:FUI786365 GEE786349:GEE786365 GOA786349:GOA786365 GXW786349:GXW786365 HHS786349:HHS786365 HRO786349:HRO786365 IBK786349:IBK786365 ILG786349:ILG786365 IVC786349:IVC786365 JEY786349:JEY786365 JOU786349:JOU786365 JYQ786349:JYQ786365 KIM786349:KIM786365 KSI786349:KSI786365 LCE786349:LCE786365 LMA786349:LMA786365 LVW786349:LVW786365 MFS786349:MFS786365 MPO786349:MPO786365 MZK786349:MZK786365 NJG786349:NJG786365 NTC786349:NTC786365 OCY786349:OCY786365 OMU786349:OMU786365 OWQ786349:OWQ786365 PGM786349:PGM786365 PQI786349:PQI786365 QAE786349:QAE786365 QKA786349:QKA786365 QTW786349:QTW786365 RDS786349:RDS786365 RNO786349:RNO786365 RXK786349:RXK786365 SHG786349:SHG786365 SRC786349:SRC786365 TAY786349:TAY786365 TKU786349:TKU786365 TUQ786349:TUQ786365 UEM786349:UEM786365 UOI786349:UOI786365 UYE786349:UYE786365 VIA786349:VIA786365 VRW786349:VRW786365 WBS786349:WBS786365 WLO786349:WLO786365 WVK786349:WVK786365 G917421:G917437 IY851885:IY851901 SU851885:SU851901 ACQ851885:ACQ851901 AMM851885:AMM851901 AWI851885:AWI851901 BGE851885:BGE851901 BQA851885:BQA851901 BZW851885:BZW851901 CJS851885:CJS851901 CTO851885:CTO851901 DDK851885:DDK851901 DNG851885:DNG851901 DXC851885:DXC851901 EGY851885:EGY851901 EQU851885:EQU851901 FAQ851885:FAQ851901 FKM851885:FKM851901 FUI851885:FUI851901 GEE851885:GEE851901 GOA851885:GOA851901 GXW851885:GXW851901 HHS851885:HHS851901 HRO851885:HRO851901 IBK851885:IBK851901 ILG851885:ILG851901 IVC851885:IVC851901 JEY851885:JEY851901 JOU851885:JOU851901 JYQ851885:JYQ851901 KIM851885:KIM851901 KSI851885:KSI851901 LCE851885:LCE851901 LMA851885:LMA851901 LVW851885:LVW851901 MFS851885:MFS851901 MPO851885:MPO851901 MZK851885:MZK851901 NJG851885:NJG851901 NTC851885:NTC851901 OCY851885:OCY851901 OMU851885:OMU851901 OWQ851885:OWQ851901 PGM851885:PGM851901 PQI851885:PQI851901 QAE851885:QAE851901 QKA851885:QKA851901 QTW851885:QTW851901 RDS851885:RDS851901 RNO851885:RNO851901 RXK851885:RXK851901 SHG851885:SHG851901 SRC851885:SRC851901 TAY851885:TAY851901 TKU851885:TKU851901 TUQ851885:TUQ851901 UEM851885:UEM851901 UOI851885:UOI851901 UYE851885:UYE851901 VIA851885:VIA851901 VRW851885:VRW851901 WBS851885:WBS851901 WLO851885:WLO851901 WVK851885:WVK851901 G982957:G982973 IY917421:IY917437 SU917421:SU917437 ACQ917421:ACQ917437 AMM917421:AMM917437 AWI917421:AWI917437 BGE917421:BGE917437 BQA917421:BQA917437 BZW917421:BZW917437 CJS917421:CJS917437 CTO917421:CTO917437 DDK917421:DDK917437 DNG917421:DNG917437 DXC917421:DXC917437 EGY917421:EGY917437 EQU917421:EQU917437 FAQ917421:FAQ917437 FKM917421:FKM917437 FUI917421:FUI917437 GEE917421:GEE917437 GOA917421:GOA917437 GXW917421:GXW917437 HHS917421:HHS917437 HRO917421:HRO917437 IBK917421:IBK917437 ILG917421:ILG917437 IVC917421:IVC917437 JEY917421:JEY917437 JOU917421:JOU917437 JYQ917421:JYQ917437 KIM917421:KIM917437 KSI917421:KSI917437 LCE917421:LCE917437 LMA917421:LMA917437 LVW917421:LVW917437 MFS917421:MFS917437 MPO917421:MPO917437 MZK917421:MZK917437 NJG917421:NJG917437 NTC917421:NTC917437 OCY917421:OCY917437 OMU917421:OMU917437 OWQ917421:OWQ917437 PGM917421:PGM917437 PQI917421:PQI917437 QAE917421:QAE917437 QKA917421:QKA917437 QTW917421:QTW917437 RDS917421:RDS917437 RNO917421:RNO917437 RXK917421:RXK917437 SHG917421:SHG917437 SRC917421:SRC917437 TAY917421:TAY917437 TKU917421:TKU917437 TUQ917421:TUQ917437 UEM917421:UEM917437 UOI917421:UOI917437 UYE917421:UYE917437 VIA917421:VIA917437 VRW917421:VRW917437 WBS917421:WBS917437 WLO917421:WLO917437 WVK917421:WVK917437 G65435:G65451 IY982957:IY982973 SU982957:SU982973 ACQ982957:ACQ982973 AMM982957:AMM982973 AWI982957:AWI982973 BGE982957:BGE982973 BQA982957:BQA982973 BZW982957:BZW982973 CJS982957:CJS982973 CTO982957:CTO982973 DDK982957:DDK982973 DNG982957:DNG982973 DXC982957:DXC982973 EGY982957:EGY982973 EQU982957:EQU982973 FAQ982957:FAQ982973 FKM982957:FKM982973 FUI982957:FUI982973 GEE982957:GEE982973 GOA982957:GOA982973 GXW982957:GXW982973 HHS982957:HHS982973 HRO982957:HRO982973 IBK982957:IBK982973 ILG982957:ILG982973 IVC982957:IVC982973 JEY982957:JEY982973 JOU982957:JOU982973 JYQ982957:JYQ982973 KIM982957:KIM982973 KSI982957:KSI982973 LCE982957:LCE982973 LMA982957:LMA982973 LVW982957:LVW982973 MFS982957:MFS982973 MPO982957:MPO982973 MZK982957:MZK982973 NJG982957:NJG982973 NTC982957:NTC982973 OCY982957:OCY982973 OMU982957:OMU982973 OWQ982957:OWQ982973 PGM982957:PGM982973 PQI982957:PQI982973 QAE982957:QAE982973 QKA982957:QKA982973 QTW982957:QTW982973 RDS982957:RDS982973 RNO982957:RNO982973 RXK982957:RXK982973 SHG982957:SHG982973 SRC982957:SRC982973 TAY982957:TAY982973 TKU982957:TKU982973 TUQ982957:TUQ982973 UEM982957:UEM982973 UOI982957:UOI982973 UYE982957:UYE982973 VIA982957:VIA982973 VRW982957:VRW982973 WBS982957:WBS982973 WLO982957:WLO982973 WVK982957:WVK982973 G130971:G130987 IY65435:IY65451 SU65435:SU65451 ACQ65435:ACQ65451 AMM65435:AMM65451 AWI65435:AWI65451 BGE65435:BGE65451 BQA65435:BQA65451 BZW65435:BZW65451 CJS65435:CJS65451 CTO65435:CTO65451 DDK65435:DDK65451 DNG65435:DNG65451 DXC65435:DXC65451 EGY65435:EGY65451 EQU65435:EQU65451 FAQ65435:FAQ65451 FKM65435:FKM65451 FUI65435:FUI65451 GEE65435:GEE65451 GOA65435:GOA65451 GXW65435:GXW65451 HHS65435:HHS65451 HRO65435:HRO65451 IBK65435:IBK65451 ILG65435:ILG65451 IVC65435:IVC65451 JEY65435:JEY65451 JOU65435:JOU65451 JYQ65435:JYQ65451 KIM65435:KIM65451 KSI65435:KSI65451 LCE65435:LCE65451 LMA65435:LMA65451 LVW65435:LVW65451 MFS65435:MFS65451 MPO65435:MPO65451 MZK65435:MZK65451 NJG65435:NJG65451 NTC65435:NTC65451 OCY65435:OCY65451 OMU65435:OMU65451 OWQ65435:OWQ65451 PGM65435:PGM65451 PQI65435:PQI65451 QAE65435:QAE65451 QKA65435:QKA65451 QTW65435:QTW65451 RDS65435:RDS65451 RNO65435:RNO65451 RXK65435:RXK65451 SHG65435:SHG65451 SRC65435:SRC65451 TAY65435:TAY65451 TKU65435:TKU65451 TUQ65435:TUQ65451 UEM65435:UEM65451 UOI65435:UOI65451 UYE65435:UYE65451 VIA65435:VIA65451 VRW65435:VRW65451 WBS65435:WBS65451 WLO65435:WLO65451 WVK65435:WVK65451 G196507:G196523 IY130971:IY130987 SU130971:SU130987 ACQ130971:ACQ130987 AMM130971:AMM130987 AWI130971:AWI130987 BGE130971:BGE130987 BQA130971:BQA130987 BZW130971:BZW130987 CJS130971:CJS130987 CTO130971:CTO130987 DDK130971:DDK130987 DNG130971:DNG130987 DXC130971:DXC130987 EGY130971:EGY130987 EQU130971:EQU130987 FAQ130971:FAQ130987 FKM130971:FKM130987 FUI130971:FUI130987 GEE130971:GEE130987 GOA130971:GOA130987 GXW130971:GXW130987 HHS130971:HHS130987 HRO130971:HRO130987 IBK130971:IBK130987 ILG130971:ILG130987 IVC130971:IVC130987 JEY130971:JEY130987 JOU130971:JOU130987 JYQ130971:JYQ130987 KIM130971:KIM130987 KSI130971:KSI130987 LCE130971:LCE130987 LMA130971:LMA130987 LVW130971:LVW130987 MFS130971:MFS130987 MPO130971:MPO130987 MZK130971:MZK130987 NJG130971:NJG130987 NTC130971:NTC130987 OCY130971:OCY130987 OMU130971:OMU130987 OWQ130971:OWQ130987 PGM130971:PGM130987 PQI130971:PQI130987 QAE130971:QAE130987 QKA130971:QKA130987 QTW130971:QTW130987 RDS130971:RDS130987 RNO130971:RNO130987 RXK130971:RXK130987 SHG130971:SHG130987 SRC130971:SRC130987 TAY130971:TAY130987 TKU130971:TKU130987 TUQ130971:TUQ130987 UEM130971:UEM130987 UOI130971:UOI130987 UYE130971:UYE130987 VIA130971:VIA130987 VRW130971:VRW130987 WBS130971:WBS130987 WLO130971:WLO130987 WVK130971:WVK130987 G262043:G262059 IY196507:IY196523 SU196507:SU196523 ACQ196507:ACQ196523 AMM196507:AMM196523 AWI196507:AWI196523 BGE196507:BGE196523 BQA196507:BQA196523 BZW196507:BZW196523 CJS196507:CJS196523 CTO196507:CTO196523 DDK196507:DDK196523 DNG196507:DNG196523 DXC196507:DXC196523 EGY196507:EGY196523 EQU196507:EQU196523 FAQ196507:FAQ196523 FKM196507:FKM196523 FUI196507:FUI196523 GEE196507:GEE196523 GOA196507:GOA196523 GXW196507:GXW196523 HHS196507:HHS196523 HRO196507:HRO196523 IBK196507:IBK196523 ILG196507:ILG196523 IVC196507:IVC196523 JEY196507:JEY196523 JOU196507:JOU196523 JYQ196507:JYQ196523 KIM196507:KIM196523 KSI196507:KSI196523 LCE196507:LCE196523 LMA196507:LMA196523 LVW196507:LVW196523 MFS196507:MFS196523 MPO196507:MPO196523 MZK196507:MZK196523 NJG196507:NJG196523 NTC196507:NTC196523 OCY196507:OCY196523 OMU196507:OMU196523 OWQ196507:OWQ196523 PGM196507:PGM196523 PQI196507:PQI196523 QAE196507:QAE196523 QKA196507:QKA196523 QTW196507:QTW196523 RDS196507:RDS196523 RNO196507:RNO196523 RXK196507:RXK196523 SHG196507:SHG196523 SRC196507:SRC196523 TAY196507:TAY196523 TKU196507:TKU196523 TUQ196507:TUQ196523 UEM196507:UEM196523 UOI196507:UOI196523 UYE196507:UYE196523 VIA196507:VIA196523 VRW196507:VRW196523 WBS196507:WBS196523 WLO196507:WLO196523 WVK196507:WVK196523 G327579:G327595 IY262043:IY262059 SU262043:SU262059 ACQ262043:ACQ262059 AMM262043:AMM262059 AWI262043:AWI262059 BGE262043:BGE262059 BQA262043:BQA262059 BZW262043:BZW262059 CJS262043:CJS262059 CTO262043:CTO262059 DDK262043:DDK262059 DNG262043:DNG262059 DXC262043:DXC262059 EGY262043:EGY262059 EQU262043:EQU262059 FAQ262043:FAQ262059 FKM262043:FKM262059 FUI262043:FUI262059 GEE262043:GEE262059 GOA262043:GOA262059 GXW262043:GXW262059 HHS262043:HHS262059 HRO262043:HRO262059 IBK262043:IBK262059 ILG262043:ILG262059 IVC262043:IVC262059 JEY262043:JEY262059 JOU262043:JOU262059 JYQ262043:JYQ262059 KIM262043:KIM262059 KSI262043:KSI262059 LCE262043:LCE262059 LMA262043:LMA262059 LVW262043:LVW262059 MFS262043:MFS262059 MPO262043:MPO262059 MZK262043:MZK262059 NJG262043:NJG262059 NTC262043:NTC262059 OCY262043:OCY262059 OMU262043:OMU262059 OWQ262043:OWQ262059 PGM262043:PGM262059 PQI262043:PQI262059 QAE262043:QAE262059 QKA262043:QKA262059 QTW262043:QTW262059 RDS262043:RDS262059 RNO262043:RNO262059 RXK262043:RXK262059 SHG262043:SHG262059 SRC262043:SRC262059 TAY262043:TAY262059 TKU262043:TKU262059 TUQ262043:TUQ262059 UEM262043:UEM262059 UOI262043:UOI262059 UYE262043:UYE262059 VIA262043:VIA262059 VRW262043:VRW262059 WBS262043:WBS262059 WLO262043:WLO262059 WVK262043:WVK262059 G393115:G393131 IY327579:IY327595 SU327579:SU327595 ACQ327579:ACQ327595 AMM327579:AMM327595 AWI327579:AWI327595 BGE327579:BGE327595 BQA327579:BQA327595 BZW327579:BZW327595 CJS327579:CJS327595 CTO327579:CTO327595 DDK327579:DDK327595 DNG327579:DNG327595 DXC327579:DXC327595 EGY327579:EGY327595 EQU327579:EQU327595 FAQ327579:FAQ327595 FKM327579:FKM327595 FUI327579:FUI327595 GEE327579:GEE327595 GOA327579:GOA327595 GXW327579:GXW327595 HHS327579:HHS327595 HRO327579:HRO327595 IBK327579:IBK327595 ILG327579:ILG327595 IVC327579:IVC327595 JEY327579:JEY327595 JOU327579:JOU327595 JYQ327579:JYQ327595 KIM327579:KIM327595 KSI327579:KSI327595 LCE327579:LCE327595 LMA327579:LMA327595 LVW327579:LVW327595 MFS327579:MFS327595 MPO327579:MPO327595 MZK327579:MZK327595 NJG327579:NJG327595 NTC327579:NTC327595 OCY327579:OCY327595 OMU327579:OMU327595 OWQ327579:OWQ327595 PGM327579:PGM327595 PQI327579:PQI327595 QAE327579:QAE327595 QKA327579:QKA327595 QTW327579:QTW327595 RDS327579:RDS327595 RNO327579:RNO327595 RXK327579:RXK327595 SHG327579:SHG327595 SRC327579:SRC327595 TAY327579:TAY327595 TKU327579:TKU327595 TUQ327579:TUQ327595 UEM327579:UEM327595 UOI327579:UOI327595 UYE327579:UYE327595 VIA327579:VIA327595 VRW327579:VRW327595 WBS327579:WBS327595 WLO327579:WLO327595 WVK327579:WVK327595 G458651:G458667 IY393115:IY393131 SU393115:SU393131 ACQ393115:ACQ393131 AMM393115:AMM393131 AWI393115:AWI393131 BGE393115:BGE393131 BQA393115:BQA393131 BZW393115:BZW393131 CJS393115:CJS393131 CTO393115:CTO393131 DDK393115:DDK393131 DNG393115:DNG393131 DXC393115:DXC393131 EGY393115:EGY393131 EQU393115:EQU393131 FAQ393115:FAQ393131 FKM393115:FKM393131 FUI393115:FUI393131 GEE393115:GEE393131 GOA393115:GOA393131 GXW393115:GXW393131 HHS393115:HHS393131 HRO393115:HRO393131 IBK393115:IBK393131 ILG393115:ILG393131 IVC393115:IVC393131 JEY393115:JEY393131 JOU393115:JOU393131 JYQ393115:JYQ393131 KIM393115:KIM393131 KSI393115:KSI393131 LCE393115:LCE393131 LMA393115:LMA393131 LVW393115:LVW393131 MFS393115:MFS393131 MPO393115:MPO393131 MZK393115:MZK393131 NJG393115:NJG393131 NTC393115:NTC393131 OCY393115:OCY393131 OMU393115:OMU393131 OWQ393115:OWQ393131 PGM393115:PGM393131 PQI393115:PQI393131 QAE393115:QAE393131 QKA393115:QKA393131 QTW393115:QTW393131 RDS393115:RDS393131 RNO393115:RNO393131 RXK393115:RXK393131 SHG393115:SHG393131 SRC393115:SRC393131 TAY393115:TAY393131 TKU393115:TKU393131 TUQ393115:TUQ393131 UEM393115:UEM393131 UOI393115:UOI393131 UYE393115:UYE393131 VIA393115:VIA393131 VRW393115:VRW393131 WBS393115:WBS393131 WLO393115:WLO393131 WVK393115:WVK393131 G524187:G524203 IY458651:IY458667 SU458651:SU458667 ACQ458651:ACQ458667 AMM458651:AMM458667 AWI458651:AWI458667 BGE458651:BGE458667 BQA458651:BQA458667 BZW458651:BZW458667 CJS458651:CJS458667 CTO458651:CTO458667 DDK458651:DDK458667 DNG458651:DNG458667 DXC458651:DXC458667 EGY458651:EGY458667 EQU458651:EQU458667 FAQ458651:FAQ458667 FKM458651:FKM458667 FUI458651:FUI458667 GEE458651:GEE458667 GOA458651:GOA458667 GXW458651:GXW458667 HHS458651:HHS458667 HRO458651:HRO458667 IBK458651:IBK458667 ILG458651:ILG458667 IVC458651:IVC458667 JEY458651:JEY458667 JOU458651:JOU458667 JYQ458651:JYQ458667 KIM458651:KIM458667 KSI458651:KSI458667 LCE458651:LCE458667 LMA458651:LMA458667 LVW458651:LVW458667 MFS458651:MFS458667 MPO458651:MPO458667 MZK458651:MZK458667 NJG458651:NJG458667 NTC458651:NTC458667 OCY458651:OCY458667 OMU458651:OMU458667 OWQ458651:OWQ458667 PGM458651:PGM458667 PQI458651:PQI458667 QAE458651:QAE458667 QKA458651:QKA458667 QTW458651:QTW458667 RDS458651:RDS458667 RNO458651:RNO458667 RXK458651:RXK458667 SHG458651:SHG458667 SRC458651:SRC458667 TAY458651:TAY458667 TKU458651:TKU458667 TUQ458651:TUQ458667 UEM458651:UEM458667 UOI458651:UOI458667 UYE458651:UYE458667 VIA458651:VIA458667 VRW458651:VRW458667 WBS458651:WBS458667 WLO458651:WLO458667 WVK458651:WVK458667 G589723:G589739 IY524187:IY524203 SU524187:SU524203 ACQ524187:ACQ524203 AMM524187:AMM524203 AWI524187:AWI524203 BGE524187:BGE524203 BQA524187:BQA524203 BZW524187:BZW524203 CJS524187:CJS524203 CTO524187:CTO524203 DDK524187:DDK524203 DNG524187:DNG524203 DXC524187:DXC524203 EGY524187:EGY524203 EQU524187:EQU524203 FAQ524187:FAQ524203 FKM524187:FKM524203 FUI524187:FUI524203 GEE524187:GEE524203 GOA524187:GOA524203 GXW524187:GXW524203 HHS524187:HHS524203 HRO524187:HRO524203 IBK524187:IBK524203 ILG524187:ILG524203 IVC524187:IVC524203 JEY524187:JEY524203 JOU524187:JOU524203 JYQ524187:JYQ524203 KIM524187:KIM524203 KSI524187:KSI524203 LCE524187:LCE524203 LMA524187:LMA524203 LVW524187:LVW524203 MFS524187:MFS524203 MPO524187:MPO524203 MZK524187:MZK524203 NJG524187:NJG524203 NTC524187:NTC524203 OCY524187:OCY524203 OMU524187:OMU524203 OWQ524187:OWQ524203 PGM524187:PGM524203 PQI524187:PQI524203 QAE524187:QAE524203 QKA524187:QKA524203 QTW524187:QTW524203 RDS524187:RDS524203 RNO524187:RNO524203 RXK524187:RXK524203 SHG524187:SHG524203 SRC524187:SRC524203 TAY524187:TAY524203 TKU524187:TKU524203 TUQ524187:TUQ524203 UEM524187:UEM524203 UOI524187:UOI524203 UYE524187:UYE524203 VIA524187:VIA524203 VRW524187:VRW524203 WBS524187:WBS524203 WLO524187:WLO524203 WVK524187:WVK524203 G655259:G655275 IY589723:IY589739 SU589723:SU589739 ACQ589723:ACQ589739 AMM589723:AMM589739 AWI589723:AWI589739 BGE589723:BGE589739 BQA589723:BQA589739 BZW589723:BZW589739 CJS589723:CJS589739 CTO589723:CTO589739 DDK589723:DDK589739 DNG589723:DNG589739 DXC589723:DXC589739 EGY589723:EGY589739 EQU589723:EQU589739 FAQ589723:FAQ589739 FKM589723:FKM589739 FUI589723:FUI589739 GEE589723:GEE589739 GOA589723:GOA589739 GXW589723:GXW589739 HHS589723:HHS589739 HRO589723:HRO589739 IBK589723:IBK589739 ILG589723:ILG589739 IVC589723:IVC589739 JEY589723:JEY589739 JOU589723:JOU589739 JYQ589723:JYQ589739 KIM589723:KIM589739 KSI589723:KSI589739 LCE589723:LCE589739 LMA589723:LMA589739 LVW589723:LVW589739 MFS589723:MFS589739 MPO589723:MPO589739 MZK589723:MZK589739 NJG589723:NJG589739 NTC589723:NTC589739 OCY589723:OCY589739 OMU589723:OMU589739 OWQ589723:OWQ589739 PGM589723:PGM589739 PQI589723:PQI589739 QAE589723:QAE589739 QKA589723:QKA589739 QTW589723:QTW589739 RDS589723:RDS589739 RNO589723:RNO589739 RXK589723:RXK589739 SHG589723:SHG589739 SRC589723:SRC589739 TAY589723:TAY589739 TKU589723:TKU589739 TUQ589723:TUQ589739 UEM589723:UEM589739 UOI589723:UOI589739 UYE589723:UYE589739 VIA589723:VIA589739 VRW589723:VRW589739 WBS589723:WBS589739 WLO589723:WLO589739 WVK589723:WVK589739 G720795:G720811 IY655259:IY655275 SU655259:SU655275 ACQ655259:ACQ655275 AMM655259:AMM655275 AWI655259:AWI655275 BGE655259:BGE655275 BQA655259:BQA655275 BZW655259:BZW655275 CJS655259:CJS655275 CTO655259:CTO655275 DDK655259:DDK655275 DNG655259:DNG655275 DXC655259:DXC655275 EGY655259:EGY655275 EQU655259:EQU655275 FAQ655259:FAQ655275 FKM655259:FKM655275 FUI655259:FUI655275 GEE655259:GEE655275 GOA655259:GOA655275 GXW655259:GXW655275 HHS655259:HHS655275 HRO655259:HRO655275 IBK655259:IBK655275 ILG655259:ILG655275 IVC655259:IVC655275 JEY655259:JEY655275 JOU655259:JOU655275 JYQ655259:JYQ655275 KIM655259:KIM655275 KSI655259:KSI655275 LCE655259:LCE655275 LMA655259:LMA655275 LVW655259:LVW655275 MFS655259:MFS655275 MPO655259:MPO655275 MZK655259:MZK655275 NJG655259:NJG655275 NTC655259:NTC655275 OCY655259:OCY655275 OMU655259:OMU655275 OWQ655259:OWQ655275 PGM655259:PGM655275 PQI655259:PQI655275 QAE655259:QAE655275 QKA655259:QKA655275 QTW655259:QTW655275 RDS655259:RDS655275 RNO655259:RNO655275 RXK655259:RXK655275 SHG655259:SHG655275 SRC655259:SRC655275 TAY655259:TAY655275 TKU655259:TKU655275 TUQ655259:TUQ655275 UEM655259:UEM655275 UOI655259:UOI655275 UYE655259:UYE655275 VIA655259:VIA655275 VRW655259:VRW655275 WBS655259:WBS655275 WLO655259:WLO655275 WVK655259:WVK655275 G786331:G786347 IY720795:IY720811 SU720795:SU720811 ACQ720795:ACQ720811 AMM720795:AMM720811 AWI720795:AWI720811 BGE720795:BGE720811 BQA720795:BQA720811 BZW720795:BZW720811 CJS720795:CJS720811 CTO720795:CTO720811 DDK720795:DDK720811 DNG720795:DNG720811 DXC720795:DXC720811 EGY720795:EGY720811 EQU720795:EQU720811 FAQ720795:FAQ720811 FKM720795:FKM720811 FUI720795:FUI720811 GEE720795:GEE720811 GOA720795:GOA720811 GXW720795:GXW720811 HHS720795:HHS720811 HRO720795:HRO720811 IBK720795:IBK720811 ILG720795:ILG720811 IVC720795:IVC720811 JEY720795:JEY720811 JOU720795:JOU720811 JYQ720795:JYQ720811 KIM720795:KIM720811 KSI720795:KSI720811 LCE720795:LCE720811 LMA720795:LMA720811 LVW720795:LVW720811 MFS720795:MFS720811 MPO720795:MPO720811 MZK720795:MZK720811 NJG720795:NJG720811 NTC720795:NTC720811 OCY720795:OCY720811 OMU720795:OMU720811 OWQ720795:OWQ720811 PGM720795:PGM720811 PQI720795:PQI720811 QAE720795:QAE720811 QKA720795:QKA720811 QTW720795:QTW720811 RDS720795:RDS720811 RNO720795:RNO720811 RXK720795:RXK720811 SHG720795:SHG720811 SRC720795:SRC720811 TAY720795:TAY720811 TKU720795:TKU720811 TUQ720795:TUQ720811 UEM720795:UEM720811 UOI720795:UOI720811 UYE720795:UYE720811 VIA720795:VIA720811 VRW720795:VRW720811 WBS720795:WBS720811 WLO720795:WLO720811 WVK720795:WVK720811 G851867:G851883 IY786331:IY786347 SU786331:SU786347 ACQ786331:ACQ786347 AMM786331:AMM786347 AWI786331:AWI786347 BGE786331:BGE786347 BQA786331:BQA786347 BZW786331:BZW786347 CJS786331:CJS786347 CTO786331:CTO786347 DDK786331:DDK786347 DNG786331:DNG786347 DXC786331:DXC786347 EGY786331:EGY786347 EQU786331:EQU786347 FAQ786331:FAQ786347 FKM786331:FKM786347 FUI786331:FUI786347 GEE786331:GEE786347 GOA786331:GOA786347 GXW786331:GXW786347 HHS786331:HHS786347 HRO786331:HRO786347 IBK786331:IBK786347 ILG786331:ILG786347 IVC786331:IVC786347 JEY786331:JEY786347 JOU786331:JOU786347 JYQ786331:JYQ786347 KIM786331:KIM786347 KSI786331:KSI786347 LCE786331:LCE786347 LMA786331:LMA786347 LVW786331:LVW786347 MFS786331:MFS786347 MPO786331:MPO786347 MZK786331:MZK786347 NJG786331:NJG786347 NTC786331:NTC786347 OCY786331:OCY786347 OMU786331:OMU786347 OWQ786331:OWQ786347 PGM786331:PGM786347 PQI786331:PQI786347 QAE786331:QAE786347 QKA786331:QKA786347 QTW786331:QTW786347 RDS786331:RDS786347 RNO786331:RNO786347 RXK786331:RXK786347 SHG786331:SHG786347 SRC786331:SRC786347 TAY786331:TAY786347 TKU786331:TKU786347 TUQ786331:TUQ786347 UEM786331:UEM786347 UOI786331:UOI786347 UYE786331:UYE786347 VIA786331:VIA786347 VRW786331:VRW786347 WBS786331:WBS786347 WLO786331:WLO786347 WVK786331:WVK786347 G917403:G917419 IY851867:IY851883 SU851867:SU851883 ACQ851867:ACQ851883 AMM851867:AMM851883 AWI851867:AWI851883 BGE851867:BGE851883 BQA851867:BQA851883 BZW851867:BZW851883 CJS851867:CJS851883 CTO851867:CTO851883 DDK851867:DDK851883 DNG851867:DNG851883 DXC851867:DXC851883 EGY851867:EGY851883 EQU851867:EQU851883 FAQ851867:FAQ851883 FKM851867:FKM851883 FUI851867:FUI851883 GEE851867:GEE851883 GOA851867:GOA851883 GXW851867:GXW851883 HHS851867:HHS851883 HRO851867:HRO851883 IBK851867:IBK851883 ILG851867:ILG851883 IVC851867:IVC851883 JEY851867:JEY851883 JOU851867:JOU851883 JYQ851867:JYQ851883 KIM851867:KIM851883 KSI851867:KSI851883 LCE851867:LCE851883 LMA851867:LMA851883 LVW851867:LVW851883 MFS851867:MFS851883 MPO851867:MPO851883 MZK851867:MZK851883 NJG851867:NJG851883 NTC851867:NTC851883 OCY851867:OCY851883 OMU851867:OMU851883 OWQ851867:OWQ851883 PGM851867:PGM851883 PQI851867:PQI851883 QAE851867:QAE851883 QKA851867:QKA851883 QTW851867:QTW851883 RDS851867:RDS851883 RNO851867:RNO851883 RXK851867:RXK851883 SHG851867:SHG851883 SRC851867:SRC851883 TAY851867:TAY851883 TKU851867:TKU851883 TUQ851867:TUQ851883 UEM851867:UEM851883 UOI851867:UOI851883 UYE851867:UYE851883 VIA851867:VIA851883 VRW851867:VRW851883 WBS851867:WBS851883 WLO851867:WLO851883 WVK851867:WVK851883 G982939:G982955 IY917403:IY917419 SU917403:SU917419 ACQ917403:ACQ917419 AMM917403:AMM917419 AWI917403:AWI917419 BGE917403:BGE917419 BQA917403:BQA917419 BZW917403:BZW917419 CJS917403:CJS917419 CTO917403:CTO917419 DDK917403:DDK917419 DNG917403:DNG917419 DXC917403:DXC917419 EGY917403:EGY917419 EQU917403:EQU917419 FAQ917403:FAQ917419 FKM917403:FKM917419 FUI917403:FUI917419 GEE917403:GEE917419 GOA917403:GOA917419 GXW917403:GXW917419 HHS917403:HHS917419 HRO917403:HRO917419 IBK917403:IBK917419 ILG917403:ILG917419 IVC917403:IVC917419 JEY917403:JEY917419 JOU917403:JOU917419 JYQ917403:JYQ917419 KIM917403:KIM917419 KSI917403:KSI917419 LCE917403:LCE917419 LMA917403:LMA917419 LVW917403:LVW917419 MFS917403:MFS917419 MPO917403:MPO917419 MZK917403:MZK917419 NJG917403:NJG917419 NTC917403:NTC917419 OCY917403:OCY917419 OMU917403:OMU917419 OWQ917403:OWQ917419 PGM917403:PGM917419 PQI917403:PQI917419 QAE917403:QAE917419 QKA917403:QKA917419 QTW917403:QTW917419 RDS917403:RDS917419 RNO917403:RNO917419 RXK917403:RXK917419 SHG917403:SHG917419 SRC917403:SRC917419 TAY917403:TAY917419 TKU917403:TKU917419 TUQ917403:TUQ917419 UEM917403:UEM917419 UOI917403:UOI917419 UYE917403:UYE917419 VIA917403:VIA917419 VRW917403:VRW917419 WBS917403:WBS917419 WLO917403:WLO917419 WVK917403:WVK917419 WLO982939:WLO982955 IY982939:IY982955 SU982939:SU982955 ACQ982939:ACQ982955 AMM982939:AMM982955 AWI982939:AWI982955 BGE982939:BGE982955 BQA982939:BQA982955 BZW982939:BZW982955 CJS982939:CJS982955 CTO982939:CTO982955 DDK982939:DDK982955 DNG982939:DNG982955 DXC982939:DXC982955 EGY982939:EGY982955 EQU982939:EQU982955 FAQ982939:FAQ982955 FKM982939:FKM982955 FUI982939:FUI982955 GEE982939:GEE982955 GOA982939:GOA982955 GXW982939:GXW982955 HHS982939:HHS982955 HRO982939:HRO982955 IBK982939:IBK982955 ILG982939:ILG982955 IVC982939:IVC982955 JEY982939:JEY982955 JOU982939:JOU982955 JYQ982939:JYQ982955 KIM982939:KIM982955 KSI982939:KSI982955 LCE982939:LCE982955 LMA982939:LMA982955 LVW982939:LVW982955 MFS982939:MFS982955 MPO982939:MPO982955 MZK982939:MZK982955 NJG982939:NJG982955 NTC982939:NTC982955 OCY982939:OCY982955 OMU982939:OMU982955 OWQ982939:OWQ982955 PGM982939:PGM982955 PQI982939:PQI982955 QAE982939:QAE982955 QKA982939:QKA982955 QTW982939:QTW982955 RDS982939:RDS982955 RNO982939:RNO982955 RXK982939:RXK982955 SHG982939:SHG982955 SRC982939:SRC982955 TAY982939:TAY982955 TKU982939:TKU982955 TUQ982939:TUQ982955 UEM982939:UEM982955 UOI982939:UOI982955 UYE982939:UYE982955 VIA982939:VIA982955 VRW982939:VRW982955 WBS982939:WBS982955 G65453:G65469" xr:uid="{00000000-0002-0000-0B00-000002000000}">
      <formula1>-9.99999999999999E+23</formula1>
      <formula2>9.99999999999999E+25</formula2>
    </dataValidation>
    <dataValidation allowBlank="1" showInputMessage="1" showErrorMessage="1" prompt="Corresponde a semoviente diferentes  a los incluidos en activos biológicos" sqref="E65269:F65269 IX65269 ST65269 ACP65269 AML65269 AWH65269 BGD65269 BPZ65269 BZV65269 CJR65269 CTN65269 DDJ65269 DNF65269 DXB65269 EGX65269 EQT65269 FAP65269 FKL65269 FUH65269 GED65269 GNZ65269 GXV65269 HHR65269 HRN65269 IBJ65269 ILF65269 IVB65269 JEX65269 JOT65269 JYP65269 KIL65269 KSH65269 LCD65269 LLZ65269 LVV65269 MFR65269 MPN65269 MZJ65269 NJF65269 NTB65269 OCX65269 OMT65269 OWP65269 PGL65269 PQH65269 QAD65269 QJZ65269 QTV65269 RDR65269 RNN65269 RXJ65269 SHF65269 SRB65269 TAX65269 TKT65269 TUP65269 UEL65269 UOH65269 UYD65269 VHZ65269 VRV65269 WBR65269 WLN65269 WVJ65269 E130805:F130805 IX130805 ST130805 ACP130805 AML130805 AWH130805 BGD130805 BPZ130805 BZV130805 CJR130805 CTN130805 DDJ130805 DNF130805 DXB130805 EGX130805 EQT130805 FAP130805 FKL130805 FUH130805 GED130805 GNZ130805 GXV130805 HHR130805 HRN130805 IBJ130805 ILF130805 IVB130805 JEX130805 JOT130805 JYP130805 KIL130805 KSH130805 LCD130805 LLZ130805 LVV130805 MFR130805 MPN130805 MZJ130805 NJF130805 NTB130805 OCX130805 OMT130805 OWP130805 PGL130805 PQH130805 QAD130805 QJZ130805 QTV130805 RDR130805 RNN130805 RXJ130805 SHF130805 SRB130805 TAX130805 TKT130805 TUP130805 UEL130805 UOH130805 UYD130805 VHZ130805 VRV130805 WBR130805 WLN130805 WVJ130805 E196341:F196341 IX196341 ST196341 ACP196341 AML196341 AWH196341 BGD196341 BPZ196341 BZV196341 CJR196341 CTN196341 DDJ196341 DNF196341 DXB196341 EGX196341 EQT196341 FAP196341 FKL196341 FUH196341 GED196341 GNZ196341 GXV196341 HHR196341 HRN196341 IBJ196341 ILF196341 IVB196341 JEX196341 JOT196341 JYP196341 KIL196341 KSH196341 LCD196341 LLZ196341 LVV196341 MFR196341 MPN196341 MZJ196341 NJF196341 NTB196341 OCX196341 OMT196341 OWP196341 PGL196341 PQH196341 QAD196341 QJZ196341 QTV196341 RDR196341 RNN196341 RXJ196341 SHF196341 SRB196341 TAX196341 TKT196341 TUP196341 UEL196341 UOH196341 UYD196341 VHZ196341 VRV196341 WBR196341 WLN196341 WVJ196341 E261877:F261877 IX261877 ST261877 ACP261877 AML261877 AWH261877 BGD261877 BPZ261877 BZV261877 CJR261877 CTN261877 DDJ261877 DNF261877 DXB261877 EGX261877 EQT261877 FAP261877 FKL261877 FUH261877 GED261877 GNZ261877 GXV261877 HHR261877 HRN261877 IBJ261877 ILF261877 IVB261877 JEX261877 JOT261877 JYP261877 KIL261877 KSH261877 LCD261877 LLZ261877 LVV261877 MFR261877 MPN261877 MZJ261877 NJF261877 NTB261877 OCX261877 OMT261877 OWP261877 PGL261877 PQH261877 QAD261877 QJZ261877 QTV261877 RDR261877 RNN261877 RXJ261877 SHF261877 SRB261877 TAX261877 TKT261877 TUP261877 UEL261877 UOH261877 UYD261877 VHZ261877 VRV261877 WBR261877 WLN261877 WVJ261877 E327413:F327413 IX327413 ST327413 ACP327413 AML327413 AWH327413 BGD327413 BPZ327413 BZV327413 CJR327413 CTN327413 DDJ327413 DNF327413 DXB327413 EGX327413 EQT327413 FAP327413 FKL327413 FUH327413 GED327413 GNZ327413 GXV327413 HHR327413 HRN327413 IBJ327413 ILF327413 IVB327413 JEX327413 JOT327413 JYP327413 KIL327413 KSH327413 LCD327413 LLZ327413 LVV327413 MFR327413 MPN327413 MZJ327413 NJF327413 NTB327413 OCX327413 OMT327413 OWP327413 PGL327413 PQH327413 QAD327413 QJZ327413 QTV327413 RDR327413 RNN327413 RXJ327413 SHF327413 SRB327413 TAX327413 TKT327413 TUP327413 UEL327413 UOH327413 UYD327413 VHZ327413 VRV327413 WBR327413 WLN327413 WVJ327413 E392949:F392949 IX392949 ST392949 ACP392949 AML392949 AWH392949 BGD392949 BPZ392949 BZV392949 CJR392949 CTN392949 DDJ392949 DNF392949 DXB392949 EGX392949 EQT392949 FAP392949 FKL392949 FUH392949 GED392949 GNZ392949 GXV392949 HHR392949 HRN392949 IBJ392949 ILF392949 IVB392949 JEX392949 JOT392949 JYP392949 KIL392949 KSH392949 LCD392949 LLZ392949 LVV392949 MFR392949 MPN392949 MZJ392949 NJF392949 NTB392949 OCX392949 OMT392949 OWP392949 PGL392949 PQH392949 QAD392949 QJZ392949 QTV392949 RDR392949 RNN392949 RXJ392949 SHF392949 SRB392949 TAX392949 TKT392949 TUP392949 UEL392949 UOH392949 UYD392949 VHZ392949 VRV392949 WBR392949 WLN392949 WVJ392949 E458485:F458485 IX458485 ST458485 ACP458485 AML458485 AWH458485 BGD458485 BPZ458485 BZV458485 CJR458485 CTN458485 DDJ458485 DNF458485 DXB458485 EGX458485 EQT458485 FAP458485 FKL458485 FUH458485 GED458485 GNZ458485 GXV458485 HHR458485 HRN458485 IBJ458485 ILF458485 IVB458485 JEX458485 JOT458485 JYP458485 KIL458485 KSH458485 LCD458485 LLZ458485 LVV458485 MFR458485 MPN458485 MZJ458485 NJF458485 NTB458485 OCX458485 OMT458485 OWP458485 PGL458485 PQH458485 QAD458485 QJZ458485 QTV458485 RDR458485 RNN458485 RXJ458485 SHF458485 SRB458485 TAX458485 TKT458485 TUP458485 UEL458485 UOH458485 UYD458485 VHZ458485 VRV458485 WBR458485 WLN458485 WVJ458485 E524021:F524021 IX524021 ST524021 ACP524021 AML524021 AWH524021 BGD524021 BPZ524021 BZV524021 CJR524021 CTN524021 DDJ524021 DNF524021 DXB524021 EGX524021 EQT524021 FAP524021 FKL524021 FUH524021 GED524021 GNZ524021 GXV524021 HHR524021 HRN524021 IBJ524021 ILF524021 IVB524021 JEX524021 JOT524021 JYP524021 KIL524021 KSH524021 LCD524021 LLZ524021 LVV524021 MFR524021 MPN524021 MZJ524021 NJF524021 NTB524021 OCX524021 OMT524021 OWP524021 PGL524021 PQH524021 QAD524021 QJZ524021 QTV524021 RDR524021 RNN524021 RXJ524021 SHF524021 SRB524021 TAX524021 TKT524021 TUP524021 UEL524021 UOH524021 UYD524021 VHZ524021 VRV524021 WBR524021 WLN524021 WVJ524021 E589557:F589557 IX589557 ST589557 ACP589557 AML589557 AWH589557 BGD589557 BPZ589557 BZV589557 CJR589557 CTN589557 DDJ589557 DNF589557 DXB589557 EGX589557 EQT589557 FAP589557 FKL589557 FUH589557 GED589557 GNZ589557 GXV589557 HHR589557 HRN589557 IBJ589557 ILF589557 IVB589557 JEX589557 JOT589557 JYP589557 KIL589557 KSH589557 LCD589557 LLZ589557 LVV589557 MFR589557 MPN589557 MZJ589557 NJF589557 NTB589557 OCX589557 OMT589557 OWP589557 PGL589557 PQH589557 QAD589557 QJZ589557 QTV589557 RDR589557 RNN589557 RXJ589557 SHF589557 SRB589557 TAX589557 TKT589557 TUP589557 UEL589557 UOH589557 UYD589557 VHZ589557 VRV589557 WBR589557 WLN589557 WVJ589557 E655093:F655093 IX655093 ST655093 ACP655093 AML655093 AWH655093 BGD655093 BPZ655093 BZV655093 CJR655093 CTN655093 DDJ655093 DNF655093 DXB655093 EGX655093 EQT655093 FAP655093 FKL655093 FUH655093 GED655093 GNZ655093 GXV655093 HHR655093 HRN655093 IBJ655093 ILF655093 IVB655093 JEX655093 JOT655093 JYP655093 KIL655093 KSH655093 LCD655093 LLZ655093 LVV655093 MFR655093 MPN655093 MZJ655093 NJF655093 NTB655093 OCX655093 OMT655093 OWP655093 PGL655093 PQH655093 QAD655093 QJZ655093 QTV655093 RDR655093 RNN655093 RXJ655093 SHF655093 SRB655093 TAX655093 TKT655093 TUP655093 UEL655093 UOH655093 UYD655093 VHZ655093 VRV655093 WBR655093 WLN655093 WVJ655093 E720629:F720629 IX720629 ST720629 ACP720629 AML720629 AWH720629 BGD720629 BPZ720629 BZV720629 CJR720629 CTN720629 DDJ720629 DNF720629 DXB720629 EGX720629 EQT720629 FAP720629 FKL720629 FUH720629 GED720629 GNZ720629 GXV720629 HHR720629 HRN720629 IBJ720629 ILF720629 IVB720629 JEX720629 JOT720629 JYP720629 KIL720629 KSH720629 LCD720629 LLZ720629 LVV720629 MFR720629 MPN720629 MZJ720629 NJF720629 NTB720629 OCX720629 OMT720629 OWP720629 PGL720629 PQH720629 QAD720629 QJZ720629 QTV720629 RDR720629 RNN720629 RXJ720629 SHF720629 SRB720629 TAX720629 TKT720629 TUP720629 UEL720629 UOH720629 UYD720629 VHZ720629 VRV720629 WBR720629 WLN720629 WVJ720629 E786165:F786165 IX786165 ST786165 ACP786165 AML786165 AWH786165 BGD786165 BPZ786165 BZV786165 CJR786165 CTN786165 DDJ786165 DNF786165 DXB786165 EGX786165 EQT786165 FAP786165 FKL786165 FUH786165 GED786165 GNZ786165 GXV786165 HHR786165 HRN786165 IBJ786165 ILF786165 IVB786165 JEX786165 JOT786165 JYP786165 KIL786165 KSH786165 LCD786165 LLZ786165 LVV786165 MFR786165 MPN786165 MZJ786165 NJF786165 NTB786165 OCX786165 OMT786165 OWP786165 PGL786165 PQH786165 QAD786165 QJZ786165 QTV786165 RDR786165 RNN786165 RXJ786165 SHF786165 SRB786165 TAX786165 TKT786165 TUP786165 UEL786165 UOH786165 UYD786165 VHZ786165 VRV786165 WBR786165 WLN786165 WVJ786165 E851701:F851701 IX851701 ST851701 ACP851701 AML851701 AWH851701 BGD851701 BPZ851701 BZV851701 CJR851701 CTN851701 DDJ851701 DNF851701 DXB851701 EGX851701 EQT851701 FAP851701 FKL851701 FUH851701 GED851701 GNZ851701 GXV851701 HHR851701 HRN851701 IBJ851701 ILF851701 IVB851701 JEX851701 JOT851701 JYP851701 KIL851701 KSH851701 LCD851701 LLZ851701 LVV851701 MFR851701 MPN851701 MZJ851701 NJF851701 NTB851701 OCX851701 OMT851701 OWP851701 PGL851701 PQH851701 QAD851701 QJZ851701 QTV851701 RDR851701 RNN851701 RXJ851701 SHF851701 SRB851701 TAX851701 TKT851701 TUP851701 UEL851701 UOH851701 UYD851701 VHZ851701 VRV851701 WBR851701 WLN851701 WVJ851701 E917237:F917237 IX917237 ST917237 ACP917237 AML917237 AWH917237 BGD917237 BPZ917237 BZV917237 CJR917237 CTN917237 DDJ917237 DNF917237 DXB917237 EGX917237 EQT917237 FAP917237 FKL917237 FUH917237 GED917237 GNZ917237 GXV917237 HHR917237 HRN917237 IBJ917237 ILF917237 IVB917237 JEX917237 JOT917237 JYP917237 KIL917237 KSH917237 LCD917237 LLZ917237 LVV917237 MFR917237 MPN917237 MZJ917237 NJF917237 NTB917237 OCX917237 OMT917237 OWP917237 PGL917237 PQH917237 QAD917237 QJZ917237 QTV917237 RDR917237 RNN917237 RXJ917237 SHF917237 SRB917237 TAX917237 TKT917237 TUP917237 UEL917237 UOH917237 UYD917237 VHZ917237 VRV917237 WBR917237 WLN917237 WVJ917237 E982773:F982773 IX982773 ST982773 ACP982773 AML982773 AWH982773 BGD982773 BPZ982773 BZV982773 CJR982773 CTN982773 DDJ982773 DNF982773 DXB982773 EGX982773 EQT982773 FAP982773 FKL982773 FUH982773 GED982773 GNZ982773 GXV982773 HHR982773 HRN982773 IBJ982773 ILF982773 IVB982773 JEX982773 JOT982773 JYP982773 KIL982773 KSH982773 LCD982773 LLZ982773 LVV982773 MFR982773 MPN982773 MZJ982773 NJF982773 NTB982773 OCX982773 OMT982773 OWP982773 PGL982773 PQH982773 QAD982773 QJZ982773 QTV982773 RDR982773 RNN982773 RXJ982773 SHF982773 SRB982773 TAX982773 TKT982773 TUP982773 UEL982773 UOH982773 UYD982773 VHZ982773 VRV982773 WBR982773 WLN982773 WVJ982773" xr:uid="{00000000-0002-0000-0B00-000003000000}"/>
    <dataValidation allowBlank="1" showInputMessage="1" showErrorMessage="1" prompt="Informacion contable en NIIF y pesos sin incluir decimales" sqref="WVK982713:WVK982715 G130745:G130747 IY65209:IY65211 SU65209:SU65211 ACQ65209:ACQ65211 AMM65209:AMM65211 AWI65209:AWI65211 BGE65209:BGE65211 BQA65209:BQA65211 BZW65209:BZW65211 CJS65209:CJS65211 CTO65209:CTO65211 DDK65209:DDK65211 DNG65209:DNG65211 DXC65209:DXC65211 EGY65209:EGY65211 EQU65209:EQU65211 FAQ65209:FAQ65211 FKM65209:FKM65211 FUI65209:FUI65211 GEE65209:GEE65211 GOA65209:GOA65211 GXW65209:GXW65211 HHS65209:HHS65211 HRO65209:HRO65211 IBK65209:IBK65211 ILG65209:ILG65211 IVC65209:IVC65211 JEY65209:JEY65211 JOU65209:JOU65211 JYQ65209:JYQ65211 KIM65209:KIM65211 KSI65209:KSI65211 LCE65209:LCE65211 LMA65209:LMA65211 LVW65209:LVW65211 MFS65209:MFS65211 MPO65209:MPO65211 MZK65209:MZK65211 NJG65209:NJG65211 NTC65209:NTC65211 OCY65209:OCY65211 OMU65209:OMU65211 OWQ65209:OWQ65211 PGM65209:PGM65211 PQI65209:PQI65211 QAE65209:QAE65211 QKA65209:QKA65211 QTW65209:QTW65211 RDS65209:RDS65211 RNO65209:RNO65211 RXK65209:RXK65211 SHG65209:SHG65211 SRC65209:SRC65211 TAY65209:TAY65211 TKU65209:TKU65211 TUQ65209:TUQ65211 UEM65209:UEM65211 UOI65209:UOI65211 UYE65209:UYE65211 VIA65209:VIA65211 VRW65209:VRW65211 WBS65209:WBS65211 WLO65209:WLO65211 WVK65209:WVK65211 G196281:G196283 IY130745:IY130747 SU130745:SU130747 ACQ130745:ACQ130747 AMM130745:AMM130747 AWI130745:AWI130747 BGE130745:BGE130747 BQA130745:BQA130747 BZW130745:BZW130747 CJS130745:CJS130747 CTO130745:CTO130747 DDK130745:DDK130747 DNG130745:DNG130747 DXC130745:DXC130747 EGY130745:EGY130747 EQU130745:EQU130747 FAQ130745:FAQ130747 FKM130745:FKM130747 FUI130745:FUI130747 GEE130745:GEE130747 GOA130745:GOA130747 GXW130745:GXW130747 HHS130745:HHS130747 HRO130745:HRO130747 IBK130745:IBK130747 ILG130745:ILG130747 IVC130745:IVC130747 JEY130745:JEY130747 JOU130745:JOU130747 JYQ130745:JYQ130747 KIM130745:KIM130747 KSI130745:KSI130747 LCE130745:LCE130747 LMA130745:LMA130747 LVW130745:LVW130747 MFS130745:MFS130747 MPO130745:MPO130747 MZK130745:MZK130747 NJG130745:NJG130747 NTC130745:NTC130747 OCY130745:OCY130747 OMU130745:OMU130747 OWQ130745:OWQ130747 PGM130745:PGM130747 PQI130745:PQI130747 QAE130745:QAE130747 QKA130745:QKA130747 QTW130745:QTW130747 RDS130745:RDS130747 RNO130745:RNO130747 RXK130745:RXK130747 SHG130745:SHG130747 SRC130745:SRC130747 TAY130745:TAY130747 TKU130745:TKU130747 TUQ130745:TUQ130747 UEM130745:UEM130747 UOI130745:UOI130747 UYE130745:UYE130747 VIA130745:VIA130747 VRW130745:VRW130747 WBS130745:WBS130747 WLO130745:WLO130747 WVK130745:WVK130747 G261817:G261819 IY196281:IY196283 SU196281:SU196283 ACQ196281:ACQ196283 AMM196281:AMM196283 AWI196281:AWI196283 BGE196281:BGE196283 BQA196281:BQA196283 BZW196281:BZW196283 CJS196281:CJS196283 CTO196281:CTO196283 DDK196281:DDK196283 DNG196281:DNG196283 DXC196281:DXC196283 EGY196281:EGY196283 EQU196281:EQU196283 FAQ196281:FAQ196283 FKM196281:FKM196283 FUI196281:FUI196283 GEE196281:GEE196283 GOA196281:GOA196283 GXW196281:GXW196283 HHS196281:HHS196283 HRO196281:HRO196283 IBK196281:IBK196283 ILG196281:ILG196283 IVC196281:IVC196283 JEY196281:JEY196283 JOU196281:JOU196283 JYQ196281:JYQ196283 KIM196281:KIM196283 KSI196281:KSI196283 LCE196281:LCE196283 LMA196281:LMA196283 LVW196281:LVW196283 MFS196281:MFS196283 MPO196281:MPO196283 MZK196281:MZK196283 NJG196281:NJG196283 NTC196281:NTC196283 OCY196281:OCY196283 OMU196281:OMU196283 OWQ196281:OWQ196283 PGM196281:PGM196283 PQI196281:PQI196283 QAE196281:QAE196283 QKA196281:QKA196283 QTW196281:QTW196283 RDS196281:RDS196283 RNO196281:RNO196283 RXK196281:RXK196283 SHG196281:SHG196283 SRC196281:SRC196283 TAY196281:TAY196283 TKU196281:TKU196283 TUQ196281:TUQ196283 UEM196281:UEM196283 UOI196281:UOI196283 UYE196281:UYE196283 VIA196281:VIA196283 VRW196281:VRW196283 WBS196281:WBS196283 WLO196281:WLO196283 WVK196281:WVK196283 G327353:G327355 IY261817:IY261819 SU261817:SU261819 ACQ261817:ACQ261819 AMM261817:AMM261819 AWI261817:AWI261819 BGE261817:BGE261819 BQA261817:BQA261819 BZW261817:BZW261819 CJS261817:CJS261819 CTO261817:CTO261819 DDK261817:DDK261819 DNG261817:DNG261819 DXC261817:DXC261819 EGY261817:EGY261819 EQU261817:EQU261819 FAQ261817:FAQ261819 FKM261817:FKM261819 FUI261817:FUI261819 GEE261817:GEE261819 GOA261817:GOA261819 GXW261817:GXW261819 HHS261817:HHS261819 HRO261817:HRO261819 IBK261817:IBK261819 ILG261817:ILG261819 IVC261817:IVC261819 JEY261817:JEY261819 JOU261817:JOU261819 JYQ261817:JYQ261819 KIM261817:KIM261819 KSI261817:KSI261819 LCE261817:LCE261819 LMA261817:LMA261819 LVW261817:LVW261819 MFS261817:MFS261819 MPO261817:MPO261819 MZK261817:MZK261819 NJG261817:NJG261819 NTC261817:NTC261819 OCY261817:OCY261819 OMU261817:OMU261819 OWQ261817:OWQ261819 PGM261817:PGM261819 PQI261817:PQI261819 QAE261817:QAE261819 QKA261817:QKA261819 QTW261817:QTW261819 RDS261817:RDS261819 RNO261817:RNO261819 RXK261817:RXK261819 SHG261817:SHG261819 SRC261817:SRC261819 TAY261817:TAY261819 TKU261817:TKU261819 TUQ261817:TUQ261819 UEM261817:UEM261819 UOI261817:UOI261819 UYE261817:UYE261819 VIA261817:VIA261819 VRW261817:VRW261819 WBS261817:WBS261819 WLO261817:WLO261819 WVK261817:WVK261819 G392889:G392891 IY327353:IY327355 SU327353:SU327355 ACQ327353:ACQ327355 AMM327353:AMM327355 AWI327353:AWI327355 BGE327353:BGE327355 BQA327353:BQA327355 BZW327353:BZW327355 CJS327353:CJS327355 CTO327353:CTO327355 DDK327353:DDK327355 DNG327353:DNG327355 DXC327353:DXC327355 EGY327353:EGY327355 EQU327353:EQU327355 FAQ327353:FAQ327355 FKM327353:FKM327355 FUI327353:FUI327355 GEE327353:GEE327355 GOA327353:GOA327355 GXW327353:GXW327355 HHS327353:HHS327355 HRO327353:HRO327355 IBK327353:IBK327355 ILG327353:ILG327355 IVC327353:IVC327355 JEY327353:JEY327355 JOU327353:JOU327355 JYQ327353:JYQ327355 KIM327353:KIM327355 KSI327353:KSI327355 LCE327353:LCE327355 LMA327353:LMA327355 LVW327353:LVW327355 MFS327353:MFS327355 MPO327353:MPO327355 MZK327353:MZK327355 NJG327353:NJG327355 NTC327353:NTC327355 OCY327353:OCY327355 OMU327353:OMU327355 OWQ327353:OWQ327355 PGM327353:PGM327355 PQI327353:PQI327355 QAE327353:QAE327355 QKA327353:QKA327355 QTW327353:QTW327355 RDS327353:RDS327355 RNO327353:RNO327355 RXK327353:RXK327355 SHG327353:SHG327355 SRC327353:SRC327355 TAY327353:TAY327355 TKU327353:TKU327355 TUQ327353:TUQ327355 UEM327353:UEM327355 UOI327353:UOI327355 UYE327353:UYE327355 VIA327353:VIA327355 VRW327353:VRW327355 WBS327353:WBS327355 WLO327353:WLO327355 WVK327353:WVK327355 G458425:G458427 IY392889:IY392891 SU392889:SU392891 ACQ392889:ACQ392891 AMM392889:AMM392891 AWI392889:AWI392891 BGE392889:BGE392891 BQA392889:BQA392891 BZW392889:BZW392891 CJS392889:CJS392891 CTO392889:CTO392891 DDK392889:DDK392891 DNG392889:DNG392891 DXC392889:DXC392891 EGY392889:EGY392891 EQU392889:EQU392891 FAQ392889:FAQ392891 FKM392889:FKM392891 FUI392889:FUI392891 GEE392889:GEE392891 GOA392889:GOA392891 GXW392889:GXW392891 HHS392889:HHS392891 HRO392889:HRO392891 IBK392889:IBK392891 ILG392889:ILG392891 IVC392889:IVC392891 JEY392889:JEY392891 JOU392889:JOU392891 JYQ392889:JYQ392891 KIM392889:KIM392891 KSI392889:KSI392891 LCE392889:LCE392891 LMA392889:LMA392891 LVW392889:LVW392891 MFS392889:MFS392891 MPO392889:MPO392891 MZK392889:MZK392891 NJG392889:NJG392891 NTC392889:NTC392891 OCY392889:OCY392891 OMU392889:OMU392891 OWQ392889:OWQ392891 PGM392889:PGM392891 PQI392889:PQI392891 QAE392889:QAE392891 QKA392889:QKA392891 QTW392889:QTW392891 RDS392889:RDS392891 RNO392889:RNO392891 RXK392889:RXK392891 SHG392889:SHG392891 SRC392889:SRC392891 TAY392889:TAY392891 TKU392889:TKU392891 TUQ392889:TUQ392891 UEM392889:UEM392891 UOI392889:UOI392891 UYE392889:UYE392891 VIA392889:VIA392891 VRW392889:VRW392891 WBS392889:WBS392891 WLO392889:WLO392891 WVK392889:WVK392891 G523961:G523963 IY458425:IY458427 SU458425:SU458427 ACQ458425:ACQ458427 AMM458425:AMM458427 AWI458425:AWI458427 BGE458425:BGE458427 BQA458425:BQA458427 BZW458425:BZW458427 CJS458425:CJS458427 CTO458425:CTO458427 DDK458425:DDK458427 DNG458425:DNG458427 DXC458425:DXC458427 EGY458425:EGY458427 EQU458425:EQU458427 FAQ458425:FAQ458427 FKM458425:FKM458427 FUI458425:FUI458427 GEE458425:GEE458427 GOA458425:GOA458427 GXW458425:GXW458427 HHS458425:HHS458427 HRO458425:HRO458427 IBK458425:IBK458427 ILG458425:ILG458427 IVC458425:IVC458427 JEY458425:JEY458427 JOU458425:JOU458427 JYQ458425:JYQ458427 KIM458425:KIM458427 KSI458425:KSI458427 LCE458425:LCE458427 LMA458425:LMA458427 LVW458425:LVW458427 MFS458425:MFS458427 MPO458425:MPO458427 MZK458425:MZK458427 NJG458425:NJG458427 NTC458425:NTC458427 OCY458425:OCY458427 OMU458425:OMU458427 OWQ458425:OWQ458427 PGM458425:PGM458427 PQI458425:PQI458427 QAE458425:QAE458427 QKA458425:QKA458427 QTW458425:QTW458427 RDS458425:RDS458427 RNO458425:RNO458427 RXK458425:RXK458427 SHG458425:SHG458427 SRC458425:SRC458427 TAY458425:TAY458427 TKU458425:TKU458427 TUQ458425:TUQ458427 UEM458425:UEM458427 UOI458425:UOI458427 UYE458425:UYE458427 VIA458425:VIA458427 VRW458425:VRW458427 WBS458425:WBS458427 WLO458425:WLO458427 WVK458425:WVK458427 G589497:G589499 IY523961:IY523963 SU523961:SU523963 ACQ523961:ACQ523963 AMM523961:AMM523963 AWI523961:AWI523963 BGE523961:BGE523963 BQA523961:BQA523963 BZW523961:BZW523963 CJS523961:CJS523963 CTO523961:CTO523963 DDK523961:DDK523963 DNG523961:DNG523963 DXC523961:DXC523963 EGY523961:EGY523963 EQU523961:EQU523963 FAQ523961:FAQ523963 FKM523961:FKM523963 FUI523961:FUI523963 GEE523961:GEE523963 GOA523961:GOA523963 GXW523961:GXW523963 HHS523961:HHS523963 HRO523961:HRO523963 IBK523961:IBK523963 ILG523961:ILG523963 IVC523961:IVC523963 JEY523961:JEY523963 JOU523961:JOU523963 JYQ523961:JYQ523963 KIM523961:KIM523963 KSI523961:KSI523963 LCE523961:LCE523963 LMA523961:LMA523963 LVW523961:LVW523963 MFS523961:MFS523963 MPO523961:MPO523963 MZK523961:MZK523963 NJG523961:NJG523963 NTC523961:NTC523963 OCY523961:OCY523963 OMU523961:OMU523963 OWQ523961:OWQ523963 PGM523961:PGM523963 PQI523961:PQI523963 QAE523961:QAE523963 QKA523961:QKA523963 QTW523961:QTW523963 RDS523961:RDS523963 RNO523961:RNO523963 RXK523961:RXK523963 SHG523961:SHG523963 SRC523961:SRC523963 TAY523961:TAY523963 TKU523961:TKU523963 TUQ523961:TUQ523963 UEM523961:UEM523963 UOI523961:UOI523963 UYE523961:UYE523963 VIA523961:VIA523963 VRW523961:VRW523963 WBS523961:WBS523963 WLO523961:WLO523963 WVK523961:WVK523963 G655033:G655035 IY589497:IY589499 SU589497:SU589499 ACQ589497:ACQ589499 AMM589497:AMM589499 AWI589497:AWI589499 BGE589497:BGE589499 BQA589497:BQA589499 BZW589497:BZW589499 CJS589497:CJS589499 CTO589497:CTO589499 DDK589497:DDK589499 DNG589497:DNG589499 DXC589497:DXC589499 EGY589497:EGY589499 EQU589497:EQU589499 FAQ589497:FAQ589499 FKM589497:FKM589499 FUI589497:FUI589499 GEE589497:GEE589499 GOA589497:GOA589499 GXW589497:GXW589499 HHS589497:HHS589499 HRO589497:HRO589499 IBK589497:IBK589499 ILG589497:ILG589499 IVC589497:IVC589499 JEY589497:JEY589499 JOU589497:JOU589499 JYQ589497:JYQ589499 KIM589497:KIM589499 KSI589497:KSI589499 LCE589497:LCE589499 LMA589497:LMA589499 LVW589497:LVW589499 MFS589497:MFS589499 MPO589497:MPO589499 MZK589497:MZK589499 NJG589497:NJG589499 NTC589497:NTC589499 OCY589497:OCY589499 OMU589497:OMU589499 OWQ589497:OWQ589499 PGM589497:PGM589499 PQI589497:PQI589499 QAE589497:QAE589499 QKA589497:QKA589499 QTW589497:QTW589499 RDS589497:RDS589499 RNO589497:RNO589499 RXK589497:RXK589499 SHG589497:SHG589499 SRC589497:SRC589499 TAY589497:TAY589499 TKU589497:TKU589499 TUQ589497:TUQ589499 UEM589497:UEM589499 UOI589497:UOI589499 UYE589497:UYE589499 VIA589497:VIA589499 VRW589497:VRW589499 WBS589497:WBS589499 WLO589497:WLO589499 WVK589497:WVK589499 G720569:G720571 IY655033:IY655035 SU655033:SU655035 ACQ655033:ACQ655035 AMM655033:AMM655035 AWI655033:AWI655035 BGE655033:BGE655035 BQA655033:BQA655035 BZW655033:BZW655035 CJS655033:CJS655035 CTO655033:CTO655035 DDK655033:DDK655035 DNG655033:DNG655035 DXC655033:DXC655035 EGY655033:EGY655035 EQU655033:EQU655035 FAQ655033:FAQ655035 FKM655033:FKM655035 FUI655033:FUI655035 GEE655033:GEE655035 GOA655033:GOA655035 GXW655033:GXW655035 HHS655033:HHS655035 HRO655033:HRO655035 IBK655033:IBK655035 ILG655033:ILG655035 IVC655033:IVC655035 JEY655033:JEY655035 JOU655033:JOU655035 JYQ655033:JYQ655035 KIM655033:KIM655035 KSI655033:KSI655035 LCE655033:LCE655035 LMA655033:LMA655035 LVW655033:LVW655035 MFS655033:MFS655035 MPO655033:MPO655035 MZK655033:MZK655035 NJG655033:NJG655035 NTC655033:NTC655035 OCY655033:OCY655035 OMU655033:OMU655035 OWQ655033:OWQ655035 PGM655033:PGM655035 PQI655033:PQI655035 QAE655033:QAE655035 QKA655033:QKA655035 QTW655033:QTW655035 RDS655033:RDS655035 RNO655033:RNO655035 RXK655033:RXK655035 SHG655033:SHG655035 SRC655033:SRC655035 TAY655033:TAY655035 TKU655033:TKU655035 TUQ655033:TUQ655035 UEM655033:UEM655035 UOI655033:UOI655035 UYE655033:UYE655035 VIA655033:VIA655035 VRW655033:VRW655035 WBS655033:WBS655035 WLO655033:WLO655035 WVK655033:WVK655035 G786105:G786107 IY720569:IY720571 SU720569:SU720571 ACQ720569:ACQ720571 AMM720569:AMM720571 AWI720569:AWI720571 BGE720569:BGE720571 BQA720569:BQA720571 BZW720569:BZW720571 CJS720569:CJS720571 CTO720569:CTO720571 DDK720569:DDK720571 DNG720569:DNG720571 DXC720569:DXC720571 EGY720569:EGY720571 EQU720569:EQU720571 FAQ720569:FAQ720571 FKM720569:FKM720571 FUI720569:FUI720571 GEE720569:GEE720571 GOA720569:GOA720571 GXW720569:GXW720571 HHS720569:HHS720571 HRO720569:HRO720571 IBK720569:IBK720571 ILG720569:ILG720571 IVC720569:IVC720571 JEY720569:JEY720571 JOU720569:JOU720571 JYQ720569:JYQ720571 KIM720569:KIM720571 KSI720569:KSI720571 LCE720569:LCE720571 LMA720569:LMA720571 LVW720569:LVW720571 MFS720569:MFS720571 MPO720569:MPO720571 MZK720569:MZK720571 NJG720569:NJG720571 NTC720569:NTC720571 OCY720569:OCY720571 OMU720569:OMU720571 OWQ720569:OWQ720571 PGM720569:PGM720571 PQI720569:PQI720571 QAE720569:QAE720571 QKA720569:QKA720571 QTW720569:QTW720571 RDS720569:RDS720571 RNO720569:RNO720571 RXK720569:RXK720571 SHG720569:SHG720571 SRC720569:SRC720571 TAY720569:TAY720571 TKU720569:TKU720571 TUQ720569:TUQ720571 UEM720569:UEM720571 UOI720569:UOI720571 UYE720569:UYE720571 VIA720569:VIA720571 VRW720569:VRW720571 WBS720569:WBS720571 WLO720569:WLO720571 WVK720569:WVK720571 G851641:G851643 IY786105:IY786107 SU786105:SU786107 ACQ786105:ACQ786107 AMM786105:AMM786107 AWI786105:AWI786107 BGE786105:BGE786107 BQA786105:BQA786107 BZW786105:BZW786107 CJS786105:CJS786107 CTO786105:CTO786107 DDK786105:DDK786107 DNG786105:DNG786107 DXC786105:DXC786107 EGY786105:EGY786107 EQU786105:EQU786107 FAQ786105:FAQ786107 FKM786105:FKM786107 FUI786105:FUI786107 GEE786105:GEE786107 GOA786105:GOA786107 GXW786105:GXW786107 HHS786105:HHS786107 HRO786105:HRO786107 IBK786105:IBK786107 ILG786105:ILG786107 IVC786105:IVC786107 JEY786105:JEY786107 JOU786105:JOU786107 JYQ786105:JYQ786107 KIM786105:KIM786107 KSI786105:KSI786107 LCE786105:LCE786107 LMA786105:LMA786107 LVW786105:LVW786107 MFS786105:MFS786107 MPO786105:MPO786107 MZK786105:MZK786107 NJG786105:NJG786107 NTC786105:NTC786107 OCY786105:OCY786107 OMU786105:OMU786107 OWQ786105:OWQ786107 PGM786105:PGM786107 PQI786105:PQI786107 QAE786105:QAE786107 QKA786105:QKA786107 QTW786105:QTW786107 RDS786105:RDS786107 RNO786105:RNO786107 RXK786105:RXK786107 SHG786105:SHG786107 SRC786105:SRC786107 TAY786105:TAY786107 TKU786105:TKU786107 TUQ786105:TUQ786107 UEM786105:UEM786107 UOI786105:UOI786107 UYE786105:UYE786107 VIA786105:VIA786107 VRW786105:VRW786107 WBS786105:WBS786107 WLO786105:WLO786107 WVK786105:WVK786107 G917177:G917179 IY851641:IY851643 SU851641:SU851643 ACQ851641:ACQ851643 AMM851641:AMM851643 AWI851641:AWI851643 BGE851641:BGE851643 BQA851641:BQA851643 BZW851641:BZW851643 CJS851641:CJS851643 CTO851641:CTO851643 DDK851641:DDK851643 DNG851641:DNG851643 DXC851641:DXC851643 EGY851641:EGY851643 EQU851641:EQU851643 FAQ851641:FAQ851643 FKM851641:FKM851643 FUI851641:FUI851643 GEE851641:GEE851643 GOA851641:GOA851643 GXW851641:GXW851643 HHS851641:HHS851643 HRO851641:HRO851643 IBK851641:IBK851643 ILG851641:ILG851643 IVC851641:IVC851643 JEY851641:JEY851643 JOU851641:JOU851643 JYQ851641:JYQ851643 KIM851641:KIM851643 KSI851641:KSI851643 LCE851641:LCE851643 LMA851641:LMA851643 LVW851641:LVW851643 MFS851641:MFS851643 MPO851641:MPO851643 MZK851641:MZK851643 NJG851641:NJG851643 NTC851641:NTC851643 OCY851641:OCY851643 OMU851641:OMU851643 OWQ851641:OWQ851643 PGM851641:PGM851643 PQI851641:PQI851643 QAE851641:QAE851643 QKA851641:QKA851643 QTW851641:QTW851643 RDS851641:RDS851643 RNO851641:RNO851643 RXK851641:RXK851643 SHG851641:SHG851643 SRC851641:SRC851643 TAY851641:TAY851643 TKU851641:TKU851643 TUQ851641:TUQ851643 UEM851641:UEM851643 UOI851641:UOI851643 UYE851641:UYE851643 VIA851641:VIA851643 VRW851641:VRW851643 WBS851641:WBS851643 WLO851641:WLO851643 WVK851641:WVK851643 G982713:G982715 IY917177:IY917179 SU917177:SU917179 ACQ917177:ACQ917179 AMM917177:AMM917179 AWI917177:AWI917179 BGE917177:BGE917179 BQA917177:BQA917179 BZW917177:BZW917179 CJS917177:CJS917179 CTO917177:CTO917179 DDK917177:DDK917179 DNG917177:DNG917179 DXC917177:DXC917179 EGY917177:EGY917179 EQU917177:EQU917179 FAQ917177:FAQ917179 FKM917177:FKM917179 FUI917177:FUI917179 GEE917177:GEE917179 GOA917177:GOA917179 GXW917177:GXW917179 HHS917177:HHS917179 HRO917177:HRO917179 IBK917177:IBK917179 ILG917177:ILG917179 IVC917177:IVC917179 JEY917177:JEY917179 JOU917177:JOU917179 JYQ917177:JYQ917179 KIM917177:KIM917179 KSI917177:KSI917179 LCE917177:LCE917179 LMA917177:LMA917179 LVW917177:LVW917179 MFS917177:MFS917179 MPO917177:MPO917179 MZK917177:MZK917179 NJG917177:NJG917179 NTC917177:NTC917179 OCY917177:OCY917179 OMU917177:OMU917179 OWQ917177:OWQ917179 PGM917177:PGM917179 PQI917177:PQI917179 QAE917177:QAE917179 QKA917177:QKA917179 QTW917177:QTW917179 RDS917177:RDS917179 RNO917177:RNO917179 RXK917177:RXK917179 SHG917177:SHG917179 SRC917177:SRC917179 TAY917177:TAY917179 TKU917177:TKU917179 TUQ917177:TUQ917179 UEM917177:UEM917179 UOI917177:UOI917179 UYE917177:UYE917179 VIA917177:VIA917179 VRW917177:VRW917179 WBS917177:WBS917179 WLO917177:WLO917179 WVK917177:WVK917179 G8 IY982713:IY982715 SU982713:SU982715 ACQ982713:ACQ982715 AMM982713:AMM982715 AWI982713:AWI982715 BGE982713:BGE982715 BQA982713:BQA982715 BZW982713:BZW982715 CJS982713:CJS982715 CTO982713:CTO982715 DDK982713:DDK982715 DNG982713:DNG982715 DXC982713:DXC982715 EGY982713:EGY982715 EQU982713:EQU982715 FAQ982713:FAQ982715 FKM982713:FKM982715 FUI982713:FUI982715 GEE982713:GEE982715 GOA982713:GOA982715 GXW982713:GXW982715 HHS982713:HHS982715 HRO982713:HRO982715 IBK982713:IBK982715 ILG982713:ILG982715 IVC982713:IVC982715 JEY982713:JEY982715 JOU982713:JOU982715 JYQ982713:JYQ982715 KIM982713:KIM982715 KSI982713:KSI982715 LCE982713:LCE982715 LMA982713:LMA982715 LVW982713:LVW982715 MFS982713:MFS982715 MPO982713:MPO982715 MZK982713:MZK982715 NJG982713:NJG982715 NTC982713:NTC982715 OCY982713:OCY982715 OMU982713:OMU982715 OWQ982713:OWQ982715 PGM982713:PGM982715 PQI982713:PQI982715 QAE982713:QAE982715 QKA982713:QKA982715 QTW982713:QTW982715 RDS982713:RDS982715 RNO982713:RNO982715 RXK982713:RXK982715 SHG982713:SHG982715 SRC982713:SRC982715 TAY982713:TAY982715 TKU982713:TKU982715 TUQ982713:TUQ982715 UEM982713:UEM982715 UOI982713:UOI982715 UYE982713:UYE982715 VIA982713:VIA982715 VRW982713:VRW982715 WBS982713:WBS982715 WLO982713:WLO982715 IY8 SU8 ACQ8 AMM8 AWI8 BGE8 BQA8 BZW8 CJS8 CTO8 DDK8 DNG8 DXC8 EGY8 EQU8 FAQ8 FKM8 FUI8 GEE8 GOA8 GXW8 HHS8 HRO8 IBK8 ILG8 IVC8 JEY8 JOU8 JYQ8 KIM8 KSI8 LCE8 LMA8 LVW8 MFS8 MPO8 MZK8 NJG8 NTC8 OCY8 OMU8 OWQ8 PGM8 PQI8 QAE8 QKA8 QTW8 RDS8 RNO8 RXK8 SHG8 SRC8 TAY8 TKU8 TUQ8 UEM8 UOI8 UYE8 VIA8 VRW8 WBS8 WLO8 WVK8 G194 K8 G65209:G65211" xr:uid="{00000000-0002-0000-0B00-000004000000}"/>
    <dataValidation type="decimal" operator="greaterThanOrEqual" allowBlank="1" showInputMessage="1" showErrorMessage="1" error="Valor debe ser mayor o igual que 0" promptTitle="Actividad financiera y asegurado" prompt="Unicamente registren esta casilla los contribuyentes que realizan la actividad financiera y aseguradora" sqref="I131017:J131018 IY65481:JA65482 SU65481:SW65482 ACQ65481:ACS65482 AMM65481:AMO65482 AWI65481:AWK65482 BGE65481:BGG65482 BQA65481:BQC65482 BZW65481:BZY65482 CJS65481:CJU65482 CTO65481:CTQ65482 DDK65481:DDM65482 DNG65481:DNI65482 DXC65481:DXE65482 EGY65481:EHA65482 EQU65481:EQW65482 FAQ65481:FAS65482 FKM65481:FKO65482 FUI65481:FUK65482 GEE65481:GEG65482 GOA65481:GOC65482 GXW65481:GXY65482 HHS65481:HHU65482 HRO65481:HRQ65482 IBK65481:IBM65482 ILG65481:ILI65482 IVC65481:IVE65482 JEY65481:JFA65482 JOU65481:JOW65482 JYQ65481:JYS65482 KIM65481:KIO65482 KSI65481:KSK65482 LCE65481:LCG65482 LMA65481:LMC65482 LVW65481:LVY65482 MFS65481:MFU65482 MPO65481:MPQ65482 MZK65481:MZM65482 NJG65481:NJI65482 NTC65481:NTE65482 OCY65481:ODA65482 OMU65481:OMW65482 OWQ65481:OWS65482 PGM65481:PGO65482 PQI65481:PQK65482 QAE65481:QAG65482 QKA65481:QKC65482 QTW65481:QTY65482 RDS65481:RDU65482 RNO65481:RNQ65482 RXK65481:RXM65482 SHG65481:SHI65482 SRC65481:SRE65482 TAY65481:TBA65482 TKU65481:TKW65482 TUQ65481:TUS65482 UEM65481:UEO65482 UOI65481:UOK65482 UYE65481:UYG65482 VIA65481:VIC65482 VRW65481:VRY65482 WBS65481:WBU65482 WLO65481:WLQ65482 WVK65481:WVM65482 I196553:J196554 IY131017:JA131018 SU131017:SW131018 ACQ131017:ACS131018 AMM131017:AMO131018 AWI131017:AWK131018 BGE131017:BGG131018 BQA131017:BQC131018 BZW131017:BZY131018 CJS131017:CJU131018 CTO131017:CTQ131018 DDK131017:DDM131018 DNG131017:DNI131018 DXC131017:DXE131018 EGY131017:EHA131018 EQU131017:EQW131018 FAQ131017:FAS131018 FKM131017:FKO131018 FUI131017:FUK131018 GEE131017:GEG131018 GOA131017:GOC131018 GXW131017:GXY131018 HHS131017:HHU131018 HRO131017:HRQ131018 IBK131017:IBM131018 ILG131017:ILI131018 IVC131017:IVE131018 JEY131017:JFA131018 JOU131017:JOW131018 JYQ131017:JYS131018 KIM131017:KIO131018 KSI131017:KSK131018 LCE131017:LCG131018 LMA131017:LMC131018 LVW131017:LVY131018 MFS131017:MFU131018 MPO131017:MPQ131018 MZK131017:MZM131018 NJG131017:NJI131018 NTC131017:NTE131018 OCY131017:ODA131018 OMU131017:OMW131018 OWQ131017:OWS131018 PGM131017:PGO131018 PQI131017:PQK131018 QAE131017:QAG131018 QKA131017:QKC131018 QTW131017:QTY131018 RDS131017:RDU131018 RNO131017:RNQ131018 RXK131017:RXM131018 SHG131017:SHI131018 SRC131017:SRE131018 TAY131017:TBA131018 TKU131017:TKW131018 TUQ131017:TUS131018 UEM131017:UEO131018 UOI131017:UOK131018 UYE131017:UYG131018 VIA131017:VIC131018 VRW131017:VRY131018 WBS131017:WBU131018 WLO131017:WLQ131018 WVK131017:WVM131018 I262089:J262090 IY196553:JA196554 SU196553:SW196554 ACQ196553:ACS196554 AMM196553:AMO196554 AWI196553:AWK196554 BGE196553:BGG196554 BQA196553:BQC196554 BZW196553:BZY196554 CJS196553:CJU196554 CTO196553:CTQ196554 DDK196553:DDM196554 DNG196553:DNI196554 DXC196553:DXE196554 EGY196553:EHA196554 EQU196553:EQW196554 FAQ196553:FAS196554 FKM196553:FKO196554 FUI196553:FUK196554 GEE196553:GEG196554 GOA196553:GOC196554 GXW196553:GXY196554 HHS196553:HHU196554 HRO196553:HRQ196554 IBK196553:IBM196554 ILG196553:ILI196554 IVC196553:IVE196554 JEY196553:JFA196554 JOU196553:JOW196554 JYQ196553:JYS196554 KIM196553:KIO196554 KSI196553:KSK196554 LCE196553:LCG196554 LMA196553:LMC196554 LVW196553:LVY196554 MFS196553:MFU196554 MPO196553:MPQ196554 MZK196553:MZM196554 NJG196553:NJI196554 NTC196553:NTE196554 OCY196553:ODA196554 OMU196553:OMW196554 OWQ196553:OWS196554 PGM196553:PGO196554 PQI196553:PQK196554 QAE196553:QAG196554 QKA196553:QKC196554 QTW196553:QTY196554 RDS196553:RDU196554 RNO196553:RNQ196554 RXK196553:RXM196554 SHG196553:SHI196554 SRC196553:SRE196554 TAY196553:TBA196554 TKU196553:TKW196554 TUQ196553:TUS196554 UEM196553:UEO196554 UOI196553:UOK196554 UYE196553:UYG196554 VIA196553:VIC196554 VRW196553:VRY196554 WBS196553:WBU196554 WLO196553:WLQ196554 WVK196553:WVM196554 I327625:J327626 IY262089:JA262090 SU262089:SW262090 ACQ262089:ACS262090 AMM262089:AMO262090 AWI262089:AWK262090 BGE262089:BGG262090 BQA262089:BQC262090 BZW262089:BZY262090 CJS262089:CJU262090 CTO262089:CTQ262090 DDK262089:DDM262090 DNG262089:DNI262090 DXC262089:DXE262090 EGY262089:EHA262090 EQU262089:EQW262090 FAQ262089:FAS262090 FKM262089:FKO262090 FUI262089:FUK262090 GEE262089:GEG262090 GOA262089:GOC262090 GXW262089:GXY262090 HHS262089:HHU262090 HRO262089:HRQ262090 IBK262089:IBM262090 ILG262089:ILI262090 IVC262089:IVE262090 JEY262089:JFA262090 JOU262089:JOW262090 JYQ262089:JYS262090 KIM262089:KIO262090 KSI262089:KSK262090 LCE262089:LCG262090 LMA262089:LMC262090 LVW262089:LVY262090 MFS262089:MFU262090 MPO262089:MPQ262090 MZK262089:MZM262090 NJG262089:NJI262090 NTC262089:NTE262090 OCY262089:ODA262090 OMU262089:OMW262090 OWQ262089:OWS262090 PGM262089:PGO262090 PQI262089:PQK262090 QAE262089:QAG262090 QKA262089:QKC262090 QTW262089:QTY262090 RDS262089:RDU262090 RNO262089:RNQ262090 RXK262089:RXM262090 SHG262089:SHI262090 SRC262089:SRE262090 TAY262089:TBA262090 TKU262089:TKW262090 TUQ262089:TUS262090 UEM262089:UEO262090 UOI262089:UOK262090 UYE262089:UYG262090 VIA262089:VIC262090 VRW262089:VRY262090 WBS262089:WBU262090 WLO262089:WLQ262090 WVK262089:WVM262090 I393161:J393162 IY327625:JA327626 SU327625:SW327626 ACQ327625:ACS327626 AMM327625:AMO327626 AWI327625:AWK327626 BGE327625:BGG327626 BQA327625:BQC327626 BZW327625:BZY327626 CJS327625:CJU327626 CTO327625:CTQ327626 DDK327625:DDM327626 DNG327625:DNI327626 DXC327625:DXE327626 EGY327625:EHA327626 EQU327625:EQW327626 FAQ327625:FAS327626 FKM327625:FKO327626 FUI327625:FUK327626 GEE327625:GEG327626 GOA327625:GOC327626 GXW327625:GXY327626 HHS327625:HHU327626 HRO327625:HRQ327626 IBK327625:IBM327626 ILG327625:ILI327626 IVC327625:IVE327626 JEY327625:JFA327626 JOU327625:JOW327626 JYQ327625:JYS327626 KIM327625:KIO327626 KSI327625:KSK327626 LCE327625:LCG327626 LMA327625:LMC327626 LVW327625:LVY327626 MFS327625:MFU327626 MPO327625:MPQ327626 MZK327625:MZM327626 NJG327625:NJI327626 NTC327625:NTE327626 OCY327625:ODA327626 OMU327625:OMW327626 OWQ327625:OWS327626 PGM327625:PGO327626 PQI327625:PQK327626 QAE327625:QAG327626 QKA327625:QKC327626 QTW327625:QTY327626 RDS327625:RDU327626 RNO327625:RNQ327626 RXK327625:RXM327626 SHG327625:SHI327626 SRC327625:SRE327626 TAY327625:TBA327626 TKU327625:TKW327626 TUQ327625:TUS327626 UEM327625:UEO327626 UOI327625:UOK327626 UYE327625:UYG327626 VIA327625:VIC327626 VRW327625:VRY327626 WBS327625:WBU327626 WLO327625:WLQ327626 WVK327625:WVM327626 I458697:J458698 IY393161:JA393162 SU393161:SW393162 ACQ393161:ACS393162 AMM393161:AMO393162 AWI393161:AWK393162 BGE393161:BGG393162 BQA393161:BQC393162 BZW393161:BZY393162 CJS393161:CJU393162 CTO393161:CTQ393162 DDK393161:DDM393162 DNG393161:DNI393162 DXC393161:DXE393162 EGY393161:EHA393162 EQU393161:EQW393162 FAQ393161:FAS393162 FKM393161:FKO393162 FUI393161:FUK393162 GEE393161:GEG393162 GOA393161:GOC393162 GXW393161:GXY393162 HHS393161:HHU393162 HRO393161:HRQ393162 IBK393161:IBM393162 ILG393161:ILI393162 IVC393161:IVE393162 JEY393161:JFA393162 JOU393161:JOW393162 JYQ393161:JYS393162 KIM393161:KIO393162 KSI393161:KSK393162 LCE393161:LCG393162 LMA393161:LMC393162 LVW393161:LVY393162 MFS393161:MFU393162 MPO393161:MPQ393162 MZK393161:MZM393162 NJG393161:NJI393162 NTC393161:NTE393162 OCY393161:ODA393162 OMU393161:OMW393162 OWQ393161:OWS393162 PGM393161:PGO393162 PQI393161:PQK393162 QAE393161:QAG393162 QKA393161:QKC393162 QTW393161:QTY393162 RDS393161:RDU393162 RNO393161:RNQ393162 RXK393161:RXM393162 SHG393161:SHI393162 SRC393161:SRE393162 TAY393161:TBA393162 TKU393161:TKW393162 TUQ393161:TUS393162 UEM393161:UEO393162 UOI393161:UOK393162 UYE393161:UYG393162 VIA393161:VIC393162 VRW393161:VRY393162 WBS393161:WBU393162 WLO393161:WLQ393162 WVK393161:WVM393162 I524233:J524234 IY458697:JA458698 SU458697:SW458698 ACQ458697:ACS458698 AMM458697:AMO458698 AWI458697:AWK458698 BGE458697:BGG458698 BQA458697:BQC458698 BZW458697:BZY458698 CJS458697:CJU458698 CTO458697:CTQ458698 DDK458697:DDM458698 DNG458697:DNI458698 DXC458697:DXE458698 EGY458697:EHA458698 EQU458697:EQW458698 FAQ458697:FAS458698 FKM458697:FKO458698 FUI458697:FUK458698 GEE458697:GEG458698 GOA458697:GOC458698 GXW458697:GXY458698 HHS458697:HHU458698 HRO458697:HRQ458698 IBK458697:IBM458698 ILG458697:ILI458698 IVC458697:IVE458698 JEY458697:JFA458698 JOU458697:JOW458698 JYQ458697:JYS458698 KIM458697:KIO458698 KSI458697:KSK458698 LCE458697:LCG458698 LMA458697:LMC458698 LVW458697:LVY458698 MFS458697:MFU458698 MPO458697:MPQ458698 MZK458697:MZM458698 NJG458697:NJI458698 NTC458697:NTE458698 OCY458697:ODA458698 OMU458697:OMW458698 OWQ458697:OWS458698 PGM458697:PGO458698 PQI458697:PQK458698 QAE458697:QAG458698 QKA458697:QKC458698 QTW458697:QTY458698 RDS458697:RDU458698 RNO458697:RNQ458698 RXK458697:RXM458698 SHG458697:SHI458698 SRC458697:SRE458698 TAY458697:TBA458698 TKU458697:TKW458698 TUQ458697:TUS458698 UEM458697:UEO458698 UOI458697:UOK458698 UYE458697:UYG458698 VIA458697:VIC458698 VRW458697:VRY458698 WBS458697:WBU458698 WLO458697:WLQ458698 WVK458697:WVM458698 I589769:J589770 IY524233:JA524234 SU524233:SW524234 ACQ524233:ACS524234 AMM524233:AMO524234 AWI524233:AWK524234 BGE524233:BGG524234 BQA524233:BQC524234 BZW524233:BZY524234 CJS524233:CJU524234 CTO524233:CTQ524234 DDK524233:DDM524234 DNG524233:DNI524234 DXC524233:DXE524234 EGY524233:EHA524234 EQU524233:EQW524234 FAQ524233:FAS524234 FKM524233:FKO524234 FUI524233:FUK524234 GEE524233:GEG524234 GOA524233:GOC524234 GXW524233:GXY524234 HHS524233:HHU524234 HRO524233:HRQ524234 IBK524233:IBM524234 ILG524233:ILI524234 IVC524233:IVE524234 JEY524233:JFA524234 JOU524233:JOW524234 JYQ524233:JYS524234 KIM524233:KIO524234 KSI524233:KSK524234 LCE524233:LCG524234 LMA524233:LMC524234 LVW524233:LVY524234 MFS524233:MFU524234 MPO524233:MPQ524234 MZK524233:MZM524234 NJG524233:NJI524234 NTC524233:NTE524234 OCY524233:ODA524234 OMU524233:OMW524234 OWQ524233:OWS524234 PGM524233:PGO524234 PQI524233:PQK524234 QAE524233:QAG524234 QKA524233:QKC524234 QTW524233:QTY524234 RDS524233:RDU524234 RNO524233:RNQ524234 RXK524233:RXM524234 SHG524233:SHI524234 SRC524233:SRE524234 TAY524233:TBA524234 TKU524233:TKW524234 TUQ524233:TUS524234 UEM524233:UEO524234 UOI524233:UOK524234 UYE524233:UYG524234 VIA524233:VIC524234 VRW524233:VRY524234 WBS524233:WBU524234 WLO524233:WLQ524234 WVK524233:WVM524234 I655305:J655306 IY589769:JA589770 SU589769:SW589770 ACQ589769:ACS589770 AMM589769:AMO589770 AWI589769:AWK589770 BGE589769:BGG589770 BQA589769:BQC589770 BZW589769:BZY589770 CJS589769:CJU589770 CTO589769:CTQ589770 DDK589769:DDM589770 DNG589769:DNI589770 DXC589769:DXE589770 EGY589769:EHA589770 EQU589769:EQW589770 FAQ589769:FAS589770 FKM589769:FKO589770 FUI589769:FUK589770 GEE589769:GEG589770 GOA589769:GOC589770 GXW589769:GXY589770 HHS589769:HHU589770 HRO589769:HRQ589770 IBK589769:IBM589770 ILG589769:ILI589770 IVC589769:IVE589770 JEY589769:JFA589770 JOU589769:JOW589770 JYQ589769:JYS589770 KIM589769:KIO589770 KSI589769:KSK589770 LCE589769:LCG589770 LMA589769:LMC589770 LVW589769:LVY589770 MFS589769:MFU589770 MPO589769:MPQ589770 MZK589769:MZM589770 NJG589769:NJI589770 NTC589769:NTE589770 OCY589769:ODA589770 OMU589769:OMW589770 OWQ589769:OWS589770 PGM589769:PGO589770 PQI589769:PQK589770 QAE589769:QAG589770 QKA589769:QKC589770 QTW589769:QTY589770 RDS589769:RDU589770 RNO589769:RNQ589770 RXK589769:RXM589770 SHG589769:SHI589770 SRC589769:SRE589770 TAY589769:TBA589770 TKU589769:TKW589770 TUQ589769:TUS589770 UEM589769:UEO589770 UOI589769:UOK589770 UYE589769:UYG589770 VIA589769:VIC589770 VRW589769:VRY589770 WBS589769:WBU589770 WLO589769:WLQ589770 WVK589769:WVM589770 I720841:J720842 IY655305:JA655306 SU655305:SW655306 ACQ655305:ACS655306 AMM655305:AMO655306 AWI655305:AWK655306 BGE655305:BGG655306 BQA655305:BQC655306 BZW655305:BZY655306 CJS655305:CJU655306 CTO655305:CTQ655306 DDK655305:DDM655306 DNG655305:DNI655306 DXC655305:DXE655306 EGY655305:EHA655306 EQU655305:EQW655306 FAQ655305:FAS655306 FKM655305:FKO655306 FUI655305:FUK655306 GEE655305:GEG655306 GOA655305:GOC655306 GXW655305:GXY655306 HHS655305:HHU655306 HRO655305:HRQ655306 IBK655305:IBM655306 ILG655305:ILI655306 IVC655305:IVE655306 JEY655305:JFA655306 JOU655305:JOW655306 JYQ655305:JYS655306 KIM655305:KIO655306 KSI655305:KSK655306 LCE655305:LCG655306 LMA655305:LMC655306 LVW655305:LVY655306 MFS655305:MFU655306 MPO655305:MPQ655306 MZK655305:MZM655306 NJG655305:NJI655306 NTC655305:NTE655306 OCY655305:ODA655306 OMU655305:OMW655306 OWQ655305:OWS655306 PGM655305:PGO655306 PQI655305:PQK655306 QAE655305:QAG655306 QKA655305:QKC655306 QTW655305:QTY655306 RDS655305:RDU655306 RNO655305:RNQ655306 RXK655305:RXM655306 SHG655305:SHI655306 SRC655305:SRE655306 TAY655305:TBA655306 TKU655305:TKW655306 TUQ655305:TUS655306 UEM655305:UEO655306 UOI655305:UOK655306 UYE655305:UYG655306 VIA655305:VIC655306 VRW655305:VRY655306 WBS655305:WBU655306 WLO655305:WLQ655306 WVK655305:WVM655306 I786377:J786378 IY720841:JA720842 SU720841:SW720842 ACQ720841:ACS720842 AMM720841:AMO720842 AWI720841:AWK720842 BGE720841:BGG720842 BQA720841:BQC720842 BZW720841:BZY720842 CJS720841:CJU720842 CTO720841:CTQ720842 DDK720841:DDM720842 DNG720841:DNI720842 DXC720841:DXE720842 EGY720841:EHA720842 EQU720841:EQW720842 FAQ720841:FAS720842 FKM720841:FKO720842 FUI720841:FUK720842 GEE720841:GEG720842 GOA720841:GOC720842 GXW720841:GXY720842 HHS720841:HHU720842 HRO720841:HRQ720842 IBK720841:IBM720842 ILG720841:ILI720842 IVC720841:IVE720842 JEY720841:JFA720842 JOU720841:JOW720842 JYQ720841:JYS720842 KIM720841:KIO720842 KSI720841:KSK720842 LCE720841:LCG720842 LMA720841:LMC720842 LVW720841:LVY720842 MFS720841:MFU720842 MPO720841:MPQ720842 MZK720841:MZM720842 NJG720841:NJI720842 NTC720841:NTE720842 OCY720841:ODA720842 OMU720841:OMW720842 OWQ720841:OWS720842 PGM720841:PGO720842 PQI720841:PQK720842 QAE720841:QAG720842 QKA720841:QKC720842 QTW720841:QTY720842 RDS720841:RDU720842 RNO720841:RNQ720842 RXK720841:RXM720842 SHG720841:SHI720842 SRC720841:SRE720842 TAY720841:TBA720842 TKU720841:TKW720842 TUQ720841:TUS720842 UEM720841:UEO720842 UOI720841:UOK720842 UYE720841:UYG720842 VIA720841:VIC720842 VRW720841:VRY720842 WBS720841:WBU720842 WLO720841:WLQ720842 WVK720841:WVM720842 I851913:J851914 IY786377:JA786378 SU786377:SW786378 ACQ786377:ACS786378 AMM786377:AMO786378 AWI786377:AWK786378 BGE786377:BGG786378 BQA786377:BQC786378 BZW786377:BZY786378 CJS786377:CJU786378 CTO786377:CTQ786378 DDK786377:DDM786378 DNG786377:DNI786378 DXC786377:DXE786378 EGY786377:EHA786378 EQU786377:EQW786378 FAQ786377:FAS786378 FKM786377:FKO786378 FUI786377:FUK786378 GEE786377:GEG786378 GOA786377:GOC786378 GXW786377:GXY786378 HHS786377:HHU786378 HRO786377:HRQ786378 IBK786377:IBM786378 ILG786377:ILI786378 IVC786377:IVE786378 JEY786377:JFA786378 JOU786377:JOW786378 JYQ786377:JYS786378 KIM786377:KIO786378 KSI786377:KSK786378 LCE786377:LCG786378 LMA786377:LMC786378 LVW786377:LVY786378 MFS786377:MFU786378 MPO786377:MPQ786378 MZK786377:MZM786378 NJG786377:NJI786378 NTC786377:NTE786378 OCY786377:ODA786378 OMU786377:OMW786378 OWQ786377:OWS786378 PGM786377:PGO786378 PQI786377:PQK786378 QAE786377:QAG786378 QKA786377:QKC786378 QTW786377:QTY786378 RDS786377:RDU786378 RNO786377:RNQ786378 RXK786377:RXM786378 SHG786377:SHI786378 SRC786377:SRE786378 TAY786377:TBA786378 TKU786377:TKW786378 TUQ786377:TUS786378 UEM786377:UEO786378 UOI786377:UOK786378 UYE786377:UYG786378 VIA786377:VIC786378 VRW786377:VRY786378 WBS786377:WBU786378 WLO786377:WLQ786378 WVK786377:WVM786378 I917449:J917450 IY851913:JA851914 SU851913:SW851914 ACQ851913:ACS851914 AMM851913:AMO851914 AWI851913:AWK851914 BGE851913:BGG851914 BQA851913:BQC851914 BZW851913:BZY851914 CJS851913:CJU851914 CTO851913:CTQ851914 DDK851913:DDM851914 DNG851913:DNI851914 DXC851913:DXE851914 EGY851913:EHA851914 EQU851913:EQW851914 FAQ851913:FAS851914 FKM851913:FKO851914 FUI851913:FUK851914 GEE851913:GEG851914 GOA851913:GOC851914 GXW851913:GXY851914 HHS851913:HHU851914 HRO851913:HRQ851914 IBK851913:IBM851914 ILG851913:ILI851914 IVC851913:IVE851914 JEY851913:JFA851914 JOU851913:JOW851914 JYQ851913:JYS851914 KIM851913:KIO851914 KSI851913:KSK851914 LCE851913:LCG851914 LMA851913:LMC851914 LVW851913:LVY851914 MFS851913:MFU851914 MPO851913:MPQ851914 MZK851913:MZM851914 NJG851913:NJI851914 NTC851913:NTE851914 OCY851913:ODA851914 OMU851913:OMW851914 OWQ851913:OWS851914 PGM851913:PGO851914 PQI851913:PQK851914 QAE851913:QAG851914 QKA851913:QKC851914 QTW851913:QTY851914 RDS851913:RDU851914 RNO851913:RNQ851914 RXK851913:RXM851914 SHG851913:SHI851914 SRC851913:SRE851914 TAY851913:TBA851914 TKU851913:TKW851914 TUQ851913:TUS851914 UEM851913:UEO851914 UOI851913:UOK851914 UYE851913:UYG851914 VIA851913:VIC851914 VRW851913:VRY851914 WBS851913:WBU851914 WLO851913:WLQ851914 WVK851913:WVM851914 I982985:J982986 IY917449:JA917450 SU917449:SW917450 ACQ917449:ACS917450 AMM917449:AMO917450 AWI917449:AWK917450 BGE917449:BGG917450 BQA917449:BQC917450 BZW917449:BZY917450 CJS917449:CJU917450 CTO917449:CTQ917450 DDK917449:DDM917450 DNG917449:DNI917450 DXC917449:DXE917450 EGY917449:EHA917450 EQU917449:EQW917450 FAQ917449:FAS917450 FKM917449:FKO917450 FUI917449:FUK917450 GEE917449:GEG917450 GOA917449:GOC917450 GXW917449:GXY917450 HHS917449:HHU917450 HRO917449:HRQ917450 IBK917449:IBM917450 ILG917449:ILI917450 IVC917449:IVE917450 JEY917449:JFA917450 JOU917449:JOW917450 JYQ917449:JYS917450 KIM917449:KIO917450 KSI917449:KSK917450 LCE917449:LCG917450 LMA917449:LMC917450 LVW917449:LVY917450 MFS917449:MFU917450 MPO917449:MPQ917450 MZK917449:MZM917450 NJG917449:NJI917450 NTC917449:NTE917450 OCY917449:ODA917450 OMU917449:OMW917450 OWQ917449:OWS917450 PGM917449:PGO917450 PQI917449:PQK917450 QAE917449:QAG917450 QKA917449:QKC917450 QTW917449:QTY917450 RDS917449:RDU917450 RNO917449:RNQ917450 RXK917449:RXM917450 SHG917449:SHI917450 SRC917449:SRE917450 TAY917449:TBA917450 TKU917449:TKW917450 TUQ917449:TUS917450 UEM917449:UEO917450 UOI917449:UOK917450 UYE917449:UYG917450 VIA917449:VIC917450 VRW917449:VRY917450 WBS917449:WBU917450 WLO917449:WLQ917450 WVK917449:WVM917450 WVK982985:WVM982986 IY982985:JA982986 SU982985:SW982986 ACQ982985:ACS982986 AMM982985:AMO982986 AWI982985:AWK982986 BGE982985:BGG982986 BQA982985:BQC982986 BZW982985:BZY982986 CJS982985:CJU982986 CTO982985:CTQ982986 DDK982985:DDM982986 DNG982985:DNI982986 DXC982985:DXE982986 EGY982985:EHA982986 EQU982985:EQW982986 FAQ982985:FAS982986 FKM982985:FKO982986 FUI982985:FUK982986 GEE982985:GEG982986 GOA982985:GOC982986 GXW982985:GXY982986 HHS982985:HHU982986 HRO982985:HRQ982986 IBK982985:IBM982986 ILG982985:ILI982986 IVC982985:IVE982986 JEY982985:JFA982986 JOU982985:JOW982986 JYQ982985:JYS982986 KIM982985:KIO982986 KSI982985:KSK982986 LCE982985:LCG982986 LMA982985:LMC982986 LVW982985:LVY982986 MFS982985:MFU982986 MPO982985:MPQ982986 MZK982985:MZM982986 NJG982985:NJI982986 NTC982985:NTE982986 OCY982985:ODA982986 OMU982985:OMW982986 OWQ982985:OWS982986 PGM982985:PGO982986 PQI982985:PQK982986 QAE982985:QAG982986 QKA982985:QKC982986 QTW982985:QTY982986 RDS982985:RDU982986 RNO982985:RNQ982986 RXK982985:RXM982986 SHG982985:SHI982986 SRC982985:SRE982986 TAY982985:TBA982986 TKU982985:TKW982986 TUQ982985:TUS982986 UEM982985:UEO982986 UOI982985:UOK982986 UYE982985:UYG982986 VIA982985:VIC982986 VRW982985:VRY982986 WBS982985:WBU982986 WLO982985:WLQ982986 G982985:G982986 G917449:G917450 G851913:G851914 G786377:G786378 G720841:G720842 G655305:G655306 G589769:G589770 G524233:G524234 G458697:G458698 G393161:G393162 G327625:G327626 G262089:G262090 G196553:G196554 G131017:G131018 G65481:G65482 I65481:J65482" xr:uid="{00000000-0002-0000-0B00-000005000000}">
      <formula1>0</formula1>
    </dataValidation>
    <dataValidation allowBlank="1" showInputMessage="1" showErrorMessage="1" prompt="Fecha de corte del Estado Financiero" sqref="E65208:F65208 IX65208 ST65208 ACP65208 AML65208 AWH65208 BGD65208 BPZ65208 BZV65208 CJR65208 CTN65208 DDJ65208 DNF65208 DXB65208 EGX65208 EQT65208 FAP65208 FKL65208 FUH65208 GED65208 GNZ65208 GXV65208 HHR65208 HRN65208 IBJ65208 ILF65208 IVB65208 JEX65208 JOT65208 JYP65208 KIL65208 KSH65208 LCD65208 LLZ65208 LVV65208 MFR65208 MPN65208 MZJ65208 NJF65208 NTB65208 OCX65208 OMT65208 OWP65208 PGL65208 PQH65208 QAD65208 QJZ65208 QTV65208 RDR65208 RNN65208 RXJ65208 SHF65208 SRB65208 TAX65208 TKT65208 TUP65208 UEL65208 UOH65208 UYD65208 VHZ65208 VRV65208 WBR65208 WLN65208 WVJ65208 E130744:F130744 IX130744 ST130744 ACP130744 AML130744 AWH130744 BGD130744 BPZ130744 BZV130744 CJR130744 CTN130744 DDJ130744 DNF130744 DXB130744 EGX130744 EQT130744 FAP130744 FKL130744 FUH130744 GED130744 GNZ130744 GXV130744 HHR130744 HRN130744 IBJ130744 ILF130744 IVB130744 JEX130744 JOT130744 JYP130744 KIL130744 KSH130744 LCD130744 LLZ130744 LVV130744 MFR130744 MPN130744 MZJ130744 NJF130744 NTB130744 OCX130744 OMT130744 OWP130744 PGL130744 PQH130744 QAD130744 QJZ130744 QTV130744 RDR130744 RNN130744 RXJ130744 SHF130744 SRB130744 TAX130744 TKT130744 TUP130744 UEL130744 UOH130744 UYD130744 VHZ130744 VRV130744 WBR130744 WLN130744 WVJ130744 E196280:F196280 IX196280 ST196280 ACP196280 AML196280 AWH196280 BGD196280 BPZ196280 BZV196280 CJR196280 CTN196280 DDJ196280 DNF196280 DXB196280 EGX196280 EQT196280 FAP196280 FKL196280 FUH196280 GED196280 GNZ196280 GXV196280 HHR196280 HRN196280 IBJ196280 ILF196280 IVB196280 JEX196280 JOT196280 JYP196280 KIL196280 KSH196280 LCD196280 LLZ196280 LVV196280 MFR196280 MPN196280 MZJ196280 NJF196280 NTB196280 OCX196280 OMT196280 OWP196280 PGL196280 PQH196280 QAD196280 QJZ196280 QTV196280 RDR196280 RNN196280 RXJ196280 SHF196280 SRB196280 TAX196280 TKT196280 TUP196280 UEL196280 UOH196280 UYD196280 VHZ196280 VRV196280 WBR196280 WLN196280 WVJ196280 E261816:F261816 IX261816 ST261816 ACP261816 AML261816 AWH261816 BGD261816 BPZ261816 BZV261816 CJR261816 CTN261816 DDJ261816 DNF261816 DXB261816 EGX261816 EQT261816 FAP261816 FKL261816 FUH261816 GED261816 GNZ261816 GXV261816 HHR261816 HRN261816 IBJ261816 ILF261816 IVB261816 JEX261816 JOT261816 JYP261816 KIL261816 KSH261816 LCD261816 LLZ261816 LVV261816 MFR261816 MPN261816 MZJ261816 NJF261816 NTB261816 OCX261816 OMT261816 OWP261816 PGL261816 PQH261816 QAD261816 QJZ261816 QTV261816 RDR261816 RNN261816 RXJ261816 SHF261816 SRB261816 TAX261816 TKT261816 TUP261816 UEL261816 UOH261816 UYD261816 VHZ261816 VRV261816 WBR261816 WLN261816 WVJ261816 E327352:F327352 IX327352 ST327352 ACP327352 AML327352 AWH327352 BGD327352 BPZ327352 BZV327352 CJR327352 CTN327352 DDJ327352 DNF327352 DXB327352 EGX327352 EQT327352 FAP327352 FKL327352 FUH327352 GED327352 GNZ327352 GXV327352 HHR327352 HRN327352 IBJ327352 ILF327352 IVB327352 JEX327352 JOT327352 JYP327352 KIL327352 KSH327352 LCD327352 LLZ327352 LVV327352 MFR327352 MPN327352 MZJ327352 NJF327352 NTB327352 OCX327352 OMT327352 OWP327352 PGL327352 PQH327352 QAD327352 QJZ327352 QTV327352 RDR327352 RNN327352 RXJ327352 SHF327352 SRB327352 TAX327352 TKT327352 TUP327352 UEL327352 UOH327352 UYD327352 VHZ327352 VRV327352 WBR327352 WLN327352 WVJ327352 E392888:F392888 IX392888 ST392888 ACP392888 AML392888 AWH392888 BGD392888 BPZ392888 BZV392888 CJR392888 CTN392888 DDJ392888 DNF392888 DXB392888 EGX392888 EQT392888 FAP392888 FKL392888 FUH392888 GED392888 GNZ392888 GXV392888 HHR392888 HRN392888 IBJ392888 ILF392888 IVB392888 JEX392888 JOT392888 JYP392888 KIL392888 KSH392888 LCD392888 LLZ392888 LVV392888 MFR392888 MPN392888 MZJ392888 NJF392888 NTB392888 OCX392888 OMT392888 OWP392888 PGL392888 PQH392888 QAD392888 QJZ392888 QTV392888 RDR392888 RNN392888 RXJ392888 SHF392888 SRB392888 TAX392888 TKT392888 TUP392888 UEL392888 UOH392888 UYD392888 VHZ392888 VRV392888 WBR392888 WLN392888 WVJ392888 E458424:F458424 IX458424 ST458424 ACP458424 AML458424 AWH458424 BGD458424 BPZ458424 BZV458424 CJR458424 CTN458424 DDJ458424 DNF458424 DXB458424 EGX458424 EQT458424 FAP458424 FKL458424 FUH458424 GED458424 GNZ458424 GXV458424 HHR458424 HRN458424 IBJ458424 ILF458424 IVB458424 JEX458424 JOT458424 JYP458424 KIL458424 KSH458424 LCD458424 LLZ458424 LVV458424 MFR458424 MPN458424 MZJ458424 NJF458424 NTB458424 OCX458424 OMT458424 OWP458424 PGL458424 PQH458424 QAD458424 QJZ458424 QTV458424 RDR458424 RNN458424 RXJ458424 SHF458424 SRB458424 TAX458424 TKT458424 TUP458424 UEL458424 UOH458424 UYD458424 VHZ458424 VRV458424 WBR458424 WLN458424 WVJ458424 E523960:F523960 IX523960 ST523960 ACP523960 AML523960 AWH523960 BGD523960 BPZ523960 BZV523960 CJR523960 CTN523960 DDJ523960 DNF523960 DXB523960 EGX523960 EQT523960 FAP523960 FKL523960 FUH523960 GED523960 GNZ523960 GXV523960 HHR523960 HRN523960 IBJ523960 ILF523960 IVB523960 JEX523960 JOT523960 JYP523960 KIL523960 KSH523960 LCD523960 LLZ523960 LVV523960 MFR523960 MPN523960 MZJ523960 NJF523960 NTB523960 OCX523960 OMT523960 OWP523960 PGL523960 PQH523960 QAD523960 QJZ523960 QTV523960 RDR523960 RNN523960 RXJ523960 SHF523960 SRB523960 TAX523960 TKT523960 TUP523960 UEL523960 UOH523960 UYD523960 VHZ523960 VRV523960 WBR523960 WLN523960 WVJ523960 E589496:F589496 IX589496 ST589496 ACP589496 AML589496 AWH589496 BGD589496 BPZ589496 BZV589496 CJR589496 CTN589496 DDJ589496 DNF589496 DXB589496 EGX589496 EQT589496 FAP589496 FKL589496 FUH589496 GED589496 GNZ589496 GXV589496 HHR589496 HRN589496 IBJ589496 ILF589496 IVB589496 JEX589496 JOT589496 JYP589496 KIL589496 KSH589496 LCD589496 LLZ589496 LVV589496 MFR589496 MPN589496 MZJ589496 NJF589496 NTB589496 OCX589496 OMT589496 OWP589496 PGL589496 PQH589496 QAD589496 QJZ589496 QTV589496 RDR589496 RNN589496 RXJ589496 SHF589496 SRB589496 TAX589496 TKT589496 TUP589496 UEL589496 UOH589496 UYD589496 VHZ589496 VRV589496 WBR589496 WLN589496 WVJ589496 E655032:F655032 IX655032 ST655032 ACP655032 AML655032 AWH655032 BGD655032 BPZ655032 BZV655032 CJR655032 CTN655032 DDJ655032 DNF655032 DXB655032 EGX655032 EQT655032 FAP655032 FKL655032 FUH655032 GED655032 GNZ655032 GXV655032 HHR655032 HRN655032 IBJ655032 ILF655032 IVB655032 JEX655032 JOT655032 JYP655032 KIL655032 KSH655032 LCD655032 LLZ655032 LVV655032 MFR655032 MPN655032 MZJ655032 NJF655032 NTB655032 OCX655032 OMT655032 OWP655032 PGL655032 PQH655032 QAD655032 QJZ655032 QTV655032 RDR655032 RNN655032 RXJ655032 SHF655032 SRB655032 TAX655032 TKT655032 TUP655032 UEL655032 UOH655032 UYD655032 VHZ655032 VRV655032 WBR655032 WLN655032 WVJ655032 E720568:F720568 IX720568 ST720568 ACP720568 AML720568 AWH720568 BGD720568 BPZ720568 BZV720568 CJR720568 CTN720568 DDJ720568 DNF720568 DXB720568 EGX720568 EQT720568 FAP720568 FKL720568 FUH720568 GED720568 GNZ720568 GXV720568 HHR720568 HRN720568 IBJ720568 ILF720568 IVB720568 JEX720568 JOT720568 JYP720568 KIL720568 KSH720568 LCD720568 LLZ720568 LVV720568 MFR720568 MPN720568 MZJ720568 NJF720568 NTB720568 OCX720568 OMT720568 OWP720568 PGL720568 PQH720568 QAD720568 QJZ720568 QTV720568 RDR720568 RNN720568 RXJ720568 SHF720568 SRB720568 TAX720568 TKT720568 TUP720568 UEL720568 UOH720568 UYD720568 VHZ720568 VRV720568 WBR720568 WLN720568 WVJ720568 E786104:F786104 IX786104 ST786104 ACP786104 AML786104 AWH786104 BGD786104 BPZ786104 BZV786104 CJR786104 CTN786104 DDJ786104 DNF786104 DXB786104 EGX786104 EQT786104 FAP786104 FKL786104 FUH786104 GED786104 GNZ786104 GXV786104 HHR786104 HRN786104 IBJ786104 ILF786104 IVB786104 JEX786104 JOT786104 JYP786104 KIL786104 KSH786104 LCD786104 LLZ786104 LVV786104 MFR786104 MPN786104 MZJ786104 NJF786104 NTB786104 OCX786104 OMT786104 OWP786104 PGL786104 PQH786104 QAD786104 QJZ786104 QTV786104 RDR786104 RNN786104 RXJ786104 SHF786104 SRB786104 TAX786104 TKT786104 TUP786104 UEL786104 UOH786104 UYD786104 VHZ786104 VRV786104 WBR786104 WLN786104 WVJ786104 E851640:F851640 IX851640 ST851640 ACP851640 AML851640 AWH851640 BGD851640 BPZ851640 BZV851640 CJR851640 CTN851640 DDJ851640 DNF851640 DXB851640 EGX851640 EQT851640 FAP851640 FKL851640 FUH851640 GED851640 GNZ851640 GXV851640 HHR851640 HRN851640 IBJ851640 ILF851640 IVB851640 JEX851640 JOT851640 JYP851640 KIL851640 KSH851640 LCD851640 LLZ851640 LVV851640 MFR851640 MPN851640 MZJ851640 NJF851640 NTB851640 OCX851640 OMT851640 OWP851640 PGL851640 PQH851640 QAD851640 QJZ851640 QTV851640 RDR851640 RNN851640 RXJ851640 SHF851640 SRB851640 TAX851640 TKT851640 TUP851640 UEL851640 UOH851640 UYD851640 VHZ851640 VRV851640 WBR851640 WLN851640 WVJ851640 E917176:F917176 IX917176 ST917176 ACP917176 AML917176 AWH917176 BGD917176 BPZ917176 BZV917176 CJR917176 CTN917176 DDJ917176 DNF917176 DXB917176 EGX917176 EQT917176 FAP917176 FKL917176 FUH917176 GED917176 GNZ917176 GXV917176 HHR917176 HRN917176 IBJ917176 ILF917176 IVB917176 JEX917176 JOT917176 JYP917176 KIL917176 KSH917176 LCD917176 LLZ917176 LVV917176 MFR917176 MPN917176 MZJ917176 NJF917176 NTB917176 OCX917176 OMT917176 OWP917176 PGL917176 PQH917176 QAD917176 QJZ917176 QTV917176 RDR917176 RNN917176 RXJ917176 SHF917176 SRB917176 TAX917176 TKT917176 TUP917176 UEL917176 UOH917176 UYD917176 VHZ917176 VRV917176 WBR917176 WLN917176 WVJ917176 E982712:F982712 IX982712 ST982712 ACP982712 AML982712 AWH982712 BGD982712 BPZ982712 BZV982712 CJR982712 CTN982712 DDJ982712 DNF982712 DXB982712 EGX982712 EQT982712 FAP982712 FKL982712 FUH982712 GED982712 GNZ982712 GXV982712 HHR982712 HRN982712 IBJ982712 ILF982712 IVB982712 JEX982712 JOT982712 JYP982712 KIL982712 KSH982712 LCD982712 LLZ982712 LVV982712 MFR982712 MPN982712 MZJ982712 NJF982712 NTB982712 OCX982712 OMT982712 OWP982712 PGL982712 PQH982712 QAD982712 QJZ982712 QTV982712 RDR982712 RNN982712 RXJ982712 SHF982712 SRB982712 TAX982712 TKT982712 TUP982712 UEL982712 UOH982712 UYD982712 VHZ982712 VRV982712 WBR982712 WLN982712 WVJ982712" xr:uid="{00000000-0002-0000-0B00-000006000000}"/>
    <dataValidation allowBlank="1" showInputMessage="1" showErrorMessage="1" prompt="NIT" sqref="E65207:F65207 IX65207 ST65207 ACP65207 AML65207 AWH65207 BGD65207 BPZ65207 BZV65207 CJR65207 CTN65207 DDJ65207 DNF65207 DXB65207 EGX65207 EQT65207 FAP65207 FKL65207 FUH65207 GED65207 GNZ65207 GXV65207 HHR65207 HRN65207 IBJ65207 ILF65207 IVB65207 JEX65207 JOT65207 JYP65207 KIL65207 KSH65207 LCD65207 LLZ65207 LVV65207 MFR65207 MPN65207 MZJ65207 NJF65207 NTB65207 OCX65207 OMT65207 OWP65207 PGL65207 PQH65207 QAD65207 QJZ65207 QTV65207 RDR65207 RNN65207 RXJ65207 SHF65207 SRB65207 TAX65207 TKT65207 TUP65207 UEL65207 UOH65207 UYD65207 VHZ65207 VRV65207 WBR65207 WLN65207 WVJ65207 E130743:F130743 IX130743 ST130743 ACP130743 AML130743 AWH130743 BGD130743 BPZ130743 BZV130743 CJR130743 CTN130743 DDJ130743 DNF130743 DXB130743 EGX130743 EQT130743 FAP130743 FKL130743 FUH130743 GED130743 GNZ130743 GXV130743 HHR130743 HRN130743 IBJ130743 ILF130743 IVB130743 JEX130743 JOT130743 JYP130743 KIL130743 KSH130743 LCD130743 LLZ130743 LVV130743 MFR130743 MPN130743 MZJ130743 NJF130743 NTB130743 OCX130743 OMT130743 OWP130743 PGL130743 PQH130743 QAD130743 QJZ130743 QTV130743 RDR130743 RNN130743 RXJ130743 SHF130743 SRB130743 TAX130743 TKT130743 TUP130743 UEL130743 UOH130743 UYD130743 VHZ130743 VRV130743 WBR130743 WLN130743 WVJ130743 E196279:F196279 IX196279 ST196279 ACP196279 AML196279 AWH196279 BGD196279 BPZ196279 BZV196279 CJR196279 CTN196279 DDJ196279 DNF196279 DXB196279 EGX196279 EQT196279 FAP196279 FKL196279 FUH196279 GED196279 GNZ196279 GXV196279 HHR196279 HRN196279 IBJ196279 ILF196279 IVB196279 JEX196279 JOT196279 JYP196279 KIL196279 KSH196279 LCD196279 LLZ196279 LVV196279 MFR196279 MPN196279 MZJ196279 NJF196279 NTB196279 OCX196279 OMT196279 OWP196279 PGL196279 PQH196279 QAD196279 QJZ196279 QTV196279 RDR196279 RNN196279 RXJ196279 SHF196279 SRB196279 TAX196279 TKT196279 TUP196279 UEL196279 UOH196279 UYD196279 VHZ196279 VRV196279 WBR196279 WLN196279 WVJ196279 E261815:F261815 IX261815 ST261815 ACP261815 AML261815 AWH261815 BGD261815 BPZ261815 BZV261815 CJR261815 CTN261815 DDJ261815 DNF261815 DXB261815 EGX261815 EQT261815 FAP261815 FKL261815 FUH261815 GED261815 GNZ261815 GXV261815 HHR261815 HRN261815 IBJ261815 ILF261815 IVB261815 JEX261815 JOT261815 JYP261815 KIL261815 KSH261815 LCD261815 LLZ261815 LVV261815 MFR261815 MPN261815 MZJ261815 NJF261815 NTB261815 OCX261815 OMT261815 OWP261815 PGL261815 PQH261815 QAD261815 QJZ261815 QTV261815 RDR261815 RNN261815 RXJ261815 SHF261815 SRB261815 TAX261815 TKT261815 TUP261815 UEL261815 UOH261815 UYD261815 VHZ261815 VRV261815 WBR261815 WLN261815 WVJ261815 E327351:F327351 IX327351 ST327351 ACP327351 AML327351 AWH327351 BGD327351 BPZ327351 BZV327351 CJR327351 CTN327351 DDJ327351 DNF327351 DXB327351 EGX327351 EQT327351 FAP327351 FKL327351 FUH327351 GED327351 GNZ327351 GXV327351 HHR327351 HRN327351 IBJ327351 ILF327351 IVB327351 JEX327351 JOT327351 JYP327351 KIL327351 KSH327351 LCD327351 LLZ327351 LVV327351 MFR327351 MPN327351 MZJ327351 NJF327351 NTB327351 OCX327351 OMT327351 OWP327351 PGL327351 PQH327351 QAD327351 QJZ327351 QTV327351 RDR327351 RNN327351 RXJ327351 SHF327351 SRB327351 TAX327351 TKT327351 TUP327351 UEL327351 UOH327351 UYD327351 VHZ327351 VRV327351 WBR327351 WLN327351 WVJ327351 E392887:F392887 IX392887 ST392887 ACP392887 AML392887 AWH392887 BGD392887 BPZ392887 BZV392887 CJR392887 CTN392887 DDJ392887 DNF392887 DXB392887 EGX392887 EQT392887 FAP392887 FKL392887 FUH392887 GED392887 GNZ392887 GXV392887 HHR392887 HRN392887 IBJ392887 ILF392887 IVB392887 JEX392887 JOT392887 JYP392887 KIL392887 KSH392887 LCD392887 LLZ392887 LVV392887 MFR392887 MPN392887 MZJ392887 NJF392887 NTB392887 OCX392887 OMT392887 OWP392887 PGL392887 PQH392887 QAD392887 QJZ392887 QTV392887 RDR392887 RNN392887 RXJ392887 SHF392887 SRB392887 TAX392887 TKT392887 TUP392887 UEL392887 UOH392887 UYD392887 VHZ392887 VRV392887 WBR392887 WLN392887 WVJ392887 E458423:F458423 IX458423 ST458423 ACP458423 AML458423 AWH458423 BGD458423 BPZ458423 BZV458423 CJR458423 CTN458423 DDJ458423 DNF458423 DXB458423 EGX458423 EQT458423 FAP458423 FKL458423 FUH458423 GED458423 GNZ458423 GXV458423 HHR458423 HRN458423 IBJ458423 ILF458423 IVB458423 JEX458423 JOT458423 JYP458423 KIL458423 KSH458423 LCD458423 LLZ458423 LVV458423 MFR458423 MPN458423 MZJ458423 NJF458423 NTB458423 OCX458423 OMT458423 OWP458423 PGL458423 PQH458423 QAD458423 QJZ458423 QTV458423 RDR458423 RNN458423 RXJ458423 SHF458423 SRB458423 TAX458423 TKT458423 TUP458423 UEL458423 UOH458423 UYD458423 VHZ458423 VRV458423 WBR458423 WLN458423 WVJ458423 E523959:F523959 IX523959 ST523959 ACP523959 AML523959 AWH523959 BGD523959 BPZ523959 BZV523959 CJR523959 CTN523959 DDJ523959 DNF523959 DXB523959 EGX523959 EQT523959 FAP523959 FKL523959 FUH523959 GED523959 GNZ523959 GXV523959 HHR523959 HRN523959 IBJ523959 ILF523959 IVB523959 JEX523959 JOT523959 JYP523959 KIL523959 KSH523959 LCD523959 LLZ523959 LVV523959 MFR523959 MPN523959 MZJ523959 NJF523959 NTB523959 OCX523959 OMT523959 OWP523959 PGL523959 PQH523959 QAD523959 QJZ523959 QTV523959 RDR523959 RNN523959 RXJ523959 SHF523959 SRB523959 TAX523959 TKT523959 TUP523959 UEL523959 UOH523959 UYD523959 VHZ523959 VRV523959 WBR523959 WLN523959 WVJ523959 E589495:F589495 IX589495 ST589495 ACP589495 AML589495 AWH589495 BGD589495 BPZ589495 BZV589495 CJR589495 CTN589495 DDJ589495 DNF589495 DXB589495 EGX589495 EQT589495 FAP589495 FKL589495 FUH589495 GED589495 GNZ589495 GXV589495 HHR589495 HRN589495 IBJ589495 ILF589495 IVB589495 JEX589495 JOT589495 JYP589495 KIL589495 KSH589495 LCD589495 LLZ589495 LVV589495 MFR589495 MPN589495 MZJ589495 NJF589495 NTB589495 OCX589495 OMT589495 OWP589495 PGL589495 PQH589495 QAD589495 QJZ589495 QTV589495 RDR589495 RNN589495 RXJ589495 SHF589495 SRB589495 TAX589495 TKT589495 TUP589495 UEL589495 UOH589495 UYD589495 VHZ589495 VRV589495 WBR589495 WLN589495 WVJ589495 E655031:F655031 IX655031 ST655031 ACP655031 AML655031 AWH655031 BGD655031 BPZ655031 BZV655031 CJR655031 CTN655031 DDJ655031 DNF655031 DXB655031 EGX655031 EQT655031 FAP655031 FKL655031 FUH655031 GED655031 GNZ655031 GXV655031 HHR655031 HRN655031 IBJ655031 ILF655031 IVB655031 JEX655031 JOT655031 JYP655031 KIL655031 KSH655031 LCD655031 LLZ655031 LVV655031 MFR655031 MPN655031 MZJ655031 NJF655031 NTB655031 OCX655031 OMT655031 OWP655031 PGL655031 PQH655031 QAD655031 QJZ655031 QTV655031 RDR655031 RNN655031 RXJ655031 SHF655031 SRB655031 TAX655031 TKT655031 TUP655031 UEL655031 UOH655031 UYD655031 VHZ655031 VRV655031 WBR655031 WLN655031 WVJ655031 E720567:F720567 IX720567 ST720567 ACP720567 AML720567 AWH720567 BGD720567 BPZ720567 BZV720567 CJR720567 CTN720567 DDJ720567 DNF720567 DXB720567 EGX720567 EQT720567 FAP720567 FKL720567 FUH720567 GED720567 GNZ720567 GXV720567 HHR720567 HRN720567 IBJ720567 ILF720567 IVB720567 JEX720567 JOT720567 JYP720567 KIL720567 KSH720567 LCD720567 LLZ720567 LVV720567 MFR720567 MPN720567 MZJ720567 NJF720567 NTB720567 OCX720567 OMT720567 OWP720567 PGL720567 PQH720567 QAD720567 QJZ720567 QTV720567 RDR720567 RNN720567 RXJ720567 SHF720567 SRB720567 TAX720567 TKT720567 TUP720567 UEL720567 UOH720567 UYD720567 VHZ720567 VRV720567 WBR720567 WLN720567 WVJ720567 E786103:F786103 IX786103 ST786103 ACP786103 AML786103 AWH786103 BGD786103 BPZ786103 BZV786103 CJR786103 CTN786103 DDJ786103 DNF786103 DXB786103 EGX786103 EQT786103 FAP786103 FKL786103 FUH786103 GED786103 GNZ786103 GXV786103 HHR786103 HRN786103 IBJ786103 ILF786103 IVB786103 JEX786103 JOT786103 JYP786103 KIL786103 KSH786103 LCD786103 LLZ786103 LVV786103 MFR786103 MPN786103 MZJ786103 NJF786103 NTB786103 OCX786103 OMT786103 OWP786103 PGL786103 PQH786103 QAD786103 QJZ786103 QTV786103 RDR786103 RNN786103 RXJ786103 SHF786103 SRB786103 TAX786103 TKT786103 TUP786103 UEL786103 UOH786103 UYD786103 VHZ786103 VRV786103 WBR786103 WLN786103 WVJ786103 E851639:F851639 IX851639 ST851639 ACP851639 AML851639 AWH851639 BGD851639 BPZ851639 BZV851639 CJR851639 CTN851639 DDJ851639 DNF851639 DXB851639 EGX851639 EQT851639 FAP851639 FKL851639 FUH851639 GED851639 GNZ851639 GXV851639 HHR851639 HRN851639 IBJ851639 ILF851639 IVB851639 JEX851639 JOT851639 JYP851639 KIL851639 KSH851639 LCD851639 LLZ851639 LVV851639 MFR851639 MPN851639 MZJ851639 NJF851639 NTB851639 OCX851639 OMT851639 OWP851639 PGL851639 PQH851639 QAD851639 QJZ851639 QTV851639 RDR851639 RNN851639 RXJ851639 SHF851639 SRB851639 TAX851639 TKT851639 TUP851639 UEL851639 UOH851639 UYD851639 VHZ851639 VRV851639 WBR851639 WLN851639 WVJ851639 E917175:F917175 IX917175 ST917175 ACP917175 AML917175 AWH917175 BGD917175 BPZ917175 BZV917175 CJR917175 CTN917175 DDJ917175 DNF917175 DXB917175 EGX917175 EQT917175 FAP917175 FKL917175 FUH917175 GED917175 GNZ917175 GXV917175 HHR917175 HRN917175 IBJ917175 ILF917175 IVB917175 JEX917175 JOT917175 JYP917175 KIL917175 KSH917175 LCD917175 LLZ917175 LVV917175 MFR917175 MPN917175 MZJ917175 NJF917175 NTB917175 OCX917175 OMT917175 OWP917175 PGL917175 PQH917175 QAD917175 QJZ917175 QTV917175 RDR917175 RNN917175 RXJ917175 SHF917175 SRB917175 TAX917175 TKT917175 TUP917175 UEL917175 UOH917175 UYD917175 VHZ917175 VRV917175 WBR917175 WLN917175 WVJ917175 E982711:F982711 IX982711 ST982711 ACP982711 AML982711 AWH982711 BGD982711 BPZ982711 BZV982711 CJR982711 CTN982711 DDJ982711 DNF982711 DXB982711 EGX982711 EQT982711 FAP982711 FKL982711 FUH982711 GED982711 GNZ982711 GXV982711 HHR982711 HRN982711 IBJ982711 ILF982711 IVB982711 JEX982711 JOT982711 JYP982711 KIL982711 KSH982711 LCD982711 LLZ982711 LVV982711 MFR982711 MPN982711 MZJ982711 NJF982711 NTB982711 OCX982711 OMT982711 OWP982711 PGL982711 PQH982711 QAD982711 QJZ982711 QTV982711 RDR982711 RNN982711 RXJ982711 SHF982711 SRB982711 TAX982711 TKT982711 TUP982711 UEL982711 UOH982711 UYD982711 VHZ982711 VRV982711 WBR982711 WLN982711 WVJ982711" xr:uid="{00000000-0002-0000-0B00-000007000000}"/>
    <dataValidation allowBlank="1" showInputMessage="1" showErrorMessage="1" prompt="Razón Social" sqref="E65206:F65206 IX65206 ST65206 ACP65206 AML65206 AWH65206 BGD65206 BPZ65206 BZV65206 CJR65206 CTN65206 DDJ65206 DNF65206 DXB65206 EGX65206 EQT65206 FAP65206 FKL65206 FUH65206 GED65206 GNZ65206 GXV65206 HHR65206 HRN65206 IBJ65206 ILF65206 IVB65206 JEX65206 JOT65206 JYP65206 KIL65206 KSH65206 LCD65206 LLZ65206 LVV65206 MFR65206 MPN65206 MZJ65206 NJF65206 NTB65206 OCX65206 OMT65206 OWP65206 PGL65206 PQH65206 QAD65206 QJZ65206 QTV65206 RDR65206 RNN65206 RXJ65206 SHF65206 SRB65206 TAX65206 TKT65206 TUP65206 UEL65206 UOH65206 UYD65206 VHZ65206 VRV65206 WBR65206 WLN65206 WVJ65206 E130742:F130742 IX130742 ST130742 ACP130742 AML130742 AWH130742 BGD130742 BPZ130742 BZV130742 CJR130742 CTN130742 DDJ130742 DNF130742 DXB130742 EGX130742 EQT130742 FAP130742 FKL130742 FUH130742 GED130742 GNZ130742 GXV130742 HHR130742 HRN130742 IBJ130742 ILF130742 IVB130742 JEX130742 JOT130742 JYP130742 KIL130742 KSH130742 LCD130742 LLZ130742 LVV130742 MFR130742 MPN130742 MZJ130742 NJF130742 NTB130742 OCX130742 OMT130742 OWP130742 PGL130742 PQH130742 QAD130742 QJZ130742 QTV130742 RDR130742 RNN130742 RXJ130742 SHF130742 SRB130742 TAX130742 TKT130742 TUP130742 UEL130742 UOH130742 UYD130742 VHZ130742 VRV130742 WBR130742 WLN130742 WVJ130742 E196278:F196278 IX196278 ST196278 ACP196278 AML196278 AWH196278 BGD196278 BPZ196278 BZV196278 CJR196278 CTN196278 DDJ196278 DNF196278 DXB196278 EGX196278 EQT196278 FAP196278 FKL196278 FUH196278 GED196278 GNZ196278 GXV196278 HHR196278 HRN196278 IBJ196278 ILF196278 IVB196278 JEX196278 JOT196278 JYP196278 KIL196278 KSH196278 LCD196278 LLZ196278 LVV196278 MFR196278 MPN196278 MZJ196278 NJF196278 NTB196278 OCX196278 OMT196278 OWP196278 PGL196278 PQH196278 QAD196278 QJZ196278 QTV196278 RDR196278 RNN196278 RXJ196278 SHF196278 SRB196278 TAX196278 TKT196278 TUP196278 UEL196278 UOH196278 UYD196278 VHZ196278 VRV196278 WBR196278 WLN196278 WVJ196278 E261814:F261814 IX261814 ST261814 ACP261814 AML261814 AWH261814 BGD261814 BPZ261814 BZV261814 CJR261814 CTN261814 DDJ261814 DNF261814 DXB261814 EGX261814 EQT261814 FAP261814 FKL261814 FUH261814 GED261814 GNZ261814 GXV261814 HHR261814 HRN261814 IBJ261814 ILF261814 IVB261814 JEX261814 JOT261814 JYP261814 KIL261814 KSH261814 LCD261814 LLZ261814 LVV261814 MFR261814 MPN261814 MZJ261814 NJF261814 NTB261814 OCX261814 OMT261814 OWP261814 PGL261814 PQH261814 QAD261814 QJZ261814 QTV261814 RDR261814 RNN261814 RXJ261814 SHF261814 SRB261814 TAX261814 TKT261814 TUP261814 UEL261814 UOH261814 UYD261814 VHZ261814 VRV261814 WBR261814 WLN261814 WVJ261814 E327350:F327350 IX327350 ST327350 ACP327350 AML327350 AWH327350 BGD327350 BPZ327350 BZV327350 CJR327350 CTN327350 DDJ327350 DNF327350 DXB327350 EGX327350 EQT327350 FAP327350 FKL327350 FUH327350 GED327350 GNZ327350 GXV327350 HHR327350 HRN327350 IBJ327350 ILF327350 IVB327350 JEX327350 JOT327350 JYP327350 KIL327350 KSH327350 LCD327350 LLZ327350 LVV327350 MFR327350 MPN327350 MZJ327350 NJF327350 NTB327350 OCX327350 OMT327350 OWP327350 PGL327350 PQH327350 QAD327350 QJZ327350 QTV327350 RDR327350 RNN327350 RXJ327350 SHF327350 SRB327350 TAX327350 TKT327350 TUP327350 UEL327350 UOH327350 UYD327350 VHZ327350 VRV327350 WBR327350 WLN327350 WVJ327350 E392886:F392886 IX392886 ST392886 ACP392886 AML392886 AWH392886 BGD392886 BPZ392886 BZV392886 CJR392886 CTN392886 DDJ392886 DNF392886 DXB392886 EGX392886 EQT392886 FAP392886 FKL392886 FUH392886 GED392886 GNZ392886 GXV392886 HHR392886 HRN392886 IBJ392886 ILF392886 IVB392886 JEX392886 JOT392886 JYP392886 KIL392886 KSH392886 LCD392886 LLZ392886 LVV392886 MFR392886 MPN392886 MZJ392886 NJF392886 NTB392886 OCX392886 OMT392886 OWP392886 PGL392886 PQH392886 QAD392886 QJZ392886 QTV392886 RDR392886 RNN392886 RXJ392886 SHF392886 SRB392886 TAX392886 TKT392886 TUP392886 UEL392886 UOH392886 UYD392886 VHZ392886 VRV392886 WBR392886 WLN392886 WVJ392886 E458422:F458422 IX458422 ST458422 ACP458422 AML458422 AWH458422 BGD458422 BPZ458422 BZV458422 CJR458422 CTN458422 DDJ458422 DNF458422 DXB458422 EGX458422 EQT458422 FAP458422 FKL458422 FUH458422 GED458422 GNZ458422 GXV458422 HHR458422 HRN458422 IBJ458422 ILF458422 IVB458422 JEX458422 JOT458422 JYP458422 KIL458422 KSH458422 LCD458422 LLZ458422 LVV458422 MFR458422 MPN458422 MZJ458422 NJF458422 NTB458422 OCX458422 OMT458422 OWP458422 PGL458422 PQH458422 QAD458422 QJZ458422 QTV458422 RDR458422 RNN458422 RXJ458422 SHF458422 SRB458422 TAX458422 TKT458422 TUP458422 UEL458422 UOH458422 UYD458422 VHZ458422 VRV458422 WBR458422 WLN458422 WVJ458422 E523958:F523958 IX523958 ST523958 ACP523958 AML523958 AWH523958 BGD523958 BPZ523958 BZV523958 CJR523958 CTN523958 DDJ523958 DNF523958 DXB523958 EGX523958 EQT523958 FAP523958 FKL523958 FUH523958 GED523958 GNZ523958 GXV523958 HHR523958 HRN523958 IBJ523958 ILF523958 IVB523958 JEX523958 JOT523958 JYP523958 KIL523958 KSH523958 LCD523958 LLZ523958 LVV523958 MFR523958 MPN523958 MZJ523958 NJF523958 NTB523958 OCX523958 OMT523958 OWP523958 PGL523958 PQH523958 QAD523958 QJZ523958 QTV523958 RDR523958 RNN523958 RXJ523958 SHF523958 SRB523958 TAX523958 TKT523958 TUP523958 UEL523958 UOH523958 UYD523958 VHZ523958 VRV523958 WBR523958 WLN523958 WVJ523958 E589494:F589494 IX589494 ST589494 ACP589494 AML589494 AWH589494 BGD589494 BPZ589494 BZV589494 CJR589494 CTN589494 DDJ589494 DNF589494 DXB589494 EGX589494 EQT589494 FAP589494 FKL589494 FUH589494 GED589494 GNZ589494 GXV589494 HHR589494 HRN589494 IBJ589494 ILF589494 IVB589494 JEX589494 JOT589494 JYP589494 KIL589494 KSH589494 LCD589494 LLZ589494 LVV589494 MFR589494 MPN589494 MZJ589494 NJF589494 NTB589494 OCX589494 OMT589494 OWP589494 PGL589494 PQH589494 QAD589494 QJZ589494 QTV589494 RDR589494 RNN589494 RXJ589494 SHF589494 SRB589494 TAX589494 TKT589494 TUP589494 UEL589494 UOH589494 UYD589494 VHZ589494 VRV589494 WBR589494 WLN589494 WVJ589494 E655030:F655030 IX655030 ST655030 ACP655030 AML655030 AWH655030 BGD655030 BPZ655030 BZV655030 CJR655030 CTN655030 DDJ655030 DNF655030 DXB655030 EGX655030 EQT655030 FAP655030 FKL655030 FUH655030 GED655030 GNZ655030 GXV655030 HHR655030 HRN655030 IBJ655030 ILF655030 IVB655030 JEX655030 JOT655030 JYP655030 KIL655030 KSH655030 LCD655030 LLZ655030 LVV655030 MFR655030 MPN655030 MZJ655030 NJF655030 NTB655030 OCX655030 OMT655030 OWP655030 PGL655030 PQH655030 QAD655030 QJZ655030 QTV655030 RDR655030 RNN655030 RXJ655030 SHF655030 SRB655030 TAX655030 TKT655030 TUP655030 UEL655030 UOH655030 UYD655030 VHZ655030 VRV655030 WBR655030 WLN655030 WVJ655030 E720566:F720566 IX720566 ST720566 ACP720566 AML720566 AWH720566 BGD720566 BPZ720566 BZV720566 CJR720566 CTN720566 DDJ720566 DNF720566 DXB720566 EGX720566 EQT720566 FAP720566 FKL720566 FUH720566 GED720566 GNZ720566 GXV720566 HHR720566 HRN720566 IBJ720566 ILF720566 IVB720566 JEX720566 JOT720566 JYP720566 KIL720566 KSH720566 LCD720566 LLZ720566 LVV720566 MFR720566 MPN720566 MZJ720566 NJF720566 NTB720566 OCX720566 OMT720566 OWP720566 PGL720566 PQH720566 QAD720566 QJZ720566 QTV720566 RDR720566 RNN720566 RXJ720566 SHF720566 SRB720566 TAX720566 TKT720566 TUP720566 UEL720566 UOH720566 UYD720566 VHZ720566 VRV720566 WBR720566 WLN720566 WVJ720566 E786102:F786102 IX786102 ST786102 ACP786102 AML786102 AWH786102 BGD786102 BPZ786102 BZV786102 CJR786102 CTN786102 DDJ786102 DNF786102 DXB786102 EGX786102 EQT786102 FAP786102 FKL786102 FUH786102 GED786102 GNZ786102 GXV786102 HHR786102 HRN786102 IBJ786102 ILF786102 IVB786102 JEX786102 JOT786102 JYP786102 KIL786102 KSH786102 LCD786102 LLZ786102 LVV786102 MFR786102 MPN786102 MZJ786102 NJF786102 NTB786102 OCX786102 OMT786102 OWP786102 PGL786102 PQH786102 QAD786102 QJZ786102 QTV786102 RDR786102 RNN786102 RXJ786102 SHF786102 SRB786102 TAX786102 TKT786102 TUP786102 UEL786102 UOH786102 UYD786102 VHZ786102 VRV786102 WBR786102 WLN786102 WVJ786102 E851638:F851638 IX851638 ST851638 ACP851638 AML851638 AWH851638 BGD851638 BPZ851638 BZV851638 CJR851638 CTN851638 DDJ851638 DNF851638 DXB851638 EGX851638 EQT851638 FAP851638 FKL851638 FUH851638 GED851638 GNZ851638 GXV851638 HHR851638 HRN851638 IBJ851638 ILF851638 IVB851638 JEX851638 JOT851638 JYP851638 KIL851638 KSH851638 LCD851638 LLZ851638 LVV851638 MFR851638 MPN851638 MZJ851638 NJF851638 NTB851638 OCX851638 OMT851638 OWP851638 PGL851638 PQH851638 QAD851638 QJZ851638 QTV851638 RDR851638 RNN851638 RXJ851638 SHF851638 SRB851638 TAX851638 TKT851638 TUP851638 UEL851638 UOH851638 UYD851638 VHZ851638 VRV851638 WBR851638 WLN851638 WVJ851638 E917174:F917174 IX917174 ST917174 ACP917174 AML917174 AWH917174 BGD917174 BPZ917174 BZV917174 CJR917174 CTN917174 DDJ917174 DNF917174 DXB917174 EGX917174 EQT917174 FAP917174 FKL917174 FUH917174 GED917174 GNZ917174 GXV917174 HHR917174 HRN917174 IBJ917174 ILF917174 IVB917174 JEX917174 JOT917174 JYP917174 KIL917174 KSH917174 LCD917174 LLZ917174 LVV917174 MFR917174 MPN917174 MZJ917174 NJF917174 NTB917174 OCX917174 OMT917174 OWP917174 PGL917174 PQH917174 QAD917174 QJZ917174 QTV917174 RDR917174 RNN917174 RXJ917174 SHF917174 SRB917174 TAX917174 TKT917174 TUP917174 UEL917174 UOH917174 UYD917174 VHZ917174 VRV917174 WBR917174 WLN917174 WVJ917174 E982710:F982710 IX982710 ST982710 ACP982710 AML982710 AWH982710 BGD982710 BPZ982710 BZV982710 CJR982710 CTN982710 DDJ982710 DNF982710 DXB982710 EGX982710 EQT982710 FAP982710 FKL982710 FUH982710 GED982710 GNZ982710 GXV982710 HHR982710 HRN982710 IBJ982710 ILF982710 IVB982710 JEX982710 JOT982710 JYP982710 KIL982710 KSH982710 LCD982710 LLZ982710 LVV982710 MFR982710 MPN982710 MZJ982710 NJF982710 NTB982710 OCX982710 OMT982710 OWP982710 PGL982710 PQH982710 QAD982710 QJZ982710 QTV982710 RDR982710 RNN982710 RXJ982710 SHF982710 SRB982710 TAX982710 TKT982710 TUP982710 UEL982710 UOH982710 UYD982710 VHZ982710 VRV982710 WBR982710 WLN982710 WVJ982710" xr:uid="{00000000-0002-0000-0B00-000008000000}"/>
    <dataValidation operator="greaterThanOrEqual" allowBlank="1" showInputMessage="1" showErrorMessage="1" error="Valor debe ser mayor o igual 0" sqref="G65422 IY200 SU200 ACQ200 AMM200 AWI200 BGE200 BQA200 BZW200 CJS200 CTO200 DDK200 DNG200 DXC200 EGY200 EQU200 FAQ200 FKM200 FUI200 GEE200 GOA200 GXW200 HHS200 HRO200 IBK200 ILG200 IVC200 JEY200 JOU200 JYQ200 KIM200 KSI200 LCE200 LMA200 LVW200 MFS200 MPO200 MZK200 NJG200 NTC200 OCY200 OMU200 OWQ200 PGM200 PQI200 QAE200 QKA200 QTW200 RDS200 RNO200 RXK200 SHG200 SRC200 TAY200 TKU200 TUQ200 UEM200 UOI200 UYE200 VIA200 VRW200 WBS200 WLO200 WVK200 G130958 IY65422 SU65422 ACQ65422 AMM65422 AWI65422 BGE65422 BQA65422 BZW65422 CJS65422 CTO65422 DDK65422 DNG65422 DXC65422 EGY65422 EQU65422 FAQ65422 FKM65422 FUI65422 GEE65422 GOA65422 GXW65422 HHS65422 HRO65422 IBK65422 ILG65422 IVC65422 JEY65422 JOU65422 JYQ65422 KIM65422 KSI65422 LCE65422 LMA65422 LVW65422 MFS65422 MPO65422 MZK65422 NJG65422 NTC65422 OCY65422 OMU65422 OWQ65422 PGM65422 PQI65422 QAE65422 QKA65422 QTW65422 RDS65422 RNO65422 RXK65422 SHG65422 SRC65422 TAY65422 TKU65422 TUQ65422 UEM65422 UOI65422 UYE65422 VIA65422 VRW65422 WBS65422 WLO65422 WVK65422 G196494 IY130958 SU130958 ACQ130958 AMM130958 AWI130958 BGE130958 BQA130958 BZW130958 CJS130958 CTO130958 DDK130958 DNG130958 DXC130958 EGY130958 EQU130958 FAQ130958 FKM130958 FUI130958 GEE130958 GOA130958 GXW130958 HHS130958 HRO130958 IBK130958 ILG130958 IVC130958 JEY130958 JOU130958 JYQ130958 KIM130958 KSI130958 LCE130958 LMA130958 LVW130958 MFS130958 MPO130958 MZK130958 NJG130958 NTC130958 OCY130958 OMU130958 OWQ130958 PGM130958 PQI130958 QAE130958 QKA130958 QTW130958 RDS130958 RNO130958 RXK130958 SHG130958 SRC130958 TAY130958 TKU130958 TUQ130958 UEM130958 UOI130958 UYE130958 VIA130958 VRW130958 WBS130958 WLO130958 WVK130958 G262030 IY196494 SU196494 ACQ196494 AMM196494 AWI196494 BGE196494 BQA196494 BZW196494 CJS196494 CTO196494 DDK196494 DNG196494 DXC196494 EGY196494 EQU196494 FAQ196494 FKM196494 FUI196494 GEE196494 GOA196494 GXW196494 HHS196494 HRO196494 IBK196494 ILG196494 IVC196494 JEY196494 JOU196494 JYQ196494 KIM196494 KSI196494 LCE196494 LMA196494 LVW196494 MFS196494 MPO196494 MZK196494 NJG196494 NTC196494 OCY196494 OMU196494 OWQ196494 PGM196494 PQI196494 QAE196494 QKA196494 QTW196494 RDS196494 RNO196494 RXK196494 SHG196494 SRC196494 TAY196494 TKU196494 TUQ196494 UEM196494 UOI196494 UYE196494 VIA196494 VRW196494 WBS196494 WLO196494 WVK196494 G327566 IY262030 SU262030 ACQ262030 AMM262030 AWI262030 BGE262030 BQA262030 BZW262030 CJS262030 CTO262030 DDK262030 DNG262030 DXC262030 EGY262030 EQU262030 FAQ262030 FKM262030 FUI262030 GEE262030 GOA262030 GXW262030 HHS262030 HRO262030 IBK262030 ILG262030 IVC262030 JEY262030 JOU262030 JYQ262030 KIM262030 KSI262030 LCE262030 LMA262030 LVW262030 MFS262030 MPO262030 MZK262030 NJG262030 NTC262030 OCY262030 OMU262030 OWQ262030 PGM262030 PQI262030 QAE262030 QKA262030 QTW262030 RDS262030 RNO262030 RXK262030 SHG262030 SRC262030 TAY262030 TKU262030 TUQ262030 UEM262030 UOI262030 UYE262030 VIA262030 VRW262030 WBS262030 WLO262030 WVK262030 G393102 IY327566 SU327566 ACQ327566 AMM327566 AWI327566 BGE327566 BQA327566 BZW327566 CJS327566 CTO327566 DDK327566 DNG327566 DXC327566 EGY327566 EQU327566 FAQ327566 FKM327566 FUI327566 GEE327566 GOA327566 GXW327566 HHS327566 HRO327566 IBK327566 ILG327566 IVC327566 JEY327566 JOU327566 JYQ327566 KIM327566 KSI327566 LCE327566 LMA327566 LVW327566 MFS327566 MPO327566 MZK327566 NJG327566 NTC327566 OCY327566 OMU327566 OWQ327566 PGM327566 PQI327566 QAE327566 QKA327566 QTW327566 RDS327566 RNO327566 RXK327566 SHG327566 SRC327566 TAY327566 TKU327566 TUQ327566 UEM327566 UOI327566 UYE327566 VIA327566 VRW327566 WBS327566 WLO327566 WVK327566 G458638 IY393102 SU393102 ACQ393102 AMM393102 AWI393102 BGE393102 BQA393102 BZW393102 CJS393102 CTO393102 DDK393102 DNG393102 DXC393102 EGY393102 EQU393102 FAQ393102 FKM393102 FUI393102 GEE393102 GOA393102 GXW393102 HHS393102 HRO393102 IBK393102 ILG393102 IVC393102 JEY393102 JOU393102 JYQ393102 KIM393102 KSI393102 LCE393102 LMA393102 LVW393102 MFS393102 MPO393102 MZK393102 NJG393102 NTC393102 OCY393102 OMU393102 OWQ393102 PGM393102 PQI393102 QAE393102 QKA393102 QTW393102 RDS393102 RNO393102 RXK393102 SHG393102 SRC393102 TAY393102 TKU393102 TUQ393102 UEM393102 UOI393102 UYE393102 VIA393102 VRW393102 WBS393102 WLO393102 WVK393102 G524174 IY458638 SU458638 ACQ458638 AMM458638 AWI458638 BGE458638 BQA458638 BZW458638 CJS458638 CTO458638 DDK458638 DNG458638 DXC458638 EGY458638 EQU458638 FAQ458638 FKM458638 FUI458638 GEE458638 GOA458638 GXW458638 HHS458638 HRO458638 IBK458638 ILG458638 IVC458638 JEY458638 JOU458638 JYQ458638 KIM458638 KSI458638 LCE458638 LMA458638 LVW458638 MFS458638 MPO458638 MZK458638 NJG458638 NTC458638 OCY458638 OMU458638 OWQ458638 PGM458638 PQI458638 QAE458638 QKA458638 QTW458638 RDS458638 RNO458638 RXK458638 SHG458638 SRC458638 TAY458638 TKU458638 TUQ458638 UEM458638 UOI458638 UYE458638 VIA458638 VRW458638 WBS458638 WLO458638 WVK458638 G589710 IY524174 SU524174 ACQ524174 AMM524174 AWI524174 BGE524174 BQA524174 BZW524174 CJS524174 CTO524174 DDK524174 DNG524174 DXC524174 EGY524174 EQU524174 FAQ524174 FKM524174 FUI524174 GEE524174 GOA524174 GXW524174 HHS524174 HRO524174 IBK524174 ILG524174 IVC524174 JEY524174 JOU524174 JYQ524174 KIM524174 KSI524174 LCE524174 LMA524174 LVW524174 MFS524174 MPO524174 MZK524174 NJG524174 NTC524174 OCY524174 OMU524174 OWQ524174 PGM524174 PQI524174 QAE524174 QKA524174 QTW524174 RDS524174 RNO524174 RXK524174 SHG524174 SRC524174 TAY524174 TKU524174 TUQ524174 UEM524174 UOI524174 UYE524174 VIA524174 VRW524174 WBS524174 WLO524174 WVK524174 G655246 IY589710 SU589710 ACQ589710 AMM589710 AWI589710 BGE589710 BQA589710 BZW589710 CJS589710 CTO589710 DDK589710 DNG589710 DXC589710 EGY589710 EQU589710 FAQ589710 FKM589710 FUI589710 GEE589710 GOA589710 GXW589710 HHS589710 HRO589710 IBK589710 ILG589710 IVC589710 JEY589710 JOU589710 JYQ589710 KIM589710 KSI589710 LCE589710 LMA589710 LVW589710 MFS589710 MPO589710 MZK589710 NJG589710 NTC589710 OCY589710 OMU589710 OWQ589710 PGM589710 PQI589710 QAE589710 QKA589710 QTW589710 RDS589710 RNO589710 RXK589710 SHG589710 SRC589710 TAY589710 TKU589710 TUQ589710 UEM589710 UOI589710 UYE589710 VIA589710 VRW589710 WBS589710 WLO589710 WVK589710 G720782 IY655246 SU655246 ACQ655246 AMM655246 AWI655246 BGE655246 BQA655246 BZW655246 CJS655246 CTO655246 DDK655246 DNG655246 DXC655246 EGY655246 EQU655246 FAQ655246 FKM655246 FUI655246 GEE655246 GOA655246 GXW655246 HHS655246 HRO655246 IBK655246 ILG655246 IVC655246 JEY655246 JOU655246 JYQ655246 KIM655246 KSI655246 LCE655246 LMA655246 LVW655246 MFS655246 MPO655246 MZK655246 NJG655246 NTC655246 OCY655246 OMU655246 OWQ655246 PGM655246 PQI655246 QAE655246 QKA655246 QTW655246 RDS655246 RNO655246 RXK655246 SHG655246 SRC655246 TAY655246 TKU655246 TUQ655246 UEM655246 UOI655246 UYE655246 VIA655246 VRW655246 WBS655246 WLO655246 WVK655246 G786318 IY720782 SU720782 ACQ720782 AMM720782 AWI720782 BGE720782 BQA720782 BZW720782 CJS720782 CTO720782 DDK720782 DNG720782 DXC720782 EGY720782 EQU720782 FAQ720782 FKM720782 FUI720782 GEE720782 GOA720782 GXW720782 HHS720782 HRO720782 IBK720782 ILG720782 IVC720782 JEY720782 JOU720782 JYQ720782 KIM720782 KSI720782 LCE720782 LMA720782 LVW720782 MFS720782 MPO720782 MZK720782 NJG720782 NTC720782 OCY720782 OMU720782 OWQ720782 PGM720782 PQI720782 QAE720782 QKA720782 QTW720782 RDS720782 RNO720782 RXK720782 SHG720782 SRC720782 TAY720782 TKU720782 TUQ720782 UEM720782 UOI720782 UYE720782 VIA720782 VRW720782 WBS720782 WLO720782 WVK720782 G851854 IY786318 SU786318 ACQ786318 AMM786318 AWI786318 BGE786318 BQA786318 BZW786318 CJS786318 CTO786318 DDK786318 DNG786318 DXC786318 EGY786318 EQU786318 FAQ786318 FKM786318 FUI786318 GEE786318 GOA786318 GXW786318 HHS786318 HRO786318 IBK786318 ILG786318 IVC786318 JEY786318 JOU786318 JYQ786318 KIM786318 KSI786318 LCE786318 LMA786318 LVW786318 MFS786318 MPO786318 MZK786318 NJG786318 NTC786318 OCY786318 OMU786318 OWQ786318 PGM786318 PQI786318 QAE786318 QKA786318 QTW786318 RDS786318 RNO786318 RXK786318 SHG786318 SRC786318 TAY786318 TKU786318 TUQ786318 UEM786318 UOI786318 UYE786318 VIA786318 VRW786318 WBS786318 WLO786318 WVK786318 G917390 IY851854 SU851854 ACQ851854 AMM851854 AWI851854 BGE851854 BQA851854 BZW851854 CJS851854 CTO851854 DDK851854 DNG851854 DXC851854 EGY851854 EQU851854 FAQ851854 FKM851854 FUI851854 GEE851854 GOA851854 GXW851854 HHS851854 HRO851854 IBK851854 ILG851854 IVC851854 JEY851854 JOU851854 JYQ851854 KIM851854 KSI851854 LCE851854 LMA851854 LVW851854 MFS851854 MPO851854 MZK851854 NJG851854 NTC851854 OCY851854 OMU851854 OWQ851854 PGM851854 PQI851854 QAE851854 QKA851854 QTW851854 RDS851854 RNO851854 RXK851854 SHG851854 SRC851854 TAY851854 TKU851854 TUQ851854 UEM851854 UOI851854 UYE851854 VIA851854 VRW851854 WBS851854 WLO851854 WVK851854 G982926 IY917390 SU917390 ACQ917390 AMM917390 AWI917390 BGE917390 BQA917390 BZW917390 CJS917390 CTO917390 DDK917390 DNG917390 DXC917390 EGY917390 EQU917390 FAQ917390 FKM917390 FUI917390 GEE917390 GOA917390 GXW917390 HHS917390 HRO917390 IBK917390 ILG917390 IVC917390 JEY917390 JOU917390 JYQ917390 KIM917390 KSI917390 LCE917390 LMA917390 LVW917390 MFS917390 MPO917390 MZK917390 NJG917390 NTC917390 OCY917390 OMU917390 OWQ917390 PGM917390 PQI917390 QAE917390 QKA917390 QTW917390 RDS917390 RNO917390 RXK917390 SHG917390 SRC917390 TAY917390 TKU917390 TUQ917390 UEM917390 UOI917390 UYE917390 VIA917390 VRW917390 WBS917390 WLO917390 WVK917390 G65409 IY982926 SU982926 ACQ982926 AMM982926 AWI982926 BGE982926 BQA982926 BZW982926 CJS982926 CTO982926 DDK982926 DNG982926 DXC982926 EGY982926 EQU982926 FAQ982926 FKM982926 FUI982926 GEE982926 GOA982926 GXW982926 HHS982926 HRO982926 IBK982926 ILG982926 IVC982926 JEY982926 JOU982926 JYQ982926 KIM982926 KSI982926 LCE982926 LMA982926 LVW982926 MFS982926 MPO982926 MZK982926 NJG982926 NTC982926 OCY982926 OMU982926 OWQ982926 PGM982926 PQI982926 QAE982926 QKA982926 QTW982926 RDS982926 RNO982926 RXK982926 SHG982926 SRC982926 TAY982926 TKU982926 TUQ982926 UEM982926 UOI982926 UYE982926 VIA982926 VRW982926 WBS982926 WLO982926 WVK982926 WVK982913 IY194 SU194 ACQ194 AMM194 AWI194 BGE194 BQA194 BZW194 CJS194 CTO194 DDK194 DNG194 DXC194 EGY194 EQU194 FAQ194 FKM194 FUI194 GEE194 GOA194 GXW194 HHS194 HRO194 IBK194 ILG194 IVC194 JEY194 JOU194 JYQ194 KIM194 KSI194 LCE194 LMA194 LVW194 MFS194 MPO194 MZK194 NJG194 NTC194 OCY194 OMU194 OWQ194 PGM194 PQI194 QAE194 QKA194 QTW194 RDS194 RNO194 RXK194 SHG194 SRC194 TAY194 TKU194 TUQ194 UEM194 UOI194 UYE194 VIA194 VRW194 WBS194 WLO194 WVK194 G130945 IY65409 SU65409 ACQ65409 AMM65409 AWI65409 BGE65409 BQA65409 BZW65409 CJS65409 CTO65409 DDK65409 DNG65409 DXC65409 EGY65409 EQU65409 FAQ65409 FKM65409 FUI65409 GEE65409 GOA65409 GXW65409 HHS65409 HRO65409 IBK65409 ILG65409 IVC65409 JEY65409 JOU65409 JYQ65409 KIM65409 KSI65409 LCE65409 LMA65409 LVW65409 MFS65409 MPO65409 MZK65409 NJG65409 NTC65409 OCY65409 OMU65409 OWQ65409 PGM65409 PQI65409 QAE65409 QKA65409 QTW65409 RDS65409 RNO65409 RXK65409 SHG65409 SRC65409 TAY65409 TKU65409 TUQ65409 UEM65409 UOI65409 UYE65409 VIA65409 VRW65409 WBS65409 WLO65409 WVK65409 G196481 IY130945 SU130945 ACQ130945 AMM130945 AWI130945 BGE130945 BQA130945 BZW130945 CJS130945 CTO130945 DDK130945 DNG130945 DXC130945 EGY130945 EQU130945 FAQ130945 FKM130945 FUI130945 GEE130945 GOA130945 GXW130945 HHS130945 HRO130945 IBK130945 ILG130945 IVC130945 JEY130945 JOU130945 JYQ130945 KIM130945 KSI130945 LCE130945 LMA130945 LVW130945 MFS130945 MPO130945 MZK130945 NJG130945 NTC130945 OCY130945 OMU130945 OWQ130945 PGM130945 PQI130945 QAE130945 QKA130945 QTW130945 RDS130945 RNO130945 RXK130945 SHG130945 SRC130945 TAY130945 TKU130945 TUQ130945 UEM130945 UOI130945 UYE130945 VIA130945 VRW130945 WBS130945 WLO130945 WVK130945 G262017 IY196481 SU196481 ACQ196481 AMM196481 AWI196481 BGE196481 BQA196481 BZW196481 CJS196481 CTO196481 DDK196481 DNG196481 DXC196481 EGY196481 EQU196481 FAQ196481 FKM196481 FUI196481 GEE196481 GOA196481 GXW196481 HHS196481 HRO196481 IBK196481 ILG196481 IVC196481 JEY196481 JOU196481 JYQ196481 KIM196481 KSI196481 LCE196481 LMA196481 LVW196481 MFS196481 MPO196481 MZK196481 NJG196481 NTC196481 OCY196481 OMU196481 OWQ196481 PGM196481 PQI196481 QAE196481 QKA196481 QTW196481 RDS196481 RNO196481 RXK196481 SHG196481 SRC196481 TAY196481 TKU196481 TUQ196481 UEM196481 UOI196481 UYE196481 VIA196481 VRW196481 WBS196481 WLO196481 WVK196481 G327553 IY262017 SU262017 ACQ262017 AMM262017 AWI262017 BGE262017 BQA262017 BZW262017 CJS262017 CTO262017 DDK262017 DNG262017 DXC262017 EGY262017 EQU262017 FAQ262017 FKM262017 FUI262017 GEE262017 GOA262017 GXW262017 HHS262017 HRO262017 IBK262017 ILG262017 IVC262017 JEY262017 JOU262017 JYQ262017 KIM262017 KSI262017 LCE262017 LMA262017 LVW262017 MFS262017 MPO262017 MZK262017 NJG262017 NTC262017 OCY262017 OMU262017 OWQ262017 PGM262017 PQI262017 QAE262017 QKA262017 QTW262017 RDS262017 RNO262017 RXK262017 SHG262017 SRC262017 TAY262017 TKU262017 TUQ262017 UEM262017 UOI262017 UYE262017 VIA262017 VRW262017 WBS262017 WLO262017 WVK262017 G393089 IY327553 SU327553 ACQ327553 AMM327553 AWI327553 BGE327553 BQA327553 BZW327553 CJS327553 CTO327553 DDK327553 DNG327553 DXC327553 EGY327553 EQU327553 FAQ327553 FKM327553 FUI327553 GEE327553 GOA327553 GXW327553 HHS327553 HRO327553 IBK327553 ILG327553 IVC327553 JEY327553 JOU327553 JYQ327553 KIM327553 KSI327553 LCE327553 LMA327553 LVW327553 MFS327553 MPO327553 MZK327553 NJG327553 NTC327553 OCY327553 OMU327553 OWQ327553 PGM327553 PQI327553 QAE327553 QKA327553 QTW327553 RDS327553 RNO327553 RXK327553 SHG327553 SRC327553 TAY327553 TKU327553 TUQ327553 UEM327553 UOI327553 UYE327553 VIA327553 VRW327553 WBS327553 WLO327553 WVK327553 G458625 IY393089 SU393089 ACQ393089 AMM393089 AWI393089 BGE393089 BQA393089 BZW393089 CJS393089 CTO393089 DDK393089 DNG393089 DXC393089 EGY393089 EQU393089 FAQ393089 FKM393089 FUI393089 GEE393089 GOA393089 GXW393089 HHS393089 HRO393089 IBK393089 ILG393089 IVC393089 JEY393089 JOU393089 JYQ393089 KIM393089 KSI393089 LCE393089 LMA393089 LVW393089 MFS393089 MPO393089 MZK393089 NJG393089 NTC393089 OCY393089 OMU393089 OWQ393089 PGM393089 PQI393089 QAE393089 QKA393089 QTW393089 RDS393089 RNO393089 RXK393089 SHG393089 SRC393089 TAY393089 TKU393089 TUQ393089 UEM393089 UOI393089 UYE393089 VIA393089 VRW393089 WBS393089 WLO393089 WVK393089 G524161 IY458625 SU458625 ACQ458625 AMM458625 AWI458625 BGE458625 BQA458625 BZW458625 CJS458625 CTO458625 DDK458625 DNG458625 DXC458625 EGY458625 EQU458625 FAQ458625 FKM458625 FUI458625 GEE458625 GOA458625 GXW458625 HHS458625 HRO458625 IBK458625 ILG458625 IVC458625 JEY458625 JOU458625 JYQ458625 KIM458625 KSI458625 LCE458625 LMA458625 LVW458625 MFS458625 MPO458625 MZK458625 NJG458625 NTC458625 OCY458625 OMU458625 OWQ458625 PGM458625 PQI458625 QAE458625 QKA458625 QTW458625 RDS458625 RNO458625 RXK458625 SHG458625 SRC458625 TAY458625 TKU458625 TUQ458625 UEM458625 UOI458625 UYE458625 VIA458625 VRW458625 WBS458625 WLO458625 WVK458625 G589697 IY524161 SU524161 ACQ524161 AMM524161 AWI524161 BGE524161 BQA524161 BZW524161 CJS524161 CTO524161 DDK524161 DNG524161 DXC524161 EGY524161 EQU524161 FAQ524161 FKM524161 FUI524161 GEE524161 GOA524161 GXW524161 HHS524161 HRO524161 IBK524161 ILG524161 IVC524161 JEY524161 JOU524161 JYQ524161 KIM524161 KSI524161 LCE524161 LMA524161 LVW524161 MFS524161 MPO524161 MZK524161 NJG524161 NTC524161 OCY524161 OMU524161 OWQ524161 PGM524161 PQI524161 QAE524161 QKA524161 QTW524161 RDS524161 RNO524161 RXK524161 SHG524161 SRC524161 TAY524161 TKU524161 TUQ524161 UEM524161 UOI524161 UYE524161 VIA524161 VRW524161 WBS524161 WLO524161 WVK524161 G655233 IY589697 SU589697 ACQ589697 AMM589697 AWI589697 BGE589697 BQA589697 BZW589697 CJS589697 CTO589697 DDK589697 DNG589697 DXC589697 EGY589697 EQU589697 FAQ589697 FKM589697 FUI589697 GEE589697 GOA589697 GXW589697 HHS589697 HRO589697 IBK589697 ILG589697 IVC589697 JEY589697 JOU589697 JYQ589697 KIM589697 KSI589697 LCE589697 LMA589697 LVW589697 MFS589697 MPO589697 MZK589697 NJG589697 NTC589697 OCY589697 OMU589697 OWQ589697 PGM589697 PQI589697 QAE589697 QKA589697 QTW589697 RDS589697 RNO589697 RXK589697 SHG589697 SRC589697 TAY589697 TKU589697 TUQ589697 UEM589697 UOI589697 UYE589697 VIA589697 VRW589697 WBS589697 WLO589697 WVK589697 G720769 IY655233 SU655233 ACQ655233 AMM655233 AWI655233 BGE655233 BQA655233 BZW655233 CJS655233 CTO655233 DDK655233 DNG655233 DXC655233 EGY655233 EQU655233 FAQ655233 FKM655233 FUI655233 GEE655233 GOA655233 GXW655233 HHS655233 HRO655233 IBK655233 ILG655233 IVC655233 JEY655233 JOU655233 JYQ655233 KIM655233 KSI655233 LCE655233 LMA655233 LVW655233 MFS655233 MPO655233 MZK655233 NJG655233 NTC655233 OCY655233 OMU655233 OWQ655233 PGM655233 PQI655233 QAE655233 QKA655233 QTW655233 RDS655233 RNO655233 RXK655233 SHG655233 SRC655233 TAY655233 TKU655233 TUQ655233 UEM655233 UOI655233 UYE655233 VIA655233 VRW655233 WBS655233 WLO655233 WVK655233 G786305 IY720769 SU720769 ACQ720769 AMM720769 AWI720769 BGE720769 BQA720769 BZW720769 CJS720769 CTO720769 DDK720769 DNG720769 DXC720769 EGY720769 EQU720769 FAQ720769 FKM720769 FUI720769 GEE720769 GOA720769 GXW720769 HHS720769 HRO720769 IBK720769 ILG720769 IVC720769 JEY720769 JOU720769 JYQ720769 KIM720769 KSI720769 LCE720769 LMA720769 LVW720769 MFS720769 MPO720769 MZK720769 NJG720769 NTC720769 OCY720769 OMU720769 OWQ720769 PGM720769 PQI720769 QAE720769 QKA720769 QTW720769 RDS720769 RNO720769 RXK720769 SHG720769 SRC720769 TAY720769 TKU720769 TUQ720769 UEM720769 UOI720769 UYE720769 VIA720769 VRW720769 WBS720769 WLO720769 WVK720769 G851841 IY786305 SU786305 ACQ786305 AMM786305 AWI786305 BGE786305 BQA786305 BZW786305 CJS786305 CTO786305 DDK786305 DNG786305 DXC786305 EGY786305 EQU786305 FAQ786305 FKM786305 FUI786305 GEE786305 GOA786305 GXW786305 HHS786305 HRO786305 IBK786305 ILG786305 IVC786305 JEY786305 JOU786305 JYQ786305 KIM786305 KSI786305 LCE786305 LMA786305 LVW786305 MFS786305 MPO786305 MZK786305 NJG786305 NTC786305 OCY786305 OMU786305 OWQ786305 PGM786305 PQI786305 QAE786305 QKA786305 QTW786305 RDS786305 RNO786305 RXK786305 SHG786305 SRC786305 TAY786305 TKU786305 TUQ786305 UEM786305 UOI786305 UYE786305 VIA786305 VRW786305 WBS786305 WLO786305 WVK786305 G917377 IY851841 SU851841 ACQ851841 AMM851841 AWI851841 BGE851841 BQA851841 BZW851841 CJS851841 CTO851841 DDK851841 DNG851841 DXC851841 EGY851841 EQU851841 FAQ851841 FKM851841 FUI851841 GEE851841 GOA851841 GXW851841 HHS851841 HRO851841 IBK851841 ILG851841 IVC851841 JEY851841 JOU851841 JYQ851841 KIM851841 KSI851841 LCE851841 LMA851841 LVW851841 MFS851841 MPO851841 MZK851841 NJG851841 NTC851841 OCY851841 OMU851841 OWQ851841 PGM851841 PQI851841 QAE851841 QKA851841 QTW851841 RDS851841 RNO851841 RXK851841 SHG851841 SRC851841 TAY851841 TKU851841 TUQ851841 UEM851841 UOI851841 UYE851841 VIA851841 VRW851841 WBS851841 WLO851841 WVK851841 G982913 IY917377 SU917377 ACQ917377 AMM917377 AWI917377 BGE917377 BQA917377 BZW917377 CJS917377 CTO917377 DDK917377 DNG917377 DXC917377 EGY917377 EQU917377 FAQ917377 FKM917377 FUI917377 GEE917377 GOA917377 GXW917377 HHS917377 HRO917377 IBK917377 ILG917377 IVC917377 JEY917377 JOU917377 JYQ917377 KIM917377 KSI917377 LCE917377 LMA917377 LVW917377 MFS917377 MPO917377 MZK917377 NJG917377 NTC917377 OCY917377 OMU917377 OWQ917377 PGM917377 PQI917377 QAE917377 QKA917377 QTW917377 RDS917377 RNO917377 RXK917377 SHG917377 SRC917377 TAY917377 TKU917377 TUQ917377 UEM917377 UOI917377 UYE917377 VIA917377 VRW917377 WBS917377 WLO917377 WVK917377 G200 IY982913 SU982913 ACQ982913 AMM982913 AWI982913 BGE982913 BQA982913 BZW982913 CJS982913 CTO982913 DDK982913 DNG982913 DXC982913 EGY982913 EQU982913 FAQ982913 FKM982913 FUI982913 GEE982913 GOA982913 GXW982913 HHS982913 HRO982913 IBK982913 ILG982913 IVC982913 JEY982913 JOU982913 JYQ982913 KIM982913 KSI982913 LCE982913 LMA982913 LVW982913 MFS982913 MPO982913 MZK982913 NJG982913 NTC982913 OCY982913 OMU982913 OWQ982913 PGM982913 PQI982913 QAE982913 QKA982913 QTW982913 RDS982913 RNO982913 RXK982913 SHG982913 SRC982913 TAY982913 TKU982913 TUQ982913 UEM982913 UOI982913 UYE982913 VIA982913 VRW982913 WBS982913 WLO982913 G196" xr:uid="{00000000-0002-0000-0B00-000009000000}"/>
    <dataValidation operator="greaterThanOrEqual" allowBlank="1" showInputMessage="1" showErrorMessage="1" error="Valor debe ser mayor o igual que 0" sqref="IY65664:JE65664 SU65664:TA65664 ACQ65664:ACW65664 AMM65664:AMS65664 AWI65664:AWO65664 BGE65664:BGK65664 BQA65664:BQG65664 BZW65664:CAC65664 CJS65664:CJY65664 CTO65664:CTU65664 DDK65664:DDQ65664 DNG65664:DNM65664 DXC65664:DXI65664 EGY65664:EHE65664 EQU65664:ERA65664 FAQ65664:FAW65664 FKM65664:FKS65664 FUI65664:FUO65664 GEE65664:GEK65664 GOA65664:GOG65664 GXW65664:GYC65664 HHS65664:HHY65664 HRO65664:HRU65664 IBK65664:IBQ65664 ILG65664:ILM65664 IVC65664:IVI65664 JEY65664:JFE65664 JOU65664:JPA65664 JYQ65664:JYW65664 KIM65664:KIS65664 KSI65664:KSO65664 LCE65664:LCK65664 LMA65664:LMG65664 LVW65664:LWC65664 MFS65664:MFY65664 MPO65664:MPU65664 MZK65664:MZQ65664 NJG65664:NJM65664 NTC65664:NTI65664 OCY65664:ODE65664 OMU65664:ONA65664 OWQ65664:OWW65664 PGM65664:PGS65664 PQI65664:PQO65664 QAE65664:QAK65664 QKA65664:QKG65664 QTW65664:QUC65664 RDS65664:RDY65664 RNO65664:RNU65664 RXK65664:RXQ65664 SHG65664:SHM65664 SRC65664:SRI65664 TAY65664:TBE65664 TKU65664:TLA65664 TUQ65664:TUW65664 UEM65664:UES65664 UOI65664:UOO65664 UYE65664:UYK65664 VIA65664:VIG65664 VRW65664:VSC65664 WBS65664:WBY65664 WLO65664:WLU65664 WVK65664:WVQ65664 IY131200:JE131200 SU131200:TA131200 ACQ131200:ACW131200 AMM131200:AMS131200 AWI131200:AWO131200 BGE131200:BGK131200 BQA131200:BQG131200 BZW131200:CAC131200 CJS131200:CJY131200 CTO131200:CTU131200 DDK131200:DDQ131200 DNG131200:DNM131200 DXC131200:DXI131200 EGY131200:EHE131200 EQU131200:ERA131200 FAQ131200:FAW131200 FKM131200:FKS131200 FUI131200:FUO131200 GEE131200:GEK131200 GOA131200:GOG131200 GXW131200:GYC131200 HHS131200:HHY131200 HRO131200:HRU131200 IBK131200:IBQ131200 ILG131200:ILM131200 IVC131200:IVI131200 JEY131200:JFE131200 JOU131200:JPA131200 JYQ131200:JYW131200 KIM131200:KIS131200 KSI131200:KSO131200 LCE131200:LCK131200 LMA131200:LMG131200 LVW131200:LWC131200 MFS131200:MFY131200 MPO131200:MPU131200 MZK131200:MZQ131200 NJG131200:NJM131200 NTC131200:NTI131200 OCY131200:ODE131200 OMU131200:ONA131200 OWQ131200:OWW131200 PGM131200:PGS131200 PQI131200:PQO131200 QAE131200:QAK131200 QKA131200:QKG131200 QTW131200:QUC131200 RDS131200:RDY131200 RNO131200:RNU131200 RXK131200:RXQ131200 SHG131200:SHM131200 SRC131200:SRI131200 TAY131200:TBE131200 TKU131200:TLA131200 TUQ131200:TUW131200 UEM131200:UES131200 UOI131200:UOO131200 UYE131200:UYK131200 VIA131200:VIG131200 VRW131200:VSC131200 WBS131200:WBY131200 WLO131200:WLU131200 WVK131200:WVQ131200 IY196736:JE196736 SU196736:TA196736 ACQ196736:ACW196736 AMM196736:AMS196736 AWI196736:AWO196736 BGE196736:BGK196736 BQA196736:BQG196736 BZW196736:CAC196736 CJS196736:CJY196736 CTO196736:CTU196736 DDK196736:DDQ196736 DNG196736:DNM196736 DXC196736:DXI196736 EGY196736:EHE196736 EQU196736:ERA196736 FAQ196736:FAW196736 FKM196736:FKS196736 FUI196736:FUO196736 GEE196736:GEK196736 GOA196736:GOG196736 GXW196736:GYC196736 HHS196736:HHY196736 HRO196736:HRU196736 IBK196736:IBQ196736 ILG196736:ILM196736 IVC196736:IVI196736 JEY196736:JFE196736 JOU196736:JPA196736 JYQ196736:JYW196736 KIM196736:KIS196736 KSI196736:KSO196736 LCE196736:LCK196736 LMA196736:LMG196736 LVW196736:LWC196736 MFS196736:MFY196736 MPO196736:MPU196736 MZK196736:MZQ196736 NJG196736:NJM196736 NTC196736:NTI196736 OCY196736:ODE196736 OMU196736:ONA196736 OWQ196736:OWW196736 PGM196736:PGS196736 PQI196736:PQO196736 QAE196736:QAK196736 QKA196736:QKG196736 QTW196736:QUC196736 RDS196736:RDY196736 RNO196736:RNU196736 RXK196736:RXQ196736 SHG196736:SHM196736 SRC196736:SRI196736 TAY196736:TBE196736 TKU196736:TLA196736 TUQ196736:TUW196736 UEM196736:UES196736 UOI196736:UOO196736 UYE196736:UYK196736 VIA196736:VIG196736 VRW196736:VSC196736 WBS196736:WBY196736 WLO196736:WLU196736 WVK196736:WVQ196736 IY262272:JE262272 SU262272:TA262272 ACQ262272:ACW262272 AMM262272:AMS262272 AWI262272:AWO262272 BGE262272:BGK262272 BQA262272:BQG262272 BZW262272:CAC262272 CJS262272:CJY262272 CTO262272:CTU262272 DDK262272:DDQ262272 DNG262272:DNM262272 DXC262272:DXI262272 EGY262272:EHE262272 EQU262272:ERA262272 FAQ262272:FAW262272 FKM262272:FKS262272 FUI262272:FUO262272 GEE262272:GEK262272 GOA262272:GOG262272 GXW262272:GYC262272 HHS262272:HHY262272 HRO262272:HRU262272 IBK262272:IBQ262272 ILG262272:ILM262272 IVC262272:IVI262272 JEY262272:JFE262272 JOU262272:JPA262272 JYQ262272:JYW262272 KIM262272:KIS262272 KSI262272:KSO262272 LCE262272:LCK262272 LMA262272:LMG262272 LVW262272:LWC262272 MFS262272:MFY262272 MPO262272:MPU262272 MZK262272:MZQ262272 NJG262272:NJM262272 NTC262272:NTI262272 OCY262272:ODE262272 OMU262272:ONA262272 OWQ262272:OWW262272 PGM262272:PGS262272 PQI262272:PQO262272 QAE262272:QAK262272 QKA262272:QKG262272 QTW262272:QUC262272 RDS262272:RDY262272 RNO262272:RNU262272 RXK262272:RXQ262272 SHG262272:SHM262272 SRC262272:SRI262272 TAY262272:TBE262272 TKU262272:TLA262272 TUQ262272:TUW262272 UEM262272:UES262272 UOI262272:UOO262272 UYE262272:UYK262272 VIA262272:VIG262272 VRW262272:VSC262272 WBS262272:WBY262272 WLO262272:WLU262272 WVK262272:WVQ262272 IY327808:JE327808 SU327808:TA327808 ACQ327808:ACW327808 AMM327808:AMS327808 AWI327808:AWO327808 BGE327808:BGK327808 BQA327808:BQG327808 BZW327808:CAC327808 CJS327808:CJY327808 CTO327808:CTU327808 DDK327808:DDQ327808 DNG327808:DNM327808 DXC327808:DXI327808 EGY327808:EHE327808 EQU327808:ERA327808 FAQ327808:FAW327808 FKM327808:FKS327808 FUI327808:FUO327808 GEE327808:GEK327808 GOA327808:GOG327808 GXW327808:GYC327808 HHS327808:HHY327808 HRO327808:HRU327808 IBK327808:IBQ327808 ILG327808:ILM327808 IVC327808:IVI327808 JEY327808:JFE327808 JOU327808:JPA327808 JYQ327808:JYW327808 KIM327808:KIS327808 KSI327808:KSO327808 LCE327808:LCK327808 LMA327808:LMG327808 LVW327808:LWC327808 MFS327808:MFY327808 MPO327808:MPU327808 MZK327808:MZQ327808 NJG327808:NJM327808 NTC327808:NTI327808 OCY327808:ODE327808 OMU327808:ONA327808 OWQ327808:OWW327808 PGM327808:PGS327808 PQI327808:PQO327808 QAE327808:QAK327808 QKA327808:QKG327808 QTW327808:QUC327808 RDS327808:RDY327808 RNO327808:RNU327808 RXK327808:RXQ327808 SHG327808:SHM327808 SRC327808:SRI327808 TAY327808:TBE327808 TKU327808:TLA327808 TUQ327808:TUW327808 UEM327808:UES327808 UOI327808:UOO327808 UYE327808:UYK327808 VIA327808:VIG327808 VRW327808:VSC327808 WBS327808:WBY327808 WLO327808:WLU327808 WVK327808:WVQ327808 IY393344:JE393344 SU393344:TA393344 ACQ393344:ACW393344 AMM393344:AMS393344 AWI393344:AWO393344 BGE393344:BGK393344 BQA393344:BQG393344 BZW393344:CAC393344 CJS393344:CJY393344 CTO393344:CTU393344 DDK393344:DDQ393344 DNG393344:DNM393344 DXC393344:DXI393344 EGY393344:EHE393344 EQU393344:ERA393344 FAQ393344:FAW393344 FKM393344:FKS393344 FUI393344:FUO393344 GEE393344:GEK393344 GOA393344:GOG393344 GXW393344:GYC393344 HHS393344:HHY393344 HRO393344:HRU393344 IBK393344:IBQ393344 ILG393344:ILM393344 IVC393344:IVI393344 JEY393344:JFE393344 JOU393344:JPA393344 JYQ393344:JYW393344 KIM393344:KIS393344 KSI393344:KSO393344 LCE393344:LCK393344 LMA393344:LMG393344 LVW393344:LWC393344 MFS393344:MFY393344 MPO393344:MPU393344 MZK393344:MZQ393344 NJG393344:NJM393344 NTC393344:NTI393344 OCY393344:ODE393344 OMU393344:ONA393344 OWQ393344:OWW393344 PGM393344:PGS393344 PQI393344:PQO393344 QAE393344:QAK393344 QKA393344:QKG393344 QTW393344:QUC393344 RDS393344:RDY393344 RNO393344:RNU393344 RXK393344:RXQ393344 SHG393344:SHM393344 SRC393344:SRI393344 TAY393344:TBE393344 TKU393344:TLA393344 TUQ393344:TUW393344 UEM393344:UES393344 UOI393344:UOO393344 UYE393344:UYK393344 VIA393344:VIG393344 VRW393344:VSC393344 WBS393344:WBY393344 WLO393344:WLU393344 WVK393344:WVQ393344 IY458880:JE458880 SU458880:TA458880 ACQ458880:ACW458880 AMM458880:AMS458880 AWI458880:AWO458880 BGE458880:BGK458880 BQA458880:BQG458880 BZW458880:CAC458880 CJS458880:CJY458880 CTO458880:CTU458880 DDK458880:DDQ458880 DNG458880:DNM458880 DXC458880:DXI458880 EGY458880:EHE458880 EQU458880:ERA458880 FAQ458880:FAW458880 FKM458880:FKS458880 FUI458880:FUO458880 GEE458880:GEK458880 GOA458880:GOG458880 GXW458880:GYC458880 HHS458880:HHY458880 HRO458880:HRU458880 IBK458880:IBQ458880 ILG458880:ILM458880 IVC458880:IVI458880 JEY458880:JFE458880 JOU458880:JPA458880 JYQ458880:JYW458880 KIM458880:KIS458880 KSI458880:KSO458880 LCE458880:LCK458880 LMA458880:LMG458880 LVW458880:LWC458880 MFS458880:MFY458880 MPO458880:MPU458880 MZK458880:MZQ458880 NJG458880:NJM458880 NTC458880:NTI458880 OCY458880:ODE458880 OMU458880:ONA458880 OWQ458880:OWW458880 PGM458880:PGS458880 PQI458880:PQO458880 QAE458880:QAK458880 QKA458880:QKG458880 QTW458880:QUC458880 RDS458880:RDY458880 RNO458880:RNU458880 RXK458880:RXQ458880 SHG458880:SHM458880 SRC458880:SRI458880 TAY458880:TBE458880 TKU458880:TLA458880 TUQ458880:TUW458880 UEM458880:UES458880 UOI458880:UOO458880 UYE458880:UYK458880 VIA458880:VIG458880 VRW458880:VSC458880 WBS458880:WBY458880 WLO458880:WLU458880 WVK458880:WVQ458880 IY524416:JE524416 SU524416:TA524416 ACQ524416:ACW524416 AMM524416:AMS524416 AWI524416:AWO524416 BGE524416:BGK524416 BQA524416:BQG524416 BZW524416:CAC524416 CJS524416:CJY524416 CTO524416:CTU524416 DDK524416:DDQ524416 DNG524416:DNM524416 DXC524416:DXI524416 EGY524416:EHE524416 EQU524416:ERA524416 FAQ524416:FAW524416 FKM524416:FKS524416 FUI524416:FUO524416 GEE524416:GEK524416 GOA524416:GOG524416 GXW524416:GYC524416 HHS524416:HHY524416 HRO524416:HRU524416 IBK524416:IBQ524416 ILG524416:ILM524416 IVC524416:IVI524416 JEY524416:JFE524416 JOU524416:JPA524416 JYQ524416:JYW524416 KIM524416:KIS524416 KSI524416:KSO524416 LCE524416:LCK524416 LMA524416:LMG524416 LVW524416:LWC524416 MFS524416:MFY524416 MPO524416:MPU524416 MZK524416:MZQ524416 NJG524416:NJM524416 NTC524416:NTI524416 OCY524416:ODE524416 OMU524416:ONA524416 OWQ524416:OWW524416 PGM524416:PGS524416 PQI524416:PQO524416 QAE524416:QAK524416 QKA524416:QKG524416 QTW524416:QUC524416 RDS524416:RDY524416 RNO524416:RNU524416 RXK524416:RXQ524416 SHG524416:SHM524416 SRC524416:SRI524416 TAY524416:TBE524416 TKU524416:TLA524416 TUQ524416:TUW524416 UEM524416:UES524416 UOI524416:UOO524416 UYE524416:UYK524416 VIA524416:VIG524416 VRW524416:VSC524416 WBS524416:WBY524416 WLO524416:WLU524416 WVK524416:WVQ524416 IY589952:JE589952 SU589952:TA589952 ACQ589952:ACW589952 AMM589952:AMS589952 AWI589952:AWO589952 BGE589952:BGK589952 BQA589952:BQG589952 BZW589952:CAC589952 CJS589952:CJY589952 CTO589952:CTU589952 DDK589952:DDQ589952 DNG589952:DNM589952 DXC589952:DXI589952 EGY589952:EHE589952 EQU589952:ERA589952 FAQ589952:FAW589952 FKM589952:FKS589952 FUI589952:FUO589952 GEE589952:GEK589952 GOA589952:GOG589952 GXW589952:GYC589952 HHS589952:HHY589952 HRO589952:HRU589952 IBK589952:IBQ589952 ILG589952:ILM589952 IVC589952:IVI589952 JEY589952:JFE589952 JOU589952:JPA589952 JYQ589952:JYW589952 KIM589952:KIS589952 KSI589952:KSO589952 LCE589952:LCK589952 LMA589952:LMG589952 LVW589952:LWC589952 MFS589952:MFY589952 MPO589952:MPU589952 MZK589952:MZQ589952 NJG589952:NJM589952 NTC589952:NTI589952 OCY589952:ODE589952 OMU589952:ONA589952 OWQ589952:OWW589952 PGM589952:PGS589952 PQI589952:PQO589952 QAE589952:QAK589952 QKA589952:QKG589952 QTW589952:QUC589952 RDS589952:RDY589952 RNO589952:RNU589952 RXK589952:RXQ589952 SHG589952:SHM589952 SRC589952:SRI589952 TAY589952:TBE589952 TKU589952:TLA589952 TUQ589952:TUW589952 UEM589952:UES589952 UOI589952:UOO589952 UYE589952:UYK589952 VIA589952:VIG589952 VRW589952:VSC589952 WBS589952:WBY589952 WLO589952:WLU589952 WVK589952:WVQ589952 IY655488:JE655488 SU655488:TA655488 ACQ655488:ACW655488 AMM655488:AMS655488 AWI655488:AWO655488 BGE655488:BGK655488 BQA655488:BQG655488 BZW655488:CAC655488 CJS655488:CJY655488 CTO655488:CTU655488 DDK655488:DDQ655488 DNG655488:DNM655488 DXC655488:DXI655488 EGY655488:EHE655488 EQU655488:ERA655488 FAQ655488:FAW655488 FKM655488:FKS655488 FUI655488:FUO655488 GEE655488:GEK655488 GOA655488:GOG655488 GXW655488:GYC655488 HHS655488:HHY655488 HRO655488:HRU655488 IBK655488:IBQ655488 ILG655488:ILM655488 IVC655488:IVI655488 JEY655488:JFE655488 JOU655488:JPA655488 JYQ655488:JYW655488 KIM655488:KIS655488 KSI655488:KSO655488 LCE655488:LCK655488 LMA655488:LMG655488 LVW655488:LWC655488 MFS655488:MFY655488 MPO655488:MPU655488 MZK655488:MZQ655488 NJG655488:NJM655488 NTC655488:NTI655488 OCY655488:ODE655488 OMU655488:ONA655488 OWQ655488:OWW655488 PGM655488:PGS655488 PQI655488:PQO655488 QAE655488:QAK655488 QKA655488:QKG655488 QTW655488:QUC655488 RDS655488:RDY655488 RNO655488:RNU655488 RXK655488:RXQ655488 SHG655488:SHM655488 SRC655488:SRI655488 TAY655488:TBE655488 TKU655488:TLA655488 TUQ655488:TUW655488 UEM655488:UES655488 UOI655488:UOO655488 UYE655488:UYK655488 VIA655488:VIG655488 VRW655488:VSC655488 WBS655488:WBY655488 WLO655488:WLU655488 WVK655488:WVQ655488 IY721024:JE721024 SU721024:TA721024 ACQ721024:ACW721024 AMM721024:AMS721024 AWI721024:AWO721024 BGE721024:BGK721024 BQA721024:BQG721024 BZW721024:CAC721024 CJS721024:CJY721024 CTO721024:CTU721024 DDK721024:DDQ721024 DNG721024:DNM721024 DXC721024:DXI721024 EGY721024:EHE721024 EQU721024:ERA721024 FAQ721024:FAW721024 FKM721024:FKS721024 FUI721024:FUO721024 GEE721024:GEK721024 GOA721024:GOG721024 GXW721024:GYC721024 HHS721024:HHY721024 HRO721024:HRU721024 IBK721024:IBQ721024 ILG721024:ILM721024 IVC721024:IVI721024 JEY721024:JFE721024 JOU721024:JPA721024 JYQ721024:JYW721024 KIM721024:KIS721024 KSI721024:KSO721024 LCE721024:LCK721024 LMA721024:LMG721024 LVW721024:LWC721024 MFS721024:MFY721024 MPO721024:MPU721024 MZK721024:MZQ721024 NJG721024:NJM721024 NTC721024:NTI721024 OCY721024:ODE721024 OMU721024:ONA721024 OWQ721024:OWW721024 PGM721024:PGS721024 PQI721024:PQO721024 QAE721024:QAK721024 QKA721024:QKG721024 QTW721024:QUC721024 RDS721024:RDY721024 RNO721024:RNU721024 RXK721024:RXQ721024 SHG721024:SHM721024 SRC721024:SRI721024 TAY721024:TBE721024 TKU721024:TLA721024 TUQ721024:TUW721024 UEM721024:UES721024 UOI721024:UOO721024 UYE721024:UYK721024 VIA721024:VIG721024 VRW721024:VSC721024 WBS721024:WBY721024 WLO721024:WLU721024 WVK721024:WVQ721024 IY786560:JE786560 SU786560:TA786560 ACQ786560:ACW786560 AMM786560:AMS786560 AWI786560:AWO786560 BGE786560:BGK786560 BQA786560:BQG786560 BZW786560:CAC786560 CJS786560:CJY786560 CTO786560:CTU786560 DDK786560:DDQ786560 DNG786560:DNM786560 DXC786560:DXI786560 EGY786560:EHE786560 EQU786560:ERA786560 FAQ786560:FAW786560 FKM786560:FKS786560 FUI786560:FUO786560 GEE786560:GEK786560 GOA786560:GOG786560 GXW786560:GYC786560 HHS786560:HHY786560 HRO786560:HRU786560 IBK786560:IBQ786560 ILG786560:ILM786560 IVC786560:IVI786560 JEY786560:JFE786560 JOU786560:JPA786560 JYQ786560:JYW786560 KIM786560:KIS786560 KSI786560:KSO786560 LCE786560:LCK786560 LMA786560:LMG786560 LVW786560:LWC786560 MFS786560:MFY786560 MPO786560:MPU786560 MZK786560:MZQ786560 NJG786560:NJM786560 NTC786560:NTI786560 OCY786560:ODE786560 OMU786560:ONA786560 OWQ786560:OWW786560 PGM786560:PGS786560 PQI786560:PQO786560 QAE786560:QAK786560 QKA786560:QKG786560 QTW786560:QUC786560 RDS786560:RDY786560 RNO786560:RNU786560 RXK786560:RXQ786560 SHG786560:SHM786560 SRC786560:SRI786560 TAY786560:TBE786560 TKU786560:TLA786560 TUQ786560:TUW786560 UEM786560:UES786560 UOI786560:UOO786560 UYE786560:UYK786560 VIA786560:VIG786560 VRW786560:VSC786560 WBS786560:WBY786560 WLO786560:WLU786560 WVK786560:WVQ786560 IY852096:JE852096 SU852096:TA852096 ACQ852096:ACW852096 AMM852096:AMS852096 AWI852096:AWO852096 BGE852096:BGK852096 BQA852096:BQG852096 BZW852096:CAC852096 CJS852096:CJY852096 CTO852096:CTU852096 DDK852096:DDQ852096 DNG852096:DNM852096 DXC852096:DXI852096 EGY852096:EHE852096 EQU852096:ERA852096 FAQ852096:FAW852096 FKM852096:FKS852096 FUI852096:FUO852096 GEE852096:GEK852096 GOA852096:GOG852096 GXW852096:GYC852096 HHS852096:HHY852096 HRO852096:HRU852096 IBK852096:IBQ852096 ILG852096:ILM852096 IVC852096:IVI852096 JEY852096:JFE852096 JOU852096:JPA852096 JYQ852096:JYW852096 KIM852096:KIS852096 KSI852096:KSO852096 LCE852096:LCK852096 LMA852096:LMG852096 LVW852096:LWC852096 MFS852096:MFY852096 MPO852096:MPU852096 MZK852096:MZQ852096 NJG852096:NJM852096 NTC852096:NTI852096 OCY852096:ODE852096 OMU852096:ONA852096 OWQ852096:OWW852096 PGM852096:PGS852096 PQI852096:PQO852096 QAE852096:QAK852096 QKA852096:QKG852096 QTW852096:QUC852096 RDS852096:RDY852096 RNO852096:RNU852096 RXK852096:RXQ852096 SHG852096:SHM852096 SRC852096:SRI852096 TAY852096:TBE852096 TKU852096:TLA852096 TUQ852096:TUW852096 UEM852096:UES852096 UOI852096:UOO852096 UYE852096:UYK852096 VIA852096:VIG852096 VRW852096:VSC852096 WBS852096:WBY852096 WLO852096:WLU852096 WVK852096:WVQ852096 IY917632:JE917632 SU917632:TA917632 ACQ917632:ACW917632 AMM917632:AMS917632 AWI917632:AWO917632 BGE917632:BGK917632 BQA917632:BQG917632 BZW917632:CAC917632 CJS917632:CJY917632 CTO917632:CTU917632 DDK917632:DDQ917632 DNG917632:DNM917632 DXC917632:DXI917632 EGY917632:EHE917632 EQU917632:ERA917632 FAQ917632:FAW917632 FKM917632:FKS917632 FUI917632:FUO917632 GEE917632:GEK917632 GOA917632:GOG917632 GXW917632:GYC917632 HHS917632:HHY917632 HRO917632:HRU917632 IBK917632:IBQ917632 ILG917632:ILM917632 IVC917632:IVI917632 JEY917632:JFE917632 JOU917632:JPA917632 JYQ917632:JYW917632 KIM917632:KIS917632 KSI917632:KSO917632 LCE917632:LCK917632 LMA917632:LMG917632 LVW917632:LWC917632 MFS917632:MFY917632 MPO917632:MPU917632 MZK917632:MZQ917632 NJG917632:NJM917632 NTC917632:NTI917632 OCY917632:ODE917632 OMU917632:ONA917632 OWQ917632:OWW917632 PGM917632:PGS917632 PQI917632:PQO917632 QAE917632:QAK917632 QKA917632:QKG917632 QTW917632:QUC917632 RDS917632:RDY917632 RNO917632:RNU917632 RXK917632:RXQ917632 SHG917632:SHM917632 SRC917632:SRI917632 TAY917632:TBE917632 TKU917632:TLA917632 TUQ917632:TUW917632 UEM917632:UES917632 UOI917632:UOO917632 UYE917632:UYK917632 VIA917632:VIG917632 VRW917632:VSC917632 WBS917632:WBY917632 WLO917632:WLU917632 WVK917632:WVQ917632 IY983168:JE983168 SU983168:TA983168 ACQ983168:ACW983168 AMM983168:AMS983168 AWI983168:AWO983168 BGE983168:BGK983168 BQA983168:BQG983168 BZW983168:CAC983168 CJS983168:CJY983168 CTO983168:CTU983168 DDK983168:DDQ983168 DNG983168:DNM983168 DXC983168:DXI983168 EGY983168:EHE983168 EQU983168:ERA983168 FAQ983168:FAW983168 FKM983168:FKS983168 FUI983168:FUO983168 GEE983168:GEK983168 GOA983168:GOG983168 GXW983168:GYC983168 HHS983168:HHY983168 HRO983168:HRU983168 IBK983168:IBQ983168 ILG983168:ILM983168 IVC983168:IVI983168 JEY983168:JFE983168 JOU983168:JPA983168 JYQ983168:JYW983168 KIM983168:KIS983168 KSI983168:KSO983168 LCE983168:LCK983168 LMA983168:LMG983168 LVW983168:LWC983168 MFS983168:MFY983168 MPO983168:MPU983168 MZK983168:MZQ983168 NJG983168:NJM983168 NTC983168:NTI983168 OCY983168:ODE983168 OMU983168:ONA983168 OWQ983168:OWW983168 PGM983168:PGS983168 PQI983168:PQO983168 QAE983168:QAK983168 QKA983168:QKG983168 QTW983168:QUC983168 RDS983168:RDY983168 RNO983168:RNU983168 RXK983168:RXQ983168 SHG983168:SHM983168 SRC983168:SRI983168 TAY983168:TBE983168 TKU983168:TLA983168 TUQ983168:TUW983168 UEM983168:UES983168 UOI983168:UOO983168 UYE983168:UYK983168 VIA983168:VIG983168 VRW983168:VSC983168 WBS983168:WBY983168 WLO983168:WLU983168 WVK983168:WVQ983168 IY65666:JE65666 SU65666:TA65666 ACQ65666:ACW65666 AMM65666:AMS65666 AWI65666:AWO65666 BGE65666:BGK65666 BQA65666:BQG65666 BZW65666:CAC65666 CJS65666:CJY65666 CTO65666:CTU65666 DDK65666:DDQ65666 DNG65666:DNM65666 DXC65666:DXI65666 EGY65666:EHE65666 EQU65666:ERA65666 FAQ65666:FAW65666 FKM65666:FKS65666 FUI65666:FUO65666 GEE65666:GEK65666 GOA65666:GOG65666 GXW65666:GYC65666 HHS65666:HHY65666 HRO65666:HRU65666 IBK65666:IBQ65666 ILG65666:ILM65666 IVC65666:IVI65666 JEY65666:JFE65666 JOU65666:JPA65666 JYQ65666:JYW65666 KIM65666:KIS65666 KSI65666:KSO65666 LCE65666:LCK65666 LMA65666:LMG65666 LVW65666:LWC65666 MFS65666:MFY65666 MPO65666:MPU65666 MZK65666:MZQ65666 NJG65666:NJM65666 NTC65666:NTI65666 OCY65666:ODE65666 OMU65666:ONA65666 OWQ65666:OWW65666 PGM65666:PGS65666 PQI65666:PQO65666 QAE65666:QAK65666 QKA65666:QKG65666 QTW65666:QUC65666 RDS65666:RDY65666 RNO65666:RNU65666 RXK65666:RXQ65666 SHG65666:SHM65666 SRC65666:SRI65666 TAY65666:TBE65666 TKU65666:TLA65666 TUQ65666:TUW65666 UEM65666:UES65666 UOI65666:UOO65666 UYE65666:UYK65666 VIA65666:VIG65666 VRW65666:VSC65666 WBS65666:WBY65666 WLO65666:WLU65666 WVK65666:WVQ65666 IY131202:JE131202 SU131202:TA131202 ACQ131202:ACW131202 AMM131202:AMS131202 AWI131202:AWO131202 BGE131202:BGK131202 BQA131202:BQG131202 BZW131202:CAC131202 CJS131202:CJY131202 CTO131202:CTU131202 DDK131202:DDQ131202 DNG131202:DNM131202 DXC131202:DXI131202 EGY131202:EHE131202 EQU131202:ERA131202 FAQ131202:FAW131202 FKM131202:FKS131202 FUI131202:FUO131202 GEE131202:GEK131202 GOA131202:GOG131202 GXW131202:GYC131202 HHS131202:HHY131202 HRO131202:HRU131202 IBK131202:IBQ131202 ILG131202:ILM131202 IVC131202:IVI131202 JEY131202:JFE131202 JOU131202:JPA131202 JYQ131202:JYW131202 KIM131202:KIS131202 KSI131202:KSO131202 LCE131202:LCK131202 LMA131202:LMG131202 LVW131202:LWC131202 MFS131202:MFY131202 MPO131202:MPU131202 MZK131202:MZQ131202 NJG131202:NJM131202 NTC131202:NTI131202 OCY131202:ODE131202 OMU131202:ONA131202 OWQ131202:OWW131202 PGM131202:PGS131202 PQI131202:PQO131202 QAE131202:QAK131202 QKA131202:QKG131202 QTW131202:QUC131202 RDS131202:RDY131202 RNO131202:RNU131202 RXK131202:RXQ131202 SHG131202:SHM131202 SRC131202:SRI131202 TAY131202:TBE131202 TKU131202:TLA131202 TUQ131202:TUW131202 UEM131202:UES131202 UOI131202:UOO131202 UYE131202:UYK131202 VIA131202:VIG131202 VRW131202:VSC131202 WBS131202:WBY131202 WLO131202:WLU131202 WVK131202:WVQ131202 IY196738:JE196738 SU196738:TA196738 ACQ196738:ACW196738 AMM196738:AMS196738 AWI196738:AWO196738 BGE196738:BGK196738 BQA196738:BQG196738 BZW196738:CAC196738 CJS196738:CJY196738 CTO196738:CTU196738 DDK196738:DDQ196738 DNG196738:DNM196738 DXC196738:DXI196738 EGY196738:EHE196738 EQU196738:ERA196738 FAQ196738:FAW196738 FKM196738:FKS196738 FUI196738:FUO196738 GEE196738:GEK196738 GOA196738:GOG196738 GXW196738:GYC196738 HHS196738:HHY196738 HRO196738:HRU196738 IBK196738:IBQ196738 ILG196738:ILM196738 IVC196738:IVI196738 JEY196738:JFE196738 JOU196738:JPA196738 JYQ196738:JYW196738 KIM196738:KIS196738 KSI196738:KSO196738 LCE196738:LCK196738 LMA196738:LMG196738 LVW196738:LWC196738 MFS196738:MFY196738 MPO196738:MPU196738 MZK196738:MZQ196738 NJG196738:NJM196738 NTC196738:NTI196738 OCY196738:ODE196738 OMU196738:ONA196738 OWQ196738:OWW196738 PGM196738:PGS196738 PQI196738:PQO196738 QAE196738:QAK196738 QKA196738:QKG196738 QTW196738:QUC196738 RDS196738:RDY196738 RNO196738:RNU196738 RXK196738:RXQ196738 SHG196738:SHM196738 SRC196738:SRI196738 TAY196738:TBE196738 TKU196738:TLA196738 TUQ196738:TUW196738 UEM196738:UES196738 UOI196738:UOO196738 UYE196738:UYK196738 VIA196738:VIG196738 VRW196738:VSC196738 WBS196738:WBY196738 WLO196738:WLU196738 WVK196738:WVQ196738 IY262274:JE262274 SU262274:TA262274 ACQ262274:ACW262274 AMM262274:AMS262274 AWI262274:AWO262274 BGE262274:BGK262274 BQA262274:BQG262274 BZW262274:CAC262274 CJS262274:CJY262274 CTO262274:CTU262274 DDK262274:DDQ262274 DNG262274:DNM262274 DXC262274:DXI262274 EGY262274:EHE262274 EQU262274:ERA262274 FAQ262274:FAW262274 FKM262274:FKS262274 FUI262274:FUO262274 GEE262274:GEK262274 GOA262274:GOG262274 GXW262274:GYC262274 HHS262274:HHY262274 HRO262274:HRU262274 IBK262274:IBQ262274 ILG262274:ILM262274 IVC262274:IVI262274 JEY262274:JFE262274 JOU262274:JPA262274 JYQ262274:JYW262274 KIM262274:KIS262274 KSI262274:KSO262274 LCE262274:LCK262274 LMA262274:LMG262274 LVW262274:LWC262274 MFS262274:MFY262274 MPO262274:MPU262274 MZK262274:MZQ262274 NJG262274:NJM262274 NTC262274:NTI262274 OCY262274:ODE262274 OMU262274:ONA262274 OWQ262274:OWW262274 PGM262274:PGS262274 PQI262274:PQO262274 QAE262274:QAK262274 QKA262274:QKG262274 QTW262274:QUC262274 RDS262274:RDY262274 RNO262274:RNU262274 RXK262274:RXQ262274 SHG262274:SHM262274 SRC262274:SRI262274 TAY262274:TBE262274 TKU262274:TLA262274 TUQ262274:TUW262274 UEM262274:UES262274 UOI262274:UOO262274 UYE262274:UYK262274 VIA262274:VIG262274 VRW262274:VSC262274 WBS262274:WBY262274 WLO262274:WLU262274 WVK262274:WVQ262274 IY327810:JE327810 SU327810:TA327810 ACQ327810:ACW327810 AMM327810:AMS327810 AWI327810:AWO327810 BGE327810:BGK327810 BQA327810:BQG327810 BZW327810:CAC327810 CJS327810:CJY327810 CTO327810:CTU327810 DDK327810:DDQ327810 DNG327810:DNM327810 DXC327810:DXI327810 EGY327810:EHE327810 EQU327810:ERA327810 FAQ327810:FAW327810 FKM327810:FKS327810 FUI327810:FUO327810 GEE327810:GEK327810 GOA327810:GOG327810 GXW327810:GYC327810 HHS327810:HHY327810 HRO327810:HRU327810 IBK327810:IBQ327810 ILG327810:ILM327810 IVC327810:IVI327810 JEY327810:JFE327810 JOU327810:JPA327810 JYQ327810:JYW327810 KIM327810:KIS327810 KSI327810:KSO327810 LCE327810:LCK327810 LMA327810:LMG327810 LVW327810:LWC327810 MFS327810:MFY327810 MPO327810:MPU327810 MZK327810:MZQ327810 NJG327810:NJM327810 NTC327810:NTI327810 OCY327810:ODE327810 OMU327810:ONA327810 OWQ327810:OWW327810 PGM327810:PGS327810 PQI327810:PQO327810 QAE327810:QAK327810 QKA327810:QKG327810 QTW327810:QUC327810 RDS327810:RDY327810 RNO327810:RNU327810 RXK327810:RXQ327810 SHG327810:SHM327810 SRC327810:SRI327810 TAY327810:TBE327810 TKU327810:TLA327810 TUQ327810:TUW327810 UEM327810:UES327810 UOI327810:UOO327810 UYE327810:UYK327810 VIA327810:VIG327810 VRW327810:VSC327810 WBS327810:WBY327810 WLO327810:WLU327810 WVK327810:WVQ327810 IY393346:JE393346 SU393346:TA393346 ACQ393346:ACW393346 AMM393346:AMS393346 AWI393346:AWO393346 BGE393346:BGK393346 BQA393346:BQG393346 BZW393346:CAC393346 CJS393346:CJY393346 CTO393346:CTU393346 DDK393346:DDQ393346 DNG393346:DNM393346 DXC393346:DXI393346 EGY393346:EHE393346 EQU393346:ERA393346 FAQ393346:FAW393346 FKM393346:FKS393346 FUI393346:FUO393346 GEE393346:GEK393346 GOA393346:GOG393346 GXW393346:GYC393346 HHS393346:HHY393346 HRO393346:HRU393346 IBK393346:IBQ393346 ILG393346:ILM393346 IVC393346:IVI393346 JEY393346:JFE393346 JOU393346:JPA393346 JYQ393346:JYW393346 KIM393346:KIS393346 KSI393346:KSO393346 LCE393346:LCK393346 LMA393346:LMG393346 LVW393346:LWC393346 MFS393346:MFY393346 MPO393346:MPU393346 MZK393346:MZQ393346 NJG393346:NJM393346 NTC393346:NTI393346 OCY393346:ODE393346 OMU393346:ONA393346 OWQ393346:OWW393346 PGM393346:PGS393346 PQI393346:PQO393346 QAE393346:QAK393346 QKA393346:QKG393346 QTW393346:QUC393346 RDS393346:RDY393346 RNO393346:RNU393346 RXK393346:RXQ393346 SHG393346:SHM393346 SRC393346:SRI393346 TAY393346:TBE393346 TKU393346:TLA393346 TUQ393346:TUW393346 UEM393346:UES393346 UOI393346:UOO393346 UYE393346:UYK393346 VIA393346:VIG393346 VRW393346:VSC393346 WBS393346:WBY393346 WLO393346:WLU393346 WVK393346:WVQ393346 IY458882:JE458882 SU458882:TA458882 ACQ458882:ACW458882 AMM458882:AMS458882 AWI458882:AWO458882 BGE458882:BGK458882 BQA458882:BQG458882 BZW458882:CAC458882 CJS458882:CJY458882 CTO458882:CTU458882 DDK458882:DDQ458882 DNG458882:DNM458882 DXC458882:DXI458882 EGY458882:EHE458882 EQU458882:ERA458882 FAQ458882:FAW458882 FKM458882:FKS458882 FUI458882:FUO458882 GEE458882:GEK458882 GOA458882:GOG458882 GXW458882:GYC458882 HHS458882:HHY458882 HRO458882:HRU458882 IBK458882:IBQ458882 ILG458882:ILM458882 IVC458882:IVI458882 JEY458882:JFE458882 JOU458882:JPA458882 JYQ458882:JYW458882 KIM458882:KIS458882 KSI458882:KSO458882 LCE458882:LCK458882 LMA458882:LMG458882 LVW458882:LWC458882 MFS458882:MFY458882 MPO458882:MPU458882 MZK458882:MZQ458882 NJG458882:NJM458882 NTC458882:NTI458882 OCY458882:ODE458882 OMU458882:ONA458882 OWQ458882:OWW458882 PGM458882:PGS458882 PQI458882:PQO458882 QAE458882:QAK458882 QKA458882:QKG458882 QTW458882:QUC458882 RDS458882:RDY458882 RNO458882:RNU458882 RXK458882:RXQ458882 SHG458882:SHM458882 SRC458882:SRI458882 TAY458882:TBE458882 TKU458882:TLA458882 TUQ458882:TUW458882 UEM458882:UES458882 UOI458882:UOO458882 UYE458882:UYK458882 VIA458882:VIG458882 VRW458882:VSC458882 WBS458882:WBY458882 WLO458882:WLU458882 WVK458882:WVQ458882 IY524418:JE524418 SU524418:TA524418 ACQ524418:ACW524418 AMM524418:AMS524418 AWI524418:AWO524418 BGE524418:BGK524418 BQA524418:BQG524418 BZW524418:CAC524418 CJS524418:CJY524418 CTO524418:CTU524418 DDK524418:DDQ524418 DNG524418:DNM524418 DXC524418:DXI524418 EGY524418:EHE524418 EQU524418:ERA524418 FAQ524418:FAW524418 FKM524418:FKS524418 FUI524418:FUO524418 GEE524418:GEK524418 GOA524418:GOG524418 GXW524418:GYC524418 HHS524418:HHY524418 HRO524418:HRU524418 IBK524418:IBQ524418 ILG524418:ILM524418 IVC524418:IVI524418 JEY524418:JFE524418 JOU524418:JPA524418 JYQ524418:JYW524418 KIM524418:KIS524418 KSI524418:KSO524418 LCE524418:LCK524418 LMA524418:LMG524418 LVW524418:LWC524418 MFS524418:MFY524418 MPO524418:MPU524418 MZK524418:MZQ524418 NJG524418:NJM524418 NTC524418:NTI524418 OCY524418:ODE524418 OMU524418:ONA524418 OWQ524418:OWW524418 PGM524418:PGS524418 PQI524418:PQO524418 QAE524418:QAK524418 QKA524418:QKG524418 QTW524418:QUC524418 RDS524418:RDY524418 RNO524418:RNU524418 RXK524418:RXQ524418 SHG524418:SHM524418 SRC524418:SRI524418 TAY524418:TBE524418 TKU524418:TLA524418 TUQ524418:TUW524418 UEM524418:UES524418 UOI524418:UOO524418 UYE524418:UYK524418 VIA524418:VIG524418 VRW524418:VSC524418 WBS524418:WBY524418 WLO524418:WLU524418 WVK524418:WVQ524418 IY589954:JE589954 SU589954:TA589954 ACQ589954:ACW589954 AMM589954:AMS589954 AWI589954:AWO589954 BGE589954:BGK589954 BQA589954:BQG589954 BZW589954:CAC589954 CJS589954:CJY589954 CTO589954:CTU589954 DDK589954:DDQ589954 DNG589954:DNM589954 DXC589954:DXI589954 EGY589954:EHE589954 EQU589954:ERA589954 FAQ589954:FAW589954 FKM589954:FKS589954 FUI589954:FUO589954 GEE589954:GEK589954 GOA589954:GOG589954 GXW589954:GYC589954 HHS589954:HHY589954 HRO589954:HRU589954 IBK589954:IBQ589954 ILG589954:ILM589954 IVC589954:IVI589954 JEY589954:JFE589954 JOU589954:JPA589954 JYQ589954:JYW589954 KIM589954:KIS589954 KSI589954:KSO589954 LCE589954:LCK589954 LMA589954:LMG589954 LVW589954:LWC589954 MFS589954:MFY589954 MPO589954:MPU589954 MZK589954:MZQ589954 NJG589954:NJM589954 NTC589954:NTI589954 OCY589954:ODE589954 OMU589954:ONA589954 OWQ589954:OWW589954 PGM589954:PGS589954 PQI589954:PQO589954 QAE589954:QAK589954 QKA589954:QKG589954 QTW589954:QUC589954 RDS589954:RDY589954 RNO589954:RNU589954 RXK589954:RXQ589954 SHG589954:SHM589954 SRC589954:SRI589954 TAY589954:TBE589954 TKU589954:TLA589954 TUQ589954:TUW589954 UEM589954:UES589954 UOI589954:UOO589954 UYE589954:UYK589954 VIA589954:VIG589954 VRW589954:VSC589954 WBS589954:WBY589954 WLO589954:WLU589954 WVK589954:WVQ589954 IY655490:JE655490 SU655490:TA655490 ACQ655490:ACW655490 AMM655490:AMS655490 AWI655490:AWO655490 BGE655490:BGK655490 BQA655490:BQG655490 BZW655490:CAC655490 CJS655490:CJY655490 CTO655490:CTU655490 DDK655490:DDQ655490 DNG655490:DNM655490 DXC655490:DXI655490 EGY655490:EHE655490 EQU655490:ERA655490 FAQ655490:FAW655490 FKM655490:FKS655490 FUI655490:FUO655490 GEE655490:GEK655490 GOA655490:GOG655490 GXW655490:GYC655490 HHS655490:HHY655490 HRO655490:HRU655490 IBK655490:IBQ655490 ILG655490:ILM655490 IVC655490:IVI655490 JEY655490:JFE655490 JOU655490:JPA655490 JYQ655490:JYW655490 KIM655490:KIS655490 KSI655490:KSO655490 LCE655490:LCK655490 LMA655490:LMG655490 LVW655490:LWC655490 MFS655490:MFY655490 MPO655490:MPU655490 MZK655490:MZQ655490 NJG655490:NJM655490 NTC655490:NTI655490 OCY655490:ODE655490 OMU655490:ONA655490 OWQ655490:OWW655490 PGM655490:PGS655490 PQI655490:PQO655490 QAE655490:QAK655490 QKA655490:QKG655490 QTW655490:QUC655490 RDS655490:RDY655490 RNO655490:RNU655490 RXK655490:RXQ655490 SHG655490:SHM655490 SRC655490:SRI655490 TAY655490:TBE655490 TKU655490:TLA655490 TUQ655490:TUW655490 UEM655490:UES655490 UOI655490:UOO655490 UYE655490:UYK655490 VIA655490:VIG655490 VRW655490:VSC655490 WBS655490:WBY655490 WLO655490:WLU655490 WVK655490:WVQ655490 IY721026:JE721026 SU721026:TA721026 ACQ721026:ACW721026 AMM721026:AMS721026 AWI721026:AWO721026 BGE721026:BGK721026 BQA721026:BQG721026 BZW721026:CAC721026 CJS721026:CJY721026 CTO721026:CTU721026 DDK721026:DDQ721026 DNG721026:DNM721026 DXC721026:DXI721026 EGY721026:EHE721026 EQU721026:ERA721026 FAQ721026:FAW721026 FKM721026:FKS721026 FUI721026:FUO721026 GEE721026:GEK721026 GOA721026:GOG721026 GXW721026:GYC721026 HHS721026:HHY721026 HRO721026:HRU721026 IBK721026:IBQ721026 ILG721026:ILM721026 IVC721026:IVI721026 JEY721026:JFE721026 JOU721026:JPA721026 JYQ721026:JYW721026 KIM721026:KIS721026 KSI721026:KSO721026 LCE721026:LCK721026 LMA721026:LMG721026 LVW721026:LWC721026 MFS721026:MFY721026 MPO721026:MPU721026 MZK721026:MZQ721026 NJG721026:NJM721026 NTC721026:NTI721026 OCY721026:ODE721026 OMU721026:ONA721026 OWQ721026:OWW721026 PGM721026:PGS721026 PQI721026:PQO721026 QAE721026:QAK721026 QKA721026:QKG721026 QTW721026:QUC721026 RDS721026:RDY721026 RNO721026:RNU721026 RXK721026:RXQ721026 SHG721026:SHM721026 SRC721026:SRI721026 TAY721026:TBE721026 TKU721026:TLA721026 TUQ721026:TUW721026 UEM721026:UES721026 UOI721026:UOO721026 UYE721026:UYK721026 VIA721026:VIG721026 VRW721026:VSC721026 WBS721026:WBY721026 WLO721026:WLU721026 WVK721026:WVQ721026 IY786562:JE786562 SU786562:TA786562 ACQ786562:ACW786562 AMM786562:AMS786562 AWI786562:AWO786562 BGE786562:BGK786562 BQA786562:BQG786562 BZW786562:CAC786562 CJS786562:CJY786562 CTO786562:CTU786562 DDK786562:DDQ786562 DNG786562:DNM786562 DXC786562:DXI786562 EGY786562:EHE786562 EQU786562:ERA786562 FAQ786562:FAW786562 FKM786562:FKS786562 FUI786562:FUO786562 GEE786562:GEK786562 GOA786562:GOG786562 GXW786562:GYC786562 HHS786562:HHY786562 HRO786562:HRU786562 IBK786562:IBQ786562 ILG786562:ILM786562 IVC786562:IVI786562 JEY786562:JFE786562 JOU786562:JPA786562 JYQ786562:JYW786562 KIM786562:KIS786562 KSI786562:KSO786562 LCE786562:LCK786562 LMA786562:LMG786562 LVW786562:LWC786562 MFS786562:MFY786562 MPO786562:MPU786562 MZK786562:MZQ786562 NJG786562:NJM786562 NTC786562:NTI786562 OCY786562:ODE786562 OMU786562:ONA786562 OWQ786562:OWW786562 PGM786562:PGS786562 PQI786562:PQO786562 QAE786562:QAK786562 QKA786562:QKG786562 QTW786562:QUC786562 RDS786562:RDY786562 RNO786562:RNU786562 RXK786562:RXQ786562 SHG786562:SHM786562 SRC786562:SRI786562 TAY786562:TBE786562 TKU786562:TLA786562 TUQ786562:TUW786562 UEM786562:UES786562 UOI786562:UOO786562 UYE786562:UYK786562 VIA786562:VIG786562 VRW786562:VSC786562 WBS786562:WBY786562 WLO786562:WLU786562 WVK786562:WVQ786562 IY852098:JE852098 SU852098:TA852098 ACQ852098:ACW852098 AMM852098:AMS852098 AWI852098:AWO852098 BGE852098:BGK852098 BQA852098:BQG852098 BZW852098:CAC852098 CJS852098:CJY852098 CTO852098:CTU852098 DDK852098:DDQ852098 DNG852098:DNM852098 DXC852098:DXI852098 EGY852098:EHE852098 EQU852098:ERA852098 FAQ852098:FAW852098 FKM852098:FKS852098 FUI852098:FUO852098 GEE852098:GEK852098 GOA852098:GOG852098 GXW852098:GYC852098 HHS852098:HHY852098 HRO852098:HRU852098 IBK852098:IBQ852098 ILG852098:ILM852098 IVC852098:IVI852098 JEY852098:JFE852098 JOU852098:JPA852098 JYQ852098:JYW852098 KIM852098:KIS852098 KSI852098:KSO852098 LCE852098:LCK852098 LMA852098:LMG852098 LVW852098:LWC852098 MFS852098:MFY852098 MPO852098:MPU852098 MZK852098:MZQ852098 NJG852098:NJM852098 NTC852098:NTI852098 OCY852098:ODE852098 OMU852098:ONA852098 OWQ852098:OWW852098 PGM852098:PGS852098 PQI852098:PQO852098 QAE852098:QAK852098 QKA852098:QKG852098 QTW852098:QUC852098 RDS852098:RDY852098 RNO852098:RNU852098 RXK852098:RXQ852098 SHG852098:SHM852098 SRC852098:SRI852098 TAY852098:TBE852098 TKU852098:TLA852098 TUQ852098:TUW852098 UEM852098:UES852098 UOI852098:UOO852098 UYE852098:UYK852098 VIA852098:VIG852098 VRW852098:VSC852098 WBS852098:WBY852098 WLO852098:WLU852098 WVK852098:WVQ852098 IY917634:JE917634 SU917634:TA917634 ACQ917634:ACW917634 AMM917634:AMS917634 AWI917634:AWO917634 BGE917634:BGK917634 BQA917634:BQG917634 BZW917634:CAC917634 CJS917634:CJY917634 CTO917634:CTU917634 DDK917634:DDQ917634 DNG917634:DNM917634 DXC917634:DXI917634 EGY917634:EHE917634 EQU917634:ERA917634 FAQ917634:FAW917634 FKM917634:FKS917634 FUI917634:FUO917634 GEE917634:GEK917634 GOA917634:GOG917634 GXW917634:GYC917634 HHS917634:HHY917634 HRO917634:HRU917634 IBK917634:IBQ917634 ILG917634:ILM917634 IVC917634:IVI917634 JEY917634:JFE917634 JOU917634:JPA917634 JYQ917634:JYW917634 KIM917634:KIS917634 KSI917634:KSO917634 LCE917634:LCK917634 LMA917634:LMG917634 LVW917634:LWC917634 MFS917634:MFY917634 MPO917634:MPU917634 MZK917634:MZQ917634 NJG917634:NJM917634 NTC917634:NTI917634 OCY917634:ODE917634 OMU917634:ONA917634 OWQ917634:OWW917634 PGM917634:PGS917634 PQI917634:PQO917634 QAE917634:QAK917634 QKA917634:QKG917634 QTW917634:QUC917634 RDS917634:RDY917634 RNO917634:RNU917634 RXK917634:RXQ917634 SHG917634:SHM917634 SRC917634:SRI917634 TAY917634:TBE917634 TKU917634:TLA917634 TUQ917634:TUW917634 UEM917634:UES917634 UOI917634:UOO917634 UYE917634:UYK917634 VIA917634:VIG917634 VRW917634:VSC917634 WBS917634:WBY917634 WLO917634:WLU917634 WVK917634:WVQ917634 IY983170:JE983170 SU983170:TA983170 ACQ983170:ACW983170 AMM983170:AMS983170 AWI983170:AWO983170 BGE983170:BGK983170 BQA983170:BQG983170 BZW983170:CAC983170 CJS983170:CJY983170 CTO983170:CTU983170 DDK983170:DDQ983170 DNG983170:DNM983170 DXC983170:DXI983170 EGY983170:EHE983170 EQU983170:ERA983170 FAQ983170:FAW983170 FKM983170:FKS983170 FUI983170:FUO983170 GEE983170:GEK983170 GOA983170:GOG983170 GXW983170:GYC983170 HHS983170:HHY983170 HRO983170:HRU983170 IBK983170:IBQ983170 ILG983170:ILM983170 IVC983170:IVI983170 JEY983170:JFE983170 JOU983170:JPA983170 JYQ983170:JYW983170 KIM983170:KIS983170 KSI983170:KSO983170 LCE983170:LCK983170 LMA983170:LMG983170 LVW983170:LWC983170 MFS983170:MFY983170 MPO983170:MPU983170 MZK983170:MZQ983170 NJG983170:NJM983170 NTC983170:NTI983170 OCY983170:ODE983170 OMU983170:ONA983170 OWQ983170:OWW983170 PGM983170:PGS983170 PQI983170:PQO983170 QAE983170:QAK983170 QKA983170:QKG983170 QTW983170:QUC983170 RDS983170:RDY983170 RNO983170:RNU983170 RXK983170:RXQ983170 SHG983170:SHM983170 SRC983170:SRI983170 TAY983170:TBE983170 TKU983170:TLA983170 TUQ983170:TUW983170 UEM983170:UES983170 UOI983170:UOO983170 UYE983170:UYK983170 VIA983170:VIG983170 VRW983170:VSC983170 WBS983170:WBY983170 WLO983170:WLU983170 WVK983170:WVQ983170 I131235:J131238 IY65699:JD65702 SU65699:SZ65702 ACQ65699:ACV65702 AMM65699:AMR65702 AWI65699:AWN65702 BGE65699:BGJ65702 BQA65699:BQF65702 BZW65699:CAB65702 CJS65699:CJX65702 CTO65699:CTT65702 DDK65699:DDP65702 DNG65699:DNL65702 DXC65699:DXH65702 EGY65699:EHD65702 EQU65699:EQZ65702 FAQ65699:FAV65702 FKM65699:FKR65702 FUI65699:FUN65702 GEE65699:GEJ65702 GOA65699:GOF65702 GXW65699:GYB65702 HHS65699:HHX65702 HRO65699:HRT65702 IBK65699:IBP65702 ILG65699:ILL65702 IVC65699:IVH65702 JEY65699:JFD65702 JOU65699:JOZ65702 JYQ65699:JYV65702 KIM65699:KIR65702 KSI65699:KSN65702 LCE65699:LCJ65702 LMA65699:LMF65702 LVW65699:LWB65702 MFS65699:MFX65702 MPO65699:MPT65702 MZK65699:MZP65702 NJG65699:NJL65702 NTC65699:NTH65702 OCY65699:ODD65702 OMU65699:OMZ65702 OWQ65699:OWV65702 PGM65699:PGR65702 PQI65699:PQN65702 QAE65699:QAJ65702 QKA65699:QKF65702 QTW65699:QUB65702 RDS65699:RDX65702 RNO65699:RNT65702 RXK65699:RXP65702 SHG65699:SHL65702 SRC65699:SRH65702 TAY65699:TBD65702 TKU65699:TKZ65702 TUQ65699:TUV65702 UEM65699:UER65702 UOI65699:UON65702 UYE65699:UYJ65702 VIA65699:VIF65702 VRW65699:VSB65702 WBS65699:WBX65702 WLO65699:WLT65702 WVK65699:WVP65702 I196771:J196774 IY131235:JD131238 SU131235:SZ131238 ACQ131235:ACV131238 AMM131235:AMR131238 AWI131235:AWN131238 BGE131235:BGJ131238 BQA131235:BQF131238 BZW131235:CAB131238 CJS131235:CJX131238 CTO131235:CTT131238 DDK131235:DDP131238 DNG131235:DNL131238 DXC131235:DXH131238 EGY131235:EHD131238 EQU131235:EQZ131238 FAQ131235:FAV131238 FKM131235:FKR131238 FUI131235:FUN131238 GEE131235:GEJ131238 GOA131235:GOF131238 GXW131235:GYB131238 HHS131235:HHX131238 HRO131235:HRT131238 IBK131235:IBP131238 ILG131235:ILL131238 IVC131235:IVH131238 JEY131235:JFD131238 JOU131235:JOZ131238 JYQ131235:JYV131238 KIM131235:KIR131238 KSI131235:KSN131238 LCE131235:LCJ131238 LMA131235:LMF131238 LVW131235:LWB131238 MFS131235:MFX131238 MPO131235:MPT131238 MZK131235:MZP131238 NJG131235:NJL131238 NTC131235:NTH131238 OCY131235:ODD131238 OMU131235:OMZ131238 OWQ131235:OWV131238 PGM131235:PGR131238 PQI131235:PQN131238 QAE131235:QAJ131238 QKA131235:QKF131238 QTW131235:QUB131238 RDS131235:RDX131238 RNO131235:RNT131238 RXK131235:RXP131238 SHG131235:SHL131238 SRC131235:SRH131238 TAY131235:TBD131238 TKU131235:TKZ131238 TUQ131235:TUV131238 UEM131235:UER131238 UOI131235:UON131238 UYE131235:UYJ131238 VIA131235:VIF131238 VRW131235:VSB131238 WBS131235:WBX131238 WLO131235:WLT131238 WVK131235:WVP131238 I262307:J262310 IY196771:JD196774 SU196771:SZ196774 ACQ196771:ACV196774 AMM196771:AMR196774 AWI196771:AWN196774 BGE196771:BGJ196774 BQA196771:BQF196774 BZW196771:CAB196774 CJS196771:CJX196774 CTO196771:CTT196774 DDK196771:DDP196774 DNG196771:DNL196774 DXC196771:DXH196774 EGY196771:EHD196774 EQU196771:EQZ196774 FAQ196771:FAV196774 FKM196771:FKR196774 FUI196771:FUN196774 GEE196771:GEJ196774 GOA196771:GOF196774 GXW196771:GYB196774 HHS196771:HHX196774 HRO196771:HRT196774 IBK196771:IBP196774 ILG196771:ILL196774 IVC196771:IVH196774 JEY196771:JFD196774 JOU196771:JOZ196774 JYQ196771:JYV196774 KIM196771:KIR196774 KSI196771:KSN196774 LCE196771:LCJ196774 LMA196771:LMF196774 LVW196771:LWB196774 MFS196771:MFX196774 MPO196771:MPT196774 MZK196771:MZP196774 NJG196771:NJL196774 NTC196771:NTH196774 OCY196771:ODD196774 OMU196771:OMZ196774 OWQ196771:OWV196774 PGM196771:PGR196774 PQI196771:PQN196774 QAE196771:QAJ196774 QKA196771:QKF196774 QTW196771:QUB196774 RDS196771:RDX196774 RNO196771:RNT196774 RXK196771:RXP196774 SHG196771:SHL196774 SRC196771:SRH196774 TAY196771:TBD196774 TKU196771:TKZ196774 TUQ196771:TUV196774 UEM196771:UER196774 UOI196771:UON196774 UYE196771:UYJ196774 VIA196771:VIF196774 VRW196771:VSB196774 WBS196771:WBX196774 WLO196771:WLT196774 WVK196771:WVP196774 I327843:J327846 IY262307:JD262310 SU262307:SZ262310 ACQ262307:ACV262310 AMM262307:AMR262310 AWI262307:AWN262310 BGE262307:BGJ262310 BQA262307:BQF262310 BZW262307:CAB262310 CJS262307:CJX262310 CTO262307:CTT262310 DDK262307:DDP262310 DNG262307:DNL262310 DXC262307:DXH262310 EGY262307:EHD262310 EQU262307:EQZ262310 FAQ262307:FAV262310 FKM262307:FKR262310 FUI262307:FUN262310 GEE262307:GEJ262310 GOA262307:GOF262310 GXW262307:GYB262310 HHS262307:HHX262310 HRO262307:HRT262310 IBK262307:IBP262310 ILG262307:ILL262310 IVC262307:IVH262310 JEY262307:JFD262310 JOU262307:JOZ262310 JYQ262307:JYV262310 KIM262307:KIR262310 KSI262307:KSN262310 LCE262307:LCJ262310 LMA262307:LMF262310 LVW262307:LWB262310 MFS262307:MFX262310 MPO262307:MPT262310 MZK262307:MZP262310 NJG262307:NJL262310 NTC262307:NTH262310 OCY262307:ODD262310 OMU262307:OMZ262310 OWQ262307:OWV262310 PGM262307:PGR262310 PQI262307:PQN262310 QAE262307:QAJ262310 QKA262307:QKF262310 QTW262307:QUB262310 RDS262307:RDX262310 RNO262307:RNT262310 RXK262307:RXP262310 SHG262307:SHL262310 SRC262307:SRH262310 TAY262307:TBD262310 TKU262307:TKZ262310 TUQ262307:TUV262310 UEM262307:UER262310 UOI262307:UON262310 UYE262307:UYJ262310 VIA262307:VIF262310 VRW262307:VSB262310 WBS262307:WBX262310 WLO262307:WLT262310 WVK262307:WVP262310 I393379:J393382 IY327843:JD327846 SU327843:SZ327846 ACQ327843:ACV327846 AMM327843:AMR327846 AWI327843:AWN327846 BGE327843:BGJ327846 BQA327843:BQF327846 BZW327843:CAB327846 CJS327843:CJX327846 CTO327843:CTT327846 DDK327843:DDP327846 DNG327843:DNL327846 DXC327843:DXH327846 EGY327843:EHD327846 EQU327843:EQZ327846 FAQ327843:FAV327846 FKM327843:FKR327846 FUI327843:FUN327846 GEE327843:GEJ327846 GOA327843:GOF327846 GXW327843:GYB327846 HHS327843:HHX327846 HRO327843:HRT327846 IBK327843:IBP327846 ILG327843:ILL327846 IVC327843:IVH327846 JEY327843:JFD327846 JOU327843:JOZ327846 JYQ327843:JYV327846 KIM327843:KIR327846 KSI327843:KSN327846 LCE327843:LCJ327846 LMA327843:LMF327846 LVW327843:LWB327846 MFS327843:MFX327846 MPO327843:MPT327846 MZK327843:MZP327846 NJG327843:NJL327846 NTC327843:NTH327846 OCY327843:ODD327846 OMU327843:OMZ327846 OWQ327843:OWV327846 PGM327843:PGR327846 PQI327843:PQN327846 QAE327843:QAJ327846 QKA327843:QKF327846 QTW327843:QUB327846 RDS327843:RDX327846 RNO327843:RNT327846 RXK327843:RXP327846 SHG327843:SHL327846 SRC327843:SRH327846 TAY327843:TBD327846 TKU327843:TKZ327846 TUQ327843:TUV327846 UEM327843:UER327846 UOI327843:UON327846 UYE327843:UYJ327846 VIA327843:VIF327846 VRW327843:VSB327846 WBS327843:WBX327846 WLO327843:WLT327846 WVK327843:WVP327846 I458915:J458918 IY393379:JD393382 SU393379:SZ393382 ACQ393379:ACV393382 AMM393379:AMR393382 AWI393379:AWN393382 BGE393379:BGJ393382 BQA393379:BQF393382 BZW393379:CAB393382 CJS393379:CJX393382 CTO393379:CTT393382 DDK393379:DDP393382 DNG393379:DNL393382 DXC393379:DXH393382 EGY393379:EHD393382 EQU393379:EQZ393382 FAQ393379:FAV393382 FKM393379:FKR393382 FUI393379:FUN393382 GEE393379:GEJ393382 GOA393379:GOF393382 GXW393379:GYB393382 HHS393379:HHX393382 HRO393379:HRT393382 IBK393379:IBP393382 ILG393379:ILL393382 IVC393379:IVH393382 JEY393379:JFD393382 JOU393379:JOZ393382 JYQ393379:JYV393382 KIM393379:KIR393382 KSI393379:KSN393382 LCE393379:LCJ393382 LMA393379:LMF393382 LVW393379:LWB393382 MFS393379:MFX393382 MPO393379:MPT393382 MZK393379:MZP393382 NJG393379:NJL393382 NTC393379:NTH393382 OCY393379:ODD393382 OMU393379:OMZ393382 OWQ393379:OWV393382 PGM393379:PGR393382 PQI393379:PQN393382 QAE393379:QAJ393382 QKA393379:QKF393382 QTW393379:QUB393382 RDS393379:RDX393382 RNO393379:RNT393382 RXK393379:RXP393382 SHG393379:SHL393382 SRC393379:SRH393382 TAY393379:TBD393382 TKU393379:TKZ393382 TUQ393379:TUV393382 UEM393379:UER393382 UOI393379:UON393382 UYE393379:UYJ393382 VIA393379:VIF393382 VRW393379:VSB393382 WBS393379:WBX393382 WLO393379:WLT393382 WVK393379:WVP393382 I524451:J524454 IY458915:JD458918 SU458915:SZ458918 ACQ458915:ACV458918 AMM458915:AMR458918 AWI458915:AWN458918 BGE458915:BGJ458918 BQA458915:BQF458918 BZW458915:CAB458918 CJS458915:CJX458918 CTO458915:CTT458918 DDK458915:DDP458918 DNG458915:DNL458918 DXC458915:DXH458918 EGY458915:EHD458918 EQU458915:EQZ458918 FAQ458915:FAV458918 FKM458915:FKR458918 FUI458915:FUN458918 GEE458915:GEJ458918 GOA458915:GOF458918 GXW458915:GYB458918 HHS458915:HHX458918 HRO458915:HRT458918 IBK458915:IBP458918 ILG458915:ILL458918 IVC458915:IVH458918 JEY458915:JFD458918 JOU458915:JOZ458918 JYQ458915:JYV458918 KIM458915:KIR458918 KSI458915:KSN458918 LCE458915:LCJ458918 LMA458915:LMF458918 LVW458915:LWB458918 MFS458915:MFX458918 MPO458915:MPT458918 MZK458915:MZP458918 NJG458915:NJL458918 NTC458915:NTH458918 OCY458915:ODD458918 OMU458915:OMZ458918 OWQ458915:OWV458918 PGM458915:PGR458918 PQI458915:PQN458918 QAE458915:QAJ458918 QKA458915:QKF458918 QTW458915:QUB458918 RDS458915:RDX458918 RNO458915:RNT458918 RXK458915:RXP458918 SHG458915:SHL458918 SRC458915:SRH458918 TAY458915:TBD458918 TKU458915:TKZ458918 TUQ458915:TUV458918 UEM458915:UER458918 UOI458915:UON458918 UYE458915:UYJ458918 VIA458915:VIF458918 VRW458915:VSB458918 WBS458915:WBX458918 WLO458915:WLT458918 WVK458915:WVP458918 I589987:J589990 IY524451:JD524454 SU524451:SZ524454 ACQ524451:ACV524454 AMM524451:AMR524454 AWI524451:AWN524454 BGE524451:BGJ524454 BQA524451:BQF524454 BZW524451:CAB524454 CJS524451:CJX524454 CTO524451:CTT524454 DDK524451:DDP524454 DNG524451:DNL524454 DXC524451:DXH524454 EGY524451:EHD524454 EQU524451:EQZ524454 FAQ524451:FAV524454 FKM524451:FKR524454 FUI524451:FUN524454 GEE524451:GEJ524454 GOA524451:GOF524454 GXW524451:GYB524454 HHS524451:HHX524454 HRO524451:HRT524454 IBK524451:IBP524454 ILG524451:ILL524454 IVC524451:IVH524454 JEY524451:JFD524454 JOU524451:JOZ524454 JYQ524451:JYV524454 KIM524451:KIR524454 KSI524451:KSN524454 LCE524451:LCJ524454 LMA524451:LMF524454 LVW524451:LWB524454 MFS524451:MFX524454 MPO524451:MPT524454 MZK524451:MZP524454 NJG524451:NJL524454 NTC524451:NTH524454 OCY524451:ODD524454 OMU524451:OMZ524454 OWQ524451:OWV524454 PGM524451:PGR524454 PQI524451:PQN524454 QAE524451:QAJ524454 QKA524451:QKF524454 QTW524451:QUB524454 RDS524451:RDX524454 RNO524451:RNT524454 RXK524451:RXP524454 SHG524451:SHL524454 SRC524451:SRH524454 TAY524451:TBD524454 TKU524451:TKZ524454 TUQ524451:TUV524454 UEM524451:UER524454 UOI524451:UON524454 UYE524451:UYJ524454 VIA524451:VIF524454 VRW524451:VSB524454 WBS524451:WBX524454 WLO524451:WLT524454 WVK524451:WVP524454 I655523:J655526 IY589987:JD589990 SU589987:SZ589990 ACQ589987:ACV589990 AMM589987:AMR589990 AWI589987:AWN589990 BGE589987:BGJ589990 BQA589987:BQF589990 BZW589987:CAB589990 CJS589987:CJX589990 CTO589987:CTT589990 DDK589987:DDP589990 DNG589987:DNL589990 DXC589987:DXH589990 EGY589987:EHD589990 EQU589987:EQZ589990 FAQ589987:FAV589990 FKM589987:FKR589990 FUI589987:FUN589990 GEE589987:GEJ589990 GOA589987:GOF589990 GXW589987:GYB589990 HHS589987:HHX589990 HRO589987:HRT589990 IBK589987:IBP589990 ILG589987:ILL589990 IVC589987:IVH589990 JEY589987:JFD589990 JOU589987:JOZ589990 JYQ589987:JYV589990 KIM589987:KIR589990 KSI589987:KSN589990 LCE589987:LCJ589990 LMA589987:LMF589990 LVW589987:LWB589990 MFS589987:MFX589990 MPO589987:MPT589990 MZK589987:MZP589990 NJG589987:NJL589990 NTC589987:NTH589990 OCY589987:ODD589990 OMU589987:OMZ589990 OWQ589987:OWV589990 PGM589987:PGR589990 PQI589987:PQN589990 QAE589987:QAJ589990 QKA589987:QKF589990 QTW589987:QUB589990 RDS589987:RDX589990 RNO589987:RNT589990 RXK589987:RXP589990 SHG589987:SHL589990 SRC589987:SRH589990 TAY589987:TBD589990 TKU589987:TKZ589990 TUQ589987:TUV589990 UEM589987:UER589990 UOI589987:UON589990 UYE589987:UYJ589990 VIA589987:VIF589990 VRW589987:VSB589990 WBS589987:WBX589990 WLO589987:WLT589990 WVK589987:WVP589990 I721059:J721062 IY655523:JD655526 SU655523:SZ655526 ACQ655523:ACV655526 AMM655523:AMR655526 AWI655523:AWN655526 BGE655523:BGJ655526 BQA655523:BQF655526 BZW655523:CAB655526 CJS655523:CJX655526 CTO655523:CTT655526 DDK655523:DDP655526 DNG655523:DNL655526 DXC655523:DXH655526 EGY655523:EHD655526 EQU655523:EQZ655526 FAQ655523:FAV655526 FKM655523:FKR655526 FUI655523:FUN655526 GEE655523:GEJ655526 GOA655523:GOF655526 GXW655523:GYB655526 HHS655523:HHX655526 HRO655523:HRT655526 IBK655523:IBP655526 ILG655523:ILL655526 IVC655523:IVH655526 JEY655523:JFD655526 JOU655523:JOZ655526 JYQ655523:JYV655526 KIM655523:KIR655526 KSI655523:KSN655526 LCE655523:LCJ655526 LMA655523:LMF655526 LVW655523:LWB655526 MFS655523:MFX655526 MPO655523:MPT655526 MZK655523:MZP655526 NJG655523:NJL655526 NTC655523:NTH655526 OCY655523:ODD655526 OMU655523:OMZ655526 OWQ655523:OWV655526 PGM655523:PGR655526 PQI655523:PQN655526 QAE655523:QAJ655526 QKA655523:QKF655526 QTW655523:QUB655526 RDS655523:RDX655526 RNO655523:RNT655526 RXK655523:RXP655526 SHG655523:SHL655526 SRC655523:SRH655526 TAY655523:TBD655526 TKU655523:TKZ655526 TUQ655523:TUV655526 UEM655523:UER655526 UOI655523:UON655526 UYE655523:UYJ655526 VIA655523:VIF655526 VRW655523:VSB655526 WBS655523:WBX655526 WLO655523:WLT655526 WVK655523:WVP655526 I786595:J786598 IY721059:JD721062 SU721059:SZ721062 ACQ721059:ACV721062 AMM721059:AMR721062 AWI721059:AWN721062 BGE721059:BGJ721062 BQA721059:BQF721062 BZW721059:CAB721062 CJS721059:CJX721062 CTO721059:CTT721062 DDK721059:DDP721062 DNG721059:DNL721062 DXC721059:DXH721062 EGY721059:EHD721062 EQU721059:EQZ721062 FAQ721059:FAV721062 FKM721059:FKR721062 FUI721059:FUN721062 GEE721059:GEJ721062 GOA721059:GOF721062 GXW721059:GYB721062 HHS721059:HHX721062 HRO721059:HRT721062 IBK721059:IBP721062 ILG721059:ILL721062 IVC721059:IVH721062 JEY721059:JFD721062 JOU721059:JOZ721062 JYQ721059:JYV721062 KIM721059:KIR721062 KSI721059:KSN721062 LCE721059:LCJ721062 LMA721059:LMF721062 LVW721059:LWB721062 MFS721059:MFX721062 MPO721059:MPT721062 MZK721059:MZP721062 NJG721059:NJL721062 NTC721059:NTH721062 OCY721059:ODD721062 OMU721059:OMZ721062 OWQ721059:OWV721062 PGM721059:PGR721062 PQI721059:PQN721062 QAE721059:QAJ721062 QKA721059:QKF721062 QTW721059:QUB721062 RDS721059:RDX721062 RNO721059:RNT721062 RXK721059:RXP721062 SHG721059:SHL721062 SRC721059:SRH721062 TAY721059:TBD721062 TKU721059:TKZ721062 TUQ721059:TUV721062 UEM721059:UER721062 UOI721059:UON721062 UYE721059:UYJ721062 VIA721059:VIF721062 VRW721059:VSB721062 WBS721059:WBX721062 WLO721059:WLT721062 WVK721059:WVP721062 I852131:J852134 IY786595:JD786598 SU786595:SZ786598 ACQ786595:ACV786598 AMM786595:AMR786598 AWI786595:AWN786598 BGE786595:BGJ786598 BQA786595:BQF786598 BZW786595:CAB786598 CJS786595:CJX786598 CTO786595:CTT786598 DDK786595:DDP786598 DNG786595:DNL786598 DXC786595:DXH786598 EGY786595:EHD786598 EQU786595:EQZ786598 FAQ786595:FAV786598 FKM786595:FKR786598 FUI786595:FUN786598 GEE786595:GEJ786598 GOA786595:GOF786598 GXW786595:GYB786598 HHS786595:HHX786598 HRO786595:HRT786598 IBK786595:IBP786598 ILG786595:ILL786598 IVC786595:IVH786598 JEY786595:JFD786598 JOU786595:JOZ786598 JYQ786595:JYV786598 KIM786595:KIR786598 KSI786595:KSN786598 LCE786595:LCJ786598 LMA786595:LMF786598 LVW786595:LWB786598 MFS786595:MFX786598 MPO786595:MPT786598 MZK786595:MZP786598 NJG786595:NJL786598 NTC786595:NTH786598 OCY786595:ODD786598 OMU786595:OMZ786598 OWQ786595:OWV786598 PGM786595:PGR786598 PQI786595:PQN786598 QAE786595:QAJ786598 QKA786595:QKF786598 QTW786595:QUB786598 RDS786595:RDX786598 RNO786595:RNT786598 RXK786595:RXP786598 SHG786595:SHL786598 SRC786595:SRH786598 TAY786595:TBD786598 TKU786595:TKZ786598 TUQ786595:TUV786598 UEM786595:UER786598 UOI786595:UON786598 UYE786595:UYJ786598 VIA786595:VIF786598 VRW786595:VSB786598 WBS786595:WBX786598 WLO786595:WLT786598 WVK786595:WVP786598 I917667:J917670 IY852131:JD852134 SU852131:SZ852134 ACQ852131:ACV852134 AMM852131:AMR852134 AWI852131:AWN852134 BGE852131:BGJ852134 BQA852131:BQF852134 BZW852131:CAB852134 CJS852131:CJX852134 CTO852131:CTT852134 DDK852131:DDP852134 DNG852131:DNL852134 DXC852131:DXH852134 EGY852131:EHD852134 EQU852131:EQZ852134 FAQ852131:FAV852134 FKM852131:FKR852134 FUI852131:FUN852134 GEE852131:GEJ852134 GOA852131:GOF852134 GXW852131:GYB852134 HHS852131:HHX852134 HRO852131:HRT852134 IBK852131:IBP852134 ILG852131:ILL852134 IVC852131:IVH852134 JEY852131:JFD852134 JOU852131:JOZ852134 JYQ852131:JYV852134 KIM852131:KIR852134 KSI852131:KSN852134 LCE852131:LCJ852134 LMA852131:LMF852134 LVW852131:LWB852134 MFS852131:MFX852134 MPO852131:MPT852134 MZK852131:MZP852134 NJG852131:NJL852134 NTC852131:NTH852134 OCY852131:ODD852134 OMU852131:OMZ852134 OWQ852131:OWV852134 PGM852131:PGR852134 PQI852131:PQN852134 QAE852131:QAJ852134 QKA852131:QKF852134 QTW852131:QUB852134 RDS852131:RDX852134 RNO852131:RNT852134 RXK852131:RXP852134 SHG852131:SHL852134 SRC852131:SRH852134 TAY852131:TBD852134 TKU852131:TKZ852134 TUQ852131:TUV852134 UEM852131:UER852134 UOI852131:UON852134 UYE852131:UYJ852134 VIA852131:VIF852134 VRW852131:VSB852134 WBS852131:WBX852134 WLO852131:WLT852134 WVK852131:WVP852134 I983203:J983206 IY917667:JD917670 SU917667:SZ917670 ACQ917667:ACV917670 AMM917667:AMR917670 AWI917667:AWN917670 BGE917667:BGJ917670 BQA917667:BQF917670 BZW917667:CAB917670 CJS917667:CJX917670 CTO917667:CTT917670 DDK917667:DDP917670 DNG917667:DNL917670 DXC917667:DXH917670 EGY917667:EHD917670 EQU917667:EQZ917670 FAQ917667:FAV917670 FKM917667:FKR917670 FUI917667:FUN917670 GEE917667:GEJ917670 GOA917667:GOF917670 GXW917667:GYB917670 HHS917667:HHX917670 HRO917667:HRT917670 IBK917667:IBP917670 ILG917667:ILL917670 IVC917667:IVH917670 JEY917667:JFD917670 JOU917667:JOZ917670 JYQ917667:JYV917670 KIM917667:KIR917670 KSI917667:KSN917670 LCE917667:LCJ917670 LMA917667:LMF917670 LVW917667:LWB917670 MFS917667:MFX917670 MPO917667:MPT917670 MZK917667:MZP917670 NJG917667:NJL917670 NTC917667:NTH917670 OCY917667:ODD917670 OMU917667:OMZ917670 OWQ917667:OWV917670 PGM917667:PGR917670 PQI917667:PQN917670 QAE917667:QAJ917670 QKA917667:QKF917670 QTW917667:QUB917670 RDS917667:RDX917670 RNO917667:RNT917670 RXK917667:RXP917670 SHG917667:SHL917670 SRC917667:SRH917670 TAY917667:TBD917670 TKU917667:TKZ917670 TUQ917667:TUV917670 UEM917667:UER917670 UOI917667:UON917670 UYE917667:UYJ917670 VIA917667:VIF917670 VRW917667:VSB917670 WBS917667:WBX917670 WLO917667:WLT917670 WVK917667:WVP917670 I983170:K983170 IY983203:JD983206 SU983203:SZ983206 ACQ983203:ACV983206 AMM983203:AMR983206 AWI983203:AWN983206 BGE983203:BGJ983206 BQA983203:BQF983206 BZW983203:CAB983206 CJS983203:CJX983206 CTO983203:CTT983206 DDK983203:DDP983206 DNG983203:DNL983206 DXC983203:DXH983206 EGY983203:EHD983206 EQU983203:EQZ983206 FAQ983203:FAV983206 FKM983203:FKR983206 FUI983203:FUN983206 GEE983203:GEJ983206 GOA983203:GOF983206 GXW983203:GYB983206 HHS983203:HHX983206 HRO983203:HRT983206 IBK983203:IBP983206 ILG983203:ILL983206 IVC983203:IVH983206 JEY983203:JFD983206 JOU983203:JOZ983206 JYQ983203:JYV983206 KIM983203:KIR983206 KSI983203:KSN983206 LCE983203:LCJ983206 LMA983203:LMF983206 LVW983203:LWB983206 MFS983203:MFX983206 MPO983203:MPT983206 MZK983203:MZP983206 NJG983203:NJL983206 NTC983203:NTH983206 OCY983203:ODD983206 OMU983203:OMZ983206 OWQ983203:OWV983206 PGM983203:PGR983206 PQI983203:PQN983206 QAE983203:QAJ983206 QKA983203:QKF983206 QTW983203:QUB983206 RDS983203:RDX983206 RNO983203:RNT983206 RXK983203:RXP983206 SHG983203:SHL983206 SRC983203:SRH983206 TAY983203:TBD983206 TKU983203:TKZ983206 TUQ983203:TUV983206 UEM983203:UER983206 UOI983203:UON983206 UYE983203:UYJ983206 VIA983203:VIF983206 VRW983203:VSB983206 WBS983203:WBX983206 WLO983203:WLT983206 WVK983203:WVP983206 K65701:K65702 JE65701:JE65702 TA65701:TA65702 ACW65701:ACW65702 AMS65701:AMS65702 AWO65701:AWO65702 BGK65701:BGK65702 BQG65701:BQG65702 CAC65701:CAC65702 CJY65701:CJY65702 CTU65701:CTU65702 DDQ65701:DDQ65702 DNM65701:DNM65702 DXI65701:DXI65702 EHE65701:EHE65702 ERA65701:ERA65702 FAW65701:FAW65702 FKS65701:FKS65702 FUO65701:FUO65702 GEK65701:GEK65702 GOG65701:GOG65702 GYC65701:GYC65702 HHY65701:HHY65702 HRU65701:HRU65702 IBQ65701:IBQ65702 ILM65701:ILM65702 IVI65701:IVI65702 JFE65701:JFE65702 JPA65701:JPA65702 JYW65701:JYW65702 KIS65701:KIS65702 KSO65701:KSO65702 LCK65701:LCK65702 LMG65701:LMG65702 LWC65701:LWC65702 MFY65701:MFY65702 MPU65701:MPU65702 MZQ65701:MZQ65702 NJM65701:NJM65702 NTI65701:NTI65702 ODE65701:ODE65702 ONA65701:ONA65702 OWW65701:OWW65702 PGS65701:PGS65702 PQO65701:PQO65702 QAK65701:QAK65702 QKG65701:QKG65702 QUC65701:QUC65702 RDY65701:RDY65702 RNU65701:RNU65702 RXQ65701:RXQ65702 SHM65701:SHM65702 SRI65701:SRI65702 TBE65701:TBE65702 TLA65701:TLA65702 TUW65701:TUW65702 UES65701:UES65702 UOO65701:UOO65702 UYK65701:UYK65702 VIG65701:VIG65702 VSC65701:VSC65702 WBY65701:WBY65702 WLU65701:WLU65702 WVQ65701:WVQ65702 K131237:K131238 JE131237:JE131238 TA131237:TA131238 ACW131237:ACW131238 AMS131237:AMS131238 AWO131237:AWO131238 BGK131237:BGK131238 BQG131237:BQG131238 CAC131237:CAC131238 CJY131237:CJY131238 CTU131237:CTU131238 DDQ131237:DDQ131238 DNM131237:DNM131238 DXI131237:DXI131238 EHE131237:EHE131238 ERA131237:ERA131238 FAW131237:FAW131238 FKS131237:FKS131238 FUO131237:FUO131238 GEK131237:GEK131238 GOG131237:GOG131238 GYC131237:GYC131238 HHY131237:HHY131238 HRU131237:HRU131238 IBQ131237:IBQ131238 ILM131237:ILM131238 IVI131237:IVI131238 JFE131237:JFE131238 JPA131237:JPA131238 JYW131237:JYW131238 KIS131237:KIS131238 KSO131237:KSO131238 LCK131237:LCK131238 LMG131237:LMG131238 LWC131237:LWC131238 MFY131237:MFY131238 MPU131237:MPU131238 MZQ131237:MZQ131238 NJM131237:NJM131238 NTI131237:NTI131238 ODE131237:ODE131238 ONA131237:ONA131238 OWW131237:OWW131238 PGS131237:PGS131238 PQO131237:PQO131238 QAK131237:QAK131238 QKG131237:QKG131238 QUC131237:QUC131238 RDY131237:RDY131238 RNU131237:RNU131238 RXQ131237:RXQ131238 SHM131237:SHM131238 SRI131237:SRI131238 TBE131237:TBE131238 TLA131237:TLA131238 TUW131237:TUW131238 UES131237:UES131238 UOO131237:UOO131238 UYK131237:UYK131238 VIG131237:VIG131238 VSC131237:VSC131238 WBY131237:WBY131238 WLU131237:WLU131238 WVQ131237:WVQ131238 K196773:K196774 JE196773:JE196774 TA196773:TA196774 ACW196773:ACW196774 AMS196773:AMS196774 AWO196773:AWO196774 BGK196773:BGK196774 BQG196773:BQG196774 CAC196773:CAC196774 CJY196773:CJY196774 CTU196773:CTU196774 DDQ196773:DDQ196774 DNM196773:DNM196774 DXI196773:DXI196774 EHE196773:EHE196774 ERA196773:ERA196774 FAW196773:FAW196774 FKS196773:FKS196774 FUO196773:FUO196774 GEK196773:GEK196774 GOG196773:GOG196774 GYC196773:GYC196774 HHY196773:HHY196774 HRU196773:HRU196774 IBQ196773:IBQ196774 ILM196773:ILM196774 IVI196773:IVI196774 JFE196773:JFE196774 JPA196773:JPA196774 JYW196773:JYW196774 KIS196773:KIS196774 KSO196773:KSO196774 LCK196773:LCK196774 LMG196773:LMG196774 LWC196773:LWC196774 MFY196773:MFY196774 MPU196773:MPU196774 MZQ196773:MZQ196774 NJM196773:NJM196774 NTI196773:NTI196774 ODE196773:ODE196774 ONA196773:ONA196774 OWW196773:OWW196774 PGS196773:PGS196774 PQO196773:PQO196774 QAK196773:QAK196774 QKG196773:QKG196774 QUC196773:QUC196774 RDY196773:RDY196774 RNU196773:RNU196774 RXQ196773:RXQ196774 SHM196773:SHM196774 SRI196773:SRI196774 TBE196773:TBE196774 TLA196773:TLA196774 TUW196773:TUW196774 UES196773:UES196774 UOO196773:UOO196774 UYK196773:UYK196774 VIG196773:VIG196774 VSC196773:VSC196774 WBY196773:WBY196774 WLU196773:WLU196774 WVQ196773:WVQ196774 K262309:K262310 JE262309:JE262310 TA262309:TA262310 ACW262309:ACW262310 AMS262309:AMS262310 AWO262309:AWO262310 BGK262309:BGK262310 BQG262309:BQG262310 CAC262309:CAC262310 CJY262309:CJY262310 CTU262309:CTU262310 DDQ262309:DDQ262310 DNM262309:DNM262310 DXI262309:DXI262310 EHE262309:EHE262310 ERA262309:ERA262310 FAW262309:FAW262310 FKS262309:FKS262310 FUO262309:FUO262310 GEK262309:GEK262310 GOG262309:GOG262310 GYC262309:GYC262310 HHY262309:HHY262310 HRU262309:HRU262310 IBQ262309:IBQ262310 ILM262309:ILM262310 IVI262309:IVI262310 JFE262309:JFE262310 JPA262309:JPA262310 JYW262309:JYW262310 KIS262309:KIS262310 KSO262309:KSO262310 LCK262309:LCK262310 LMG262309:LMG262310 LWC262309:LWC262310 MFY262309:MFY262310 MPU262309:MPU262310 MZQ262309:MZQ262310 NJM262309:NJM262310 NTI262309:NTI262310 ODE262309:ODE262310 ONA262309:ONA262310 OWW262309:OWW262310 PGS262309:PGS262310 PQO262309:PQO262310 QAK262309:QAK262310 QKG262309:QKG262310 QUC262309:QUC262310 RDY262309:RDY262310 RNU262309:RNU262310 RXQ262309:RXQ262310 SHM262309:SHM262310 SRI262309:SRI262310 TBE262309:TBE262310 TLA262309:TLA262310 TUW262309:TUW262310 UES262309:UES262310 UOO262309:UOO262310 UYK262309:UYK262310 VIG262309:VIG262310 VSC262309:VSC262310 WBY262309:WBY262310 WLU262309:WLU262310 WVQ262309:WVQ262310 K327845:K327846 JE327845:JE327846 TA327845:TA327846 ACW327845:ACW327846 AMS327845:AMS327846 AWO327845:AWO327846 BGK327845:BGK327846 BQG327845:BQG327846 CAC327845:CAC327846 CJY327845:CJY327846 CTU327845:CTU327846 DDQ327845:DDQ327846 DNM327845:DNM327846 DXI327845:DXI327846 EHE327845:EHE327846 ERA327845:ERA327846 FAW327845:FAW327846 FKS327845:FKS327846 FUO327845:FUO327846 GEK327845:GEK327846 GOG327845:GOG327846 GYC327845:GYC327846 HHY327845:HHY327846 HRU327845:HRU327846 IBQ327845:IBQ327846 ILM327845:ILM327846 IVI327845:IVI327846 JFE327845:JFE327846 JPA327845:JPA327846 JYW327845:JYW327846 KIS327845:KIS327846 KSO327845:KSO327846 LCK327845:LCK327846 LMG327845:LMG327846 LWC327845:LWC327846 MFY327845:MFY327846 MPU327845:MPU327846 MZQ327845:MZQ327846 NJM327845:NJM327846 NTI327845:NTI327846 ODE327845:ODE327846 ONA327845:ONA327846 OWW327845:OWW327846 PGS327845:PGS327846 PQO327845:PQO327846 QAK327845:QAK327846 QKG327845:QKG327846 QUC327845:QUC327846 RDY327845:RDY327846 RNU327845:RNU327846 RXQ327845:RXQ327846 SHM327845:SHM327846 SRI327845:SRI327846 TBE327845:TBE327846 TLA327845:TLA327846 TUW327845:TUW327846 UES327845:UES327846 UOO327845:UOO327846 UYK327845:UYK327846 VIG327845:VIG327846 VSC327845:VSC327846 WBY327845:WBY327846 WLU327845:WLU327846 WVQ327845:WVQ327846 K393381:K393382 JE393381:JE393382 TA393381:TA393382 ACW393381:ACW393382 AMS393381:AMS393382 AWO393381:AWO393382 BGK393381:BGK393382 BQG393381:BQG393382 CAC393381:CAC393382 CJY393381:CJY393382 CTU393381:CTU393382 DDQ393381:DDQ393382 DNM393381:DNM393382 DXI393381:DXI393382 EHE393381:EHE393382 ERA393381:ERA393382 FAW393381:FAW393382 FKS393381:FKS393382 FUO393381:FUO393382 GEK393381:GEK393382 GOG393381:GOG393382 GYC393381:GYC393382 HHY393381:HHY393382 HRU393381:HRU393382 IBQ393381:IBQ393382 ILM393381:ILM393382 IVI393381:IVI393382 JFE393381:JFE393382 JPA393381:JPA393382 JYW393381:JYW393382 KIS393381:KIS393382 KSO393381:KSO393382 LCK393381:LCK393382 LMG393381:LMG393382 LWC393381:LWC393382 MFY393381:MFY393382 MPU393381:MPU393382 MZQ393381:MZQ393382 NJM393381:NJM393382 NTI393381:NTI393382 ODE393381:ODE393382 ONA393381:ONA393382 OWW393381:OWW393382 PGS393381:PGS393382 PQO393381:PQO393382 QAK393381:QAK393382 QKG393381:QKG393382 QUC393381:QUC393382 RDY393381:RDY393382 RNU393381:RNU393382 RXQ393381:RXQ393382 SHM393381:SHM393382 SRI393381:SRI393382 TBE393381:TBE393382 TLA393381:TLA393382 TUW393381:TUW393382 UES393381:UES393382 UOO393381:UOO393382 UYK393381:UYK393382 VIG393381:VIG393382 VSC393381:VSC393382 WBY393381:WBY393382 WLU393381:WLU393382 WVQ393381:WVQ393382 K458917:K458918 JE458917:JE458918 TA458917:TA458918 ACW458917:ACW458918 AMS458917:AMS458918 AWO458917:AWO458918 BGK458917:BGK458918 BQG458917:BQG458918 CAC458917:CAC458918 CJY458917:CJY458918 CTU458917:CTU458918 DDQ458917:DDQ458918 DNM458917:DNM458918 DXI458917:DXI458918 EHE458917:EHE458918 ERA458917:ERA458918 FAW458917:FAW458918 FKS458917:FKS458918 FUO458917:FUO458918 GEK458917:GEK458918 GOG458917:GOG458918 GYC458917:GYC458918 HHY458917:HHY458918 HRU458917:HRU458918 IBQ458917:IBQ458918 ILM458917:ILM458918 IVI458917:IVI458918 JFE458917:JFE458918 JPA458917:JPA458918 JYW458917:JYW458918 KIS458917:KIS458918 KSO458917:KSO458918 LCK458917:LCK458918 LMG458917:LMG458918 LWC458917:LWC458918 MFY458917:MFY458918 MPU458917:MPU458918 MZQ458917:MZQ458918 NJM458917:NJM458918 NTI458917:NTI458918 ODE458917:ODE458918 ONA458917:ONA458918 OWW458917:OWW458918 PGS458917:PGS458918 PQO458917:PQO458918 QAK458917:QAK458918 QKG458917:QKG458918 QUC458917:QUC458918 RDY458917:RDY458918 RNU458917:RNU458918 RXQ458917:RXQ458918 SHM458917:SHM458918 SRI458917:SRI458918 TBE458917:TBE458918 TLA458917:TLA458918 TUW458917:TUW458918 UES458917:UES458918 UOO458917:UOO458918 UYK458917:UYK458918 VIG458917:VIG458918 VSC458917:VSC458918 WBY458917:WBY458918 WLU458917:WLU458918 WVQ458917:WVQ458918 K524453:K524454 JE524453:JE524454 TA524453:TA524454 ACW524453:ACW524454 AMS524453:AMS524454 AWO524453:AWO524454 BGK524453:BGK524454 BQG524453:BQG524454 CAC524453:CAC524454 CJY524453:CJY524454 CTU524453:CTU524454 DDQ524453:DDQ524454 DNM524453:DNM524454 DXI524453:DXI524454 EHE524453:EHE524454 ERA524453:ERA524454 FAW524453:FAW524454 FKS524453:FKS524454 FUO524453:FUO524454 GEK524453:GEK524454 GOG524453:GOG524454 GYC524453:GYC524454 HHY524453:HHY524454 HRU524453:HRU524454 IBQ524453:IBQ524454 ILM524453:ILM524454 IVI524453:IVI524454 JFE524453:JFE524454 JPA524453:JPA524454 JYW524453:JYW524454 KIS524453:KIS524454 KSO524453:KSO524454 LCK524453:LCK524454 LMG524453:LMG524454 LWC524453:LWC524454 MFY524453:MFY524454 MPU524453:MPU524454 MZQ524453:MZQ524454 NJM524453:NJM524454 NTI524453:NTI524454 ODE524453:ODE524454 ONA524453:ONA524454 OWW524453:OWW524454 PGS524453:PGS524454 PQO524453:PQO524454 QAK524453:QAK524454 QKG524453:QKG524454 QUC524453:QUC524454 RDY524453:RDY524454 RNU524453:RNU524454 RXQ524453:RXQ524454 SHM524453:SHM524454 SRI524453:SRI524454 TBE524453:TBE524454 TLA524453:TLA524454 TUW524453:TUW524454 UES524453:UES524454 UOO524453:UOO524454 UYK524453:UYK524454 VIG524453:VIG524454 VSC524453:VSC524454 WBY524453:WBY524454 WLU524453:WLU524454 WVQ524453:WVQ524454 K589989:K589990 JE589989:JE589990 TA589989:TA589990 ACW589989:ACW589990 AMS589989:AMS589990 AWO589989:AWO589990 BGK589989:BGK589990 BQG589989:BQG589990 CAC589989:CAC589990 CJY589989:CJY589990 CTU589989:CTU589990 DDQ589989:DDQ589990 DNM589989:DNM589990 DXI589989:DXI589990 EHE589989:EHE589990 ERA589989:ERA589990 FAW589989:FAW589990 FKS589989:FKS589990 FUO589989:FUO589990 GEK589989:GEK589990 GOG589989:GOG589990 GYC589989:GYC589990 HHY589989:HHY589990 HRU589989:HRU589990 IBQ589989:IBQ589990 ILM589989:ILM589990 IVI589989:IVI589990 JFE589989:JFE589990 JPA589989:JPA589990 JYW589989:JYW589990 KIS589989:KIS589990 KSO589989:KSO589990 LCK589989:LCK589990 LMG589989:LMG589990 LWC589989:LWC589990 MFY589989:MFY589990 MPU589989:MPU589990 MZQ589989:MZQ589990 NJM589989:NJM589990 NTI589989:NTI589990 ODE589989:ODE589990 ONA589989:ONA589990 OWW589989:OWW589990 PGS589989:PGS589990 PQO589989:PQO589990 QAK589989:QAK589990 QKG589989:QKG589990 QUC589989:QUC589990 RDY589989:RDY589990 RNU589989:RNU589990 RXQ589989:RXQ589990 SHM589989:SHM589990 SRI589989:SRI589990 TBE589989:TBE589990 TLA589989:TLA589990 TUW589989:TUW589990 UES589989:UES589990 UOO589989:UOO589990 UYK589989:UYK589990 VIG589989:VIG589990 VSC589989:VSC589990 WBY589989:WBY589990 WLU589989:WLU589990 WVQ589989:WVQ589990 K655525:K655526 JE655525:JE655526 TA655525:TA655526 ACW655525:ACW655526 AMS655525:AMS655526 AWO655525:AWO655526 BGK655525:BGK655526 BQG655525:BQG655526 CAC655525:CAC655526 CJY655525:CJY655526 CTU655525:CTU655526 DDQ655525:DDQ655526 DNM655525:DNM655526 DXI655525:DXI655526 EHE655525:EHE655526 ERA655525:ERA655526 FAW655525:FAW655526 FKS655525:FKS655526 FUO655525:FUO655526 GEK655525:GEK655526 GOG655525:GOG655526 GYC655525:GYC655526 HHY655525:HHY655526 HRU655525:HRU655526 IBQ655525:IBQ655526 ILM655525:ILM655526 IVI655525:IVI655526 JFE655525:JFE655526 JPA655525:JPA655526 JYW655525:JYW655526 KIS655525:KIS655526 KSO655525:KSO655526 LCK655525:LCK655526 LMG655525:LMG655526 LWC655525:LWC655526 MFY655525:MFY655526 MPU655525:MPU655526 MZQ655525:MZQ655526 NJM655525:NJM655526 NTI655525:NTI655526 ODE655525:ODE655526 ONA655525:ONA655526 OWW655525:OWW655526 PGS655525:PGS655526 PQO655525:PQO655526 QAK655525:QAK655526 QKG655525:QKG655526 QUC655525:QUC655526 RDY655525:RDY655526 RNU655525:RNU655526 RXQ655525:RXQ655526 SHM655525:SHM655526 SRI655525:SRI655526 TBE655525:TBE655526 TLA655525:TLA655526 TUW655525:TUW655526 UES655525:UES655526 UOO655525:UOO655526 UYK655525:UYK655526 VIG655525:VIG655526 VSC655525:VSC655526 WBY655525:WBY655526 WLU655525:WLU655526 WVQ655525:WVQ655526 K721061:K721062 JE721061:JE721062 TA721061:TA721062 ACW721061:ACW721062 AMS721061:AMS721062 AWO721061:AWO721062 BGK721061:BGK721062 BQG721061:BQG721062 CAC721061:CAC721062 CJY721061:CJY721062 CTU721061:CTU721062 DDQ721061:DDQ721062 DNM721061:DNM721062 DXI721061:DXI721062 EHE721061:EHE721062 ERA721061:ERA721062 FAW721061:FAW721062 FKS721061:FKS721062 FUO721061:FUO721062 GEK721061:GEK721062 GOG721061:GOG721062 GYC721061:GYC721062 HHY721061:HHY721062 HRU721061:HRU721062 IBQ721061:IBQ721062 ILM721061:ILM721062 IVI721061:IVI721062 JFE721061:JFE721062 JPA721061:JPA721062 JYW721061:JYW721062 KIS721061:KIS721062 KSO721061:KSO721062 LCK721061:LCK721062 LMG721061:LMG721062 LWC721061:LWC721062 MFY721061:MFY721062 MPU721061:MPU721062 MZQ721061:MZQ721062 NJM721061:NJM721062 NTI721061:NTI721062 ODE721061:ODE721062 ONA721061:ONA721062 OWW721061:OWW721062 PGS721061:PGS721062 PQO721061:PQO721062 QAK721061:QAK721062 QKG721061:QKG721062 QUC721061:QUC721062 RDY721061:RDY721062 RNU721061:RNU721062 RXQ721061:RXQ721062 SHM721061:SHM721062 SRI721061:SRI721062 TBE721061:TBE721062 TLA721061:TLA721062 TUW721061:TUW721062 UES721061:UES721062 UOO721061:UOO721062 UYK721061:UYK721062 VIG721061:VIG721062 VSC721061:VSC721062 WBY721061:WBY721062 WLU721061:WLU721062 WVQ721061:WVQ721062 K786597:K786598 JE786597:JE786598 TA786597:TA786598 ACW786597:ACW786598 AMS786597:AMS786598 AWO786597:AWO786598 BGK786597:BGK786598 BQG786597:BQG786598 CAC786597:CAC786598 CJY786597:CJY786598 CTU786597:CTU786598 DDQ786597:DDQ786598 DNM786597:DNM786598 DXI786597:DXI786598 EHE786597:EHE786598 ERA786597:ERA786598 FAW786597:FAW786598 FKS786597:FKS786598 FUO786597:FUO786598 GEK786597:GEK786598 GOG786597:GOG786598 GYC786597:GYC786598 HHY786597:HHY786598 HRU786597:HRU786598 IBQ786597:IBQ786598 ILM786597:ILM786598 IVI786597:IVI786598 JFE786597:JFE786598 JPA786597:JPA786598 JYW786597:JYW786598 KIS786597:KIS786598 KSO786597:KSO786598 LCK786597:LCK786598 LMG786597:LMG786598 LWC786597:LWC786598 MFY786597:MFY786598 MPU786597:MPU786598 MZQ786597:MZQ786598 NJM786597:NJM786598 NTI786597:NTI786598 ODE786597:ODE786598 ONA786597:ONA786598 OWW786597:OWW786598 PGS786597:PGS786598 PQO786597:PQO786598 QAK786597:QAK786598 QKG786597:QKG786598 QUC786597:QUC786598 RDY786597:RDY786598 RNU786597:RNU786598 RXQ786597:RXQ786598 SHM786597:SHM786598 SRI786597:SRI786598 TBE786597:TBE786598 TLA786597:TLA786598 TUW786597:TUW786598 UES786597:UES786598 UOO786597:UOO786598 UYK786597:UYK786598 VIG786597:VIG786598 VSC786597:VSC786598 WBY786597:WBY786598 WLU786597:WLU786598 WVQ786597:WVQ786598 K852133:K852134 JE852133:JE852134 TA852133:TA852134 ACW852133:ACW852134 AMS852133:AMS852134 AWO852133:AWO852134 BGK852133:BGK852134 BQG852133:BQG852134 CAC852133:CAC852134 CJY852133:CJY852134 CTU852133:CTU852134 DDQ852133:DDQ852134 DNM852133:DNM852134 DXI852133:DXI852134 EHE852133:EHE852134 ERA852133:ERA852134 FAW852133:FAW852134 FKS852133:FKS852134 FUO852133:FUO852134 GEK852133:GEK852134 GOG852133:GOG852134 GYC852133:GYC852134 HHY852133:HHY852134 HRU852133:HRU852134 IBQ852133:IBQ852134 ILM852133:ILM852134 IVI852133:IVI852134 JFE852133:JFE852134 JPA852133:JPA852134 JYW852133:JYW852134 KIS852133:KIS852134 KSO852133:KSO852134 LCK852133:LCK852134 LMG852133:LMG852134 LWC852133:LWC852134 MFY852133:MFY852134 MPU852133:MPU852134 MZQ852133:MZQ852134 NJM852133:NJM852134 NTI852133:NTI852134 ODE852133:ODE852134 ONA852133:ONA852134 OWW852133:OWW852134 PGS852133:PGS852134 PQO852133:PQO852134 QAK852133:QAK852134 QKG852133:QKG852134 QUC852133:QUC852134 RDY852133:RDY852134 RNU852133:RNU852134 RXQ852133:RXQ852134 SHM852133:SHM852134 SRI852133:SRI852134 TBE852133:TBE852134 TLA852133:TLA852134 TUW852133:TUW852134 UES852133:UES852134 UOO852133:UOO852134 UYK852133:UYK852134 VIG852133:VIG852134 VSC852133:VSC852134 WBY852133:WBY852134 WLU852133:WLU852134 WVQ852133:WVQ852134 K917669:K917670 JE917669:JE917670 TA917669:TA917670 ACW917669:ACW917670 AMS917669:AMS917670 AWO917669:AWO917670 BGK917669:BGK917670 BQG917669:BQG917670 CAC917669:CAC917670 CJY917669:CJY917670 CTU917669:CTU917670 DDQ917669:DDQ917670 DNM917669:DNM917670 DXI917669:DXI917670 EHE917669:EHE917670 ERA917669:ERA917670 FAW917669:FAW917670 FKS917669:FKS917670 FUO917669:FUO917670 GEK917669:GEK917670 GOG917669:GOG917670 GYC917669:GYC917670 HHY917669:HHY917670 HRU917669:HRU917670 IBQ917669:IBQ917670 ILM917669:ILM917670 IVI917669:IVI917670 JFE917669:JFE917670 JPA917669:JPA917670 JYW917669:JYW917670 KIS917669:KIS917670 KSO917669:KSO917670 LCK917669:LCK917670 LMG917669:LMG917670 LWC917669:LWC917670 MFY917669:MFY917670 MPU917669:MPU917670 MZQ917669:MZQ917670 NJM917669:NJM917670 NTI917669:NTI917670 ODE917669:ODE917670 ONA917669:ONA917670 OWW917669:OWW917670 PGS917669:PGS917670 PQO917669:PQO917670 QAK917669:QAK917670 QKG917669:QKG917670 QUC917669:QUC917670 RDY917669:RDY917670 RNU917669:RNU917670 RXQ917669:RXQ917670 SHM917669:SHM917670 SRI917669:SRI917670 TBE917669:TBE917670 TLA917669:TLA917670 TUW917669:TUW917670 UES917669:UES917670 UOO917669:UOO917670 UYK917669:UYK917670 VIG917669:VIG917670 VSC917669:VSC917670 WBY917669:WBY917670 WLU917669:WLU917670 WVQ917669:WVQ917670 K983205:K983206 JE983205:JE983206 TA983205:TA983206 ACW983205:ACW983206 AMS983205:AMS983206 AWO983205:AWO983206 BGK983205:BGK983206 BQG983205:BQG983206 CAC983205:CAC983206 CJY983205:CJY983206 CTU983205:CTU983206 DDQ983205:DDQ983206 DNM983205:DNM983206 DXI983205:DXI983206 EHE983205:EHE983206 ERA983205:ERA983206 FAW983205:FAW983206 FKS983205:FKS983206 FUO983205:FUO983206 GEK983205:GEK983206 GOG983205:GOG983206 GYC983205:GYC983206 HHY983205:HHY983206 HRU983205:HRU983206 IBQ983205:IBQ983206 ILM983205:ILM983206 IVI983205:IVI983206 JFE983205:JFE983206 JPA983205:JPA983206 JYW983205:JYW983206 KIS983205:KIS983206 KSO983205:KSO983206 LCK983205:LCK983206 LMG983205:LMG983206 LWC983205:LWC983206 MFY983205:MFY983206 MPU983205:MPU983206 MZQ983205:MZQ983206 NJM983205:NJM983206 NTI983205:NTI983206 ODE983205:ODE983206 ONA983205:ONA983206 OWW983205:OWW983206 PGS983205:PGS983206 PQO983205:PQO983206 QAK983205:QAK983206 QKG983205:QKG983206 QUC983205:QUC983206 RDY983205:RDY983206 RNU983205:RNU983206 RXQ983205:RXQ983206 SHM983205:SHM983206 SRI983205:SRI983206 TBE983205:TBE983206 TLA983205:TLA983206 TUW983205:TUW983206 UES983205:UES983206 UOO983205:UOO983206 UYK983205:UYK983206 VIG983205:VIG983206 VSC983205:VSC983206 WBY983205:WBY983206 WLU983205:WLU983206 WVQ983205:WVQ983206 JC65697:JE65697 SY65697:TA65697 ACU65697:ACW65697 AMQ65697:AMS65697 AWM65697:AWO65697 BGI65697:BGK65697 BQE65697:BQG65697 CAA65697:CAC65697 CJW65697:CJY65697 CTS65697:CTU65697 DDO65697:DDQ65697 DNK65697:DNM65697 DXG65697:DXI65697 EHC65697:EHE65697 EQY65697:ERA65697 FAU65697:FAW65697 FKQ65697:FKS65697 FUM65697:FUO65697 GEI65697:GEK65697 GOE65697:GOG65697 GYA65697:GYC65697 HHW65697:HHY65697 HRS65697:HRU65697 IBO65697:IBQ65697 ILK65697:ILM65697 IVG65697:IVI65697 JFC65697:JFE65697 JOY65697:JPA65697 JYU65697:JYW65697 KIQ65697:KIS65697 KSM65697:KSO65697 LCI65697:LCK65697 LME65697:LMG65697 LWA65697:LWC65697 MFW65697:MFY65697 MPS65697:MPU65697 MZO65697:MZQ65697 NJK65697:NJM65697 NTG65697:NTI65697 ODC65697:ODE65697 OMY65697:ONA65697 OWU65697:OWW65697 PGQ65697:PGS65697 PQM65697:PQO65697 QAI65697:QAK65697 QKE65697:QKG65697 QUA65697:QUC65697 RDW65697:RDY65697 RNS65697:RNU65697 RXO65697:RXQ65697 SHK65697:SHM65697 SRG65697:SRI65697 TBC65697:TBE65697 TKY65697:TLA65697 TUU65697:TUW65697 UEQ65697:UES65697 UOM65697:UOO65697 UYI65697:UYK65697 VIE65697:VIG65697 VSA65697:VSC65697 WBW65697:WBY65697 WLS65697:WLU65697 WVO65697:WVQ65697 JC131233:JE131233 SY131233:TA131233 ACU131233:ACW131233 AMQ131233:AMS131233 AWM131233:AWO131233 BGI131233:BGK131233 BQE131233:BQG131233 CAA131233:CAC131233 CJW131233:CJY131233 CTS131233:CTU131233 DDO131233:DDQ131233 DNK131233:DNM131233 DXG131233:DXI131233 EHC131233:EHE131233 EQY131233:ERA131233 FAU131233:FAW131233 FKQ131233:FKS131233 FUM131233:FUO131233 GEI131233:GEK131233 GOE131233:GOG131233 GYA131233:GYC131233 HHW131233:HHY131233 HRS131233:HRU131233 IBO131233:IBQ131233 ILK131233:ILM131233 IVG131233:IVI131233 JFC131233:JFE131233 JOY131233:JPA131233 JYU131233:JYW131233 KIQ131233:KIS131233 KSM131233:KSO131233 LCI131233:LCK131233 LME131233:LMG131233 LWA131233:LWC131233 MFW131233:MFY131233 MPS131233:MPU131233 MZO131233:MZQ131233 NJK131233:NJM131233 NTG131233:NTI131233 ODC131233:ODE131233 OMY131233:ONA131233 OWU131233:OWW131233 PGQ131233:PGS131233 PQM131233:PQO131233 QAI131233:QAK131233 QKE131233:QKG131233 QUA131233:QUC131233 RDW131233:RDY131233 RNS131233:RNU131233 RXO131233:RXQ131233 SHK131233:SHM131233 SRG131233:SRI131233 TBC131233:TBE131233 TKY131233:TLA131233 TUU131233:TUW131233 UEQ131233:UES131233 UOM131233:UOO131233 UYI131233:UYK131233 VIE131233:VIG131233 VSA131233:VSC131233 WBW131233:WBY131233 WLS131233:WLU131233 WVO131233:WVQ131233 JC196769:JE196769 SY196769:TA196769 ACU196769:ACW196769 AMQ196769:AMS196769 AWM196769:AWO196769 BGI196769:BGK196769 BQE196769:BQG196769 CAA196769:CAC196769 CJW196769:CJY196769 CTS196769:CTU196769 DDO196769:DDQ196769 DNK196769:DNM196769 DXG196769:DXI196769 EHC196769:EHE196769 EQY196769:ERA196769 FAU196769:FAW196769 FKQ196769:FKS196769 FUM196769:FUO196769 GEI196769:GEK196769 GOE196769:GOG196769 GYA196769:GYC196769 HHW196769:HHY196769 HRS196769:HRU196769 IBO196769:IBQ196769 ILK196769:ILM196769 IVG196769:IVI196769 JFC196769:JFE196769 JOY196769:JPA196769 JYU196769:JYW196769 KIQ196769:KIS196769 KSM196769:KSO196769 LCI196769:LCK196769 LME196769:LMG196769 LWA196769:LWC196769 MFW196769:MFY196769 MPS196769:MPU196769 MZO196769:MZQ196769 NJK196769:NJM196769 NTG196769:NTI196769 ODC196769:ODE196769 OMY196769:ONA196769 OWU196769:OWW196769 PGQ196769:PGS196769 PQM196769:PQO196769 QAI196769:QAK196769 QKE196769:QKG196769 QUA196769:QUC196769 RDW196769:RDY196769 RNS196769:RNU196769 RXO196769:RXQ196769 SHK196769:SHM196769 SRG196769:SRI196769 TBC196769:TBE196769 TKY196769:TLA196769 TUU196769:TUW196769 UEQ196769:UES196769 UOM196769:UOO196769 UYI196769:UYK196769 VIE196769:VIG196769 VSA196769:VSC196769 WBW196769:WBY196769 WLS196769:WLU196769 WVO196769:WVQ196769 JC262305:JE262305 SY262305:TA262305 ACU262305:ACW262305 AMQ262305:AMS262305 AWM262305:AWO262305 BGI262305:BGK262305 BQE262305:BQG262305 CAA262305:CAC262305 CJW262305:CJY262305 CTS262305:CTU262305 DDO262305:DDQ262305 DNK262305:DNM262305 DXG262305:DXI262305 EHC262305:EHE262305 EQY262305:ERA262305 FAU262305:FAW262305 FKQ262305:FKS262305 FUM262305:FUO262305 GEI262305:GEK262305 GOE262305:GOG262305 GYA262305:GYC262305 HHW262305:HHY262305 HRS262305:HRU262305 IBO262305:IBQ262305 ILK262305:ILM262305 IVG262305:IVI262305 JFC262305:JFE262305 JOY262305:JPA262305 JYU262305:JYW262305 KIQ262305:KIS262305 KSM262305:KSO262305 LCI262305:LCK262305 LME262305:LMG262305 LWA262305:LWC262305 MFW262305:MFY262305 MPS262305:MPU262305 MZO262305:MZQ262305 NJK262305:NJM262305 NTG262305:NTI262305 ODC262305:ODE262305 OMY262305:ONA262305 OWU262305:OWW262305 PGQ262305:PGS262305 PQM262305:PQO262305 QAI262305:QAK262305 QKE262305:QKG262305 QUA262305:QUC262305 RDW262305:RDY262305 RNS262305:RNU262305 RXO262305:RXQ262305 SHK262305:SHM262305 SRG262305:SRI262305 TBC262305:TBE262305 TKY262305:TLA262305 TUU262305:TUW262305 UEQ262305:UES262305 UOM262305:UOO262305 UYI262305:UYK262305 VIE262305:VIG262305 VSA262305:VSC262305 WBW262305:WBY262305 WLS262305:WLU262305 WVO262305:WVQ262305 JC327841:JE327841 SY327841:TA327841 ACU327841:ACW327841 AMQ327841:AMS327841 AWM327841:AWO327841 BGI327841:BGK327841 BQE327841:BQG327841 CAA327841:CAC327841 CJW327841:CJY327841 CTS327841:CTU327841 DDO327841:DDQ327841 DNK327841:DNM327841 DXG327841:DXI327841 EHC327841:EHE327841 EQY327841:ERA327841 FAU327841:FAW327841 FKQ327841:FKS327841 FUM327841:FUO327841 GEI327841:GEK327841 GOE327841:GOG327841 GYA327841:GYC327841 HHW327841:HHY327841 HRS327841:HRU327841 IBO327841:IBQ327841 ILK327841:ILM327841 IVG327841:IVI327841 JFC327841:JFE327841 JOY327841:JPA327841 JYU327841:JYW327841 KIQ327841:KIS327841 KSM327841:KSO327841 LCI327841:LCK327841 LME327841:LMG327841 LWA327841:LWC327841 MFW327841:MFY327841 MPS327841:MPU327841 MZO327841:MZQ327841 NJK327841:NJM327841 NTG327841:NTI327841 ODC327841:ODE327841 OMY327841:ONA327841 OWU327841:OWW327841 PGQ327841:PGS327841 PQM327841:PQO327841 QAI327841:QAK327841 QKE327841:QKG327841 QUA327841:QUC327841 RDW327841:RDY327841 RNS327841:RNU327841 RXO327841:RXQ327841 SHK327841:SHM327841 SRG327841:SRI327841 TBC327841:TBE327841 TKY327841:TLA327841 TUU327841:TUW327841 UEQ327841:UES327841 UOM327841:UOO327841 UYI327841:UYK327841 VIE327841:VIG327841 VSA327841:VSC327841 WBW327841:WBY327841 WLS327841:WLU327841 WVO327841:WVQ327841 JC393377:JE393377 SY393377:TA393377 ACU393377:ACW393377 AMQ393377:AMS393377 AWM393377:AWO393377 BGI393377:BGK393377 BQE393377:BQG393377 CAA393377:CAC393377 CJW393377:CJY393377 CTS393377:CTU393377 DDO393377:DDQ393377 DNK393377:DNM393377 DXG393377:DXI393377 EHC393377:EHE393377 EQY393377:ERA393377 FAU393377:FAW393377 FKQ393377:FKS393377 FUM393377:FUO393377 GEI393377:GEK393377 GOE393377:GOG393377 GYA393377:GYC393377 HHW393377:HHY393377 HRS393377:HRU393377 IBO393377:IBQ393377 ILK393377:ILM393377 IVG393377:IVI393377 JFC393377:JFE393377 JOY393377:JPA393377 JYU393377:JYW393377 KIQ393377:KIS393377 KSM393377:KSO393377 LCI393377:LCK393377 LME393377:LMG393377 LWA393377:LWC393377 MFW393377:MFY393377 MPS393377:MPU393377 MZO393377:MZQ393377 NJK393377:NJM393377 NTG393377:NTI393377 ODC393377:ODE393377 OMY393377:ONA393377 OWU393377:OWW393377 PGQ393377:PGS393377 PQM393377:PQO393377 QAI393377:QAK393377 QKE393377:QKG393377 QUA393377:QUC393377 RDW393377:RDY393377 RNS393377:RNU393377 RXO393377:RXQ393377 SHK393377:SHM393377 SRG393377:SRI393377 TBC393377:TBE393377 TKY393377:TLA393377 TUU393377:TUW393377 UEQ393377:UES393377 UOM393377:UOO393377 UYI393377:UYK393377 VIE393377:VIG393377 VSA393377:VSC393377 WBW393377:WBY393377 WLS393377:WLU393377 WVO393377:WVQ393377 JC458913:JE458913 SY458913:TA458913 ACU458913:ACW458913 AMQ458913:AMS458913 AWM458913:AWO458913 BGI458913:BGK458913 BQE458913:BQG458913 CAA458913:CAC458913 CJW458913:CJY458913 CTS458913:CTU458913 DDO458913:DDQ458913 DNK458913:DNM458913 DXG458913:DXI458913 EHC458913:EHE458913 EQY458913:ERA458913 FAU458913:FAW458913 FKQ458913:FKS458913 FUM458913:FUO458913 GEI458913:GEK458913 GOE458913:GOG458913 GYA458913:GYC458913 HHW458913:HHY458913 HRS458913:HRU458913 IBO458913:IBQ458913 ILK458913:ILM458913 IVG458913:IVI458913 JFC458913:JFE458913 JOY458913:JPA458913 JYU458913:JYW458913 KIQ458913:KIS458913 KSM458913:KSO458913 LCI458913:LCK458913 LME458913:LMG458913 LWA458913:LWC458913 MFW458913:MFY458913 MPS458913:MPU458913 MZO458913:MZQ458913 NJK458913:NJM458913 NTG458913:NTI458913 ODC458913:ODE458913 OMY458913:ONA458913 OWU458913:OWW458913 PGQ458913:PGS458913 PQM458913:PQO458913 QAI458913:QAK458913 QKE458913:QKG458913 QUA458913:QUC458913 RDW458913:RDY458913 RNS458913:RNU458913 RXO458913:RXQ458913 SHK458913:SHM458913 SRG458913:SRI458913 TBC458913:TBE458913 TKY458913:TLA458913 TUU458913:TUW458913 UEQ458913:UES458913 UOM458913:UOO458913 UYI458913:UYK458913 VIE458913:VIG458913 VSA458913:VSC458913 WBW458913:WBY458913 WLS458913:WLU458913 WVO458913:WVQ458913 JC524449:JE524449 SY524449:TA524449 ACU524449:ACW524449 AMQ524449:AMS524449 AWM524449:AWO524449 BGI524449:BGK524449 BQE524449:BQG524449 CAA524449:CAC524449 CJW524449:CJY524449 CTS524449:CTU524449 DDO524449:DDQ524449 DNK524449:DNM524449 DXG524449:DXI524449 EHC524449:EHE524449 EQY524449:ERA524449 FAU524449:FAW524449 FKQ524449:FKS524449 FUM524449:FUO524449 GEI524449:GEK524449 GOE524449:GOG524449 GYA524449:GYC524449 HHW524449:HHY524449 HRS524449:HRU524449 IBO524449:IBQ524449 ILK524449:ILM524449 IVG524449:IVI524449 JFC524449:JFE524449 JOY524449:JPA524449 JYU524449:JYW524449 KIQ524449:KIS524449 KSM524449:KSO524449 LCI524449:LCK524449 LME524449:LMG524449 LWA524449:LWC524449 MFW524449:MFY524449 MPS524449:MPU524449 MZO524449:MZQ524449 NJK524449:NJM524449 NTG524449:NTI524449 ODC524449:ODE524449 OMY524449:ONA524449 OWU524449:OWW524449 PGQ524449:PGS524449 PQM524449:PQO524449 QAI524449:QAK524449 QKE524449:QKG524449 QUA524449:QUC524449 RDW524449:RDY524449 RNS524449:RNU524449 RXO524449:RXQ524449 SHK524449:SHM524449 SRG524449:SRI524449 TBC524449:TBE524449 TKY524449:TLA524449 TUU524449:TUW524449 UEQ524449:UES524449 UOM524449:UOO524449 UYI524449:UYK524449 VIE524449:VIG524449 VSA524449:VSC524449 WBW524449:WBY524449 WLS524449:WLU524449 WVO524449:WVQ524449 JC589985:JE589985 SY589985:TA589985 ACU589985:ACW589985 AMQ589985:AMS589985 AWM589985:AWO589985 BGI589985:BGK589985 BQE589985:BQG589985 CAA589985:CAC589985 CJW589985:CJY589985 CTS589985:CTU589985 DDO589985:DDQ589985 DNK589985:DNM589985 DXG589985:DXI589985 EHC589985:EHE589985 EQY589985:ERA589985 FAU589985:FAW589985 FKQ589985:FKS589985 FUM589985:FUO589985 GEI589985:GEK589985 GOE589985:GOG589985 GYA589985:GYC589985 HHW589985:HHY589985 HRS589985:HRU589985 IBO589985:IBQ589985 ILK589985:ILM589985 IVG589985:IVI589985 JFC589985:JFE589985 JOY589985:JPA589985 JYU589985:JYW589985 KIQ589985:KIS589985 KSM589985:KSO589985 LCI589985:LCK589985 LME589985:LMG589985 LWA589985:LWC589985 MFW589985:MFY589985 MPS589985:MPU589985 MZO589985:MZQ589985 NJK589985:NJM589985 NTG589985:NTI589985 ODC589985:ODE589985 OMY589985:ONA589985 OWU589985:OWW589985 PGQ589985:PGS589985 PQM589985:PQO589985 QAI589985:QAK589985 QKE589985:QKG589985 QUA589985:QUC589985 RDW589985:RDY589985 RNS589985:RNU589985 RXO589985:RXQ589985 SHK589985:SHM589985 SRG589985:SRI589985 TBC589985:TBE589985 TKY589985:TLA589985 TUU589985:TUW589985 UEQ589985:UES589985 UOM589985:UOO589985 UYI589985:UYK589985 VIE589985:VIG589985 VSA589985:VSC589985 WBW589985:WBY589985 WLS589985:WLU589985 WVO589985:WVQ589985 JC655521:JE655521 SY655521:TA655521 ACU655521:ACW655521 AMQ655521:AMS655521 AWM655521:AWO655521 BGI655521:BGK655521 BQE655521:BQG655521 CAA655521:CAC655521 CJW655521:CJY655521 CTS655521:CTU655521 DDO655521:DDQ655521 DNK655521:DNM655521 DXG655521:DXI655521 EHC655521:EHE655521 EQY655521:ERA655521 FAU655521:FAW655521 FKQ655521:FKS655521 FUM655521:FUO655521 GEI655521:GEK655521 GOE655521:GOG655521 GYA655521:GYC655521 HHW655521:HHY655521 HRS655521:HRU655521 IBO655521:IBQ655521 ILK655521:ILM655521 IVG655521:IVI655521 JFC655521:JFE655521 JOY655521:JPA655521 JYU655521:JYW655521 KIQ655521:KIS655521 KSM655521:KSO655521 LCI655521:LCK655521 LME655521:LMG655521 LWA655521:LWC655521 MFW655521:MFY655521 MPS655521:MPU655521 MZO655521:MZQ655521 NJK655521:NJM655521 NTG655521:NTI655521 ODC655521:ODE655521 OMY655521:ONA655521 OWU655521:OWW655521 PGQ655521:PGS655521 PQM655521:PQO655521 QAI655521:QAK655521 QKE655521:QKG655521 QUA655521:QUC655521 RDW655521:RDY655521 RNS655521:RNU655521 RXO655521:RXQ655521 SHK655521:SHM655521 SRG655521:SRI655521 TBC655521:TBE655521 TKY655521:TLA655521 TUU655521:TUW655521 UEQ655521:UES655521 UOM655521:UOO655521 UYI655521:UYK655521 VIE655521:VIG655521 VSA655521:VSC655521 WBW655521:WBY655521 WLS655521:WLU655521 WVO655521:WVQ655521 JC721057:JE721057 SY721057:TA721057 ACU721057:ACW721057 AMQ721057:AMS721057 AWM721057:AWO721057 BGI721057:BGK721057 BQE721057:BQG721057 CAA721057:CAC721057 CJW721057:CJY721057 CTS721057:CTU721057 DDO721057:DDQ721057 DNK721057:DNM721057 DXG721057:DXI721057 EHC721057:EHE721057 EQY721057:ERA721057 FAU721057:FAW721057 FKQ721057:FKS721057 FUM721057:FUO721057 GEI721057:GEK721057 GOE721057:GOG721057 GYA721057:GYC721057 HHW721057:HHY721057 HRS721057:HRU721057 IBO721057:IBQ721057 ILK721057:ILM721057 IVG721057:IVI721057 JFC721057:JFE721057 JOY721057:JPA721057 JYU721057:JYW721057 KIQ721057:KIS721057 KSM721057:KSO721057 LCI721057:LCK721057 LME721057:LMG721057 LWA721057:LWC721057 MFW721057:MFY721057 MPS721057:MPU721057 MZO721057:MZQ721057 NJK721057:NJM721057 NTG721057:NTI721057 ODC721057:ODE721057 OMY721057:ONA721057 OWU721057:OWW721057 PGQ721057:PGS721057 PQM721057:PQO721057 QAI721057:QAK721057 QKE721057:QKG721057 QUA721057:QUC721057 RDW721057:RDY721057 RNS721057:RNU721057 RXO721057:RXQ721057 SHK721057:SHM721057 SRG721057:SRI721057 TBC721057:TBE721057 TKY721057:TLA721057 TUU721057:TUW721057 UEQ721057:UES721057 UOM721057:UOO721057 UYI721057:UYK721057 VIE721057:VIG721057 VSA721057:VSC721057 WBW721057:WBY721057 WLS721057:WLU721057 WVO721057:WVQ721057 JC786593:JE786593 SY786593:TA786593 ACU786593:ACW786593 AMQ786593:AMS786593 AWM786593:AWO786593 BGI786593:BGK786593 BQE786593:BQG786593 CAA786593:CAC786593 CJW786593:CJY786593 CTS786593:CTU786593 DDO786593:DDQ786593 DNK786593:DNM786593 DXG786593:DXI786593 EHC786593:EHE786593 EQY786593:ERA786593 FAU786593:FAW786593 FKQ786593:FKS786593 FUM786593:FUO786593 GEI786593:GEK786593 GOE786593:GOG786593 GYA786593:GYC786593 HHW786593:HHY786593 HRS786593:HRU786593 IBO786593:IBQ786593 ILK786593:ILM786593 IVG786593:IVI786593 JFC786593:JFE786593 JOY786593:JPA786593 JYU786593:JYW786593 KIQ786593:KIS786593 KSM786593:KSO786593 LCI786593:LCK786593 LME786593:LMG786593 LWA786593:LWC786593 MFW786593:MFY786593 MPS786593:MPU786593 MZO786593:MZQ786593 NJK786593:NJM786593 NTG786593:NTI786593 ODC786593:ODE786593 OMY786593:ONA786593 OWU786593:OWW786593 PGQ786593:PGS786593 PQM786593:PQO786593 QAI786593:QAK786593 QKE786593:QKG786593 QUA786593:QUC786593 RDW786593:RDY786593 RNS786593:RNU786593 RXO786593:RXQ786593 SHK786593:SHM786593 SRG786593:SRI786593 TBC786593:TBE786593 TKY786593:TLA786593 TUU786593:TUW786593 UEQ786593:UES786593 UOM786593:UOO786593 UYI786593:UYK786593 VIE786593:VIG786593 VSA786593:VSC786593 WBW786593:WBY786593 WLS786593:WLU786593 WVO786593:WVQ786593 JC852129:JE852129 SY852129:TA852129 ACU852129:ACW852129 AMQ852129:AMS852129 AWM852129:AWO852129 BGI852129:BGK852129 BQE852129:BQG852129 CAA852129:CAC852129 CJW852129:CJY852129 CTS852129:CTU852129 DDO852129:DDQ852129 DNK852129:DNM852129 DXG852129:DXI852129 EHC852129:EHE852129 EQY852129:ERA852129 FAU852129:FAW852129 FKQ852129:FKS852129 FUM852129:FUO852129 GEI852129:GEK852129 GOE852129:GOG852129 GYA852129:GYC852129 HHW852129:HHY852129 HRS852129:HRU852129 IBO852129:IBQ852129 ILK852129:ILM852129 IVG852129:IVI852129 JFC852129:JFE852129 JOY852129:JPA852129 JYU852129:JYW852129 KIQ852129:KIS852129 KSM852129:KSO852129 LCI852129:LCK852129 LME852129:LMG852129 LWA852129:LWC852129 MFW852129:MFY852129 MPS852129:MPU852129 MZO852129:MZQ852129 NJK852129:NJM852129 NTG852129:NTI852129 ODC852129:ODE852129 OMY852129:ONA852129 OWU852129:OWW852129 PGQ852129:PGS852129 PQM852129:PQO852129 QAI852129:QAK852129 QKE852129:QKG852129 QUA852129:QUC852129 RDW852129:RDY852129 RNS852129:RNU852129 RXO852129:RXQ852129 SHK852129:SHM852129 SRG852129:SRI852129 TBC852129:TBE852129 TKY852129:TLA852129 TUU852129:TUW852129 UEQ852129:UES852129 UOM852129:UOO852129 UYI852129:UYK852129 VIE852129:VIG852129 VSA852129:VSC852129 WBW852129:WBY852129 WLS852129:WLU852129 WVO852129:WVQ852129 JC917665:JE917665 SY917665:TA917665 ACU917665:ACW917665 AMQ917665:AMS917665 AWM917665:AWO917665 BGI917665:BGK917665 BQE917665:BQG917665 CAA917665:CAC917665 CJW917665:CJY917665 CTS917665:CTU917665 DDO917665:DDQ917665 DNK917665:DNM917665 DXG917665:DXI917665 EHC917665:EHE917665 EQY917665:ERA917665 FAU917665:FAW917665 FKQ917665:FKS917665 FUM917665:FUO917665 GEI917665:GEK917665 GOE917665:GOG917665 GYA917665:GYC917665 HHW917665:HHY917665 HRS917665:HRU917665 IBO917665:IBQ917665 ILK917665:ILM917665 IVG917665:IVI917665 JFC917665:JFE917665 JOY917665:JPA917665 JYU917665:JYW917665 KIQ917665:KIS917665 KSM917665:KSO917665 LCI917665:LCK917665 LME917665:LMG917665 LWA917665:LWC917665 MFW917665:MFY917665 MPS917665:MPU917665 MZO917665:MZQ917665 NJK917665:NJM917665 NTG917665:NTI917665 ODC917665:ODE917665 OMY917665:ONA917665 OWU917665:OWW917665 PGQ917665:PGS917665 PQM917665:PQO917665 QAI917665:QAK917665 QKE917665:QKG917665 QUA917665:QUC917665 RDW917665:RDY917665 RNS917665:RNU917665 RXO917665:RXQ917665 SHK917665:SHM917665 SRG917665:SRI917665 TBC917665:TBE917665 TKY917665:TLA917665 TUU917665:TUW917665 UEQ917665:UES917665 UOM917665:UOO917665 UYI917665:UYK917665 VIE917665:VIG917665 VSA917665:VSC917665 WBW917665:WBY917665 WLS917665:WLU917665 WVO917665:WVQ917665 JC983201:JE983201 SY983201:TA983201 ACU983201:ACW983201 AMQ983201:AMS983201 AWM983201:AWO983201 BGI983201:BGK983201 BQE983201:BQG983201 CAA983201:CAC983201 CJW983201:CJY983201 CTS983201:CTU983201 DDO983201:DDQ983201 DNK983201:DNM983201 DXG983201:DXI983201 EHC983201:EHE983201 EQY983201:ERA983201 FAU983201:FAW983201 FKQ983201:FKS983201 FUM983201:FUO983201 GEI983201:GEK983201 GOE983201:GOG983201 GYA983201:GYC983201 HHW983201:HHY983201 HRS983201:HRU983201 IBO983201:IBQ983201 ILK983201:ILM983201 IVG983201:IVI983201 JFC983201:JFE983201 JOY983201:JPA983201 JYU983201:JYW983201 KIQ983201:KIS983201 KSM983201:KSO983201 LCI983201:LCK983201 LME983201:LMG983201 LWA983201:LWC983201 MFW983201:MFY983201 MPS983201:MPU983201 MZO983201:MZQ983201 NJK983201:NJM983201 NTG983201:NTI983201 ODC983201:ODE983201 OMY983201:ONA983201 OWU983201:OWW983201 PGQ983201:PGS983201 PQM983201:PQO983201 QAI983201:QAK983201 QKE983201:QKG983201 QUA983201:QUC983201 RDW983201:RDY983201 RNS983201:RNU983201 RXO983201:RXQ983201 SHK983201:SHM983201 SRG983201:SRI983201 TBC983201:TBE983201 TKY983201:TLA983201 TUU983201:TUW983201 UEQ983201:UES983201 UOM983201:UOO983201 UYI983201:UYK983201 VIE983201:VIG983201 VSA983201:VSC983201 WBW983201:WBY983201 WLS983201:WLU983201 WVO983201:WVQ983201 K983201 K917665 K852129 K786593 K721057 K655521 K589985 K524449 K458913 K393377 K327841 K262305 K196769 K131233 K65697 I917634:K917634 I852098:K852098 I786562:K786562 I721026:K721026 I655490:K655490 I589954:K589954 I524418:K524418 I458882:K458882 I393346:K393346 I327810:K327810 I262274:K262274 I196738:K196738 I131202:K131202 I65666:K65666 I983168:K983168 I917632:K917632 I852096:K852096 I786560:K786560 I721024:K721024 I655488:K655488 I589952:K589952 I524416:K524416 I458880:K458880 I393344:K393344 I327808:K327808 I262272:K262272 I196736:K196736 I131200:K131200 I65664:K65664 G65664 G131200 G196736 G262272 G327808 G393344 G458880 G524416 G589952 G655488 G721024 G786560 G852096 G917632 G983168 G65666 G131202 G196738 G262274 G327810 G393346 G458882 G524418 G589954 G655490 G721026 G786562 G852098 G917634 G983170 G983203:G983206 G917667:G917670 G852131:G852134 G786595:G786598 G721059:G721062 G655523:G655526 G589987:G589990 G524451:G524454 G458915:G458918 G393379:G393382 G327843:G327846 G262307:G262310 G196771:G196774 G131235:G131238 G65699:G65702 I65699:J65702" xr:uid="{00000000-0002-0000-0B00-00000A000000}"/>
    <dataValidation type="decimal" operator="greaterThanOrEqual" allowBlank="1" showInputMessage="1" showErrorMessage="1" error="Valor debe ser mayor o igual que 0" promptTitle="Reclasificacion" prompt="Si va a reclasificar la partida a gasto por depreciacion a PPYE, registre el movimiento en esta celda" sqref="J65560:J65561 JA65560:JA65561 SW65560:SW65561 ACS65560:ACS65561 AMO65560:AMO65561 AWK65560:AWK65561 BGG65560:BGG65561 BQC65560:BQC65561 BZY65560:BZY65561 CJU65560:CJU65561 CTQ65560:CTQ65561 DDM65560:DDM65561 DNI65560:DNI65561 DXE65560:DXE65561 EHA65560:EHA65561 EQW65560:EQW65561 FAS65560:FAS65561 FKO65560:FKO65561 FUK65560:FUK65561 GEG65560:GEG65561 GOC65560:GOC65561 GXY65560:GXY65561 HHU65560:HHU65561 HRQ65560:HRQ65561 IBM65560:IBM65561 ILI65560:ILI65561 IVE65560:IVE65561 JFA65560:JFA65561 JOW65560:JOW65561 JYS65560:JYS65561 KIO65560:KIO65561 KSK65560:KSK65561 LCG65560:LCG65561 LMC65560:LMC65561 LVY65560:LVY65561 MFU65560:MFU65561 MPQ65560:MPQ65561 MZM65560:MZM65561 NJI65560:NJI65561 NTE65560:NTE65561 ODA65560:ODA65561 OMW65560:OMW65561 OWS65560:OWS65561 PGO65560:PGO65561 PQK65560:PQK65561 QAG65560:QAG65561 QKC65560:QKC65561 QTY65560:QTY65561 RDU65560:RDU65561 RNQ65560:RNQ65561 RXM65560:RXM65561 SHI65560:SHI65561 SRE65560:SRE65561 TBA65560:TBA65561 TKW65560:TKW65561 TUS65560:TUS65561 UEO65560:UEO65561 UOK65560:UOK65561 UYG65560:UYG65561 VIC65560:VIC65561 VRY65560:VRY65561 WBU65560:WBU65561 WLQ65560:WLQ65561 WVM65560:WVM65561 J131096:J131097 JA131096:JA131097 SW131096:SW131097 ACS131096:ACS131097 AMO131096:AMO131097 AWK131096:AWK131097 BGG131096:BGG131097 BQC131096:BQC131097 BZY131096:BZY131097 CJU131096:CJU131097 CTQ131096:CTQ131097 DDM131096:DDM131097 DNI131096:DNI131097 DXE131096:DXE131097 EHA131096:EHA131097 EQW131096:EQW131097 FAS131096:FAS131097 FKO131096:FKO131097 FUK131096:FUK131097 GEG131096:GEG131097 GOC131096:GOC131097 GXY131096:GXY131097 HHU131096:HHU131097 HRQ131096:HRQ131097 IBM131096:IBM131097 ILI131096:ILI131097 IVE131096:IVE131097 JFA131096:JFA131097 JOW131096:JOW131097 JYS131096:JYS131097 KIO131096:KIO131097 KSK131096:KSK131097 LCG131096:LCG131097 LMC131096:LMC131097 LVY131096:LVY131097 MFU131096:MFU131097 MPQ131096:MPQ131097 MZM131096:MZM131097 NJI131096:NJI131097 NTE131096:NTE131097 ODA131096:ODA131097 OMW131096:OMW131097 OWS131096:OWS131097 PGO131096:PGO131097 PQK131096:PQK131097 QAG131096:QAG131097 QKC131096:QKC131097 QTY131096:QTY131097 RDU131096:RDU131097 RNQ131096:RNQ131097 RXM131096:RXM131097 SHI131096:SHI131097 SRE131096:SRE131097 TBA131096:TBA131097 TKW131096:TKW131097 TUS131096:TUS131097 UEO131096:UEO131097 UOK131096:UOK131097 UYG131096:UYG131097 VIC131096:VIC131097 VRY131096:VRY131097 WBU131096:WBU131097 WLQ131096:WLQ131097 WVM131096:WVM131097 J196632:J196633 JA196632:JA196633 SW196632:SW196633 ACS196632:ACS196633 AMO196632:AMO196633 AWK196632:AWK196633 BGG196632:BGG196633 BQC196632:BQC196633 BZY196632:BZY196633 CJU196632:CJU196633 CTQ196632:CTQ196633 DDM196632:DDM196633 DNI196632:DNI196633 DXE196632:DXE196633 EHA196632:EHA196633 EQW196632:EQW196633 FAS196632:FAS196633 FKO196632:FKO196633 FUK196632:FUK196633 GEG196632:GEG196633 GOC196632:GOC196633 GXY196632:GXY196633 HHU196632:HHU196633 HRQ196632:HRQ196633 IBM196632:IBM196633 ILI196632:ILI196633 IVE196632:IVE196633 JFA196632:JFA196633 JOW196632:JOW196633 JYS196632:JYS196633 KIO196632:KIO196633 KSK196632:KSK196633 LCG196632:LCG196633 LMC196632:LMC196633 LVY196632:LVY196633 MFU196632:MFU196633 MPQ196632:MPQ196633 MZM196632:MZM196633 NJI196632:NJI196633 NTE196632:NTE196633 ODA196632:ODA196633 OMW196632:OMW196633 OWS196632:OWS196633 PGO196632:PGO196633 PQK196632:PQK196633 QAG196632:QAG196633 QKC196632:QKC196633 QTY196632:QTY196633 RDU196632:RDU196633 RNQ196632:RNQ196633 RXM196632:RXM196633 SHI196632:SHI196633 SRE196632:SRE196633 TBA196632:TBA196633 TKW196632:TKW196633 TUS196632:TUS196633 UEO196632:UEO196633 UOK196632:UOK196633 UYG196632:UYG196633 VIC196632:VIC196633 VRY196632:VRY196633 WBU196632:WBU196633 WLQ196632:WLQ196633 WVM196632:WVM196633 J262168:J262169 JA262168:JA262169 SW262168:SW262169 ACS262168:ACS262169 AMO262168:AMO262169 AWK262168:AWK262169 BGG262168:BGG262169 BQC262168:BQC262169 BZY262168:BZY262169 CJU262168:CJU262169 CTQ262168:CTQ262169 DDM262168:DDM262169 DNI262168:DNI262169 DXE262168:DXE262169 EHA262168:EHA262169 EQW262168:EQW262169 FAS262168:FAS262169 FKO262168:FKO262169 FUK262168:FUK262169 GEG262168:GEG262169 GOC262168:GOC262169 GXY262168:GXY262169 HHU262168:HHU262169 HRQ262168:HRQ262169 IBM262168:IBM262169 ILI262168:ILI262169 IVE262168:IVE262169 JFA262168:JFA262169 JOW262168:JOW262169 JYS262168:JYS262169 KIO262168:KIO262169 KSK262168:KSK262169 LCG262168:LCG262169 LMC262168:LMC262169 LVY262168:LVY262169 MFU262168:MFU262169 MPQ262168:MPQ262169 MZM262168:MZM262169 NJI262168:NJI262169 NTE262168:NTE262169 ODA262168:ODA262169 OMW262168:OMW262169 OWS262168:OWS262169 PGO262168:PGO262169 PQK262168:PQK262169 QAG262168:QAG262169 QKC262168:QKC262169 QTY262168:QTY262169 RDU262168:RDU262169 RNQ262168:RNQ262169 RXM262168:RXM262169 SHI262168:SHI262169 SRE262168:SRE262169 TBA262168:TBA262169 TKW262168:TKW262169 TUS262168:TUS262169 UEO262168:UEO262169 UOK262168:UOK262169 UYG262168:UYG262169 VIC262168:VIC262169 VRY262168:VRY262169 WBU262168:WBU262169 WLQ262168:WLQ262169 WVM262168:WVM262169 J327704:J327705 JA327704:JA327705 SW327704:SW327705 ACS327704:ACS327705 AMO327704:AMO327705 AWK327704:AWK327705 BGG327704:BGG327705 BQC327704:BQC327705 BZY327704:BZY327705 CJU327704:CJU327705 CTQ327704:CTQ327705 DDM327704:DDM327705 DNI327704:DNI327705 DXE327704:DXE327705 EHA327704:EHA327705 EQW327704:EQW327705 FAS327704:FAS327705 FKO327704:FKO327705 FUK327704:FUK327705 GEG327704:GEG327705 GOC327704:GOC327705 GXY327704:GXY327705 HHU327704:HHU327705 HRQ327704:HRQ327705 IBM327704:IBM327705 ILI327704:ILI327705 IVE327704:IVE327705 JFA327704:JFA327705 JOW327704:JOW327705 JYS327704:JYS327705 KIO327704:KIO327705 KSK327704:KSK327705 LCG327704:LCG327705 LMC327704:LMC327705 LVY327704:LVY327705 MFU327704:MFU327705 MPQ327704:MPQ327705 MZM327704:MZM327705 NJI327704:NJI327705 NTE327704:NTE327705 ODA327704:ODA327705 OMW327704:OMW327705 OWS327704:OWS327705 PGO327704:PGO327705 PQK327704:PQK327705 QAG327704:QAG327705 QKC327704:QKC327705 QTY327704:QTY327705 RDU327704:RDU327705 RNQ327704:RNQ327705 RXM327704:RXM327705 SHI327704:SHI327705 SRE327704:SRE327705 TBA327704:TBA327705 TKW327704:TKW327705 TUS327704:TUS327705 UEO327704:UEO327705 UOK327704:UOK327705 UYG327704:UYG327705 VIC327704:VIC327705 VRY327704:VRY327705 WBU327704:WBU327705 WLQ327704:WLQ327705 WVM327704:WVM327705 J393240:J393241 JA393240:JA393241 SW393240:SW393241 ACS393240:ACS393241 AMO393240:AMO393241 AWK393240:AWK393241 BGG393240:BGG393241 BQC393240:BQC393241 BZY393240:BZY393241 CJU393240:CJU393241 CTQ393240:CTQ393241 DDM393240:DDM393241 DNI393240:DNI393241 DXE393240:DXE393241 EHA393240:EHA393241 EQW393240:EQW393241 FAS393240:FAS393241 FKO393240:FKO393241 FUK393240:FUK393241 GEG393240:GEG393241 GOC393240:GOC393241 GXY393240:GXY393241 HHU393240:HHU393241 HRQ393240:HRQ393241 IBM393240:IBM393241 ILI393240:ILI393241 IVE393240:IVE393241 JFA393240:JFA393241 JOW393240:JOW393241 JYS393240:JYS393241 KIO393240:KIO393241 KSK393240:KSK393241 LCG393240:LCG393241 LMC393240:LMC393241 LVY393240:LVY393241 MFU393240:MFU393241 MPQ393240:MPQ393241 MZM393240:MZM393241 NJI393240:NJI393241 NTE393240:NTE393241 ODA393240:ODA393241 OMW393240:OMW393241 OWS393240:OWS393241 PGO393240:PGO393241 PQK393240:PQK393241 QAG393240:QAG393241 QKC393240:QKC393241 QTY393240:QTY393241 RDU393240:RDU393241 RNQ393240:RNQ393241 RXM393240:RXM393241 SHI393240:SHI393241 SRE393240:SRE393241 TBA393240:TBA393241 TKW393240:TKW393241 TUS393240:TUS393241 UEO393240:UEO393241 UOK393240:UOK393241 UYG393240:UYG393241 VIC393240:VIC393241 VRY393240:VRY393241 WBU393240:WBU393241 WLQ393240:WLQ393241 WVM393240:WVM393241 J458776:J458777 JA458776:JA458777 SW458776:SW458777 ACS458776:ACS458777 AMO458776:AMO458777 AWK458776:AWK458777 BGG458776:BGG458777 BQC458776:BQC458777 BZY458776:BZY458777 CJU458776:CJU458777 CTQ458776:CTQ458777 DDM458776:DDM458777 DNI458776:DNI458777 DXE458776:DXE458777 EHA458776:EHA458777 EQW458776:EQW458777 FAS458776:FAS458777 FKO458776:FKO458777 FUK458776:FUK458777 GEG458776:GEG458777 GOC458776:GOC458777 GXY458776:GXY458777 HHU458776:HHU458777 HRQ458776:HRQ458777 IBM458776:IBM458777 ILI458776:ILI458777 IVE458776:IVE458777 JFA458776:JFA458777 JOW458776:JOW458777 JYS458776:JYS458777 KIO458776:KIO458777 KSK458776:KSK458777 LCG458776:LCG458777 LMC458776:LMC458777 LVY458776:LVY458777 MFU458776:MFU458777 MPQ458776:MPQ458777 MZM458776:MZM458777 NJI458776:NJI458777 NTE458776:NTE458777 ODA458776:ODA458777 OMW458776:OMW458777 OWS458776:OWS458777 PGO458776:PGO458777 PQK458776:PQK458777 QAG458776:QAG458777 QKC458776:QKC458777 QTY458776:QTY458777 RDU458776:RDU458777 RNQ458776:RNQ458777 RXM458776:RXM458777 SHI458776:SHI458777 SRE458776:SRE458777 TBA458776:TBA458777 TKW458776:TKW458777 TUS458776:TUS458777 UEO458776:UEO458777 UOK458776:UOK458777 UYG458776:UYG458777 VIC458776:VIC458777 VRY458776:VRY458777 WBU458776:WBU458777 WLQ458776:WLQ458777 WVM458776:WVM458777 J524312:J524313 JA524312:JA524313 SW524312:SW524313 ACS524312:ACS524313 AMO524312:AMO524313 AWK524312:AWK524313 BGG524312:BGG524313 BQC524312:BQC524313 BZY524312:BZY524313 CJU524312:CJU524313 CTQ524312:CTQ524313 DDM524312:DDM524313 DNI524312:DNI524313 DXE524312:DXE524313 EHA524312:EHA524313 EQW524312:EQW524313 FAS524312:FAS524313 FKO524312:FKO524313 FUK524312:FUK524313 GEG524312:GEG524313 GOC524312:GOC524313 GXY524312:GXY524313 HHU524312:HHU524313 HRQ524312:HRQ524313 IBM524312:IBM524313 ILI524312:ILI524313 IVE524312:IVE524313 JFA524312:JFA524313 JOW524312:JOW524313 JYS524312:JYS524313 KIO524312:KIO524313 KSK524312:KSK524313 LCG524312:LCG524313 LMC524312:LMC524313 LVY524312:LVY524313 MFU524312:MFU524313 MPQ524312:MPQ524313 MZM524312:MZM524313 NJI524312:NJI524313 NTE524312:NTE524313 ODA524312:ODA524313 OMW524312:OMW524313 OWS524312:OWS524313 PGO524312:PGO524313 PQK524312:PQK524313 QAG524312:QAG524313 QKC524312:QKC524313 QTY524312:QTY524313 RDU524312:RDU524313 RNQ524312:RNQ524313 RXM524312:RXM524313 SHI524312:SHI524313 SRE524312:SRE524313 TBA524312:TBA524313 TKW524312:TKW524313 TUS524312:TUS524313 UEO524312:UEO524313 UOK524312:UOK524313 UYG524312:UYG524313 VIC524312:VIC524313 VRY524312:VRY524313 WBU524312:WBU524313 WLQ524312:WLQ524313 WVM524312:WVM524313 J589848:J589849 JA589848:JA589849 SW589848:SW589849 ACS589848:ACS589849 AMO589848:AMO589849 AWK589848:AWK589849 BGG589848:BGG589849 BQC589848:BQC589849 BZY589848:BZY589849 CJU589848:CJU589849 CTQ589848:CTQ589849 DDM589848:DDM589849 DNI589848:DNI589849 DXE589848:DXE589849 EHA589848:EHA589849 EQW589848:EQW589849 FAS589848:FAS589849 FKO589848:FKO589849 FUK589848:FUK589849 GEG589848:GEG589849 GOC589848:GOC589849 GXY589848:GXY589849 HHU589848:HHU589849 HRQ589848:HRQ589849 IBM589848:IBM589849 ILI589848:ILI589849 IVE589848:IVE589849 JFA589848:JFA589849 JOW589848:JOW589849 JYS589848:JYS589849 KIO589848:KIO589849 KSK589848:KSK589849 LCG589848:LCG589849 LMC589848:LMC589849 LVY589848:LVY589849 MFU589848:MFU589849 MPQ589848:MPQ589849 MZM589848:MZM589849 NJI589848:NJI589849 NTE589848:NTE589849 ODA589848:ODA589849 OMW589848:OMW589849 OWS589848:OWS589849 PGO589848:PGO589849 PQK589848:PQK589849 QAG589848:QAG589849 QKC589848:QKC589849 QTY589848:QTY589849 RDU589848:RDU589849 RNQ589848:RNQ589849 RXM589848:RXM589849 SHI589848:SHI589849 SRE589848:SRE589849 TBA589848:TBA589849 TKW589848:TKW589849 TUS589848:TUS589849 UEO589848:UEO589849 UOK589848:UOK589849 UYG589848:UYG589849 VIC589848:VIC589849 VRY589848:VRY589849 WBU589848:WBU589849 WLQ589848:WLQ589849 WVM589848:WVM589849 J655384:J655385 JA655384:JA655385 SW655384:SW655385 ACS655384:ACS655385 AMO655384:AMO655385 AWK655384:AWK655385 BGG655384:BGG655385 BQC655384:BQC655385 BZY655384:BZY655385 CJU655384:CJU655385 CTQ655384:CTQ655385 DDM655384:DDM655385 DNI655384:DNI655385 DXE655384:DXE655385 EHA655384:EHA655385 EQW655384:EQW655385 FAS655384:FAS655385 FKO655384:FKO655385 FUK655384:FUK655385 GEG655384:GEG655385 GOC655384:GOC655385 GXY655384:GXY655385 HHU655384:HHU655385 HRQ655384:HRQ655385 IBM655384:IBM655385 ILI655384:ILI655385 IVE655384:IVE655385 JFA655384:JFA655385 JOW655384:JOW655385 JYS655384:JYS655385 KIO655384:KIO655385 KSK655384:KSK655385 LCG655384:LCG655385 LMC655384:LMC655385 LVY655384:LVY655385 MFU655384:MFU655385 MPQ655384:MPQ655385 MZM655384:MZM655385 NJI655384:NJI655385 NTE655384:NTE655385 ODA655384:ODA655385 OMW655384:OMW655385 OWS655384:OWS655385 PGO655384:PGO655385 PQK655384:PQK655385 QAG655384:QAG655385 QKC655384:QKC655385 QTY655384:QTY655385 RDU655384:RDU655385 RNQ655384:RNQ655385 RXM655384:RXM655385 SHI655384:SHI655385 SRE655384:SRE655385 TBA655384:TBA655385 TKW655384:TKW655385 TUS655384:TUS655385 UEO655384:UEO655385 UOK655384:UOK655385 UYG655384:UYG655385 VIC655384:VIC655385 VRY655384:VRY655385 WBU655384:WBU655385 WLQ655384:WLQ655385 WVM655384:WVM655385 J720920:J720921 JA720920:JA720921 SW720920:SW720921 ACS720920:ACS720921 AMO720920:AMO720921 AWK720920:AWK720921 BGG720920:BGG720921 BQC720920:BQC720921 BZY720920:BZY720921 CJU720920:CJU720921 CTQ720920:CTQ720921 DDM720920:DDM720921 DNI720920:DNI720921 DXE720920:DXE720921 EHA720920:EHA720921 EQW720920:EQW720921 FAS720920:FAS720921 FKO720920:FKO720921 FUK720920:FUK720921 GEG720920:GEG720921 GOC720920:GOC720921 GXY720920:GXY720921 HHU720920:HHU720921 HRQ720920:HRQ720921 IBM720920:IBM720921 ILI720920:ILI720921 IVE720920:IVE720921 JFA720920:JFA720921 JOW720920:JOW720921 JYS720920:JYS720921 KIO720920:KIO720921 KSK720920:KSK720921 LCG720920:LCG720921 LMC720920:LMC720921 LVY720920:LVY720921 MFU720920:MFU720921 MPQ720920:MPQ720921 MZM720920:MZM720921 NJI720920:NJI720921 NTE720920:NTE720921 ODA720920:ODA720921 OMW720920:OMW720921 OWS720920:OWS720921 PGO720920:PGO720921 PQK720920:PQK720921 QAG720920:QAG720921 QKC720920:QKC720921 QTY720920:QTY720921 RDU720920:RDU720921 RNQ720920:RNQ720921 RXM720920:RXM720921 SHI720920:SHI720921 SRE720920:SRE720921 TBA720920:TBA720921 TKW720920:TKW720921 TUS720920:TUS720921 UEO720920:UEO720921 UOK720920:UOK720921 UYG720920:UYG720921 VIC720920:VIC720921 VRY720920:VRY720921 WBU720920:WBU720921 WLQ720920:WLQ720921 WVM720920:WVM720921 J786456:J786457 JA786456:JA786457 SW786456:SW786457 ACS786456:ACS786457 AMO786456:AMO786457 AWK786456:AWK786457 BGG786456:BGG786457 BQC786456:BQC786457 BZY786456:BZY786457 CJU786456:CJU786457 CTQ786456:CTQ786457 DDM786456:DDM786457 DNI786456:DNI786457 DXE786456:DXE786457 EHA786456:EHA786457 EQW786456:EQW786457 FAS786456:FAS786457 FKO786456:FKO786457 FUK786456:FUK786457 GEG786456:GEG786457 GOC786456:GOC786457 GXY786456:GXY786457 HHU786456:HHU786457 HRQ786456:HRQ786457 IBM786456:IBM786457 ILI786456:ILI786457 IVE786456:IVE786457 JFA786456:JFA786457 JOW786456:JOW786457 JYS786456:JYS786457 KIO786456:KIO786457 KSK786456:KSK786457 LCG786456:LCG786457 LMC786456:LMC786457 LVY786456:LVY786457 MFU786456:MFU786457 MPQ786456:MPQ786457 MZM786456:MZM786457 NJI786456:NJI786457 NTE786456:NTE786457 ODA786456:ODA786457 OMW786456:OMW786457 OWS786456:OWS786457 PGO786456:PGO786457 PQK786456:PQK786457 QAG786456:QAG786457 QKC786456:QKC786457 QTY786456:QTY786457 RDU786456:RDU786457 RNQ786456:RNQ786457 RXM786456:RXM786457 SHI786456:SHI786457 SRE786456:SRE786457 TBA786456:TBA786457 TKW786456:TKW786457 TUS786456:TUS786457 UEO786456:UEO786457 UOK786456:UOK786457 UYG786456:UYG786457 VIC786456:VIC786457 VRY786456:VRY786457 WBU786456:WBU786457 WLQ786456:WLQ786457 WVM786456:WVM786457 J851992:J851993 JA851992:JA851993 SW851992:SW851993 ACS851992:ACS851993 AMO851992:AMO851993 AWK851992:AWK851993 BGG851992:BGG851993 BQC851992:BQC851993 BZY851992:BZY851993 CJU851992:CJU851993 CTQ851992:CTQ851993 DDM851992:DDM851993 DNI851992:DNI851993 DXE851992:DXE851993 EHA851992:EHA851993 EQW851992:EQW851993 FAS851992:FAS851993 FKO851992:FKO851993 FUK851992:FUK851993 GEG851992:GEG851993 GOC851992:GOC851993 GXY851992:GXY851993 HHU851992:HHU851993 HRQ851992:HRQ851993 IBM851992:IBM851993 ILI851992:ILI851993 IVE851992:IVE851993 JFA851992:JFA851993 JOW851992:JOW851993 JYS851992:JYS851993 KIO851992:KIO851993 KSK851992:KSK851993 LCG851992:LCG851993 LMC851992:LMC851993 LVY851992:LVY851993 MFU851992:MFU851993 MPQ851992:MPQ851993 MZM851992:MZM851993 NJI851992:NJI851993 NTE851992:NTE851993 ODA851992:ODA851993 OMW851992:OMW851993 OWS851992:OWS851993 PGO851992:PGO851993 PQK851992:PQK851993 QAG851992:QAG851993 QKC851992:QKC851993 QTY851992:QTY851993 RDU851992:RDU851993 RNQ851992:RNQ851993 RXM851992:RXM851993 SHI851992:SHI851993 SRE851992:SRE851993 TBA851992:TBA851993 TKW851992:TKW851993 TUS851992:TUS851993 UEO851992:UEO851993 UOK851992:UOK851993 UYG851992:UYG851993 VIC851992:VIC851993 VRY851992:VRY851993 WBU851992:WBU851993 WLQ851992:WLQ851993 WVM851992:WVM851993 J917528:J917529 JA917528:JA917529 SW917528:SW917529 ACS917528:ACS917529 AMO917528:AMO917529 AWK917528:AWK917529 BGG917528:BGG917529 BQC917528:BQC917529 BZY917528:BZY917529 CJU917528:CJU917529 CTQ917528:CTQ917529 DDM917528:DDM917529 DNI917528:DNI917529 DXE917528:DXE917529 EHA917528:EHA917529 EQW917528:EQW917529 FAS917528:FAS917529 FKO917528:FKO917529 FUK917528:FUK917529 GEG917528:GEG917529 GOC917528:GOC917529 GXY917528:GXY917529 HHU917528:HHU917529 HRQ917528:HRQ917529 IBM917528:IBM917529 ILI917528:ILI917529 IVE917528:IVE917529 JFA917528:JFA917529 JOW917528:JOW917529 JYS917528:JYS917529 KIO917528:KIO917529 KSK917528:KSK917529 LCG917528:LCG917529 LMC917528:LMC917529 LVY917528:LVY917529 MFU917528:MFU917529 MPQ917528:MPQ917529 MZM917528:MZM917529 NJI917528:NJI917529 NTE917528:NTE917529 ODA917528:ODA917529 OMW917528:OMW917529 OWS917528:OWS917529 PGO917528:PGO917529 PQK917528:PQK917529 QAG917528:QAG917529 QKC917528:QKC917529 QTY917528:QTY917529 RDU917528:RDU917529 RNQ917528:RNQ917529 RXM917528:RXM917529 SHI917528:SHI917529 SRE917528:SRE917529 TBA917528:TBA917529 TKW917528:TKW917529 TUS917528:TUS917529 UEO917528:UEO917529 UOK917528:UOK917529 UYG917528:UYG917529 VIC917528:VIC917529 VRY917528:VRY917529 WBU917528:WBU917529 WLQ917528:WLQ917529 WVM917528:WVM917529 J983064:J983065 JA983064:JA983065 SW983064:SW983065 ACS983064:ACS983065 AMO983064:AMO983065 AWK983064:AWK983065 BGG983064:BGG983065 BQC983064:BQC983065 BZY983064:BZY983065 CJU983064:CJU983065 CTQ983064:CTQ983065 DDM983064:DDM983065 DNI983064:DNI983065 DXE983064:DXE983065 EHA983064:EHA983065 EQW983064:EQW983065 FAS983064:FAS983065 FKO983064:FKO983065 FUK983064:FUK983065 GEG983064:GEG983065 GOC983064:GOC983065 GXY983064:GXY983065 HHU983064:HHU983065 HRQ983064:HRQ983065 IBM983064:IBM983065 ILI983064:ILI983065 IVE983064:IVE983065 JFA983064:JFA983065 JOW983064:JOW983065 JYS983064:JYS983065 KIO983064:KIO983065 KSK983064:KSK983065 LCG983064:LCG983065 LMC983064:LMC983065 LVY983064:LVY983065 MFU983064:MFU983065 MPQ983064:MPQ983065 MZM983064:MZM983065 NJI983064:NJI983065 NTE983064:NTE983065 ODA983064:ODA983065 OMW983064:OMW983065 OWS983064:OWS983065 PGO983064:PGO983065 PQK983064:PQK983065 QAG983064:QAG983065 QKC983064:QKC983065 QTY983064:QTY983065 RDU983064:RDU983065 RNQ983064:RNQ983065 RXM983064:RXM983065 SHI983064:SHI983065 SRE983064:SRE983065 TBA983064:TBA983065 TKW983064:TKW983065 TUS983064:TUS983065 UEO983064:UEO983065 UOK983064:UOK983065 UYG983064:UYG983065 VIC983064:VIC983065 VRY983064:VRY983065 WBU983064:WBU983065 WLQ983064:WLQ983065 WVM983064:WVM983065 J65602:J65603 JA65602:JA65603 SW65602:SW65603 ACS65602:ACS65603 AMO65602:AMO65603 AWK65602:AWK65603 BGG65602:BGG65603 BQC65602:BQC65603 BZY65602:BZY65603 CJU65602:CJU65603 CTQ65602:CTQ65603 DDM65602:DDM65603 DNI65602:DNI65603 DXE65602:DXE65603 EHA65602:EHA65603 EQW65602:EQW65603 FAS65602:FAS65603 FKO65602:FKO65603 FUK65602:FUK65603 GEG65602:GEG65603 GOC65602:GOC65603 GXY65602:GXY65603 HHU65602:HHU65603 HRQ65602:HRQ65603 IBM65602:IBM65603 ILI65602:ILI65603 IVE65602:IVE65603 JFA65602:JFA65603 JOW65602:JOW65603 JYS65602:JYS65603 KIO65602:KIO65603 KSK65602:KSK65603 LCG65602:LCG65603 LMC65602:LMC65603 LVY65602:LVY65603 MFU65602:MFU65603 MPQ65602:MPQ65603 MZM65602:MZM65603 NJI65602:NJI65603 NTE65602:NTE65603 ODA65602:ODA65603 OMW65602:OMW65603 OWS65602:OWS65603 PGO65602:PGO65603 PQK65602:PQK65603 QAG65602:QAG65603 QKC65602:QKC65603 QTY65602:QTY65603 RDU65602:RDU65603 RNQ65602:RNQ65603 RXM65602:RXM65603 SHI65602:SHI65603 SRE65602:SRE65603 TBA65602:TBA65603 TKW65602:TKW65603 TUS65602:TUS65603 UEO65602:UEO65603 UOK65602:UOK65603 UYG65602:UYG65603 VIC65602:VIC65603 VRY65602:VRY65603 WBU65602:WBU65603 WLQ65602:WLQ65603 WVM65602:WVM65603 J131138:J131139 JA131138:JA131139 SW131138:SW131139 ACS131138:ACS131139 AMO131138:AMO131139 AWK131138:AWK131139 BGG131138:BGG131139 BQC131138:BQC131139 BZY131138:BZY131139 CJU131138:CJU131139 CTQ131138:CTQ131139 DDM131138:DDM131139 DNI131138:DNI131139 DXE131138:DXE131139 EHA131138:EHA131139 EQW131138:EQW131139 FAS131138:FAS131139 FKO131138:FKO131139 FUK131138:FUK131139 GEG131138:GEG131139 GOC131138:GOC131139 GXY131138:GXY131139 HHU131138:HHU131139 HRQ131138:HRQ131139 IBM131138:IBM131139 ILI131138:ILI131139 IVE131138:IVE131139 JFA131138:JFA131139 JOW131138:JOW131139 JYS131138:JYS131139 KIO131138:KIO131139 KSK131138:KSK131139 LCG131138:LCG131139 LMC131138:LMC131139 LVY131138:LVY131139 MFU131138:MFU131139 MPQ131138:MPQ131139 MZM131138:MZM131139 NJI131138:NJI131139 NTE131138:NTE131139 ODA131138:ODA131139 OMW131138:OMW131139 OWS131138:OWS131139 PGO131138:PGO131139 PQK131138:PQK131139 QAG131138:QAG131139 QKC131138:QKC131139 QTY131138:QTY131139 RDU131138:RDU131139 RNQ131138:RNQ131139 RXM131138:RXM131139 SHI131138:SHI131139 SRE131138:SRE131139 TBA131138:TBA131139 TKW131138:TKW131139 TUS131138:TUS131139 UEO131138:UEO131139 UOK131138:UOK131139 UYG131138:UYG131139 VIC131138:VIC131139 VRY131138:VRY131139 WBU131138:WBU131139 WLQ131138:WLQ131139 WVM131138:WVM131139 J196674:J196675 JA196674:JA196675 SW196674:SW196675 ACS196674:ACS196675 AMO196674:AMO196675 AWK196674:AWK196675 BGG196674:BGG196675 BQC196674:BQC196675 BZY196674:BZY196675 CJU196674:CJU196675 CTQ196674:CTQ196675 DDM196674:DDM196675 DNI196674:DNI196675 DXE196674:DXE196675 EHA196674:EHA196675 EQW196674:EQW196675 FAS196674:FAS196675 FKO196674:FKO196675 FUK196674:FUK196675 GEG196674:GEG196675 GOC196674:GOC196675 GXY196674:GXY196675 HHU196674:HHU196675 HRQ196674:HRQ196675 IBM196674:IBM196675 ILI196674:ILI196675 IVE196674:IVE196675 JFA196674:JFA196675 JOW196674:JOW196675 JYS196674:JYS196675 KIO196674:KIO196675 KSK196674:KSK196675 LCG196674:LCG196675 LMC196674:LMC196675 LVY196674:LVY196675 MFU196674:MFU196675 MPQ196674:MPQ196675 MZM196674:MZM196675 NJI196674:NJI196675 NTE196674:NTE196675 ODA196674:ODA196675 OMW196674:OMW196675 OWS196674:OWS196675 PGO196674:PGO196675 PQK196674:PQK196675 QAG196674:QAG196675 QKC196674:QKC196675 QTY196674:QTY196675 RDU196674:RDU196675 RNQ196674:RNQ196675 RXM196674:RXM196675 SHI196674:SHI196675 SRE196674:SRE196675 TBA196674:TBA196675 TKW196674:TKW196675 TUS196674:TUS196675 UEO196674:UEO196675 UOK196674:UOK196675 UYG196674:UYG196675 VIC196674:VIC196675 VRY196674:VRY196675 WBU196674:WBU196675 WLQ196674:WLQ196675 WVM196674:WVM196675 J262210:J262211 JA262210:JA262211 SW262210:SW262211 ACS262210:ACS262211 AMO262210:AMO262211 AWK262210:AWK262211 BGG262210:BGG262211 BQC262210:BQC262211 BZY262210:BZY262211 CJU262210:CJU262211 CTQ262210:CTQ262211 DDM262210:DDM262211 DNI262210:DNI262211 DXE262210:DXE262211 EHA262210:EHA262211 EQW262210:EQW262211 FAS262210:FAS262211 FKO262210:FKO262211 FUK262210:FUK262211 GEG262210:GEG262211 GOC262210:GOC262211 GXY262210:GXY262211 HHU262210:HHU262211 HRQ262210:HRQ262211 IBM262210:IBM262211 ILI262210:ILI262211 IVE262210:IVE262211 JFA262210:JFA262211 JOW262210:JOW262211 JYS262210:JYS262211 KIO262210:KIO262211 KSK262210:KSK262211 LCG262210:LCG262211 LMC262210:LMC262211 LVY262210:LVY262211 MFU262210:MFU262211 MPQ262210:MPQ262211 MZM262210:MZM262211 NJI262210:NJI262211 NTE262210:NTE262211 ODA262210:ODA262211 OMW262210:OMW262211 OWS262210:OWS262211 PGO262210:PGO262211 PQK262210:PQK262211 QAG262210:QAG262211 QKC262210:QKC262211 QTY262210:QTY262211 RDU262210:RDU262211 RNQ262210:RNQ262211 RXM262210:RXM262211 SHI262210:SHI262211 SRE262210:SRE262211 TBA262210:TBA262211 TKW262210:TKW262211 TUS262210:TUS262211 UEO262210:UEO262211 UOK262210:UOK262211 UYG262210:UYG262211 VIC262210:VIC262211 VRY262210:VRY262211 WBU262210:WBU262211 WLQ262210:WLQ262211 WVM262210:WVM262211 J327746:J327747 JA327746:JA327747 SW327746:SW327747 ACS327746:ACS327747 AMO327746:AMO327747 AWK327746:AWK327747 BGG327746:BGG327747 BQC327746:BQC327747 BZY327746:BZY327747 CJU327746:CJU327747 CTQ327746:CTQ327747 DDM327746:DDM327747 DNI327746:DNI327747 DXE327746:DXE327747 EHA327746:EHA327747 EQW327746:EQW327747 FAS327746:FAS327747 FKO327746:FKO327747 FUK327746:FUK327747 GEG327746:GEG327747 GOC327746:GOC327747 GXY327746:GXY327747 HHU327746:HHU327747 HRQ327746:HRQ327747 IBM327746:IBM327747 ILI327746:ILI327747 IVE327746:IVE327747 JFA327746:JFA327747 JOW327746:JOW327747 JYS327746:JYS327747 KIO327746:KIO327747 KSK327746:KSK327747 LCG327746:LCG327747 LMC327746:LMC327747 LVY327746:LVY327747 MFU327746:MFU327747 MPQ327746:MPQ327747 MZM327746:MZM327747 NJI327746:NJI327747 NTE327746:NTE327747 ODA327746:ODA327747 OMW327746:OMW327747 OWS327746:OWS327747 PGO327746:PGO327747 PQK327746:PQK327747 QAG327746:QAG327747 QKC327746:QKC327747 QTY327746:QTY327747 RDU327746:RDU327747 RNQ327746:RNQ327747 RXM327746:RXM327747 SHI327746:SHI327747 SRE327746:SRE327747 TBA327746:TBA327747 TKW327746:TKW327747 TUS327746:TUS327747 UEO327746:UEO327747 UOK327746:UOK327747 UYG327746:UYG327747 VIC327746:VIC327747 VRY327746:VRY327747 WBU327746:WBU327747 WLQ327746:WLQ327747 WVM327746:WVM327747 J393282:J393283 JA393282:JA393283 SW393282:SW393283 ACS393282:ACS393283 AMO393282:AMO393283 AWK393282:AWK393283 BGG393282:BGG393283 BQC393282:BQC393283 BZY393282:BZY393283 CJU393282:CJU393283 CTQ393282:CTQ393283 DDM393282:DDM393283 DNI393282:DNI393283 DXE393282:DXE393283 EHA393282:EHA393283 EQW393282:EQW393283 FAS393282:FAS393283 FKO393282:FKO393283 FUK393282:FUK393283 GEG393282:GEG393283 GOC393282:GOC393283 GXY393282:GXY393283 HHU393282:HHU393283 HRQ393282:HRQ393283 IBM393282:IBM393283 ILI393282:ILI393283 IVE393282:IVE393283 JFA393282:JFA393283 JOW393282:JOW393283 JYS393282:JYS393283 KIO393282:KIO393283 KSK393282:KSK393283 LCG393282:LCG393283 LMC393282:LMC393283 LVY393282:LVY393283 MFU393282:MFU393283 MPQ393282:MPQ393283 MZM393282:MZM393283 NJI393282:NJI393283 NTE393282:NTE393283 ODA393282:ODA393283 OMW393282:OMW393283 OWS393282:OWS393283 PGO393282:PGO393283 PQK393282:PQK393283 QAG393282:QAG393283 QKC393282:QKC393283 QTY393282:QTY393283 RDU393282:RDU393283 RNQ393282:RNQ393283 RXM393282:RXM393283 SHI393282:SHI393283 SRE393282:SRE393283 TBA393282:TBA393283 TKW393282:TKW393283 TUS393282:TUS393283 UEO393282:UEO393283 UOK393282:UOK393283 UYG393282:UYG393283 VIC393282:VIC393283 VRY393282:VRY393283 WBU393282:WBU393283 WLQ393282:WLQ393283 WVM393282:WVM393283 J458818:J458819 JA458818:JA458819 SW458818:SW458819 ACS458818:ACS458819 AMO458818:AMO458819 AWK458818:AWK458819 BGG458818:BGG458819 BQC458818:BQC458819 BZY458818:BZY458819 CJU458818:CJU458819 CTQ458818:CTQ458819 DDM458818:DDM458819 DNI458818:DNI458819 DXE458818:DXE458819 EHA458818:EHA458819 EQW458818:EQW458819 FAS458818:FAS458819 FKO458818:FKO458819 FUK458818:FUK458819 GEG458818:GEG458819 GOC458818:GOC458819 GXY458818:GXY458819 HHU458818:HHU458819 HRQ458818:HRQ458819 IBM458818:IBM458819 ILI458818:ILI458819 IVE458818:IVE458819 JFA458818:JFA458819 JOW458818:JOW458819 JYS458818:JYS458819 KIO458818:KIO458819 KSK458818:KSK458819 LCG458818:LCG458819 LMC458818:LMC458819 LVY458818:LVY458819 MFU458818:MFU458819 MPQ458818:MPQ458819 MZM458818:MZM458819 NJI458818:NJI458819 NTE458818:NTE458819 ODA458818:ODA458819 OMW458818:OMW458819 OWS458818:OWS458819 PGO458818:PGO458819 PQK458818:PQK458819 QAG458818:QAG458819 QKC458818:QKC458819 QTY458818:QTY458819 RDU458818:RDU458819 RNQ458818:RNQ458819 RXM458818:RXM458819 SHI458818:SHI458819 SRE458818:SRE458819 TBA458818:TBA458819 TKW458818:TKW458819 TUS458818:TUS458819 UEO458818:UEO458819 UOK458818:UOK458819 UYG458818:UYG458819 VIC458818:VIC458819 VRY458818:VRY458819 WBU458818:WBU458819 WLQ458818:WLQ458819 WVM458818:WVM458819 J524354:J524355 JA524354:JA524355 SW524354:SW524355 ACS524354:ACS524355 AMO524354:AMO524355 AWK524354:AWK524355 BGG524354:BGG524355 BQC524354:BQC524355 BZY524354:BZY524355 CJU524354:CJU524355 CTQ524354:CTQ524355 DDM524354:DDM524355 DNI524354:DNI524355 DXE524354:DXE524355 EHA524354:EHA524355 EQW524354:EQW524355 FAS524354:FAS524355 FKO524354:FKO524355 FUK524354:FUK524355 GEG524354:GEG524355 GOC524354:GOC524355 GXY524354:GXY524355 HHU524354:HHU524355 HRQ524354:HRQ524355 IBM524354:IBM524355 ILI524354:ILI524355 IVE524354:IVE524355 JFA524354:JFA524355 JOW524354:JOW524355 JYS524354:JYS524355 KIO524354:KIO524355 KSK524354:KSK524355 LCG524354:LCG524355 LMC524354:LMC524355 LVY524354:LVY524355 MFU524354:MFU524355 MPQ524354:MPQ524355 MZM524354:MZM524355 NJI524354:NJI524355 NTE524354:NTE524355 ODA524354:ODA524355 OMW524354:OMW524355 OWS524354:OWS524355 PGO524354:PGO524355 PQK524354:PQK524355 QAG524354:QAG524355 QKC524354:QKC524355 QTY524354:QTY524355 RDU524354:RDU524355 RNQ524354:RNQ524355 RXM524354:RXM524355 SHI524354:SHI524355 SRE524354:SRE524355 TBA524354:TBA524355 TKW524354:TKW524355 TUS524354:TUS524355 UEO524354:UEO524355 UOK524354:UOK524355 UYG524354:UYG524355 VIC524354:VIC524355 VRY524354:VRY524355 WBU524354:WBU524355 WLQ524354:WLQ524355 WVM524354:WVM524355 J589890:J589891 JA589890:JA589891 SW589890:SW589891 ACS589890:ACS589891 AMO589890:AMO589891 AWK589890:AWK589891 BGG589890:BGG589891 BQC589890:BQC589891 BZY589890:BZY589891 CJU589890:CJU589891 CTQ589890:CTQ589891 DDM589890:DDM589891 DNI589890:DNI589891 DXE589890:DXE589891 EHA589890:EHA589891 EQW589890:EQW589891 FAS589890:FAS589891 FKO589890:FKO589891 FUK589890:FUK589891 GEG589890:GEG589891 GOC589890:GOC589891 GXY589890:GXY589891 HHU589890:HHU589891 HRQ589890:HRQ589891 IBM589890:IBM589891 ILI589890:ILI589891 IVE589890:IVE589891 JFA589890:JFA589891 JOW589890:JOW589891 JYS589890:JYS589891 KIO589890:KIO589891 KSK589890:KSK589891 LCG589890:LCG589891 LMC589890:LMC589891 LVY589890:LVY589891 MFU589890:MFU589891 MPQ589890:MPQ589891 MZM589890:MZM589891 NJI589890:NJI589891 NTE589890:NTE589891 ODA589890:ODA589891 OMW589890:OMW589891 OWS589890:OWS589891 PGO589890:PGO589891 PQK589890:PQK589891 QAG589890:QAG589891 QKC589890:QKC589891 QTY589890:QTY589891 RDU589890:RDU589891 RNQ589890:RNQ589891 RXM589890:RXM589891 SHI589890:SHI589891 SRE589890:SRE589891 TBA589890:TBA589891 TKW589890:TKW589891 TUS589890:TUS589891 UEO589890:UEO589891 UOK589890:UOK589891 UYG589890:UYG589891 VIC589890:VIC589891 VRY589890:VRY589891 WBU589890:WBU589891 WLQ589890:WLQ589891 WVM589890:WVM589891 J655426:J655427 JA655426:JA655427 SW655426:SW655427 ACS655426:ACS655427 AMO655426:AMO655427 AWK655426:AWK655427 BGG655426:BGG655427 BQC655426:BQC655427 BZY655426:BZY655427 CJU655426:CJU655427 CTQ655426:CTQ655427 DDM655426:DDM655427 DNI655426:DNI655427 DXE655426:DXE655427 EHA655426:EHA655427 EQW655426:EQW655427 FAS655426:FAS655427 FKO655426:FKO655427 FUK655426:FUK655427 GEG655426:GEG655427 GOC655426:GOC655427 GXY655426:GXY655427 HHU655426:HHU655427 HRQ655426:HRQ655427 IBM655426:IBM655427 ILI655426:ILI655427 IVE655426:IVE655427 JFA655426:JFA655427 JOW655426:JOW655427 JYS655426:JYS655427 KIO655426:KIO655427 KSK655426:KSK655427 LCG655426:LCG655427 LMC655426:LMC655427 LVY655426:LVY655427 MFU655426:MFU655427 MPQ655426:MPQ655427 MZM655426:MZM655427 NJI655426:NJI655427 NTE655426:NTE655427 ODA655426:ODA655427 OMW655426:OMW655427 OWS655426:OWS655427 PGO655426:PGO655427 PQK655426:PQK655427 QAG655426:QAG655427 QKC655426:QKC655427 QTY655426:QTY655427 RDU655426:RDU655427 RNQ655426:RNQ655427 RXM655426:RXM655427 SHI655426:SHI655427 SRE655426:SRE655427 TBA655426:TBA655427 TKW655426:TKW655427 TUS655426:TUS655427 UEO655426:UEO655427 UOK655426:UOK655427 UYG655426:UYG655427 VIC655426:VIC655427 VRY655426:VRY655427 WBU655426:WBU655427 WLQ655426:WLQ655427 WVM655426:WVM655427 J720962:J720963 JA720962:JA720963 SW720962:SW720963 ACS720962:ACS720963 AMO720962:AMO720963 AWK720962:AWK720963 BGG720962:BGG720963 BQC720962:BQC720963 BZY720962:BZY720963 CJU720962:CJU720963 CTQ720962:CTQ720963 DDM720962:DDM720963 DNI720962:DNI720963 DXE720962:DXE720963 EHA720962:EHA720963 EQW720962:EQW720963 FAS720962:FAS720963 FKO720962:FKO720963 FUK720962:FUK720963 GEG720962:GEG720963 GOC720962:GOC720963 GXY720962:GXY720963 HHU720962:HHU720963 HRQ720962:HRQ720963 IBM720962:IBM720963 ILI720962:ILI720963 IVE720962:IVE720963 JFA720962:JFA720963 JOW720962:JOW720963 JYS720962:JYS720963 KIO720962:KIO720963 KSK720962:KSK720963 LCG720962:LCG720963 LMC720962:LMC720963 LVY720962:LVY720963 MFU720962:MFU720963 MPQ720962:MPQ720963 MZM720962:MZM720963 NJI720962:NJI720963 NTE720962:NTE720963 ODA720962:ODA720963 OMW720962:OMW720963 OWS720962:OWS720963 PGO720962:PGO720963 PQK720962:PQK720963 QAG720962:QAG720963 QKC720962:QKC720963 QTY720962:QTY720963 RDU720962:RDU720963 RNQ720962:RNQ720963 RXM720962:RXM720963 SHI720962:SHI720963 SRE720962:SRE720963 TBA720962:TBA720963 TKW720962:TKW720963 TUS720962:TUS720963 UEO720962:UEO720963 UOK720962:UOK720963 UYG720962:UYG720963 VIC720962:VIC720963 VRY720962:VRY720963 WBU720962:WBU720963 WLQ720962:WLQ720963 WVM720962:WVM720963 J786498:J786499 JA786498:JA786499 SW786498:SW786499 ACS786498:ACS786499 AMO786498:AMO786499 AWK786498:AWK786499 BGG786498:BGG786499 BQC786498:BQC786499 BZY786498:BZY786499 CJU786498:CJU786499 CTQ786498:CTQ786499 DDM786498:DDM786499 DNI786498:DNI786499 DXE786498:DXE786499 EHA786498:EHA786499 EQW786498:EQW786499 FAS786498:FAS786499 FKO786498:FKO786499 FUK786498:FUK786499 GEG786498:GEG786499 GOC786498:GOC786499 GXY786498:GXY786499 HHU786498:HHU786499 HRQ786498:HRQ786499 IBM786498:IBM786499 ILI786498:ILI786499 IVE786498:IVE786499 JFA786498:JFA786499 JOW786498:JOW786499 JYS786498:JYS786499 KIO786498:KIO786499 KSK786498:KSK786499 LCG786498:LCG786499 LMC786498:LMC786499 LVY786498:LVY786499 MFU786498:MFU786499 MPQ786498:MPQ786499 MZM786498:MZM786499 NJI786498:NJI786499 NTE786498:NTE786499 ODA786498:ODA786499 OMW786498:OMW786499 OWS786498:OWS786499 PGO786498:PGO786499 PQK786498:PQK786499 QAG786498:QAG786499 QKC786498:QKC786499 QTY786498:QTY786499 RDU786498:RDU786499 RNQ786498:RNQ786499 RXM786498:RXM786499 SHI786498:SHI786499 SRE786498:SRE786499 TBA786498:TBA786499 TKW786498:TKW786499 TUS786498:TUS786499 UEO786498:UEO786499 UOK786498:UOK786499 UYG786498:UYG786499 VIC786498:VIC786499 VRY786498:VRY786499 WBU786498:WBU786499 WLQ786498:WLQ786499 WVM786498:WVM786499 J852034:J852035 JA852034:JA852035 SW852034:SW852035 ACS852034:ACS852035 AMO852034:AMO852035 AWK852034:AWK852035 BGG852034:BGG852035 BQC852034:BQC852035 BZY852034:BZY852035 CJU852034:CJU852035 CTQ852034:CTQ852035 DDM852034:DDM852035 DNI852034:DNI852035 DXE852034:DXE852035 EHA852034:EHA852035 EQW852034:EQW852035 FAS852034:FAS852035 FKO852034:FKO852035 FUK852034:FUK852035 GEG852034:GEG852035 GOC852034:GOC852035 GXY852034:GXY852035 HHU852034:HHU852035 HRQ852034:HRQ852035 IBM852034:IBM852035 ILI852034:ILI852035 IVE852034:IVE852035 JFA852034:JFA852035 JOW852034:JOW852035 JYS852034:JYS852035 KIO852034:KIO852035 KSK852034:KSK852035 LCG852034:LCG852035 LMC852034:LMC852035 LVY852034:LVY852035 MFU852034:MFU852035 MPQ852034:MPQ852035 MZM852034:MZM852035 NJI852034:NJI852035 NTE852034:NTE852035 ODA852034:ODA852035 OMW852034:OMW852035 OWS852034:OWS852035 PGO852034:PGO852035 PQK852034:PQK852035 QAG852034:QAG852035 QKC852034:QKC852035 QTY852034:QTY852035 RDU852034:RDU852035 RNQ852034:RNQ852035 RXM852034:RXM852035 SHI852034:SHI852035 SRE852034:SRE852035 TBA852034:TBA852035 TKW852034:TKW852035 TUS852034:TUS852035 UEO852034:UEO852035 UOK852034:UOK852035 UYG852034:UYG852035 VIC852034:VIC852035 VRY852034:VRY852035 WBU852034:WBU852035 WLQ852034:WLQ852035 WVM852034:WVM852035 J917570:J917571 JA917570:JA917571 SW917570:SW917571 ACS917570:ACS917571 AMO917570:AMO917571 AWK917570:AWK917571 BGG917570:BGG917571 BQC917570:BQC917571 BZY917570:BZY917571 CJU917570:CJU917571 CTQ917570:CTQ917571 DDM917570:DDM917571 DNI917570:DNI917571 DXE917570:DXE917571 EHA917570:EHA917571 EQW917570:EQW917571 FAS917570:FAS917571 FKO917570:FKO917571 FUK917570:FUK917571 GEG917570:GEG917571 GOC917570:GOC917571 GXY917570:GXY917571 HHU917570:HHU917571 HRQ917570:HRQ917571 IBM917570:IBM917571 ILI917570:ILI917571 IVE917570:IVE917571 JFA917570:JFA917571 JOW917570:JOW917571 JYS917570:JYS917571 KIO917570:KIO917571 KSK917570:KSK917571 LCG917570:LCG917571 LMC917570:LMC917571 LVY917570:LVY917571 MFU917570:MFU917571 MPQ917570:MPQ917571 MZM917570:MZM917571 NJI917570:NJI917571 NTE917570:NTE917571 ODA917570:ODA917571 OMW917570:OMW917571 OWS917570:OWS917571 PGO917570:PGO917571 PQK917570:PQK917571 QAG917570:QAG917571 QKC917570:QKC917571 QTY917570:QTY917571 RDU917570:RDU917571 RNQ917570:RNQ917571 RXM917570:RXM917571 SHI917570:SHI917571 SRE917570:SRE917571 TBA917570:TBA917571 TKW917570:TKW917571 TUS917570:TUS917571 UEO917570:UEO917571 UOK917570:UOK917571 UYG917570:UYG917571 VIC917570:VIC917571 VRY917570:VRY917571 WBU917570:WBU917571 WLQ917570:WLQ917571 WVM917570:WVM917571 J983106:J983107 JA983106:JA983107 SW983106:SW983107 ACS983106:ACS983107 AMO983106:AMO983107 AWK983106:AWK983107 BGG983106:BGG983107 BQC983106:BQC983107 BZY983106:BZY983107 CJU983106:CJU983107 CTQ983106:CTQ983107 DDM983106:DDM983107 DNI983106:DNI983107 DXE983106:DXE983107 EHA983106:EHA983107 EQW983106:EQW983107 FAS983106:FAS983107 FKO983106:FKO983107 FUK983106:FUK983107 GEG983106:GEG983107 GOC983106:GOC983107 GXY983106:GXY983107 HHU983106:HHU983107 HRQ983106:HRQ983107 IBM983106:IBM983107 ILI983106:ILI983107 IVE983106:IVE983107 JFA983106:JFA983107 JOW983106:JOW983107 JYS983106:JYS983107 KIO983106:KIO983107 KSK983106:KSK983107 LCG983106:LCG983107 LMC983106:LMC983107 LVY983106:LVY983107 MFU983106:MFU983107 MPQ983106:MPQ983107 MZM983106:MZM983107 NJI983106:NJI983107 NTE983106:NTE983107 ODA983106:ODA983107 OMW983106:OMW983107 OWS983106:OWS983107 PGO983106:PGO983107 PQK983106:PQK983107 QAG983106:QAG983107 QKC983106:QKC983107 QTY983106:QTY983107 RDU983106:RDU983107 RNQ983106:RNQ983107 RXM983106:RXM983107 SHI983106:SHI983107 SRE983106:SRE983107 TBA983106:TBA983107 TKW983106:TKW983107 TUS983106:TUS983107 UEO983106:UEO983107 UOK983106:UOK983107 UYG983106:UYG983107 VIC983106:VIC983107 VRY983106:VRY983107 WBU983106:WBU983107 WLQ983106:WLQ983107 WVM983106:WVM983107" xr:uid="{00000000-0002-0000-0B00-00000B000000}">
      <formula1>0</formula1>
    </dataValidation>
    <dataValidation type="decimal" operator="greaterThanOrEqual" allowBlank="1" showInputMessage="1" showErrorMessage="1" error="Valor debe ser mayor o igual que 0" promptTitle="Reclasificacion" prompt="Si no  va a reclasificar la partida a gasto por depreciacion a PPYE, registre el movimiento en esta celda." sqref="JC65560:JD65561 SY65560:SZ65561 ACU65560:ACV65561 AMQ65560:AMR65561 AWM65560:AWN65561 BGI65560:BGJ65561 BQE65560:BQF65561 CAA65560:CAB65561 CJW65560:CJX65561 CTS65560:CTT65561 DDO65560:DDP65561 DNK65560:DNL65561 DXG65560:DXH65561 EHC65560:EHD65561 EQY65560:EQZ65561 FAU65560:FAV65561 FKQ65560:FKR65561 FUM65560:FUN65561 GEI65560:GEJ65561 GOE65560:GOF65561 GYA65560:GYB65561 HHW65560:HHX65561 HRS65560:HRT65561 IBO65560:IBP65561 ILK65560:ILL65561 IVG65560:IVH65561 JFC65560:JFD65561 JOY65560:JOZ65561 JYU65560:JYV65561 KIQ65560:KIR65561 KSM65560:KSN65561 LCI65560:LCJ65561 LME65560:LMF65561 LWA65560:LWB65561 MFW65560:MFX65561 MPS65560:MPT65561 MZO65560:MZP65561 NJK65560:NJL65561 NTG65560:NTH65561 ODC65560:ODD65561 OMY65560:OMZ65561 OWU65560:OWV65561 PGQ65560:PGR65561 PQM65560:PQN65561 QAI65560:QAJ65561 QKE65560:QKF65561 QUA65560:QUB65561 RDW65560:RDX65561 RNS65560:RNT65561 RXO65560:RXP65561 SHK65560:SHL65561 SRG65560:SRH65561 TBC65560:TBD65561 TKY65560:TKZ65561 TUU65560:TUV65561 UEQ65560:UER65561 UOM65560:UON65561 UYI65560:UYJ65561 VIE65560:VIF65561 VSA65560:VSB65561 WBW65560:WBX65561 WLS65560:WLT65561 WVO65560:WVP65561 JC131096:JD131097 SY131096:SZ131097 ACU131096:ACV131097 AMQ131096:AMR131097 AWM131096:AWN131097 BGI131096:BGJ131097 BQE131096:BQF131097 CAA131096:CAB131097 CJW131096:CJX131097 CTS131096:CTT131097 DDO131096:DDP131097 DNK131096:DNL131097 DXG131096:DXH131097 EHC131096:EHD131097 EQY131096:EQZ131097 FAU131096:FAV131097 FKQ131096:FKR131097 FUM131096:FUN131097 GEI131096:GEJ131097 GOE131096:GOF131097 GYA131096:GYB131097 HHW131096:HHX131097 HRS131096:HRT131097 IBO131096:IBP131097 ILK131096:ILL131097 IVG131096:IVH131097 JFC131096:JFD131097 JOY131096:JOZ131097 JYU131096:JYV131097 KIQ131096:KIR131097 KSM131096:KSN131097 LCI131096:LCJ131097 LME131096:LMF131097 LWA131096:LWB131097 MFW131096:MFX131097 MPS131096:MPT131097 MZO131096:MZP131097 NJK131096:NJL131097 NTG131096:NTH131097 ODC131096:ODD131097 OMY131096:OMZ131097 OWU131096:OWV131097 PGQ131096:PGR131097 PQM131096:PQN131097 QAI131096:QAJ131097 QKE131096:QKF131097 QUA131096:QUB131097 RDW131096:RDX131097 RNS131096:RNT131097 RXO131096:RXP131097 SHK131096:SHL131097 SRG131096:SRH131097 TBC131096:TBD131097 TKY131096:TKZ131097 TUU131096:TUV131097 UEQ131096:UER131097 UOM131096:UON131097 UYI131096:UYJ131097 VIE131096:VIF131097 VSA131096:VSB131097 WBW131096:WBX131097 WLS131096:WLT131097 WVO131096:WVP131097 JC196632:JD196633 SY196632:SZ196633 ACU196632:ACV196633 AMQ196632:AMR196633 AWM196632:AWN196633 BGI196632:BGJ196633 BQE196632:BQF196633 CAA196632:CAB196633 CJW196632:CJX196633 CTS196632:CTT196633 DDO196632:DDP196633 DNK196632:DNL196633 DXG196632:DXH196633 EHC196632:EHD196633 EQY196632:EQZ196633 FAU196632:FAV196633 FKQ196632:FKR196633 FUM196632:FUN196633 GEI196632:GEJ196633 GOE196632:GOF196633 GYA196632:GYB196633 HHW196632:HHX196633 HRS196632:HRT196633 IBO196632:IBP196633 ILK196632:ILL196633 IVG196632:IVH196633 JFC196632:JFD196633 JOY196632:JOZ196633 JYU196632:JYV196633 KIQ196632:KIR196633 KSM196632:KSN196633 LCI196632:LCJ196633 LME196632:LMF196633 LWA196632:LWB196633 MFW196632:MFX196633 MPS196632:MPT196633 MZO196632:MZP196633 NJK196632:NJL196633 NTG196632:NTH196633 ODC196632:ODD196633 OMY196632:OMZ196633 OWU196632:OWV196633 PGQ196632:PGR196633 PQM196632:PQN196633 QAI196632:QAJ196633 QKE196632:QKF196633 QUA196632:QUB196633 RDW196632:RDX196633 RNS196632:RNT196633 RXO196632:RXP196633 SHK196632:SHL196633 SRG196632:SRH196633 TBC196632:TBD196633 TKY196632:TKZ196633 TUU196632:TUV196633 UEQ196632:UER196633 UOM196632:UON196633 UYI196632:UYJ196633 VIE196632:VIF196633 VSA196632:VSB196633 WBW196632:WBX196633 WLS196632:WLT196633 WVO196632:WVP196633 JC262168:JD262169 SY262168:SZ262169 ACU262168:ACV262169 AMQ262168:AMR262169 AWM262168:AWN262169 BGI262168:BGJ262169 BQE262168:BQF262169 CAA262168:CAB262169 CJW262168:CJX262169 CTS262168:CTT262169 DDO262168:DDP262169 DNK262168:DNL262169 DXG262168:DXH262169 EHC262168:EHD262169 EQY262168:EQZ262169 FAU262168:FAV262169 FKQ262168:FKR262169 FUM262168:FUN262169 GEI262168:GEJ262169 GOE262168:GOF262169 GYA262168:GYB262169 HHW262168:HHX262169 HRS262168:HRT262169 IBO262168:IBP262169 ILK262168:ILL262169 IVG262168:IVH262169 JFC262168:JFD262169 JOY262168:JOZ262169 JYU262168:JYV262169 KIQ262168:KIR262169 KSM262168:KSN262169 LCI262168:LCJ262169 LME262168:LMF262169 LWA262168:LWB262169 MFW262168:MFX262169 MPS262168:MPT262169 MZO262168:MZP262169 NJK262168:NJL262169 NTG262168:NTH262169 ODC262168:ODD262169 OMY262168:OMZ262169 OWU262168:OWV262169 PGQ262168:PGR262169 PQM262168:PQN262169 QAI262168:QAJ262169 QKE262168:QKF262169 QUA262168:QUB262169 RDW262168:RDX262169 RNS262168:RNT262169 RXO262168:RXP262169 SHK262168:SHL262169 SRG262168:SRH262169 TBC262168:TBD262169 TKY262168:TKZ262169 TUU262168:TUV262169 UEQ262168:UER262169 UOM262168:UON262169 UYI262168:UYJ262169 VIE262168:VIF262169 VSA262168:VSB262169 WBW262168:WBX262169 WLS262168:WLT262169 WVO262168:WVP262169 JC327704:JD327705 SY327704:SZ327705 ACU327704:ACV327705 AMQ327704:AMR327705 AWM327704:AWN327705 BGI327704:BGJ327705 BQE327704:BQF327705 CAA327704:CAB327705 CJW327704:CJX327705 CTS327704:CTT327705 DDO327704:DDP327705 DNK327704:DNL327705 DXG327704:DXH327705 EHC327704:EHD327705 EQY327704:EQZ327705 FAU327704:FAV327705 FKQ327704:FKR327705 FUM327704:FUN327705 GEI327704:GEJ327705 GOE327704:GOF327705 GYA327704:GYB327705 HHW327704:HHX327705 HRS327704:HRT327705 IBO327704:IBP327705 ILK327704:ILL327705 IVG327704:IVH327705 JFC327704:JFD327705 JOY327704:JOZ327705 JYU327704:JYV327705 KIQ327704:KIR327705 KSM327704:KSN327705 LCI327704:LCJ327705 LME327704:LMF327705 LWA327704:LWB327705 MFW327704:MFX327705 MPS327704:MPT327705 MZO327704:MZP327705 NJK327704:NJL327705 NTG327704:NTH327705 ODC327704:ODD327705 OMY327704:OMZ327705 OWU327704:OWV327705 PGQ327704:PGR327705 PQM327704:PQN327705 QAI327704:QAJ327705 QKE327704:QKF327705 QUA327704:QUB327705 RDW327704:RDX327705 RNS327704:RNT327705 RXO327704:RXP327705 SHK327704:SHL327705 SRG327704:SRH327705 TBC327704:TBD327705 TKY327704:TKZ327705 TUU327704:TUV327705 UEQ327704:UER327705 UOM327704:UON327705 UYI327704:UYJ327705 VIE327704:VIF327705 VSA327704:VSB327705 WBW327704:WBX327705 WLS327704:WLT327705 WVO327704:WVP327705 JC393240:JD393241 SY393240:SZ393241 ACU393240:ACV393241 AMQ393240:AMR393241 AWM393240:AWN393241 BGI393240:BGJ393241 BQE393240:BQF393241 CAA393240:CAB393241 CJW393240:CJX393241 CTS393240:CTT393241 DDO393240:DDP393241 DNK393240:DNL393241 DXG393240:DXH393241 EHC393240:EHD393241 EQY393240:EQZ393241 FAU393240:FAV393241 FKQ393240:FKR393241 FUM393240:FUN393241 GEI393240:GEJ393241 GOE393240:GOF393241 GYA393240:GYB393241 HHW393240:HHX393241 HRS393240:HRT393241 IBO393240:IBP393241 ILK393240:ILL393241 IVG393240:IVH393241 JFC393240:JFD393241 JOY393240:JOZ393241 JYU393240:JYV393241 KIQ393240:KIR393241 KSM393240:KSN393241 LCI393240:LCJ393241 LME393240:LMF393241 LWA393240:LWB393241 MFW393240:MFX393241 MPS393240:MPT393241 MZO393240:MZP393241 NJK393240:NJL393241 NTG393240:NTH393241 ODC393240:ODD393241 OMY393240:OMZ393241 OWU393240:OWV393241 PGQ393240:PGR393241 PQM393240:PQN393241 QAI393240:QAJ393241 QKE393240:QKF393241 QUA393240:QUB393241 RDW393240:RDX393241 RNS393240:RNT393241 RXO393240:RXP393241 SHK393240:SHL393241 SRG393240:SRH393241 TBC393240:TBD393241 TKY393240:TKZ393241 TUU393240:TUV393241 UEQ393240:UER393241 UOM393240:UON393241 UYI393240:UYJ393241 VIE393240:VIF393241 VSA393240:VSB393241 WBW393240:WBX393241 WLS393240:WLT393241 WVO393240:WVP393241 JC458776:JD458777 SY458776:SZ458777 ACU458776:ACV458777 AMQ458776:AMR458777 AWM458776:AWN458777 BGI458776:BGJ458777 BQE458776:BQF458777 CAA458776:CAB458777 CJW458776:CJX458777 CTS458776:CTT458777 DDO458776:DDP458777 DNK458776:DNL458777 DXG458776:DXH458777 EHC458776:EHD458777 EQY458776:EQZ458777 FAU458776:FAV458777 FKQ458776:FKR458777 FUM458776:FUN458777 GEI458776:GEJ458777 GOE458776:GOF458777 GYA458776:GYB458777 HHW458776:HHX458777 HRS458776:HRT458777 IBO458776:IBP458777 ILK458776:ILL458777 IVG458776:IVH458777 JFC458776:JFD458777 JOY458776:JOZ458777 JYU458776:JYV458777 KIQ458776:KIR458777 KSM458776:KSN458777 LCI458776:LCJ458777 LME458776:LMF458777 LWA458776:LWB458777 MFW458776:MFX458777 MPS458776:MPT458777 MZO458776:MZP458777 NJK458776:NJL458777 NTG458776:NTH458777 ODC458776:ODD458777 OMY458776:OMZ458777 OWU458776:OWV458777 PGQ458776:PGR458777 PQM458776:PQN458777 QAI458776:QAJ458777 QKE458776:QKF458777 QUA458776:QUB458777 RDW458776:RDX458777 RNS458776:RNT458777 RXO458776:RXP458777 SHK458776:SHL458777 SRG458776:SRH458777 TBC458776:TBD458777 TKY458776:TKZ458777 TUU458776:TUV458777 UEQ458776:UER458777 UOM458776:UON458777 UYI458776:UYJ458777 VIE458776:VIF458777 VSA458776:VSB458777 WBW458776:WBX458777 WLS458776:WLT458777 WVO458776:WVP458777 JC524312:JD524313 SY524312:SZ524313 ACU524312:ACV524313 AMQ524312:AMR524313 AWM524312:AWN524313 BGI524312:BGJ524313 BQE524312:BQF524313 CAA524312:CAB524313 CJW524312:CJX524313 CTS524312:CTT524313 DDO524312:DDP524313 DNK524312:DNL524313 DXG524312:DXH524313 EHC524312:EHD524313 EQY524312:EQZ524313 FAU524312:FAV524313 FKQ524312:FKR524313 FUM524312:FUN524313 GEI524312:GEJ524313 GOE524312:GOF524313 GYA524312:GYB524313 HHW524312:HHX524313 HRS524312:HRT524313 IBO524312:IBP524313 ILK524312:ILL524313 IVG524312:IVH524313 JFC524312:JFD524313 JOY524312:JOZ524313 JYU524312:JYV524313 KIQ524312:KIR524313 KSM524312:KSN524313 LCI524312:LCJ524313 LME524312:LMF524313 LWA524312:LWB524313 MFW524312:MFX524313 MPS524312:MPT524313 MZO524312:MZP524313 NJK524312:NJL524313 NTG524312:NTH524313 ODC524312:ODD524313 OMY524312:OMZ524313 OWU524312:OWV524313 PGQ524312:PGR524313 PQM524312:PQN524313 QAI524312:QAJ524313 QKE524312:QKF524313 QUA524312:QUB524313 RDW524312:RDX524313 RNS524312:RNT524313 RXO524312:RXP524313 SHK524312:SHL524313 SRG524312:SRH524313 TBC524312:TBD524313 TKY524312:TKZ524313 TUU524312:TUV524313 UEQ524312:UER524313 UOM524312:UON524313 UYI524312:UYJ524313 VIE524312:VIF524313 VSA524312:VSB524313 WBW524312:WBX524313 WLS524312:WLT524313 WVO524312:WVP524313 JC589848:JD589849 SY589848:SZ589849 ACU589848:ACV589849 AMQ589848:AMR589849 AWM589848:AWN589849 BGI589848:BGJ589849 BQE589848:BQF589849 CAA589848:CAB589849 CJW589848:CJX589849 CTS589848:CTT589849 DDO589848:DDP589849 DNK589848:DNL589849 DXG589848:DXH589849 EHC589848:EHD589849 EQY589848:EQZ589849 FAU589848:FAV589849 FKQ589848:FKR589849 FUM589848:FUN589849 GEI589848:GEJ589849 GOE589848:GOF589849 GYA589848:GYB589849 HHW589848:HHX589849 HRS589848:HRT589849 IBO589848:IBP589849 ILK589848:ILL589849 IVG589848:IVH589849 JFC589848:JFD589849 JOY589848:JOZ589849 JYU589848:JYV589849 KIQ589848:KIR589849 KSM589848:KSN589849 LCI589848:LCJ589849 LME589848:LMF589849 LWA589848:LWB589849 MFW589848:MFX589849 MPS589848:MPT589849 MZO589848:MZP589849 NJK589848:NJL589849 NTG589848:NTH589849 ODC589848:ODD589849 OMY589848:OMZ589849 OWU589848:OWV589849 PGQ589848:PGR589849 PQM589848:PQN589849 QAI589848:QAJ589849 QKE589848:QKF589849 QUA589848:QUB589849 RDW589848:RDX589849 RNS589848:RNT589849 RXO589848:RXP589849 SHK589848:SHL589849 SRG589848:SRH589849 TBC589848:TBD589849 TKY589848:TKZ589849 TUU589848:TUV589849 UEQ589848:UER589849 UOM589848:UON589849 UYI589848:UYJ589849 VIE589848:VIF589849 VSA589848:VSB589849 WBW589848:WBX589849 WLS589848:WLT589849 WVO589848:WVP589849 JC655384:JD655385 SY655384:SZ655385 ACU655384:ACV655385 AMQ655384:AMR655385 AWM655384:AWN655385 BGI655384:BGJ655385 BQE655384:BQF655385 CAA655384:CAB655385 CJW655384:CJX655385 CTS655384:CTT655385 DDO655384:DDP655385 DNK655384:DNL655385 DXG655384:DXH655385 EHC655384:EHD655385 EQY655384:EQZ655385 FAU655384:FAV655385 FKQ655384:FKR655385 FUM655384:FUN655385 GEI655384:GEJ655385 GOE655384:GOF655385 GYA655384:GYB655385 HHW655384:HHX655385 HRS655384:HRT655385 IBO655384:IBP655385 ILK655384:ILL655385 IVG655384:IVH655385 JFC655384:JFD655385 JOY655384:JOZ655385 JYU655384:JYV655385 KIQ655384:KIR655385 KSM655384:KSN655385 LCI655384:LCJ655385 LME655384:LMF655385 LWA655384:LWB655385 MFW655384:MFX655385 MPS655384:MPT655385 MZO655384:MZP655385 NJK655384:NJL655385 NTG655384:NTH655385 ODC655384:ODD655385 OMY655384:OMZ655385 OWU655384:OWV655385 PGQ655384:PGR655385 PQM655384:PQN655385 QAI655384:QAJ655385 QKE655384:QKF655385 QUA655384:QUB655385 RDW655384:RDX655385 RNS655384:RNT655385 RXO655384:RXP655385 SHK655384:SHL655385 SRG655384:SRH655385 TBC655384:TBD655385 TKY655384:TKZ655385 TUU655384:TUV655385 UEQ655384:UER655385 UOM655384:UON655385 UYI655384:UYJ655385 VIE655384:VIF655385 VSA655384:VSB655385 WBW655384:WBX655385 WLS655384:WLT655385 WVO655384:WVP655385 JC720920:JD720921 SY720920:SZ720921 ACU720920:ACV720921 AMQ720920:AMR720921 AWM720920:AWN720921 BGI720920:BGJ720921 BQE720920:BQF720921 CAA720920:CAB720921 CJW720920:CJX720921 CTS720920:CTT720921 DDO720920:DDP720921 DNK720920:DNL720921 DXG720920:DXH720921 EHC720920:EHD720921 EQY720920:EQZ720921 FAU720920:FAV720921 FKQ720920:FKR720921 FUM720920:FUN720921 GEI720920:GEJ720921 GOE720920:GOF720921 GYA720920:GYB720921 HHW720920:HHX720921 HRS720920:HRT720921 IBO720920:IBP720921 ILK720920:ILL720921 IVG720920:IVH720921 JFC720920:JFD720921 JOY720920:JOZ720921 JYU720920:JYV720921 KIQ720920:KIR720921 KSM720920:KSN720921 LCI720920:LCJ720921 LME720920:LMF720921 LWA720920:LWB720921 MFW720920:MFX720921 MPS720920:MPT720921 MZO720920:MZP720921 NJK720920:NJL720921 NTG720920:NTH720921 ODC720920:ODD720921 OMY720920:OMZ720921 OWU720920:OWV720921 PGQ720920:PGR720921 PQM720920:PQN720921 QAI720920:QAJ720921 QKE720920:QKF720921 QUA720920:QUB720921 RDW720920:RDX720921 RNS720920:RNT720921 RXO720920:RXP720921 SHK720920:SHL720921 SRG720920:SRH720921 TBC720920:TBD720921 TKY720920:TKZ720921 TUU720920:TUV720921 UEQ720920:UER720921 UOM720920:UON720921 UYI720920:UYJ720921 VIE720920:VIF720921 VSA720920:VSB720921 WBW720920:WBX720921 WLS720920:WLT720921 WVO720920:WVP720921 JC786456:JD786457 SY786456:SZ786457 ACU786456:ACV786457 AMQ786456:AMR786457 AWM786456:AWN786457 BGI786456:BGJ786457 BQE786456:BQF786457 CAA786456:CAB786457 CJW786456:CJX786457 CTS786456:CTT786457 DDO786456:DDP786457 DNK786456:DNL786457 DXG786456:DXH786457 EHC786456:EHD786457 EQY786456:EQZ786457 FAU786456:FAV786457 FKQ786456:FKR786457 FUM786456:FUN786457 GEI786456:GEJ786457 GOE786456:GOF786457 GYA786456:GYB786457 HHW786456:HHX786457 HRS786456:HRT786457 IBO786456:IBP786457 ILK786456:ILL786457 IVG786456:IVH786457 JFC786456:JFD786457 JOY786456:JOZ786457 JYU786456:JYV786457 KIQ786456:KIR786457 KSM786456:KSN786457 LCI786456:LCJ786457 LME786456:LMF786457 LWA786456:LWB786457 MFW786456:MFX786457 MPS786456:MPT786457 MZO786456:MZP786457 NJK786456:NJL786457 NTG786456:NTH786457 ODC786456:ODD786457 OMY786456:OMZ786457 OWU786456:OWV786457 PGQ786456:PGR786457 PQM786456:PQN786457 QAI786456:QAJ786457 QKE786456:QKF786457 QUA786456:QUB786457 RDW786456:RDX786457 RNS786456:RNT786457 RXO786456:RXP786457 SHK786456:SHL786457 SRG786456:SRH786457 TBC786456:TBD786457 TKY786456:TKZ786457 TUU786456:TUV786457 UEQ786456:UER786457 UOM786456:UON786457 UYI786456:UYJ786457 VIE786456:VIF786457 VSA786456:VSB786457 WBW786456:WBX786457 WLS786456:WLT786457 WVO786456:WVP786457 JC851992:JD851993 SY851992:SZ851993 ACU851992:ACV851993 AMQ851992:AMR851993 AWM851992:AWN851993 BGI851992:BGJ851993 BQE851992:BQF851993 CAA851992:CAB851993 CJW851992:CJX851993 CTS851992:CTT851993 DDO851992:DDP851993 DNK851992:DNL851993 DXG851992:DXH851993 EHC851992:EHD851993 EQY851992:EQZ851993 FAU851992:FAV851993 FKQ851992:FKR851993 FUM851992:FUN851993 GEI851992:GEJ851993 GOE851992:GOF851993 GYA851992:GYB851993 HHW851992:HHX851993 HRS851992:HRT851993 IBO851992:IBP851993 ILK851992:ILL851993 IVG851992:IVH851993 JFC851992:JFD851993 JOY851992:JOZ851993 JYU851992:JYV851993 KIQ851992:KIR851993 KSM851992:KSN851993 LCI851992:LCJ851993 LME851992:LMF851993 LWA851992:LWB851993 MFW851992:MFX851993 MPS851992:MPT851993 MZO851992:MZP851993 NJK851992:NJL851993 NTG851992:NTH851993 ODC851992:ODD851993 OMY851992:OMZ851993 OWU851992:OWV851993 PGQ851992:PGR851993 PQM851992:PQN851993 QAI851992:QAJ851993 QKE851992:QKF851993 QUA851992:QUB851993 RDW851992:RDX851993 RNS851992:RNT851993 RXO851992:RXP851993 SHK851992:SHL851993 SRG851992:SRH851993 TBC851992:TBD851993 TKY851992:TKZ851993 TUU851992:TUV851993 UEQ851992:UER851993 UOM851992:UON851993 UYI851992:UYJ851993 VIE851992:VIF851993 VSA851992:VSB851993 WBW851992:WBX851993 WLS851992:WLT851993 WVO851992:WVP851993 JC917528:JD917529 SY917528:SZ917529 ACU917528:ACV917529 AMQ917528:AMR917529 AWM917528:AWN917529 BGI917528:BGJ917529 BQE917528:BQF917529 CAA917528:CAB917529 CJW917528:CJX917529 CTS917528:CTT917529 DDO917528:DDP917529 DNK917528:DNL917529 DXG917528:DXH917529 EHC917528:EHD917529 EQY917528:EQZ917529 FAU917528:FAV917529 FKQ917528:FKR917529 FUM917528:FUN917529 GEI917528:GEJ917529 GOE917528:GOF917529 GYA917528:GYB917529 HHW917528:HHX917529 HRS917528:HRT917529 IBO917528:IBP917529 ILK917528:ILL917529 IVG917528:IVH917529 JFC917528:JFD917529 JOY917528:JOZ917529 JYU917528:JYV917529 KIQ917528:KIR917529 KSM917528:KSN917529 LCI917528:LCJ917529 LME917528:LMF917529 LWA917528:LWB917529 MFW917528:MFX917529 MPS917528:MPT917529 MZO917528:MZP917529 NJK917528:NJL917529 NTG917528:NTH917529 ODC917528:ODD917529 OMY917528:OMZ917529 OWU917528:OWV917529 PGQ917528:PGR917529 PQM917528:PQN917529 QAI917528:QAJ917529 QKE917528:QKF917529 QUA917528:QUB917529 RDW917528:RDX917529 RNS917528:RNT917529 RXO917528:RXP917529 SHK917528:SHL917529 SRG917528:SRH917529 TBC917528:TBD917529 TKY917528:TKZ917529 TUU917528:TUV917529 UEQ917528:UER917529 UOM917528:UON917529 UYI917528:UYJ917529 VIE917528:VIF917529 VSA917528:VSB917529 WBW917528:WBX917529 WLS917528:WLT917529 WVO917528:WVP917529 JC983064:JD983065 SY983064:SZ983065 ACU983064:ACV983065 AMQ983064:AMR983065 AWM983064:AWN983065 BGI983064:BGJ983065 BQE983064:BQF983065 CAA983064:CAB983065 CJW983064:CJX983065 CTS983064:CTT983065 DDO983064:DDP983065 DNK983064:DNL983065 DXG983064:DXH983065 EHC983064:EHD983065 EQY983064:EQZ983065 FAU983064:FAV983065 FKQ983064:FKR983065 FUM983064:FUN983065 GEI983064:GEJ983065 GOE983064:GOF983065 GYA983064:GYB983065 HHW983064:HHX983065 HRS983064:HRT983065 IBO983064:IBP983065 ILK983064:ILL983065 IVG983064:IVH983065 JFC983064:JFD983065 JOY983064:JOZ983065 JYU983064:JYV983065 KIQ983064:KIR983065 KSM983064:KSN983065 LCI983064:LCJ983065 LME983064:LMF983065 LWA983064:LWB983065 MFW983064:MFX983065 MPS983064:MPT983065 MZO983064:MZP983065 NJK983064:NJL983065 NTG983064:NTH983065 ODC983064:ODD983065 OMY983064:OMZ983065 OWU983064:OWV983065 PGQ983064:PGR983065 PQM983064:PQN983065 QAI983064:QAJ983065 QKE983064:QKF983065 QUA983064:QUB983065 RDW983064:RDX983065 RNS983064:RNT983065 RXO983064:RXP983065 SHK983064:SHL983065 SRG983064:SRH983065 TBC983064:TBD983065 TKY983064:TKZ983065 TUU983064:TUV983065 UEQ983064:UER983065 UOM983064:UON983065 UYI983064:UYJ983065 VIE983064:VIF983065 VSA983064:VSB983065 WBW983064:WBX983065 WLS983064:WLT983065 WVO983064:WVP983065 JC65602:JD65603 SY65602:SZ65603 ACU65602:ACV65603 AMQ65602:AMR65603 AWM65602:AWN65603 BGI65602:BGJ65603 BQE65602:BQF65603 CAA65602:CAB65603 CJW65602:CJX65603 CTS65602:CTT65603 DDO65602:DDP65603 DNK65602:DNL65603 DXG65602:DXH65603 EHC65602:EHD65603 EQY65602:EQZ65603 FAU65602:FAV65603 FKQ65602:FKR65603 FUM65602:FUN65603 GEI65602:GEJ65603 GOE65602:GOF65603 GYA65602:GYB65603 HHW65602:HHX65603 HRS65602:HRT65603 IBO65602:IBP65603 ILK65602:ILL65603 IVG65602:IVH65603 JFC65602:JFD65603 JOY65602:JOZ65603 JYU65602:JYV65603 KIQ65602:KIR65603 KSM65602:KSN65603 LCI65602:LCJ65603 LME65602:LMF65603 LWA65602:LWB65603 MFW65602:MFX65603 MPS65602:MPT65603 MZO65602:MZP65603 NJK65602:NJL65603 NTG65602:NTH65603 ODC65602:ODD65603 OMY65602:OMZ65603 OWU65602:OWV65603 PGQ65602:PGR65603 PQM65602:PQN65603 QAI65602:QAJ65603 QKE65602:QKF65603 QUA65602:QUB65603 RDW65602:RDX65603 RNS65602:RNT65603 RXO65602:RXP65603 SHK65602:SHL65603 SRG65602:SRH65603 TBC65602:TBD65603 TKY65602:TKZ65603 TUU65602:TUV65603 UEQ65602:UER65603 UOM65602:UON65603 UYI65602:UYJ65603 VIE65602:VIF65603 VSA65602:VSB65603 WBW65602:WBX65603 WLS65602:WLT65603 WVO65602:WVP65603 JC131138:JD131139 SY131138:SZ131139 ACU131138:ACV131139 AMQ131138:AMR131139 AWM131138:AWN131139 BGI131138:BGJ131139 BQE131138:BQF131139 CAA131138:CAB131139 CJW131138:CJX131139 CTS131138:CTT131139 DDO131138:DDP131139 DNK131138:DNL131139 DXG131138:DXH131139 EHC131138:EHD131139 EQY131138:EQZ131139 FAU131138:FAV131139 FKQ131138:FKR131139 FUM131138:FUN131139 GEI131138:GEJ131139 GOE131138:GOF131139 GYA131138:GYB131139 HHW131138:HHX131139 HRS131138:HRT131139 IBO131138:IBP131139 ILK131138:ILL131139 IVG131138:IVH131139 JFC131138:JFD131139 JOY131138:JOZ131139 JYU131138:JYV131139 KIQ131138:KIR131139 KSM131138:KSN131139 LCI131138:LCJ131139 LME131138:LMF131139 LWA131138:LWB131139 MFW131138:MFX131139 MPS131138:MPT131139 MZO131138:MZP131139 NJK131138:NJL131139 NTG131138:NTH131139 ODC131138:ODD131139 OMY131138:OMZ131139 OWU131138:OWV131139 PGQ131138:PGR131139 PQM131138:PQN131139 QAI131138:QAJ131139 QKE131138:QKF131139 QUA131138:QUB131139 RDW131138:RDX131139 RNS131138:RNT131139 RXO131138:RXP131139 SHK131138:SHL131139 SRG131138:SRH131139 TBC131138:TBD131139 TKY131138:TKZ131139 TUU131138:TUV131139 UEQ131138:UER131139 UOM131138:UON131139 UYI131138:UYJ131139 VIE131138:VIF131139 VSA131138:VSB131139 WBW131138:WBX131139 WLS131138:WLT131139 WVO131138:WVP131139 JC196674:JD196675 SY196674:SZ196675 ACU196674:ACV196675 AMQ196674:AMR196675 AWM196674:AWN196675 BGI196674:BGJ196675 BQE196674:BQF196675 CAA196674:CAB196675 CJW196674:CJX196675 CTS196674:CTT196675 DDO196674:DDP196675 DNK196674:DNL196675 DXG196674:DXH196675 EHC196674:EHD196675 EQY196674:EQZ196675 FAU196674:FAV196675 FKQ196674:FKR196675 FUM196674:FUN196675 GEI196674:GEJ196675 GOE196674:GOF196675 GYA196674:GYB196675 HHW196674:HHX196675 HRS196674:HRT196675 IBO196674:IBP196675 ILK196674:ILL196675 IVG196674:IVH196675 JFC196674:JFD196675 JOY196674:JOZ196675 JYU196674:JYV196675 KIQ196674:KIR196675 KSM196674:KSN196675 LCI196674:LCJ196675 LME196674:LMF196675 LWA196674:LWB196675 MFW196674:MFX196675 MPS196674:MPT196675 MZO196674:MZP196675 NJK196674:NJL196675 NTG196674:NTH196675 ODC196674:ODD196675 OMY196674:OMZ196675 OWU196674:OWV196675 PGQ196674:PGR196675 PQM196674:PQN196675 QAI196674:QAJ196675 QKE196674:QKF196675 QUA196674:QUB196675 RDW196674:RDX196675 RNS196674:RNT196675 RXO196674:RXP196675 SHK196674:SHL196675 SRG196674:SRH196675 TBC196674:TBD196675 TKY196674:TKZ196675 TUU196674:TUV196675 UEQ196674:UER196675 UOM196674:UON196675 UYI196674:UYJ196675 VIE196674:VIF196675 VSA196674:VSB196675 WBW196674:WBX196675 WLS196674:WLT196675 WVO196674:WVP196675 JC262210:JD262211 SY262210:SZ262211 ACU262210:ACV262211 AMQ262210:AMR262211 AWM262210:AWN262211 BGI262210:BGJ262211 BQE262210:BQF262211 CAA262210:CAB262211 CJW262210:CJX262211 CTS262210:CTT262211 DDO262210:DDP262211 DNK262210:DNL262211 DXG262210:DXH262211 EHC262210:EHD262211 EQY262210:EQZ262211 FAU262210:FAV262211 FKQ262210:FKR262211 FUM262210:FUN262211 GEI262210:GEJ262211 GOE262210:GOF262211 GYA262210:GYB262211 HHW262210:HHX262211 HRS262210:HRT262211 IBO262210:IBP262211 ILK262210:ILL262211 IVG262210:IVH262211 JFC262210:JFD262211 JOY262210:JOZ262211 JYU262210:JYV262211 KIQ262210:KIR262211 KSM262210:KSN262211 LCI262210:LCJ262211 LME262210:LMF262211 LWA262210:LWB262211 MFW262210:MFX262211 MPS262210:MPT262211 MZO262210:MZP262211 NJK262210:NJL262211 NTG262210:NTH262211 ODC262210:ODD262211 OMY262210:OMZ262211 OWU262210:OWV262211 PGQ262210:PGR262211 PQM262210:PQN262211 QAI262210:QAJ262211 QKE262210:QKF262211 QUA262210:QUB262211 RDW262210:RDX262211 RNS262210:RNT262211 RXO262210:RXP262211 SHK262210:SHL262211 SRG262210:SRH262211 TBC262210:TBD262211 TKY262210:TKZ262211 TUU262210:TUV262211 UEQ262210:UER262211 UOM262210:UON262211 UYI262210:UYJ262211 VIE262210:VIF262211 VSA262210:VSB262211 WBW262210:WBX262211 WLS262210:WLT262211 WVO262210:WVP262211 JC327746:JD327747 SY327746:SZ327747 ACU327746:ACV327747 AMQ327746:AMR327747 AWM327746:AWN327747 BGI327746:BGJ327747 BQE327746:BQF327747 CAA327746:CAB327747 CJW327746:CJX327747 CTS327746:CTT327747 DDO327746:DDP327747 DNK327746:DNL327747 DXG327746:DXH327747 EHC327746:EHD327747 EQY327746:EQZ327747 FAU327746:FAV327747 FKQ327746:FKR327747 FUM327746:FUN327747 GEI327746:GEJ327747 GOE327746:GOF327747 GYA327746:GYB327747 HHW327746:HHX327747 HRS327746:HRT327747 IBO327746:IBP327747 ILK327746:ILL327747 IVG327746:IVH327747 JFC327746:JFD327747 JOY327746:JOZ327747 JYU327746:JYV327747 KIQ327746:KIR327747 KSM327746:KSN327747 LCI327746:LCJ327747 LME327746:LMF327747 LWA327746:LWB327747 MFW327746:MFX327747 MPS327746:MPT327747 MZO327746:MZP327747 NJK327746:NJL327747 NTG327746:NTH327747 ODC327746:ODD327747 OMY327746:OMZ327747 OWU327746:OWV327747 PGQ327746:PGR327747 PQM327746:PQN327747 QAI327746:QAJ327747 QKE327746:QKF327747 QUA327746:QUB327747 RDW327746:RDX327747 RNS327746:RNT327747 RXO327746:RXP327747 SHK327746:SHL327747 SRG327746:SRH327747 TBC327746:TBD327747 TKY327746:TKZ327747 TUU327746:TUV327747 UEQ327746:UER327747 UOM327746:UON327747 UYI327746:UYJ327747 VIE327746:VIF327747 VSA327746:VSB327747 WBW327746:WBX327747 WLS327746:WLT327747 WVO327746:WVP327747 JC393282:JD393283 SY393282:SZ393283 ACU393282:ACV393283 AMQ393282:AMR393283 AWM393282:AWN393283 BGI393282:BGJ393283 BQE393282:BQF393283 CAA393282:CAB393283 CJW393282:CJX393283 CTS393282:CTT393283 DDO393282:DDP393283 DNK393282:DNL393283 DXG393282:DXH393283 EHC393282:EHD393283 EQY393282:EQZ393283 FAU393282:FAV393283 FKQ393282:FKR393283 FUM393282:FUN393283 GEI393282:GEJ393283 GOE393282:GOF393283 GYA393282:GYB393283 HHW393282:HHX393283 HRS393282:HRT393283 IBO393282:IBP393283 ILK393282:ILL393283 IVG393282:IVH393283 JFC393282:JFD393283 JOY393282:JOZ393283 JYU393282:JYV393283 KIQ393282:KIR393283 KSM393282:KSN393283 LCI393282:LCJ393283 LME393282:LMF393283 LWA393282:LWB393283 MFW393282:MFX393283 MPS393282:MPT393283 MZO393282:MZP393283 NJK393282:NJL393283 NTG393282:NTH393283 ODC393282:ODD393283 OMY393282:OMZ393283 OWU393282:OWV393283 PGQ393282:PGR393283 PQM393282:PQN393283 QAI393282:QAJ393283 QKE393282:QKF393283 QUA393282:QUB393283 RDW393282:RDX393283 RNS393282:RNT393283 RXO393282:RXP393283 SHK393282:SHL393283 SRG393282:SRH393283 TBC393282:TBD393283 TKY393282:TKZ393283 TUU393282:TUV393283 UEQ393282:UER393283 UOM393282:UON393283 UYI393282:UYJ393283 VIE393282:VIF393283 VSA393282:VSB393283 WBW393282:WBX393283 WLS393282:WLT393283 WVO393282:WVP393283 JC458818:JD458819 SY458818:SZ458819 ACU458818:ACV458819 AMQ458818:AMR458819 AWM458818:AWN458819 BGI458818:BGJ458819 BQE458818:BQF458819 CAA458818:CAB458819 CJW458818:CJX458819 CTS458818:CTT458819 DDO458818:DDP458819 DNK458818:DNL458819 DXG458818:DXH458819 EHC458818:EHD458819 EQY458818:EQZ458819 FAU458818:FAV458819 FKQ458818:FKR458819 FUM458818:FUN458819 GEI458818:GEJ458819 GOE458818:GOF458819 GYA458818:GYB458819 HHW458818:HHX458819 HRS458818:HRT458819 IBO458818:IBP458819 ILK458818:ILL458819 IVG458818:IVH458819 JFC458818:JFD458819 JOY458818:JOZ458819 JYU458818:JYV458819 KIQ458818:KIR458819 KSM458818:KSN458819 LCI458818:LCJ458819 LME458818:LMF458819 LWA458818:LWB458819 MFW458818:MFX458819 MPS458818:MPT458819 MZO458818:MZP458819 NJK458818:NJL458819 NTG458818:NTH458819 ODC458818:ODD458819 OMY458818:OMZ458819 OWU458818:OWV458819 PGQ458818:PGR458819 PQM458818:PQN458819 QAI458818:QAJ458819 QKE458818:QKF458819 QUA458818:QUB458819 RDW458818:RDX458819 RNS458818:RNT458819 RXO458818:RXP458819 SHK458818:SHL458819 SRG458818:SRH458819 TBC458818:TBD458819 TKY458818:TKZ458819 TUU458818:TUV458819 UEQ458818:UER458819 UOM458818:UON458819 UYI458818:UYJ458819 VIE458818:VIF458819 VSA458818:VSB458819 WBW458818:WBX458819 WLS458818:WLT458819 WVO458818:WVP458819 JC524354:JD524355 SY524354:SZ524355 ACU524354:ACV524355 AMQ524354:AMR524355 AWM524354:AWN524355 BGI524354:BGJ524355 BQE524354:BQF524355 CAA524354:CAB524355 CJW524354:CJX524355 CTS524354:CTT524355 DDO524354:DDP524355 DNK524354:DNL524355 DXG524354:DXH524355 EHC524354:EHD524355 EQY524354:EQZ524355 FAU524354:FAV524355 FKQ524354:FKR524355 FUM524354:FUN524355 GEI524354:GEJ524355 GOE524354:GOF524355 GYA524354:GYB524355 HHW524354:HHX524355 HRS524354:HRT524355 IBO524354:IBP524355 ILK524354:ILL524355 IVG524354:IVH524355 JFC524354:JFD524355 JOY524354:JOZ524355 JYU524354:JYV524355 KIQ524354:KIR524355 KSM524354:KSN524355 LCI524354:LCJ524355 LME524354:LMF524355 LWA524354:LWB524355 MFW524354:MFX524355 MPS524354:MPT524355 MZO524354:MZP524355 NJK524354:NJL524355 NTG524354:NTH524355 ODC524354:ODD524355 OMY524354:OMZ524355 OWU524354:OWV524355 PGQ524354:PGR524355 PQM524354:PQN524355 QAI524354:QAJ524355 QKE524354:QKF524355 QUA524354:QUB524355 RDW524354:RDX524355 RNS524354:RNT524355 RXO524354:RXP524355 SHK524354:SHL524355 SRG524354:SRH524355 TBC524354:TBD524355 TKY524354:TKZ524355 TUU524354:TUV524355 UEQ524354:UER524355 UOM524354:UON524355 UYI524354:UYJ524355 VIE524354:VIF524355 VSA524354:VSB524355 WBW524354:WBX524355 WLS524354:WLT524355 WVO524354:WVP524355 JC589890:JD589891 SY589890:SZ589891 ACU589890:ACV589891 AMQ589890:AMR589891 AWM589890:AWN589891 BGI589890:BGJ589891 BQE589890:BQF589891 CAA589890:CAB589891 CJW589890:CJX589891 CTS589890:CTT589891 DDO589890:DDP589891 DNK589890:DNL589891 DXG589890:DXH589891 EHC589890:EHD589891 EQY589890:EQZ589891 FAU589890:FAV589891 FKQ589890:FKR589891 FUM589890:FUN589891 GEI589890:GEJ589891 GOE589890:GOF589891 GYA589890:GYB589891 HHW589890:HHX589891 HRS589890:HRT589891 IBO589890:IBP589891 ILK589890:ILL589891 IVG589890:IVH589891 JFC589890:JFD589891 JOY589890:JOZ589891 JYU589890:JYV589891 KIQ589890:KIR589891 KSM589890:KSN589891 LCI589890:LCJ589891 LME589890:LMF589891 LWA589890:LWB589891 MFW589890:MFX589891 MPS589890:MPT589891 MZO589890:MZP589891 NJK589890:NJL589891 NTG589890:NTH589891 ODC589890:ODD589891 OMY589890:OMZ589891 OWU589890:OWV589891 PGQ589890:PGR589891 PQM589890:PQN589891 QAI589890:QAJ589891 QKE589890:QKF589891 QUA589890:QUB589891 RDW589890:RDX589891 RNS589890:RNT589891 RXO589890:RXP589891 SHK589890:SHL589891 SRG589890:SRH589891 TBC589890:TBD589891 TKY589890:TKZ589891 TUU589890:TUV589891 UEQ589890:UER589891 UOM589890:UON589891 UYI589890:UYJ589891 VIE589890:VIF589891 VSA589890:VSB589891 WBW589890:WBX589891 WLS589890:WLT589891 WVO589890:WVP589891 JC655426:JD655427 SY655426:SZ655427 ACU655426:ACV655427 AMQ655426:AMR655427 AWM655426:AWN655427 BGI655426:BGJ655427 BQE655426:BQF655427 CAA655426:CAB655427 CJW655426:CJX655427 CTS655426:CTT655427 DDO655426:DDP655427 DNK655426:DNL655427 DXG655426:DXH655427 EHC655426:EHD655427 EQY655426:EQZ655427 FAU655426:FAV655427 FKQ655426:FKR655427 FUM655426:FUN655427 GEI655426:GEJ655427 GOE655426:GOF655427 GYA655426:GYB655427 HHW655426:HHX655427 HRS655426:HRT655427 IBO655426:IBP655427 ILK655426:ILL655427 IVG655426:IVH655427 JFC655426:JFD655427 JOY655426:JOZ655427 JYU655426:JYV655427 KIQ655426:KIR655427 KSM655426:KSN655427 LCI655426:LCJ655427 LME655426:LMF655427 LWA655426:LWB655427 MFW655426:MFX655427 MPS655426:MPT655427 MZO655426:MZP655427 NJK655426:NJL655427 NTG655426:NTH655427 ODC655426:ODD655427 OMY655426:OMZ655427 OWU655426:OWV655427 PGQ655426:PGR655427 PQM655426:PQN655427 QAI655426:QAJ655427 QKE655426:QKF655427 QUA655426:QUB655427 RDW655426:RDX655427 RNS655426:RNT655427 RXO655426:RXP655427 SHK655426:SHL655427 SRG655426:SRH655427 TBC655426:TBD655427 TKY655426:TKZ655427 TUU655426:TUV655427 UEQ655426:UER655427 UOM655426:UON655427 UYI655426:UYJ655427 VIE655426:VIF655427 VSA655426:VSB655427 WBW655426:WBX655427 WLS655426:WLT655427 WVO655426:WVP655427 JC720962:JD720963 SY720962:SZ720963 ACU720962:ACV720963 AMQ720962:AMR720963 AWM720962:AWN720963 BGI720962:BGJ720963 BQE720962:BQF720963 CAA720962:CAB720963 CJW720962:CJX720963 CTS720962:CTT720963 DDO720962:DDP720963 DNK720962:DNL720963 DXG720962:DXH720963 EHC720962:EHD720963 EQY720962:EQZ720963 FAU720962:FAV720963 FKQ720962:FKR720963 FUM720962:FUN720963 GEI720962:GEJ720963 GOE720962:GOF720963 GYA720962:GYB720963 HHW720962:HHX720963 HRS720962:HRT720963 IBO720962:IBP720963 ILK720962:ILL720963 IVG720962:IVH720963 JFC720962:JFD720963 JOY720962:JOZ720963 JYU720962:JYV720963 KIQ720962:KIR720963 KSM720962:KSN720963 LCI720962:LCJ720963 LME720962:LMF720963 LWA720962:LWB720963 MFW720962:MFX720963 MPS720962:MPT720963 MZO720962:MZP720963 NJK720962:NJL720963 NTG720962:NTH720963 ODC720962:ODD720963 OMY720962:OMZ720963 OWU720962:OWV720963 PGQ720962:PGR720963 PQM720962:PQN720963 QAI720962:QAJ720963 QKE720962:QKF720963 QUA720962:QUB720963 RDW720962:RDX720963 RNS720962:RNT720963 RXO720962:RXP720963 SHK720962:SHL720963 SRG720962:SRH720963 TBC720962:TBD720963 TKY720962:TKZ720963 TUU720962:TUV720963 UEQ720962:UER720963 UOM720962:UON720963 UYI720962:UYJ720963 VIE720962:VIF720963 VSA720962:VSB720963 WBW720962:WBX720963 WLS720962:WLT720963 WVO720962:WVP720963 JC786498:JD786499 SY786498:SZ786499 ACU786498:ACV786499 AMQ786498:AMR786499 AWM786498:AWN786499 BGI786498:BGJ786499 BQE786498:BQF786499 CAA786498:CAB786499 CJW786498:CJX786499 CTS786498:CTT786499 DDO786498:DDP786499 DNK786498:DNL786499 DXG786498:DXH786499 EHC786498:EHD786499 EQY786498:EQZ786499 FAU786498:FAV786499 FKQ786498:FKR786499 FUM786498:FUN786499 GEI786498:GEJ786499 GOE786498:GOF786499 GYA786498:GYB786499 HHW786498:HHX786499 HRS786498:HRT786499 IBO786498:IBP786499 ILK786498:ILL786499 IVG786498:IVH786499 JFC786498:JFD786499 JOY786498:JOZ786499 JYU786498:JYV786499 KIQ786498:KIR786499 KSM786498:KSN786499 LCI786498:LCJ786499 LME786498:LMF786499 LWA786498:LWB786499 MFW786498:MFX786499 MPS786498:MPT786499 MZO786498:MZP786499 NJK786498:NJL786499 NTG786498:NTH786499 ODC786498:ODD786499 OMY786498:OMZ786499 OWU786498:OWV786499 PGQ786498:PGR786499 PQM786498:PQN786499 QAI786498:QAJ786499 QKE786498:QKF786499 QUA786498:QUB786499 RDW786498:RDX786499 RNS786498:RNT786499 RXO786498:RXP786499 SHK786498:SHL786499 SRG786498:SRH786499 TBC786498:TBD786499 TKY786498:TKZ786499 TUU786498:TUV786499 UEQ786498:UER786499 UOM786498:UON786499 UYI786498:UYJ786499 VIE786498:VIF786499 VSA786498:VSB786499 WBW786498:WBX786499 WLS786498:WLT786499 WVO786498:WVP786499 JC852034:JD852035 SY852034:SZ852035 ACU852034:ACV852035 AMQ852034:AMR852035 AWM852034:AWN852035 BGI852034:BGJ852035 BQE852034:BQF852035 CAA852034:CAB852035 CJW852034:CJX852035 CTS852034:CTT852035 DDO852034:DDP852035 DNK852034:DNL852035 DXG852034:DXH852035 EHC852034:EHD852035 EQY852034:EQZ852035 FAU852034:FAV852035 FKQ852034:FKR852035 FUM852034:FUN852035 GEI852034:GEJ852035 GOE852034:GOF852035 GYA852034:GYB852035 HHW852034:HHX852035 HRS852034:HRT852035 IBO852034:IBP852035 ILK852034:ILL852035 IVG852034:IVH852035 JFC852034:JFD852035 JOY852034:JOZ852035 JYU852034:JYV852035 KIQ852034:KIR852035 KSM852034:KSN852035 LCI852034:LCJ852035 LME852034:LMF852035 LWA852034:LWB852035 MFW852034:MFX852035 MPS852034:MPT852035 MZO852034:MZP852035 NJK852034:NJL852035 NTG852034:NTH852035 ODC852034:ODD852035 OMY852034:OMZ852035 OWU852034:OWV852035 PGQ852034:PGR852035 PQM852034:PQN852035 QAI852034:QAJ852035 QKE852034:QKF852035 QUA852034:QUB852035 RDW852034:RDX852035 RNS852034:RNT852035 RXO852034:RXP852035 SHK852034:SHL852035 SRG852034:SRH852035 TBC852034:TBD852035 TKY852034:TKZ852035 TUU852034:TUV852035 UEQ852034:UER852035 UOM852034:UON852035 UYI852034:UYJ852035 VIE852034:VIF852035 VSA852034:VSB852035 WBW852034:WBX852035 WLS852034:WLT852035 WVO852034:WVP852035 JC917570:JD917571 SY917570:SZ917571 ACU917570:ACV917571 AMQ917570:AMR917571 AWM917570:AWN917571 BGI917570:BGJ917571 BQE917570:BQF917571 CAA917570:CAB917571 CJW917570:CJX917571 CTS917570:CTT917571 DDO917570:DDP917571 DNK917570:DNL917571 DXG917570:DXH917571 EHC917570:EHD917571 EQY917570:EQZ917571 FAU917570:FAV917571 FKQ917570:FKR917571 FUM917570:FUN917571 GEI917570:GEJ917571 GOE917570:GOF917571 GYA917570:GYB917571 HHW917570:HHX917571 HRS917570:HRT917571 IBO917570:IBP917571 ILK917570:ILL917571 IVG917570:IVH917571 JFC917570:JFD917571 JOY917570:JOZ917571 JYU917570:JYV917571 KIQ917570:KIR917571 KSM917570:KSN917571 LCI917570:LCJ917571 LME917570:LMF917571 LWA917570:LWB917571 MFW917570:MFX917571 MPS917570:MPT917571 MZO917570:MZP917571 NJK917570:NJL917571 NTG917570:NTH917571 ODC917570:ODD917571 OMY917570:OMZ917571 OWU917570:OWV917571 PGQ917570:PGR917571 PQM917570:PQN917571 QAI917570:QAJ917571 QKE917570:QKF917571 QUA917570:QUB917571 RDW917570:RDX917571 RNS917570:RNT917571 RXO917570:RXP917571 SHK917570:SHL917571 SRG917570:SRH917571 TBC917570:TBD917571 TKY917570:TKZ917571 TUU917570:TUV917571 UEQ917570:UER917571 UOM917570:UON917571 UYI917570:UYJ917571 VIE917570:VIF917571 VSA917570:VSB917571 WBW917570:WBX917571 WLS917570:WLT917571 WVO917570:WVP917571 JC983106:JD983107 SY983106:SZ983107 ACU983106:ACV983107 AMQ983106:AMR983107 AWM983106:AWN983107 BGI983106:BGJ983107 BQE983106:BQF983107 CAA983106:CAB983107 CJW983106:CJX983107 CTS983106:CTT983107 DDO983106:DDP983107 DNK983106:DNL983107 DXG983106:DXH983107 EHC983106:EHD983107 EQY983106:EQZ983107 FAU983106:FAV983107 FKQ983106:FKR983107 FUM983106:FUN983107 GEI983106:GEJ983107 GOE983106:GOF983107 GYA983106:GYB983107 HHW983106:HHX983107 HRS983106:HRT983107 IBO983106:IBP983107 ILK983106:ILL983107 IVG983106:IVH983107 JFC983106:JFD983107 JOY983106:JOZ983107 JYU983106:JYV983107 KIQ983106:KIR983107 KSM983106:KSN983107 LCI983106:LCJ983107 LME983106:LMF983107 LWA983106:LWB983107 MFW983106:MFX983107 MPS983106:MPT983107 MZO983106:MZP983107 NJK983106:NJL983107 NTG983106:NTH983107 ODC983106:ODD983107 OMY983106:OMZ983107 OWU983106:OWV983107 PGQ983106:PGR983107 PQM983106:PQN983107 QAI983106:QAJ983107 QKE983106:QKF983107 QUA983106:QUB983107 RDW983106:RDX983107 RNS983106:RNT983107 RXO983106:RXP983107 SHK983106:SHL983107 SRG983106:SRH983107 TBC983106:TBD983107 TKY983106:TKZ983107 TUU983106:TUV983107 UEQ983106:UER983107 UOM983106:UON983107 UYI983106:UYJ983107 VIE983106:VIF983107 VSA983106:VSB983107 WBW983106:WBX983107 WLS983106:WLT983107 WVO983106:WVP983107" xr:uid="{00000000-0002-0000-0B00-00000C000000}">
      <formula1>0</formula1>
    </dataValidation>
    <dataValidation type="decimal" operator="greaterThanOrEqual" allowBlank="1" showInputMessage="1" showErrorMessage="1" error="Valor debe ser mayor o igual 0" promptTitle="Reclasificacion" prompt="Diligencia estas casillas si reclasifica estas partidas a propiedad planta y equipo" sqref="WVL982827:WVM982827 I65323:J65323 IZ65323:JA65323 SV65323:SW65323 ACR65323:ACS65323 AMN65323:AMO65323 AWJ65323:AWK65323 BGF65323:BGG65323 BQB65323:BQC65323 BZX65323:BZY65323 CJT65323:CJU65323 CTP65323:CTQ65323 DDL65323:DDM65323 DNH65323:DNI65323 DXD65323:DXE65323 EGZ65323:EHA65323 EQV65323:EQW65323 FAR65323:FAS65323 FKN65323:FKO65323 FUJ65323:FUK65323 GEF65323:GEG65323 GOB65323:GOC65323 GXX65323:GXY65323 HHT65323:HHU65323 HRP65323:HRQ65323 IBL65323:IBM65323 ILH65323:ILI65323 IVD65323:IVE65323 JEZ65323:JFA65323 JOV65323:JOW65323 JYR65323:JYS65323 KIN65323:KIO65323 KSJ65323:KSK65323 LCF65323:LCG65323 LMB65323:LMC65323 LVX65323:LVY65323 MFT65323:MFU65323 MPP65323:MPQ65323 MZL65323:MZM65323 NJH65323:NJI65323 NTD65323:NTE65323 OCZ65323:ODA65323 OMV65323:OMW65323 OWR65323:OWS65323 PGN65323:PGO65323 PQJ65323:PQK65323 QAF65323:QAG65323 QKB65323:QKC65323 QTX65323:QTY65323 RDT65323:RDU65323 RNP65323:RNQ65323 RXL65323:RXM65323 SHH65323:SHI65323 SRD65323:SRE65323 TAZ65323:TBA65323 TKV65323:TKW65323 TUR65323:TUS65323 UEN65323:UEO65323 UOJ65323:UOK65323 UYF65323:UYG65323 VIB65323:VIC65323 VRX65323:VRY65323 WBT65323:WBU65323 WLP65323:WLQ65323 WVL65323:WVM65323 I130859:J130859 IZ130859:JA130859 SV130859:SW130859 ACR130859:ACS130859 AMN130859:AMO130859 AWJ130859:AWK130859 BGF130859:BGG130859 BQB130859:BQC130859 BZX130859:BZY130859 CJT130859:CJU130859 CTP130859:CTQ130859 DDL130859:DDM130859 DNH130859:DNI130859 DXD130859:DXE130859 EGZ130859:EHA130859 EQV130859:EQW130859 FAR130859:FAS130859 FKN130859:FKO130859 FUJ130859:FUK130859 GEF130859:GEG130859 GOB130859:GOC130859 GXX130859:GXY130859 HHT130859:HHU130859 HRP130859:HRQ130859 IBL130859:IBM130859 ILH130859:ILI130859 IVD130859:IVE130859 JEZ130859:JFA130859 JOV130859:JOW130859 JYR130859:JYS130859 KIN130859:KIO130859 KSJ130859:KSK130859 LCF130859:LCG130859 LMB130859:LMC130859 LVX130859:LVY130859 MFT130859:MFU130859 MPP130859:MPQ130859 MZL130859:MZM130859 NJH130859:NJI130859 NTD130859:NTE130859 OCZ130859:ODA130859 OMV130859:OMW130859 OWR130859:OWS130859 PGN130859:PGO130859 PQJ130859:PQK130859 QAF130859:QAG130859 QKB130859:QKC130859 QTX130859:QTY130859 RDT130859:RDU130859 RNP130859:RNQ130859 RXL130859:RXM130859 SHH130859:SHI130859 SRD130859:SRE130859 TAZ130859:TBA130859 TKV130859:TKW130859 TUR130859:TUS130859 UEN130859:UEO130859 UOJ130859:UOK130859 UYF130859:UYG130859 VIB130859:VIC130859 VRX130859:VRY130859 WBT130859:WBU130859 WLP130859:WLQ130859 WVL130859:WVM130859 I196395:J196395 IZ196395:JA196395 SV196395:SW196395 ACR196395:ACS196395 AMN196395:AMO196395 AWJ196395:AWK196395 BGF196395:BGG196395 BQB196395:BQC196395 BZX196395:BZY196395 CJT196395:CJU196395 CTP196395:CTQ196395 DDL196395:DDM196395 DNH196395:DNI196395 DXD196395:DXE196395 EGZ196395:EHA196395 EQV196395:EQW196395 FAR196395:FAS196395 FKN196395:FKO196395 FUJ196395:FUK196395 GEF196395:GEG196395 GOB196395:GOC196395 GXX196395:GXY196395 HHT196395:HHU196395 HRP196395:HRQ196395 IBL196395:IBM196395 ILH196395:ILI196395 IVD196395:IVE196395 JEZ196395:JFA196395 JOV196395:JOW196395 JYR196395:JYS196395 KIN196395:KIO196395 KSJ196395:KSK196395 LCF196395:LCG196395 LMB196395:LMC196395 LVX196395:LVY196395 MFT196395:MFU196395 MPP196395:MPQ196395 MZL196395:MZM196395 NJH196395:NJI196395 NTD196395:NTE196395 OCZ196395:ODA196395 OMV196395:OMW196395 OWR196395:OWS196395 PGN196395:PGO196395 PQJ196395:PQK196395 QAF196395:QAG196395 QKB196395:QKC196395 QTX196395:QTY196395 RDT196395:RDU196395 RNP196395:RNQ196395 RXL196395:RXM196395 SHH196395:SHI196395 SRD196395:SRE196395 TAZ196395:TBA196395 TKV196395:TKW196395 TUR196395:TUS196395 UEN196395:UEO196395 UOJ196395:UOK196395 UYF196395:UYG196395 VIB196395:VIC196395 VRX196395:VRY196395 WBT196395:WBU196395 WLP196395:WLQ196395 WVL196395:WVM196395 I261931:J261931 IZ261931:JA261931 SV261931:SW261931 ACR261931:ACS261931 AMN261931:AMO261931 AWJ261931:AWK261931 BGF261931:BGG261931 BQB261931:BQC261931 BZX261931:BZY261931 CJT261931:CJU261931 CTP261931:CTQ261931 DDL261931:DDM261931 DNH261931:DNI261931 DXD261931:DXE261931 EGZ261931:EHA261931 EQV261931:EQW261931 FAR261931:FAS261931 FKN261931:FKO261931 FUJ261931:FUK261931 GEF261931:GEG261931 GOB261931:GOC261931 GXX261931:GXY261931 HHT261931:HHU261931 HRP261931:HRQ261931 IBL261931:IBM261931 ILH261931:ILI261931 IVD261931:IVE261931 JEZ261931:JFA261931 JOV261931:JOW261931 JYR261931:JYS261931 KIN261931:KIO261931 KSJ261931:KSK261931 LCF261931:LCG261931 LMB261931:LMC261931 LVX261931:LVY261931 MFT261931:MFU261931 MPP261931:MPQ261931 MZL261931:MZM261931 NJH261931:NJI261931 NTD261931:NTE261931 OCZ261931:ODA261931 OMV261931:OMW261931 OWR261931:OWS261931 PGN261931:PGO261931 PQJ261931:PQK261931 QAF261931:QAG261931 QKB261931:QKC261931 QTX261931:QTY261931 RDT261931:RDU261931 RNP261931:RNQ261931 RXL261931:RXM261931 SHH261931:SHI261931 SRD261931:SRE261931 TAZ261931:TBA261931 TKV261931:TKW261931 TUR261931:TUS261931 UEN261931:UEO261931 UOJ261931:UOK261931 UYF261931:UYG261931 VIB261931:VIC261931 VRX261931:VRY261931 WBT261931:WBU261931 WLP261931:WLQ261931 WVL261931:WVM261931 I327467:J327467 IZ327467:JA327467 SV327467:SW327467 ACR327467:ACS327467 AMN327467:AMO327467 AWJ327467:AWK327467 BGF327467:BGG327467 BQB327467:BQC327467 BZX327467:BZY327467 CJT327467:CJU327467 CTP327467:CTQ327467 DDL327467:DDM327467 DNH327467:DNI327467 DXD327467:DXE327467 EGZ327467:EHA327467 EQV327467:EQW327467 FAR327467:FAS327467 FKN327467:FKO327467 FUJ327467:FUK327467 GEF327467:GEG327467 GOB327467:GOC327467 GXX327467:GXY327467 HHT327467:HHU327467 HRP327467:HRQ327467 IBL327467:IBM327467 ILH327467:ILI327467 IVD327467:IVE327467 JEZ327467:JFA327467 JOV327467:JOW327467 JYR327467:JYS327467 KIN327467:KIO327467 KSJ327467:KSK327467 LCF327467:LCG327467 LMB327467:LMC327467 LVX327467:LVY327467 MFT327467:MFU327467 MPP327467:MPQ327467 MZL327467:MZM327467 NJH327467:NJI327467 NTD327467:NTE327467 OCZ327467:ODA327467 OMV327467:OMW327467 OWR327467:OWS327467 PGN327467:PGO327467 PQJ327467:PQK327467 QAF327467:QAG327467 QKB327467:QKC327467 QTX327467:QTY327467 RDT327467:RDU327467 RNP327467:RNQ327467 RXL327467:RXM327467 SHH327467:SHI327467 SRD327467:SRE327467 TAZ327467:TBA327467 TKV327467:TKW327467 TUR327467:TUS327467 UEN327467:UEO327467 UOJ327467:UOK327467 UYF327467:UYG327467 VIB327467:VIC327467 VRX327467:VRY327467 WBT327467:WBU327467 WLP327467:WLQ327467 WVL327467:WVM327467 I393003:J393003 IZ393003:JA393003 SV393003:SW393003 ACR393003:ACS393003 AMN393003:AMO393003 AWJ393003:AWK393003 BGF393003:BGG393003 BQB393003:BQC393003 BZX393003:BZY393003 CJT393003:CJU393003 CTP393003:CTQ393003 DDL393003:DDM393003 DNH393003:DNI393003 DXD393003:DXE393003 EGZ393003:EHA393003 EQV393003:EQW393003 FAR393003:FAS393003 FKN393003:FKO393003 FUJ393003:FUK393003 GEF393003:GEG393003 GOB393003:GOC393003 GXX393003:GXY393003 HHT393003:HHU393003 HRP393003:HRQ393003 IBL393003:IBM393003 ILH393003:ILI393003 IVD393003:IVE393003 JEZ393003:JFA393003 JOV393003:JOW393003 JYR393003:JYS393003 KIN393003:KIO393003 KSJ393003:KSK393003 LCF393003:LCG393003 LMB393003:LMC393003 LVX393003:LVY393003 MFT393003:MFU393003 MPP393003:MPQ393003 MZL393003:MZM393003 NJH393003:NJI393003 NTD393003:NTE393003 OCZ393003:ODA393003 OMV393003:OMW393003 OWR393003:OWS393003 PGN393003:PGO393003 PQJ393003:PQK393003 QAF393003:QAG393003 QKB393003:QKC393003 QTX393003:QTY393003 RDT393003:RDU393003 RNP393003:RNQ393003 RXL393003:RXM393003 SHH393003:SHI393003 SRD393003:SRE393003 TAZ393003:TBA393003 TKV393003:TKW393003 TUR393003:TUS393003 UEN393003:UEO393003 UOJ393003:UOK393003 UYF393003:UYG393003 VIB393003:VIC393003 VRX393003:VRY393003 WBT393003:WBU393003 WLP393003:WLQ393003 WVL393003:WVM393003 I458539:J458539 IZ458539:JA458539 SV458539:SW458539 ACR458539:ACS458539 AMN458539:AMO458539 AWJ458539:AWK458539 BGF458539:BGG458539 BQB458539:BQC458539 BZX458539:BZY458539 CJT458539:CJU458539 CTP458539:CTQ458539 DDL458539:DDM458539 DNH458539:DNI458539 DXD458539:DXE458539 EGZ458539:EHA458539 EQV458539:EQW458539 FAR458539:FAS458539 FKN458539:FKO458539 FUJ458539:FUK458539 GEF458539:GEG458539 GOB458539:GOC458539 GXX458539:GXY458539 HHT458539:HHU458539 HRP458539:HRQ458539 IBL458539:IBM458539 ILH458539:ILI458539 IVD458539:IVE458539 JEZ458539:JFA458539 JOV458539:JOW458539 JYR458539:JYS458539 KIN458539:KIO458539 KSJ458539:KSK458539 LCF458539:LCG458539 LMB458539:LMC458539 LVX458539:LVY458539 MFT458539:MFU458539 MPP458539:MPQ458539 MZL458539:MZM458539 NJH458539:NJI458539 NTD458539:NTE458539 OCZ458539:ODA458539 OMV458539:OMW458539 OWR458539:OWS458539 PGN458539:PGO458539 PQJ458539:PQK458539 QAF458539:QAG458539 QKB458539:QKC458539 QTX458539:QTY458539 RDT458539:RDU458539 RNP458539:RNQ458539 RXL458539:RXM458539 SHH458539:SHI458539 SRD458539:SRE458539 TAZ458539:TBA458539 TKV458539:TKW458539 TUR458539:TUS458539 UEN458539:UEO458539 UOJ458539:UOK458539 UYF458539:UYG458539 VIB458539:VIC458539 VRX458539:VRY458539 WBT458539:WBU458539 WLP458539:WLQ458539 WVL458539:WVM458539 I524075:J524075 IZ524075:JA524075 SV524075:SW524075 ACR524075:ACS524075 AMN524075:AMO524075 AWJ524075:AWK524075 BGF524075:BGG524075 BQB524075:BQC524075 BZX524075:BZY524075 CJT524075:CJU524075 CTP524075:CTQ524075 DDL524075:DDM524075 DNH524075:DNI524075 DXD524075:DXE524075 EGZ524075:EHA524075 EQV524075:EQW524075 FAR524075:FAS524075 FKN524075:FKO524075 FUJ524075:FUK524075 GEF524075:GEG524075 GOB524075:GOC524075 GXX524075:GXY524075 HHT524075:HHU524075 HRP524075:HRQ524075 IBL524075:IBM524075 ILH524075:ILI524075 IVD524075:IVE524075 JEZ524075:JFA524075 JOV524075:JOW524075 JYR524075:JYS524075 KIN524075:KIO524075 KSJ524075:KSK524075 LCF524075:LCG524075 LMB524075:LMC524075 LVX524075:LVY524075 MFT524075:MFU524075 MPP524075:MPQ524075 MZL524075:MZM524075 NJH524075:NJI524075 NTD524075:NTE524075 OCZ524075:ODA524075 OMV524075:OMW524075 OWR524075:OWS524075 PGN524075:PGO524075 PQJ524075:PQK524075 QAF524075:QAG524075 QKB524075:QKC524075 QTX524075:QTY524075 RDT524075:RDU524075 RNP524075:RNQ524075 RXL524075:RXM524075 SHH524075:SHI524075 SRD524075:SRE524075 TAZ524075:TBA524075 TKV524075:TKW524075 TUR524075:TUS524075 UEN524075:UEO524075 UOJ524075:UOK524075 UYF524075:UYG524075 VIB524075:VIC524075 VRX524075:VRY524075 WBT524075:WBU524075 WLP524075:WLQ524075 WVL524075:WVM524075 I589611:J589611 IZ589611:JA589611 SV589611:SW589611 ACR589611:ACS589611 AMN589611:AMO589611 AWJ589611:AWK589611 BGF589611:BGG589611 BQB589611:BQC589611 BZX589611:BZY589611 CJT589611:CJU589611 CTP589611:CTQ589611 DDL589611:DDM589611 DNH589611:DNI589611 DXD589611:DXE589611 EGZ589611:EHA589611 EQV589611:EQW589611 FAR589611:FAS589611 FKN589611:FKO589611 FUJ589611:FUK589611 GEF589611:GEG589611 GOB589611:GOC589611 GXX589611:GXY589611 HHT589611:HHU589611 HRP589611:HRQ589611 IBL589611:IBM589611 ILH589611:ILI589611 IVD589611:IVE589611 JEZ589611:JFA589611 JOV589611:JOW589611 JYR589611:JYS589611 KIN589611:KIO589611 KSJ589611:KSK589611 LCF589611:LCG589611 LMB589611:LMC589611 LVX589611:LVY589611 MFT589611:MFU589611 MPP589611:MPQ589611 MZL589611:MZM589611 NJH589611:NJI589611 NTD589611:NTE589611 OCZ589611:ODA589611 OMV589611:OMW589611 OWR589611:OWS589611 PGN589611:PGO589611 PQJ589611:PQK589611 QAF589611:QAG589611 QKB589611:QKC589611 QTX589611:QTY589611 RDT589611:RDU589611 RNP589611:RNQ589611 RXL589611:RXM589611 SHH589611:SHI589611 SRD589611:SRE589611 TAZ589611:TBA589611 TKV589611:TKW589611 TUR589611:TUS589611 UEN589611:UEO589611 UOJ589611:UOK589611 UYF589611:UYG589611 VIB589611:VIC589611 VRX589611:VRY589611 WBT589611:WBU589611 WLP589611:WLQ589611 WVL589611:WVM589611 I655147:J655147 IZ655147:JA655147 SV655147:SW655147 ACR655147:ACS655147 AMN655147:AMO655147 AWJ655147:AWK655147 BGF655147:BGG655147 BQB655147:BQC655147 BZX655147:BZY655147 CJT655147:CJU655147 CTP655147:CTQ655147 DDL655147:DDM655147 DNH655147:DNI655147 DXD655147:DXE655147 EGZ655147:EHA655147 EQV655147:EQW655147 FAR655147:FAS655147 FKN655147:FKO655147 FUJ655147:FUK655147 GEF655147:GEG655147 GOB655147:GOC655147 GXX655147:GXY655147 HHT655147:HHU655147 HRP655147:HRQ655147 IBL655147:IBM655147 ILH655147:ILI655147 IVD655147:IVE655147 JEZ655147:JFA655147 JOV655147:JOW655147 JYR655147:JYS655147 KIN655147:KIO655147 KSJ655147:KSK655147 LCF655147:LCG655147 LMB655147:LMC655147 LVX655147:LVY655147 MFT655147:MFU655147 MPP655147:MPQ655147 MZL655147:MZM655147 NJH655147:NJI655147 NTD655147:NTE655147 OCZ655147:ODA655147 OMV655147:OMW655147 OWR655147:OWS655147 PGN655147:PGO655147 PQJ655147:PQK655147 QAF655147:QAG655147 QKB655147:QKC655147 QTX655147:QTY655147 RDT655147:RDU655147 RNP655147:RNQ655147 RXL655147:RXM655147 SHH655147:SHI655147 SRD655147:SRE655147 TAZ655147:TBA655147 TKV655147:TKW655147 TUR655147:TUS655147 UEN655147:UEO655147 UOJ655147:UOK655147 UYF655147:UYG655147 VIB655147:VIC655147 VRX655147:VRY655147 WBT655147:WBU655147 WLP655147:WLQ655147 WVL655147:WVM655147 I720683:J720683 IZ720683:JA720683 SV720683:SW720683 ACR720683:ACS720683 AMN720683:AMO720683 AWJ720683:AWK720683 BGF720683:BGG720683 BQB720683:BQC720683 BZX720683:BZY720683 CJT720683:CJU720683 CTP720683:CTQ720683 DDL720683:DDM720683 DNH720683:DNI720683 DXD720683:DXE720683 EGZ720683:EHA720683 EQV720683:EQW720683 FAR720683:FAS720683 FKN720683:FKO720683 FUJ720683:FUK720683 GEF720683:GEG720683 GOB720683:GOC720683 GXX720683:GXY720683 HHT720683:HHU720683 HRP720683:HRQ720683 IBL720683:IBM720683 ILH720683:ILI720683 IVD720683:IVE720683 JEZ720683:JFA720683 JOV720683:JOW720683 JYR720683:JYS720683 KIN720683:KIO720683 KSJ720683:KSK720683 LCF720683:LCG720683 LMB720683:LMC720683 LVX720683:LVY720683 MFT720683:MFU720683 MPP720683:MPQ720683 MZL720683:MZM720683 NJH720683:NJI720683 NTD720683:NTE720683 OCZ720683:ODA720683 OMV720683:OMW720683 OWR720683:OWS720683 PGN720683:PGO720683 PQJ720683:PQK720683 QAF720683:QAG720683 QKB720683:QKC720683 QTX720683:QTY720683 RDT720683:RDU720683 RNP720683:RNQ720683 RXL720683:RXM720683 SHH720683:SHI720683 SRD720683:SRE720683 TAZ720683:TBA720683 TKV720683:TKW720683 TUR720683:TUS720683 UEN720683:UEO720683 UOJ720683:UOK720683 UYF720683:UYG720683 VIB720683:VIC720683 VRX720683:VRY720683 WBT720683:WBU720683 WLP720683:WLQ720683 WVL720683:WVM720683 I786219:J786219 IZ786219:JA786219 SV786219:SW786219 ACR786219:ACS786219 AMN786219:AMO786219 AWJ786219:AWK786219 BGF786219:BGG786219 BQB786219:BQC786219 BZX786219:BZY786219 CJT786219:CJU786219 CTP786219:CTQ786219 DDL786219:DDM786219 DNH786219:DNI786219 DXD786219:DXE786219 EGZ786219:EHA786219 EQV786219:EQW786219 FAR786219:FAS786219 FKN786219:FKO786219 FUJ786219:FUK786219 GEF786219:GEG786219 GOB786219:GOC786219 GXX786219:GXY786219 HHT786219:HHU786219 HRP786219:HRQ786219 IBL786219:IBM786219 ILH786219:ILI786219 IVD786219:IVE786219 JEZ786219:JFA786219 JOV786219:JOW786219 JYR786219:JYS786219 KIN786219:KIO786219 KSJ786219:KSK786219 LCF786219:LCG786219 LMB786219:LMC786219 LVX786219:LVY786219 MFT786219:MFU786219 MPP786219:MPQ786219 MZL786219:MZM786219 NJH786219:NJI786219 NTD786219:NTE786219 OCZ786219:ODA786219 OMV786219:OMW786219 OWR786219:OWS786219 PGN786219:PGO786219 PQJ786219:PQK786219 QAF786219:QAG786219 QKB786219:QKC786219 QTX786219:QTY786219 RDT786219:RDU786219 RNP786219:RNQ786219 RXL786219:RXM786219 SHH786219:SHI786219 SRD786219:SRE786219 TAZ786219:TBA786219 TKV786219:TKW786219 TUR786219:TUS786219 UEN786219:UEO786219 UOJ786219:UOK786219 UYF786219:UYG786219 VIB786219:VIC786219 VRX786219:VRY786219 WBT786219:WBU786219 WLP786219:WLQ786219 WVL786219:WVM786219 I851755:J851755 IZ851755:JA851755 SV851755:SW851755 ACR851755:ACS851755 AMN851755:AMO851755 AWJ851755:AWK851755 BGF851755:BGG851755 BQB851755:BQC851755 BZX851755:BZY851755 CJT851755:CJU851755 CTP851755:CTQ851755 DDL851755:DDM851755 DNH851755:DNI851755 DXD851755:DXE851755 EGZ851755:EHA851755 EQV851755:EQW851755 FAR851755:FAS851755 FKN851755:FKO851755 FUJ851755:FUK851755 GEF851755:GEG851755 GOB851755:GOC851755 GXX851755:GXY851755 HHT851755:HHU851755 HRP851755:HRQ851755 IBL851755:IBM851755 ILH851755:ILI851755 IVD851755:IVE851755 JEZ851755:JFA851755 JOV851755:JOW851755 JYR851755:JYS851755 KIN851755:KIO851755 KSJ851755:KSK851755 LCF851755:LCG851755 LMB851755:LMC851755 LVX851755:LVY851755 MFT851755:MFU851755 MPP851755:MPQ851755 MZL851755:MZM851755 NJH851755:NJI851755 NTD851755:NTE851755 OCZ851755:ODA851755 OMV851755:OMW851755 OWR851755:OWS851755 PGN851755:PGO851755 PQJ851755:PQK851755 QAF851755:QAG851755 QKB851755:QKC851755 QTX851755:QTY851755 RDT851755:RDU851755 RNP851755:RNQ851755 RXL851755:RXM851755 SHH851755:SHI851755 SRD851755:SRE851755 TAZ851755:TBA851755 TKV851755:TKW851755 TUR851755:TUS851755 UEN851755:UEO851755 UOJ851755:UOK851755 UYF851755:UYG851755 VIB851755:VIC851755 VRX851755:VRY851755 WBT851755:WBU851755 WLP851755:WLQ851755 WVL851755:WVM851755 I917291:J917291 IZ917291:JA917291 SV917291:SW917291 ACR917291:ACS917291 AMN917291:AMO917291 AWJ917291:AWK917291 BGF917291:BGG917291 BQB917291:BQC917291 BZX917291:BZY917291 CJT917291:CJU917291 CTP917291:CTQ917291 DDL917291:DDM917291 DNH917291:DNI917291 DXD917291:DXE917291 EGZ917291:EHA917291 EQV917291:EQW917291 FAR917291:FAS917291 FKN917291:FKO917291 FUJ917291:FUK917291 GEF917291:GEG917291 GOB917291:GOC917291 GXX917291:GXY917291 HHT917291:HHU917291 HRP917291:HRQ917291 IBL917291:IBM917291 ILH917291:ILI917291 IVD917291:IVE917291 JEZ917291:JFA917291 JOV917291:JOW917291 JYR917291:JYS917291 KIN917291:KIO917291 KSJ917291:KSK917291 LCF917291:LCG917291 LMB917291:LMC917291 LVX917291:LVY917291 MFT917291:MFU917291 MPP917291:MPQ917291 MZL917291:MZM917291 NJH917291:NJI917291 NTD917291:NTE917291 OCZ917291:ODA917291 OMV917291:OMW917291 OWR917291:OWS917291 PGN917291:PGO917291 PQJ917291:PQK917291 QAF917291:QAG917291 QKB917291:QKC917291 QTX917291:QTY917291 RDT917291:RDU917291 RNP917291:RNQ917291 RXL917291:RXM917291 SHH917291:SHI917291 SRD917291:SRE917291 TAZ917291:TBA917291 TKV917291:TKW917291 TUR917291:TUS917291 UEN917291:UEO917291 UOJ917291:UOK917291 UYF917291:UYG917291 VIB917291:VIC917291 VRX917291:VRY917291 WBT917291:WBU917291 WLP917291:WLQ917291 WVL917291:WVM917291 I982827:J982827 IZ982827:JA982827 SV982827:SW982827 ACR982827:ACS982827 AMN982827:AMO982827 AWJ982827:AWK982827 BGF982827:BGG982827 BQB982827:BQC982827 BZX982827:BZY982827 CJT982827:CJU982827 CTP982827:CTQ982827 DDL982827:DDM982827 DNH982827:DNI982827 DXD982827:DXE982827 EGZ982827:EHA982827 EQV982827:EQW982827 FAR982827:FAS982827 FKN982827:FKO982827 FUJ982827:FUK982827 GEF982827:GEG982827 GOB982827:GOC982827 GXX982827:GXY982827 HHT982827:HHU982827 HRP982827:HRQ982827 IBL982827:IBM982827 ILH982827:ILI982827 IVD982827:IVE982827 JEZ982827:JFA982827 JOV982827:JOW982827 JYR982827:JYS982827 KIN982827:KIO982827 KSJ982827:KSK982827 LCF982827:LCG982827 LMB982827:LMC982827 LVX982827:LVY982827 MFT982827:MFU982827 MPP982827:MPQ982827 MZL982827:MZM982827 NJH982827:NJI982827 NTD982827:NTE982827 OCZ982827:ODA982827 OMV982827:OMW982827 OWR982827:OWS982827 PGN982827:PGO982827 PQJ982827:PQK982827 QAF982827:QAG982827 QKB982827:QKC982827 QTX982827:QTY982827 RDT982827:RDU982827 RNP982827:RNQ982827 RXL982827:RXM982827 SHH982827:SHI982827 SRD982827:SRE982827 TAZ982827:TBA982827 TKV982827:TKW982827 TUR982827:TUS982827 UEN982827:UEO982827 UOJ982827:UOK982827 UYF982827:UYG982827 VIB982827:VIC982827 VRX982827:VRY982827 WBT982827:WBU982827 WLP982827:WLQ982827" xr:uid="{00000000-0002-0000-0B00-00000D000000}">
      <formula1>0</formula1>
    </dataValidation>
    <dataValidation type="decimal" operator="greaterThanOrEqual" allowBlank="1" showInputMessage="1" showErrorMessage="1" error="Valor debe ser mayor o igual 0" prompt="En caso que no haya reclasificado estas partidas a propiedad planta y equipo diligencie los valores para efectos fiscales asociando los conceptos a la renta" sqref="JC65323:JD65323 SY65323:SZ65323 ACU65323:ACV65323 AMQ65323:AMR65323 AWM65323:AWN65323 BGI65323:BGJ65323 BQE65323:BQF65323 CAA65323:CAB65323 CJW65323:CJX65323 CTS65323:CTT65323 DDO65323:DDP65323 DNK65323:DNL65323 DXG65323:DXH65323 EHC65323:EHD65323 EQY65323:EQZ65323 FAU65323:FAV65323 FKQ65323:FKR65323 FUM65323:FUN65323 GEI65323:GEJ65323 GOE65323:GOF65323 GYA65323:GYB65323 HHW65323:HHX65323 HRS65323:HRT65323 IBO65323:IBP65323 ILK65323:ILL65323 IVG65323:IVH65323 JFC65323:JFD65323 JOY65323:JOZ65323 JYU65323:JYV65323 KIQ65323:KIR65323 KSM65323:KSN65323 LCI65323:LCJ65323 LME65323:LMF65323 LWA65323:LWB65323 MFW65323:MFX65323 MPS65323:MPT65323 MZO65323:MZP65323 NJK65323:NJL65323 NTG65323:NTH65323 ODC65323:ODD65323 OMY65323:OMZ65323 OWU65323:OWV65323 PGQ65323:PGR65323 PQM65323:PQN65323 QAI65323:QAJ65323 QKE65323:QKF65323 QUA65323:QUB65323 RDW65323:RDX65323 RNS65323:RNT65323 RXO65323:RXP65323 SHK65323:SHL65323 SRG65323:SRH65323 TBC65323:TBD65323 TKY65323:TKZ65323 TUU65323:TUV65323 UEQ65323:UER65323 UOM65323:UON65323 UYI65323:UYJ65323 VIE65323:VIF65323 VSA65323:VSB65323 WBW65323:WBX65323 WLS65323:WLT65323 WVO65323:WVP65323 JC130859:JD130859 SY130859:SZ130859 ACU130859:ACV130859 AMQ130859:AMR130859 AWM130859:AWN130859 BGI130859:BGJ130859 BQE130859:BQF130859 CAA130859:CAB130859 CJW130859:CJX130859 CTS130859:CTT130859 DDO130859:DDP130859 DNK130859:DNL130859 DXG130859:DXH130859 EHC130859:EHD130859 EQY130859:EQZ130859 FAU130859:FAV130859 FKQ130859:FKR130859 FUM130859:FUN130859 GEI130859:GEJ130859 GOE130859:GOF130859 GYA130859:GYB130859 HHW130859:HHX130859 HRS130859:HRT130859 IBO130859:IBP130859 ILK130859:ILL130859 IVG130859:IVH130859 JFC130859:JFD130859 JOY130859:JOZ130859 JYU130859:JYV130859 KIQ130859:KIR130859 KSM130859:KSN130859 LCI130859:LCJ130859 LME130859:LMF130859 LWA130859:LWB130859 MFW130859:MFX130859 MPS130859:MPT130859 MZO130859:MZP130859 NJK130859:NJL130859 NTG130859:NTH130859 ODC130859:ODD130859 OMY130859:OMZ130859 OWU130859:OWV130859 PGQ130859:PGR130859 PQM130859:PQN130859 QAI130859:QAJ130859 QKE130859:QKF130859 QUA130859:QUB130859 RDW130859:RDX130859 RNS130859:RNT130859 RXO130859:RXP130859 SHK130859:SHL130859 SRG130859:SRH130859 TBC130859:TBD130859 TKY130859:TKZ130859 TUU130859:TUV130859 UEQ130859:UER130859 UOM130859:UON130859 UYI130859:UYJ130859 VIE130859:VIF130859 VSA130859:VSB130859 WBW130859:WBX130859 WLS130859:WLT130859 WVO130859:WVP130859 JC196395:JD196395 SY196395:SZ196395 ACU196395:ACV196395 AMQ196395:AMR196395 AWM196395:AWN196395 BGI196395:BGJ196395 BQE196395:BQF196395 CAA196395:CAB196395 CJW196395:CJX196395 CTS196395:CTT196395 DDO196395:DDP196395 DNK196395:DNL196395 DXG196395:DXH196395 EHC196395:EHD196395 EQY196395:EQZ196395 FAU196395:FAV196395 FKQ196395:FKR196395 FUM196395:FUN196395 GEI196395:GEJ196395 GOE196395:GOF196395 GYA196395:GYB196395 HHW196395:HHX196395 HRS196395:HRT196395 IBO196395:IBP196395 ILK196395:ILL196395 IVG196395:IVH196395 JFC196395:JFD196395 JOY196395:JOZ196395 JYU196395:JYV196395 KIQ196395:KIR196395 KSM196395:KSN196395 LCI196395:LCJ196395 LME196395:LMF196395 LWA196395:LWB196395 MFW196395:MFX196395 MPS196395:MPT196395 MZO196395:MZP196395 NJK196395:NJL196395 NTG196395:NTH196395 ODC196395:ODD196395 OMY196395:OMZ196395 OWU196395:OWV196395 PGQ196395:PGR196395 PQM196395:PQN196395 QAI196395:QAJ196395 QKE196395:QKF196395 QUA196395:QUB196395 RDW196395:RDX196395 RNS196395:RNT196395 RXO196395:RXP196395 SHK196395:SHL196395 SRG196395:SRH196395 TBC196395:TBD196395 TKY196395:TKZ196395 TUU196395:TUV196395 UEQ196395:UER196395 UOM196395:UON196395 UYI196395:UYJ196395 VIE196395:VIF196395 VSA196395:VSB196395 WBW196395:WBX196395 WLS196395:WLT196395 WVO196395:WVP196395 JC261931:JD261931 SY261931:SZ261931 ACU261931:ACV261931 AMQ261931:AMR261931 AWM261931:AWN261931 BGI261931:BGJ261931 BQE261931:BQF261931 CAA261931:CAB261931 CJW261931:CJX261931 CTS261931:CTT261931 DDO261931:DDP261931 DNK261931:DNL261931 DXG261931:DXH261931 EHC261931:EHD261931 EQY261931:EQZ261931 FAU261931:FAV261931 FKQ261931:FKR261931 FUM261931:FUN261931 GEI261931:GEJ261931 GOE261931:GOF261931 GYA261931:GYB261931 HHW261931:HHX261931 HRS261931:HRT261931 IBO261931:IBP261931 ILK261931:ILL261931 IVG261931:IVH261931 JFC261931:JFD261931 JOY261931:JOZ261931 JYU261931:JYV261931 KIQ261931:KIR261931 KSM261931:KSN261931 LCI261931:LCJ261931 LME261931:LMF261931 LWA261931:LWB261931 MFW261931:MFX261931 MPS261931:MPT261931 MZO261931:MZP261931 NJK261931:NJL261931 NTG261931:NTH261931 ODC261931:ODD261931 OMY261931:OMZ261931 OWU261931:OWV261931 PGQ261931:PGR261931 PQM261931:PQN261931 QAI261931:QAJ261931 QKE261931:QKF261931 QUA261931:QUB261931 RDW261931:RDX261931 RNS261931:RNT261931 RXO261931:RXP261931 SHK261931:SHL261931 SRG261931:SRH261931 TBC261931:TBD261931 TKY261931:TKZ261931 TUU261931:TUV261931 UEQ261931:UER261931 UOM261931:UON261931 UYI261931:UYJ261931 VIE261931:VIF261931 VSA261931:VSB261931 WBW261931:WBX261931 WLS261931:WLT261931 WVO261931:WVP261931 JC327467:JD327467 SY327467:SZ327467 ACU327467:ACV327467 AMQ327467:AMR327467 AWM327467:AWN327467 BGI327467:BGJ327467 BQE327467:BQF327467 CAA327467:CAB327467 CJW327467:CJX327467 CTS327467:CTT327467 DDO327467:DDP327467 DNK327467:DNL327467 DXG327467:DXH327467 EHC327467:EHD327467 EQY327467:EQZ327467 FAU327467:FAV327467 FKQ327467:FKR327467 FUM327467:FUN327467 GEI327467:GEJ327467 GOE327467:GOF327467 GYA327467:GYB327467 HHW327467:HHX327467 HRS327467:HRT327467 IBO327467:IBP327467 ILK327467:ILL327467 IVG327467:IVH327467 JFC327467:JFD327467 JOY327467:JOZ327467 JYU327467:JYV327467 KIQ327467:KIR327467 KSM327467:KSN327467 LCI327467:LCJ327467 LME327467:LMF327467 LWA327467:LWB327467 MFW327467:MFX327467 MPS327467:MPT327467 MZO327467:MZP327467 NJK327467:NJL327467 NTG327467:NTH327467 ODC327467:ODD327467 OMY327467:OMZ327467 OWU327467:OWV327467 PGQ327467:PGR327467 PQM327467:PQN327467 QAI327467:QAJ327467 QKE327467:QKF327467 QUA327467:QUB327467 RDW327467:RDX327467 RNS327467:RNT327467 RXO327467:RXP327467 SHK327467:SHL327467 SRG327467:SRH327467 TBC327467:TBD327467 TKY327467:TKZ327467 TUU327467:TUV327467 UEQ327467:UER327467 UOM327467:UON327467 UYI327467:UYJ327467 VIE327467:VIF327467 VSA327467:VSB327467 WBW327467:WBX327467 WLS327467:WLT327467 WVO327467:WVP327467 JC393003:JD393003 SY393003:SZ393003 ACU393003:ACV393003 AMQ393003:AMR393003 AWM393003:AWN393003 BGI393003:BGJ393003 BQE393003:BQF393003 CAA393003:CAB393003 CJW393003:CJX393003 CTS393003:CTT393003 DDO393003:DDP393003 DNK393003:DNL393003 DXG393003:DXH393003 EHC393003:EHD393003 EQY393003:EQZ393003 FAU393003:FAV393003 FKQ393003:FKR393003 FUM393003:FUN393003 GEI393003:GEJ393003 GOE393003:GOF393003 GYA393003:GYB393003 HHW393003:HHX393003 HRS393003:HRT393003 IBO393003:IBP393003 ILK393003:ILL393003 IVG393003:IVH393003 JFC393003:JFD393003 JOY393003:JOZ393003 JYU393003:JYV393003 KIQ393003:KIR393003 KSM393003:KSN393003 LCI393003:LCJ393003 LME393003:LMF393003 LWA393003:LWB393003 MFW393003:MFX393003 MPS393003:MPT393003 MZO393003:MZP393003 NJK393003:NJL393003 NTG393003:NTH393003 ODC393003:ODD393003 OMY393003:OMZ393003 OWU393003:OWV393003 PGQ393003:PGR393003 PQM393003:PQN393003 QAI393003:QAJ393003 QKE393003:QKF393003 QUA393003:QUB393003 RDW393003:RDX393003 RNS393003:RNT393003 RXO393003:RXP393003 SHK393003:SHL393003 SRG393003:SRH393003 TBC393003:TBD393003 TKY393003:TKZ393003 TUU393003:TUV393003 UEQ393003:UER393003 UOM393003:UON393003 UYI393003:UYJ393003 VIE393003:VIF393003 VSA393003:VSB393003 WBW393003:WBX393003 WLS393003:WLT393003 WVO393003:WVP393003 JC458539:JD458539 SY458539:SZ458539 ACU458539:ACV458539 AMQ458539:AMR458539 AWM458539:AWN458539 BGI458539:BGJ458539 BQE458539:BQF458539 CAA458539:CAB458539 CJW458539:CJX458539 CTS458539:CTT458539 DDO458539:DDP458539 DNK458539:DNL458539 DXG458539:DXH458539 EHC458539:EHD458539 EQY458539:EQZ458539 FAU458539:FAV458539 FKQ458539:FKR458539 FUM458539:FUN458539 GEI458539:GEJ458539 GOE458539:GOF458539 GYA458539:GYB458539 HHW458539:HHX458539 HRS458539:HRT458539 IBO458539:IBP458539 ILK458539:ILL458539 IVG458539:IVH458539 JFC458539:JFD458539 JOY458539:JOZ458539 JYU458539:JYV458539 KIQ458539:KIR458539 KSM458539:KSN458539 LCI458539:LCJ458539 LME458539:LMF458539 LWA458539:LWB458539 MFW458539:MFX458539 MPS458539:MPT458539 MZO458539:MZP458539 NJK458539:NJL458539 NTG458539:NTH458539 ODC458539:ODD458539 OMY458539:OMZ458539 OWU458539:OWV458539 PGQ458539:PGR458539 PQM458539:PQN458539 QAI458539:QAJ458539 QKE458539:QKF458539 QUA458539:QUB458539 RDW458539:RDX458539 RNS458539:RNT458539 RXO458539:RXP458539 SHK458539:SHL458539 SRG458539:SRH458539 TBC458539:TBD458539 TKY458539:TKZ458539 TUU458539:TUV458539 UEQ458539:UER458539 UOM458539:UON458539 UYI458539:UYJ458539 VIE458539:VIF458539 VSA458539:VSB458539 WBW458539:WBX458539 WLS458539:WLT458539 WVO458539:WVP458539 JC524075:JD524075 SY524075:SZ524075 ACU524075:ACV524075 AMQ524075:AMR524075 AWM524075:AWN524075 BGI524075:BGJ524075 BQE524075:BQF524075 CAA524075:CAB524075 CJW524075:CJX524075 CTS524075:CTT524075 DDO524075:DDP524075 DNK524075:DNL524075 DXG524075:DXH524075 EHC524075:EHD524075 EQY524075:EQZ524075 FAU524075:FAV524075 FKQ524075:FKR524075 FUM524075:FUN524075 GEI524075:GEJ524075 GOE524075:GOF524075 GYA524075:GYB524075 HHW524075:HHX524075 HRS524075:HRT524075 IBO524075:IBP524075 ILK524075:ILL524075 IVG524075:IVH524075 JFC524075:JFD524075 JOY524075:JOZ524075 JYU524075:JYV524075 KIQ524075:KIR524075 KSM524075:KSN524075 LCI524075:LCJ524075 LME524075:LMF524075 LWA524075:LWB524075 MFW524075:MFX524075 MPS524075:MPT524075 MZO524075:MZP524075 NJK524075:NJL524075 NTG524075:NTH524075 ODC524075:ODD524075 OMY524075:OMZ524075 OWU524075:OWV524075 PGQ524075:PGR524075 PQM524075:PQN524075 QAI524075:QAJ524075 QKE524075:QKF524075 QUA524075:QUB524075 RDW524075:RDX524075 RNS524075:RNT524075 RXO524075:RXP524075 SHK524075:SHL524075 SRG524075:SRH524075 TBC524075:TBD524075 TKY524075:TKZ524075 TUU524075:TUV524075 UEQ524075:UER524075 UOM524075:UON524075 UYI524075:UYJ524075 VIE524075:VIF524075 VSA524075:VSB524075 WBW524075:WBX524075 WLS524075:WLT524075 WVO524075:WVP524075 JC589611:JD589611 SY589611:SZ589611 ACU589611:ACV589611 AMQ589611:AMR589611 AWM589611:AWN589611 BGI589611:BGJ589611 BQE589611:BQF589611 CAA589611:CAB589611 CJW589611:CJX589611 CTS589611:CTT589611 DDO589611:DDP589611 DNK589611:DNL589611 DXG589611:DXH589611 EHC589611:EHD589611 EQY589611:EQZ589611 FAU589611:FAV589611 FKQ589611:FKR589611 FUM589611:FUN589611 GEI589611:GEJ589611 GOE589611:GOF589611 GYA589611:GYB589611 HHW589611:HHX589611 HRS589611:HRT589611 IBO589611:IBP589611 ILK589611:ILL589611 IVG589611:IVH589611 JFC589611:JFD589611 JOY589611:JOZ589611 JYU589611:JYV589611 KIQ589611:KIR589611 KSM589611:KSN589611 LCI589611:LCJ589611 LME589611:LMF589611 LWA589611:LWB589611 MFW589611:MFX589611 MPS589611:MPT589611 MZO589611:MZP589611 NJK589611:NJL589611 NTG589611:NTH589611 ODC589611:ODD589611 OMY589611:OMZ589611 OWU589611:OWV589611 PGQ589611:PGR589611 PQM589611:PQN589611 QAI589611:QAJ589611 QKE589611:QKF589611 QUA589611:QUB589611 RDW589611:RDX589611 RNS589611:RNT589611 RXO589611:RXP589611 SHK589611:SHL589611 SRG589611:SRH589611 TBC589611:TBD589611 TKY589611:TKZ589611 TUU589611:TUV589611 UEQ589611:UER589611 UOM589611:UON589611 UYI589611:UYJ589611 VIE589611:VIF589611 VSA589611:VSB589611 WBW589611:WBX589611 WLS589611:WLT589611 WVO589611:WVP589611 JC655147:JD655147 SY655147:SZ655147 ACU655147:ACV655147 AMQ655147:AMR655147 AWM655147:AWN655147 BGI655147:BGJ655147 BQE655147:BQF655147 CAA655147:CAB655147 CJW655147:CJX655147 CTS655147:CTT655147 DDO655147:DDP655147 DNK655147:DNL655147 DXG655147:DXH655147 EHC655147:EHD655147 EQY655147:EQZ655147 FAU655147:FAV655147 FKQ655147:FKR655147 FUM655147:FUN655147 GEI655147:GEJ655147 GOE655147:GOF655147 GYA655147:GYB655147 HHW655147:HHX655147 HRS655147:HRT655147 IBO655147:IBP655147 ILK655147:ILL655147 IVG655147:IVH655147 JFC655147:JFD655147 JOY655147:JOZ655147 JYU655147:JYV655147 KIQ655147:KIR655147 KSM655147:KSN655147 LCI655147:LCJ655147 LME655147:LMF655147 LWA655147:LWB655147 MFW655147:MFX655147 MPS655147:MPT655147 MZO655147:MZP655147 NJK655147:NJL655147 NTG655147:NTH655147 ODC655147:ODD655147 OMY655147:OMZ655147 OWU655147:OWV655147 PGQ655147:PGR655147 PQM655147:PQN655147 QAI655147:QAJ655147 QKE655147:QKF655147 QUA655147:QUB655147 RDW655147:RDX655147 RNS655147:RNT655147 RXO655147:RXP655147 SHK655147:SHL655147 SRG655147:SRH655147 TBC655147:TBD655147 TKY655147:TKZ655147 TUU655147:TUV655147 UEQ655147:UER655147 UOM655147:UON655147 UYI655147:UYJ655147 VIE655147:VIF655147 VSA655147:VSB655147 WBW655147:WBX655147 WLS655147:WLT655147 WVO655147:WVP655147 JC720683:JD720683 SY720683:SZ720683 ACU720683:ACV720683 AMQ720683:AMR720683 AWM720683:AWN720683 BGI720683:BGJ720683 BQE720683:BQF720683 CAA720683:CAB720683 CJW720683:CJX720683 CTS720683:CTT720683 DDO720683:DDP720683 DNK720683:DNL720683 DXG720683:DXH720683 EHC720683:EHD720683 EQY720683:EQZ720683 FAU720683:FAV720683 FKQ720683:FKR720683 FUM720683:FUN720683 GEI720683:GEJ720683 GOE720683:GOF720683 GYA720683:GYB720683 HHW720683:HHX720683 HRS720683:HRT720683 IBO720683:IBP720683 ILK720683:ILL720683 IVG720683:IVH720683 JFC720683:JFD720683 JOY720683:JOZ720683 JYU720683:JYV720683 KIQ720683:KIR720683 KSM720683:KSN720683 LCI720683:LCJ720683 LME720683:LMF720683 LWA720683:LWB720683 MFW720683:MFX720683 MPS720683:MPT720683 MZO720683:MZP720683 NJK720683:NJL720683 NTG720683:NTH720683 ODC720683:ODD720683 OMY720683:OMZ720683 OWU720683:OWV720683 PGQ720683:PGR720683 PQM720683:PQN720683 QAI720683:QAJ720683 QKE720683:QKF720683 QUA720683:QUB720683 RDW720683:RDX720683 RNS720683:RNT720683 RXO720683:RXP720683 SHK720683:SHL720683 SRG720683:SRH720683 TBC720683:TBD720683 TKY720683:TKZ720683 TUU720683:TUV720683 UEQ720683:UER720683 UOM720683:UON720683 UYI720683:UYJ720683 VIE720683:VIF720683 VSA720683:VSB720683 WBW720683:WBX720683 WLS720683:WLT720683 WVO720683:WVP720683 JC786219:JD786219 SY786219:SZ786219 ACU786219:ACV786219 AMQ786219:AMR786219 AWM786219:AWN786219 BGI786219:BGJ786219 BQE786219:BQF786219 CAA786219:CAB786219 CJW786219:CJX786219 CTS786219:CTT786219 DDO786219:DDP786219 DNK786219:DNL786219 DXG786219:DXH786219 EHC786219:EHD786219 EQY786219:EQZ786219 FAU786219:FAV786219 FKQ786219:FKR786219 FUM786219:FUN786219 GEI786219:GEJ786219 GOE786219:GOF786219 GYA786219:GYB786219 HHW786219:HHX786219 HRS786219:HRT786219 IBO786219:IBP786219 ILK786219:ILL786219 IVG786219:IVH786219 JFC786219:JFD786219 JOY786219:JOZ786219 JYU786219:JYV786219 KIQ786219:KIR786219 KSM786219:KSN786219 LCI786219:LCJ786219 LME786219:LMF786219 LWA786219:LWB786219 MFW786219:MFX786219 MPS786219:MPT786219 MZO786219:MZP786219 NJK786219:NJL786219 NTG786219:NTH786219 ODC786219:ODD786219 OMY786219:OMZ786219 OWU786219:OWV786219 PGQ786219:PGR786219 PQM786219:PQN786219 QAI786219:QAJ786219 QKE786219:QKF786219 QUA786219:QUB786219 RDW786219:RDX786219 RNS786219:RNT786219 RXO786219:RXP786219 SHK786219:SHL786219 SRG786219:SRH786219 TBC786219:TBD786219 TKY786219:TKZ786219 TUU786219:TUV786219 UEQ786219:UER786219 UOM786219:UON786219 UYI786219:UYJ786219 VIE786219:VIF786219 VSA786219:VSB786219 WBW786219:WBX786219 WLS786219:WLT786219 WVO786219:WVP786219 JC851755:JD851755 SY851755:SZ851755 ACU851755:ACV851755 AMQ851755:AMR851755 AWM851755:AWN851755 BGI851755:BGJ851755 BQE851755:BQF851755 CAA851755:CAB851755 CJW851755:CJX851755 CTS851755:CTT851755 DDO851755:DDP851755 DNK851755:DNL851755 DXG851755:DXH851755 EHC851755:EHD851755 EQY851755:EQZ851755 FAU851755:FAV851755 FKQ851755:FKR851755 FUM851755:FUN851755 GEI851755:GEJ851755 GOE851755:GOF851755 GYA851755:GYB851755 HHW851755:HHX851755 HRS851755:HRT851755 IBO851755:IBP851755 ILK851755:ILL851755 IVG851755:IVH851755 JFC851755:JFD851755 JOY851755:JOZ851755 JYU851755:JYV851755 KIQ851755:KIR851755 KSM851755:KSN851755 LCI851755:LCJ851755 LME851755:LMF851755 LWA851755:LWB851755 MFW851755:MFX851755 MPS851755:MPT851755 MZO851755:MZP851755 NJK851755:NJL851755 NTG851755:NTH851755 ODC851755:ODD851755 OMY851755:OMZ851755 OWU851755:OWV851755 PGQ851755:PGR851755 PQM851755:PQN851755 QAI851755:QAJ851755 QKE851755:QKF851755 QUA851755:QUB851755 RDW851755:RDX851755 RNS851755:RNT851755 RXO851755:RXP851755 SHK851755:SHL851755 SRG851755:SRH851755 TBC851755:TBD851755 TKY851755:TKZ851755 TUU851755:TUV851755 UEQ851755:UER851755 UOM851755:UON851755 UYI851755:UYJ851755 VIE851755:VIF851755 VSA851755:VSB851755 WBW851755:WBX851755 WLS851755:WLT851755 WVO851755:WVP851755 JC917291:JD917291 SY917291:SZ917291 ACU917291:ACV917291 AMQ917291:AMR917291 AWM917291:AWN917291 BGI917291:BGJ917291 BQE917291:BQF917291 CAA917291:CAB917291 CJW917291:CJX917291 CTS917291:CTT917291 DDO917291:DDP917291 DNK917291:DNL917291 DXG917291:DXH917291 EHC917291:EHD917291 EQY917291:EQZ917291 FAU917291:FAV917291 FKQ917291:FKR917291 FUM917291:FUN917291 GEI917291:GEJ917291 GOE917291:GOF917291 GYA917291:GYB917291 HHW917291:HHX917291 HRS917291:HRT917291 IBO917291:IBP917291 ILK917291:ILL917291 IVG917291:IVH917291 JFC917291:JFD917291 JOY917291:JOZ917291 JYU917291:JYV917291 KIQ917291:KIR917291 KSM917291:KSN917291 LCI917291:LCJ917291 LME917291:LMF917291 LWA917291:LWB917291 MFW917291:MFX917291 MPS917291:MPT917291 MZO917291:MZP917291 NJK917291:NJL917291 NTG917291:NTH917291 ODC917291:ODD917291 OMY917291:OMZ917291 OWU917291:OWV917291 PGQ917291:PGR917291 PQM917291:PQN917291 QAI917291:QAJ917291 QKE917291:QKF917291 QUA917291:QUB917291 RDW917291:RDX917291 RNS917291:RNT917291 RXO917291:RXP917291 SHK917291:SHL917291 SRG917291:SRH917291 TBC917291:TBD917291 TKY917291:TKZ917291 TUU917291:TUV917291 UEQ917291:UER917291 UOM917291:UON917291 UYI917291:UYJ917291 VIE917291:VIF917291 VSA917291:VSB917291 WBW917291:WBX917291 WLS917291:WLT917291 WVO917291:WVP917291 JC982827:JD982827 SY982827:SZ982827 ACU982827:ACV982827 AMQ982827:AMR982827 AWM982827:AWN982827 BGI982827:BGJ982827 BQE982827:BQF982827 CAA982827:CAB982827 CJW982827:CJX982827 CTS982827:CTT982827 DDO982827:DDP982827 DNK982827:DNL982827 DXG982827:DXH982827 EHC982827:EHD982827 EQY982827:EQZ982827 FAU982827:FAV982827 FKQ982827:FKR982827 FUM982827:FUN982827 GEI982827:GEJ982827 GOE982827:GOF982827 GYA982827:GYB982827 HHW982827:HHX982827 HRS982827:HRT982827 IBO982827:IBP982827 ILK982827:ILL982827 IVG982827:IVH982827 JFC982827:JFD982827 JOY982827:JOZ982827 JYU982827:JYV982827 KIQ982827:KIR982827 KSM982827:KSN982827 LCI982827:LCJ982827 LME982827:LMF982827 LWA982827:LWB982827 MFW982827:MFX982827 MPS982827:MPT982827 MZO982827:MZP982827 NJK982827:NJL982827 NTG982827:NTH982827 ODC982827:ODD982827 OMY982827:OMZ982827 OWU982827:OWV982827 PGQ982827:PGR982827 PQM982827:PQN982827 QAI982827:QAJ982827 QKE982827:QKF982827 QUA982827:QUB982827 RDW982827:RDX982827 RNS982827:RNT982827 RXO982827:RXP982827 SHK982827:SHL982827 SRG982827:SRH982827 TBC982827:TBD982827 TKY982827:TKZ982827 TUU982827:TUV982827 UEQ982827:UER982827 UOM982827:UON982827 UYI982827:UYJ982827 VIE982827:VIF982827 VSA982827:VSB982827 WBW982827:WBX982827 WLS982827:WLT982827 WVO982827:WVP982827" xr:uid="{00000000-0002-0000-0B00-00000E000000}">
      <formula1>0</formula1>
    </dataValidation>
    <dataValidation type="decimal" operator="greaterThanOrEqual" allowBlank="1" showInputMessage="1" showErrorMessage="1" error="Valor debe ser mayor o igual que 0" promptTitle="Diferencia contable Vs fiscal" prompt="Si existe una diferencia en el  momento del reconocimiento contable a 31/12/2015 y la elaboracion de la declaracion de renta que modifique el impuesto a las ganancias diferido, registre el ajuste respectivo" sqref="I65674:J65692 IZ65674:JA65692 SV65674:SW65692 ACR65674:ACS65692 AMN65674:AMO65692 AWJ65674:AWK65692 BGF65674:BGG65692 BQB65674:BQC65692 BZX65674:BZY65692 CJT65674:CJU65692 CTP65674:CTQ65692 DDL65674:DDM65692 DNH65674:DNI65692 DXD65674:DXE65692 EGZ65674:EHA65692 EQV65674:EQW65692 FAR65674:FAS65692 FKN65674:FKO65692 FUJ65674:FUK65692 GEF65674:GEG65692 GOB65674:GOC65692 GXX65674:GXY65692 HHT65674:HHU65692 HRP65674:HRQ65692 IBL65674:IBM65692 ILH65674:ILI65692 IVD65674:IVE65692 JEZ65674:JFA65692 JOV65674:JOW65692 JYR65674:JYS65692 KIN65674:KIO65692 KSJ65674:KSK65692 LCF65674:LCG65692 LMB65674:LMC65692 LVX65674:LVY65692 MFT65674:MFU65692 MPP65674:MPQ65692 MZL65674:MZM65692 NJH65674:NJI65692 NTD65674:NTE65692 OCZ65674:ODA65692 OMV65674:OMW65692 OWR65674:OWS65692 PGN65674:PGO65692 PQJ65674:PQK65692 QAF65674:QAG65692 QKB65674:QKC65692 QTX65674:QTY65692 RDT65674:RDU65692 RNP65674:RNQ65692 RXL65674:RXM65692 SHH65674:SHI65692 SRD65674:SRE65692 TAZ65674:TBA65692 TKV65674:TKW65692 TUR65674:TUS65692 UEN65674:UEO65692 UOJ65674:UOK65692 UYF65674:UYG65692 VIB65674:VIC65692 VRX65674:VRY65692 WBT65674:WBU65692 WLP65674:WLQ65692 WVL65674:WVM65692 I131210:J131228 IZ131210:JA131228 SV131210:SW131228 ACR131210:ACS131228 AMN131210:AMO131228 AWJ131210:AWK131228 BGF131210:BGG131228 BQB131210:BQC131228 BZX131210:BZY131228 CJT131210:CJU131228 CTP131210:CTQ131228 DDL131210:DDM131228 DNH131210:DNI131228 DXD131210:DXE131228 EGZ131210:EHA131228 EQV131210:EQW131228 FAR131210:FAS131228 FKN131210:FKO131228 FUJ131210:FUK131228 GEF131210:GEG131228 GOB131210:GOC131228 GXX131210:GXY131228 HHT131210:HHU131228 HRP131210:HRQ131228 IBL131210:IBM131228 ILH131210:ILI131228 IVD131210:IVE131228 JEZ131210:JFA131228 JOV131210:JOW131228 JYR131210:JYS131228 KIN131210:KIO131228 KSJ131210:KSK131228 LCF131210:LCG131228 LMB131210:LMC131228 LVX131210:LVY131228 MFT131210:MFU131228 MPP131210:MPQ131228 MZL131210:MZM131228 NJH131210:NJI131228 NTD131210:NTE131228 OCZ131210:ODA131228 OMV131210:OMW131228 OWR131210:OWS131228 PGN131210:PGO131228 PQJ131210:PQK131228 QAF131210:QAG131228 QKB131210:QKC131228 QTX131210:QTY131228 RDT131210:RDU131228 RNP131210:RNQ131228 RXL131210:RXM131228 SHH131210:SHI131228 SRD131210:SRE131228 TAZ131210:TBA131228 TKV131210:TKW131228 TUR131210:TUS131228 UEN131210:UEO131228 UOJ131210:UOK131228 UYF131210:UYG131228 VIB131210:VIC131228 VRX131210:VRY131228 WBT131210:WBU131228 WLP131210:WLQ131228 WVL131210:WVM131228 I196746:J196764 IZ196746:JA196764 SV196746:SW196764 ACR196746:ACS196764 AMN196746:AMO196764 AWJ196746:AWK196764 BGF196746:BGG196764 BQB196746:BQC196764 BZX196746:BZY196764 CJT196746:CJU196764 CTP196746:CTQ196764 DDL196746:DDM196764 DNH196746:DNI196764 DXD196746:DXE196764 EGZ196746:EHA196764 EQV196746:EQW196764 FAR196746:FAS196764 FKN196746:FKO196764 FUJ196746:FUK196764 GEF196746:GEG196764 GOB196746:GOC196764 GXX196746:GXY196764 HHT196746:HHU196764 HRP196746:HRQ196764 IBL196746:IBM196764 ILH196746:ILI196764 IVD196746:IVE196764 JEZ196746:JFA196764 JOV196746:JOW196764 JYR196746:JYS196764 KIN196746:KIO196764 KSJ196746:KSK196764 LCF196746:LCG196764 LMB196746:LMC196764 LVX196746:LVY196764 MFT196746:MFU196764 MPP196746:MPQ196764 MZL196746:MZM196764 NJH196746:NJI196764 NTD196746:NTE196764 OCZ196746:ODA196764 OMV196746:OMW196764 OWR196746:OWS196764 PGN196746:PGO196764 PQJ196746:PQK196764 QAF196746:QAG196764 QKB196746:QKC196764 QTX196746:QTY196764 RDT196746:RDU196764 RNP196746:RNQ196764 RXL196746:RXM196764 SHH196746:SHI196764 SRD196746:SRE196764 TAZ196746:TBA196764 TKV196746:TKW196764 TUR196746:TUS196764 UEN196746:UEO196764 UOJ196746:UOK196764 UYF196746:UYG196764 VIB196746:VIC196764 VRX196746:VRY196764 WBT196746:WBU196764 WLP196746:WLQ196764 WVL196746:WVM196764 I262282:J262300 IZ262282:JA262300 SV262282:SW262300 ACR262282:ACS262300 AMN262282:AMO262300 AWJ262282:AWK262300 BGF262282:BGG262300 BQB262282:BQC262300 BZX262282:BZY262300 CJT262282:CJU262300 CTP262282:CTQ262300 DDL262282:DDM262300 DNH262282:DNI262300 DXD262282:DXE262300 EGZ262282:EHA262300 EQV262282:EQW262300 FAR262282:FAS262300 FKN262282:FKO262300 FUJ262282:FUK262300 GEF262282:GEG262300 GOB262282:GOC262300 GXX262282:GXY262300 HHT262282:HHU262300 HRP262282:HRQ262300 IBL262282:IBM262300 ILH262282:ILI262300 IVD262282:IVE262300 JEZ262282:JFA262300 JOV262282:JOW262300 JYR262282:JYS262300 KIN262282:KIO262300 KSJ262282:KSK262300 LCF262282:LCG262300 LMB262282:LMC262300 LVX262282:LVY262300 MFT262282:MFU262300 MPP262282:MPQ262300 MZL262282:MZM262300 NJH262282:NJI262300 NTD262282:NTE262300 OCZ262282:ODA262300 OMV262282:OMW262300 OWR262282:OWS262300 PGN262282:PGO262300 PQJ262282:PQK262300 QAF262282:QAG262300 QKB262282:QKC262300 QTX262282:QTY262300 RDT262282:RDU262300 RNP262282:RNQ262300 RXL262282:RXM262300 SHH262282:SHI262300 SRD262282:SRE262300 TAZ262282:TBA262300 TKV262282:TKW262300 TUR262282:TUS262300 UEN262282:UEO262300 UOJ262282:UOK262300 UYF262282:UYG262300 VIB262282:VIC262300 VRX262282:VRY262300 WBT262282:WBU262300 WLP262282:WLQ262300 WVL262282:WVM262300 I327818:J327836 IZ327818:JA327836 SV327818:SW327836 ACR327818:ACS327836 AMN327818:AMO327836 AWJ327818:AWK327836 BGF327818:BGG327836 BQB327818:BQC327836 BZX327818:BZY327836 CJT327818:CJU327836 CTP327818:CTQ327836 DDL327818:DDM327836 DNH327818:DNI327836 DXD327818:DXE327836 EGZ327818:EHA327836 EQV327818:EQW327836 FAR327818:FAS327836 FKN327818:FKO327836 FUJ327818:FUK327836 GEF327818:GEG327836 GOB327818:GOC327836 GXX327818:GXY327836 HHT327818:HHU327836 HRP327818:HRQ327836 IBL327818:IBM327836 ILH327818:ILI327836 IVD327818:IVE327836 JEZ327818:JFA327836 JOV327818:JOW327836 JYR327818:JYS327836 KIN327818:KIO327836 KSJ327818:KSK327836 LCF327818:LCG327836 LMB327818:LMC327836 LVX327818:LVY327836 MFT327818:MFU327836 MPP327818:MPQ327836 MZL327818:MZM327836 NJH327818:NJI327836 NTD327818:NTE327836 OCZ327818:ODA327836 OMV327818:OMW327836 OWR327818:OWS327836 PGN327818:PGO327836 PQJ327818:PQK327836 QAF327818:QAG327836 QKB327818:QKC327836 QTX327818:QTY327836 RDT327818:RDU327836 RNP327818:RNQ327836 RXL327818:RXM327836 SHH327818:SHI327836 SRD327818:SRE327836 TAZ327818:TBA327836 TKV327818:TKW327836 TUR327818:TUS327836 UEN327818:UEO327836 UOJ327818:UOK327836 UYF327818:UYG327836 VIB327818:VIC327836 VRX327818:VRY327836 WBT327818:WBU327836 WLP327818:WLQ327836 WVL327818:WVM327836 I393354:J393372 IZ393354:JA393372 SV393354:SW393372 ACR393354:ACS393372 AMN393354:AMO393372 AWJ393354:AWK393372 BGF393354:BGG393372 BQB393354:BQC393372 BZX393354:BZY393372 CJT393354:CJU393372 CTP393354:CTQ393372 DDL393354:DDM393372 DNH393354:DNI393372 DXD393354:DXE393372 EGZ393354:EHA393372 EQV393354:EQW393372 FAR393354:FAS393372 FKN393354:FKO393372 FUJ393354:FUK393372 GEF393354:GEG393372 GOB393354:GOC393372 GXX393354:GXY393372 HHT393354:HHU393372 HRP393354:HRQ393372 IBL393354:IBM393372 ILH393354:ILI393372 IVD393354:IVE393372 JEZ393354:JFA393372 JOV393354:JOW393372 JYR393354:JYS393372 KIN393354:KIO393372 KSJ393354:KSK393372 LCF393354:LCG393372 LMB393354:LMC393372 LVX393354:LVY393372 MFT393354:MFU393372 MPP393354:MPQ393372 MZL393354:MZM393372 NJH393354:NJI393372 NTD393354:NTE393372 OCZ393354:ODA393372 OMV393354:OMW393372 OWR393354:OWS393372 PGN393354:PGO393372 PQJ393354:PQK393372 QAF393354:QAG393372 QKB393354:QKC393372 QTX393354:QTY393372 RDT393354:RDU393372 RNP393354:RNQ393372 RXL393354:RXM393372 SHH393354:SHI393372 SRD393354:SRE393372 TAZ393354:TBA393372 TKV393354:TKW393372 TUR393354:TUS393372 UEN393354:UEO393372 UOJ393354:UOK393372 UYF393354:UYG393372 VIB393354:VIC393372 VRX393354:VRY393372 WBT393354:WBU393372 WLP393354:WLQ393372 WVL393354:WVM393372 I458890:J458908 IZ458890:JA458908 SV458890:SW458908 ACR458890:ACS458908 AMN458890:AMO458908 AWJ458890:AWK458908 BGF458890:BGG458908 BQB458890:BQC458908 BZX458890:BZY458908 CJT458890:CJU458908 CTP458890:CTQ458908 DDL458890:DDM458908 DNH458890:DNI458908 DXD458890:DXE458908 EGZ458890:EHA458908 EQV458890:EQW458908 FAR458890:FAS458908 FKN458890:FKO458908 FUJ458890:FUK458908 GEF458890:GEG458908 GOB458890:GOC458908 GXX458890:GXY458908 HHT458890:HHU458908 HRP458890:HRQ458908 IBL458890:IBM458908 ILH458890:ILI458908 IVD458890:IVE458908 JEZ458890:JFA458908 JOV458890:JOW458908 JYR458890:JYS458908 KIN458890:KIO458908 KSJ458890:KSK458908 LCF458890:LCG458908 LMB458890:LMC458908 LVX458890:LVY458908 MFT458890:MFU458908 MPP458890:MPQ458908 MZL458890:MZM458908 NJH458890:NJI458908 NTD458890:NTE458908 OCZ458890:ODA458908 OMV458890:OMW458908 OWR458890:OWS458908 PGN458890:PGO458908 PQJ458890:PQK458908 QAF458890:QAG458908 QKB458890:QKC458908 QTX458890:QTY458908 RDT458890:RDU458908 RNP458890:RNQ458908 RXL458890:RXM458908 SHH458890:SHI458908 SRD458890:SRE458908 TAZ458890:TBA458908 TKV458890:TKW458908 TUR458890:TUS458908 UEN458890:UEO458908 UOJ458890:UOK458908 UYF458890:UYG458908 VIB458890:VIC458908 VRX458890:VRY458908 WBT458890:WBU458908 WLP458890:WLQ458908 WVL458890:WVM458908 I524426:J524444 IZ524426:JA524444 SV524426:SW524444 ACR524426:ACS524444 AMN524426:AMO524444 AWJ524426:AWK524444 BGF524426:BGG524444 BQB524426:BQC524444 BZX524426:BZY524444 CJT524426:CJU524444 CTP524426:CTQ524444 DDL524426:DDM524444 DNH524426:DNI524444 DXD524426:DXE524444 EGZ524426:EHA524444 EQV524426:EQW524444 FAR524426:FAS524444 FKN524426:FKO524444 FUJ524426:FUK524444 GEF524426:GEG524444 GOB524426:GOC524444 GXX524426:GXY524444 HHT524426:HHU524444 HRP524426:HRQ524444 IBL524426:IBM524444 ILH524426:ILI524444 IVD524426:IVE524444 JEZ524426:JFA524444 JOV524426:JOW524444 JYR524426:JYS524444 KIN524426:KIO524444 KSJ524426:KSK524444 LCF524426:LCG524444 LMB524426:LMC524444 LVX524426:LVY524444 MFT524426:MFU524444 MPP524426:MPQ524444 MZL524426:MZM524444 NJH524426:NJI524444 NTD524426:NTE524444 OCZ524426:ODA524444 OMV524426:OMW524444 OWR524426:OWS524444 PGN524426:PGO524444 PQJ524426:PQK524444 QAF524426:QAG524444 QKB524426:QKC524444 QTX524426:QTY524444 RDT524426:RDU524444 RNP524426:RNQ524444 RXL524426:RXM524444 SHH524426:SHI524444 SRD524426:SRE524444 TAZ524426:TBA524444 TKV524426:TKW524444 TUR524426:TUS524444 UEN524426:UEO524444 UOJ524426:UOK524444 UYF524426:UYG524444 VIB524426:VIC524444 VRX524426:VRY524444 WBT524426:WBU524444 WLP524426:WLQ524444 WVL524426:WVM524444 I589962:J589980 IZ589962:JA589980 SV589962:SW589980 ACR589962:ACS589980 AMN589962:AMO589980 AWJ589962:AWK589980 BGF589962:BGG589980 BQB589962:BQC589980 BZX589962:BZY589980 CJT589962:CJU589980 CTP589962:CTQ589980 DDL589962:DDM589980 DNH589962:DNI589980 DXD589962:DXE589980 EGZ589962:EHA589980 EQV589962:EQW589980 FAR589962:FAS589980 FKN589962:FKO589980 FUJ589962:FUK589980 GEF589962:GEG589980 GOB589962:GOC589980 GXX589962:GXY589980 HHT589962:HHU589980 HRP589962:HRQ589980 IBL589962:IBM589980 ILH589962:ILI589980 IVD589962:IVE589980 JEZ589962:JFA589980 JOV589962:JOW589980 JYR589962:JYS589980 KIN589962:KIO589980 KSJ589962:KSK589980 LCF589962:LCG589980 LMB589962:LMC589980 LVX589962:LVY589980 MFT589962:MFU589980 MPP589962:MPQ589980 MZL589962:MZM589980 NJH589962:NJI589980 NTD589962:NTE589980 OCZ589962:ODA589980 OMV589962:OMW589980 OWR589962:OWS589980 PGN589962:PGO589980 PQJ589962:PQK589980 QAF589962:QAG589980 QKB589962:QKC589980 QTX589962:QTY589980 RDT589962:RDU589980 RNP589962:RNQ589980 RXL589962:RXM589980 SHH589962:SHI589980 SRD589962:SRE589980 TAZ589962:TBA589980 TKV589962:TKW589980 TUR589962:TUS589980 UEN589962:UEO589980 UOJ589962:UOK589980 UYF589962:UYG589980 VIB589962:VIC589980 VRX589962:VRY589980 WBT589962:WBU589980 WLP589962:WLQ589980 WVL589962:WVM589980 I655498:J655516 IZ655498:JA655516 SV655498:SW655516 ACR655498:ACS655516 AMN655498:AMO655516 AWJ655498:AWK655516 BGF655498:BGG655516 BQB655498:BQC655516 BZX655498:BZY655516 CJT655498:CJU655516 CTP655498:CTQ655516 DDL655498:DDM655516 DNH655498:DNI655516 DXD655498:DXE655516 EGZ655498:EHA655516 EQV655498:EQW655516 FAR655498:FAS655516 FKN655498:FKO655516 FUJ655498:FUK655516 GEF655498:GEG655516 GOB655498:GOC655516 GXX655498:GXY655516 HHT655498:HHU655516 HRP655498:HRQ655516 IBL655498:IBM655516 ILH655498:ILI655516 IVD655498:IVE655516 JEZ655498:JFA655516 JOV655498:JOW655516 JYR655498:JYS655516 KIN655498:KIO655516 KSJ655498:KSK655516 LCF655498:LCG655516 LMB655498:LMC655516 LVX655498:LVY655516 MFT655498:MFU655516 MPP655498:MPQ655516 MZL655498:MZM655516 NJH655498:NJI655516 NTD655498:NTE655516 OCZ655498:ODA655516 OMV655498:OMW655516 OWR655498:OWS655516 PGN655498:PGO655516 PQJ655498:PQK655516 QAF655498:QAG655516 QKB655498:QKC655516 QTX655498:QTY655516 RDT655498:RDU655516 RNP655498:RNQ655516 RXL655498:RXM655516 SHH655498:SHI655516 SRD655498:SRE655516 TAZ655498:TBA655516 TKV655498:TKW655516 TUR655498:TUS655516 UEN655498:UEO655516 UOJ655498:UOK655516 UYF655498:UYG655516 VIB655498:VIC655516 VRX655498:VRY655516 WBT655498:WBU655516 WLP655498:WLQ655516 WVL655498:WVM655516 I721034:J721052 IZ721034:JA721052 SV721034:SW721052 ACR721034:ACS721052 AMN721034:AMO721052 AWJ721034:AWK721052 BGF721034:BGG721052 BQB721034:BQC721052 BZX721034:BZY721052 CJT721034:CJU721052 CTP721034:CTQ721052 DDL721034:DDM721052 DNH721034:DNI721052 DXD721034:DXE721052 EGZ721034:EHA721052 EQV721034:EQW721052 FAR721034:FAS721052 FKN721034:FKO721052 FUJ721034:FUK721052 GEF721034:GEG721052 GOB721034:GOC721052 GXX721034:GXY721052 HHT721034:HHU721052 HRP721034:HRQ721052 IBL721034:IBM721052 ILH721034:ILI721052 IVD721034:IVE721052 JEZ721034:JFA721052 JOV721034:JOW721052 JYR721034:JYS721052 KIN721034:KIO721052 KSJ721034:KSK721052 LCF721034:LCG721052 LMB721034:LMC721052 LVX721034:LVY721052 MFT721034:MFU721052 MPP721034:MPQ721052 MZL721034:MZM721052 NJH721034:NJI721052 NTD721034:NTE721052 OCZ721034:ODA721052 OMV721034:OMW721052 OWR721034:OWS721052 PGN721034:PGO721052 PQJ721034:PQK721052 QAF721034:QAG721052 QKB721034:QKC721052 QTX721034:QTY721052 RDT721034:RDU721052 RNP721034:RNQ721052 RXL721034:RXM721052 SHH721034:SHI721052 SRD721034:SRE721052 TAZ721034:TBA721052 TKV721034:TKW721052 TUR721034:TUS721052 UEN721034:UEO721052 UOJ721034:UOK721052 UYF721034:UYG721052 VIB721034:VIC721052 VRX721034:VRY721052 WBT721034:WBU721052 WLP721034:WLQ721052 WVL721034:WVM721052 I786570:J786588 IZ786570:JA786588 SV786570:SW786588 ACR786570:ACS786588 AMN786570:AMO786588 AWJ786570:AWK786588 BGF786570:BGG786588 BQB786570:BQC786588 BZX786570:BZY786588 CJT786570:CJU786588 CTP786570:CTQ786588 DDL786570:DDM786588 DNH786570:DNI786588 DXD786570:DXE786588 EGZ786570:EHA786588 EQV786570:EQW786588 FAR786570:FAS786588 FKN786570:FKO786588 FUJ786570:FUK786588 GEF786570:GEG786588 GOB786570:GOC786588 GXX786570:GXY786588 HHT786570:HHU786588 HRP786570:HRQ786588 IBL786570:IBM786588 ILH786570:ILI786588 IVD786570:IVE786588 JEZ786570:JFA786588 JOV786570:JOW786588 JYR786570:JYS786588 KIN786570:KIO786588 KSJ786570:KSK786588 LCF786570:LCG786588 LMB786570:LMC786588 LVX786570:LVY786588 MFT786570:MFU786588 MPP786570:MPQ786588 MZL786570:MZM786588 NJH786570:NJI786588 NTD786570:NTE786588 OCZ786570:ODA786588 OMV786570:OMW786588 OWR786570:OWS786588 PGN786570:PGO786588 PQJ786570:PQK786588 QAF786570:QAG786588 QKB786570:QKC786588 QTX786570:QTY786588 RDT786570:RDU786588 RNP786570:RNQ786588 RXL786570:RXM786588 SHH786570:SHI786588 SRD786570:SRE786588 TAZ786570:TBA786588 TKV786570:TKW786588 TUR786570:TUS786588 UEN786570:UEO786588 UOJ786570:UOK786588 UYF786570:UYG786588 VIB786570:VIC786588 VRX786570:VRY786588 WBT786570:WBU786588 WLP786570:WLQ786588 WVL786570:WVM786588 I852106:J852124 IZ852106:JA852124 SV852106:SW852124 ACR852106:ACS852124 AMN852106:AMO852124 AWJ852106:AWK852124 BGF852106:BGG852124 BQB852106:BQC852124 BZX852106:BZY852124 CJT852106:CJU852124 CTP852106:CTQ852124 DDL852106:DDM852124 DNH852106:DNI852124 DXD852106:DXE852124 EGZ852106:EHA852124 EQV852106:EQW852124 FAR852106:FAS852124 FKN852106:FKO852124 FUJ852106:FUK852124 GEF852106:GEG852124 GOB852106:GOC852124 GXX852106:GXY852124 HHT852106:HHU852124 HRP852106:HRQ852124 IBL852106:IBM852124 ILH852106:ILI852124 IVD852106:IVE852124 JEZ852106:JFA852124 JOV852106:JOW852124 JYR852106:JYS852124 KIN852106:KIO852124 KSJ852106:KSK852124 LCF852106:LCG852124 LMB852106:LMC852124 LVX852106:LVY852124 MFT852106:MFU852124 MPP852106:MPQ852124 MZL852106:MZM852124 NJH852106:NJI852124 NTD852106:NTE852124 OCZ852106:ODA852124 OMV852106:OMW852124 OWR852106:OWS852124 PGN852106:PGO852124 PQJ852106:PQK852124 QAF852106:QAG852124 QKB852106:QKC852124 QTX852106:QTY852124 RDT852106:RDU852124 RNP852106:RNQ852124 RXL852106:RXM852124 SHH852106:SHI852124 SRD852106:SRE852124 TAZ852106:TBA852124 TKV852106:TKW852124 TUR852106:TUS852124 UEN852106:UEO852124 UOJ852106:UOK852124 UYF852106:UYG852124 VIB852106:VIC852124 VRX852106:VRY852124 WBT852106:WBU852124 WLP852106:WLQ852124 WVL852106:WVM852124 I917642:J917660 IZ917642:JA917660 SV917642:SW917660 ACR917642:ACS917660 AMN917642:AMO917660 AWJ917642:AWK917660 BGF917642:BGG917660 BQB917642:BQC917660 BZX917642:BZY917660 CJT917642:CJU917660 CTP917642:CTQ917660 DDL917642:DDM917660 DNH917642:DNI917660 DXD917642:DXE917660 EGZ917642:EHA917660 EQV917642:EQW917660 FAR917642:FAS917660 FKN917642:FKO917660 FUJ917642:FUK917660 GEF917642:GEG917660 GOB917642:GOC917660 GXX917642:GXY917660 HHT917642:HHU917660 HRP917642:HRQ917660 IBL917642:IBM917660 ILH917642:ILI917660 IVD917642:IVE917660 JEZ917642:JFA917660 JOV917642:JOW917660 JYR917642:JYS917660 KIN917642:KIO917660 KSJ917642:KSK917660 LCF917642:LCG917660 LMB917642:LMC917660 LVX917642:LVY917660 MFT917642:MFU917660 MPP917642:MPQ917660 MZL917642:MZM917660 NJH917642:NJI917660 NTD917642:NTE917660 OCZ917642:ODA917660 OMV917642:OMW917660 OWR917642:OWS917660 PGN917642:PGO917660 PQJ917642:PQK917660 QAF917642:QAG917660 QKB917642:QKC917660 QTX917642:QTY917660 RDT917642:RDU917660 RNP917642:RNQ917660 RXL917642:RXM917660 SHH917642:SHI917660 SRD917642:SRE917660 TAZ917642:TBA917660 TKV917642:TKW917660 TUR917642:TUS917660 UEN917642:UEO917660 UOJ917642:UOK917660 UYF917642:UYG917660 VIB917642:VIC917660 VRX917642:VRY917660 WBT917642:WBU917660 WLP917642:WLQ917660 WVL917642:WVM917660 I983178:J983196 IZ983178:JA983196 SV983178:SW983196 ACR983178:ACS983196 AMN983178:AMO983196 AWJ983178:AWK983196 BGF983178:BGG983196 BQB983178:BQC983196 BZX983178:BZY983196 CJT983178:CJU983196 CTP983178:CTQ983196 DDL983178:DDM983196 DNH983178:DNI983196 DXD983178:DXE983196 EGZ983178:EHA983196 EQV983178:EQW983196 FAR983178:FAS983196 FKN983178:FKO983196 FUJ983178:FUK983196 GEF983178:GEG983196 GOB983178:GOC983196 GXX983178:GXY983196 HHT983178:HHU983196 HRP983178:HRQ983196 IBL983178:IBM983196 ILH983178:ILI983196 IVD983178:IVE983196 JEZ983178:JFA983196 JOV983178:JOW983196 JYR983178:JYS983196 KIN983178:KIO983196 KSJ983178:KSK983196 LCF983178:LCG983196 LMB983178:LMC983196 LVX983178:LVY983196 MFT983178:MFU983196 MPP983178:MPQ983196 MZL983178:MZM983196 NJH983178:NJI983196 NTD983178:NTE983196 OCZ983178:ODA983196 OMV983178:OMW983196 OWR983178:OWS983196 PGN983178:PGO983196 PQJ983178:PQK983196 QAF983178:QAG983196 QKB983178:QKC983196 QTX983178:QTY983196 RDT983178:RDU983196 RNP983178:RNQ983196 RXL983178:RXM983196 SHH983178:SHI983196 SRD983178:SRE983196 TAZ983178:TBA983196 TKV983178:TKW983196 TUR983178:TUS983196 UEN983178:UEO983196 UOJ983178:UOK983196 UYF983178:UYG983196 VIB983178:VIC983196 VRX983178:VRY983196 WBT983178:WBU983196 WLP983178:WLQ983196 WVL983178:WVM983196" xr:uid="{00000000-0002-0000-0B00-00000F000000}">
      <formula1>0</formula1>
    </dataValidation>
    <dataValidation type="decimal" operator="greaterThanOrEqual" allowBlank="1" showInputMessage="1" showErrorMessage="1" error="Valor debe ser mayor o igual que 0" promptTitle="Diferncia contable Vs fiscal" prompt="Si existe una diferencia en el  momento del reconocimiento contable a 31/12/2015 y la elaboracion de la declaracion de renta que altere el impuesto a las ganancias corrientes, registre el ajuste respectivo" sqref="J65668 JA65668 SW65668 ACS65668 AMO65668 AWK65668 BGG65668 BQC65668 BZY65668 CJU65668 CTQ65668 DDM65668 DNI65668 DXE65668 EHA65668 EQW65668 FAS65668 FKO65668 FUK65668 GEG65668 GOC65668 GXY65668 HHU65668 HRQ65668 IBM65668 ILI65668 IVE65668 JFA65668 JOW65668 JYS65668 KIO65668 KSK65668 LCG65668 LMC65668 LVY65668 MFU65668 MPQ65668 MZM65668 NJI65668 NTE65668 ODA65668 OMW65668 OWS65668 PGO65668 PQK65668 QAG65668 QKC65668 QTY65668 RDU65668 RNQ65668 RXM65668 SHI65668 SRE65668 TBA65668 TKW65668 TUS65668 UEO65668 UOK65668 UYG65668 VIC65668 VRY65668 WBU65668 WLQ65668 WVM65668 J131204 JA131204 SW131204 ACS131204 AMO131204 AWK131204 BGG131204 BQC131204 BZY131204 CJU131204 CTQ131204 DDM131204 DNI131204 DXE131204 EHA131204 EQW131204 FAS131204 FKO131204 FUK131204 GEG131204 GOC131204 GXY131204 HHU131204 HRQ131204 IBM131204 ILI131204 IVE131204 JFA131204 JOW131204 JYS131204 KIO131204 KSK131204 LCG131204 LMC131204 LVY131204 MFU131204 MPQ131204 MZM131204 NJI131204 NTE131204 ODA131204 OMW131204 OWS131204 PGO131204 PQK131204 QAG131204 QKC131204 QTY131204 RDU131204 RNQ131204 RXM131204 SHI131204 SRE131204 TBA131204 TKW131204 TUS131204 UEO131204 UOK131204 UYG131204 VIC131204 VRY131204 WBU131204 WLQ131204 WVM131204 J196740 JA196740 SW196740 ACS196740 AMO196740 AWK196740 BGG196740 BQC196740 BZY196740 CJU196740 CTQ196740 DDM196740 DNI196740 DXE196740 EHA196740 EQW196740 FAS196740 FKO196740 FUK196740 GEG196740 GOC196740 GXY196740 HHU196740 HRQ196740 IBM196740 ILI196740 IVE196740 JFA196740 JOW196740 JYS196740 KIO196740 KSK196740 LCG196740 LMC196740 LVY196740 MFU196740 MPQ196740 MZM196740 NJI196740 NTE196740 ODA196740 OMW196740 OWS196740 PGO196740 PQK196740 QAG196740 QKC196740 QTY196740 RDU196740 RNQ196740 RXM196740 SHI196740 SRE196740 TBA196740 TKW196740 TUS196740 UEO196740 UOK196740 UYG196740 VIC196740 VRY196740 WBU196740 WLQ196740 WVM196740 J262276 JA262276 SW262276 ACS262276 AMO262276 AWK262276 BGG262276 BQC262276 BZY262276 CJU262276 CTQ262276 DDM262276 DNI262276 DXE262276 EHA262276 EQW262276 FAS262276 FKO262276 FUK262276 GEG262276 GOC262276 GXY262276 HHU262276 HRQ262276 IBM262276 ILI262276 IVE262276 JFA262276 JOW262276 JYS262276 KIO262276 KSK262276 LCG262276 LMC262276 LVY262276 MFU262276 MPQ262276 MZM262276 NJI262276 NTE262276 ODA262276 OMW262276 OWS262276 PGO262276 PQK262276 QAG262276 QKC262276 QTY262276 RDU262276 RNQ262276 RXM262276 SHI262276 SRE262276 TBA262276 TKW262276 TUS262276 UEO262276 UOK262276 UYG262276 VIC262276 VRY262276 WBU262276 WLQ262276 WVM262276 J327812 JA327812 SW327812 ACS327812 AMO327812 AWK327812 BGG327812 BQC327812 BZY327812 CJU327812 CTQ327812 DDM327812 DNI327812 DXE327812 EHA327812 EQW327812 FAS327812 FKO327812 FUK327812 GEG327812 GOC327812 GXY327812 HHU327812 HRQ327812 IBM327812 ILI327812 IVE327812 JFA327812 JOW327812 JYS327812 KIO327812 KSK327812 LCG327812 LMC327812 LVY327812 MFU327812 MPQ327812 MZM327812 NJI327812 NTE327812 ODA327812 OMW327812 OWS327812 PGO327812 PQK327812 QAG327812 QKC327812 QTY327812 RDU327812 RNQ327812 RXM327812 SHI327812 SRE327812 TBA327812 TKW327812 TUS327812 UEO327812 UOK327812 UYG327812 VIC327812 VRY327812 WBU327812 WLQ327812 WVM327812 J393348 JA393348 SW393348 ACS393348 AMO393348 AWK393348 BGG393348 BQC393348 BZY393348 CJU393348 CTQ393348 DDM393348 DNI393348 DXE393348 EHA393348 EQW393348 FAS393348 FKO393348 FUK393348 GEG393348 GOC393348 GXY393348 HHU393348 HRQ393348 IBM393348 ILI393348 IVE393348 JFA393348 JOW393348 JYS393348 KIO393348 KSK393348 LCG393348 LMC393348 LVY393348 MFU393348 MPQ393348 MZM393348 NJI393348 NTE393348 ODA393348 OMW393348 OWS393348 PGO393348 PQK393348 QAG393348 QKC393348 QTY393348 RDU393348 RNQ393348 RXM393348 SHI393348 SRE393348 TBA393348 TKW393348 TUS393348 UEO393348 UOK393348 UYG393348 VIC393348 VRY393348 WBU393348 WLQ393348 WVM393348 J458884 JA458884 SW458884 ACS458884 AMO458884 AWK458884 BGG458884 BQC458884 BZY458884 CJU458884 CTQ458884 DDM458884 DNI458884 DXE458884 EHA458884 EQW458884 FAS458884 FKO458884 FUK458884 GEG458884 GOC458884 GXY458884 HHU458884 HRQ458884 IBM458884 ILI458884 IVE458884 JFA458884 JOW458884 JYS458884 KIO458884 KSK458884 LCG458884 LMC458884 LVY458884 MFU458884 MPQ458884 MZM458884 NJI458884 NTE458884 ODA458884 OMW458884 OWS458884 PGO458884 PQK458884 QAG458884 QKC458884 QTY458884 RDU458884 RNQ458884 RXM458884 SHI458884 SRE458884 TBA458884 TKW458884 TUS458884 UEO458884 UOK458884 UYG458884 VIC458884 VRY458884 WBU458884 WLQ458884 WVM458884 J524420 JA524420 SW524420 ACS524420 AMO524420 AWK524420 BGG524420 BQC524420 BZY524420 CJU524420 CTQ524420 DDM524420 DNI524420 DXE524420 EHA524420 EQW524420 FAS524420 FKO524420 FUK524420 GEG524420 GOC524420 GXY524420 HHU524420 HRQ524420 IBM524420 ILI524420 IVE524420 JFA524420 JOW524420 JYS524420 KIO524420 KSK524420 LCG524420 LMC524420 LVY524420 MFU524420 MPQ524420 MZM524420 NJI524420 NTE524420 ODA524420 OMW524420 OWS524420 PGO524420 PQK524420 QAG524420 QKC524420 QTY524420 RDU524420 RNQ524420 RXM524420 SHI524420 SRE524420 TBA524420 TKW524420 TUS524420 UEO524420 UOK524420 UYG524420 VIC524420 VRY524420 WBU524420 WLQ524420 WVM524420 J589956 JA589956 SW589956 ACS589956 AMO589956 AWK589956 BGG589956 BQC589956 BZY589956 CJU589956 CTQ589956 DDM589956 DNI589956 DXE589956 EHA589956 EQW589956 FAS589956 FKO589956 FUK589956 GEG589956 GOC589956 GXY589956 HHU589956 HRQ589956 IBM589956 ILI589956 IVE589956 JFA589956 JOW589956 JYS589956 KIO589956 KSK589956 LCG589956 LMC589956 LVY589956 MFU589956 MPQ589956 MZM589956 NJI589956 NTE589956 ODA589956 OMW589956 OWS589956 PGO589956 PQK589956 QAG589956 QKC589956 QTY589956 RDU589956 RNQ589956 RXM589956 SHI589956 SRE589956 TBA589956 TKW589956 TUS589956 UEO589956 UOK589956 UYG589956 VIC589956 VRY589956 WBU589956 WLQ589956 WVM589956 J655492 JA655492 SW655492 ACS655492 AMO655492 AWK655492 BGG655492 BQC655492 BZY655492 CJU655492 CTQ655492 DDM655492 DNI655492 DXE655492 EHA655492 EQW655492 FAS655492 FKO655492 FUK655492 GEG655492 GOC655492 GXY655492 HHU655492 HRQ655492 IBM655492 ILI655492 IVE655492 JFA655492 JOW655492 JYS655492 KIO655492 KSK655492 LCG655492 LMC655492 LVY655492 MFU655492 MPQ655492 MZM655492 NJI655492 NTE655492 ODA655492 OMW655492 OWS655492 PGO655492 PQK655492 QAG655492 QKC655492 QTY655492 RDU655492 RNQ655492 RXM655492 SHI655492 SRE655492 TBA655492 TKW655492 TUS655492 UEO655492 UOK655492 UYG655492 VIC655492 VRY655492 WBU655492 WLQ655492 WVM655492 J721028 JA721028 SW721028 ACS721028 AMO721028 AWK721028 BGG721028 BQC721028 BZY721028 CJU721028 CTQ721028 DDM721028 DNI721028 DXE721028 EHA721028 EQW721028 FAS721028 FKO721028 FUK721028 GEG721028 GOC721028 GXY721028 HHU721028 HRQ721028 IBM721028 ILI721028 IVE721028 JFA721028 JOW721028 JYS721028 KIO721028 KSK721028 LCG721028 LMC721028 LVY721028 MFU721028 MPQ721028 MZM721028 NJI721028 NTE721028 ODA721028 OMW721028 OWS721028 PGO721028 PQK721028 QAG721028 QKC721028 QTY721028 RDU721028 RNQ721028 RXM721028 SHI721028 SRE721028 TBA721028 TKW721028 TUS721028 UEO721028 UOK721028 UYG721028 VIC721028 VRY721028 WBU721028 WLQ721028 WVM721028 J786564 JA786564 SW786564 ACS786564 AMO786564 AWK786564 BGG786564 BQC786564 BZY786564 CJU786564 CTQ786564 DDM786564 DNI786564 DXE786564 EHA786564 EQW786564 FAS786564 FKO786564 FUK786564 GEG786564 GOC786564 GXY786564 HHU786564 HRQ786564 IBM786564 ILI786564 IVE786564 JFA786564 JOW786564 JYS786564 KIO786564 KSK786564 LCG786564 LMC786564 LVY786564 MFU786564 MPQ786564 MZM786564 NJI786564 NTE786564 ODA786564 OMW786564 OWS786564 PGO786564 PQK786564 QAG786564 QKC786564 QTY786564 RDU786564 RNQ786564 RXM786564 SHI786564 SRE786564 TBA786564 TKW786564 TUS786564 UEO786564 UOK786564 UYG786564 VIC786564 VRY786564 WBU786564 WLQ786564 WVM786564 J852100 JA852100 SW852100 ACS852100 AMO852100 AWK852100 BGG852100 BQC852100 BZY852100 CJU852100 CTQ852100 DDM852100 DNI852100 DXE852100 EHA852100 EQW852100 FAS852100 FKO852100 FUK852100 GEG852100 GOC852100 GXY852100 HHU852100 HRQ852100 IBM852100 ILI852100 IVE852100 JFA852100 JOW852100 JYS852100 KIO852100 KSK852100 LCG852100 LMC852100 LVY852100 MFU852100 MPQ852100 MZM852100 NJI852100 NTE852100 ODA852100 OMW852100 OWS852100 PGO852100 PQK852100 QAG852100 QKC852100 QTY852100 RDU852100 RNQ852100 RXM852100 SHI852100 SRE852100 TBA852100 TKW852100 TUS852100 UEO852100 UOK852100 UYG852100 VIC852100 VRY852100 WBU852100 WLQ852100 WVM852100 J917636 JA917636 SW917636 ACS917636 AMO917636 AWK917636 BGG917636 BQC917636 BZY917636 CJU917636 CTQ917636 DDM917636 DNI917636 DXE917636 EHA917636 EQW917636 FAS917636 FKO917636 FUK917636 GEG917636 GOC917636 GXY917636 HHU917636 HRQ917636 IBM917636 ILI917636 IVE917636 JFA917636 JOW917636 JYS917636 KIO917636 KSK917636 LCG917636 LMC917636 LVY917636 MFU917636 MPQ917636 MZM917636 NJI917636 NTE917636 ODA917636 OMW917636 OWS917636 PGO917636 PQK917636 QAG917636 QKC917636 QTY917636 RDU917636 RNQ917636 RXM917636 SHI917636 SRE917636 TBA917636 TKW917636 TUS917636 UEO917636 UOK917636 UYG917636 VIC917636 VRY917636 WBU917636 WLQ917636 WVM917636 J983172 JA983172 SW983172 ACS983172 AMO983172 AWK983172 BGG983172 BQC983172 BZY983172 CJU983172 CTQ983172 DDM983172 DNI983172 DXE983172 EHA983172 EQW983172 FAS983172 FKO983172 FUK983172 GEG983172 GOC983172 GXY983172 HHU983172 HRQ983172 IBM983172 ILI983172 IVE983172 JFA983172 JOW983172 JYS983172 KIO983172 KSK983172 LCG983172 LMC983172 LVY983172 MFU983172 MPQ983172 MZM983172 NJI983172 NTE983172 ODA983172 OMW983172 OWS983172 PGO983172 PQK983172 QAG983172 QKC983172 QTY983172 RDU983172 RNQ983172 RXM983172 SHI983172 SRE983172 TBA983172 TKW983172 TUS983172 UEO983172 UOK983172 UYG983172 VIC983172 VRY983172 WBU983172 WLQ983172 WVM983172" xr:uid="{00000000-0002-0000-0B00-000010000000}">
      <formula1>0</formula1>
    </dataValidation>
    <dataValidation type="decimal" operator="greaterThanOrEqual" allowBlank="1" showInputMessage="1" showErrorMessage="1" error="Valor debe ser mayor o igual que 0" promptTitle="Diferencia contable Vs fiscal" prompt="Si existe una diferencia en el  momento del reconocimiento contable a 31/12/2015 y la elaboracion de la declaracion de renta que modifiique el impuesto a las ganancias corrientes, registre el ajuste respectivo" sqref="I65668 IZ65668 SV65668 ACR65668 AMN65668 AWJ65668 BGF65668 BQB65668 BZX65668 CJT65668 CTP65668 DDL65668 DNH65668 DXD65668 EGZ65668 EQV65668 FAR65668 FKN65668 FUJ65668 GEF65668 GOB65668 GXX65668 HHT65668 HRP65668 IBL65668 ILH65668 IVD65668 JEZ65668 JOV65668 JYR65668 KIN65668 KSJ65668 LCF65668 LMB65668 LVX65668 MFT65668 MPP65668 MZL65668 NJH65668 NTD65668 OCZ65668 OMV65668 OWR65668 PGN65668 PQJ65668 QAF65668 QKB65668 QTX65668 RDT65668 RNP65668 RXL65668 SHH65668 SRD65668 TAZ65668 TKV65668 TUR65668 UEN65668 UOJ65668 UYF65668 VIB65668 VRX65668 WBT65668 WLP65668 WVL65668 I131204 IZ131204 SV131204 ACR131204 AMN131204 AWJ131204 BGF131204 BQB131204 BZX131204 CJT131204 CTP131204 DDL131204 DNH131204 DXD131204 EGZ131204 EQV131204 FAR131204 FKN131204 FUJ131204 GEF131204 GOB131204 GXX131204 HHT131204 HRP131204 IBL131204 ILH131204 IVD131204 JEZ131204 JOV131204 JYR131204 KIN131204 KSJ131204 LCF131204 LMB131204 LVX131204 MFT131204 MPP131204 MZL131204 NJH131204 NTD131204 OCZ131204 OMV131204 OWR131204 PGN131204 PQJ131204 QAF131204 QKB131204 QTX131204 RDT131204 RNP131204 RXL131204 SHH131204 SRD131204 TAZ131204 TKV131204 TUR131204 UEN131204 UOJ131204 UYF131204 VIB131204 VRX131204 WBT131204 WLP131204 WVL131204 I196740 IZ196740 SV196740 ACR196740 AMN196740 AWJ196740 BGF196740 BQB196740 BZX196740 CJT196740 CTP196740 DDL196740 DNH196740 DXD196740 EGZ196740 EQV196740 FAR196740 FKN196740 FUJ196740 GEF196740 GOB196740 GXX196740 HHT196740 HRP196740 IBL196740 ILH196740 IVD196740 JEZ196740 JOV196740 JYR196740 KIN196740 KSJ196740 LCF196740 LMB196740 LVX196740 MFT196740 MPP196740 MZL196740 NJH196740 NTD196740 OCZ196740 OMV196740 OWR196740 PGN196740 PQJ196740 QAF196740 QKB196740 QTX196740 RDT196740 RNP196740 RXL196740 SHH196740 SRD196740 TAZ196740 TKV196740 TUR196740 UEN196740 UOJ196740 UYF196740 VIB196740 VRX196740 WBT196740 WLP196740 WVL196740 I262276 IZ262276 SV262276 ACR262276 AMN262276 AWJ262276 BGF262276 BQB262276 BZX262276 CJT262276 CTP262276 DDL262276 DNH262276 DXD262276 EGZ262276 EQV262276 FAR262276 FKN262276 FUJ262276 GEF262276 GOB262276 GXX262276 HHT262276 HRP262276 IBL262276 ILH262276 IVD262276 JEZ262276 JOV262276 JYR262276 KIN262276 KSJ262276 LCF262276 LMB262276 LVX262276 MFT262276 MPP262276 MZL262276 NJH262276 NTD262276 OCZ262276 OMV262276 OWR262276 PGN262276 PQJ262276 QAF262276 QKB262276 QTX262276 RDT262276 RNP262276 RXL262276 SHH262276 SRD262276 TAZ262276 TKV262276 TUR262276 UEN262276 UOJ262276 UYF262276 VIB262276 VRX262276 WBT262276 WLP262276 WVL262276 I327812 IZ327812 SV327812 ACR327812 AMN327812 AWJ327812 BGF327812 BQB327812 BZX327812 CJT327812 CTP327812 DDL327812 DNH327812 DXD327812 EGZ327812 EQV327812 FAR327812 FKN327812 FUJ327812 GEF327812 GOB327812 GXX327812 HHT327812 HRP327812 IBL327812 ILH327812 IVD327812 JEZ327812 JOV327812 JYR327812 KIN327812 KSJ327812 LCF327812 LMB327812 LVX327812 MFT327812 MPP327812 MZL327812 NJH327812 NTD327812 OCZ327812 OMV327812 OWR327812 PGN327812 PQJ327812 QAF327812 QKB327812 QTX327812 RDT327812 RNP327812 RXL327812 SHH327812 SRD327812 TAZ327812 TKV327812 TUR327812 UEN327812 UOJ327812 UYF327812 VIB327812 VRX327812 WBT327812 WLP327812 WVL327812 I393348 IZ393348 SV393348 ACR393348 AMN393348 AWJ393348 BGF393348 BQB393348 BZX393348 CJT393348 CTP393348 DDL393348 DNH393348 DXD393348 EGZ393348 EQV393348 FAR393348 FKN393348 FUJ393348 GEF393348 GOB393348 GXX393348 HHT393348 HRP393348 IBL393348 ILH393348 IVD393348 JEZ393348 JOV393348 JYR393348 KIN393348 KSJ393348 LCF393348 LMB393348 LVX393348 MFT393348 MPP393348 MZL393348 NJH393348 NTD393348 OCZ393348 OMV393348 OWR393348 PGN393348 PQJ393348 QAF393348 QKB393348 QTX393348 RDT393348 RNP393348 RXL393348 SHH393348 SRD393348 TAZ393348 TKV393348 TUR393348 UEN393348 UOJ393348 UYF393348 VIB393348 VRX393348 WBT393348 WLP393348 WVL393348 I458884 IZ458884 SV458884 ACR458884 AMN458884 AWJ458884 BGF458884 BQB458884 BZX458884 CJT458884 CTP458884 DDL458884 DNH458884 DXD458884 EGZ458884 EQV458884 FAR458884 FKN458884 FUJ458884 GEF458884 GOB458884 GXX458884 HHT458884 HRP458884 IBL458884 ILH458884 IVD458884 JEZ458884 JOV458884 JYR458884 KIN458884 KSJ458884 LCF458884 LMB458884 LVX458884 MFT458884 MPP458884 MZL458884 NJH458884 NTD458884 OCZ458884 OMV458884 OWR458884 PGN458884 PQJ458884 QAF458884 QKB458884 QTX458884 RDT458884 RNP458884 RXL458884 SHH458884 SRD458884 TAZ458884 TKV458884 TUR458884 UEN458884 UOJ458884 UYF458884 VIB458884 VRX458884 WBT458884 WLP458884 WVL458884 I524420 IZ524420 SV524420 ACR524420 AMN524420 AWJ524420 BGF524420 BQB524420 BZX524420 CJT524420 CTP524420 DDL524420 DNH524420 DXD524420 EGZ524420 EQV524420 FAR524420 FKN524420 FUJ524420 GEF524420 GOB524420 GXX524420 HHT524420 HRP524420 IBL524420 ILH524420 IVD524420 JEZ524420 JOV524420 JYR524420 KIN524420 KSJ524420 LCF524420 LMB524420 LVX524420 MFT524420 MPP524420 MZL524420 NJH524420 NTD524420 OCZ524420 OMV524420 OWR524420 PGN524420 PQJ524420 QAF524420 QKB524420 QTX524420 RDT524420 RNP524420 RXL524420 SHH524420 SRD524420 TAZ524420 TKV524420 TUR524420 UEN524420 UOJ524420 UYF524420 VIB524420 VRX524420 WBT524420 WLP524420 WVL524420 I589956 IZ589956 SV589956 ACR589956 AMN589956 AWJ589956 BGF589956 BQB589956 BZX589956 CJT589956 CTP589956 DDL589956 DNH589956 DXD589956 EGZ589956 EQV589956 FAR589956 FKN589956 FUJ589956 GEF589956 GOB589956 GXX589956 HHT589956 HRP589956 IBL589956 ILH589956 IVD589956 JEZ589956 JOV589956 JYR589956 KIN589956 KSJ589956 LCF589956 LMB589956 LVX589956 MFT589956 MPP589956 MZL589956 NJH589956 NTD589956 OCZ589956 OMV589956 OWR589956 PGN589956 PQJ589956 QAF589956 QKB589956 QTX589956 RDT589956 RNP589956 RXL589956 SHH589956 SRD589956 TAZ589956 TKV589956 TUR589956 UEN589956 UOJ589956 UYF589956 VIB589956 VRX589956 WBT589956 WLP589956 WVL589956 I655492 IZ655492 SV655492 ACR655492 AMN655492 AWJ655492 BGF655492 BQB655492 BZX655492 CJT655492 CTP655492 DDL655492 DNH655492 DXD655492 EGZ655492 EQV655492 FAR655492 FKN655492 FUJ655492 GEF655492 GOB655492 GXX655492 HHT655492 HRP655492 IBL655492 ILH655492 IVD655492 JEZ655492 JOV655492 JYR655492 KIN655492 KSJ655492 LCF655492 LMB655492 LVX655492 MFT655492 MPP655492 MZL655492 NJH655492 NTD655492 OCZ655492 OMV655492 OWR655492 PGN655492 PQJ655492 QAF655492 QKB655492 QTX655492 RDT655492 RNP655492 RXL655492 SHH655492 SRD655492 TAZ655492 TKV655492 TUR655492 UEN655492 UOJ655492 UYF655492 VIB655492 VRX655492 WBT655492 WLP655492 WVL655492 I721028 IZ721028 SV721028 ACR721028 AMN721028 AWJ721028 BGF721028 BQB721028 BZX721028 CJT721028 CTP721028 DDL721028 DNH721028 DXD721028 EGZ721028 EQV721028 FAR721028 FKN721028 FUJ721028 GEF721028 GOB721028 GXX721028 HHT721028 HRP721028 IBL721028 ILH721028 IVD721028 JEZ721028 JOV721028 JYR721028 KIN721028 KSJ721028 LCF721028 LMB721028 LVX721028 MFT721028 MPP721028 MZL721028 NJH721028 NTD721028 OCZ721028 OMV721028 OWR721028 PGN721028 PQJ721028 QAF721028 QKB721028 QTX721028 RDT721028 RNP721028 RXL721028 SHH721028 SRD721028 TAZ721028 TKV721028 TUR721028 UEN721028 UOJ721028 UYF721028 VIB721028 VRX721028 WBT721028 WLP721028 WVL721028 I786564 IZ786564 SV786564 ACR786564 AMN786564 AWJ786564 BGF786564 BQB786564 BZX786564 CJT786564 CTP786564 DDL786564 DNH786564 DXD786564 EGZ786564 EQV786564 FAR786564 FKN786564 FUJ786564 GEF786564 GOB786564 GXX786564 HHT786564 HRP786564 IBL786564 ILH786564 IVD786564 JEZ786564 JOV786564 JYR786564 KIN786564 KSJ786564 LCF786564 LMB786564 LVX786564 MFT786564 MPP786564 MZL786564 NJH786564 NTD786564 OCZ786564 OMV786564 OWR786564 PGN786564 PQJ786564 QAF786564 QKB786564 QTX786564 RDT786564 RNP786564 RXL786564 SHH786564 SRD786564 TAZ786564 TKV786564 TUR786564 UEN786564 UOJ786564 UYF786564 VIB786564 VRX786564 WBT786564 WLP786564 WVL786564 I852100 IZ852100 SV852100 ACR852100 AMN852100 AWJ852100 BGF852100 BQB852100 BZX852100 CJT852100 CTP852100 DDL852100 DNH852100 DXD852100 EGZ852100 EQV852100 FAR852100 FKN852100 FUJ852100 GEF852100 GOB852100 GXX852100 HHT852100 HRP852100 IBL852100 ILH852100 IVD852100 JEZ852100 JOV852100 JYR852100 KIN852100 KSJ852100 LCF852100 LMB852100 LVX852100 MFT852100 MPP852100 MZL852100 NJH852100 NTD852100 OCZ852100 OMV852100 OWR852100 PGN852100 PQJ852100 QAF852100 QKB852100 QTX852100 RDT852100 RNP852100 RXL852100 SHH852100 SRD852100 TAZ852100 TKV852100 TUR852100 UEN852100 UOJ852100 UYF852100 VIB852100 VRX852100 WBT852100 WLP852100 WVL852100 I917636 IZ917636 SV917636 ACR917636 AMN917636 AWJ917636 BGF917636 BQB917636 BZX917636 CJT917636 CTP917636 DDL917636 DNH917636 DXD917636 EGZ917636 EQV917636 FAR917636 FKN917636 FUJ917636 GEF917636 GOB917636 GXX917636 HHT917636 HRP917636 IBL917636 ILH917636 IVD917636 JEZ917636 JOV917636 JYR917636 KIN917636 KSJ917636 LCF917636 LMB917636 LVX917636 MFT917636 MPP917636 MZL917636 NJH917636 NTD917636 OCZ917636 OMV917636 OWR917636 PGN917636 PQJ917636 QAF917636 QKB917636 QTX917636 RDT917636 RNP917636 RXL917636 SHH917636 SRD917636 TAZ917636 TKV917636 TUR917636 UEN917636 UOJ917636 UYF917636 VIB917636 VRX917636 WBT917636 WLP917636 WVL917636 I983172 IZ983172 SV983172 ACR983172 AMN983172 AWJ983172 BGF983172 BQB983172 BZX983172 CJT983172 CTP983172 DDL983172 DNH983172 DXD983172 EGZ983172 EQV983172 FAR983172 FKN983172 FUJ983172 GEF983172 GOB983172 GXX983172 HHT983172 HRP983172 IBL983172 ILH983172 IVD983172 JEZ983172 JOV983172 JYR983172 KIN983172 KSJ983172 LCF983172 LMB983172 LVX983172 MFT983172 MPP983172 MZL983172 NJH983172 NTD983172 OCZ983172 OMV983172 OWR983172 PGN983172 PQJ983172 QAF983172 QKB983172 QTX983172 RDT983172 RNP983172 RXL983172 SHH983172 SRD983172 TAZ983172 TKV983172 TUR983172 UEN983172 UOJ983172 UYF983172 VIB983172 VRX983172 WBT983172 WLP983172 WVL983172" xr:uid="{00000000-0002-0000-0B00-000011000000}">
      <formula1>0</formula1>
    </dataValidation>
    <dataValidation type="decimal" operator="greaterThanOrEqual" allowBlank="1" showInputMessage="1" showErrorMessage="1" error="Valor debe ser mayor o igual que 0" promptTitle="Diferencia contable Vs fiscal" prompt="Si existe una diferencia en el  momento del reconocimiento contable a 31/12/2015 y la elaboracion de la declaracion de renta que modifique el impuesto a las ganancias corrientes, registre el ajuste respectivo" sqref="I65669:J65673 IZ65669:JA65673 SV65669:SW65673 ACR65669:ACS65673 AMN65669:AMO65673 AWJ65669:AWK65673 BGF65669:BGG65673 BQB65669:BQC65673 BZX65669:BZY65673 CJT65669:CJU65673 CTP65669:CTQ65673 DDL65669:DDM65673 DNH65669:DNI65673 DXD65669:DXE65673 EGZ65669:EHA65673 EQV65669:EQW65673 FAR65669:FAS65673 FKN65669:FKO65673 FUJ65669:FUK65673 GEF65669:GEG65673 GOB65669:GOC65673 GXX65669:GXY65673 HHT65669:HHU65673 HRP65669:HRQ65673 IBL65669:IBM65673 ILH65669:ILI65673 IVD65669:IVE65673 JEZ65669:JFA65673 JOV65669:JOW65673 JYR65669:JYS65673 KIN65669:KIO65673 KSJ65669:KSK65673 LCF65669:LCG65673 LMB65669:LMC65673 LVX65669:LVY65673 MFT65669:MFU65673 MPP65669:MPQ65673 MZL65669:MZM65673 NJH65669:NJI65673 NTD65669:NTE65673 OCZ65669:ODA65673 OMV65669:OMW65673 OWR65669:OWS65673 PGN65669:PGO65673 PQJ65669:PQK65673 QAF65669:QAG65673 QKB65669:QKC65673 QTX65669:QTY65673 RDT65669:RDU65673 RNP65669:RNQ65673 RXL65669:RXM65673 SHH65669:SHI65673 SRD65669:SRE65673 TAZ65669:TBA65673 TKV65669:TKW65673 TUR65669:TUS65673 UEN65669:UEO65673 UOJ65669:UOK65673 UYF65669:UYG65673 VIB65669:VIC65673 VRX65669:VRY65673 WBT65669:WBU65673 WLP65669:WLQ65673 WVL65669:WVM65673 I131205:J131209 IZ131205:JA131209 SV131205:SW131209 ACR131205:ACS131209 AMN131205:AMO131209 AWJ131205:AWK131209 BGF131205:BGG131209 BQB131205:BQC131209 BZX131205:BZY131209 CJT131205:CJU131209 CTP131205:CTQ131209 DDL131205:DDM131209 DNH131205:DNI131209 DXD131205:DXE131209 EGZ131205:EHA131209 EQV131205:EQW131209 FAR131205:FAS131209 FKN131205:FKO131209 FUJ131205:FUK131209 GEF131205:GEG131209 GOB131205:GOC131209 GXX131205:GXY131209 HHT131205:HHU131209 HRP131205:HRQ131209 IBL131205:IBM131209 ILH131205:ILI131209 IVD131205:IVE131209 JEZ131205:JFA131209 JOV131205:JOW131209 JYR131205:JYS131209 KIN131205:KIO131209 KSJ131205:KSK131209 LCF131205:LCG131209 LMB131205:LMC131209 LVX131205:LVY131209 MFT131205:MFU131209 MPP131205:MPQ131209 MZL131205:MZM131209 NJH131205:NJI131209 NTD131205:NTE131209 OCZ131205:ODA131209 OMV131205:OMW131209 OWR131205:OWS131209 PGN131205:PGO131209 PQJ131205:PQK131209 QAF131205:QAG131209 QKB131205:QKC131209 QTX131205:QTY131209 RDT131205:RDU131209 RNP131205:RNQ131209 RXL131205:RXM131209 SHH131205:SHI131209 SRD131205:SRE131209 TAZ131205:TBA131209 TKV131205:TKW131209 TUR131205:TUS131209 UEN131205:UEO131209 UOJ131205:UOK131209 UYF131205:UYG131209 VIB131205:VIC131209 VRX131205:VRY131209 WBT131205:WBU131209 WLP131205:WLQ131209 WVL131205:WVM131209 I196741:J196745 IZ196741:JA196745 SV196741:SW196745 ACR196741:ACS196745 AMN196741:AMO196745 AWJ196741:AWK196745 BGF196741:BGG196745 BQB196741:BQC196745 BZX196741:BZY196745 CJT196741:CJU196745 CTP196741:CTQ196745 DDL196741:DDM196745 DNH196741:DNI196745 DXD196741:DXE196745 EGZ196741:EHA196745 EQV196741:EQW196745 FAR196741:FAS196745 FKN196741:FKO196745 FUJ196741:FUK196745 GEF196741:GEG196745 GOB196741:GOC196745 GXX196741:GXY196745 HHT196741:HHU196745 HRP196741:HRQ196745 IBL196741:IBM196745 ILH196741:ILI196745 IVD196741:IVE196745 JEZ196741:JFA196745 JOV196741:JOW196745 JYR196741:JYS196745 KIN196741:KIO196745 KSJ196741:KSK196745 LCF196741:LCG196745 LMB196741:LMC196745 LVX196741:LVY196745 MFT196741:MFU196745 MPP196741:MPQ196745 MZL196741:MZM196745 NJH196741:NJI196745 NTD196741:NTE196745 OCZ196741:ODA196745 OMV196741:OMW196745 OWR196741:OWS196745 PGN196741:PGO196745 PQJ196741:PQK196745 QAF196741:QAG196745 QKB196741:QKC196745 QTX196741:QTY196745 RDT196741:RDU196745 RNP196741:RNQ196745 RXL196741:RXM196745 SHH196741:SHI196745 SRD196741:SRE196745 TAZ196741:TBA196745 TKV196741:TKW196745 TUR196741:TUS196745 UEN196741:UEO196745 UOJ196741:UOK196745 UYF196741:UYG196745 VIB196741:VIC196745 VRX196741:VRY196745 WBT196741:WBU196745 WLP196741:WLQ196745 WVL196741:WVM196745 I262277:J262281 IZ262277:JA262281 SV262277:SW262281 ACR262277:ACS262281 AMN262277:AMO262281 AWJ262277:AWK262281 BGF262277:BGG262281 BQB262277:BQC262281 BZX262277:BZY262281 CJT262277:CJU262281 CTP262277:CTQ262281 DDL262277:DDM262281 DNH262277:DNI262281 DXD262277:DXE262281 EGZ262277:EHA262281 EQV262277:EQW262281 FAR262277:FAS262281 FKN262277:FKO262281 FUJ262277:FUK262281 GEF262277:GEG262281 GOB262277:GOC262281 GXX262277:GXY262281 HHT262277:HHU262281 HRP262277:HRQ262281 IBL262277:IBM262281 ILH262277:ILI262281 IVD262277:IVE262281 JEZ262277:JFA262281 JOV262277:JOW262281 JYR262277:JYS262281 KIN262277:KIO262281 KSJ262277:KSK262281 LCF262277:LCG262281 LMB262277:LMC262281 LVX262277:LVY262281 MFT262277:MFU262281 MPP262277:MPQ262281 MZL262277:MZM262281 NJH262277:NJI262281 NTD262277:NTE262281 OCZ262277:ODA262281 OMV262277:OMW262281 OWR262277:OWS262281 PGN262277:PGO262281 PQJ262277:PQK262281 QAF262277:QAG262281 QKB262277:QKC262281 QTX262277:QTY262281 RDT262277:RDU262281 RNP262277:RNQ262281 RXL262277:RXM262281 SHH262277:SHI262281 SRD262277:SRE262281 TAZ262277:TBA262281 TKV262277:TKW262281 TUR262277:TUS262281 UEN262277:UEO262281 UOJ262277:UOK262281 UYF262277:UYG262281 VIB262277:VIC262281 VRX262277:VRY262281 WBT262277:WBU262281 WLP262277:WLQ262281 WVL262277:WVM262281 I327813:J327817 IZ327813:JA327817 SV327813:SW327817 ACR327813:ACS327817 AMN327813:AMO327817 AWJ327813:AWK327817 BGF327813:BGG327817 BQB327813:BQC327817 BZX327813:BZY327817 CJT327813:CJU327817 CTP327813:CTQ327817 DDL327813:DDM327817 DNH327813:DNI327817 DXD327813:DXE327817 EGZ327813:EHA327817 EQV327813:EQW327817 FAR327813:FAS327817 FKN327813:FKO327817 FUJ327813:FUK327817 GEF327813:GEG327817 GOB327813:GOC327817 GXX327813:GXY327817 HHT327813:HHU327817 HRP327813:HRQ327817 IBL327813:IBM327817 ILH327813:ILI327817 IVD327813:IVE327817 JEZ327813:JFA327817 JOV327813:JOW327817 JYR327813:JYS327817 KIN327813:KIO327817 KSJ327813:KSK327817 LCF327813:LCG327817 LMB327813:LMC327817 LVX327813:LVY327817 MFT327813:MFU327817 MPP327813:MPQ327817 MZL327813:MZM327817 NJH327813:NJI327817 NTD327813:NTE327817 OCZ327813:ODA327817 OMV327813:OMW327817 OWR327813:OWS327817 PGN327813:PGO327817 PQJ327813:PQK327817 QAF327813:QAG327817 QKB327813:QKC327817 QTX327813:QTY327817 RDT327813:RDU327817 RNP327813:RNQ327817 RXL327813:RXM327817 SHH327813:SHI327817 SRD327813:SRE327817 TAZ327813:TBA327817 TKV327813:TKW327817 TUR327813:TUS327817 UEN327813:UEO327817 UOJ327813:UOK327817 UYF327813:UYG327817 VIB327813:VIC327817 VRX327813:VRY327817 WBT327813:WBU327817 WLP327813:WLQ327817 WVL327813:WVM327817 I393349:J393353 IZ393349:JA393353 SV393349:SW393353 ACR393349:ACS393353 AMN393349:AMO393353 AWJ393349:AWK393353 BGF393349:BGG393353 BQB393349:BQC393353 BZX393349:BZY393353 CJT393349:CJU393353 CTP393349:CTQ393353 DDL393349:DDM393353 DNH393349:DNI393353 DXD393349:DXE393353 EGZ393349:EHA393353 EQV393349:EQW393353 FAR393349:FAS393353 FKN393349:FKO393353 FUJ393349:FUK393353 GEF393349:GEG393353 GOB393349:GOC393353 GXX393349:GXY393353 HHT393349:HHU393353 HRP393349:HRQ393353 IBL393349:IBM393353 ILH393349:ILI393353 IVD393349:IVE393353 JEZ393349:JFA393353 JOV393349:JOW393353 JYR393349:JYS393353 KIN393349:KIO393353 KSJ393349:KSK393353 LCF393349:LCG393353 LMB393349:LMC393353 LVX393349:LVY393353 MFT393349:MFU393353 MPP393349:MPQ393353 MZL393349:MZM393353 NJH393349:NJI393353 NTD393349:NTE393353 OCZ393349:ODA393353 OMV393349:OMW393353 OWR393349:OWS393353 PGN393349:PGO393353 PQJ393349:PQK393353 QAF393349:QAG393353 QKB393349:QKC393353 QTX393349:QTY393353 RDT393349:RDU393353 RNP393349:RNQ393353 RXL393349:RXM393353 SHH393349:SHI393353 SRD393349:SRE393353 TAZ393349:TBA393353 TKV393349:TKW393353 TUR393349:TUS393353 UEN393349:UEO393353 UOJ393349:UOK393353 UYF393349:UYG393353 VIB393349:VIC393353 VRX393349:VRY393353 WBT393349:WBU393353 WLP393349:WLQ393353 WVL393349:WVM393353 I458885:J458889 IZ458885:JA458889 SV458885:SW458889 ACR458885:ACS458889 AMN458885:AMO458889 AWJ458885:AWK458889 BGF458885:BGG458889 BQB458885:BQC458889 BZX458885:BZY458889 CJT458885:CJU458889 CTP458885:CTQ458889 DDL458885:DDM458889 DNH458885:DNI458889 DXD458885:DXE458889 EGZ458885:EHA458889 EQV458885:EQW458889 FAR458885:FAS458889 FKN458885:FKO458889 FUJ458885:FUK458889 GEF458885:GEG458889 GOB458885:GOC458889 GXX458885:GXY458889 HHT458885:HHU458889 HRP458885:HRQ458889 IBL458885:IBM458889 ILH458885:ILI458889 IVD458885:IVE458889 JEZ458885:JFA458889 JOV458885:JOW458889 JYR458885:JYS458889 KIN458885:KIO458889 KSJ458885:KSK458889 LCF458885:LCG458889 LMB458885:LMC458889 LVX458885:LVY458889 MFT458885:MFU458889 MPP458885:MPQ458889 MZL458885:MZM458889 NJH458885:NJI458889 NTD458885:NTE458889 OCZ458885:ODA458889 OMV458885:OMW458889 OWR458885:OWS458889 PGN458885:PGO458889 PQJ458885:PQK458889 QAF458885:QAG458889 QKB458885:QKC458889 QTX458885:QTY458889 RDT458885:RDU458889 RNP458885:RNQ458889 RXL458885:RXM458889 SHH458885:SHI458889 SRD458885:SRE458889 TAZ458885:TBA458889 TKV458885:TKW458889 TUR458885:TUS458889 UEN458885:UEO458889 UOJ458885:UOK458889 UYF458885:UYG458889 VIB458885:VIC458889 VRX458885:VRY458889 WBT458885:WBU458889 WLP458885:WLQ458889 WVL458885:WVM458889 I524421:J524425 IZ524421:JA524425 SV524421:SW524425 ACR524421:ACS524425 AMN524421:AMO524425 AWJ524421:AWK524425 BGF524421:BGG524425 BQB524421:BQC524425 BZX524421:BZY524425 CJT524421:CJU524425 CTP524421:CTQ524425 DDL524421:DDM524425 DNH524421:DNI524425 DXD524421:DXE524425 EGZ524421:EHA524425 EQV524421:EQW524425 FAR524421:FAS524425 FKN524421:FKO524425 FUJ524421:FUK524425 GEF524421:GEG524425 GOB524421:GOC524425 GXX524421:GXY524425 HHT524421:HHU524425 HRP524421:HRQ524425 IBL524421:IBM524425 ILH524421:ILI524425 IVD524421:IVE524425 JEZ524421:JFA524425 JOV524421:JOW524425 JYR524421:JYS524425 KIN524421:KIO524425 KSJ524421:KSK524425 LCF524421:LCG524425 LMB524421:LMC524425 LVX524421:LVY524425 MFT524421:MFU524425 MPP524421:MPQ524425 MZL524421:MZM524425 NJH524421:NJI524425 NTD524421:NTE524425 OCZ524421:ODA524425 OMV524421:OMW524425 OWR524421:OWS524425 PGN524421:PGO524425 PQJ524421:PQK524425 QAF524421:QAG524425 QKB524421:QKC524425 QTX524421:QTY524425 RDT524421:RDU524425 RNP524421:RNQ524425 RXL524421:RXM524425 SHH524421:SHI524425 SRD524421:SRE524425 TAZ524421:TBA524425 TKV524421:TKW524425 TUR524421:TUS524425 UEN524421:UEO524425 UOJ524421:UOK524425 UYF524421:UYG524425 VIB524421:VIC524425 VRX524421:VRY524425 WBT524421:WBU524425 WLP524421:WLQ524425 WVL524421:WVM524425 I589957:J589961 IZ589957:JA589961 SV589957:SW589961 ACR589957:ACS589961 AMN589957:AMO589961 AWJ589957:AWK589961 BGF589957:BGG589961 BQB589957:BQC589961 BZX589957:BZY589961 CJT589957:CJU589961 CTP589957:CTQ589961 DDL589957:DDM589961 DNH589957:DNI589961 DXD589957:DXE589961 EGZ589957:EHA589961 EQV589957:EQW589961 FAR589957:FAS589961 FKN589957:FKO589961 FUJ589957:FUK589961 GEF589957:GEG589961 GOB589957:GOC589961 GXX589957:GXY589961 HHT589957:HHU589961 HRP589957:HRQ589961 IBL589957:IBM589961 ILH589957:ILI589961 IVD589957:IVE589961 JEZ589957:JFA589961 JOV589957:JOW589961 JYR589957:JYS589961 KIN589957:KIO589961 KSJ589957:KSK589961 LCF589957:LCG589961 LMB589957:LMC589961 LVX589957:LVY589961 MFT589957:MFU589961 MPP589957:MPQ589961 MZL589957:MZM589961 NJH589957:NJI589961 NTD589957:NTE589961 OCZ589957:ODA589961 OMV589957:OMW589961 OWR589957:OWS589961 PGN589957:PGO589961 PQJ589957:PQK589961 QAF589957:QAG589961 QKB589957:QKC589961 QTX589957:QTY589961 RDT589957:RDU589961 RNP589957:RNQ589961 RXL589957:RXM589961 SHH589957:SHI589961 SRD589957:SRE589961 TAZ589957:TBA589961 TKV589957:TKW589961 TUR589957:TUS589961 UEN589957:UEO589961 UOJ589957:UOK589961 UYF589957:UYG589961 VIB589957:VIC589961 VRX589957:VRY589961 WBT589957:WBU589961 WLP589957:WLQ589961 WVL589957:WVM589961 I655493:J655497 IZ655493:JA655497 SV655493:SW655497 ACR655493:ACS655497 AMN655493:AMO655497 AWJ655493:AWK655497 BGF655493:BGG655497 BQB655493:BQC655497 BZX655493:BZY655497 CJT655493:CJU655497 CTP655493:CTQ655497 DDL655493:DDM655497 DNH655493:DNI655497 DXD655493:DXE655497 EGZ655493:EHA655497 EQV655493:EQW655497 FAR655493:FAS655497 FKN655493:FKO655497 FUJ655493:FUK655497 GEF655493:GEG655497 GOB655493:GOC655497 GXX655493:GXY655497 HHT655493:HHU655497 HRP655493:HRQ655497 IBL655493:IBM655497 ILH655493:ILI655497 IVD655493:IVE655497 JEZ655493:JFA655497 JOV655493:JOW655497 JYR655493:JYS655497 KIN655493:KIO655497 KSJ655493:KSK655497 LCF655493:LCG655497 LMB655493:LMC655497 LVX655493:LVY655497 MFT655493:MFU655497 MPP655493:MPQ655497 MZL655493:MZM655497 NJH655493:NJI655497 NTD655493:NTE655497 OCZ655493:ODA655497 OMV655493:OMW655497 OWR655493:OWS655497 PGN655493:PGO655497 PQJ655493:PQK655497 QAF655493:QAG655497 QKB655493:QKC655497 QTX655493:QTY655497 RDT655493:RDU655497 RNP655493:RNQ655497 RXL655493:RXM655497 SHH655493:SHI655497 SRD655493:SRE655497 TAZ655493:TBA655497 TKV655493:TKW655497 TUR655493:TUS655497 UEN655493:UEO655497 UOJ655493:UOK655497 UYF655493:UYG655497 VIB655493:VIC655497 VRX655493:VRY655497 WBT655493:WBU655497 WLP655493:WLQ655497 WVL655493:WVM655497 I721029:J721033 IZ721029:JA721033 SV721029:SW721033 ACR721029:ACS721033 AMN721029:AMO721033 AWJ721029:AWK721033 BGF721029:BGG721033 BQB721029:BQC721033 BZX721029:BZY721033 CJT721029:CJU721033 CTP721029:CTQ721033 DDL721029:DDM721033 DNH721029:DNI721033 DXD721029:DXE721033 EGZ721029:EHA721033 EQV721029:EQW721033 FAR721029:FAS721033 FKN721029:FKO721033 FUJ721029:FUK721033 GEF721029:GEG721033 GOB721029:GOC721033 GXX721029:GXY721033 HHT721029:HHU721033 HRP721029:HRQ721033 IBL721029:IBM721033 ILH721029:ILI721033 IVD721029:IVE721033 JEZ721029:JFA721033 JOV721029:JOW721033 JYR721029:JYS721033 KIN721029:KIO721033 KSJ721029:KSK721033 LCF721029:LCG721033 LMB721029:LMC721033 LVX721029:LVY721033 MFT721029:MFU721033 MPP721029:MPQ721033 MZL721029:MZM721033 NJH721029:NJI721033 NTD721029:NTE721033 OCZ721029:ODA721033 OMV721029:OMW721033 OWR721029:OWS721033 PGN721029:PGO721033 PQJ721029:PQK721033 QAF721029:QAG721033 QKB721029:QKC721033 QTX721029:QTY721033 RDT721029:RDU721033 RNP721029:RNQ721033 RXL721029:RXM721033 SHH721029:SHI721033 SRD721029:SRE721033 TAZ721029:TBA721033 TKV721029:TKW721033 TUR721029:TUS721033 UEN721029:UEO721033 UOJ721029:UOK721033 UYF721029:UYG721033 VIB721029:VIC721033 VRX721029:VRY721033 WBT721029:WBU721033 WLP721029:WLQ721033 WVL721029:WVM721033 I786565:J786569 IZ786565:JA786569 SV786565:SW786569 ACR786565:ACS786569 AMN786565:AMO786569 AWJ786565:AWK786569 BGF786565:BGG786569 BQB786565:BQC786569 BZX786565:BZY786569 CJT786565:CJU786569 CTP786565:CTQ786569 DDL786565:DDM786569 DNH786565:DNI786569 DXD786565:DXE786569 EGZ786565:EHA786569 EQV786565:EQW786569 FAR786565:FAS786569 FKN786565:FKO786569 FUJ786565:FUK786569 GEF786565:GEG786569 GOB786565:GOC786569 GXX786565:GXY786569 HHT786565:HHU786569 HRP786565:HRQ786569 IBL786565:IBM786569 ILH786565:ILI786569 IVD786565:IVE786569 JEZ786565:JFA786569 JOV786565:JOW786569 JYR786565:JYS786569 KIN786565:KIO786569 KSJ786565:KSK786569 LCF786565:LCG786569 LMB786565:LMC786569 LVX786565:LVY786569 MFT786565:MFU786569 MPP786565:MPQ786569 MZL786565:MZM786569 NJH786565:NJI786569 NTD786565:NTE786569 OCZ786565:ODA786569 OMV786565:OMW786569 OWR786565:OWS786569 PGN786565:PGO786569 PQJ786565:PQK786569 QAF786565:QAG786569 QKB786565:QKC786569 QTX786565:QTY786569 RDT786565:RDU786569 RNP786565:RNQ786569 RXL786565:RXM786569 SHH786565:SHI786569 SRD786565:SRE786569 TAZ786565:TBA786569 TKV786565:TKW786569 TUR786565:TUS786569 UEN786565:UEO786569 UOJ786565:UOK786569 UYF786565:UYG786569 VIB786565:VIC786569 VRX786565:VRY786569 WBT786565:WBU786569 WLP786565:WLQ786569 WVL786565:WVM786569 I852101:J852105 IZ852101:JA852105 SV852101:SW852105 ACR852101:ACS852105 AMN852101:AMO852105 AWJ852101:AWK852105 BGF852101:BGG852105 BQB852101:BQC852105 BZX852101:BZY852105 CJT852101:CJU852105 CTP852101:CTQ852105 DDL852101:DDM852105 DNH852101:DNI852105 DXD852101:DXE852105 EGZ852101:EHA852105 EQV852101:EQW852105 FAR852101:FAS852105 FKN852101:FKO852105 FUJ852101:FUK852105 GEF852101:GEG852105 GOB852101:GOC852105 GXX852101:GXY852105 HHT852101:HHU852105 HRP852101:HRQ852105 IBL852101:IBM852105 ILH852101:ILI852105 IVD852101:IVE852105 JEZ852101:JFA852105 JOV852101:JOW852105 JYR852101:JYS852105 KIN852101:KIO852105 KSJ852101:KSK852105 LCF852101:LCG852105 LMB852101:LMC852105 LVX852101:LVY852105 MFT852101:MFU852105 MPP852101:MPQ852105 MZL852101:MZM852105 NJH852101:NJI852105 NTD852101:NTE852105 OCZ852101:ODA852105 OMV852101:OMW852105 OWR852101:OWS852105 PGN852101:PGO852105 PQJ852101:PQK852105 QAF852101:QAG852105 QKB852101:QKC852105 QTX852101:QTY852105 RDT852101:RDU852105 RNP852101:RNQ852105 RXL852101:RXM852105 SHH852101:SHI852105 SRD852101:SRE852105 TAZ852101:TBA852105 TKV852101:TKW852105 TUR852101:TUS852105 UEN852101:UEO852105 UOJ852101:UOK852105 UYF852101:UYG852105 VIB852101:VIC852105 VRX852101:VRY852105 WBT852101:WBU852105 WLP852101:WLQ852105 WVL852101:WVM852105 I917637:J917641 IZ917637:JA917641 SV917637:SW917641 ACR917637:ACS917641 AMN917637:AMO917641 AWJ917637:AWK917641 BGF917637:BGG917641 BQB917637:BQC917641 BZX917637:BZY917641 CJT917637:CJU917641 CTP917637:CTQ917641 DDL917637:DDM917641 DNH917637:DNI917641 DXD917637:DXE917641 EGZ917637:EHA917641 EQV917637:EQW917641 FAR917637:FAS917641 FKN917637:FKO917641 FUJ917637:FUK917641 GEF917637:GEG917641 GOB917637:GOC917641 GXX917637:GXY917641 HHT917637:HHU917641 HRP917637:HRQ917641 IBL917637:IBM917641 ILH917637:ILI917641 IVD917637:IVE917641 JEZ917637:JFA917641 JOV917637:JOW917641 JYR917637:JYS917641 KIN917637:KIO917641 KSJ917637:KSK917641 LCF917637:LCG917641 LMB917637:LMC917641 LVX917637:LVY917641 MFT917637:MFU917641 MPP917637:MPQ917641 MZL917637:MZM917641 NJH917637:NJI917641 NTD917637:NTE917641 OCZ917637:ODA917641 OMV917637:OMW917641 OWR917637:OWS917641 PGN917637:PGO917641 PQJ917637:PQK917641 QAF917637:QAG917641 QKB917637:QKC917641 QTX917637:QTY917641 RDT917637:RDU917641 RNP917637:RNQ917641 RXL917637:RXM917641 SHH917637:SHI917641 SRD917637:SRE917641 TAZ917637:TBA917641 TKV917637:TKW917641 TUR917637:TUS917641 UEN917637:UEO917641 UOJ917637:UOK917641 UYF917637:UYG917641 VIB917637:VIC917641 VRX917637:VRY917641 WBT917637:WBU917641 WLP917637:WLQ917641 WVL917637:WVM917641 I983173:J983177 IZ983173:JA983177 SV983173:SW983177 ACR983173:ACS983177 AMN983173:AMO983177 AWJ983173:AWK983177 BGF983173:BGG983177 BQB983173:BQC983177 BZX983173:BZY983177 CJT983173:CJU983177 CTP983173:CTQ983177 DDL983173:DDM983177 DNH983173:DNI983177 DXD983173:DXE983177 EGZ983173:EHA983177 EQV983173:EQW983177 FAR983173:FAS983177 FKN983173:FKO983177 FUJ983173:FUK983177 GEF983173:GEG983177 GOB983173:GOC983177 GXX983173:GXY983177 HHT983173:HHU983177 HRP983173:HRQ983177 IBL983173:IBM983177 ILH983173:ILI983177 IVD983173:IVE983177 JEZ983173:JFA983177 JOV983173:JOW983177 JYR983173:JYS983177 KIN983173:KIO983177 KSJ983173:KSK983177 LCF983173:LCG983177 LMB983173:LMC983177 LVX983173:LVY983177 MFT983173:MFU983177 MPP983173:MPQ983177 MZL983173:MZM983177 NJH983173:NJI983177 NTD983173:NTE983177 OCZ983173:ODA983177 OMV983173:OMW983177 OWR983173:OWS983177 PGN983173:PGO983177 PQJ983173:PQK983177 QAF983173:QAG983177 QKB983173:QKC983177 QTX983173:QTY983177 RDT983173:RDU983177 RNP983173:RNQ983177 RXL983173:RXM983177 SHH983173:SHI983177 SRD983173:SRE983177 TAZ983173:TBA983177 TKV983173:TKW983177 TUR983173:TUS983177 UEN983173:UEO983177 UOJ983173:UOK983177 UYF983173:UYG983177 VIB983173:VIC983177 VRX983173:VRY983177 WBT983173:WBU983177 WLP983173:WLQ983177 WVL983173:WVM983177" xr:uid="{00000000-0002-0000-0B00-000012000000}">
      <formula1>0</formula1>
    </dataValidation>
    <dataValidation type="whole" operator="greaterThanOrEqual" showInputMessage="1" showErrorMessage="1" sqref="G221" xr:uid="{00000000-0002-0000-0B00-000013000000}">
      <formula1>0</formula1>
    </dataValidation>
    <dataValidation type="whole" allowBlank="1" showErrorMessage="1" errorTitle="ERROR EFECTO DE CONVERSION" error="Debe ingresar un número Entero" sqref="H12:H16 H106:H109 H19:H31 H33:H39 H42:H51 H186:H190 H61:H71 H73:H76 H78:H82 H84:H92 H95:H104 H111:H114 H116:H117 H120:H126 H128:H134 H136:H137 H142:H151 H153:H155 H157:H159 H161:H164 H166:H169 H171:H179 H181:H184 H53:H59 H197:H199 H201:H204 H206:H211 H213:H214 H216:H219 H222:H227" xr:uid="{00000000-0002-0000-0B00-000014000000}">
      <formula1>-99999999999999900</formula1>
      <formula2>999999999999999000</formula2>
    </dataValidation>
    <dataValidation type="whole" operator="greaterThanOrEqual" allowBlank="1" showErrorMessage="1" errorTitle="MAYOR VALOR FISCAL" error="Debe Ingresar un número Entero &gt;=0" sqref="J12:J16 J106:J109 J19:J31 J33:J39 J42:J51 J186:J191 J53:J55 J61:J71 J73:J76 J78:J81 J84:J92 J95:J104 J111:J114 J116:J117 J120:J126 J128:J134 J136:J137 J142:J151 J153:J155 J157:J159 J161:J163 J166:J169 J181:J184 J58:J59 K223 K227" xr:uid="{00000000-0002-0000-0B00-000015000000}">
      <formula1>0</formula1>
    </dataValidation>
    <dataValidation type="whole" operator="greaterThanOrEqual" allowBlank="1" showErrorMessage="1" errorTitle="MENOR VALOR FISCAL" error="Debe Ingresar un número Entero &gt;=0" sqref="I12:I16 I106:I109 I19:I31 I33:I39 I42:I51 J138 I53:I55 I61:I71 I73:I76 I78:I81 I84:I92 I95:I104 I111:I114 I116:I117 I120:I126 I128:I134 I136:I137 I142:I151 I153:I155 I157:I159 I161:I163 I166:I169 I181:I184 I186:I190 I58:I59" xr:uid="{00000000-0002-0000-0B00-000016000000}">
      <formula1>0</formula1>
    </dataValidation>
    <dataValidation type="whole" operator="greaterThanOrEqual" allowBlank="1" showErrorMessage="1" errorTitle="ERROR VALOR CONTABLE" error="Debe Ingresar un número Entero &gt;=0" sqref="G12:G16 G106:G109 G19:G31 G33:G39 G42:G51 G186:G190 G61:G71 G73:G76 G78:G82 G84:G92 G95:G104 G111:G114 G116:G117 G120:G126 G128:G134 G136:G137 G142:G151 G153:G155 G157:G159 G161:G164 G166:G169 G171:G179 G181:G184 G53:G59 G197:G199 G201:G204 G206:G211 G213:G214 G216:G219 G222:G227" xr:uid="{00000000-0002-0000-0B00-000017000000}">
      <formula1>0</formula1>
    </dataValidation>
  </dataValidations>
  <pageMargins left="0.70866141732283472" right="0.51181102362204722" top="0.74803149606299213" bottom="0.74803149606299213" header="0.31496062992125984" footer="0.31496062992125984"/>
  <pageSetup scale="65" orientation="landscape" r:id="rId1"/>
  <headerFooter>
    <oddFooter>&amp;R&amp;P</oddFooter>
  </headerFooter>
  <drawing r:id="rId2"/>
  <legacyDrawing r:id="rId3"/>
  <controls>
    <mc:AlternateContent xmlns:mc="http://schemas.openxmlformats.org/markup-compatibility/2006">
      <mc:Choice Requires="x14">
        <control shapeId="30721" r:id="rId4" name="TBoxAyuda">
          <controlPr defaultSize="0" autoFill="0" autoLine="0" autoPict="0" r:id="rId5">
            <anchor moveWithCells="1">
              <from>
                <xdr:col>11</xdr:col>
                <xdr:colOff>9525</xdr:colOff>
                <xdr:row>0</xdr:row>
                <xdr:rowOff>38100</xdr:rowOff>
              </from>
              <to>
                <xdr:col>15</xdr:col>
                <xdr:colOff>409575</xdr:colOff>
                <xdr:row>10</xdr:row>
                <xdr:rowOff>152400</xdr:rowOff>
              </to>
            </anchor>
          </controlPr>
        </control>
      </mc:Choice>
      <mc:Fallback>
        <control shapeId="30721" r:id="rId4" name="TBoxAyuda"/>
      </mc:Fallback>
    </mc:AlternateContent>
  </controls>
  <extLst>
    <ext xmlns:x14="http://schemas.microsoft.com/office/spreadsheetml/2009/9/main" uri="{CCE6A557-97BC-4b89-ADB6-D9C93CAAB3DF}">
      <x14:dataValidations xmlns:xm="http://schemas.microsoft.com/office/excel/2006/main" count="3">
        <x14:dataValidation type="decimal" operator="greaterThanOrEqual" allowBlank="1" showInputMessage="1" showErrorMessage="1" error="Valor debe ser mayor o igual que 0" xr:uid="{00000000-0002-0000-0B00-000018000000}">
          <x14:formula1>
            <xm:f>0</xm:f>
          </x14:formula1>
          <xm:sqref>IY65643:JE65661 SU65643:TA65661 ACQ65643:ACW65661 AMM65643:AMS65661 AWI65643:AWO65661 BGE65643:BGK65661 BQA65643:BQG65661 BZW65643:CAC65661 CJS65643:CJY65661 CTO65643:CTU65661 DDK65643:DDQ65661 DNG65643:DNM65661 DXC65643:DXI65661 EGY65643:EHE65661 EQU65643:ERA65661 FAQ65643:FAW65661 FKM65643:FKS65661 FUI65643:FUO65661 GEE65643:GEK65661 GOA65643:GOG65661 GXW65643:GYC65661 HHS65643:HHY65661 HRO65643:HRU65661 IBK65643:IBQ65661 ILG65643:ILM65661 IVC65643:IVI65661 JEY65643:JFE65661 JOU65643:JPA65661 JYQ65643:JYW65661 KIM65643:KIS65661 KSI65643:KSO65661 LCE65643:LCK65661 LMA65643:LMG65661 LVW65643:LWC65661 MFS65643:MFY65661 MPO65643:MPU65661 MZK65643:MZQ65661 NJG65643:NJM65661 NTC65643:NTI65661 OCY65643:ODE65661 OMU65643:ONA65661 OWQ65643:OWW65661 PGM65643:PGS65661 PQI65643:PQO65661 QAE65643:QAK65661 QKA65643:QKG65661 QTW65643:QUC65661 RDS65643:RDY65661 RNO65643:RNU65661 RXK65643:RXQ65661 SHG65643:SHM65661 SRC65643:SRI65661 TAY65643:TBE65661 TKU65643:TLA65661 TUQ65643:TUW65661 UEM65643:UES65661 UOI65643:UOO65661 UYE65643:UYK65661 VIA65643:VIG65661 VRW65643:VSC65661 WBS65643:WBY65661 WLO65643:WLU65661 WVK65643:WVQ65661 IY131179:JE131197 SU131179:TA131197 ACQ131179:ACW131197 AMM131179:AMS131197 AWI131179:AWO131197 BGE131179:BGK131197 BQA131179:BQG131197 BZW131179:CAC131197 CJS131179:CJY131197 CTO131179:CTU131197 DDK131179:DDQ131197 DNG131179:DNM131197 DXC131179:DXI131197 EGY131179:EHE131197 EQU131179:ERA131197 FAQ131179:FAW131197 FKM131179:FKS131197 FUI131179:FUO131197 GEE131179:GEK131197 GOA131179:GOG131197 GXW131179:GYC131197 HHS131179:HHY131197 HRO131179:HRU131197 IBK131179:IBQ131197 ILG131179:ILM131197 IVC131179:IVI131197 JEY131179:JFE131197 JOU131179:JPA131197 JYQ131179:JYW131197 KIM131179:KIS131197 KSI131179:KSO131197 LCE131179:LCK131197 LMA131179:LMG131197 LVW131179:LWC131197 MFS131179:MFY131197 MPO131179:MPU131197 MZK131179:MZQ131197 NJG131179:NJM131197 NTC131179:NTI131197 OCY131179:ODE131197 OMU131179:ONA131197 OWQ131179:OWW131197 PGM131179:PGS131197 PQI131179:PQO131197 QAE131179:QAK131197 QKA131179:QKG131197 QTW131179:QUC131197 RDS131179:RDY131197 RNO131179:RNU131197 RXK131179:RXQ131197 SHG131179:SHM131197 SRC131179:SRI131197 TAY131179:TBE131197 TKU131179:TLA131197 TUQ131179:TUW131197 UEM131179:UES131197 UOI131179:UOO131197 UYE131179:UYK131197 VIA131179:VIG131197 VRW131179:VSC131197 WBS131179:WBY131197 WLO131179:WLU131197 WVK131179:WVQ131197 IY196715:JE196733 SU196715:TA196733 ACQ196715:ACW196733 AMM196715:AMS196733 AWI196715:AWO196733 BGE196715:BGK196733 BQA196715:BQG196733 BZW196715:CAC196733 CJS196715:CJY196733 CTO196715:CTU196733 DDK196715:DDQ196733 DNG196715:DNM196733 DXC196715:DXI196733 EGY196715:EHE196733 EQU196715:ERA196733 FAQ196715:FAW196733 FKM196715:FKS196733 FUI196715:FUO196733 GEE196715:GEK196733 GOA196715:GOG196733 GXW196715:GYC196733 HHS196715:HHY196733 HRO196715:HRU196733 IBK196715:IBQ196733 ILG196715:ILM196733 IVC196715:IVI196733 JEY196715:JFE196733 JOU196715:JPA196733 JYQ196715:JYW196733 KIM196715:KIS196733 KSI196715:KSO196733 LCE196715:LCK196733 LMA196715:LMG196733 LVW196715:LWC196733 MFS196715:MFY196733 MPO196715:MPU196733 MZK196715:MZQ196733 NJG196715:NJM196733 NTC196715:NTI196733 OCY196715:ODE196733 OMU196715:ONA196733 OWQ196715:OWW196733 PGM196715:PGS196733 PQI196715:PQO196733 QAE196715:QAK196733 QKA196715:QKG196733 QTW196715:QUC196733 RDS196715:RDY196733 RNO196715:RNU196733 RXK196715:RXQ196733 SHG196715:SHM196733 SRC196715:SRI196733 TAY196715:TBE196733 TKU196715:TLA196733 TUQ196715:TUW196733 UEM196715:UES196733 UOI196715:UOO196733 UYE196715:UYK196733 VIA196715:VIG196733 VRW196715:VSC196733 WBS196715:WBY196733 WLO196715:WLU196733 WVK196715:WVQ196733 IY262251:JE262269 SU262251:TA262269 ACQ262251:ACW262269 AMM262251:AMS262269 AWI262251:AWO262269 BGE262251:BGK262269 BQA262251:BQG262269 BZW262251:CAC262269 CJS262251:CJY262269 CTO262251:CTU262269 DDK262251:DDQ262269 DNG262251:DNM262269 DXC262251:DXI262269 EGY262251:EHE262269 EQU262251:ERA262269 FAQ262251:FAW262269 FKM262251:FKS262269 FUI262251:FUO262269 GEE262251:GEK262269 GOA262251:GOG262269 GXW262251:GYC262269 HHS262251:HHY262269 HRO262251:HRU262269 IBK262251:IBQ262269 ILG262251:ILM262269 IVC262251:IVI262269 JEY262251:JFE262269 JOU262251:JPA262269 JYQ262251:JYW262269 KIM262251:KIS262269 KSI262251:KSO262269 LCE262251:LCK262269 LMA262251:LMG262269 LVW262251:LWC262269 MFS262251:MFY262269 MPO262251:MPU262269 MZK262251:MZQ262269 NJG262251:NJM262269 NTC262251:NTI262269 OCY262251:ODE262269 OMU262251:ONA262269 OWQ262251:OWW262269 PGM262251:PGS262269 PQI262251:PQO262269 QAE262251:QAK262269 QKA262251:QKG262269 QTW262251:QUC262269 RDS262251:RDY262269 RNO262251:RNU262269 RXK262251:RXQ262269 SHG262251:SHM262269 SRC262251:SRI262269 TAY262251:TBE262269 TKU262251:TLA262269 TUQ262251:TUW262269 UEM262251:UES262269 UOI262251:UOO262269 UYE262251:UYK262269 VIA262251:VIG262269 VRW262251:VSC262269 WBS262251:WBY262269 WLO262251:WLU262269 WVK262251:WVQ262269 IY327787:JE327805 SU327787:TA327805 ACQ327787:ACW327805 AMM327787:AMS327805 AWI327787:AWO327805 BGE327787:BGK327805 BQA327787:BQG327805 BZW327787:CAC327805 CJS327787:CJY327805 CTO327787:CTU327805 DDK327787:DDQ327805 DNG327787:DNM327805 DXC327787:DXI327805 EGY327787:EHE327805 EQU327787:ERA327805 FAQ327787:FAW327805 FKM327787:FKS327805 FUI327787:FUO327805 GEE327787:GEK327805 GOA327787:GOG327805 GXW327787:GYC327805 HHS327787:HHY327805 HRO327787:HRU327805 IBK327787:IBQ327805 ILG327787:ILM327805 IVC327787:IVI327805 JEY327787:JFE327805 JOU327787:JPA327805 JYQ327787:JYW327805 KIM327787:KIS327805 KSI327787:KSO327805 LCE327787:LCK327805 LMA327787:LMG327805 LVW327787:LWC327805 MFS327787:MFY327805 MPO327787:MPU327805 MZK327787:MZQ327805 NJG327787:NJM327805 NTC327787:NTI327805 OCY327787:ODE327805 OMU327787:ONA327805 OWQ327787:OWW327805 PGM327787:PGS327805 PQI327787:PQO327805 QAE327787:QAK327805 QKA327787:QKG327805 QTW327787:QUC327805 RDS327787:RDY327805 RNO327787:RNU327805 RXK327787:RXQ327805 SHG327787:SHM327805 SRC327787:SRI327805 TAY327787:TBE327805 TKU327787:TLA327805 TUQ327787:TUW327805 UEM327787:UES327805 UOI327787:UOO327805 UYE327787:UYK327805 VIA327787:VIG327805 VRW327787:VSC327805 WBS327787:WBY327805 WLO327787:WLU327805 WVK327787:WVQ327805 IY393323:JE393341 SU393323:TA393341 ACQ393323:ACW393341 AMM393323:AMS393341 AWI393323:AWO393341 BGE393323:BGK393341 BQA393323:BQG393341 BZW393323:CAC393341 CJS393323:CJY393341 CTO393323:CTU393341 DDK393323:DDQ393341 DNG393323:DNM393341 DXC393323:DXI393341 EGY393323:EHE393341 EQU393323:ERA393341 FAQ393323:FAW393341 FKM393323:FKS393341 FUI393323:FUO393341 GEE393323:GEK393341 GOA393323:GOG393341 GXW393323:GYC393341 HHS393323:HHY393341 HRO393323:HRU393341 IBK393323:IBQ393341 ILG393323:ILM393341 IVC393323:IVI393341 JEY393323:JFE393341 JOU393323:JPA393341 JYQ393323:JYW393341 KIM393323:KIS393341 KSI393323:KSO393341 LCE393323:LCK393341 LMA393323:LMG393341 LVW393323:LWC393341 MFS393323:MFY393341 MPO393323:MPU393341 MZK393323:MZQ393341 NJG393323:NJM393341 NTC393323:NTI393341 OCY393323:ODE393341 OMU393323:ONA393341 OWQ393323:OWW393341 PGM393323:PGS393341 PQI393323:PQO393341 QAE393323:QAK393341 QKA393323:QKG393341 QTW393323:QUC393341 RDS393323:RDY393341 RNO393323:RNU393341 RXK393323:RXQ393341 SHG393323:SHM393341 SRC393323:SRI393341 TAY393323:TBE393341 TKU393323:TLA393341 TUQ393323:TUW393341 UEM393323:UES393341 UOI393323:UOO393341 UYE393323:UYK393341 VIA393323:VIG393341 VRW393323:VSC393341 WBS393323:WBY393341 WLO393323:WLU393341 WVK393323:WVQ393341 IY458859:JE458877 SU458859:TA458877 ACQ458859:ACW458877 AMM458859:AMS458877 AWI458859:AWO458877 BGE458859:BGK458877 BQA458859:BQG458877 BZW458859:CAC458877 CJS458859:CJY458877 CTO458859:CTU458877 DDK458859:DDQ458877 DNG458859:DNM458877 DXC458859:DXI458877 EGY458859:EHE458877 EQU458859:ERA458877 FAQ458859:FAW458877 FKM458859:FKS458877 FUI458859:FUO458877 GEE458859:GEK458877 GOA458859:GOG458877 GXW458859:GYC458877 HHS458859:HHY458877 HRO458859:HRU458877 IBK458859:IBQ458877 ILG458859:ILM458877 IVC458859:IVI458877 JEY458859:JFE458877 JOU458859:JPA458877 JYQ458859:JYW458877 KIM458859:KIS458877 KSI458859:KSO458877 LCE458859:LCK458877 LMA458859:LMG458877 LVW458859:LWC458877 MFS458859:MFY458877 MPO458859:MPU458877 MZK458859:MZQ458877 NJG458859:NJM458877 NTC458859:NTI458877 OCY458859:ODE458877 OMU458859:ONA458877 OWQ458859:OWW458877 PGM458859:PGS458877 PQI458859:PQO458877 QAE458859:QAK458877 QKA458859:QKG458877 QTW458859:QUC458877 RDS458859:RDY458877 RNO458859:RNU458877 RXK458859:RXQ458877 SHG458859:SHM458877 SRC458859:SRI458877 TAY458859:TBE458877 TKU458859:TLA458877 TUQ458859:TUW458877 UEM458859:UES458877 UOI458859:UOO458877 UYE458859:UYK458877 VIA458859:VIG458877 VRW458859:VSC458877 WBS458859:WBY458877 WLO458859:WLU458877 WVK458859:WVQ458877 IY524395:JE524413 SU524395:TA524413 ACQ524395:ACW524413 AMM524395:AMS524413 AWI524395:AWO524413 BGE524395:BGK524413 BQA524395:BQG524413 BZW524395:CAC524413 CJS524395:CJY524413 CTO524395:CTU524413 DDK524395:DDQ524413 DNG524395:DNM524413 DXC524395:DXI524413 EGY524395:EHE524413 EQU524395:ERA524413 FAQ524395:FAW524413 FKM524395:FKS524413 FUI524395:FUO524413 GEE524395:GEK524413 GOA524395:GOG524413 GXW524395:GYC524413 HHS524395:HHY524413 HRO524395:HRU524413 IBK524395:IBQ524413 ILG524395:ILM524413 IVC524395:IVI524413 JEY524395:JFE524413 JOU524395:JPA524413 JYQ524395:JYW524413 KIM524395:KIS524413 KSI524395:KSO524413 LCE524395:LCK524413 LMA524395:LMG524413 LVW524395:LWC524413 MFS524395:MFY524413 MPO524395:MPU524413 MZK524395:MZQ524413 NJG524395:NJM524413 NTC524395:NTI524413 OCY524395:ODE524413 OMU524395:ONA524413 OWQ524395:OWW524413 PGM524395:PGS524413 PQI524395:PQO524413 QAE524395:QAK524413 QKA524395:QKG524413 QTW524395:QUC524413 RDS524395:RDY524413 RNO524395:RNU524413 RXK524395:RXQ524413 SHG524395:SHM524413 SRC524395:SRI524413 TAY524395:TBE524413 TKU524395:TLA524413 TUQ524395:TUW524413 UEM524395:UES524413 UOI524395:UOO524413 UYE524395:UYK524413 VIA524395:VIG524413 VRW524395:VSC524413 WBS524395:WBY524413 WLO524395:WLU524413 WVK524395:WVQ524413 IY589931:JE589949 SU589931:TA589949 ACQ589931:ACW589949 AMM589931:AMS589949 AWI589931:AWO589949 BGE589931:BGK589949 BQA589931:BQG589949 BZW589931:CAC589949 CJS589931:CJY589949 CTO589931:CTU589949 DDK589931:DDQ589949 DNG589931:DNM589949 DXC589931:DXI589949 EGY589931:EHE589949 EQU589931:ERA589949 FAQ589931:FAW589949 FKM589931:FKS589949 FUI589931:FUO589949 GEE589931:GEK589949 GOA589931:GOG589949 GXW589931:GYC589949 HHS589931:HHY589949 HRO589931:HRU589949 IBK589931:IBQ589949 ILG589931:ILM589949 IVC589931:IVI589949 JEY589931:JFE589949 JOU589931:JPA589949 JYQ589931:JYW589949 KIM589931:KIS589949 KSI589931:KSO589949 LCE589931:LCK589949 LMA589931:LMG589949 LVW589931:LWC589949 MFS589931:MFY589949 MPO589931:MPU589949 MZK589931:MZQ589949 NJG589931:NJM589949 NTC589931:NTI589949 OCY589931:ODE589949 OMU589931:ONA589949 OWQ589931:OWW589949 PGM589931:PGS589949 PQI589931:PQO589949 QAE589931:QAK589949 QKA589931:QKG589949 QTW589931:QUC589949 RDS589931:RDY589949 RNO589931:RNU589949 RXK589931:RXQ589949 SHG589931:SHM589949 SRC589931:SRI589949 TAY589931:TBE589949 TKU589931:TLA589949 TUQ589931:TUW589949 UEM589931:UES589949 UOI589931:UOO589949 UYE589931:UYK589949 VIA589931:VIG589949 VRW589931:VSC589949 WBS589931:WBY589949 WLO589931:WLU589949 WVK589931:WVQ589949 IY655467:JE655485 SU655467:TA655485 ACQ655467:ACW655485 AMM655467:AMS655485 AWI655467:AWO655485 BGE655467:BGK655485 BQA655467:BQG655485 BZW655467:CAC655485 CJS655467:CJY655485 CTO655467:CTU655485 DDK655467:DDQ655485 DNG655467:DNM655485 DXC655467:DXI655485 EGY655467:EHE655485 EQU655467:ERA655485 FAQ655467:FAW655485 FKM655467:FKS655485 FUI655467:FUO655485 GEE655467:GEK655485 GOA655467:GOG655485 GXW655467:GYC655485 HHS655467:HHY655485 HRO655467:HRU655485 IBK655467:IBQ655485 ILG655467:ILM655485 IVC655467:IVI655485 JEY655467:JFE655485 JOU655467:JPA655485 JYQ655467:JYW655485 KIM655467:KIS655485 KSI655467:KSO655485 LCE655467:LCK655485 LMA655467:LMG655485 LVW655467:LWC655485 MFS655467:MFY655485 MPO655467:MPU655485 MZK655467:MZQ655485 NJG655467:NJM655485 NTC655467:NTI655485 OCY655467:ODE655485 OMU655467:ONA655485 OWQ655467:OWW655485 PGM655467:PGS655485 PQI655467:PQO655485 QAE655467:QAK655485 QKA655467:QKG655485 QTW655467:QUC655485 RDS655467:RDY655485 RNO655467:RNU655485 RXK655467:RXQ655485 SHG655467:SHM655485 SRC655467:SRI655485 TAY655467:TBE655485 TKU655467:TLA655485 TUQ655467:TUW655485 UEM655467:UES655485 UOI655467:UOO655485 UYE655467:UYK655485 VIA655467:VIG655485 VRW655467:VSC655485 WBS655467:WBY655485 WLO655467:WLU655485 WVK655467:WVQ655485 IY721003:JE721021 SU721003:TA721021 ACQ721003:ACW721021 AMM721003:AMS721021 AWI721003:AWO721021 BGE721003:BGK721021 BQA721003:BQG721021 BZW721003:CAC721021 CJS721003:CJY721021 CTO721003:CTU721021 DDK721003:DDQ721021 DNG721003:DNM721021 DXC721003:DXI721021 EGY721003:EHE721021 EQU721003:ERA721021 FAQ721003:FAW721021 FKM721003:FKS721021 FUI721003:FUO721021 GEE721003:GEK721021 GOA721003:GOG721021 GXW721003:GYC721021 HHS721003:HHY721021 HRO721003:HRU721021 IBK721003:IBQ721021 ILG721003:ILM721021 IVC721003:IVI721021 JEY721003:JFE721021 JOU721003:JPA721021 JYQ721003:JYW721021 KIM721003:KIS721021 KSI721003:KSO721021 LCE721003:LCK721021 LMA721003:LMG721021 LVW721003:LWC721021 MFS721003:MFY721021 MPO721003:MPU721021 MZK721003:MZQ721021 NJG721003:NJM721021 NTC721003:NTI721021 OCY721003:ODE721021 OMU721003:ONA721021 OWQ721003:OWW721021 PGM721003:PGS721021 PQI721003:PQO721021 QAE721003:QAK721021 QKA721003:QKG721021 QTW721003:QUC721021 RDS721003:RDY721021 RNO721003:RNU721021 RXK721003:RXQ721021 SHG721003:SHM721021 SRC721003:SRI721021 TAY721003:TBE721021 TKU721003:TLA721021 TUQ721003:TUW721021 UEM721003:UES721021 UOI721003:UOO721021 UYE721003:UYK721021 VIA721003:VIG721021 VRW721003:VSC721021 WBS721003:WBY721021 WLO721003:WLU721021 WVK721003:WVQ721021 IY786539:JE786557 SU786539:TA786557 ACQ786539:ACW786557 AMM786539:AMS786557 AWI786539:AWO786557 BGE786539:BGK786557 BQA786539:BQG786557 BZW786539:CAC786557 CJS786539:CJY786557 CTO786539:CTU786557 DDK786539:DDQ786557 DNG786539:DNM786557 DXC786539:DXI786557 EGY786539:EHE786557 EQU786539:ERA786557 FAQ786539:FAW786557 FKM786539:FKS786557 FUI786539:FUO786557 GEE786539:GEK786557 GOA786539:GOG786557 GXW786539:GYC786557 HHS786539:HHY786557 HRO786539:HRU786557 IBK786539:IBQ786557 ILG786539:ILM786557 IVC786539:IVI786557 JEY786539:JFE786557 JOU786539:JPA786557 JYQ786539:JYW786557 KIM786539:KIS786557 KSI786539:KSO786557 LCE786539:LCK786557 LMA786539:LMG786557 LVW786539:LWC786557 MFS786539:MFY786557 MPO786539:MPU786557 MZK786539:MZQ786557 NJG786539:NJM786557 NTC786539:NTI786557 OCY786539:ODE786557 OMU786539:ONA786557 OWQ786539:OWW786557 PGM786539:PGS786557 PQI786539:PQO786557 QAE786539:QAK786557 QKA786539:QKG786557 QTW786539:QUC786557 RDS786539:RDY786557 RNO786539:RNU786557 RXK786539:RXQ786557 SHG786539:SHM786557 SRC786539:SRI786557 TAY786539:TBE786557 TKU786539:TLA786557 TUQ786539:TUW786557 UEM786539:UES786557 UOI786539:UOO786557 UYE786539:UYK786557 VIA786539:VIG786557 VRW786539:VSC786557 WBS786539:WBY786557 WLO786539:WLU786557 WVK786539:WVQ786557 IY852075:JE852093 SU852075:TA852093 ACQ852075:ACW852093 AMM852075:AMS852093 AWI852075:AWO852093 BGE852075:BGK852093 BQA852075:BQG852093 BZW852075:CAC852093 CJS852075:CJY852093 CTO852075:CTU852093 DDK852075:DDQ852093 DNG852075:DNM852093 DXC852075:DXI852093 EGY852075:EHE852093 EQU852075:ERA852093 FAQ852075:FAW852093 FKM852075:FKS852093 FUI852075:FUO852093 GEE852075:GEK852093 GOA852075:GOG852093 GXW852075:GYC852093 HHS852075:HHY852093 HRO852075:HRU852093 IBK852075:IBQ852093 ILG852075:ILM852093 IVC852075:IVI852093 JEY852075:JFE852093 JOU852075:JPA852093 JYQ852075:JYW852093 KIM852075:KIS852093 KSI852075:KSO852093 LCE852075:LCK852093 LMA852075:LMG852093 LVW852075:LWC852093 MFS852075:MFY852093 MPO852075:MPU852093 MZK852075:MZQ852093 NJG852075:NJM852093 NTC852075:NTI852093 OCY852075:ODE852093 OMU852075:ONA852093 OWQ852075:OWW852093 PGM852075:PGS852093 PQI852075:PQO852093 QAE852075:QAK852093 QKA852075:QKG852093 QTW852075:QUC852093 RDS852075:RDY852093 RNO852075:RNU852093 RXK852075:RXQ852093 SHG852075:SHM852093 SRC852075:SRI852093 TAY852075:TBE852093 TKU852075:TLA852093 TUQ852075:TUW852093 UEM852075:UES852093 UOI852075:UOO852093 UYE852075:UYK852093 VIA852075:VIG852093 VRW852075:VSC852093 WBS852075:WBY852093 WLO852075:WLU852093 WVK852075:WVQ852093 IY917611:JE917629 SU917611:TA917629 ACQ917611:ACW917629 AMM917611:AMS917629 AWI917611:AWO917629 BGE917611:BGK917629 BQA917611:BQG917629 BZW917611:CAC917629 CJS917611:CJY917629 CTO917611:CTU917629 DDK917611:DDQ917629 DNG917611:DNM917629 DXC917611:DXI917629 EGY917611:EHE917629 EQU917611:ERA917629 FAQ917611:FAW917629 FKM917611:FKS917629 FUI917611:FUO917629 GEE917611:GEK917629 GOA917611:GOG917629 GXW917611:GYC917629 HHS917611:HHY917629 HRO917611:HRU917629 IBK917611:IBQ917629 ILG917611:ILM917629 IVC917611:IVI917629 JEY917611:JFE917629 JOU917611:JPA917629 JYQ917611:JYW917629 KIM917611:KIS917629 KSI917611:KSO917629 LCE917611:LCK917629 LMA917611:LMG917629 LVW917611:LWC917629 MFS917611:MFY917629 MPO917611:MPU917629 MZK917611:MZQ917629 NJG917611:NJM917629 NTC917611:NTI917629 OCY917611:ODE917629 OMU917611:ONA917629 OWQ917611:OWW917629 PGM917611:PGS917629 PQI917611:PQO917629 QAE917611:QAK917629 QKA917611:QKG917629 QTW917611:QUC917629 RDS917611:RDY917629 RNO917611:RNU917629 RXK917611:RXQ917629 SHG917611:SHM917629 SRC917611:SRI917629 TAY917611:TBE917629 TKU917611:TLA917629 TUQ917611:TUW917629 UEM917611:UES917629 UOI917611:UOO917629 UYE917611:UYK917629 VIA917611:VIG917629 VRW917611:VSC917629 WBS917611:WBY917629 WLO917611:WLU917629 WVK917611:WVQ917629 IY983147:JE983165 SU983147:TA983165 ACQ983147:ACW983165 AMM983147:AMS983165 AWI983147:AWO983165 BGE983147:BGK983165 BQA983147:BQG983165 BZW983147:CAC983165 CJS983147:CJY983165 CTO983147:CTU983165 DDK983147:DDQ983165 DNG983147:DNM983165 DXC983147:DXI983165 EGY983147:EHE983165 EQU983147:ERA983165 FAQ983147:FAW983165 FKM983147:FKS983165 FUI983147:FUO983165 GEE983147:GEK983165 GOA983147:GOG983165 GXW983147:GYC983165 HHS983147:HHY983165 HRO983147:HRU983165 IBK983147:IBQ983165 ILG983147:ILM983165 IVC983147:IVI983165 JEY983147:JFE983165 JOU983147:JPA983165 JYQ983147:JYW983165 KIM983147:KIS983165 KSI983147:KSO983165 LCE983147:LCK983165 LMA983147:LMG983165 LVW983147:LWC983165 MFS983147:MFY983165 MPO983147:MPU983165 MZK983147:MZQ983165 NJG983147:NJM983165 NTC983147:NTI983165 OCY983147:ODE983165 OMU983147:ONA983165 OWQ983147:OWW983165 PGM983147:PGS983165 PQI983147:PQO983165 QAE983147:QAK983165 QKA983147:QKG983165 QTW983147:QUC983165 RDS983147:RDY983165 RNO983147:RNU983165 RXK983147:RXQ983165 SHG983147:SHM983165 SRC983147:SRI983165 TAY983147:TBE983165 TKU983147:TLA983165 TUQ983147:TUW983165 UEM983147:UES983165 UOI983147:UOO983165 UYE983147:UYK983165 VIA983147:VIG983165 VRW983147:VSC983165 WBS983147:WBY983165 WLO983147:WLU983165 WVK983147:WVQ983165 I131015:J131016 IY65479:JA65480 SU65479:SW65480 ACQ65479:ACS65480 AMM65479:AMO65480 AWI65479:AWK65480 BGE65479:BGG65480 BQA65479:BQC65480 BZW65479:BZY65480 CJS65479:CJU65480 CTO65479:CTQ65480 DDK65479:DDM65480 DNG65479:DNI65480 DXC65479:DXE65480 EGY65479:EHA65480 EQU65479:EQW65480 FAQ65479:FAS65480 FKM65479:FKO65480 FUI65479:FUK65480 GEE65479:GEG65480 GOA65479:GOC65480 GXW65479:GXY65480 HHS65479:HHU65480 HRO65479:HRQ65480 IBK65479:IBM65480 ILG65479:ILI65480 IVC65479:IVE65480 JEY65479:JFA65480 JOU65479:JOW65480 JYQ65479:JYS65480 KIM65479:KIO65480 KSI65479:KSK65480 LCE65479:LCG65480 LMA65479:LMC65480 LVW65479:LVY65480 MFS65479:MFU65480 MPO65479:MPQ65480 MZK65479:MZM65480 NJG65479:NJI65480 NTC65479:NTE65480 OCY65479:ODA65480 OMU65479:OMW65480 OWQ65479:OWS65480 PGM65479:PGO65480 PQI65479:PQK65480 QAE65479:QAG65480 QKA65479:QKC65480 QTW65479:QTY65480 RDS65479:RDU65480 RNO65479:RNQ65480 RXK65479:RXM65480 SHG65479:SHI65480 SRC65479:SRE65480 TAY65479:TBA65480 TKU65479:TKW65480 TUQ65479:TUS65480 UEM65479:UEO65480 UOI65479:UOK65480 UYE65479:UYG65480 VIA65479:VIC65480 VRW65479:VRY65480 WBS65479:WBU65480 WLO65479:WLQ65480 WVK65479:WVM65480 I196551:J196552 IY131015:JA131016 SU131015:SW131016 ACQ131015:ACS131016 AMM131015:AMO131016 AWI131015:AWK131016 BGE131015:BGG131016 BQA131015:BQC131016 BZW131015:BZY131016 CJS131015:CJU131016 CTO131015:CTQ131016 DDK131015:DDM131016 DNG131015:DNI131016 DXC131015:DXE131016 EGY131015:EHA131016 EQU131015:EQW131016 FAQ131015:FAS131016 FKM131015:FKO131016 FUI131015:FUK131016 GEE131015:GEG131016 GOA131015:GOC131016 GXW131015:GXY131016 HHS131015:HHU131016 HRO131015:HRQ131016 IBK131015:IBM131016 ILG131015:ILI131016 IVC131015:IVE131016 JEY131015:JFA131016 JOU131015:JOW131016 JYQ131015:JYS131016 KIM131015:KIO131016 KSI131015:KSK131016 LCE131015:LCG131016 LMA131015:LMC131016 LVW131015:LVY131016 MFS131015:MFU131016 MPO131015:MPQ131016 MZK131015:MZM131016 NJG131015:NJI131016 NTC131015:NTE131016 OCY131015:ODA131016 OMU131015:OMW131016 OWQ131015:OWS131016 PGM131015:PGO131016 PQI131015:PQK131016 QAE131015:QAG131016 QKA131015:QKC131016 QTW131015:QTY131016 RDS131015:RDU131016 RNO131015:RNQ131016 RXK131015:RXM131016 SHG131015:SHI131016 SRC131015:SRE131016 TAY131015:TBA131016 TKU131015:TKW131016 TUQ131015:TUS131016 UEM131015:UEO131016 UOI131015:UOK131016 UYE131015:UYG131016 VIA131015:VIC131016 VRW131015:VRY131016 WBS131015:WBU131016 WLO131015:WLQ131016 WVK131015:WVM131016 I262087:J262088 IY196551:JA196552 SU196551:SW196552 ACQ196551:ACS196552 AMM196551:AMO196552 AWI196551:AWK196552 BGE196551:BGG196552 BQA196551:BQC196552 BZW196551:BZY196552 CJS196551:CJU196552 CTO196551:CTQ196552 DDK196551:DDM196552 DNG196551:DNI196552 DXC196551:DXE196552 EGY196551:EHA196552 EQU196551:EQW196552 FAQ196551:FAS196552 FKM196551:FKO196552 FUI196551:FUK196552 GEE196551:GEG196552 GOA196551:GOC196552 GXW196551:GXY196552 HHS196551:HHU196552 HRO196551:HRQ196552 IBK196551:IBM196552 ILG196551:ILI196552 IVC196551:IVE196552 JEY196551:JFA196552 JOU196551:JOW196552 JYQ196551:JYS196552 KIM196551:KIO196552 KSI196551:KSK196552 LCE196551:LCG196552 LMA196551:LMC196552 LVW196551:LVY196552 MFS196551:MFU196552 MPO196551:MPQ196552 MZK196551:MZM196552 NJG196551:NJI196552 NTC196551:NTE196552 OCY196551:ODA196552 OMU196551:OMW196552 OWQ196551:OWS196552 PGM196551:PGO196552 PQI196551:PQK196552 QAE196551:QAG196552 QKA196551:QKC196552 QTW196551:QTY196552 RDS196551:RDU196552 RNO196551:RNQ196552 RXK196551:RXM196552 SHG196551:SHI196552 SRC196551:SRE196552 TAY196551:TBA196552 TKU196551:TKW196552 TUQ196551:TUS196552 UEM196551:UEO196552 UOI196551:UOK196552 UYE196551:UYG196552 VIA196551:VIC196552 VRW196551:VRY196552 WBS196551:WBU196552 WLO196551:WLQ196552 WVK196551:WVM196552 I327623:J327624 IY262087:JA262088 SU262087:SW262088 ACQ262087:ACS262088 AMM262087:AMO262088 AWI262087:AWK262088 BGE262087:BGG262088 BQA262087:BQC262088 BZW262087:BZY262088 CJS262087:CJU262088 CTO262087:CTQ262088 DDK262087:DDM262088 DNG262087:DNI262088 DXC262087:DXE262088 EGY262087:EHA262088 EQU262087:EQW262088 FAQ262087:FAS262088 FKM262087:FKO262088 FUI262087:FUK262088 GEE262087:GEG262088 GOA262087:GOC262088 GXW262087:GXY262088 HHS262087:HHU262088 HRO262087:HRQ262088 IBK262087:IBM262088 ILG262087:ILI262088 IVC262087:IVE262088 JEY262087:JFA262088 JOU262087:JOW262088 JYQ262087:JYS262088 KIM262087:KIO262088 KSI262087:KSK262088 LCE262087:LCG262088 LMA262087:LMC262088 LVW262087:LVY262088 MFS262087:MFU262088 MPO262087:MPQ262088 MZK262087:MZM262088 NJG262087:NJI262088 NTC262087:NTE262088 OCY262087:ODA262088 OMU262087:OMW262088 OWQ262087:OWS262088 PGM262087:PGO262088 PQI262087:PQK262088 QAE262087:QAG262088 QKA262087:QKC262088 QTW262087:QTY262088 RDS262087:RDU262088 RNO262087:RNQ262088 RXK262087:RXM262088 SHG262087:SHI262088 SRC262087:SRE262088 TAY262087:TBA262088 TKU262087:TKW262088 TUQ262087:TUS262088 UEM262087:UEO262088 UOI262087:UOK262088 UYE262087:UYG262088 VIA262087:VIC262088 VRW262087:VRY262088 WBS262087:WBU262088 WLO262087:WLQ262088 WVK262087:WVM262088 I393159:J393160 IY327623:JA327624 SU327623:SW327624 ACQ327623:ACS327624 AMM327623:AMO327624 AWI327623:AWK327624 BGE327623:BGG327624 BQA327623:BQC327624 BZW327623:BZY327624 CJS327623:CJU327624 CTO327623:CTQ327624 DDK327623:DDM327624 DNG327623:DNI327624 DXC327623:DXE327624 EGY327623:EHA327624 EQU327623:EQW327624 FAQ327623:FAS327624 FKM327623:FKO327624 FUI327623:FUK327624 GEE327623:GEG327624 GOA327623:GOC327624 GXW327623:GXY327624 HHS327623:HHU327624 HRO327623:HRQ327624 IBK327623:IBM327624 ILG327623:ILI327624 IVC327623:IVE327624 JEY327623:JFA327624 JOU327623:JOW327624 JYQ327623:JYS327624 KIM327623:KIO327624 KSI327623:KSK327624 LCE327623:LCG327624 LMA327623:LMC327624 LVW327623:LVY327624 MFS327623:MFU327624 MPO327623:MPQ327624 MZK327623:MZM327624 NJG327623:NJI327624 NTC327623:NTE327624 OCY327623:ODA327624 OMU327623:OMW327624 OWQ327623:OWS327624 PGM327623:PGO327624 PQI327623:PQK327624 QAE327623:QAG327624 QKA327623:QKC327624 QTW327623:QTY327624 RDS327623:RDU327624 RNO327623:RNQ327624 RXK327623:RXM327624 SHG327623:SHI327624 SRC327623:SRE327624 TAY327623:TBA327624 TKU327623:TKW327624 TUQ327623:TUS327624 UEM327623:UEO327624 UOI327623:UOK327624 UYE327623:UYG327624 VIA327623:VIC327624 VRW327623:VRY327624 WBS327623:WBU327624 WLO327623:WLQ327624 WVK327623:WVM327624 I458695:J458696 IY393159:JA393160 SU393159:SW393160 ACQ393159:ACS393160 AMM393159:AMO393160 AWI393159:AWK393160 BGE393159:BGG393160 BQA393159:BQC393160 BZW393159:BZY393160 CJS393159:CJU393160 CTO393159:CTQ393160 DDK393159:DDM393160 DNG393159:DNI393160 DXC393159:DXE393160 EGY393159:EHA393160 EQU393159:EQW393160 FAQ393159:FAS393160 FKM393159:FKO393160 FUI393159:FUK393160 GEE393159:GEG393160 GOA393159:GOC393160 GXW393159:GXY393160 HHS393159:HHU393160 HRO393159:HRQ393160 IBK393159:IBM393160 ILG393159:ILI393160 IVC393159:IVE393160 JEY393159:JFA393160 JOU393159:JOW393160 JYQ393159:JYS393160 KIM393159:KIO393160 KSI393159:KSK393160 LCE393159:LCG393160 LMA393159:LMC393160 LVW393159:LVY393160 MFS393159:MFU393160 MPO393159:MPQ393160 MZK393159:MZM393160 NJG393159:NJI393160 NTC393159:NTE393160 OCY393159:ODA393160 OMU393159:OMW393160 OWQ393159:OWS393160 PGM393159:PGO393160 PQI393159:PQK393160 QAE393159:QAG393160 QKA393159:QKC393160 QTW393159:QTY393160 RDS393159:RDU393160 RNO393159:RNQ393160 RXK393159:RXM393160 SHG393159:SHI393160 SRC393159:SRE393160 TAY393159:TBA393160 TKU393159:TKW393160 TUQ393159:TUS393160 UEM393159:UEO393160 UOI393159:UOK393160 UYE393159:UYG393160 VIA393159:VIC393160 VRW393159:VRY393160 WBS393159:WBU393160 WLO393159:WLQ393160 WVK393159:WVM393160 I524231:J524232 IY458695:JA458696 SU458695:SW458696 ACQ458695:ACS458696 AMM458695:AMO458696 AWI458695:AWK458696 BGE458695:BGG458696 BQA458695:BQC458696 BZW458695:BZY458696 CJS458695:CJU458696 CTO458695:CTQ458696 DDK458695:DDM458696 DNG458695:DNI458696 DXC458695:DXE458696 EGY458695:EHA458696 EQU458695:EQW458696 FAQ458695:FAS458696 FKM458695:FKO458696 FUI458695:FUK458696 GEE458695:GEG458696 GOA458695:GOC458696 GXW458695:GXY458696 HHS458695:HHU458696 HRO458695:HRQ458696 IBK458695:IBM458696 ILG458695:ILI458696 IVC458695:IVE458696 JEY458695:JFA458696 JOU458695:JOW458696 JYQ458695:JYS458696 KIM458695:KIO458696 KSI458695:KSK458696 LCE458695:LCG458696 LMA458695:LMC458696 LVW458695:LVY458696 MFS458695:MFU458696 MPO458695:MPQ458696 MZK458695:MZM458696 NJG458695:NJI458696 NTC458695:NTE458696 OCY458695:ODA458696 OMU458695:OMW458696 OWQ458695:OWS458696 PGM458695:PGO458696 PQI458695:PQK458696 QAE458695:QAG458696 QKA458695:QKC458696 QTW458695:QTY458696 RDS458695:RDU458696 RNO458695:RNQ458696 RXK458695:RXM458696 SHG458695:SHI458696 SRC458695:SRE458696 TAY458695:TBA458696 TKU458695:TKW458696 TUQ458695:TUS458696 UEM458695:UEO458696 UOI458695:UOK458696 UYE458695:UYG458696 VIA458695:VIC458696 VRW458695:VRY458696 WBS458695:WBU458696 WLO458695:WLQ458696 WVK458695:WVM458696 I589767:J589768 IY524231:JA524232 SU524231:SW524232 ACQ524231:ACS524232 AMM524231:AMO524232 AWI524231:AWK524232 BGE524231:BGG524232 BQA524231:BQC524232 BZW524231:BZY524232 CJS524231:CJU524232 CTO524231:CTQ524232 DDK524231:DDM524232 DNG524231:DNI524232 DXC524231:DXE524232 EGY524231:EHA524232 EQU524231:EQW524232 FAQ524231:FAS524232 FKM524231:FKO524232 FUI524231:FUK524232 GEE524231:GEG524232 GOA524231:GOC524232 GXW524231:GXY524232 HHS524231:HHU524232 HRO524231:HRQ524232 IBK524231:IBM524232 ILG524231:ILI524232 IVC524231:IVE524232 JEY524231:JFA524232 JOU524231:JOW524232 JYQ524231:JYS524232 KIM524231:KIO524232 KSI524231:KSK524232 LCE524231:LCG524232 LMA524231:LMC524232 LVW524231:LVY524232 MFS524231:MFU524232 MPO524231:MPQ524232 MZK524231:MZM524232 NJG524231:NJI524232 NTC524231:NTE524232 OCY524231:ODA524232 OMU524231:OMW524232 OWQ524231:OWS524232 PGM524231:PGO524232 PQI524231:PQK524232 QAE524231:QAG524232 QKA524231:QKC524232 QTW524231:QTY524232 RDS524231:RDU524232 RNO524231:RNQ524232 RXK524231:RXM524232 SHG524231:SHI524232 SRC524231:SRE524232 TAY524231:TBA524232 TKU524231:TKW524232 TUQ524231:TUS524232 UEM524231:UEO524232 UOI524231:UOK524232 UYE524231:UYG524232 VIA524231:VIC524232 VRW524231:VRY524232 WBS524231:WBU524232 WLO524231:WLQ524232 WVK524231:WVM524232 I655303:J655304 IY589767:JA589768 SU589767:SW589768 ACQ589767:ACS589768 AMM589767:AMO589768 AWI589767:AWK589768 BGE589767:BGG589768 BQA589767:BQC589768 BZW589767:BZY589768 CJS589767:CJU589768 CTO589767:CTQ589768 DDK589767:DDM589768 DNG589767:DNI589768 DXC589767:DXE589768 EGY589767:EHA589768 EQU589767:EQW589768 FAQ589767:FAS589768 FKM589767:FKO589768 FUI589767:FUK589768 GEE589767:GEG589768 GOA589767:GOC589768 GXW589767:GXY589768 HHS589767:HHU589768 HRO589767:HRQ589768 IBK589767:IBM589768 ILG589767:ILI589768 IVC589767:IVE589768 JEY589767:JFA589768 JOU589767:JOW589768 JYQ589767:JYS589768 KIM589767:KIO589768 KSI589767:KSK589768 LCE589767:LCG589768 LMA589767:LMC589768 LVW589767:LVY589768 MFS589767:MFU589768 MPO589767:MPQ589768 MZK589767:MZM589768 NJG589767:NJI589768 NTC589767:NTE589768 OCY589767:ODA589768 OMU589767:OMW589768 OWQ589767:OWS589768 PGM589767:PGO589768 PQI589767:PQK589768 QAE589767:QAG589768 QKA589767:QKC589768 QTW589767:QTY589768 RDS589767:RDU589768 RNO589767:RNQ589768 RXK589767:RXM589768 SHG589767:SHI589768 SRC589767:SRE589768 TAY589767:TBA589768 TKU589767:TKW589768 TUQ589767:TUS589768 UEM589767:UEO589768 UOI589767:UOK589768 UYE589767:UYG589768 VIA589767:VIC589768 VRW589767:VRY589768 WBS589767:WBU589768 WLO589767:WLQ589768 WVK589767:WVM589768 I720839:J720840 IY655303:JA655304 SU655303:SW655304 ACQ655303:ACS655304 AMM655303:AMO655304 AWI655303:AWK655304 BGE655303:BGG655304 BQA655303:BQC655304 BZW655303:BZY655304 CJS655303:CJU655304 CTO655303:CTQ655304 DDK655303:DDM655304 DNG655303:DNI655304 DXC655303:DXE655304 EGY655303:EHA655304 EQU655303:EQW655304 FAQ655303:FAS655304 FKM655303:FKO655304 FUI655303:FUK655304 GEE655303:GEG655304 GOA655303:GOC655304 GXW655303:GXY655304 HHS655303:HHU655304 HRO655303:HRQ655304 IBK655303:IBM655304 ILG655303:ILI655304 IVC655303:IVE655304 JEY655303:JFA655304 JOU655303:JOW655304 JYQ655303:JYS655304 KIM655303:KIO655304 KSI655303:KSK655304 LCE655303:LCG655304 LMA655303:LMC655304 LVW655303:LVY655304 MFS655303:MFU655304 MPO655303:MPQ655304 MZK655303:MZM655304 NJG655303:NJI655304 NTC655303:NTE655304 OCY655303:ODA655304 OMU655303:OMW655304 OWQ655303:OWS655304 PGM655303:PGO655304 PQI655303:PQK655304 QAE655303:QAG655304 QKA655303:QKC655304 QTW655303:QTY655304 RDS655303:RDU655304 RNO655303:RNQ655304 RXK655303:RXM655304 SHG655303:SHI655304 SRC655303:SRE655304 TAY655303:TBA655304 TKU655303:TKW655304 TUQ655303:TUS655304 UEM655303:UEO655304 UOI655303:UOK655304 UYE655303:UYG655304 VIA655303:VIC655304 VRW655303:VRY655304 WBS655303:WBU655304 WLO655303:WLQ655304 WVK655303:WVM655304 I786375:J786376 IY720839:JA720840 SU720839:SW720840 ACQ720839:ACS720840 AMM720839:AMO720840 AWI720839:AWK720840 BGE720839:BGG720840 BQA720839:BQC720840 BZW720839:BZY720840 CJS720839:CJU720840 CTO720839:CTQ720840 DDK720839:DDM720840 DNG720839:DNI720840 DXC720839:DXE720840 EGY720839:EHA720840 EQU720839:EQW720840 FAQ720839:FAS720840 FKM720839:FKO720840 FUI720839:FUK720840 GEE720839:GEG720840 GOA720839:GOC720840 GXW720839:GXY720840 HHS720839:HHU720840 HRO720839:HRQ720840 IBK720839:IBM720840 ILG720839:ILI720840 IVC720839:IVE720840 JEY720839:JFA720840 JOU720839:JOW720840 JYQ720839:JYS720840 KIM720839:KIO720840 KSI720839:KSK720840 LCE720839:LCG720840 LMA720839:LMC720840 LVW720839:LVY720840 MFS720839:MFU720840 MPO720839:MPQ720840 MZK720839:MZM720840 NJG720839:NJI720840 NTC720839:NTE720840 OCY720839:ODA720840 OMU720839:OMW720840 OWQ720839:OWS720840 PGM720839:PGO720840 PQI720839:PQK720840 QAE720839:QAG720840 QKA720839:QKC720840 QTW720839:QTY720840 RDS720839:RDU720840 RNO720839:RNQ720840 RXK720839:RXM720840 SHG720839:SHI720840 SRC720839:SRE720840 TAY720839:TBA720840 TKU720839:TKW720840 TUQ720839:TUS720840 UEM720839:UEO720840 UOI720839:UOK720840 UYE720839:UYG720840 VIA720839:VIC720840 VRW720839:VRY720840 WBS720839:WBU720840 WLO720839:WLQ720840 WVK720839:WVM720840 I851911:J851912 IY786375:JA786376 SU786375:SW786376 ACQ786375:ACS786376 AMM786375:AMO786376 AWI786375:AWK786376 BGE786375:BGG786376 BQA786375:BQC786376 BZW786375:BZY786376 CJS786375:CJU786376 CTO786375:CTQ786376 DDK786375:DDM786376 DNG786375:DNI786376 DXC786375:DXE786376 EGY786375:EHA786376 EQU786375:EQW786376 FAQ786375:FAS786376 FKM786375:FKO786376 FUI786375:FUK786376 GEE786375:GEG786376 GOA786375:GOC786376 GXW786375:GXY786376 HHS786375:HHU786376 HRO786375:HRQ786376 IBK786375:IBM786376 ILG786375:ILI786376 IVC786375:IVE786376 JEY786375:JFA786376 JOU786375:JOW786376 JYQ786375:JYS786376 KIM786375:KIO786376 KSI786375:KSK786376 LCE786375:LCG786376 LMA786375:LMC786376 LVW786375:LVY786376 MFS786375:MFU786376 MPO786375:MPQ786376 MZK786375:MZM786376 NJG786375:NJI786376 NTC786375:NTE786376 OCY786375:ODA786376 OMU786375:OMW786376 OWQ786375:OWS786376 PGM786375:PGO786376 PQI786375:PQK786376 QAE786375:QAG786376 QKA786375:QKC786376 QTW786375:QTY786376 RDS786375:RDU786376 RNO786375:RNQ786376 RXK786375:RXM786376 SHG786375:SHI786376 SRC786375:SRE786376 TAY786375:TBA786376 TKU786375:TKW786376 TUQ786375:TUS786376 UEM786375:UEO786376 UOI786375:UOK786376 UYE786375:UYG786376 VIA786375:VIC786376 VRW786375:VRY786376 WBS786375:WBU786376 WLO786375:WLQ786376 WVK786375:WVM786376 I917447:J917448 IY851911:JA851912 SU851911:SW851912 ACQ851911:ACS851912 AMM851911:AMO851912 AWI851911:AWK851912 BGE851911:BGG851912 BQA851911:BQC851912 BZW851911:BZY851912 CJS851911:CJU851912 CTO851911:CTQ851912 DDK851911:DDM851912 DNG851911:DNI851912 DXC851911:DXE851912 EGY851911:EHA851912 EQU851911:EQW851912 FAQ851911:FAS851912 FKM851911:FKO851912 FUI851911:FUK851912 GEE851911:GEG851912 GOA851911:GOC851912 GXW851911:GXY851912 HHS851911:HHU851912 HRO851911:HRQ851912 IBK851911:IBM851912 ILG851911:ILI851912 IVC851911:IVE851912 JEY851911:JFA851912 JOU851911:JOW851912 JYQ851911:JYS851912 KIM851911:KIO851912 KSI851911:KSK851912 LCE851911:LCG851912 LMA851911:LMC851912 LVW851911:LVY851912 MFS851911:MFU851912 MPO851911:MPQ851912 MZK851911:MZM851912 NJG851911:NJI851912 NTC851911:NTE851912 OCY851911:ODA851912 OMU851911:OMW851912 OWQ851911:OWS851912 PGM851911:PGO851912 PQI851911:PQK851912 QAE851911:QAG851912 QKA851911:QKC851912 QTW851911:QTY851912 RDS851911:RDU851912 RNO851911:RNQ851912 RXK851911:RXM851912 SHG851911:SHI851912 SRC851911:SRE851912 TAY851911:TBA851912 TKU851911:TKW851912 TUQ851911:TUS851912 UEM851911:UEO851912 UOI851911:UOK851912 UYE851911:UYG851912 VIA851911:VIC851912 VRW851911:VRY851912 WBS851911:WBU851912 WLO851911:WLQ851912 WVK851911:WVM851912 I982983:J982984 IY917447:JA917448 SU917447:SW917448 ACQ917447:ACS917448 AMM917447:AMO917448 AWI917447:AWK917448 BGE917447:BGG917448 BQA917447:BQC917448 BZW917447:BZY917448 CJS917447:CJU917448 CTO917447:CTQ917448 DDK917447:DDM917448 DNG917447:DNI917448 DXC917447:DXE917448 EGY917447:EHA917448 EQU917447:EQW917448 FAQ917447:FAS917448 FKM917447:FKO917448 FUI917447:FUK917448 GEE917447:GEG917448 GOA917447:GOC917448 GXW917447:GXY917448 HHS917447:HHU917448 HRO917447:HRQ917448 IBK917447:IBM917448 ILG917447:ILI917448 IVC917447:IVE917448 JEY917447:JFA917448 JOU917447:JOW917448 JYQ917447:JYS917448 KIM917447:KIO917448 KSI917447:KSK917448 LCE917447:LCG917448 LMA917447:LMC917448 LVW917447:LVY917448 MFS917447:MFU917448 MPO917447:MPQ917448 MZK917447:MZM917448 NJG917447:NJI917448 NTC917447:NTE917448 OCY917447:ODA917448 OMU917447:OMW917448 OWQ917447:OWS917448 PGM917447:PGO917448 PQI917447:PQK917448 QAE917447:QAG917448 QKA917447:QKC917448 QTW917447:QTY917448 RDS917447:RDU917448 RNO917447:RNQ917448 RXK917447:RXM917448 SHG917447:SHI917448 SRC917447:SRE917448 TAY917447:TBA917448 TKU917447:TKW917448 TUQ917447:TUS917448 UEM917447:UEO917448 UOI917447:UOK917448 UYE917447:UYG917448 VIA917447:VIC917448 VRW917447:VRY917448 WBS917447:WBU917448 WLO917447:WLQ917448 WVK917447:WVM917448 I65697:J65698 IY982983:JA982984 SU982983:SW982984 ACQ982983:ACS982984 AMM982983:AMO982984 AWI982983:AWK982984 BGE982983:BGG982984 BQA982983:BQC982984 BZW982983:BZY982984 CJS982983:CJU982984 CTO982983:CTQ982984 DDK982983:DDM982984 DNG982983:DNI982984 DXC982983:DXE982984 EGY982983:EHA982984 EQU982983:EQW982984 FAQ982983:FAS982984 FKM982983:FKO982984 FUI982983:FUK982984 GEE982983:GEG982984 GOA982983:GOC982984 GXW982983:GXY982984 HHS982983:HHU982984 HRO982983:HRQ982984 IBK982983:IBM982984 ILG982983:ILI982984 IVC982983:IVE982984 JEY982983:JFA982984 JOU982983:JOW982984 JYQ982983:JYS982984 KIM982983:KIO982984 KSI982983:KSK982984 LCE982983:LCG982984 LMA982983:LMC982984 LVW982983:LVY982984 MFS982983:MFU982984 MPO982983:MPQ982984 MZK982983:MZM982984 NJG982983:NJI982984 NTC982983:NTE982984 OCY982983:ODA982984 OMU982983:OMW982984 OWQ982983:OWS982984 PGM982983:PGO982984 PQI982983:PQK982984 QAE982983:QAG982984 QKA982983:QKC982984 QTW982983:QTY982984 RDS982983:RDU982984 RNO982983:RNQ982984 RXK982983:RXM982984 SHG982983:SHI982984 SRC982983:SRE982984 TAY982983:TBA982984 TKU982983:TKW982984 TUQ982983:TUS982984 UEM982983:UEO982984 UOI982983:UOK982984 UYE982983:UYG982984 VIA982983:VIC982984 VRW982983:VRY982984 WBS982983:WBU982984 WLO982983:WLQ982984 WVK982983:WVM982984 K65663 JE65663 TA65663 ACW65663 AMS65663 AWO65663 BGK65663 BQG65663 CAC65663 CJY65663 CTU65663 DDQ65663 DNM65663 DXI65663 EHE65663 ERA65663 FAW65663 FKS65663 FUO65663 GEK65663 GOG65663 GYC65663 HHY65663 HRU65663 IBQ65663 ILM65663 IVI65663 JFE65663 JPA65663 JYW65663 KIS65663 KSO65663 LCK65663 LMG65663 LWC65663 MFY65663 MPU65663 MZQ65663 NJM65663 NTI65663 ODE65663 ONA65663 OWW65663 PGS65663 PQO65663 QAK65663 QKG65663 QUC65663 RDY65663 RNU65663 RXQ65663 SHM65663 SRI65663 TBE65663 TLA65663 TUW65663 UES65663 UOO65663 UYK65663 VIG65663 VSC65663 WBY65663 WLU65663 WVQ65663 K131199 JE131199 TA131199 ACW131199 AMS131199 AWO131199 BGK131199 BQG131199 CAC131199 CJY131199 CTU131199 DDQ131199 DNM131199 DXI131199 EHE131199 ERA131199 FAW131199 FKS131199 FUO131199 GEK131199 GOG131199 GYC131199 HHY131199 HRU131199 IBQ131199 ILM131199 IVI131199 JFE131199 JPA131199 JYW131199 KIS131199 KSO131199 LCK131199 LMG131199 LWC131199 MFY131199 MPU131199 MZQ131199 NJM131199 NTI131199 ODE131199 ONA131199 OWW131199 PGS131199 PQO131199 QAK131199 QKG131199 QUC131199 RDY131199 RNU131199 RXQ131199 SHM131199 SRI131199 TBE131199 TLA131199 TUW131199 UES131199 UOO131199 UYK131199 VIG131199 VSC131199 WBY131199 WLU131199 WVQ131199 K196735 JE196735 TA196735 ACW196735 AMS196735 AWO196735 BGK196735 BQG196735 CAC196735 CJY196735 CTU196735 DDQ196735 DNM196735 DXI196735 EHE196735 ERA196735 FAW196735 FKS196735 FUO196735 GEK196735 GOG196735 GYC196735 HHY196735 HRU196735 IBQ196735 ILM196735 IVI196735 JFE196735 JPA196735 JYW196735 KIS196735 KSO196735 LCK196735 LMG196735 LWC196735 MFY196735 MPU196735 MZQ196735 NJM196735 NTI196735 ODE196735 ONA196735 OWW196735 PGS196735 PQO196735 QAK196735 QKG196735 QUC196735 RDY196735 RNU196735 RXQ196735 SHM196735 SRI196735 TBE196735 TLA196735 TUW196735 UES196735 UOO196735 UYK196735 VIG196735 VSC196735 WBY196735 WLU196735 WVQ196735 K262271 JE262271 TA262271 ACW262271 AMS262271 AWO262271 BGK262271 BQG262271 CAC262271 CJY262271 CTU262271 DDQ262271 DNM262271 DXI262271 EHE262271 ERA262271 FAW262271 FKS262271 FUO262271 GEK262271 GOG262271 GYC262271 HHY262271 HRU262271 IBQ262271 ILM262271 IVI262271 JFE262271 JPA262271 JYW262271 KIS262271 KSO262271 LCK262271 LMG262271 LWC262271 MFY262271 MPU262271 MZQ262271 NJM262271 NTI262271 ODE262271 ONA262271 OWW262271 PGS262271 PQO262271 QAK262271 QKG262271 QUC262271 RDY262271 RNU262271 RXQ262271 SHM262271 SRI262271 TBE262271 TLA262271 TUW262271 UES262271 UOO262271 UYK262271 VIG262271 VSC262271 WBY262271 WLU262271 WVQ262271 K327807 JE327807 TA327807 ACW327807 AMS327807 AWO327807 BGK327807 BQG327807 CAC327807 CJY327807 CTU327807 DDQ327807 DNM327807 DXI327807 EHE327807 ERA327807 FAW327807 FKS327807 FUO327807 GEK327807 GOG327807 GYC327807 HHY327807 HRU327807 IBQ327807 ILM327807 IVI327807 JFE327807 JPA327807 JYW327807 KIS327807 KSO327807 LCK327807 LMG327807 LWC327807 MFY327807 MPU327807 MZQ327807 NJM327807 NTI327807 ODE327807 ONA327807 OWW327807 PGS327807 PQO327807 QAK327807 QKG327807 QUC327807 RDY327807 RNU327807 RXQ327807 SHM327807 SRI327807 TBE327807 TLA327807 TUW327807 UES327807 UOO327807 UYK327807 VIG327807 VSC327807 WBY327807 WLU327807 WVQ327807 K393343 JE393343 TA393343 ACW393343 AMS393343 AWO393343 BGK393343 BQG393343 CAC393343 CJY393343 CTU393343 DDQ393343 DNM393343 DXI393343 EHE393343 ERA393343 FAW393343 FKS393343 FUO393343 GEK393343 GOG393343 GYC393343 HHY393343 HRU393343 IBQ393343 ILM393343 IVI393343 JFE393343 JPA393343 JYW393343 KIS393343 KSO393343 LCK393343 LMG393343 LWC393343 MFY393343 MPU393343 MZQ393343 NJM393343 NTI393343 ODE393343 ONA393343 OWW393343 PGS393343 PQO393343 QAK393343 QKG393343 QUC393343 RDY393343 RNU393343 RXQ393343 SHM393343 SRI393343 TBE393343 TLA393343 TUW393343 UES393343 UOO393343 UYK393343 VIG393343 VSC393343 WBY393343 WLU393343 WVQ393343 K458879 JE458879 TA458879 ACW458879 AMS458879 AWO458879 BGK458879 BQG458879 CAC458879 CJY458879 CTU458879 DDQ458879 DNM458879 DXI458879 EHE458879 ERA458879 FAW458879 FKS458879 FUO458879 GEK458879 GOG458879 GYC458879 HHY458879 HRU458879 IBQ458879 ILM458879 IVI458879 JFE458879 JPA458879 JYW458879 KIS458879 KSO458879 LCK458879 LMG458879 LWC458879 MFY458879 MPU458879 MZQ458879 NJM458879 NTI458879 ODE458879 ONA458879 OWW458879 PGS458879 PQO458879 QAK458879 QKG458879 QUC458879 RDY458879 RNU458879 RXQ458879 SHM458879 SRI458879 TBE458879 TLA458879 TUW458879 UES458879 UOO458879 UYK458879 VIG458879 VSC458879 WBY458879 WLU458879 WVQ458879 K524415 JE524415 TA524415 ACW524415 AMS524415 AWO524415 BGK524415 BQG524415 CAC524415 CJY524415 CTU524415 DDQ524415 DNM524415 DXI524415 EHE524415 ERA524415 FAW524415 FKS524415 FUO524415 GEK524415 GOG524415 GYC524415 HHY524415 HRU524415 IBQ524415 ILM524415 IVI524415 JFE524415 JPA524415 JYW524415 KIS524415 KSO524415 LCK524415 LMG524415 LWC524415 MFY524415 MPU524415 MZQ524415 NJM524415 NTI524415 ODE524415 ONA524415 OWW524415 PGS524415 PQO524415 QAK524415 QKG524415 QUC524415 RDY524415 RNU524415 RXQ524415 SHM524415 SRI524415 TBE524415 TLA524415 TUW524415 UES524415 UOO524415 UYK524415 VIG524415 VSC524415 WBY524415 WLU524415 WVQ524415 K589951 JE589951 TA589951 ACW589951 AMS589951 AWO589951 BGK589951 BQG589951 CAC589951 CJY589951 CTU589951 DDQ589951 DNM589951 DXI589951 EHE589951 ERA589951 FAW589951 FKS589951 FUO589951 GEK589951 GOG589951 GYC589951 HHY589951 HRU589951 IBQ589951 ILM589951 IVI589951 JFE589951 JPA589951 JYW589951 KIS589951 KSO589951 LCK589951 LMG589951 LWC589951 MFY589951 MPU589951 MZQ589951 NJM589951 NTI589951 ODE589951 ONA589951 OWW589951 PGS589951 PQO589951 QAK589951 QKG589951 QUC589951 RDY589951 RNU589951 RXQ589951 SHM589951 SRI589951 TBE589951 TLA589951 TUW589951 UES589951 UOO589951 UYK589951 VIG589951 VSC589951 WBY589951 WLU589951 WVQ589951 K655487 JE655487 TA655487 ACW655487 AMS655487 AWO655487 BGK655487 BQG655487 CAC655487 CJY655487 CTU655487 DDQ655487 DNM655487 DXI655487 EHE655487 ERA655487 FAW655487 FKS655487 FUO655487 GEK655487 GOG655487 GYC655487 HHY655487 HRU655487 IBQ655487 ILM655487 IVI655487 JFE655487 JPA655487 JYW655487 KIS655487 KSO655487 LCK655487 LMG655487 LWC655487 MFY655487 MPU655487 MZQ655487 NJM655487 NTI655487 ODE655487 ONA655487 OWW655487 PGS655487 PQO655487 QAK655487 QKG655487 QUC655487 RDY655487 RNU655487 RXQ655487 SHM655487 SRI655487 TBE655487 TLA655487 TUW655487 UES655487 UOO655487 UYK655487 VIG655487 VSC655487 WBY655487 WLU655487 WVQ655487 K721023 JE721023 TA721023 ACW721023 AMS721023 AWO721023 BGK721023 BQG721023 CAC721023 CJY721023 CTU721023 DDQ721023 DNM721023 DXI721023 EHE721023 ERA721023 FAW721023 FKS721023 FUO721023 GEK721023 GOG721023 GYC721023 HHY721023 HRU721023 IBQ721023 ILM721023 IVI721023 JFE721023 JPA721023 JYW721023 KIS721023 KSO721023 LCK721023 LMG721023 LWC721023 MFY721023 MPU721023 MZQ721023 NJM721023 NTI721023 ODE721023 ONA721023 OWW721023 PGS721023 PQO721023 QAK721023 QKG721023 QUC721023 RDY721023 RNU721023 RXQ721023 SHM721023 SRI721023 TBE721023 TLA721023 TUW721023 UES721023 UOO721023 UYK721023 VIG721023 VSC721023 WBY721023 WLU721023 WVQ721023 K786559 JE786559 TA786559 ACW786559 AMS786559 AWO786559 BGK786559 BQG786559 CAC786559 CJY786559 CTU786559 DDQ786559 DNM786559 DXI786559 EHE786559 ERA786559 FAW786559 FKS786559 FUO786559 GEK786559 GOG786559 GYC786559 HHY786559 HRU786559 IBQ786559 ILM786559 IVI786559 JFE786559 JPA786559 JYW786559 KIS786559 KSO786559 LCK786559 LMG786559 LWC786559 MFY786559 MPU786559 MZQ786559 NJM786559 NTI786559 ODE786559 ONA786559 OWW786559 PGS786559 PQO786559 QAK786559 QKG786559 QUC786559 RDY786559 RNU786559 RXQ786559 SHM786559 SRI786559 TBE786559 TLA786559 TUW786559 UES786559 UOO786559 UYK786559 VIG786559 VSC786559 WBY786559 WLU786559 WVQ786559 K852095 JE852095 TA852095 ACW852095 AMS852095 AWO852095 BGK852095 BQG852095 CAC852095 CJY852095 CTU852095 DDQ852095 DNM852095 DXI852095 EHE852095 ERA852095 FAW852095 FKS852095 FUO852095 GEK852095 GOG852095 GYC852095 HHY852095 HRU852095 IBQ852095 ILM852095 IVI852095 JFE852095 JPA852095 JYW852095 KIS852095 KSO852095 LCK852095 LMG852095 LWC852095 MFY852095 MPU852095 MZQ852095 NJM852095 NTI852095 ODE852095 ONA852095 OWW852095 PGS852095 PQO852095 QAK852095 QKG852095 QUC852095 RDY852095 RNU852095 RXQ852095 SHM852095 SRI852095 TBE852095 TLA852095 TUW852095 UES852095 UOO852095 UYK852095 VIG852095 VSC852095 WBY852095 WLU852095 WVQ852095 K917631 JE917631 TA917631 ACW917631 AMS917631 AWO917631 BGK917631 BQG917631 CAC917631 CJY917631 CTU917631 DDQ917631 DNM917631 DXI917631 EHE917631 ERA917631 FAW917631 FKS917631 FUO917631 GEK917631 GOG917631 GYC917631 HHY917631 HRU917631 IBQ917631 ILM917631 IVI917631 JFE917631 JPA917631 JYW917631 KIS917631 KSO917631 LCK917631 LMG917631 LWC917631 MFY917631 MPU917631 MZQ917631 NJM917631 NTI917631 ODE917631 ONA917631 OWW917631 PGS917631 PQO917631 QAK917631 QKG917631 QUC917631 RDY917631 RNU917631 RXQ917631 SHM917631 SRI917631 TBE917631 TLA917631 TUW917631 UES917631 UOO917631 UYK917631 VIG917631 VSC917631 WBY917631 WLU917631 WVQ917631 K983167 JE983167 TA983167 ACW983167 AMS983167 AWO983167 BGK983167 BQG983167 CAC983167 CJY983167 CTU983167 DDQ983167 DNM983167 DXI983167 EHE983167 ERA983167 FAW983167 FKS983167 FUO983167 GEK983167 GOG983167 GYC983167 HHY983167 HRU983167 IBQ983167 ILM983167 IVI983167 JFE983167 JPA983167 JYW983167 KIS983167 KSO983167 LCK983167 LMG983167 LWC983167 MFY983167 MPU983167 MZQ983167 NJM983167 NTI983167 ODE983167 ONA983167 OWW983167 PGS983167 PQO983167 QAK983167 QKG983167 QUC983167 RDY983167 RNU983167 RXQ983167 SHM983167 SRI983167 TBE983167 TLA983167 TUW983167 UES983167 UOO983167 UYK983167 VIG983167 VSC983167 WBY983167 WLU983167 WVQ983167 IY65665:JE65665 SU65665:TA65665 ACQ65665:ACW65665 AMM65665:AMS65665 AWI65665:AWO65665 BGE65665:BGK65665 BQA65665:BQG65665 BZW65665:CAC65665 CJS65665:CJY65665 CTO65665:CTU65665 DDK65665:DDQ65665 DNG65665:DNM65665 DXC65665:DXI65665 EGY65665:EHE65665 EQU65665:ERA65665 FAQ65665:FAW65665 FKM65665:FKS65665 FUI65665:FUO65665 GEE65665:GEK65665 GOA65665:GOG65665 GXW65665:GYC65665 HHS65665:HHY65665 HRO65665:HRU65665 IBK65665:IBQ65665 ILG65665:ILM65665 IVC65665:IVI65665 JEY65665:JFE65665 JOU65665:JPA65665 JYQ65665:JYW65665 KIM65665:KIS65665 KSI65665:KSO65665 LCE65665:LCK65665 LMA65665:LMG65665 LVW65665:LWC65665 MFS65665:MFY65665 MPO65665:MPU65665 MZK65665:MZQ65665 NJG65665:NJM65665 NTC65665:NTI65665 OCY65665:ODE65665 OMU65665:ONA65665 OWQ65665:OWW65665 PGM65665:PGS65665 PQI65665:PQO65665 QAE65665:QAK65665 QKA65665:QKG65665 QTW65665:QUC65665 RDS65665:RDY65665 RNO65665:RNU65665 RXK65665:RXQ65665 SHG65665:SHM65665 SRC65665:SRI65665 TAY65665:TBE65665 TKU65665:TLA65665 TUQ65665:TUW65665 UEM65665:UES65665 UOI65665:UOO65665 UYE65665:UYK65665 VIA65665:VIG65665 VRW65665:VSC65665 WBS65665:WBY65665 WLO65665:WLU65665 WVK65665:WVQ65665 IY131201:JE131201 SU131201:TA131201 ACQ131201:ACW131201 AMM131201:AMS131201 AWI131201:AWO131201 BGE131201:BGK131201 BQA131201:BQG131201 BZW131201:CAC131201 CJS131201:CJY131201 CTO131201:CTU131201 DDK131201:DDQ131201 DNG131201:DNM131201 DXC131201:DXI131201 EGY131201:EHE131201 EQU131201:ERA131201 FAQ131201:FAW131201 FKM131201:FKS131201 FUI131201:FUO131201 GEE131201:GEK131201 GOA131201:GOG131201 GXW131201:GYC131201 HHS131201:HHY131201 HRO131201:HRU131201 IBK131201:IBQ131201 ILG131201:ILM131201 IVC131201:IVI131201 JEY131201:JFE131201 JOU131201:JPA131201 JYQ131201:JYW131201 KIM131201:KIS131201 KSI131201:KSO131201 LCE131201:LCK131201 LMA131201:LMG131201 LVW131201:LWC131201 MFS131201:MFY131201 MPO131201:MPU131201 MZK131201:MZQ131201 NJG131201:NJM131201 NTC131201:NTI131201 OCY131201:ODE131201 OMU131201:ONA131201 OWQ131201:OWW131201 PGM131201:PGS131201 PQI131201:PQO131201 QAE131201:QAK131201 QKA131201:QKG131201 QTW131201:QUC131201 RDS131201:RDY131201 RNO131201:RNU131201 RXK131201:RXQ131201 SHG131201:SHM131201 SRC131201:SRI131201 TAY131201:TBE131201 TKU131201:TLA131201 TUQ131201:TUW131201 UEM131201:UES131201 UOI131201:UOO131201 UYE131201:UYK131201 VIA131201:VIG131201 VRW131201:VSC131201 WBS131201:WBY131201 WLO131201:WLU131201 WVK131201:WVQ131201 IY196737:JE196737 SU196737:TA196737 ACQ196737:ACW196737 AMM196737:AMS196737 AWI196737:AWO196737 BGE196737:BGK196737 BQA196737:BQG196737 BZW196737:CAC196737 CJS196737:CJY196737 CTO196737:CTU196737 DDK196737:DDQ196737 DNG196737:DNM196737 DXC196737:DXI196737 EGY196737:EHE196737 EQU196737:ERA196737 FAQ196737:FAW196737 FKM196737:FKS196737 FUI196737:FUO196737 GEE196737:GEK196737 GOA196737:GOG196737 GXW196737:GYC196737 HHS196737:HHY196737 HRO196737:HRU196737 IBK196737:IBQ196737 ILG196737:ILM196737 IVC196737:IVI196737 JEY196737:JFE196737 JOU196737:JPA196737 JYQ196737:JYW196737 KIM196737:KIS196737 KSI196737:KSO196737 LCE196737:LCK196737 LMA196737:LMG196737 LVW196737:LWC196737 MFS196737:MFY196737 MPO196737:MPU196737 MZK196737:MZQ196737 NJG196737:NJM196737 NTC196737:NTI196737 OCY196737:ODE196737 OMU196737:ONA196737 OWQ196737:OWW196737 PGM196737:PGS196737 PQI196737:PQO196737 QAE196737:QAK196737 QKA196737:QKG196737 QTW196737:QUC196737 RDS196737:RDY196737 RNO196737:RNU196737 RXK196737:RXQ196737 SHG196737:SHM196737 SRC196737:SRI196737 TAY196737:TBE196737 TKU196737:TLA196737 TUQ196737:TUW196737 UEM196737:UES196737 UOI196737:UOO196737 UYE196737:UYK196737 VIA196737:VIG196737 VRW196737:VSC196737 WBS196737:WBY196737 WLO196737:WLU196737 WVK196737:WVQ196737 IY262273:JE262273 SU262273:TA262273 ACQ262273:ACW262273 AMM262273:AMS262273 AWI262273:AWO262273 BGE262273:BGK262273 BQA262273:BQG262273 BZW262273:CAC262273 CJS262273:CJY262273 CTO262273:CTU262273 DDK262273:DDQ262273 DNG262273:DNM262273 DXC262273:DXI262273 EGY262273:EHE262273 EQU262273:ERA262273 FAQ262273:FAW262273 FKM262273:FKS262273 FUI262273:FUO262273 GEE262273:GEK262273 GOA262273:GOG262273 GXW262273:GYC262273 HHS262273:HHY262273 HRO262273:HRU262273 IBK262273:IBQ262273 ILG262273:ILM262273 IVC262273:IVI262273 JEY262273:JFE262273 JOU262273:JPA262273 JYQ262273:JYW262273 KIM262273:KIS262273 KSI262273:KSO262273 LCE262273:LCK262273 LMA262273:LMG262273 LVW262273:LWC262273 MFS262273:MFY262273 MPO262273:MPU262273 MZK262273:MZQ262273 NJG262273:NJM262273 NTC262273:NTI262273 OCY262273:ODE262273 OMU262273:ONA262273 OWQ262273:OWW262273 PGM262273:PGS262273 PQI262273:PQO262273 QAE262273:QAK262273 QKA262273:QKG262273 QTW262273:QUC262273 RDS262273:RDY262273 RNO262273:RNU262273 RXK262273:RXQ262273 SHG262273:SHM262273 SRC262273:SRI262273 TAY262273:TBE262273 TKU262273:TLA262273 TUQ262273:TUW262273 UEM262273:UES262273 UOI262273:UOO262273 UYE262273:UYK262273 VIA262273:VIG262273 VRW262273:VSC262273 WBS262273:WBY262273 WLO262273:WLU262273 WVK262273:WVQ262273 IY327809:JE327809 SU327809:TA327809 ACQ327809:ACW327809 AMM327809:AMS327809 AWI327809:AWO327809 BGE327809:BGK327809 BQA327809:BQG327809 BZW327809:CAC327809 CJS327809:CJY327809 CTO327809:CTU327809 DDK327809:DDQ327809 DNG327809:DNM327809 DXC327809:DXI327809 EGY327809:EHE327809 EQU327809:ERA327809 FAQ327809:FAW327809 FKM327809:FKS327809 FUI327809:FUO327809 GEE327809:GEK327809 GOA327809:GOG327809 GXW327809:GYC327809 HHS327809:HHY327809 HRO327809:HRU327809 IBK327809:IBQ327809 ILG327809:ILM327809 IVC327809:IVI327809 JEY327809:JFE327809 JOU327809:JPA327809 JYQ327809:JYW327809 KIM327809:KIS327809 KSI327809:KSO327809 LCE327809:LCK327809 LMA327809:LMG327809 LVW327809:LWC327809 MFS327809:MFY327809 MPO327809:MPU327809 MZK327809:MZQ327809 NJG327809:NJM327809 NTC327809:NTI327809 OCY327809:ODE327809 OMU327809:ONA327809 OWQ327809:OWW327809 PGM327809:PGS327809 PQI327809:PQO327809 QAE327809:QAK327809 QKA327809:QKG327809 QTW327809:QUC327809 RDS327809:RDY327809 RNO327809:RNU327809 RXK327809:RXQ327809 SHG327809:SHM327809 SRC327809:SRI327809 TAY327809:TBE327809 TKU327809:TLA327809 TUQ327809:TUW327809 UEM327809:UES327809 UOI327809:UOO327809 UYE327809:UYK327809 VIA327809:VIG327809 VRW327809:VSC327809 WBS327809:WBY327809 WLO327809:WLU327809 WVK327809:WVQ327809 IY393345:JE393345 SU393345:TA393345 ACQ393345:ACW393345 AMM393345:AMS393345 AWI393345:AWO393345 BGE393345:BGK393345 BQA393345:BQG393345 BZW393345:CAC393345 CJS393345:CJY393345 CTO393345:CTU393345 DDK393345:DDQ393345 DNG393345:DNM393345 DXC393345:DXI393345 EGY393345:EHE393345 EQU393345:ERA393345 FAQ393345:FAW393345 FKM393345:FKS393345 FUI393345:FUO393345 GEE393345:GEK393345 GOA393345:GOG393345 GXW393345:GYC393345 HHS393345:HHY393345 HRO393345:HRU393345 IBK393345:IBQ393345 ILG393345:ILM393345 IVC393345:IVI393345 JEY393345:JFE393345 JOU393345:JPA393345 JYQ393345:JYW393345 KIM393345:KIS393345 KSI393345:KSO393345 LCE393345:LCK393345 LMA393345:LMG393345 LVW393345:LWC393345 MFS393345:MFY393345 MPO393345:MPU393345 MZK393345:MZQ393345 NJG393345:NJM393345 NTC393345:NTI393345 OCY393345:ODE393345 OMU393345:ONA393345 OWQ393345:OWW393345 PGM393345:PGS393345 PQI393345:PQO393345 QAE393345:QAK393345 QKA393345:QKG393345 QTW393345:QUC393345 RDS393345:RDY393345 RNO393345:RNU393345 RXK393345:RXQ393345 SHG393345:SHM393345 SRC393345:SRI393345 TAY393345:TBE393345 TKU393345:TLA393345 TUQ393345:TUW393345 UEM393345:UES393345 UOI393345:UOO393345 UYE393345:UYK393345 VIA393345:VIG393345 VRW393345:VSC393345 WBS393345:WBY393345 WLO393345:WLU393345 WVK393345:WVQ393345 IY458881:JE458881 SU458881:TA458881 ACQ458881:ACW458881 AMM458881:AMS458881 AWI458881:AWO458881 BGE458881:BGK458881 BQA458881:BQG458881 BZW458881:CAC458881 CJS458881:CJY458881 CTO458881:CTU458881 DDK458881:DDQ458881 DNG458881:DNM458881 DXC458881:DXI458881 EGY458881:EHE458881 EQU458881:ERA458881 FAQ458881:FAW458881 FKM458881:FKS458881 FUI458881:FUO458881 GEE458881:GEK458881 GOA458881:GOG458881 GXW458881:GYC458881 HHS458881:HHY458881 HRO458881:HRU458881 IBK458881:IBQ458881 ILG458881:ILM458881 IVC458881:IVI458881 JEY458881:JFE458881 JOU458881:JPA458881 JYQ458881:JYW458881 KIM458881:KIS458881 KSI458881:KSO458881 LCE458881:LCK458881 LMA458881:LMG458881 LVW458881:LWC458881 MFS458881:MFY458881 MPO458881:MPU458881 MZK458881:MZQ458881 NJG458881:NJM458881 NTC458881:NTI458881 OCY458881:ODE458881 OMU458881:ONA458881 OWQ458881:OWW458881 PGM458881:PGS458881 PQI458881:PQO458881 QAE458881:QAK458881 QKA458881:QKG458881 QTW458881:QUC458881 RDS458881:RDY458881 RNO458881:RNU458881 RXK458881:RXQ458881 SHG458881:SHM458881 SRC458881:SRI458881 TAY458881:TBE458881 TKU458881:TLA458881 TUQ458881:TUW458881 UEM458881:UES458881 UOI458881:UOO458881 UYE458881:UYK458881 VIA458881:VIG458881 VRW458881:VSC458881 WBS458881:WBY458881 WLO458881:WLU458881 WVK458881:WVQ458881 IY524417:JE524417 SU524417:TA524417 ACQ524417:ACW524417 AMM524417:AMS524417 AWI524417:AWO524417 BGE524417:BGK524417 BQA524417:BQG524417 BZW524417:CAC524417 CJS524417:CJY524417 CTO524417:CTU524417 DDK524417:DDQ524417 DNG524417:DNM524417 DXC524417:DXI524417 EGY524417:EHE524417 EQU524417:ERA524417 FAQ524417:FAW524417 FKM524417:FKS524417 FUI524417:FUO524417 GEE524417:GEK524417 GOA524417:GOG524417 GXW524417:GYC524417 HHS524417:HHY524417 HRO524417:HRU524417 IBK524417:IBQ524417 ILG524417:ILM524417 IVC524417:IVI524417 JEY524417:JFE524417 JOU524417:JPA524417 JYQ524417:JYW524417 KIM524417:KIS524417 KSI524417:KSO524417 LCE524417:LCK524417 LMA524417:LMG524417 LVW524417:LWC524417 MFS524417:MFY524417 MPO524417:MPU524417 MZK524417:MZQ524417 NJG524417:NJM524417 NTC524417:NTI524417 OCY524417:ODE524417 OMU524417:ONA524417 OWQ524417:OWW524417 PGM524417:PGS524417 PQI524417:PQO524417 QAE524417:QAK524417 QKA524417:QKG524417 QTW524417:QUC524417 RDS524417:RDY524417 RNO524417:RNU524417 RXK524417:RXQ524417 SHG524417:SHM524417 SRC524417:SRI524417 TAY524417:TBE524417 TKU524417:TLA524417 TUQ524417:TUW524417 UEM524417:UES524417 UOI524417:UOO524417 UYE524417:UYK524417 VIA524417:VIG524417 VRW524417:VSC524417 WBS524417:WBY524417 WLO524417:WLU524417 WVK524417:WVQ524417 IY589953:JE589953 SU589953:TA589953 ACQ589953:ACW589953 AMM589953:AMS589953 AWI589953:AWO589953 BGE589953:BGK589953 BQA589953:BQG589953 BZW589953:CAC589953 CJS589953:CJY589953 CTO589953:CTU589953 DDK589953:DDQ589953 DNG589953:DNM589953 DXC589953:DXI589953 EGY589953:EHE589953 EQU589953:ERA589953 FAQ589953:FAW589953 FKM589953:FKS589953 FUI589953:FUO589953 GEE589953:GEK589953 GOA589953:GOG589953 GXW589953:GYC589953 HHS589953:HHY589953 HRO589953:HRU589953 IBK589953:IBQ589953 ILG589953:ILM589953 IVC589953:IVI589953 JEY589953:JFE589953 JOU589953:JPA589953 JYQ589953:JYW589953 KIM589953:KIS589953 KSI589953:KSO589953 LCE589953:LCK589953 LMA589953:LMG589953 LVW589953:LWC589953 MFS589953:MFY589953 MPO589953:MPU589953 MZK589953:MZQ589953 NJG589953:NJM589953 NTC589953:NTI589953 OCY589953:ODE589953 OMU589953:ONA589953 OWQ589953:OWW589953 PGM589953:PGS589953 PQI589953:PQO589953 QAE589953:QAK589953 QKA589953:QKG589953 QTW589953:QUC589953 RDS589953:RDY589953 RNO589953:RNU589953 RXK589953:RXQ589953 SHG589953:SHM589953 SRC589953:SRI589953 TAY589953:TBE589953 TKU589953:TLA589953 TUQ589953:TUW589953 UEM589953:UES589953 UOI589953:UOO589953 UYE589953:UYK589953 VIA589953:VIG589953 VRW589953:VSC589953 WBS589953:WBY589953 WLO589953:WLU589953 WVK589953:WVQ589953 IY655489:JE655489 SU655489:TA655489 ACQ655489:ACW655489 AMM655489:AMS655489 AWI655489:AWO655489 BGE655489:BGK655489 BQA655489:BQG655489 BZW655489:CAC655489 CJS655489:CJY655489 CTO655489:CTU655489 DDK655489:DDQ655489 DNG655489:DNM655489 DXC655489:DXI655489 EGY655489:EHE655489 EQU655489:ERA655489 FAQ655489:FAW655489 FKM655489:FKS655489 FUI655489:FUO655489 GEE655489:GEK655489 GOA655489:GOG655489 GXW655489:GYC655489 HHS655489:HHY655489 HRO655489:HRU655489 IBK655489:IBQ655489 ILG655489:ILM655489 IVC655489:IVI655489 JEY655489:JFE655489 JOU655489:JPA655489 JYQ655489:JYW655489 KIM655489:KIS655489 KSI655489:KSO655489 LCE655489:LCK655489 LMA655489:LMG655489 LVW655489:LWC655489 MFS655489:MFY655489 MPO655489:MPU655489 MZK655489:MZQ655489 NJG655489:NJM655489 NTC655489:NTI655489 OCY655489:ODE655489 OMU655489:ONA655489 OWQ655489:OWW655489 PGM655489:PGS655489 PQI655489:PQO655489 QAE655489:QAK655489 QKA655489:QKG655489 QTW655489:QUC655489 RDS655489:RDY655489 RNO655489:RNU655489 RXK655489:RXQ655489 SHG655489:SHM655489 SRC655489:SRI655489 TAY655489:TBE655489 TKU655489:TLA655489 TUQ655489:TUW655489 UEM655489:UES655489 UOI655489:UOO655489 UYE655489:UYK655489 VIA655489:VIG655489 VRW655489:VSC655489 WBS655489:WBY655489 WLO655489:WLU655489 WVK655489:WVQ655489 IY721025:JE721025 SU721025:TA721025 ACQ721025:ACW721025 AMM721025:AMS721025 AWI721025:AWO721025 BGE721025:BGK721025 BQA721025:BQG721025 BZW721025:CAC721025 CJS721025:CJY721025 CTO721025:CTU721025 DDK721025:DDQ721025 DNG721025:DNM721025 DXC721025:DXI721025 EGY721025:EHE721025 EQU721025:ERA721025 FAQ721025:FAW721025 FKM721025:FKS721025 FUI721025:FUO721025 GEE721025:GEK721025 GOA721025:GOG721025 GXW721025:GYC721025 HHS721025:HHY721025 HRO721025:HRU721025 IBK721025:IBQ721025 ILG721025:ILM721025 IVC721025:IVI721025 JEY721025:JFE721025 JOU721025:JPA721025 JYQ721025:JYW721025 KIM721025:KIS721025 KSI721025:KSO721025 LCE721025:LCK721025 LMA721025:LMG721025 LVW721025:LWC721025 MFS721025:MFY721025 MPO721025:MPU721025 MZK721025:MZQ721025 NJG721025:NJM721025 NTC721025:NTI721025 OCY721025:ODE721025 OMU721025:ONA721025 OWQ721025:OWW721025 PGM721025:PGS721025 PQI721025:PQO721025 QAE721025:QAK721025 QKA721025:QKG721025 QTW721025:QUC721025 RDS721025:RDY721025 RNO721025:RNU721025 RXK721025:RXQ721025 SHG721025:SHM721025 SRC721025:SRI721025 TAY721025:TBE721025 TKU721025:TLA721025 TUQ721025:TUW721025 UEM721025:UES721025 UOI721025:UOO721025 UYE721025:UYK721025 VIA721025:VIG721025 VRW721025:VSC721025 WBS721025:WBY721025 WLO721025:WLU721025 WVK721025:WVQ721025 IY786561:JE786561 SU786561:TA786561 ACQ786561:ACW786561 AMM786561:AMS786561 AWI786561:AWO786561 BGE786561:BGK786561 BQA786561:BQG786561 BZW786561:CAC786561 CJS786561:CJY786561 CTO786561:CTU786561 DDK786561:DDQ786561 DNG786561:DNM786561 DXC786561:DXI786561 EGY786561:EHE786561 EQU786561:ERA786561 FAQ786561:FAW786561 FKM786561:FKS786561 FUI786561:FUO786561 GEE786561:GEK786561 GOA786561:GOG786561 GXW786561:GYC786561 HHS786561:HHY786561 HRO786561:HRU786561 IBK786561:IBQ786561 ILG786561:ILM786561 IVC786561:IVI786561 JEY786561:JFE786561 JOU786561:JPA786561 JYQ786561:JYW786561 KIM786561:KIS786561 KSI786561:KSO786561 LCE786561:LCK786561 LMA786561:LMG786561 LVW786561:LWC786561 MFS786561:MFY786561 MPO786561:MPU786561 MZK786561:MZQ786561 NJG786561:NJM786561 NTC786561:NTI786561 OCY786561:ODE786561 OMU786561:ONA786561 OWQ786561:OWW786561 PGM786561:PGS786561 PQI786561:PQO786561 QAE786561:QAK786561 QKA786561:QKG786561 QTW786561:QUC786561 RDS786561:RDY786561 RNO786561:RNU786561 RXK786561:RXQ786561 SHG786561:SHM786561 SRC786561:SRI786561 TAY786561:TBE786561 TKU786561:TLA786561 TUQ786561:TUW786561 UEM786561:UES786561 UOI786561:UOO786561 UYE786561:UYK786561 VIA786561:VIG786561 VRW786561:VSC786561 WBS786561:WBY786561 WLO786561:WLU786561 WVK786561:WVQ786561 IY852097:JE852097 SU852097:TA852097 ACQ852097:ACW852097 AMM852097:AMS852097 AWI852097:AWO852097 BGE852097:BGK852097 BQA852097:BQG852097 BZW852097:CAC852097 CJS852097:CJY852097 CTO852097:CTU852097 DDK852097:DDQ852097 DNG852097:DNM852097 DXC852097:DXI852097 EGY852097:EHE852097 EQU852097:ERA852097 FAQ852097:FAW852097 FKM852097:FKS852097 FUI852097:FUO852097 GEE852097:GEK852097 GOA852097:GOG852097 GXW852097:GYC852097 HHS852097:HHY852097 HRO852097:HRU852097 IBK852097:IBQ852097 ILG852097:ILM852097 IVC852097:IVI852097 JEY852097:JFE852097 JOU852097:JPA852097 JYQ852097:JYW852097 KIM852097:KIS852097 KSI852097:KSO852097 LCE852097:LCK852097 LMA852097:LMG852097 LVW852097:LWC852097 MFS852097:MFY852097 MPO852097:MPU852097 MZK852097:MZQ852097 NJG852097:NJM852097 NTC852097:NTI852097 OCY852097:ODE852097 OMU852097:ONA852097 OWQ852097:OWW852097 PGM852097:PGS852097 PQI852097:PQO852097 QAE852097:QAK852097 QKA852097:QKG852097 QTW852097:QUC852097 RDS852097:RDY852097 RNO852097:RNU852097 RXK852097:RXQ852097 SHG852097:SHM852097 SRC852097:SRI852097 TAY852097:TBE852097 TKU852097:TLA852097 TUQ852097:TUW852097 UEM852097:UES852097 UOI852097:UOO852097 UYE852097:UYK852097 VIA852097:VIG852097 VRW852097:VSC852097 WBS852097:WBY852097 WLO852097:WLU852097 WVK852097:WVQ852097 IY917633:JE917633 SU917633:TA917633 ACQ917633:ACW917633 AMM917633:AMS917633 AWI917633:AWO917633 BGE917633:BGK917633 BQA917633:BQG917633 BZW917633:CAC917633 CJS917633:CJY917633 CTO917633:CTU917633 DDK917633:DDQ917633 DNG917633:DNM917633 DXC917633:DXI917633 EGY917633:EHE917633 EQU917633:ERA917633 FAQ917633:FAW917633 FKM917633:FKS917633 FUI917633:FUO917633 GEE917633:GEK917633 GOA917633:GOG917633 GXW917633:GYC917633 HHS917633:HHY917633 HRO917633:HRU917633 IBK917633:IBQ917633 ILG917633:ILM917633 IVC917633:IVI917633 JEY917633:JFE917633 JOU917633:JPA917633 JYQ917633:JYW917633 KIM917633:KIS917633 KSI917633:KSO917633 LCE917633:LCK917633 LMA917633:LMG917633 LVW917633:LWC917633 MFS917633:MFY917633 MPO917633:MPU917633 MZK917633:MZQ917633 NJG917633:NJM917633 NTC917633:NTI917633 OCY917633:ODE917633 OMU917633:ONA917633 OWQ917633:OWW917633 PGM917633:PGS917633 PQI917633:PQO917633 QAE917633:QAK917633 QKA917633:QKG917633 QTW917633:QUC917633 RDS917633:RDY917633 RNO917633:RNU917633 RXK917633:RXQ917633 SHG917633:SHM917633 SRC917633:SRI917633 TAY917633:TBE917633 TKU917633:TLA917633 TUQ917633:TUW917633 UEM917633:UES917633 UOI917633:UOO917633 UYE917633:UYK917633 VIA917633:VIG917633 VRW917633:VSC917633 WBS917633:WBY917633 WLO917633:WLU917633 WVK917633:WVQ917633 IY983169:JE983169 SU983169:TA983169 ACQ983169:ACW983169 AMM983169:AMS983169 AWI983169:AWO983169 BGE983169:BGK983169 BQA983169:BQG983169 BZW983169:CAC983169 CJS983169:CJY983169 CTO983169:CTU983169 DDK983169:DDQ983169 DNG983169:DNM983169 DXC983169:DXI983169 EGY983169:EHE983169 EQU983169:ERA983169 FAQ983169:FAW983169 FKM983169:FKS983169 FUI983169:FUO983169 GEE983169:GEK983169 GOA983169:GOG983169 GXW983169:GYC983169 HHS983169:HHY983169 HRO983169:HRU983169 IBK983169:IBQ983169 ILG983169:ILM983169 IVC983169:IVI983169 JEY983169:JFE983169 JOU983169:JPA983169 JYQ983169:JYW983169 KIM983169:KIS983169 KSI983169:KSO983169 LCE983169:LCK983169 LMA983169:LMG983169 LVW983169:LWC983169 MFS983169:MFY983169 MPO983169:MPU983169 MZK983169:MZQ983169 NJG983169:NJM983169 NTC983169:NTI983169 OCY983169:ODE983169 OMU983169:ONA983169 OWQ983169:OWW983169 PGM983169:PGS983169 PQI983169:PQO983169 QAE983169:QAK983169 QKA983169:QKG983169 QTW983169:QUC983169 RDS983169:RDY983169 RNO983169:RNU983169 RXK983169:RXQ983169 SHG983169:SHM983169 SRC983169:SRI983169 TAY983169:TBE983169 TKU983169:TLA983169 TUQ983169:TUW983169 UEM983169:UES983169 UOI983169:UOO983169 UYE983169:UYK983169 VIA983169:VIG983169 VRW983169:VSC983169 WBS983169:WBY983169 WLO983169:WLU983169 WVK983169:WVQ983169 JC65698:JE65698 SY65698:TA65698 ACU65698:ACW65698 AMQ65698:AMS65698 AWM65698:AWO65698 BGI65698:BGK65698 BQE65698:BQG65698 CAA65698:CAC65698 CJW65698:CJY65698 CTS65698:CTU65698 DDO65698:DDQ65698 DNK65698:DNM65698 DXG65698:DXI65698 EHC65698:EHE65698 EQY65698:ERA65698 FAU65698:FAW65698 FKQ65698:FKS65698 FUM65698:FUO65698 GEI65698:GEK65698 GOE65698:GOG65698 GYA65698:GYC65698 HHW65698:HHY65698 HRS65698:HRU65698 IBO65698:IBQ65698 ILK65698:ILM65698 IVG65698:IVI65698 JFC65698:JFE65698 JOY65698:JPA65698 JYU65698:JYW65698 KIQ65698:KIS65698 KSM65698:KSO65698 LCI65698:LCK65698 LME65698:LMG65698 LWA65698:LWC65698 MFW65698:MFY65698 MPS65698:MPU65698 MZO65698:MZQ65698 NJK65698:NJM65698 NTG65698:NTI65698 ODC65698:ODE65698 OMY65698:ONA65698 OWU65698:OWW65698 PGQ65698:PGS65698 PQM65698:PQO65698 QAI65698:QAK65698 QKE65698:QKG65698 QUA65698:QUC65698 RDW65698:RDY65698 RNS65698:RNU65698 RXO65698:RXQ65698 SHK65698:SHM65698 SRG65698:SRI65698 TBC65698:TBE65698 TKY65698:TLA65698 TUU65698:TUW65698 UEQ65698:UES65698 UOM65698:UOO65698 UYI65698:UYK65698 VIE65698:VIG65698 VSA65698:VSC65698 WBW65698:WBY65698 WLS65698:WLU65698 WVO65698:WVQ65698 JC131234:JE131234 SY131234:TA131234 ACU131234:ACW131234 AMQ131234:AMS131234 AWM131234:AWO131234 BGI131234:BGK131234 BQE131234:BQG131234 CAA131234:CAC131234 CJW131234:CJY131234 CTS131234:CTU131234 DDO131234:DDQ131234 DNK131234:DNM131234 DXG131234:DXI131234 EHC131234:EHE131234 EQY131234:ERA131234 FAU131234:FAW131234 FKQ131234:FKS131234 FUM131234:FUO131234 GEI131234:GEK131234 GOE131234:GOG131234 GYA131234:GYC131234 HHW131234:HHY131234 HRS131234:HRU131234 IBO131234:IBQ131234 ILK131234:ILM131234 IVG131234:IVI131234 JFC131234:JFE131234 JOY131234:JPA131234 JYU131234:JYW131234 KIQ131234:KIS131234 KSM131234:KSO131234 LCI131234:LCK131234 LME131234:LMG131234 LWA131234:LWC131234 MFW131234:MFY131234 MPS131234:MPU131234 MZO131234:MZQ131234 NJK131234:NJM131234 NTG131234:NTI131234 ODC131234:ODE131234 OMY131234:ONA131234 OWU131234:OWW131234 PGQ131234:PGS131234 PQM131234:PQO131234 QAI131234:QAK131234 QKE131234:QKG131234 QUA131234:QUC131234 RDW131234:RDY131234 RNS131234:RNU131234 RXO131234:RXQ131234 SHK131234:SHM131234 SRG131234:SRI131234 TBC131234:TBE131234 TKY131234:TLA131234 TUU131234:TUW131234 UEQ131234:UES131234 UOM131234:UOO131234 UYI131234:UYK131234 VIE131234:VIG131234 VSA131234:VSC131234 WBW131234:WBY131234 WLS131234:WLU131234 WVO131234:WVQ131234 JC196770:JE196770 SY196770:TA196770 ACU196770:ACW196770 AMQ196770:AMS196770 AWM196770:AWO196770 BGI196770:BGK196770 BQE196770:BQG196770 CAA196770:CAC196770 CJW196770:CJY196770 CTS196770:CTU196770 DDO196770:DDQ196770 DNK196770:DNM196770 DXG196770:DXI196770 EHC196770:EHE196770 EQY196770:ERA196770 FAU196770:FAW196770 FKQ196770:FKS196770 FUM196770:FUO196770 GEI196770:GEK196770 GOE196770:GOG196770 GYA196770:GYC196770 HHW196770:HHY196770 HRS196770:HRU196770 IBO196770:IBQ196770 ILK196770:ILM196770 IVG196770:IVI196770 JFC196770:JFE196770 JOY196770:JPA196770 JYU196770:JYW196770 KIQ196770:KIS196770 KSM196770:KSO196770 LCI196770:LCK196770 LME196770:LMG196770 LWA196770:LWC196770 MFW196770:MFY196770 MPS196770:MPU196770 MZO196770:MZQ196770 NJK196770:NJM196770 NTG196770:NTI196770 ODC196770:ODE196770 OMY196770:ONA196770 OWU196770:OWW196770 PGQ196770:PGS196770 PQM196770:PQO196770 QAI196770:QAK196770 QKE196770:QKG196770 QUA196770:QUC196770 RDW196770:RDY196770 RNS196770:RNU196770 RXO196770:RXQ196770 SHK196770:SHM196770 SRG196770:SRI196770 TBC196770:TBE196770 TKY196770:TLA196770 TUU196770:TUW196770 UEQ196770:UES196770 UOM196770:UOO196770 UYI196770:UYK196770 VIE196770:VIG196770 VSA196770:VSC196770 WBW196770:WBY196770 WLS196770:WLU196770 WVO196770:WVQ196770 JC262306:JE262306 SY262306:TA262306 ACU262306:ACW262306 AMQ262306:AMS262306 AWM262306:AWO262306 BGI262306:BGK262306 BQE262306:BQG262306 CAA262306:CAC262306 CJW262306:CJY262306 CTS262306:CTU262306 DDO262306:DDQ262306 DNK262306:DNM262306 DXG262306:DXI262306 EHC262306:EHE262306 EQY262306:ERA262306 FAU262306:FAW262306 FKQ262306:FKS262306 FUM262306:FUO262306 GEI262306:GEK262306 GOE262306:GOG262306 GYA262306:GYC262306 HHW262306:HHY262306 HRS262306:HRU262306 IBO262306:IBQ262306 ILK262306:ILM262306 IVG262306:IVI262306 JFC262306:JFE262306 JOY262306:JPA262306 JYU262306:JYW262306 KIQ262306:KIS262306 KSM262306:KSO262306 LCI262306:LCK262306 LME262306:LMG262306 LWA262306:LWC262306 MFW262306:MFY262306 MPS262306:MPU262306 MZO262306:MZQ262306 NJK262306:NJM262306 NTG262306:NTI262306 ODC262306:ODE262306 OMY262306:ONA262306 OWU262306:OWW262306 PGQ262306:PGS262306 PQM262306:PQO262306 QAI262306:QAK262306 QKE262306:QKG262306 QUA262306:QUC262306 RDW262306:RDY262306 RNS262306:RNU262306 RXO262306:RXQ262306 SHK262306:SHM262306 SRG262306:SRI262306 TBC262306:TBE262306 TKY262306:TLA262306 TUU262306:TUW262306 UEQ262306:UES262306 UOM262306:UOO262306 UYI262306:UYK262306 VIE262306:VIG262306 VSA262306:VSC262306 WBW262306:WBY262306 WLS262306:WLU262306 WVO262306:WVQ262306 JC327842:JE327842 SY327842:TA327842 ACU327842:ACW327842 AMQ327842:AMS327842 AWM327842:AWO327842 BGI327842:BGK327842 BQE327842:BQG327842 CAA327842:CAC327842 CJW327842:CJY327842 CTS327842:CTU327842 DDO327842:DDQ327842 DNK327842:DNM327842 DXG327842:DXI327842 EHC327842:EHE327842 EQY327842:ERA327842 FAU327842:FAW327842 FKQ327842:FKS327842 FUM327842:FUO327842 GEI327842:GEK327842 GOE327842:GOG327842 GYA327842:GYC327842 HHW327842:HHY327842 HRS327842:HRU327842 IBO327842:IBQ327842 ILK327842:ILM327842 IVG327842:IVI327842 JFC327842:JFE327842 JOY327842:JPA327842 JYU327842:JYW327842 KIQ327842:KIS327842 KSM327842:KSO327842 LCI327842:LCK327842 LME327842:LMG327842 LWA327842:LWC327842 MFW327842:MFY327842 MPS327842:MPU327842 MZO327842:MZQ327842 NJK327842:NJM327842 NTG327842:NTI327842 ODC327842:ODE327842 OMY327842:ONA327842 OWU327842:OWW327842 PGQ327842:PGS327842 PQM327842:PQO327842 QAI327842:QAK327842 QKE327842:QKG327842 QUA327842:QUC327842 RDW327842:RDY327842 RNS327842:RNU327842 RXO327842:RXQ327842 SHK327842:SHM327842 SRG327842:SRI327842 TBC327842:TBE327842 TKY327842:TLA327842 TUU327842:TUW327842 UEQ327842:UES327842 UOM327842:UOO327842 UYI327842:UYK327842 VIE327842:VIG327842 VSA327842:VSC327842 WBW327842:WBY327842 WLS327842:WLU327842 WVO327842:WVQ327842 JC393378:JE393378 SY393378:TA393378 ACU393378:ACW393378 AMQ393378:AMS393378 AWM393378:AWO393378 BGI393378:BGK393378 BQE393378:BQG393378 CAA393378:CAC393378 CJW393378:CJY393378 CTS393378:CTU393378 DDO393378:DDQ393378 DNK393378:DNM393378 DXG393378:DXI393378 EHC393378:EHE393378 EQY393378:ERA393378 FAU393378:FAW393378 FKQ393378:FKS393378 FUM393378:FUO393378 GEI393378:GEK393378 GOE393378:GOG393378 GYA393378:GYC393378 HHW393378:HHY393378 HRS393378:HRU393378 IBO393378:IBQ393378 ILK393378:ILM393378 IVG393378:IVI393378 JFC393378:JFE393378 JOY393378:JPA393378 JYU393378:JYW393378 KIQ393378:KIS393378 KSM393378:KSO393378 LCI393378:LCK393378 LME393378:LMG393378 LWA393378:LWC393378 MFW393378:MFY393378 MPS393378:MPU393378 MZO393378:MZQ393378 NJK393378:NJM393378 NTG393378:NTI393378 ODC393378:ODE393378 OMY393378:ONA393378 OWU393378:OWW393378 PGQ393378:PGS393378 PQM393378:PQO393378 QAI393378:QAK393378 QKE393378:QKG393378 QUA393378:QUC393378 RDW393378:RDY393378 RNS393378:RNU393378 RXO393378:RXQ393378 SHK393378:SHM393378 SRG393378:SRI393378 TBC393378:TBE393378 TKY393378:TLA393378 TUU393378:TUW393378 UEQ393378:UES393378 UOM393378:UOO393378 UYI393378:UYK393378 VIE393378:VIG393378 VSA393378:VSC393378 WBW393378:WBY393378 WLS393378:WLU393378 WVO393378:WVQ393378 JC458914:JE458914 SY458914:TA458914 ACU458914:ACW458914 AMQ458914:AMS458914 AWM458914:AWO458914 BGI458914:BGK458914 BQE458914:BQG458914 CAA458914:CAC458914 CJW458914:CJY458914 CTS458914:CTU458914 DDO458914:DDQ458914 DNK458914:DNM458914 DXG458914:DXI458914 EHC458914:EHE458914 EQY458914:ERA458914 FAU458914:FAW458914 FKQ458914:FKS458914 FUM458914:FUO458914 GEI458914:GEK458914 GOE458914:GOG458914 GYA458914:GYC458914 HHW458914:HHY458914 HRS458914:HRU458914 IBO458914:IBQ458914 ILK458914:ILM458914 IVG458914:IVI458914 JFC458914:JFE458914 JOY458914:JPA458914 JYU458914:JYW458914 KIQ458914:KIS458914 KSM458914:KSO458914 LCI458914:LCK458914 LME458914:LMG458914 LWA458914:LWC458914 MFW458914:MFY458914 MPS458914:MPU458914 MZO458914:MZQ458914 NJK458914:NJM458914 NTG458914:NTI458914 ODC458914:ODE458914 OMY458914:ONA458914 OWU458914:OWW458914 PGQ458914:PGS458914 PQM458914:PQO458914 QAI458914:QAK458914 QKE458914:QKG458914 QUA458914:QUC458914 RDW458914:RDY458914 RNS458914:RNU458914 RXO458914:RXQ458914 SHK458914:SHM458914 SRG458914:SRI458914 TBC458914:TBE458914 TKY458914:TLA458914 TUU458914:TUW458914 UEQ458914:UES458914 UOM458914:UOO458914 UYI458914:UYK458914 VIE458914:VIG458914 VSA458914:VSC458914 WBW458914:WBY458914 WLS458914:WLU458914 WVO458914:WVQ458914 JC524450:JE524450 SY524450:TA524450 ACU524450:ACW524450 AMQ524450:AMS524450 AWM524450:AWO524450 BGI524450:BGK524450 BQE524450:BQG524450 CAA524450:CAC524450 CJW524450:CJY524450 CTS524450:CTU524450 DDO524450:DDQ524450 DNK524450:DNM524450 DXG524450:DXI524450 EHC524450:EHE524450 EQY524450:ERA524450 FAU524450:FAW524450 FKQ524450:FKS524450 FUM524450:FUO524450 GEI524450:GEK524450 GOE524450:GOG524450 GYA524450:GYC524450 HHW524450:HHY524450 HRS524450:HRU524450 IBO524450:IBQ524450 ILK524450:ILM524450 IVG524450:IVI524450 JFC524450:JFE524450 JOY524450:JPA524450 JYU524450:JYW524450 KIQ524450:KIS524450 KSM524450:KSO524450 LCI524450:LCK524450 LME524450:LMG524450 LWA524450:LWC524450 MFW524450:MFY524450 MPS524450:MPU524450 MZO524450:MZQ524450 NJK524450:NJM524450 NTG524450:NTI524450 ODC524450:ODE524450 OMY524450:ONA524450 OWU524450:OWW524450 PGQ524450:PGS524450 PQM524450:PQO524450 QAI524450:QAK524450 QKE524450:QKG524450 QUA524450:QUC524450 RDW524450:RDY524450 RNS524450:RNU524450 RXO524450:RXQ524450 SHK524450:SHM524450 SRG524450:SRI524450 TBC524450:TBE524450 TKY524450:TLA524450 TUU524450:TUW524450 UEQ524450:UES524450 UOM524450:UOO524450 UYI524450:UYK524450 VIE524450:VIG524450 VSA524450:VSC524450 WBW524450:WBY524450 WLS524450:WLU524450 WVO524450:WVQ524450 JC589986:JE589986 SY589986:TA589986 ACU589986:ACW589986 AMQ589986:AMS589986 AWM589986:AWO589986 BGI589986:BGK589986 BQE589986:BQG589986 CAA589986:CAC589986 CJW589986:CJY589986 CTS589986:CTU589986 DDO589986:DDQ589986 DNK589986:DNM589986 DXG589986:DXI589986 EHC589986:EHE589986 EQY589986:ERA589986 FAU589986:FAW589986 FKQ589986:FKS589986 FUM589986:FUO589986 GEI589986:GEK589986 GOE589986:GOG589986 GYA589986:GYC589986 HHW589986:HHY589986 HRS589986:HRU589986 IBO589986:IBQ589986 ILK589986:ILM589986 IVG589986:IVI589986 JFC589986:JFE589986 JOY589986:JPA589986 JYU589986:JYW589986 KIQ589986:KIS589986 KSM589986:KSO589986 LCI589986:LCK589986 LME589986:LMG589986 LWA589986:LWC589986 MFW589986:MFY589986 MPS589986:MPU589986 MZO589986:MZQ589986 NJK589986:NJM589986 NTG589986:NTI589986 ODC589986:ODE589986 OMY589986:ONA589986 OWU589986:OWW589986 PGQ589986:PGS589986 PQM589986:PQO589986 QAI589986:QAK589986 QKE589986:QKG589986 QUA589986:QUC589986 RDW589986:RDY589986 RNS589986:RNU589986 RXO589986:RXQ589986 SHK589986:SHM589986 SRG589986:SRI589986 TBC589986:TBE589986 TKY589986:TLA589986 TUU589986:TUW589986 UEQ589986:UES589986 UOM589986:UOO589986 UYI589986:UYK589986 VIE589986:VIG589986 VSA589986:VSC589986 WBW589986:WBY589986 WLS589986:WLU589986 WVO589986:WVQ589986 JC655522:JE655522 SY655522:TA655522 ACU655522:ACW655522 AMQ655522:AMS655522 AWM655522:AWO655522 BGI655522:BGK655522 BQE655522:BQG655522 CAA655522:CAC655522 CJW655522:CJY655522 CTS655522:CTU655522 DDO655522:DDQ655522 DNK655522:DNM655522 DXG655522:DXI655522 EHC655522:EHE655522 EQY655522:ERA655522 FAU655522:FAW655522 FKQ655522:FKS655522 FUM655522:FUO655522 GEI655522:GEK655522 GOE655522:GOG655522 GYA655522:GYC655522 HHW655522:HHY655522 HRS655522:HRU655522 IBO655522:IBQ655522 ILK655522:ILM655522 IVG655522:IVI655522 JFC655522:JFE655522 JOY655522:JPA655522 JYU655522:JYW655522 KIQ655522:KIS655522 KSM655522:KSO655522 LCI655522:LCK655522 LME655522:LMG655522 LWA655522:LWC655522 MFW655522:MFY655522 MPS655522:MPU655522 MZO655522:MZQ655522 NJK655522:NJM655522 NTG655522:NTI655522 ODC655522:ODE655522 OMY655522:ONA655522 OWU655522:OWW655522 PGQ655522:PGS655522 PQM655522:PQO655522 QAI655522:QAK655522 QKE655522:QKG655522 QUA655522:QUC655522 RDW655522:RDY655522 RNS655522:RNU655522 RXO655522:RXQ655522 SHK655522:SHM655522 SRG655522:SRI655522 TBC655522:TBE655522 TKY655522:TLA655522 TUU655522:TUW655522 UEQ655522:UES655522 UOM655522:UOO655522 UYI655522:UYK655522 VIE655522:VIG655522 VSA655522:VSC655522 WBW655522:WBY655522 WLS655522:WLU655522 WVO655522:WVQ655522 JC721058:JE721058 SY721058:TA721058 ACU721058:ACW721058 AMQ721058:AMS721058 AWM721058:AWO721058 BGI721058:BGK721058 BQE721058:BQG721058 CAA721058:CAC721058 CJW721058:CJY721058 CTS721058:CTU721058 DDO721058:DDQ721058 DNK721058:DNM721058 DXG721058:DXI721058 EHC721058:EHE721058 EQY721058:ERA721058 FAU721058:FAW721058 FKQ721058:FKS721058 FUM721058:FUO721058 GEI721058:GEK721058 GOE721058:GOG721058 GYA721058:GYC721058 HHW721058:HHY721058 HRS721058:HRU721058 IBO721058:IBQ721058 ILK721058:ILM721058 IVG721058:IVI721058 JFC721058:JFE721058 JOY721058:JPA721058 JYU721058:JYW721058 KIQ721058:KIS721058 KSM721058:KSO721058 LCI721058:LCK721058 LME721058:LMG721058 LWA721058:LWC721058 MFW721058:MFY721058 MPS721058:MPU721058 MZO721058:MZQ721058 NJK721058:NJM721058 NTG721058:NTI721058 ODC721058:ODE721058 OMY721058:ONA721058 OWU721058:OWW721058 PGQ721058:PGS721058 PQM721058:PQO721058 QAI721058:QAK721058 QKE721058:QKG721058 QUA721058:QUC721058 RDW721058:RDY721058 RNS721058:RNU721058 RXO721058:RXQ721058 SHK721058:SHM721058 SRG721058:SRI721058 TBC721058:TBE721058 TKY721058:TLA721058 TUU721058:TUW721058 UEQ721058:UES721058 UOM721058:UOO721058 UYI721058:UYK721058 VIE721058:VIG721058 VSA721058:VSC721058 WBW721058:WBY721058 WLS721058:WLU721058 WVO721058:WVQ721058 JC786594:JE786594 SY786594:TA786594 ACU786594:ACW786594 AMQ786594:AMS786594 AWM786594:AWO786594 BGI786594:BGK786594 BQE786594:BQG786594 CAA786594:CAC786594 CJW786594:CJY786594 CTS786594:CTU786594 DDO786594:DDQ786594 DNK786594:DNM786594 DXG786594:DXI786594 EHC786594:EHE786594 EQY786594:ERA786594 FAU786594:FAW786594 FKQ786594:FKS786594 FUM786594:FUO786594 GEI786594:GEK786594 GOE786594:GOG786594 GYA786594:GYC786594 HHW786594:HHY786594 HRS786594:HRU786594 IBO786594:IBQ786594 ILK786594:ILM786594 IVG786594:IVI786594 JFC786594:JFE786594 JOY786594:JPA786594 JYU786594:JYW786594 KIQ786594:KIS786594 KSM786594:KSO786594 LCI786594:LCK786594 LME786594:LMG786594 LWA786594:LWC786594 MFW786594:MFY786594 MPS786594:MPU786594 MZO786594:MZQ786594 NJK786594:NJM786594 NTG786594:NTI786594 ODC786594:ODE786594 OMY786594:ONA786594 OWU786594:OWW786594 PGQ786594:PGS786594 PQM786594:PQO786594 QAI786594:QAK786594 QKE786594:QKG786594 QUA786594:QUC786594 RDW786594:RDY786594 RNS786594:RNU786594 RXO786594:RXQ786594 SHK786594:SHM786594 SRG786594:SRI786594 TBC786594:TBE786594 TKY786594:TLA786594 TUU786594:TUW786594 UEQ786594:UES786594 UOM786594:UOO786594 UYI786594:UYK786594 VIE786594:VIG786594 VSA786594:VSC786594 WBW786594:WBY786594 WLS786594:WLU786594 WVO786594:WVQ786594 JC852130:JE852130 SY852130:TA852130 ACU852130:ACW852130 AMQ852130:AMS852130 AWM852130:AWO852130 BGI852130:BGK852130 BQE852130:BQG852130 CAA852130:CAC852130 CJW852130:CJY852130 CTS852130:CTU852130 DDO852130:DDQ852130 DNK852130:DNM852130 DXG852130:DXI852130 EHC852130:EHE852130 EQY852130:ERA852130 FAU852130:FAW852130 FKQ852130:FKS852130 FUM852130:FUO852130 GEI852130:GEK852130 GOE852130:GOG852130 GYA852130:GYC852130 HHW852130:HHY852130 HRS852130:HRU852130 IBO852130:IBQ852130 ILK852130:ILM852130 IVG852130:IVI852130 JFC852130:JFE852130 JOY852130:JPA852130 JYU852130:JYW852130 KIQ852130:KIS852130 KSM852130:KSO852130 LCI852130:LCK852130 LME852130:LMG852130 LWA852130:LWC852130 MFW852130:MFY852130 MPS852130:MPU852130 MZO852130:MZQ852130 NJK852130:NJM852130 NTG852130:NTI852130 ODC852130:ODE852130 OMY852130:ONA852130 OWU852130:OWW852130 PGQ852130:PGS852130 PQM852130:PQO852130 QAI852130:QAK852130 QKE852130:QKG852130 QUA852130:QUC852130 RDW852130:RDY852130 RNS852130:RNU852130 RXO852130:RXQ852130 SHK852130:SHM852130 SRG852130:SRI852130 TBC852130:TBE852130 TKY852130:TLA852130 TUU852130:TUW852130 UEQ852130:UES852130 UOM852130:UOO852130 UYI852130:UYK852130 VIE852130:VIG852130 VSA852130:VSC852130 WBW852130:WBY852130 WLS852130:WLU852130 WVO852130:WVQ852130 JC917666:JE917666 SY917666:TA917666 ACU917666:ACW917666 AMQ917666:AMS917666 AWM917666:AWO917666 BGI917666:BGK917666 BQE917666:BQG917666 CAA917666:CAC917666 CJW917666:CJY917666 CTS917666:CTU917666 DDO917666:DDQ917666 DNK917666:DNM917666 DXG917666:DXI917666 EHC917666:EHE917666 EQY917666:ERA917666 FAU917666:FAW917666 FKQ917666:FKS917666 FUM917666:FUO917666 GEI917666:GEK917666 GOE917666:GOG917666 GYA917666:GYC917666 HHW917666:HHY917666 HRS917666:HRU917666 IBO917666:IBQ917666 ILK917666:ILM917666 IVG917666:IVI917666 JFC917666:JFE917666 JOY917666:JPA917666 JYU917666:JYW917666 KIQ917666:KIS917666 KSM917666:KSO917666 LCI917666:LCK917666 LME917666:LMG917666 LWA917666:LWC917666 MFW917666:MFY917666 MPS917666:MPU917666 MZO917666:MZQ917666 NJK917666:NJM917666 NTG917666:NTI917666 ODC917666:ODE917666 OMY917666:ONA917666 OWU917666:OWW917666 PGQ917666:PGS917666 PQM917666:PQO917666 QAI917666:QAK917666 QKE917666:QKG917666 QUA917666:QUC917666 RDW917666:RDY917666 RNS917666:RNU917666 RXO917666:RXQ917666 SHK917666:SHM917666 SRG917666:SRI917666 TBC917666:TBE917666 TKY917666:TLA917666 TUU917666:TUW917666 UEQ917666:UES917666 UOM917666:UOO917666 UYI917666:UYK917666 VIE917666:VIG917666 VSA917666:VSC917666 WBW917666:WBY917666 WLS917666:WLU917666 WVO917666:WVQ917666 JC983202:JE983202 SY983202:TA983202 ACU983202:ACW983202 AMQ983202:AMS983202 AWM983202:AWO983202 BGI983202:BGK983202 BQE983202:BQG983202 CAA983202:CAC983202 CJW983202:CJY983202 CTS983202:CTU983202 DDO983202:DDQ983202 DNK983202:DNM983202 DXG983202:DXI983202 EHC983202:EHE983202 EQY983202:ERA983202 FAU983202:FAW983202 FKQ983202:FKS983202 FUM983202:FUO983202 GEI983202:GEK983202 GOE983202:GOG983202 GYA983202:GYC983202 HHW983202:HHY983202 HRS983202:HRU983202 IBO983202:IBQ983202 ILK983202:ILM983202 IVG983202:IVI983202 JFC983202:JFE983202 JOY983202:JPA983202 JYU983202:JYW983202 KIQ983202:KIS983202 KSM983202:KSO983202 LCI983202:LCK983202 LME983202:LMG983202 LWA983202:LWC983202 MFW983202:MFY983202 MPS983202:MPU983202 MZO983202:MZQ983202 NJK983202:NJM983202 NTG983202:NTI983202 ODC983202:ODE983202 OMY983202:ONA983202 OWU983202:OWW983202 PGQ983202:PGS983202 PQM983202:PQO983202 QAI983202:QAK983202 QKE983202:QKG983202 QUA983202:QUC983202 RDW983202:RDY983202 RNS983202:RNU983202 RXO983202:RXQ983202 SHK983202:SHM983202 SRG983202:SRI983202 TBC983202:TBE983202 TKY983202:TLA983202 TUU983202:TUW983202 UEQ983202:UES983202 UOM983202:UOO983202 UYI983202:UYK983202 VIE983202:VIG983202 VSA983202:VSC983202 WBW983202:WBY983202 WLS983202:WLU983202 WVO983202:WVQ983202 JE65699:JE65700 TA65699:TA65700 ACW65699:ACW65700 AMS65699:AMS65700 AWO65699:AWO65700 BGK65699:BGK65700 BQG65699:BQG65700 CAC65699:CAC65700 CJY65699:CJY65700 CTU65699:CTU65700 DDQ65699:DDQ65700 DNM65699:DNM65700 DXI65699:DXI65700 EHE65699:EHE65700 ERA65699:ERA65700 FAW65699:FAW65700 FKS65699:FKS65700 FUO65699:FUO65700 GEK65699:GEK65700 GOG65699:GOG65700 GYC65699:GYC65700 HHY65699:HHY65700 HRU65699:HRU65700 IBQ65699:IBQ65700 ILM65699:ILM65700 IVI65699:IVI65700 JFE65699:JFE65700 JPA65699:JPA65700 JYW65699:JYW65700 KIS65699:KIS65700 KSO65699:KSO65700 LCK65699:LCK65700 LMG65699:LMG65700 LWC65699:LWC65700 MFY65699:MFY65700 MPU65699:MPU65700 MZQ65699:MZQ65700 NJM65699:NJM65700 NTI65699:NTI65700 ODE65699:ODE65700 ONA65699:ONA65700 OWW65699:OWW65700 PGS65699:PGS65700 PQO65699:PQO65700 QAK65699:QAK65700 QKG65699:QKG65700 QUC65699:QUC65700 RDY65699:RDY65700 RNU65699:RNU65700 RXQ65699:RXQ65700 SHM65699:SHM65700 SRI65699:SRI65700 TBE65699:TBE65700 TLA65699:TLA65700 TUW65699:TUW65700 UES65699:UES65700 UOO65699:UOO65700 UYK65699:UYK65700 VIG65699:VIG65700 VSC65699:VSC65700 WBY65699:WBY65700 WLU65699:WLU65700 WVQ65699:WVQ65700 JE131235:JE131236 TA131235:TA131236 ACW131235:ACW131236 AMS131235:AMS131236 AWO131235:AWO131236 BGK131235:BGK131236 BQG131235:BQG131236 CAC131235:CAC131236 CJY131235:CJY131236 CTU131235:CTU131236 DDQ131235:DDQ131236 DNM131235:DNM131236 DXI131235:DXI131236 EHE131235:EHE131236 ERA131235:ERA131236 FAW131235:FAW131236 FKS131235:FKS131236 FUO131235:FUO131236 GEK131235:GEK131236 GOG131235:GOG131236 GYC131235:GYC131236 HHY131235:HHY131236 HRU131235:HRU131236 IBQ131235:IBQ131236 ILM131235:ILM131236 IVI131235:IVI131236 JFE131235:JFE131236 JPA131235:JPA131236 JYW131235:JYW131236 KIS131235:KIS131236 KSO131235:KSO131236 LCK131235:LCK131236 LMG131235:LMG131236 LWC131235:LWC131236 MFY131235:MFY131236 MPU131235:MPU131236 MZQ131235:MZQ131236 NJM131235:NJM131236 NTI131235:NTI131236 ODE131235:ODE131236 ONA131235:ONA131236 OWW131235:OWW131236 PGS131235:PGS131236 PQO131235:PQO131236 QAK131235:QAK131236 QKG131235:QKG131236 QUC131235:QUC131236 RDY131235:RDY131236 RNU131235:RNU131236 RXQ131235:RXQ131236 SHM131235:SHM131236 SRI131235:SRI131236 TBE131235:TBE131236 TLA131235:TLA131236 TUW131235:TUW131236 UES131235:UES131236 UOO131235:UOO131236 UYK131235:UYK131236 VIG131235:VIG131236 VSC131235:VSC131236 WBY131235:WBY131236 WLU131235:WLU131236 WVQ131235:WVQ131236 JE196771:JE196772 TA196771:TA196772 ACW196771:ACW196772 AMS196771:AMS196772 AWO196771:AWO196772 BGK196771:BGK196772 BQG196771:BQG196772 CAC196771:CAC196772 CJY196771:CJY196772 CTU196771:CTU196772 DDQ196771:DDQ196772 DNM196771:DNM196772 DXI196771:DXI196772 EHE196771:EHE196772 ERA196771:ERA196772 FAW196771:FAW196772 FKS196771:FKS196772 FUO196771:FUO196772 GEK196771:GEK196772 GOG196771:GOG196772 GYC196771:GYC196772 HHY196771:HHY196772 HRU196771:HRU196772 IBQ196771:IBQ196772 ILM196771:ILM196772 IVI196771:IVI196772 JFE196771:JFE196772 JPA196771:JPA196772 JYW196771:JYW196772 KIS196771:KIS196772 KSO196771:KSO196772 LCK196771:LCK196772 LMG196771:LMG196772 LWC196771:LWC196772 MFY196771:MFY196772 MPU196771:MPU196772 MZQ196771:MZQ196772 NJM196771:NJM196772 NTI196771:NTI196772 ODE196771:ODE196772 ONA196771:ONA196772 OWW196771:OWW196772 PGS196771:PGS196772 PQO196771:PQO196772 QAK196771:QAK196772 QKG196771:QKG196772 QUC196771:QUC196772 RDY196771:RDY196772 RNU196771:RNU196772 RXQ196771:RXQ196772 SHM196771:SHM196772 SRI196771:SRI196772 TBE196771:TBE196772 TLA196771:TLA196772 TUW196771:TUW196772 UES196771:UES196772 UOO196771:UOO196772 UYK196771:UYK196772 VIG196771:VIG196772 VSC196771:VSC196772 WBY196771:WBY196772 WLU196771:WLU196772 WVQ196771:WVQ196772 JE262307:JE262308 TA262307:TA262308 ACW262307:ACW262308 AMS262307:AMS262308 AWO262307:AWO262308 BGK262307:BGK262308 BQG262307:BQG262308 CAC262307:CAC262308 CJY262307:CJY262308 CTU262307:CTU262308 DDQ262307:DDQ262308 DNM262307:DNM262308 DXI262307:DXI262308 EHE262307:EHE262308 ERA262307:ERA262308 FAW262307:FAW262308 FKS262307:FKS262308 FUO262307:FUO262308 GEK262307:GEK262308 GOG262307:GOG262308 GYC262307:GYC262308 HHY262307:HHY262308 HRU262307:HRU262308 IBQ262307:IBQ262308 ILM262307:ILM262308 IVI262307:IVI262308 JFE262307:JFE262308 JPA262307:JPA262308 JYW262307:JYW262308 KIS262307:KIS262308 KSO262307:KSO262308 LCK262307:LCK262308 LMG262307:LMG262308 LWC262307:LWC262308 MFY262307:MFY262308 MPU262307:MPU262308 MZQ262307:MZQ262308 NJM262307:NJM262308 NTI262307:NTI262308 ODE262307:ODE262308 ONA262307:ONA262308 OWW262307:OWW262308 PGS262307:PGS262308 PQO262307:PQO262308 QAK262307:QAK262308 QKG262307:QKG262308 QUC262307:QUC262308 RDY262307:RDY262308 RNU262307:RNU262308 RXQ262307:RXQ262308 SHM262307:SHM262308 SRI262307:SRI262308 TBE262307:TBE262308 TLA262307:TLA262308 TUW262307:TUW262308 UES262307:UES262308 UOO262307:UOO262308 UYK262307:UYK262308 VIG262307:VIG262308 VSC262307:VSC262308 WBY262307:WBY262308 WLU262307:WLU262308 WVQ262307:WVQ262308 JE327843:JE327844 TA327843:TA327844 ACW327843:ACW327844 AMS327843:AMS327844 AWO327843:AWO327844 BGK327843:BGK327844 BQG327843:BQG327844 CAC327843:CAC327844 CJY327843:CJY327844 CTU327843:CTU327844 DDQ327843:DDQ327844 DNM327843:DNM327844 DXI327843:DXI327844 EHE327843:EHE327844 ERA327843:ERA327844 FAW327843:FAW327844 FKS327843:FKS327844 FUO327843:FUO327844 GEK327843:GEK327844 GOG327843:GOG327844 GYC327843:GYC327844 HHY327843:HHY327844 HRU327843:HRU327844 IBQ327843:IBQ327844 ILM327843:ILM327844 IVI327843:IVI327844 JFE327843:JFE327844 JPA327843:JPA327844 JYW327843:JYW327844 KIS327843:KIS327844 KSO327843:KSO327844 LCK327843:LCK327844 LMG327843:LMG327844 LWC327843:LWC327844 MFY327843:MFY327844 MPU327843:MPU327844 MZQ327843:MZQ327844 NJM327843:NJM327844 NTI327843:NTI327844 ODE327843:ODE327844 ONA327843:ONA327844 OWW327843:OWW327844 PGS327843:PGS327844 PQO327843:PQO327844 QAK327843:QAK327844 QKG327843:QKG327844 QUC327843:QUC327844 RDY327843:RDY327844 RNU327843:RNU327844 RXQ327843:RXQ327844 SHM327843:SHM327844 SRI327843:SRI327844 TBE327843:TBE327844 TLA327843:TLA327844 TUW327843:TUW327844 UES327843:UES327844 UOO327843:UOO327844 UYK327843:UYK327844 VIG327843:VIG327844 VSC327843:VSC327844 WBY327843:WBY327844 WLU327843:WLU327844 WVQ327843:WVQ327844 JE393379:JE393380 TA393379:TA393380 ACW393379:ACW393380 AMS393379:AMS393380 AWO393379:AWO393380 BGK393379:BGK393380 BQG393379:BQG393380 CAC393379:CAC393380 CJY393379:CJY393380 CTU393379:CTU393380 DDQ393379:DDQ393380 DNM393379:DNM393380 DXI393379:DXI393380 EHE393379:EHE393380 ERA393379:ERA393380 FAW393379:FAW393380 FKS393379:FKS393380 FUO393379:FUO393380 GEK393379:GEK393380 GOG393379:GOG393380 GYC393379:GYC393380 HHY393379:HHY393380 HRU393379:HRU393380 IBQ393379:IBQ393380 ILM393379:ILM393380 IVI393379:IVI393380 JFE393379:JFE393380 JPA393379:JPA393380 JYW393379:JYW393380 KIS393379:KIS393380 KSO393379:KSO393380 LCK393379:LCK393380 LMG393379:LMG393380 LWC393379:LWC393380 MFY393379:MFY393380 MPU393379:MPU393380 MZQ393379:MZQ393380 NJM393379:NJM393380 NTI393379:NTI393380 ODE393379:ODE393380 ONA393379:ONA393380 OWW393379:OWW393380 PGS393379:PGS393380 PQO393379:PQO393380 QAK393379:QAK393380 QKG393379:QKG393380 QUC393379:QUC393380 RDY393379:RDY393380 RNU393379:RNU393380 RXQ393379:RXQ393380 SHM393379:SHM393380 SRI393379:SRI393380 TBE393379:TBE393380 TLA393379:TLA393380 TUW393379:TUW393380 UES393379:UES393380 UOO393379:UOO393380 UYK393379:UYK393380 VIG393379:VIG393380 VSC393379:VSC393380 WBY393379:WBY393380 WLU393379:WLU393380 WVQ393379:WVQ393380 JE458915:JE458916 TA458915:TA458916 ACW458915:ACW458916 AMS458915:AMS458916 AWO458915:AWO458916 BGK458915:BGK458916 BQG458915:BQG458916 CAC458915:CAC458916 CJY458915:CJY458916 CTU458915:CTU458916 DDQ458915:DDQ458916 DNM458915:DNM458916 DXI458915:DXI458916 EHE458915:EHE458916 ERA458915:ERA458916 FAW458915:FAW458916 FKS458915:FKS458916 FUO458915:FUO458916 GEK458915:GEK458916 GOG458915:GOG458916 GYC458915:GYC458916 HHY458915:HHY458916 HRU458915:HRU458916 IBQ458915:IBQ458916 ILM458915:ILM458916 IVI458915:IVI458916 JFE458915:JFE458916 JPA458915:JPA458916 JYW458915:JYW458916 KIS458915:KIS458916 KSO458915:KSO458916 LCK458915:LCK458916 LMG458915:LMG458916 LWC458915:LWC458916 MFY458915:MFY458916 MPU458915:MPU458916 MZQ458915:MZQ458916 NJM458915:NJM458916 NTI458915:NTI458916 ODE458915:ODE458916 ONA458915:ONA458916 OWW458915:OWW458916 PGS458915:PGS458916 PQO458915:PQO458916 QAK458915:QAK458916 QKG458915:QKG458916 QUC458915:QUC458916 RDY458915:RDY458916 RNU458915:RNU458916 RXQ458915:RXQ458916 SHM458915:SHM458916 SRI458915:SRI458916 TBE458915:TBE458916 TLA458915:TLA458916 TUW458915:TUW458916 UES458915:UES458916 UOO458915:UOO458916 UYK458915:UYK458916 VIG458915:VIG458916 VSC458915:VSC458916 WBY458915:WBY458916 WLU458915:WLU458916 WVQ458915:WVQ458916 JE524451:JE524452 TA524451:TA524452 ACW524451:ACW524452 AMS524451:AMS524452 AWO524451:AWO524452 BGK524451:BGK524452 BQG524451:BQG524452 CAC524451:CAC524452 CJY524451:CJY524452 CTU524451:CTU524452 DDQ524451:DDQ524452 DNM524451:DNM524452 DXI524451:DXI524452 EHE524451:EHE524452 ERA524451:ERA524452 FAW524451:FAW524452 FKS524451:FKS524452 FUO524451:FUO524452 GEK524451:GEK524452 GOG524451:GOG524452 GYC524451:GYC524452 HHY524451:HHY524452 HRU524451:HRU524452 IBQ524451:IBQ524452 ILM524451:ILM524452 IVI524451:IVI524452 JFE524451:JFE524452 JPA524451:JPA524452 JYW524451:JYW524452 KIS524451:KIS524452 KSO524451:KSO524452 LCK524451:LCK524452 LMG524451:LMG524452 LWC524451:LWC524452 MFY524451:MFY524452 MPU524451:MPU524452 MZQ524451:MZQ524452 NJM524451:NJM524452 NTI524451:NTI524452 ODE524451:ODE524452 ONA524451:ONA524452 OWW524451:OWW524452 PGS524451:PGS524452 PQO524451:PQO524452 QAK524451:QAK524452 QKG524451:QKG524452 QUC524451:QUC524452 RDY524451:RDY524452 RNU524451:RNU524452 RXQ524451:RXQ524452 SHM524451:SHM524452 SRI524451:SRI524452 TBE524451:TBE524452 TLA524451:TLA524452 TUW524451:TUW524452 UES524451:UES524452 UOO524451:UOO524452 UYK524451:UYK524452 VIG524451:VIG524452 VSC524451:VSC524452 WBY524451:WBY524452 WLU524451:WLU524452 WVQ524451:WVQ524452 JE589987:JE589988 TA589987:TA589988 ACW589987:ACW589988 AMS589987:AMS589988 AWO589987:AWO589988 BGK589987:BGK589988 BQG589987:BQG589988 CAC589987:CAC589988 CJY589987:CJY589988 CTU589987:CTU589988 DDQ589987:DDQ589988 DNM589987:DNM589988 DXI589987:DXI589988 EHE589987:EHE589988 ERA589987:ERA589988 FAW589987:FAW589988 FKS589987:FKS589988 FUO589987:FUO589988 GEK589987:GEK589988 GOG589987:GOG589988 GYC589987:GYC589988 HHY589987:HHY589988 HRU589987:HRU589988 IBQ589987:IBQ589988 ILM589987:ILM589988 IVI589987:IVI589988 JFE589987:JFE589988 JPA589987:JPA589988 JYW589987:JYW589988 KIS589987:KIS589988 KSO589987:KSO589988 LCK589987:LCK589988 LMG589987:LMG589988 LWC589987:LWC589988 MFY589987:MFY589988 MPU589987:MPU589988 MZQ589987:MZQ589988 NJM589987:NJM589988 NTI589987:NTI589988 ODE589987:ODE589988 ONA589987:ONA589988 OWW589987:OWW589988 PGS589987:PGS589988 PQO589987:PQO589988 QAK589987:QAK589988 QKG589987:QKG589988 QUC589987:QUC589988 RDY589987:RDY589988 RNU589987:RNU589988 RXQ589987:RXQ589988 SHM589987:SHM589988 SRI589987:SRI589988 TBE589987:TBE589988 TLA589987:TLA589988 TUW589987:TUW589988 UES589987:UES589988 UOO589987:UOO589988 UYK589987:UYK589988 VIG589987:VIG589988 VSC589987:VSC589988 WBY589987:WBY589988 WLU589987:WLU589988 WVQ589987:WVQ589988 JE655523:JE655524 TA655523:TA655524 ACW655523:ACW655524 AMS655523:AMS655524 AWO655523:AWO655524 BGK655523:BGK655524 BQG655523:BQG655524 CAC655523:CAC655524 CJY655523:CJY655524 CTU655523:CTU655524 DDQ655523:DDQ655524 DNM655523:DNM655524 DXI655523:DXI655524 EHE655523:EHE655524 ERA655523:ERA655524 FAW655523:FAW655524 FKS655523:FKS655524 FUO655523:FUO655524 GEK655523:GEK655524 GOG655523:GOG655524 GYC655523:GYC655524 HHY655523:HHY655524 HRU655523:HRU655524 IBQ655523:IBQ655524 ILM655523:ILM655524 IVI655523:IVI655524 JFE655523:JFE655524 JPA655523:JPA655524 JYW655523:JYW655524 KIS655523:KIS655524 KSO655523:KSO655524 LCK655523:LCK655524 LMG655523:LMG655524 LWC655523:LWC655524 MFY655523:MFY655524 MPU655523:MPU655524 MZQ655523:MZQ655524 NJM655523:NJM655524 NTI655523:NTI655524 ODE655523:ODE655524 ONA655523:ONA655524 OWW655523:OWW655524 PGS655523:PGS655524 PQO655523:PQO655524 QAK655523:QAK655524 QKG655523:QKG655524 QUC655523:QUC655524 RDY655523:RDY655524 RNU655523:RNU655524 RXQ655523:RXQ655524 SHM655523:SHM655524 SRI655523:SRI655524 TBE655523:TBE655524 TLA655523:TLA655524 TUW655523:TUW655524 UES655523:UES655524 UOO655523:UOO655524 UYK655523:UYK655524 VIG655523:VIG655524 VSC655523:VSC655524 WBY655523:WBY655524 WLU655523:WLU655524 WVQ655523:WVQ655524 JE721059:JE721060 TA721059:TA721060 ACW721059:ACW721060 AMS721059:AMS721060 AWO721059:AWO721060 BGK721059:BGK721060 BQG721059:BQG721060 CAC721059:CAC721060 CJY721059:CJY721060 CTU721059:CTU721060 DDQ721059:DDQ721060 DNM721059:DNM721060 DXI721059:DXI721060 EHE721059:EHE721060 ERA721059:ERA721060 FAW721059:FAW721060 FKS721059:FKS721060 FUO721059:FUO721060 GEK721059:GEK721060 GOG721059:GOG721060 GYC721059:GYC721060 HHY721059:HHY721060 HRU721059:HRU721060 IBQ721059:IBQ721060 ILM721059:ILM721060 IVI721059:IVI721060 JFE721059:JFE721060 JPA721059:JPA721060 JYW721059:JYW721060 KIS721059:KIS721060 KSO721059:KSO721060 LCK721059:LCK721060 LMG721059:LMG721060 LWC721059:LWC721060 MFY721059:MFY721060 MPU721059:MPU721060 MZQ721059:MZQ721060 NJM721059:NJM721060 NTI721059:NTI721060 ODE721059:ODE721060 ONA721059:ONA721060 OWW721059:OWW721060 PGS721059:PGS721060 PQO721059:PQO721060 QAK721059:QAK721060 QKG721059:QKG721060 QUC721059:QUC721060 RDY721059:RDY721060 RNU721059:RNU721060 RXQ721059:RXQ721060 SHM721059:SHM721060 SRI721059:SRI721060 TBE721059:TBE721060 TLA721059:TLA721060 TUW721059:TUW721060 UES721059:UES721060 UOO721059:UOO721060 UYK721059:UYK721060 VIG721059:VIG721060 VSC721059:VSC721060 WBY721059:WBY721060 WLU721059:WLU721060 WVQ721059:WVQ721060 JE786595:JE786596 TA786595:TA786596 ACW786595:ACW786596 AMS786595:AMS786596 AWO786595:AWO786596 BGK786595:BGK786596 BQG786595:BQG786596 CAC786595:CAC786596 CJY786595:CJY786596 CTU786595:CTU786596 DDQ786595:DDQ786596 DNM786595:DNM786596 DXI786595:DXI786596 EHE786595:EHE786596 ERA786595:ERA786596 FAW786595:FAW786596 FKS786595:FKS786596 FUO786595:FUO786596 GEK786595:GEK786596 GOG786595:GOG786596 GYC786595:GYC786596 HHY786595:HHY786596 HRU786595:HRU786596 IBQ786595:IBQ786596 ILM786595:ILM786596 IVI786595:IVI786596 JFE786595:JFE786596 JPA786595:JPA786596 JYW786595:JYW786596 KIS786595:KIS786596 KSO786595:KSO786596 LCK786595:LCK786596 LMG786595:LMG786596 LWC786595:LWC786596 MFY786595:MFY786596 MPU786595:MPU786596 MZQ786595:MZQ786596 NJM786595:NJM786596 NTI786595:NTI786596 ODE786595:ODE786596 ONA786595:ONA786596 OWW786595:OWW786596 PGS786595:PGS786596 PQO786595:PQO786596 QAK786595:QAK786596 QKG786595:QKG786596 QUC786595:QUC786596 RDY786595:RDY786596 RNU786595:RNU786596 RXQ786595:RXQ786596 SHM786595:SHM786596 SRI786595:SRI786596 TBE786595:TBE786596 TLA786595:TLA786596 TUW786595:TUW786596 UES786595:UES786596 UOO786595:UOO786596 UYK786595:UYK786596 VIG786595:VIG786596 VSC786595:VSC786596 WBY786595:WBY786596 WLU786595:WLU786596 WVQ786595:WVQ786596 JE852131:JE852132 TA852131:TA852132 ACW852131:ACW852132 AMS852131:AMS852132 AWO852131:AWO852132 BGK852131:BGK852132 BQG852131:BQG852132 CAC852131:CAC852132 CJY852131:CJY852132 CTU852131:CTU852132 DDQ852131:DDQ852132 DNM852131:DNM852132 DXI852131:DXI852132 EHE852131:EHE852132 ERA852131:ERA852132 FAW852131:FAW852132 FKS852131:FKS852132 FUO852131:FUO852132 GEK852131:GEK852132 GOG852131:GOG852132 GYC852131:GYC852132 HHY852131:HHY852132 HRU852131:HRU852132 IBQ852131:IBQ852132 ILM852131:ILM852132 IVI852131:IVI852132 JFE852131:JFE852132 JPA852131:JPA852132 JYW852131:JYW852132 KIS852131:KIS852132 KSO852131:KSO852132 LCK852131:LCK852132 LMG852131:LMG852132 LWC852131:LWC852132 MFY852131:MFY852132 MPU852131:MPU852132 MZQ852131:MZQ852132 NJM852131:NJM852132 NTI852131:NTI852132 ODE852131:ODE852132 ONA852131:ONA852132 OWW852131:OWW852132 PGS852131:PGS852132 PQO852131:PQO852132 QAK852131:QAK852132 QKG852131:QKG852132 QUC852131:QUC852132 RDY852131:RDY852132 RNU852131:RNU852132 RXQ852131:RXQ852132 SHM852131:SHM852132 SRI852131:SRI852132 TBE852131:TBE852132 TLA852131:TLA852132 TUW852131:TUW852132 UES852131:UES852132 UOO852131:UOO852132 UYK852131:UYK852132 VIG852131:VIG852132 VSC852131:VSC852132 WBY852131:WBY852132 WLU852131:WLU852132 WVQ852131:WVQ852132 JE917667:JE917668 TA917667:TA917668 ACW917667:ACW917668 AMS917667:AMS917668 AWO917667:AWO917668 BGK917667:BGK917668 BQG917667:BQG917668 CAC917667:CAC917668 CJY917667:CJY917668 CTU917667:CTU917668 DDQ917667:DDQ917668 DNM917667:DNM917668 DXI917667:DXI917668 EHE917667:EHE917668 ERA917667:ERA917668 FAW917667:FAW917668 FKS917667:FKS917668 FUO917667:FUO917668 GEK917667:GEK917668 GOG917667:GOG917668 GYC917667:GYC917668 HHY917667:HHY917668 HRU917667:HRU917668 IBQ917667:IBQ917668 ILM917667:ILM917668 IVI917667:IVI917668 JFE917667:JFE917668 JPA917667:JPA917668 JYW917667:JYW917668 KIS917667:KIS917668 KSO917667:KSO917668 LCK917667:LCK917668 LMG917667:LMG917668 LWC917667:LWC917668 MFY917667:MFY917668 MPU917667:MPU917668 MZQ917667:MZQ917668 NJM917667:NJM917668 NTI917667:NTI917668 ODE917667:ODE917668 ONA917667:ONA917668 OWW917667:OWW917668 PGS917667:PGS917668 PQO917667:PQO917668 QAK917667:QAK917668 QKG917667:QKG917668 QUC917667:QUC917668 RDY917667:RDY917668 RNU917667:RNU917668 RXQ917667:RXQ917668 SHM917667:SHM917668 SRI917667:SRI917668 TBE917667:TBE917668 TLA917667:TLA917668 TUW917667:TUW917668 UES917667:UES917668 UOO917667:UOO917668 UYK917667:UYK917668 VIG917667:VIG917668 VSC917667:VSC917668 WBY917667:WBY917668 WLU917667:WLU917668 WVQ917667:WVQ917668 JE983203:JE983204 TA983203:TA983204 ACW983203:ACW983204 AMS983203:AMS983204 AWO983203:AWO983204 BGK983203:BGK983204 BQG983203:BQG983204 CAC983203:CAC983204 CJY983203:CJY983204 CTU983203:CTU983204 DDQ983203:DDQ983204 DNM983203:DNM983204 DXI983203:DXI983204 EHE983203:EHE983204 ERA983203:ERA983204 FAW983203:FAW983204 FKS983203:FKS983204 FUO983203:FUO983204 GEK983203:GEK983204 GOG983203:GOG983204 GYC983203:GYC983204 HHY983203:HHY983204 HRU983203:HRU983204 IBQ983203:IBQ983204 ILM983203:ILM983204 IVI983203:IVI983204 JFE983203:JFE983204 JPA983203:JPA983204 JYW983203:JYW983204 KIS983203:KIS983204 KSO983203:KSO983204 LCK983203:LCK983204 LMG983203:LMG983204 LWC983203:LWC983204 MFY983203:MFY983204 MPU983203:MPU983204 MZQ983203:MZQ983204 NJM983203:NJM983204 NTI983203:NTI983204 ODE983203:ODE983204 ONA983203:ONA983204 OWW983203:OWW983204 PGS983203:PGS983204 PQO983203:PQO983204 QAK983203:QAK983204 QKG983203:QKG983204 QUC983203:QUC983204 RDY983203:RDY983204 RNU983203:RNU983204 RXQ983203:RXQ983204 SHM983203:SHM983204 SRI983203:SRI983204 TBE983203:TBE983204 TLA983203:TLA983204 TUW983203:TUW983204 UES983203:UES983204 UOO983203:UOO983204 UYK983203:UYK983204 VIG983203:VIG983204 VSC983203:VSC983204 WBY983203:WBY983204 WLU983203:WLU983204 WVQ983203:WVQ983204 I131233:J131234 IY65697:JB65698 SU65697:SX65698 ACQ65697:ACT65698 AMM65697:AMP65698 AWI65697:AWL65698 BGE65697:BGH65698 BQA65697:BQD65698 BZW65697:BZZ65698 CJS65697:CJV65698 CTO65697:CTR65698 DDK65697:DDN65698 DNG65697:DNJ65698 DXC65697:DXF65698 EGY65697:EHB65698 EQU65697:EQX65698 FAQ65697:FAT65698 FKM65697:FKP65698 FUI65697:FUL65698 GEE65697:GEH65698 GOA65697:GOD65698 GXW65697:GXZ65698 HHS65697:HHV65698 HRO65697:HRR65698 IBK65697:IBN65698 ILG65697:ILJ65698 IVC65697:IVF65698 JEY65697:JFB65698 JOU65697:JOX65698 JYQ65697:JYT65698 KIM65697:KIP65698 KSI65697:KSL65698 LCE65697:LCH65698 LMA65697:LMD65698 LVW65697:LVZ65698 MFS65697:MFV65698 MPO65697:MPR65698 MZK65697:MZN65698 NJG65697:NJJ65698 NTC65697:NTF65698 OCY65697:ODB65698 OMU65697:OMX65698 OWQ65697:OWT65698 PGM65697:PGP65698 PQI65697:PQL65698 QAE65697:QAH65698 QKA65697:QKD65698 QTW65697:QTZ65698 RDS65697:RDV65698 RNO65697:RNR65698 RXK65697:RXN65698 SHG65697:SHJ65698 SRC65697:SRF65698 TAY65697:TBB65698 TKU65697:TKX65698 TUQ65697:TUT65698 UEM65697:UEP65698 UOI65697:UOL65698 UYE65697:UYH65698 VIA65697:VID65698 VRW65697:VRZ65698 WBS65697:WBV65698 WLO65697:WLR65698 WVK65697:WVN65698 I196769:J196770 IY131233:JB131234 SU131233:SX131234 ACQ131233:ACT131234 AMM131233:AMP131234 AWI131233:AWL131234 BGE131233:BGH131234 BQA131233:BQD131234 BZW131233:BZZ131234 CJS131233:CJV131234 CTO131233:CTR131234 DDK131233:DDN131234 DNG131233:DNJ131234 DXC131233:DXF131234 EGY131233:EHB131234 EQU131233:EQX131234 FAQ131233:FAT131234 FKM131233:FKP131234 FUI131233:FUL131234 GEE131233:GEH131234 GOA131233:GOD131234 GXW131233:GXZ131234 HHS131233:HHV131234 HRO131233:HRR131234 IBK131233:IBN131234 ILG131233:ILJ131234 IVC131233:IVF131234 JEY131233:JFB131234 JOU131233:JOX131234 JYQ131233:JYT131234 KIM131233:KIP131234 KSI131233:KSL131234 LCE131233:LCH131234 LMA131233:LMD131234 LVW131233:LVZ131234 MFS131233:MFV131234 MPO131233:MPR131234 MZK131233:MZN131234 NJG131233:NJJ131234 NTC131233:NTF131234 OCY131233:ODB131234 OMU131233:OMX131234 OWQ131233:OWT131234 PGM131233:PGP131234 PQI131233:PQL131234 QAE131233:QAH131234 QKA131233:QKD131234 QTW131233:QTZ131234 RDS131233:RDV131234 RNO131233:RNR131234 RXK131233:RXN131234 SHG131233:SHJ131234 SRC131233:SRF131234 TAY131233:TBB131234 TKU131233:TKX131234 TUQ131233:TUT131234 UEM131233:UEP131234 UOI131233:UOL131234 UYE131233:UYH131234 VIA131233:VID131234 VRW131233:VRZ131234 WBS131233:WBV131234 WLO131233:WLR131234 WVK131233:WVN131234 I262305:J262306 IY196769:JB196770 SU196769:SX196770 ACQ196769:ACT196770 AMM196769:AMP196770 AWI196769:AWL196770 BGE196769:BGH196770 BQA196769:BQD196770 BZW196769:BZZ196770 CJS196769:CJV196770 CTO196769:CTR196770 DDK196769:DDN196770 DNG196769:DNJ196770 DXC196769:DXF196770 EGY196769:EHB196770 EQU196769:EQX196770 FAQ196769:FAT196770 FKM196769:FKP196770 FUI196769:FUL196770 GEE196769:GEH196770 GOA196769:GOD196770 GXW196769:GXZ196770 HHS196769:HHV196770 HRO196769:HRR196770 IBK196769:IBN196770 ILG196769:ILJ196770 IVC196769:IVF196770 JEY196769:JFB196770 JOU196769:JOX196770 JYQ196769:JYT196770 KIM196769:KIP196770 KSI196769:KSL196770 LCE196769:LCH196770 LMA196769:LMD196770 LVW196769:LVZ196770 MFS196769:MFV196770 MPO196769:MPR196770 MZK196769:MZN196770 NJG196769:NJJ196770 NTC196769:NTF196770 OCY196769:ODB196770 OMU196769:OMX196770 OWQ196769:OWT196770 PGM196769:PGP196770 PQI196769:PQL196770 QAE196769:QAH196770 QKA196769:QKD196770 QTW196769:QTZ196770 RDS196769:RDV196770 RNO196769:RNR196770 RXK196769:RXN196770 SHG196769:SHJ196770 SRC196769:SRF196770 TAY196769:TBB196770 TKU196769:TKX196770 TUQ196769:TUT196770 UEM196769:UEP196770 UOI196769:UOL196770 UYE196769:UYH196770 VIA196769:VID196770 VRW196769:VRZ196770 WBS196769:WBV196770 WLO196769:WLR196770 WVK196769:WVN196770 I327841:J327842 IY262305:JB262306 SU262305:SX262306 ACQ262305:ACT262306 AMM262305:AMP262306 AWI262305:AWL262306 BGE262305:BGH262306 BQA262305:BQD262306 BZW262305:BZZ262306 CJS262305:CJV262306 CTO262305:CTR262306 DDK262305:DDN262306 DNG262305:DNJ262306 DXC262305:DXF262306 EGY262305:EHB262306 EQU262305:EQX262306 FAQ262305:FAT262306 FKM262305:FKP262306 FUI262305:FUL262306 GEE262305:GEH262306 GOA262305:GOD262306 GXW262305:GXZ262306 HHS262305:HHV262306 HRO262305:HRR262306 IBK262305:IBN262306 ILG262305:ILJ262306 IVC262305:IVF262306 JEY262305:JFB262306 JOU262305:JOX262306 JYQ262305:JYT262306 KIM262305:KIP262306 KSI262305:KSL262306 LCE262305:LCH262306 LMA262305:LMD262306 LVW262305:LVZ262306 MFS262305:MFV262306 MPO262305:MPR262306 MZK262305:MZN262306 NJG262305:NJJ262306 NTC262305:NTF262306 OCY262305:ODB262306 OMU262305:OMX262306 OWQ262305:OWT262306 PGM262305:PGP262306 PQI262305:PQL262306 QAE262305:QAH262306 QKA262305:QKD262306 QTW262305:QTZ262306 RDS262305:RDV262306 RNO262305:RNR262306 RXK262305:RXN262306 SHG262305:SHJ262306 SRC262305:SRF262306 TAY262305:TBB262306 TKU262305:TKX262306 TUQ262305:TUT262306 UEM262305:UEP262306 UOI262305:UOL262306 UYE262305:UYH262306 VIA262305:VID262306 VRW262305:VRZ262306 WBS262305:WBV262306 WLO262305:WLR262306 WVK262305:WVN262306 I393377:J393378 IY327841:JB327842 SU327841:SX327842 ACQ327841:ACT327842 AMM327841:AMP327842 AWI327841:AWL327842 BGE327841:BGH327842 BQA327841:BQD327842 BZW327841:BZZ327842 CJS327841:CJV327842 CTO327841:CTR327842 DDK327841:DDN327842 DNG327841:DNJ327842 DXC327841:DXF327842 EGY327841:EHB327842 EQU327841:EQX327842 FAQ327841:FAT327842 FKM327841:FKP327842 FUI327841:FUL327842 GEE327841:GEH327842 GOA327841:GOD327842 GXW327841:GXZ327842 HHS327841:HHV327842 HRO327841:HRR327842 IBK327841:IBN327842 ILG327841:ILJ327842 IVC327841:IVF327842 JEY327841:JFB327842 JOU327841:JOX327842 JYQ327841:JYT327842 KIM327841:KIP327842 KSI327841:KSL327842 LCE327841:LCH327842 LMA327841:LMD327842 LVW327841:LVZ327842 MFS327841:MFV327842 MPO327841:MPR327842 MZK327841:MZN327842 NJG327841:NJJ327842 NTC327841:NTF327842 OCY327841:ODB327842 OMU327841:OMX327842 OWQ327841:OWT327842 PGM327841:PGP327842 PQI327841:PQL327842 QAE327841:QAH327842 QKA327841:QKD327842 QTW327841:QTZ327842 RDS327841:RDV327842 RNO327841:RNR327842 RXK327841:RXN327842 SHG327841:SHJ327842 SRC327841:SRF327842 TAY327841:TBB327842 TKU327841:TKX327842 TUQ327841:TUT327842 UEM327841:UEP327842 UOI327841:UOL327842 UYE327841:UYH327842 VIA327841:VID327842 VRW327841:VRZ327842 WBS327841:WBV327842 WLO327841:WLR327842 WVK327841:WVN327842 I458913:J458914 IY393377:JB393378 SU393377:SX393378 ACQ393377:ACT393378 AMM393377:AMP393378 AWI393377:AWL393378 BGE393377:BGH393378 BQA393377:BQD393378 BZW393377:BZZ393378 CJS393377:CJV393378 CTO393377:CTR393378 DDK393377:DDN393378 DNG393377:DNJ393378 DXC393377:DXF393378 EGY393377:EHB393378 EQU393377:EQX393378 FAQ393377:FAT393378 FKM393377:FKP393378 FUI393377:FUL393378 GEE393377:GEH393378 GOA393377:GOD393378 GXW393377:GXZ393378 HHS393377:HHV393378 HRO393377:HRR393378 IBK393377:IBN393378 ILG393377:ILJ393378 IVC393377:IVF393378 JEY393377:JFB393378 JOU393377:JOX393378 JYQ393377:JYT393378 KIM393377:KIP393378 KSI393377:KSL393378 LCE393377:LCH393378 LMA393377:LMD393378 LVW393377:LVZ393378 MFS393377:MFV393378 MPO393377:MPR393378 MZK393377:MZN393378 NJG393377:NJJ393378 NTC393377:NTF393378 OCY393377:ODB393378 OMU393377:OMX393378 OWQ393377:OWT393378 PGM393377:PGP393378 PQI393377:PQL393378 QAE393377:QAH393378 QKA393377:QKD393378 QTW393377:QTZ393378 RDS393377:RDV393378 RNO393377:RNR393378 RXK393377:RXN393378 SHG393377:SHJ393378 SRC393377:SRF393378 TAY393377:TBB393378 TKU393377:TKX393378 TUQ393377:TUT393378 UEM393377:UEP393378 UOI393377:UOL393378 UYE393377:UYH393378 VIA393377:VID393378 VRW393377:VRZ393378 WBS393377:WBV393378 WLO393377:WLR393378 WVK393377:WVN393378 I524449:J524450 IY458913:JB458914 SU458913:SX458914 ACQ458913:ACT458914 AMM458913:AMP458914 AWI458913:AWL458914 BGE458913:BGH458914 BQA458913:BQD458914 BZW458913:BZZ458914 CJS458913:CJV458914 CTO458913:CTR458914 DDK458913:DDN458914 DNG458913:DNJ458914 DXC458913:DXF458914 EGY458913:EHB458914 EQU458913:EQX458914 FAQ458913:FAT458914 FKM458913:FKP458914 FUI458913:FUL458914 GEE458913:GEH458914 GOA458913:GOD458914 GXW458913:GXZ458914 HHS458913:HHV458914 HRO458913:HRR458914 IBK458913:IBN458914 ILG458913:ILJ458914 IVC458913:IVF458914 JEY458913:JFB458914 JOU458913:JOX458914 JYQ458913:JYT458914 KIM458913:KIP458914 KSI458913:KSL458914 LCE458913:LCH458914 LMA458913:LMD458914 LVW458913:LVZ458914 MFS458913:MFV458914 MPO458913:MPR458914 MZK458913:MZN458914 NJG458913:NJJ458914 NTC458913:NTF458914 OCY458913:ODB458914 OMU458913:OMX458914 OWQ458913:OWT458914 PGM458913:PGP458914 PQI458913:PQL458914 QAE458913:QAH458914 QKA458913:QKD458914 QTW458913:QTZ458914 RDS458913:RDV458914 RNO458913:RNR458914 RXK458913:RXN458914 SHG458913:SHJ458914 SRC458913:SRF458914 TAY458913:TBB458914 TKU458913:TKX458914 TUQ458913:TUT458914 UEM458913:UEP458914 UOI458913:UOL458914 UYE458913:UYH458914 VIA458913:VID458914 VRW458913:VRZ458914 WBS458913:WBV458914 WLO458913:WLR458914 WVK458913:WVN458914 I589985:J589986 IY524449:JB524450 SU524449:SX524450 ACQ524449:ACT524450 AMM524449:AMP524450 AWI524449:AWL524450 BGE524449:BGH524450 BQA524449:BQD524450 BZW524449:BZZ524450 CJS524449:CJV524450 CTO524449:CTR524450 DDK524449:DDN524450 DNG524449:DNJ524450 DXC524449:DXF524450 EGY524449:EHB524450 EQU524449:EQX524450 FAQ524449:FAT524450 FKM524449:FKP524450 FUI524449:FUL524450 GEE524449:GEH524450 GOA524449:GOD524450 GXW524449:GXZ524450 HHS524449:HHV524450 HRO524449:HRR524450 IBK524449:IBN524450 ILG524449:ILJ524450 IVC524449:IVF524450 JEY524449:JFB524450 JOU524449:JOX524450 JYQ524449:JYT524450 KIM524449:KIP524450 KSI524449:KSL524450 LCE524449:LCH524450 LMA524449:LMD524450 LVW524449:LVZ524450 MFS524449:MFV524450 MPO524449:MPR524450 MZK524449:MZN524450 NJG524449:NJJ524450 NTC524449:NTF524450 OCY524449:ODB524450 OMU524449:OMX524450 OWQ524449:OWT524450 PGM524449:PGP524450 PQI524449:PQL524450 QAE524449:QAH524450 QKA524449:QKD524450 QTW524449:QTZ524450 RDS524449:RDV524450 RNO524449:RNR524450 RXK524449:RXN524450 SHG524449:SHJ524450 SRC524449:SRF524450 TAY524449:TBB524450 TKU524449:TKX524450 TUQ524449:TUT524450 UEM524449:UEP524450 UOI524449:UOL524450 UYE524449:UYH524450 VIA524449:VID524450 VRW524449:VRZ524450 WBS524449:WBV524450 WLO524449:WLR524450 WVK524449:WVN524450 I655521:J655522 IY589985:JB589986 SU589985:SX589986 ACQ589985:ACT589986 AMM589985:AMP589986 AWI589985:AWL589986 BGE589985:BGH589986 BQA589985:BQD589986 BZW589985:BZZ589986 CJS589985:CJV589986 CTO589985:CTR589986 DDK589985:DDN589986 DNG589985:DNJ589986 DXC589985:DXF589986 EGY589985:EHB589986 EQU589985:EQX589986 FAQ589985:FAT589986 FKM589985:FKP589986 FUI589985:FUL589986 GEE589985:GEH589986 GOA589985:GOD589986 GXW589985:GXZ589986 HHS589985:HHV589986 HRO589985:HRR589986 IBK589985:IBN589986 ILG589985:ILJ589986 IVC589985:IVF589986 JEY589985:JFB589986 JOU589985:JOX589986 JYQ589985:JYT589986 KIM589985:KIP589986 KSI589985:KSL589986 LCE589985:LCH589986 LMA589985:LMD589986 LVW589985:LVZ589986 MFS589985:MFV589986 MPO589985:MPR589986 MZK589985:MZN589986 NJG589985:NJJ589986 NTC589985:NTF589986 OCY589985:ODB589986 OMU589985:OMX589986 OWQ589985:OWT589986 PGM589985:PGP589986 PQI589985:PQL589986 QAE589985:QAH589986 QKA589985:QKD589986 QTW589985:QTZ589986 RDS589985:RDV589986 RNO589985:RNR589986 RXK589985:RXN589986 SHG589985:SHJ589986 SRC589985:SRF589986 TAY589985:TBB589986 TKU589985:TKX589986 TUQ589985:TUT589986 UEM589985:UEP589986 UOI589985:UOL589986 UYE589985:UYH589986 VIA589985:VID589986 VRW589985:VRZ589986 WBS589985:WBV589986 WLO589985:WLR589986 WVK589985:WVN589986 I721057:J721058 IY655521:JB655522 SU655521:SX655522 ACQ655521:ACT655522 AMM655521:AMP655522 AWI655521:AWL655522 BGE655521:BGH655522 BQA655521:BQD655522 BZW655521:BZZ655522 CJS655521:CJV655522 CTO655521:CTR655522 DDK655521:DDN655522 DNG655521:DNJ655522 DXC655521:DXF655522 EGY655521:EHB655522 EQU655521:EQX655522 FAQ655521:FAT655522 FKM655521:FKP655522 FUI655521:FUL655522 GEE655521:GEH655522 GOA655521:GOD655522 GXW655521:GXZ655522 HHS655521:HHV655522 HRO655521:HRR655522 IBK655521:IBN655522 ILG655521:ILJ655522 IVC655521:IVF655522 JEY655521:JFB655522 JOU655521:JOX655522 JYQ655521:JYT655522 KIM655521:KIP655522 KSI655521:KSL655522 LCE655521:LCH655522 LMA655521:LMD655522 LVW655521:LVZ655522 MFS655521:MFV655522 MPO655521:MPR655522 MZK655521:MZN655522 NJG655521:NJJ655522 NTC655521:NTF655522 OCY655521:ODB655522 OMU655521:OMX655522 OWQ655521:OWT655522 PGM655521:PGP655522 PQI655521:PQL655522 QAE655521:QAH655522 QKA655521:QKD655522 QTW655521:QTZ655522 RDS655521:RDV655522 RNO655521:RNR655522 RXK655521:RXN655522 SHG655521:SHJ655522 SRC655521:SRF655522 TAY655521:TBB655522 TKU655521:TKX655522 TUQ655521:TUT655522 UEM655521:UEP655522 UOI655521:UOL655522 UYE655521:UYH655522 VIA655521:VID655522 VRW655521:VRZ655522 WBS655521:WBV655522 WLO655521:WLR655522 WVK655521:WVN655522 I786593:J786594 IY721057:JB721058 SU721057:SX721058 ACQ721057:ACT721058 AMM721057:AMP721058 AWI721057:AWL721058 BGE721057:BGH721058 BQA721057:BQD721058 BZW721057:BZZ721058 CJS721057:CJV721058 CTO721057:CTR721058 DDK721057:DDN721058 DNG721057:DNJ721058 DXC721057:DXF721058 EGY721057:EHB721058 EQU721057:EQX721058 FAQ721057:FAT721058 FKM721057:FKP721058 FUI721057:FUL721058 GEE721057:GEH721058 GOA721057:GOD721058 GXW721057:GXZ721058 HHS721057:HHV721058 HRO721057:HRR721058 IBK721057:IBN721058 ILG721057:ILJ721058 IVC721057:IVF721058 JEY721057:JFB721058 JOU721057:JOX721058 JYQ721057:JYT721058 KIM721057:KIP721058 KSI721057:KSL721058 LCE721057:LCH721058 LMA721057:LMD721058 LVW721057:LVZ721058 MFS721057:MFV721058 MPO721057:MPR721058 MZK721057:MZN721058 NJG721057:NJJ721058 NTC721057:NTF721058 OCY721057:ODB721058 OMU721057:OMX721058 OWQ721057:OWT721058 PGM721057:PGP721058 PQI721057:PQL721058 QAE721057:QAH721058 QKA721057:QKD721058 QTW721057:QTZ721058 RDS721057:RDV721058 RNO721057:RNR721058 RXK721057:RXN721058 SHG721057:SHJ721058 SRC721057:SRF721058 TAY721057:TBB721058 TKU721057:TKX721058 TUQ721057:TUT721058 UEM721057:UEP721058 UOI721057:UOL721058 UYE721057:UYH721058 VIA721057:VID721058 VRW721057:VRZ721058 WBS721057:WBV721058 WLO721057:WLR721058 WVK721057:WVN721058 I852129:J852130 IY786593:JB786594 SU786593:SX786594 ACQ786593:ACT786594 AMM786593:AMP786594 AWI786593:AWL786594 BGE786593:BGH786594 BQA786593:BQD786594 BZW786593:BZZ786594 CJS786593:CJV786594 CTO786593:CTR786594 DDK786593:DDN786594 DNG786593:DNJ786594 DXC786593:DXF786594 EGY786593:EHB786594 EQU786593:EQX786594 FAQ786593:FAT786594 FKM786593:FKP786594 FUI786593:FUL786594 GEE786593:GEH786594 GOA786593:GOD786594 GXW786593:GXZ786594 HHS786593:HHV786594 HRO786593:HRR786594 IBK786593:IBN786594 ILG786593:ILJ786594 IVC786593:IVF786594 JEY786593:JFB786594 JOU786593:JOX786594 JYQ786593:JYT786594 KIM786593:KIP786594 KSI786593:KSL786594 LCE786593:LCH786594 LMA786593:LMD786594 LVW786593:LVZ786594 MFS786593:MFV786594 MPO786593:MPR786594 MZK786593:MZN786594 NJG786593:NJJ786594 NTC786593:NTF786594 OCY786593:ODB786594 OMU786593:OMX786594 OWQ786593:OWT786594 PGM786593:PGP786594 PQI786593:PQL786594 QAE786593:QAH786594 QKA786593:QKD786594 QTW786593:QTZ786594 RDS786593:RDV786594 RNO786593:RNR786594 RXK786593:RXN786594 SHG786593:SHJ786594 SRC786593:SRF786594 TAY786593:TBB786594 TKU786593:TKX786594 TUQ786593:TUT786594 UEM786593:UEP786594 UOI786593:UOL786594 UYE786593:UYH786594 VIA786593:VID786594 VRW786593:VRZ786594 WBS786593:WBV786594 WLO786593:WLR786594 WVK786593:WVN786594 I917665:J917666 IY852129:JB852130 SU852129:SX852130 ACQ852129:ACT852130 AMM852129:AMP852130 AWI852129:AWL852130 BGE852129:BGH852130 BQA852129:BQD852130 BZW852129:BZZ852130 CJS852129:CJV852130 CTO852129:CTR852130 DDK852129:DDN852130 DNG852129:DNJ852130 DXC852129:DXF852130 EGY852129:EHB852130 EQU852129:EQX852130 FAQ852129:FAT852130 FKM852129:FKP852130 FUI852129:FUL852130 GEE852129:GEH852130 GOA852129:GOD852130 GXW852129:GXZ852130 HHS852129:HHV852130 HRO852129:HRR852130 IBK852129:IBN852130 ILG852129:ILJ852130 IVC852129:IVF852130 JEY852129:JFB852130 JOU852129:JOX852130 JYQ852129:JYT852130 KIM852129:KIP852130 KSI852129:KSL852130 LCE852129:LCH852130 LMA852129:LMD852130 LVW852129:LVZ852130 MFS852129:MFV852130 MPO852129:MPR852130 MZK852129:MZN852130 NJG852129:NJJ852130 NTC852129:NTF852130 OCY852129:ODB852130 OMU852129:OMX852130 OWQ852129:OWT852130 PGM852129:PGP852130 PQI852129:PQL852130 QAE852129:QAH852130 QKA852129:QKD852130 QTW852129:QTZ852130 RDS852129:RDV852130 RNO852129:RNR852130 RXK852129:RXN852130 SHG852129:SHJ852130 SRC852129:SRF852130 TAY852129:TBB852130 TKU852129:TKX852130 TUQ852129:TUT852130 UEM852129:UEP852130 UOI852129:UOL852130 UYE852129:UYH852130 VIA852129:VID852130 VRW852129:VRZ852130 WBS852129:WBV852130 WLO852129:WLR852130 WVK852129:WVN852130 I983201:J983202 IY917665:JB917666 SU917665:SX917666 ACQ917665:ACT917666 AMM917665:AMP917666 AWI917665:AWL917666 BGE917665:BGH917666 BQA917665:BQD917666 BZW917665:BZZ917666 CJS917665:CJV917666 CTO917665:CTR917666 DDK917665:DDN917666 DNG917665:DNJ917666 DXC917665:DXF917666 EGY917665:EHB917666 EQU917665:EQX917666 FAQ917665:FAT917666 FKM917665:FKP917666 FUI917665:FUL917666 GEE917665:GEH917666 GOA917665:GOD917666 GXW917665:GXZ917666 HHS917665:HHV917666 HRO917665:HRR917666 IBK917665:IBN917666 ILG917665:ILJ917666 IVC917665:IVF917666 JEY917665:JFB917666 JOU917665:JOX917666 JYQ917665:JYT917666 KIM917665:KIP917666 KSI917665:KSL917666 LCE917665:LCH917666 LMA917665:LMD917666 LVW917665:LVZ917666 MFS917665:MFV917666 MPO917665:MPR917666 MZK917665:MZN917666 NJG917665:NJJ917666 NTC917665:NTF917666 OCY917665:ODB917666 OMU917665:OMX917666 OWQ917665:OWT917666 PGM917665:PGP917666 PQI917665:PQL917666 QAE917665:QAH917666 QKA917665:QKD917666 QTW917665:QTZ917666 RDS917665:RDV917666 RNO917665:RNR917666 RXK917665:RXN917666 SHG917665:SHJ917666 SRC917665:SRF917666 TAY917665:TBB917666 TKU917665:TKX917666 TUQ917665:TUT917666 UEM917665:UEP917666 UOI917665:UOL917666 UYE917665:UYH917666 VIA917665:VID917666 VRW917665:VRZ917666 WBS917665:WBV917666 WLO917665:WLR917666 WVK917665:WVN917666 G65667:G65668 IY983201:JB983202 SU983201:SX983202 ACQ983201:ACT983202 AMM983201:AMP983202 AWI983201:AWL983202 BGE983201:BGH983202 BQA983201:BQD983202 BZW983201:BZZ983202 CJS983201:CJV983202 CTO983201:CTR983202 DDK983201:DDN983202 DNG983201:DNJ983202 DXC983201:DXF983202 EGY983201:EHB983202 EQU983201:EQX983202 FAQ983201:FAT983202 FKM983201:FKP983202 FUI983201:FUL983202 GEE983201:GEH983202 GOA983201:GOD983202 GXW983201:GXZ983202 HHS983201:HHV983202 HRO983201:HRR983202 IBK983201:IBN983202 ILG983201:ILJ983202 IVC983201:IVF983202 JEY983201:JFB983202 JOU983201:JOX983202 JYQ983201:JYT983202 KIM983201:KIP983202 KSI983201:KSL983202 LCE983201:LCH983202 LMA983201:LMD983202 LVW983201:LVZ983202 MFS983201:MFV983202 MPO983201:MPR983202 MZK983201:MZN983202 NJG983201:NJJ983202 NTC983201:NTF983202 OCY983201:ODB983202 OMU983201:OMX983202 OWQ983201:OWT983202 PGM983201:PGP983202 PQI983201:PQL983202 QAE983201:QAH983202 QKA983201:QKD983202 QTW983201:QTZ983202 RDS983201:RDV983202 RNO983201:RNR983202 RXK983201:RXN983202 SHG983201:SHJ983202 SRC983201:SRF983202 TAY983201:TBB983202 TKU983201:TKX983202 TUQ983201:TUT983202 UEM983201:UEP983202 UOI983201:UOL983202 UYE983201:UYH983202 VIA983201:VID983202 VRW983201:VRZ983202 WBS983201:WBV983202 WLO983201:WLR983202 WVK983201:WVN983202 G131203:G131204 IY65667:IY65668 SU65667:SU65668 ACQ65667:ACQ65668 AMM65667:AMM65668 AWI65667:AWI65668 BGE65667:BGE65668 BQA65667:BQA65668 BZW65667:BZW65668 CJS65667:CJS65668 CTO65667:CTO65668 DDK65667:DDK65668 DNG65667:DNG65668 DXC65667:DXC65668 EGY65667:EGY65668 EQU65667:EQU65668 FAQ65667:FAQ65668 FKM65667:FKM65668 FUI65667:FUI65668 GEE65667:GEE65668 GOA65667:GOA65668 GXW65667:GXW65668 HHS65667:HHS65668 HRO65667:HRO65668 IBK65667:IBK65668 ILG65667:ILG65668 IVC65667:IVC65668 JEY65667:JEY65668 JOU65667:JOU65668 JYQ65667:JYQ65668 KIM65667:KIM65668 KSI65667:KSI65668 LCE65667:LCE65668 LMA65667:LMA65668 LVW65667:LVW65668 MFS65667:MFS65668 MPO65667:MPO65668 MZK65667:MZK65668 NJG65667:NJG65668 NTC65667:NTC65668 OCY65667:OCY65668 OMU65667:OMU65668 OWQ65667:OWQ65668 PGM65667:PGM65668 PQI65667:PQI65668 QAE65667:QAE65668 QKA65667:QKA65668 QTW65667:QTW65668 RDS65667:RDS65668 RNO65667:RNO65668 RXK65667:RXK65668 SHG65667:SHG65668 SRC65667:SRC65668 TAY65667:TAY65668 TKU65667:TKU65668 TUQ65667:TUQ65668 UEM65667:UEM65668 UOI65667:UOI65668 UYE65667:UYE65668 VIA65667:VIA65668 VRW65667:VRW65668 WBS65667:WBS65668 WLO65667:WLO65668 WVK65667:WVK65668 G196739:G196740 IY131203:IY131204 SU131203:SU131204 ACQ131203:ACQ131204 AMM131203:AMM131204 AWI131203:AWI131204 BGE131203:BGE131204 BQA131203:BQA131204 BZW131203:BZW131204 CJS131203:CJS131204 CTO131203:CTO131204 DDK131203:DDK131204 DNG131203:DNG131204 DXC131203:DXC131204 EGY131203:EGY131204 EQU131203:EQU131204 FAQ131203:FAQ131204 FKM131203:FKM131204 FUI131203:FUI131204 GEE131203:GEE131204 GOA131203:GOA131204 GXW131203:GXW131204 HHS131203:HHS131204 HRO131203:HRO131204 IBK131203:IBK131204 ILG131203:ILG131204 IVC131203:IVC131204 JEY131203:JEY131204 JOU131203:JOU131204 JYQ131203:JYQ131204 KIM131203:KIM131204 KSI131203:KSI131204 LCE131203:LCE131204 LMA131203:LMA131204 LVW131203:LVW131204 MFS131203:MFS131204 MPO131203:MPO131204 MZK131203:MZK131204 NJG131203:NJG131204 NTC131203:NTC131204 OCY131203:OCY131204 OMU131203:OMU131204 OWQ131203:OWQ131204 PGM131203:PGM131204 PQI131203:PQI131204 QAE131203:QAE131204 QKA131203:QKA131204 QTW131203:QTW131204 RDS131203:RDS131204 RNO131203:RNO131204 RXK131203:RXK131204 SHG131203:SHG131204 SRC131203:SRC131204 TAY131203:TAY131204 TKU131203:TKU131204 TUQ131203:TUQ131204 UEM131203:UEM131204 UOI131203:UOI131204 UYE131203:UYE131204 VIA131203:VIA131204 VRW131203:VRW131204 WBS131203:WBS131204 WLO131203:WLO131204 WVK131203:WVK131204 G262275:G262276 IY196739:IY196740 SU196739:SU196740 ACQ196739:ACQ196740 AMM196739:AMM196740 AWI196739:AWI196740 BGE196739:BGE196740 BQA196739:BQA196740 BZW196739:BZW196740 CJS196739:CJS196740 CTO196739:CTO196740 DDK196739:DDK196740 DNG196739:DNG196740 DXC196739:DXC196740 EGY196739:EGY196740 EQU196739:EQU196740 FAQ196739:FAQ196740 FKM196739:FKM196740 FUI196739:FUI196740 GEE196739:GEE196740 GOA196739:GOA196740 GXW196739:GXW196740 HHS196739:HHS196740 HRO196739:HRO196740 IBK196739:IBK196740 ILG196739:ILG196740 IVC196739:IVC196740 JEY196739:JEY196740 JOU196739:JOU196740 JYQ196739:JYQ196740 KIM196739:KIM196740 KSI196739:KSI196740 LCE196739:LCE196740 LMA196739:LMA196740 LVW196739:LVW196740 MFS196739:MFS196740 MPO196739:MPO196740 MZK196739:MZK196740 NJG196739:NJG196740 NTC196739:NTC196740 OCY196739:OCY196740 OMU196739:OMU196740 OWQ196739:OWQ196740 PGM196739:PGM196740 PQI196739:PQI196740 QAE196739:QAE196740 QKA196739:QKA196740 QTW196739:QTW196740 RDS196739:RDS196740 RNO196739:RNO196740 RXK196739:RXK196740 SHG196739:SHG196740 SRC196739:SRC196740 TAY196739:TAY196740 TKU196739:TKU196740 TUQ196739:TUQ196740 UEM196739:UEM196740 UOI196739:UOI196740 UYE196739:UYE196740 VIA196739:VIA196740 VRW196739:VRW196740 WBS196739:WBS196740 WLO196739:WLO196740 WVK196739:WVK196740 G327811:G327812 IY262275:IY262276 SU262275:SU262276 ACQ262275:ACQ262276 AMM262275:AMM262276 AWI262275:AWI262276 BGE262275:BGE262276 BQA262275:BQA262276 BZW262275:BZW262276 CJS262275:CJS262276 CTO262275:CTO262276 DDK262275:DDK262276 DNG262275:DNG262276 DXC262275:DXC262276 EGY262275:EGY262276 EQU262275:EQU262276 FAQ262275:FAQ262276 FKM262275:FKM262276 FUI262275:FUI262276 GEE262275:GEE262276 GOA262275:GOA262276 GXW262275:GXW262276 HHS262275:HHS262276 HRO262275:HRO262276 IBK262275:IBK262276 ILG262275:ILG262276 IVC262275:IVC262276 JEY262275:JEY262276 JOU262275:JOU262276 JYQ262275:JYQ262276 KIM262275:KIM262276 KSI262275:KSI262276 LCE262275:LCE262276 LMA262275:LMA262276 LVW262275:LVW262276 MFS262275:MFS262276 MPO262275:MPO262276 MZK262275:MZK262276 NJG262275:NJG262276 NTC262275:NTC262276 OCY262275:OCY262276 OMU262275:OMU262276 OWQ262275:OWQ262276 PGM262275:PGM262276 PQI262275:PQI262276 QAE262275:QAE262276 QKA262275:QKA262276 QTW262275:QTW262276 RDS262275:RDS262276 RNO262275:RNO262276 RXK262275:RXK262276 SHG262275:SHG262276 SRC262275:SRC262276 TAY262275:TAY262276 TKU262275:TKU262276 TUQ262275:TUQ262276 UEM262275:UEM262276 UOI262275:UOI262276 UYE262275:UYE262276 VIA262275:VIA262276 VRW262275:VRW262276 WBS262275:WBS262276 WLO262275:WLO262276 WVK262275:WVK262276 G393347:G393348 IY327811:IY327812 SU327811:SU327812 ACQ327811:ACQ327812 AMM327811:AMM327812 AWI327811:AWI327812 BGE327811:BGE327812 BQA327811:BQA327812 BZW327811:BZW327812 CJS327811:CJS327812 CTO327811:CTO327812 DDK327811:DDK327812 DNG327811:DNG327812 DXC327811:DXC327812 EGY327811:EGY327812 EQU327811:EQU327812 FAQ327811:FAQ327812 FKM327811:FKM327812 FUI327811:FUI327812 GEE327811:GEE327812 GOA327811:GOA327812 GXW327811:GXW327812 HHS327811:HHS327812 HRO327811:HRO327812 IBK327811:IBK327812 ILG327811:ILG327812 IVC327811:IVC327812 JEY327811:JEY327812 JOU327811:JOU327812 JYQ327811:JYQ327812 KIM327811:KIM327812 KSI327811:KSI327812 LCE327811:LCE327812 LMA327811:LMA327812 LVW327811:LVW327812 MFS327811:MFS327812 MPO327811:MPO327812 MZK327811:MZK327812 NJG327811:NJG327812 NTC327811:NTC327812 OCY327811:OCY327812 OMU327811:OMU327812 OWQ327811:OWQ327812 PGM327811:PGM327812 PQI327811:PQI327812 QAE327811:QAE327812 QKA327811:QKA327812 QTW327811:QTW327812 RDS327811:RDS327812 RNO327811:RNO327812 RXK327811:RXK327812 SHG327811:SHG327812 SRC327811:SRC327812 TAY327811:TAY327812 TKU327811:TKU327812 TUQ327811:TUQ327812 UEM327811:UEM327812 UOI327811:UOI327812 UYE327811:UYE327812 VIA327811:VIA327812 VRW327811:VRW327812 WBS327811:WBS327812 WLO327811:WLO327812 WVK327811:WVK327812 G458883:G458884 IY393347:IY393348 SU393347:SU393348 ACQ393347:ACQ393348 AMM393347:AMM393348 AWI393347:AWI393348 BGE393347:BGE393348 BQA393347:BQA393348 BZW393347:BZW393348 CJS393347:CJS393348 CTO393347:CTO393348 DDK393347:DDK393348 DNG393347:DNG393348 DXC393347:DXC393348 EGY393347:EGY393348 EQU393347:EQU393348 FAQ393347:FAQ393348 FKM393347:FKM393348 FUI393347:FUI393348 GEE393347:GEE393348 GOA393347:GOA393348 GXW393347:GXW393348 HHS393347:HHS393348 HRO393347:HRO393348 IBK393347:IBK393348 ILG393347:ILG393348 IVC393347:IVC393348 JEY393347:JEY393348 JOU393347:JOU393348 JYQ393347:JYQ393348 KIM393347:KIM393348 KSI393347:KSI393348 LCE393347:LCE393348 LMA393347:LMA393348 LVW393347:LVW393348 MFS393347:MFS393348 MPO393347:MPO393348 MZK393347:MZK393348 NJG393347:NJG393348 NTC393347:NTC393348 OCY393347:OCY393348 OMU393347:OMU393348 OWQ393347:OWQ393348 PGM393347:PGM393348 PQI393347:PQI393348 QAE393347:QAE393348 QKA393347:QKA393348 QTW393347:QTW393348 RDS393347:RDS393348 RNO393347:RNO393348 RXK393347:RXK393348 SHG393347:SHG393348 SRC393347:SRC393348 TAY393347:TAY393348 TKU393347:TKU393348 TUQ393347:TUQ393348 UEM393347:UEM393348 UOI393347:UOI393348 UYE393347:UYE393348 VIA393347:VIA393348 VRW393347:VRW393348 WBS393347:WBS393348 WLO393347:WLO393348 WVK393347:WVK393348 G524419:G524420 IY458883:IY458884 SU458883:SU458884 ACQ458883:ACQ458884 AMM458883:AMM458884 AWI458883:AWI458884 BGE458883:BGE458884 BQA458883:BQA458884 BZW458883:BZW458884 CJS458883:CJS458884 CTO458883:CTO458884 DDK458883:DDK458884 DNG458883:DNG458884 DXC458883:DXC458884 EGY458883:EGY458884 EQU458883:EQU458884 FAQ458883:FAQ458884 FKM458883:FKM458884 FUI458883:FUI458884 GEE458883:GEE458884 GOA458883:GOA458884 GXW458883:GXW458884 HHS458883:HHS458884 HRO458883:HRO458884 IBK458883:IBK458884 ILG458883:ILG458884 IVC458883:IVC458884 JEY458883:JEY458884 JOU458883:JOU458884 JYQ458883:JYQ458884 KIM458883:KIM458884 KSI458883:KSI458884 LCE458883:LCE458884 LMA458883:LMA458884 LVW458883:LVW458884 MFS458883:MFS458884 MPO458883:MPO458884 MZK458883:MZK458884 NJG458883:NJG458884 NTC458883:NTC458884 OCY458883:OCY458884 OMU458883:OMU458884 OWQ458883:OWQ458884 PGM458883:PGM458884 PQI458883:PQI458884 QAE458883:QAE458884 QKA458883:QKA458884 QTW458883:QTW458884 RDS458883:RDS458884 RNO458883:RNO458884 RXK458883:RXK458884 SHG458883:SHG458884 SRC458883:SRC458884 TAY458883:TAY458884 TKU458883:TKU458884 TUQ458883:TUQ458884 UEM458883:UEM458884 UOI458883:UOI458884 UYE458883:UYE458884 VIA458883:VIA458884 VRW458883:VRW458884 WBS458883:WBS458884 WLO458883:WLO458884 WVK458883:WVK458884 G589955:G589956 IY524419:IY524420 SU524419:SU524420 ACQ524419:ACQ524420 AMM524419:AMM524420 AWI524419:AWI524420 BGE524419:BGE524420 BQA524419:BQA524420 BZW524419:BZW524420 CJS524419:CJS524420 CTO524419:CTO524420 DDK524419:DDK524420 DNG524419:DNG524420 DXC524419:DXC524420 EGY524419:EGY524420 EQU524419:EQU524420 FAQ524419:FAQ524420 FKM524419:FKM524420 FUI524419:FUI524420 GEE524419:GEE524420 GOA524419:GOA524420 GXW524419:GXW524420 HHS524419:HHS524420 HRO524419:HRO524420 IBK524419:IBK524420 ILG524419:ILG524420 IVC524419:IVC524420 JEY524419:JEY524420 JOU524419:JOU524420 JYQ524419:JYQ524420 KIM524419:KIM524420 KSI524419:KSI524420 LCE524419:LCE524420 LMA524419:LMA524420 LVW524419:LVW524420 MFS524419:MFS524420 MPO524419:MPO524420 MZK524419:MZK524420 NJG524419:NJG524420 NTC524419:NTC524420 OCY524419:OCY524420 OMU524419:OMU524420 OWQ524419:OWQ524420 PGM524419:PGM524420 PQI524419:PQI524420 QAE524419:QAE524420 QKA524419:QKA524420 QTW524419:QTW524420 RDS524419:RDS524420 RNO524419:RNO524420 RXK524419:RXK524420 SHG524419:SHG524420 SRC524419:SRC524420 TAY524419:TAY524420 TKU524419:TKU524420 TUQ524419:TUQ524420 UEM524419:UEM524420 UOI524419:UOI524420 UYE524419:UYE524420 VIA524419:VIA524420 VRW524419:VRW524420 WBS524419:WBS524420 WLO524419:WLO524420 WVK524419:WVK524420 G655491:G655492 IY589955:IY589956 SU589955:SU589956 ACQ589955:ACQ589956 AMM589955:AMM589956 AWI589955:AWI589956 BGE589955:BGE589956 BQA589955:BQA589956 BZW589955:BZW589956 CJS589955:CJS589956 CTO589955:CTO589956 DDK589955:DDK589956 DNG589955:DNG589956 DXC589955:DXC589956 EGY589955:EGY589956 EQU589955:EQU589956 FAQ589955:FAQ589956 FKM589955:FKM589956 FUI589955:FUI589956 GEE589955:GEE589956 GOA589955:GOA589956 GXW589955:GXW589956 HHS589955:HHS589956 HRO589955:HRO589956 IBK589955:IBK589956 ILG589955:ILG589956 IVC589955:IVC589956 JEY589955:JEY589956 JOU589955:JOU589956 JYQ589955:JYQ589956 KIM589955:KIM589956 KSI589955:KSI589956 LCE589955:LCE589956 LMA589955:LMA589956 LVW589955:LVW589956 MFS589955:MFS589956 MPO589955:MPO589956 MZK589955:MZK589956 NJG589955:NJG589956 NTC589955:NTC589956 OCY589955:OCY589956 OMU589955:OMU589956 OWQ589955:OWQ589956 PGM589955:PGM589956 PQI589955:PQI589956 QAE589955:QAE589956 QKA589955:QKA589956 QTW589955:QTW589956 RDS589955:RDS589956 RNO589955:RNO589956 RXK589955:RXK589956 SHG589955:SHG589956 SRC589955:SRC589956 TAY589955:TAY589956 TKU589955:TKU589956 TUQ589955:TUQ589956 UEM589955:UEM589956 UOI589955:UOI589956 UYE589955:UYE589956 VIA589955:VIA589956 VRW589955:VRW589956 WBS589955:WBS589956 WLO589955:WLO589956 WVK589955:WVK589956 G721027:G721028 IY655491:IY655492 SU655491:SU655492 ACQ655491:ACQ655492 AMM655491:AMM655492 AWI655491:AWI655492 BGE655491:BGE655492 BQA655491:BQA655492 BZW655491:BZW655492 CJS655491:CJS655492 CTO655491:CTO655492 DDK655491:DDK655492 DNG655491:DNG655492 DXC655491:DXC655492 EGY655491:EGY655492 EQU655491:EQU655492 FAQ655491:FAQ655492 FKM655491:FKM655492 FUI655491:FUI655492 GEE655491:GEE655492 GOA655491:GOA655492 GXW655491:GXW655492 HHS655491:HHS655492 HRO655491:HRO655492 IBK655491:IBK655492 ILG655491:ILG655492 IVC655491:IVC655492 JEY655491:JEY655492 JOU655491:JOU655492 JYQ655491:JYQ655492 KIM655491:KIM655492 KSI655491:KSI655492 LCE655491:LCE655492 LMA655491:LMA655492 LVW655491:LVW655492 MFS655491:MFS655492 MPO655491:MPO655492 MZK655491:MZK655492 NJG655491:NJG655492 NTC655491:NTC655492 OCY655491:OCY655492 OMU655491:OMU655492 OWQ655491:OWQ655492 PGM655491:PGM655492 PQI655491:PQI655492 QAE655491:QAE655492 QKA655491:QKA655492 QTW655491:QTW655492 RDS655491:RDS655492 RNO655491:RNO655492 RXK655491:RXK655492 SHG655491:SHG655492 SRC655491:SRC655492 TAY655491:TAY655492 TKU655491:TKU655492 TUQ655491:TUQ655492 UEM655491:UEM655492 UOI655491:UOI655492 UYE655491:UYE655492 VIA655491:VIA655492 VRW655491:VRW655492 WBS655491:WBS655492 WLO655491:WLO655492 WVK655491:WVK655492 G786563:G786564 IY721027:IY721028 SU721027:SU721028 ACQ721027:ACQ721028 AMM721027:AMM721028 AWI721027:AWI721028 BGE721027:BGE721028 BQA721027:BQA721028 BZW721027:BZW721028 CJS721027:CJS721028 CTO721027:CTO721028 DDK721027:DDK721028 DNG721027:DNG721028 DXC721027:DXC721028 EGY721027:EGY721028 EQU721027:EQU721028 FAQ721027:FAQ721028 FKM721027:FKM721028 FUI721027:FUI721028 GEE721027:GEE721028 GOA721027:GOA721028 GXW721027:GXW721028 HHS721027:HHS721028 HRO721027:HRO721028 IBK721027:IBK721028 ILG721027:ILG721028 IVC721027:IVC721028 JEY721027:JEY721028 JOU721027:JOU721028 JYQ721027:JYQ721028 KIM721027:KIM721028 KSI721027:KSI721028 LCE721027:LCE721028 LMA721027:LMA721028 LVW721027:LVW721028 MFS721027:MFS721028 MPO721027:MPO721028 MZK721027:MZK721028 NJG721027:NJG721028 NTC721027:NTC721028 OCY721027:OCY721028 OMU721027:OMU721028 OWQ721027:OWQ721028 PGM721027:PGM721028 PQI721027:PQI721028 QAE721027:QAE721028 QKA721027:QKA721028 QTW721027:QTW721028 RDS721027:RDS721028 RNO721027:RNO721028 RXK721027:RXK721028 SHG721027:SHG721028 SRC721027:SRC721028 TAY721027:TAY721028 TKU721027:TKU721028 TUQ721027:TUQ721028 UEM721027:UEM721028 UOI721027:UOI721028 UYE721027:UYE721028 VIA721027:VIA721028 VRW721027:VRW721028 WBS721027:WBS721028 WLO721027:WLO721028 WVK721027:WVK721028 G852099:G852100 IY786563:IY786564 SU786563:SU786564 ACQ786563:ACQ786564 AMM786563:AMM786564 AWI786563:AWI786564 BGE786563:BGE786564 BQA786563:BQA786564 BZW786563:BZW786564 CJS786563:CJS786564 CTO786563:CTO786564 DDK786563:DDK786564 DNG786563:DNG786564 DXC786563:DXC786564 EGY786563:EGY786564 EQU786563:EQU786564 FAQ786563:FAQ786564 FKM786563:FKM786564 FUI786563:FUI786564 GEE786563:GEE786564 GOA786563:GOA786564 GXW786563:GXW786564 HHS786563:HHS786564 HRO786563:HRO786564 IBK786563:IBK786564 ILG786563:ILG786564 IVC786563:IVC786564 JEY786563:JEY786564 JOU786563:JOU786564 JYQ786563:JYQ786564 KIM786563:KIM786564 KSI786563:KSI786564 LCE786563:LCE786564 LMA786563:LMA786564 LVW786563:LVW786564 MFS786563:MFS786564 MPO786563:MPO786564 MZK786563:MZK786564 NJG786563:NJG786564 NTC786563:NTC786564 OCY786563:OCY786564 OMU786563:OMU786564 OWQ786563:OWQ786564 PGM786563:PGM786564 PQI786563:PQI786564 QAE786563:QAE786564 QKA786563:QKA786564 QTW786563:QTW786564 RDS786563:RDS786564 RNO786563:RNO786564 RXK786563:RXK786564 SHG786563:SHG786564 SRC786563:SRC786564 TAY786563:TAY786564 TKU786563:TKU786564 TUQ786563:TUQ786564 UEM786563:UEM786564 UOI786563:UOI786564 UYE786563:UYE786564 VIA786563:VIA786564 VRW786563:VRW786564 WBS786563:WBS786564 WLO786563:WLO786564 WVK786563:WVK786564 G917635:G917636 IY852099:IY852100 SU852099:SU852100 ACQ852099:ACQ852100 AMM852099:AMM852100 AWI852099:AWI852100 BGE852099:BGE852100 BQA852099:BQA852100 BZW852099:BZW852100 CJS852099:CJS852100 CTO852099:CTO852100 DDK852099:DDK852100 DNG852099:DNG852100 DXC852099:DXC852100 EGY852099:EGY852100 EQU852099:EQU852100 FAQ852099:FAQ852100 FKM852099:FKM852100 FUI852099:FUI852100 GEE852099:GEE852100 GOA852099:GOA852100 GXW852099:GXW852100 HHS852099:HHS852100 HRO852099:HRO852100 IBK852099:IBK852100 ILG852099:ILG852100 IVC852099:IVC852100 JEY852099:JEY852100 JOU852099:JOU852100 JYQ852099:JYQ852100 KIM852099:KIM852100 KSI852099:KSI852100 LCE852099:LCE852100 LMA852099:LMA852100 LVW852099:LVW852100 MFS852099:MFS852100 MPO852099:MPO852100 MZK852099:MZK852100 NJG852099:NJG852100 NTC852099:NTC852100 OCY852099:OCY852100 OMU852099:OMU852100 OWQ852099:OWQ852100 PGM852099:PGM852100 PQI852099:PQI852100 QAE852099:QAE852100 QKA852099:QKA852100 QTW852099:QTW852100 RDS852099:RDS852100 RNO852099:RNO852100 RXK852099:RXK852100 SHG852099:SHG852100 SRC852099:SRC852100 TAY852099:TAY852100 TKU852099:TKU852100 TUQ852099:TUQ852100 UEM852099:UEM852100 UOI852099:UOI852100 UYE852099:UYE852100 VIA852099:VIA852100 VRW852099:VRW852100 WBS852099:WBS852100 WLO852099:WLO852100 WVK852099:WVK852100 G983171:G983172 IY917635:IY917636 SU917635:SU917636 ACQ917635:ACQ917636 AMM917635:AMM917636 AWI917635:AWI917636 BGE917635:BGE917636 BQA917635:BQA917636 BZW917635:BZW917636 CJS917635:CJS917636 CTO917635:CTO917636 DDK917635:DDK917636 DNG917635:DNG917636 DXC917635:DXC917636 EGY917635:EGY917636 EQU917635:EQU917636 FAQ917635:FAQ917636 FKM917635:FKM917636 FUI917635:FUI917636 GEE917635:GEE917636 GOA917635:GOA917636 GXW917635:GXW917636 HHS917635:HHS917636 HRO917635:HRO917636 IBK917635:IBK917636 ILG917635:ILG917636 IVC917635:IVC917636 JEY917635:JEY917636 JOU917635:JOU917636 JYQ917635:JYQ917636 KIM917635:KIM917636 KSI917635:KSI917636 LCE917635:LCE917636 LMA917635:LMA917636 LVW917635:LVW917636 MFS917635:MFS917636 MPO917635:MPO917636 MZK917635:MZK917636 NJG917635:NJG917636 NTC917635:NTC917636 OCY917635:OCY917636 OMU917635:OMU917636 OWQ917635:OWQ917636 PGM917635:PGM917636 PQI917635:PQI917636 QAE917635:QAE917636 QKA917635:QKA917636 QTW917635:QTW917636 RDS917635:RDS917636 RNO917635:RNO917636 RXK917635:RXK917636 SHG917635:SHG917636 SRC917635:SRC917636 TAY917635:TAY917636 TKU917635:TKU917636 TUQ917635:TUQ917636 UEM917635:UEM917636 UOI917635:UOI917636 UYE917635:UYE917636 VIA917635:VIA917636 VRW917635:VRW917636 WBS917635:WBS917636 WLO917635:WLO917636 WVK917635:WVK917636 G65483:G65640 IY983171:IY983172 SU983171:SU983172 ACQ983171:ACQ983172 AMM983171:AMM983172 AWI983171:AWI983172 BGE983171:BGE983172 BQA983171:BQA983172 BZW983171:BZW983172 CJS983171:CJS983172 CTO983171:CTO983172 DDK983171:DDK983172 DNG983171:DNG983172 DXC983171:DXC983172 EGY983171:EGY983172 EQU983171:EQU983172 FAQ983171:FAQ983172 FKM983171:FKM983172 FUI983171:FUI983172 GEE983171:GEE983172 GOA983171:GOA983172 GXW983171:GXW983172 HHS983171:HHS983172 HRO983171:HRO983172 IBK983171:IBK983172 ILG983171:ILG983172 IVC983171:IVC983172 JEY983171:JEY983172 JOU983171:JOU983172 JYQ983171:JYQ983172 KIM983171:KIM983172 KSI983171:KSI983172 LCE983171:LCE983172 LMA983171:LMA983172 LVW983171:LVW983172 MFS983171:MFS983172 MPO983171:MPO983172 MZK983171:MZK983172 NJG983171:NJG983172 NTC983171:NTC983172 OCY983171:OCY983172 OMU983171:OMU983172 OWQ983171:OWQ983172 PGM983171:PGM983172 PQI983171:PQI983172 QAE983171:QAE983172 QKA983171:QKA983172 QTW983171:QTW983172 RDS983171:RDS983172 RNO983171:RNO983172 RXK983171:RXK983172 SHG983171:SHG983172 SRC983171:SRC983172 TAY983171:TAY983172 TKU983171:TKU983172 TUQ983171:TUQ983172 UEM983171:UEM983172 UOI983171:UOI983172 UYE983171:UYE983172 VIA983171:VIA983172 VRW983171:VRW983172 WBS983171:WBS983172 WLO983171:WLO983172 WVK983171:WVK983172 JB65663 SX65663 ACT65663 AMP65663 AWL65663 BGH65663 BQD65663 BZZ65663 CJV65663 CTR65663 DDN65663 DNJ65663 DXF65663 EHB65663 EQX65663 FAT65663 FKP65663 FUL65663 GEH65663 GOD65663 GXZ65663 HHV65663 HRR65663 IBN65663 ILJ65663 IVF65663 JFB65663 JOX65663 JYT65663 KIP65663 KSL65663 LCH65663 LMD65663 LVZ65663 MFV65663 MPR65663 MZN65663 NJJ65663 NTF65663 ODB65663 OMX65663 OWT65663 PGP65663 PQL65663 QAH65663 QKD65663 QTZ65663 RDV65663 RNR65663 RXN65663 SHJ65663 SRF65663 TBB65663 TKX65663 TUT65663 UEP65663 UOL65663 UYH65663 VID65663 VRZ65663 WBV65663 WLR65663 WVN65663 JB131199 SX131199 ACT131199 AMP131199 AWL131199 BGH131199 BQD131199 BZZ131199 CJV131199 CTR131199 DDN131199 DNJ131199 DXF131199 EHB131199 EQX131199 FAT131199 FKP131199 FUL131199 GEH131199 GOD131199 GXZ131199 HHV131199 HRR131199 IBN131199 ILJ131199 IVF131199 JFB131199 JOX131199 JYT131199 KIP131199 KSL131199 LCH131199 LMD131199 LVZ131199 MFV131199 MPR131199 MZN131199 NJJ131199 NTF131199 ODB131199 OMX131199 OWT131199 PGP131199 PQL131199 QAH131199 QKD131199 QTZ131199 RDV131199 RNR131199 RXN131199 SHJ131199 SRF131199 TBB131199 TKX131199 TUT131199 UEP131199 UOL131199 UYH131199 VID131199 VRZ131199 WBV131199 WLR131199 WVN131199 JB196735 SX196735 ACT196735 AMP196735 AWL196735 BGH196735 BQD196735 BZZ196735 CJV196735 CTR196735 DDN196735 DNJ196735 DXF196735 EHB196735 EQX196735 FAT196735 FKP196735 FUL196735 GEH196735 GOD196735 GXZ196735 HHV196735 HRR196735 IBN196735 ILJ196735 IVF196735 JFB196735 JOX196735 JYT196735 KIP196735 KSL196735 LCH196735 LMD196735 LVZ196735 MFV196735 MPR196735 MZN196735 NJJ196735 NTF196735 ODB196735 OMX196735 OWT196735 PGP196735 PQL196735 QAH196735 QKD196735 QTZ196735 RDV196735 RNR196735 RXN196735 SHJ196735 SRF196735 TBB196735 TKX196735 TUT196735 UEP196735 UOL196735 UYH196735 VID196735 VRZ196735 WBV196735 WLR196735 WVN196735 JB262271 SX262271 ACT262271 AMP262271 AWL262271 BGH262271 BQD262271 BZZ262271 CJV262271 CTR262271 DDN262271 DNJ262271 DXF262271 EHB262271 EQX262271 FAT262271 FKP262271 FUL262271 GEH262271 GOD262271 GXZ262271 HHV262271 HRR262271 IBN262271 ILJ262271 IVF262271 JFB262271 JOX262271 JYT262271 KIP262271 KSL262271 LCH262271 LMD262271 LVZ262271 MFV262271 MPR262271 MZN262271 NJJ262271 NTF262271 ODB262271 OMX262271 OWT262271 PGP262271 PQL262271 QAH262271 QKD262271 QTZ262271 RDV262271 RNR262271 RXN262271 SHJ262271 SRF262271 TBB262271 TKX262271 TUT262271 UEP262271 UOL262271 UYH262271 VID262271 VRZ262271 WBV262271 WLR262271 WVN262271 JB327807 SX327807 ACT327807 AMP327807 AWL327807 BGH327807 BQD327807 BZZ327807 CJV327807 CTR327807 DDN327807 DNJ327807 DXF327807 EHB327807 EQX327807 FAT327807 FKP327807 FUL327807 GEH327807 GOD327807 GXZ327807 HHV327807 HRR327807 IBN327807 ILJ327807 IVF327807 JFB327807 JOX327807 JYT327807 KIP327807 KSL327807 LCH327807 LMD327807 LVZ327807 MFV327807 MPR327807 MZN327807 NJJ327807 NTF327807 ODB327807 OMX327807 OWT327807 PGP327807 PQL327807 QAH327807 QKD327807 QTZ327807 RDV327807 RNR327807 RXN327807 SHJ327807 SRF327807 TBB327807 TKX327807 TUT327807 UEP327807 UOL327807 UYH327807 VID327807 VRZ327807 WBV327807 WLR327807 WVN327807 JB393343 SX393343 ACT393343 AMP393343 AWL393343 BGH393343 BQD393343 BZZ393343 CJV393343 CTR393343 DDN393343 DNJ393343 DXF393343 EHB393343 EQX393343 FAT393343 FKP393343 FUL393343 GEH393343 GOD393343 GXZ393343 HHV393343 HRR393343 IBN393343 ILJ393343 IVF393343 JFB393343 JOX393343 JYT393343 KIP393343 KSL393343 LCH393343 LMD393343 LVZ393343 MFV393343 MPR393343 MZN393343 NJJ393343 NTF393343 ODB393343 OMX393343 OWT393343 PGP393343 PQL393343 QAH393343 QKD393343 QTZ393343 RDV393343 RNR393343 RXN393343 SHJ393343 SRF393343 TBB393343 TKX393343 TUT393343 UEP393343 UOL393343 UYH393343 VID393343 VRZ393343 WBV393343 WLR393343 WVN393343 JB458879 SX458879 ACT458879 AMP458879 AWL458879 BGH458879 BQD458879 BZZ458879 CJV458879 CTR458879 DDN458879 DNJ458879 DXF458879 EHB458879 EQX458879 FAT458879 FKP458879 FUL458879 GEH458879 GOD458879 GXZ458879 HHV458879 HRR458879 IBN458879 ILJ458879 IVF458879 JFB458879 JOX458879 JYT458879 KIP458879 KSL458879 LCH458879 LMD458879 LVZ458879 MFV458879 MPR458879 MZN458879 NJJ458879 NTF458879 ODB458879 OMX458879 OWT458879 PGP458879 PQL458879 QAH458879 QKD458879 QTZ458879 RDV458879 RNR458879 RXN458879 SHJ458879 SRF458879 TBB458879 TKX458879 TUT458879 UEP458879 UOL458879 UYH458879 VID458879 VRZ458879 WBV458879 WLR458879 WVN458879 JB524415 SX524415 ACT524415 AMP524415 AWL524415 BGH524415 BQD524415 BZZ524415 CJV524415 CTR524415 DDN524415 DNJ524415 DXF524415 EHB524415 EQX524415 FAT524415 FKP524415 FUL524415 GEH524415 GOD524415 GXZ524415 HHV524415 HRR524415 IBN524415 ILJ524415 IVF524415 JFB524415 JOX524415 JYT524415 KIP524415 KSL524415 LCH524415 LMD524415 LVZ524415 MFV524415 MPR524415 MZN524415 NJJ524415 NTF524415 ODB524415 OMX524415 OWT524415 PGP524415 PQL524415 QAH524415 QKD524415 QTZ524415 RDV524415 RNR524415 RXN524415 SHJ524415 SRF524415 TBB524415 TKX524415 TUT524415 UEP524415 UOL524415 UYH524415 VID524415 VRZ524415 WBV524415 WLR524415 WVN524415 JB589951 SX589951 ACT589951 AMP589951 AWL589951 BGH589951 BQD589951 BZZ589951 CJV589951 CTR589951 DDN589951 DNJ589951 DXF589951 EHB589951 EQX589951 FAT589951 FKP589951 FUL589951 GEH589951 GOD589951 GXZ589951 HHV589951 HRR589951 IBN589951 ILJ589951 IVF589951 JFB589951 JOX589951 JYT589951 KIP589951 KSL589951 LCH589951 LMD589951 LVZ589951 MFV589951 MPR589951 MZN589951 NJJ589951 NTF589951 ODB589951 OMX589951 OWT589951 PGP589951 PQL589951 QAH589951 QKD589951 QTZ589951 RDV589951 RNR589951 RXN589951 SHJ589951 SRF589951 TBB589951 TKX589951 TUT589951 UEP589951 UOL589951 UYH589951 VID589951 VRZ589951 WBV589951 WLR589951 WVN589951 JB655487 SX655487 ACT655487 AMP655487 AWL655487 BGH655487 BQD655487 BZZ655487 CJV655487 CTR655487 DDN655487 DNJ655487 DXF655487 EHB655487 EQX655487 FAT655487 FKP655487 FUL655487 GEH655487 GOD655487 GXZ655487 HHV655487 HRR655487 IBN655487 ILJ655487 IVF655487 JFB655487 JOX655487 JYT655487 KIP655487 KSL655487 LCH655487 LMD655487 LVZ655487 MFV655487 MPR655487 MZN655487 NJJ655487 NTF655487 ODB655487 OMX655487 OWT655487 PGP655487 PQL655487 QAH655487 QKD655487 QTZ655487 RDV655487 RNR655487 RXN655487 SHJ655487 SRF655487 TBB655487 TKX655487 TUT655487 UEP655487 UOL655487 UYH655487 VID655487 VRZ655487 WBV655487 WLR655487 WVN655487 JB721023 SX721023 ACT721023 AMP721023 AWL721023 BGH721023 BQD721023 BZZ721023 CJV721023 CTR721023 DDN721023 DNJ721023 DXF721023 EHB721023 EQX721023 FAT721023 FKP721023 FUL721023 GEH721023 GOD721023 GXZ721023 HHV721023 HRR721023 IBN721023 ILJ721023 IVF721023 JFB721023 JOX721023 JYT721023 KIP721023 KSL721023 LCH721023 LMD721023 LVZ721023 MFV721023 MPR721023 MZN721023 NJJ721023 NTF721023 ODB721023 OMX721023 OWT721023 PGP721023 PQL721023 QAH721023 QKD721023 QTZ721023 RDV721023 RNR721023 RXN721023 SHJ721023 SRF721023 TBB721023 TKX721023 TUT721023 UEP721023 UOL721023 UYH721023 VID721023 VRZ721023 WBV721023 WLR721023 WVN721023 JB786559 SX786559 ACT786559 AMP786559 AWL786559 BGH786559 BQD786559 BZZ786559 CJV786559 CTR786559 DDN786559 DNJ786559 DXF786559 EHB786559 EQX786559 FAT786559 FKP786559 FUL786559 GEH786559 GOD786559 GXZ786559 HHV786559 HRR786559 IBN786559 ILJ786559 IVF786559 JFB786559 JOX786559 JYT786559 KIP786559 KSL786559 LCH786559 LMD786559 LVZ786559 MFV786559 MPR786559 MZN786559 NJJ786559 NTF786559 ODB786559 OMX786559 OWT786559 PGP786559 PQL786559 QAH786559 QKD786559 QTZ786559 RDV786559 RNR786559 RXN786559 SHJ786559 SRF786559 TBB786559 TKX786559 TUT786559 UEP786559 UOL786559 UYH786559 VID786559 VRZ786559 WBV786559 WLR786559 WVN786559 JB852095 SX852095 ACT852095 AMP852095 AWL852095 BGH852095 BQD852095 BZZ852095 CJV852095 CTR852095 DDN852095 DNJ852095 DXF852095 EHB852095 EQX852095 FAT852095 FKP852095 FUL852095 GEH852095 GOD852095 GXZ852095 HHV852095 HRR852095 IBN852095 ILJ852095 IVF852095 JFB852095 JOX852095 JYT852095 KIP852095 KSL852095 LCH852095 LMD852095 LVZ852095 MFV852095 MPR852095 MZN852095 NJJ852095 NTF852095 ODB852095 OMX852095 OWT852095 PGP852095 PQL852095 QAH852095 QKD852095 QTZ852095 RDV852095 RNR852095 RXN852095 SHJ852095 SRF852095 TBB852095 TKX852095 TUT852095 UEP852095 UOL852095 UYH852095 VID852095 VRZ852095 WBV852095 WLR852095 WVN852095 JB917631 SX917631 ACT917631 AMP917631 AWL917631 BGH917631 BQD917631 BZZ917631 CJV917631 CTR917631 DDN917631 DNJ917631 DXF917631 EHB917631 EQX917631 FAT917631 FKP917631 FUL917631 GEH917631 GOD917631 GXZ917631 HHV917631 HRR917631 IBN917631 ILJ917631 IVF917631 JFB917631 JOX917631 JYT917631 KIP917631 KSL917631 LCH917631 LMD917631 LVZ917631 MFV917631 MPR917631 MZN917631 NJJ917631 NTF917631 ODB917631 OMX917631 OWT917631 PGP917631 PQL917631 QAH917631 QKD917631 QTZ917631 RDV917631 RNR917631 RXN917631 SHJ917631 SRF917631 TBB917631 TKX917631 TUT917631 UEP917631 UOL917631 UYH917631 VID917631 VRZ917631 WBV917631 WLR917631 WVN917631 JB983167 SX983167 ACT983167 AMP983167 AWL983167 BGH983167 BQD983167 BZZ983167 CJV983167 CTR983167 DDN983167 DNJ983167 DXF983167 EHB983167 EQX983167 FAT983167 FKP983167 FUL983167 GEH983167 GOD983167 GXZ983167 HHV983167 HRR983167 IBN983167 ILJ983167 IVF983167 JFB983167 JOX983167 JYT983167 KIP983167 KSL983167 LCH983167 LMD983167 LVZ983167 MFV983167 MPR983167 MZN983167 NJJ983167 NTF983167 ODB983167 OMX983167 OWT983167 PGP983167 PQL983167 QAH983167 QKD983167 QTZ983167 RDV983167 RNR983167 RXN983167 SHJ983167 SRF983167 TBB983167 TKX983167 TUT983167 UEP983167 UOL983167 UYH983167 VID983167 VRZ983167 WBV983167 WLR983167 WVN983167 G131019:G131176 IY65483:IY65640 SU65483:SU65640 ACQ65483:ACQ65640 AMM65483:AMM65640 AWI65483:AWI65640 BGE65483:BGE65640 BQA65483:BQA65640 BZW65483:BZW65640 CJS65483:CJS65640 CTO65483:CTO65640 DDK65483:DDK65640 DNG65483:DNG65640 DXC65483:DXC65640 EGY65483:EGY65640 EQU65483:EQU65640 FAQ65483:FAQ65640 FKM65483:FKM65640 FUI65483:FUI65640 GEE65483:GEE65640 GOA65483:GOA65640 GXW65483:GXW65640 HHS65483:HHS65640 HRO65483:HRO65640 IBK65483:IBK65640 ILG65483:ILG65640 IVC65483:IVC65640 JEY65483:JEY65640 JOU65483:JOU65640 JYQ65483:JYQ65640 KIM65483:KIM65640 KSI65483:KSI65640 LCE65483:LCE65640 LMA65483:LMA65640 LVW65483:LVW65640 MFS65483:MFS65640 MPO65483:MPO65640 MZK65483:MZK65640 NJG65483:NJG65640 NTC65483:NTC65640 OCY65483:OCY65640 OMU65483:OMU65640 OWQ65483:OWQ65640 PGM65483:PGM65640 PQI65483:PQI65640 QAE65483:QAE65640 QKA65483:QKA65640 QTW65483:QTW65640 RDS65483:RDS65640 RNO65483:RNO65640 RXK65483:RXK65640 SHG65483:SHG65640 SRC65483:SRC65640 TAY65483:TAY65640 TKU65483:TKU65640 TUQ65483:TUQ65640 UEM65483:UEM65640 UOI65483:UOI65640 UYE65483:UYE65640 VIA65483:VIA65640 VRW65483:VRW65640 WBS65483:WBS65640 WLO65483:WLO65640 WVK65483:WVK65640 G196555:G196712 IY131019:IY131176 SU131019:SU131176 ACQ131019:ACQ131176 AMM131019:AMM131176 AWI131019:AWI131176 BGE131019:BGE131176 BQA131019:BQA131176 BZW131019:BZW131176 CJS131019:CJS131176 CTO131019:CTO131176 DDK131019:DDK131176 DNG131019:DNG131176 DXC131019:DXC131176 EGY131019:EGY131176 EQU131019:EQU131176 FAQ131019:FAQ131176 FKM131019:FKM131176 FUI131019:FUI131176 GEE131019:GEE131176 GOA131019:GOA131176 GXW131019:GXW131176 HHS131019:HHS131176 HRO131019:HRO131176 IBK131019:IBK131176 ILG131019:ILG131176 IVC131019:IVC131176 JEY131019:JEY131176 JOU131019:JOU131176 JYQ131019:JYQ131176 KIM131019:KIM131176 KSI131019:KSI131176 LCE131019:LCE131176 LMA131019:LMA131176 LVW131019:LVW131176 MFS131019:MFS131176 MPO131019:MPO131176 MZK131019:MZK131176 NJG131019:NJG131176 NTC131019:NTC131176 OCY131019:OCY131176 OMU131019:OMU131176 OWQ131019:OWQ131176 PGM131019:PGM131176 PQI131019:PQI131176 QAE131019:QAE131176 QKA131019:QKA131176 QTW131019:QTW131176 RDS131019:RDS131176 RNO131019:RNO131176 RXK131019:RXK131176 SHG131019:SHG131176 SRC131019:SRC131176 TAY131019:TAY131176 TKU131019:TKU131176 TUQ131019:TUQ131176 UEM131019:UEM131176 UOI131019:UOI131176 UYE131019:UYE131176 VIA131019:VIA131176 VRW131019:VRW131176 WBS131019:WBS131176 WLO131019:WLO131176 WVK131019:WVK131176 G262091:G262248 IY196555:IY196712 SU196555:SU196712 ACQ196555:ACQ196712 AMM196555:AMM196712 AWI196555:AWI196712 BGE196555:BGE196712 BQA196555:BQA196712 BZW196555:BZW196712 CJS196555:CJS196712 CTO196555:CTO196712 DDK196555:DDK196712 DNG196555:DNG196712 DXC196555:DXC196712 EGY196555:EGY196712 EQU196555:EQU196712 FAQ196555:FAQ196712 FKM196555:FKM196712 FUI196555:FUI196712 GEE196555:GEE196712 GOA196555:GOA196712 GXW196555:GXW196712 HHS196555:HHS196712 HRO196555:HRO196712 IBK196555:IBK196712 ILG196555:ILG196712 IVC196555:IVC196712 JEY196555:JEY196712 JOU196555:JOU196712 JYQ196555:JYQ196712 KIM196555:KIM196712 KSI196555:KSI196712 LCE196555:LCE196712 LMA196555:LMA196712 LVW196555:LVW196712 MFS196555:MFS196712 MPO196555:MPO196712 MZK196555:MZK196712 NJG196555:NJG196712 NTC196555:NTC196712 OCY196555:OCY196712 OMU196555:OMU196712 OWQ196555:OWQ196712 PGM196555:PGM196712 PQI196555:PQI196712 QAE196555:QAE196712 QKA196555:QKA196712 QTW196555:QTW196712 RDS196555:RDS196712 RNO196555:RNO196712 RXK196555:RXK196712 SHG196555:SHG196712 SRC196555:SRC196712 TAY196555:TAY196712 TKU196555:TKU196712 TUQ196555:TUQ196712 UEM196555:UEM196712 UOI196555:UOI196712 UYE196555:UYE196712 VIA196555:VIA196712 VRW196555:VRW196712 WBS196555:WBS196712 WLO196555:WLO196712 WVK196555:WVK196712 G327627:G327784 IY262091:IY262248 SU262091:SU262248 ACQ262091:ACQ262248 AMM262091:AMM262248 AWI262091:AWI262248 BGE262091:BGE262248 BQA262091:BQA262248 BZW262091:BZW262248 CJS262091:CJS262248 CTO262091:CTO262248 DDK262091:DDK262248 DNG262091:DNG262248 DXC262091:DXC262248 EGY262091:EGY262248 EQU262091:EQU262248 FAQ262091:FAQ262248 FKM262091:FKM262248 FUI262091:FUI262248 GEE262091:GEE262248 GOA262091:GOA262248 GXW262091:GXW262248 HHS262091:HHS262248 HRO262091:HRO262248 IBK262091:IBK262248 ILG262091:ILG262248 IVC262091:IVC262248 JEY262091:JEY262248 JOU262091:JOU262248 JYQ262091:JYQ262248 KIM262091:KIM262248 KSI262091:KSI262248 LCE262091:LCE262248 LMA262091:LMA262248 LVW262091:LVW262248 MFS262091:MFS262248 MPO262091:MPO262248 MZK262091:MZK262248 NJG262091:NJG262248 NTC262091:NTC262248 OCY262091:OCY262248 OMU262091:OMU262248 OWQ262091:OWQ262248 PGM262091:PGM262248 PQI262091:PQI262248 QAE262091:QAE262248 QKA262091:QKA262248 QTW262091:QTW262248 RDS262091:RDS262248 RNO262091:RNO262248 RXK262091:RXK262248 SHG262091:SHG262248 SRC262091:SRC262248 TAY262091:TAY262248 TKU262091:TKU262248 TUQ262091:TUQ262248 UEM262091:UEM262248 UOI262091:UOI262248 UYE262091:UYE262248 VIA262091:VIA262248 VRW262091:VRW262248 WBS262091:WBS262248 WLO262091:WLO262248 WVK262091:WVK262248 G393163:G393320 IY327627:IY327784 SU327627:SU327784 ACQ327627:ACQ327784 AMM327627:AMM327784 AWI327627:AWI327784 BGE327627:BGE327784 BQA327627:BQA327784 BZW327627:BZW327784 CJS327627:CJS327784 CTO327627:CTO327784 DDK327627:DDK327784 DNG327627:DNG327784 DXC327627:DXC327784 EGY327627:EGY327784 EQU327627:EQU327784 FAQ327627:FAQ327784 FKM327627:FKM327784 FUI327627:FUI327784 GEE327627:GEE327784 GOA327627:GOA327784 GXW327627:GXW327784 HHS327627:HHS327784 HRO327627:HRO327784 IBK327627:IBK327784 ILG327627:ILG327784 IVC327627:IVC327784 JEY327627:JEY327784 JOU327627:JOU327784 JYQ327627:JYQ327784 KIM327627:KIM327784 KSI327627:KSI327784 LCE327627:LCE327784 LMA327627:LMA327784 LVW327627:LVW327784 MFS327627:MFS327784 MPO327627:MPO327784 MZK327627:MZK327784 NJG327627:NJG327784 NTC327627:NTC327784 OCY327627:OCY327784 OMU327627:OMU327784 OWQ327627:OWQ327784 PGM327627:PGM327784 PQI327627:PQI327784 QAE327627:QAE327784 QKA327627:QKA327784 QTW327627:QTW327784 RDS327627:RDS327784 RNO327627:RNO327784 RXK327627:RXK327784 SHG327627:SHG327784 SRC327627:SRC327784 TAY327627:TAY327784 TKU327627:TKU327784 TUQ327627:TUQ327784 UEM327627:UEM327784 UOI327627:UOI327784 UYE327627:UYE327784 VIA327627:VIA327784 VRW327627:VRW327784 WBS327627:WBS327784 WLO327627:WLO327784 WVK327627:WVK327784 G458699:G458856 IY393163:IY393320 SU393163:SU393320 ACQ393163:ACQ393320 AMM393163:AMM393320 AWI393163:AWI393320 BGE393163:BGE393320 BQA393163:BQA393320 BZW393163:BZW393320 CJS393163:CJS393320 CTO393163:CTO393320 DDK393163:DDK393320 DNG393163:DNG393320 DXC393163:DXC393320 EGY393163:EGY393320 EQU393163:EQU393320 FAQ393163:FAQ393320 FKM393163:FKM393320 FUI393163:FUI393320 GEE393163:GEE393320 GOA393163:GOA393320 GXW393163:GXW393320 HHS393163:HHS393320 HRO393163:HRO393320 IBK393163:IBK393320 ILG393163:ILG393320 IVC393163:IVC393320 JEY393163:JEY393320 JOU393163:JOU393320 JYQ393163:JYQ393320 KIM393163:KIM393320 KSI393163:KSI393320 LCE393163:LCE393320 LMA393163:LMA393320 LVW393163:LVW393320 MFS393163:MFS393320 MPO393163:MPO393320 MZK393163:MZK393320 NJG393163:NJG393320 NTC393163:NTC393320 OCY393163:OCY393320 OMU393163:OMU393320 OWQ393163:OWQ393320 PGM393163:PGM393320 PQI393163:PQI393320 QAE393163:QAE393320 QKA393163:QKA393320 QTW393163:QTW393320 RDS393163:RDS393320 RNO393163:RNO393320 RXK393163:RXK393320 SHG393163:SHG393320 SRC393163:SRC393320 TAY393163:TAY393320 TKU393163:TKU393320 TUQ393163:TUQ393320 UEM393163:UEM393320 UOI393163:UOI393320 UYE393163:UYE393320 VIA393163:VIA393320 VRW393163:VRW393320 WBS393163:WBS393320 WLO393163:WLO393320 WVK393163:WVK393320 G524235:G524392 IY458699:IY458856 SU458699:SU458856 ACQ458699:ACQ458856 AMM458699:AMM458856 AWI458699:AWI458856 BGE458699:BGE458856 BQA458699:BQA458856 BZW458699:BZW458856 CJS458699:CJS458856 CTO458699:CTO458856 DDK458699:DDK458856 DNG458699:DNG458856 DXC458699:DXC458856 EGY458699:EGY458856 EQU458699:EQU458856 FAQ458699:FAQ458856 FKM458699:FKM458856 FUI458699:FUI458856 GEE458699:GEE458856 GOA458699:GOA458856 GXW458699:GXW458856 HHS458699:HHS458856 HRO458699:HRO458856 IBK458699:IBK458856 ILG458699:ILG458856 IVC458699:IVC458856 JEY458699:JEY458856 JOU458699:JOU458856 JYQ458699:JYQ458856 KIM458699:KIM458856 KSI458699:KSI458856 LCE458699:LCE458856 LMA458699:LMA458856 LVW458699:LVW458856 MFS458699:MFS458856 MPO458699:MPO458856 MZK458699:MZK458856 NJG458699:NJG458856 NTC458699:NTC458856 OCY458699:OCY458856 OMU458699:OMU458856 OWQ458699:OWQ458856 PGM458699:PGM458856 PQI458699:PQI458856 QAE458699:QAE458856 QKA458699:QKA458856 QTW458699:QTW458856 RDS458699:RDS458856 RNO458699:RNO458856 RXK458699:RXK458856 SHG458699:SHG458856 SRC458699:SRC458856 TAY458699:TAY458856 TKU458699:TKU458856 TUQ458699:TUQ458856 UEM458699:UEM458856 UOI458699:UOI458856 UYE458699:UYE458856 VIA458699:VIA458856 VRW458699:VRW458856 WBS458699:WBS458856 WLO458699:WLO458856 WVK458699:WVK458856 G589771:G589928 IY524235:IY524392 SU524235:SU524392 ACQ524235:ACQ524392 AMM524235:AMM524392 AWI524235:AWI524392 BGE524235:BGE524392 BQA524235:BQA524392 BZW524235:BZW524392 CJS524235:CJS524392 CTO524235:CTO524392 DDK524235:DDK524392 DNG524235:DNG524392 DXC524235:DXC524392 EGY524235:EGY524392 EQU524235:EQU524392 FAQ524235:FAQ524392 FKM524235:FKM524392 FUI524235:FUI524392 GEE524235:GEE524392 GOA524235:GOA524392 GXW524235:GXW524392 HHS524235:HHS524392 HRO524235:HRO524392 IBK524235:IBK524392 ILG524235:ILG524392 IVC524235:IVC524392 JEY524235:JEY524392 JOU524235:JOU524392 JYQ524235:JYQ524392 KIM524235:KIM524392 KSI524235:KSI524392 LCE524235:LCE524392 LMA524235:LMA524392 LVW524235:LVW524392 MFS524235:MFS524392 MPO524235:MPO524392 MZK524235:MZK524392 NJG524235:NJG524392 NTC524235:NTC524392 OCY524235:OCY524392 OMU524235:OMU524392 OWQ524235:OWQ524392 PGM524235:PGM524392 PQI524235:PQI524392 QAE524235:QAE524392 QKA524235:QKA524392 QTW524235:QTW524392 RDS524235:RDS524392 RNO524235:RNO524392 RXK524235:RXK524392 SHG524235:SHG524392 SRC524235:SRC524392 TAY524235:TAY524392 TKU524235:TKU524392 TUQ524235:TUQ524392 UEM524235:UEM524392 UOI524235:UOI524392 UYE524235:UYE524392 VIA524235:VIA524392 VRW524235:VRW524392 WBS524235:WBS524392 WLO524235:WLO524392 WVK524235:WVK524392 G655307:G655464 IY589771:IY589928 SU589771:SU589928 ACQ589771:ACQ589928 AMM589771:AMM589928 AWI589771:AWI589928 BGE589771:BGE589928 BQA589771:BQA589928 BZW589771:BZW589928 CJS589771:CJS589928 CTO589771:CTO589928 DDK589771:DDK589928 DNG589771:DNG589928 DXC589771:DXC589928 EGY589771:EGY589928 EQU589771:EQU589928 FAQ589771:FAQ589928 FKM589771:FKM589928 FUI589771:FUI589928 GEE589771:GEE589928 GOA589771:GOA589928 GXW589771:GXW589928 HHS589771:HHS589928 HRO589771:HRO589928 IBK589771:IBK589928 ILG589771:ILG589928 IVC589771:IVC589928 JEY589771:JEY589928 JOU589771:JOU589928 JYQ589771:JYQ589928 KIM589771:KIM589928 KSI589771:KSI589928 LCE589771:LCE589928 LMA589771:LMA589928 LVW589771:LVW589928 MFS589771:MFS589928 MPO589771:MPO589928 MZK589771:MZK589928 NJG589771:NJG589928 NTC589771:NTC589928 OCY589771:OCY589928 OMU589771:OMU589928 OWQ589771:OWQ589928 PGM589771:PGM589928 PQI589771:PQI589928 QAE589771:QAE589928 QKA589771:QKA589928 QTW589771:QTW589928 RDS589771:RDS589928 RNO589771:RNO589928 RXK589771:RXK589928 SHG589771:SHG589928 SRC589771:SRC589928 TAY589771:TAY589928 TKU589771:TKU589928 TUQ589771:TUQ589928 UEM589771:UEM589928 UOI589771:UOI589928 UYE589771:UYE589928 VIA589771:VIA589928 VRW589771:VRW589928 WBS589771:WBS589928 WLO589771:WLO589928 WVK589771:WVK589928 G720843:G721000 IY655307:IY655464 SU655307:SU655464 ACQ655307:ACQ655464 AMM655307:AMM655464 AWI655307:AWI655464 BGE655307:BGE655464 BQA655307:BQA655464 BZW655307:BZW655464 CJS655307:CJS655464 CTO655307:CTO655464 DDK655307:DDK655464 DNG655307:DNG655464 DXC655307:DXC655464 EGY655307:EGY655464 EQU655307:EQU655464 FAQ655307:FAQ655464 FKM655307:FKM655464 FUI655307:FUI655464 GEE655307:GEE655464 GOA655307:GOA655464 GXW655307:GXW655464 HHS655307:HHS655464 HRO655307:HRO655464 IBK655307:IBK655464 ILG655307:ILG655464 IVC655307:IVC655464 JEY655307:JEY655464 JOU655307:JOU655464 JYQ655307:JYQ655464 KIM655307:KIM655464 KSI655307:KSI655464 LCE655307:LCE655464 LMA655307:LMA655464 LVW655307:LVW655464 MFS655307:MFS655464 MPO655307:MPO655464 MZK655307:MZK655464 NJG655307:NJG655464 NTC655307:NTC655464 OCY655307:OCY655464 OMU655307:OMU655464 OWQ655307:OWQ655464 PGM655307:PGM655464 PQI655307:PQI655464 QAE655307:QAE655464 QKA655307:QKA655464 QTW655307:QTW655464 RDS655307:RDS655464 RNO655307:RNO655464 RXK655307:RXK655464 SHG655307:SHG655464 SRC655307:SRC655464 TAY655307:TAY655464 TKU655307:TKU655464 TUQ655307:TUQ655464 UEM655307:UEM655464 UOI655307:UOI655464 UYE655307:UYE655464 VIA655307:VIA655464 VRW655307:VRW655464 WBS655307:WBS655464 WLO655307:WLO655464 WVK655307:WVK655464 G786379:G786536 IY720843:IY721000 SU720843:SU721000 ACQ720843:ACQ721000 AMM720843:AMM721000 AWI720843:AWI721000 BGE720843:BGE721000 BQA720843:BQA721000 BZW720843:BZW721000 CJS720843:CJS721000 CTO720843:CTO721000 DDK720843:DDK721000 DNG720843:DNG721000 DXC720843:DXC721000 EGY720843:EGY721000 EQU720843:EQU721000 FAQ720843:FAQ721000 FKM720843:FKM721000 FUI720843:FUI721000 GEE720843:GEE721000 GOA720843:GOA721000 GXW720843:GXW721000 HHS720843:HHS721000 HRO720843:HRO721000 IBK720843:IBK721000 ILG720843:ILG721000 IVC720843:IVC721000 JEY720843:JEY721000 JOU720843:JOU721000 JYQ720843:JYQ721000 KIM720843:KIM721000 KSI720843:KSI721000 LCE720843:LCE721000 LMA720843:LMA721000 LVW720843:LVW721000 MFS720843:MFS721000 MPO720843:MPO721000 MZK720843:MZK721000 NJG720843:NJG721000 NTC720843:NTC721000 OCY720843:OCY721000 OMU720843:OMU721000 OWQ720843:OWQ721000 PGM720843:PGM721000 PQI720843:PQI721000 QAE720843:QAE721000 QKA720843:QKA721000 QTW720843:QTW721000 RDS720843:RDS721000 RNO720843:RNO721000 RXK720843:RXK721000 SHG720843:SHG721000 SRC720843:SRC721000 TAY720843:TAY721000 TKU720843:TKU721000 TUQ720843:TUQ721000 UEM720843:UEM721000 UOI720843:UOI721000 UYE720843:UYE721000 VIA720843:VIA721000 VRW720843:VRW721000 WBS720843:WBS721000 WLO720843:WLO721000 WVK720843:WVK721000 G851915:G852072 IY786379:IY786536 SU786379:SU786536 ACQ786379:ACQ786536 AMM786379:AMM786536 AWI786379:AWI786536 BGE786379:BGE786536 BQA786379:BQA786536 BZW786379:BZW786536 CJS786379:CJS786536 CTO786379:CTO786536 DDK786379:DDK786536 DNG786379:DNG786536 DXC786379:DXC786536 EGY786379:EGY786536 EQU786379:EQU786536 FAQ786379:FAQ786536 FKM786379:FKM786536 FUI786379:FUI786536 GEE786379:GEE786536 GOA786379:GOA786536 GXW786379:GXW786536 HHS786379:HHS786536 HRO786379:HRO786536 IBK786379:IBK786536 ILG786379:ILG786536 IVC786379:IVC786536 JEY786379:JEY786536 JOU786379:JOU786536 JYQ786379:JYQ786536 KIM786379:KIM786536 KSI786379:KSI786536 LCE786379:LCE786536 LMA786379:LMA786536 LVW786379:LVW786536 MFS786379:MFS786536 MPO786379:MPO786536 MZK786379:MZK786536 NJG786379:NJG786536 NTC786379:NTC786536 OCY786379:OCY786536 OMU786379:OMU786536 OWQ786379:OWQ786536 PGM786379:PGM786536 PQI786379:PQI786536 QAE786379:QAE786536 QKA786379:QKA786536 QTW786379:QTW786536 RDS786379:RDS786536 RNO786379:RNO786536 RXK786379:RXK786536 SHG786379:SHG786536 SRC786379:SRC786536 TAY786379:TAY786536 TKU786379:TKU786536 TUQ786379:TUQ786536 UEM786379:UEM786536 UOI786379:UOI786536 UYE786379:UYE786536 VIA786379:VIA786536 VRW786379:VRW786536 WBS786379:WBS786536 WLO786379:WLO786536 WVK786379:WVK786536 G917451:G917608 IY851915:IY852072 SU851915:SU852072 ACQ851915:ACQ852072 AMM851915:AMM852072 AWI851915:AWI852072 BGE851915:BGE852072 BQA851915:BQA852072 BZW851915:BZW852072 CJS851915:CJS852072 CTO851915:CTO852072 DDK851915:DDK852072 DNG851915:DNG852072 DXC851915:DXC852072 EGY851915:EGY852072 EQU851915:EQU852072 FAQ851915:FAQ852072 FKM851915:FKM852072 FUI851915:FUI852072 GEE851915:GEE852072 GOA851915:GOA852072 GXW851915:GXW852072 HHS851915:HHS852072 HRO851915:HRO852072 IBK851915:IBK852072 ILG851915:ILG852072 IVC851915:IVC852072 JEY851915:JEY852072 JOU851915:JOU852072 JYQ851915:JYQ852072 KIM851915:KIM852072 KSI851915:KSI852072 LCE851915:LCE852072 LMA851915:LMA852072 LVW851915:LVW852072 MFS851915:MFS852072 MPO851915:MPO852072 MZK851915:MZK852072 NJG851915:NJG852072 NTC851915:NTC852072 OCY851915:OCY852072 OMU851915:OMU852072 OWQ851915:OWQ852072 PGM851915:PGM852072 PQI851915:PQI852072 QAE851915:QAE852072 QKA851915:QKA852072 QTW851915:QTW852072 RDS851915:RDS852072 RNO851915:RNO852072 RXK851915:RXK852072 SHG851915:SHG852072 SRC851915:SRC852072 TAY851915:TAY852072 TKU851915:TKU852072 TUQ851915:TUQ852072 UEM851915:UEM852072 UOI851915:UOI852072 UYE851915:UYE852072 VIA851915:VIA852072 VRW851915:VRW852072 WBS851915:WBS852072 WLO851915:WLO852072 WVK851915:WVK852072 G982987:G983144 IY917451:IY917608 SU917451:SU917608 ACQ917451:ACQ917608 AMM917451:AMM917608 AWI917451:AWI917608 BGE917451:BGE917608 BQA917451:BQA917608 BZW917451:BZW917608 CJS917451:CJS917608 CTO917451:CTO917608 DDK917451:DDK917608 DNG917451:DNG917608 DXC917451:DXC917608 EGY917451:EGY917608 EQU917451:EQU917608 FAQ917451:FAQ917608 FKM917451:FKM917608 FUI917451:FUI917608 GEE917451:GEE917608 GOA917451:GOA917608 GXW917451:GXW917608 HHS917451:HHS917608 HRO917451:HRO917608 IBK917451:IBK917608 ILG917451:ILG917608 IVC917451:IVC917608 JEY917451:JEY917608 JOU917451:JOU917608 JYQ917451:JYQ917608 KIM917451:KIM917608 KSI917451:KSI917608 LCE917451:LCE917608 LMA917451:LMA917608 LVW917451:LVW917608 MFS917451:MFS917608 MPO917451:MPO917608 MZK917451:MZK917608 NJG917451:NJG917608 NTC917451:NTC917608 OCY917451:OCY917608 OMU917451:OMU917608 OWQ917451:OWQ917608 PGM917451:PGM917608 PQI917451:PQI917608 QAE917451:QAE917608 QKA917451:QKA917608 QTW917451:QTW917608 RDS917451:RDS917608 RNO917451:RNO917608 RXK917451:RXK917608 SHG917451:SHG917608 SRC917451:SRC917608 TAY917451:TAY917608 TKU917451:TKU917608 TUQ917451:TUQ917608 UEM917451:UEM917608 UOI917451:UOI917608 UYE917451:UYE917608 VIA917451:VIA917608 VRW917451:VRW917608 WBS917451:WBS917608 WLO917451:WLO917608 WVK917451:WVK917608 I983169:K983169 IY982987:IY983144 SU982987:SU983144 ACQ982987:ACQ983144 AMM982987:AMM983144 AWI982987:AWI983144 BGE982987:BGE983144 BQA982987:BQA983144 BZW982987:BZW983144 CJS982987:CJS983144 CTO982987:CTO983144 DDK982987:DDK983144 DNG982987:DNG983144 DXC982987:DXC983144 EGY982987:EGY983144 EQU982987:EQU983144 FAQ982987:FAQ983144 FKM982987:FKM983144 FUI982987:FUI983144 GEE982987:GEE983144 GOA982987:GOA983144 GXW982987:GXW983144 HHS982987:HHS983144 HRO982987:HRO983144 IBK982987:IBK983144 ILG982987:ILG983144 IVC982987:IVC983144 JEY982987:JEY983144 JOU982987:JOU983144 JYQ982987:JYQ983144 KIM982987:KIM983144 KSI982987:KSI983144 LCE982987:LCE983144 LMA982987:LMA983144 LVW982987:LVW983144 MFS982987:MFS983144 MPO982987:MPO983144 MZK982987:MZK983144 NJG982987:NJG983144 NTC982987:NTC983144 OCY982987:OCY983144 OMU982987:OMU983144 OWQ982987:OWQ983144 PGM982987:PGM983144 PQI982987:PQI983144 QAE982987:QAE983144 QKA982987:QKA983144 QTW982987:QTW983144 RDS982987:RDS983144 RNO982987:RNO983144 RXK982987:RXK983144 SHG982987:SHG983144 SRC982987:SRC983144 TAY982987:TAY983144 TKU982987:TKU983144 TUQ982987:TUQ983144 UEM982987:UEM983144 UOI982987:UOI983144 UYE982987:UYE983144 VIA982987:VIA983144 VRW982987:VRW983144 WBS982987:WBS983144 WLO982987:WLO983144 WVK982987:WVK983144 JB65642 SX65642 ACT65642 AMP65642 AWL65642 BGH65642 BQD65642 BZZ65642 CJV65642 CTR65642 DDN65642 DNJ65642 DXF65642 EHB65642 EQX65642 FAT65642 FKP65642 FUL65642 GEH65642 GOD65642 GXZ65642 HHV65642 HRR65642 IBN65642 ILJ65642 IVF65642 JFB65642 JOX65642 JYT65642 KIP65642 KSL65642 LCH65642 LMD65642 LVZ65642 MFV65642 MPR65642 MZN65642 NJJ65642 NTF65642 ODB65642 OMX65642 OWT65642 PGP65642 PQL65642 QAH65642 QKD65642 QTZ65642 RDV65642 RNR65642 RXN65642 SHJ65642 SRF65642 TBB65642 TKX65642 TUT65642 UEP65642 UOL65642 UYH65642 VID65642 VRZ65642 WBV65642 WLR65642 WVN65642 JB131178 SX131178 ACT131178 AMP131178 AWL131178 BGH131178 BQD131178 BZZ131178 CJV131178 CTR131178 DDN131178 DNJ131178 DXF131178 EHB131178 EQX131178 FAT131178 FKP131178 FUL131178 GEH131178 GOD131178 GXZ131178 HHV131178 HRR131178 IBN131178 ILJ131178 IVF131178 JFB131178 JOX131178 JYT131178 KIP131178 KSL131178 LCH131178 LMD131178 LVZ131178 MFV131178 MPR131178 MZN131178 NJJ131178 NTF131178 ODB131178 OMX131178 OWT131178 PGP131178 PQL131178 QAH131178 QKD131178 QTZ131178 RDV131178 RNR131178 RXN131178 SHJ131178 SRF131178 TBB131178 TKX131178 TUT131178 UEP131178 UOL131178 UYH131178 VID131178 VRZ131178 WBV131178 WLR131178 WVN131178 JB196714 SX196714 ACT196714 AMP196714 AWL196714 BGH196714 BQD196714 BZZ196714 CJV196714 CTR196714 DDN196714 DNJ196714 DXF196714 EHB196714 EQX196714 FAT196714 FKP196714 FUL196714 GEH196714 GOD196714 GXZ196714 HHV196714 HRR196714 IBN196714 ILJ196714 IVF196714 JFB196714 JOX196714 JYT196714 KIP196714 KSL196714 LCH196714 LMD196714 LVZ196714 MFV196714 MPR196714 MZN196714 NJJ196714 NTF196714 ODB196714 OMX196714 OWT196714 PGP196714 PQL196714 QAH196714 QKD196714 QTZ196714 RDV196714 RNR196714 RXN196714 SHJ196714 SRF196714 TBB196714 TKX196714 TUT196714 UEP196714 UOL196714 UYH196714 VID196714 VRZ196714 WBV196714 WLR196714 WVN196714 JB262250 SX262250 ACT262250 AMP262250 AWL262250 BGH262250 BQD262250 BZZ262250 CJV262250 CTR262250 DDN262250 DNJ262250 DXF262250 EHB262250 EQX262250 FAT262250 FKP262250 FUL262250 GEH262250 GOD262250 GXZ262250 HHV262250 HRR262250 IBN262250 ILJ262250 IVF262250 JFB262250 JOX262250 JYT262250 KIP262250 KSL262250 LCH262250 LMD262250 LVZ262250 MFV262250 MPR262250 MZN262250 NJJ262250 NTF262250 ODB262250 OMX262250 OWT262250 PGP262250 PQL262250 QAH262250 QKD262250 QTZ262250 RDV262250 RNR262250 RXN262250 SHJ262250 SRF262250 TBB262250 TKX262250 TUT262250 UEP262250 UOL262250 UYH262250 VID262250 VRZ262250 WBV262250 WLR262250 WVN262250 JB327786 SX327786 ACT327786 AMP327786 AWL327786 BGH327786 BQD327786 BZZ327786 CJV327786 CTR327786 DDN327786 DNJ327786 DXF327786 EHB327786 EQX327786 FAT327786 FKP327786 FUL327786 GEH327786 GOD327786 GXZ327786 HHV327786 HRR327786 IBN327786 ILJ327786 IVF327786 JFB327786 JOX327786 JYT327786 KIP327786 KSL327786 LCH327786 LMD327786 LVZ327786 MFV327786 MPR327786 MZN327786 NJJ327786 NTF327786 ODB327786 OMX327786 OWT327786 PGP327786 PQL327786 QAH327786 QKD327786 QTZ327786 RDV327786 RNR327786 RXN327786 SHJ327786 SRF327786 TBB327786 TKX327786 TUT327786 UEP327786 UOL327786 UYH327786 VID327786 VRZ327786 WBV327786 WLR327786 WVN327786 JB393322 SX393322 ACT393322 AMP393322 AWL393322 BGH393322 BQD393322 BZZ393322 CJV393322 CTR393322 DDN393322 DNJ393322 DXF393322 EHB393322 EQX393322 FAT393322 FKP393322 FUL393322 GEH393322 GOD393322 GXZ393322 HHV393322 HRR393322 IBN393322 ILJ393322 IVF393322 JFB393322 JOX393322 JYT393322 KIP393322 KSL393322 LCH393322 LMD393322 LVZ393322 MFV393322 MPR393322 MZN393322 NJJ393322 NTF393322 ODB393322 OMX393322 OWT393322 PGP393322 PQL393322 QAH393322 QKD393322 QTZ393322 RDV393322 RNR393322 RXN393322 SHJ393322 SRF393322 TBB393322 TKX393322 TUT393322 UEP393322 UOL393322 UYH393322 VID393322 VRZ393322 WBV393322 WLR393322 WVN393322 JB458858 SX458858 ACT458858 AMP458858 AWL458858 BGH458858 BQD458858 BZZ458858 CJV458858 CTR458858 DDN458858 DNJ458858 DXF458858 EHB458858 EQX458858 FAT458858 FKP458858 FUL458858 GEH458858 GOD458858 GXZ458858 HHV458858 HRR458858 IBN458858 ILJ458858 IVF458858 JFB458858 JOX458858 JYT458858 KIP458858 KSL458858 LCH458858 LMD458858 LVZ458858 MFV458858 MPR458858 MZN458858 NJJ458858 NTF458858 ODB458858 OMX458858 OWT458858 PGP458858 PQL458858 QAH458858 QKD458858 QTZ458858 RDV458858 RNR458858 RXN458858 SHJ458858 SRF458858 TBB458858 TKX458858 TUT458858 UEP458858 UOL458858 UYH458858 VID458858 VRZ458858 WBV458858 WLR458858 WVN458858 JB524394 SX524394 ACT524394 AMP524394 AWL524394 BGH524394 BQD524394 BZZ524394 CJV524394 CTR524394 DDN524394 DNJ524394 DXF524394 EHB524394 EQX524394 FAT524394 FKP524394 FUL524394 GEH524394 GOD524394 GXZ524394 HHV524394 HRR524394 IBN524394 ILJ524394 IVF524394 JFB524394 JOX524394 JYT524394 KIP524394 KSL524394 LCH524394 LMD524394 LVZ524394 MFV524394 MPR524394 MZN524394 NJJ524394 NTF524394 ODB524394 OMX524394 OWT524394 PGP524394 PQL524394 QAH524394 QKD524394 QTZ524394 RDV524394 RNR524394 RXN524394 SHJ524394 SRF524394 TBB524394 TKX524394 TUT524394 UEP524394 UOL524394 UYH524394 VID524394 VRZ524394 WBV524394 WLR524394 WVN524394 JB589930 SX589930 ACT589930 AMP589930 AWL589930 BGH589930 BQD589930 BZZ589930 CJV589930 CTR589930 DDN589930 DNJ589930 DXF589930 EHB589930 EQX589930 FAT589930 FKP589930 FUL589930 GEH589930 GOD589930 GXZ589930 HHV589930 HRR589930 IBN589930 ILJ589930 IVF589930 JFB589930 JOX589930 JYT589930 KIP589930 KSL589930 LCH589930 LMD589930 LVZ589930 MFV589930 MPR589930 MZN589930 NJJ589930 NTF589930 ODB589930 OMX589930 OWT589930 PGP589930 PQL589930 QAH589930 QKD589930 QTZ589930 RDV589930 RNR589930 RXN589930 SHJ589930 SRF589930 TBB589930 TKX589930 TUT589930 UEP589930 UOL589930 UYH589930 VID589930 VRZ589930 WBV589930 WLR589930 WVN589930 JB655466 SX655466 ACT655466 AMP655466 AWL655466 BGH655466 BQD655466 BZZ655466 CJV655466 CTR655466 DDN655466 DNJ655466 DXF655466 EHB655466 EQX655466 FAT655466 FKP655466 FUL655466 GEH655466 GOD655466 GXZ655466 HHV655466 HRR655466 IBN655466 ILJ655466 IVF655466 JFB655466 JOX655466 JYT655466 KIP655466 KSL655466 LCH655466 LMD655466 LVZ655466 MFV655466 MPR655466 MZN655466 NJJ655466 NTF655466 ODB655466 OMX655466 OWT655466 PGP655466 PQL655466 QAH655466 QKD655466 QTZ655466 RDV655466 RNR655466 RXN655466 SHJ655466 SRF655466 TBB655466 TKX655466 TUT655466 UEP655466 UOL655466 UYH655466 VID655466 VRZ655466 WBV655466 WLR655466 WVN655466 JB721002 SX721002 ACT721002 AMP721002 AWL721002 BGH721002 BQD721002 BZZ721002 CJV721002 CTR721002 DDN721002 DNJ721002 DXF721002 EHB721002 EQX721002 FAT721002 FKP721002 FUL721002 GEH721002 GOD721002 GXZ721002 HHV721002 HRR721002 IBN721002 ILJ721002 IVF721002 JFB721002 JOX721002 JYT721002 KIP721002 KSL721002 LCH721002 LMD721002 LVZ721002 MFV721002 MPR721002 MZN721002 NJJ721002 NTF721002 ODB721002 OMX721002 OWT721002 PGP721002 PQL721002 QAH721002 QKD721002 QTZ721002 RDV721002 RNR721002 RXN721002 SHJ721002 SRF721002 TBB721002 TKX721002 TUT721002 UEP721002 UOL721002 UYH721002 VID721002 VRZ721002 WBV721002 WLR721002 WVN721002 JB786538 SX786538 ACT786538 AMP786538 AWL786538 BGH786538 BQD786538 BZZ786538 CJV786538 CTR786538 DDN786538 DNJ786538 DXF786538 EHB786538 EQX786538 FAT786538 FKP786538 FUL786538 GEH786538 GOD786538 GXZ786538 HHV786538 HRR786538 IBN786538 ILJ786538 IVF786538 JFB786538 JOX786538 JYT786538 KIP786538 KSL786538 LCH786538 LMD786538 LVZ786538 MFV786538 MPR786538 MZN786538 NJJ786538 NTF786538 ODB786538 OMX786538 OWT786538 PGP786538 PQL786538 QAH786538 QKD786538 QTZ786538 RDV786538 RNR786538 RXN786538 SHJ786538 SRF786538 TBB786538 TKX786538 TUT786538 UEP786538 UOL786538 UYH786538 VID786538 VRZ786538 WBV786538 WLR786538 WVN786538 JB852074 SX852074 ACT852074 AMP852074 AWL852074 BGH852074 BQD852074 BZZ852074 CJV852074 CTR852074 DDN852074 DNJ852074 DXF852074 EHB852074 EQX852074 FAT852074 FKP852074 FUL852074 GEH852074 GOD852074 GXZ852074 HHV852074 HRR852074 IBN852074 ILJ852074 IVF852074 JFB852074 JOX852074 JYT852074 KIP852074 KSL852074 LCH852074 LMD852074 LVZ852074 MFV852074 MPR852074 MZN852074 NJJ852074 NTF852074 ODB852074 OMX852074 OWT852074 PGP852074 PQL852074 QAH852074 QKD852074 QTZ852074 RDV852074 RNR852074 RXN852074 SHJ852074 SRF852074 TBB852074 TKX852074 TUT852074 UEP852074 UOL852074 UYH852074 VID852074 VRZ852074 WBV852074 WLR852074 WVN852074 JB917610 SX917610 ACT917610 AMP917610 AWL917610 BGH917610 BQD917610 BZZ917610 CJV917610 CTR917610 DDN917610 DNJ917610 DXF917610 EHB917610 EQX917610 FAT917610 FKP917610 FUL917610 GEH917610 GOD917610 GXZ917610 HHV917610 HRR917610 IBN917610 ILJ917610 IVF917610 JFB917610 JOX917610 JYT917610 KIP917610 KSL917610 LCH917610 LMD917610 LVZ917610 MFV917610 MPR917610 MZN917610 NJJ917610 NTF917610 ODB917610 OMX917610 OWT917610 PGP917610 PQL917610 QAH917610 QKD917610 QTZ917610 RDV917610 RNR917610 RXN917610 SHJ917610 SRF917610 TBB917610 TKX917610 TUT917610 UEP917610 UOL917610 UYH917610 VID917610 VRZ917610 WBV917610 WLR917610 WVN917610 JB983146 SX983146 ACT983146 AMP983146 AWL983146 BGH983146 BQD983146 BZZ983146 CJV983146 CTR983146 DDN983146 DNJ983146 DXF983146 EHB983146 EQX983146 FAT983146 FKP983146 FUL983146 GEH983146 GOD983146 GXZ983146 HHV983146 HRR983146 IBN983146 ILJ983146 IVF983146 JFB983146 JOX983146 JYT983146 KIP983146 KSL983146 LCH983146 LMD983146 LVZ983146 MFV983146 MPR983146 MZN983146 NJJ983146 NTF983146 ODB983146 OMX983146 OWT983146 PGP983146 PQL983146 QAH983146 QKD983146 QTZ983146 RDV983146 RNR983146 RXN983146 SHJ983146 SRF983146 TBB983146 TKX983146 TUT983146 UEP983146 UOL983146 UYH983146 VID983146 VRZ983146 WBV983146 WLR983146 WVN983146 I65483:J65559 IZ65483:JA65559 SV65483:SW65559 ACR65483:ACS65559 AMN65483:AMO65559 AWJ65483:AWK65559 BGF65483:BGG65559 BQB65483:BQC65559 BZX65483:BZY65559 CJT65483:CJU65559 CTP65483:CTQ65559 DDL65483:DDM65559 DNH65483:DNI65559 DXD65483:DXE65559 EGZ65483:EHA65559 EQV65483:EQW65559 FAR65483:FAS65559 FKN65483:FKO65559 FUJ65483:FUK65559 GEF65483:GEG65559 GOB65483:GOC65559 GXX65483:GXY65559 HHT65483:HHU65559 HRP65483:HRQ65559 IBL65483:IBM65559 ILH65483:ILI65559 IVD65483:IVE65559 JEZ65483:JFA65559 JOV65483:JOW65559 JYR65483:JYS65559 KIN65483:KIO65559 KSJ65483:KSK65559 LCF65483:LCG65559 LMB65483:LMC65559 LVX65483:LVY65559 MFT65483:MFU65559 MPP65483:MPQ65559 MZL65483:MZM65559 NJH65483:NJI65559 NTD65483:NTE65559 OCZ65483:ODA65559 OMV65483:OMW65559 OWR65483:OWS65559 PGN65483:PGO65559 PQJ65483:PQK65559 QAF65483:QAG65559 QKB65483:QKC65559 QTX65483:QTY65559 RDT65483:RDU65559 RNP65483:RNQ65559 RXL65483:RXM65559 SHH65483:SHI65559 SRD65483:SRE65559 TAZ65483:TBA65559 TKV65483:TKW65559 TUR65483:TUS65559 UEN65483:UEO65559 UOJ65483:UOK65559 UYF65483:UYG65559 VIB65483:VIC65559 VRX65483:VRY65559 WBT65483:WBU65559 WLP65483:WLQ65559 WVL65483:WVM65559 I131019:J131095 IZ131019:JA131095 SV131019:SW131095 ACR131019:ACS131095 AMN131019:AMO131095 AWJ131019:AWK131095 BGF131019:BGG131095 BQB131019:BQC131095 BZX131019:BZY131095 CJT131019:CJU131095 CTP131019:CTQ131095 DDL131019:DDM131095 DNH131019:DNI131095 DXD131019:DXE131095 EGZ131019:EHA131095 EQV131019:EQW131095 FAR131019:FAS131095 FKN131019:FKO131095 FUJ131019:FUK131095 GEF131019:GEG131095 GOB131019:GOC131095 GXX131019:GXY131095 HHT131019:HHU131095 HRP131019:HRQ131095 IBL131019:IBM131095 ILH131019:ILI131095 IVD131019:IVE131095 JEZ131019:JFA131095 JOV131019:JOW131095 JYR131019:JYS131095 KIN131019:KIO131095 KSJ131019:KSK131095 LCF131019:LCG131095 LMB131019:LMC131095 LVX131019:LVY131095 MFT131019:MFU131095 MPP131019:MPQ131095 MZL131019:MZM131095 NJH131019:NJI131095 NTD131019:NTE131095 OCZ131019:ODA131095 OMV131019:OMW131095 OWR131019:OWS131095 PGN131019:PGO131095 PQJ131019:PQK131095 QAF131019:QAG131095 QKB131019:QKC131095 QTX131019:QTY131095 RDT131019:RDU131095 RNP131019:RNQ131095 RXL131019:RXM131095 SHH131019:SHI131095 SRD131019:SRE131095 TAZ131019:TBA131095 TKV131019:TKW131095 TUR131019:TUS131095 UEN131019:UEO131095 UOJ131019:UOK131095 UYF131019:UYG131095 VIB131019:VIC131095 VRX131019:VRY131095 WBT131019:WBU131095 WLP131019:WLQ131095 WVL131019:WVM131095 I196555:J196631 IZ196555:JA196631 SV196555:SW196631 ACR196555:ACS196631 AMN196555:AMO196631 AWJ196555:AWK196631 BGF196555:BGG196631 BQB196555:BQC196631 BZX196555:BZY196631 CJT196555:CJU196631 CTP196555:CTQ196631 DDL196555:DDM196631 DNH196555:DNI196631 DXD196555:DXE196631 EGZ196555:EHA196631 EQV196555:EQW196631 FAR196555:FAS196631 FKN196555:FKO196631 FUJ196555:FUK196631 GEF196555:GEG196631 GOB196555:GOC196631 GXX196555:GXY196631 HHT196555:HHU196631 HRP196555:HRQ196631 IBL196555:IBM196631 ILH196555:ILI196631 IVD196555:IVE196631 JEZ196555:JFA196631 JOV196555:JOW196631 JYR196555:JYS196631 KIN196555:KIO196631 KSJ196555:KSK196631 LCF196555:LCG196631 LMB196555:LMC196631 LVX196555:LVY196631 MFT196555:MFU196631 MPP196555:MPQ196631 MZL196555:MZM196631 NJH196555:NJI196631 NTD196555:NTE196631 OCZ196555:ODA196631 OMV196555:OMW196631 OWR196555:OWS196631 PGN196555:PGO196631 PQJ196555:PQK196631 QAF196555:QAG196631 QKB196555:QKC196631 QTX196555:QTY196631 RDT196555:RDU196631 RNP196555:RNQ196631 RXL196555:RXM196631 SHH196555:SHI196631 SRD196555:SRE196631 TAZ196555:TBA196631 TKV196555:TKW196631 TUR196555:TUS196631 UEN196555:UEO196631 UOJ196555:UOK196631 UYF196555:UYG196631 VIB196555:VIC196631 VRX196555:VRY196631 WBT196555:WBU196631 WLP196555:WLQ196631 WVL196555:WVM196631 I262091:J262167 IZ262091:JA262167 SV262091:SW262167 ACR262091:ACS262167 AMN262091:AMO262167 AWJ262091:AWK262167 BGF262091:BGG262167 BQB262091:BQC262167 BZX262091:BZY262167 CJT262091:CJU262167 CTP262091:CTQ262167 DDL262091:DDM262167 DNH262091:DNI262167 DXD262091:DXE262167 EGZ262091:EHA262167 EQV262091:EQW262167 FAR262091:FAS262167 FKN262091:FKO262167 FUJ262091:FUK262167 GEF262091:GEG262167 GOB262091:GOC262167 GXX262091:GXY262167 HHT262091:HHU262167 HRP262091:HRQ262167 IBL262091:IBM262167 ILH262091:ILI262167 IVD262091:IVE262167 JEZ262091:JFA262167 JOV262091:JOW262167 JYR262091:JYS262167 KIN262091:KIO262167 KSJ262091:KSK262167 LCF262091:LCG262167 LMB262091:LMC262167 LVX262091:LVY262167 MFT262091:MFU262167 MPP262091:MPQ262167 MZL262091:MZM262167 NJH262091:NJI262167 NTD262091:NTE262167 OCZ262091:ODA262167 OMV262091:OMW262167 OWR262091:OWS262167 PGN262091:PGO262167 PQJ262091:PQK262167 QAF262091:QAG262167 QKB262091:QKC262167 QTX262091:QTY262167 RDT262091:RDU262167 RNP262091:RNQ262167 RXL262091:RXM262167 SHH262091:SHI262167 SRD262091:SRE262167 TAZ262091:TBA262167 TKV262091:TKW262167 TUR262091:TUS262167 UEN262091:UEO262167 UOJ262091:UOK262167 UYF262091:UYG262167 VIB262091:VIC262167 VRX262091:VRY262167 WBT262091:WBU262167 WLP262091:WLQ262167 WVL262091:WVM262167 I327627:J327703 IZ327627:JA327703 SV327627:SW327703 ACR327627:ACS327703 AMN327627:AMO327703 AWJ327627:AWK327703 BGF327627:BGG327703 BQB327627:BQC327703 BZX327627:BZY327703 CJT327627:CJU327703 CTP327627:CTQ327703 DDL327627:DDM327703 DNH327627:DNI327703 DXD327627:DXE327703 EGZ327627:EHA327703 EQV327627:EQW327703 FAR327627:FAS327703 FKN327627:FKO327703 FUJ327627:FUK327703 GEF327627:GEG327703 GOB327627:GOC327703 GXX327627:GXY327703 HHT327627:HHU327703 HRP327627:HRQ327703 IBL327627:IBM327703 ILH327627:ILI327703 IVD327627:IVE327703 JEZ327627:JFA327703 JOV327627:JOW327703 JYR327627:JYS327703 KIN327627:KIO327703 KSJ327627:KSK327703 LCF327627:LCG327703 LMB327627:LMC327703 LVX327627:LVY327703 MFT327627:MFU327703 MPP327627:MPQ327703 MZL327627:MZM327703 NJH327627:NJI327703 NTD327627:NTE327703 OCZ327627:ODA327703 OMV327627:OMW327703 OWR327627:OWS327703 PGN327627:PGO327703 PQJ327627:PQK327703 QAF327627:QAG327703 QKB327627:QKC327703 QTX327627:QTY327703 RDT327627:RDU327703 RNP327627:RNQ327703 RXL327627:RXM327703 SHH327627:SHI327703 SRD327627:SRE327703 TAZ327627:TBA327703 TKV327627:TKW327703 TUR327627:TUS327703 UEN327627:UEO327703 UOJ327627:UOK327703 UYF327627:UYG327703 VIB327627:VIC327703 VRX327627:VRY327703 WBT327627:WBU327703 WLP327627:WLQ327703 WVL327627:WVM327703 I393163:J393239 IZ393163:JA393239 SV393163:SW393239 ACR393163:ACS393239 AMN393163:AMO393239 AWJ393163:AWK393239 BGF393163:BGG393239 BQB393163:BQC393239 BZX393163:BZY393239 CJT393163:CJU393239 CTP393163:CTQ393239 DDL393163:DDM393239 DNH393163:DNI393239 DXD393163:DXE393239 EGZ393163:EHA393239 EQV393163:EQW393239 FAR393163:FAS393239 FKN393163:FKO393239 FUJ393163:FUK393239 GEF393163:GEG393239 GOB393163:GOC393239 GXX393163:GXY393239 HHT393163:HHU393239 HRP393163:HRQ393239 IBL393163:IBM393239 ILH393163:ILI393239 IVD393163:IVE393239 JEZ393163:JFA393239 JOV393163:JOW393239 JYR393163:JYS393239 KIN393163:KIO393239 KSJ393163:KSK393239 LCF393163:LCG393239 LMB393163:LMC393239 LVX393163:LVY393239 MFT393163:MFU393239 MPP393163:MPQ393239 MZL393163:MZM393239 NJH393163:NJI393239 NTD393163:NTE393239 OCZ393163:ODA393239 OMV393163:OMW393239 OWR393163:OWS393239 PGN393163:PGO393239 PQJ393163:PQK393239 QAF393163:QAG393239 QKB393163:QKC393239 QTX393163:QTY393239 RDT393163:RDU393239 RNP393163:RNQ393239 RXL393163:RXM393239 SHH393163:SHI393239 SRD393163:SRE393239 TAZ393163:TBA393239 TKV393163:TKW393239 TUR393163:TUS393239 UEN393163:UEO393239 UOJ393163:UOK393239 UYF393163:UYG393239 VIB393163:VIC393239 VRX393163:VRY393239 WBT393163:WBU393239 WLP393163:WLQ393239 WVL393163:WVM393239 I458699:J458775 IZ458699:JA458775 SV458699:SW458775 ACR458699:ACS458775 AMN458699:AMO458775 AWJ458699:AWK458775 BGF458699:BGG458775 BQB458699:BQC458775 BZX458699:BZY458775 CJT458699:CJU458775 CTP458699:CTQ458775 DDL458699:DDM458775 DNH458699:DNI458775 DXD458699:DXE458775 EGZ458699:EHA458775 EQV458699:EQW458775 FAR458699:FAS458775 FKN458699:FKO458775 FUJ458699:FUK458775 GEF458699:GEG458775 GOB458699:GOC458775 GXX458699:GXY458775 HHT458699:HHU458775 HRP458699:HRQ458775 IBL458699:IBM458775 ILH458699:ILI458775 IVD458699:IVE458775 JEZ458699:JFA458775 JOV458699:JOW458775 JYR458699:JYS458775 KIN458699:KIO458775 KSJ458699:KSK458775 LCF458699:LCG458775 LMB458699:LMC458775 LVX458699:LVY458775 MFT458699:MFU458775 MPP458699:MPQ458775 MZL458699:MZM458775 NJH458699:NJI458775 NTD458699:NTE458775 OCZ458699:ODA458775 OMV458699:OMW458775 OWR458699:OWS458775 PGN458699:PGO458775 PQJ458699:PQK458775 QAF458699:QAG458775 QKB458699:QKC458775 QTX458699:QTY458775 RDT458699:RDU458775 RNP458699:RNQ458775 RXL458699:RXM458775 SHH458699:SHI458775 SRD458699:SRE458775 TAZ458699:TBA458775 TKV458699:TKW458775 TUR458699:TUS458775 UEN458699:UEO458775 UOJ458699:UOK458775 UYF458699:UYG458775 VIB458699:VIC458775 VRX458699:VRY458775 WBT458699:WBU458775 WLP458699:WLQ458775 WVL458699:WVM458775 I524235:J524311 IZ524235:JA524311 SV524235:SW524311 ACR524235:ACS524311 AMN524235:AMO524311 AWJ524235:AWK524311 BGF524235:BGG524311 BQB524235:BQC524311 BZX524235:BZY524311 CJT524235:CJU524311 CTP524235:CTQ524311 DDL524235:DDM524311 DNH524235:DNI524311 DXD524235:DXE524311 EGZ524235:EHA524311 EQV524235:EQW524311 FAR524235:FAS524311 FKN524235:FKO524311 FUJ524235:FUK524311 GEF524235:GEG524311 GOB524235:GOC524311 GXX524235:GXY524311 HHT524235:HHU524311 HRP524235:HRQ524311 IBL524235:IBM524311 ILH524235:ILI524311 IVD524235:IVE524311 JEZ524235:JFA524311 JOV524235:JOW524311 JYR524235:JYS524311 KIN524235:KIO524311 KSJ524235:KSK524311 LCF524235:LCG524311 LMB524235:LMC524311 LVX524235:LVY524311 MFT524235:MFU524311 MPP524235:MPQ524311 MZL524235:MZM524311 NJH524235:NJI524311 NTD524235:NTE524311 OCZ524235:ODA524311 OMV524235:OMW524311 OWR524235:OWS524311 PGN524235:PGO524311 PQJ524235:PQK524311 QAF524235:QAG524311 QKB524235:QKC524311 QTX524235:QTY524311 RDT524235:RDU524311 RNP524235:RNQ524311 RXL524235:RXM524311 SHH524235:SHI524311 SRD524235:SRE524311 TAZ524235:TBA524311 TKV524235:TKW524311 TUR524235:TUS524311 UEN524235:UEO524311 UOJ524235:UOK524311 UYF524235:UYG524311 VIB524235:VIC524311 VRX524235:VRY524311 WBT524235:WBU524311 WLP524235:WLQ524311 WVL524235:WVM524311 I589771:J589847 IZ589771:JA589847 SV589771:SW589847 ACR589771:ACS589847 AMN589771:AMO589847 AWJ589771:AWK589847 BGF589771:BGG589847 BQB589771:BQC589847 BZX589771:BZY589847 CJT589771:CJU589847 CTP589771:CTQ589847 DDL589771:DDM589847 DNH589771:DNI589847 DXD589771:DXE589847 EGZ589771:EHA589847 EQV589771:EQW589847 FAR589771:FAS589847 FKN589771:FKO589847 FUJ589771:FUK589847 GEF589771:GEG589847 GOB589771:GOC589847 GXX589771:GXY589847 HHT589771:HHU589847 HRP589771:HRQ589847 IBL589771:IBM589847 ILH589771:ILI589847 IVD589771:IVE589847 JEZ589771:JFA589847 JOV589771:JOW589847 JYR589771:JYS589847 KIN589771:KIO589847 KSJ589771:KSK589847 LCF589771:LCG589847 LMB589771:LMC589847 LVX589771:LVY589847 MFT589771:MFU589847 MPP589771:MPQ589847 MZL589771:MZM589847 NJH589771:NJI589847 NTD589771:NTE589847 OCZ589771:ODA589847 OMV589771:OMW589847 OWR589771:OWS589847 PGN589771:PGO589847 PQJ589771:PQK589847 QAF589771:QAG589847 QKB589771:QKC589847 QTX589771:QTY589847 RDT589771:RDU589847 RNP589771:RNQ589847 RXL589771:RXM589847 SHH589771:SHI589847 SRD589771:SRE589847 TAZ589771:TBA589847 TKV589771:TKW589847 TUR589771:TUS589847 UEN589771:UEO589847 UOJ589771:UOK589847 UYF589771:UYG589847 VIB589771:VIC589847 VRX589771:VRY589847 WBT589771:WBU589847 WLP589771:WLQ589847 WVL589771:WVM589847 I655307:J655383 IZ655307:JA655383 SV655307:SW655383 ACR655307:ACS655383 AMN655307:AMO655383 AWJ655307:AWK655383 BGF655307:BGG655383 BQB655307:BQC655383 BZX655307:BZY655383 CJT655307:CJU655383 CTP655307:CTQ655383 DDL655307:DDM655383 DNH655307:DNI655383 DXD655307:DXE655383 EGZ655307:EHA655383 EQV655307:EQW655383 FAR655307:FAS655383 FKN655307:FKO655383 FUJ655307:FUK655383 GEF655307:GEG655383 GOB655307:GOC655383 GXX655307:GXY655383 HHT655307:HHU655383 HRP655307:HRQ655383 IBL655307:IBM655383 ILH655307:ILI655383 IVD655307:IVE655383 JEZ655307:JFA655383 JOV655307:JOW655383 JYR655307:JYS655383 KIN655307:KIO655383 KSJ655307:KSK655383 LCF655307:LCG655383 LMB655307:LMC655383 LVX655307:LVY655383 MFT655307:MFU655383 MPP655307:MPQ655383 MZL655307:MZM655383 NJH655307:NJI655383 NTD655307:NTE655383 OCZ655307:ODA655383 OMV655307:OMW655383 OWR655307:OWS655383 PGN655307:PGO655383 PQJ655307:PQK655383 QAF655307:QAG655383 QKB655307:QKC655383 QTX655307:QTY655383 RDT655307:RDU655383 RNP655307:RNQ655383 RXL655307:RXM655383 SHH655307:SHI655383 SRD655307:SRE655383 TAZ655307:TBA655383 TKV655307:TKW655383 TUR655307:TUS655383 UEN655307:UEO655383 UOJ655307:UOK655383 UYF655307:UYG655383 VIB655307:VIC655383 VRX655307:VRY655383 WBT655307:WBU655383 WLP655307:WLQ655383 WVL655307:WVM655383 I720843:J720919 IZ720843:JA720919 SV720843:SW720919 ACR720843:ACS720919 AMN720843:AMO720919 AWJ720843:AWK720919 BGF720843:BGG720919 BQB720843:BQC720919 BZX720843:BZY720919 CJT720843:CJU720919 CTP720843:CTQ720919 DDL720843:DDM720919 DNH720843:DNI720919 DXD720843:DXE720919 EGZ720843:EHA720919 EQV720843:EQW720919 FAR720843:FAS720919 FKN720843:FKO720919 FUJ720843:FUK720919 GEF720843:GEG720919 GOB720843:GOC720919 GXX720843:GXY720919 HHT720843:HHU720919 HRP720843:HRQ720919 IBL720843:IBM720919 ILH720843:ILI720919 IVD720843:IVE720919 JEZ720843:JFA720919 JOV720843:JOW720919 JYR720843:JYS720919 KIN720843:KIO720919 KSJ720843:KSK720919 LCF720843:LCG720919 LMB720843:LMC720919 LVX720843:LVY720919 MFT720843:MFU720919 MPP720843:MPQ720919 MZL720843:MZM720919 NJH720843:NJI720919 NTD720843:NTE720919 OCZ720843:ODA720919 OMV720843:OMW720919 OWR720843:OWS720919 PGN720843:PGO720919 PQJ720843:PQK720919 QAF720843:QAG720919 QKB720843:QKC720919 QTX720843:QTY720919 RDT720843:RDU720919 RNP720843:RNQ720919 RXL720843:RXM720919 SHH720843:SHI720919 SRD720843:SRE720919 TAZ720843:TBA720919 TKV720843:TKW720919 TUR720843:TUS720919 UEN720843:UEO720919 UOJ720843:UOK720919 UYF720843:UYG720919 VIB720843:VIC720919 VRX720843:VRY720919 WBT720843:WBU720919 WLP720843:WLQ720919 WVL720843:WVM720919 I786379:J786455 IZ786379:JA786455 SV786379:SW786455 ACR786379:ACS786455 AMN786379:AMO786455 AWJ786379:AWK786455 BGF786379:BGG786455 BQB786379:BQC786455 BZX786379:BZY786455 CJT786379:CJU786455 CTP786379:CTQ786455 DDL786379:DDM786455 DNH786379:DNI786455 DXD786379:DXE786455 EGZ786379:EHA786455 EQV786379:EQW786455 FAR786379:FAS786455 FKN786379:FKO786455 FUJ786379:FUK786455 GEF786379:GEG786455 GOB786379:GOC786455 GXX786379:GXY786455 HHT786379:HHU786455 HRP786379:HRQ786455 IBL786379:IBM786455 ILH786379:ILI786455 IVD786379:IVE786455 JEZ786379:JFA786455 JOV786379:JOW786455 JYR786379:JYS786455 KIN786379:KIO786455 KSJ786379:KSK786455 LCF786379:LCG786455 LMB786379:LMC786455 LVX786379:LVY786455 MFT786379:MFU786455 MPP786379:MPQ786455 MZL786379:MZM786455 NJH786379:NJI786455 NTD786379:NTE786455 OCZ786379:ODA786455 OMV786379:OMW786455 OWR786379:OWS786455 PGN786379:PGO786455 PQJ786379:PQK786455 QAF786379:QAG786455 QKB786379:QKC786455 QTX786379:QTY786455 RDT786379:RDU786455 RNP786379:RNQ786455 RXL786379:RXM786455 SHH786379:SHI786455 SRD786379:SRE786455 TAZ786379:TBA786455 TKV786379:TKW786455 TUR786379:TUS786455 UEN786379:UEO786455 UOJ786379:UOK786455 UYF786379:UYG786455 VIB786379:VIC786455 VRX786379:VRY786455 WBT786379:WBU786455 WLP786379:WLQ786455 WVL786379:WVM786455 I851915:J851991 IZ851915:JA851991 SV851915:SW851991 ACR851915:ACS851991 AMN851915:AMO851991 AWJ851915:AWK851991 BGF851915:BGG851991 BQB851915:BQC851991 BZX851915:BZY851991 CJT851915:CJU851991 CTP851915:CTQ851991 DDL851915:DDM851991 DNH851915:DNI851991 DXD851915:DXE851991 EGZ851915:EHA851991 EQV851915:EQW851991 FAR851915:FAS851991 FKN851915:FKO851991 FUJ851915:FUK851991 GEF851915:GEG851991 GOB851915:GOC851991 GXX851915:GXY851991 HHT851915:HHU851991 HRP851915:HRQ851991 IBL851915:IBM851991 ILH851915:ILI851991 IVD851915:IVE851991 JEZ851915:JFA851991 JOV851915:JOW851991 JYR851915:JYS851991 KIN851915:KIO851991 KSJ851915:KSK851991 LCF851915:LCG851991 LMB851915:LMC851991 LVX851915:LVY851991 MFT851915:MFU851991 MPP851915:MPQ851991 MZL851915:MZM851991 NJH851915:NJI851991 NTD851915:NTE851991 OCZ851915:ODA851991 OMV851915:OMW851991 OWR851915:OWS851991 PGN851915:PGO851991 PQJ851915:PQK851991 QAF851915:QAG851991 QKB851915:QKC851991 QTX851915:QTY851991 RDT851915:RDU851991 RNP851915:RNQ851991 RXL851915:RXM851991 SHH851915:SHI851991 SRD851915:SRE851991 TAZ851915:TBA851991 TKV851915:TKW851991 TUR851915:TUS851991 UEN851915:UEO851991 UOJ851915:UOK851991 UYF851915:UYG851991 VIB851915:VIC851991 VRX851915:VRY851991 WBT851915:WBU851991 WLP851915:WLQ851991 WVL851915:WVM851991 I917451:J917527 IZ917451:JA917527 SV917451:SW917527 ACR917451:ACS917527 AMN917451:AMO917527 AWJ917451:AWK917527 BGF917451:BGG917527 BQB917451:BQC917527 BZX917451:BZY917527 CJT917451:CJU917527 CTP917451:CTQ917527 DDL917451:DDM917527 DNH917451:DNI917527 DXD917451:DXE917527 EGZ917451:EHA917527 EQV917451:EQW917527 FAR917451:FAS917527 FKN917451:FKO917527 FUJ917451:FUK917527 GEF917451:GEG917527 GOB917451:GOC917527 GXX917451:GXY917527 HHT917451:HHU917527 HRP917451:HRQ917527 IBL917451:IBM917527 ILH917451:ILI917527 IVD917451:IVE917527 JEZ917451:JFA917527 JOV917451:JOW917527 JYR917451:JYS917527 KIN917451:KIO917527 KSJ917451:KSK917527 LCF917451:LCG917527 LMB917451:LMC917527 LVX917451:LVY917527 MFT917451:MFU917527 MPP917451:MPQ917527 MZL917451:MZM917527 NJH917451:NJI917527 NTD917451:NTE917527 OCZ917451:ODA917527 OMV917451:OMW917527 OWR917451:OWS917527 PGN917451:PGO917527 PQJ917451:PQK917527 QAF917451:QAG917527 QKB917451:QKC917527 QTX917451:QTY917527 RDT917451:RDU917527 RNP917451:RNQ917527 RXL917451:RXM917527 SHH917451:SHI917527 SRD917451:SRE917527 TAZ917451:TBA917527 TKV917451:TKW917527 TUR917451:TUS917527 UEN917451:UEO917527 UOJ917451:UOK917527 UYF917451:UYG917527 VIB917451:VIC917527 VRX917451:VRY917527 WBT917451:WBU917527 WLP917451:WLQ917527 WVL917451:WVM917527 I982987:J983063 IZ982987:JA983063 SV982987:SW983063 ACR982987:ACS983063 AMN982987:AMO983063 AWJ982987:AWK983063 BGF982987:BGG983063 BQB982987:BQC983063 BZX982987:BZY983063 CJT982987:CJU983063 CTP982987:CTQ983063 DDL982987:DDM983063 DNH982987:DNI983063 DXD982987:DXE983063 EGZ982987:EHA983063 EQV982987:EQW983063 FAR982987:FAS983063 FKN982987:FKO983063 FUJ982987:FUK983063 GEF982987:GEG983063 GOB982987:GOC983063 GXX982987:GXY983063 HHT982987:HHU983063 HRP982987:HRQ983063 IBL982987:IBM983063 ILH982987:ILI983063 IVD982987:IVE983063 JEZ982987:JFA983063 JOV982987:JOW983063 JYR982987:JYS983063 KIN982987:KIO983063 KSJ982987:KSK983063 LCF982987:LCG983063 LMB982987:LMC983063 LVX982987:LVY983063 MFT982987:MFU983063 MPP982987:MPQ983063 MZL982987:MZM983063 NJH982987:NJI983063 NTD982987:NTE983063 OCZ982987:ODA983063 OMV982987:OMW983063 OWR982987:OWS983063 PGN982987:PGO983063 PQJ982987:PQK983063 QAF982987:QAG983063 QKB982987:QKC983063 QTX982987:QTY983063 RDT982987:RDU983063 RNP982987:RNQ983063 RXL982987:RXM983063 SHH982987:SHI983063 SRD982987:SRE983063 TAZ982987:TBA983063 TKV982987:TKW983063 TUR982987:TUS983063 UEN982987:UEO983063 UOJ982987:UOK983063 UYF982987:UYG983063 VIB982987:VIC983063 VRX982987:VRY983063 WBT982987:WBU983063 WLP982987:WLQ983063 WVL982987:WVM983063 J65604:J65640 JA65604:JA65640 SW65604:SW65640 ACS65604:ACS65640 AMO65604:AMO65640 AWK65604:AWK65640 BGG65604:BGG65640 BQC65604:BQC65640 BZY65604:BZY65640 CJU65604:CJU65640 CTQ65604:CTQ65640 DDM65604:DDM65640 DNI65604:DNI65640 DXE65604:DXE65640 EHA65604:EHA65640 EQW65604:EQW65640 FAS65604:FAS65640 FKO65604:FKO65640 FUK65604:FUK65640 GEG65604:GEG65640 GOC65604:GOC65640 GXY65604:GXY65640 HHU65604:HHU65640 HRQ65604:HRQ65640 IBM65604:IBM65640 ILI65604:ILI65640 IVE65604:IVE65640 JFA65604:JFA65640 JOW65604:JOW65640 JYS65604:JYS65640 KIO65604:KIO65640 KSK65604:KSK65640 LCG65604:LCG65640 LMC65604:LMC65640 LVY65604:LVY65640 MFU65604:MFU65640 MPQ65604:MPQ65640 MZM65604:MZM65640 NJI65604:NJI65640 NTE65604:NTE65640 ODA65604:ODA65640 OMW65604:OMW65640 OWS65604:OWS65640 PGO65604:PGO65640 PQK65604:PQK65640 QAG65604:QAG65640 QKC65604:QKC65640 QTY65604:QTY65640 RDU65604:RDU65640 RNQ65604:RNQ65640 RXM65604:RXM65640 SHI65604:SHI65640 SRE65604:SRE65640 TBA65604:TBA65640 TKW65604:TKW65640 TUS65604:TUS65640 UEO65604:UEO65640 UOK65604:UOK65640 UYG65604:UYG65640 VIC65604:VIC65640 VRY65604:VRY65640 WBU65604:WBU65640 WLQ65604:WLQ65640 WVM65604:WVM65640 J131140:J131176 JA131140:JA131176 SW131140:SW131176 ACS131140:ACS131176 AMO131140:AMO131176 AWK131140:AWK131176 BGG131140:BGG131176 BQC131140:BQC131176 BZY131140:BZY131176 CJU131140:CJU131176 CTQ131140:CTQ131176 DDM131140:DDM131176 DNI131140:DNI131176 DXE131140:DXE131176 EHA131140:EHA131176 EQW131140:EQW131176 FAS131140:FAS131176 FKO131140:FKO131176 FUK131140:FUK131176 GEG131140:GEG131176 GOC131140:GOC131176 GXY131140:GXY131176 HHU131140:HHU131176 HRQ131140:HRQ131176 IBM131140:IBM131176 ILI131140:ILI131176 IVE131140:IVE131176 JFA131140:JFA131176 JOW131140:JOW131176 JYS131140:JYS131176 KIO131140:KIO131176 KSK131140:KSK131176 LCG131140:LCG131176 LMC131140:LMC131176 LVY131140:LVY131176 MFU131140:MFU131176 MPQ131140:MPQ131176 MZM131140:MZM131176 NJI131140:NJI131176 NTE131140:NTE131176 ODA131140:ODA131176 OMW131140:OMW131176 OWS131140:OWS131176 PGO131140:PGO131176 PQK131140:PQK131176 QAG131140:QAG131176 QKC131140:QKC131176 QTY131140:QTY131176 RDU131140:RDU131176 RNQ131140:RNQ131176 RXM131140:RXM131176 SHI131140:SHI131176 SRE131140:SRE131176 TBA131140:TBA131176 TKW131140:TKW131176 TUS131140:TUS131176 UEO131140:UEO131176 UOK131140:UOK131176 UYG131140:UYG131176 VIC131140:VIC131176 VRY131140:VRY131176 WBU131140:WBU131176 WLQ131140:WLQ131176 WVM131140:WVM131176 J196676:J196712 JA196676:JA196712 SW196676:SW196712 ACS196676:ACS196712 AMO196676:AMO196712 AWK196676:AWK196712 BGG196676:BGG196712 BQC196676:BQC196712 BZY196676:BZY196712 CJU196676:CJU196712 CTQ196676:CTQ196712 DDM196676:DDM196712 DNI196676:DNI196712 DXE196676:DXE196712 EHA196676:EHA196712 EQW196676:EQW196712 FAS196676:FAS196712 FKO196676:FKO196712 FUK196676:FUK196712 GEG196676:GEG196712 GOC196676:GOC196712 GXY196676:GXY196712 HHU196676:HHU196712 HRQ196676:HRQ196712 IBM196676:IBM196712 ILI196676:ILI196712 IVE196676:IVE196712 JFA196676:JFA196712 JOW196676:JOW196712 JYS196676:JYS196712 KIO196676:KIO196712 KSK196676:KSK196712 LCG196676:LCG196712 LMC196676:LMC196712 LVY196676:LVY196712 MFU196676:MFU196712 MPQ196676:MPQ196712 MZM196676:MZM196712 NJI196676:NJI196712 NTE196676:NTE196712 ODA196676:ODA196712 OMW196676:OMW196712 OWS196676:OWS196712 PGO196676:PGO196712 PQK196676:PQK196712 QAG196676:QAG196712 QKC196676:QKC196712 QTY196676:QTY196712 RDU196676:RDU196712 RNQ196676:RNQ196712 RXM196676:RXM196712 SHI196676:SHI196712 SRE196676:SRE196712 TBA196676:TBA196712 TKW196676:TKW196712 TUS196676:TUS196712 UEO196676:UEO196712 UOK196676:UOK196712 UYG196676:UYG196712 VIC196676:VIC196712 VRY196676:VRY196712 WBU196676:WBU196712 WLQ196676:WLQ196712 WVM196676:WVM196712 J262212:J262248 JA262212:JA262248 SW262212:SW262248 ACS262212:ACS262248 AMO262212:AMO262248 AWK262212:AWK262248 BGG262212:BGG262248 BQC262212:BQC262248 BZY262212:BZY262248 CJU262212:CJU262248 CTQ262212:CTQ262248 DDM262212:DDM262248 DNI262212:DNI262248 DXE262212:DXE262248 EHA262212:EHA262248 EQW262212:EQW262248 FAS262212:FAS262248 FKO262212:FKO262248 FUK262212:FUK262248 GEG262212:GEG262248 GOC262212:GOC262248 GXY262212:GXY262248 HHU262212:HHU262248 HRQ262212:HRQ262248 IBM262212:IBM262248 ILI262212:ILI262248 IVE262212:IVE262248 JFA262212:JFA262248 JOW262212:JOW262248 JYS262212:JYS262248 KIO262212:KIO262248 KSK262212:KSK262248 LCG262212:LCG262248 LMC262212:LMC262248 LVY262212:LVY262248 MFU262212:MFU262248 MPQ262212:MPQ262248 MZM262212:MZM262248 NJI262212:NJI262248 NTE262212:NTE262248 ODA262212:ODA262248 OMW262212:OMW262248 OWS262212:OWS262248 PGO262212:PGO262248 PQK262212:PQK262248 QAG262212:QAG262248 QKC262212:QKC262248 QTY262212:QTY262248 RDU262212:RDU262248 RNQ262212:RNQ262248 RXM262212:RXM262248 SHI262212:SHI262248 SRE262212:SRE262248 TBA262212:TBA262248 TKW262212:TKW262248 TUS262212:TUS262248 UEO262212:UEO262248 UOK262212:UOK262248 UYG262212:UYG262248 VIC262212:VIC262248 VRY262212:VRY262248 WBU262212:WBU262248 WLQ262212:WLQ262248 WVM262212:WVM262248 J327748:J327784 JA327748:JA327784 SW327748:SW327784 ACS327748:ACS327784 AMO327748:AMO327784 AWK327748:AWK327784 BGG327748:BGG327784 BQC327748:BQC327784 BZY327748:BZY327784 CJU327748:CJU327784 CTQ327748:CTQ327784 DDM327748:DDM327784 DNI327748:DNI327784 DXE327748:DXE327784 EHA327748:EHA327784 EQW327748:EQW327784 FAS327748:FAS327784 FKO327748:FKO327784 FUK327748:FUK327784 GEG327748:GEG327784 GOC327748:GOC327784 GXY327748:GXY327784 HHU327748:HHU327784 HRQ327748:HRQ327784 IBM327748:IBM327784 ILI327748:ILI327784 IVE327748:IVE327784 JFA327748:JFA327784 JOW327748:JOW327784 JYS327748:JYS327784 KIO327748:KIO327784 KSK327748:KSK327784 LCG327748:LCG327784 LMC327748:LMC327784 LVY327748:LVY327784 MFU327748:MFU327784 MPQ327748:MPQ327784 MZM327748:MZM327784 NJI327748:NJI327784 NTE327748:NTE327784 ODA327748:ODA327784 OMW327748:OMW327784 OWS327748:OWS327784 PGO327748:PGO327784 PQK327748:PQK327784 QAG327748:QAG327784 QKC327748:QKC327784 QTY327748:QTY327784 RDU327748:RDU327784 RNQ327748:RNQ327784 RXM327748:RXM327784 SHI327748:SHI327784 SRE327748:SRE327784 TBA327748:TBA327784 TKW327748:TKW327784 TUS327748:TUS327784 UEO327748:UEO327784 UOK327748:UOK327784 UYG327748:UYG327784 VIC327748:VIC327784 VRY327748:VRY327784 WBU327748:WBU327784 WLQ327748:WLQ327784 WVM327748:WVM327784 J393284:J393320 JA393284:JA393320 SW393284:SW393320 ACS393284:ACS393320 AMO393284:AMO393320 AWK393284:AWK393320 BGG393284:BGG393320 BQC393284:BQC393320 BZY393284:BZY393320 CJU393284:CJU393320 CTQ393284:CTQ393320 DDM393284:DDM393320 DNI393284:DNI393320 DXE393284:DXE393320 EHA393284:EHA393320 EQW393284:EQW393320 FAS393284:FAS393320 FKO393284:FKO393320 FUK393284:FUK393320 GEG393284:GEG393320 GOC393284:GOC393320 GXY393284:GXY393320 HHU393284:HHU393320 HRQ393284:HRQ393320 IBM393284:IBM393320 ILI393284:ILI393320 IVE393284:IVE393320 JFA393284:JFA393320 JOW393284:JOW393320 JYS393284:JYS393320 KIO393284:KIO393320 KSK393284:KSK393320 LCG393284:LCG393320 LMC393284:LMC393320 LVY393284:LVY393320 MFU393284:MFU393320 MPQ393284:MPQ393320 MZM393284:MZM393320 NJI393284:NJI393320 NTE393284:NTE393320 ODA393284:ODA393320 OMW393284:OMW393320 OWS393284:OWS393320 PGO393284:PGO393320 PQK393284:PQK393320 QAG393284:QAG393320 QKC393284:QKC393320 QTY393284:QTY393320 RDU393284:RDU393320 RNQ393284:RNQ393320 RXM393284:RXM393320 SHI393284:SHI393320 SRE393284:SRE393320 TBA393284:TBA393320 TKW393284:TKW393320 TUS393284:TUS393320 UEO393284:UEO393320 UOK393284:UOK393320 UYG393284:UYG393320 VIC393284:VIC393320 VRY393284:VRY393320 WBU393284:WBU393320 WLQ393284:WLQ393320 WVM393284:WVM393320 J458820:J458856 JA458820:JA458856 SW458820:SW458856 ACS458820:ACS458856 AMO458820:AMO458856 AWK458820:AWK458856 BGG458820:BGG458856 BQC458820:BQC458856 BZY458820:BZY458856 CJU458820:CJU458856 CTQ458820:CTQ458856 DDM458820:DDM458856 DNI458820:DNI458856 DXE458820:DXE458856 EHA458820:EHA458856 EQW458820:EQW458856 FAS458820:FAS458856 FKO458820:FKO458856 FUK458820:FUK458856 GEG458820:GEG458856 GOC458820:GOC458856 GXY458820:GXY458856 HHU458820:HHU458856 HRQ458820:HRQ458856 IBM458820:IBM458856 ILI458820:ILI458856 IVE458820:IVE458856 JFA458820:JFA458856 JOW458820:JOW458856 JYS458820:JYS458856 KIO458820:KIO458856 KSK458820:KSK458856 LCG458820:LCG458856 LMC458820:LMC458856 LVY458820:LVY458856 MFU458820:MFU458856 MPQ458820:MPQ458856 MZM458820:MZM458856 NJI458820:NJI458856 NTE458820:NTE458856 ODA458820:ODA458856 OMW458820:OMW458856 OWS458820:OWS458856 PGO458820:PGO458856 PQK458820:PQK458856 QAG458820:QAG458856 QKC458820:QKC458856 QTY458820:QTY458856 RDU458820:RDU458856 RNQ458820:RNQ458856 RXM458820:RXM458856 SHI458820:SHI458856 SRE458820:SRE458856 TBA458820:TBA458856 TKW458820:TKW458856 TUS458820:TUS458856 UEO458820:UEO458856 UOK458820:UOK458856 UYG458820:UYG458856 VIC458820:VIC458856 VRY458820:VRY458856 WBU458820:WBU458856 WLQ458820:WLQ458856 WVM458820:WVM458856 J524356:J524392 JA524356:JA524392 SW524356:SW524392 ACS524356:ACS524392 AMO524356:AMO524392 AWK524356:AWK524392 BGG524356:BGG524392 BQC524356:BQC524392 BZY524356:BZY524392 CJU524356:CJU524392 CTQ524356:CTQ524392 DDM524356:DDM524392 DNI524356:DNI524392 DXE524356:DXE524392 EHA524356:EHA524392 EQW524356:EQW524392 FAS524356:FAS524392 FKO524356:FKO524392 FUK524356:FUK524392 GEG524356:GEG524392 GOC524356:GOC524392 GXY524356:GXY524392 HHU524356:HHU524392 HRQ524356:HRQ524392 IBM524356:IBM524392 ILI524356:ILI524392 IVE524356:IVE524392 JFA524356:JFA524392 JOW524356:JOW524392 JYS524356:JYS524392 KIO524356:KIO524392 KSK524356:KSK524392 LCG524356:LCG524392 LMC524356:LMC524392 LVY524356:LVY524392 MFU524356:MFU524392 MPQ524356:MPQ524392 MZM524356:MZM524392 NJI524356:NJI524392 NTE524356:NTE524392 ODA524356:ODA524392 OMW524356:OMW524392 OWS524356:OWS524392 PGO524356:PGO524392 PQK524356:PQK524392 QAG524356:QAG524392 QKC524356:QKC524392 QTY524356:QTY524392 RDU524356:RDU524392 RNQ524356:RNQ524392 RXM524356:RXM524392 SHI524356:SHI524392 SRE524356:SRE524392 TBA524356:TBA524392 TKW524356:TKW524392 TUS524356:TUS524392 UEO524356:UEO524392 UOK524356:UOK524392 UYG524356:UYG524392 VIC524356:VIC524392 VRY524356:VRY524392 WBU524356:WBU524392 WLQ524356:WLQ524392 WVM524356:WVM524392 J589892:J589928 JA589892:JA589928 SW589892:SW589928 ACS589892:ACS589928 AMO589892:AMO589928 AWK589892:AWK589928 BGG589892:BGG589928 BQC589892:BQC589928 BZY589892:BZY589928 CJU589892:CJU589928 CTQ589892:CTQ589928 DDM589892:DDM589928 DNI589892:DNI589928 DXE589892:DXE589928 EHA589892:EHA589928 EQW589892:EQW589928 FAS589892:FAS589928 FKO589892:FKO589928 FUK589892:FUK589928 GEG589892:GEG589928 GOC589892:GOC589928 GXY589892:GXY589928 HHU589892:HHU589928 HRQ589892:HRQ589928 IBM589892:IBM589928 ILI589892:ILI589928 IVE589892:IVE589928 JFA589892:JFA589928 JOW589892:JOW589928 JYS589892:JYS589928 KIO589892:KIO589928 KSK589892:KSK589928 LCG589892:LCG589928 LMC589892:LMC589928 LVY589892:LVY589928 MFU589892:MFU589928 MPQ589892:MPQ589928 MZM589892:MZM589928 NJI589892:NJI589928 NTE589892:NTE589928 ODA589892:ODA589928 OMW589892:OMW589928 OWS589892:OWS589928 PGO589892:PGO589928 PQK589892:PQK589928 QAG589892:QAG589928 QKC589892:QKC589928 QTY589892:QTY589928 RDU589892:RDU589928 RNQ589892:RNQ589928 RXM589892:RXM589928 SHI589892:SHI589928 SRE589892:SRE589928 TBA589892:TBA589928 TKW589892:TKW589928 TUS589892:TUS589928 UEO589892:UEO589928 UOK589892:UOK589928 UYG589892:UYG589928 VIC589892:VIC589928 VRY589892:VRY589928 WBU589892:WBU589928 WLQ589892:WLQ589928 WVM589892:WVM589928 J655428:J655464 JA655428:JA655464 SW655428:SW655464 ACS655428:ACS655464 AMO655428:AMO655464 AWK655428:AWK655464 BGG655428:BGG655464 BQC655428:BQC655464 BZY655428:BZY655464 CJU655428:CJU655464 CTQ655428:CTQ655464 DDM655428:DDM655464 DNI655428:DNI655464 DXE655428:DXE655464 EHA655428:EHA655464 EQW655428:EQW655464 FAS655428:FAS655464 FKO655428:FKO655464 FUK655428:FUK655464 GEG655428:GEG655464 GOC655428:GOC655464 GXY655428:GXY655464 HHU655428:HHU655464 HRQ655428:HRQ655464 IBM655428:IBM655464 ILI655428:ILI655464 IVE655428:IVE655464 JFA655428:JFA655464 JOW655428:JOW655464 JYS655428:JYS655464 KIO655428:KIO655464 KSK655428:KSK655464 LCG655428:LCG655464 LMC655428:LMC655464 LVY655428:LVY655464 MFU655428:MFU655464 MPQ655428:MPQ655464 MZM655428:MZM655464 NJI655428:NJI655464 NTE655428:NTE655464 ODA655428:ODA655464 OMW655428:OMW655464 OWS655428:OWS655464 PGO655428:PGO655464 PQK655428:PQK655464 QAG655428:QAG655464 QKC655428:QKC655464 QTY655428:QTY655464 RDU655428:RDU655464 RNQ655428:RNQ655464 RXM655428:RXM655464 SHI655428:SHI655464 SRE655428:SRE655464 TBA655428:TBA655464 TKW655428:TKW655464 TUS655428:TUS655464 UEO655428:UEO655464 UOK655428:UOK655464 UYG655428:UYG655464 VIC655428:VIC655464 VRY655428:VRY655464 WBU655428:WBU655464 WLQ655428:WLQ655464 WVM655428:WVM655464 J720964:J721000 JA720964:JA721000 SW720964:SW721000 ACS720964:ACS721000 AMO720964:AMO721000 AWK720964:AWK721000 BGG720964:BGG721000 BQC720964:BQC721000 BZY720964:BZY721000 CJU720964:CJU721000 CTQ720964:CTQ721000 DDM720964:DDM721000 DNI720964:DNI721000 DXE720964:DXE721000 EHA720964:EHA721000 EQW720964:EQW721000 FAS720964:FAS721000 FKO720964:FKO721000 FUK720964:FUK721000 GEG720964:GEG721000 GOC720964:GOC721000 GXY720964:GXY721000 HHU720964:HHU721000 HRQ720964:HRQ721000 IBM720964:IBM721000 ILI720964:ILI721000 IVE720964:IVE721000 JFA720964:JFA721000 JOW720964:JOW721000 JYS720964:JYS721000 KIO720964:KIO721000 KSK720964:KSK721000 LCG720964:LCG721000 LMC720964:LMC721000 LVY720964:LVY721000 MFU720964:MFU721000 MPQ720964:MPQ721000 MZM720964:MZM721000 NJI720964:NJI721000 NTE720964:NTE721000 ODA720964:ODA721000 OMW720964:OMW721000 OWS720964:OWS721000 PGO720964:PGO721000 PQK720964:PQK721000 QAG720964:QAG721000 QKC720964:QKC721000 QTY720964:QTY721000 RDU720964:RDU721000 RNQ720964:RNQ721000 RXM720964:RXM721000 SHI720964:SHI721000 SRE720964:SRE721000 TBA720964:TBA721000 TKW720964:TKW721000 TUS720964:TUS721000 UEO720964:UEO721000 UOK720964:UOK721000 UYG720964:UYG721000 VIC720964:VIC721000 VRY720964:VRY721000 WBU720964:WBU721000 WLQ720964:WLQ721000 WVM720964:WVM721000 J786500:J786536 JA786500:JA786536 SW786500:SW786536 ACS786500:ACS786536 AMO786500:AMO786536 AWK786500:AWK786536 BGG786500:BGG786536 BQC786500:BQC786536 BZY786500:BZY786536 CJU786500:CJU786536 CTQ786500:CTQ786536 DDM786500:DDM786536 DNI786500:DNI786536 DXE786500:DXE786536 EHA786500:EHA786536 EQW786500:EQW786536 FAS786500:FAS786536 FKO786500:FKO786536 FUK786500:FUK786536 GEG786500:GEG786536 GOC786500:GOC786536 GXY786500:GXY786536 HHU786500:HHU786536 HRQ786500:HRQ786536 IBM786500:IBM786536 ILI786500:ILI786536 IVE786500:IVE786536 JFA786500:JFA786536 JOW786500:JOW786536 JYS786500:JYS786536 KIO786500:KIO786536 KSK786500:KSK786536 LCG786500:LCG786536 LMC786500:LMC786536 LVY786500:LVY786536 MFU786500:MFU786536 MPQ786500:MPQ786536 MZM786500:MZM786536 NJI786500:NJI786536 NTE786500:NTE786536 ODA786500:ODA786536 OMW786500:OMW786536 OWS786500:OWS786536 PGO786500:PGO786536 PQK786500:PQK786536 QAG786500:QAG786536 QKC786500:QKC786536 QTY786500:QTY786536 RDU786500:RDU786536 RNQ786500:RNQ786536 RXM786500:RXM786536 SHI786500:SHI786536 SRE786500:SRE786536 TBA786500:TBA786536 TKW786500:TKW786536 TUS786500:TUS786536 UEO786500:UEO786536 UOK786500:UOK786536 UYG786500:UYG786536 VIC786500:VIC786536 VRY786500:VRY786536 WBU786500:WBU786536 WLQ786500:WLQ786536 WVM786500:WVM786536 J852036:J852072 JA852036:JA852072 SW852036:SW852072 ACS852036:ACS852072 AMO852036:AMO852072 AWK852036:AWK852072 BGG852036:BGG852072 BQC852036:BQC852072 BZY852036:BZY852072 CJU852036:CJU852072 CTQ852036:CTQ852072 DDM852036:DDM852072 DNI852036:DNI852072 DXE852036:DXE852072 EHA852036:EHA852072 EQW852036:EQW852072 FAS852036:FAS852072 FKO852036:FKO852072 FUK852036:FUK852072 GEG852036:GEG852072 GOC852036:GOC852072 GXY852036:GXY852072 HHU852036:HHU852072 HRQ852036:HRQ852072 IBM852036:IBM852072 ILI852036:ILI852072 IVE852036:IVE852072 JFA852036:JFA852072 JOW852036:JOW852072 JYS852036:JYS852072 KIO852036:KIO852072 KSK852036:KSK852072 LCG852036:LCG852072 LMC852036:LMC852072 LVY852036:LVY852072 MFU852036:MFU852072 MPQ852036:MPQ852072 MZM852036:MZM852072 NJI852036:NJI852072 NTE852036:NTE852072 ODA852036:ODA852072 OMW852036:OMW852072 OWS852036:OWS852072 PGO852036:PGO852072 PQK852036:PQK852072 QAG852036:QAG852072 QKC852036:QKC852072 QTY852036:QTY852072 RDU852036:RDU852072 RNQ852036:RNQ852072 RXM852036:RXM852072 SHI852036:SHI852072 SRE852036:SRE852072 TBA852036:TBA852072 TKW852036:TKW852072 TUS852036:TUS852072 UEO852036:UEO852072 UOK852036:UOK852072 UYG852036:UYG852072 VIC852036:VIC852072 VRY852036:VRY852072 WBU852036:WBU852072 WLQ852036:WLQ852072 WVM852036:WVM852072 J917572:J917608 JA917572:JA917608 SW917572:SW917608 ACS917572:ACS917608 AMO917572:AMO917608 AWK917572:AWK917608 BGG917572:BGG917608 BQC917572:BQC917608 BZY917572:BZY917608 CJU917572:CJU917608 CTQ917572:CTQ917608 DDM917572:DDM917608 DNI917572:DNI917608 DXE917572:DXE917608 EHA917572:EHA917608 EQW917572:EQW917608 FAS917572:FAS917608 FKO917572:FKO917608 FUK917572:FUK917608 GEG917572:GEG917608 GOC917572:GOC917608 GXY917572:GXY917608 HHU917572:HHU917608 HRQ917572:HRQ917608 IBM917572:IBM917608 ILI917572:ILI917608 IVE917572:IVE917608 JFA917572:JFA917608 JOW917572:JOW917608 JYS917572:JYS917608 KIO917572:KIO917608 KSK917572:KSK917608 LCG917572:LCG917608 LMC917572:LMC917608 LVY917572:LVY917608 MFU917572:MFU917608 MPQ917572:MPQ917608 MZM917572:MZM917608 NJI917572:NJI917608 NTE917572:NTE917608 ODA917572:ODA917608 OMW917572:OMW917608 OWS917572:OWS917608 PGO917572:PGO917608 PQK917572:PQK917608 QAG917572:QAG917608 QKC917572:QKC917608 QTY917572:QTY917608 RDU917572:RDU917608 RNQ917572:RNQ917608 RXM917572:RXM917608 SHI917572:SHI917608 SRE917572:SRE917608 TBA917572:TBA917608 TKW917572:TKW917608 TUS917572:TUS917608 UEO917572:UEO917608 UOK917572:UOK917608 UYG917572:UYG917608 VIC917572:VIC917608 VRY917572:VRY917608 WBU917572:WBU917608 WLQ917572:WLQ917608 WVM917572:WVM917608 J983108:J983144 JA983108:JA983144 SW983108:SW983144 ACS983108:ACS983144 AMO983108:AMO983144 AWK983108:AWK983144 BGG983108:BGG983144 BQC983108:BQC983144 BZY983108:BZY983144 CJU983108:CJU983144 CTQ983108:CTQ983144 DDM983108:DDM983144 DNI983108:DNI983144 DXE983108:DXE983144 EHA983108:EHA983144 EQW983108:EQW983144 FAS983108:FAS983144 FKO983108:FKO983144 FUK983108:FUK983144 GEG983108:GEG983144 GOC983108:GOC983144 GXY983108:GXY983144 HHU983108:HHU983144 HRQ983108:HRQ983144 IBM983108:IBM983144 ILI983108:ILI983144 IVE983108:IVE983144 JFA983108:JFA983144 JOW983108:JOW983144 JYS983108:JYS983144 KIO983108:KIO983144 KSK983108:KSK983144 LCG983108:LCG983144 LMC983108:LMC983144 LVY983108:LVY983144 MFU983108:MFU983144 MPQ983108:MPQ983144 MZM983108:MZM983144 NJI983108:NJI983144 NTE983108:NTE983144 ODA983108:ODA983144 OMW983108:OMW983144 OWS983108:OWS983144 PGO983108:PGO983144 PQK983108:PQK983144 QAG983108:QAG983144 QKC983108:QKC983144 QTY983108:QTY983144 RDU983108:RDU983144 RNQ983108:RNQ983144 RXM983108:RXM983144 SHI983108:SHI983144 SRE983108:SRE983144 TBA983108:TBA983144 TKW983108:TKW983144 TUS983108:TUS983144 UEO983108:UEO983144 UOK983108:UOK983144 UYG983108:UYG983144 VIC983108:VIC983144 VRY983108:VRY983144 WBU983108:WBU983144 WLQ983108:WLQ983144 WVM983108:WVM983144 JC65478:JD65559 SY65478:SZ65559 ACU65478:ACV65559 AMQ65478:AMR65559 AWM65478:AWN65559 BGI65478:BGJ65559 BQE65478:BQF65559 CAA65478:CAB65559 CJW65478:CJX65559 CTS65478:CTT65559 DDO65478:DDP65559 DNK65478:DNL65559 DXG65478:DXH65559 EHC65478:EHD65559 EQY65478:EQZ65559 FAU65478:FAV65559 FKQ65478:FKR65559 FUM65478:FUN65559 GEI65478:GEJ65559 GOE65478:GOF65559 GYA65478:GYB65559 HHW65478:HHX65559 HRS65478:HRT65559 IBO65478:IBP65559 ILK65478:ILL65559 IVG65478:IVH65559 JFC65478:JFD65559 JOY65478:JOZ65559 JYU65478:JYV65559 KIQ65478:KIR65559 KSM65478:KSN65559 LCI65478:LCJ65559 LME65478:LMF65559 LWA65478:LWB65559 MFW65478:MFX65559 MPS65478:MPT65559 MZO65478:MZP65559 NJK65478:NJL65559 NTG65478:NTH65559 ODC65478:ODD65559 OMY65478:OMZ65559 OWU65478:OWV65559 PGQ65478:PGR65559 PQM65478:PQN65559 QAI65478:QAJ65559 QKE65478:QKF65559 QUA65478:QUB65559 RDW65478:RDX65559 RNS65478:RNT65559 RXO65478:RXP65559 SHK65478:SHL65559 SRG65478:SRH65559 TBC65478:TBD65559 TKY65478:TKZ65559 TUU65478:TUV65559 UEQ65478:UER65559 UOM65478:UON65559 UYI65478:UYJ65559 VIE65478:VIF65559 VSA65478:VSB65559 WBW65478:WBX65559 WLS65478:WLT65559 WVO65478:WVP65559 JC131014:JD131095 SY131014:SZ131095 ACU131014:ACV131095 AMQ131014:AMR131095 AWM131014:AWN131095 BGI131014:BGJ131095 BQE131014:BQF131095 CAA131014:CAB131095 CJW131014:CJX131095 CTS131014:CTT131095 DDO131014:DDP131095 DNK131014:DNL131095 DXG131014:DXH131095 EHC131014:EHD131095 EQY131014:EQZ131095 FAU131014:FAV131095 FKQ131014:FKR131095 FUM131014:FUN131095 GEI131014:GEJ131095 GOE131014:GOF131095 GYA131014:GYB131095 HHW131014:HHX131095 HRS131014:HRT131095 IBO131014:IBP131095 ILK131014:ILL131095 IVG131014:IVH131095 JFC131014:JFD131095 JOY131014:JOZ131095 JYU131014:JYV131095 KIQ131014:KIR131095 KSM131014:KSN131095 LCI131014:LCJ131095 LME131014:LMF131095 LWA131014:LWB131095 MFW131014:MFX131095 MPS131014:MPT131095 MZO131014:MZP131095 NJK131014:NJL131095 NTG131014:NTH131095 ODC131014:ODD131095 OMY131014:OMZ131095 OWU131014:OWV131095 PGQ131014:PGR131095 PQM131014:PQN131095 QAI131014:QAJ131095 QKE131014:QKF131095 QUA131014:QUB131095 RDW131014:RDX131095 RNS131014:RNT131095 RXO131014:RXP131095 SHK131014:SHL131095 SRG131014:SRH131095 TBC131014:TBD131095 TKY131014:TKZ131095 TUU131014:TUV131095 UEQ131014:UER131095 UOM131014:UON131095 UYI131014:UYJ131095 VIE131014:VIF131095 VSA131014:VSB131095 WBW131014:WBX131095 WLS131014:WLT131095 WVO131014:WVP131095 JC196550:JD196631 SY196550:SZ196631 ACU196550:ACV196631 AMQ196550:AMR196631 AWM196550:AWN196631 BGI196550:BGJ196631 BQE196550:BQF196631 CAA196550:CAB196631 CJW196550:CJX196631 CTS196550:CTT196631 DDO196550:DDP196631 DNK196550:DNL196631 DXG196550:DXH196631 EHC196550:EHD196631 EQY196550:EQZ196631 FAU196550:FAV196631 FKQ196550:FKR196631 FUM196550:FUN196631 GEI196550:GEJ196631 GOE196550:GOF196631 GYA196550:GYB196631 HHW196550:HHX196631 HRS196550:HRT196631 IBO196550:IBP196631 ILK196550:ILL196631 IVG196550:IVH196631 JFC196550:JFD196631 JOY196550:JOZ196631 JYU196550:JYV196631 KIQ196550:KIR196631 KSM196550:KSN196631 LCI196550:LCJ196631 LME196550:LMF196631 LWA196550:LWB196631 MFW196550:MFX196631 MPS196550:MPT196631 MZO196550:MZP196631 NJK196550:NJL196631 NTG196550:NTH196631 ODC196550:ODD196631 OMY196550:OMZ196631 OWU196550:OWV196631 PGQ196550:PGR196631 PQM196550:PQN196631 QAI196550:QAJ196631 QKE196550:QKF196631 QUA196550:QUB196631 RDW196550:RDX196631 RNS196550:RNT196631 RXO196550:RXP196631 SHK196550:SHL196631 SRG196550:SRH196631 TBC196550:TBD196631 TKY196550:TKZ196631 TUU196550:TUV196631 UEQ196550:UER196631 UOM196550:UON196631 UYI196550:UYJ196631 VIE196550:VIF196631 VSA196550:VSB196631 WBW196550:WBX196631 WLS196550:WLT196631 WVO196550:WVP196631 JC262086:JD262167 SY262086:SZ262167 ACU262086:ACV262167 AMQ262086:AMR262167 AWM262086:AWN262167 BGI262086:BGJ262167 BQE262086:BQF262167 CAA262086:CAB262167 CJW262086:CJX262167 CTS262086:CTT262167 DDO262086:DDP262167 DNK262086:DNL262167 DXG262086:DXH262167 EHC262086:EHD262167 EQY262086:EQZ262167 FAU262086:FAV262167 FKQ262086:FKR262167 FUM262086:FUN262167 GEI262086:GEJ262167 GOE262086:GOF262167 GYA262086:GYB262167 HHW262086:HHX262167 HRS262086:HRT262167 IBO262086:IBP262167 ILK262086:ILL262167 IVG262086:IVH262167 JFC262086:JFD262167 JOY262086:JOZ262167 JYU262086:JYV262167 KIQ262086:KIR262167 KSM262086:KSN262167 LCI262086:LCJ262167 LME262086:LMF262167 LWA262086:LWB262167 MFW262086:MFX262167 MPS262086:MPT262167 MZO262086:MZP262167 NJK262086:NJL262167 NTG262086:NTH262167 ODC262086:ODD262167 OMY262086:OMZ262167 OWU262086:OWV262167 PGQ262086:PGR262167 PQM262086:PQN262167 QAI262086:QAJ262167 QKE262086:QKF262167 QUA262086:QUB262167 RDW262086:RDX262167 RNS262086:RNT262167 RXO262086:RXP262167 SHK262086:SHL262167 SRG262086:SRH262167 TBC262086:TBD262167 TKY262086:TKZ262167 TUU262086:TUV262167 UEQ262086:UER262167 UOM262086:UON262167 UYI262086:UYJ262167 VIE262086:VIF262167 VSA262086:VSB262167 WBW262086:WBX262167 WLS262086:WLT262167 WVO262086:WVP262167 JC327622:JD327703 SY327622:SZ327703 ACU327622:ACV327703 AMQ327622:AMR327703 AWM327622:AWN327703 BGI327622:BGJ327703 BQE327622:BQF327703 CAA327622:CAB327703 CJW327622:CJX327703 CTS327622:CTT327703 DDO327622:DDP327703 DNK327622:DNL327703 DXG327622:DXH327703 EHC327622:EHD327703 EQY327622:EQZ327703 FAU327622:FAV327703 FKQ327622:FKR327703 FUM327622:FUN327703 GEI327622:GEJ327703 GOE327622:GOF327703 GYA327622:GYB327703 HHW327622:HHX327703 HRS327622:HRT327703 IBO327622:IBP327703 ILK327622:ILL327703 IVG327622:IVH327703 JFC327622:JFD327703 JOY327622:JOZ327703 JYU327622:JYV327703 KIQ327622:KIR327703 KSM327622:KSN327703 LCI327622:LCJ327703 LME327622:LMF327703 LWA327622:LWB327703 MFW327622:MFX327703 MPS327622:MPT327703 MZO327622:MZP327703 NJK327622:NJL327703 NTG327622:NTH327703 ODC327622:ODD327703 OMY327622:OMZ327703 OWU327622:OWV327703 PGQ327622:PGR327703 PQM327622:PQN327703 QAI327622:QAJ327703 QKE327622:QKF327703 QUA327622:QUB327703 RDW327622:RDX327703 RNS327622:RNT327703 RXO327622:RXP327703 SHK327622:SHL327703 SRG327622:SRH327703 TBC327622:TBD327703 TKY327622:TKZ327703 TUU327622:TUV327703 UEQ327622:UER327703 UOM327622:UON327703 UYI327622:UYJ327703 VIE327622:VIF327703 VSA327622:VSB327703 WBW327622:WBX327703 WLS327622:WLT327703 WVO327622:WVP327703 JC393158:JD393239 SY393158:SZ393239 ACU393158:ACV393239 AMQ393158:AMR393239 AWM393158:AWN393239 BGI393158:BGJ393239 BQE393158:BQF393239 CAA393158:CAB393239 CJW393158:CJX393239 CTS393158:CTT393239 DDO393158:DDP393239 DNK393158:DNL393239 DXG393158:DXH393239 EHC393158:EHD393239 EQY393158:EQZ393239 FAU393158:FAV393239 FKQ393158:FKR393239 FUM393158:FUN393239 GEI393158:GEJ393239 GOE393158:GOF393239 GYA393158:GYB393239 HHW393158:HHX393239 HRS393158:HRT393239 IBO393158:IBP393239 ILK393158:ILL393239 IVG393158:IVH393239 JFC393158:JFD393239 JOY393158:JOZ393239 JYU393158:JYV393239 KIQ393158:KIR393239 KSM393158:KSN393239 LCI393158:LCJ393239 LME393158:LMF393239 LWA393158:LWB393239 MFW393158:MFX393239 MPS393158:MPT393239 MZO393158:MZP393239 NJK393158:NJL393239 NTG393158:NTH393239 ODC393158:ODD393239 OMY393158:OMZ393239 OWU393158:OWV393239 PGQ393158:PGR393239 PQM393158:PQN393239 QAI393158:QAJ393239 QKE393158:QKF393239 QUA393158:QUB393239 RDW393158:RDX393239 RNS393158:RNT393239 RXO393158:RXP393239 SHK393158:SHL393239 SRG393158:SRH393239 TBC393158:TBD393239 TKY393158:TKZ393239 TUU393158:TUV393239 UEQ393158:UER393239 UOM393158:UON393239 UYI393158:UYJ393239 VIE393158:VIF393239 VSA393158:VSB393239 WBW393158:WBX393239 WLS393158:WLT393239 WVO393158:WVP393239 JC458694:JD458775 SY458694:SZ458775 ACU458694:ACV458775 AMQ458694:AMR458775 AWM458694:AWN458775 BGI458694:BGJ458775 BQE458694:BQF458775 CAA458694:CAB458775 CJW458694:CJX458775 CTS458694:CTT458775 DDO458694:DDP458775 DNK458694:DNL458775 DXG458694:DXH458775 EHC458694:EHD458775 EQY458694:EQZ458775 FAU458694:FAV458775 FKQ458694:FKR458775 FUM458694:FUN458775 GEI458694:GEJ458775 GOE458694:GOF458775 GYA458694:GYB458775 HHW458694:HHX458775 HRS458694:HRT458775 IBO458694:IBP458775 ILK458694:ILL458775 IVG458694:IVH458775 JFC458694:JFD458775 JOY458694:JOZ458775 JYU458694:JYV458775 KIQ458694:KIR458775 KSM458694:KSN458775 LCI458694:LCJ458775 LME458694:LMF458775 LWA458694:LWB458775 MFW458694:MFX458775 MPS458694:MPT458775 MZO458694:MZP458775 NJK458694:NJL458775 NTG458694:NTH458775 ODC458694:ODD458775 OMY458694:OMZ458775 OWU458694:OWV458775 PGQ458694:PGR458775 PQM458694:PQN458775 QAI458694:QAJ458775 QKE458694:QKF458775 QUA458694:QUB458775 RDW458694:RDX458775 RNS458694:RNT458775 RXO458694:RXP458775 SHK458694:SHL458775 SRG458694:SRH458775 TBC458694:TBD458775 TKY458694:TKZ458775 TUU458694:TUV458775 UEQ458694:UER458775 UOM458694:UON458775 UYI458694:UYJ458775 VIE458694:VIF458775 VSA458694:VSB458775 WBW458694:WBX458775 WLS458694:WLT458775 WVO458694:WVP458775 JC524230:JD524311 SY524230:SZ524311 ACU524230:ACV524311 AMQ524230:AMR524311 AWM524230:AWN524311 BGI524230:BGJ524311 BQE524230:BQF524311 CAA524230:CAB524311 CJW524230:CJX524311 CTS524230:CTT524311 DDO524230:DDP524311 DNK524230:DNL524311 DXG524230:DXH524311 EHC524230:EHD524311 EQY524230:EQZ524311 FAU524230:FAV524311 FKQ524230:FKR524311 FUM524230:FUN524311 GEI524230:GEJ524311 GOE524230:GOF524311 GYA524230:GYB524311 HHW524230:HHX524311 HRS524230:HRT524311 IBO524230:IBP524311 ILK524230:ILL524311 IVG524230:IVH524311 JFC524230:JFD524311 JOY524230:JOZ524311 JYU524230:JYV524311 KIQ524230:KIR524311 KSM524230:KSN524311 LCI524230:LCJ524311 LME524230:LMF524311 LWA524230:LWB524311 MFW524230:MFX524311 MPS524230:MPT524311 MZO524230:MZP524311 NJK524230:NJL524311 NTG524230:NTH524311 ODC524230:ODD524311 OMY524230:OMZ524311 OWU524230:OWV524311 PGQ524230:PGR524311 PQM524230:PQN524311 QAI524230:QAJ524311 QKE524230:QKF524311 QUA524230:QUB524311 RDW524230:RDX524311 RNS524230:RNT524311 RXO524230:RXP524311 SHK524230:SHL524311 SRG524230:SRH524311 TBC524230:TBD524311 TKY524230:TKZ524311 TUU524230:TUV524311 UEQ524230:UER524311 UOM524230:UON524311 UYI524230:UYJ524311 VIE524230:VIF524311 VSA524230:VSB524311 WBW524230:WBX524311 WLS524230:WLT524311 WVO524230:WVP524311 JC589766:JD589847 SY589766:SZ589847 ACU589766:ACV589847 AMQ589766:AMR589847 AWM589766:AWN589847 BGI589766:BGJ589847 BQE589766:BQF589847 CAA589766:CAB589847 CJW589766:CJX589847 CTS589766:CTT589847 DDO589766:DDP589847 DNK589766:DNL589847 DXG589766:DXH589847 EHC589766:EHD589847 EQY589766:EQZ589847 FAU589766:FAV589847 FKQ589766:FKR589847 FUM589766:FUN589847 GEI589766:GEJ589847 GOE589766:GOF589847 GYA589766:GYB589847 HHW589766:HHX589847 HRS589766:HRT589847 IBO589766:IBP589847 ILK589766:ILL589847 IVG589766:IVH589847 JFC589766:JFD589847 JOY589766:JOZ589847 JYU589766:JYV589847 KIQ589766:KIR589847 KSM589766:KSN589847 LCI589766:LCJ589847 LME589766:LMF589847 LWA589766:LWB589847 MFW589766:MFX589847 MPS589766:MPT589847 MZO589766:MZP589847 NJK589766:NJL589847 NTG589766:NTH589847 ODC589766:ODD589847 OMY589766:OMZ589847 OWU589766:OWV589847 PGQ589766:PGR589847 PQM589766:PQN589847 QAI589766:QAJ589847 QKE589766:QKF589847 QUA589766:QUB589847 RDW589766:RDX589847 RNS589766:RNT589847 RXO589766:RXP589847 SHK589766:SHL589847 SRG589766:SRH589847 TBC589766:TBD589847 TKY589766:TKZ589847 TUU589766:TUV589847 UEQ589766:UER589847 UOM589766:UON589847 UYI589766:UYJ589847 VIE589766:VIF589847 VSA589766:VSB589847 WBW589766:WBX589847 WLS589766:WLT589847 WVO589766:WVP589847 JC655302:JD655383 SY655302:SZ655383 ACU655302:ACV655383 AMQ655302:AMR655383 AWM655302:AWN655383 BGI655302:BGJ655383 BQE655302:BQF655383 CAA655302:CAB655383 CJW655302:CJX655383 CTS655302:CTT655383 DDO655302:DDP655383 DNK655302:DNL655383 DXG655302:DXH655383 EHC655302:EHD655383 EQY655302:EQZ655383 FAU655302:FAV655383 FKQ655302:FKR655383 FUM655302:FUN655383 GEI655302:GEJ655383 GOE655302:GOF655383 GYA655302:GYB655383 HHW655302:HHX655383 HRS655302:HRT655383 IBO655302:IBP655383 ILK655302:ILL655383 IVG655302:IVH655383 JFC655302:JFD655383 JOY655302:JOZ655383 JYU655302:JYV655383 KIQ655302:KIR655383 KSM655302:KSN655383 LCI655302:LCJ655383 LME655302:LMF655383 LWA655302:LWB655383 MFW655302:MFX655383 MPS655302:MPT655383 MZO655302:MZP655383 NJK655302:NJL655383 NTG655302:NTH655383 ODC655302:ODD655383 OMY655302:OMZ655383 OWU655302:OWV655383 PGQ655302:PGR655383 PQM655302:PQN655383 QAI655302:QAJ655383 QKE655302:QKF655383 QUA655302:QUB655383 RDW655302:RDX655383 RNS655302:RNT655383 RXO655302:RXP655383 SHK655302:SHL655383 SRG655302:SRH655383 TBC655302:TBD655383 TKY655302:TKZ655383 TUU655302:TUV655383 UEQ655302:UER655383 UOM655302:UON655383 UYI655302:UYJ655383 VIE655302:VIF655383 VSA655302:VSB655383 WBW655302:WBX655383 WLS655302:WLT655383 WVO655302:WVP655383 JC720838:JD720919 SY720838:SZ720919 ACU720838:ACV720919 AMQ720838:AMR720919 AWM720838:AWN720919 BGI720838:BGJ720919 BQE720838:BQF720919 CAA720838:CAB720919 CJW720838:CJX720919 CTS720838:CTT720919 DDO720838:DDP720919 DNK720838:DNL720919 DXG720838:DXH720919 EHC720838:EHD720919 EQY720838:EQZ720919 FAU720838:FAV720919 FKQ720838:FKR720919 FUM720838:FUN720919 GEI720838:GEJ720919 GOE720838:GOF720919 GYA720838:GYB720919 HHW720838:HHX720919 HRS720838:HRT720919 IBO720838:IBP720919 ILK720838:ILL720919 IVG720838:IVH720919 JFC720838:JFD720919 JOY720838:JOZ720919 JYU720838:JYV720919 KIQ720838:KIR720919 KSM720838:KSN720919 LCI720838:LCJ720919 LME720838:LMF720919 LWA720838:LWB720919 MFW720838:MFX720919 MPS720838:MPT720919 MZO720838:MZP720919 NJK720838:NJL720919 NTG720838:NTH720919 ODC720838:ODD720919 OMY720838:OMZ720919 OWU720838:OWV720919 PGQ720838:PGR720919 PQM720838:PQN720919 QAI720838:QAJ720919 QKE720838:QKF720919 QUA720838:QUB720919 RDW720838:RDX720919 RNS720838:RNT720919 RXO720838:RXP720919 SHK720838:SHL720919 SRG720838:SRH720919 TBC720838:TBD720919 TKY720838:TKZ720919 TUU720838:TUV720919 UEQ720838:UER720919 UOM720838:UON720919 UYI720838:UYJ720919 VIE720838:VIF720919 VSA720838:VSB720919 WBW720838:WBX720919 WLS720838:WLT720919 WVO720838:WVP720919 JC786374:JD786455 SY786374:SZ786455 ACU786374:ACV786455 AMQ786374:AMR786455 AWM786374:AWN786455 BGI786374:BGJ786455 BQE786374:BQF786455 CAA786374:CAB786455 CJW786374:CJX786455 CTS786374:CTT786455 DDO786374:DDP786455 DNK786374:DNL786455 DXG786374:DXH786455 EHC786374:EHD786455 EQY786374:EQZ786455 FAU786374:FAV786455 FKQ786374:FKR786455 FUM786374:FUN786455 GEI786374:GEJ786455 GOE786374:GOF786455 GYA786374:GYB786455 HHW786374:HHX786455 HRS786374:HRT786455 IBO786374:IBP786455 ILK786374:ILL786455 IVG786374:IVH786455 JFC786374:JFD786455 JOY786374:JOZ786455 JYU786374:JYV786455 KIQ786374:KIR786455 KSM786374:KSN786455 LCI786374:LCJ786455 LME786374:LMF786455 LWA786374:LWB786455 MFW786374:MFX786455 MPS786374:MPT786455 MZO786374:MZP786455 NJK786374:NJL786455 NTG786374:NTH786455 ODC786374:ODD786455 OMY786374:OMZ786455 OWU786374:OWV786455 PGQ786374:PGR786455 PQM786374:PQN786455 QAI786374:QAJ786455 QKE786374:QKF786455 QUA786374:QUB786455 RDW786374:RDX786455 RNS786374:RNT786455 RXO786374:RXP786455 SHK786374:SHL786455 SRG786374:SRH786455 TBC786374:TBD786455 TKY786374:TKZ786455 TUU786374:TUV786455 UEQ786374:UER786455 UOM786374:UON786455 UYI786374:UYJ786455 VIE786374:VIF786455 VSA786374:VSB786455 WBW786374:WBX786455 WLS786374:WLT786455 WVO786374:WVP786455 JC851910:JD851991 SY851910:SZ851991 ACU851910:ACV851991 AMQ851910:AMR851991 AWM851910:AWN851991 BGI851910:BGJ851991 BQE851910:BQF851991 CAA851910:CAB851991 CJW851910:CJX851991 CTS851910:CTT851991 DDO851910:DDP851991 DNK851910:DNL851991 DXG851910:DXH851991 EHC851910:EHD851991 EQY851910:EQZ851991 FAU851910:FAV851991 FKQ851910:FKR851991 FUM851910:FUN851991 GEI851910:GEJ851991 GOE851910:GOF851991 GYA851910:GYB851991 HHW851910:HHX851991 HRS851910:HRT851991 IBO851910:IBP851991 ILK851910:ILL851991 IVG851910:IVH851991 JFC851910:JFD851991 JOY851910:JOZ851991 JYU851910:JYV851991 KIQ851910:KIR851991 KSM851910:KSN851991 LCI851910:LCJ851991 LME851910:LMF851991 LWA851910:LWB851991 MFW851910:MFX851991 MPS851910:MPT851991 MZO851910:MZP851991 NJK851910:NJL851991 NTG851910:NTH851991 ODC851910:ODD851991 OMY851910:OMZ851991 OWU851910:OWV851991 PGQ851910:PGR851991 PQM851910:PQN851991 QAI851910:QAJ851991 QKE851910:QKF851991 QUA851910:QUB851991 RDW851910:RDX851991 RNS851910:RNT851991 RXO851910:RXP851991 SHK851910:SHL851991 SRG851910:SRH851991 TBC851910:TBD851991 TKY851910:TKZ851991 TUU851910:TUV851991 UEQ851910:UER851991 UOM851910:UON851991 UYI851910:UYJ851991 VIE851910:VIF851991 VSA851910:VSB851991 WBW851910:WBX851991 WLS851910:WLT851991 WVO851910:WVP851991 JC917446:JD917527 SY917446:SZ917527 ACU917446:ACV917527 AMQ917446:AMR917527 AWM917446:AWN917527 BGI917446:BGJ917527 BQE917446:BQF917527 CAA917446:CAB917527 CJW917446:CJX917527 CTS917446:CTT917527 DDO917446:DDP917527 DNK917446:DNL917527 DXG917446:DXH917527 EHC917446:EHD917527 EQY917446:EQZ917527 FAU917446:FAV917527 FKQ917446:FKR917527 FUM917446:FUN917527 GEI917446:GEJ917527 GOE917446:GOF917527 GYA917446:GYB917527 HHW917446:HHX917527 HRS917446:HRT917527 IBO917446:IBP917527 ILK917446:ILL917527 IVG917446:IVH917527 JFC917446:JFD917527 JOY917446:JOZ917527 JYU917446:JYV917527 KIQ917446:KIR917527 KSM917446:KSN917527 LCI917446:LCJ917527 LME917446:LMF917527 LWA917446:LWB917527 MFW917446:MFX917527 MPS917446:MPT917527 MZO917446:MZP917527 NJK917446:NJL917527 NTG917446:NTH917527 ODC917446:ODD917527 OMY917446:OMZ917527 OWU917446:OWV917527 PGQ917446:PGR917527 PQM917446:PQN917527 QAI917446:QAJ917527 QKE917446:QKF917527 QUA917446:QUB917527 RDW917446:RDX917527 RNS917446:RNT917527 RXO917446:RXP917527 SHK917446:SHL917527 SRG917446:SRH917527 TBC917446:TBD917527 TKY917446:TKZ917527 TUU917446:TUV917527 UEQ917446:UER917527 UOM917446:UON917527 UYI917446:UYJ917527 VIE917446:VIF917527 VSA917446:VSB917527 WBW917446:WBX917527 WLS917446:WLT917527 WVO917446:WVP917527 JC982982:JD983063 SY982982:SZ983063 ACU982982:ACV983063 AMQ982982:AMR983063 AWM982982:AWN983063 BGI982982:BGJ983063 BQE982982:BQF983063 CAA982982:CAB983063 CJW982982:CJX983063 CTS982982:CTT983063 DDO982982:DDP983063 DNK982982:DNL983063 DXG982982:DXH983063 EHC982982:EHD983063 EQY982982:EQZ983063 FAU982982:FAV983063 FKQ982982:FKR983063 FUM982982:FUN983063 GEI982982:GEJ983063 GOE982982:GOF983063 GYA982982:GYB983063 HHW982982:HHX983063 HRS982982:HRT983063 IBO982982:IBP983063 ILK982982:ILL983063 IVG982982:IVH983063 JFC982982:JFD983063 JOY982982:JOZ983063 JYU982982:JYV983063 KIQ982982:KIR983063 KSM982982:KSN983063 LCI982982:LCJ983063 LME982982:LMF983063 LWA982982:LWB983063 MFW982982:MFX983063 MPS982982:MPT983063 MZO982982:MZP983063 NJK982982:NJL983063 NTG982982:NTH983063 ODC982982:ODD983063 OMY982982:OMZ983063 OWU982982:OWV983063 PGQ982982:PGR983063 PQM982982:PQN983063 QAI982982:QAJ983063 QKE982982:QKF983063 QUA982982:QUB983063 RDW982982:RDX983063 RNS982982:RNT983063 RXO982982:RXP983063 SHK982982:SHL983063 SRG982982:SRH983063 TBC982982:TBD983063 TKY982982:TKZ983063 TUU982982:TUV983063 UEQ982982:UER983063 UOM982982:UON983063 UYI982982:UYJ983063 VIE982982:VIF983063 VSA982982:VSB983063 WBW982982:WBX983063 WLS982982:WLT983063 WVO982982:WVP983063 I65560:I65640 IZ65560:IZ65640 SV65560:SV65640 ACR65560:ACR65640 AMN65560:AMN65640 AWJ65560:AWJ65640 BGF65560:BGF65640 BQB65560:BQB65640 BZX65560:BZX65640 CJT65560:CJT65640 CTP65560:CTP65640 DDL65560:DDL65640 DNH65560:DNH65640 DXD65560:DXD65640 EGZ65560:EGZ65640 EQV65560:EQV65640 FAR65560:FAR65640 FKN65560:FKN65640 FUJ65560:FUJ65640 GEF65560:GEF65640 GOB65560:GOB65640 GXX65560:GXX65640 HHT65560:HHT65640 HRP65560:HRP65640 IBL65560:IBL65640 ILH65560:ILH65640 IVD65560:IVD65640 JEZ65560:JEZ65640 JOV65560:JOV65640 JYR65560:JYR65640 KIN65560:KIN65640 KSJ65560:KSJ65640 LCF65560:LCF65640 LMB65560:LMB65640 LVX65560:LVX65640 MFT65560:MFT65640 MPP65560:MPP65640 MZL65560:MZL65640 NJH65560:NJH65640 NTD65560:NTD65640 OCZ65560:OCZ65640 OMV65560:OMV65640 OWR65560:OWR65640 PGN65560:PGN65640 PQJ65560:PQJ65640 QAF65560:QAF65640 QKB65560:QKB65640 QTX65560:QTX65640 RDT65560:RDT65640 RNP65560:RNP65640 RXL65560:RXL65640 SHH65560:SHH65640 SRD65560:SRD65640 TAZ65560:TAZ65640 TKV65560:TKV65640 TUR65560:TUR65640 UEN65560:UEN65640 UOJ65560:UOJ65640 UYF65560:UYF65640 VIB65560:VIB65640 VRX65560:VRX65640 WBT65560:WBT65640 WLP65560:WLP65640 WVL65560:WVL65640 I131096:I131176 IZ131096:IZ131176 SV131096:SV131176 ACR131096:ACR131176 AMN131096:AMN131176 AWJ131096:AWJ131176 BGF131096:BGF131176 BQB131096:BQB131176 BZX131096:BZX131176 CJT131096:CJT131176 CTP131096:CTP131176 DDL131096:DDL131176 DNH131096:DNH131176 DXD131096:DXD131176 EGZ131096:EGZ131176 EQV131096:EQV131176 FAR131096:FAR131176 FKN131096:FKN131176 FUJ131096:FUJ131176 GEF131096:GEF131176 GOB131096:GOB131176 GXX131096:GXX131176 HHT131096:HHT131176 HRP131096:HRP131176 IBL131096:IBL131176 ILH131096:ILH131176 IVD131096:IVD131176 JEZ131096:JEZ131176 JOV131096:JOV131176 JYR131096:JYR131176 KIN131096:KIN131176 KSJ131096:KSJ131176 LCF131096:LCF131176 LMB131096:LMB131176 LVX131096:LVX131176 MFT131096:MFT131176 MPP131096:MPP131176 MZL131096:MZL131176 NJH131096:NJH131176 NTD131096:NTD131176 OCZ131096:OCZ131176 OMV131096:OMV131176 OWR131096:OWR131176 PGN131096:PGN131176 PQJ131096:PQJ131176 QAF131096:QAF131176 QKB131096:QKB131176 QTX131096:QTX131176 RDT131096:RDT131176 RNP131096:RNP131176 RXL131096:RXL131176 SHH131096:SHH131176 SRD131096:SRD131176 TAZ131096:TAZ131176 TKV131096:TKV131176 TUR131096:TUR131176 UEN131096:UEN131176 UOJ131096:UOJ131176 UYF131096:UYF131176 VIB131096:VIB131176 VRX131096:VRX131176 WBT131096:WBT131176 WLP131096:WLP131176 WVL131096:WVL131176 I196632:I196712 IZ196632:IZ196712 SV196632:SV196712 ACR196632:ACR196712 AMN196632:AMN196712 AWJ196632:AWJ196712 BGF196632:BGF196712 BQB196632:BQB196712 BZX196632:BZX196712 CJT196632:CJT196712 CTP196632:CTP196712 DDL196632:DDL196712 DNH196632:DNH196712 DXD196632:DXD196712 EGZ196632:EGZ196712 EQV196632:EQV196712 FAR196632:FAR196712 FKN196632:FKN196712 FUJ196632:FUJ196712 GEF196632:GEF196712 GOB196632:GOB196712 GXX196632:GXX196712 HHT196632:HHT196712 HRP196632:HRP196712 IBL196632:IBL196712 ILH196632:ILH196712 IVD196632:IVD196712 JEZ196632:JEZ196712 JOV196632:JOV196712 JYR196632:JYR196712 KIN196632:KIN196712 KSJ196632:KSJ196712 LCF196632:LCF196712 LMB196632:LMB196712 LVX196632:LVX196712 MFT196632:MFT196712 MPP196632:MPP196712 MZL196632:MZL196712 NJH196632:NJH196712 NTD196632:NTD196712 OCZ196632:OCZ196712 OMV196632:OMV196712 OWR196632:OWR196712 PGN196632:PGN196712 PQJ196632:PQJ196712 QAF196632:QAF196712 QKB196632:QKB196712 QTX196632:QTX196712 RDT196632:RDT196712 RNP196632:RNP196712 RXL196632:RXL196712 SHH196632:SHH196712 SRD196632:SRD196712 TAZ196632:TAZ196712 TKV196632:TKV196712 TUR196632:TUR196712 UEN196632:UEN196712 UOJ196632:UOJ196712 UYF196632:UYF196712 VIB196632:VIB196712 VRX196632:VRX196712 WBT196632:WBT196712 WLP196632:WLP196712 WVL196632:WVL196712 I262168:I262248 IZ262168:IZ262248 SV262168:SV262248 ACR262168:ACR262248 AMN262168:AMN262248 AWJ262168:AWJ262248 BGF262168:BGF262248 BQB262168:BQB262248 BZX262168:BZX262248 CJT262168:CJT262248 CTP262168:CTP262248 DDL262168:DDL262248 DNH262168:DNH262248 DXD262168:DXD262248 EGZ262168:EGZ262248 EQV262168:EQV262248 FAR262168:FAR262248 FKN262168:FKN262248 FUJ262168:FUJ262248 GEF262168:GEF262248 GOB262168:GOB262248 GXX262168:GXX262248 HHT262168:HHT262248 HRP262168:HRP262248 IBL262168:IBL262248 ILH262168:ILH262248 IVD262168:IVD262248 JEZ262168:JEZ262248 JOV262168:JOV262248 JYR262168:JYR262248 KIN262168:KIN262248 KSJ262168:KSJ262248 LCF262168:LCF262248 LMB262168:LMB262248 LVX262168:LVX262248 MFT262168:MFT262248 MPP262168:MPP262248 MZL262168:MZL262248 NJH262168:NJH262248 NTD262168:NTD262248 OCZ262168:OCZ262248 OMV262168:OMV262248 OWR262168:OWR262248 PGN262168:PGN262248 PQJ262168:PQJ262248 QAF262168:QAF262248 QKB262168:QKB262248 QTX262168:QTX262248 RDT262168:RDT262248 RNP262168:RNP262248 RXL262168:RXL262248 SHH262168:SHH262248 SRD262168:SRD262248 TAZ262168:TAZ262248 TKV262168:TKV262248 TUR262168:TUR262248 UEN262168:UEN262248 UOJ262168:UOJ262248 UYF262168:UYF262248 VIB262168:VIB262248 VRX262168:VRX262248 WBT262168:WBT262248 WLP262168:WLP262248 WVL262168:WVL262248 I327704:I327784 IZ327704:IZ327784 SV327704:SV327784 ACR327704:ACR327784 AMN327704:AMN327784 AWJ327704:AWJ327784 BGF327704:BGF327784 BQB327704:BQB327784 BZX327704:BZX327784 CJT327704:CJT327784 CTP327704:CTP327784 DDL327704:DDL327784 DNH327704:DNH327784 DXD327704:DXD327784 EGZ327704:EGZ327784 EQV327704:EQV327784 FAR327704:FAR327784 FKN327704:FKN327784 FUJ327704:FUJ327784 GEF327704:GEF327784 GOB327704:GOB327784 GXX327704:GXX327784 HHT327704:HHT327784 HRP327704:HRP327784 IBL327704:IBL327784 ILH327704:ILH327784 IVD327704:IVD327784 JEZ327704:JEZ327784 JOV327704:JOV327784 JYR327704:JYR327784 KIN327704:KIN327784 KSJ327704:KSJ327784 LCF327704:LCF327784 LMB327704:LMB327784 LVX327704:LVX327784 MFT327704:MFT327784 MPP327704:MPP327784 MZL327704:MZL327784 NJH327704:NJH327784 NTD327704:NTD327784 OCZ327704:OCZ327784 OMV327704:OMV327784 OWR327704:OWR327784 PGN327704:PGN327784 PQJ327704:PQJ327784 QAF327704:QAF327784 QKB327704:QKB327784 QTX327704:QTX327784 RDT327704:RDT327784 RNP327704:RNP327784 RXL327704:RXL327784 SHH327704:SHH327784 SRD327704:SRD327784 TAZ327704:TAZ327784 TKV327704:TKV327784 TUR327704:TUR327784 UEN327704:UEN327784 UOJ327704:UOJ327784 UYF327704:UYF327784 VIB327704:VIB327784 VRX327704:VRX327784 WBT327704:WBT327784 WLP327704:WLP327784 WVL327704:WVL327784 I393240:I393320 IZ393240:IZ393320 SV393240:SV393320 ACR393240:ACR393320 AMN393240:AMN393320 AWJ393240:AWJ393320 BGF393240:BGF393320 BQB393240:BQB393320 BZX393240:BZX393320 CJT393240:CJT393320 CTP393240:CTP393320 DDL393240:DDL393320 DNH393240:DNH393320 DXD393240:DXD393320 EGZ393240:EGZ393320 EQV393240:EQV393320 FAR393240:FAR393320 FKN393240:FKN393320 FUJ393240:FUJ393320 GEF393240:GEF393320 GOB393240:GOB393320 GXX393240:GXX393320 HHT393240:HHT393320 HRP393240:HRP393320 IBL393240:IBL393320 ILH393240:ILH393320 IVD393240:IVD393320 JEZ393240:JEZ393320 JOV393240:JOV393320 JYR393240:JYR393320 KIN393240:KIN393320 KSJ393240:KSJ393320 LCF393240:LCF393320 LMB393240:LMB393320 LVX393240:LVX393320 MFT393240:MFT393320 MPP393240:MPP393320 MZL393240:MZL393320 NJH393240:NJH393320 NTD393240:NTD393320 OCZ393240:OCZ393320 OMV393240:OMV393320 OWR393240:OWR393320 PGN393240:PGN393320 PQJ393240:PQJ393320 QAF393240:QAF393320 QKB393240:QKB393320 QTX393240:QTX393320 RDT393240:RDT393320 RNP393240:RNP393320 RXL393240:RXL393320 SHH393240:SHH393320 SRD393240:SRD393320 TAZ393240:TAZ393320 TKV393240:TKV393320 TUR393240:TUR393320 UEN393240:UEN393320 UOJ393240:UOJ393320 UYF393240:UYF393320 VIB393240:VIB393320 VRX393240:VRX393320 WBT393240:WBT393320 WLP393240:WLP393320 WVL393240:WVL393320 I458776:I458856 IZ458776:IZ458856 SV458776:SV458856 ACR458776:ACR458856 AMN458776:AMN458856 AWJ458776:AWJ458856 BGF458776:BGF458856 BQB458776:BQB458856 BZX458776:BZX458856 CJT458776:CJT458856 CTP458776:CTP458856 DDL458776:DDL458856 DNH458776:DNH458856 DXD458776:DXD458856 EGZ458776:EGZ458856 EQV458776:EQV458856 FAR458776:FAR458856 FKN458776:FKN458856 FUJ458776:FUJ458856 GEF458776:GEF458856 GOB458776:GOB458856 GXX458776:GXX458856 HHT458776:HHT458856 HRP458776:HRP458856 IBL458776:IBL458856 ILH458776:ILH458856 IVD458776:IVD458856 JEZ458776:JEZ458856 JOV458776:JOV458856 JYR458776:JYR458856 KIN458776:KIN458856 KSJ458776:KSJ458856 LCF458776:LCF458856 LMB458776:LMB458856 LVX458776:LVX458856 MFT458776:MFT458856 MPP458776:MPP458856 MZL458776:MZL458856 NJH458776:NJH458856 NTD458776:NTD458856 OCZ458776:OCZ458856 OMV458776:OMV458856 OWR458776:OWR458856 PGN458776:PGN458856 PQJ458776:PQJ458856 QAF458776:QAF458856 QKB458776:QKB458856 QTX458776:QTX458856 RDT458776:RDT458856 RNP458776:RNP458856 RXL458776:RXL458856 SHH458776:SHH458856 SRD458776:SRD458856 TAZ458776:TAZ458856 TKV458776:TKV458856 TUR458776:TUR458856 UEN458776:UEN458856 UOJ458776:UOJ458856 UYF458776:UYF458856 VIB458776:VIB458856 VRX458776:VRX458856 WBT458776:WBT458856 WLP458776:WLP458856 WVL458776:WVL458856 I524312:I524392 IZ524312:IZ524392 SV524312:SV524392 ACR524312:ACR524392 AMN524312:AMN524392 AWJ524312:AWJ524392 BGF524312:BGF524392 BQB524312:BQB524392 BZX524312:BZX524392 CJT524312:CJT524392 CTP524312:CTP524392 DDL524312:DDL524392 DNH524312:DNH524392 DXD524312:DXD524392 EGZ524312:EGZ524392 EQV524312:EQV524392 FAR524312:FAR524392 FKN524312:FKN524392 FUJ524312:FUJ524392 GEF524312:GEF524392 GOB524312:GOB524392 GXX524312:GXX524392 HHT524312:HHT524392 HRP524312:HRP524392 IBL524312:IBL524392 ILH524312:ILH524392 IVD524312:IVD524392 JEZ524312:JEZ524392 JOV524312:JOV524392 JYR524312:JYR524392 KIN524312:KIN524392 KSJ524312:KSJ524392 LCF524312:LCF524392 LMB524312:LMB524392 LVX524312:LVX524392 MFT524312:MFT524392 MPP524312:MPP524392 MZL524312:MZL524392 NJH524312:NJH524392 NTD524312:NTD524392 OCZ524312:OCZ524392 OMV524312:OMV524392 OWR524312:OWR524392 PGN524312:PGN524392 PQJ524312:PQJ524392 QAF524312:QAF524392 QKB524312:QKB524392 QTX524312:QTX524392 RDT524312:RDT524392 RNP524312:RNP524392 RXL524312:RXL524392 SHH524312:SHH524392 SRD524312:SRD524392 TAZ524312:TAZ524392 TKV524312:TKV524392 TUR524312:TUR524392 UEN524312:UEN524392 UOJ524312:UOJ524392 UYF524312:UYF524392 VIB524312:VIB524392 VRX524312:VRX524392 WBT524312:WBT524392 WLP524312:WLP524392 WVL524312:WVL524392 I589848:I589928 IZ589848:IZ589928 SV589848:SV589928 ACR589848:ACR589928 AMN589848:AMN589928 AWJ589848:AWJ589928 BGF589848:BGF589928 BQB589848:BQB589928 BZX589848:BZX589928 CJT589848:CJT589928 CTP589848:CTP589928 DDL589848:DDL589928 DNH589848:DNH589928 DXD589848:DXD589928 EGZ589848:EGZ589928 EQV589848:EQV589928 FAR589848:FAR589928 FKN589848:FKN589928 FUJ589848:FUJ589928 GEF589848:GEF589928 GOB589848:GOB589928 GXX589848:GXX589928 HHT589848:HHT589928 HRP589848:HRP589928 IBL589848:IBL589928 ILH589848:ILH589928 IVD589848:IVD589928 JEZ589848:JEZ589928 JOV589848:JOV589928 JYR589848:JYR589928 KIN589848:KIN589928 KSJ589848:KSJ589928 LCF589848:LCF589928 LMB589848:LMB589928 LVX589848:LVX589928 MFT589848:MFT589928 MPP589848:MPP589928 MZL589848:MZL589928 NJH589848:NJH589928 NTD589848:NTD589928 OCZ589848:OCZ589928 OMV589848:OMV589928 OWR589848:OWR589928 PGN589848:PGN589928 PQJ589848:PQJ589928 QAF589848:QAF589928 QKB589848:QKB589928 QTX589848:QTX589928 RDT589848:RDT589928 RNP589848:RNP589928 RXL589848:RXL589928 SHH589848:SHH589928 SRD589848:SRD589928 TAZ589848:TAZ589928 TKV589848:TKV589928 TUR589848:TUR589928 UEN589848:UEN589928 UOJ589848:UOJ589928 UYF589848:UYF589928 VIB589848:VIB589928 VRX589848:VRX589928 WBT589848:WBT589928 WLP589848:WLP589928 WVL589848:WVL589928 I655384:I655464 IZ655384:IZ655464 SV655384:SV655464 ACR655384:ACR655464 AMN655384:AMN655464 AWJ655384:AWJ655464 BGF655384:BGF655464 BQB655384:BQB655464 BZX655384:BZX655464 CJT655384:CJT655464 CTP655384:CTP655464 DDL655384:DDL655464 DNH655384:DNH655464 DXD655384:DXD655464 EGZ655384:EGZ655464 EQV655384:EQV655464 FAR655384:FAR655464 FKN655384:FKN655464 FUJ655384:FUJ655464 GEF655384:GEF655464 GOB655384:GOB655464 GXX655384:GXX655464 HHT655384:HHT655464 HRP655384:HRP655464 IBL655384:IBL655464 ILH655384:ILH655464 IVD655384:IVD655464 JEZ655384:JEZ655464 JOV655384:JOV655464 JYR655384:JYR655464 KIN655384:KIN655464 KSJ655384:KSJ655464 LCF655384:LCF655464 LMB655384:LMB655464 LVX655384:LVX655464 MFT655384:MFT655464 MPP655384:MPP655464 MZL655384:MZL655464 NJH655384:NJH655464 NTD655384:NTD655464 OCZ655384:OCZ655464 OMV655384:OMV655464 OWR655384:OWR655464 PGN655384:PGN655464 PQJ655384:PQJ655464 QAF655384:QAF655464 QKB655384:QKB655464 QTX655384:QTX655464 RDT655384:RDT655464 RNP655384:RNP655464 RXL655384:RXL655464 SHH655384:SHH655464 SRD655384:SRD655464 TAZ655384:TAZ655464 TKV655384:TKV655464 TUR655384:TUR655464 UEN655384:UEN655464 UOJ655384:UOJ655464 UYF655384:UYF655464 VIB655384:VIB655464 VRX655384:VRX655464 WBT655384:WBT655464 WLP655384:WLP655464 WVL655384:WVL655464 I720920:I721000 IZ720920:IZ721000 SV720920:SV721000 ACR720920:ACR721000 AMN720920:AMN721000 AWJ720920:AWJ721000 BGF720920:BGF721000 BQB720920:BQB721000 BZX720920:BZX721000 CJT720920:CJT721000 CTP720920:CTP721000 DDL720920:DDL721000 DNH720920:DNH721000 DXD720920:DXD721000 EGZ720920:EGZ721000 EQV720920:EQV721000 FAR720920:FAR721000 FKN720920:FKN721000 FUJ720920:FUJ721000 GEF720920:GEF721000 GOB720920:GOB721000 GXX720920:GXX721000 HHT720920:HHT721000 HRP720920:HRP721000 IBL720920:IBL721000 ILH720920:ILH721000 IVD720920:IVD721000 JEZ720920:JEZ721000 JOV720920:JOV721000 JYR720920:JYR721000 KIN720920:KIN721000 KSJ720920:KSJ721000 LCF720920:LCF721000 LMB720920:LMB721000 LVX720920:LVX721000 MFT720920:MFT721000 MPP720920:MPP721000 MZL720920:MZL721000 NJH720920:NJH721000 NTD720920:NTD721000 OCZ720920:OCZ721000 OMV720920:OMV721000 OWR720920:OWR721000 PGN720920:PGN721000 PQJ720920:PQJ721000 QAF720920:QAF721000 QKB720920:QKB721000 QTX720920:QTX721000 RDT720920:RDT721000 RNP720920:RNP721000 RXL720920:RXL721000 SHH720920:SHH721000 SRD720920:SRD721000 TAZ720920:TAZ721000 TKV720920:TKV721000 TUR720920:TUR721000 UEN720920:UEN721000 UOJ720920:UOJ721000 UYF720920:UYF721000 VIB720920:VIB721000 VRX720920:VRX721000 WBT720920:WBT721000 WLP720920:WLP721000 WVL720920:WVL721000 I786456:I786536 IZ786456:IZ786536 SV786456:SV786536 ACR786456:ACR786536 AMN786456:AMN786536 AWJ786456:AWJ786536 BGF786456:BGF786536 BQB786456:BQB786536 BZX786456:BZX786536 CJT786456:CJT786536 CTP786456:CTP786536 DDL786456:DDL786536 DNH786456:DNH786536 DXD786456:DXD786536 EGZ786456:EGZ786536 EQV786456:EQV786536 FAR786456:FAR786536 FKN786456:FKN786536 FUJ786456:FUJ786536 GEF786456:GEF786536 GOB786456:GOB786536 GXX786456:GXX786536 HHT786456:HHT786536 HRP786456:HRP786536 IBL786456:IBL786536 ILH786456:ILH786536 IVD786456:IVD786536 JEZ786456:JEZ786536 JOV786456:JOV786536 JYR786456:JYR786536 KIN786456:KIN786536 KSJ786456:KSJ786536 LCF786456:LCF786536 LMB786456:LMB786536 LVX786456:LVX786536 MFT786456:MFT786536 MPP786456:MPP786536 MZL786456:MZL786536 NJH786456:NJH786536 NTD786456:NTD786536 OCZ786456:OCZ786536 OMV786456:OMV786536 OWR786456:OWR786536 PGN786456:PGN786536 PQJ786456:PQJ786536 QAF786456:QAF786536 QKB786456:QKB786536 QTX786456:QTX786536 RDT786456:RDT786536 RNP786456:RNP786536 RXL786456:RXL786536 SHH786456:SHH786536 SRD786456:SRD786536 TAZ786456:TAZ786536 TKV786456:TKV786536 TUR786456:TUR786536 UEN786456:UEN786536 UOJ786456:UOJ786536 UYF786456:UYF786536 VIB786456:VIB786536 VRX786456:VRX786536 WBT786456:WBT786536 WLP786456:WLP786536 WVL786456:WVL786536 I851992:I852072 IZ851992:IZ852072 SV851992:SV852072 ACR851992:ACR852072 AMN851992:AMN852072 AWJ851992:AWJ852072 BGF851992:BGF852072 BQB851992:BQB852072 BZX851992:BZX852072 CJT851992:CJT852072 CTP851992:CTP852072 DDL851992:DDL852072 DNH851992:DNH852072 DXD851992:DXD852072 EGZ851992:EGZ852072 EQV851992:EQV852072 FAR851992:FAR852072 FKN851992:FKN852072 FUJ851992:FUJ852072 GEF851992:GEF852072 GOB851992:GOB852072 GXX851992:GXX852072 HHT851992:HHT852072 HRP851992:HRP852072 IBL851992:IBL852072 ILH851992:ILH852072 IVD851992:IVD852072 JEZ851992:JEZ852072 JOV851992:JOV852072 JYR851992:JYR852072 KIN851992:KIN852072 KSJ851992:KSJ852072 LCF851992:LCF852072 LMB851992:LMB852072 LVX851992:LVX852072 MFT851992:MFT852072 MPP851992:MPP852072 MZL851992:MZL852072 NJH851992:NJH852072 NTD851992:NTD852072 OCZ851992:OCZ852072 OMV851992:OMV852072 OWR851992:OWR852072 PGN851992:PGN852072 PQJ851992:PQJ852072 QAF851992:QAF852072 QKB851992:QKB852072 QTX851992:QTX852072 RDT851992:RDT852072 RNP851992:RNP852072 RXL851992:RXL852072 SHH851992:SHH852072 SRD851992:SRD852072 TAZ851992:TAZ852072 TKV851992:TKV852072 TUR851992:TUR852072 UEN851992:UEN852072 UOJ851992:UOJ852072 UYF851992:UYF852072 VIB851992:VIB852072 VRX851992:VRX852072 WBT851992:WBT852072 WLP851992:WLP852072 WVL851992:WVL852072 I917528:I917608 IZ917528:IZ917608 SV917528:SV917608 ACR917528:ACR917608 AMN917528:AMN917608 AWJ917528:AWJ917608 BGF917528:BGF917608 BQB917528:BQB917608 BZX917528:BZX917608 CJT917528:CJT917608 CTP917528:CTP917608 DDL917528:DDL917608 DNH917528:DNH917608 DXD917528:DXD917608 EGZ917528:EGZ917608 EQV917528:EQV917608 FAR917528:FAR917608 FKN917528:FKN917608 FUJ917528:FUJ917608 GEF917528:GEF917608 GOB917528:GOB917608 GXX917528:GXX917608 HHT917528:HHT917608 HRP917528:HRP917608 IBL917528:IBL917608 ILH917528:ILH917608 IVD917528:IVD917608 JEZ917528:JEZ917608 JOV917528:JOV917608 JYR917528:JYR917608 KIN917528:KIN917608 KSJ917528:KSJ917608 LCF917528:LCF917608 LMB917528:LMB917608 LVX917528:LVX917608 MFT917528:MFT917608 MPP917528:MPP917608 MZL917528:MZL917608 NJH917528:NJH917608 NTD917528:NTD917608 OCZ917528:OCZ917608 OMV917528:OMV917608 OWR917528:OWR917608 PGN917528:PGN917608 PQJ917528:PQJ917608 QAF917528:QAF917608 QKB917528:QKB917608 QTX917528:QTX917608 RDT917528:RDT917608 RNP917528:RNP917608 RXL917528:RXL917608 SHH917528:SHH917608 SRD917528:SRD917608 TAZ917528:TAZ917608 TKV917528:TKV917608 TUR917528:TUR917608 UEN917528:UEN917608 UOJ917528:UOJ917608 UYF917528:UYF917608 VIB917528:VIB917608 VRX917528:VRX917608 WBT917528:WBT917608 WLP917528:WLP917608 WVL917528:WVL917608 I983064:I983144 IZ983064:IZ983144 SV983064:SV983144 ACR983064:ACR983144 AMN983064:AMN983144 AWJ983064:AWJ983144 BGF983064:BGF983144 BQB983064:BQB983144 BZX983064:BZX983144 CJT983064:CJT983144 CTP983064:CTP983144 DDL983064:DDL983144 DNH983064:DNH983144 DXD983064:DXD983144 EGZ983064:EGZ983144 EQV983064:EQV983144 FAR983064:FAR983144 FKN983064:FKN983144 FUJ983064:FUJ983144 GEF983064:GEF983144 GOB983064:GOB983144 GXX983064:GXX983144 HHT983064:HHT983144 HRP983064:HRP983144 IBL983064:IBL983144 ILH983064:ILH983144 IVD983064:IVD983144 JEZ983064:JEZ983144 JOV983064:JOV983144 JYR983064:JYR983144 KIN983064:KIN983144 KSJ983064:KSJ983144 LCF983064:LCF983144 LMB983064:LMB983144 LVX983064:LVX983144 MFT983064:MFT983144 MPP983064:MPP983144 MZL983064:MZL983144 NJH983064:NJH983144 NTD983064:NTD983144 OCZ983064:OCZ983144 OMV983064:OMV983144 OWR983064:OWR983144 PGN983064:PGN983144 PQJ983064:PQJ983144 QAF983064:QAF983144 QKB983064:QKB983144 QTX983064:QTX983144 RDT983064:RDT983144 RNP983064:RNP983144 RXL983064:RXL983144 SHH983064:SHH983144 SRD983064:SRD983144 TAZ983064:TAZ983144 TKV983064:TKV983144 TUR983064:TUR983144 UEN983064:UEN983144 UOJ983064:UOJ983144 UYF983064:UYF983144 VIB983064:VIB983144 VRX983064:VRX983144 WBT983064:WBT983144 WLP983064:WLP983144 WVL983064:WVL983144 J65562:J65601 JA65562:JA65601 SW65562:SW65601 ACS65562:ACS65601 AMO65562:AMO65601 AWK65562:AWK65601 BGG65562:BGG65601 BQC65562:BQC65601 BZY65562:BZY65601 CJU65562:CJU65601 CTQ65562:CTQ65601 DDM65562:DDM65601 DNI65562:DNI65601 DXE65562:DXE65601 EHA65562:EHA65601 EQW65562:EQW65601 FAS65562:FAS65601 FKO65562:FKO65601 FUK65562:FUK65601 GEG65562:GEG65601 GOC65562:GOC65601 GXY65562:GXY65601 HHU65562:HHU65601 HRQ65562:HRQ65601 IBM65562:IBM65601 ILI65562:ILI65601 IVE65562:IVE65601 JFA65562:JFA65601 JOW65562:JOW65601 JYS65562:JYS65601 KIO65562:KIO65601 KSK65562:KSK65601 LCG65562:LCG65601 LMC65562:LMC65601 LVY65562:LVY65601 MFU65562:MFU65601 MPQ65562:MPQ65601 MZM65562:MZM65601 NJI65562:NJI65601 NTE65562:NTE65601 ODA65562:ODA65601 OMW65562:OMW65601 OWS65562:OWS65601 PGO65562:PGO65601 PQK65562:PQK65601 QAG65562:QAG65601 QKC65562:QKC65601 QTY65562:QTY65601 RDU65562:RDU65601 RNQ65562:RNQ65601 RXM65562:RXM65601 SHI65562:SHI65601 SRE65562:SRE65601 TBA65562:TBA65601 TKW65562:TKW65601 TUS65562:TUS65601 UEO65562:UEO65601 UOK65562:UOK65601 UYG65562:UYG65601 VIC65562:VIC65601 VRY65562:VRY65601 WBU65562:WBU65601 WLQ65562:WLQ65601 WVM65562:WVM65601 J131098:J131137 JA131098:JA131137 SW131098:SW131137 ACS131098:ACS131137 AMO131098:AMO131137 AWK131098:AWK131137 BGG131098:BGG131137 BQC131098:BQC131137 BZY131098:BZY131137 CJU131098:CJU131137 CTQ131098:CTQ131137 DDM131098:DDM131137 DNI131098:DNI131137 DXE131098:DXE131137 EHA131098:EHA131137 EQW131098:EQW131137 FAS131098:FAS131137 FKO131098:FKO131137 FUK131098:FUK131137 GEG131098:GEG131137 GOC131098:GOC131137 GXY131098:GXY131137 HHU131098:HHU131137 HRQ131098:HRQ131137 IBM131098:IBM131137 ILI131098:ILI131137 IVE131098:IVE131137 JFA131098:JFA131137 JOW131098:JOW131137 JYS131098:JYS131137 KIO131098:KIO131137 KSK131098:KSK131137 LCG131098:LCG131137 LMC131098:LMC131137 LVY131098:LVY131137 MFU131098:MFU131137 MPQ131098:MPQ131137 MZM131098:MZM131137 NJI131098:NJI131137 NTE131098:NTE131137 ODA131098:ODA131137 OMW131098:OMW131137 OWS131098:OWS131137 PGO131098:PGO131137 PQK131098:PQK131137 QAG131098:QAG131137 QKC131098:QKC131137 QTY131098:QTY131137 RDU131098:RDU131137 RNQ131098:RNQ131137 RXM131098:RXM131137 SHI131098:SHI131137 SRE131098:SRE131137 TBA131098:TBA131137 TKW131098:TKW131137 TUS131098:TUS131137 UEO131098:UEO131137 UOK131098:UOK131137 UYG131098:UYG131137 VIC131098:VIC131137 VRY131098:VRY131137 WBU131098:WBU131137 WLQ131098:WLQ131137 WVM131098:WVM131137 J196634:J196673 JA196634:JA196673 SW196634:SW196673 ACS196634:ACS196673 AMO196634:AMO196673 AWK196634:AWK196673 BGG196634:BGG196673 BQC196634:BQC196673 BZY196634:BZY196673 CJU196634:CJU196673 CTQ196634:CTQ196673 DDM196634:DDM196673 DNI196634:DNI196673 DXE196634:DXE196673 EHA196634:EHA196673 EQW196634:EQW196673 FAS196634:FAS196673 FKO196634:FKO196673 FUK196634:FUK196673 GEG196634:GEG196673 GOC196634:GOC196673 GXY196634:GXY196673 HHU196634:HHU196673 HRQ196634:HRQ196673 IBM196634:IBM196673 ILI196634:ILI196673 IVE196634:IVE196673 JFA196634:JFA196673 JOW196634:JOW196673 JYS196634:JYS196673 KIO196634:KIO196673 KSK196634:KSK196673 LCG196634:LCG196673 LMC196634:LMC196673 LVY196634:LVY196673 MFU196634:MFU196673 MPQ196634:MPQ196673 MZM196634:MZM196673 NJI196634:NJI196673 NTE196634:NTE196673 ODA196634:ODA196673 OMW196634:OMW196673 OWS196634:OWS196673 PGO196634:PGO196673 PQK196634:PQK196673 QAG196634:QAG196673 QKC196634:QKC196673 QTY196634:QTY196673 RDU196634:RDU196673 RNQ196634:RNQ196673 RXM196634:RXM196673 SHI196634:SHI196673 SRE196634:SRE196673 TBA196634:TBA196673 TKW196634:TKW196673 TUS196634:TUS196673 UEO196634:UEO196673 UOK196634:UOK196673 UYG196634:UYG196673 VIC196634:VIC196673 VRY196634:VRY196673 WBU196634:WBU196673 WLQ196634:WLQ196673 WVM196634:WVM196673 J262170:J262209 JA262170:JA262209 SW262170:SW262209 ACS262170:ACS262209 AMO262170:AMO262209 AWK262170:AWK262209 BGG262170:BGG262209 BQC262170:BQC262209 BZY262170:BZY262209 CJU262170:CJU262209 CTQ262170:CTQ262209 DDM262170:DDM262209 DNI262170:DNI262209 DXE262170:DXE262209 EHA262170:EHA262209 EQW262170:EQW262209 FAS262170:FAS262209 FKO262170:FKO262209 FUK262170:FUK262209 GEG262170:GEG262209 GOC262170:GOC262209 GXY262170:GXY262209 HHU262170:HHU262209 HRQ262170:HRQ262209 IBM262170:IBM262209 ILI262170:ILI262209 IVE262170:IVE262209 JFA262170:JFA262209 JOW262170:JOW262209 JYS262170:JYS262209 KIO262170:KIO262209 KSK262170:KSK262209 LCG262170:LCG262209 LMC262170:LMC262209 LVY262170:LVY262209 MFU262170:MFU262209 MPQ262170:MPQ262209 MZM262170:MZM262209 NJI262170:NJI262209 NTE262170:NTE262209 ODA262170:ODA262209 OMW262170:OMW262209 OWS262170:OWS262209 PGO262170:PGO262209 PQK262170:PQK262209 QAG262170:QAG262209 QKC262170:QKC262209 QTY262170:QTY262209 RDU262170:RDU262209 RNQ262170:RNQ262209 RXM262170:RXM262209 SHI262170:SHI262209 SRE262170:SRE262209 TBA262170:TBA262209 TKW262170:TKW262209 TUS262170:TUS262209 UEO262170:UEO262209 UOK262170:UOK262209 UYG262170:UYG262209 VIC262170:VIC262209 VRY262170:VRY262209 WBU262170:WBU262209 WLQ262170:WLQ262209 WVM262170:WVM262209 J327706:J327745 JA327706:JA327745 SW327706:SW327745 ACS327706:ACS327745 AMO327706:AMO327745 AWK327706:AWK327745 BGG327706:BGG327745 BQC327706:BQC327745 BZY327706:BZY327745 CJU327706:CJU327745 CTQ327706:CTQ327745 DDM327706:DDM327745 DNI327706:DNI327745 DXE327706:DXE327745 EHA327706:EHA327745 EQW327706:EQW327745 FAS327706:FAS327745 FKO327706:FKO327745 FUK327706:FUK327745 GEG327706:GEG327745 GOC327706:GOC327745 GXY327706:GXY327745 HHU327706:HHU327745 HRQ327706:HRQ327745 IBM327706:IBM327745 ILI327706:ILI327745 IVE327706:IVE327745 JFA327706:JFA327745 JOW327706:JOW327745 JYS327706:JYS327745 KIO327706:KIO327745 KSK327706:KSK327745 LCG327706:LCG327745 LMC327706:LMC327745 LVY327706:LVY327745 MFU327706:MFU327745 MPQ327706:MPQ327745 MZM327706:MZM327745 NJI327706:NJI327745 NTE327706:NTE327745 ODA327706:ODA327745 OMW327706:OMW327745 OWS327706:OWS327745 PGO327706:PGO327745 PQK327706:PQK327745 QAG327706:QAG327745 QKC327706:QKC327745 QTY327706:QTY327745 RDU327706:RDU327745 RNQ327706:RNQ327745 RXM327706:RXM327745 SHI327706:SHI327745 SRE327706:SRE327745 TBA327706:TBA327745 TKW327706:TKW327745 TUS327706:TUS327745 UEO327706:UEO327745 UOK327706:UOK327745 UYG327706:UYG327745 VIC327706:VIC327745 VRY327706:VRY327745 WBU327706:WBU327745 WLQ327706:WLQ327745 WVM327706:WVM327745 J393242:J393281 JA393242:JA393281 SW393242:SW393281 ACS393242:ACS393281 AMO393242:AMO393281 AWK393242:AWK393281 BGG393242:BGG393281 BQC393242:BQC393281 BZY393242:BZY393281 CJU393242:CJU393281 CTQ393242:CTQ393281 DDM393242:DDM393281 DNI393242:DNI393281 DXE393242:DXE393281 EHA393242:EHA393281 EQW393242:EQW393281 FAS393242:FAS393281 FKO393242:FKO393281 FUK393242:FUK393281 GEG393242:GEG393281 GOC393242:GOC393281 GXY393242:GXY393281 HHU393242:HHU393281 HRQ393242:HRQ393281 IBM393242:IBM393281 ILI393242:ILI393281 IVE393242:IVE393281 JFA393242:JFA393281 JOW393242:JOW393281 JYS393242:JYS393281 KIO393242:KIO393281 KSK393242:KSK393281 LCG393242:LCG393281 LMC393242:LMC393281 LVY393242:LVY393281 MFU393242:MFU393281 MPQ393242:MPQ393281 MZM393242:MZM393281 NJI393242:NJI393281 NTE393242:NTE393281 ODA393242:ODA393281 OMW393242:OMW393281 OWS393242:OWS393281 PGO393242:PGO393281 PQK393242:PQK393281 QAG393242:QAG393281 QKC393242:QKC393281 QTY393242:QTY393281 RDU393242:RDU393281 RNQ393242:RNQ393281 RXM393242:RXM393281 SHI393242:SHI393281 SRE393242:SRE393281 TBA393242:TBA393281 TKW393242:TKW393281 TUS393242:TUS393281 UEO393242:UEO393281 UOK393242:UOK393281 UYG393242:UYG393281 VIC393242:VIC393281 VRY393242:VRY393281 WBU393242:WBU393281 WLQ393242:WLQ393281 WVM393242:WVM393281 J458778:J458817 JA458778:JA458817 SW458778:SW458817 ACS458778:ACS458817 AMO458778:AMO458817 AWK458778:AWK458817 BGG458778:BGG458817 BQC458778:BQC458817 BZY458778:BZY458817 CJU458778:CJU458817 CTQ458778:CTQ458817 DDM458778:DDM458817 DNI458778:DNI458817 DXE458778:DXE458817 EHA458778:EHA458817 EQW458778:EQW458817 FAS458778:FAS458817 FKO458778:FKO458817 FUK458778:FUK458817 GEG458778:GEG458817 GOC458778:GOC458817 GXY458778:GXY458817 HHU458778:HHU458817 HRQ458778:HRQ458817 IBM458778:IBM458817 ILI458778:ILI458817 IVE458778:IVE458817 JFA458778:JFA458817 JOW458778:JOW458817 JYS458778:JYS458817 KIO458778:KIO458817 KSK458778:KSK458817 LCG458778:LCG458817 LMC458778:LMC458817 LVY458778:LVY458817 MFU458778:MFU458817 MPQ458778:MPQ458817 MZM458778:MZM458817 NJI458778:NJI458817 NTE458778:NTE458817 ODA458778:ODA458817 OMW458778:OMW458817 OWS458778:OWS458817 PGO458778:PGO458817 PQK458778:PQK458817 QAG458778:QAG458817 QKC458778:QKC458817 QTY458778:QTY458817 RDU458778:RDU458817 RNQ458778:RNQ458817 RXM458778:RXM458817 SHI458778:SHI458817 SRE458778:SRE458817 TBA458778:TBA458817 TKW458778:TKW458817 TUS458778:TUS458817 UEO458778:UEO458817 UOK458778:UOK458817 UYG458778:UYG458817 VIC458778:VIC458817 VRY458778:VRY458817 WBU458778:WBU458817 WLQ458778:WLQ458817 WVM458778:WVM458817 J524314:J524353 JA524314:JA524353 SW524314:SW524353 ACS524314:ACS524353 AMO524314:AMO524353 AWK524314:AWK524353 BGG524314:BGG524353 BQC524314:BQC524353 BZY524314:BZY524353 CJU524314:CJU524353 CTQ524314:CTQ524353 DDM524314:DDM524353 DNI524314:DNI524353 DXE524314:DXE524353 EHA524314:EHA524353 EQW524314:EQW524353 FAS524314:FAS524353 FKO524314:FKO524353 FUK524314:FUK524353 GEG524314:GEG524353 GOC524314:GOC524353 GXY524314:GXY524353 HHU524314:HHU524353 HRQ524314:HRQ524353 IBM524314:IBM524353 ILI524314:ILI524353 IVE524314:IVE524353 JFA524314:JFA524353 JOW524314:JOW524353 JYS524314:JYS524353 KIO524314:KIO524353 KSK524314:KSK524353 LCG524314:LCG524353 LMC524314:LMC524353 LVY524314:LVY524353 MFU524314:MFU524353 MPQ524314:MPQ524353 MZM524314:MZM524353 NJI524314:NJI524353 NTE524314:NTE524353 ODA524314:ODA524353 OMW524314:OMW524353 OWS524314:OWS524353 PGO524314:PGO524353 PQK524314:PQK524353 QAG524314:QAG524353 QKC524314:QKC524353 QTY524314:QTY524353 RDU524314:RDU524353 RNQ524314:RNQ524353 RXM524314:RXM524353 SHI524314:SHI524353 SRE524314:SRE524353 TBA524314:TBA524353 TKW524314:TKW524353 TUS524314:TUS524353 UEO524314:UEO524353 UOK524314:UOK524353 UYG524314:UYG524353 VIC524314:VIC524353 VRY524314:VRY524353 WBU524314:WBU524353 WLQ524314:WLQ524353 WVM524314:WVM524353 J589850:J589889 JA589850:JA589889 SW589850:SW589889 ACS589850:ACS589889 AMO589850:AMO589889 AWK589850:AWK589889 BGG589850:BGG589889 BQC589850:BQC589889 BZY589850:BZY589889 CJU589850:CJU589889 CTQ589850:CTQ589889 DDM589850:DDM589889 DNI589850:DNI589889 DXE589850:DXE589889 EHA589850:EHA589889 EQW589850:EQW589889 FAS589850:FAS589889 FKO589850:FKO589889 FUK589850:FUK589889 GEG589850:GEG589889 GOC589850:GOC589889 GXY589850:GXY589889 HHU589850:HHU589889 HRQ589850:HRQ589889 IBM589850:IBM589889 ILI589850:ILI589889 IVE589850:IVE589889 JFA589850:JFA589889 JOW589850:JOW589889 JYS589850:JYS589889 KIO589850:KIO589889 KSK589850:KSK589889 LCG589850:LCG589889 LMC589850:LMC589889 LVY589850:LVY589889 MFU589850:MFU589889 MPQ589850:MPQ589889 MZM589850:MZM589889 NJI589850:NJI589889 NTE589850:NTE589889 ODA589850:ODA589889 OMW589850:OMW589889 OWS589850:OWS589889 PGO589850:PGO589889 PQK589850:PQK589889 QAG589850:QAG589889 QKC589850:QKC589889 QTY589850:QTY589889 RDU589850:RDU589889 RNQ589850:RNQ589889 RXM589850:RXM589889 SHI589850:SHI589889 SRE589850:SRE589889 TBA589850:TBA589889 TKW589850:TKW589889 TUS589850:TUS589889 UEO589850:UEO589889 UOK589850:UOK589889 UYG589850:UYG589889 VIC589850:VIC589889 VRY589850:VRY589889 WBU589850:WBU589889 WLQ589850:WLQ589889 WVM589850:WVM589889 J655386:J655425 JA655386:JA655425 SW655386:SW655425 ACS655386:ACS655425 AMO655386:AMO655425 AWK655386:AWK655425 BGG655386:BGG655425 BQC655386:BQC655425 BZY655386:BZY655425 CJU655386:CJU655425 CTQ655386:CTQ655425 DDM655386:DDM655425 DNI655386:DNI655425 DXE655386:DXE655425 EHA655386:EHA655425 EQW655386:EQW655425 FAS655386:FAS655425 FKO655386:FKO655425 FUK655386:FUK655425 GEG655386:GEG655425 GOC655386:GOC655425 GXY655386:GXY655425 HHU655386:HHU655425 HRQ655386:HRQ655425 IBM655386:IBM655425 ILI655386:ILI655425 IVE655386:IVE655425 JFA655386:JFA655425 JOW655386:JOW655425 JYS655386:JYS655425 KIO655386:KIO655425 KSK655386:KSK655425 LCG655386:LCG655425 LMC655386:LMC655425 LVY655386:LVY655425 MFU655386:MFU655425 MPQ655386:MPQ655425 MZM655386:MZM655425 NJI655386:NJI655425 NTE655386:NTE655425 ODA655386:ODA655425 OMW655386:OMW655425 OWS655386:OWS655425 PGO655386:PGO655425 PQK655386:PQK655425 QAG655386:QAG655425 QKC655386:QKC655425 QTY655386:QTY655425 RDU655386:RDU655425 RNQ655386:RNQ655425 RXM655386:RXM655425 SHI655386:SHI655425 SRE655386:SRE655425 TBA655386:TBA655425 TKW655386:TKW655425 TUS655386:TUS655425 UEO655386:UEO655425 UOK655386:UOK655425 UYG655386:UYG655425 VIC655386:VIC655425 VRY655386:VRY655425 WBU655386:WBU655425 WLQ655386:WLQ655425 WVM655386:WVM655425 J720922:J720961 JA720922:JA720961 SW720922:SW720961 ACS720922:ACS720961 AMO720922:AMO720961 AWK720922:AWK720961 BGG720922:BGG720961 BQC720922:BQC720961 BZY720922:BZY720961 CJU720922:CJU720961 CTQ720922:CTQ720961 DDM720922:DDM720961 DNI720922:DNI720961 DXE720922:DXE720961 EHA720922:EHA720961 EQW720922:EQW720961 FAS720922:FAS720961 FKO720922:FKO720961 FUK720922:FUK720961 GEG720922:GEG720961 GOC720922:GOC720961 GXY720922:GXY720961 HHU720922:HHU720961 HRQ720922:HRQ720961 IBM720922:IBM720961 ILI720922:ILI720961 IVE720922:IVE720961 JFA720922:JFA720961 JOW720922:JOW720961 JYS720922:JYS720961 KIO720922:KIO720961 KSK720922:KSK720961 LCG720922:LCG720961 LMC720922:LMC720961 LVY720922:LVY720961 MFU720922:MFU720961 MPQ720922:MPQ720961 MZM720922:MZM720961 NJI720922:NJI720961 NTE720922:NTE720961 ODA720922:ODA720961 OMW720922:OMW720961 OWS720922:OWS720961 PGO720922:PGO720961 PQK720922:PQK720961 QAG720922:QAG720961 QKC720922:QKC720961 QTY720922:QTY720961 RDU720922:RDU720961 RNQ720922:RNQ720961 RXM720922:RXM720961 SHI720922:SHI720961 SRE720922:SRE720961 TBA720922:TBA720961 TKW720922:TKW720961 TUS720922:TUS720961 UEO720922:UEO720961 UOK720922:UOK720961 UYG720922:UYG720961 VIC720922:VIC720961 VRY720922:VRY720961 WBU720922:WBU720961 WLQ720922:WLQ720961 WVM720922:WVM720961 J786458:J786497 JA786458:JA786497 SW786458:SW786497 ACS786458:ACS786497 AMO786458:AMO786497 AWK786458:AWK786497 BGG786458:BGG786497 BQC786458:BQC786497 BZY786458:BZY786497 CJU786458:CJU786497 CTQ786458:CTQ786497 DDM786458:DDM786497 DNI786458:DNI786497 DXE786458:DXE786497 EHA786458:EHA786497 EQW786458:EQW786497 FAS786458:FAS786497 FKO786458:FKO786497 FUK786458:FUK786497 GEG786458:GEG786497 GOC786458:GOC786497 GXY786458:GXY786497 HHU786458:HHU786497 HRQ786458:HRQ786497 IBM786458:IBM786497 ILI786458:ILI786497 IVE786458:IVE786497 JFA786458:JFA786497 JOW786458:JOW786497 JYS786458:JYS786497 KIO786458:KIO786497 KSK786458:KSK786497 LCG786458:LCG786497 LMC786458:LMC786497 LVY786458:LVY786497 MFU786458:MFU786497 MPQ786458:MPQ786497 MZM786458:MZM786497 NJI786458:NJI786497 NTE786458:NTE786497 ODA786458:ODA786497 OMW786458:OMW786497 OWS786458:OWS786497 PGO786458:PGO786497 PQK786458:PQK786497 QAG786458:QAG786497 QKC786458:QKC786497 QTY786458:QTY786497 RDU786458:RDU786497 RNQ786458:RNQ786497 RXM786458:RXM786497 SHI786458:SHI786497 SRE786458:SRE786497 TBA786458:TBA786497 TKW786458:TKW786497 TUS786458:TUS786497 UEO786458:UEO786497 UOK786458:UOK786497 UYG786458:UYG786497 VIC786458:VIC786497 VRY786458:VRY786497 WBU786458:WBU786497 WLQ786458:WLQ786497 WVM786458:WVM786497 J851994:J852033 JA851994:JA852033 SW851994:SW852033 ACS851994:ACS852033 AMO851994:AMO852033 AWK851994:AWK852033 BGG851994:BGG852033 BQC851994:BQC852033 BZY851994:BZY852033 CJU851994:CJU852033 CTQ851994:CTQ852033 DDM851994:DDM852033 DNI851994:DNI852033 DXE851994:DXE852033 EHA851994:EHA852033 EQW851994:EQW852033 FAS851994:FAS852033 FKO851994:FKO852033 FUK851994:FUK852033 GEG851994:GEG852033 GOC851994:GOC852033 GXY851994:GXY852033 HHU851994:HHU852033 HRQ851994:HRQ852033 IBM851994:IBM852033 ILI851994:ILI852033 IVE851994:IVE852033 JFA851994:JFA852033 JOW851994:JOW852033 JYS851994:JYS852033 KIO851994:KIO852033 KSK851994:KSK852033 LCG851994:LCG852033 LMC851994:LMC852033 LVY851994:LVY852033 MFU851994:MFU852033 MPQ851994:MPQ852033 MZM851994:MZM852033 NJI851994:NJI852033 NTE851994:NTE852033 ODA851994:ODA852033 OMW851994:OMW852033 OWS851994:OWS852033 PGO851994:PGO852033 PQK851994:PQK852033 QAG851994:QAG852033 QKC851994:QKC852033 QTY851994:QTY852033 RDU851994:RDU852033 RNQ851994:RNQ852033 RXM851994:RXM852033 SHI851994:SHI852033 SRE851994:SRE852033 TBA851994:TBA852033 TKW851994:TKW852033 TUS851994:TUS852033 UEO851994:UEO852033 UOK851994:UOK852033 UYG851994:UYG852033 VIC851994:VIC852033 VRY851994:VRY852033 WBU851994:WBU852033 WLQ851994:WLQ852033 WVM851994:WVM852033 J917530:J917569 JA917530:JA917569 SW917530:SW917569 ACS917530:ACS917569 AMO917530:AMO917569 AWK917530:AWK917569 BGG917530:BGG917569 BQC917530:BQC917569 BZY917530:BZY917569 CJU917530:CJU917569 CTQ917530:CTQ917569 DDM917530:DDM917569 DNI917530:DNI917569 DXE917530:DXE917569 EHA917530:EHA917569 EQW917530:EQW917569 FAS917530:FAS917569 FKO917530:FKO917569 FUK917530:FUK917569 GEG917530:GEG917569 GOC917530:GOC917569 GXY917530:GXY917569 HHU917530:HHU917569 HRQ917530:HRQ917569 IBM917530:IBM917569 ILI917530:ILI917569 IVE917530:IVE917569 JFA917530:JFA917569 JOW917530:JOW917569 JYS917530:JYS917569 KIO917530:KIO917569 KSK917530:KSK917569 LCG917530:LCG917569 LMC917530:LMC917569 LVY917530:LVY917569 MFU917530:MFU917569 MPQ917530:MPQ917569 MZM917530:MZM917569 NJI917530:NJI917569 NTE917530:NTE917569 ODA917530:ODA917569 OMW917530:OMW917569 OWS917530:OWS917569 PGO917530:PGO917569 PQK917530:PQK917569 QAG917530:QAG917569 QKC917530:QKC917569 QTY917530:QTY917569 RDU917530:RDU917569 RNQ917530:RNQ917569 RXM917530:RXM917569 SHI917530:SHI917569 SRE917530:SRE917569 TBA917530:TBA917569 TKW917530:TKW917569 TUS917530:TUS917569 UEO917530:UEO917569 UOK917530:UOK917569 UYG917530:UYG917569 VIC917530:VIC917569 VRY917530:VRY917569 WBU917530:WBU917569 WLQ917530:WLQ917569 WVM917530:WVM917569 J983066:J983105 JA983066:JA983105 SW983066:SW983105 ACS983066:ACS983105 AMO983066:AMO983105 AWK983066:AWK983105 BGG983066:BGG983105 BQC983066:BQC983105 BZY983066:BZY983105 CJU983066:CJU983105 CTQ983066:CTQ983105 DDM983066:DDM983105 DNI983066:DNI983105 DXE983066:DXE983105 EHA983066:EHA983105 EQW983066:EQW983105 FAS983066:FAS983105 FKO983066:FKO983105 FUK983066:FUK983105 GEG983066:GEG983105 GOC983066:GOC983105 GXY983066:GXY983105 HHU983066:HHU983105 HRQ983066:HRQ983105 IBM983066:IBM983105 ILI983066:ILI983105 IVE983066:IVE983105 JFA983066:JFA983105 JOW983066:JOW983105 JYS983066:JYS983105 KIO983066:KIO983105 KSK983066:KSK983105 LCG983066:LCG983105 LMC983066:LMC983105 LVY983066:LVY983105 MFU983066:MFU983105 MPQ983066:MPQ983105 MZM983066:MZM983105 NJI983066:NJI983105 NTE983066:NTE983105 ODA983066:ODA983105 OMW983066:OMW983105 OWS983066:OWS983105 PGO983066:PGO983105 PQK983066:PQK983105 QAG983066:QAG983105 QKC983066:QKC983105 QTY983066:QTY983105 RDU983066:RDU983105 RNQ983066:RNQ983105 RXM983066:RXM983105 SHI983066:SHI983105 SRE983066:SRE983105 TBA983066:TBA983105 TKW983066:TKW983105 TUS983066:TUS983105 UEO983066:UEO983105 UOK983066:UOK983105 UYG983066:UYG983105 VIC983066:VIC983105 VRY983066:VRY983105 WBU983066:WBU983105 WLQ983066:WLQ983105 WVM983066:WVM983105 JC65604:JD65640 SY65604:SZ65640 ACU65604:ACV65640 AMQ65604:AMR65640 AWM65604:AWN65640 BGI65604:BGJ65640 BQE65604:BQF65640 CAA65604:CAB65640 CJW65604:CJX65640 CTS65604:CTT65640 DDO65604:DDP65640 DNK65604:DNL65640 DXG65604:DXH65640 EHC65604:EHD65640 EQY65604:EQZ65640 FAU65604:FAV65640 FKQ65604:FKR65640 FUM65604:FUN65640 GEI65604:GEJ65640 GOE65604:GOF65640 GYA65604:GYB65640 HHW65604:HHX65640 HRS65604:HRT65640 IBO65604:IBP65640 ILK65604:ILL65640 IVG65604:IVH65640 JFC65604:JFD65640 JOY65604:JOZ65640 JYU65604:JYV65640 KIQ65604:KIR65640 KSM65604:KSN65640 LCI65604:LCJ65640 LME65604:LMF65640 LWA65604:LWB65640 MFW65604:MFX65640 MPS65604:MPT65640 MZO65604:MZP65640 NJK65604:NJL65640 NTG65604:NTH65640 ODC65604:ODD65640 OMY65604:OMZ65640 OWU65604:OWV65640 PGQ65604:PGR65640 PQM65604:PQN65640 QAI65604:QAJ65640 QKE65604:QKF65640 QUA65604:QUB65640 RDW65604:RDX65640 RNS65604:RNT65640 RXO65604:RXP65640 SHK65604:SHL65640 SRG65604:SRH65640 TBC65604:TBD65640 TKY65604:TKZ65640 TUU65604:TUV65640 UEQ65604:UER65640 UOM65604:UON65640 UYI65604:UYJ65640 VIE65604:VIF65640 VSA65604:VSB65640 WBW65604:WBX65640 WLS65604:WLT65640 WVO65604:WVP65640 JC131140:JD131176 SY131140:SZ131176 ACU131140:ACV131176 AMQ131140:AMR131176 AWM131140:AWN131176 BGI131140:BGJ131176 BQE131140:BQF131176 CAA131140:CAB131176 CJW131140:CJX131176 CTS131140:CTT131176 DDO131140:DDP131176 DNK131140:DNL131176 DXG131140:DXH131176 EHC131140:EHD131176 EQY131140:EQZ131176 FAU131140:FAV131176 FKQ131140:FKR131176 FUM131140:FUN131176 GEI131140:GEJ131176 GOE131140:GOF131176 GYA131140:GYB131176 HHW131140:HHX131176 HRS131140:HRT131176 IBO131140:IBP131176 ILK131140:ILL131176 IVG131140:IVH131176 JFC131140:JFD131176 JOY131140:JOZ131176 JYU131140:JYV131176 KIQ131140:KIR131176 KSM131140:KSN131176 LCI131140:LCJ131176 LME131140:LMF131176 LWA131140:LWB131176 MFW131140:MFX131176 MPS131140:MPT131176 MZO131140:MZP131176 NJK131140:NJL131176 NTG131140:NTH131176 ODC131140:ODD131176 OMY131140:OMZ131176 OWU131140:OWV131176 PGQ131140:PGR131176 PQM131140:PQN131176 QAI131140:QAJ131176 QKE131140:QKF131176 QUA131140:QUB131176 RDW131140:RDX131176 RNS131140:RNT131176 RXO131140:RXP131176 SHK131140:SHL131176 SRG131140:SRH131176 TBC131140:TBD131176 TKY131140:TKZ131176 TUU131140:TUV131176 UEQ131140:UER131176 UOM131140:UON131176 UYI131140:UYJ131176 VIE131140:VIF131176 VSA131140:VSB131176 WBW131140:WBX131176 WLS131140:WLT131176 WVO131140:WVP131176 JC196676:JD196712 SY196676:SZ196712 ACU196676:ACV196712 AMQ196676:AMR196712 AWM196676:AWN196712 BGI196676:BGJ196712 BQE196676:BQF196712 CAA196676:CAB196712 CJW196676:CJX196712 CTS196676:CTT196712 DDO196676:DDP196712 DNK196676:DNL196712 DXG196676:DXH196712 EHC196676:EHD196712 EQY196676:EQZ196712 FAU196676:FAV196712 FKQ196676:FKR196712 FUM196676:FUN196712 GEI196676:GEJ196712 GOE196676:GOF196712 GYA196676:GYB196712 HHW196676:HHX196712 HRS196676:HRT196712 IBO196676:IBP196712 ILK196676:ILL196712 IVG196676:IVH196712 JFC196676:JFD196712 JOY196676:JOZ196712 JYU196676:JYV196712 KIQ196676:KIR196712 KSM196676:KSN196712 LCI196676:LCJ196712 LME196676:LMF196712 LWA196676:LWB196712 MFW196676:MFX196712 MPS196676:MPT196712 MZO196676:MZP196712 NJK196676:NJL196712 NTG196676:NTH196712 ODC196676:ODD196712 OMY196676:OMZ196712 OWU196676:OWV196712 PGQ196676:PGR196712 PQM196676:PQN196712 QAI196676:QAJ196712 QKE196676:QKF196712 QUA196676:QUB196712 RDW196676:RDX196712 RNS196676:RNT196712 RXO196676:RXP196712 SHK196676:SHL196712 SRG196676:SRH196712 TBC196676:TBD196712 TKY196676:TKZ196712 TUU196676:TUV196712 UEQ196676:UER196712 UOM196676:UON196712 UYI196676:UYJ196712 VIE196676:VIF196712 VSA196676:VSB196712 WBW196676:WBX196712 WLS196676:WLT196712 WVO196676:WVP196712 JC262212:JD262248 SY262212:SZ262248 ACU262212:ACV262248 AMQ262212:AMR262248 AWM262212:AWN262248 BGI262212:BGJ262248 BQE262212:BQF262248 CAA262212:CAB262248 CJW262212:CJX262248 CTS262212:CTT262248 DDO262212:DDP262248 DNK262212:DNL262248 DXG262212:DXH262248 EHC262212:EHD262248 EQY262212:EQZ262248 FAU262212:FAV262248 FKQ262212:FKR262248 FUM262212:FUN262248 GEI262212:GEJ262248 GOE262212:GOF262248 GYA262212:GYB262248 HHW262212:HHX262248 HRS262212:HRT262248 IBO262212:IBP262248 ILK262212:ILL262248 IVG262212:IVH262248 JFC262212:JFD262248 JOY262212:JOZ262248 JYU262212:JYV262248 KIQ262212:KIR262248 KSM262212:KSN262248 LCI262212:LCJ262248 LME262212:LMF262248 LWA262212:LWB262248 MFW262212:MFX262248 MPS262212:MPT262248 MZO262212:MZP262248 NJK262212:NJL262248 NTG262212:NTH262248 ODC262212:ODD262248 OMY262212:OMZ262248 OWU262212:OWV262248 PGQ262212:PGR262248 PQM262212:PQN262248 QAI262212:QAJ262248 QKE262212:QKF262248 QUA262212:QUB262248 RDW262212:RDX262248 RNS262212:RNT262248 RXO262212:RXP262248 SHK262212:SHL262248 SRG262212:SRH262248 TBC262212:TBD262248 TKY262212:TKZ262248 TUU262212:TUV262248 UEQ262212:UER262248 UOM262212:UON262248 UYI262212:UYJ262248 VIE262212:VIF262248 VSA262212:VSB262248 WBW262212:WBX262248 WLS262212:WLT262248 WVO262212:WVP262248 JC327748:JD327784 SY327748:SZ327784 ACU327748:ACV327784 AMQ327748:AMR327784 AWM327748:AWN327784 BGI327748:BGJ327784 BQE327748:BQF327784 CAA327748:CAB327784 CJW327748:CJX327784 CTS327748:CTT327784 DDO327748:DDP327784 DNK327748:DNL327784 DXG327748:DXH327784 EHC327748:EHD327784 EQY327748:EQZ327784 FAU327748:FAV327784 FKQ327748:FKR327784 FUM327748:FUN327784 GEI327748:GEJ327784 GOE327748:GOF327784 GYA327748:GYB327784 HHW327748:HHX327784 HRS327748:HRT327784 IBO327748:IBP327784 ILK327748:ILL327784 IVG327748:IVH327784 JFC327748:JFD327784 JOY327748:JOZ327784 JYU327748:JYV327784 KIQ327748:KIR327784 KSM327748:KSN327784 LCI327748:LCJ327784 LME327748:LMF327784 LWA327748:LWB327784 MFW327748:MFX327784 MPS327748:MPT327784 MZO327748:MZP327784 NJK327748:NJL327784 NTG327748:NTH327784 ODC327748:ODD327784 OMY327748:OMZ327784 OWU327748:OWV327784 PGQ327748:PGR327784 PQM327748:PQN327784 QAI327748:QAJ327784 QKE327748:QKF327784 QUA327748:QUB327784 RDW327748:RDX327784 RNS327748:RNT327784 RXO327748:RXP327784 SHK327748:SHL327784 SRG327748:SRH327784 TBC327748:TBD327784 TKY327748:TKZ327784 TUU327748:TUV327784 UEQ327748:UER327784 UOM327748:UON327784 UYI327748:UYJ327784 VIE327748:VIF327784 VSA327748:VSB327784 WBW327748:WBX327784 WLS327748:WLT327784 WVO327748:WVP327784 JC393284:JD393320 SY393284:SZ393320 ACU393284:ACV393320 AMQ393284:AMR393320 AWM393284:AWN393320 BGI393284:BGJ393320 BQE393284:BQF393320 CAA393284:CAB393320 CJW393284:CJX393320 CTS393284:CTT393320 DDO393284:DDP393320 DNK393284:DNL393320 DXG393284:DXH393320 EHC393284:EHD393320 EQY393284:EQZ393320 FAU393284:FAV393320 FKQ393284:FKR393320 FUM393284:FUN393320 GEI393284:GEJ393320 GOE393284:GOF393320 GYA393284:GYB393320 HHW393284:HHX393320 HRS393284:HRT393320 IBO393284:IBP393320 ILK393284:ILL393320 IVG393284:IVH393320 JFC393284:JFD393320 JOY393284:JOZ393320 JYU393284:JYV393320 KIQ393284:KIR393320 KSM393284:KSN393320 LCI393284:LCJ393320 LME393284:LMF393320 LWA393284:LWB393320 MFW393284:MFX393320 MPS393284:MPT393320 MZO393284:MZP393320 NJK393284:NJL393320 NTG393284:NTH393320 ODC393284:ODD393320 OMY393284:OMZ393320 OWU393284:OWV393320 PGQ393284:PGR393320 PQM393284:PQN393320 QAI393284:QAJ393320 QKE393284:QKF393320 QUA393284:QUB393320 RDW393284:RDX393320 RNS393284:RNT393320 RXO393284:RXP393320 SHK393284:SHL393320 SRG393284:SRH393320 TBC393284:TBD393320 TKY393284:TKZ393320 TUU393284:TUV393320 UEQ393284:UER393320 UOM393284:UON393320 UYI393284:UYJ393320 VIE393284:VIF393320 VSA393284:VSB393320 WBW393284:WBX393320 WLS393284:WLT393320 WVO393284:WVP393320 JC458820:JD458856 SY458820:SZ458856 ACU458820:ACV458856 AMQ458820:AMR458856 AWM458820:AWN458856 BGI458820:BGJ458856 BQE458820:BQF458856 CAA458820:CAB458856 CJW458820:CJX458856 CTS458820:CTT458856 DDO458820:DDP458856 DNK458820:DNL458856 DXG458820:DXH458856 EHC458820:EHD458856 EQY458820:EQZ458856 FAU458820:FAV458856 FKQ458820:FKR458856 FUM458820:FUN458856 GEI458820:GEJ458856 GOE458820:GOF458856 GYA458820:GYB458856 HHW458820:HHX458856 HRS458820:HRT458856 IBO458820:IBP458856 ILK458820:ILL458856 IVG458820:IVH458856 JFC458820:JFD458856 JOY458820:JOZ458856 JYU458820:JYV458856 KIQ458820:KIR458856 KSM458820:KSN458856 LCI458820:LCJ458856 LME458820:LMF458856 LWA458820:LWB458856 MFW458820:MFX458856 MPS458820:MPT458856 MZO458820:MZP458856 NJK458820:NJL458856 NTG458820:NTH458856 ODC458820:ODD458856 OMY458820:OMZ458856 OWU458820:OWV458856 PGQ458820:PGR458856 PQM458820:PQN458856 QAI458820:QAJ458856 QKE458820:QKF458856 QUA458820:QUB458856 RDW458820:RDX458856 RNS458820:RNT458856 RXO458820:RXP458856 SHK458820:SHL458856 SRG458820:SRH458856 TBC458820:TBD458856 TKY458820:TKZ458856 TUU458820:TUV458856 UEQ458820:UER458856 UOM458820:UON458856 UYI458820:UYJ458856 VIE458820:VIF458856 VSA458820:VSB458856 WBW458820:WBX458856 WLS458820:WLT458856 WVO458820:WVP458856 JC524356:JD524392 SY524356:SZ524392 ACU524356:ACV524392 AMQ524356:AMR524392 AWM524356:AWN524392 BGI524356:BGJ524392 BQE524356:BQF524392 CAA524356:CAB524392 CJW524356:CJX524392 CTS524356:CTT524392 DDO524356:DDP524392 DNK524356:DNL524392 DXG524356:DXH524392 EHC524356:EHD524392 EQY524356:EQZ524392 FAU524356:FAV524392 FKQ524356:FKR524392 FUM524356:FUN524392 GEI524356:GEJ524392 GOE524356:GOF524392 GYA524356:GYB524392 HHW524356:HHX524392 HRS524356:HRT524392 IBO524356:IBP524392 ILK524356:ILL524392 IVG524356:IVH524392 JFC524356:JFD524392 JOY524356:JOZ524392 JYU524356:JYV524392 KIQ524356:KIR524392 KSM524356:KSN524392 LCI524356:LCJ524392 LME524356:LMF524392 LWA524356:LWB524392 MFW524356:MFX524392 MPS524356:MPT524392 MZO524356:MZP524392 NJK524356:NJL524392 NTG524356:NTH524392 ODC524356:ODD524392 OMY524356:OMZ524392 OWU524356:OWV524392 PGQ524356:PGR524392 PQM524356:PQN524392 QAI524356:QAJ524392 QKE524356:QKF524392 QUA524356:QUB524392 RDW524356:RDX524392 RNS524356:RNT524392 RXO524356:RXP524392 SHK524356:SHL524392 SRG524356:SRH524392 TBC524356:TBD524392 TKY524356:TKZ524392 TUU524356:TUV524392 UEQ524356:UER524392 UOM524356:UON524392 UYI524356:UYJ524392 VIE524356:VIF524392 VSA524356:VSB524392 WBW524356:WBX524392 WLS524356:WLT524392 WVO524356:WVP524392 JC589892:JD589928 SY589892:SZ589928 ACU589892:ACV589928 AMQ589892:AMR589928 AWM589892:AWN589928 BGI589892:BGJ589928 BQE589892:BQF589928 CAA589892:CAB589928 CJW589892:CJX589928 CTS589892:CTT589928 DDO589892:DDP589928 DNK589892:DNL589928 DXG589892:DXH589928 EHC589892:EHD589928 EQY589892:EQZ589928 FAU589892:FAV589928 FKQ589892:FKR589928 FUM589892:FUN589928 GEI589892:GEJ589928 GOE589892:GOF589928 GYA589892:GYB589928 HHW589892:HHX589928 HRS589892:HRT589928 IBO589892:IBP589928 ILK589892:ILL589928 IVG589892:IVH589928 JFC589892:JFD589928 JOY589892:JOZ589928 JYU589892:JYV589928 KIQ589892:KIR589928 KSM589892:KSN589928 LCI589892:LCJ589928 LME589892:LMF589928 LWA589892:LWB589928 MFW589892:MFX589928 MPS589892:MPT589928 MZO589892:MZP589928 NJK589892:NJL589928 NTG589892:NTH589928 ODC589892:ODD589928 OMY589892:OMZ589928 OWU589892:OWV589928 PGQ589892:PGR589928 PQM589892:PQN589928 QAI589892:QAJ589928 QKE589892:QKF589928 QUA589892:QUB589928 RDW589892:RDX589928 RNS589892:RNT589928 RXO589892:RXP589928 SHK589892:SHL589928 SRG589892:SRH589928 TBC589892:TBD589928 TKY589892:TKZ589928 TUU589892:TUV589928 UEQ589892:UER589928 UOM589892:UON589928 UYI589892:UYJ589928 VIE589892:VIF589928 VSA589892:VSB589928 WBW589892:WBX589928 WLS589892:WLT589928 WVO589892:WVP589928 JC655428:JD655464 SY655428:SZ655464 ACU655428:ACV655464 AMQ655428:AMR655464 AWM655428:AWN655464 BGI655428:BGJ655464 BQE655428:BQF655464 CAA655428:CAB655464 CJW655428:CJX655464 CTS655428:CTT655464 DDO655428:DDP655464 DNK655428:DNL655464 DXG655428:DXH655464 EHC655428:EHD655464 EQY655428:EQZ655464 FAU655428:FAV655464 FKQ655428:FKR655464 FUM655428:FUN655464 GEI655428:GEJ655464 GOE655428:GOF655464 GYA655428:GYB655464 HHW655428:HHX655464 HRS655428:HRT655464 IBO655428:IBP655464 ILK655428:ILL655464 IVG655428:IVH655464 JFC655428:JFD655464 JOY655428:JOZ655464 JYU655428:JYV655464 KIQ655428:KIR655464 KSM655428:KSN655464 LCI655428:LCJ655464 LME655428:LMF655464 LWA655428:LWB655464 MFW655428:MFX655464 MPS655428:MPT655464 MZO655428:MZP655464 NJK655428:NJL655464 NTG655428:NTH655464 ODC655428:ODD655464 OMY655428:OMZ655464 OWU655428:OWV655464 PGQ655428:PGR655464 PQM655428:PQN655464 QAI655428:QAJ655464 QKE655428:QKF655464 QUA655428:QUB655464 RDW655428:RDX655464 RNS655428:RNT655464 RXO655428:RXP655464 SHK655428:SHL655464 SRG655428:SRH655464 TBC655428:TBD655464 TKY655428:TKZ655464 TUU655428:TUV655464 UEQ655428:UER655464 UOM655428:UON655464 UYI655428:UYJ655464 VIE655428:VIF655464 VSA655428:VSB655464 WBW655428:WBX655464 WLS655428:WLT655464 WVO655428:WVP655464 JC720964:JD721000 SY720964:SZ721000 ACU720964:ACV721000 AMQ720964:AMR721000 AWM720964:AWN721000 BGI720964:BGJ721000 BQE720964:BQF721000 CAA720964:CAB721000 CJW720964:CJX721000 CTS720964:CTT721000 DDO720964:DDP721000 DNK720964:DNL721000 DXG720964:DXH721000 EHC720964:EHD721000 EQY720964:EQZ721000 FAU720964:FAV721000 FKQ720964:FKR721000 FUM720964:FUN721000 GEI720964:GEJ721000 GOE720964:GOF721000 GYA720964:GYB721000 HHW720964:HHX721000 HRS720964:HRT721000 IBO720964:IBP721000 ILK720964:ILL721000 IVG720964:IVH721000 JFC720964:JFD721000 JOY720964:JOZ721000 JYU720964:JYV721000 KIQ720964:KIR721000 KSM720964:KSN721000 LCI720964:LCJ721000 LME720964:LMF721000 LWA720964:LWB721000 MFW720964:MFX721000 MPS720964:MPT721000 MZO720964:MZP721000 NJK720964:NJL721000 NTG720964:NTH721000 ODC720964:ODD721000 OMY720964:OMZ721000 OWU720964:OWV721000 PGQ720964:PGR721000 PQM720964:PQN721000 QAI720964:QAJ721000 QKE720964:QKF721000 QUA720964:QUB721000 RDW720964:RDX721000 RNS720964:RNT721000 RXO720964:RXP721000 SHK720964:SHL721000 SRG720964:SRH721000 TBC720964:TBD721000 TKY720964:TKZ721000 TUU720964:TUV721000 UEQ720964:UER721000 UOM720964:UON721000 UYI720964:UYJ721000 VIE720964:VIF721000 VSA720964:VSB721000 WBW720964:WBX721000 WLS720964:WLT721000 WVO720964:WVP721000 JC786500:JD786536 SY786500:SZ786536 ACU786500:ACV786536 AMQ786500:AMR786536 AWM786500:AWN786536 BGI786500:BGJ786536 BQE786500:BQF786536 CAA786500:CAB786536 CJW786500:CJX786536 CTS786500:CTT786536 DDO786500:DDP786536 DNK786500:DNL786536 DXG786500:DXH786536 EHC786500:EHD786536 EQY786500:EQZ786536 FAU786500:FAV786536 FKQ786500:FKR786536 FUM786500:FUN786536 GEI786500:GEJ786536 GOE786500:GOF786536 GYA786500:GYB786536 HHW786500:HHX786536 HRS786500:HRT786536 IBO786500:IBP786536 ILK786500:ILL786536 IVG786500:IVH786536 JFC786500:JFD786536 JOY786500:JOZ786536 JYU786500:JYV786536 KIQ786500:KIR786536 KSM786500:KSN786536 LCI786500:LCJ786536 LME786500:LMF786536 LWA786500:LWB786536 MFW786500:MFX786536 MPS786500:MPT786536 MZO786500:MZP786536 NJK786500:NJL786536 NTG786500:NTH786536 ODC786500:ODD786536 OMY786500:OMZ786536 OWU786500:OWV786536 PGQ786500:PGR786536 PQM786500:PQN786536 QAI786500:QAJ786536 QKE786500:QKF786536 QUA786500:QUB786536 RDW786500:RDX786536 RNS786500:RNT786536 RXO786500:RXP786536 SHK786500:SHL786536 SRG786500:SRH786536 TBC786500:TBD786536 TKY786500:TKZ786536 TUU786500:TUV786536 UEQ786500:UER786536 UOM786500:UON786536 UYI786500:UYJ786536 VIE786500:VIF786536 VSA786500:VSB786536 WBW786500:WBX786536 WLS786500:WLT786536 WVO786500:WVP786536 JC852036:JD852072 SY852036:SZ852072 ACU852036:ACV852072 AMQ852036:AMR852072 AWM852036:AWN852072 BGI852036:BGJ852072 BQE852036:BQF852072 CAA852036:CAB852072 CJW852036:CJX852072 CTS852036:CTT852072 DDO852036:DDP852072 DNK852036:DNL852072 DXG852036:DXH852072 EHC852036:EHD852072 EQY852036:EQZ852072 FAU852036:FAV852072 FKQ852036:FKR852072 FUM852036:FUN852072 GEI852036:GEJ852072 GOE852036:GOF852072 GYA852036:GYB852072 HHW852036:HHX852072 HRS852036:HRT852072 IBO852036:IBP852072 ILK852036:ILL852072 IVG852036:IVH852072 JFC852036:JFD852072 JOY852036:JOZ852072 JYU852036:JYV852072 KIQ852036:KIR852072 KSM852036:KSN852072 LCI852036:LCJ852072 LME852036:LMF852072 LWA852036:LWB852072 MFW852036:MFX852072 MPS852036:MPT852072 MZO852036:MZP852072 NJK852036:NJL852072 NTG852036:NTH852072 ODC852036:ODD852072 OMY852036:OMZ852072 OWU852036:OWV852072 PGQ852036:PGR852072 PQM852036:PQN852072 QAI852036:QAJ852072 QKE852036:QKF852072 QUA852036:QUB852072 RDW852036:RDX852072 RNS852036:RNT852072 RXO852036:RXP852072 SHK852036:SHL852072 SRG852036:SRH852072 TBC852036:TBD852072 TKY852036:TKZ852072 TUU852036:TUV852072 UEQ852036:UER852072 UOM852036:UON852072 UYI852036:UYJ852072 VIE852036:VIF852072 VSA852036:VSB852072 WBW852036:WBX852072 WLS852036:WLT852072 WVO852036:WVP852072 JC917572:JD917608 SY917572:SZ917608 ACU917572:ACV917608 AMQ917572:AMR917608 AWM917572:AWN917608 BGI917572:BGJ917608 BQE917572:BQF917608 CAA917572:CAB917608 CJW917572:CJX917608 CTS917572:CTT917608 DDO917572:DDP917608 DNK917572:DNL917608 DXG917572:DXH917608 EHC917572:EHD917608 EQY917572:EQZ917608 FAU917572:FAV917608 FKQ917572:FKR917608 FUM917572:FUN917608 GEI917572:GEJ917608 GOE917572:GOF917608 GYA917572:GYB917608 HHW917572:HHX917608 HRS917572:HRT917608 IBO917572:IBP917608 ILK917572:ILL917608 IVG917572:IVH917608 JFC917572:JFD917608 JOY917572:JOZ917608 JYU917572:JYV917608 KIQ917572:KIR917608 KSM917572:KSN917608 LCI917572:LCJ917608 LME917572:LMF917608 LWA917572:LWB917608 MFW917572:MFX917608 MPS917572:MPT917608 MZO917572:MZP917608 NJK917572:NJL917608 NTG917572:NTH917608 ODC917572:ODD917608 OMY917572:OMZ917608 OWU917572:OWV917608 PGQ917572:PGR917608 PQM917572:PQN917608 QAI917572:QAJ917608 QKE917572:QKF917608 QUA917572:QUB917608 RDW917572:RDX917608 RNS917572:RNT917608 RXO917572:RXP917608 SHK917572:SHL917608 SRG917572:SRH917608 TBC917572:TBD917608 TKY917572:TKZ917608 TUU917572:TUV917608 UEQ917572:UER917608 UOM917572:UON917608 UYI917572:UYJ917608 VIE917572:VIF917608 VSA917572:VSB917608 WBW917572:WBX917608 WLS917572:WLT917608 WVO917572:WVP917608 JC983108:JD983144 SY983108:SZ983144 ACU983108:ACV983144 AMQ983108:AMR983144 AWM983108:AWN983144 BGI983108:BGJ983144 BQE983108:BQF983144 CAA983108:CAB983144 CJW983108:CJX983144 CTS983108:CTT983144 DDO983108:DDP983144 DNK983108:DNL983144 DXG983108:DXH983144 EHC983108:EHD983144 EQY983108:EQZ983144 FAU983108:FAV983144 FKQ983108:FKR983144 FUM983108:FUN983144 GEI983108:GEJ983144 GOE983108:GOF983144 GYA983108:GYB983144 HHW983108:HHX983144 HRS983108:HRT983144 IBO983108:IBP983144 ILK983108:ILL983144 IVG983108:IVH983144 JFC983108:JFD983144 JOY983108:JOZ983144 JYU983108:JYV983144 KIQ983108:KIR983144 KSM983108:KSN983144 LCI983108:LCJ983144 LME983108:LMF983144 LWA983108:LWB983144 MFW983108:MFX983144 MPS983108:MPT983144 MZO983108:MZP983144 NJK983108:NJL983144 NTG983108:NTH983144 ODC983108:ODD983144 OMY983108:OMZ983144 OWU983108:OWV983144 PGQ983108:PGR983144 PQM983108:PQN983144 QAI983108:QAJ983144 QKE983108:QKF983144 QUA983108:QUB983144 RDW983108:RDX983144 RNS983108:RNT983144 RXO983108:RXP983144 SHK983108:SHL983144 SRG983108:SRH983144 TBC983108:TBD983144 TKY983108:TKZ983144 TUU983108:TUV983144 UEQ983108:UER983144 UOM983108:UON983144 UYI983108:UYJ983144 VIE983108:VIF983144 VSA983108:VSB983144 WBW983108:WBX983144 WLS983108:WLT983144 WVO983108:WVP983144 JC65562:JD65601 SY65562:SZ65601 ACU65562:ACV65601 AMQ65562:AMR65601 AWM65562:AWN65601 BGI65562:BGJ65601 BQE65562:BQF65601 CAA65562:CAB65601 CJW65562:CJX65601 CTS65562:CTT65601 DDO65562:DDP65601 DNK65562:DNL65601 DXG65562:DXH65601 EHC65562:EHD65601 EQY65562:EQZ65601 FAU65562:FAV65601 FKQ65562:FKR65601 FUM65562:FUN65601 GEI65562:GEJ65601 GOE65562:GOF65601 GYA65562:GYB65601 HHW65562:HHX65601 HRS65562:HRT65601 IBO65562:IBP65601 ILK65562:ILL65601 IVG65562:IVH65601 JFC65562:JFD65601 JOY65562:JOZ65601 JYU65562:JYV65601 KIQ65562:KIR65601 KSM65562:KSN65601 LCI65562:LCJ65601 LME65562:LMF65601 LWA65562:LWB65601 MFW65562:MFX65601 MPS65562:MPT65601 MZO65562:MZP65601 NJK65562:NJL65601 NTG65562:NTH65601 ODC65562:ODD65601 OMY65562:OMZ65601 OWU65562:OWV65601 PGQ65562:PGR65601 PQM65562:PQN65601 QAI65562:QAJ65601 QKE65562:QKF65601 QUA65562:QUB65601 RDW65562:RDX65601 RNS65562:RNT65601 RXO65562:RXP65601 SHK65562:SHL65601 SRG65562:SRH65601 TBC65562:TBD65601 TKY65562:TKZ65601 TUU65562:TUV65601 UEQ65562:UER65601 UOM65562:UON65601 UYI65562:UYJ65601 VIE65562:VIF65601 VSA65562:VSB65601 WBW65562:WBX65601 WLS65562:WLT65601 WVO65562:WVP65601 JC131098:JD131137 SY131098:SZ131137 ACU131098:ACV131137 AMQ131098:AMR131137 AWM131098:AWN131137 BGI131098:BGJ131137 BQE131098:BQF131137 CAA131098:CAB131137 CJW131098:CJX131137 CTS131098:CTT131137 DDO131098:DDP131137 DNK131098:DNL131137 DXG131098:DXH131137 EHC131098:EHD131137 EQY131098:EQZ131137 FAU131098:FAV131137 FKQ131098:FKR131137 FUM131098:FUN131137 GEI131098:GEJ131137 GOE131098:GOF131137 GYA131098:GYB131137 HHW131098:HHX131137 HRS131098:HRT131137 IBO131098:IBP131137 ILK131098:ILL131137 IVG131098:IVH131137 JFC131098:JFD131137 JOY131098:JOZ131137 JYU131098:JYV131137 KIQ131098:KIR131137 KSM131098:KSN131137 LCI131098:LCJ131137 LME131098:LMF131137 LWA131098:LWB131137 MFW131098:MFX131137 MPS131098:MPT131137 MZO131098:MZP131137 NJK131098:NJL131137 NTG131098:NTH131137 ODC131098:ODD131137 OMY131098:OMZ131137 OWU131098:OWV131137 PGQ131098:PGR131137 PQM131098:PQN131137 QAI131098:QAJ131137 QKE131098:QKF131137 QUA131098:QUB131137 RDW131098:RDX131137 RNS131098:RNT131137 RXO131098:RXP131137 SHK131098:SHL131137 SRG131098:SRH131137 TBC131098:TBD131137 TKY131098:TKZ131137 TUU131098:TUV131137 UEQ131098:UER131137 UOM131098:UON131137 UYI131098:UYJ131137 VIE131098:VIF131137 VSA131098:VSB131137 WBW131098:WBX131137 WLS131098:WLT131137 WVO131098:WVP131137 JC196634:JD196673 SY196634:SZ196673 ACU196634:ACV196673 AMQ196634:AMR196673 AWM196634:AWN196673 BGI196634:BGJ196673 BQE196634:BQF196673 CAA196634:CAB196673 CJW196634:CJX196673 CTS196634:CTT196673 DDO196634:DDP196673 DNK196634:DNL196673 DXG196634:DXH196673 EHC196634:EHD196673 EQY196634:EQZ196673 FAU196634:FAV196673 FKQ196634:FKR196673 FUM196634:FUN196673 GEI196634:GEJ196673 GOE196634:GOF196673 GYA196634:GYB196673 HHW196634:HHX196673 HRS196634:HRT196673 IBO196634:IBP196673 ILK196634:ILL196673 IVG196634:IVH196673 JFC196634:JFD196673 JOY196634:JOZ196673 JYU196634:JYV196673 KIQ196634:KIR196673 KSM196634:KSN196673 LCI196634:LCJ196673 LME196634:LMF196673 LWA196634:LWB196673 MFW196634:MFX196673 MPS196634:MPT196673 MZO196634:MZP196673 NJK196634:NJL196673 NTG196634:NTH196673 ODC196634:ODD196673 OMY196634:OMZ196673 OWU196634:OWV196673 PGQ196634:PGR196673 PQM196634:PQN196673 QAI196634:QAJ196673 QKE196634:QKF196673 QUA196634:QUB196673 RDW196634:RDX196673 RNS196634:RNT196673 RXO196634:RXP196673 SHK196634:SHL196673 SRG196634:SRH196673 TBC196634:TBD196673 TKY196634:TKZ196673 TUU196634:TUV196673 UEQ196634:UER196673 UOM196634:UON196673 UYI196634:UYJ196673 VIE196634:VIF196673 VSA196634:VSB196673 WBW196634:WBX196673 WLS196634:WLT196673 WVO196634:WVP196673 JC262170:JD262209 SY262170:SZ262209 ACU262170:ACV262209 AMQ262170:AMR262209 AWM262170:AWN262209 BGI262170:BGJ262209 BQE262170:BQF262209 CAA262170:CAB262209 CJW262170:CJX262209 CTS262170:CTT262209 DDO262170:DDP262209 DNK262170:DNL262209 DXG262170:DXH262209 EHC262170:EHD262209 EQY262170:EQZ262209 FAU262170:FAV262209 FKQ262170:FKR262209 FUM262170:FUN262209 GEI262170:GEJ262209 GOE262170:GOF262209 GYA262170:GYB262209 HHW262170:HHX262209 HRS262170:HRT262209 IBO262170:IBP262209 ILK262170:ILL262209 IVG262170:IVH262209 JFC262170:JFD262209 JOY262170:JOZ262209 JYU262170:JYV262209 KIQ262170:KIR262209 KSM262170:KSN262209 LCI262170:LCJ262209 LME262170:LMF262209 LWA262170:LWB262209 MFW262170:MFX262209 MPS262170:MPT262209 MZO262170:MZP262209 NJK262170:NJL262209 NTG262170:NTH262209 ODC262170:ODD262209 OMY262170:OMZ262209 OWU262170:OWV262209 PGQ262170:PGR262209 PQM262170:PQN262209 QAI262170:QAJ262209 QKE262170:QKF262209 QUA262170:QUB262209 RDW262170:RDX262209 RNS262170:RNT262209 RXO262170:RXP262209 SHK262170:SHL262209 SRG262170:SRH262209 TBC262170:TBD262209 TKY262170:TKZ262209 TUU262170:TUV262209 UEQ262170:UER262209 UOM262170:UON262209 UYI262170:UYJ262209 VIE262170:VIF262209 VSA262170:VSB262209 WBW262170:WBX262209 WLS262170:WLT262209 WVO262170:WVP262209 JC327706:JD327745 SY327706:SZ327745 ACU327706:ACV327745 AMQ327706:AMR327745 AWM327706:AWN327745 BGI327706:BGJ327745 BQE327706:BQF327745 CAA327706:CAB327745 CJW327706:CJX327745 CTS327706:CTT327745 DDO327706:DDP327745 DNK327706:DNL327745 DXG327706:DXH327745 EHC327706:EHD327745 EQY327706:EQZ327745 FAU327706:FAV327745 FKQ327706:FKR327745 FUM327706:FUN327745 GEI327706:GEJ327745 GOE327706:GOF327745 GYA327706:GYB327745 HHW327706:HHX327745 HRS327706:HRT327745 IBO327706:IBP327745 ILK327706:ILL327745 IVG327706:IVH327745 JFC327706:JFD327745 JOY327706:JOZ327745 JYU327706:JYV327745 KIQ327706:KIR327745 KSM327706:KSN327745 LCI327706:LCJ327745 LME327706:LMF327745 LWA327706:LWB327745 MFW327706:MFX327745 MPS327706:MPT327745 MZO327706:MZP327745 NJK327706:NJL327745 NTG327706:NTH327745 ODC327706:ODD327745 OMY327706:OMZ327745 OWU327706:OWV327745 PGQ327706:PGR327745 PQM327706:PQN327745 QAI327706:QAJ327745 QKE327706:QKF327745 QUA327706:QUB327745 RDW327706:RDX327745 RNS327706:RNT327745 RXO327706:RXP327745 SHK327706:SHL327745 SRG327706:SRH327745 TBC327706:TBD327745 TKY327706:TKZ327745 TUU327706:TUV327745 UEQ327706:UER327745 UOM327706:UON327745 UYI327706:UYJ327745 VIE327706:VIF327745 VSA327706:VSB327745 WBW327706:WBX327745 WLS327706:WLT327745 WVO327706:WVP327745 JC393242:JD393281 SY393242:SZ393281 ACU393242:ACV393281 AMQ393242:AMR393281 AWM393242:AWN393281 BGI393242:BGJ393281 BQE393242:BQF393281 CAA393242:CAB393281 CJW393242:CJX393281 CTS393242:CTT393281 DDO393242:DDP393281 DNK393242:DNL393281 DXG393242:DXH393281 EHC393242:EHD393281 EQY393242:EQZ393281 FAU393242:FAV393281 FKQ393242:FKR393281 FUM393242:FUN393281 GEI393242:GEJ393281 GOE393242:GOF393281 GYA393242:GYB393281 HHW393242:HHX393281 HRS393242:HRT393281 IBO393242:IBP393281 ILK393242:ILL393281 IVG393242:IVH393281 JFC393242:JFD393281 JOY393242:JOZ393281 JYU393242:JYV393281 KIQ393242:KIR393281 KSM393242:KSN393281 LCI393242:LCJ393281 LME393242:LMF393281 LWA393242:LWB393281 MFW393242:MFX393281 MPS393242:MPT393281 MZO393242:MZP393281 NJK393242:NJL393281 NTG393242:NTH393281 ODC393242:ODD393281 OMY393242:OMZ393281 OWU393242:OWV393281 PGQ393242:PGR393281 PQM393242:PQN393281 QAI393242:QAJ393281 QKE393242:QKF393281 QUA393242:QUB393281 RDW393242:RDX393281 RNS393242:RNT393281 RXO393242:RXP393281 SHK393242:SHL393281 SRG393242:SRH393281 TBC393242:TBD393281 TKY393242:TKZ393281 TUU393242:TUV393281 UEQ393242:UER393281 UOM393242:UON393281 UYI393242:UYJ393281 VIE393242:VIF393281 VSA393242:VSB393281 WBW393242:WBX393281 WLS393242:WLT393281 WVO393242:WVP393281 JC458778:JD458817 SY458778:SZ458817 ACU458778:ACV458817 AMQ458778:AMR458817 AWM458778:AWN458817 BGI458778:BGJ458817 BQE458778:BQF458817 CAA458778:CAB458817 CJW458778:CJX458817 CTS458778:CTT458817 DDO458778:DDP458817 DNK458778:DNL458817 DXG458778:DXH458817 EHC458778:EHD458817 EQY458778:EQZ458817 FAU458778:FAV458817 FKQ458778:FKR458817 FUM458778:FUN458817 GEI458778:GEJ458817 GOE458778:GOF458817 GYA458778:GYB458817 HHW458778:HHX458817 HRS458778:HRT458817 IBO458778:IBP458817 ILK458778:ILL458817 IVG458778:IVH458817 JFC458778:JFD458817 JOY458778:JOZ458817 JYU458778:JYV458817 KIQ458778:KIR458817 KSM458778:KSN458817 LCI458778:LCJ458817 LME458778:LMF458817 LWA458778:LWB458817 MFW458778:MFX458817 MPS458778:MPT458817 MZO458778:MZP458817 NJK458778:NJL458817 NTG458778:NTH458817 ODC458778:ODD458817 OMY458778:OMZ458817 OWU458778:OWV458817 PGQ458778:PGR458817 PQM458778:PQN458817 QAI458778:QAJ458817 QKE458778:QKF458817 QUA458778:QUB458817 RDW458778:RDX458817 RNS458778:RNT458817 RXO458778:RXP458817 SHK458778:SHL458817 SRG458778:SRH458817 TBC458778:TBD458817 TKY458778:TKZ458817 TUU458778:TUV458817 UEQ458778:UER458817 UOM458778:UON458817 UYI458778:UYJ458817 VIE458778:VIF458817 VSA458778:VSB458817 WBW458778:WBX458817 WLS458778:WLT458817 WVO458778:WVP458817 JC524314:JD524353 SY524314:SZ524353 ACU524314:ACV524353 AMQ524314:AMR524353 AWM524314:AWN524353 BGI524314:BGJ524353 BQE524314:BQF524353 CAA524314:CAB524353 CJW524314:CJX524353 CTS524314:CTT524353 DDO524314:DDP524353 DNK524314:DNL524353 DXG524314:DXH524353 EHC524314:EHD524353 EQY524314:EQZ524353 FAU524314:FAV524353 FKQ524314:FKR524353 FUM524314:FUN524353 GEI524314:GEJ524353 GOE524314:GOF524353 GYA524314:GYB524353 HHW524314:HHX524353 HRS524314:HRT524353 IBO524314:IBP524353 ILK524314:ILL524353 IVG524314:IVH524353 JFC524314:JFD524353 JOY524314:JOZ524353 JYU524314:JYV524353 KIQ524314:KIR524353 KSM524314:KSN524353 LCI524314:LCJ524353 LME524314:LMF524353 LWA524314:LWB524353 MFW524314:MFX524353 MPS524314:MPT524353 MZO524314:MZP524353 NJK524314:NJL524353 NTG524314:NTH524353 ODC524314:ODD524353 OMY524314:OMZ524353 OWU524314:OWV524353 PGQ524314:PGR524353 PQM524314:PQN524353 QAI524314:QAJ524353 QKE524314:QKF524353 QUA524314:QUB524353 RDW524314:RDX524353 RNS524314:RNT524353 RXO524314:RXP524353 SHK524314:SHL524353 SRG524314:SRH524353 TBC524314:TBD524353 TKY524314:TKZ524353 TUU524314:TUV524353 UEQ524314:UER524353 UOM524314:UON524353 UYI524314:UYJ524353 VIE524314:VIF524353 VSA524314:VSB524353 WBW524314:WBX524353 WLS524314:WLT524353 WVO524314:WVP524353 JC589850:JD589889 SY589850:SZ589889 ACU589850:ACV589889 AMQ589850:AMR589889 AWM589850:AWN589889 BGI589850:BGJ589889 BQE589850:BQF589889 CAA589850:CAB589889 CJW589850:CJX589889 CTS589850:CTT589889 DDO589850:DDP589889 DNK589850:DNL589889 DXG589850:DXH589889 EHC589850:EHD589889 EQY589850:EQZ589889 FAU589850:FAV589889 FKQ589850:FKR589889 FUM589850:FUN589889 GEI589850:GEJ589889 GOE589850:GOF589889 GYA589850:GYB589889 HHW589850:HHX589889 HRS589850:HRT589889 IBO589850:IBP589889 ILK589850:ILL589889 IVG589850:IVH589889 JFC589850:JFD589889 JOY589850:JOZ589889 JYU589850:JYV589889 KIQ589850:KIR589889 KSM589850:KSN589889 LCI589850:LCJ589889 LME589850:LMF589889 LWA589850:LWB589889 MFW589850:MFX589889 MPS589850:MPT589889 MZO589850:MZP589889 NJK589850:NJL589889 NTG589850:NTH589889 ODC589850:ODD589889 OMY589850:OMZ589889 OWU589850:OWV589889 PGQ589850:PGR589889 PQM589850:PQN589889 QAI589850:QAJ589889 QKE589850:QKF589889 QUA589850:QUB589889 RDW589850:RDX589889 RNS589850:RNT589889 RXO589850:RXP589889 SHK589850:SHL589889 SRG589850:SRH589889 TBC589850:TBD589889 TKY589850:TKZ589889 TUU589850:TUV589889 UEQ589850:UER589889 UOM589850:UON589889 UYI589850:UYJ589889 VIE589850:VIF589889 VSA589850:VSB589889 WBW589850:WBX589889 WLS589850:WLT589889 WVO589850:WVP589889 JC655386:JD655425 SY655386:SZ655425 ACU655386:ACV655425 AMQ655386:AMR655425 AWM655386:AWN655425 BGI655386:BGJ655425 BQE655386:BQF655425 CAA655386:CAB655425 CJW655386:CJX655425 CTS655386:CTT655425 DDO655386:DDP655425 DNK655386:DNL655425 DXG655386:DXH655425 EHC655386:EHD655425 EQY655386:EQZ655425 FAU655386:FAV655425 FKQ655386:FKR655425 FUM655386:FUN655425 GEI655386:GEJ655425 GOE655386:GOF655425 GYA655386:GYB655425 HHW655386:HHX655425 HRS655386:HRT655425 IBO655386:IBP655425 ILK655386:ILL655425 IVG655386:IVH655425 JFC655386:JFD655425 JOY655386:JOZ655425 JYU655386:JYV655425 KIQ655386:KIR655425 KSM655386:KSN655425 LCI655386:LCJ655425 LME655386:LMF655425 LWA655386:LWB655425 MFW655386:MFX655425 MPS655386:MPT655425 MZO655386:MZP655425 NJK655386:NJL655425 NTG655386:NTH655425 ODC655386:ODD655425 OMY655386:OMZ655425 OWU655386:OWV655425 PGQ655386:PGR655425 PQM655386:PQN655425 QAI655386:QAJ655425 QKE655386:QKF655425 QUA655386:QUB655425 RDW655386:RDX655425 RNS655386:RNT655425 RXO655386:RXP655425 SHK655386:SHL655425 SRG655386:SRH655425 TBC655386:TBD655425 TKY655386:TKZ655425 TUU655386:TUV655425 UEQ655386:UER655425 UOM655386:UON655425 UYI655386:UYJ655425 VIE655386:VIF655425 VSA655386:VSB655425 WBW655386:WBX655425 WLS655386:WLT655425 WVO655386:WVP655425 JC720922:JD720961 SY720922:SZ720961 ACU720922:ACV720961 AMQ720922:AMR720961 AWM720922:AWN720961 BGI720922:BGJ720961 BQE720922:BQF720961 CAA720922:CAB720961 CJW720922:CJX720961 CTS720922:CTT720961 DDO720922:DDP720961 DNK720922:DNL720961 DXG720922:DXH720961 EHC720922:EHD720961 EQY720922:EQZ720961 FAU720922:FAV720961 FKQ720922:FKR720961 FUM720922:FUN720961 GEI720922:GEJ720961 GOE720922:GOF720961 GYA720922:GYB720961 HHW720922:HHX720961 HRS720922:HRT720961 IBO720922:IBP720961 ILK720922:ILL720961 IVG720922:IVH720961 JFC720922:JFD720961 JOY720922:JOZ720961 JYU720922:JYV720961 KIQ720922:KIR720961 KSM720922:KSN720961 LCI720922:LCJ720961 LME720922:LMF720961 LWA720922:LWB720961 MFW720922:MFX720961 MPS720922:MPT720961 MZO720922:MZP720961 NJK720922:NJL720961 NTG720922:NTH720961 ODC720922:ODD720961 OMY720922:OMZ720961 OWU720922:OWV720961 PGQ720922:PGR720961 PQM720922:PQN720961 QAI720922:QAJ720961 QKE720922:QKF720961 QUA720922:QUB720961 RDW720922:RDX720961 RNS720922:RNT720961 RXO720922:RXP720961 SHK720922:SHL720961 SRG720922:SRH720961 TBC720922:TBD720961 TKY720922:TKZ720961 TUU720922:TUV720961 UEQ720922:UER720961 UOM720922:UON720961 UYI720922:UYJ720961 VIE720922:VIF720961 VSA720922:VSB720961 WBW720922:WBX720961 WLS720922:WLT720961 WVO720922:WVP720961 JC786458:JD786497 SY786458:SZ786497 ACU786458:ACV786497 AMQ786458:AMR786497 AWM786458:AWN786497 BGI786458:BGJ786497 BQE786458:BQF786497 CAA786458:CAB786497 CJW786458:CJX786497 CTS786458:CTT786497 DDO786458:DDP786497 DNK786458:DNL786497 DXG786458:DXH786497 EHC786458:EHD786497 EQY786458:EQZ786497 FAU786458:FAV786497 FKQ786458:FKR786497 FUM786458:FUN786497 GEI786458:GEJ786497 GOE786458:GOF786497 GYA786458:GYB786497 HHW786458:HHX786497 HRS786458:HRT786497 IBO786458:IBP786497 ILK786458:ILL786497 IVG786458:IVH786497 JFC786458:JFD786497 JOY786458:JOZ786497 JYU786458:JYV786497 KIQ786458:KIR786497 KSM786458:KSN786497 LCI786458:LCJ786497 LME786458:LMF786497 LWA786458:LWB786497 MFW786458:MFX786497 MPS786458:MPT786497 MZO786458:MZP786497 NJK786458:NJL786497 NTG786458:NTH786497 ODC786458:ODD786497 OMY786458:OMZ786497 OWU786458:OWV786497 PGQ786458:PGR786497 PQM786458:PQN786497 QAI786458:QAJ786497 QKE786458:QKF786497 QUA786458:QUB786497 RDW786458:RDX786497 RNS786458:RNT786497 RXO786458:RXP786497 SHK786458:SHL786497 SRG786458:SRH786497 TBC786458:TBD786497 TKY786458:TKZ786497 TUU786458:TUV786497 UEQ786458:UER786497 UOM786458:UON786497 UYI786458:UYJ786497 VIE786458:VIF786497 VSA786458:VSB786497 WBW786458:WBX786497 WLS786458:WLT786497 WVO786458:WVP786497 JC851994:JD852033 SY851994:SZ852033 ACU851994:ACV852033 AMQ851994:AMR852033 AWM851994:AWN852033 BGI851994:BGJ852033 BQE851994:BQF852033 CAA851994:CAB852033 CJW851994:CJX852033 CTS851994:CTT852033 DDO851994:DDP852033 DNK851994:DNL852033 DXG851994:DXH852033 EHC851994:EHD852033 EQY851994:EQZ852033 FAU851994:FAV852033 FKQ851994:FKR852033 FUM851994:FUN852033 GEI851994:GEJ852033 GOE851994:GOF852033 GYA851994:GYB852033 HHW851994:HHX852033 HRS851994:HRT852033 IBO851994:IBP852033 ILK851994:ILL852033 IVG851994:IVH852033 JFC851994:JFD852033 JOY851994:JOZ852033 JYU851994:JYV852033 KIQ851994:KIR852033 KSM851994:KSN852033 LCI851994:LCJ852033 LME851994:LMF852033 LWA851994:LWB852033 MFW851994:MFX852033 MPS851994:MPT852033 MZO851994:MZP852033 NJK851994:NJL852033 NTG851994:NTH852033 ODC851994:ODD852033 OMY851994:OMZ852033 OWU851994:OWV852033 PGQ851994:PGR852033 PQM851994:PQN852033 QAI851994:QAJ852033 QKE851994:QKF852033 QUA851994:QUB852033 RDW851994:RDX852033 RNS851994:RNT852033 RXO851994:RXP852033 SHK851994:SHL852033 SRG851994:SRH852033 TBC851994:TBD852033 TKY851994:TKZ852033 TUU851994:TUV852033 UEQ851994:UER852033 UOM851994:UON852033 UYI851994:UYJ852033 VIE851994:VIF852033 VSA851994:VSB852033 WBW851994:WBX852033 WLS851994:WLT852033 WVO851994:WVP852033 JC917530:JD917569 SY917530:SZ917569 ACU917530:ACV917569 AMQ917530:AMR917569 AWM917530:AWN917569 BGI917530:BGJ917569 BQE917530:BQF917569 CAA917530:CAB917569 CJW917530:CJX917569 CTS917530:CTT917569 DDO917530:DDP917569 DNK917530:DNL917569 DXG917530:DXH917569 EHC917530:EHD917569 EQY917530:EQZ917569 FAU917530:FAV917569 FKQ917530:FKR917569 FUM917530:FUN917569 GEI917530:GEJ917569 GOE917530:GOF917569 GYA917530:GYB917569 HHW917530:HHX917569 HRS917530:HRT917569 IBO917530:IBP917569 ILK917530:ILL917569 IVG917530:IVH917569 JFC917530:JFD917569 JOY917530:JOZ917569 JYU917530:JYV917569 KIQ917530:KIR917569 KSM917530:KSN917569 LCI917530:LCJ917569 LME917530:LMF917569 LWA917530:LWB917569 MFW917530:MFX917569 MPS917530:MPT917569 MZO917530:MZP917569 NJK917530:NJL917569 NTG917530:NTH917569 ODC917530:ODD917569 OMY917530:OMZ917569 OWU917530:OWV917569 PGQ917530:PGR917569 PQM917530:PQN917569 QAI917530:QAJ917569 QKE917530:QKF917569 QUA917530:QUB917569 RDW917530:RDX917569 RNS917530:RNT917569 RXO917530:RXP917569 SHK917530:SHL917569 SRG917530:SRH917569 TBC917530:TBD917569 TKY917530:TKZ917569 TUU917530:TUV917569 UEQ917530:UER917569 UOM917530:UON917569 UYI917530:UYJ917569 VIE917530:VIF917569 VSA917530:VSB917569 WBW917530:WBX917569 WLS917530:WLT917569 WVO917530:WVP917569 JC983066:JD983105 SY983066:SZ983105 ACU983066:ACV983105 AMQ983066:AMR983105 AWM983066:AWN983105 BGI983066:BGJ983105 BQE983066:BQF983105 CAA983066:CAB983105 CJW983066:CJX983105 CTS983066:CTT983105 DDO983066:DDP983105 DNK983066:DNL983105 DXG983066:DXH983105 EHC983066:EHD983105 EQY983066:EQZ983105 FAU983066:FAV983105 FKQ983066:FKR983105 FUM983066:FUN983105 GEI983066:GEJ983105 GOE983066:GOF983105 GYA983066:GYB983105 HHW983066:HHX983105 HRS983066:HRT983105 IBO983066:IBP983105 ILK983066:ILL983105 IVG983066:IVH983105 JFC983066:JFD983105 JOY983066:JOZ983105 JYU983066:JYV983105 KIQ983066:KIR983105 KSM983066:KSN983105 LCI983066:LCJ983105 LME983066:LMF983105 LWA983066:LWB983105 MFW983066:MFX983105 MPS983066:MPT983105 MZO983066:MZP983105 NJK983066:NJL983105 NTG983066:NTH983105 ODC983066:ODD983105 OMY983066:OMZ983105 OWU983066:OWV983105 PGQ983066:PGR983105 PQM983066:PQN983105 QAI983066:QAJ983105 QKE983066:QKF983105 QUA983066:QUB983105 RDW983066:RDX983105 RNS983066:RNT983105 RXO983066:RXP983105 SHK983066:SHL983105 SRG983066:SRH983105 TBC983066:TBD983105 TKY983066:TKZ983105 TUU983066:TUV983105 UEQ983066:UER983105 UOM983066:UON983105 UYI983066:UYJ983105 VIE983066:VIF983105 VSA983066:VSB983105 WBW983066:WBX983105 WLS983066:WLT983105 WVO983066:WVP983105 K65478:K65640 JE65478:JE65640 TA65478:TA65640 ACW65478:ACW65640 AMS65478:AMS65640 AWO65478:AWO65640 BGK65478:BGK65640 BQG65478:BQG65640 CAC65478:CAC65640 CJY65478:CJY65640 CTU65478:CTU65640 DDQ65478:DDQ65640 DNM65478:DNM65640 DXI65478:DXI65640 EHE65478:EHE65640 ERA65478:ERA65640 FAW65478:FAW65640 FKS65478:FKS65640 FUO65478:FUO65640 GEK65478:GEK65640 GOG65478:GOG65640 GYC65478:GYC65640 HHY65478:HHY65640 HRU65478:HRU65640 IBQ65478:IBQ65640 ILM65478:ILM65640 IVI65478:IVI65640 JFE65478:JFE65640 JPA65478:JPA65640 JYW65478:JYW65640 KIS65478:KIS65640 KSO65478:KSO65640 LCK65478:LCK65640 LMG65478:LMG65640 LWC65478:LWC65640 MFY65478:MFY65640 MPU65478:MPU65640 MZQ65478:MZQ65640 NJM65478:NJM65640 NTI65478:NTI65640 ODE65478:ODE65640 ONA65478:ONA65640 OWW65478:OWW65640 PGS65478:PGS65640 PQO65478:PQO65640 QAK65478:QAK65640 QKG65478:QKG65640 QUC65478:QUC65640 RDY65478:RDY65640 RNU65478:RNU65640 RXQ65478:RXQ65640 SHM65478:SHM65640 SRI65478:SRI65640 TBE65478:TBE65640 TLA65478:TLA65640 TUW65478:TUW65640 UES65478:UES65640 UOO65478:UOO65640 UYK65478:UYK65640 VIG65478:VIG65640 VSC65478:VSC65640 WBY65478:WBY65640 WLU65478:WLU65640 WVQ65478:WVQ65640 K131014:K131176 JE131014:JE131176 TA131014:TA131176 ACW131014:ACW131176 AMS131014:AMS131176 AWO131014:AWO131176 BGK131014:BGK131176 BQG131014:BQG131176 CAC131014:CAC131176 CJY131014:CJY131176 CTU131014:CTU131176 DDQ131014:DDQ131176 DNM131014:DNM131176 DXI131014:DXI131176 EHE131014:EHE131176 ERA131014:ERA131176 FAW131014:FAW131176 FKS131014:FKS131176 FUO131014:FUO131176 GEK131014:GEK131176 GOG131014:GOG131176 GYC131014:GYC131176 HHY131014:HHY131176 HRU131014:HRU131176 IBQ131014:IBQ131176 ILM131014:ILM131176 IVI131014:IVI131176 JFE131014:JFE131176 JPA131014:JPA131176 JYW131014:JYW131176 KIS131014:KIS131176 KSO131014:KSO131176 LCK131014:LCK131176 LMG131014:LMG131176 LWC131014:LWC131176 MFY131014:MFY131176 MPU131014:MPU131176 MZQ131014:MZQ131176 NJM131014:NJM131176 NTI131014:NTI131176 ODE131014:ODE131176 ONA131014:ONA131176 OWW131014:OWW131176 PGS131014:PGS131176 PQO131014:PQO131176 QAK131014:QAK131176 QKG131014:QKG131176 QUC131014:QUC131176 RDY131014:RDY131176 RNU131014:RNU131176 RXQ131014:RXQ131176 SHM131014:SHM131176 SRI131014:SRI131176 TBE131014:TBE131176 TLA131014:TLA131176 TUW131014:TUW131176 UES131014:UES131176 UOO131014:UOO131176 UYK131014:UYK131176 VIG131014:VIG131176 VSC131014:VSC131176 WBY131014:WBY131176 WLU131014:WLU131176 WVQ131014:WVQ131176 K196550:K196712 JE196550:JE196712 TA196550:TA196712 ACW196550:ACW196712 AMS196550:AMS196712 AWO196550:AWO196712 BGK196550:BGK196712 BQG196550:BQG196712 CAC196550:CAC196712 CJY196550:CJY196712 CTU196550:CTU196712 DDQ196550:DDQ196712 DNM196550:DNM196712 DXI196550:DXI196712 EHE196550:EHE196712 ERA196550:ERA196712 FAW196550:FAW196712 FKS196550:FKS196712 FUO196550:FUO196712 GEK196550:GEK196712 GOG196550:GOG196712 GYC196550:GYC196712 HHY196550:HHY196712 HRU196550:HRU196712 IBQ196550:IBQ196712 ILM196550:ILM196712 IVI196550:IVI196712 JFE196550:JFE196712 JPA196550:JPA196712 JYW196550:JYW196712 KIS196550:KIS196712 KSO196550:KSO196712 LCK196550:LCK196712 LMG196550:LMG196712 LWC196550:LWC196712 MFY196550:MFY196712 MPU196550:MPU196712 MZQ196550:MZQ196712 NJM196550:NJM196712 NTI196550:NTI196712 ODE196550:ODE196712 ONA196550:ONA196712 OWW196550:OWW196712 PGS196550:PGS196712 PQO196550:PQO196712 QAK196550:QAK196712 QKG196550:QKG196712 QUC196550:QUC196712 RDY196550:RDY196712 RNU196550:RNU196712 RXQ196550:RXQ196712 SHM196550:SHM196712 SRI196550:SRI196712 TBE196550:TBE196712 TLA196550:TLA196712 TUW196550:TUW196712 UES196550:UES196712 UOO196550:UOO196712 UYK196550:UYK196712 VIG196550:VIG196712 VSC196550:VSC196712 WBY196550:WBY196712 WLU196550:WLU196712 WVQ196550:WVQ196712 K262086:K262248 JE262086:JE262248 TA262086:TA262248 ACW262086:ACW262248 AMS262086:AMS262248 AWO262086:AWO262248 BGK262086:BGK262248 BQG262086:BQG262248 CAC262086:CAC262248 CJY262086:CJY262248 CTU262086:CTU262248 DDQ262086:DDQ262248 DNM262086:DNM262248 DXI262086:DXI262248 EHE262086:EHE262248 ERA262086:ERA262248 FAW262086:FAW262248 FKS262086:FKS262248 FUO262086:FUO262248 GEK262086:GEK262248 GOG262086:GOG262248 GYC262086:GYC262248 HHY262086:HHY262248 HRU262086:HRU262248 IBQ262086:IBQ262248 ILM262086:ILM262248 IVI262086:IVI262248 JFE262086:JFE262248 JPA262086:JPA262248 JYW262086:JYW262248 KIS262086:KIS262248 KSO262086:KSO262248 LCK262086:LCK262248 LMG262086:LMG262248 LWC262086:LWC262248 MFY262086:MFY262248 MPU262086:MPU262248 MZQ262086:MZQ262248 NJM262086:NJM262248 NTI262086:NTI262248 ODE262086:ODE262248 ONA262086:ONA262248 OWW262086:OWW262248 PGS262086:PGS262248 PQO262086:PQO262248 QAK262086:QAK262248 QKG262086:QKG262248 QUC262086:QUC262248 RDY262086:RDY262248 RNU262086:RNU262248 RXQ262086:RXQ262248 SHM262086:SHM262248 SRI262086:SRI262248 TBE262086:TBE262248 TLA262086:TLA262248 TUW262086:TUW262248 UES262086:UES262248 UOO262086:UOO262248 UYK262086:UYK262248 VIG262086:VIG262248 VSC262086:VSC262248 WBY262086:WBY262248 WLU262086:WLU262248 WVQ262086:WVQ262248 K327622:K327784 JE327622:JE327784 TA327622:TA327784 ACW327622:ACW327784 AMS327622:AMS327784 AWO327622:AWO327784 BGK327622:BGK327784 BQG327622:BQG327784 CAC327622:CAC327784 CJY327622:CJY327784 CTU327622:CTU327784 DDQ327622:DDQ327784 DNM327622:DNM327784 DXI327622:DXI327784 EHE327622:EHE327784 ERA327622:ERA327784 FAW327622:FAW327784 FKS327622:FKS327784 FUO327622:FUO327784 GEK327622:GEK327784 GOG327622:GOG327784 GYC327622:GYC327784 HHY327622:HHY327784 HRU327622:HRU327784 IBQ327622:IBQ327784 ILM327622:ILM327784 IVI327622:IVI327784 JFE327622:JFE327784 JPA327622:JPA327784 JYW327622:JYW327784 KIS327622:KIS327784 KSO327622:KSO327784 LCK327622:LCK327784 LMG327622:LMG327784 LWC327622:LWC327784 MFY327622:MFY327784 MPU327622:MPU327784 MZQ327622:MZQ327784 NJM327622:NJM327784 NTI327622:NTI327784 ODE327622:ODE327784 ONA327622:ONA327784 OWW327622:OWW327784 PGS327622:PGS327784 PQO327622:PQO327784 QAK327622:QAK327784 QKG327622:QKG327784 QUC327622:QUC327784 RDY327622:RDY327784 RNU327622:RNU327784 RXQ327622:RXQ327784 SHM327622:SHM327784 SRI327622:SRI327784 TBE327622:TBE327784 TLA327622:TLA327784 TUW327622:TUW327784 UES327622:UES327784 UOO327622:UOO327784 UYK327622:UYK327784 VIG327622:VIG327784 VSC327622:VSC327784 WBY327622:WBY327784 WLU327622:WLU327784 WVQ327622:WVQ327784 K393158:K393320 JE393158:JE393320 TA393158:TA393320 ACW393158:ACW393320 AMS393158:AMS393320 AWO393158:AWO393320 BGK393158:BGK393320 BQG393158:BQG393320 CAC393158:CAC393320 CJY393158:CJY393320 CTU393158:CTU393320 DDQ393158:DDQ393320 DNM393158:DNM393320 DXI393158:DXI393320 EHE393158:EHE393320 ERA393158:ERA393320 FAW393158:FAW393320 FKS393158:FKS393320 FUO393158:FUO393320 GEK393158:GEK393320 GOG393158:GOG393320 GYC393158:GYC393320 HHY393158:HHY393320 HRU393158:HRU393320 IBQ393158:IBQ393320 ILM393158:ILM393320 IVI393158:IVI393320 JFE393158:JFE393320 JPA393158:JPA393320 JYW393158:JYW393320 KIS393158:KIS393320 KSO393158:KSO393320 LCK393158:LCK393320 LMG393158:LMG393320 LWC393158:LWC393320 MFY393158:MFY393320 MPU393158:MPU393320 MZQ393158:MZQ393320 NJM393158:NJM393320 NTI393158:NTI393320 ODE393158:ODE393320 ONA393158:ONA393320 OWW393158:OWW393320 PGS393158:PGS393320 PQO393158:PQO393320 QAK393158:QAK393320 QKG393158:QKG393320 QUC393158:QUC393320 RDY393158:RDY393320 RNU393158:RNU393320 RXQ393158:RXQ393320 SHM393158:SHM393320 SRI393158:SRI393320 TBE393158:TBE393320 TLA393158:TLA393320 TUW393158:TUW393320 UES393158:UES393320 UOO393158:UOO393320 UYK393158:UYK393320 VIG393158:VIG393320 VSC393158:VSC393320 WBY393158:WBY393320 WLU393158:WLU393320 WVQ393158:WVQ393320 K458694:K458856 JE458694:JE458856 TA458694:TA458856 ACW458694:ACW458856 AMS458694:AMS458856 AWO458694:AWO458856 BGK458694:BGK458856 BQG458694:BQG458856 CAC458694:CAC458856 CJY458694:CJY458856 CTU458694:CTU458856 DDQ458694:DDQ458856 DNM458694:DNM458856 DXI458694:DXI458856 EHE458694:EHE458856 ERA458694:ERA458856 FAW458694:FAW458856 FKS458694:FKS458856 FUO458694:FUO458856 GEK458694:GEK458856 GOG458694:GOG458856 GYC458694:GYC458856 HHY458694:HHY458856 HRU458694:HRU458856 IBQ458694:IBQ458856 ILM458694:ILM458856 IVI458694:IVI458856 JFE458694:JFE458856 JPA458694:JPA458856 JYW458694:JYW458856 KIS458694:KIS458856 KSO458694:KSO458856 LCK458694:LCK458856 LMG458694:LMG458856 LWC458694:LWC458856 MFY458694:MFY458856 MPU458694:MPU458856 MZQ458694:MZQ458856 NJM458694:NJM458856 NTI458694:NTI458856 ODE458694:ODE458856 ONA458694:ONA458856 OWW458694:OWW458856 PGS458694:PGS458856 PQO458694:PQO458856 QAK458694:QAK458856 QKG458694:QKG458856 QUC458694:QUC458856 RDY458694:RDY458856 RNU458694:RNU458856 RXQ458694:RXQ458856 SHM458694:SHM458856 SRI458694:SRI458856 TBE458694:TBE458856 TLA458694:TLA458856 TUW458694:TUW458856 UES458694:UES458856 UOO458694:UOO458856 UYK458694:UYK458856 VIG458694:VIG458856 VSC458694:VSC458856 WBY458694:WBY458856 WLU458694:WLU458856 WVQ458694:WVQ458856 K524230:K524392 JE524230:JE524392 TA524230:TA524392 ACW524230:ACW524392 AMS524230:AMS524392 AWO524230:AWO524392 BGK524230:BGK524392 BQG524230:BQG524392 CAC524230:CAC524392 CJY524230:CJY524392 CTU524230:CTU524392 DDQ524230:DDQ524392 DNM524230:DNM524392 DXI524230:DXI524392 EHE524230:EHE524392 ERA524230:ERA524392 FAW524230:FAW524392 FKS524230:FKS524392 FUO524230:FUO524392 GEK524230:GEK524392 GOG524230:GOG524392 GYC524230:GYC524392 HHY524230:HHY524392 HRU524230:HRU524392 IBQ524230:IBQ524392 ILM524230:ILM524392 IVI524230:IVI524392 JFE524230:JFE524392 JPA524230:JPA524392 JYW524230:JYW524392 KIS524230:KIS524392 KSO524230:KSO524392 LCK524230:LCK524392 LMG524230:LMG524392 LWC524230:LWC524392 MFY524230:MFY524392 MPU524230:MPU524392 MZQ524230:MZQ524392 NJM524230:NJM524392 NTI524230:NTI524392 ODE524230:ODE524392 ONA524230:ONA524392 OWW524230:OWW524392 PGS524230:PGS524392 PQO524230:PQO524392 QAK524230:QAK524392 QKG524230:QKG524392 QUC524230:QUC524392 RDY524230:RDY524392 RNU524230:RNU524392 RXQ524230:RXQ524392 SHM524230:SHM524392 SRI524230:SRI524392 TBE524230:TBE524392 TLA524230:TLA524392 TUW524230:TUW524392 UES524230:UES524392 UOO524230:UOO524392 UYK524230:UYK524392 VIG524230:VIG524392 VSC524230:VSC524392 WBY524230:WBY524392 WLU524230:WLU524392 WVQ524230:WVQ524392 K589766:K589928 JE589766:JE589928 TA589766:TA589928 ACW589766:ACW589928 AMS589766:AMS589928 AWO589766:AWO589928 BGK589766:BGK589928 BQG589766:BQG589928 CAC589766:CAC589928 CJY589766:CJY589928 CTU589766:CTU589928 DDQ589766:DDQ589928 DNM589766:DNM589928 DXI589766:DXI589928 EHE589766:EHE589928 ERA589766:ERA589928 FAW589766:FAW589928 FKS589766:FKS589928 FUO589766:FUO589928 GEK589766:GEK589928 GOG589766:GOG589928 GYC589766:GYC589928 HHY589766:HHY589928 HRU589766:HRU589928 IBQ589766:IBQ589928 ILM589766:ILM589928 IVI589766:IVI589928 JFE589766:JFE589928 JPA589766:JPA589928 JYW589766:JYW589928 KIS589766:KIS589928 KSO589766:KSO589928 LCK589766:LCK589928 LMG589766:LMG589928 LWC589766:LWC589928 MFY589766:MFY589928 MPU589766:MPU589928 MZQ589766:MZQ589928 NJM589766:NJM589928 NTI589766:NTI589928 ODE589766:ODE589928 ONA589766:ONA589928 OWW589766:OWW589928 PGS589766:PGS589928 PQO589766:PQO589928 QAK589766:QAK589928 QKG589766:QKG589928 QUC589766:QUC589928 RDY589766:RDY589928 RNU589766:RNU589928 RXQ589766:RXQ589928 SHM589766:SHM589928 SRI589766:SRI589928 TBE589766:TBE589928 TLA589766:TLA589928 TUW589766:TUW589928 UES589766:UES589928 UOO589766:UOO589928 UYK589766:UYK589928 VIG589766:VIG589928 VSC589766:VSC589928 WBY589766:WBY589928 WLU589766:WLU589928 WVQ589766:WVQ589928 K655302:K655464 JE655302:JE655464 TA655302:TA655464 ACW655302:ACW655464 AMS655302:AMS655464 AWO655302:AWO655464 BGK655302:BGK655464 BQG655302:BQG655464 CAC655302:CAC655464 CJY655302:CJY655464 CTU655302:CTU655464 DDQ655302:DDQ655464 DNM655302:DNM655464 DXI655302:DXI655464 EHE655302:EHE655464 ERA655302:ERA655464 FAW655302:FAW655464 FKS655302:FKS655464 FUO655302:FUO655464 GEK655302:GEK655464 GOG655302:GOG655464 GYC655302:GYC655464 HHY655302:HHY655464 HRU655302:HRU655464 IBQ655302:IBQ655464 ILM655302:ILM655464 IVI655302:IVI655464 JFE655302:JFE655464 JPA655302:JPA655464 JYW655302:JYW655464 KIS655302:KIS655464 KSO655302:KSO655464 LCK655302:LCK655464 LMG655302:LMG655464 LWC655302:LWC655464 MFY655302:MFY655464 MPU655302:MPU655464 MZQ655302:MZQ655464 NJM655302:NJM655464 NTI655302:NTI655464 ODE655302:ODE655464 ONA655302:ONA655464 OWW655302:OWW655464 PGS655302:PGS655464 PQO655302:PQO655464 QAK655302:QAK655464 QKG655302:QKG655464 QUC655302:QUC655464 RDY655302:RDY655464 RNU655302:RNU655464 RXQ655302:RXQ655464 SHM655302:SHM655464 SRI655302:SRI655464 TBE655302:TBE655464 TLA655302:TLA655464 TUW655302:TUW655464 UES655302:UES655464 UOO655302:UOO655464 UYK655302:UYK655464 VIG655302:VIG655464 VSC655302:VSC655464 WBY655302:WBY655464 WLU655302:WLU655464 WVQ655302:WVQ655464 K720838:K721000 JE720838:JE721000 TA720838:TA721000 ACW720838:ACW721000 AMS720838:AMS721000 AWO720838:AWO721000 BGK720838:BGK721000 BQG720838:BQG721000 CAC720838:CAC721000 CJY720838:CJY721000 CTU720838:CTU721000 DDQ720838:DDQ721000 DNM720838:DNM721000 DXI720838:DXI721000 EHE720838:EHE721000 ERA720838:ERA721000 FAW720838:FAW721000 FKS720838:FKS721000 FUO720838:FUO721000 GEK720838:GEK721000 GOG720838:GOG721000 GYC720838:GYC721000 HHY720838:HHY721000 HRU720838:HRU721000 IBQ720838:IBQ721000 ILM720838:ILM721000 IVI720838:IVI721000 JFE720838:JFE721000 JPA720838:JPA721000 JYW720838:JYW721000 KIS720838:KIS721000 KSO720838:KSO721000 LCK720838:LCK721000 LMG720838:LMG721000 LWC720838:LWC721000 MFY720838:MFY721000 MPU720838:MPU721000 MZQ720838:MZQ721000 NJM720838:NJM721000 NTI720838:NTI721000 ODE720838:ODE721000 ONA720838:ONA721000 OWW720838:OWW721000 PGS720838:PGS721000 PQO720838:PQO721000 QAK720838:QAK721000 QKG720838:QKG721000 QUC720838:QUC721000 RDY720838:RDY721000 RNU720838:RNU721000 RXQ720838:RXQ721000 SHM720838:SHM721000 SRI720838:SRI721000 TBE720838:TBE721000 TLA720838:TLA721000 TUW720838:TUW721000 UES720838:UES721000 UOO720838:UOO721000 UYK720838:UYK721000 VIG720838:VIG721000 VSC720838:VSC721000 WBY720838:WBY721000 WLU720838:WLU721000 WVQ720838:WVQ721000 K786374:K786536 JE786374:JE786536 TA786374:TA786536 ACW786374:ACW786536 AMS786374:AMS786536 AWO786374:AWO786536 BGK786374:BGK786536 BQG786374:BQG786536 CAC786374:CAC786536 CJY786374:CJY786536 CTU786374:CTU786536 DDQ786374:DDQ786536 DNM786374:DNM786536 DXI786374:DXI786536 EHE786374:EHE786536 ERA786374:ERA786536 FAW786374:FAW786536 FKS786374:FKS786536 FUO786374:FUO786536 GEK786374:GEK786536 GOG786374:GOG786536 GYC786374:GYC786536 HHY786374:HHY786536 HRU786374:HRU786536 IBQ786374:IBQ786536 ILM786374:ILM786536 IVI786374:IVI786536 JFE786374:JFE786536 JPA786374:JPA786536 JYW786374:JYW786536 KIS786374:KIS786536 KSO786374:KSO786536 LCK786374:LCK786536 LMG786374:LMG786536 LWC786374:LWC786536 MFY786374:MFY786536 MPU786374:MPU786536 MZQ786374:MZQ786536 NJM786374:NJM786536 NTI786374:NTI786536 ODE786374:ODE786536 ONA786374:ONA786536 OWW786374:OWW786536 PGS786374:PGS786536 PQO786374:PQO786536 QAK786374:QAK786536 QKG786374:QKG786536 QUC786374:QUC786536 RDY786374:RDY786536 RNU786374:RNU786536 RXQ786374:RXQ786536 SHM786374:SHM786536 SRI786374:SRI786536 TBE786374:TBE786536 TLA786374:TLA786536 TUW786374:TUW786536 UES786374:UES786536 UOO786374:UOO786536 UYK786374:UYK786536 VIG786374:VIG786536 VSC786374:VSC786536 WBY786374:WBY786536 WLU786374:WLU786536 WVQ786374:WVQ786536 K851910:K852072 JE851910:JE852072 TA851910:TA852072 ACW851910:ACW852072 AMS851910:AMS852072 AWO851910:AWO852072 BGK851910:BGK852072 BQG851910:BQG852072 CAC851910:CAC852072 CJY851910:CJY852072 CTU851910:CTU852072 DDQ851910:DDQ852072 DNM851910:DNM852072 DXI851910:DXI852072 EHE851910:EHE852072 ERA851910:ERA852072 FAW851910:FAW852072 FKS851910:FKS852072 FUO851910:FUO852072 GEK851910:GEK852072 GOG851910:GOG852072 GYC851910:GYC852072 HHY851910:HHY852072 HRU851910:HRU852072 IBQ851910:IBQ852072 ILM851910:ILM852072 IVI851910:IVI852072 JFE851910:JFE852072 JPA851910:JPA852072 JYW851910:JYW852072 KIS851910:KIS852072 KSO851910:KSO852072 LCK851910:LCK852072 LMG851910:LMG852072 LWC851910:LWC852072 MFY851910:MFY852072 MPU851910:MPU852072 MZQ851910:MZQ852072 NJM851910:NJM852072 NTI851910:NTI852072 ODE851910:ODE852072 ONA851910:ONA852072 OWW851910:OWW852072 PGS851910:PGS852072 PQO851910:PQO852072 QAK851910:QAK852072 QKG851910:QKG852072 QUC851910:QUC852072 RDY851910:RDY852072 RNU851910:RNU852072 RXQ851910:RXQ852072 SHM851910:SHM852072 SRI851910:SRI852072 TBE851910:TBE852072 TLA851910:TLA852072 TUW851910:TUW852072 UES851910:UES852072 UOO851910:UOO852072 UYK851910:UYK852072 VIG851910:VIG852072 VSC851910:VSC852072 WBY851910:WBY852072 WLU851910:WLU852072 WVQ851910:WVQ852072 K917446:K917608 JE917446:JE917608 TA917446:TA917608 ACW917446:ACW917608 AMS917446:AMS917608 AWO917446:AWO917608 BGK917446:BGK917608 BQG917446:BQG917608 CAC917446:CAC917608 CJY917446:CJY917608 CTU917446:CTU917608 DDQ917446:DDQ917608 DNM917446:DNM917608 DXI917446:DXI917608 EHE917446:EHE917608 ERA917446:ERA917608 FAW917446:FAW917608 FKS917446:FKS917608 FUO917446:FUO917608 GEK917446:GEK917608 GOG917446:GOG917608 GYC917446:GYC917608 HHY917446:HHY917608 HRU917446:HRU917608 IBQ917446:IBQ917608 ILM917446:ILM917608 IVI917446:IVI917608 JFE917446:JFE917608 JPA917446:JPA917608 JYW917446:JYW917608 KIS917446:KIS917608 KSO917446:KSO917608 LCK917446:LCK917608 LMG917446:LMG917608 LWC917446:LWC917608 MFY917446:MFY917608 MPU917446:MPU917608 MZQ917446:MZQ917608 NJM917446:NJM917608 NTI917446:NTI917608 ODE917446:ODE917608 ONA917446:ONA917608 OWW917446:OWW917608 PGS917446:PGS917608 PQO917446:PQO917608 QAK917446:QAK917608 QKG917446:QKG917608 QUC917446:QUC917608 RDY917446:RDY917608 RNU917446:RNU917608 RXQ917446:RXQ917608 SHM917446:SHM917608 SRI917446:SRI917608 TBE917446:TBE917608 TLA917446:TLA917608 TUW917446:TUW917608 UES917446:UES917608 UOO917446:UOO917608 UYK917446:UYK917608 VIG917446:VIG917608 VSC917446:VSC917608 WBY917446:WBY917608 WLU917446:WLU917608 WVQ917446:WVQ917608 K982982:K983144 JE982982:JE983144 TA982982:TA983144 ACW982982:ACW983144 AMS982982:AMS983144 AWO982982:AWO983144 BGK982982:BGK983144 BQG982982:BQG983144 CAC982982:CAC983144 CJY982982:CJY983144 CTU982982:CTU983144 DDQ982982:DDQ983144 DNM982982:DNM983144 DXI982982:DXI983144 EHE982982:EHE983144 ERA982982:ERA983144 FAW982982:FAW983144 FKS982982:FKS983144 FUO982982:FUO983144 GEK982982:GEK983144 GOG982982:GOG983144 GYC982982:GYC983144 HHY982982:HHY983144 HRU982982:HRU983144 IBQ982982:IBQ983144 ILM982982:ILM983144 IVI982982:IVI983144 JFE982982:JFE983144 JPA982982:JPA983144 JYW982982:JYW983144 KIS982982:KIS983144 KSO982982:KSO983144 LCK982982:LCK983144 LMG982982:LMG983144 LWC982982:LWC983144 MFY982982:MFY983144 MPU982982:MPU983144 MZQ982982:MZQ983144 NJM982982:NJM983144 NTI982982:NTI983144 ODE982982:ODE983144 ONA982982:ONA983144 OWW982982:OWW983144 PGS982982:PGS983144 PQO982982:PQO983144 QAK982982:QAK983144 QKG982982:QKG983144 QUC982982:QUC983144 RDY982982:RDY983144 RNU982982:RNU983144 RXQ982982:RXQ983144 SHM982982:SHM983144 SRI982982:SRI983144 TBE982982:TBE983144 TLA982982:TLA983144 TUW982982:TUW983144 UES982982:UES983144 UOO982982:UOO983144 UYK982982:UYK983144 VIG982982:VIG983144 VSC982982:VSC983144 WBY982982:WBY983144 WLU982982:WLU983144 WVQ982982:WVQ983144 JB65478:JB65640 SX65478:SX65640 ACT65478:ACT65640 AMP65478:AMP65640 AWL65478:AWL65640 BGH65478:BGH65640 BQD65478:BQD65640 BZZ65478:BZZ65640 CJV65478:CJV65640 CTR65478:CTR65640 DDN65478:DDN65640 DNJ65478:DNJ65640 DXF65478:DXF65640 EHB65478:EHB65640 EQX65478:EQX65640 FAT65478:FAT65640 FKP65478:FKP65640 FUL65478:FUL65640 GEH65478:GEH65640 GOD65478:GOD65640 GXZ65478:GXZ65640 HHV65478:HHV65640 HRR65478:HRR65640 IBN65478:IBN65640 ILJ65478:ILJ65640 IVF65478:IVF65640 JFB65478:JFB65640 JOX65478:JOX65640 JYT65478:JYT65640 KIP65478:KIP65640 KSL65478:KSL65640 LCH65478:LCH65640 LMD65478:LMD65640 LVZ65478:LVZ65640 MFV65478:MFV65640 MPR65478:MPR65640 MZN65478:MZN65640 NJJ65478:NJJ65640 NTF65478:NTF65640 ODB65478:ODB65640 OMX65478:OMX65640 OWT65478:OWT65640 PGP65478:PGP65640 PQL65478:PQL65640 QAH65478:QAH65640 QKD65478:QKD65640 QTZ65478:QTZ65640 RDV65478:RDV65640 RNR65478:RNR65640 RXN65478:RXN65640 SHJ65478:SHJ65640 SRF65478:SRF65640 TBB65478:TBB65640 TKX65478:TKX65640 TUT65478:TUT65640 UEP65478:UEP65640 UOL65478:UOL65640 UYH65478:UYH65640 VID65478:VID65640 VRZ65478:VRZ65640 WBV65478:WBV65640 WLR65478:WLR65640 WVN65478:WVN65640 JB131014:JB131176 SX131014:SX131176 ACT131014:ACT131176 AMP131014:AMP131176 AWL131014:AWL131176 BGH131014:BGH131176 BQD131014:BQD131176 BZZ131014:BZZ131176 CJV131014:CJV131176 CTR131014:CTR131176 DDN131014:DDN131176 DNJ131014:DNJ131176 DXF131014:DXF131176 EHB131014:EHB131176 EQX131014:EQX131176 FAT131014:FAT131176 FKP131014:FKP131176 FUL131014:FUL131176 GEH131014:GEH131176 GOD131014:GOD131176 GXZ131014:GXZ131176 HHV131014:HHV131176 HRR131014:HRR131176 IBN131014:IBN131176 ILJ131014:ILJ131176 IVF131014:IVF131176 JFB131014:JFB131176 JOX131014:JOX131176 JYT131014:JYT131176 KIP131014:KIP131176 KSL131014:KSL131176 LCH131014:LCH131176 LMD131014:LMD131176 LVZ131014:LVZ131176 MFV131014:MFV131176 MPR131014:MPR131176 MZN131014:MZN131176 NJJ131014:NJJ131176 NTF131014:NTF131176 ODB131014:ODB131176 OMX131014:OMX131176 OWT131014:OWT131176 PGP131014:PGP131176 PQL131014:PQL131176 QAH131014:QAH131176 QKD131014:QKD131176 QTZ131014:QTZ131176 RDV131014:RDV131176 RNR131014:RNR131176 RXN131014:RXN131176 SHJ131014:SHJ131176 SRF131014:SRF131176 TBB131014:TBB131176 TKX131014:TKX131176 TUT131014:TUT131176 UEP131014:UEP131176 UOL131014:UOL131176 UYH131014:UYH131176 VID131014:VID131176 VRZ131014:VRZ131176 WBV131014:WBV131176 WLR131014:WLR131176 WVN131014:WVN131176 JB196550:JB196712 SX196550:SX196712 ACT196550:ACT196712 AMP196550:AMP196712 AWL196550:AWL196712 BGH196550:BGH196712 BQD196550:BQD196712 BZZ196550:BZZ196712 CJV196550:CJV196712 CTR196550:CTR196712 DDN196550:DDN196712 DNJ196550:DNJ196712 DXF196550:DXF196712 EHB196550:EHB196712 EQX196550:EQX196712 FAT196550:FAT196712 FKP196550:FKP196712 FUL196550:FUL196712 GEH196550:GEH196712 GOD196550:GOD196712 GXZ196550:GXZ196712 HHV196550:HHV196712 HRR196550:HRR196712 IBN196550:IBN196712 ILJ196550:ILJ196712 IVF196550:IVF196712 JFB196550:JFB196712 JOX196550:JOX196712 JYT196550:JYT196712 KIP196550:KIP196712 KSL196550:KSL196712 LCH196550:LCH196712 LMD196550:LMD196712 LVZ196550:LVZ196712 MFV196550:MFV196712 MPR196550:MPR196712 MZN196550:MZN196712 NJJ196550:NJJ196712 NTF196550:NTF196712 ODB196550:ODB196712 OMX196550:OMX196712 OWT196550:OWT196712 PGP196550:PGP196712 PQL196550:PQL196712 QAH196550:QAH196712 QKD196550:QKD196712 QTZ196550:QTZ196712 RDV196550:RDV196712 RNR196550:RNR196712 RXN196550:RXN196712 SHJ196550:SHJ196712 SRF196550:SRF196712 TBB196550:TBB196712 TKX196550:TKX196712 TUT196550:TUT196712 UEP196550:UEP196712 UOL196550:UOL196712 UYH196550:UYH196712 VID196550:VID196712 VRZ196550:VRZ196712 WBV196550:WBV196712 WLR196550:WLR196712 WVN196550:WVN196712 JB262086:JB262248 SX262086:SX262248 ACT262086:ACT262248 AMP262086:AMP262248 AWL262086:AWL262248 BGH262086:BGH262248 BQD262086:BQD262248 BZZ262086:BZZ262248 CJV262086:CJV262248 CTR262086:CTR262248 DDN262086:DDN262248 DNJ262086:DNJ262248 DXF262086:DXF262248 EHB262086:EHB262248 EQX262086:EQX262248 FAT262086:FAT262248 FKP262086:FKP262248 FUL262086:FUL262248 GEH262086:GEH262248 GOD262086:GOD262248 GXZ262086:GXZ262248 HHV262086:HHV262248 HRR262086:HRR262248 IBN262086:IBN262248 ILJ262086:ILJ262248 IVF262086:IVF262248 JFB262086:JFB262248 JOX262086:JOX262248 JYT262086:JYT262248 KIP262086:KIP262248 KSL262086:KSL262248 LCH262086:LCH262248 LMD262086:LMD262248 LVZ262086:LVZ262248 MFV262086:MFV262248 MPR262086:MPR262248 MZN262086:MZN262248 NJJ262086:NJJ262248 NTF262086:NTF262248 ODB262086:ODB262248 OMX262086:OMX262248 OWT262086:OWT262248 PGP262086:PGP262248 PQL262086:PQL262248 QAH262086:QAH262248 QKD262086:QKD262248 QTZ262086:QTZ262248 RDV262086:RDV262248 RNR262086:RNR262248 RXN262086:RXN262248 SHJ262086:SHJ262248 SRF262086:SRF262248 TBB262086:TBB262248 TKX262086:TKX262248 TUT262086:TUT262248 UEP262086:UEP262248 UOL262086:UOL262248 UYH262086:UYH262248 VID262086:VID262248 VRZ262086:VRZ262248 WBV262086:WBV262248 WLR262086:WLR262248 WVN262086:WVN262248 JB327622:JB327784 SX327622:SX327784 ACT327622:ACT327784 AMP327622:AMP327784 AWL327622:AWL327784 BGH327622:BGH327784 BQD327622:BQD327784 BZZ327622:BZZ327784 CJV327622:CJV327784 CTR327622:CTR327784 DDN327622:DDN327784 DNJ327622:DNJ327784 DXF327622:DXF327784 EHB327622:EHB327784 EQX327622:EQX327784 FAT327622:FAT327784 FKP327622:FKP327784 FUL327622:FUL327784 GEH327622:GEH327784 GOD327622:GOD327784 GXZ327622:GXZ327784 HHV327622:HHV327784 HRR327622:HRR327784 IBN327622:IBN327784 ILJ327622:ILJ327784 IVF327622:IVF327784 JFB327622:JFB327784 JOX327622:JOX327784 JYT327622:JYT327784 KIP327622:KIP327784 KSL327622:KSL327784 LCH327622:LCH327784 LMD327622:LMD327784 LVZ327622:LVZ327784 MFV327622:MFV327784 MPR327622:MPR327784 MZN327622:MZN327784 NJJ327622:NJJ327784 NTF327622:NTF327784 ODB327622:ODB327784 OMX327622:OMX327784 OWT327622:OWT327784 PGP327622:PGP327784 PQL327622:PQL327784 QAH327622:QAH327784 QKD327622:QKD327784 QTZ327622:QTZ327784 RDV327622:RDV327784 RNR327622:RNR327784 RXN327622:RXN327784 SHJ327622:SHJ327784 SRF327622:SRF327784 TBB327622:TBB327784 TKX327622:TKX327784 TUT327622:TUT327784 UEP327622:UEP327784 UOL327622:UOL327784 UYH327622:UYH327784 VID327622:VID327784 VRZ327622:VRZ327784 WBV327622:WBV327784 WLR327622:WLR327784 WVN327622:WVN327784 JB393158:JB393320 SX393158:SX393320 ACT393158:ACT393320 AMP393158:AMP393320 AWL393158:AWL393320 BGH393158:BGH393320 BQD393158:BQD393320 BZZ393158:BZZ393320 CJV393158:CJV393320 CTR393158:CTR393320 DDN393158:DDN393320 DNJ393158:DNJ393320 DXF393158:DXF393320 EHB393158:EHB393320 EQX393158:EQX393320 FAT393158:FAT393320 FKP393158:FKP393320 FUL393158:FUL393320 GEH393158:GEH393320 GOD393158:GOD393320 GXZ393158:GXZ393320 HHV393158:HHV393320 HRR393158:HRR393320 IBN393158:IBN393320 ILJ393158:ILJ393320 IVF393158:IVF393320 JFB393158:JFB393320 JOX393158:JOX393320 JYT393158:JYT393320 KIP393158:KIP393320 KSL393158:KSL393320 LCH393158:LCH393320 LMD393158:LMD393320 LVZ393158:LVZ393320 MFV393158:MFV393320 MPR393158:MPR393320 MZN393158:MZN393320 NJJ393158:NJJ393320 NTF393158:NTF393320 ODB393158:ODB393320 OMX393158:OMX393320 OWT393158:OWT393320 PGP393158:PGP393320 PQL393158:PQL393320 QAH393158:QAH393320 QKD393158:QKD393320 QTZ393158:QTZ393320 RDV393158:RDV393320 RNR393158:RNR393320 RXN393158:RXN393320 SHJ393158:SHJ393320 SRF393158:SRF393320 TBB393158:TBB393320 TKX393158:TKX393320 TUT393158:TUT393320 UEP393158:UEP393320 UOL393158:UOL393320 UYH393158:UYH393320 VID393158:VID393320 VRZ393158:VRZ393320 WBV393158:WBV393320 WLR393158:WLR393320 WVN393158:WVN393320 JB458694:JB458856 SX458694:SX458856 ACT458694:ACT458856 AMP458694:AMP458856 AWL458694:AWL458856 BGH458694:BGH458856 BQD458694:BQD458856 BZZ458694:BZZ458856 CJV458694:CJV458856 CTR458694:CTR458856 DDN458694:DDN458856 DNJ458694:DNJ458856 DXF458694:DXF458856 EHB458694:EHB458856 EQX458694:EQX458856 FAT458694:FAT458856 FKP458694:FKP458856 FUL458694:FUL458856 GEH458694:GEH458856 GOD458694:GOD458856 GXZ458694:GXZ458856 HHV458694:HHV458856 HRR458694:HRR458856 IBN458694:IBN458856 ILJ458694:ILJ458856 IVF458694:IVF458856 JFB458694:JFB458856 JOX458694:JOX458856 JYT458694:JYT458856 KIP458694:KIP458856 KSL458694:KSL458856 LCH458694:LCH458856 LMD458694:LMD458856 LVZ458694:LVZ458856 MFV458694:MFV458856 MPR458694:MPR458856 MZN458694:MZN458856 NJJ458694:NJJ458856 NTF458694:NTF458856 ODB458694:ODB458856 OMX458694:OMX458856 OWT458694:OWT458856 PGP458694:PGP458856 PQL458694:PQL458856 QAH458694:QAH458856 QKD458694:QKD458856 QTZ458694:QTZ458856 RDV458694:RDV458856 RNR458694:RNR458856 RXN458694:RXN458856 SHJ458694:SHJ458856 SRF458694:SRF458856 TBB458694:TBB458856 TKX458694:TKX458856 TUT458694:TUT458856 UEP458694:UEP458856 UOL458694:UOL458856 UYH458694:UYH458856 VID458694:VID458856 VRZ458694:VRZ458856 WBV458694:WBV458856 WLR458694:WLR458856 WVN458694:WVN458856 JB524230:JB524392 SX524230:SX524392 ACT524230:ACT524392 AMP524230:AMP524392 AWL524230:AWL524392 BGH524230:BGH524392 BQD524230:BQD524392 BZZ524230:BZZ524392 CJV524230:CJV524392 CTR524230:CTR524392 DDN524230:DDN524392 DNJ524230:DNJ524392 DXF524230:DXF524392 EHB524230:EHB524392 EQX524230:EQX524392 FAT524230:FAT524392 FKP524230:FKP524392 FUL524230:FUL524392 GEH524230:GEH524392 GOD524230:GOD524392 GXZ524230:GXZ524392 HHV524230:HHV524392 HRR524230:HRR524392 IBN524230:IBN524392 ILJ524230:ILJ524392 IVF524230:IVF524392 JFB524230:JFB524392 JOX524230:JOX524392 JYT524230:JYT524392 KIP524230:KIP524392 KSL524230:KSL524392 LCH524230:LCH524392 LMD524230:LMD524392 LVZ524230:LVZ524392 MFV524230:MFV524392 MPR524230:MPR524392 MZN524230:MZN524392 NJJ524230:NJJ524392 NTF524230:NTF524392 ODB524230:ODB524392 OMX524230:OMX524392 OWT524230:OWT524392 PGP524230:PGP524392 PQL524230:PQL524392 QAH524230:QAH524392 QKD524230:QKD524392 QTZ524230:QTZ524392 RDV524230:RDV524392 RNR524230:RNR524392 RXN524230:RXN524392 SHJ524230:SHJ524392 SRF524230:SRF524392 TBB524230:TBB524392 TKX524230:TKX524392 TUT524230:TUT524392 UEP524230:UEP524392 UOL524230:UOL524392 UYH524230:UYH524392 VID524230:VID524392 VRZ524230:VRZ524392 WBV524230:WBV524392 WLR524230:WLR524392 WVN524230:WVN524392 JB589766:JB589928 SX589766:SX589928 ACT589766:ACT589928 AMP589766:AMP589928 AWL589766:AWL589928 BGH589766:BGH589928 BQD589766:BQD589928 BZZ589766:BZZ589928 CJV589766:CJV589928 CTR589766:CTR589928 DDN589766:DDN589928 DNJ589766:DNJ589928 DXF589766:DXF589928 EHB589766:EHB589928 EQX589766:EQX589928 FAT589766:FAT589928 FKP589766:FKP589928 FUL589766:FUL589928 GEH589766:GEH589928 GOD589766:GOD589928 GXZ589766:GXZ589928 HHV589766:HHV589928 HRR589766:HRR589928 IBN589766:IBN589928 ILJ589766:ILJ589928 IVF589766:IVF589928 JFB589766:JFB589928 JOX589766:JOX589928 JYT589766:JYT589928 KIP589766:KIP589928 KSL589766:KSL589928 LCH589766:LCH589928 LMD589766:LMD589928 LVZ589766:LVZ589928 MFV589766:MFV589928 MPR589766:MPR589928 MZN589766:MZN589928 NJJ589766:NJJ589928 NTF589766:NTF589928 ODB589766:ODB589928 OMX589766:OMX589928 OWT589766:OWT589928 PGP589766:PGP589928 PQL589766:PQL589928 QAH589766:QAH589928 QKD589766:QKD589928 QTZ589766:QTZ589928 RDV589766:RDV589928 RNR589766:RNR589928 RXN589766:RXN589928 SHJ589766:SHJ589928 SRF589766:SRF589928 TBB589766:TBB589928 TKX589766:TKX589928 TUT589766:TUT589928 UEP589766:UEP589928 UOL589766:UOL589928 UYH589766:UYH589928 VID589766:VID589928 VRZ589766:VRZ589928 WBV589766:WBV589928 WLR589766:WLR589928 WVN589766:WVN589928 JB655302:JB655464 SX655302:SX655464 ACT655302:ACT655464 AMP655302:AMP655464 AWL655302:AWL655464 BGH655302:BGH655464 BQD655302:BQD655464 BZZ655302:BZZ655464 CJV655302:CJV655464 CTR655302:CTR655464 DDN655302:DDN655464 DNJ655302:DNJ655464 DXF655302:DXF655464 EHB655302:EHB655464 EQX655302:EQX655464 FAT655302:FAT655464 FKP655302:FKP655464 FUL655302:FUL655464 GEH655302:GEH655464 GOD655302:GOD655464 GXZ655302:GXZ655464 HHV655302:HHV655464 HRR655302:HRR655464 IBN655302:IBN655464 ILJ655302:ILJ655464 IVF655302:IVF655464 JFB655302:JFB655464 JOX655302:JOX655464 JYT655302:JYT655464 KIP655302:KIP655464 KSL655302:KSL655464 LCH655302:LCH655464 LMD655302:LMD655464 LVZ655302:LVZ655464 MFV655302:MFV655464 MPR655302:MPR655464 MZN655302:MZN655464 NJJ655302:NJJ655464 NTF655302:NTF655464 ODB655302:ODB655464 OMX655302:OMX655464 OWT655302:OWT655464 PGP655302:PGP655464 PQL655302:PQL655464 QAH655302:QAH655464 QKD655302:QKD655464 QTZ655302:QTZ655464 RDV655302:RDV655464 RNR655302:RNR655464 RXN655302:RXN655464 SHJ655302:SHJ655464 SRF655302:SRF655464 TBB655302:TBB655464 TKX655302:TKX655464 TUT655302:TUT655464 UEP655302:UEP655464 UOL655302:UOL655464 UYH655302:UYH655464 VID655302:VID655464 VRZ655302:VRZ655464 WBV655302:WBV655464 WLR655302:WLR655464 WVN655302:WVN655464 JB720838:JB721000 SX720838:SX721000 ACT720838:ACT721000 AMP720838:AMP721000 AWL720838:AWL721000 BGH720838:BGH721000 BQD720838:BQD721000 BZZ720838:BZZ721000 CJV720838:CJV721000 CTR720838:CTR721000 DDN720838:DDN721000 DNJ720838:DNJ721000 DXF720838:DXF721000 EHB720838:EHB721000 EQX720838:EQX721000 FAT720838:FAT721000 FKP720838:FKP721000 FUL720838:FUL721000 GEH720838:GEH721000 GOD720838:GOD721000 GXZ720838:GXZ721000 HHV720838:HHV721000 HRR720838:HRR721000 IBN720838:IBN721000 ILJ720838:ILJ721000 IVF720838:IVF721000 JFB720838:JFB721000 JOX720838:JOX721000 JYT720838:JYT721000 KIP720838:KIP721000 KSL720838:KSL721000 LCH720838:LCH721000 LMD720838:LMD721000 LVZ720838:LVZ721000 MFV720838:MFV721000 MPR720838:MPR721000 MZN720838:MZN721000 NJJ720838:NJJ721000 NTF720838:NTF721000 ODB720838:ODB721000 OMX720838:OMX721000 OWT720838:OWT721000 PGP720838:PGP721000 PQL720838:PQL721000 QAH720838:QAH721000 QKD720838:QKD721000 QTZ720838:QTZ721000 RDV720838:RDV721000 RNR720838:RNR721000 RXN720838:RXN721000 SHJ720838:SHJ721000 SRF720838:SRF721000 TBB720838:TBB721000 TKX720838:TKX721000 TUT720838:TUT721000 UEP720838:UEP721000 UOL720838:UOL721000 UYH720838:UYH721000 VID720838:VID721000 VRZ720838:VRZ721000 WBV720838:WBV721000 WLR720838:WLR721000 WVN720838:WVN721000 JB786374:JB786536 SX786374:SX786536 ACT786374:ACT786536 AMP786374:AMP786536 AWL786374:AWL786536 BGH786374:BGH786536 BQD786374:BQD786536 BZZ786374:BZZ786536 CJV786374:CJV786536 CTR786374:CTR786536 DDN786374:DDN786536 DNJ786374:DNJ786536 DXF786374:DXF786536 EHB786374:EHB786536 EQX786374:EQX786536 FAT786374:FAT786536 FKP786374:FKP786536 FUL786374:FUL786536 GEH786374:GEH786536 GOD786374:GOD786536 GXZ786374:GXZ786536 HHV786374:HHV786536 HRR786374:HRR786536 IBN786374:IBN786536 ILJ786374:ILJ786536 IVF786374:IVF786536 JFB786374:JFB786536 JOX786374:JOX786536 JYT786374:JYT786536 KIP786374:KIP786536 KSL786374:KSL786536 LCH786374:LCH786536 LMD786374:LMD786536 LVZ786374:LVZ786536 MFV786374:MFV786536 MPR786374:MPR786536 MZN786374:MZN786536 NJJ786374:NJJ786536 NTF786374:NTF786536 ODB786374:ODB786536 OMX786374:OMX786536 OWT786374:OWT786536 PGP786374:PGP786536 PQL786374:PQL786536 QAH786374:QAH786536 QKD786374:QKD786536 QTZ786374:QTZ786536 RDV786374:RDV786536 RNR786374:RNR786536 RXN786374:RXN786536 SHJ786374:SHJ786536 SRF786374:SRF786536 TBB786374:TBB786536 TKX786374:TKX786536 TUT786374:TUT786536 UEP786374:UEP786536 UOL786374:UOL786536 UYH786374:UYH786536 VID786374:VID786536 VRZ786374:VRZ786536 WBV786374:WBV786536 WLR786374:WLR786536 WVN786374:WVN786536 JB851910:JB852072 SX851910:SX852072 ACT851910:ACT852072 AMP851910:AMP852072 AWL851910:AWL852072 BGH851910:BGH852072 BQD851910:BQD852072 BZZ851910:BZZ852072 CJV851910:CJV852072 CTR851910:CTR852072 DDN851910:DDN852072 DNJ851910:DNJ852072 DXF851910:DXF852072 EHB851910:EHB852072 EQX851910:EQX852072 FAT851910:FAT852072 FKP851910:FKP852072 FUL851910:FUL852072 GEH851910:GEH852072 GOD851910:GOD852072 GXZ851910:GXZ852072 HHV851910:HHV852072 HRR851910:HRR852072 IBN851910:IBN852072 ILJ851910:ILJ852072 IVF851910:IVF852072 JFB851910:JFB852072 JOX851910:JOX852072 JYT851910:JYT852072 KIP851910:KIP852072 KSL851910:KSL852072 LCH851910:LCH852072 LMD851910:LMD852072 LVZ851910:LVZ852072 MFV851910:MFV852072 MPR851910:MPR852072 MZN851910:MZN852072 NJJ851910:NJJ852072 NTF851910:NTF852072 ODB851910:ODB852072 OMX851910:OMX852072 OWT851910:OWT852072 PGP851910:PGP852072 PQL851910:PQL852072 QAH851910:QAH852072 QKD851910:QKD852072 QTZ851910:QTZ852072 RDV851910:RDV852072 RNR851910:RNR852072 RXN851910:RXN852072 SHJ851910:SHJ852072 SRF851910:SRF852072 TBB851910:TBB852072 TKX851910:TKX852072 TUT851910:TUT852072 UEP851910:UEP852072 UOL851910:UOL852072 UYH851910:UYH852072 VID851910:VID852072 VRZ851910:VRZ852072 WBV851910:WBV852072 WLR851910:WLR852072 WVN851910:WVN852072 JB917446:JB917608 SX917446:SX917608 ACT917446:ACT917608 AMP917446:AMP917608 AWL917446:AWL917608 BGH917446:BGH917608 BQD917446:BQD917608 BZZ917446:BZZ917608 CJV917446:CJV917608 CTR917446:CTR917608 DDN917446:DDN917608 DNJ917446:DNJ917608 DXF917446:DXF917608 EHB917446:EHB917608 EQX917446:EQX917608 FAT917446:FAT917608 FKP917446:FKP917608 FUL917446:FUL917608 GEH917446:GEH917608 GOD917446:GOD917608 GXZ917446:GXZ917608 HHV917446:HHV917608 HRR917446:HRR917608 IBN917446:IBN917608 ILJ917446:ILJ917608 IVF917446:IVF917608 JFB917446:JFB917608 JOX917446:JOX917608 JYT917446:JYT917608 KIP917446:KIP917608 KSL917446:KSL917608 LCH917446:LCH917608 LMD917446:LMD917608 LVZ917446:LVZ917608 MFV917446:MFV917608 MPR917446:MPR917608 MZN917446:MZN917608 NJJ917446:NJJ917608 NTF917446:NTF917608 ODB917446:ODB917608 OMX917446:OMX917608 OWT917446:OWT917608 PGP917446:PGP917608 PQL917446:PQL917608 QAH917446:QAH917608 QKD917446:QKD917608 QTZ917446:QTZ917608 RDV917446:RDV917608 RNR917446:RNR917608 RXN917446:RXN917608 SHJ917446:SHJ917608 SRF917446:SRF917608 TBB917446:TBB917608 TKX917446:TKX917608 TUT917446:TUT917608 UEP917446:UEP917608 UOL917446:UOL917608 UYH917446:UYH917608 VID917446:VID917608 VRZ917446:VRZ917608 WBV917446:WBV917608 WLR917446:WLR917608 WVN917446:WVN917608 JB982982:JB983144 SX982982:SX983144 ACT982982:ACT983144 AMP982982:AMP983144 AWL982982:AWL983144 BGH982982:BGH983144 BQD982982:BQD983144 BZZ982982:BZZ983144 CJV982982:CJV983144 CTR982982:CTR983144 DDN982982:DDN983144 DNJ982982:DNJ983144 DXF982982:DXF983144 EHB982982:EHB983144 EQX982982:EQX983144 FAT982982:FAT983144 FKP982982:FKP983144 FUL982982:FUL983144 GEH982982:GEH983144 GOD982982:GOD983144 GXZ982982:GXZ983144 HHV982982:HHV983144 HRR982982:HRR983144 IBN982982:IBN983144 ILJ982982:ILJ983144 IVF982982:IVF983144 JFB982982:JFB983144 JOX982982:JOX983144 JYT982982:JYT983144 KIP982982:KIP983144 KSL982982:KSL983144 LCH982982:LCH983144 LMD982982:LMD983144 LVZ982982:LVZ983144 MFV982982:MFV983144 MPR982982:MPR983144 MZN982982:MZN983144 NJJ982982:NJJ983144 NTF982982:NTF983144 ODB982982:ODB983144 OMX982982:OMX983144 OWT982982:OWT983144 PGP982982:PGP983144 PQL982982:PQL983144 QAH982982:QAH983144 QKD982982:QKD983144 QTZ982982:QTZ983144 RDV982982:RDV983144 RNR982982:RNR983144 RXN982982:RXN983144 SHJ982982:SHJ983144 SRF982982:SRF983144 TBB982982:TBB983144 TKX982982:TKX983144 TUT982982:TUT983144 UEP982982:UEP983144 UOL982982:UOL983144 UYH982982:UYH983144 VID982982:VID983144 VRZ982982:VRZ983144 WBV982982:WBV983144 WLR982982:WLR983144 WVN982982:WVN983144 JB65675:JB65692 SX65675:SX65692 ACT65675:ACT65692 AMP65675:AMP65692 AWL65675:AWL65692 BGH65675:BGH65692 BQD65675:BQD65692 BZZ65675:BZZ65692 CJV65675:CJV65692 CTR65675:CTR65692 DDN65675:DDN65692 DNJ65675:DNJ65692 DXF65675:DXF65692 EHB65675:EHB65692 EQX65675:EQX65692 FAT65675:FAT65692 FKP65675:FKP65692 FUL65675:FUL65692 GEH65675:GEH65692 GOD65675:GOD65692 GXZ65675:GXZ65692 HHV65675:HHV65692 HRR65675:HRR65692 IBN65675:IBN65692 ILJ65675:ILJ65692 IVF65675:IVF65692 JFB65675:JFB65692 JOX65675:JOX65692 JYT65675:JYT65692 KIP65675:KIP65692 KSL65675:KSL65692 LCH65675:LCH65692 LMD65675:LMD65692 LVZ65675:LVZ65692 MFV65675:MFV65692 MPR65675:MPR65692 MZN65675:MZN65692 NJJ65675:NJJ65692 NTF65675:NTF65692 ODB65675:ODB65692 OMX65675:OMX65692 OWT65675:OWT65692 PGP65675:PGP65692 PQL65675:PQL65692 QAH65675:QAH65692 QKD65675:QKD65692 QTZ65675:QTZ65692 RDV65675:RDV65692 RNR65675:RNR65692 RXN65675:RXN65692 SHJ65675:SHJ65692 SRF65675:SRF65692 TBB65675:TBB65692 TKX65675:TKX65692 TUT65675:TUT65692 UEP65675:UEP65692 UOL65675:UOL65692 UYH65675:UYH65692 VID65675:VID65692 VRZ65675:VRZ65692 WBV65675:WBV65692 WLR65675:WLR65692 WVN65675:WVN65692 JB131211:JB131228 SX131211:SX131228 ACT131211:ACT131228 AMP131211:AMP131228 AWL131211:AWL131228 BGH131211:BGH131228 BQD131211:BQD131228 BZZ131211:BZZ131228 CJV131211:CJV131228 CTR131211:CTR131228 DDN131211:DDN131228 DNJ131211:DNJ131228 DXF131211:DXF131228 EHB131211:EHB131228 EQX131211:EQX131228 FAT131211:FAT131228 FKP131211:FKP131228 FUL131211:FUL131228 GEH131211:GEH131228 GOD131211:GOD131228 GXZ131211:GXZ131228 HHV131211:HHV131228 HRR131211:HRR131228 IBN131211:IBN131228 ILJ131211:ILJ131228 IVF131211:IVF131228 JFB131211:JFB131228 JOX131211:JOX131228 JYT131211:JYT131228 KIP131211:KIP131228 KSL131211:KSL131228 LCH131211:LCH131228 LMD131211:LMD131228 LVZ131211:LVZ131228 MFV131211:MFV131228 MPR131211:MPR131228 MZN131211:MZN131228 NJJ131211:NJJ131228 NTF131211:NTF131228 ODB131211:ODB131228 OMX131211:OMX131228 OWT131211:OWT131228 PGP131211:PGP131228 PQL131211:PQL131228 QAH131211:QAH131228 QKD131211:QKD131228 QTZ131211:QTZ131228 RDV131211:RDV131228 RNR131211:RNR131228 RXN131211:RXN131228 SHJ131211:SHJ131228 SRF131211:SRF131228 TBB131211:TBB131228 TKX131211:TKX131228 TUT131211:TUT131228 UEP131211:UEP131228 UOL131211:UOL131228 UYH131211:UYH131228 VID131211:VID131228 VRZ131211:VRZ131228 WBV131211:WBV131228 WLR131211:WLR131228 WVN131211:WVN131228 JB196747:JB196764 SX196747:SX196764 ACT196747:ACT196764 AMP196747:AMP196764 AWL196747:AWL196764 BGH196747:BGH196764 BQD196747:BQD196764 BZZ196747:BZZ196764 CJV196747:CJV196764 CTR196747:CTR196764 DDN196747:DDN196764 DNJ196747:DNJ196764 DXF196747:DXF196764 EHB196747:EHB196764 EQX196747:EQX196764 FAT196747:FAT196764 FKP196747:FKP196764 FUL196747:FUL196764 GEH196747:GEH196764 GOD196747:GOD196764 GXZ196747:GXZ196764 HHV196747:HHV196764 HRR196747:HRR196764 IBN196747:IBN196764 ILJ196747:ILJ196764 IVF196747:IVF196764 JFB196747:JFB196764 JOX196747:JOX196764 JYT196747:JYT196764 KIP196747:KIP196764 KSL196747:KSL196764 LCH196747:LCH196764 LMD196747:LMD196764 LVZ196747:LVZ196764 MFV196747:MFV196764 MPR196747:MPR196764 MZN196747:MZN196764 NJJ196747:NJJ196764 NTF196747:NTF196764 ODB196747:ODB196764 OMX196747:OMX196764 OWT196747:OWT196764 PGP196747:PGP196764 PQL196747:PQL196764 QAH196747:QAH196764 QKD196747:QKD196764 QTZ196747:QTZ196764 RDV196747:RDV196764 RNR196747:RNR196764 RXN196747:RXN196764 SHJ196747:SHJ196764 SRF196747:SRF196764 TBB196747:TBB196764 TKX196747:TKX196764 TUT196747:TUT196764 UEP196747:UEP196764 UOL196747:UOL196764 UYH196747:UYH196764 VID196747:VID196764 VRZ196747:VRZ196764 WBV196747:WBV196764 WLR196747:WLR196764 WVN196747:WVN196764 JB262283:JB262300 SX262283:SX262300 ACT262283:ACT262300 AMP262283:AMP262300 AWL262283:AWL262300 BGH262283:BGH262300 BQD262283:BQD262300 BZZ262283:BZZ262300 CJV262283:CJV262300 CTR262283:CTR262300 DDN262283:DDN262300 DNJ262283:DNJ262300 DXF262283:DXF262300 EHB262283:EHB262300 EQX262283:EQX262300 FAT262283:FAT262300 FKP262283:FKP262300 FUL262283:FUL262300 GEH262283:GEH262300 GOD262283:GOD262300 GXZ262283:GXZ262300 HHV262283:HHV262300 HRR262283:HRR262300 IBN262283:IBN262300 ILJ262283:ILJ262300 IVF262283:IVF262300 JFB262283:JFB262300 JOX262283:JOX262300 JYT262283:JYT262300 KIP262283:KIP262300 KSL262283:KSL262300 LCH262283:LCH262300 LMD262283:LMD262300 LVZ262283:LVZ262300 MFV262283:MFV262300 MPR262283:MPR262300 MZN262283:MZN262300 NJJ262283:NJJ262300 NTF262283:NTF262300 ODB262283:ODB262300 OMX262283:OMX262300 OWT262283:OWT262300 PGP262283:PGP262300 PQL262283:PQL262300 QAH262283:QAH262300 QKD262283:QKD262300 QTZ262283:QTZ262300 RDV262283:RDV262300 RNR262283:RNR262300 RXN262283:RXN262300 SHJ262283:SHJ262300 SRF262283:SRF262300 TBB262283:TBB262300 TKX262283:TKX262300 TUT262283:TUT262300 UEP262283:UEP262300 UOL262283:UOL262300 UYH262283:UYH262300 VID262283:VID262300 VRZ262283:VRZ262300 WBV262283:WBV262300 WLR262283:WLR262300 WVN262283:WVN262300 JB327819:JB327836 SX327819:SX327836 ACT327819:ACT327836 AMP327819:AMP327836 AWL327819:AWL327836 BGH327819:BGH327836 BQD327819:BQD327836 BZZ327819:BZZ327836 CJV327819:CJV327836 CTR327819:CTR327836 DDN327819:DDN327836 DNJ327819:DNJ327836 DXF327819:DXF327836 EHB327819:EHB327836 EQX327819:EQX327836 FAT327819:FAT327836 FKP327819:FKP327836 FUL327819:FUL327836 GEH327819:GEH327836 GOD327819:GOD327836 GXZ327819:GXZ327836 HHV327819:HHV327836 HRR327819:HRR327836 IBN327819:IBN327836 ILJ327819:ILJ327836 IVF327819:IVF327836 JFB327819:JFB327836 JOX327819:JOX327836 JYT327819:JYT327836 KIP327819:KIP327836 KSL327819:KSL327836 LCH327819:LCH327836 LMD327819:LMD327836 LVZ327819:LVZ327836 MFV327819:MFV327836 MPR327819:MPR327836 MZN327819:MZN327836 NJJ327819:NJJ327836 NTF327819:NTF327836 ODB327819:ODB327836 OMX327819:OMX327836 OWT327819:OWT327836 PGP327819:PGP327836 PQL327819:PQL327836 QAH327819:QAH327836 QKD327819:QKD327836 QTZ327819:QTZ327836 RDV327819:RDV327836 RNR327819:RNR327836 RXN327819:RXN327836 SHJ327819:SHJ327836 SRF327819:SRF327836 TBB327819:TBB327836 TKX327819:TKX327836 TUT327819:TUT327836 UEP327819:UEP327836 UOL327819:UOL327836 UYH327819:UYH327836 VID327819:VID327836 VRZ327819:VRZ327836 WBV327819:WBV327836 WLR327819:WLR327836 WVN327819:WVN327836 JB393355:JB393372 SX393355:SX393372 ACT393355:ACT393372 AMP393355:AMP393372 AWL393355:AWL393372 BGH393355:BGH393372 BQD393355:BQD393372 BZZ393355:BZZ393372 CJV393355:CJV393372 CTR393355:CTR393372 DDN393355:DDN393372 DNJ393355:DNJ393372 DXF393355:DXF393372 EHB393355:EHB393372 EQX393355:EQX393372 FAT393355:FAT393372 FKP393355:FKP393372 FUL393355:FUL393372 GEH393355:GEH393372 GOD393355:GOD393372 GXZ393355:GXZ393372 HHV393355:HHV393372 HRR393355:HRR393372 IBN393355:IBN393372 ILJ393355:ILJ393372 IVF393355:IVF393372 JFB393355:JFB393372 JOX393355:JOX393372 JYT393355:JYT393372 KIP393355:KIP393372 KSL393355:KSL393372 LCH393355:LCH393372 LMD393355:LMD393372 LVZ393355:LVZ393372 MFV393355:MFV393372 MPR393355:MPR393372 MZN393355:MZN393372 NJJ393355:NJJ393372 NTF393355:NTF393372 ODB393355:ODB393372 OMX393355:OMX393372 OWT393355:OWT393372 PGP393355:PGP393372 PQL393355:PQL393372 QAH393355:QAH393372 QKD393355:QKD393372 QTZ393355:QTZ393372 RDV393355:RDV393372 RNR393355:RNR393372 RXN393355:RXN393372 SHJ393355:SHJ393372 SRF393355:SRF393372 TBB393355:TBB393372 TKX393355:TKX393372 TUT393355:TUT393372 UEP393355:UEP393372 UOL393355:UOL393372 UYH393355:UYH393372 VID393355:VID393372 VRZ393355:VRZ393372 WBV393355:WBV393372 WLR393355:WLR393372 WVN393355:WVN393372 JB458891:JB458908 SX458891:SX458908 ACT458891:ACT458908 AMP458891:AMP458908 AWL458891:AWL458908 BGH458891:BGH458908 BQD458891:BQD458908 BZZ458891:BZZ458908 CJV458891:CJV458908 CTR458891:CTR458908 DDN458891:DDN458908 DNJ458891:DNJ458908 DXF458891:DXF458908 EHB458891:EHB458908 EQX458891:EQX458908 FAT458891:FAT458908 FKP458891:FKP458908 FUL458891:FUL458908 GEH458891:GEH458908 GOD458891:GOD458908 GXZ458891:GXZ458908 HHV458891:HHV458908 HRR458891:HRR458908 IBN458891:IBN458908 ILJ458891:ILJ458908 IVF458891:IVF458908 JFB458891:JFB458908 JOX458891:JOX458908 JYT458891:JYT458908 KIP458891:KIP458908 KSL458891:KSL458908 LCH458891:LCH458908 LMD458891:LMD458908 LVZ458891:LVZ458908 MFV458891:MFV458908 MPR458891:MPR458908 MZN458891:MZN458908 NJJ458891:NJJ458908 NTF458891:NTF458908 ODB458891:ODB458908 OMX458891:OMX458908 OWT458891:OWT458908 PGP458891:PGP458908 PQL458891:PQL458908 QAH458891:QAH458908 QKD458891:QKD458908 QTZ458891:QTZ458908 RDV458891:RDV458908 RNR458891:RNR458908 RXN458891:RXN458908 SHJ458891:SHJ458908 SRF458891:SRF458908 TBB458891:TBB458908 TKX458891:TKX458908 TUT458891:TUT458908 UEP458891:UEP458908 UOL458891:UOL458908 UYH458891:UYH458908 VID458891:VID458908 VRZ458891:VRZ458908 WBV458891:WBV458908 WLR458891:WLR458908 WVN458891:WVN458908 JB524427:JB524444 SX524427:SX524444 ACT524427:ACT524444 AMP524427:AMP524444 AWL524427:AWL524444 BGH524427:BGH524444 BQD524427:BQD524444 BZZ524427:BZZ524444 CJV524427:CJV524444 CTR524427:CTR524444 DDN524427:DDN524444 DNJ524427:DNJ524444 DXF524427:DXF524444 EHB524427:EHB524444 EQX524427:EQX524444 FAT524427:FAT524444 FKP524427:FKP524444 FUL524427:FUL524444 GEH524427:GEH524444 GOD524427:GOD524444 GXZ524427:GXZ524444 HHV524427:HHV524444 HRR524427:HRR524444 IBN524427:IBN524444 ILJ524427:ILJ524444 IVF524427:IVF524444 JFB524427:JFB524444 JOX524427:JOX524444 JYT524427:JYT524444 KIP524427:KIP524444 KSL524427:KSL524444 LCH524427:LCH524444 LMD524427:LMD524444 LVZ524427:LVZ524444 MFV524427:MFV524444 MPR524427:MPR524444 MZN524427:MZN524444 NJJ524427:NJJ524444 NTF524427:NTF524444 ODB524427:ODB524444 OMX524427:OMX524444 OWT524427:OWT524444 PGP524427:PGP524444 PQL524427:PQL524444 QAH524427:QAH524444 QKD524427:QKD524444 QTZ524427:QTZ524444 RDV524427:RDV524444 RNR524427:RNR524444 RXN524427:RXN524444 SHJ524427:SHJ524444 SRF524427:SRF524444 TBB524427:TBB524444 TKX524427:TKX524444 TUT524427:TUT524444 UEP524427:UEP524444 UOL524427:UOL524444 UYH524427:UYH524444 VID524427:VID524444 VRZ524427:VRZ524444 WBV524427:WBV524444 WLR524427:WLR524444 WVN524427:WVN524444 JB589963:JB589980 SX589963:SX589980 ACT589963:ACT589980 AMP589963:AMP589980 AWL589963:AWL589980 BGH589963:BGH589980 BQD589963:BQD589980 BZZ589963:BZZ589980 CJV589963:CJV589980 CTR589963:CTR589980 DDN589963:DDN589980 DNJ589963:DNJ589980 DXF589963:DXF589980 EHB589963:EHB589980 EQX589963:EQX589980 FAT589963:FAT589980 FKP589963:FKP589980 FUL589963:FUL589980 GEH589963:GEH589980 GOD589963:GOD589980 GXZ589963:GXZ589980 HHV589963:HHV589980 HRR589963:HRR589980 IBN589963:IBN589980 ILJ589963:ILJ589980 IVF589963:IVF589980 JFB589963:JFB589980 JOX589963:JOX589980 JYT589963:JYT589980 KIP589963:KIP589980 KSL589963:KSL589980 LCH589963:LCH589980 LMD589963:LMD589980 LVZ589963:LVZ589980 MFV589963:MFV589980 MPR589963:MPR589980 MZN589963:MZN589980 NJJ589963:NJJ589980 NTF589963:NTF589980 ODB589963:ODB589980 OMX589963:OMX589980 OWT589963:OWT589980 PGP589963:PGP589980 PQL589963:PQL589980 QAH589963:QAH589980 QKD589963:QKD589980 QTZ589963:QTZ589980 RDV589963:RDV589980 RNR589963:RNR589980 RXN589963:RXN589980 SHJ589963:SHJ589980 SRF589963:SRF589980 TBB589963:TBB589980 TKX589963:TKX589980 TUT589963:TUT589980 UEP589963:UEP589980 UOL589963:UOL589980 UYH589963:UYH589980 VID589963:VID589980 VRZ589963:VRZ589980 WBV589963:WBV589980 WLR589963:WLR589980 WVN589963:WVN589980 JB655499:JB655516 SX655499:SX655516 ACT655499:ACT655516 AMP655499:AMP655516 AWL655499:AWL655516 BGH655499:BGH655516 BQD655499:BQD655516 BZZ655499:BZZ655516 CJV655499:CJV655516 CTR655499:CTR655516 DDN655499:DDN655516 DNJ655499:DNJ655516 DXF655499:DXF655516 EHB655499:EHB655516 EQX655499:EQX655516 FAT655499:FAT655516 FKP655499:FKP655516 FUL655499:FUL655516 GEH655499:GEH655516 GOD655499:GOD655516 GXZ655499:GXZ655516 HHV655499:HHV655516 HRR655499:HRR655516 IBN655499:IBN655516 ILJ655499:ILJ655516 IVF655499:IVF655516 JFB655499:JFB655516 JOX655499:JOX655516 JYT655499:JYT655516 KIP655499:KIP655516 KSL655499:KSL655516 LCH655499:LCH655516 LMD655499:LMD655516 LVZ655499:LVZ655516 MFV655499:MFV655516 MPR655499:MPR655516 MZN655499:MZN655516 NJJ655499:NJJ655516 NTF655499:NTF655516 ODB655499:ODB655516 OMX655499:OMX655516 OWT655499:OWT655516 PGP655499:PGP655516 PQL655499:PQL655516 QAH655499:QAH655516 QKD655499:QKD655516 QTZ655499:QTZ655516 RDV655499:RDV655516 RNR655499:RNR655516 RXN655499:RXN655516 SHJ655499:SHJ655516 SRF655499:SRF655516 TBB655499:TBB655516 TKX655499:TKX655516 TUT655499:TUT655516 UEP655499:UEP655516 UOL655499:UOL655516 UYH655499:UYH655516 VID655499:VID655516 VRZ655499:VRZ655516 WBV655499:WBV655516 WLR655499:WLR655516 WVN655499:WVN655516 JB721035:JB721052 SX721035:SX721052 ACT721035:ACT721052 AMP721035:AMP721052 AWL721035:AWL721052 BGH721035:BGH721052 BQD721035:BQD721052 BZZ721035:BZZ721052 CJV721035:CJV721052 CTR721035:CTR721052 DDN721035:DDN721052 DNJ721035:DNJ721052 DXF721035:DXF721052 EHB721035:EHB721052 EQX721035:EQX721052 FAT721035:FAT721052 FKP721035:FKP721052 FUL721035:FUL721052 GEH721035:GEH721052 GOD721035:GOD721052 GXZ721035:GXZ721052 HHV721035:HHV721052 HRR721035:HRR721052 IBN721035:IBN721052 ILJ721035:ILJ721052 IVF721035:IVF721052 JFB721035:JFB721052 JOX721035:JOX721052 JYT721035:JYT721052 KIP721035:KIP721052 KSL721035:KSL721052 LCH721035:LCH721052 LMD721035:LMD721052 LVZ721035:LVZ721052 MFV721035:MFV721052 MPR721035:MPR721052 MZN721035:MZN721052 NJJ721035:NJJ721052 NTF721035:NTF721052 ODB721035:ODB721052 OMX721035:OMX721052 OWT721035:OWT721052 PGP721035:PGP721052 PQL721035:PQL721052 QAH721035:QAH721052 QKD721035:QKD721052 QTZ721035:QTZ721052 RDV721035:RDV721052 RNR721035:RNR721052 RXN721035:RXN721052 SHJ721035:SHJ721052 SRF721035:SRF721052 TBB721035:TBB721052 TKX721035:TKX721052 TUT721035:TUT721052 UEP721035:UEP721052 UOL721035:UOL721052 UYH721035:UYH721052 VID721035:VID721052 VRZ721035:VRZ721052 WBV721035:WBV721052 WLR721035:WLR721052 WVN721035:WVN721052 JB786571:JB786588 SX786571:SX786588 ACT786571:ACT786588 AMP786571:AMP786588 AWL786571:AWL786588 BGH786571:BGH786588 BQD786571:BQD786588 BZZ786571:BZZ786588 CJV786571:CJV786588 CTR786571:CTR786588 DDN786571:DDN786588 DNJ786571:DNJ786588 DXF786571:DXF786588 EHB786571:EHB786588 EQX786571:EQX786588 FAT786571:FAT786588 FKP786571:FKP786588 FUL786571:FUL786588 GEH786571:GEH786588 GOD786571:GOD786588 GXZ786571:GXZ786588 HHV786571:HHV786588 HRR786571:HRR786588 IBN786571:IBN786588 ILJ786571:ILJ786588 IVF786571:IVF786588 JFB786571:JFB786588 JOX786571:JOX786588 JYT786571:JYT786588 KIP786571:KIP786588 KSL786571:KSL786588 LCH786571:LCH786588 LMD786571:LMD786588 LVZ786571:LVZ786588 MFV786571:MFV786588 MPR786571:MPR786588 MZN786571:MZN786588 NJJ786571:NJJ786588 NTF786571:NTF786588 ODB786571:ODB786588 OMX786571:OMX786588 OWT786571:OWT786588 PGP786571:PGP786588 PQL786571:PQL786588 QAH786571:QAH786588 QKD786571:QKD786588 QTZ786571:QTZ786588 RDV786571:RDV786588 RNR786571:RNR786588 RXN786571:RXN786588 SHJ786571:SHJ786588 SRF786571:SRF786588 TBB786571:TBB786588 TKX786571:TKX786588 TUT786571:TUT786588 UEP786571:UEP786588 UOL786571:UOL786588 UYH786571:UYH786588 VID786571:VID786588 VRZ786571:VRZ786588 WBV786571:WBV786588 WLR786571:WLR786588 WVN786571:WVN786588 JB852107:JB852124 SX852107:SX852124 ACT852107:ACT852124 AMP852107:AMP852124 AWL852107:AWL852124 BGH852107:BGH852124 BQD852107:BQD852124 BZZ852107:BZZ852124 CJV852107:CJV852124 CTR852107:CTR852124 DDN852107:DDN852124 DNJ852107:DNJ852124 DXF852107:DXF852124 EHB852107:EHB852124 EQX852107:EQX852124 FAT852107:FAT852124 FKP852107:FKP852124 FUL852107:FUL852124 GEH852107:GEH852124 GOD852107:GOD852124 GXZ852107:GXZ852124 HHV852107:HHV852124 HRR852107:HRR852124 IBN852107:IBN852124 ILJ852107:ILJ852124 IVF852107:IVF852124 JFB852107:JFB852124 JOX852107:JOX852124 JYT852107:JYT852124 KIP852107:KIP852124 KSL852107:KSL852124 LCH852107:LCH852124 LMD852107:LMD852124 LVZ852107:LVZ852124 MFV852107:MFV852124 MPR852107:MPR852124 MZN852107:MZN852124 NJJ852107:NJJ852124 NTF852107:NTF852124 ODB852107:ODB852124 OMX852107:OMX852124 OWT852107:OWT852124 PGP852107:PGP852124 PQL852107:PQL852124 QAH852107:QAH852124 QKD852107:QKD852124 QTZ852107:QTZ852124 RDV852107:RDV852124 RNR852107:RNR852124 RXN852107:RXN852124 SHJ852107:SHJ852124 SRF852107:SRF852124 TBB852107:TBB852124 TKX852107:TKX852124 TUT852107:TUT852124 UEP852107:UEP852124 UOL852107:UOL852124 UYH852107:UYH852124 VID852107:VID852124 VRZ852107:VRZ852124 WBV852107:WBV852124 WLR852107:WLR852124 WVN852107:WVN852124 JB917643:JB917660 SX917643:SX917660 ACT917643:ACT917660 AMP917643:AMP917660 AWL917643:AWL917660 BGH917643:BGH917660 BQD917643:BQD917660 BZZ917643:BZZ917660 CJV917643:CJV917660 CTR917643:CTR917660 DDN917643:DDN917660 DNJ917643:DNJ917660 DXF917643:DXF917660 EHB917643:EHB917660 EQX917643:EQX917660 FAT917643:FAT917660 FKP917643:FKP917660 FUL917643:FUL917660 GEH917643:GEH917660 GOD917643:GOD917660 GXZ917643:GXZ917660 HHV917643:HHV917660 HRR917643:HRR917660 IBN917643:IBN917660 ILJ917643:ILJ917660 IVF917643:IVF917660 JFB917643:JFB917660 JOX917643:JOX917660 JYT917643:JYT917660 KIP917643:KIP917660 KSL917643:KSL917660 LCH917643:LCH917660 LMD917643:LMD917660 LVZ917643:LVZ917660 MFV917643:MFV917660 MPR917643:MPR917660 MZN917643:MZN917660 NJJ917643:NJJ917660 NTF917643:NTF917660 ODB917643:ODB917660 OMX917643:OMX917660 OWT917643:OWT917660 PGP917643:PGP917660 PQL917643:PQL917660 QAH917643:QAH917660 QKD917643:QKD917660 QTZ917643:QTZ917660 RDV917643:RDV917660 RNR917643:RNR917660 RXN917643:RXN917660 SHJ917643:SHJ917660 SRF917643:SRF917660 TBB917643:TBB917660 TKX917643:TKX917660 TUT917643:TUT917660 UEP917643:UEP917660 UOL917643:UOL917660 UYH917643:UYH917660 VID917643:VID917660 VRZ917643:VRZ917660 WBV917643:WBV917660 WLR917643:WLR917660 WVN917643:WVN917660 JB983179:JB983196 SX983179:SX983196 ACT983179:ACT983196 AMP983179:AMP983196 AWL983179:AWL983196 BGH983179:BGH983196 BQD983179:BQD983196 BZZ983179:BZZ983196 CJV983179:CJV983196 CTR983179:CTR983196 DDN983179:DDN983196 DNJ983179:DNJ983196 DXF983179:DXF983196 EHB983179:EHB983196 EQX983179:EQX983196 FAT983179:FAT983196 FKP983179:FKP983196 FUL983179:FUL983196 GEH983179:GEH983196 GOD983179:GOD983196 GXZ983179:GXZ983196 HHV983179:HHV983196 HRR983179:HRR983196 IBN983179:IBN983196 ILJ983179:ILJ983196 IVF983179:IVF983196 JFB983179:JFB983196 JOX983179:JOX983196 JYT983179:JYT983196 KIP983179:KIP983196 KSL983179:KSL983196 LCH983179:LCH983196 LMD983179:LMD983196 LVZ983179:LVZ983196 MFV983179:MFV983196 MPR983179:MPR983196 MZN983179:MZN983196 NJJ983179:NJJ983196 NTF983179:NTF983196 ODB983179:ODB983196 OMX983179:OMX983196 OWT983179:OWT983196 PGP983179:PGP983196 PQL983179:PQL983196 QAH983179:QAH983196 QKD983179:QKD983196 QTZ983179:QTZ983196 RDV983179:RDV983196 RNR983179:RNR983196 RXN983179:RXN983196 SHJ983179:SHJ983196 SRF983179:SRF983196 TBB983179:TBB983196 TKX983179:TKX983196 TUT983179:TUT983196 UEP983179:UEP983196 UOL983179:UOL983196 UYH983179:UYH983196 VID983179:VID983196 VRZ983179:VRZ983196 WBV983179:WBV983196 WLR983179:WLR983196 WVN983179:WVN983196 JB65667:JE65673 SX65667:TA65673 ACT65667:ACW65673 AMP65667:AMS65673 AWL65667:AWO65673 BGH65667:BGK65673 BQD65667:BQG65673 BZZ65667:CAC65673 CJV65667:CJY65673 CTR65667:CTU65673 DDN65667:DDQ65673 DNJ65667:DNM65673 DXF65667:DXI65673 EHB65667:EHE65673 EQX65667:ERA65673 FAT65667:FAW65673 FKP65667:FKS65673 FUL65667:FUO65673 GEH65667:GEK65673 GOD65667:GOG65673 GXZ65667:GYC65673 HHV65667:HHY65673 HRR65667:HRU65673 IBN65667:IBQ65673 ILJ65667:ILM65673 IVF65667:IVI65673 JFB65667:JFE65673 JOX65667:JPA65673 JYT65667:JYW65673 KIP65667:KIS65673 KSL65667:KSO65673 LCH65667:LCK65673 LMD65667:LMG65673 LVZ65667:LWC65673 MFV65667:MFY65673 MPR65667:MPU65673 MZN65667:MZQ65673 NJJ65667:NJM65673 NTF65667:NTI65673 ODB65667:ODE65673 OMX65667:ONA65673 OWT65667:OWW65673 PGP65667:PGS65673 PQL65667:PQO65673 QAH65667:QAK65673 QKD65667:QKG65673 QTZ65667:QUC65673 RDV65667:RDY65673 RNR65667:RNU65673 RXN65667:RXQ65673 SHJ65667:SHM65673 SRF65667:SRI65673 TBB65667:TBE65673 TKX65667:TLA65673 TUT65667:TUW65673 UEP65667:UES65673 UOL65667:UOO65673 UYH65667:UYK65673 VID65667:VIG65673 VRZ65667:VSC65673 WBV65667:WBY65673 WLR65667:WLU65673 WVN65667:WVQ65673 JB131203:JE131209 SX131203:TA131209 ACT131203:ACW131209 AMP131203:AMS131209 AWL131203:AWO131209 BGH131203:BGK131209 BQD131203:BQG131209 BZZ131203:CAC131209 CJV131203:CJY131209 CTR131203:CTU131209 DDN131203:DDQ131209 DNJ131203:DNM131209 DXF131203:DXI131209 EHB131203:EHE131209 EQX131203:ERA131209 FAT131203:FAW131209 FKP131203:FKS131209 FUL131203:FUO131209 GEH131203:GEK131209 GOD131203:GOG131209 GXZ131203:GYC131209 HHV131203:HHY131209 HRR131203:HRU131209 IBN131203:IBQ131209 ILJ131203:ILM131209 IVF131203:IVI131209 JFB131203:JFE131209 JOX131203:JPA131209 JYT131203:JYW131209 KIP131203:KIS131209 KSL131203:KSO131209 LCH131203:LCK131209 LMD131203:LMG131209 LVZ131203:LWC131209 MFV131203:MFY131209 MPR131203:MPU131209 MZN131203:MZQ131209 NJJ131203:NJM131209 NTF131203:NTI131209 ODB131203:ODE131209 OMX131203:ONA131209 OWT131203:OWW131209 PGP131203:PGS131209 PQL131203:PQO131209 QAH131203:QAK131209 QKD131203:QKG131209 QTZ131203:QUC131209 RDV131203:RDY131209 RNR131203:RNU131209 RXN131203:RXQ131209 SHJ131203:SHM131209 SRF131203:SRI131209 TBB131203:TBE131209 TKX131203:TLA131209 TUT131203:TUW131209 UEP131203:UES131209 UOL131203:UOO131209 UYH131203:UYK131209 VID131203:VIG131209 VRZ131203:VSC131209 WBV131203:WBY131209 WLR131203:WLU131209 WVN131203:WVQ131209 JB196739:JE196745 SX196739:TA196745 ACT196739:ACW196745 AMP196739:AMS196745 AWL196739:AWO196745 BGH196739:BGK196745 BQD196739:BQG196745 BZZ196739:CAC196745 CJV196739:CJY196745 CTR196739:CTU196745 DDN196739:DDQ196745 DNJ196739:DNM196745 DXF196739:DXI196745 EHB196739:EHE196745 EQX196739:ERA196745 FAT196739:FAW196745 FKP196739:FKS196745 FUL196739:FUO196745 GEH196739:GEK196745 GOD196739:GOG196745 GXZ196739:GYC196745 HHV196739:HHY196745 HRR196739:HRU196745 IBN196739:IBQ196745 ILJ196739:ILM196745 IVF196739:IVI196745 JFB196739:JFE196745 JOX196739:JPA196745 JYT196739:JYW196745 KIP196739:KIS196745 KSL196739:KSO196745 LCH196739:LCK196745 LMD196739:LMG196745 LVZ196739:LWC196745 MFV196739:MFY196745 MPR196739:MPU196745 MZN196739:MZQ196745 NJJ196739:NJM196745 NTF196739:NTI196745 ODB196739:ODE196745 OMX196739:ONA196745 OWT196739:OWW196745 PGP196739:PGS196745 PQL196739:PQO196745 QAH196739:QAK196745 QKD196739:QKG196745 QTZ196739:QUC196745 RDV196739:RDY196745 RNR196739:RNU196745 RXN196739:RXQ196745 SHJ196739:SHM196745 SRF196739:SRI196745 TBB196739:TBE196745 TKX196739:TLA196745 TUT196739:TUW196745 UEP196739:UES196745 UOL196739:UOO196745 UYH196739:UYK196745 VID196739:VIG196745 VRZ196739:VSC196745 WBV196739:WBY196745 WLR196739:WLU196745 WVN196739:WVQ196745 JB262275:JE262281 SX262275:TA262281 ACT262275:ACW262281 AMP262275:AMS262281 AWL262275:AWO262281 BGH262275:BGK262281 BQD262275:BQG262281 BZZ262275:CAC262281 CJV262275:CJY262281 CTR262275:CTU262281 DDN262275:DDQ262281 DNJ262275:DNM262281 DXF262275:DXI262281 EHB262275:EHE262281 EQX262275:ERA262281 FAT262275:FAW262281 FKP262275:FKS262281 FUL262275:FUO262281 GEH262275:GEK262281 GOD262275:GOG262281 GXZ262275:GYC262281 HHV262275:HHY262281 HRR262275:HRU262281 IBN262275:IBQ262281 ILJ262275:ILM262281 IVF262275:IVI262281 JFB262275:JFE262281 JOX262275:JPA262281 JYT262275:JYW262281 KIP262275:KIS262281 KSL262275:KSO262281 LCH262275:LCK262281 LMD262275:LMG262281 LVZ262275:LWC262281 MFV262275:MFY262281 MPR262275:MPU262281 MZN262275:MZQ262281 NJJ262275:NJM262281 NTF262275:NTI262281 ODB262275:ODE262281 OMX262275:ONA262281 OWT262275:OWW262281 PGP262275:PGS262281 PQL262275:PQO262281 QAH262275:QAK262281 QKD262275:QKG262281 QTZ262275:QUC262281 RDV262275:RDY262281 RNR262275:RNU262281 RXN262275:RXQ262281 SHJ262275:SHM262281 SRF262275:SRI262281 TBB262275:TBE262281 TKX262275:TLA262281 TUT262275:TUW262281 UEP262275:UES262281 UOL262275:UOO262281 UYH262275:UYK262281 VID262275:VIG262281 VRZ262275:VSC262281 WBV262275:WBY262281 WLR262275:WLU262281 WVN262275:WVQ262281 JB327811:JE327817 SX327811:TA327817 ACT327811:ACW327817 AMP327811:AMS327817 AWL327811:AWO327817 BGH327811:BGK327817 BQD327811:BQG327817 BZZ327811:CAC327817 CJV327811:CJY327817 CTR327811:CTU327817 DDN327811:DDQ327817 DNJ327811:DNM327817 DXF327811:DXI327817 EHB327811:EHE327817 EQX327811:ERA327817 FAT327811:FAW327817 FKP327811:FKS327817 FUL327811:FUO327817 GEH327811:GEK327817 GOD327811:GOG327817 GXZ327811:GYC327817 HHV327811:HHY327817 HRR327811:HRU327817 IBN327811:IBQ327817 ILJ327811:ILM327817 IVF327811:IVI327817 JFB327811:JFE327817 JOX327811:JPA327817 JYT327811:JYW327817 KIP327811:KIS327817 KSL327811:KSO327817 LCH327811:LCK327817 LMD327811:LMG327817 LVZ327811:LWC327817 MFV327811:MFY327817 MPR327811:MPU327817 MZN327811:MZQ327817 NJJ327811:NJM327817 NTF327811:NTI327817 ODB327811:ODE327817 OMX327811:ONA327817 OWT327811:OWW327817 PGP327811:PGS327817 PQL327811:PQO327817 QAH327811:QAK327817 QKD327811:QKG327817 QTZ327811:QUC327817 RDV327811:RDY327817 RNR327811:RNU327817 RXN327811:RXQ327817 SHJ327811:SHM327817 SRF327811:SRI327817 TBB327811:TBE327817 TKX327811:TLA327817 TUT327811:TUW327817 UEP327811:UES327817 UOL327811:UOO327817 UYH327811:UYK327817 VID327811:VIG327817 VRZ327811:VSC327817 WBV327811:WBY327817 WLR327811:WLU327817 WVN327811:WVQ327817 JB393347:JE393353 SX393347:TA393353 ACT393347:ACW393353 AMP393347:AMS393353 AWL393347:AWO393353 BGH393347:BGK393353 BQD393347:BQG393353 BZZ393347:CAC393353 CJV393347:CJY393353 CTR393347:CTU393353 DDN393347:DDQ393353 DNJ393347:DNM393353 DXF393347:DXI393353 EHB393347:EHE393353 EQX393347:ERA393353 FAT393347:FAW393353 FKP393347:FKS393353 FUL393347:FUO393353 GEH393347:GEK393353 GOD393347:GOG393353 GXZ393347:GYC393353 HHV393347:HHY393353 HRR393347:HRU393353 IBN393347:IBQ393353 ILJ393347:ILM393353 IVF393347:IVI393353 JFB393347:JFE393353 JOX393347:JPA393353 JYT393347:JYW393353 KIP393347:KIS393353 KSL393347:KSO393353 LCH393347:LCK393353 LMD393347:LMG393353 LVZ393347:LWC393353 MFV393347:MFY393353 MPR393347:MPU393353 MZN393347:MZQ393353 NJJ393347:NJM393353 NTF393347:NTI393353 ODB393347:ODE393353 OMX393347:ONA393353 OWT393347:OWW393353 PGP393347:PGS393353 PQL393347:PQO393353 QAH393347:QAK393353 QKD393347:QKG393353 QTZ393347:QUC393353 RDV393347:RDY393353 RNR393347:RNU393353 RXN393347:RXQ393353 SHJ393347:SHM393353 SRF393347:SRI393353 TBB393347:TBE393353 TKX393347:TLA393353 TUT393347:TUW393353 UEP393347:UES393353 UOL393347:UOO393353 UYH393347:UYK393353 VID393347:VIG393353 VRZ393347:VSC393353 WBV393347:WBY393353 WLR393347:WLU393353 WVN393347:WVQ393353 JB458883:JE458889 SX458883:TA458889 ACT458883:ACW458889 AMP458883:AMS458889 AWL458883:AWO458889 BGH458883:BGK458889 BQD458883:BQG458889 BZZ458883:CAC458889 CJV458883:CJY458889 CTR458883:CTU458889 DDN458883:DDQ458889 DNJ458883:DNM458889 DXF458883:DXI458889 EHB458883:EHE458889 EQX458883:ERA458889 FAT458883:FAW458889 FKP458883:FKS458889 FUL458883:FUO458889 GEH458883:GEK458889 GOD458883:GOG458889 GXZ458883:GYC458889 HHV458883:HHY458889 HRR458883:HRU458889 IBN458883:IBQ458889 ILJ458883:ILM458889 IVF458883:IVI458889 JFB458883:JFE458889 JOX458883:JPA458889 JYT458883:JYW458889 KIP458883:KIS458889 KSL458883:KSO458889 LCH458883:LCK458889 LMD458883:LMG458889 LVZ458883:LWC458889 MFV458883:MFY458889 MPR458883:MPU458889 MZN458883:MZQ458889 NJJ458883:NJM458889 NTF458883:NTI458889 ODB458883:ODE458889 OMX458883:ONA458889 OWT458883:OWW458889 PGP458883:PGS458889 PQL458883:PQO458889 QAH458883:QAK458889 QKD458883:QKG458889 QTZ458883:QUC458889 RDV458883:RDY458889 RNR458883:RNU458889 RXN458883:RXQ458889 SHJ458883:SHM458889 SRF458883:SRI458889 TBB458883:TBE458889 TKX458883:TLA458889 TUT458883:TUW458889 UEP458883:UES458889 UOL458883:UOO458889 UYH458883:UYK458889 VID458883:VIG458889 VRZ458883:VSC458889 WBV458883:WBY458889 WLR458883:WLU458889 WVN458883:WVQ458889 JB524419:JE524425 SX524419:TA524425 ACT524419:ACW524425 AMP524419:AMS524425 AWL524419:AWO524425 BGH524419:BGK524425 BQD524419:BQG524425 BZZ524419:CAC524425 CJV524419:CJY524425 CTR524419:CTU524425 DDN524419:DDQ524425 DNJ524419:DNM524425 DXF524419:DXI524425 EHB524419:EHE524425 EQX524419:ERA524425 FAT524419:FAW524425 FKP524419:FKS524425 FUL524419:FUO524425 GEH524419:GEK524425 GOD524419:GOG524425 GXZ524419:GYC524425 HHV524419:HHY524425 HRR524419:HRU524425 IBN524419:IBQ524425 ILJ524419:ILM524425 IVF524419:IVI524425 JFB524419:JFE524425 JOX524419:JPA524425 JYT524419:JYW524425 KIP524419:KIS524425 KSL524419:KSO524425 LCH524419:LCK524425 LMD524419:LMG524425 LVZ524419:LWC524425 MFV524419:MFY524425 MPR524419:MPU524425 MZN524419:MZQ524425 NJJ524419:NJM524425 NTF524419:NTI524425 ODB524419:ODE524425 OMX524419:ONA524425 OWT524419:OWW524425 PGP524419:PGS524425 PQL524419:PQO524425 QAH524419:QAK524425 QKD524419:QKG524425 QTZ524419:QUC524425 RDV524419:RDY524425 RNR524419:RNU524425 RXN524419:RXQ524425 SHJ524419:SHM524425 SRF524419:SRI524425 TBB524419:TBE524425 TKX524419:TLA524425 TUT524419:TUW524425 UEP524419:UES524425 UOL524419:UOO524425 UYH524419:UYK524425 VID524419:VIG524425 VRZ524419:VSC524425 WBV524419:WBY524425 WLR524419:WLU524425 WVN524419:WVQ524425 JB589955:JE589961 SX589955:TA589961 ACT589955:ACW589961 AMP589955:AMS589961 AWL589955:AWO589961 BGH589955:BGK589961 BQD589955:BQG589961 BZZ589955:CAC589961 CJV589955:CJY589961 CTR589955:CTU589961 DDN589955:DDQ589961 DNJ589955:DNM589961 DXF589955:DXI589961 EHB589955:EHE589961 EQX589955:ERA589961 FAT589955:FAW589961 FKP589955:FKS589961 FUL589955:FUO589961 GEH589955:GEK589961 GOD589955:GOG589961 GXZ589955:GYC589961 HHV589955:HHY589961 HRR589955:HRU589961 IBN589955:IBQ589961 ILJ589955:ILM589961 IVF589955:IVI589961 JFB589955:JFE589961 JOX589955:JPA589961 JYT589955:JYW589961 KIP589955:KIS589961 KSL589955:KSO589961 LCH589955:LCK589961 LMD589955:LMG589961 LVZ589955:LWC589961 MFV589955:MFY589961 MPR589955:MPU589961 MZN589955:MZQ589961 NJJ589955:NJM589961 NTF589955:NTI589961 ODB589955:ODE589961 OMX589955:ONA589961 OWT589955:OWW589961 PGP589955:PGS589961 PQL589955:PQO589961 QAH589955:QAK589961 QKD589955:QKG589961 QTZ589955:QUC589961 RDV589955:RDY589961 RNR589955:RNU589961 RXN589955:RXQ589961 SHJ589955:SHM589961 SRF589955:SRI589961 TBB589955:TBE589961 TKX589955:TLA589961 TUT589955:TUW589961 UEP589955:UES589961 UOL589955:UOO589961 UYH589955:UYK589961 VID589955:VIG589961 VRZ589955:VSC589961 WBV589955:WBY589961 WLR589955:WLU589961 WVN589955:WVQ589961 JB655491:JE655497 SX655491:TA655497 ACT655491:ACW655497 AMP655491:AMS655497 AWL655491:AWO655497 BGH655491:BGK655497 BQD655491:BQG655497 BZZ655491:CAC655497 CJV655491:CJY655497 CTR655491:CTU655497 DDN655491:DDQ655497 DNJ655491:DNM655497 DXF655491:DXI655497 EHB655491:EHE655497 EQX655491:ERA655497 FAT655491:FAW655497 FKP655491:FKS655497 FUL655491:FUO655497 GEH655491:GEK655497 GOD655491:GOG655497 GXZ655491:GYC655497 HHV655491:HHY655497 HRR655491:HRU655497 IBN655491:IBQ655497 ILJ655491:ILM655497 IVF655491:IVI655497 JFB655491:JFE655497 JOX655491:JPA655497 JYT655491:JYW655497 KIP655491:KIS655497 KSL655491:KSO655497 LCH655491:LCK655497 LMD655491:LMG655497 LVZ655491:LWC655497 MFV655491:MFY655497 MPR655491:MPU655497 MZN655491:MZQ655497 NJJ655491:NJM655497 NTF655491:NTI655497 ODB655491:ODE655497 OMX655491:ONA655497 OWT655491:OWW655497 PGP655491:PGS655497 PQL655491:PQO655497 QAH655491:QAK655497 QKD655491:QKG655497 QTZ655491:QUC655497 RDV655491:RDY655497 RNR655491:RNU655497 RXN655491:RXQ655497 SHJ655491:SHM655497 SRF655491:SRI655497 TBB655491:TBE655497 TKX655491:TLA655497 TUT655491:TUW655497 UEP655491:UES655497 UOL655491:UOO655497 UYH655491:UYK655497 VID655491:VIG655497 VRZ655491:VSC655497 WBV655491:WBY655497 WLR655491:WLU655497 WVN655491:WVQ655497 JB721027:JE721033 SX721027:TA721033 ACT721027:ACW721033 AMP721027:AMS721033 AWL721027:AWO721033 BGH721027:BGK721033 BQD721027:BQG721033 BZZ721027:CAC721033 CJV721027:CJY721033 CTR721027:CTU721033 DDN721027:DDQ721033 DNJ721027:DNM721033 DXF721027:DXI721033 EHB721027:EHE721033 EQX721027:ERA721033 FAT721027:FAW721033 FKP721027:FKS721033 FUL721027:FUO721033 GEH721027:GEK721033 GOD721027:GOG721033 GXZ721027:GYC721033 HHV721027:HHY721033 HRR721027:HRU721033 IBN721027:IBQ721033 ILJ721027:ILM721033 IVF721027:IVI721033 JFB721027:JFE721033 JOX721027:JPA721033 JYT721027:JYW721033 KIP721027:KIS721033 KSL721027:KSO721033 LCH721027:LCK721033 LMD721027:LMG721033 LVZ721027:LWC721033 MFV721027:MFY721033 MPR721027:MPU721033 MZN721027:MZQ721033 NJJ721027:NJM721033 NTF721027:NTI721033 ODB721027:ODE721033 OMX721027:ONA721033 OWT721027:OWW721033 PGP721027:PGS721033 PQL721027:PQO721033 QAH721027:QAK721033 QKD721027:QKG721033 QTZ721027:QUC721033 RDV721027:RDY721033 RNR721027:RNU721033 RXN721027:RXQ721033 SHJ721027:SHM721033 SRF721027:SRI721033 TBB721027:TBE721033 TKX721027:TLA721033 TUT721027:TUW721033 UEP721027:UES721033 UOL721027:UOO721033 UYH721027:UYK721033 VID721027:VIG721033 VRZ721027:VSC721033 WBV721027:WBY721033 WLR721027:WLU721033 WVN721027:WVQ721033 JB786563:JE786569 SX786563:TA786569 ACT786563:ACW786569 AMP786563:AMS786569 AWL786563:AWO786569 BGH786563:BGK786569 BQD786563:BQG786569 BZZ786563:CAC786569 CJV786563:CJY786569 CTR786563:CTU786569 DDN786563:DDQ786569 DNJ786563:DNM786569 DXF786563:DXI786569 EHB786563:EHE786569 EQX786563:ERA786569 FAT786563:FAW786569 FKP786563:FKS786569 FUL786563:FUO786569 GEH786563:GEK786569 GOD786563:GOG786569 GXZ786563:GYC786569 HHV786563:HHY786569 HRR786563:HRU786569 IBN786563:IBQ786569 ILJ786563:ILM786569 IVF786563:IVI786569 JFB786563:JFE786569 JOX786563:JPA786569 JYT786563:JYW786569 KIP786563:KIS786569 KSL786563:KSO786569 LCH786563:LCK786569 LMD786563:LMG786569 LVZ786563:LWC786569 MFV786563:MFY786569 MPR786563:MPU786569 MZN786563:MZQ786569 NJJ786563:NJM786569 NTF786563:NTI786569 ODB786563:ODE786569 OMX786563:ONA786569 OWT786563:OWW786569 PGP786563:PGS786569 PQL786563:PQO786569 QAH786563:QAK786569 QKD786563:QKG786569 QTZ786563:QUC786569 RDV786563:RDY786569 RNR786563:RNU786569 RXN786563:RXQ786569 SHJ786563:SHM786569 SRF786563:SRI786569 TBB786563:TBE786569 TKX786563:TLA786569 TUT786563:TUW786569 UEP786563:UES786569 UOL786563:UOO786569 UYH786563:UYK786569 VID786563:VIG786569 VRZ786563:VSC786569 WBV786563:WBY786569 WLR786563:WLU786569 WVN786563:WVQ786569 JB852099:JE852105 SX852099:TA852105 ACT852099:ACW852105 AMP852099:AMS852105 AWL852099:AWO852105 BGH852099:BGK852105 BQD852099:BQG852105 BZZ852099:CAC852105 CJV852099:CJY852105 CTR852099:CTU852105 DDN852099:DDQ852105 DNJ852099:DNM852105 DXF852099:DXI852105 EHB852099:EHE852105 EQX852099:ERA852105 FAT852099:FAW852105 FKP852099:FKS852105 FUL852099:FUO852105 GEH852099:GEK852105 GOD852099:GOG852105 GXZ852099:GYC852105 HHV852099:HHY852105 HRR852099:HRU852105 IBN852099:IBQ852105 ILJ852099:ILM852105 IVF852099:IVI852105 JFB852099:JFE852105 JOX852099:JPA852105 JYT852099:JYW852105 KIP852099:KIS852105 KSL852099:KSO852105 LCH852099:LCK852105 LMD852099:LMG852105 LVZ852099:LWC852105 MFV852099:MFY852105 MPR852099:MPU852105 MZN852099:MZQ852105 NJJ852099:NJM852105 NTF852099:NTI852105 ODB852099:ODE852105 OMX852099:ONA852105 OWT852099:OWW852105 PGP852099:PGS852105 PQL852099:PQO852105 QAH852099:QAK852105 QKD852099:QKG852105 QTZ852099:QUC852105 RDV852099:RDY852105 RNR852099:RNU852105 RXN852099:RXQ852105 SHJ852099:SHM852105 SRF852099:SRI852105 TBB852099:TBE852105 TKX852099:TLA852105 TUT852099:TUW852105 UEP852099:UES852105 UOL852099:UOO852105 UYH852099:UYK852105 VID852099:VIG852105 VRZ852099:VSC852105 WBV852099:WBY852105 WLR852099:WLU852105 WVN852099:WVQ852105 JB917635:JE917641 SX917635:TA917641 ACT917635:ACW917641 AMP917635:AMS917641 AWL917635:AWO917641 BGH917635:BGK917641 BQD917635:BQG917641 BZZ917635:CAC917641 CJV917635:CJY917641 CTR917635:CTU917641 DDN917635:DDQ917641 DNJ917635:DNM917641 DXF917635:DXI917641 EHB917635:EHE917641 EQX917635:ERA917641 FAT917635:FAW917641 FKP917635:FKS917641 FUL917635:FUO917641 GEH917635:GEK917641 GOD917635:GOG917641 GXZ917635:GYC917641 HHV917635:HHY917641 HRR917635:HRU917641 IBN917635:IBQ917641 ILJ917635:ILM917641 IVF917635:IVI917641 JFB917635:JFE917641 JOX917635:JPA917641 JYT917635:JYW917641 KIP917635:KIS917641 KSL917635:KSO917641 LCH917635:LCK917641 LMD917635:LMG917641 LVZ917635:LWC917641 MFV917635:MFY917641 MPR917635:MPU917641 MZN917635:MZQ917641 NJJ917635:NJM917641 NTF917635:NTI917641 ODB917635:ODE917641 OMX917635:ONA917641 OWT917635:OWW917641 PGP917635:PGS917641 PQL917635:PQO917641 QAH917635:QAK917641 QKD917635:QKG917641 QTZ917635:QUC917641 RDV917635:RDY917641 RNR917635:RNU917641 RXN917635:RXQ917641 SHJ917635:SHM917641 SRF917635:SRI917641 TBB917635:TBE917641 TKX917635:TLA917641 TUT917635:TUW917641 UEP917635:UES917641 UOL917635:UOO917641 UYH917635:UYK917641 VID917635:VIG917641 VRZ917635:VSC917641 WBV917635:WBY917641 WLR917635:WLU917641 WVN917635:WVQ917641 JB983171:JE983177 SX983171:TA983177 ACT983171:ACW983177 AMP983171:AMS983177 AWL983171:AWO983177 BGH983171:BGK983177 BQD983171:BQG983177 BZZ983171:CAC983177 CJV983171:CJY983177 CTR983171:CTU983177 DDN983171:DDQ983177 DNJ983171:DNM983177 DXF983171:DXI983177 EHB983171:EHE983177 EQX983171:ERA983177 FAT983171:FAW983177 FKP983171:FKS983177 FUL983171:FUO983177 GEH983171:GEK983177 GOD983171:GOG983177 GXZ983171:GYC983177 HHV983171:HHY983177 HRR983171:HRU983177 IBN983171:IBQ983177 ILJ983171:ILM983177 IVF983171:IVI983177 JFB983171:JFE983177 JOX983171:JPA983177 JYT983171:JYW983177 KIP983171:KIS983177 KSL983171:KSO983177 LCH983171:LCK983177 LMD983171:LMG983177 LVZ983171:LWC983177 MFV983171:MFY983177 MPR983171:MPU983177 MZN983171:MZQ983177 NJJ983171:NJM983177 NTF983171:NTI983177 ODB983171:ODE983177 OMX983171:ONA983177 OWT983171:OWW983177 PGP983171:PGS983177 PQL983171:PQO983177 QAH983171:QAK983177 QKD983171:QKG983177 QTZ983171:QUC983177 RDV983171:RDY983177 RNR983171:RNU983177 RXN983171:RXQ983177 SHJ983171:SHM983177 SRF983171:SRI983177 TBB983171:TBE983177 TKX983171:TLA983177 TUT983171:TUW983177 UEP983171:UES983177 UOL983171:UOO983177 UYH983171:UYK983177 VID983171:VIG983177 VRZ983171:VSC983177 WBV983171:WBY983177 WLR983171:WLU983177 WVN983171:WVQ983177 I65667:J65667 IZ65667:JA65667 SV65667:SW65667 ACR65667:ACS65667 AMN65667:AMO65667 AWJ65667:AWK65667 BGF65667:BGG65667 BQB65667:BQC65667 BZX65667:BZY65667 CJT65667:CJU65667 CTP65667:CTQ65667 DDL65667:DDM65667 DNH65667:DNI65667 DXD65667:DXE65667 EGZ65667:EHA65667 EQV65667:EQW65667 FAR65667:FAS65667 FKN65667:FKO65667 FUJ65667:FUK65667 GEF65667:GEG65667 GOB65667:GOC65667 GXX65667:GXY65667 HHT65667:HHU65667 HRP65667:HRQ65667 IBL65667:IBM65667 ILH65667:ILI65667 IVD65667:IVE65667 JEZ65667:JFA65667 JOV65667:JOW65667 JYR65667:JYS65667 KIN65667:KIO65667 KSJ65667:KSK65667 LCF65667:LCG65667 LMB65667:LMC65667 LVX65667:LVY65667 MFT65667:MFU65667 MPP65667:MPQ65667 MZL65667:MZM65667 NJH65667:NJI65667 NTD65667:NTE65667 OCZ65667:ODA65667 OMV65667:OMW65667 OWR65667:OWS65667 PGN65667:PGO65667 PQJ65667:PQK65667 QAF65667:QAG65667 QKB65667:QKC65667 QTX65667:QTY65667 RDT65667:RDU65667 RNP65667:RNQ65667 RXL65667:RXM65667 SHH65667:SHI65667 SRD65667:SRE65667 TAZ65667:TBA65667 TKV65667:TKW65667 TUR65667:TUS65667 UEN65667:UEO65667 UOJ65667:UOK65667 UYF65667:UYG65667 VIB65667:VIC65667 VRX65667:VRY65667 WBT65667:WBU65667 WLP65667:WLQ65667 WVL65667:WVM65667 I131203:J131203 IZ131203:JA131203 SV131203:SW131203 ACR131203:ACS131203 AMN131203:AMO131203 AWJ131203:AWK131203 BGF131203:BGG131203 BQB131203:BQC131203 BZX131203:BZY131203 CJT131203:CJU131203 CTP131203:CTQ131203 DDL131203:DDM131203 DNH131203:DNI131203 DXD131203:DXE131203 EGZ131203:EHA131203 EQV131203:EQW131203 FAR131203:FAS131203 FKN131203:FKO131203 FUJ131203:FUK131203 GEF131203:GEG131203 GOB131203:GOC131203 GXX131203:GXY131203 HHT131203:HHU131203 HRP131203:HRQ131203 IBL131203:IBM131203 ILH131203:ILI131203 IVD131203:IVE131203 JEZ131203:JFA131203 JOV131203:JOW131203 JYR131203:JYS131203 KIN131203:KIO131203 KSJ131203:KSK131203 LCF131203:LCG131203 LMB131203:LMC131203 LVX131203:LVY131203 MFT131203:MFU131203 MPP131203:MPQ131203 MZL131203:MZM131203 NJH131203:NJI131203 NTD131203:NTE131203 OCZ131203:ODA131203 OMV131203:OMW131203 OWR131203:OWS131203 PGN131203:PGO131203 PQJ131203:PQK131203 QAF131203:QAG131203 QKB131203:QKC131203 QTX131203:QTY131203 RDT131203:RDU131203 RNP131203:RNQ131203 RXL131203:RXM131203 SHH131203:SHI131203 SRD131203:SRE131203 TAZ131203:TBA131203 TKV131203:TKW131203 TUR131203:TUS131203 UEN131203:UEO131203 UOJ131203:UOK131203 UYF131203:UYG131203 VIB131203:VIC131203 VRX131203:VRY131203 WBT131203:WBU131203 WLP131203:WLQ131203 WVL131203:WVM131203 I196739:J196739 IZ196739:JA196739 SV196739:SW196739 ACR196739:ACS196739 AMN196739:AMO196739 AWJ196739:AWK196739 BGF196739:BGG196739 BQB196739:BQC196739 BZX196739:BZY196739 CJT196739:CJU196739 CTP196739:CTQ196739 DDL196739:DDM196739 DNH196739:DNI196739 DXD196739:DXE196739 EGZ196739:EHA196739 EQV196739:EQW196739 FAR196739:FAS196739 FKN196739:FKO196739 FUJ196739:FUK196739 GEF196739:GEG196739 GOB196739:GOC196739 GXX196739:GXY196739 HHT196739:HHU196739 HRP196739:HRQ196739 IBL196739:IBM196739 ILH196739:ILI196739 IVD196739:IVE196739 JEZ196739:JFA196739 JOV196739:JOW196739 JYR196739:JYS196739 KIN196739:KIO196739 KSJ196739:KSK196739 LCF196739:LCG196739 LMB196739:LMC196739 LVX196739:LVY196739 MFT196739:MFU196739 MPP196739:MPQ196739 MZL196739:MZM196739 NJH196739:NJI196739 NTD196739:NTE196739 OCZ196739:ODA196739 OMV196739:OMW196739 OWR196739:OWS196739 PGN196739:PGO196739 PQJ196739:PQK196739 QAF196739:QAG196739 QKB196739:QKC196739 QTX196739:QTY196739 RDT196739:RDU196739 RNP196739:RNQ196739 RXL196739:RXM196739 SHH196739:SHI196739 SRD196739:SRE196739 TAZ196739:TBA196739 TKV196739:TKW196739 TUR196739:TUS196739 UEN196739:UEO196739 UOJ196739:UOK196739 UYF196739:UYG196739 VIB196739:VIC196739 VRX196739:VRY196739 WBT196739:WBU196739 WLP196739:WLQ196739 WVL196739:WVM196739 I262275:J262275 IZ262275:JA262275 SV262275:SW262275 ACR262275:ACS262275 AMN262275:AMO262275 AWJ262275:AWK262275 BGF262275:BGG262275 BQB262275:BQC262275 BZX262275:BZY262275 CJT262275:CJU262275 CTP262275:CTQ262275 DDL262275:DDM262275 DNH262275:DNI262275 DXD262275:DXE262275 EGZ262275:EHA262275 EQV262275:EQW262275 FAR262275:FAS262275 FKN262275:FKO262275 FUJ262275:FUK262275 GEF262275:GEG262275 GOB262275:GOC262275 GXX262275:GXY262275 HHT262275:HHU262275 HRP262275:HRQ262275 IBL262275:IBM262275 ILH262275:ILI262275 IVD262275:IVE262275 JEZ262275:JFA262275 JOV262275:JOW262275 JYR262275:JYS262275 KIN262275:KIO262275 KSJ262275:KSK262275 LCF262275:LCG262275 LMB262275:LMC262275 LVX262275:LVY262275 MFT262275:MFU262275 MPP262275:MPQ262275 MZL262275:MZM262275 NJH262275:NJI262275 NTD262275:NTE262275 OCZ262275:ODA262275 OMV262275:OMW262275 OWR262275:OWS262275 PGN262275:PGO262275 PQJ262275:PQK262275 QAF262275:QAG262275 QKB262275:QKC262275 QTX262275:QTY262275 RDT262275:RDU262275 RNP262275:RNQ262275 RXL262275:RXM262275 SHH262275:SHI262275 SRD262275:SRE262275 TAZ262275:TBA262275 TKV262275:TKW262275 TUR262275:TUS262275 UEN262275:UEO262275 UOJ262275:UOK262275 UYF262275:UYG262275 VIB262275:VIC262275 VRX262275:VRY262275 WBT262275:WBU262275 WLP262275:WLQ262275 WVL262275:WVM262275 I327811:J327811 IZ327811:JA327811 SV327811:SW327811 ACR327811:ACS327811 AMN327811:AMO327811 AWJ327811:AWK327811 BGF327811:BGG327811 BQB327811:BQC327811 BZX327811:BZY327811 CJT327811:CJU327811 CTP327811:CTQ327811 DDL327811:DDM327811 DNH327811:DNI327811 DXD327811:DXE327811 EGZ327811:EHA327811 EQV327811:EQW327811 FAR327811:FAS327811 FKN327811:FKO327811 FUJ327811:FUK327811 GEF327811:GEG327811 GOB327811:GOC327811 GXX327811:GXY327811 HHT327811:HHU327811 HRP327811:HRQ327811 IBL327811:IBM327811 ILH327811:ILI327811 IVD327811:IVE327811 JEZ327811:JFA327811 JOV327811:JOW327811 JYR327811:JYS327811 KIN327811:KIO327811 KSJ327811:KSK327811 LCF327811:LCG327811 LMB327811:LMC327811 LVX327811:LVY327811 MFT327811:MFU327811 MPP327811:MPQ327811 MZL327811:MZM327811 NJH327811:NJI327811 NTD327811:NTE327811 OCZ327811:ODA327811 OMV327811:OMW327811 OWR327811:OWS327811 PGN327811:PGO327811 PQJ327811:PQK327811 QAF327811:QAG327811 QKB327811:QKC327811 QTX327811:QTY327811 RDT327811:RDU327811 RNP327811:RNQ327811 RXL327811:RXM327811 SHH327811:SHI327811 SRD327811:SRE327811 TAZ327811:TBA327811 TKV327811:TKW327811 TUR327811:TUS327811 UEN327811:UEO327811 UOJ327811:UOK327811 UYF327811:UYG327811 VIB327811:VIC327811 VRX327811:VRY327811 WBT327811:WBU327811 WLP327811:WLQ327811 WVL327811:WVM327811 I393347:J393347 IZ393347:JA393347 SV393347:SW393347 ACR393347:ACS393347 AMN393347:AMO393347 AWJ393347:AWK393347 BGF393347:BGG393347 BQB393347:BQC393347 BZX393347:BZY393347 CJT393347:CJU393347 CTP393347:CTQ393347 DDL393347:DDM393347 DNH393347:DNI393347 DXD393347:DXE393347 EGZ393347:EHA393347 EQV393347:EQW393347 FAR393347:FAS393347 FKN393347:FKO393347 FUJ393347:FUK393347 GEF393347:GEG393347 GOB393347:GOC393347 GXX393347:GXY393347 HHT393347:HHU393347 HRP393347:HRQ393347 IBL393347:IBM393347 ILH393347:ILI393347 IVD393347:IVE393347 JEZ393347:JFA393347 JOV393347:JOW393347 JYR393347:JYS393347 KIN393347:KIO393347 KSJ393347:KSK393347 LCF393347:LCG393347 LMB393347:LMC393347 LVX393347:LVY393347 MFT393347:MFU393347 MPP393347:MPQ393347 MZL393347:MZM393347 NJH393347:NJI393347 NTD393347:NTE393347 OCZ393347:ODA393347 OMV393347:OMW393347 OWR393347:OWS393347 PGN393347:PGO393347 PQJ393347:PQK393347 QAF393347:QAG393347 QKB393347:QKC393347 QTX393347:QTY393347 RDT393347:RDU393347 RNP393347:RNQ393347 RXL393347:RXM393347 SHH393347:SHI393347 SRD393347:SRE393347 TAZ393347:TBA393347 TKV393347:TKW393347 TUR393347:TUS393347 UEN393347:UEO393347 UOJ393347:UOK393347 UYF393347:UYG393347 VIB393347:VIC393347 VRX393347:VRY393347 WBT393347:WBU393347 WLP393347:WLQ393347 WVL393347:WVM393347 I458883:J458883 IZ458883:JA458883 SV458883:SW458883 ACR458883:ACS458883 AMN458883:AMO458883 AWJ458883:AWK458883 BGF458883:BGG458883 BQB458883:BQC458883 BZX458883:BZY458883 CJT458883:CJU458883 CTP458883:CTQ458883 DDL458883:DDM458883 DNH458883:DNI458883 DXD458883:DXE458883 EGZ458883:EHA458883 EQV458883:EQW458883 FAR458883:FAS458883 FKN458883:FKO458883 FUJ458883:FUK458883 GEF458883:GEG458883 GOB458883:GOC458883 GXX458883:GXY458883 HHT458883:HHU458883 HRP458883:HRQ458883 IBL458883:IBM458883 ILH458883:ILI458883 IVD458883:IVE458883 JEZ458883:JFA458883 JOV458883:JOW458883 JYR458883:JYS458883 KIN458883:KIO458883 KSJ458883:KSK458883 LCF458883:LCG458883 LMB458883:LMC458883 LVX458883:LVY458883 MFT458883:MFU458883 MPP458883:MPQ458883 MZL458883:MZM458883 NJH458883:NJI458883 NTD458883:NTE458883 OCZ458883:ODA458883 OMV458883:OMW458883 OWR458883:OWS458883 PGN458883:PGO458883 PQJ458883:PQK458883 QAF458883:QAG458883 QKB458883:QKC458883 QTX458883:QTY458883 RDT458883:RDU458883 RNP458883:RNQ458883 RXL458883:RXM458883 SHH458883:SHI458883 SRD458883:SRE458883 TAZ458883:TBA458883 TKV458883:TKW458883 TUR458883:TUS458883 UEN458883:UEO458883 UOJ458883:UOK458883 UYF458883:UYG458883 VIB458883:VIC458883 VRX458883:VRY458883 WBT458883:WBU458883 WLP458883:WLQ458883 WVL458883:WVM458883 I524419:J524419 IZ524419:JA524419 SV524419:SW524419 ACR524419:ACS524419 AMN524419:AMO524419 AWJ524419:AWK524419 BGF524419:BGG524419 BQB524419:BQC524419 BZX524419:BZY524419 CJT524419:CJU524419 CTP524419:CTQ524419 DDL524419:DDM524419 DNH524419:DNI524419 DXD524419:DXE524419 EGZ524419:EHA524419 EQV524419:EQW524419 FAR524419:FAS524419 FKN524419:FKO524419 FUJ524419:FUK524419 GEF524419:GEG524419 GOB524419:GOC524419 GXX524419:GXY524419 HHT524419:HHU524419 HRP524419:HRQ524419 IBL524419:IBM524419 ILH524419:ILI524419 IVD524419:IVE524419 JEZ524419:JFA524419 JOV524419:JOW524419 JYR524419:JYS524419 KIN524419:KIO524419 KSJ524419:KSK524419 LCF524419:LCG524419 LMB524419:LMC524419 LVX524419:LVY524419 MFT524419:MFU524419 MPP524419:MPQ524419 MZL524419:MZM524419 NJH524419:NJI524419 NTD524419:NTE524419 OCZ524419:ODA524419 OMV524419:OMW524419 OWR524419:OWS524419 PGN524419:PGO524419 PQJ524419:PQK524419 QAF524419:QAG524419 QKB524419:QKC524419 QTX524419:QTY524419 RDT524419:RDU524419 RNP524419:RNQ524419 RXL524419:RXM524419 SHH524419:SHI524419 SRD524419:SRE524419 TAZ524419:TBA524419 TKV524419:TKW524419 TUR524419:TUS524419 UEN524419:UEO524419 UOJ524419:UOK524419 UYF524419:UYG524419 VIB524419:VIC524419 VRX524419:VRY524419 WBT524419:WBU524419 WLP524419:WLQ524419 WVL524419:WVM524419 I589955:J589955 IZ589955:JA589955 SV589955:SW589955 ACR589955:ACS589955 AMN589955:AMO589955 AWJ589955:AWK589955 BGF589955:BGG589955 BQB589955:BQC589955 BZX589955:BZY589955 CJT589955:CJU589955 CTP589955:CTQ589955 DDL589955:DDM589955 DNH589955:DNI589955 DXD589955:DXE589955 EGZ589955:EHA589955 EQV589955:EQW589955 FAR589955:FAS589955 FKN589955:FKO589955 FUJ589955:FUK589955 GEF589955:GEG589955 GOB589955:GOC589955 GXX589955:GXY589955 HHT589955:HHU589955 HRP589955:HRQ589955 IBL589955:IBM589955 ILH589955:ILI589955 IVD589955:IVE589955 JEZ589955:JFA589955 JOV589955:JOW589955 JYR589955:JYS589955 KIN589955:KIO589955 KSJ589955:KSK589955 LCF589955:LCG589955 LMB589955:LMC589955 LVX589955:LVY589955 MFT589955:MFU589955 MPP589955:MPQ589955 MZL589955:MZM589955 NJH589955:NJI589955 NTD589955:NTE589955 OCZ589955:ODA589955 OMV589955:OMW589955 OWR589955:OWS589955 PGN589955:PGO589955 PQJ589955:PQK589955 QAF589955:QAG589955 QKB589955:QKC589955 QTX589955:QTY589955 RDT589955:RDU589955 RNP589955:RNQ589955 RXL589955:RXM589955 SHH589955:SHI589955 SRD589955:SRE589955 TAZ589955:TBA589955 TKV589955:TKW589955 TUR589955:TUS589955 UEN589955:UEO589955 UOJ589955:UOK589955 UYF589955:UYG589955 VIB589955:VIC589955 VRX589955:VRY589955 WBT589955:WBU589955 WLP589955:WLQ589955 WVL589955:WVM589955 I655491:J655491 IZ655491:JA655491 SV655491:SW655491 ACR655491:ACS655491 AMN655491:AMO655491 AWJ655491:AWK655491 BGF655491:BGG655491 BQB655491:BQC655491 BZX655491:BZY655491 CJT655491:CJU655491 CTP655491:CTQ655491 DDL655491:DDM655491 DNH655491:DNI655491 DXD655491:DXE655491 EGZ655491:EHA655491 EQV655491:EQW655491 FAR655491:FAS655491 FKN655491:FKO655491 FUJ655491:FUK655491 GEF655491:GEG655491 GOB655491:GOC655491 GXX655491:GXY655491 HHT655491:HHU655491 HRP655491:HRQ655491 IBL655491:IBM655491 ILH655491:ILI655491 IVD655491:IVE655491 JEZ655491:JFA655491 JOV655491:JOW655491 JYR655491:JYS655491 KIN655491:KIO655491 KSJ655491:KSK655491 LCF655491:LCG655491 LMB655491:LMC655491 LVX655491:LVY655491 MFT655491:MFU655491 MPP655491:MPQ655491 MZL655491:MZM655491 NJH655491:NJI655491 NTD655491:NTE655491 OCZ655491:ODA655491 OMV655491:OMW655491 OWR655491:OWS655491 PGN655491:PGO655491 PQJ655491:PQK655491 QAF655491:QAG655491 QKB655491:QKC655491 QTX655491:QTY655491 RDT655491:RDU655491 RNP655491:RNQ655491 RXL655491:RXM655491 SHH655491:SHI655491 SRD655491:SRE655491 TAZ655491:TBA655491 TKV655491:TKW655491 TUR655491:TUS655491 UEN655491:UEO655491 UOJ655491:UOK655491 UYF655491:UYG655491 VIB655491:VIC655491 VRX655491:VRY655491 WBT655491:WBU655491 WLP655491:WLQ655491 WVL655491:WVM655491 I721027:J721027 IZ721027:JA721027 SV721027:SW721027 ACR721027:ACS721027 AMN721027:AMO721027 AWJ721027:AWK721027 BGF721027:BGG721027 BQB721027:BQC721027 BZX721027:BZY721027 CJT721027:CJU721027 CTP721027:CTQ721027 DDL721027:DDM721027 DNH721027:DNI721027 DXD721027:DXE721027 EGZ721027:EHA721027 EQV721027:EQW721027 FAR721027:FAS721027 FKN721027:FKO721027 FUJ721027:FUK721027 GEF721027:GEG721027 GOB721027:GOC721027 GXX721027:GXY721027 HHT721027:HHU721027 HRP721027:HRQ721027 IBL721027:IBM721027 ILH721027:ILI721027 IVD721027:IVE721027 JEZ721027:JFA721027 JOV721027:JOW721027 JYR721027:JYS721027 KIN721027:KIO721027 KSJ721027:KSK721027 LCF721027:LCG721027 LMB721027:LMC721027 LVX721027:LVY721027 MFT721027:MFU721027 MPP721027:MPQ721027 MZL721027:MZM721027 NJH721027:NJI721027 NTD721027:NTE721027 OCZ721027:ODA721027 OMV721027:OMW721027 OWR721027:OWS721027 PGN721027:PGO721027 PQJ721027:PQK721027 QAF721027:QAG721027 QKB721027:QKC721027 QTX721027:QTY721027 RDT721027:RDU721027 RNP721027:RNQ721027 RXL721027:RXM721027 SHH721027:SHI721027 SRD721027:SRE721027 TAZ721027:TBA721027 TKV721027:TKW721027 TUR721027:TUS721027 UEN721027:UEO721027 UOJ721027:UOK721027 UYF721027:UYG721027 VIB721027:VIC721027 VRX721027:VRY721027 WBT721027:WBU721027 WLP721027:WLQ721027 WVL721027:WVM721027 I786563:J786563 IZ786563:JA786563 SV786563:SW786563 ACR786563:ACS786563 AMN786563:AMO786563 AWJ786563:AWK786563 BGF786563:BGG786563 BQB786563:BQC786563 BZX786563:BZY786563 CJT786563:CJU786563 CTP786563:CTQ786563 DDL786563:DDM786563 DNH786563:DNI786563 DXD786563:DXE786563 EGZ786563:EHA786563 EQV786563:EQW786563 FAR786563:FAS786563 FKN786563:FKO786563 FUJ786563:FUK786563 GEF786563:GEG786563 GOB786563:GOC786563 GXX786563:GXY786563 HHT786563:HHU786563 HRP786563:HRQ786563 IBL786563:IBM786563 ILH786563:ILI786563 IVD786563:IVE786563 JEZ786563:JFA786563 JOV786563:JOW786563 JYR786563:JYS786563 KIN786563:KIO786563 KSJ786563:KSK786563 LCF786563:LCG786563 LMB786563:LMC786563 LVX786563:LVY786563 MFT786563:MFU786563 MPP786563:MPQ786563 MZL786563:MZM786563 NJH786563:NJI786563 NTD786563:NTE786563 OCZ786563:ODA786563 OMV786563:OMW786563 OWR786563:OWS786563 PGN786563:PGO786563 PQJ786563:PQK786563 QAF786563:QAG786563 QKB786563:QKC786563 QTX786563:QTY786563 RDT786563:RDU786563 RNP786563:RNQ786563 RXL786563:RXM786563 SHH786563:SHI786563 SRD786563:SRE786563 TAZ786563:TBA786563 TKV786563:TKW786563 TUR786563:TUS786563 UEN786563:UEO786563 UOJ786563:UOK786563 UYF786563:UYG786563 VIB786563:VIC786563 VRX786563:VRY786563 WBT786563:WBU786563 WLP786563:WLQ786563 WVL786563:WVM786563 I852099:J852099 IZ852099:JA852099 SV852099:SW852099 ACR852099:ACS852099 AMN852099:AMO852099 AWJ852099:AWK852099 BGF852099:BGG852099 BQB852099:BQC852099 BZX852099:BZY852099 CJT852099:CJU852099 CTP852099:CTQ852099 DDL852099:DDM852099 DNH852099:DNI852099 DXD852099:DXE852099 EGZ852099:EHA852099 EQV852099:EQW852099 FAR852099:FAS852099 FKN852099:FKO852099 FUJ852099:FUK852099 GEF852099:GEG852099 GOB852099:GOC852099 GXX852099:GXY852099 HHT852099:HHU852099 HRP852099:HRQ852099 IBL852099:IBM852099 ILH852099:ILI852099 IVD852099:IVE852099 JEZ852099:JFA852099 JOV852099:JOW852099 JYR852099:JYS852099 KIN852099:KIO852099 KSJ852099:KSK852099 LCF852099:LCG852099 LMB852099:LMC852099 LVX852099:LVY852099 MFT852099:MFU852099 MPP852099:MPQ852099 MZL852099:MZM852099 NJH852099:NJI852099 NTD852099:NTE852099 OCZ852099:ODA852099 OMV852099:OMW852099 OWR852099:OWS852099 PGN852099:PGO852099 PQJ852099:PQK852099 QAF852099:QAG852099 QKB852099:QKC852099 QTX852099:QTY852099 RDT852099:RDU852099 RNP852099:RNQ852099 RXL852099:RXM852099 SHH852099:SHI852099 SRD852099:SRE852099 TAZ852099:TBA852099 TKV852099:TKW852099 TUR852099:TUS852099 UEN852099:UEO852099 UOJ852099:UOK852099 UYF852099:UYG852099 VIB852099:VIC852099 VRX852099:VRY852099 WBT852099:WBU852099 WLP852099:WLQ852099 WVL852099:WVM852099 I917635:J917635 IZ917635:JA917635 SV917635:SW917635 ACR917635:ACS917635 AMN917635:AMO917635 AWJ917635:AWK917635 BGF917635:BGG917635 BQB917635:BQC917635 BZX917635:BZY917635 CJT917635:CJU917635 CTP917635:CTQ917635 DDL917635:DDM917635 DNH917635:DNI917635 DXD917635:DXE917635 EGZ917635:EHA917635 EQV917635:EQW917635 FAR917635:FAS917635 FKN917635:FKO917635 FUJ917635:FUK917635 GEF917635:GEG917635 GOB917635:GOC917635 GXX917635:GXY917635 HHT917635:HHU917635 HRP917635:HRQ917635 IBL917635:IBM917635 ILH917635:ILI917635 IVD917635:IVE917635 JEZ917635:JFA917635 JOV917635:JOW917635 JYR917635:JYS917635 KIN917635:KIO917635 KSJ917635:KSK917635 LCF917635:LCG917635 LMB917635:LMC917635 LVX917635:LVY917635 MFT917635:MFU917635 MPP917635:MPQ917635 MZL917635:MZM917635 NJH917635:NJI917635 NTD917635:NTE917635 OCZ917635:ODA917635 OMV917635:OMW917635 OWR917635:OWS917635 PGN917635:PGO917635 PQJ917635:PQK917635 QAF917635:QAG917635 QKB917635:QKC917635 QTX917635:QTY917635 RDT917635:RDU917635 RNP917635:RNQ917635 RXL917635:RXM917635 SHH917635:SHI917635 SRD917635:SRE917635 TAZ917635:TBA917635 TKV917635:TKW917635 TUR917635:TUS917635 UEN917635:UEO917635 UOJ917635:UOK917635 UYF917635:UYG917635 VIB917635:VIC917635 VRX917635:VRY917635 WBT917635:WBU917635 WLP917635:WLQ917635 WVL917635:WVM917635 I983171:J983171 IZ983171:JA983171 SV983171:SW983171 ACR983171:ACS983171 AMN983171:AMO983171 AWJ983171:AWK983171 BGF983171:BGG983171 BQB983171:BQC983171 BZX983171:BZY983171 CJT983171:CJU983171 CTP983171:CTQ983171 DDL983171:DDM983171 DNH983171:DNI983171 DXD983171:DXE983171 EGZ983171:EHA983171 EQV983171:EQW983171 FAR983171:FAS983171 FKN983171:FKO983171 FUJ983171:FUK983171 GEF983171:GEG983171 GOB983171:GOC983171 GXX983171:GXY983171 HHT983171:HHU983171 HRP983171:HRQ983171 IBL983171:IBM983171 ILH983171:ILI983171 IVD983171:IVE983171 JEZ983171:JFA983171 JOV983171:JOW983171 JYR983171:JYS983171 KIN983171:KIO983171 KSJ983171:KSK983171 LCF983171:LCG983171 LMB983171:LMC983171 LVX983171:LVY983171 MFT983171:MFU983171 MPP983171:MPQ983171 MZL983171:MZM983171 NJH983171:NJI983171 NTD983171:NTE983171 OCZ983171:ODA983171 OMV983171:OMW983171 OWR983171:OWS983171 PGN983171:PGO983171 PQJ983171:PQK983171 QAF983171:QAG983171 QKB983171:QKC983171 QTX983171:QTY983171 RDT983171:RDU983171 RNP983171:RNQ983171 RXL983171:RXM983171 SHH983171:SHI983171 SRD983171:SRE983171 TAZ983171:TBA983171 TKV983171:TKW983171 TUR983171:TUS983171 UEN983171:UEO983171 UOJ983171:UOK983171 UYF983171:UYG983171 VIB983171:VIC983171 VRX983171:VRY983171 WBT983171:WBU983171 WLP983171:WLQ983171 WVL983171:WVM983171 K983171:K983177 K917635:K917641 K852099:K852105 K786563:K786569 K721027:K721033 K655491:K655497 K589955:K589961 K524419:K524425 K458883:K458889 K393347:K393353 K327811:K327817 K262275:K262281 K196739:K196745 K131203:K131209 K65667:K65673 K983202:K983204 K917666:K917668 K852130:K852132 K786594:K786596 K721058:K721060 K655522:K655524 K589986:K589988 K524450:K524452 K458914:K458916 K393378:K393380 K327842:K327844 K262306:K262308 K196770:K196772 K131234:K131236 K65698:K65700 I917633:K917633 I852097:K852097 I786561:K786561 I721025:K721025 I655489:K655489 I589953:K589953 I524417:K524417 I458881:K458881 I393345:K393345 I327809:K327809 I262273:K262273 I196737:K196737 I131201:K131201 I65665:K65665 I983147:K983165 I917611:K917629 I852075:K852093 I786539:K786557 I721003:K721021 I655467:K655485 I589931:K589949 I524395:K524413 I458859:K458877 I393323:K393341 I327787:K327805 I262251:K262269 I196715:K196733 I131179:K131197 I65643:K65661 I192:K193 IX139:JD139 WVJ139:WVP139 WLN139:WLT139 WBR139:WBX139 VRV139:VSB139 VHZ139:VIF139 UYD139:UYJ139 UOH139:UON139 UEL139:UER139 TUP139:TUV139 TKT139:TKZ139 TAX139:TBD139 SRB139:SRH139 SHF139:SHL139 RXJ139:RXP139 RNN139:RNT139 RDR139:RDX139 QTV139:QUB139 QJZ139:QKF139 QAD139:QAJ139 PQH139:PQN139 PGL139:PGR139 OWP139:OWV139 OMT139:OMZ139 OCX139:ODD139 NTB139:NTH139 NJF139:NJL139 MZJ139:MZP139 MPN139:MPT139 MFR139:MFX139 LVV139:LWB139 LLZ139:LMF139 LCD139:LCJ139 KSH139:KSN139 KIL139:KIR139 JYP139:JYV139 JOT139:JOZ139 JEX139:JFD139 IVB139:IVH139 ILF139:ILL139 IBJ139:IBP139 HRN139:HRT139 HHR139:HHX139 GXV139:GYB139 GNZ139:GOF139 GED139:GEJ139 FUH139:FUN139 FKL139:FKR139 FAP139:FAV139 EQT139:EQZ139 EGX139:EHD139 DXB139:DXH139 DNF139:DNL139 DDJ139:DDP139 CTN139:CTT139 CJR139:CJX139 BZV139:CAB139 BPZ139:BQF139 BGD139:BGJ139 AWH139:AWN139 AML139:AMR139 ACP139:ACV139 ST139:SZ139 I65479:J65480 I139:K139 G220 G139 G192:G193 G65643:G65661 G131179:G131197 G196715:G196733 G262251:G262269 G327787:G327805 G393323:G393341 G458859:G458877 G524395:G524413 G589931:G589949 G655467:G655485 G721003:G721021 G786539:G786557 G852075:G852093 G917611:G917629 G983147:G983165 G65665 G131201 G196737 G262273 G327809 G393345 G458881 G524417 G589953 G655489 G721025 G786561 G852097 G917633 G983169 G983201:G983202 G917665:G917666 G852129:G852130 G786593:G786594 G721057:G721058 G655521:G655522 G589985:G589986 G524449:G524450 G458913:G458914 G393377:G393378 G327841:G327842 G262305:G262306 G196769:G196770 G131233:G131234 G65697:G65698 G982983:G982984 G917447:G917448 G851911:G851912 G786375:G786376 G720839:G720840 G655303:G655304 G589767:G589768 G524231:G524232 G458695:G458696 G393159:G393160 G327623:G327624 G262087:G262088 G196551:G196552 G131015:G131016 G65479:G65480 K222 K224:K226</xm:sqref>
        </x14:dataValidation>
        <x14:dataValidation type="list" showInputMessage="1" showErrorMessage="1" xr:uid="{00000000-0002-0000-0B00-000019000000}">
          <x14:formula1>
            <xm:f>Reglon_renta</xm:f>
          </x14:formula1>
          <xm:sqref>WVR982979:WVR983035 JF65212:JF65225 TB65212:TB65225 ACX65212:ACX65225 AMT65212:AMT65225 AWP65212:AWP65225 BGL65212:BGL65225 BQH65212:BQH65225 CAD65212:CAD65225 CJZ65212:CJZ65225 CTV65212:CTV65225 DDR65212:DDR65225 DNN65212:DNN65225 DXJ65212:DXJ65225 EHF65212:EHF65225 ERB65212:ERB65225 FAX65212:FAX65225 FKT65212:FKT65225 FUP65212:FUP65225 GEL65212:GEL65225 GOH65212:GOH65225 GYD65212:GYD65225 HHZ65212:HHZ65225 HRV65212:HRV65225 IBR65212:IBR65225 ILN65212:ILN65225 IVJ65212:IVJ65225 JFF65212:JFF65225 JPB65212:JPB65225 JYX65212:JYX65225 KIT65212:KIT65225 KSP65212:KSP65225 LCL65212:LCL65225 LMH65212:LMH65225 LWD65212:LWD65225 MFZ65212:MFZ65225 MPV65212:MPV65225 MZR65212:MZR65225 NJN65212:NJN65225 NTJ65212:NTJ65225 ODF65212:ODF65225 ONB65212:ONB65225 OWX65212:OWX65225 PGT65212:PGT65225 PQP65212:PQP65225 QAL65212:QAL65225 QKH65212:QKH65225 QUD65212:QUD65225 RDZ65212:RDZ65225 RNV65212:RNV65225 RXR65212:RXR65225 SHN65212:SHN65225 SRJ65212:SRJ65225 TBF65212:TBF65225 TLB65212:TLB65225 TUX65212:TUX65225 UET65212:UET65225 UOP65212:UOP65225 UYL65212:UYL65225 VIH65212:VIH65225 VSD65212:VSD65225 WBZ65212:WBZ65225 WLV65212:WLV65225 WVR65212:WVR65225 JF130748:JF130761 TB130748:TB130761 ACX130748:ACX130761 AMT130748:AMT130761 AWP130748:AWP130761 BGL130748:BGL130761 BQH130748:BQH130761 CAD130748:CAD130761 CJZ130748:CJZ130761 CTV130748:CTV130761 DDR130748:DDR130761 DNN130748:DNN130761 DXJ130748:DXJ130761 EHF130748:EHF130761 ERB130748:ERB130761 FAX130748:FAX130761 FKT130748:FKT130761 FUP130748:FUP130761 GEL130748:GEL130761 GOH130748:GOH130761 GYD130748:GYD130761 HHZ130748:HHZ130761 HRV130748:HRV130761 IBR130748:IBR130761 ILN130748:ILN130761 IVJ130748:IVJ130761 JFF130748:JFF130761 JPB130748:JPB130761 JYX130748:JYX130761 KIT130748:KIT130761 KSP130748:KSP130761 LCL130748:LCL130761 LMH130748:LMH130761 LWD130748:LWD130761 MFZ130748:MFZ130761 MPV130748:MPV130761 MZR130748:MZR130761 NJN130748:NJN130761 NTJ130748:NTJ130761 ODF130748:ODF130761 ONB130748:ONB130761 OWX130748:OWX130761 PGT130748:PGT130761 PQP130748:PQP130761 QAL130748:QAL130761 QKH130748:QKH130761 QUD130748:QUD130761 RDZ130748:RDZ130761 RNV130748:RNV130761 RXR130748:RXR130761 SHN130748:SHN130761 SRJ130748:SRJ130761 TBF130748:TBF130761 TLB130748:TLB130761 TUX130748:TUX130761 UET130748:UET130761 UOP130748:UOP130761 UYL130748:UYL130761 VIH130748:VIH130761 VSD130748:VSD130761 WBZ130748:WBZ130761 WLV130748:WLV130761 WVR130748:WVR130761 JF196284:JF196297 TB196284:TB196297 ACX196284:ACX196297 AMT196284:AMT196297 AWP196284:AWP196297 BGL196284:BGL196297 BQH196284:BQH196297 CAD196284:CAD196297 CJZ196284:CJZ196297 CTV196284:CTV196297 DDR196284:DDR196297 DNN196284:DNN196297 DXJ196284:DXJ196297 EHF196284:EHF196297 ERB196284:ERB196297 FAX196284:FAX196297 FKT196284:FKT196297 FUP196284:FUP196297 GEL196284:GEL196297 GOH196284:GOH196297 GYD196284:GYD196297 HHZ196284:HHZ196297 HRV196284:HRV196297 IBR196284:IBR196297 ILN196284:ILN196297 IVJ196284:IVJ196297 JFF196284:JFF196297 JPB196284:JPB196297 JYX196284:JYX196297 KIT196284:KIT196297 KSP196284:KSP196297 LCL196284:LCL196297 LMH196284:LMH196297 LWD196284:LWD196297 MFZ196284:MFZ196297 MPV196284:MPV196297 MZR196284:MZR196297 NJN196284:NJN196297 NTJ196284:NTJ196297 ODF196284:ODF196297 ONB196284:ONB196297 OWX196284:OWX196297 PGT196284:PGT196297 PQP196284:PQP196297 QAL196284:QAL196297 QKH196284:QKH196297 QUD196284:QUD196297 RDZ196284:RDZ196297 RNV196284:RNV196297 RXR196284:RXR196297 SHN196284:SHN196297 SRJ196284:SRJ196297 TBF196284:TBF196297 TLB196284:TLB196297 TUX196284:TUX196297 UET196284:UET196297 UOP196284:UOP196297 UYL196284:UYL196297 VIH196284:VIH196297 VSD196284:VSD196297 WBZ196284:WBZ196297 WLV196284:WLV196297 WVR196284:WVR196297 JF261820:JF261833 TB261820:TB261833 ACX261820:ACX261833 AMT261820:AMT261833 AWP261820:AWP261833 BGL261820:BGL261833 BQH261820:BQH261833 CAD261820:CAD261833 CJZ261820:CJZ261833 CTV261820:CTV261833 DDR261820:DDR261833 DNN261820:DNN261833 DXJ261820:DXJ261833 EHF261820:EHF261833 ERB261820:ERB261833 FAX261820:FAX261833 FKT261820:FKT261833 FUP261820:FUP261833 GEL261820:GEL261833 GOH261820:GOH261833 GYD261820:GYD261833 HHZ261820:HHZ261833 HRV261820:HRV261833 IBR261820:IBR261833 ILN261820:ILN261833 IVJ261820:IVJ261833 JFF261820:JFF261833 JPB261820:JPB261833 JYX261820:JYX261833 KIT261820:KIT261833 KSP261820:KSP261833 LCL261820:LCL261833 LMH261820:LMH261833 LWD261820:LWD261833 MFZ261820:MFZ261833 MPV261820:MPV261833 MZR261820:MZR261833 NJN261820:NJN261833 NTJ261820:NTJ261833 ODF261820:ODF261833 ONB261820:ONB261833 OWX261820:OWX261833 PGT261820:PGT261833 PQP261820:PQP261833 QAL261820:QAL261833 QKH261820:QKH261833 QUD261820:QUD261833 RDZ261820:RDZ261833 RNV261820:RNV261833 RXR261820:RXR261833 SHN261820:SHN261833 SRJ261820:SRJ261833 TBF261820:TBF261833 TLB261820:TLB261833 TUX261820:TUX261833 UET261820:UET261833 UOP261820:UOP261833 UYL261820:UYL261833 VIH261820:VIH261833 VSD261820:VSD261833 WBZ261820:WBZ261833 WLV261820:WLV261833 WVR261820:WVR261833 JF327356:JF327369 TB327356:TB327369 ACX327356:ACX327369 AMT327356:AMT327369 AWP327356:AWP327369 BGL327356:BGL327369 BQH327356:BQH327369 CAD327356:CAD327369 CJZ327356:CJZ327369 CTV327356:CTV327369 DDR327356:DDR327369 DNN327356:DNN327369 DXJ327356:DXJ327369 EHF327356:EHF327369 ERB327356:ERB327369 FAX327356:FAX327369 FKT327356:FKT327369 FUP327356:FUP327369 GEL327356:GEL327369 GOH327356:GOH327369 GYD327356:GYD327369 HHZ327356:HHZ327369 HRV327356:HRV327369 IBR327356:IBR327369 ILN327356:ILN327369 IVJ327356:IVJ327369 JFF327356:JFF327369 JPB327356:JPB327369 JYX327356:JYX327369 KIT327356:KIT327369 KSP327356:KSP327369 LCL327356:LCL327369 LMH327356:LMH327369 LWD327356:LWD327369 MFZ327356:MFZ327369 MPV327356:MPV327369 MZR327356:MZR327369 NJN327356:NJN327369 NTJ327356:NTJ327369 ODF327356:ODF327369 ONB327356:ONB327369 OWX327356:OWX327369 PGT327356:PGT327369 PQP327356:PQP327369 QAL327356:QAL327369 QKH327356:QKH327369 QUD327356:QUD327369 RDZ327356:RDZ327369 RNV327356:RNV327369 RXR327356:RXR327369 SHN327356:SHN327369 SRJ327356:SRJ327369 TBF327356:TBF327369 TLB327356:TLB327369 TUX327356:TUX327369 UET327356:UET327369 UOP327356:UOP327369 UYL327356:UYL327369 VIH327356:VIH327369 VSD327356:VSD327369 WBZ327356:WBZ327369 WLV327356:WLV327369 WVR327356:WVR327369 JF392892:JF392905 TB392892:TB392905 ACX392892:ACX392905 AMT392892:AMT392905 AWP392892:AWP392905 BGL392892:BGL392905 BQH392892:BQH392905 CAD392892:CAD392905 CJZ392892:CJZ392905 CTV392892:CTV392905 DDR392892:DDR392905 DNN392892:DNN392905 DXJ392892:DXJ392905 EHF392892:EHF392905 ERB392892:ERB392905 FAX392892:FAX392905 FKT392892:FKT392905 FUP392892:FUP392905 GEL392892:GEL392905 GOH392892:GOH392905 GYD392892:GYD392905 HHZ392892:HHZ392905 HRV392892:HRV392905 IBR392892:IBR392905 ILN392892:ILN392905 IVJ392892:IVJ392905 JFF392892:JFF392905 JPB392892:JPB392905 JYX392892:JYX392905 KIT392892:KIT392905 KSP392892:KSP392905 LCL392892:LCL392905 LMH392892:LMH392905 LWD392892:LWD392905 MFZ392892:MFZ392905 MPV392892:MPV392905 MZR392892:MZR392905 NJN392892:NJN392905 NTJ392892:NTJ392905 ODF392892:ODF392905 ONB392892:ONB392905 OWX392892:OWX392905 PGT392892:PGT392905 PQP392892:PQP392905 QAL392892:QAL392905 QKH392892:QKH392905 QUD392892:QUD392905 RDZ392892:RDZ392905 RNV392892:RNV392905 RXR392892:RXR392905 SHN392892:SHN392905 SRJ392892:SRJ392905 TBF392892:TBF392905 TLB392892:TLB392905 TUX392892:TUX392905 UET392892:UET392905 UOP392892:UOP392905 UYL392892:UYL392905 VIH392892:VIH392905 VSD392892:VSD392905 WBZ392892:WBZ392905 WLV392892:WLV392905 WVR392892:WVR392905 JF458428:JF458441 TB458428:TB458441 ACX458428:ACX458441 AMT458428:AMT458441 AWP458428:AWP458441 BGL458428:BGL458441 BQH458428:BQH458441 CAD458428:CAD458441 CJZ458428:CJZ458441 CTV458428:CTV458441 DDR458428:DDR458441 DNN458428:DNN458441 DXJ458428:DXJ458441 EHF458428:EHF458441 ERB458428:ERB458441 FAX458428:FAX458441 FKT458428:FKT458441 FUP458428:FUP458441 GEL458428:GEL458441 GOH458428:GOH458441 GYD458428:GYD458441 HHZ458428:HHZ458441 HRV458428:HRV458441 IBR458428:IBR458441 ILN458428:ILN458441 IVJ458428:IVJ458441 JFF458428:JFF458441 JPB458428:JPB458441 JYX458428:JYX458441 KIT458428:KIT458441 KSP458428:KSP458441 LCL458428:LCL458441 LMH458428:LMH458441 LWD458428:LWD458441 MFZ458428:MFZ458441 MPV458428:MPV458441 MZR458428:MZR458441 NJN458428:NJN458441 NTJ458428:NTJ458441 ODF458428:ODF458441 ONB458428:ONB458441 OWX458428:OWX458441 PGT458428:PGT458441 PQP458428:PQP458441 QAL458428:QAL458441 QKH458428:QKH458441 QUD458428:QUD458441 RDZ458428:RDZ458441 RNV458428:RNV458441 RXR458428:RXR458441 SHN458428:SHN458441 SRJ458428:SRJ458441 TBF458428:TBF458441 TLB458428:TLB458441 TUX458428:TUX458441 UET458428:UET458441 UOP458428:UOP458441 UYL458428:UYL458441 VIH458428:VIH458441 VSD458428:VSD458441 WBZ458428:WBZ458441 WLV458428:WLV458441 WVR458428:WVR458441 JF523964:JF523977 TB523964:TB523977 ACX523964:ACX523977 AMT523964:AMT523977 AWP523964:AWP523977 BGL523964:BGL523977 BQH523964:BQH523977 CAD523964:CAD523977 CJZ523964:CJZ523977 CTV523964:CTV523977 DDR523964:DDR523977 DNN523964:DNN523977 DXJ523964:DXJ523977 EHF523964:EHF523977 ERB523964:ERB523977 FAX523964:FAX523977 FKT523964:FKT523977 FUP523964:FUP523977 GEL523964:GEL523977 GOH523964:GOH523977 GYD523964:GYD523977 HHZ523964:HHZ523977 HRV523964:HRV523977 IBR523964:IBR523977 ILN523964:ILN523977 IVJ523964:IVJ523977 JFF523964:JFF523977 JPB523964:JPB523977 JYX523964:JYX523977 KIT523964:KIT523977 KSP523964:KSP523977 LCL523964:LCL523977 LMH523964:LMH523977 LWD523964:LWD523977 MFZ523964:MFZ523977 MPV523964:MPV523977 MZR523964:MZR523977 NJN523964:NJN523977 NTJ523964:NTJ523977 ODF523964:ODF523977 ONB523964:ONB523977 OWX523964:OWX523977 PGT523964:PGT523977 PQP523964:PQP523977 QAL523964:QAL523977 QKH523964:QKH523977 QUD523964:QUD523977 RDZ523964:RDZ523977 RNV523964:RNV523977 RXR523964:RXR523977 SHN523964:SHN523977 SRJ523964:SRJ523977 TBF523964:TBF523977 TLB523964:TLB523977 TUX523964:TUX523977 UET523964:UET523977 UOP523964:UOP523977 UYL523964:UYL523977 VIH523964:VIH523977 VSD523964:VSD523977 WBZ523964:WBZ523977 WLV523964:WLV523977 WVR523964:WVR523977 JF589500:JF589513 TB589500:TB589513 ACX589500:ACX589513 AMT589500:AMT589513 AWP589500:AWP589513 BGL589500:BGL589513 BQH589500:BQH589513 CAD589500:CAD589513 CJZ589500:CJZ589513 CTV589500:CTV589513 DDR589500:DDR589513 DNN589500:DNN589513 DXJ589500:DXJ589513 EHF589500:EHF589513 ERB589500:ERB589513 FAX589500:FAX589513 FKT589500:FKT589513 FUP589500:FUP589513 GEL589500:GEL589513 GOH589500:GOH589513 GYD589500:GYD589513 HHZ589500:HHZ589513 HRV589500:HRV589513 IBR589500:IBR589513 ILN589500:ILN589513 IVJ589500:IVJ589513 JFF589500:JFF589513 JPB589500:JPB589513 JYX589500:JYX589513 KIT589500:KIT589513 KSP589500:KSP589513 LCL589500:LCL589513 LMH589500:LMH589513 LWD589500:LWD589513 MFZ589500:MFZ589513 MPV589500:MPV589513 MZR589500:MZR589513 NJN589500:NJN589513 NTJ589500:NTJ589513 ODF589500:ODF589513 ONB589500:ONB589513 OWX589500:OWX589513 PGT589500:PGT589513 PQP589500:PQP589513 QAL589500:QAL589513 QKH589500:QKH589513 QUD589500:QUD589513 RDZ589500:RDZ589513 RNV589500:RNV589513 RXR589500:RXR589513 SHN589500:SHN589513 SRJ589500:SRJ589513 TBF589500:TBF589513 TLB589500:TLB589513 TUX589500:TUX589513 UET589500:UET589513 UOP589500:UOP589513 UYL589500:UYL589513 VIH589500:VIH589513 VSD589500:VSD589513 WBZ589500:WBZ589513 WLV589500:WLV589513 WVR589500:WVR589513 JF655036:JF655049 TB655036:TB655049 ACX655036:ACX655049 AMT655036:AMT655049 AWP655036:AWP655049 BGL655036:BGL655049 BQH655036:BQH655049 CAD655036:CAD655049 CJZ655036:CJZ655049 CTV655036:CTV655049 DDR655036:DDR655049 DNN655036:DNN655049 DXJ655036:DXJ655049 EHF655036:EHF655049 ERB655036:ERB655049 FAX655036:FAX655049 FKT655036:FKT655049 FUP655036:FUP655049 GEL655036:GEL655049 GOH655036:GOH655049 GYD655036:GYD655049 HHZ655036:HHZ655049 HRV655036:HRV655049 IBR655036:IBR655049 ILN655036:ILN655049 IVJ655036:IVJ655049 JFF655036:JFF655049 JPB655036:JPB655049 JYX655036:JYX655049 KIT655036:KIT655049 KSP655036:KSP655049 LCL655036:LCL655049 LMH655036:LMH655049 LWD655036:LWD655049 MFZ655036:MFZ655049 MPV655036:MPV655049 MZR655036:MZR655049 NJN655036:NJN655049 NTJ655036:NTJ655049 ODF655036:ODF655049 ONB655036:ONB655049 OWX655036:OWX655049 PGT655036:PGT655049 PQP655036:PQP655049 QAL655036:QAL655049 QKH655036:QKH655049 QUD655036:QUD655049 RDZ655036:RDZ655049 RNV655036:RNV655049 RXR655036:RXR655049 SHN655036:SHN655049 SRJ655036:SRJ655049 TBF655036:TBF655049 TLB655036:TLB655049 TUX655036:TUX655049 UET655036:UET655049 UOP655036:UOP655049 UYL655036:UYL655049 VIH655036:VIH655049 VSD655036:VSD655049 WBZ655036:WBZ655049 WLV655036:WLV655049 WVR655036:WVR655049 JF720572:JF720585 TB720572:TB720585 ACX720572:ACX720585 AMT720572:AMT720585 AWP720572:AWP720585 BGL720572:BGL720585 BQH720572:BQH720585 CAD720572:CAD720585 CJZ720572:CJZ720585 CTV720572:CTV720585 DDR720572:DDR720585 DNN720572:DNN720585 DXJ720572:DXJ720585 EHF720572:EHF720585 ERB720572:ERB720585 FAX720572:FAX720585 FKT720572:FKT720585 FUP720572:FUP720585 GEL720572:GEL720585 GOH720572:GOH720585 GYD720572:GYD720585 HHZ720572:HHZ720585 HRV720572:HRV720585 IBR720572:IBR720585 ILN720572:ILN720585 IVJ720572:IVJ720585 JFF720572:JFF720585 JPB720572:JPB720585 JYX720572:JYX720585 KIT720572:KIT720585 KSP720572:KSP720585 LCL720572:LCL720585 LMH720572:LMH720585 LWD720572:LWD720585 MFZ720572:MFZ720585 MPV720572:MPV720585 MZR720572:MZR720585 NJN720572:NJN720585 NTJ720572:NTJ720585 ODF720572:ODF720585 ONB720572:ONB720585 OWX720572:OWX720585 PGT720572:PGT720585 PQP720572:PQP720585 QAL720572:QAL720585 QKH720572:QKH720585 QUD720572:QUD720585 RDZ720572:RDZ720585 RNV720572:RNV720585 RXR720572:RXR720585 SHN720572:SHN720585 SRJ720572:SRJ720585 TBF720572:TBF720585 TLB720572:TLB720585 TUX720572:TUX720585 UET720572:UET720585 UOP720572:UOP720585 UYL720572:UYL720585 VIH720572:VIH720585 VSD720572:VSD720585 WBZ720572:WBZ720585 WLV720572:WLV720585 WVR720572:WVR720585 JF786108:JF786121 TB786108:TB786121 ACX786108:ACX786121 AMT786108:AMT786121 AWP786108:AWP786121 BGL786108:BGL786121 BQH786108:BQH786121 CAD786108:CAD786121 CJZ786108:CJZ786121 CTV786108:CTV786121 DDR786108:DDR786121 DNN786108:DNN786121 DXJ786108:DXJ786121 EHF786108:EHF786121 ERB786108:ERB786121 FAX786108:FAX786121 FKT786108:FKT786121 FUP786108:FUP786121 GEL786108:GEL786121 GOH786108:GOH786121 GYD786108:GYD786121 HHZ786108:HHZ786121 HRV786108:HRV786121 IBR786108:IBR786121 ILN786108:ILN786121 IVJ786108:IVJ786121 JFF786108:JFF786121 JPB786108:JPB786121 JYX786108:JYX786121 KIT786108:KIT786121 KSP786108:KSP786121 LCL786108:LCL786121 LMH786108:LMH786121 LWD786108:LWD786121 MFZ786108:MFZ786121 MPV786108:MPV786121 MZR786108:MZR786121 NJN786108:NJN786121 NTJ786108:NTJ786121 ODF786108:ODF786121 ONB786108:ONB786121 OWX786108:OWX786121 PGT786108:PGT786121 PQP786108:PQP786121 QAL786108:QAL786121 QKH786108:QKH786121 QUD786108:QUD786121 RDZ786108:RDZ786121 RNV786108:RNV786121 RXR786108:RXR786121 SHN786108:SHN786121 SRJ786108:SRJ786121 TBF786108:TBF786121 TLB786108:TLB786121 TUX786108:TUX786121 UET786108:UET786121 UOP786108:UOP786121 UYL786108:UYL786121 VIH786108:VIH786121 VSD786108:VSD786121 WBZ786108:WBZ786121 WLV786108:WLV786121 WVR786108:WVR786121 JF851644:JF851657 TB851644:TB851657 ACX851644:ACX851657 AMT851644:AMT851657 AWP851644:AWP851657 BGL851644:BGL851657 BQH851644:BQH851657 CAD851644:CAD851657 CJZ851644:CJZ851657 CTV851644:CTV851657 DDR851644:DDR851657 DNN851644:DNN851657 DXJ851644:DXJ851657 EHF851644:EHF851657 ERB851644:ERB851657 FAX851644:FAX851657 FKT851644:FKT851657 FUP851644:FUP851657 GEL851644:GEL851657 GOH851644:GOH851657 GYD851644:GYD851657 HHZ851644:HHZ851657 HRV851644:HRV851657 IBR851644:IBR851657 ILN851644:ILN851657 IVJ851644:IVJ851657 JFF851644:JFF851657 JPB851644:JPB851657 JYX851644:JYX851657 KIT851644:KIT851657 KSP851644:KSP851657 LCL851644:LCL851657 LMH851644:LMH851657 LWD851644:LWD851657 MFZ851644:MFZ851657 MPV851644:MPV851657 MZR851644:MZR851657 NJN851644:NJN851657 NTJ851644:NTJ851657 ODF851644:ODF851657 ONB851644:ONB851657 OWX851644:OWX851657 PGT851644:PGT851657 PQP851644:PQP851657 QAL851644:QAL851657 QKH851644:QKH851657 QUD851644:QUD851657 RDZ851644:RDZ851657 RNV851644:RNV851657 RXR851644:RXR851657 SHN851644:SHN851657 SRJ851644:SRJ851657 TBF851644:TBF851657 TLB851644:TLB851657 TUX851644:TUX851657 UET851644:UET851657 UOP851644:UOP851657 UYL851644:UYL851657 VIH851644:VIH851657 VSD851644:VSD851657 WBZ851644:WBZ851657 WLV851644:WLV851657 WVR851644:WVR851657 JF917180:JF917193 TB917180:TB917193 ACX917180:ACX917193 AMT917180:AMT917193 AWP917180:AWP917193 BGL917180:BGL917193 BQH917180:BQH917193 CAD917180:CAD917193 CJZ917180:CJZ917193 CTV917180:CTV917193 DDR917180:DDR917193 DNN917180:DNN917193 DXJ917180:DXJ917193 EHF917180:EHF917193 ERB917180:ERB917193 FAX917180:FAX917193 FKT917180:FKT917193 FUP917180:FUP917193 GEL917180:GEL917193 GOH917180:GOH917193 GYD917180:GYD917193 HHZ917180:HHZ917193 HRV917180:HRV917193 IBR917180:IBR917193 ILN917180:ILN917193 IVJ917180:IVJ917193 JFF917180:JFF917193 JPB917180:JPB917193 JYX917180:JYX917193 KIT917180:KIT917193 KSP917180:KSP917193 LCL917180:LCL917193 LMH917180:LMH917193 LWD917180:LWD917193 MFZ917180:MFZ917193 MPV917180:MPV917193 MZR917180:MZR917193 NJN917180:NJN917193 NTJ917180:NTJ917193 ODF917180:ODF917193 ONB917180:ONB917193 OWX917180:OWX917193 PGT917180:PGT917193 PQP917180:PQP917193 QAL917180:QAL917193 QKH917180:QKH917193 QUD917180:QUD917193 RDZ917180:RDZ917193 RNV917180:RNV917193 RXR917180:RXR917193 SHN917180:SHN917193 SRJ917180:SRJ917193 TBF917180:TBF917193 TLB917180:TLB917193 TUX917180:TUX917193 UET917180:UET917193 UOP917180:UOP917193 UYL917180:UYL917193 VIH917180:VIH917193 VSD917180:VSD917193 WBZ917180:WBZ917193 WLV917180:WLV917193 WVR917180:WVR917193 JF982716:JF982729 TB982716:TB982729 ACX982716:ACX982729 AMT982716:AMT982729 AWP982716:AWP982729 BGL982716:BGL982729 BQH982716:BQH982729 CAD982716:CAD982729 CJZ982716:CJZ982729 CTV982716:CTV982729 DDR982716:DDR982729 DNN982716:DNN982729 DXJ982716:DXJ982729 EHF982716:EHF982729 ERB982716:ERB982729 FAX982716:FAX982729 FKT982716:FKT982729 FUP982716:FUP982729 GEL982716:GEL982729 GOH982716:GOH982729 GYD982716:GYD982729 HHZ982716:HHZ982729 HRV982716:HRV982729 IBR982716:IBR982729 ILN982716:ILN982729 IVJ982716:IVJ982729 JFF982716:JFF982729 JPB982716:JPB982729 JYX982716:JYX982729 KIT982716:KIT982729 KSP982716:KSP982729 LCL982716:LCL982729 LMH982716:LMH982729 LWD982716:LWD982729 MFZ982716:MFZ982729 MPV982716:MPV982729 MZR982716:MZR982729 NJN982716:NJN982729 NTJ982716:NTJ982729 ODF982716:ODF982729 ONB982716:ONB982729 OWX982716:OWX982729 PGT982716:PGT982729 PQP982716:PQP982729 QAL982716:QAL982729 QKH982716:QKH982729 QUD982716:QUD982729 RDZ982716:RDZ982729 RNV982716:RNV982729 RXR982716:RXR982729 SHN982716:SHN982729 SRJ982716:SRJ982729 TBF982716:TBF982729 TLB982716:TLB982729 TUX982716:TUX982729 UET982716:UET982729 UOP982716:UOP982729 UYL982716:UYL982729 VIH982716:VIH982729 VSD982716:VSD982729 WBZ982716:WBZ982729 WLV982716:WLV982729 WVR982716:WVR982729 JF65697:JF65702 TB65697:TB65702 ACX65697:ACX65702 AMT65697:AMT65702 AWP65697:AWP65702 BGL65697:BGL65702 BQH65697:BQH65702 CAD65697:CAD65702 CJZ65697:CJZ65702 CTV65697:CTV65702 DDR65697:DDR65702 DNN65697:DNN65702 DXJ65697:DXJ65702 EHF65697:EHF65702 ERB65697:ERB65702 FAX65697:FAX65702 FKT65697:FKT65702 FUP65697:FUP65702 GEL65697:GEL65702 GOH65697:GOH65702 GYD65697:GYD65702 HHZ65697:HHZ65702 HRV65697:HRV65702 IBR65697:IBR65702 ILN65697:ILN65702 IVJ65697:IVJ65702 JFF65697:JFF65702 JPB65697:JPB65702 JYX65697:JYX65702 KIT65697:KIT65702 KSP65697:KSP65702 LCL65697:LCL65702 LMH65697:LMH65702 LWD65697:LWD65702 MFZ65697:MFZ65702 MPV65697:MPV65702 MZR65697:MZR65702 NJN65697:NJN65702 NTJ65697:NTJ65702 ODF65697:ODF65702 ONB65697:ONB65702 OWX65697:OWX65702 PGT65697:PGT65702 PQP65697:PQP65702 QAL65697:QAL65702 QKH65697:QKH65702 QUD65697:QUD65702 RDZ65697:RDZ65702 RNV65697:RNV65702 RXR65697:RXR65702 SHN65697:SHN65702 SRJ65697:SRJ65702 TBF65697:TBF65702 TLB65697:TLB65702 TUX65697:TUX65702 UET65697:UET65702 UOP65697:UOP65702 UYL65697:UYL65702 VIH65697:VIH65702 VSD65697:VSD65702 WBZ65697:WBZ65702 WLV65697:WLV65702 WVR65697:WVR65702 JF131233:JF131238 TB131233:TB131238 ACX131233:ACX131238 AMT131233:AMT131238 AWP131233:AWP131238 BGL131233:BGL131238 BQH131233:BQH131238 CAD131233:CAD131238 CJZ131233:CJZ131238 CTV131233:CTV131238 DDR131233:DDR131238 DNN131233:DNN131238 DXJ131233:DXJ131238 EHF131233:EHF131238 ERB131233:ERB131238 FAX131233:FAX131238 FKT131233:FKT131238 FUP131233:FUP131238 GEL131233:GEL131238 GOH131233:GOH131238 GYD131233:GYD131238 HHZ131233:HHZ131238 HRV131233:HRV131238 IBR131233:IBR131238 ILN131233:ILN131238 IVJ131233:IVJ131238 JFF131233:JFF131238 JPB131233:JPB131238 JYX131233:JYX131238 KIT131233:KIT131238 KSP131233:KSP131238 LCL131233:LCL131238 LMH131233:LMH131238 LWD131233:LWD131238 MFZ131233:MFZ131238 MPV131233:MPV131238 MZR131233:MZR131238 NJN131233:NJN131238 NTJ131233:NTJ131238 ODF131233:ODF131238 ONB131233:ONB131238 OWX131233:OWX131238 PGT131233:PGT131238 PQP131233:PQP131238 QAL131233:QAL131238 QKH131233:QKH131238 QUD131233:QUD131238 RDZ131233:RDZ131238 RNV131233:RNV131238 RXR131233:RXR131238 SHN131233:SHN131238 SRJ131233:SRJ131238 TBF131233:TBF131238 TLB131233:TLB131238 TUX131233:TUX131238 UET131233:UET131238 UOP131233:UOP131238 UYL131233:UYL131238 VIH131233:VIH131238 VSD131233:VSD131238 WBZ131233:WBZ131238 WLV131233:WLV131238 WVR131233:WVR131238 JF196769:JF196774 TB196769:TB196774 ACX196769:ACX196774 AMT196769:AMT196774 AWP196769:AWP196774 BGL196769:BGL196774 BQH196769:BQH196774 CAD196769:CAD196774 CJZ196769:CJZ196774 CTV196769:CTV196774 DDR196769:DDR196774 DNN196769:DNN196774 DXJ196769:DXJ196774 EHF196769:EHF196774 ERB196769:ERB196774 FAX196769:FAX196774 FKT196769:FKT196774 FUP196769:FUP196774 GEL196769:GEL196774 GOH196769:GOH196774 GYD196769:GYD196774 HHZ196769:HHZ196774 HRV196769:HRV196774 IBR196769:IBR196774 ILN196769:ILN196774 IVJ196769:IVJ196774 JFF196769:JFF196774 JPB196769:JPB196774 JYX196769:JYX196774 KIT196769:KIT196774 KSP196769:KSP196774 LCL196769:LCL196774 LMH196769:LMH196774 LWD196769:LWD196774 MFZ196769:MFZ196774 MPV196769:MPV196774 MZR196769:MZR196774 NJN196769:NJN196774 NTJ196769:NTJ196774 ODF196769:ODF196774 ONB196769:ONB196774 OWX196769:OWX196774 PGT196769:PGT196774 PQP196769:PQP196774 QAL196769:QAL196774 QKH196769:QKH196774 QUD196769:QUD196774 RDZ196769:RDZ196774 RNV196769:RNV196774 RXR196769:RXR196774 SHN196769:SHN196774 SRJ196769:SRJ196774 TBF196769:TBF196774 TLB196769:TLB196774 TUX196769:TUX196774 UET196769:UET196774 UOP196769:UOP196774 UYL196769:UYL196774 VIH196769:VIH196774 VSD196769:VSD196774 WBZ196769:WBZ196774 WLV196769:WLV196774 WVR196769:WVR196774 JF262305:JF262310 TB262305:TB262310 ACX262305:ACX262310 AMT262305:AMT262310 AWP262305:AWP262310 BGL262305:BGL262310 BQH262305:BQH262310 CAD262305:CAD262310 CJZ262305:CJZ262310 CTV262305:CTV262310 DDR262305:DDR262310 DNN262305:DNN262310 DXJ262305:DXJ262310 EHF262305:EHF262310 ERB262305:ERB262310 FAX262305:FAX262310 FKT262305:FKT262310 FUP262305:FUP262310 GEL262305:GEL262310 GOH262305:GOH262310 GYD262305:GYD262310 HHZ262305:HHZ262310 HRV262305:HRV262310 IBR262305:IBR262310 ILN262305:ILN262310 IVJ262305:IVJ262310 JFF262305:JFF262310 JPB262305:JPB262310 JYX262305:JYX262310 KIT262305:KIT262310 KSP262305:KSP262310 LCL262305:LCL262310 LMH262305:LMH262310 LWD262305:LWD262310 MFZ262305:MFZ262310 MPV262305:MPV262310 MZR262305:MZR262310 NJN262305:NJN262310 NTJ262305:NTJ262310 ODF262305:ODF262310 ONB262305:ONB262310 OWX262305:OWX262310 PGT262305:PGT262310 PQP262305:PQP262310 QAL262305:QAL262310 QKH262305:QKH262310 QUD262305:QUD262310 RDZ262305:RDZ262310 RNV262305:RNV262310 RXR262305:RXR262310 SHN262305:SHN262310 SRJ262305:SRJ262310 TBF262305:TBF262310 TLB262305:TLB262310 TUX262305:TUX262310 UET262305:UET262310 UOP262305:UOP262310 UYL262305:UYL262310 VIH262305:VIH262310 VSD262305:VSD262310 WBZ262305:WBZ262310 WLV262305:WLV262310 WVR262305:WVR262310 JF327841:JF327846 TB327841:TB327846 ACX327841:ACX327846 AMT327841:AMT327846 AWP327841:AWP327846 BGL327841:BGL327846 BQH327841:BQH327846 CAD327841:CAD327846 CJZ327841:CJZ327846 CTV327841:CTV327846 DDR327841:DDR327846 DNN327841:DNN327846 DXJ327841:DXJ327846 EHF327841:EHF327846 ERB327841:ERB327846 FAX327841:FAX327846 FKT327841:FKT327846 FUP327841:FUP327846 GEL327841:GEL327846 GOH327841:GOH327846 GYD327841:GYD327846 HHZ327841:HHZ327846 HRV327841:HRV327846 IBR327841:IBR327846 ILN327841:ILN327846 IVJ327841:IVJ327846 JFF327841:JFF327846 JPB327841:JPB327846 JYX327841:JYX327846 KIT327841:KIT327846 KSP327841:KSP327846 LCL327841:LCL327846 LMH327841:LMH327846 LWD327841:LWD327846 MFZ327841:MFZ327846 MPV327841:MPV327846 MZR327841:MZR327846 NJN327841:NJN327846 NTJ327841:NTJ327846 ODF327841:ODF327846 ONB327841:ONB327846 OWX327841:OWX327846 PGT327841:PGT327846 PQP327841:PQP327846 QAL327841:QAL327846 QKH327841:QKH327846 QUD327841:QUD327846 RDZ327841:RDZ327846 RNV327841:RNV327846 RXR327841:RXR327846 SHN327841:SHN327846 SRJ327841:SRJ327846 TBF327841:TBF327846 TLB327841:TLB327846 TUX327841:TUX327846 UET327841:UET327846 UOP327841:UOP327846 UYL327841:UYL327846 VIH327841:VIH327846 VSD327841:VSD327846 WBZ327841:WBZ327846 WLV327841:WLV327846 WVR327841:WVR327846 JF393377:JF393382 TB393377:TB393382 ACX393377:ACX393382 AMT393377:AMT393382 AWP393377:AWP393382 BGL393377:BGL393382 BQH393377:BQH393382 CAD393377:CAD393382 CJZ393377:CJZ393382 CTV393377:CTV393382 DDR393377:DDR393382 DNN393377:DNN393382 DXJ393377:DXJ393382 EHF393377:EHF393382 ERB393377:ERB393382 FAX393377:FAX393382 FKT393377:FKT393382 FUP393377:FUP393382 GEL393377:GEL393382 GOH393377:GOH393382 GYD393377:GYD393382 HHZ393377:HHZ393382 HRV393377:HRV393382 IBR393377:IBR393382 ILN393377:ILN393382 IVJ393377:IVJ393382 JFF393377:JFF393382 JPB393377:JPB393382 JYX393377:JYX393382 KIT393377:KIT393382 KSP393377:KSP393382 LCL393377:LCL393382 LMH393377:LMH393382 LWD393377:LWD393382 MFZ393377:MFZ393382 MPV393377:MPV393382 MZR393377:MZR393382 NJN393377:NJN393382 NTJ393377:NTJ393382 ODF393377:ODF393382 ONB393377:ONB393382 OWX393377:OWX393382 PGT393377:PGT393382 PQP393377:PQP393382 QAL393377:QAL393382 QKH393377:QKH393382 QUD393377:QUD393382 RDZ393377:RDZ393382 RNV393377:RNV393382 RXR393377:RXR393382 SHN393377:SHN393382 SRJ393377:SRJ393382 TBF393377:TBF393382 TLB393377:TLB393382 TUX393377:TUX393382 UET393377:UET393382 UOP393377:UOP393382 UYL393377:UYL393382 VIH393377:VIH393382 VSD393377:VSD393382 WBZ393377:WBZ393382 WLV393377:WLV393382 WVR393377:WVR393382 JF458913:JF458918 TB458913:TB458918 ACX458913:ACX458918 AMT458913:AMT458918 AWP458913:AWP458918 BGL458913:BGL458918 BQH458913:BQH458918 CAD458913:CAD458918 CJZ458913:CJZ458918 CTV458913:CTV458918 DDR458913:DDR458918 DNN458913:DNN458918 DXJ458913:DXJ458918 EHF458913:EHF458918 ERB458913:ERB458918 FAX458913:FAX458918 FKT458913:FKT458918 FUP458913:FUP458918 GEL458913:GEL458918 GOH458913:GOH458918 GYD458913:GYD458918 HHZ458913:HHZ458918 HRV458913:HRV458918 IBR458913:IBR458918 ILN458913:ILN458918 IVJ458913:IVJ458918 JFF458913:JFF458918 JPB458913:JPB458918 JYX458913:JYX458918 KIT458913:KIT458918 KSP458913:KSP458918 LCL458913:LCL458918 LMH458913:LMH458918 LWD458913:LWD458918 MFZ458913:MFZ458918 MPV458913:MPV458918 MZR458913:MZR458918 NJN458913:NJN458918 NTJ458913:NTJ458918 ODF458913:ODF458918 ONB458913:ONB458918 OWX458913:OWX458918 PGT458913:PGT458918 PQP458913:PQP458918 QAL458913:QAL458918 QKH458913:QKH458918 QUD458913:QUD458918 RDZ458913:RDZ458918 RNV458913:RNV458918 RXR458913:RXR458918 SHN458913:SHN458918 SRJ458913:SRJ458918 TBF458913:TBF458918 TLB458913:TLB458918 TUX458913:TUX458918 UET458913:UET458918 UOP458913:UOP458918 UYL458913:UYL458918 VIH458913:VIH458918 VSD458913:VSD458918 WBZ458913:WBZ458918 WLV458913:WLV458918 WVR458913:WVR458918 JF524449:JF524454 TB524449:TB524454 ACX524449:ACX524454 AMT524449:AMT524454 AWP524449:AWP524454 BGL524449:BGL524454 BQH524449:BQH524454 CAD524449:CAD524454 CJZ524449:CJZ524454 CTV524449:CTV524454 DDR524449:DDR524454 DNN524449:DNN524454 DXJ524449:DXJ524454 EHF524449:EHF524454 ERB524449:ERB524454 FAX524449:FAX524454 FKT524449:FKT524454 FUP524449:FUP524454 GEL524449:GEL524454 GOH524449:GOH524454 GYD524449:GYD524454 HHZ524449:HHZ524454 HRV524449:HRV524454 IBR524449:IBR524454 ILN524449:ILN524454 IVJ524449:IVJ524454 JFF524449:JFF524454 JPB524449:JPB524454 JYX524449:JYX524454 KIT524449:KIT524454 KSP524449:KSP524454 LCL524449:LCL524454 LMH524449:LMH524454 LWD524449:LWD524454 MFZ524449:MFZ524454 MPV524449:MPV524454 MZR524449:MZR524454 NJN524449:NJN524454 NTJ524449:NTJ524454 ODF524449:ODF524454 ONB524449:ONB524454 OWX524449:OWX524454 PGT524449:PGT524454 PQP524449:PQP524454 QAL524449:QAL524454 QKH524449:QKH524454 QUD524449:QUD524454 RDZ524449:RDZ524454 RNV524449:RNV524454 RXR524449:RXR524454 SHN524449:SHN524454 SRJ524449:SRJ524454 TBF524449:TBF524454 TLB524449:TLB524454 TUX524449:TUX524454 UET524449:UET524454 UOP524449:UOP524454 UYL524449:UYL524454 VIH524449:VIH524454 VSD524449:VSD524454 WBZ524449:WBZ524454 WLV524449:WLV524454 WVR524449:WVR524454 JF589985:JF589990 TB589985:TB589990 ACX589985:ACX589990 AMT589985:AMT589990 AWP589985:AWP589990 BGL589985:BGL589990 BQH589985:BQH589990 CAD589985:CAD589990 CJZ589985:CJZ589990 CTV589985:CTV589990 DDR589985:DDR589990 DNN589985:DNN589990 DXJ589985:DXJ589990 EHF589985:EHF589990 ERB589985:ERB589990 FAX589985:FAX589990 FKT589985:FKT589990 FUP589985:FUP589990 GEL589985:GEL589990 GOH589985:GOH589990 GYD589985:GYD589990 HHZ589985:HHZ589990 HRV589985:HRV589990 IBR589985:IBR589990 ILN589985:ILN589990 IVJ589985:IVJ589990 JFF589985:JFF589990 JPB589985:JPB589990 JYX589985:JYX589990 KIT589985:KIT589990 KSP589985:KSP589990 LCL589985:LCL589990 LMH589985:LMH589990 LWD589985:LWD589990 MFZ589985:MFZ589990 MPV589985:MPV589990 MZR589985:MZR589990 NJN589985:NJN589990 NTJ589985:NTJ589990 ODF589985:ODF589990 ONB589985:ONB589990 OWX589985:OWX589990 PGT589985:PGT589990 PQP589985:PQP589990 QAL589985:QAL589990 QKH589985:QKH589990 QUD589985:QUD589990 RDZ589985:RDZ589990 RNV589985:RNV589990 RXR589985:RXR589990 SHN589985:SHN589990 SRJ589985:SRJ589990 TBF589985:TBF589990 TLB589985:TLB589990 TUX589985:TUX589990 UET589985:UET589990 UOP589985:UOP589990 UYL589985:UYL589990 VIH589985:VIH589990 VSD589985:VSD589990 WBZ589985:WBZ589990 WLV589985:WLV589990 WVR589985:WVR589990 JF655521:JF655526 TB655521:TB655526 ACX655521:ACX655526 AMT655521:AMT655526 AWP655521:AWP655526 BGL655521:BGL655526 BQH655521:BQH655526 CAD655521:CAD655526 CJZ655521:CJZ655526 CTV655521:CTV655526 DDR655521:DDR655526 DNN655521:DNN655526 DXJ655521:DXJ655526 EHF655521:EHF655526 ERB655521:ERB655526 FAX655521:FAX655526 FKT655521:FKT655526 FUP655521:FUP655526 GEL655521:GEL655526 GOH655521:GOH655526 GYD655521:GYD655526 HHZ655521:HHZ655526 HRV655521:HRV655526 IBR655521:IBR655526 ILN655521:ILN655526 IVJ655521:IVJ655526 JFF655521:JFF655526 JPB655521:JPB655526 JYX655521:JYX655526 KIT655521:KIT655526 KSP655521:KSP655526 LCL655521:LCL655526 LMH655521:LMH655526 LWD655521:LWD655526 MFZ655521:MFZ655526 MPV655521:MPV655526 MZR655521:MZR655526 NJN655521:NJN655526 NTJ655521:NTJ655526 ODF655521:ODF655526 ONB655521:ONB655526 OWX655521:OWX655526 PGT655521:PGT655526 PQP655521:PQP655526 QAL655521:QAL655526 QKH655521:QKH655526 QUD655521:QUD655526 RDZ655521:RDZ655526 RNV655521:RNV655526 RXR655521:RXR655526 SHN655521:SHN655526 SRJ655521:SRJ655526 TBF655521:TBF655526 TLB655521:TLB655526 TUX655521:TUX655526 UET655521:UET655526 UOP655521:UOP655526 UYL655521:UYL655526 VIH655521:VIH655526 VSD655521:VSD655526 WBZ655521:WBZ655526 WLV655521:WLV655526 WVR655521:WVR655526 JF721057:JF721062 TB721057:TB721062 ACX721057:ACX721062 AMT721057:AMT721062 AWP721057:AWP721062 BGL721057:BGL721062 BQH721057:BQH721062 CAD721057:CAD721062 CJZ721057:CJZ721062 CTV721057:CTV721062 DDR721057:DDR721062 DNN721057:DNN721062 DXJ721057:DXJ721062 EHF721057:EHF721062 ERB721057:ERB721062 FAX721057:FAX721062 FKT721057:FKT721062 FUP721057:FUP721062 GEL721057:GEL721062 GOH721057:GOH721062 GYD721057:GYD721062 HHZ721057:HHZ721062 HRV721057:HRV721062 IBR721057:IBR721062 ILN721057:ILN721062 IVJ721057:IVJ721062 JFF721057:JFF721062 JPB721057:JPB721062 JYX721057:JYX721062 KIT721057:KIT721062 KSP721057:KSP721062 LCL721057:LCL721062 LMH721057:LMH721062 LWD721057:LWD721062 MFZ721057:MFZ721062 MPV721057:MPV721062 MZR721057:MZR721062 NJN721057:NJN721062 NTJ721057:NTJ721062 ODF721057:ODF721062 ONB721057:ONB721062 OWX721057:OWX721062 PGT721057:PGT721062 PQP721057:PQP721062 QAL721057:QAL721062 QKH721057:QKH721062 QUD721057:QUD721062 RDZ721057:RDZ721062 RNV721057:RNV721062 RXR721057:RXR721062 SHN721057:SHN721062 SRJ721057:SRJ721062 TBF721057:TBF721062 TLB721057:TLB721062 TUX721057:TUX721062 UET721057:UET721062 UOP721057:UOP721062 UYL721057:UYL721062 VIH721057:VIH721062 VSD721057:VSD721062 WBZ721057:WBZ721062 WLV721057:WLV721062 WVR721057:WVR721062 JF786593:JF786598 TB786593:TB786598 ACX786593:ACX786598 AMT786593:AMT786598 AWP786593:AWP786598 BGL786593:BGL786598 BQH786593:BQH786598 CAD786593:CAD786598 CJZ786593:CJZ786598 CTV786593:CTV786598 DDR786593:DDR786598 DNN786593:DNN786598 DXJ786593:DXJ786598 EHF786593:EHF786598 ERB786593:ERB786598 FAX786593:FAX786598 FKT786593:FKT786598 FUP786593:FUP786598 GEL786593:GEL786598 GOH786593:GOH786598 GYD786593:GYD786598 HHZ786593:HHZ786598 HRV786593:HRV786598 IBR786593:IBR786598 ILN786593:ILN786598 IVJ786593:IVJ786598 JFF786593:JFF786598 JPB786593:JPB786598 JYX786593:JYX786598 KIT786593:KIT786598 KSP786593:KSP786598 LCL786593:LCL786598 LMH786593:LMH786598 LWD786593:LWD786598 MFZ786593:MFZ786598 MPV786593:MPV786598 MZR786593:MZR786598 NJN786593:NJN786598 NTJ786593:NTJ786598 ODF786593:ODF786598 ONB786593:ONB786598 OWX786593:OWX786598 PGT786593:PGT786598 PQP786593:PQP786598 QAL786593:QAL786598 QKH786593:QKH786598 QUD786593:QUD786598 RDZ786593:RDZ786598 RNV786593:RNV786598 RXR786593:RXR786598 SHN786593:SHN786598 SRJ786593:SRJ786598 TBF786593:TBF786598 TLB786593:TLB786598 TUX786593:TUX786598 UET786593:UET786598 UOP786593:UOP786598 UYL786593:UYL786598 VIH786593:VIH786598 VSD786593:VSD786598 WBZ786593:WBZ786598 WLV786593:WLV786598 WVR786593:WVR786598 JF852129:JF852134 TB852129:TB852134 ACX852129:ACX852134 AMT852129:AMT852134 AWP852129:AWP852134 BGL852129:BGL852134 BQH852129:BQH852134 CAD852129:CAD852134 CJZ852129:CJZ852134 CTV852129:CTV852134 DDR852129:DDR852134 DNN852129:DNN852134 DXJ852129:DXJ852134 EHF852129:EHF852134 ERB852129:ERB852134 FAX852129:FAX852134 FKT852129:FKT852134 FUP852129:FUP852134 GEL852129:GEL852134 GOH852129:GOH852134 GYD852129:GYD852134 HHZ852129:HHZ852134 HRV852129:HRV852134 IBR852129:IBR852134 ILN852129:ILN852134 IVJ852129:IVJ852134 JFF852129:JFF852134 JPB852129:JPB852134 JYX852129:JYX852134 KIT852129:KIT852134 KSP852129:KSP852134 LCL852129:LCL852134 LMH852129:LMH852134 LWD852129:LWD852134 MFZ852129:MFZ852134 MPV852129:MPV852134 MZR852129:MZR852134 NJN852129:NJN852134 NTJ852129:NTJ852134 ODF852129:ODF852134 ONB852129:ONB852134 OWX852129:OWX852134 PGT852129:PGT852134 PQP852129:PQP852134 QAL852129:QAL852134 QKH852129:QKH852134 QUD852129:QUD852134 RDZ852129:RDZ852134 RNV852129:RNV852134 RXR852129:RXR852134 SHN852129:SHN852134 SRJ852129:SRJ852134 TBF852129:TBF852134 TLB852129:TLB852134 TUX852129:TUX852134 UET852129:UET852134 UOP852129:UOP852134 UYL852129:UYL852134 VIH852129:VIH852134 VSD852129:VSD852134 WBZ852129:WBZ852134 WLV852129:WLV852134 WVR852129:WVR852134 JF917665:JF917670 TB917665:TB917670 ACX917665:ACX917670 AMT917665:AMT917670 AWP917665:AWP917670 BGL917665:BGL917670 BQH917665:BQH917670 CAD917665:CAD917670 CJZ917665:CJZ917670 CTV917665:CTV917670 DDR917665:DDR917670 DNN917665:DNN917670 DXJ917665:DXJ917670 EHF917665:EHF917670 ERB917665:ERB917670 FAX917665:FAX917670 FKT917665:FKT917670 FUP917665:FUP917670 GEL917665:GEL917670 GOH917665:GOH917670 GYD917665:GYD917670 HHZ917665:HHZ917670 HRV917665:HRV917670 IBR917665:IBR917670 ILN917665:ILN917670 IVJ917665:IVJ917670 JFF917665:JFF917670 JPB917665:JPB917670 JYX917665:JYX917670 KIT917665:KIT917670 KSP917665:KSP917670 LCL917665:LCL917670 LMH917665:LMH917670 LWD917665:LWD917670 MFZ917665:MFZ917670 MPV917665:MPV917670 MZR917665:MZR917670 NJN917665:NJN917670 NTJ917665:NTJ917670 ODF917665:ODF917670 ONB917665:ONB917670 OWX917665:OWX917670 PGT917665:PGT917670 PQP917665:PQP917670 QAL917665:QAL917670 QKH917665:QKH917670 QUD917665:QUD917670 RDZ917665:RDZ917670 RNV917665:RNV917670 RXR917665:RXR917670 SHN917665:SHN917670 SRJ917665:SRJ917670 TBF917665:TBF917670 TLB917665:TLB917670 TUX917665:TUX917670 UET917665:UET917670 UOP917665:UOP917670 UYL917665:UYL917670 VIH917665:VIH917670 VSD917665:VSD917670 WBZ917665:WBZ917670 WLV917665:WLV917670 WVR917665:WVR917670 JF983201:JF983206 TB983201:TB983206 ACX983201:ACX983206 AMT983201:AMT983206 AWP983201:AWP983206 BGL983201:BGL983206 BQH983201:BQH983206 CAD983201:CAD983206 CJZ983201:CJZ983206 CTV983201:CTV983206 DDR983201:DDR983206 DNN983201:DNN983206 DXJ983201:DXJ983206 EHF983201:EHF983206 ERB983201:ERB983206 FAX983201:FAX983206 FKT983201:FKT983206 FUP983201:FUP983206 GEL983201:GEL983206 GOH983201:GOH983206 GYD983201:GYD983206 HHZ983201:HHZ983206 HRV983201:HRV983206 IBR983201:IBR983206 ILN983201:ILN983206 IVJ983201:IVJ983206 JFF983201:JFF983206 JPB983201:JPB983206 JYX983201:JYX983206 KIT983201:KIT983206 KSP983201:KSP983206 LCL983201:LCL983206 LMH983201:LMH983206 LWD983201:LWD983206 MFZ983201:MFZ983206 MPV983201:MPV983206 MZR983201:MZR983206 NJN983201:NJN983206 NTJ983201:NTJ983206 ODF983201:ODF983206 ONB983201:ONB983206 OWX983201:OWX983206 PGT983201:PGT983206 PQP983201:PQP983206 QAL983201:QAL983206 QKH983201:QKH983206 QUD983201:QUD983206 RDZ983201:RDZ983206 RNV983201:RNV983206 RXR983201:RXR983206 SHN983201:SHN983206 SRJ983201:SRJ983206 TBF983201:TBF983206 TLB983201:TLB983206 TUX983201:TUX983206 UET983201:UET983206 UOP983201:UOP983206 UYL983201:UYL983206 VIH983201:VIH983206 VSD983201:VSD983206 WBZ983201:WBZ983206 WLV983201:WLV983206 WVR983201:WVR983206 JF65345:JF65348 TB65345:TB65348 ACX65345:ACX65348 AMT65345:AMT65348 AWP65345:AWP65348 BGL65345:BGL65348 BQH65345:BQH65348 CAD65345:CAD65348 CJZ65345:CJZ65348 CTV65345:CTV65348 DDR65345:DDR65348 DNN65345:DNN65348 DXJ65345:DXJ65348 EHF65345:EHF65348 ERB65345:ERB65348 FAX65345:FAX65348 FKT65345:FKT65348 FUP65345:FUP65348 GEL65345:GEL65348 GOH65345:GOH65348 GYD65345:GYD65348 HHZ65345:HHZ65348 HRV65345:HRV65348 IBR65345:IBR65348 ILN65345:ILN65348 IVJ65345:IVJ65348 JFF65345:JFF65348 JPB65345:JPB65348 JYX65345:JYX65348 KIT65345:KIT65348 KSP65345:KSP65348 LCL65345:LCL65348 LMH65345:LMH65348 LWD65345:LWD65348 MFZ65345:MFZ65348 MPV65345:MPV65348 MZR65345:MZR65348 NJN65345:NJN65348 NTJ65345:NTJ65348 ODF65345:ODF65348 ONB65345:ONB65348 OWX65345:OWX65348 PGT65345:PGT65348 PQP65345:PQP65348 QAL65345:QAL65348 QKH65345:QKH65348 QUD65345:QUD65348 RDZ65345:RDZ65348 RNV65345:RNV65348 RXR65345:RXR65348 SHN65345:SHN65348 SRJ65345:SRJ65348 TBF65345:TBF65348 TLB65345:TLB65348 TUX65345:TUX65348 UET65345:UET65348 UOP65345:UOP65348 UYL65345:UYL65348 VIH65345:VIH65348 VSD65345:VSD65348 WBZ65345:WBZ65348 WLV65345:WLV65348 WVR65345:WVR65348 JF130881:JF130884 TB130881:TB130884 ACX130881:ACX130884 AMT130881:AMT130884 AWP130881:AWP130884 BGL130881:BGL130884 BQH130881:BQH130884 CAD130881:CAD130884 CJZ130881:CJZ130884 CTV130881:CTV130884 DDR130881:DDR130884 DNN130881:DNN130884 DXJ130881:DXJ130884 EHF130881:EHF130884 ERB130881:ERB130884 FAX130881:FAX130884 FKT130881:FKT130884 FUP130881:FUP130884 GEL130881:GEL130884 GOH130881:GOH130884 GYD130881:GYD130884 HHZ130881:HHZ130884 HRV130881:HRV130884 IBR130881:IBR130884 ILN130881:ILN130884 IVJ130881:IVJ130884 JFF130881:JFF130884 JPB130881:JPB130884 JYX130881:JYX130884 KIT130881:KIT130884 KSP130881:KSP130884 LCL130881:LCL130884 LMH130881:LMH130884 LWD130881:LWD130884 MFZ130881:MFZ130884 MPV130881:MPV130884 MZR130881:MZR130884 NJN130881:NJN130884 NTJ130881:NTJ130884 ODF130881:ODF130884 ONB130881:ONB130884 OWX130881:OWX130884 PGT130881:PGT130884 PQP130881:PQP130884 QAL130881:QAL130884 QKH130881:QKH130884 QUD130881:QUD130884 RDZ130881:RDZ130884 RNV130881:RNV130884 RXR130881:RXR130884 SHN130881:SHN130884 SRJ130881:SRJ130884 TBF130881:TBF130884 TLB130881:TLB130884 TUX130881:TUX130884 UET130881:UET130884 UOP130881:UOP130884 UYL130881:UYL130884 VIH130881:VIH130884 VSD130881:VSD130884 WBZ130881:WBZ130884 WLV130881:WLV130884 WVR130881:WVR130884 JF196417:JF196420 TB196417:TB196420 ACX196417:ACX196420 AMT196417:AMT196420 AWP196417:AWP196420 BGL196417:BGL196420 BQH196417:BQH196420 CAD196417:CAD196420 CJZ196417:CJZ196420 CTV196417:CTV196420 DDR196417:DDR196420 DNN196417:DNN196420 DXJ196417:DXJ196420 EHF196417:EHF196420 ERB196417:ERB196420 FAX196417:FAX196420 FKT196417:FKT196420 FUP196417:FUP196420 GEL196417:GEL196420 GOH196417:GOH196420 GYD196417:GYD196420 HHZ196417:HHZ196420 HRV196417:HRV196420 IBR196417:IBR196420 ILN196417:ILN196420 IVJ196417:IVJ196420 JFF196417:JFF196420 JPB196417:JPB196420 JYX196417:JYX196420 KIT196417:KIT196420 KSP196417:KSP196420 LCL196417:LCL196420 LMH196417:LMH196420 LWD196417:LWD196420 MFZ196417:MFZ196420 MPV196417:MPV196420 MZR196417:MZR196420 NJN196417:NJN196420 NTJ196417:NTJ196420 ODF196417:ODF196420 ONB196417:ONB196420 OWX196417:OWX196420 PGT196417:PGT196420 PQP196417:PQP196420 QAL196417:QAL196420 QKH196417:QKH196420 QUD196417:QUD196420 RDZ196417:RDZ196420 RNV196417:RNV196420 RXR196417:RXR196420 SHN196417:SHN196420 SRJ196417:SRJ196420 TBF196417:TBF196420 TLB196417:TLB196420 TUX196417:TUX196420 UET196417:UET196420 UOP196417:UOP196420 UYL196417:UYL196420 VIH196417:VIH196420 VSD196417:VSD196420 WBZ196417:WBZ196420 WLV196417:WLV196420 WVR196417:WVR196420 JF261953:JF261956 TB261953:TB261956 ACX261953:ACX261956 AMT261953:AMT261956 AWP261953:AWP261956 BGL261953:BGL261956 BQH261953:BQH261956 CAD261953:CAD261956 CJZ261953:CJZ261956 CTV261953:CTV261956 DDR261953:DDR261956 DNN261953:DNN261956 DXJ261953:DXJ261956 EHF261953:EHF261956 ERB261953:ERB261956 FAX261953:FAX261956 FKT261953:FKT261956 FUP261953:FUP261956 GEL261953:GEL261956 GOH261953:GOH261956 GYD261953:GYD261956 HHZ261953:HHZ261956 HRV261953:HRV261956 IBR261953:IBR261956 ILN261953:ILN261956 IVJ261953:IVJ261956 JFF261953:JFF261956 JPB261953:JPB261956 JYX261953:JYX261956 KIT261953:KIT261956 KSP261953:KSP261956 LCL261953:LCL261956 LMH261953:LMH261956 LWD261953:LWD261956 MFZ261953:MFZ261956 MPV261953:MPV261956 MZR261953:MZR261956 NJN261953:NJN261956 NTJ261953:NTJ261956 ODF261953:ODF261956 ONB261953:ONB261956 OWX261953:OWX261956 PGT261953:PGT261956 PQP261953:PQP261956 QAL261953:QAL261956 QKH261953:QKH261956 QUD261953:QUD261956 RDZ261953:RDZ261956 RNV261953:RNV261956 RXR261953:RXR261956 SHN261953:SHN261956 SRJ261953:SRJ261956 TBF261953:TBF261956 TLB261953:TLB261956 TUX261953:TUX261956 UET261953:UET261956 UOP261953:UOP261956 UYL261953:UYL261956 VIH261953:VIH261956 VSD261953:VSD261956 WBZ261953:WBZ261956 WLV261953:WLV261956 WVR261953:WVR261956 JF327489:JF327492 TB327489:TB327492 ACX327489:ACX327492 AMT327489:AMT327492 AWP327489:AWP327492 BGL327489:BGL327492 BQH327489:BQH327492 CAD327489:CAD327492 CJZ327489:CJZ327492 CTV327489:CTV327492 DDR327489:DDR327492 DNN327489:DNN327492 DXJ327489:DXJ327492 EHF327489:EHF327492 ERB327489:ERB327492 FAX327489:FAX327492 FKT327489:FKT327492 FUP327489:FUP327492 GEL327489:GEL327492 GOH327489:GOH327492 GYD327489:GYD327492 HHZ327489:HHZ327492 HRV327489:HRV327492 IBR327489:IBR327492 ILN327489:ILN327492 IVJ327489:IVJ327492 JFF327489:JFF327492 JPB327489:JPB327492 JYX327489:JYX327492 KIT327489:KIT327492 KSP327489:KSP327492 LCL327489:LCL327492 LMH327489:LMH327492 LWD327489:LWD327492 MFZ327489:MFZ327492 MPV327489:MPV327492 MZR327489:MZR327492 NJN327489:NJN327492 NTJ327489:NTJ327492 ODF327489:ODF327492 ONB327489:ONB327492 OWX327489:OWX327492 PGT327489:PGT327492 PQP327489:PQP327492 QAL327489:QAL327492 QKH327489:QKH327492 QUD327489:QUD327492 RDZ327489:RDZ327492 RNV327489:RNV327492 RXR327489:RXR327492 SHN327489:SHN327492 SRJ327489:SRJ327492 TBF327489:TBF327492 TLB327489:TLB327492 TUX327489:TUX327492 UET327489:UET327492 UOP327489:UOP327492 UYL327489:UYL327492 VIH327489:VIH327492 VSD327489:VSD327492 WBZ327489:WBZ327492 WLV327489:WLV327492 WVR327489:WVR327492 JF393025:JF393028 TB393025:TB393028 ACX393025:ACX393028 AMT393025:AMT393028 AWP393025:AWP393028 BGL393025:BGL393028 BQH393025:BQH393028 CAD393025:CAD393028 CJZ393025:CJZ393028 CTV393025:CTV393028 DDR393025:DDR393028 DNN393025:DNN393028 DXJ393025:DXJ393028 EHF393025:EHF393028 ERB393025:ERB393028 FAX393025:FAX393028 FKT393025:FKT393028 FUP393025:FUP393028 GEL393025:GEL393028 GOH393025:GOH393028 GYD393025:GYD393028 HHZ393025:HHZ393028 HRV393025:HRV393028 IBR393025:IBR393028 ILN393025:ILN393028 IVJ393025:IVJ393028 JFF393025:JFF393028 JPB393025:JPB393028 JYX393025:JYX393028 KIT393025:KIT393028 KSP393025:KSP393028 LCL393025:LCL393028 LMH393025:LMH393028 LWD393025:LWD393028 MFZ393025:MFZ393028 MPV393025:MPV393028 MZR393025:MZR393028 NJN393025:NJN393028 NTJ393025:NTJ393028 ODF393025:ODF393028 ONB393025:ONB393028 OWX393025:OWX393028 PGT393025:PGT393028 PQP393025:PQP393028 QAL393025:QAL393028 QKH393025:QKH393028 QUD393025:QUD393028 RDZ393025:RDZ393028 RNV393025:RNV393028 RXR393025:RXR393028 SHN393025:SHN393028 SRJ393025:SRJ393028 TBF393025:TBF393028 TLB393025:TLB393028 TUX393025:TUX393028 UET393025:UET393028 UOP393025:UOP393028 UYL393025:UYL393028 VIH393025:VIH393028 VSD393025:VSD393028 WBZ393025:WBZ393028 WLV393025:WLV393028 WVR393025:WVR393028 JF458561:JF458564 TB458561:TB458564 ACX458561:ACX458564 AMT458561:AMT458564 AWP458561:AWP458564 BGL458561:BGL458564 BQH458561:BQH458564 CAD458561:CAD458564 CJZ458561:CJZ458564 CTV458561:CTV458564 DDR458561:DDR458564 DNN458561:DNN458564 DXJ458561:DXJ458564 EHF458561:EHF458564 ERB458561:ERB458564 FAX458561:FAX458564 FKT458561:FKT458564 FUP458561:FUP458564 GEL458561:GEL458564 GOH458561:GOH458564 GYD458561:GYD458564 HHZ458561:HHZ458564 HRV458561:HRV458564 IBR458561:IBR458564 ILN458561:ILN458564 IVJ458561:IVJ458564 JFF458561:JFF458564 JPB458561:JPB458564 JYX458561:JYX458564 KIT458561:KIT458564 KSP458561:KSP458564 LCL458561:LCL458564 LMH458561:LMH458564 LWD458561:LWD458564 MFZ458561:MFZ458564 MPV458561:MPV458564 MZR458561:MZR458564 NJN458561:NJN458564 NTJ458561:NTJ458564 ODF458561:ODF458564 ONB458561:ONB458564 OWX458561:OWX458564 PGT458561:PGT458564 PQP458561:PQP458564 QAL458561:QAL458564 QKH458561:QKH458564 QUD458561:QUD458564 RDZ458561:RDZ458564 RNV458561:RNV458564 RXR458561:RXR458564 SHN458561:SHN458564 SRJ458561:SRJ458564 TBF458561:TBF458564 TLB458561:TLB458564 TUX458561:TUX458564 UET458561:UET458564 UOP458561:UOP458564 UYL458561:UYL458564 VIH458561:VIH458564 VSD458561:VSD458564 WBZ458561:WBZ458564 WLV458561:WLV458564 WVR458561:WVR458564 JF524097:JF524100 TB524097:TB524100 ACX524097:ACX524100 AMT524097:AMT524100 AWP524097:AWP524100 BGL524097:BGL524100 BQH524097:BQH524100 CAD524097:CAD524100 CJZ524097:CJZ524100 CTV524097:CTV524100 DDR524097:DDR524100 DNN524097:DNN524100 DXJ524097:DXJ524100 EHF524097:EHF524100 ERB524097:ERB524100 FAX524097:FAX524100 FKT524097:FKT524100 FUP524097:FUP524100 GEL524097:GEL524100 GOH524097:GOH524100 GYD524097:GYD524100 HHZ524097:HHZ524100 HRV524097:HRV524100 IBR524097:IBR524100 ILN524097:ILN524100 IVJ524097:IVJ524100 JFF524097:JFF524100 JPB524097:JPB524100 JYX524097:JYX524100 KIT524097:KIT524100 KSP524097:KSP524100 LCL524097:LCL524100 LMH524097:LMH524100 LWD524097:LWD524100 MFZ524097:MFZ524100 MPV524097:MPV524100 MZR524097:MZR524100 NJN524097:NJN524100 NTJ524097:NTJ524100 ODF524097:ODF524100 ONB524097:ONB524100 OWX524097:OWX524100 PGT524097:PGT524100 PQP524097:PQP524100 QAL524097:QAL524100 QKH524097:QKH524100 QUD524097:QUD524100 RDZ524097:RDZ524100 RNV524097:RNV524100 RXR524097:RXR524100 SHN524097:SHN524100 SRJ524097:SRJ524100 TBF524097:TBF524100 TLB524097:TLB524100 TUX524097:TUX524100 UET524097:UET524100 UOP524097:UOP524100 UYL524097:UYL524100 VIH524097:VIH524100 VSD524097:VSD524100 WBZ524097:WBZ524100 WLV524097:WLV524100 WVR524097:WVR524100 JF589633:JF589636 TB589633:TB589636 ACX589633:ACX589636 AMT589633:AMT589636 AWP589633:AWP589636 BGL589633:BGL589636 BQH589633:BQH589636 CAD589633:CAD589636 CJZ589633:CJZ589636 CTV589633:CTV589636 DDR589633:DDR589636 DNN589633:DNN589636 DXJ589633:DXJ589636 EHF589633:EHF589636 ERB589633:ERB589636 FAX589633:FAX589636 FKT589633:FKT589636 FUP589633:FUP589636 GEL589633:GEL589636 GOH589633:GOH589636 GYD589633:GYD589636 HHZ589633:HHZ589636 HRV589633:HRV589636 IBR589633:IBR589636 ILN589633:ILN589636 IVJ589633:IVJ589636 JFF589633:JFF589636 JPB589633:JPB589636 JYX589633:JYX589636 KIT589633:KIT589636 KSP589633:KSP589636 LCL589633:LCL589636 LMH589633:LMH589636 LWD589633:LWD589636 MFZ589633:MFZ589636 MPV589633:MPV589636 MZR589633:MZR589636 NJN589633:NJN589636 NTJ589633:NTJ589636 ODF589633:ODF589636 ONB589633:ONB589636 OWX589633:OWX589636 PGT589633:PGT589636 PQP589633:PQP589636 QAL589633:QAL589636 QKH589633:QKH589636 QUD589633:QUD589636 RDZ589633:RDZ589636 RNV589633:RNV589636 RXR589633:RXR589636 SHN589633:SHN589636 SRJ589633:SRJ589636 TBF589633:TBF589636 TLB589633:TLB589636 TUX589633:TUX589636 UET589633:UET589636 UOP589633:UOP589636 UYL589633:UYL589636 VIH589633:VIH589636 VSD589633:VSD589636 WBZ589633:WBZ589636 WLV589633:WLV589636 WVR589633:WVR589636 JF655169:JF655172 TB655169:TB655172 ACX655169:ACX655172 AMT655169:AMT655172 AWP655169:AWP655172 BGL655169:BGL655172 BQH655169:BQH655172 CAD655169:CAD655172 CJZ655169:CJZ655172 CTV655169:CTV655172 DDR655169:DDR655172 DNN655169:DNN655172 DXJ655169:DXJ655172 EHF655169:EHF655172 ERB655169:ERB655172 FAX655169:FAX655172 FKT655169:FKT655172 FUP655169:FUP655172 GEL655169:GEL655172 GOH655169:GOH655172 GYD655169:GYD655172 HHZ655169:HHZ655172 HRV655169:HRV655172 IBR655169:IBR655172 ILN655169:ILN655172 IVJ655169:IVJ655172 JFF655169:JFF655172 JPB655169:JPB655172 JYX655169:JYX655172 KIT655169:KIT655172 KSP655169:KSP655172 LCL655169:LCL655172 LMH655169:LMH655172 LWD655169:LWD655172 MFZ655169:MFZ655172 MPV655169:MPV655172 MZR655169:MZR655172 NJN655169:NJN655172 NTJ655169:NTJ655172 ODF655169:ODF655172 ONB655169:ONB655172 OWX655169:OWX655172 PGT655169:PGT655172 PQP655169:PQP655172 QAL655169:QAL655172 QKH655169:QKH655172 QUD655169:QUD655172 RDZ655169:RDZ655172 RNV655169:RNV655172 RXR655169:RXR655172 SHN655169:SHN655172 SRJ655169:SRJ655172 TBF655169:TBF655172 TLB655169:TLB655172 TUX655169:TUX655172 UET655169:UET655172 UOP655169:UOP655172 UYL655169:UYL655172 VIH655169:VIH655172 VSD655169:VSD655172 WBZ655169:WBZ655172 WLV655169:WLV655172 WVR655169:WVR655172 JF720705:JF720708 TB720705:TB720708 ACX720705:ACX720708 AMT720705:AMT720708 AWP720705:AWP720708 BGL720705:BGL720708 BQH720705:BQH720708 CAD720705:CAD720708 CJZ720705:CJZ720708 CTV720705:CTV720708 DDR720705:DDR720708 DNN720705:DNN720708 DXJ720705:DXJ720708 EHF720705:EHF720708 ERB720705:ERB720708 FAX720705:FAX720708 FKT720705:FKT720708 FUP720705:FUP720708 GEL720705:GEL720708 GOH720705:GOH720708 GYD720705:GYD720708 HHZ720705:HHZ720708 HRV720705:HRV720708 IBR720705:IBR720708 ILN720705:ILN720708 IVJ720705:IVJ720708 JFF720705:JFF720708 JPB720705:JPB720708 JYX720705:JYX720708 KIT720705:KIT720708 KSP720705:KSP720708 LCL720705:LCL720708 LMH720705:LMH720708 LWD720705:LWD720708 MFZ720705:MFZ720708 MPV720705:MPV720708 MZR720705:MZR720708 NJN720705:NJN720708 NTJ720705:NTJ720708 ODF720705:ODF720708 ONB720705:ONB720708 OWX720705:OWX720708 PGT720705:PGT720708 PQP720705:PQP720708 QAL720705:QAL720708 QKH720705:QKH720708 QUD720705:QUD720708 RDZ720705:RDZ720708 RNV720705:RNV720708 RXR720705:RXR720708 SHN720705:SHN720708 SRJ720705:SRJ720708 TBF720705:TBF720708 TLB720705:TLB720708 TUX720705:TUX720708 UET720705:UET720708 UOP720705:UOP720708 UYL720705:UYL720708 VIH720705:VIH720708 VSD720705:VSD720708 WBZ720705:WBZ720708 WLV720705:WLV720708 WVR720705:WVR720708 JF786241:JF786244 TB786241:TB786244 ACX786241:ACX786244 AMT786241:AMT786244 AWP786241:AWP786244 BGL786241:BGL786244 BQH786241:BQH786244 CAD786241:CAD786244 CJZ786241:CJZ786244 CTV786241:CTV786244 DDR786241:DDR786244 DNN786241:DNN786244 DXJ786241:DXJ786244 EHF786241:EHF786244 ERB786241:ERB786244 FAX786241:FAX786244 FKT786241:FKT786244 FUP786241:FUP786244 GEL786241:GEL786244 GOH786241:GOH786244 GYD786241:GYD786244 HHZ786241:HHZ786244 HRV786241:HRV786244 IBR786241:IBR786244 ILN786241:ILN786244 IVJ786241:IVJ786244 JFF786241:JFF786244 JPB786241:JPB786244 JYX786241:JYX786244 KIT786241:KIT786244 KSP786241:KSP786244 LCL786241:LCL786244 LMH786241:LMH786244 LWD786241:LWD786244 MFZ786241:MFZ786244 MPV786241:MPV786244 MZR786241:MZR786244 NJN786241:NJN786244 NTJ786241:NTJ786244 ODF786241:ODF786244 ONB786241:ONB786244 OWX786241:OWX786244 PGT786241:PGT786244 PQP786241:PQP786244 QAL786241:QAL786244 QKH786241:QKH786244 QUD786241:QUD786244 RDZ786241:RDZ786244 RNV786241:RNV786244 RXR786241:RXR786244 SHN786241:SHN786244 SRJ786241:SRJ786244 TBF786241:TBF786244 TLB786241:TLB786244 TUX786241:TUX786244 UET786241:UET786244 UOP786241:UOP786244 UYL786241:UYL786244 VIH786241:VIH786244 VSD786241:VSD786244 WBZ786241:WBZ786244 WLV786241:WLV786244 WVR786241:WVR786244 JF851777:JF851780 TB851777:TB851780 ACX851777:ACX851780 AMT851777:AMT851780 AWP851777:AWP851780 BGL851777:BGL851780 BQH851777:BQH851780 CAD851777:CAD851780 CJZ851777:CJZ851780 CTV851777:CTV851780 DDR851777:DDR851780 DNN851777:DNN851780 DXJ851777:DXJ851780 EHF851777:EHF851780 ERB851777:ERB851780 FAX851777:FAX851780 FKT851777:FKT851780 FUP851777:FUP851780 GEL851777:GEL851780 GOH851777:GOH851780 GYD851777:GYD851780 HHZ851777:HHZ851780 HRV851777:HRV851780 IBR851777:IBR851780 ILN851777:ILN851780 IVJ851777:IVJ851780 JFF851777:JFF851780 JPB851777:JPB851780 JYX851777:JYX851780 KIT851777:KIT851780 KSP851777:KSP851780 LCL851777:LCL851780 LMH851777:LMH851780 LWD851777:LWD851780 MFZ851777:MFZ851780 MPV851777:MPV851780 MZR851777:MZR851780 NJN851777:NJN851780 NTJ851777:NTJ851780 ODF851777:ODF851780 ONB851777:ONB851780 OWX851777:OWX851780 PGT851777:PGT851780 PQP851777:PQP851780 QAL851777:QAL851780 QKH851777:QKH851780 QUD851777:QUD851780 RDZ851777:RDZ851780 RNV851777:RNV851780 RXR851777:RXR851780 SHN851777:SHN851780 SRJ851777:SRJ851780 TBF851777:TBF851780 TLB851777:TLB851780 TUX851777:TUX851780 UET851777:UET851780 UOP851777:UOP851780 UYL851777:UYL851780 VIH851777:VIH851780 VSD851777:VSD851780 WBZ851777:WBZ851780 WLV851777:WLV851780 WVR851777:WVR851780 JF917313:JF917316 TB917313:TB917316 ACX917313:ACX917316 AMT917313:AMT917316 AWP917313:AWP917316 BGL917313:BGL917316 BQH917313:BQH917316 CAD917313:CAD917316 CJZ917313:CJZ917316 CTV917313:CTV917316 DDR917313:DDR917316 DNN917313:DNN917316 DXJ917313:DXJ917316 EHF917313:EHF917316 ERB917313:ERB917316 FAX917313:FAX917316 FKT917313:FKT917316 FUP917313:FUP917316 GEL917313:GEL917316 GOH917313:GOH917316 GYD917313:GYD917316 HHZ917313:HHZ917316 HRV917313:HRV917316 IBR917313:IBR917316 ILN917313:ILN917316 IVJ917313:IVJ917316 JFF917313:JFF917316 JPB917313:JPB917316 JYX917313:JYX917316 KIT917313:KIT917316 KSP917313:KSP917316 LCL917313:LCL917316 LMH917313:LMH917316 LWD917313:LWD917316 MFZ917313:MFZ917316 MPV917313:MPV917316 MZR917313:MZR917316 NJN917313:NJN917316 NTJ917313:NTJ917316 ODF917313:ODF917316 ONB917313:ONB917316 OWX917313:OWX917316 PGT917313:PGT917316 PQP917313:PQP917316 QAL917313:QAL917316 QKH917313:QKH917316 QUD917313:QUD917316 RDZ917313:RDZ917316 RNV917313:RNV917316 RXR917313:RXR917316 SHN917313:SHN917316 SRJ917313:SRJ917316 TBF917313:TBF917316 TLB917313:TLB917316 TUX917313:TUX917316 UET917313:UET917316 UOP917313:UOP917316 UYL917313:UYL917316 VIH917313:VIH917316 VSD917313:VSD917316 WBZ917313:WBZ917316 WLV917313:WLV917316 WVR917313:WVR917316 JF982849:JF982852 TB982849:TB982852 ACX982849:ACX982852 AMT982849:AMT982852 AWP982849:AWP982852 BGL982849:BGL982852 BQH982849:BQH982852 CAD982849:CAD982852 CJZ982849:CJZ982852 CTV982849:CTV982852 DDR982849:DDR982852 DNN982849:DNN982852 DXJ982849:DXJ982852 EHF982849:EHF982852 ERB982849:ERB982852 FAX982849:FAX982852 FKT982849:FKT982852 FUP982849:FUP982852 GEL982849:GEL982852 GOH982849:GOH982852 GYD982849:GYD982852 HHZ982849:HHZ982852 HRV982849:HRV982852 IBR982849:IBR982852 ILN982849:ILN982852 IVJ982849:IVJ982852 JFF982849:JFF982852 JPB982849:JPB982852 JYX982849:JYX982852 KIT982849:KIT982852 KSP982849:KSP982852 LCL982849:LCL982852 LMH982849:LMH982852 LWD982849:LWD982852 MFZ982849:MFZ982852 MPV982849:MPV982852 MZR982849:MZR982852 NJN982849:NJN982852 NTJ982849:NTJ982852 ODF982849:ODF982852 ONB982849:ONB982852 OWX982849:OWX982852 PGT982849:PGT982852 PQP982849:PQP982852 QAL982849:QAL982852 QKH982849:QKH982852 QUD982849:QUD982852 RDZ982849:RDZ982852 RNV982849:RNV982852 RXR982849:RXR982852 SHN982849:SHN982852 SRJ982849:SRJ982852 TBF982849:TBF982852 TLB982849:TLB982852 TUX982849:TUX982852 UET982849:UET982852 UOP982849:UOP982852 UYL982849:UYL982852 VIH982849:VIH982852 VSD982849:VSD982852 WBZ982849:WBZ982852 WLV982849:WLV982852 WVR982849:WVR982852 JF65227:JF65327 TB65227:TB65327 ACX65227:ACX65327 AMT65227:AMT65327 AWP65227:AWP65327 BGL65227:BGL65327 BQH65227:BQH65327 CAD65227:CAD65327 CJZ65227:CJZ65327 CTV65227:CTV65327 DDR65227:DDR65327 DNN65227:DNN65327 DXJ65227:DXJ65327 EHF65227:EHF65327 ERB65227:ERB65327 FAX65227:FAX65327 FKT65227:FKT65327 FUP65227:FUP65327 GEL65227:GEL65327 GOH65227:GOH65327 GYD65227:GYD65327 HHZ65227:HHZ65327 HRV65227:HRV65327 IBR65227:IBR65327 ILN65227:ILN65327 IVJ65227:IVJ65327 JFF65227:JFF65327 JPB65227:JPB65327 JYX65227:JYX65327 KIT65227:KIT65327 KSP65227:KSP65327 LCL65227:LCL65327 LMH65227:LMH65327 LWD65227:LWD65327 MFZ65227:MFZ65327 MPV65227:MPV65327 MZR65227:MZR65327 NJN65227:NJN65327 NTJ65227:NTJ65327 ODF65227:ODF65327 ONB65227:ONB65327 OWX65227:OWX65327 PGT65227:PGT65327 PQP65227:PQP65327 QAL65227:QAL65327 QKH65227:QKH65327 QUD65227:QUD65327 RDZ65227:RDZ65327 RNV65227:RNV65327 RXR65227:RXR65327 SHN65227:SHN65327 SRJ65227:SRJ65327 TBF65227:TBF65327 TLB65227:TLB65327 TUX65227:TUX65327 UET65227:UET65327 UOP65227:UOP65327 UYL65227:UYL65327 VIH65227:VIH65327 VSD65227:VSD65327 WBZ65227:WBZ65327 WLV65227:WLV65327 WVR65227:WVR65327 JF130763:JF130863 TB130763:TB130863 ACX130763:ACX130863 AMT130763:AMT130863 AWP130763:AWP130863 BGL130763:BGL130863 BQH130763:BQH130863 CAD130763:CAD130863 CJZ130763:CJZ130863 CTV130763:CTV130863 DDR130763:DDR130863 DNN130763:DNN130863 DXJ130763:DXJ130863 EHF130763:EHF130863 ERB130763:ERB130863 FAX130763:FAX130863 FKT130763:FKT130863 FUP130763:FUP130863 GEL130763:GEL130863 GOH130763:GOH130863 GYD130763:GYD130863 HHZ130763:HHZ130863 HRV130763:HRV130863 IBR130763:IBR130863 ILN130763:ILN130863 IVJ130763:IVJ130863 JFF130763:JFF130863 JPB130763:JPB130863 JYX130763:JYX130863 KIT130763:KIT130863 KSP130763:KSP130863 LCL130763:LCL130863 LMH130763:LMH130863 LWD130763:LWD130863 MFZ130763:MFZ130863 MPV130763:MPV130863 MZR130763:MZR130863 NJN130763:NJN130863 NTJ130763:NTJ130863 ODF130763:ODF130863 ONB130763:ONB130863 OWX130763:OWX130863 PGT130763:PGT130863 PQP130763:PQP130863 QAL130763:QAL130863 QKH130763:QKH130863 QUD130763:QUD130863 RDZ130763:RDZ130863 RNV130763:RNV130863 RXR130763:RXR130863 SHN130763:SHN130863 SRJ130763:SRJ130863 TBF130763:TBF130863 TLB130763:TLB130863 TUX130763:TUX130863 UET130763:UET130863 UOP130763:UOP130863 UYL130763:UYL130863 VIH130763:VIH130863 VSD130763:VSD130863 WBZ130763:WBZ130863 WLV130763:WLV130863 WVR130763:WVR130863 JF196299:JF196399 TB196299:TB196399 ACX196299:ACX196399 AMT196299:AMT196399 AWP196299:AWP196399 BGL196299:BGL196399 BQH196299:BQH196399 CAD196299:CAD196399 CJZ196299:CJZ196399 CTV196299:CTV196399 DDR196299:DDR196399 DNN196299:DNN196399 DXJ196299:DXJ196399 EHF196299:EHF196399 ERB196299:ERB196399 FAX196299:FAX196399 FKT196299:FKT196399 FUP196299:FUP196399 GEL196299:GEL196399 GOH196299:GOH196399 GYD196299:GYD196399 HHZ196299:HHZ196399 HRV196299:HRV196399 IBR196299:IBR196399 ILN196299:ILN196399 IVJ196299:IVJ196399 JFF196299:JFF196399 JPB196299:JPB196399 JYX196299:JYX196399 KIT196299:KIT196399 KSP196299:KSP196399 LCL196299:LCL196399 LMH196299:LMH196399 LWD196299:LWD196399 MFZ196299:MFZ196399 MPV196299:MPV196399 MZR196299:MZR196399 NJN196299:NJN196399 NTJ196299:NTJ196399 ODF196299:ODF196399 ONB196299:ONB196399 OWX196299:OWX196399 PGT196299:PGT196399 PQP196299:PQP196399 QAL196299:QAL196399 QKH196299:QKH196399 QUD196299:QUD196399 RDZ196299:RDZ196399 RNV196299:RNV196399 RXR196299:RXR196399 SHN196299:SHN196399 SRJ196299:SRJ196399 TBF196299:TBF196399 TLB196299:TLB196399 TUX196299:TUX196399 UET196299:UET196399 UOP196299:UOP196399 UYL196299:UYL196399 VIH196299:VIH196399 VSD196299:VSD196399 WBZ196299:WBZ196399 WLV196299:WLV196399 WVR196299:WVR196399 JF261835:JF261935 TB261835:TB261935 ACX261835:ACX261935 AMT261835:AMT261935 AWP261835:AWP261935 BGL261835:BGL261935 BQH261835:BQH261935 CAD261835:CAD261935 CJZ261835:CJZ261935 CTV261835:CTV261935 DDR261835:DDR261935 DNN261835:DNN261935 DXJ261835:DXJ261935 EHF261835:EHF261935 ERB261835:ERB261935 FAX261835:FAX261935 FKT261835:FKT261935 FUP261835:FUP261935 GEL261835:GEL261935 GOH261835:GOH261935 GYD261835:GYD261935 HHZ261835:HHZ261935 HRV261835:HRV261935 IBR261835:IBR261935 ILN261835:ILN261935 IVJ261835:IVJ261935 JFF261835:JFF261935 JPB261835:JPB261935 JYX261835:JYX261935 KIT261835:KIT261935 KSP261835:KSP261935 LCL261835:LCL261935 LMH261835:LMH261935 LWD261835:LWD261935 MFZ261835:MFZ261935 MPV261835:MPV261935 MZR261835:MZR261935 NJN261835:NJN261935 NTJ261835:NTJ261935 ODF261835:ODF261935 ONB261835:ONB261935 OWX261835:OWX261935 PGT261835:PGT261935 PQP261835:PQP261935 QAL261835:QAL261935 QKH261835:QKH261935 QUD261835:QUD261935 RDZ261835:RDZ261935 RNV261835:RNV261935 RXR261835:RXR261935 SHN261835:SHN261935 SRJ261835:SRJ261935 TBF261835:TBF261935 TLB261835:TLB261935 TUX261835:TUX261935 UET261835:UET261935 UOP261835:UOP261935 UYL261835:UYL261935 VIH261835:VIH261935 VSD261835:VSD261935 WBZ261835:WBZ261935 WLV261835:WLV261935 WVR261835:WVR261935 JF327371:JF327471 TB327371:TB327471 ACX327371:ACX327471 AMT327371:AMT327471 AWP327371:AWP327471 BGL327371:BGL327471 BQH327371:BQH327471 CAD327371:CAD327471 CJZ327371:CJZ327471 CTV327371:CTV327471 DDR327371:DDR327471 DNN327371:DNN327471 DXJ327371:DXJ327471 EHF327371:EHF327471 ERB327371:ERB327471 FAX327371:FAX327471 FKT327371:FKT327471 FUP327371:FUP327471 GEL327371:GEL327471 GOH327371:GOH327471 GYD327371:GYD327471 HHZ327371:HHZ327471 HRV327371:HRV327471 IBR327371:IBR327471 ILN327371:ILN327471 IVJ327371:IVJ327471 JFF327371:JFF327471 JPB327371:JPB327471 JYX327371:JYX327471 KIT327371:KIT327471 KSP327371:KSP327471 LCL327371:LCL327471 LMH327371:LMH327471 LWD327371:LWD327471 MFZ327371:MFZ327471 MPV327371:MPV327471 MZR327371:MZR327471 NJN327371:NJN327471 NTJ327371:NTJ327471 ODF327371:ODF327471 ONB327371:ONB327471 OWX327371:OWX327471 PGT327371:PGT327471 PQP327371:PQP327471 QAL327371:QAL327471 QKH327371:QKH327471 QUD327371:QUD327471 RDZ327371:RDZ327471 RNV327371:RNV327471 RXR327371:RXR327471 SHN327371:SHN327471 SRJ327371:SRJ327471 TBF327371:TBF327471 TLB327371:TLB327471 TUX327371:TUX327471 UET327371:UET327471 UOP327371:UOP327471 UYL327371:UYL327471 VIH327371:VIH327471 VSD327371:VSD327471 WBZ327371:WBZ327471 WLV327371:WLV327471 WVR327371:WVR327471 JF392907:JF393007 TB392907:TB393007 ACX392907:ACX393007 AMT392907:AMT393007 AWP392907:AWP393007 BGL392907:BGL393007 BQH392907:BQH393007 CAD392907:CAD393007 CJZ392907:CJZ393007 CTV392907:CTV393007 DDR392907:DDR393007 DNN392907:DNN393007 DXJ392907:DXJ393007 EHF392907:EHF393007 ERB392907:ERB393007 FAX392907:FAX393007 FKT392907:FKT393007 FUP392907:FUP393007 GEL392907:GEL393007 GOH392907:GOH393007 GYD392907:GYD393007 HHZ392907:HHZ393007 HRV392907:HRV393007 IBR392907:IBR393007 ILN392907:ILN393007 IVJ392907:IVJ393007 JFF392907:JFF393007 JPB392907:JPB393007 JYX392907:JYX393007 KIT392907:KIT393007 KSP392907:KSP393007 LCL392907:LCL393007 LMH392907:LMH393007 LWD392907:LWD393007 MFZ392907:MFZ393007 MPV392907:MPV393007 MZR392907:MZR393007 NJN392907:NJN393007 NTJ392907:NTJ393007 ODF392907:ODF393007 ONB392907:ONB393007 OWX392907:OWX393007 PGT392907:PGT393007 PQP392907:PQP393007 QAL392907:QAL393007 QKH392907:QKH393007 QUD392907:QUD393007 RDZ392907:RDZ393007 RNV392907:RNV393007 RXR392907:RXR393007 SHN392907:SHN393007 SRJ392907:SRJ393007 TBF392907:TBF393007 TLB392907:TLB393007 TUX392907:TUX393007 UET392907:UET393007 UOP392907:UOP393007 UYL392907:UYL393007 VIH392907:VIH393007 VSD392907:VSD393007 WBZ392907:WBZ393007 WLV392907:WLV393007 WVR392907:WVR393007 JF458443:JF458543 TB458443:TB458543 ACX458443:ACX458543 AMT458443:AMT458543 AWP458443:AWP458543 BGL458443:BGL458543 BQH458443:BQH458543 CAD458443:CAD458543 CJZ458443:CJZ458543 CTV458443:CTV458543 DDR458443:DDR458543 DNN458443:DNN458543 DXJ458443:DXJ458543 EHF458443:EHF458543 ERB458443:ERB458543 FAX458443:FAX458543 FKT458443:FKT458543 FUP458443:FUP458543 GEL458443:GEL458543 GOH458443:GOH458543 GYD458443:GYD458543 HHZ458443:HHZ458543 HRV458443:HRV458543 IBR458443:IBR458543 ILN458443:ILN458543 IVJ458443:IVJ458543 JFF458443:JFF458543 JPB458443:JPB458543 JYX458443:JYX458543 KIT458443:KIT458543 KSP458443:KSP458543 LCL458443:LCL458543 LMH458443:LMH458543 LWD458443:LWD458543 MFZ458443:MFZ458543 MPV458443:MPV458543 MZR458443:MZR458543 NJN458443:NJN458543 NTJ458443:NTJ458543 ODF458443:ODF458543 ONB458443:ONB458543 OWX458443:OWX458543 PGT458443:PGT458543 PQP458443:PQP458543 QAL458443:QAL458543 QKH458443:QKH458543 QUD458443:QUD458543 RDZ458443:RDZ458543 RNV458443:RNV458543 RXR458443:RXR458543 SHN458443:SHN458543 SRJ458443:SRJ458543 TBF458443:TBF458543 TLB458443:TLB458543 TUX458443:TUX458543 UET458443:UET458543 UOP458443:UOP458543 UYL458443:UYL458543 VIH458443:VIH458543 VSD458443:VSD458543 WBZ458443:WBZ458543 WLV458443:WLV458543 WVR458443:WVR458543 JF523979:JF524079 TB523979:TB524079 ACX523979:ACX524079 AMT523979:AMT524079 AWP523979:AWP524079 BGL523979:BGL524079 BQH523979:BQH524079 CAD523979:CAD524079 CJZ523979:CJZ524079 CTV523979:CTV524079 DDR523979:DDR524079 DNN523979:DNN524079 DXJ523979:DXJ524079 EHF523979:EHF524079 ERB523979:ERB524079 FAX523979:FAX524079 FKT523979:FKT524079 FUP523979:FUP524079 GEL523979:GEL524079 GOH523979:GOH524079 GYD523979:GYD524079 HHZ523979:HHZ524079 HRV523979:HRV524079 IBR523979:IBR524079 ILN523979:ILN524079 IVJ523979:IVJ524079 JFF523979:JFF524079 JPB523979:JPB524079 JYX523979:JYX524079 KIT523979:KIT524079 KSP523979:KSP524079 LCL523979:LCL524079 LMH523979:LMH524079 LWD523979:LWD524079 MFZ523979:MFZ524079 MPV523979:MPV524079 MZR523979:MZR524079 NJN523979:NJN524079 NTJ523979:NTJ524079 ODF523979:ODF524079 ONB523979:ONB524079 OWX523979:OWX524079 PGT523979:PGT524079 PQP523979:PQP524079 QAL523979:QAL524079 QKH523979:QKH524079 QUD523979:QUD524079 RDZ523979:RDZ524079 RNV523979:RNV524079 RXR523979:RXR524079 SHN523979:SHN524079 SRJ523979:SRJ524079 TBF523979:TBF524079 TLB523979:TLB524079 TUX523979:TUX524079 UET523979:UET524079 UOP523979:UOP524079 UYL523979:UYL524079 VIH523979:VIH524079 VSD523979:VSD524079 WBZ523979:WBZ524079 WLV523979:WLV524079 WVR523979:WVR524079 JF589515:JF589615 TB589515:TB589615 ACX589515:ACX589615 AMT589515:AMT589615 AWP589515:AWP589615 BGL589515:BGL589615 BQH589515:BQH589615 CAD589515:CAD589615 CJZ589515:CJZ589615 CTV589515:CTV589615 DDR589515:DDR589615 DNN589515:DNN589615 DXJ589515:DXJ589615 EHF589515:EHF589615 ERB589515:ERB589615 FAX589515:FAX589615 FKT589515:FKT589615 FUP589515:FUP589615 GEL589515:GEL589615 GOH589515:GOH589615 GYD589515:GYD589615 HHZ589515:HHZ589615 HRV589515:HRV589615 IBR589515:IBR589615 ILN589515:ILN589615 IVJ589515:IVJ589615 JFF589515:JFF589615 JPB589515:JPB589615 JYX589515:JYX589615 KIT589515:KIT589615 KSP589515:KSP589615 LCL589515:LCL589615 LMH589515:LMH589615 LWD589515:LWD589615 MFZ589515:MFZ589615 MPV589515:MPV589615 MZR589515:MZR589615 NJN589515:NJN589615 NTJ589515:NTJ589615 ODF589515:ODF589615 ONB589515:ONB589615 OWX589515:OWX589615 PGT589515:PGT589615 PQP589515:PQP589615 QAL589515:QAL589615 QKH589515:QKH589615 QUD589515:QUD589615 RDZ589515:RDZ589615 RNV589515:RNV589615 RXR589515:RXR589615 SHN589515:SHN589615 SRJ589515:SRJ589615 TBF589515:TBF589615 TLB589515:TLB589615 TUX589515:TUX589615 UET589515:UET589615 UOP589515:UOP589615 UYL589515:UYL589615 VIH589515:VIH589615 VSD589515:VSD589615 WBZ589515:WBZ589615 WLV589515:WLV589615 WVR589515:WVR589615 JF655051:JF655151 TB655051:TB655151 ACX655051:ACX655151 AMT655051:AMT655151 AWP655051:AWP655151 BGL655051:BGL655151 BQH655051:BQH655151 CAD655051:CAD655151 CJZ655051:CJZ655151 CTV655051:CTV655151 DDR655051:DDR655151 DNN655051:DNN655151 DXJ655051:DXJ655151 EHF655051:EHF655151 ERB655051:ERB655151 FAX655051:FAX655151 FKT655051:FKT655151 FUP655051:FUP655151 GEL655051:GEL655151 GOH655051:GOH655151 GYD655051:GYD655151 HHZ655051:HHZ655151 HRV655051:HRV655151 IBR655051:IBR655151 ILN655051:ILN655151 IVJ655051:IVJ655151 JFF655051:JFF655151 JPB655051:JPB655151 JYX655051:JYX655151 KIT655051:KIT655151 KSP655051:KSP655151 LCL655051:LCL655151 LMH655051:LMH655151 LWD655051:LWD655151 MFZ655051:MFZ655151 MPV655051:MPV655151 MZR655051:MZR655151 NJN655051:NJN655151 NTJ655051:NTJ655151 ODF655051:ODF655151 ONB655051:ONB655151 OWX655051:OWX655151 PGT655051:PGT655151 PQP655051:PQP655151 QAL655051:QAL655151 QKH655051:QKH655151 QUD655051:QUD655151 RDZ655051:RDZ655151 RNV655051:RNV655151 RXR655051:RXR655151 SHN655051:SHN655151 SRJ655051:SRJ655151 TBF655051:TBF655151 TLB655051:TLB655151 TUX655051:TUX655151 UET655051:UET655151 UOP655051:UOP655151 UYL655051:UYL655151 VIH655051:VIH655151 VSD655051:VSD655151 WBZ655051:WBZ655151 WLV655051:WLV655151 WVR655051:WVR655151 JF720587:JF720687 TB720587:TB720687 ACX720587:ACX720687 AMT720587:AMT720687 AWP720587:AWP720687 BGL720587:BGL720687 BQH720587:BQH720687 CAD720587:CAD720687 CJZ720587:CJZ720687 CTV720587:CTV720687 DDR720587:DDR720687 DNN720587:DNN720687 DXJ720587:DXJ720687 EHF720587:EHF720687 ERB720587:ERB720687 FAX720587:FAX720687 FKT720587:FKT720687 FUP720587:FUP720687 GEL720587:GEL720687 GOH720587:GOH720687 GYD720587:GYD720687 HHZ720587:HHZ720687 HRV720587:HRV720687 IBR720587:IBR720687 ILN720587:ILN720687 IVJ720587:IVJ720687 JFF720587:JFF720687 JPB720587:JPB720687 JYX720587:JYX720687 KIT720587:KIT720687 KSP720587:KSP720687 LCL720587:LCL720687 LMH720587:LMH720687 LWD720587:LWD720687 MFZ720587:MFZ720687 MPV720587:MPV720687 MZR720587:MZR720687 NJN720587:NJN720687 NTJ720587:NTJ720687 ODF720587:ODF720687 ONB720587:ONB720687 OWX720587:OWX720687 PGT720587:PGT720687 PQP720587:PQP720687 QAL720587:QAL720687 QKH720587:QKH720687 QUD720587:QUD720687 RDZ720587:RDZ720687 RNV720587:RNV720687 RXR720587:RXR720687 SHN720587:SHN720687 SRJ720587:SRJ720687 TBF720587:TBF720687 TLB720587:TLB720687 TUX720587:TUX720687 UET720587:UET720687 UOP720587:UOP720687 UYL720587:UYL720687 VIH720587:VIH720687 VSD720587:VSD720687 WBZ720587:WBZ720687 WLV720587:WLV720687 WVR720587:WVR720687 JF786123:JF786223 TB786123:TB786223 ACX786123:ACX786223 AMT786123:AMT786223 AWP786123:AWP786223 BGL786123:BGL786223 BQH786123:BQH786223 CAD786123:CAD786223 CJZ786123:CJZ786223 CTV786123:CTV786223 DDR786123:DDR786223 DNN786123:DNN786223 DXJ786123:DXJ786223 EHF786123:EHF786223 ERB786123:ERB786223 FAX786123:FAX786223 FKT786123:FKT786223 FUP786123:FUP786223 GEL786123:GEL786223 GOH786123:GOH786223 GYD786123:GYD786223 HHZ786123:HHZ786223 HRV786123:HRV786223 IBR786123:IBR786223 ILN786123:ILN786223 IVJ786123:IVJ786223 JFF786123:JFF786223 JPB786123:JPB786223 JYX786123:JYX786223 KIT786123:KIT786223 KSP786123:KSP786223 LCL786123:LCL786223 LMH786123:LMH786223 LWD786123:LWD786223 MFZ786123:MFZ786223 MPV786123:MPV786223 MZR786123:MZR786223 NJN786123:NJN786223 NTJ786123:NTJ786223 ODF786123:ODF786223 ONB786123:ONB786223 OWX786123:OWX786223 PGT786123:PGT786223 PQP786123:PQP786223 QAL786123:QAL786223 QKH786123:QKH786223 QUD786123:QUD786223 RDZ786123:RDZ786223 RNV786123:RNV786223 RXR786123:RXR786223 SHN786123:SHN786223 SRJ786123:SRJ786223 TBF786123:TBF786223 TLB786123:TLB786223 TUX786123:TUX786223 UET786123:UET786223 UOP786123:UOP786223 UYL786123:UYL786223 VIH786123:VIH786223 VSD786123:VSD786223 WBZ786123:WBZ786223 WLV786123:WLV786223 WVR786123:WVR786223 JF851659:JF851759 TB851659:TB851759 ACX851659:ACX851759 AMT851659:AMT851759 AWP851659:AWP851759 BGL851659:BGL851759 BQH851659:BQH851759 CAD851659:CAD851759 CJZ851659:CJZ851759 CTV851659:CTV851759 DDR851659:DDR851759 DNN851659:DNN851759 DXJ851659:DXJ851759 EHF851659:EHF851759 ERB851659:ERB851759 FAX851659:FAX851759 FKT851659:FKT851759 FUP851659:FUP851759 GEL851659:GEL851759 GOH851659:GOH851759 GYD851659:GYD851759 HHZ851659:HHZ851759 HRV851659:HRV851759 IBR851659:IBR851759 ILN851659:ILN851759 IVJ851659:IVJ851759 JFF851659:JFF851759 JPB851659:JPB851759 JYX851659:JYX851759 KIT851659:KIT851759 KSP851659:KSP851759 LCL851659:LCL851759 LMH851659:LMH851759 LWD851659:LWD851759 MFZ851659:MFZ851759 MPV851659:MPV851759 MZR851659:MZR851759 NJN851659:NJN851759 NTJ851659:NTJ851759 ODF851659:ODF851759 ONB851659:ONB851759 OWX851659:OWX851759 PGT851659:PGT851759 PQP851659:PQP851759 QAL851659:QAL851759 QKH851659:QKH851759 QUD851659:QUD851759 RDZ851659:RDZ851759 RNV851659:RNV851759 RXR851659:RXR851759 SHN851659:SHN851759 SRJ851659:SRJ851759 TBF851659:TBF851759 TLB851659:TLB851759 TUX851659:TUX851759 UET851659:UET851759 UOP851659:UOP851759 UYL851659:UYL851759 VIH851659:VIH851759 VSD851659:VSD851759 WBZ851659:WBZ851759 WLV851659:WLV851759 WVR851659:WVR851759 JF917195:JF917295 TB917195:TB917295 ACX917195:ACX917295 AMT917195:AMT917295 AWP917195:AWP917295 BGL917195:BGL917295 BQH917195:BQH917295 CAD917195:CAD917295 CJZ917195:CJZ917295 CTV917195:CTV917295 DDR917195:DDR917295 DNN917195:DNN917295 DXJ917195:DXJ917295 EHF917195:EHF917295 ERB917195:ERB917295 FAX917195:FAX917295 FKT917195:FKT917295 FUP917195:FUP917295 GEL917195:GEL917295 GOH917195:GOH917295 GYD917195:GYD917295 HHZ917195:HHZ917295 HRV917195:HRV917295 IBR917195:IBR917295 ILN917195:ILN917295 IVJ917195:IVJ917295 JFF917195:JFF917295 JPB917195:JPB917295 JYX917195:JYX917295 KIT917195:KIT917295 KSP917195:KSP917295 LCL917195:LCL917295 LMH917195:LMH917295 LWD917195:LWD917295 MFZ917195:MFZ917295 MPV917195:MPV917295 MZR917195:MZR917295 NJN917195:NJN917295 NTJ917195:NTJ917295 ODF917195:ODF917295 ONB917195:ONB917295 OWX917195:OWX917295 PGT917195:PGT917295 PQP917195:PQP917295 QAL917195:QAL917295 QKH917195:QKH917295 QUD917195:QUD917295 RDZ917195:RDZ917295 RNV917195:RNV917295 RXR917195:RXR917295 SHN917195:SHN917295 SRJ917195:SRJ917295 TBF917195:TBF917295 TLB917195:TLB917295 TUX917195:TUX917295 UET917195:UET917295 UOP917195:UOP917295 UYL917195:UYL917295 VIH917195:VIH917295 VSD917195:VSD917295 WBZ917195:WBZ917295 WLV917195:WLV917295 WVR917195:WVR917295 JF982731:JF982831 TB982731:TB982831 ACX982731:ACX982831 AMT982731:AMT982831 AWP982731:AWP982831 BGL982731:BGL982831 BQH982731:BQH982831 CAD982731:CAD982831 CJZ982731:CJZ982831 CTV982731:CTV982831 DDR982731:DDR982831 DNN982731:DNN982831 DXJ982731:DXJ982831 EHF982731:EHF982831 ERB982731:ERB982831 FAX982731:FAX982831 FKT982731:FKT982831 FUP982731:FUP982831 GEL982731:GEL982831 GOH982731:GOH982831 GYD982731:GYD982831 HHZ982731:HHZ982831 HRV982731:HRV982831 IBR982731:IBR982831 ILN982731:ILN982831 IVJ982731:IVJ982831 JFF982731:JFF982831 JPB982731:JPB982831 JYX982731:JYX982831 KIT982731:KIT982831 KSP982731:KSP982831 LCL982731:LCL982831 LMH982731:LMH982831 LWD982731:LWD982831 MFZ982731:MFZ982831 MPV982731:MPV982831 MZR982731:MZR982831 NJN982731:NJN982831 NTJ982731:NTJ982831 ODF982731:ODF982831 ONB982731:ONB982831 OWX982731:OWX982831 PGT982731:PGT982831 PQP982731:PQP982831 QAL982731:QAL982831 QKH982731:QKH982831 QUD982731:QUD982831 RDZ982731:RDZ982831 RNV982731:RNV982831 RXR982731:RXR982831 SHN982731:SHN982831 SRJ982731:SRJ982831 TBF982731:TBF982831 TLB982731:TLB982831 TUX982731:TUX982831 UET982731:UET982831 UOP982731:UOP982831 UYL982731:UYL982831 VIH982731:VIH982831 VSD982731:VSD982831 WBZ982731:WBZ982831 WLV982731:WLV982831 WVR982731:WVR982831 JF65571 TB65571 ACX65571 AMT65571 AWP65571 BGL65571 BQH65571 CAD65571 CJZ65571 CTV65571 DDR65571 DNN65571 DXJ65571 EHF65571 ERB65571 FAX65571 FKT65571 FUP65571 GEL65571 GOH65571 GYD65571 HHZ65571 HRV65571 IBR65571 ILN65571 IVJ65571 JFF65571 JPB65571 JYX65571 KIT65571 KSP65571 LCL65571 LMH65571 LWD65571 MFZ65571 MPV65571 MZR65571 NJN65571 NTJ65571 ODF65571 ONB65571 OWX65571 PGT65571 PQP65571 QAL65571 QKH65571 QUD65571 RDZ65571 RNV65571 RXR65571 SHN65571 SRJ65571 TBF65571 TLB65571 TUX65571 UET65571 UOP65571 UYL65571 VIH65571 VSD65571 WBZ65571 WLV65571 WVR65571 JF131107 TB131107 ACX131107 AMT131107 AWP131107 BGL131107 BQH131107 CAD131107 CJZ131107 CTV131107 DDR131107 DNN131107 DXJ131107 EHF131107 ERB131107 FAX131107 FKT131107 FUP131107 GEL131107 GOH131107 GYD131107 HHZ131107 HRV131107 IBR131107 ILN131107 IVJ131107 JFF131107 JPB131107 JYX131107 KIT131107 KSP131107 LCL131107 LMH131107 LWD131107 MFZ131107 MPV131107 MZR131107 NJN131107 NTJ131107 ODF131107 ONB131107 OWX131107 PGT131107 PQP131107 QAL131107 QKH131107 QUD131107 RDZ131107 RNV131107 RXR131107 SHN131107 SRJ131107 TBF131107 TLB131107 TUX131107 UET131107 UOP131107 UYL131107 VIH131107 VSD131107 WBZ131107 WLV131107 WVR131107 JF196643 TB196643 ACX196643 AMT196643 AWP196643 BGL196643 BQH196643 CAD196643 CJZ196643 CTV196643 DDR196643 DNN196643 DXJ196643 EHF196643 ERB196643 FAX196643 FKT196643 FUP196643 GEL196643 GOH196643 GYD196643 HHZ196643 HRV196643 IBR196643 ILN196643 IVJ196643 JFF196643 JPB196643 JYX196643 KIT196643 KSP196643 LCL196643 LMH196643 LWD196643 MFZ196643 MPV196643 MZR196643 NJN196643 NTJ196643 ODF196643 ONB196643 OWX196643 PGT196643 PQP196643 QAL196643 QKH196643 QUD196643 RDZ196643 RNV196643 RXR196643 SHN196643 SRJ196643 TBF196643 TLB196643 TUX196643 UET196643 UOP196643 UYL196643 VIH196643 VSD196643 WBZ196643 WLV196643 WVR196643 JF262179 TB262179 ACX262179 AMT262179 AWP262179 BGL262179 BQH262179 CAD262179 CJZ262179 CTV262179 DDR262179 DNN262179 DXJ262179 EHF262179 ERB262179 FAX262179 FKT262179 FUP262179 GEL262179 GOH262179 GYD262179 HHZ262179 HRV262179 IBR262179 ILN262179 IVJ262179 JFF262179 JPB262179 JYX262179 KIT262179 KSP262179 LCL262179 LMH262179 LWD262179 MFZ262179 MPV262179 MZR262179 NJN262179 NTJ262179 ODF262179 ONB262179 OWX262179 PGT262179 PQP262179 QAL262179 QKH262179 QUD262179 RDZ262179 RNV262179 RXR262179 SHN262179 SRJ262179 TBF262179 TLB262179 TUX262179 UET262179 UOP262179 UYL262179 VIH262179 VSD262179 WBZ262179 WLV262179 WVR262179 JF327715 TB327715 ACX327715 AMT327715 AWP327715 BGL327715 BQH327715 CAD327715 CJZ327715 CTV327715 DDR327715 DNN327715 DXJ327715 EHF327715 ERB327715 FAX327715 FKT327715 FUP327715 GEL327715 GOH327715 GYD327715 HHZ327715 HRV327715 IBR327715 ILN327715 IVJ327715 JFF327715 JPB327715 JYX327715 KIT327715 KSP327715 LCL327715 LMH327715 LWD327715 MFZ327715 MPV327715 MZR327715 NJN327715 NTJ327715 ODF327715 ONB327715 OWX327715 PGT327715 PQP327715 QAL327715 QKH327715 QUD327715 RDZ327715 RNV327715 RXR327715 SHN327715 SRJ327715 TBF327715 TLB327715 TUX327715 UET327715 UOP327715 UYL327715 VIH327715 VSD327715 WBZ327715 WLV327715 WVR327715 JF393251 TB393251 ACX393251 AMT393251 AWP393251 BGL393251 BQH393251 CAD393251 CJZ393251 CTV393251 DDR393251 DNN393251 DXJ393251 EHF393251 ERB393251 FAX393251 FKT393251 FUP393251 GEL393251 GOH393251 GYD393251 HHZ393251 HRV393251 IBR393251 ILN393251 IVJ393251 JFF393251 JPB393251 JYX393251 KIT393251 KSP393251 LCL393251 LMH393251 LWD393251 MFZ393251 MPV393251 MZR393251 NJN393251 NTJ393251 ODF393251 ONB393251 OWX393251 PGT393251 PQP393251 QAL393251 QKH393251 QUD393251 RDZ393251 RNV393251 RXR393251 SHN393251 SRJ393251 TBF393251 TLB393251 TUX393251 UET393251 UOP393251 UYL393251 VIH393251 VSD393251 WBZ393251 WLV393251 WVR393251 JF458787 TB458787 ACX458787 AMT458787 AWP458787 BGL458787 BQH458787 CAD458787 CJZ458787 CTV458787 DDR458787 DNN458787 DXJ458787 EHF458787 ERB458787 FAX458787 FKT458787 FUP458787 GEL458787 GOH458787 GYD458787 HHZ458787 HRV458787 IBR458787 ILN458787 IVJ458787 JFF458787 JPB458787 JYX458787 KIT458787 KSP458787 LCL458787 LMH458787 LWD458787 MFZ458787 MPV458787 MZR458787 NJN458787 NTJ458787 ODF458787 ONB458787 OWX458787 PGT458787 PQP458787 QAL458787 QKH458787 QUD458787 RDZ458787 RNV458787 RXR458787 SHN458787 SRJ458787 TBF458787 TLB458787 TUX458787 UET458787 UOP458787 UYL458787 VIH458787 VSD458787 WBZ458787 WLV458787 WVR458787 JF524323 TB524323 ACX524323 AMT524323 AWP524323 BGL524323 BQH524323 CAD524323 CJZ524323 CTV524323 DDR524323 DNN524323 DXJ524323 EHF524323 ERB524323 FAX524323 FKT524323 FUP524323 GEL524323 GOH524323 GYD524323 HHZ524323 HRV524323 IBR524323 ILN524323 IVJ524323 JFF524323 JPB524323 JYX524323 KIT524323 KSP524323 LCL524323 LMH524323 LWD524323 MFZ524323 MPV524323 MZR524323 NJN524323 NTJ524323 ODF524323 ONB524323 OWX524323 PGT524323 PQP524323 QAL524323 QKH524323 QUD524323 RDZ524323 RNV524323 RXR524323 SHN524323 SRJ524323 TBF524323 TLB524323 TUX524323 UET524323 UOP524323 UYL524323 VIH524323 VSD524323 WBZ524323 WLV524323 WVR524323 JF589859 TB589859 ACX589859 AMT589859 AWP589859 BGL589859 BQH589859 CAD589859 CJZ589859 CTV589859 DDR589859 DNN589859 DXJ589859 EHF589859 ERB589859 FAX589859 FKT589859 FUP589859 GEL589859 GOH589859 GYD589859 HHZ589859 HRV589859 IBR589859 ILN589859 IVJ589859 JFF589859 JPB589859 JYX589859 KIT589859 KSP589859 LCL589859 LMH589859 LWD589859 MFZ589859 MPV589859 MZR589859 NJN589859 NTJ589859 ODF589859 ONB589859 OWX589859 PGT589859 PQP589859 QAL589859 QKH589859 QUD589859 RDZ589859 RNV589859 RXR589859 SHN589859 SRJ589859 TBF589859 TLB589859 TUX589859 UET589859 UOP589859 UYL589859 VIH589859 VSD589859 WBZ589859 WLV589859 WVR589859 JF655395 TB655395 ACX655395 AMT655395 AWP655395 BGL655395 BQH655395 CAD655395 CJZ655395 CTV655395 DDR655395 DNN655395 DXJ655395 EHF655395 ERB655395 FAX655395 FKT655395 FUP655395 GEL655395 GOH655395 GYD655395 HHZ655395 HRV655395 IBR655395 ILN655395 IVJ655395 JFF655395 JPB655395 JYX655395 KIT655395 KSP655395 LCL655395 LMH655395 LWD655395 MFZ655395 MPV655395 MZR655395 NJN655395 NTJ655395 ODF655395 ONB655395 OWX655395 PGT655395 PQP655395 QAL655395 QKH655395 QUD655395 RDZ655395 RNV655395 RXR655395 SHN655395 SRJ655395 TBF655395 TLB655395 TUX655395 UET655395 UOP655395 UYL655395 VIH655395 VSD655395 WBZ655395 WLV655395 WVR655395 JF720931 TB720931 ACX720931 AMT720931 AWP720931 BGL720931 BQH720931 CAD720931 CJZ720931 CTV720931 DDR720931 DNN720931 DXJ720931 EHF720931 ERB720931 FAX720931 FKT720931 FUP720931 GEL720931 GOH720931 GYD720931 HHZ720931 HRV720931 IBR720931 ILN720931 IVJ720931 JFF720931 JPB720931 JYX720931 KIT720931 KSP720931 LCL720931 LMH720931 LWD720931 MFZ720931 MPV720931 MZR720931 NJN720931 NTJ720931 ODF720931 ONB720931 OWX720931 PGT720931 PQP720931 QAL720931 QKH720931 QUD720931 RDZ720931 RNV720931 RXR720931 SHN720931 SRJ720931 TBF720931 TLB720931 TUX720931 UET720931 UOP720931 UYL720931 VIH720931 VSD720931 WBZ720931 WLV720931 WVR720931 JF786467 TB786467 ACX786467 AMT786467 AWP786467 BGL786467 BQH786467 CAD786467 CJZ786467 CTV786467 DDR786467 DNN786467 DXJ786467 EHF786467 ERB786467 FAX786467 FKT786467 FUP786467 GEL786467 GOH786467 GYD786467 HHZ786467 HRV786467 IBR786467 ILN786467 IVJ786467 JFF786467 JPB786467 JYX786467 KIT786467 KSP786467 LCL786467 LMH786467 LWD786467 MFZ786467 MPV786467 MZR786467 NJN786467 NTJ786467 ODF786467 ONB786467 OWX786467 PGT786467 PQP786467 QAL786467 QKH786467 QUD786467 RDZ786467 RNV786467 RXR786467 SHN786467 SRJ786467 TBF786467 TLB786467 TUX786467 UET786467 UOP786467 UYL786467 VIH786467 VSD786467 WBZ786467 WLV786467 WVR786467 JF852003 TB852003 ACX852003 AMT852003 AWP852003 BGL852003 BQH852003 CAD852003 CJZ852003 CTV852003 DDR852003 DNN852003 DXJ852003 EHF852003 ERB852003 FAX852003 FKT852003 FUP852003 GEL852003 GOH852003 GYD852003 HHZ852003 HRV852003 IBR852003 ILN852003 IVJ852003 JFF852003 JPB852003 JYX852003 KIT852003 KSP852003 LCL852003 LMH852003 LWD852003 MFZ852003 MPV852003 MZR852003 NJN852003 NTJ852003 ODF852003 ONB852003 OWX852003 PGT852003 PQP852003 QAL852003 QKH852003 QUD852003 RDZ852003 RNV852003 RXR852003 SHN852003 SRJ852003 TBF852003 TLB852003 TUX852003 UET852003 UOP852003 UYL852003 VIH852003 VSD852003 WBZ852003 WLV852003 WVR852003 JF917539 TB917539 ACX917539 AMT917539 AWP917539 BGL917539 BQH917539 CAD917539 CJZ917539 CTV917539 DDR917539 DNN917539 DXJ917539 EHF917539 ERB917539 FAX917539 FKT917539 FUP917539 GEL917539 GOH917539 GYD917539 HHZ917539 HRV917539 IBR917539 ILN917539 IVJ917539 JFF917539 JPB917539 JYX917539 KIT917539 KSP917539 LCL917539 LMH917539 LWD917539 MFZ917539 MPV917539 MZR917539 NJN917539 NTJ917539 ODF917539 ONB917539 OWX917539 PGT917539 PQP917539 QAL917539 QKH917539 QUD917539 RDZ917539 RNV917539 RXR917539 SHN917539 SRJ917539 TBF917539 TLB917539 TUX917539 UET917539 UOP917539 UYL917539 VIH917539 VSD917539 WBZ917539 WLV917539 WVR917539 JF983075 TB983075 ACX983075 AMT983075 AWP983075 BGL983075 BQH983075 CAD983075 CJZ983075 CTV983075 DDR983075 DNN983075 DXJ983075 EHF983075 ERB983075 FAX983075 FKT983075 FUP983075 GEL983075 GOH983075 GYD983075 HHZ983075 HRV983075 IBR983075 ILN983075 IVJ983075 JFF983075 JPB983075 JYX983075 KIT983075 KSP983075 LCL983075 LMH983075 LWD983075 MFZ983075 MPV983075 MZR983075 NJN983075 NTJ983075 ODF983075 ONB983075 OWX983075 PGT983075 PQP983075 QAL983075 QKH983075 QUD983075 RDZ983075 RNV983075 RXR983075 SHN983075 SRJ983075 TBF983075 TLB983075 TUX983075 UET983075 UOP983075 UYL983075 VIH983075 VSD983075 WBZ983075 WLV983075 WVR983075 JF65614 TB65614 ACX65614 AMT65614 AWP65614 BGL65614 BQH65614 CAD65614 CJZ65614 CTV65614 DDR65614 DNN65614 DXJ65614 EHF65614 ERB65614 FAX65614 FKT65614 FUP65614 GEL65614 GOH65614 GYD65614 HHZ65614 HRV65614 IBR65614 ILN65614 IVJ65614 JFF65614 JPB65614 JYX65614 KIT65614 KSP65614 LCL65614 LMH65614 LWD65614 MFZ65614 MPV65614 MZR65614 NJN65614 NTJ65614 ODF65614 ONB65614 OWX65614 PGT65614 PQP65614 QAL65614 QKH65614 QUD65614 RDZ65614 RNV65614 RXR65614 SHN65614 SRJ65614 TBF65614 TLB65614 TUX65614 UET65614 UOP65614 UYL65614 VIH65614 VSD65614 WBZ65614 WLV65614 WVR65614 JF131150 TB131150 ACX131150 AMT131150 AWP131150 BGL131150 BQH131150 CAD131150 CJZ131150 CTV131150 DDR131150 DNN131150 DXJ131150 EHF131150 ERB131150 FAX131150 FKT131150 FUP131150 GEL131150 GOH131150 GYD131150 HHZ131150 HRV131150 IBR131150 ILN131150 IVJ131150 JFF131150 JPB131150 JYX131150 KIT131150 KSP131150 LCL131150 LMH131150 LWD131150 MFZ131150 MPV131150 MZR131150 NJN131150 NTJ131150 ODF131150 ONB131150 OWX131150 PGT131150 PQP131150 QAL131150 QKH131150 QUD131150 RDZ131150 RNV131150 RXR131150 SHN131150 SRJ131150 TBF131150 TLB131150 TUX131150 UET131150 UOP131150 UYL131150 VIH131150 VSD131150 WBZ131150 WLV131150 WVR131150 JF196686 TB196686 ACX196686 AMT196686 AWP196686 BGL196686 BQH196686 CAD196686 CJZ196686 CTV196686 DDR196686 DNN196686 DXJ196686 EHF196686 ERB196686 FAX196686 FKT196686 FUP196686 GEL196686 GOH196686 GYD196686 HHZ196686 HRV196686 IBR196686 ILN196686 IVJ196686 JFF196686 JPB196686 JYX196686 KIT196686 KSP196686 LCL196686 LMH196686 LWD196686 MFZ196686 MPV196686 MZR196686 NJN196686 NTJ196686 ODF196686 ONB196686 OWX196686 PGT196686 PQP196686 QAL196686 QKH196686 QUD196686 RDZ196686 RNV196686 RXR196686 SHN196686 SRJ196686 TBF196686 TLB196686 TUX196686 UET196686 UOP196686 UYL196686 VIH196686 VSD196686 WBZ196686 WLV196686 WVR196686 JF262222 TB262222 ACX262222 AMT262222 AWP262222 BGL262222 BQH262222 CAD262222 CJZ262222 CTV262222 DDR262222 DNN262222 DXJ262222 EHF262222 ERB262222 FAX262222 FKT262222 FUP262222 GEL262222 GOH262222 GYD262222 HHZ262222 HRV262222 IBR262222 ILN262222 IVJ262222 JFF262222 JPB262222 JYX262222 KIT262222 KSP262222 LCL262222 LMH262222 LWD262222 MFZ262222 MPV262222 MZR262222 NJN262222 NTJ262222 ODF262222 ONB262222 OWX262222 PGT262222 PQP262222 QAL262222 QKH262222 QUD262222 RDZ262222 RNV262222 RXR262222 SHN262222 SRJ262222 TBF262222 TLB262222 TUX262222 UET262222 UOP262222 UYL262222 VIH262222 VSD262222 WBZ262222 WLV262222 WVR262222 JF327758 TB327758 ACX327758 AMT327758 AWP327758 BGL327758 BQH327758 CAD327758 CJZ327758 CTV327758 DDR327758 DNN327758 DXJ327758 EHF327758 ERB327758 FAX327758 FKT327758 FUP327758 GEL327758 GOH327758 GYD327758 HHZ327758 HRV327758 IBR327758 ILN327758 IVJ327758 JFF327758 JPB327758 JYX327758 KIT327758 KSP327758 LCL327758 LMH327758 LWD327758 MFZ327758 MPV327758 MZR327758 NJN327758 NTJ327758 ODF327758 ONB327758 OWX327758 PGT327758 PQP327758 QAL327758 QKH327758 QUD327758 RDZ327758 RNV327758 RXR327758 SHN327758 SRJ327758 TBF327758 TLB327758 TUX327758 UET327758 UOP327758 UYL327758 VIH327758 VSD327758 WBZ327758 WLV327758 WVR327758 JF393294 TB393294 ACX393294 AMT393294 AWP393294 BGL393294 BQH393294 CAD393294 CJZ393294 CTV393294 DDR393294 DNN393294 DXJ393294 EHF393294 ERB393294 FAX393294 FKT393294 FUP393294 GEL393294 GOH393294 GYD393294 HHZ393294 HRV393294 IBR393294 ILN393294 IVJ393294 JFF393294 JPB393294 JYX393294 KIT393294 KSP393294 LCL393294 LMH393294 LWD393294 MFZ393294 MPV393294 MZR393294 NJN393294 NTJ393294 ODF393294 ONB393294 OWX393294 PGT393294 PQP393294 QAL393294 QKH393294 QUD393294 RDZ393294 RNV393294 RXR393294 SHN393294 SRJ393294 TBF393294 TLB393294 TUX393294 UET393294 UOP393294 UYL393294 VIH393294 VSD393294 WBZ393294 WLV393294 WVR393294 JF458830 TB458830 ACX458830 AMT458830 AWP458830 BGL458830 BQH458830 CAD458830 CJZ458830 CTV458830 DDR458830 DNN458830 DXJ458830 EHF458830 ERB458830 FAX458830 FKT458830 FUP458830 GEL458830 GOH458830 GYD458830 HHZ458830 HRV458830 IBR458830 ILN458830 IVJ458830 JFF458830 JPB458830 JYX458830 KIT458830 KSP458830 LCL458830 LMH458830 LWD458830 MFZ458830 MPV458830 MZR458830 NJN458830 NTJ458830 ODF458830 ONB458830 OWX458830 PGT458830 PQP458830 QAL458830 QKH458830 QUD458830 RDZ458830 RNV458830 RXR458830 SHN458830 SRJ458830 TBF458830 TLB458830 TUX458830 UET458830 UOP458830 UYL458830 VIH458830 VSD458830 WBZ458830 WLV458830 WVR458830 JF524366 TB524366 ACX524366 AMT524366 AWP524366 BGL524366 BQH524366 CAD524366 CJZ524366 CTV524366 DDR524366 DNN524366 DXJ524366 EHF524366 ERB524366 FAX524366 FKT524366 FUP524366 GEL524366 GOH524366 GYD524366 HHZ524366 HRV524366 IBR524366 ILN524366 IVJ524366 JFF524366 JPB524366 JYX524366 KIT524366 KSP524366 LCL524366 LMH524366 LWD524366 MFZ524366 MPV524366 MZR524366 NJN524366 NTJ524366 ODF524366 ONB524366 OWX524366 PGT524366 PQP524366 QAL524366 QKH524366 QUD524366 RDZ524366 RNV524366 RXR524366 SHN524366 SRJ524366 TBF524366 TLB524366 TUX524366 UET524366 UOP524366 UYL524366 VIH524366 VSD524366 WBZ524366 WLV524366 WVR524366 JF589902 TB589902 ACX589902 AMT589902 AWP589902 BGL589902 BQH589902 CAD589902 CJZ589902 CTV589902 DDR589902 DNN589902 DXJ589902 EHF589902 ERB589902 FAX589902 FKT589902 FUP589902 GEL589902 GOH589902 GYD589902 HHZ589902 HRV589902 IBR589902 ILN589902 IVJ589902 JFF589902 JPB589902 JYX589902 KIT589902 KSP589902 LCL589902 LMH589902 LWD589902 MFZ589902 MPV589902 MZR589902 NJN589902 NTJ589902 ODF589902 ONB589902 OWX589902 PGT589902 PQP589902 QAL589902 QKH589902 QUD589902 RDZ589902 RNV589902 RXR589902 SHN589902 SRJ589902 TBF589902 TLB589902 TUX589902 UET589902 UOP589902 UYL589902 VIH589902 VSD589902 WBZ589902 WLV589902 WVR589902 JF655438 TB655438 ACX655438 AMT655438 AWP655438 BGL655438 BQH655438 CAD655438 CJZ655438 CTV655438 DDR655438 DNN655438 DXJ655438 EHF655438 ERB655438 FAX655438 FKT655438 FUP655438 GEL655438 GOH655438 GYD655438 HHZ655438 HRV655438 IBR655438 ILN655438 IVJ655438 JFF655438 JPB655438 JYX655438 KIT655438 KSP655438 LCL655438 LMH655438 LWD655438 MFZ655438 MPV655438 MZR655438 NJN655438 NTJ655438 ODF655438 ONB655438 OWX655438 PGT655438 PQP655438 QAL655438 QKH655438 QUD655438 RDZ655438 RNV655438 RXR655438 SHN655438 SRJ655438 TBF655438 TLB655438 TUX655438 UET655438 UOP655438 UYL655438 VIH655438 VSD655438 WBZ655438 WLV655438 WVR655438 JF720974 TB720974 ACX720974 AMT720974 AWP720974 BGL720974 BQH720974 CAD720974 CJZ720974 CTV720974 DDR720974 DNN720974 DXJ720974 EHF720974 ERB720974 FAX720974 FKT720974 FUP720974 GEL720974 GOH720974 GYD720974 HHZ720974 HRV720974 IBR720974 ILN720974 IVJ720974 JFF720974 JPB720974 JYX720974 KIT720974 KSP720974 LCL720974 LMH720974 LWD720974 MFZ720974 MPV720974 MZR720974 NJN720974 NTJ720974 ODF720974 ONB720974 OWX720974 PGT720974 PQP720974 QAL720974 QKH720974 QUD720974 RDZ720974 RNV720974 RXR720974 SHN720974 SRJ720974 TBF720974 TLB720974 TUX720974 UET720974 UOP720974 UYL720974 VIH720974 VSD720974 WBZ720974 WLV720974 WVR720974 JF786510 TB786510 ACX786510 AMT786510 AWP786510 BGL786510 BQH786510 CAD786510 CJZ786510 CTV786510 DDR786510 DNN786510 DXJ786510 EHF786510 ERB786510 FAX786510 FKT786510 FUP786510 GEL786510 GOH786510 GYD786510 HHZ786510 HRV786510 IBR786510 ILN786510 IVJ786510 JFF786510 JPB786510 JYX786510 KIT786510 KSP786510 LCL786510 LMH786510 LWD786510 MFZ786510 MPV786510 MZR786510 NJN786510 NTJ786510 ODF786510 ONB786510 OWX786510 PGT786510 PQP786510 QAL786510 QKH786510 QUD786510 RDZ786510 RNV786510 RXR786510 SHN786510 SRJ786510 TBF786510 TLB786510 TUX786510 UET786510 UOP786510 UYL786510 VIH786510 VSD786510 WBZ786510 WLV786510 WVR786510 JF852046 TB852046 ACX852046 AMT852046 AWP852046 BGL852046 BQH852046 CAD852046 CJZ852046 CTV852046 DDR852046 DNN852046 DXJ852046 EHF852046 ERB852046 FAX852046 FKT852046 FUP852046 GEL852046 GOH852046 GYD852046 HHZ852046 HRV852046 IBR852046 ILN852046 IVJ852046 JFF852046 JPB852046 JYX852046 KIT852046 KSP852046 LCL852046 LMH852046 LWD852046 MFZ852046 MPV852046 MZR852046 NJN852046 NTJ852046 ODF852046 ONB852046 OWX852046 PGT852046 PQP852046 QAL852046 QKH852046 QUD852046 RDZ852046 RNV852046 RXR852046 SHN852046 SRJ852046 TBF852046 TLB852046 TUX852046 UET852046 UOP852046 UYL852046 VIH852046 VSD852046 WBZ852046 WLV852046 WVR852046 JF917582 TB917582 ACX917582 AMT917582 AWP917582 BGL917582 BQH917582 CAD917582 CJZ917582 CTV917582 DDR917582 DNN917582 DXJ917582 EHF917582 ERB917582 FAX917582 FKT917582 FUP917582 GEL917582 GOH917582 GYD917582 HHZ917582 HRV917582 IBR917582 ILN917582 IVJ917582 JFF917582 JPB917582 JYX917582 KIT917582 KSP917582 LCL917582 LMH917582 LWD917582 MFZ917582 MPV917582 MZR917582 NJN917582 NTJ917582 ODF917582 ONB917582 OWX917582 PGT917582 PQP917582 QAL917582 QKH917582 QUD917582 RDZ917582 RNV917582 RXR917582 SHN917582 SRJ917582 TBF917582 TLB917582 TUX917582 UET917582 UOP917582 UYL917582 VIH917582 VSD917582 WBZ917582 WLV917582 WVR917582 JF983118 TB983118 ACX983118 AMT983118 AWP983118 BGL983118 BQH983118 CAD983118 CJZ983118 CTV983118 DDR983118 DNN983118 DXJ983118 EHF983118 ERB983118 FAX983118 FKT983118 FUP983118 GEL983118 GOH983118 GYD983118 HHZ983118 HRV983118 IBR983118 ILN983118 IVJ983118 JFF983118 JPB983118 JYX983118 KIT983118 KSP983118 LCL983118 LMH983118 LWD983118 MFZ983118 MPV983118 MZR983118 NJN983118 NTJ983118 ODF983118 ONB983118 OWX983118 PGT983118 PQP983118 QAL983118 QKH983118 QUD983118 RDZ983118 RNV983118 RXR983118 SHN983118 SRJ983118 TBF983118 TLB983118 TUX983118 UET983118 UOP983118 UYL983118 VIH983118 VSD983118 WBZ983118 WLV983118 WVR983118 JF65643 TB65643 ACX65643 AMT65643 AWP65643 BGL65643 BQH65643 CAD65643 CJZ65643 CTV65643 DDR65643 DNN65643 DXJ65643 EHF65643 ERB65643 FAX65643 FKT65643 FUP65643 GEL65643 GOH65643 GYD65643 HHZ65643 HRV65643 IBR65643 ILN65643 IVJ65643 JFF65643 JPB65643 JYX65643 KIT65643 KSP65643 LCL65643 LMH65643 LWD65643 MFZ65643 MPV65643 MZR65643 NJN65643 NTJ65643 ODF65643 ONB65643 OWX65643 PGT65643 PQP65643 QAL65643 QKH65643 QUD65643 RDZ65643 RNV65643 RXR65643 SHN65643 SRJ65643 TBF65643 TLB65643 TUX65643 UET65643 UOP65643 UYL65643 VIH65643 VSD65643 WBZ65643 WLV65643 WVR65643 JF131179 TB131179 ACX131179 AMT131179 AWP131179 BGL131179 BQH131179 CAD131179 CJZ131179 CTV131179 DDR131179 DNN131179 DXJ131179 EHF131179 ERB131179 FAX131179 FKT131179 FUP131179 GEL131179 GOH131179 GYD131179 HHZ131179 HRV131179 IBR131179 ILN131179 IVJ131179 JFF131179 JPB131179 JYX131179 KIT131179 KSP131179 LCL131179 LMH131179 LWD131179 MFZ131179 MPV131179 MZR131179 NJN131179 NTJ131179 ODF131179 ONB131179 OWX131179 PGT131179 PQP131179 QAL131179 QKH131179 QUD131179 RDZ131179 RNV131179 RXR131179 SHN131179 SRJ131179 TBF131179 TLB131179 TUX131179 UET131179 UOP131179 UYL131179 VIH131179 VSD131179 WBZ131179 WLV131179 WVR131179 JF196715 TB196715 ACX196715 AMT196715 AWP196715 BGL196715 BQH196715 CAD196715 CJZ196715 CTV196715 DDR196715 DNN196715 DXJ196715 EHF196715 ERB196715 FAX196715 FKT196715 FUP196715 GEL196715 GOH196715 GYD196715 HHZ196715 HRV196715 IBR196715 ILN196715 IVJ196715 JFF196715 JPB196715 JYX196715 KIT196715 KSP196715 LCL196715 LMH196715 LWD196715 MFZ196715 MPV196715 MZR196715 NJN196715 NTJ196715 ODF196715 ONB196715 OWX196715 PGT196715 PQP196715 QAL196715 QKH196715 QUD196715 RDZ196715 RNV196715 RXR196715 SHN196715 SRJ196715 TBF196715 TLB196715 TUX196715 UET196715 UOP196715 UYL196715 VIH196715 VSD196715 WBZ196715 WLV196715 WVR196715 JF262251 TB262251 ACX262251 AMT262251 AWP262251 BGL262251 BQH262251 CAD262251 CJZ262251 CTV262251 DDR262251 DNN262251 DXJ262251 EHF262251 ERB262251 FAX262251 FKT262251 FUP262251 GEL262251 GOH262251 GYD262251 HHZ262251 HRV262251 IBR262251 ILN262251 IVJ262251 JFF262251 JPB262251 JYX262251 KIT262251 KSP262251 LCL262251 LMH262251 LWD262251 MFZ262251 MPV262251 MZR262251 NJN262251 NTJ262251 ODF262251 ONB262251 OWX262251 PGT262251 PQP262251 QAL262251 QKH262251 QUD262251 RDZ262251 RNV262251 RXR262251 SHN262251 SRJ262251 TBF262251 TLB262251 TUX262251 UET262251 UOP262251 UYL262251 VIH262251 VSD262251 WBZ262251 WLV262251 WVR262251 JF327787 TB327787 ACX327787 AMT327787 AWP327787 BGL327787 BQH327787 CAD327787 CJZ327787 CTV327787 DDR327787 DNN327787 DXJ327787 EHF327787 ERB327787 FAX327787 FKT327787 FUP327787 GEL327787 GOH327787 GYD327787 HHZ327787 HRV327787 IBR327787 ILN327787 IVJ327787 JFF327787 JPB327787 JYX327787 KIT327787 KSP327787 LCL327787 LMH327787 LWD327787 MFZ327787 MPV327787 MZR327787 NJN327787 NTJ327787 ODF327787 ONB327787 OWX327787 PGT327787 PQP327787 QAL327787 QKH327787 QUD327787 RDZ327787 RNV327787 RXR327787 SHN327787 SRJ327787 TBF327787 TLB327787 TUX327787 UET327787 UOP327787 UYL327787 VIH327787 VSD327787 WBZ327787 WLV327787 WVR327787 JF393323 TB393323 ACX393323 AMT393323 AWP393323 BGL393323 BQH393323 CAD393323 CJZ393323 CTV393323 DDR393323 DNN393323 DXJ393323 EHF393323 ERB393323 FAX393323 FKT393323 FUP393323 GEL393323 GOH393323 GYD393323 HHZ393323 HRV393323 IBR393323 ILN393323 IVJ393323 JFF393323 JPB393323 JYX393323 KIT393323 KSP393323 LCL393323 LMH393323 LWD393323 MFZ393323 MPV393323 MZR393323 NJN393323 NTJ393323 ODF393323 ONB393323 OWX393323 PGT393323 PQP393323 QAL393323 QKH393323 QUD393323 RDZ393323 RNV393323 RXR393323 SHN393323 SRJ393323 TBF393323 TLB393323 TUX393323 UET393323 UOP393323 UYL393323 VIH393323 VSD393323 WBZ393323 WLV393323 WVR393323 JF458859 TB458859 ACX458859 AMT458859 AWP458859 BGL458859 BQH458859 CAD458859 CJZ458859 CTV458859 DDR458859 DNN458859 DXJ458859 EHF458859 ERB458859 FAX458859 FKT458859 FUP458859 GEL458859 GOH458859 GYD458859 HHZ458859 HRV458859 IBR458859 ILN458859 IVJ458859 JFF458859 JPB458859 JYX458859 KIT458859 KSP458859 LCL458859 LMH458859 LWD458859 MFZ458859 MPV458859 MZR458859 NJN458859 NTJ458859 ODF458859 ONB458859 OWX458859 PGT458859 PQP458859 QAL458859 QKH458859 QUD458859 RDZ458859 RNV458859 RXR458859 SHN458859 SRJ458859 TBF458859 TLB458859 TUX458859 UET458859 UOP458859 UYL458859 VIH458859 VSD458859 WBZ458859 WLV458859 WVR458859 JF524395 TB524395 ACX524395 AMT524395 AWP524395 BGL524395 BQH524395 CAD524395 CJZ524395 CTV524395 DDR524395 DNN524395 DXJ524395 EHF524395 ERB524395 FAX524395 FKT524395 FUP524395 GEL524395 GOH524395 GYD524395 HHZ524395 HRV524395 IBR524395 ILN524395 IVJ524395 JFF524395 JPB524395 JYX524395 KIT524395 KSP524395 LCL524395 LMH524395 LWD524395 MFZ524395 MPV524395 MZR524395 NJN524395 NTJ524395 ODF524395 ONB524395 OWX524395 PGT524395 PQP524395 QAL524395 QKH524395 QUD524395 RDZ524395 RNV524395 RXR524395 SHN524395 SRJ524395 TBF524395 TLB524395 TUX524395 UET524395 UOP524395 UYL524395 VIH524395 VSD524395 WBZ524395 WLV524395 WVR524395 JF589931 TB589931 ACX589931 AMT589931 AWP589931 BGL589931 BQH589931 CAD589931 CJZ589931 CTV589931 DDR589931 DNN589931 DXJ589931 EHF589931 ERB589931 FAX589931 FKT589931 FUP589931 GEL589931 GOH589931 GYD589931 HHZ589931 HRV589931 IBR589931 ILN589931 IVJ589931 JFF589931 JPB589931 JYX589931 KIT589931 KSP589931 LCL589931 LMH589931 LWD589931 MFZ589931 MPV589931 MZR589931 NJN589931 NTJ589931 ODF589931 ONB589931 OWX589931 PGT589931 PQP589931 QAL589931 QKH589931 QUD589931 RDZ589931 RNV589931 RXR589931 SHN589931 SRJ589931 TBF589931 TLB589931 TUX589931 UET589931 UOP589931 UYL589931 VIH589931 VSD589931 WBZ589931 WLV589931 WVR589931 JF655467 TB655467 ACX655467 AMT655467 AWP655467 BGL655467 BQH655467 CAD655467 CJZ655467 CTV655467 DDR655467 DNN655467 DXJ655467 EHF655467 ERB655467 FAX655467 FKT655467 FUP655467 GEL655467 GOH655467 GYD655467 HHZ655467 HRV655467 IBR655467 ILN655467 IVJ655467 JFF655467 JPB655467 JYX655467 KIT655467 KSP655467 LCL655467 LMH655467 LWD655467 MFZ655467 MPV655467 MZR655467 NJN655467 NTJ655467 ODF655467 ONB655467 OWX655467 PGT655467 PQP655467 QAL655467 QKH655467 QUD655467 RDZ655467 RNV655467 RXR655467 SHN655467 SRJ655467 TBF655467 TLB655467 TUX655467 UET655467 UOP655467 UYL655467 VIH655467 VSD655467 WBZ655467 WLV655467 WVR655467 JF721003 TB721003 ACX721003 AMT721003 AWP721003 BGL721003 BQH721003 CAD721003 CJZ721003 CTV721003 DDR721003 DNN721003 DXJ721003 EHF721003 ERB721003 FAX721003 FKT721003 FUP721003 GEL721003 GOH721003 GYD721003 HHZ721003 HRV721003 IBR721003 ILN721003 IVJ721003 JFF721003 JPB721003 JYX721003 KIT721003 KSP721003 LCL721003 LMH721003 LWD721003 MFZ721003 MPV721003 MZR721003 NJN721003 NTJ721003 ODF721003 ONB721003 OWX721003 PGT721003 PQP721003 QAL721003 QKH721003 QUD721003 RDZ721003 RNV721003 RXR721003 SHN721003 SRJ721003 TBF721003 TLB721003 TUX721003 UET721003 UOP721003 UYL721003 VIH721003 VSD721003 WBZ721003 WLV721003 WVR721003 JF786539 TB786539 ACX786539 AMT786539 AWP786539 BGL786539 BQH786539 CAD786539 CJZ786539 CTV786539 DDR786539 DNN786539 DXJ786539 EHF786539 ERB786539 FAX786539 FKT786539 FUP786539 GEL786539 GOH786539 GYD786539 HHZ786539 HRV786539 IBR786539 ILN786539 IVJ786539 JFF786539 JPB786539 JYX786539 KIT786539 KSP786539 LCL786539 LMH786539 LWD786539 MFZ786539 MPV786539 MZR786539 NJN786539 NTJ786539 ODF786539 ONB786539 OWX786539 PGT786539 PQP786539 QAL786539 QKH786539 QUD786539 RDZ786539 RNV786539 RXR786539 SHN786539 SRJ786539 TBF786539 TLB786539 TUX786539 UET786539 UOP786539 UYL786539 VIH786539 VSD786539 WBZ786539 WLV786539 WVR786539 JF852075 TB852075 ACX852075 AMT852075 AWP852075 BGL852075 BQH852075 CAD852075 CJZ852075 CTV852075 DDR852075 DNN852075 DXJ852075 EHF852075 ERB852075 FAX852075 FKT852075 FUP852075 GEL852075 GOH852075 GYD852075 HHZ852075 HRV852075 IBR852075 ILN852075 IVJ852075 JFF852075 JPB852075 JYX852075 KIT852075 KSP852075 LCL852075 LMH852075 LWD852075 MFZ852075 MPV852075 MZR852075 NJN852075 NTJ852075 ODF852075 ONB852075 OWX852075 PGT852075 PQP852075 QAL852075 QKH852075 QUD852075 RDZ852075 RNV852075 RXR852075 SHN852075 SRJ852075 TBF852075 TLB852075 TUX852075 UET852075 UOP852075 UYL852075 VIH852075 VSD852075 WBZ852075 WLV852075 WVR852075 JF917611 TB917611 ACX917611 AMT917611 AWP917611 BGL917611 BQH917611 CAD917611 CJZ917611 CTV917611 DDR917611 DNN917611 DXJ917611 EHF917611 ERB917611 FAX917611 FKT917611 FUP917611 GEL917611 GOH917611 GYD917611 HHZ917611 HRV917611 IBR917611 ILN917611 IVJ917611 JFF917611 JPB917611 JYX917611 KIT917611 KSP917611 LCL917611 LMH917611 LWD917611 MFZ917611 MPV917611 MZR917611 NJN917611 NTJ917611 ODF917611 ONB917611 OWX917611 PGT917611 PQP917611 QAL917611 QKH917611 QUD917611 RDZ917611 RNV917611 RXR917611 SHN917611 SRJ917611 TBF917611 TLB917611 TUX917611 UET917611 UOP917611 UYL917611 VIH917611 VSD917611 WBZ917611 WLV917611 WVR917611 JF983147 TB983147 ACX983147 AMT983147 AWP983147 BGL983147 BQH983147 CAD983147 CJZ983147 CTV983147 DDR983147 DNN983147 DXJ983147 EHF983147 ERB983147 FAX983147 FKT983147 FUP983147 GEL983147 GOH983147 GYD983147 HHZ983147 HRV983147 IBR983147 ILN983147 IVJ983147 JFF983147 JPB983147 JYX983147 KIT983147 KSP983147 LCL983147 LMH983147 LWD983147 MFZ983147 MPV983147 MZR983147 NJN983147 NTJ983147 ODF983147 ONB983147 OWX983147 PGT983147 PQP983147 QAL983147 QKH983147 QUD983147 RDZ983147 RNV983147 RXR983147 SHN983147 SRJ983147 TBF983147 TLB983147 TUX983147 UET983147 UOP983147 UYL983147 VIH983147 VSD983147 WBZ983147 WLV983147 WVR983147 JF65471:JF65472 TB65471:TB65472 ACX65471:ACX65472 AMT65471:AMT65472 AWP65471:AWP65472 BGL65471:BGL65472 BQH65471:BQH65472 CAD65471:CAD65472 CJZ65471:CJZ65472 CTV65471:CTV65472 DDR65471:DDR65472 DNN65471:DNN65472 DXJ65471:DXJ65472 EHF65471:EHF65472 ERB65471:ERB65472 FAX65471:FAX65472 FKT65471:FKT65472 FUP65471:FUP65472 GEL65471:GEL65472 GOH65471:GOH65472 GYD65471:GYD65472 HHZ65471:HHZ65472 HRV65471:HRV65472 IBR65471:IBR65472 ILN65471:ILN65472 IVJ65471:IVJ65472 JFF65471:JFF65472 JPB65471:JPB65472 JYX65471:JYX65472 KIT65471:KIT65472 KSP65471:KSP65472 LCL65471:LCL65472 LMH65471:LMH65472 LWD65471:LWD65472 MFZ65471:MFZ65472 MPV65471:MPV65472 MZR65471:MZR65472 NJN65471:NJN65472 NTJ65471:NTJ65472 ODF65471:ODF65472 ONB65471:ONB65472 OWX65471:OWX65472 PGT65471:PGT65472 PQP65471:PQP65472 QAL65471:QAL65472 QKH65471:QKH65472 QUD65471:QUD65472 RDZ65471:RDZ65472 RNV65471:RNV65472 RXR65471:RXR65472 SHN65471:SHN65472 SRJ65471:SRJ65472 TBF65471:TBF65472 TLB65471:TLB65472 TUX65471:TUX65472 UET65471:UET65472 UOP65471:UOP65472 UYL65471:UYL65472 VIH65471:VIH65472 VSD65471:VSD65472 WBZ65471:WBZ65472 WLV65471:WLV65472 WVR65471:WVR65472 JF131007:JF131008 TB131007:TB131008 ACX131007:ACX131008 AMT131007:AMT131008 AWP131007:AWP131008 BGL131007:BGL131008 BQH131007:BQH131008 CAD131007:CAD131008 CJZ131007:CJZ131008 CTV131007:CTV131008 DDR131007:DDR131008 DNN131007:DNN131008 DXJ131007:DXJ131008 EHF131007:EHF131008 ERB131007:ERB131008 FAX131007:FAX131008 FKT131007:FKT131008 FUP131007:FUP131008 GEL131007:GEL131008 GOH131007:GOH131008 GYD131007:GYD131008 HHZ131007:HHZ131008 HRV131007:HRV131008 IBR131007:IBR131008 ILN131007:ILN131008 IVJ131007:IVJ131008 JFF131007:JFF131008 JPB131007:JPB131008 JYX131007:JYX131008 KIT131007:KIT131008 KSP131007:KSP131008 LCL131007:LCL131008 LMH131007:LMH131008 LWD131007:LWD131008 MFZ131007:MFZ131008 MPV131007:MPV131008 MZR131007:MZR131008 NJN131007:NJN131008 NTJ131007:NTJ131008 ODF131007:ODF131008 ONB131007:ONB131008 OWX131007:OWX131008 PGT131007:PGT131008 PQP131007:PQP131008 QAL131007:QAL131008 QKH131007:QKH131008 QUD131007:QUD131008 RDZ131007:RDZ131008 RNV131007:RNV131008 RXR131007:RXR131008 SHN131007:SHN131008 SRJ131007:SRJ131008 TBF131007:TBF131008 TLB131007:TLB131008 TUX131007:TUX131008 UET131007:UET131008 UOP131007:UOP131008 UYL131007:UYL131008 VIH131007:VIH131008 VSD131007:VSD131008 WBZ131007:WBZ131008 WLV131007:WLV131008 WVR131007:WVR131008 JF196543:JF196544 TB196543:TB196544 ACX196543:ACX196544 AMT196543:AMT196544 AWP196543:AWP196544 BGL196543:BGL196544 BQH196543:BQH196544 CAD196543:CAD196544 CJZ196543:CJZ196544 CTV196543:CTV196544 DDR196543:DDR196544 DNN196543:DNN196544 DXJ196543:DXJ196544 EHF196543:EHF196544 ERB196543:ERB196544 FAX196543:FAX196544 FKT196543:FKT196544 FUP196543:FUP196544 GEL196543:GEL196544 GOH196543:GOH196544 GYD196543:GYD196544 HHZ196543:HHZ196544 HRV196543:HRV196544 IBR196543:IBR196544 ILN196543:ILN196544 IVJ196543:IVJ196544 JFF196543:JFF196544 JPB196543:JPB196544 JYX196543:JYX196544 KIT196543:KIT196544 KSP196543:KSP196544 LCL196543:LCL196544 LMH196543:LMH196544 LWD196543:LWD196544 MFZ196543:MFZ196544 MPV196543:MPV196544 MZR196543:MZR196544 NJN196543:NJN196544 NTJ196543:NTJ196544 ODF196543:ODF196544 ONB196543:ONB196544 OWX196543:OWX196544 PGT196543:PGT196544 PQP196543:PQP196544 QAL196543:QAL196544 QKH196543:QKH196544 QUD196543:QUD196544 RDZ196543:RDZ196544 RNV196543:RNV196544 RXR196543:RXR196544 SHN196543:SHN196544 SRJ196543:SRJ196544 TBF196543:TBF196544 TLB196543:TLB196544 TUX196543:TUX196544 UET196543:UET196544 UOP196543:UOP196544 UYL196543:UYL196544 VIH196543:VIH196544 VSD196543:VSD196544 WBZ196543:WBZ196544 WLV196543:WLV196544 WVR196543:WVR196544 JF262079:JF262080 TB262079:TB262080 ACX262079:ACX262080 AMT262079:AMT262080 AWP262079:AWP262080 BGL262079:BGL262080 BQH262079:BQH262080 CAD262079:CAD262080 CJZ262079:CJZ262080 CTV262079:CTV262080 DDR262079:DDR262080 DNN262079:DNN262080 DXJ262079:DXJ262080 EHF262079:EHF262080 ERB262079:ERB262080 FAX262079:FAX262080 FKT262079:FKT262080 FUP262079:FUP262080 GEL262079:GEL262080 GOH262079:GOH262080 GYD262079:GYD262080 HHZ262079:HHZ262080 HRV262079:HRV262080 IBR262079:IBR262080 ILN262079:ILN262080 IVJ262079:IVJ262080 JFF262079:JFF262080 JPB262079:JPB262080 JYX262079:JYX262080 KIT262079:KIT262080 KSP262079:KSP262080 LCL262079:LCL262080 LMH262079:LMH262080 LWD262079:LWD262080 MFZ262079:MFZ262080 MPV262079:MPV262080 MZR262079:MZR262080 NJN262079:NJN262080 NTJ262079:NTJ262080 ODF262079:ODF262080 ONB262079:ONB262080 OWX262079:OWX262080 PGT262079:PGT262080 PQP262079:PQP262080 QAL262079:QAL262080 QKH262079:QKH262080 QUD262079:QUD262080 RDZ262079:RDZ262080 RNV262079:RNV262080 RXR262079:RXR262080 SHN262079:SHN262080 SRJ262079:SRJ262080 TBF262079:TBF262080 TLB262079:TLB262080 TUX262079:TUX262080 UET262079:UET262080 UOP262079:UOP262080 UYL262079:UYL262080 VIH262079:VIH262080 VSD262079:VSD262080 WBZ262079:WBZ262080 WLV262079:WLV262080 WVR262079:WVR262080 JF327615:JF327616 TB327615:TB327616 ACX327615:ACX327616 AMT327615:AMT327616 AWP327615:AWP327616 BGL327615:BGL327616 BQH327615:BQH327616 CAD327615:CAD327616 CJZ327615:CJZ327616 CTV327615:CTV327616 DDR327615:DDR327616 DNN327615:DNN327616 DXJ327615:DXJ327616 EHF327615:EHF327616 ERB327615:ERB327616 FAX327615:FAX327616 FKT327615:FKT327616 FUP327615:FUP327616 GEL327615:GEL327616 GOH327615:GOH327616 GYD327615:GYD327616 HHZ327615:HHZ327616 HRV327615:HRV327616 IBR327615:IBR327616 ILN327615:ILN327616 IVJ327615:IVJ327616 JFF327615:JFF327616 JPB327615:JPB327616 JYX327615:JYX327616 KIT327615:KIT327616 KSP327615:KSP327616 LCL327615:LCL327616 LMH327615:LMH327616 LWD327615:LWD327616 MFZ327615:MFZ327616 MPV327615:MPV327616 MZR327615:MZR327616 NJN327615:NJN327616 NTJ327615:NTJ327616 ODF327615:ODF327616 ONB327615:ONB327616 OWX327615:OWX327616 PGT327615:PGT327616 PQP327615:PQP327616 QAL327615:QAL327616 QKH327615:QKH327616 QUD327615:QUD327616 RDZ327615:RDZ327616 RNV327615:RNV327616 RXR327615:RXR327616 SHN327615:SHN327616 SRJ327615:SRJ327616 TBF327615:TBF327616 TLB327615:TLB327616 TUX327615:TUX327616 UET327615:UET327616 UOP327615:UOP327616 UYL327615:UYL327616 VIH327615:VIH327616 VSD327615:VSD327616 WBZ327615:WBZ327616 WLV327615:WLV327616 WVR327615:WVR327616 JF393151:JF393152 TB393151:TB393152 ACX393151:ACX393152 AMT393151:AMT393152 AWP393151:AWP393152 BGL393151:BGL393152 BQH393151:BQH393152 CAD393151:CAD393152 CJZ393151:CJZ393152 CTV393151:CTV393152 DDR393151:DDR393152 DNN393151:DNN393152 DXJ393151:DXJ393152 EHF393151:EHF393152 ERB393151:ERB393152 FAX393151:FAX393152 FKT393151:FKT393152 FUP393151:FUP393152 GEL393151:GEL393152 GOH393151:GOH393152 GYD393151:GYD393152 HHZ393151:HHZ393152 HRV393151:HRV393152 IBR393151:IBR393152 ILN393151:ILN393152 IVJ393151:IVJ393152 JFF393151:JFF393152 JPB393151:JPB393152 JYX393151:JYX393152 KIT393151:KIT393152 KSP393151:KSP393152 LCL393151:LCL393152 LMH393151:LMH393152 LWD393151:LWD393152 MFZ393151:MFZ393152 MPV393151:MPV393152 MZR393151:MZR393152 NJN393151:NJN393152 NTJ393151:NTJ393152 ODF393151:ODF393152 ONB393151:ONB393152 OWX393151:OWX393152 PGT393151:PGT393152 PQP393151:PQP393152 QAL393151:QAL393152 QKH393151:QKH393152 QUD393151:QUD393152 RDZ393151:RDZ393152 RNV393151:RNV393152 RXR393151:RXR393152 SHN393151:SHN393152 SRJ393151:SRJ393152 TBF393151:TBF393152 TLB393151:TLB393152 TUX393151:TUX393152 UET393151:UET393152 UOP393151:UOP393152 UYL393151:UYL393152 VIH393151:VIH393152 VSD393151:VSD393152 WBZ393151:WBZ393152 WLV393151:WLV393152 WVR393151:WVR393152 JF458687:JF458688 TB458687:TB458688 ACX458687:ACX458688 AMT458687:AMT458688 AWP458687:AWP458688 BGL458687:BGL458688 BQH458687:BQH458688 CAD458687:CAD458688 CJZ458687:CJZ458688 CTV458687:CTV458688 DDR458687:DDR458688 DNN458687:DNN458688 DXJ458687:DXJ458688 EHF458687:EHF458688 ERB458687:ERB458688 FAX458687:FAX458688 FKT458687:FKT458688 FUP458687:FUP458688 GEL458687:GEL458688 GOH458687:GOH458688 GYD458687:GYD458688 HHZ458687:HHZ458688 HRV458687:HRV458688 IBR458687:IBR458688 ILN458687:ILN458688 IVJ458687:IVJ458688 JFF458687:JFF458688 JPB458687:JPB458688 JYX458687:JYX458688 KIT458687:KIT458688 KSP458687:KSP458688 LCL458687:LCL458688 LMH458687:LMH458688 LWD458687:LWD458688 MFZ458687:MFZ458688 MPV458687:MPV458688 MZR458687:MZR458688 NJN458687:NJN458688 NTJ458687:NTJ458688 ODF458687:ODF458688 ONB458687:ONB458688 OWX458687:OWX458688 PGT458687:PGT458688 PQP458687:PQP458688 QAL458687:QAL458688 QKH458687:QKH458688 QUD458687:QUD458688 RDZ458687:RDZ458688 RNV458687:RNV458688 RXR458687:RXR458688 SHN458687:SHN458688 SRJ458687:SRJ458688 TBF458687:TBF458688 TLB458687:TLB458688 TUX458687:TUX458688 UET458687:UET458688 UOP458687:UOP458688 UYL458687:UYL458688 VIH458687:VIH458688 VSD458687:VSD458688 WBZ458687:WBZ458688 WLV458687:WLV458688 WVR458687:WVR458688 JF524223:JF524224 TB524223:TB524224 ACX524223:ACX524224 AMT524223:AMT524224 AWP524223:AWP524224 BGL524223:BGL524224 BQH524223:BQH524224 CAD524223:CAD524224 CJZ524223:CJZ524224 CTV524223:CTV524224 DDR524223:DDR524224 DNN524223:DNN524224 DXJ524223:DXJ524224 EHF524223:EHF524224 ERB524223:ERB524224 FAX524223:FAX524224 FKT524223:FKT524224 FUP524223:FUP524224 GEL524223:GEL524224 GOH524223:GOH524224 GYD524223:GYD524224 HHZ524223:HHZ524224 HRV524223:HRV524224 IBR524223:IBR524224 ILN524223:ILN524224 IVJ524223:IVJ524224 JFF524223:JFF524224 JPB524223:JPB524224 JYX524223:JYX524224 KIT524223:KIT524224 KSP524223:KSP524224 LCL524223:LCL524224 LMH524223:LMH524224 LWD524223:LWD524224 MFZ524223:MFZ524224 MPV524223:MPV524224 MZR524223:MZR524224 NJN524223:NJN524224 NTJ524223:NTJ524224 ODF524223:ODF524224 ONB524223:ONB524224 OWX524223:OWX524224 PGT524223:PGT524224 PQP524223:PQP524224 QAL524223:QAL524224 QKH524223:QKH524224 QUD524223:QUD524224 RDZ524223:RDZ524224 RNV524223:RNV524224 RXR524223:RXR524224 SHN524223:SHN524224 SRJ524223:SRJ524224 TBF524223:TBF524224 TLB524223:TLB524224 TUX524223:TUX524224 UET524223:UET524224 UOP524223:UOP524224 UYL524223:UYL524224 VIH524223:VIH524224 VSD524223:VSD524224 WBZ524223:WBZ524224 WLV524223:WLV524224 WVR524223:WVR524224 JF589759:JF589760 TB589759:TB589760 ACX589759:ACX589760 AMT589759:AMT589760 AWP589759:AWP589760 BGL589759:BGL589760 BQH589759:BQH589760 CAD589759:CAD589760 CJZ589759:CJZ589760 CTV589759:CTV589760 DDR589759:DDR589760 DNN589759:DNN589760 DXJ589759:DXJ589760 EHF589759:EHF589760 ERB589759:ERB589760 FAX589759:FAX589760 FKT589759:FKT589760 FUP589759:FUP589760 GEL589759:GEL589760 GOH589759:GOH589760 GYD589759:GYD589760 HHZ589759:HHZ589760 HRV589759:HRV589760 IBR589759:IBR589760 ILN589759:ILN589760 IVJ589759:IVJ589760 JFF589759:JFF589760 JPB589759:JPB589760 JYX589759:JYX589760 KIT589759:KIT589760 KSP589759:KSP589760 LCL589759:LCL589760 LMH589759:LMH589760 LWD589759:LWD589760 MFZ589759:MFZ589760 MPV589759:MPV589760 MZR589759:MZR589760 NJN589759:NJN589760 NTJ589759:NTJ589760 ODF589759:ODF589760 ONB589759:ONB589760 OWX589759:OWX589760 PGT589759:PGT589760 PQP589759:PQP589760 QAL589759:QAL589760 QKH589759:QKH589760 QUD589759:QUD589760 RDZ589759:RDZ589760 RNV589759:RNV589760 RXR589759:RXR589760 SHN589759:SHN589760 SRJ589759:SRJ589760 TBF589759:TBF589760 TLB589759:TLB589760 TUX589759:TUX589760 UET589759:UET589760 UOP589759:UOP589760 UYL589759:UYL589760 VIH589759:VIH589760 VSD589759:VSD589760 WBZ589759:WBZ589760 WLV589759:WLV589760 WVR589759:WVR589760 JF655295:JF655296 TB655295:TB655296 ACX655295:ACX655296 AMT655295:AMT655296 AWP655295:AWP655296 BGL655295:BGL655296 BQH655295:BQH655296 CAD655295:CAD655296 CJZ655295:CJZ655296 CTV655295:CTV655296 DDR655295:DDR655296 DNN655295:DNN655296 DXJ655295:DXJ655296 EHF655295:EHF655296 ERB655295:ERB655296 FAX655295:FAX655296 FKT655295:FKT655296 FUP655295:FUP655296 GEL655295:GEL655296 GOH655295:GOH655296 GYD655295:GYD655296 HHZ655295:HHZ655296 HRV655295:HRV655296 IBR655295:IBR655296 ILN655295:ILN655296 IVJ655295:IVJ655296 JFF655295:JFF655296 JPB655295:JPB655296 JYX655295:JYX655296 KIT655295:KIT655296 KSP655295:KSP655296 LCL655295:LCL655296 LMH655295:LMH655296 LWD655295:LWD655296 MFZ655295:MFZ655296 MPV655295:MPV655296 MZR655295:MZR655296 NJN655295:NJN655296 NTJ655295:NTJ655296 ODF655295:ODF655296 ONB655295:ONB655296 OWX655295:OWX655296 PGT655295:PGT655296 PQP655295:PQP655296 QAL655295:QAL655296 QKH655295:QKH655296 QUD655295:QUD655296 RDZ655295:RDZ655296 RNV655295:RNV655296 RXR655295:RXR655296 SHN655295:SHN655296 SRJ655295:SRJ655296 TBF655295:TBF655296 TLB655295:TLB655296 TUX655295:TUX655296 UET655295:UET655296 UOP655295:UOP655296 UYL655295:UYL655296 VIH655295:VIH655296 VSD655295:VSD655296 WBZ655295:WBZ655296 WLV655295:WLV655296 WVR655295:WVR655296 JF720831:JF720832 TB720831:TB720832 ACX720831:ACX720832 AMT720831:AMT720832 AWP720831:AWP720832 BGL720831:BGL720832 BQH720831:BQH720832 CAD720831:CAD720832 CJZ720831:CJZ720832 CTV720831:CTV720832 DDR720831:DDR720832 DNN720831:DNN720832 DXJ720831:DXJ720832 EHF720831:EHF720832 ERB720831:ERB720832 FAX720831:FAX720832 FKT720831:FKT720832 FUP720831:FUP720832 GEL720831:GEL720832 GOH720831:GOH720832 GYD720831:GYD720832 HHZ720831:HHZ720832 HRV720831:HRV720832 IBR720831:IBR720832 ILN720831:ILN720832 IVJ720831:IVJ720832 JFF720831:JFF720832 JPB720831:JPB720832 JYX720831:JYX720832 KIT720831:KIT720832 KSP720831:KSP720832 LCL720831:LCL720832 LMH720831:LMH720832 LWD720831:LWD720832 MFZ720831:MFZ720832 MPV720831:MPV720832 MZR720831:MZR720832 NJN720831:NJN720832 NTJ720831:NTJ720832 ODF720831:ODF720832 ONB720831:ONB720832 OWX720831:OWX720832 PGT720831:PGT720832 PQP720831:PQP720832 QAL720831:QAL720832 QKH720831:QKH720832 QUD720831:QUD720832 RDZ720831:RDZ720832 RNV720831:RNV720832 RXR720831:RXR720832 SHN720831:SHN720832 SRJ720831:SRJ720832 TBF720831:TBF720832 TLB720831:TLB720832 TUX720831:TUX720832 UET720831:UET720832 UOP720831:UOP720832 UYL720831:UYL720832 VIH720831:VIH720832 VSD720831:VSD720832 WBZ720831:WBZ720832 WLV720831:WLV720832 WVR720831:WVR720832 JF786367:JF786368 TB786367:TB786368 ACX786367:ACX786368 AMT786367:AMT786368 AWP786367:AWP786368 BGL786367:BGL786368 BQH786367:BQH786368 CAD786367:CAD786368 CJZ786367:CJZ786368 CTV786367:CTV786368 DDR786367:DDR786368 DNN786367:DNN786368 DXJ786367:DXJ786368 EHF786367:EHF786368 ERB786367:ERB786368 FAX786367:FAX786368 FKT786367:FKT786368 FUP786367:FUP786368 GEL786367:GEL786368 GOH786367:GOH786368 GYD786367:GYD786368 HHZ786367:HHZ786368 HRV786367:HRV786368 IBR786367:IBR786368 ILN786367:ILN786368 IVJ786367:IVJ786368 JFF786367:JFF786368 JPB786367:JPB786368 JYX786367:JYX786368 KIT786367:KIT786368 KSP786367:KSP786368 LCL786367:LCL786368 LMH786367:LMH786368 LWD786367:LWD786368 MFZ786367:MFZ786368 MPV786367:MPV786368 MZR786367:MZR786368 NJN786367:NJN786368 NTJ786367:NTJ786368 ODF786367:ODF786368 ONB786367:ONB786368 OWX786367:OWX786368 PGT786367:PGT786368 PQP786367:PQP786368 QAL786367:QAL786368 QKH786367:QKH786368 QUD786367:QUD786368 RDZ786367:RDZ786368 RNV786367:RNV786368 RXR786367:RXR786368 SHN786367:SHN786368 SRJ786367:SRJ786368 TBF786367:TBF786368 TLB786367:TLB786368 TUX786367:TUX786368 UET786367:UET786368 UOP786367:UOP786368 UYL786367:UYL786368 VIH786367:VIH786368 VSD786367:VSD786368 WBZ786367:WBZ786368 WLV786367:WLV786368 WVR786367:WVR786368 JF851903:JF851904 TB851903:TB851904 ACX851903:ACX851904 AMT851903:AMT851904 AWP851903:AWP851904 BGL851903:BGL851904 BQH851903:BQH851904 CAD851903:CAD851904 CJZ851903:CJZ851904 CTV851903:CTV851904 DDR851903:DDR851904 DNN851903:DNN851904 DXJ851903:DXJ851904 EHF851903:EHF851904 ERB851903:ERB851904 FAX851903:FAX851904 FKT851903:FKT851904 FUP851903:FUP851904 GEL851903:GEL851904 GOH851903:GOH851904 GYD851903:GYD851904 HHZ851903:HHZ851904 HRV851903:HRV851904 IBR851903:IBR851904 ILN851903:ILN851904 IVJ851903:IVJ851904 JFF851903:JFF851904 JPB851903:JPB851904 JYX851903:JYX851904 KIT851903:KIT851904 KSP851903:KSP851904 LCL851903:LCL851904 LMH851903:LMH851904 LWD851903:LWD851904 MFZ851903:MFZ851904 MPV851903:MPV851904 MZR851903:MZR851904 NJN851903:NJN851904 NTJ851903:NTJ851904 ODF851903:ODF851904 ONB851903:ONB851904 OWX851903:OWX851904 PGT851903:PGT851904 PQP851903:PQP851904 QAL851903:QAL851904 QKH851903:QKH851904 QUD851903:QUD851904 RDZ851903:RDZ851904 RNV851903:RNV851904 RXR851903:RXR851904 SHN851903:SHN851904 SRJ851903:SRJ851904 TBF851903:TBF851904 TLB851903:TLB851904 TUX851903:TUX851904 UET851903:UET851904 UOP851903:UOP851904 UYL851903:UYL851904 VIH851903:VIH851904 VSD851903:VSD851904 WBZ851903:WBZ851904 WLV851903:WLV851904 WVR851903:WVR851904 JF917439:JF917440 TB917439:TB917440 ACX917439:ACX917440 AMT917439:AMT917440 AWP917439:AWP917440 BGL917439:BGL917440 BQH917439:BQH917440 CAD917439:CAD917440 CJZ917439:CJZ917440 CTV917439:CTV917440 DDR917439:DDR917440 DNN917439:DNN917440 DXJ917439:DXJ917440 EHF917439:EHF917440 ERB917439:ERB917440 FAX917439:FAX917440 FKT917439:FKT917440 FUP917439:FUP917440 GEL917439:GEL917440 GOH917439:GOH917440 GYD917439:GYD917440 HHZ917439:HHZ917440 HRV917439:HRV917440 IBR917439:IBR917440 ILN917439:ILN917440 IVJ917439:IVJ917440 JFF917439:JFF917440 JPB917439:JPB917440 JYX917439:JYX917440 KIT917439:KIT917440 KSP917439:KSP917440 LCL917439:LCL917440 LMH917439:LMH917440 LWD917439:LWD917440 MFZ917439:MFZ917440 MPV917439:MPV917440 MZR917439:MZR917440 NJN917439:NJN917440 NTJ917439:NTJ917440 ODF917439:ODF917440 ONB917439:ONB917440 OWX917439:OWX917440 PGT917439:PGT917440 PQP917439:PQP917440 QAL917439:QAL917440 QKH917439:QKH917440 QUD917439:QUD917440 RDZ917439:RDZ917440 RNV917439:RNV917440 RXR917439:RXR917440 SHN917439:SHN917440 SRJ917439:SRJ917440 TBF917439:TBF917440 TLB917439:TLB917440 TUX917439:TUX917440 UET917439:UET917440 UOP917439:UOP917440 UYL917439:UYL917440 VIH917439:VIH917440 VSD917439:VSD917440 WBZ917439:WBZ917440 WLV917439:WLV917440 WVR917439:WVR917440 JF982975:JF982976 TB982975:TB982976 ACX982975:ACX982976 AMT982975:AMT982976 AWP982975:AWP982976 BGL982975:BGL982976 BQH982975:BQH982976 CAD982975:CAD982976 CJZ982975:CJZ982976 CTV982975:CTV982976 DDR982975:DDR982976 DNN982975:DNN982976 DXJ982975:DXJ982976 EHF982975:EHF982976 ERB982975:ERB982976 FAX982975:FAX982976 FKT982975:FKT982976 FUP982975:FUP982976 GEL982975:GEL982976 GOH982975:GOH982976 GYD982975:GYD982976 HHZ982975:HHZ982976 HRV982975:HRV982976 IBR982975:IBR982976 ILN982975:ILN982976 IVJ982975:IVJ982976 JFF982975:JFF982976 JPB982975:JPB982976 JYX982975:JYX982976 KIT982975:KIT982976 KSP982975:KSP982976 LCL982975:LCL982976 LMH982975:LMH982976 LWD982975:LWD982976 MFZ982975:MFZ982976 MPV982975:MPV982976 MZR982975:MZR982976 NJN982975:NJN982976 NTJ982975:NTJ982976 ODF982975:ODF982976 ONB982975:ONB982976 OWX982975:OWX982976 PGT982975:PGT982976 PQP982975:PQP982976 QAL982975:QAL982976 QKH982975:QKH982976 QUD982975:QUD982976 RDZ982975:RDZ982976 RNV982975:RNV982976 RXR982975:RXR982976 SHN982975:SHN982976 SRJ982975:SRJ982976 TBF982975:TBF982976 TLB982975:TLB982976 TUX982975:TUX982976 UET982975:UET982976 UOP982975:UOP982976 UYL982975:UYL982976 VIH982975:VIH982976 VSD982975:VSD982976 WBZ982975:WBZ982976 WLV982975:WLV982976 WVR982975:WVR982976 JF65664:JF65666 TB65664:TB65666 ACX65664:ACX65666 AMT65664:AMT65666 AWP65664:AWP65666 BGL65664:BGL65666 BQH65664:BQH65666 CAD65664:CAD65666 CJZ65664:CJZ65666 CTV65664:CTV65666 DDR65664:DDR65666 DNN65664:DNN65666 DXJ65664:DXJ65666 EHF65664:EHF65666 ERB65664:ERB65666 FAX65664:FAX65666 FKT65664:FKT65666 FUP65664:FUP65666 GEL65664:GEL65666 GOH65664:GOH65666 GYD65664:GYD65666 HHZ65664:HHZ65666 HRV65664:HRV65666 IBR65664:IBR65666 ILN65664:ILN65666 IVJ65664:IVJ65666 JFF65664:JFF65666 JPB65664:JPB65666 JYX65664:JYX65666 KIT65664:KIT65666 KSP65664:KSP65666 LCL65664:LCL65666 LMH65664:LMH65666 LWD65664:LWD65666 MFZ65664:MFZ65666 MPV65664:MPV65666 MZR65664:MZR65666 NJN65664:NJN65666 NTJ65664:NTJ65666 ODF65664:ODF65666 ONB65664:ONB65666 OWX65664:OWX65666 PGT65664:PGT65666 PQP65664:PQP65666 QAL65664:QAL65666 QKH65664:QKH65666 QUD65664:QUD65666 RDZ65664:RDZ65666 RNV65664:RNV65666 RXR65664:RXR65666 SHN65664:SHN65666 SRJ65664:SRJ65666 TBF65664:TBF65666 TLB65664:TLB65666 TUX65664:TUX65666 UET65664:UET65666 UOP65664:UOP65666 UYL65664:UYL65666 VIH65664:VIH65666 VSD65664:VSD65666 WBZ65664:WBZ65666 WLV65664:WLV65666 WVR65664:WVR65666 JF131200:JF131202 TB131200:TB131202 ACX131200:ACX131202 AMT131200:AMT131202 AWP131200:AWP131202 BGL131200:BGL131202 BQH131200:BQH131202 CAD131200:CAD131202 CJZ131200:CJZ131202 CTV131200:CTV131202 DDR131200:DDR131202 DNN131200:DNN131202 DXJ131200:DXJ131202 EHF131200:EHF131202 ERB131200:ERB131202 FAX131200:FAX131202 FKT131200:FKT131202 FUP131200:FUP131202 GEL131200:GEL131202 GOH131200:GOH131202 GYD131200:GYD131202 HHZ131200:HHZ131202 HRV131200:HRV131202 IBR131200:IBR131202 ILN131200:ILN131202 IVJ131200:IVJ131202 JFF131200:JFF131202 JPB131200:JPB131202 JYX131200:JYX131202 KIT131200:KIT131202 KSP131200:KSP131202 LCL131200:LCL131202 LMH131200:LMH131202 LWD131200:LWD131202 MFZ131200:MFZ131202 MPV131200:MPV131202 MZR131200:MZR131202 NJN131200:NJN131202 NTJ131200:NTJ131202 ODF131200:ODF131202 ONB131200:ONB131202 OWX131200:OWX131202 PGT131200:PGT131202 PQP131200:PQP131202 QAL131200:QAL131202 QKH131200:QKH131202 QUD131200:QUD131202 RDZ131200:RDZ131202 RNV131200:RNV131202 RXR131200:RXR131202 SHN131200:SHN131202 SRJ131200:SRJ131202 TBF131200:TBF131202 TLB131200:TLB131202 TUX131200:TUX131202 UET131200:UET131202 UOP131200:UOP131202 UYL131200:UYL131202 VIH131200:VIH131202 VSD131200:VSD131202 WBZ131200:WBZ131202 WLV131200:WLV131202 WVR131200:WVR131202 JF196736:JF196738 TB196736:TB196738 ACX196736:ACX196738 AMT196736:AMT196738 AWP196736:AWP196738 BGL196736:BGL196738 BQH196736:BQH196738 CAD196736:CAD196738 CJZ196736:CJZ196738 CTV196736:CTV196738 DDR196736:DDR196738 DNN196736:DNN196738 DXJ196736:DXJ196738 EHF196736:EHF196738 ERB196736:ERB196738 FAX196736:FAX196738 FKT196736:FKT196738 FUP196736:FUP196738 GEL196736:GEL196738 GOH196736:GOH196738 GYD196736:GYD196738 HHZ196736:HHZ196738 HRV196736:HRV196738 IBR196736:IBR196738 ILN196736:ILN196738 IVJ196736:IVJ196738 JFF196736:JFF196738 JPB196736:JPB196738 JYX196736:JYX196738 KIT196736:KIT196738 KSP196736:KSP196738 LCL196736:LCL196738 LMH196736:LMH196738 LWD196736:LWD196738 MFZ196736:MFZ196738 MPV196736:MPV196738 MZR196736:MZR196738 NJN196736:NJN196738 NTJ196736:NTJ196738 ODF196736:ODF196738 ONB196736:ONB196738 OWX196736:OWX196738 PGT196736:PGT196738 PQP196736:PQP196738 QAL196736:QAL196738 QKH196736:QKH196738 QUD196736:QUD196738 RDZ196736:RDZ196738 RNV196736:RNV196738 RXR196736:RXR196738 SHN196736:SHN196738 SRJ196736:SRJ196738 TBF196736:TBF196738 TLB196736:TLB196738 TUX196736:TUX196738 UET196736:UET196738 UOP196736:UOP196738 UYL196736:UYL196738 VIH196736:VIH196738 VSD196736:VSD196738 WBZ196736:WBZ196738 WLV196736:WLV196738 WVR196736:WVR196738 JF262272:JF262274 TB262272:TB262274 ACX262272:ACX262274 AMT262272:AMT262274 AWP262272:AWP262274 BGL262272:BGL262274 BQH262272:BQH262274 CAD262272:CAD262274 CJZ262272:CJZ262274 CTV262272:CTV262274 DDR262272:DDR262274 DNN262272:DNN262274 DXJ262272:DXJ262274 EHF262272:EHF262274 ERB262272:ERB262274 FAX262272:FAX262274 FKT262272:FKT262274 FUP262272:FUP262274 GEL262272:GEL262274 GOH262272:GOH262274 GYD262272:GYD262274 HHZ262272:HHZ262274 HRV262272:HRV262274 IBR262272:IBR262274 ILN262272:ILN262274 IVJ262272:IVJ262274 JFF262272:JFF262274 JPB262272:JPB262274 JYX262272:JYX262274 KIT262272:KIT262274 KSP262272:KSP262274 LCL262272:LCL262274 LMH262272:LMH262274 LWD262272:LWD262274 MFZ262272:MFZ262274 MPV262272:MPV262274 MZR262272:MZR262274 NJN262272:NJN262274 NTJ262272:NTJ262274 ODF262272:ODF262274 ONB262272:ONB262274 OWX262272:OWX262274 PGT262272:PGT262274 PQP262272:PQP262274 QAL262272:QAL262274 QKH262272:QKH262274 QUD262272:QUD262274 RDZ262272:RDZ262274 RNV262272:RNV262274 RXR262272:RXR262274 SHN262272:SHN262274 SRJ262272:SRJ262274 TBF262272:TBF262274 TLB262272:TLB262274 TUX262272:TUX262274 UET262272:UET262274 UOP262272:UOP262274 UYL262272:UYL262274 VIH262272:VIH262274 VSD262272:VSD262274 WBZ262272:WBZ262274 WLV262272:WLV262274 WVR262272:WVR262274 JF327808:JF327810 TB327808:TB327810 ACX327808:ACX327810 AMT327808:AMT327810 AWP327808:AWP327810 BGL327808:BGL327810 BQH327808:BQH327810 CAD327808:CAD327810 CJZ327808:CJZ327810 CTV327808:CTV327810 DDR327808:DDR327810 DNN327808:DNN327810 DXJ327808:DXJ327810 EHF327808:EHF327810 ERB327808:ERB327810 FAX327808:FAX327810 FKT327808:FKT327810 FUP327808:FUP327810 GEL327808:GEL327810 GOH327808:GOH327810 GYD327808:GYD327810 HHZ327808:HHZ327810 HRV327808:HRV327810 IBR327808:IBR327810 ILN327808:ILN327810 IVJ327808:IVJ327810 JFF327808:JFF327810 JPB327808:JPB327810 JYX327808:JYX327810 KIT327808:KIT327810 KSP327808:KSP327810 LCL327808:LCL327810 LMH327808:LMH327810 LWD327808:LWD327810 MFZ327808:MFZ327810 MPV327808:MPV327810 MZR327808:MZR327810 NJN327808:NJN327810 NTJ327808:NTJ327810 ODF327808:ODF327810 ONB327808:ONB327810 OWX327808:OWX327810 PGT327808:PGT327810 PQP327808:PQP327810 QAL327808:QAL327810 QKH327808:QKH327810 QUD327808:QUD327810 RDZ327808:RDZ327810 RNV327808:RNV327810 RXR327808:RXR327810 SHN327808:SHN327810 SRJ327808:SRJ327810 TBF327808:TBF327810 TLB327808:TLB327810 TUX327808:TUX327810 UET327808:UET327810 UOP327808:UOP327810 UYL327808:UYL327810 VIH327808:VIH327810 VSD327808:VSD327810 WBZ327808:WBZ327810 WLV327808:WLV327810 WVR327808:WVR327810 JF393344:JF393346 TB393344:TB393346 ACX393344:ACX393346 AMT393344:AMT393346 AWP393344:AWP393346 BGL393344:BGL393346 BQH393344:BQH393346 CAD393344:CAD393346 CJZ393344:CJZ393346 CTV393344:CTV393346 DDR393344:DDR393346 DNN393344:DNN393346 DXJ393344:DXJ393346 EHF393344:EHF393346 ERB393344:ERB393346 FAX393344:FAX393346 FKT393344:FKT393346 FUP393344:FUP393346 GEL393344:GEL393346 GOH393344:GOH393346 GYD393344:GYD393346 HHZ393344:HHZ393346 HRV393344:HRV393346 IBR393344:IBR393346 ILN393344:ILN393346 IVJ393344:IVJ393346 JFF393344:JFF393346 JPB393344:JPB393346 JYX393344:JYX393346 KIT393344:KIT393346 KSP393344:KSP393346 LCL393344:LCL393346 LMH393344:LMH393346 LWD393344:LWD393346 MFZ393344:MFZ393346 MPV393344:MPV393346 MZR393344:MZR393346 NJN393344:NJN393346 NTJ393344:NTJ393346 ODF393344:ODF393346 ONB393344:ONB393346 OWX393344:OWX393346 PGT393344:PGT393346 PQP393344:PQP393346 QAL393344:QAL393346 QKH393344:QKH393346 QUD393344:QUD393346 RDZ393344:RDZ393346 RNV393344:RNV393346 RXR393344:RXR393346 SHN393344:SHN393346 SRJ393344:SRJ393346 TBF393344:TBF393346 TLB393344:TLB393346 TUX393344:TUX393346 UET393344:UET393346 UOP393344:UOP393346 UYL393344:UYL393346 VIH393344:VIH393346 VSD393344:VSD393346 WBZ393344:WBZ393346 WLV393344:WLV393346 WVR393344:WVR393346 JF458880:JF458882 TB458880:TB458882 ACX458880:ACX458882 AMT458880:AMT458882 AWP458880:AWP458882 BGL458880:BGL458882 BQH458880:BQH458882 CAD458880:CAD458882 CJZ458880:CJZ458882 CTV458880:CTV458882 DDR458880:DDR458882 DNN458880:DNN458882 DXJ458880:DXJ458882 EHF458880:EHF458882 ERB458880:ERB458882 FAX458880:FAX458882 FKT458880:FKT458882 FUP458880:FUP458882 GEL458880:GEL458882 GOH458880:GOH458882 GYD458880:GYD458882 HHZ458880:HHZ458882 HRV458880:HRV458882 IBR458880:IBR458882 ILN458880:ILN458882 IVJ458880:IVJ458882 JFF458880:JFF458882 JPB458880:JPB458882 JYX458880:JYX458882 KIT458880:KIT458882 KSP458880:KSP458882 LCL458880:LCL458882 LMH458880:LMH458882 LWD458880:LWD458882 MFZ458880:MFZ458882 MPV458880:MPV458882 MZR458880:MZR458882 NJN458880:NJN458882 NTJ458880:NTJ458882 ODF458880:ODF458882 ONB458880:ONB458882 OWX458880:OWX458882 PGT458880:PGT458882 PQP458880:PQP458882 QAL458880:QAL458882 QKH458880:QKH458882 QUD458880:QUD458882 RDZ458880:RDZ458882 RNV458880:RNV458882 RXR458880:RXR458882 SHN458880:SHN458882 SRJ458880:SRJ458882 TBF458880:TBF458882 TLB458880:TLB458882 TUX458880:TUX458882 UET458880:UET458882 UOP458880:UOP458882 UYL458880:UYL458882 VIH458880:VIH458882 VSD458880:VSD458882 WBZ458880:WBZ458882 WLV458880:WLV458882 WVR458880:WVR458882 JF524416:JF524418 TB524416:TB524418 ACX524416:ACX524418 AMT524416:AMT524418 AWP524416:AWP524418 BGL524416:BGL524418 BQH524416:BQH524418 CAD524416:CAD524418 CJZ524416:CJZ524418 CTV524416:CTV524418 DDR524416:DDR524418 DNN524416:DNN524418 DXJ524416:DXJ524418 EHF524416:EHF524418 ERB524416:ERB524418 FAX524416:FAX524418 FKT524416:FKT524418 FUP524416:FUP524418 GEL524416:GEL524418 GOH524416:GOH524418 GYD524416:GYD524418 HHZ524416:HHZ524418 HRV524416:HRV524418 IBR524416:IBR524418 ILN524416:ILN524418 IVJ524416:IVJ524418 JFF524416:JFF524418 JPB524416:JPB524418 JYX524416:JYX524418 KIT524416:KIT524418 KSP524416:KSP524418 LCL524416:LCL524418 LMH524416:LMH524418 LWD524416:LWD524418 MFZ524416:MFZ524418 MPV524416:MPV524418 MZR524416:MZR524418 NJN524416:NJN524418 NTJ524416:NTJ524418 ODF524416:ODF524418 ONB524416:ONB524418 OWX524416:OWX524418 PGT524416:PGT524418 PQP524416:PQP524418 QAL524416:QAL524418 QKH524416:QKH524418 QUD524416:QUD524418 RDZ524416:RDZ524418 RNV524416:RNV524418 RXR524416:RXR524418 SHN524416:SHN524418 SRJ524416:SRJ524418 TBF524416:TBF524418 TLB524416:TLB524418 TUX524416:TUX524418 UET524416:UET524418 UOP524416:UOP524418 UYL524416:UYL524418 VIH524416:VIH524418 VSD524416:VSD524418 WBZ524416:WBZ524418 WLV524416:WLV524418 WVR524416:WVR524418 JF589952:JF589954 TB589952:TB589954 ACX589952:ACX589954 AMT589952:AMT589954 AWP589952:AWP589954 BGL589952:BGL589954 BQH589952:BQH589954 CAD589952:CAD589954 CJZ589952:CJZ589954 CTV589952:CTV589954 DDR589952:DDR589954 DNN589952:DNN589954 DXJ589952:DXJ589954 EHF589952:EHF589954 ERB589952:ERB589954 FAX589952:FAX589954 FKT589952:FKT589954 FUP589952:FUP589954 GEL589952:GEL589954 GOH589952:GOH589954 GYD589952:GYD589954 HHZ589952:HHZ589954 HRV589952:HRV589954 IBR589952:IBR589954 ILN589952:ILN589954 IVJ589952:IVJ589954 JFF589952:JFF589954 JPB589952:JPB589954 JYX589952:JYX589954 KIT589952:KIT589954 KSP589952:KSP589954 LCL589952:LCL589954 LMH589952:LMH589954 LWD589952:LWD589954 MFZ589952:MFZ589954 MPV589952:MPV589954 MZR589952:MZR589954 NJN589952:NJN589954 NTJ589952:NTJ589954 ODF589952:ODF589954 ONB589952:ONB589954 OWX589952:OWX589954 PGT589952:PGT589954 PQP589952:PQP589954 QAL589952:QAL589954 QKH589952:QKH589954 QUD589952:QUD589954 RDZ589952:RDZ589954 RNV589952:RNV589954 RXR589952:RXR589954 SHN589952:SHN589954 SRJ589952:SRJ589954 TBF589952:TBF589954 TLB589952:TLB589954 TUX589952:TUX589954 UET589952:UET589954 UOP589952:UOP589954 UYL589952:UYL589954 VIH589952:VIH589954 VSD589952:VSD589954 WBZ589952:WBZ589954 WLV589952:WLV589954 WVR589952:WVR589954 JF655488:JF655490 TB655488:TB655490 ACX655488:ACX655490 AMT655488:AMT655490 AWP655488:AWP655490 BGL655488:BGL655490 BQH655488:BQH655490 CAD655488:CAD655490 CJZ655488:CJZ655490 CTV655488:CTV655490 DDR655488:DDR655490 DNN655488:DNN655490 DXJ655488:DXJ655490 EHF655488:EHF655490 ERB655488:ERB655490 FAX655488:FAX655490 FKT655488:FKT655490 FUP655488:FUP655490 GEL655488:GEL655490 GOH655488:GOH655490 GYD655488:GYD655490 HHZ655488:HHZ655490 HRV655488:HRV655490 IBR655488:IBR655490 ILN655488:ILN655490 IVJ655488:IVJ655490 JFF655488:JFF655490 JPB655488:JPB655490 JYX655488:JYX655490 KIT655488:KIT655490 KSP655488:KSP655490 LCL655488:LCL655490 LMH655488:LMH655490 LWD655488:LWD655490 MFZ655488:MFZ655490 MPV655488:MPV655490 MZR655488:MZR655490 NJN655488:NJN655490 NTJ655488:NTJ655490 ODF655488:ODF655490 ONB655488:ONB655490 OWX655488:OWX655490 PGT655488:PGT655490 PQP655488:PQP655490 QAL655488:QAL655490 QKH655488:QKH655490 QUD655488:QUD655490 RDZ655488:RDZ655490 RNV655488:RNV655490 RXR655488:RXR655490 SHN655488:SHN655490 SRJ655488:SRJ655490 TBF655488:TBF655490 TLB655488:TLB655490 TUX655488:TUX655490 UET655488:UET655490 UOP655488:UOP655490 UYL655488:UYL655490 VIH655488:VIH655490 VSD655488:VSD655490 WBZ655488:WBZ655490 WLV655488:WLV655490 WVR655488:WVR655490 JF721024:JF721026 TB721024:TB721026 ACX721024:ACX721026 AMT721024:AMT721026 AWP721024:AWP721026 BGL721024:BGL721026 BQH721024:BQH721026 CAD721024:CAD721026 CJZ721024:CJZ721026 CTV721024:CTV721026 DDR721024:DDR721026 DNN721024:DNN721026 DXJ721024:DXJ721026 EHF721024:EHF721026 ERB721024:ERB721026 FAX721024:FAX721026 FKT721024:FKT721026 FUP721024:FUP721026 GEL721024:GEL721026 GOH721024:GOH721026 GYD721024:GYD721026 HHZ721024:HHZ721026 HRV721024:HRV721026 IBR721024:IBR721026 ILN721024:ILN721026 IVJ721024:IVJ721026 JFF721024:JFF721026 JPB721024:JPB721026 JYX721024:JYX721026 KIT721024:KIT721026 KSP721024:KSP721026 LCL721024:LCL721026 LMH721024:LMH721026 LWD721024:LWD721026 MFZ721024:MFZ721026 MPV721024:MPV721026 MZR721024:MZR721026 NJN721024:NJN721026 NTJ721024:NTJ721026 ODF721024:ODF721026 ONB721024:ONB721026 OWX721024:OWX721026 PGT721024:PGT721026 PQP721024:PQP721026 QAL721024:QAL721026 QKH721024:QKH721026 QUD721024:QUD721026 RDZ721024:RDZ721026 RNV721024:RNV721026 RXR721024:RXR721026 SHN721024:SHN721026 SRJ721024:SRJ721026 TBF721024:TBF721026 TLB721024:TLB721026 TUX721024:TUX721026 UET721024:UET721026 UOP721024:UOP721026 UYL721024:UYL721026 VIH721024:VIH721026 VSD721024:VSD721026 WBZ721024:WBZ721026 WLV721024:WLV721026 WVR721024:WVR721026 JF786560:JF786562 TB786560:TB786562 ACX786560:ACX786562 AMT786560:AMT786562 AWP786560:AWP786562 BGL786560:BGL786562 BQH786560:BQH786562 CAD786560:CAD786562 CJZ786560:CJZ786562 CTV786560:CTV786562 DDR786560:DDR786562 DNN786560:DNN786562 DXJ786560:DXJ786562 EHF786560:EHF786562 ERB786560:ERB786562 FAX786560:FAX786562 FKT786560:FKT786562 FUP786560:FUP786562 GEL786560:GEL786562 GOH786560:GOH786562 GYD786560:GYD786562 HHZ786560:HHZ786562 HRV786560:HRV786562 IBR786560:IBR786562 ILN786560:ILN786562 IVJ786560:IVJ786562 JFF786560:JFF786562 JPB786560:JPB786562 JYX786560:JYX786562 KIT786560:KIT786562 KSP786560:KSP786562 LCL786560:LCL786562 LMH786560:LMH786562 LWD786560:LWD786562 MFZ786560:MFZ786562 MPV786560:MPV786562 MZR786560:MZR786562 NJN786560:NJN786562 NTJ786560:NTJ786562 ODF786560:ODF786562 ONB786560:ONB786562 OWX786560:OWX786562 PGT786560:PGT786562 PQP786560:PQP786562 QAL786560:QAL786562 QKH786560:QKH786562 QUD786560:QUD786562 RDZ786560:RDZ786562 RNV786560:RNV786562 RXR786560:RXR786562 SHN786560:SHN786562 SRJ786560:SRJ786562 TBF786560:TBF786562 TLB786560:TLB786562 TUX786560:TUX786562 UET786560:UET786562 UOP786560:UOP786562 UYL786560:UYL786562 VIH786560:VIH786562 VSD786560:VSD786562 WBZ786560:WBZ786562 WLV786560:WLV786562 WVR786560:WVR786562 JF852096:JF852098 TB852096:TB852098 ACX852096:ACX852098 AMT852096:AMT852098 AWP852096:AWP852098 BGL852096:BGL852098 BQH852096:BQH852098 CAD852096:CAD852098 CJZ852096:CJZ852098 CTV852096:CTV852098 DDR852096:DDR852098 DNN852096:DNN852098 DXJ852096:DXJ852098 EHF852096:EHF852098 ERB852096:ERB852098 FAX852096:FAX852098 FKT852096:FKT852098 FUP852096:FUP852098 GEL852096:GEL852098 GOH852096:GOH852098 GYD852096:GYD852098 HHZ852096:HHZ852098 HRV852096:HRV852098 IBR852096:IBR852098 ILN852096:ILN852098 IVJ852096:IVJ852098 JFF852096:JFF852098 JPB852096:JPB852098 JYX852096:JYX852098 KIT852096:KIT852098 KSP852096:KSP852098 LCL852096:LCL852098 LMH852096:LMH852098 LWD852096:LWD852098 MFZ852096:MFZ852098 MPV852096:MPV852098 MZR852096:MZR852098 NJN852096:NJN852098 NTJ852096:NTJ852098 ODF852096:ODF852098 ONB852096:ONB852098 OWX852096:OWX852098 PGT852096:PGT852098 PQP852096:PQP852098 QAL852096:QAL852098 QKH852096:QKH852098 QUD852096:QUD852098 RDZ852096:RDZ852098 RNV852096:RNV852098 RXR852096:RXR852098 SHN852096:SHN852098 SRJ852096:SRJ852098 TBF852096:TBF852098 TLB852096:TLB852098 TUX852096:TUX852098 UET852096:UET852098 UOP852096:UOP852098 UYL852096:UYL852098 VIH852096:VIH852098 VSD852096:VSD852098 WBZ852096:WBZ852098 WLV852096:WLV852098 WVR852096:WVR852098 JF917632:JF917634 TB917632:TB917634 ACX917632:ACX917634 AMT917632:AMT917634 AWP917632:AWP917634 BGL917632:BGL917634 BQH917632:BQH917634 CAD917632:CAD917634 CJZ917632:CJZ917634 CTV917632:CTV917634 DDR917632:DDR917634 DNN917632:DNN917634 DXJ917632:DXJ917634 EHF917632:EHF917634 ERB917632:ERB917634 FAX917632:FAX917634 FKT917632:FKT917634 FUP917632:FUP917634 GEL917632:GEL917634 GOH917632:GOH917634 GYD917632:GYD917634 HHZ917632:HHZ917634 HRV917632:HRV917634 IBR917632:IBR917634 ILN917632:ILN917634 IVJ917632:IVJ917634 JFF917632:JFF917634 JPB917632:JPB917634 JYX917632:JYX917634 KIT917632:KIT917634 KSP917632:KSP917634 LCL917632:LCL917634 LMH917632:LMH917634 LWD917632:LWD917634 MFZ917632:MFZ917634 MPV917632:MPV917634 MZR917632:MZR917634 NJN917632:NJN917634 NTJ917632:NTJ917634 ODF917632:ODF917634 ONB917632:ONB917634 OWX917632:OWX917634 PGT917632:PGT917634 PQP917632:PQP917634 QAL917632:QAL917634 QKH917632:QKH917634 QUD917632:QUD917634 RDZ917632:RDZ917634 RNV917632:RNV917634 RXR917632:RXR917634 SHN917632:SHN917634 SRJ917632:SRJ917634 TBF917632:TBF917634 TLB917632:TLB917634 TUX917632:TUX917634 UET917632:UET917634 UOP917632:UOP917634 UYL917632:UYL917634 VIH917632:VIH917634 VSD917632:VSD917634 WBZ917632:WBZ917634 WLV917632:WLV917634 WVR917632:WVR917634 JF983168:JF983170 TB983168:TB983170 ACX983168:ACX983170 AMT983168:AMT983170 AWP983168:AWP983170 BGL983168:BGL983170 BQH983168:BQH983170 CAD983168:CAD983170 CJZ983168:CJZ983170 CTV983168:CTV983170 DDR983168:DDR983170 DNN983168:DNN983170 DXJ983168:DXJ983170 EHF983168:EHF983170 ERB983168:ERB983170 FAX983168:FAX983170 FKT983168:FKT983170 FUP983168:FUP983170 GEL983168:GEL983170 GOH983168:GOH983170 GYD983168:GYD983170 HHZ983168:HHZ983170 HRV983168:HRV983170 IBR983168:IBR983170 ILN983168:ILN983170 IVJ983168:IVJ983170 JFF983168:JFF983170 JPB983168:JPB983170 JYX983168:JYX983170 KIT983168:KIT983170 KSP983168:KSP983170 LCL983168:LCL983170 LMH983168:LMH983170 LWD983168:LWD983170 MFZ983168:MFZ983170 MPV983168:MPV983170 MZR983168:MZR983170 NJN983168:NJN983170 NTJ983168:NTJ983170 ODF983168:ODF983170 ONB983168:ONB983170 OWX983168:OWX983170 PGT983168:PGT983170 PQP983168:PQP983170 QAL983168:QAL983170 QKH983168:QKH983170 QUD983168:QUD983170 RDZ983168:RDZ983170 RNV983168:RNV983170 RXR983168:RXR983170 SHN983168:SHN983170 SRJ983168:SRJ983170 TBF983168:TBF983170 TLB983168:TLB983170 TUX983168:TUX983170 UET983168:UET983170 UOP983168:UOP983170 UYL983168:UYL983170 VIH983168:VIH983170 VSD983168:VSD983170 WBZ983168:WBZ983170 WLV983168:WLV983170 WVR983168:WVR983170 JF65694:JF65695 TB65694:TB65695 ACX65694:ACX65695 AMT65694:AMT65695 AWP65694:AWP65695 BGL65694:BGL65695 BQH65694:BQH65695 CAD65694:CAD65695 CJZ65694:CJZ65695 CTV65694:CTV65695 DDR65694:DDR65695 DNN65694:DNN65695 DXJ65694:DXJ65695 EHF65694:EHF65695 ERB65694:ERB65695 FAX65694:FAX65695 FKT65694:FKT65695 FUP65694:FUP65695 GEL65694:GEL65695 GOH65694:GOH65695 GYD65694:GYD65695 HHZ65694:HHZ65695 HRV65694:HRV65695 IBR65694:IBR65695 ILN65694:ILN65695 IVJ65694:IVJ65695 JFF65694:JFF65695 JPB65694:JPB65695 JYX65694:JYX65695 KIT65694:KIT65695 KSP65694:KSP65695 LCL65694:LCL65695 LMH65694:LMH65695 LWD65694:LWD65695 MFZ65694:MFZ65695 MPV65694:MPV65695 MZR65694:MZR65695 NJN65694:NJN65695 NTJ65694:NTJ65695 ODF65694:ODF65695 ONB65694:ONB65695 OWX65694:OWX65695 PGT65694:PGT65695 PQP65694:PQP65695 QAL65694:QAL65695 QKH65694:QKH65695 QUD65694:QUD65695 RDZ65694:RDZ65695 RNV65694:RNV65695 RXR65694:RXR65695 SHN65694:SHN65695 SRJ65694:SRJ65695 TBF65694:TBF65695 TLB65694:TLB65695 TUX65694:TUX65695 UET65694:UET65695 UOP65694:UOP65695 UYL65694:UYL65695 VIH65694:VIH65695 VSD65694:VSD65695 WBZ65694:WBZ65695 WLV65694:WLV65695 WVR65694:WVR65695 JF131230:JF131231 TB131230:TB131231 ACX131230:ACX131231 AMT131230:AMT131231 AWP131230:AWP131231 BGL131230:BGL131231 BQH131230:BQH131231 CAD131230:CAD131231 CJZ131230:CJZ131231 CTV131230:CTV131231 DDR131230:DDR131231 DNN131230:DNN131231 DXJ131230:DXJ131231 EHF131230:EHF131231 ERB131230:ERB131231 FAX131230:FAX131231 FKT131230:FKT131231 FUP131230:FUP131231 GEL131230:GEL131231 GOH131230:GOH131231 GYD131230:GYD131231 HHZ131230:HHZ131231 HRV131230:HRV131231 IBR131230:IBR131231 ILN131230:ILN131231 IVJ131230:IVJ131231 JFF131230:JFF131231 JPB131230:JPB131231 JYX131230:JYX131231 KIT131230:KIT131231 KSP131230:KSP131231 LCL131230:LCL131231 LMH131230:LMH131231 LWD131230:LWD131231 MFZ131230:MFZ131231 MPV131230:MPV131231 MZR131230:MZR131231 NJN131230:NJN131231 NTJ131230:NTJ131231 ODF131230:ODF131231 ONB131230:ONB131231 OWX131230:OWX131231 PGT131230:PGT131231 PQP131230:PQP131231 QAL131230:QAL131231 QKH131230:QKH131231 QUD131230:QUD131231 RDZ131230:RDZ131231 RNV131230:RNV131231 RXR131230:RXR131231 SHN131230:SHN131231 SRJ131230:SRJ131231 TBF131230:TBF131231 TLB131230:TLB131231 TUX131230:TUX131231 UET131230:UET131231 UOP131230:UOP131231 UYL131230:UYL131231 VIH131230:VIH131231 VSD131230:VSD131231 WBZ131230:WBZ131231 WLV131230:WLV131231 WVR131230:WVR131231 JF196766:JF196767 TB196766:TB196767 ACX196766:ACX196767 AMT196766:AMT196767 AWP196766:AWP196767 BGL196766:BGL196767 BQH196766:BQH196767 CAD196766:CAD196767 CJZ196766:CJZ196767 CTV196766:CTV196767 DDR196766:DDR196767 DNN196766:DNN196767 DXJ196766:DXJ196767 EHF196766:EHF196767 ERB196766:ERB196767 FAX196766:FAX196767 FKT196766:FKT196767 FUP196766:FUP196767 GEL196766:GEL196767 GOH196766:GOH196767 GYD196766:GYD196767 HHZ196766:HHZ196767 HRV196766:HRV196767 IBR196766:IBR196767 ILN196766:ILN196767 IVJ196766:IVJ196767 JFF196766:JFF196767 JPB196766:JPB196767 JYX196766:JYX196767 KIT196766:KIT196767 KSP196766:KSP196767 LCL196766:LCL196767 LMH196766:LMH196767 LWD196766:LWD196767 MFZ196766:MFZ196767 MPV196766:MPV196767 MZR196766:MZR196767 NJN196766:NJN196767 NTJ196766:NTJ196767 ODF196766:ODF196767 ONB196766:ONB196767 OWX196766:OWX196767 PGT196766:PGT196767 PQP196766:PQP196767 QAL196766:QAL196767 QKH196766:QKH196767 QUD196766:QUD196767 RDZ196766:RDZ196767 RNV196766:RNV196767 RXR196766:RXR196767 SHN196766:SHN196767 SRJ196766:SRJ196767 TBF196766:TBF196767 TLB196766:TLB196767 TUX196766:TUX196767 UET196766:UET196767 UOP196766:UOP196767 UYL196766:UYL196767 VIH196766:VIH196767 VSD196766:VSD196767 WBZ196766:WBZ196767 WLV196766:WLV196767 WVR196766:WVR196767 JF262302:JF262303 TB262302:TB262303 ACX262302:ACX262303 AMT262302:AMT262303 AWP262302:AWP262303 BGL262302:BGL262303 BQH262302:BQH262303 CAD262302:CAD262303 CJZ262302:CJZ262303 CTV262302:CTV262303 DDR262302:DDR262303 DNN262302:DNN262303 DXJ262302:DXJ262303 EHF262302:EHF262303 ERB262302:ERB262303 FAX262302:FAX262303 FKT262302:FKT262303 FUP262302:FUP262303 GEL262302:GEL262303 GOH262302:GOH262303 GYD262302:GYD262303 HHZ262302:HHZ262303 HRV262302:HRV262303 IBR262302:IBR262303 ILN262302:ILN262303 IVJ262302:IVJ262303 JFF262302:JFF262303 JPB262302:JPB262303 JYX262302:JYX262303 KIT262302:KIT262303 KSP262302:KSP262303 LCL262302:LCL262303 LMH262302:LMH262303 LWD262302:LWD262303 MFZ262302:MFZ262303 MPV262302:MPV262303 MZR262302:MZR262303 NJN262302:NJN262303 NTJ262302:NTJ262303 ODF262302:ODF262303 ONB262302:ONB262303 OWX262302:OWX262303 PGT262302:PGT262303 PQP262302:PQP262303 QAL262302:QAL262303 QKH262302:QKH262303 QUD262302:QUD262303 RDZ262302:RDZ262303 RNV262302:RNV262303 RXR262302:RXR262303 SHN262302:SHN262303 SRJ262302:SRJ262303 TBF262302:TBF262303 TLB262302:TLB262303 TUX262302:TUX262303 UET262302:UET262303 UOP262302:UOP262303 UYL262302:UYL262303 VIH262302:VIH262303 VSD262302:VSD262303 WBZ262302:WBZ262303 WLV262302:WLV262303 WVR262302:WVR262303 JF327838:JF327839 TB327838:TB327839 ACX327838:ACX327839 AMT327838:AMT327839 AWP327838:AWP327839 BGL327838:BGL327839 BQH327838:BQH327839 CAD327838:CAD327839 CJZ327838:CJZ327839 CTV327838:CTV327839 DDR327838:DDR327839 DNN327838:DNN327839 DXJ327838:DXJ327839 EHF327838:EHF327839 ERB327838:ERB327839 FAX327838:FAX327839 FKT327838:FKT327839 FUP327838:FUP327839 GEL327838:GEL327839 GOH327838:GOH327839 GYD327838:GYD327839 HHZ327838:HHZ327839 HRV327838:HRV327839 IBR327838:IBR327839 ILN327838:ILN327839 IVJ327838:IVJ327839 JFF327838:JFF327839 JPB327838:JPB327839 JYX327838:JYX327839 KIT327838:KIT327839 KSP327838:KSP327839 LCL327838:LCL327839 LMH327838:LMH327839 LWD327838:LWD327839 MFZ327838:MFZ327839 MPV327838:MPV327839 MZR327838:MZR327839 NJN327838:NJN327839 NTJ327838:NTJ327839 ODF327838:ODF327839 ONB327838:ONB327839 OWX327838:OWX327839 PGT327838:PGT327839 PQP327838:PQP327839 QAL327838:QAL327839 QKH327838:QKH327839 QUD327838:QUD327839 RDZ327838:RDZ327839 RNV327838:RNV327839 RXR327838:RXR327839 SHN327838:SHN327839 SRJ327838:SRJ327839 TBF327838:TBF327839 TLB327838:TLB327839 TUX327838:TUX327839 UET327838:UET327839 UOP327838:UOP327839 UYL327838:UYL327839 VIH327838:VIH327839 VSD327838:VSD327839 WBZ327838:WBZ327839 WLV327838:WLV327839 WVR327838:WVR327839 JF393374:JF393375 TB393374:TB393375 ACX393374:ACX393375 AMT393374:AMT393375 AWP393374:AWP393375 BGL393374:BGL393375 BQH393374:BQH393375 CAD393374:CAD393375 CJZ393374:CJZ393375 CTV393374:CTV393375 DDR393374:DDR393375 DNN393374:DNN393375 DXJ393374:DXJ393375 EHF393374:EHF393375 ERB393374:ERB393375 FAX393374:FAX393375 FKT393374:FKT393375 FUP393374:FUP393375 GEL393374:GEL393375 GOH393374:GOH393375 GYD393374:GYD393375 HHZ393374:HHZ393375 HRV393374:HRV393375 IBR393374:IBR393375 ILN393374:ILN393375 IVJ393374:IVJ393375 JFF393374:JFF393375 JPB393374:JPB393375 JYX393374:JYX393375 KIT393374:KIT393375 KSP393374:KSP393375 LCL393374:LCL393375 LMH393374:LMH393375 LWD393374:LWD393375 MFZ393374:MFZ393375 MPV393374:MPV393375 MZR393374:MZR393375 NJN393374:NJN393375 NTJ393374:NTJ393375 ODF393374:ODF393375 ONB393374:ONB393375 OWX393374:OWX393375 PGT393374:PGT393375 PQP393374:PQP393375 QAL393374:QAL393375 QKH393374:QKH393375 QUD393374:QUD393375 RDZ393374:RDZ393375 RNV393374:RNV393375 RXR393374:RXR393375 SHN393374:SHN393375 SRJ393374:SRJ393375 TBF393374:TBF393375 TLB393374:TLB393375 TUX393374:TUX393375 UET393374:UET393375 UOP393374:UOP393375 UYL393374:UYL393375 VIH393374:VIH393375 VSD393374:VSD393375 WBZ393374:WBZ393375 WLV393374:WLV393375 WVR393374:WVR393375 JF458910:JF458911 TB458910:TB458911 ACX458910:ACX458911 AMT458910:AMT458911 AWP458910:AWP458911 BGL458910:BGL458911 BQH458910:BQH458911 CAD458910:CAD458911 CJZ458910:CJZ458911 CTV458910:CTV458911 DDR458910:DDR458911 DNN458910:DNN458911 DXJ458910:DXJ458911 EHF458910:EHF458911 ERB458910:ERB458911 FAX458910:FAX458911 FKT458910:FKT458911 FUP458910:FUP458911 GEL458910:GEL458911 GOH458910:GOH458911 GYD458910:GYD458911 HHZ458910:HHZ458911 HRV458910:HRV458911 IBR458910:IBR458911 ILN458910:ILN458911 IVJ458910:IVJ458911 JFF458910:JFF458911 JPB458910:JPB458911 JYX458910:JYX458911 KIT458910:KIT458911 KSP458910:KSP458911 LCL458910:LCL458911 LMH458910:LMH458911 LWD458910:LWD458911 MFZ458910:MFZ458911 MPV458910:MPV458911 MZR458910:MZR458911 NJN458910:NJN458911 NTJ458910:NTJ458911 ODF458910:ODF458911 ONB458910:ONB458911 OWX458910:OWX458911 PGT458910:PGT458911 PQP458910:PQP458911 QAL458910:QAL458911 QKH458910:QKH458911 QUD458910:QUD458911 RDZ458910:RDZ458911 RNV458910:RNV458911 RXR458910:RXR458911 SHN458910:SHN458911 SRJ458910:SRJ458911 TBF458910:TBF458911 TLB458910:TLB458911 TUX458910:TUX458911 UET458910:UET458911 UOP458910:UOP458911 UYL458910:UYL458911 VIH458910:VIH458911 VSD458910:VSD458911 WBZ458910:WBZ458911 WLV458910:WLV458911 WVR458910:WVR458911 JF524446:JF524447 TB524446:TB524447 ACX524446:ACX524447 AMT524446:AMT524447 AWP524446:AWP524447 BGL524446:BGL524447 BQH524446:BQH524447 CAD524446:CAD524447 CJZ524446:CJZ524447 CTV524446:CTV524447 DDR524446:DDR524447 DNN524446:DNN524447 DXJ524446:DXJ524447 EHF524446:EHF524447 ERB524446:ERB524447 FAX524446:FAX524447 FKT524446:FKT524447 FUP524446:FUP524447 GEL524446:GEL524447 GOH524446:GOH524447 GYD524446:GYD524447 HHZ524446:HHZ524447 HRV524446:HRV524447 IBR524446:IBR524447 ILN524446:ILN524447 IVJ524446:IVJ524447 JFF524446:JFF524447 JPB524446:JPB524447 JYX524446:JYX524447 KIT524446:KIT524447 KSP524446:KSP524447 LCL524446:LCL524447 LMH524446:LMH524447 LWD524446:LWD524447 MFZ524446:MFZ524447 MPV524446:MPV524447 MZR524446:MZR524447 NJN524446:NJN524447 NTJ524446:NTJ524447 ODF524446:ODF524447 ONB524446:ONB524447 OWX524446:OWX524447 PGT524446:PGT524447 PQP524446:PQP524447 QAL524446:QAL524447 QKH524446:QKH524447 QUD524446:QUD524447 RDZ524446:RDZ524447 RNV524446:RNV524447 RXR524446:RXR524447 SHN524446:SHN524447 SRJ524446:SRJ524447 TBF524446:TBF524447 TLB524446:TLB524447 TUX524446:TUX524447 UET524446:UET524447 UOP524446:UOP524447 UYL524446:UYL524447 VIH524446:VIH524447 VSD524446:VSD524447 WBZ524446:WBZ524447 WLV524446:WLV524447 WVR524446:WVR524447 JF589982:JF589983 TB589982:TB589983 ACX589982:ACX589983 AMT589982:AMT589983 AWP589982:AWP589983 BGL589982:BGL589983 BQH589982:BQH589983 CAD589982:CAD589983 CJZ589982:CJZ589983 CTV589982:CTV589983 DDR589982:DDR589983 DNN589982:DNN589983 DXJ589982:DXJ589983 EHF589982:EHF589983 ERB589982:ERB589983 FAX589982:FAX589983 FKT589982:FKT589983 FUP589982:FUP589983 GEL589982:GEL589983 GOH589982:GOH589983 GYD589982:GYD589983 HHZ589982:HHZ589983 HRV589982:HRV589983 IBR589982:IBR589983 ILN589982:ILN589983 IVJ589982:IVJ589983 JFF589982:JFF589983 JPB589982:JPB589983 JYX589982:JYX589983 KIT589982:KIT589983 KSP589982:KSP589983 LCL589982:LCL589983 LMH589982:LMH589983 LWD589982:LWD589983 MFZ589982:MFZ589983 MPV589982:MPV589983 MZR589982:MZR589983 NJN589982:NJN589983 NTJ589982:NTJ589983 ODF589982:ODF589983 ONB589982:ONB589983 OWX589982:OWX589983 PGT589982:PGT589983 PQP589982:PQP589983 QAL589982:QAL589983 QKH589982:QKH589983 QUD589982:QUD589983 RDZ589982:RDZ589983 RNV589982:RNV589983 RXR589982:RXR589983 SHN589982:SHN589983 SRJ589982:SRJ589983 TBF589982:TBF589983 TLB589982:TLB589983 TUX589982:TUX589983 UET589982:UET589983 UOP589982:UOP589983 UYL589982:UYL589983 VIH589982:VIH589983 VSD589982:VSD589983 WBZ589982:WBZ589983 WLV589982:WLV589983 WVR589982:WVR589983 JF655518:JF655519 TB655518:TB655519 ACX655518:ACX655519 AMT655518:AMT655519 AWP655518:AWP655519 BGL655518:BGL655519 BQH655518:BQH655519 CAD655518:CAD655519 CJZ655518:CJZ655519 CTV655518:CTV655519 DDR655518:DDR655519 DNN655518:DNN655519 DXJ655518:DXJ655519 EHF655518:EHF655519 ERB655518:ERB655519 FAX655518:FAX655519 FKT655518:FKT655519 FUP655518:FUP655519 GEL655518:GEL655519 GOH655518:GOH655519 GYD655518:GYD655519 HHZ655518:HHZ655519 HRV655518:HRV655519 IBR655518:IBR655519 ILN655518:ILN655519 IVJ655518:IVJ655519 JFF655518:JFF655519 JPB655518:JPB655519 JYX655518:JYX655519 KIT655518:KIT655519 KSP655518:KSP655519 LCL655518:LCL655519 LMH655518:LMH655519 LWD655518:LWD655519 MFZ655518:MFZ655519 MPV655518:MPV655519 MZR655518:MZR655519 NJN655518:NJN655519 NTJ655518:NTJ655519 ODF655518:ODF655519 ONB655518:ONB655519 OWX655518:OWX655519 PGT655518:PGT655519 PQP655518:PQP655519 QAL655518:QAL655519 QKH655518:QKH655519 QUD655518:QUD655519 RDZ655518:RDZ655519 RNV655518:RNV655519 RXR655518:RXR655519 SHN655518:SHN655519 SRJ655518:SRJ655519 TBF655518:TBF655519 TLB655518:TLB655519 TUX655518:TUX655519 UET655518:UET655519 UOP655518:UOP655519 UYL655518:UYL655519 VIH655518:VIH655519 VSD655518:VSD655519 WBZ655518:WBZ655519 WLV655518:WLV655519 WVR655518:WVR655519 JF721054:JF721055 TB721054:TB721055 ACX721054:ACX721055 AMT721054:AMT721055 AWP721054:AWP721055 BGL721054:BGL721055 BQH721054:BQH721055 CAD721054:CAD721055 CJZ721054:CJZ721055 CTV721054:CTV721055 DDR721054:DDR721055 DNN721054:DNN721055 DXJ721054:DXJ721055 EHF721054:EHF721055 ERB721054:ERB721055 FAX721054:FAX721055 FKT721054:FKT721055 FUP721054:FUP721055 GEL721054:GEL721055 GOH721054:GOH721055 GYD721054:GYD721055 HHZ721054:HHZ721055 HRV721054:HRV721055 IBR721054:IBR721055 ILN721054:ILN721055 IVJ721054:IVJ721055 JFF721054:JFF721055 JPB721054:JPB721055 JYX721054:JYX721055 KIT721054:KIT721055 KSP721054:KSP721055 LCL721054:LCL721055 LMH721054:LMH721055 LWD721054:LWD721055 MFZ721054:MFZ721055 MPV721054:MPV721055 MZR721054:MZR721055 NJN721054:NJN721055 NTJ721054:NTJ721055 ODF721054:ODF721055 ONB721054:ONB721055 OWX721054:OWX721055 PGT721054:PGT721055 PQP721054:PQP721055 QAL721054:QAL721055 QKH721054:QKH721055 QUD721054:QUD721055 RDZ721054:RDZ721055 RNV721054:RNV721055 RXR721054:RXR721055 SHN721054:SHN721055 SRJ721054:SRJ721055 TBF721054:TBF721055 TLB721054:TLB721055 TUX721054:TUX721055 UET721054:UET721055 UOP721054:UOP721055 UYL721054:UYL721055 VIH721054:VIH721055 VSD721054:VSD721055 WBZ721054:WBZ721055 WLV721054:WLV721055 WVR721054:WVR721055 JF786590:JF786591 TB786590:TB786591 ACX786590:ACX786591 AMT786590:AMT786591 AWP786590:AWP786591 BGL786590:BGL786591 BQH786590:BQH786591 CAD786590:CAD786591 CJZ786590:CJZ786591 CTV786590:CTV786591 DDR786590:DDR786591 DNN786590:DNN786591 DXJ786590:DXJ786591 EHF786590:EHF786591 ERB786590:ERB786591 FAX786590:FAX786591 FKT786590:FKT786591 FUP786590:FUP786591 GEL786590:GEL786591 GOH786590:GOH786591 GYD786590:GYD786591 HHZ786590:HHZ786591 HRV786590:HRV786591 IBR786590:IBR786591 ILN786590:ILN786591 IVJ786590:IVJ786591 JFF786590:JFF786591 JPB786590:JPB786591 JYX786590:JYX786591 KIT786590:KIT786591 KSP786590:KSP786591 LCL786590:LCL786591 LMH786590:LMH786591 LWD786590:LWD786591 MFZ786590:MFZ786591 MPV786590:MPV786591 MZR786590:MZR786591 NJN786590:NJN786591 NTJ786590:NTJ786591 ODF786590:ODF786591 ONB786590:ONB786591 OWX786590:OWX786591 PGT786590:PGT786591 PQP786590:PQP786591 QAL786590:QAL786591 QKH786590:QKH786591 QUD786590:QUD786591 RDZ786590:RDZ786591 RNV786590:RNV786591 RXR786590:RXR786591 SHN786590:SHN786591 SRJ786590:SRJ786591 TBF786590:TBF786591 TLB786590:TLB786591 TUX786590:TUX786591 UET786590:UET786591 UOP786590:UOP786591 UYL786590:UYL786591 VIH786590:VIH786591 VSD786590:VSD786591 WBZ786590:WBZ786591 WLV786590:WLV786591 WVR786590:WVR786591 JF852126:JF852127 TB852126:TB852127 ACX852126:ACX852127 AMT852126:AMT852127 AWP852126:AWP852127 BGL852126:BGL852127 BQH852126:BQH852127 CAD852126:CAD852127 CJZ852126:CJZ852127 CTV852126:CTV852127 DDR852126:DDR852127 DNN852126:DNN852127 DXJ852126:DXJ852127 EHF852126:EHF852127 ERB852126:ERB852127 FAX852126:FAX852127 FKT852126:FKT852127 FUP852126:FUP852127 GEL852126:GEL852127 GOH852126:GOH852127 GYD852126:GYD852127 HHZ852126:HHZ852127 HRV852126:HRV852127 IBR852126:IBR852127 ILN852126:ILN852127 IVJ852126:IVJ852127 JFF852126:JFF852127 JPB852126:JPB852127 JYX852126:JYX852127 KIT852126:KIT852127 KSP852126:KSP852127 LCL852126:LCL852127 LMH852126:LMH852127 LWD852126:LWD852127 MFZ852126:MFZ852127 MPV852126:MPV852127 MZR852126:MZR852127 NJN852126:NJN852127 NTJ852126:NTJ852127 ODF852126:ODF852127 ONB852126:ONB852127 OWX852126:OWX852127 PGT852126:PGT852127 PQP852126:PQP852127 QAL852126:QAL852127 QKH852126:QKH852127 QUD852126:QUD852127 RDZ852126:RDZ852127 RNV852126:RNV852127 RXR852126:RXR852127 SHN852126:SHN852127 SRJ852126:SRJ852127 TBF852126:TBF852127 TLB852126:TLB852127 TUX852126:TUX852127 UET852126:UET852127 UOP852126:UOP852127 UYL852126:UYL852127 VIH852126:VIH852127 VSD852126:VSD852127 WBZ852126:WBZ852127 WLV852126:WLV852127 WVR852126:WVR852127 JF917662:JF917663 TB917662:TB917663 ACX917662:ACX917663 AMT917662:AMT917663 AWP917662:AWP917663 BGL917662:BGL917663 BQH917662:BQH917663 CAD917662:CAD917663 CJZ917662:CJZ917663 CTV917662:CTV917663 DDR917662:DDR917663 DNN917662:DNN917663 DXJ917662:DXJ917663 EHF917662:EHF917663 ERB917662:ERB917663 FAX917662:FAX917663 FKT917662:FKT917663 FUP917662:FUP917663 GEL917662:GEL917663 GOH917662:GOH917663 GYD917662:GYD917663 HHZ917662:HHZ917663 HRV917662:HRV917663 IBR917662:IBR917663 ILN917662:ILN917663 IVJ917662:IVJ917663 JFF917662:JFF917663 JPB917662:JPB917663 JYX917662:JYX917663 KIT917662:KIT917663 KSP917662:KSP917663 LCL917662:LCL917663 LMH917662:LMH917663 LWD917662:LWD917663 MFZ917662:MFZ917663 MPV917662:MPV917663 MZR917662:MZR917663 NJN917662:NJN917663 NTJ917662:NTJ917663 ODF917662:ODF917663 ONB917662:ONB917663 OWX917662:OWX917663 PGT917662:PGT917663 PQP917662:PQP917663 QAL917662:QAL917663 QKH917662:QKH917663 QUD917662:QUD917663 RDZ917662:RDZ917663 RNV917662:RNV917663 RXR917662:RXR917663 SHN917662:SHN917663 SRJ917662:SRJ917663 TBF917662:TBF917663 TLB917662:TLB917663 TUX917662:TUX917663 UET917662:UET917663 UOP917662:UOP917663 UYL917662:UYL917663 VIH917662:VIH917663 VSD917662:VSD917663 WBZ917662:WBZ917663 WLV917662:WLV917663 WVR917662:WVR917663 JF983198:JF983199 TB983198:TB983199 ACX983198:ACX983199 AMT983198:AMT983199 AWP983198:AWP983199 BGL983198:BGL983199 BQH983198:BQH983199 CAD983198:CAD983199 CJZ983198:CJZ983199 CTV983198:CTV983199 DDR983198:DDR983199 DNN983198:DNN983199 DXJ983198:DXJ983199 EHF983198:EHF983199 ERB983198:ERB983199 FAX983198:FAX983199 FKT983198:FKT983199 FUP983198:FUP983199 GEL983198:GEL983199 GOH983198:GOH983199 GYD983198:GYD983199 HHZ983198:HHZ983199 HRV983198:HRV983199 IBR983198:IBR983199 ILN983198:ILN983199 IVJ983198:IVJ983199 JFF983198:JFF983199 JPB983198:JPB983199 JYX983198:JYX983199 KIT983198:KIT983199 KSP983198:KSP983199 LCL983198:LCL983199 LMH983198:LMH983199 LWD983198:LWD983199 MFZ983198:MFZ983199 MPV983198:MPV983199 MZR983198:MZR983199 NJN983198:NJN983199 NTJ983198:NTJ983199 ODF983198:ODF983199 ONB983198:ONB983199 OWX983198:OWX983199 PGT983198:PGT983199 PQP983198:PQP983199 QAL983198:QAL983199 QKH983198:QKH983199 QUD983198:QUD983199 RDZ983198:RDZ983199 RNV983198:RNV983199 RXR983198:RXR983199 SHN983198:SHN983199 SRJ983198:SRJ983199 TBF983198:TBF983199 TLB983198:TLB983199 TUX983198:TUX983199 UET983198:UET983199 UOP983198:UOP983199 UYL983198:UYL983199 VIH983198:VIH983199 VSD983198:VSD983199 WBZ983198:WBZ983199 WLV983198:WLV983199 WVR983198:WVR983199 JF65475:JF65531 TB65475:TB65531 ACX65475:ACX65531 AMT65475:AMT65531 AWP65475:AWP65531 BGL65475:BGL65531 BQH65475:BQH65531 CAD65475:CAD65531 CJZ65475:CJZ65531 CTV65475:CTV65531 DDR65475:DDR65531 DNN65475:DNN65531 DXJ65475:DXJ65531 EHF65475:EHF65531 ERB65475:ERB65531 FAX65475:FAX65531 FKT65475:FKT65531 FUP65475:FUP65531 GEL65475:GEL65531 GOH65475:GOH65531 GYD65475:GYD65531 HHZ65475:HHZ65531 HRV65475:HRV65531 IBR65475:IBR65531 ILN65475:ILN65531 IVJ65475:IVJ65531 JFF65475:JFF65531 JPB65475:JPB65531 JYX65475:JYX65531 KIT65475:KIT65531 KSP65475:KSP65531 LCL65475:LCL65531 LMH65475:LMH65531 LWD65475:LWD65531 MFZ65475:MFZ65531 MPV65475:MPV65531 MZR65475:MZR65531 NJN65475:NJN65531 NTJ65475:NTJ65531 ODF65475:ODF65531 ONB65475:ONB65531 OWX65475:OWX65531 PGT65475:PGT65531 PQP65475:PQP65531 QAL65475:QAL65531 QKH65475:QKH65531 QUD65475:QUD65531 RDZ65475:RDZ65531 RNV65475:RNV65531 RXR65475:RXR65531 SHN65475:SHN65531 SRJ65475:SRJ65531 TBF65475:TBF65531 TLB65475:TLB65531 TUX65475:TUX65531 UET65475:UET65531 UOP65475:UOP65531 UYL65475:UYL65531 VIH65475:VIH65531 VSD65475:VSD65531 WBZ65475:WBZ65531 WLV65475:WLV65531 WVR65475:WVR65531 JF131011:JF131067 TB131011:TB131067 ACX131011:ACX131067 AMT131011:AMT131067 AWP131011:AWP131067 BGL131011:BGL131067 BQH131011:BQH131067 CAD131011:CAD131067 CJZ131011:CJZ131067 CTV131011:CTV131067 DDR131011:DDR131067 DNN131011:DNN131067 DXJ131011:DXJ131067 EHF131011:EHF131067 ERB131011:ERB131067 FAX131011:FAX131067 FKT131011:FKT131067 FUP131011:FUP131067 GEL131011:GEL131067 GOH131011:GOH131067 GYD131011:GYD131067 HHZ131011:HHZ131067 HRV131011:HRV131067 IBR131011:IBR131067 ILN131011:ILN131067 IVJ131011:IVJ131067 JFF131011:JFF131067 JPB131011:JPB131067 JYX131011:JYX131067 KIT131011:KIT131067 KSP131011:KSP131067 LCL131011:LCL131067 LMH131011:LMH131067 LWD131011:LWD131067 MFZ131011:MFZ131067 MPV131011:MPV131067 MZR131011:MZR131067 NJN131011:NJN131067 NTJ131011:NTJ131067 ODF131011:ODF131067 ONB131011:ONB131067 OWX131011:OWX131067 PGT131011:PGT131067 PQP131011:PQP131067 QAL131011:QAL131067 QKH131011:QKH131067 QUD131011:QUD131067 RDZ131011:RDZ131067 RNV131011:RNV131067 RXR131011:RXR131067 SHN131011:SHN131067 SRJ131011:SRJ131067 TBF131011:TBF131067 TLB131011:TLB131067 TUX131011:TUX131067 UET131011:UET131067 UOP131011:UOP131067 UYL131011:UYL131067 VIH131011:VIH131067 VSD131011:VSD131067 WBZ131011:WBZ131067 WLV131011:WLV131067 WVR131011:WVR131067 JF196547:JF196603 TB196547:TB196603 ACX196547:ACX196603 AMT196547:AMT196603 AWP196547:AWP196603 BGL196547:BGL196603 BQH196547:BQH196603 CAD196547:CAD196603 CJZ196547:CJZ196603 CTV196547:CTV196603 DDR196547:DDR196603 DNN196547:DNN196603 DXJ196547:DXJ196603 EHF196547:EHF196603 ERB196547:ERB196603 FAX196547:FAX196603 FKT196547:FKT196603 FUP196547:FUP196603 GEL196547:GEL196603 GOH196547:GOH196603 GYD196547:GYD196603 HHZ196547:HHZ196603 HRV196547:HRV196603 IBR196547:IBR196603 ILN196547:ILN196603 IVJ196547:IVJ196603 JFF196547:JFF196603 JPB196547:JPB196603 JYX196547:JYX196603 KIT196547:KIT196603 KSP196547:KSP196603 LCL196547:LCL196603 LMH196547:LMH196603 LWD196547:LWD196603 MFZ196547:MFZ196603 MPV196547:MPV196603 MZR196547:MZR196603 NJN196547:NJN196603 NTJ196547:NTJ196603 ODF196547:ODF196603 ONB196547:ONB196603 OWX196547:OWX196603 PGT196547:PGT196603 PQP196547:PQP196603 QAL196547:QAL196603 QKH196547:QKH196603 QUD196547:QUD196603 RDZ196547:RDZ196603 RNV196547:RNV196603 RXR196547:RXR196603 SHN196547:SHN196603 SRJ196547:SRJ196603 TBF196547:TBF196603 TLB196547:TLB196603 TUX196547:TUX196603 UET196547:UET196603 UOP196547:UOP196603 UYL196547:UYL196603 VIH196547:VIH196603 VSD196547:VSD196603 WBZ196547:WBZ196603 WLV196547:WLV196603 WVR196547:WVR196603 JF262083:JF262139 TB262083:TB262139 ACX262083:ACX262139 AMT262083:AMT262139 AWP262083:AWP262139 BGL262083:BGL262139 BQH262083:BQH262139 CAD262083:CAD262139 CJZ262083:CJZ262139 CTV262083:CTV262139 DDR262083:DDR262139 DNN262083:DNN262139 DXJ262083:DXJ262139 EHF262083:EHF262139 ERB262083:ERB262139 FAX262083:FAX262139 FKT262083:FKT262139 FUP262083:FUP262139 GEL262083:GEL262139 GOH262083:GOH262139 GYD262083:GYD262139 HHZ262083:HHZ262139 HRV262083:HRV262139 IBR262083:IBR262139 ILN262083:ILN262139 IVJ262083:IVJ262139 JFF262083:JFF262139 JPB262083:JPB262139 JYX262083:JYX262139 KIT262083:KIT262139 KSP262083:KSP262139 LCL262083:LCL262139 LMH262083:LMH262139 LWD262083:LWD262139 MFZ262083:MFZ262139 MPV262083:MPV262139 MZR262083:MZR262139 NJN262083:NJN262139 NTJ262083:NTJ262139 ODF262083:ODF262139 ONB262083:ONB262139 OWX262083:OWX262139 PGT262083:PGT262139 PQP262083:PQP262139 QAL262083:QAL262139 QKH262083:QKH262139 QUD262083:QUD262139 RDZ262083:RDZ262139 RNV262083:RNV262139 RXR262083:RXR262139 SHN262083:SHN262139 SRJ262083:SRJ262139 TBF262083:TBF262139 TLB262083:TLB262139 TUX262083:TUX262139 UET262083:UET262139 UOP262083:UOP262139 UYL262083:UYL262139 VIH262083:VIH262139 VSD262083:VSD262139 WBZ262083:WBZ262139 WLV262083:WLV262139 WVR262083:WVR262139 JF327619:JF327675 TB327619:TB327675 ACX327619:ACX327675 AMT327619:AMT327675 AWP327619:AWP327675 BGL327619:BGL327675 BQH327619:BQH327675 CAD327619:CAD327675 CJZ327619:CJZ327675 CTV327619:CTV327675 DDR327619:DDR327675 DNN327619:DNN327675 DXJ327619:DXJ327675 EHF327619:EHF327675 ERB327619:ERB327675 FAX327619:FAX327675 FKT327619:FKT327675 FUP327619:FUP327675 GEL327619:GEL327675 GOH327619:GOH327675 GYD327619:GYD327675 HHZ327619:HHZ327675 HRV327619:HRV327675 IBR327619:IBR327675 ILN327619:ILN327675 IVJ327619:IVJ327675 JFF327619:JFF327675 JPB327619:JPB327675 JYX327619:JYX327675 KIT327619:KIT327675 KSP327619:KSP327675 LCL327619:LCL327675 LMH327619:LMH327675 LWD327619:LWD327675 MFZ327619:MFZ327675 MPV327619:MPV327675 MZR327619:MZR327675 NJN327619:NJN327675 NTJ327619:NTJ327675 ODF327619:ODF327675 ONB327619:ONB327675 OWX327619:OWX327675 PGT327619:PGT327675 PQP327619:PQP327675 QAL327619:QAL327675 QKH327619:QKH327675 QUD327619:QUD327675 RDZ327619:RDZ327675 RNV327619:RNV327675 RXR327619:RXR327675 SHN327619:SHN327675 SRJ327619:SRJ327675 TBF327619:TBF327675 TLB327619:TLB327675 TUX327619:TUX327675 UET327619:UET327675 UOP327619:UOP327675 UYL327619:UYL327675 VIH327619:VIH327675 VSD327619:VSD327675 WBZ327619:WBZ327675 WLV327619:WLV327675 WVR327619:WVR327675 JF393155:JF393211 TB393155:TB393211 ACX393155:ACX393211 AMT393155:AMT393211 AWP393155:AWP393211 BGL393155:BGL393211 BQH393155:BQH393211 CAD393155:CAD393211 CJZ393155:CJZ393211 CTV393155:CTV393211 DDR393155:DDR393211 DNN393155:DNN393211 DXJ393155:DXJ393211 EHF393155:EHF393211 ERB393155:ERB393211 FAX393155:FAX393211 FKT393155:FKT393211 FUP393155:FUP393211 GEL393155:GEL393211 GOH393155:GOH393211 GYD393155:GYD393211 HHZ393155:HHZ393211 HRV393155:HRV393211 IBR393155:IBR393211 ILN393155:ILN393211 IVJ393155:IVJ393211 JFF393155:JFF393211 JPB393155:JPB393211 JYX393155:JYX393211 KIT393155:KIT393211 KSP393155:KSP393211 LCL393155:LCL393211 LMH393155:LMH393211 LWD393155:LWD393211 MFZ393155:MFZ393211 MPV393155:MPV393211 MZR393155:MZR393211 NJN393155:NJN393211 NTJ393155:NTJ393211 ODF393155:ODF393211 ONB393155:ONB393211 OWX393155:OWX393211 PGT393155:PGT393211 PQP393155:PQP393211 QAL393155:QAL393211 QKH393155:QKH393211 QUD393155:QUD393211 RDZ393155:RDZ393211 RNV393155:RNV393211 RXR393155:RXR393211 SHN393155:SHN393211 SRJ393155:SRJ393211 TBF393155:TBF393211 TLB393155:TLB393211 TUX393155:TUX393211 UET393155:UET393211 UOP393155:UOP393211 UYL393155:UYL393211 VIH393155:VIH393211 VSD393155:VSD393211 WBZ393155:WBZ393211 WLV393155:WLV393211 WVR393155:WVR393211 JF458691:JF458747 TB458691:TB458747 ACX458691:ACX458747 AMT458691:AMT458747 AWP458691:AWP458747 BGL458691:BGL458747 BQH458691:BQH458747 CAD458691:CAD458747 CJZ458691:CJZ458747 CTV458691:CTV458747 DDR458691:DDR458747 DNN458691:DNN458747 DXJ458691:DXJ458747 EHF458691:EHF458747 ERB458691:ERB458747 FAX458691:FAX458747 FKT458691:FKT458747 FUP458691:FUP458747 GEL458691:GEL458747 GOH458691:GOH458747 GYD458691:GYD458747 HHZ458691:HHZ458747 HRV458691:HRV458747 IBR458691:IBR458747 ILN458691:ILN458747 IVJ458691:IVJ458747 JFF458691:JFF458747 JPB458691:JPB458747 JYX458691:JYX458747 KIT458691:KIT458747 KSP458691:KSP458747 LCL458691:LCL458747 LMH458691:LMH458747 LWD458691:LWD458747 MFZ458691:MFZ458747 MPV458691:MPV458747 MZR458691:MZR458747 NJN458691:NJN458747 NTJ458691:NTJ458747 ODF458691:ODF458747 ONB458691:ONB458747 OWX458691:OWX458747 PGT458691:PGT458747 PQP458691:PQP458747 QAL458691:QAL458747 QKH458691:QKH458747 QUD458691:QUD458747 RDZ458691:RDZ458747 RNV458691:RNV458747 RXR458691:RXR458747 SHN458691:SHN458747 SRJ458691:SRJ458747 TBF458691:TBF458747 TLB458691:TLB458747 TUX458691:TUX458747 UET458691:UET458747 UOP458691:UOP458747 UYL458691:UYL458747 VIH458691:VIH458747 VSD458691:VSD458747 WBZ458691:WBZ458747 WLV458691:WLV458747 WVR458691:WVR458747 JF524227:JF524283 TB524227:TB524283 ACX524227:ACX524283 AMT524227:AMT524283 AWP524227:AWP524283 BGL524227:BGL524283 BQH524227:BQH524283 CAD524227:CAD524283 CJZ524227:CJZ524283 CTV524227:CTV524283 DDR524227:DDR524283 DNN524227:DNN524283 DXJ524227:DXJ524283 EHF524227:EHF524283 ERB524227:ERB524283 FAX524227:FAX524283 FKT524227:FKT524283 FUP524227:FUP524283 GEL524227:GEL524283 GOH524227:GOH524283 GYD524227:GYD524283 HHZ524227:HHZ524283 HRV524227:HRV524283 IBR524227:IBR524283 ILN524227:ILN524283 IVJ524227:IVJ524283 JFF524227:JFF524283 JPB524227:JPB524283 JYX524227:JYX524283 KIT524227:KIT524283 KSP524227:KSP524283 LCL524227:LCL524283 LMH524227:LMH524283 LWD524227:LWD524283 MFZ524227:MFZ524283 MPV524227:MPV524283 MZR524227:MZR524283 NJN524227:NJN524283 NTJ524227:NTJ524283 ODF524227:ODF524283 ONB524227:ONB524283 OWX524227:OWX524283 PGT524227:PGT524283 PQP524227:PQP524283 QAL524227:QAL524283 QKH524227:QKH524283 QUD524227:QUD524283 RDZ524227:RDZ524283 RNV524227:RNV524283 RXR524227:RXR524283 SHN524227:SHN524283 SRJ524227:SRJ524283 TBF524227:TBF524283 TLB524227:TLB524283 TUX524227:TUX524283 UET524227:UET524283 UOP524227:UOP524283 UYL524227:UYL524283 VIH524227:VIH524283 VSD524227:VSD524283 WBZ524227:WBZ524283 WLV524227:WLV524283 WVR524227:WVR524283 JF589763:JF589819 TB589763:TB589819 ACX589763:ACX589819 AMT589763:AMT589819 AWP589763:AWP589819 BGL589763:BGL589819 BQH589763:BQH589819 CAD589763:CAD589819 CJZ589763:CJZ589819 CTV589763:CTV589819 DDR589763:DDR589819 DNN589763:DNN589819 DXJ589763:DXJ589819 EHF589763:EHF589819 ERB589763:ERB589819 FAX589763:FAX589819 FKT589763:FKT589819 FUP589763:FUP589819 GEL589763:GEL589819 GOH589763:GOH589819 GYD589763:GYD589819 HHZ589763:HHZ589819 HRV589763:HRV589819 IBR589763:IBR589819 ILN589763:ILN589819 IVJ589763:IVJ589819 JFF589763:JFF589819 JPB589763:JPB589819 JYX589763:JYX589819 KIT589763:KIT589819 KSP589763:KSP589819 LCL589763:LCL589819 LMH589763:LMH589819 LWD589763:LWD589819 MFZ589763:MFZ589819 MPV589763:MPV589819 MZR589763:MZR589819 NJN589763:NJN589819 NTJ589763:NTJ589819 ODF589763:ODF589819 ONB589763:ONB589819 OWX589763:OWX589819 PGT589763:PGT589819 PQP589763:PQP589819 QAL589763:QAL589819 QKH589763:QKH589819 QUD589763:QUD589819 RDZ589763:RDZ589819 RNV589763:RNV589819 RXR589763:RXR589819 SHN589763:SHN589819 SRJ589763:SRJ589819 TBF589763:TBF589819 TLB589763:TLB589819 TUX589763:TUX589819 UET589763:UET589819 UOP589763:UOP589819 UYL589763:UYL589819 VIH589763:VIH589819 VSD589763:VSD589819 WBZ589763:WBZ589819 WLV589763:WLV589819 WVR589763:WVR589819 JF655299:JF655355 TB655299:TB655355 ACX655299:ACX655355 AMT655299:AMT655355 AWP655299:AWP655355 BGL655299:BGL655355 BQH655299:BQH655355 CAD655299:CAD655355 CJZ655299:CJZ655355 CTV655299:CTV655355 DDR655299:DDR655355 DNN655299:DNN655355 DXJ655299:DXJ655355 EHF655299:EHF655355 ERB655299:ERB655355 FAX655299:FAX655355 FKT655299:FKT655355 FUP655299:FUP655355 GEL655299:GEL655355 GOH655299:GOH655355 GYD655299:GYD655355 HHZ655299:HHZ655355 HRV655299:HRV655355 IBR655299:IBR655355 ILN655299:ILN655355 IVJ655299:IVJ655355 JFF655299:JFF655355 JPB655299:JPB655355 JYX655299:JYX655355 KIT655299:KIT655355 KSP655299:KSP655355 LCL655299:LCL655355 LMH655299:LMH655355 LWD655299:LWD655355 MFZ655299:MFZ655355 MPV655299:MPV655355 MZR655299:MZR655355 NJN655299:NJN655355 NTJ655299:NTJ655355 ODF655299:ODF655355 ONB655299:ONB655355 OWX655299:OWX655355 PGT655299:PGT655355 PQP655299:PQP655355 QAL655299:QAL655355 QKH655299:QKH655355 QUD655299:QUD655355 RDZ655299:RDZ655355 RNV655299:RNV655355 RXR655299:RXR655355 SHN655299:SHN655355 SRJ655299:SRJ655355 TBF655299:TBF655355 TLB655299:TLB655355 TUX655299:TUX655355 UET655299:UET655355 UOP655299:UOP655355 UYL655299:UYL655355 VIH655299:VIH655355 VSD655299:VSD655355 WBZ655299:WBZ655355 WLV655299:WLV655355 WVR655299:WVR655355 JF720835:JF720891 TB720835:TB720891 ACX720835:ACX720891 AMT720835:AMT720891 AWP720835:AWP720891 BGL720835:BGL720891 BQH720835:BQH720891 CAD720835:CAD720891 CJZ720835:CJZ720891 CTV720835:CTV720891 DDR720835:DDR720891 DNN720835:DNN720891 DXJ720835:DXJ720891 EHF720835:EHF720891 ERB720835:ERB720891 FAX720835:FAX720891 FKT720835:FKT720891 FUP720835:FUP720891 GEL720835:GEL720891 GOH720835:GOH720891 GYD720835:GYD720891 HHZ720835:HHZ720891 HRV720835:HRV720891 IBR720835:IBR720891 ILN720835:ILN720891 IVJ720835:IVJ720891 JFF720835:JFF720891 JPB720835:JPB720891 JYX720835:JYX720891 KIT720835:KIT720891 KSP720835:KSP720891 LCL720835:LCL720891 LMH720835:LMH720891 LWD720835:LWD720891 MFZ720835:MFZ720891 MPV720835:MPV720891 MZR720835:MZR720891 NJN720835:NJN720891 NTJ720835:NTJ720891 ODF720835:ODF720891 ONB720835:ONB720891 OWX720835:OWX720891 PGT720835:PGT720891 PQP720835:PQP720891 QAL720835:QAL720891 QKH720835:QKH720891 QUD720835:QUD720891 RDZ720835:RDZ720891 RNV720835:RNV720891 RXR720835:RXR720891 SHN720835:SHN720891 SRJ720835:SRJ720891 TBF720835:TBF720891 TLB720835:TLB720891 TUX720835:TUX720891 UET720835:UET720891 UOP720835:UOP720891 UYL720835:UYL720891 VIH720835:VIH720891 VSD720835:VSD720891 WBZ720835:WBZ720891 WLV720835:WLV720891 WVR720835:WVR720891 JF786371:JF786427 TB786371:TB786427 ACX786371:ACX786427 AMT786371:AMT786427 AWP786371:AWP786427 BGL786371:BGL786427 BQH786371:BQH786427 CAD786371:CAD786427 CJZ786371:CJZ786427 CTV786371:CTV786427 DDR786371:DDR786427 DNN786371:DNN786427 DXJ786371:DXJ786427 EHF786371:EHF786427 ERB786371:ERB786427 FAX786371:FAX786427 FKT786371:FKT786427 FUP786371:FUP786427 GEL786371:GEL786427 GOH786371:GOH786427 GYD786371:GYD786427 HHZ786371:HHZ786427 HRV786371:HRV786427 IBR786371:IBR786427 ILN786371:ILN786427 IVJ786371:IVJ786427 JFF786371:JFF786427 JPB786371:JPB786427 JYX786371:JYX786427 KIT786371:KIT786427 KSP786371:KSP786427 LCL786371:LCL786427 LMH786371:LMH786427 LWD786371:LWD786427 MFZ786371:MFZ786427 MPV786371:MPV786427 MZR786371:MZR786427 NJN786371:NJN786427 NTJ786371:NTJ786427 ODF786371:ODF786427 ONB786371:ONB786427 OWX786371:OWX786427 PGT786371:PGT786427 PQP786371:PQP786427 QAL786371:QAL786427 QKH786371:QKH786427 QUD786371:QUD786427 RDZ786371:RDZ786427 RNV786371:RNV786427 RXR786371:RXR786427 SHN786371:SHN786427 SRJ786371:SRJ786427 TBF786371:TBF786427 TLB786371:TLB786427 TUX786371:TUX786427 UET786371:UET786427 UOP786371:UOP786427 UYL786371:UYL786427 VIH786371:VIH786427 VSD786371:VSD786427 WBZ786371:WBZ786427 WLV786371:WLV786427 WVR786371:WVR786427 JF851907:JF851963 TB851907:TB851963 ACX851907:ACX851963 AMT851907:AMT851963 AWP851907:AWP851963 BGL851907:BGL851963 BQH851907:BQH851963 CAD851907:CAD851963 CJZ851907:CJZ851963 CTV851907:CTV851963 DDR851907:DDR851963 DNN851907:DNN851963 DXJ851907:DXJ851963 EHF851907:EHF851963 ERB851907:ERB851963 FAX851907:FAX851963 FKT851907:FKT851963 FUP851907:FUP851963 GEL851907:GEL851963 GOH851907:GOH851963 GYD851907:GYD851963 HHZ851907:HHZ851963 HRV851907:HRV851963 IBR851907:IBR851963 ILN851907:ILN851963 IVJ851907:IVJ851963 JFF851907:JFF851963 JPB851907:JPB851963 JYX851907:JYX851963 KIT851907:KIT851963 KSP851907:KSP851963 LCL851907:LCL851963 LMH851907:LMH851963 LWD851907:LWD851963 MFZ851907:MFZ851963 MPV851907:MPV851963 MZR851907:MZR851963 NJN851907:NJN851963 NTJ851907:NTJ851963 ODF851907:ODF851963 ONB851907:ONB851963 OWX851907:OWX851963 PGT851907:PGT851963 PQP851907:PQP851963 QAL851907:QAL851963 QKH851907:QKH851963 QUD851907:QUD851963 RDZ851907:RDZ851963 RNV851907:RNV851963 RXR851907:RXR851963 SHN851907:SHN851963 SRJ851907:SRJ851963 TBF851907:TBF851963 TLB851907:TLB851963 TUX851907:TUX851963 UET851907:UET851963 UOP851907:UOP851963 UYL851907:UYL851963 VIH851907:VIH851963 VSD851907:VSD851963 WBZ851907:WBZ851963 WLV851907:WLV851963 WVR851907:WVR851963 JF917443:JF917499 TB917443:TB917499 ACX917443:ACX917499 AMT917443:AMT917499 AWP917443:AWP917499 BGL917443:BGL917499 BQH917443:BQH917499 CAD917443:CAD917499 CJZ917443:CJZ917499 CTV917443:CTV917499 DDR917443:DDR917499 DNN917443:DNN917499 DXJ917443:DXJ917499 EHF917443:EHF917499 ERB917443:ERB917499 FAX917443:FAX917499 FKT917443:FKT917499 FUP917443:FUP917499 GEL917443:GEL917499 GOH917443:GOH917499 GYD917443:GYD917499 HHZ917443:HHZ917499 HRV917443:HRV917499 IBR917443:IBR917499 ILN917443:ILN917499 IVJ917443:IVJ917499 JFF917443:JFF917499 JPB917443:JPB917499 JYX917443:JYX917499 KIT917443:KIT917499 KSP917443:KSP917499 LCL917443:LCL917499 LMH917443:LMH917499 LWD917443:LWD917499 MFZ917443:MFZ917499 MPV917443:MPV917499 MZR917443:MZR917499 NJN917443:NJN917499 NTJ917443:NTJ917499 ODF917443:ODF917499 ONB917443:ONB917499 OWX917443:OWX917499 PGT917443:PGT917499 PQP917443:PQP917499 QAL917443:QAL917499 QKH917443:QKH917499 QUD917443:QUD917499 RDZ917443:RDZ917499 RNV917443:RNV917499 RXR917443:RXR917499 SHN917443:SHN917499 SRJ917443:SRJ917499 TBF917443:TBF917499 TLB917443:TLB917499 TUX917443:TUX917499 UET917443:UET917499 UOP917443:UOP917499 UYL917443:UYL917499 VIH917443:VIH917499 VSD917443:VSD917499 WBZ917443:WBZ917499 WLV917443:WLV917499 WVR917443:WVR917499 JF982979:JF983035 TB982979:TB983035 ACX982979:ACX983035 AMT982979:AMT983035 AWP982979:AWP983035 BGL982979:BGL983035 BQH982979:BQH983035 CAD982979:CAD983035 CJZ982979:CJZ983035 CTV982979:CTV983035 DDR982979:DDR983035 DNN982979:DNN983035 DXJ982979:DXJ983035 EHF982979:EHF983035 ERB982979:ERB983035 FAX982979:FAX983035 FKT982979:FKT983035 FUP982979:FUP983035 GEL982979:GEL983035 GOH982979:GOH983035 GYD982979:GYD983035 HHZ982979:HHZ983035 HRV982979:HRV983035 IBR982979:IBR983035 ILN982979:ILN983035 IVJ982979:IVJ983035 JFF982979:JFF983035 JPB982979:JPB983035 JYX982979:JYX983035 KIT982979:KIT983035 KSP982979:KSP983035 LCL982979:LCL983035 LMH982979:LMH983035 LWD982979:LWD983035 MFZ982979:MFZ983035 MPV982979:MPV983035 MZR982979:MZR983035 NJN982979:NJN983035 NTJ982979:NTJ983035 ODF982979:ODF983035 ONB982979:ONB983035 OWX982979:OWX983035 PGT982979:PGT983035 PQP982979:PQP983035 QAL982979:QAL983035 QKH982979:QKH983035 QUD982979:QUD983035 RDZ982979:RDZ983035 RNV982979:RNV983035 RXR982979:RXR983035 SHN982979:SHN983035 SRJ982979:SRJ983035 TBF982979:TBF983035 TLB982979:TLB983035 TUX982979:TUX983035 UET982979:UET983035 UOP982979:UOP983035 UYL982979:UYL983035 VIH982979:VIH983035 VSD982979:VSD983035 WBZ982979:WBZ983035 WLV982979:WLV983035 TA139 JE139 WVQ139 WLU139 WBY139 VSC139 VIG139 UYK139 UOO139 UES139 TUW139 TLA139 TBE139 SRI139 SHM139 RXQ139 RNU139 RDY139 QUC139 QKG139 QAK139 PQO139 PGS139 OWW139 ONA139 ODE139 NTI139 NJM139 MZQ139 MPU139 MFY139 LWC139 LMG139 LCK139 KSO139 KIS139 JYW139 JPA139 JFE139 IVI139 ILM139 IBQ139 HRU139 HHY139 GYC139 GOG139 GEK139 FUO139 FKS139 FAW139 ERA139 EHE139 DXI139 DNM139 DDQ139 CTU139 CJY139 CAC139 BQG139 BGK139 AWO139 AMS139 ACW139 WVR140 JF140 TB140 ACX140 AMT140 AWP140 BGL140 BQH140 CAD140 CJZ140 CTV140 DDR140 DNN140 DXJ140 EHF140 ERB140 FAX140 FKT140 FUP140 GEL140 GOH140 GYD140 HHZ140 HRV140 IBR140 ILN140 IVJ140 JFF140 JPB140 JYX140 KIT140 KSP140 LCL140 LMH140 LWD140 MFZ140 MPV140 MZR140 NJN140 NTJ140 ODF140 ONB140 OWX140 PGT140 PQP140 QAL140 QKH140 QUD140 RDZ140 RNV140 RXR140 SHN140 SRJ140 TBF140 TLB140 TUX140 UET140 UOP140 UYL140 VIH140 VSD140 WBZ140 WLV140 WVR83:WVR134 WLV83:WLV134 WBZ83:WBZ134 VSD83:VSD134 VIH83:VIH134 UYL83:UYL134 UOP83:UOP134 UET83:UET134 TUX83:TUX134 TLB83:TLB134 TBF83:TBF134 SRJ83:SRJ134 SHN83:SHN134 RXR83:RXR134 RNV83:RNV134 RDZ83:RDZ134 QUD83:QUD134 QKH83:QKH134 QAL83:QAL134 PQP83:PQP134 PGT83:PGT134 OWX83:OWX134 ONB83:ONB134 ODF83:ODF134 NTJ83:NTJ134 NJN83:NJN134 MZR83:MZR134 MPV83:MPV134 MFZ83:MFZ134 LWD83:LWD134 LMH83:LMH134 LCL83:LCL134 KSP83:KSP134 KIT83:KIT134 JYX83:JYX134 JPB83:JPB134 JFF83:JFF134 IVJ83:IVJ134 ILN83:ILN134 IBR83:IBR134 HRV83:HRV134 HHZ83:HHZ134 GYD83:GYD134 GOH83:GOH134 GEL83:GEL134 FUP83:FUP134 FKT83:FKT134 FAX83:FAX134 ERB83:ERB134 EHF83:EHF134 DXJ83:DXJ134 DNN83:DNN134 DDR83:DDR134 CTV83:CTV134 CJZ83:CJZ134 CAD83:CAD134 BQH83:BQH134 BGL83:BGL134 AWP83:AWP134 AMT83:AMT134 ACX83:ACX134 TB83:TB134 JF83:JF134 TB9:TB71 JF9:JF71 WVR9:WVR71 WLV9:WLV71 WBZ9:WBZ71 VSD9:VSD71 VIH9:VIH71 UYL9:UYL71 UOP9:UOP71 UET9:UET71 TUX9:TUX71 TLB9:TLB71 TBF9:TBF71 SRJ9:SRJ71 SHN9:SHN71 RXR9:RXR71 RNV9:RNV71 RDZ9:RDZ71 QUD9:QUD71 QKH9:QKH71 QAL9:QAL71 PQP9:PQP71 PGT9:PGT71 OWX9:OWX71 ONB9:ONB71 ODF9:ODF71 NTJ9:NTJ71 NJN9:NJN71 MZR9:MZR71 MPV9:MPV71 MFZ9:MFZ71 LWD9:LWD71 LMH9:LMH71 LCL9:LCL71 KSP9:KSP71 KIT9:KIT71 JYX9:JYX71 JPB9:JPB71 JFF9:JFF71 IVJ9:IVJ71 ILN9:ILN71 IBR9:IBR71 HRV9:HRV71 HHZ9:HHZ71 GYD9:GYD71 GOH9:GOH71 GEL9:GEL71 FUP9:FUP71 FKT9:FKT71 FAX9:FAX71 ERB9:ERB71 EHF9:EHF71 DXJ9:DXJ71 DNN9:DNN71 DDR9:DDR71 CTV9:CTV71 CJZ9:CJZ71 CAD9:CAD71 BQH9:BQH71 BGL9:BGL71 AWP9:AWP71 AMT9:AMT71 ACX9:ACX71 ACX152:ACX157 AMT152:AMT157 AWP152:AWP157 BGL152:BGL157 BQH152:BQH157 CAD152:CAD157 CJZ152:CJZ157 CTV152:CTV157 DDR152:DDR157 DNN152:DNN157 DXJ152:DXJ157 EHF152:EHF157 ERB152:ERB157 FAX152:FAX157 FKT152:FKT157 FUP152:FUP157 GEL152:GEL157 GOH152:GOH157 GYD152:GYD157 HHZ152:HHZ157 HRV152:HRV157 IBR152:IBR157 ILN152:ILN157 IVJ152:IVJ157 JFF152:JFF157 JPB152:JPB157 JYX152:JYX157 KIT152:KIT157 KSP152:KSP157 LCL152:LCL157 LMH152:LMH157 LWD152:LWD157 MFZ152:MFZ157 MPV152:MPV157 MZR152:MZR157 NJN152:NJN157 NTJ152:NTJ157 ODF152:ODF157 ONB152:ONB157 OWX152:OWX157 PGT152:PGT157 PQP152:PQP157 QAL152:QAL157 QKH152:QKH157 QUD152:QUD157 RDZ152:RDZ157 RNV152:RNV157 RXR152:RXR157 SHN152:SHN157 SRJ152:SRJ157 TBF152:TBF157 TLB152:TLB157 TUX152:TUX157 UET152:UET157 UOP152:UOP157 UYL152:UYL157 VIH152:VIH157 VSD152:VSD157 WBZ152:WBZ157 WLV152:WLV157 WVR152:WVR157 JF152:JF157 TB152:TB157</xm:sqref>
        </x14:dataValidation>
        <x14:dataValidation type="decimal" operator="greaterThanOrEqual" allowBlank="1" showInputMessage="1" showErrorMessage="1" error="Valor debe ser mayor o igual 0" xr:uid="{00000000-0002-0000-0B00-00001A000000}">
          <x14:formula1>
            <xm:f>0</xm:f>
          </x14:formula1>
          <xm:sqref>G130946:G130957 IY65410:IY65421 SU65410:SU65421 ACQ65410:ACQ65421 AMM65410:AMM65421 AWI65410:AWI65421 BGE65410:BGE65421 BQA65410:BQA65421 BZW65410:BZW65421 CJS65410:CJS65421 CTO65410:CTO65421 DDK65410:DDK65421 DNG65410:DNG65421 DXC65410:DXC65421 EGY65410:EGY65421 EQU65410:EQU65421 FAQ65410:FAQ65421 FKM65410:FKM65421 FUI65410:FUI65421 GEE65410:GEE65421 GOA65410:GOA65421 GXW65410:GXW65421 HHS65410:HHS65421 HRO65410:HRO65421 IBK65410:IBK65421 ILG65410:ILG65421 IVC65410:IVC65421 JEY65410:JEY65421 JOU65410:JOU65421 JYQ65410:JYQ65421 KIM65410:KIM65421 KSI65410:KSI65421 LCE65410:LCE65421 LMA65410:LMA65421 LVW65410:LVW65421 MFS65410:MFS65421 MPO65410:MPO65421 MZK65410:MZK65421 NJG65410:NJG65421 NTC65410:NTC65421 OCY65410:OCY65421 OMU65410:OMU65421 OWQ65410:OWQ65421 PGM65410:PGM65421 PQI65410:PQI65421 QAE65410:QAE65421 QKA65410:QKA65421 QTW65410:QTW65421 RDS65410:RDS65421 RNO65410:RNO65421 RXK65410:RXK65421 SHG65410:SHG65421 SRC65410:SRC65421 TAY65410:TAY65421 TKU65410:TKU65421 TUQ65410:TUQ65421 UEM65410:UEM65421 UOI65410:UOI65421 UYE65410:UYE65421 VIA65410:VIA65421 VRW65410:VRW65421 WBS65410:WBS65421 WLO65410:WLO65421 WVK65410:WVK65421 G196482:G196493 IY130946:IY130957 SU130946:SU130957 ACQ130946:ACQ130957 AMM130946:AMM130957 AWI130946:AWI130957 BGE130946:BGE130957 BQA130946:BQA130957 BZW130946:BZW130957 CJS130946:CJS130957 CTO130946:CTO130957 DDK130946:DDK130957 DNG130946:DNG130957 DXC130946:DXC130957 EGY130946:EGY130957 EQU130946:EQU130957 FAQ130946:FAQ130957 FKM130946:FKM130957 FUI130946:FUI130957 GEE130946:GEE130957 GOA130946:GOA130957 GXW130946:GXW130957 HHS130946:HHS130957 HRO130946:HRO130957 IBK130946:IBK130957 ILG130946:ILG130957 IVC130946:IVC130957 JEY130946:JEY130957 JOU130946:JOU130957 JYQ130946:JYQ130957 KIM130946:KIM130957 KSI130946:KSI130957 LCE130946:LCE130957 LMA130946:LMA130957 LVW130946:LVW130957 MFS130946:MFS130957 MPO130946:MPO130957 MZK130946:MZK130957 NJG130946:NJG130957 NTC130946:NTC130957 OCY130946:OCY130957 OMU130946:OMU130957 OWQ130946:OWQ130957 PGM130946:PGM130957 PQI130946:PQI130957 QAE130946:QAE130957 QKA130946:QKA130957 QTW130946:QTW130957 RDS130946:RDS130957 RNO130946:RNO130957 RXK130946:RXK130957 SHG130946:SHG130957 SRC130946:SRC130957 TAY130946:TAY130957 TKU130946:TKU130957 TUQ130946:TUQ130957 UEM130946:UEM130957 UOI130946:UOI130957 UYE130946:UYE130957 VIA130946:VIA130957 VRW130946:VRW130957 WBS130946:WBS130957 WLO130946:WLO130957 WVK130946:WVK130957 G262018:G262029 IY196482:IY196493 SU196482:SU196493 ACQ196482:ACQ196493 AMM196482:AMM196493 AWI196482:AWI196493 BGE196482:BGE196493 BQA196482:BQA196493 BZW196482:BZW196493 CJS196482:CJS196493 CTO196482:CTO196493 DDK196482:DDK196493 DNG196482:DNG196493 DXC196482:DXC196493 EGY196482:EGY196493 EQU196482:EQU196493 FAQ196482:FAQ196493 FKM196482:FKM196493 FUI196482:FUI196493 GEE196482:GEE196493 GOA196482:GOA196493 GXW196482:GXW196493 HHS196482:HHS196493 HRO196482:HRO196493 IBK196482:IBK196493 ILG196482:ILG196493 IVC196482:IVC196493 JEY196482:JEY196493 JOU196482:JOU196493 JYQ196482:JYQ196493 KIM196482:KIM196493 KSI196482:KSI196493 LCE196482:LCE196493 LMA196482:LMA196493 LVW196482:LVW196493 MFS196482:MFS196493 MPO196482:MPO196493 MZK196482:MZK196493 NJG196482:NJG196493 NTC196482:NTC196493 OCY196482:OCY196493 OMU196482:OMU196493 OWQ196482:OWQ196493 PGM196482:PGM196493 PQI196482:PQI196493 QAE196482:QAE196493 QKA196482:QKA196493 QTW196482:QTW196493 RDS196482:RDS196493 RNO196482:RNO196493 RXK196482:RXK196493 SHG196482:SHG196493 SRC196482:SRC196493 TAY196482:TAY196493 TKU196482:TKU196493 TUQ196482:TUQ196493 UEM196482:UEM196493 UOI196482:UOI196493 UYE196482:UYE196493 VIA196482:VIA196493 VRW196482:VRW196493 WBS196482:WBS196493 WLO196482:WLO196493 WVK196482:WVK196493 G327554:G327565 IY262018:IY262029 SU262018:SU262029 ACQ262018:ACQ262029 AMM262018:AMM262029 AWI262018:AWI262029 BGE262018:BGE262029 BQA262018:BQA262029 BZW262018:BZW262029 CJS262018:CJS262029 CTO262018:CTO262029 DDK262018:DDK262029 DNG262018:DNG262029 DXC262018:DXC262029 EGY262018:EGY262029 EQU262018:EQU262029 FAQ262018:FAQ262029 FKM262018:FKM262029 FUI262018:FUI262029 GEE262018:GEE262029 GOA262018:GOA262029 GXW262018:GXW262029 HHS262018:HHS262029 HRO262018:HRO262029 IBK262018:IBK262029 ILG262018:ILG262029 IVC262018:IVC262029 JEY262018:JEY262029 JOU262018:JOU262029 JYQ262018:JYQ262029 KIM262018:KIM262029 KSI262018:KSI262029 LCE262018:LCE262029 LMA262018:LMA262029 LVW262018:LVW262029 MFS262018:MFS262029 MPO262018:MPO262029 MZK262018:MZK262029 NJG262018:NJG262029 NTC262018:NTC262029 OCY262018:OCY262029 OMU262018:OMU262029 OWQ262018:OWQ262029 PGM262018:PGM262029 PQI262018:PQI262029 QAE262018:QAE262029 QKA262018:QKA262029 QTW262018:QTW262029 RDS262018:RDS262029 RNO262018:RNO262029 RXK262018:RXK262029 SHG262018:SHG262029 SRC262018:SRC262029 TAY262018:TAY262029 TKU262018:TKU262029 TUQ262018:TUQ262029 UEM262018:UEM262029 UOI262018:UOI262029 UYE262018:UYE262029 VIA262018:VIA262029 VRW262018:VRW262029 WBS262018:WBS262029 WLO262018:WLO262029 WVK262018:WVK262029 G393090:G393101 IY327554:IY327565 SU327554:SU327565 ACQ327554:ACQ327565 AMM327554:AMM327565 AWI327554:AWI327565 BGE327554:BGE327565 BQA327554:BQA327565 BZW327554:BZW327565 CJS327554:CJS327565 CTO327554:CTO327565 DDK327554:DDK327565 DNG327554:DNG327565 DXC327554:DXC327565 EGY327554:EGY327565 EQU327554:EQU327565 FAQ327554:FAQ327565 FKM327554:FKM327565 FUI327554:FUI327565 GEE327554:GEE327565 GOA327554:GOA327565 GXW327554:GXW327565 HHS327554:HHS327565 HRO327554:HRO327565 IBK327554:IBK327565 ILG327554:ILG327565 IVC327554:IVC327565 JEY327554:JEY327565 JOU327554:JOU327565 JYQ327554:JYQ327565 KIM327554:KIM327565 KSI327554:KSI327565 LCE327554:LCE327565 LMA327554:LMA327565 LVW327554:LVW327565 MFS327554:MFS327565 MPO327554:MPO327565 MZK327554:MZK327565 NJG327554:NJG327565 NTC327554:NTC327565 OCY327554:OCY327565 OMU327554:OMU327565 OWQ327554:OWQ327565 PGM327554:PGM327565 PQI327554:PQI327565 QAE327554:QAE327565 QKA327554:QKA327565 QTW327554:QTW327565 RDS327554:RDS327565 RNO327554:RNO327565 RXK327554:RXK327565 SHG327554:SHG327565 SRC327554:SRC327565 TAY327554:TAY327565 TKU327554:TKU327565 TUQ327554:TUQ327565 UEM327554:UEM327565 UOI327554:UOI327565 UYE327554:UYE327565 VIA327554:VIA327565 VRW327554:VRW327565 WBS327554:WBS327565 WLO327554:WLO327565 WVK327554:WVK327565 G458626:G458637 IY393090:IY393101 SU393090:SU393101 ACQ393090:ACQ393101 AMM393090:AMM393101 AWI393090:AWI393101 BGE393090:BGE393101 BQA393090:BQA393101 BZW393090:BZW393101 CJS393090:CJS393101 CTO393090:CTO393101 DDK393090:DDK393101 DNG393090:DNG393101 DXC393090:DXC393101 EGY393090:EGY393101 EQU393090:EQU393101 FAQ393090:FAQ393101 FKM393090:FKM393101 FUI393090:FUI393101 GEE393090:GEE393101 GOA393090:GOA393101 GXW393090:GXW393101 HHS393090:HHS393101 HRO393090:HRO393101 IBK393090:IBK393101 ILG393090:ILG393101 IVC393090:IVC393101 JEY393090:JEY393101 JOU393090:JOU393101 JYQ393090:JYQ393101 KIM393090:KIM393101 KSI393090:KSI393101 LCE393090:LCE393101 LMA393090:LMA393101 LVW393090:LVW393101 MFS393090:MFS393101 MPO393090:MPO393101 MZK393090:MZK393101 NJG393090:NJG393101 NTC393090:NTC393101 OCY393090:OCY393101 OMU393090:OMU393101 OWQ393090:OWQ393101 PGM393090:PGM393101 PQI393090:PQI393101 QAE393090:QAE393101 QKA393090:QKA393101 QTW393090:QTW393101 RDS393090:RDS393101 RNO393090:RNO393101 RXK393090:RXK393101 SHG393090:SHG393101 SRC393090:SRC393101 TAY393090:TAY393101 TKU393090:TKU393101 TUQ393090:TUQ393101 UEM393090:UEM393101 UOI393090:UOI393101 UYE393090:UYE393101 VIA393090:VIA393101 VRW393090:VRW393101 WBS393090:WBS393101 WLO393090:WLO393101 WVK393090:WVK393101 G524162:G524173 IY458626:IY458637 SU458626:SU458637 ACQ458626:ACQ458637 AMM458626:AMM458637 AWI458626:AWI458637 BGE458626:BGE458637 BQA458626:BQA458637 BZW458626:BZW458637 CJS458626:CJS458637 CTO458626:CTO458637 DDK458626:DDK458637 DNG458626:DNG458637 DXC458626:DXC458637 EGY458626:EGY458637 EQU458626:EQU458637 FAQ458626:FAQ458637 FKM458626:FKM458637 FUI458626:FUI458637 GEE458626:GEE458637 GOA458626:GOA458637 GXW458626:GXW458637 HHS458626:HHS458637 HRO458626:HRO458637 IBK458626:IBK458637 ILG458626:ILG458637 IVC458626:IVC458637 JEY458626:JEY458637 JOU458626:JOU458637 JYQ458626:JYQ458637 KIM458626:KIM458637 KSI458626:KSI458637 LCE458626:LCE458637 LMA458626:LMA458637 LVW458626:LVW458637 MFS458626:MFS458637 MPO458626:MPO458637 MZK458626:MZK458637 NJG458626:NJG458637 NTC458626:NTC458637 OCY458626:OCY458637 OMU458626:OMU458637 OWQ458626:OWQ458637 PGM458626:PGM458637 PQI458626:PQI458637 QAE458626:QAE458637 QKA458626:QKA458637 QTW458626:QTW458637 RDS458626:RDS458637 RNO458626:RNO458637 RXK458626:RXK458637 SHG458626:SHG458637 SRC458626:SRC458637 TAY458626:TAY458637 TKU458626:TKU458637 TUQ458626:TUQ458637 UEM458626:UEM458637 UOI458626:UOI458637 UYE458626:UYE458637 VIA458626:VIA458637 VRW458626:VRW458637 WBS458626:WBS458637 WLO458626:WLO458637 WVK458626:WVK458637 G589698:G589709 IY524162:IY524173 SU524162:SU524173 ACQ524162:ACQ524173 AMM524162:AMM524173 AWI524162:AWI524173 BGE524162:BGE524173 BQA524162:BQA524173 BZW524162:BZW524173 CJS524162:CJS524173 CTO524162:CTO524173 DDK524162:DDK524173 DNG524162:DNG524173 DXC524162:DXC524173 EGY524162:EGY524173 EQU524162:EQU524173 FAQ524162:FAQ524173 FKM524162:FKM524173 FUI524162:FUI524173 GEE524162:GEE524173 GOA524162:GOA524173 GXW524162:GXW524173 HHS524162:HHS524173 HRO524162:HRO524173 IBK524162:IBK524173 ILG524162:ILG524173 IVC524162:IVC524173 JEY524162:JEY524173 JOU524162:JOU524173 JYQ524162:JYQ524173 KIM524162:KIM524173 KSI524162:KSI524173 LCE524162:LCE524173 LMA524162:LMA524173 LVW524162:LVW524173 MFS524162:MFS524173 MPO524162:MPO524173 MZK524162:MZK524173 NJG524162:NJG524173 NTC524162:NTC524173 OCY524162:OCY524173 OMU524162:OMU524173 OWQ524162:OWQ524173 PGM524162:PGM524173 PQI524162:PQI524173 QAE524162:QAE524173 QKA524162:QKA524173 QTW524162:QTW524173 RDS524162:RDS524173 RNO524162:RNO524173 RXK524162:RXK524173 SHG524162:SHG524173 SRC524162:SRC524173 TAY524162:TAY524173 TKU524162:TKU524173 TUQ524162:TUQ524173 UEM524162:UEM524173 UOI524162:UOI524173 UYE524162:UYE524173 VIA524162:VIA524173 VRW524162:VRW524173 WBS524162:WBS524173 WLO524162:WLO524173 WVK524162:WVK524173 G655234:G655245 IY589698:IY589709 SU589698:SU589709 ACQ589698:ACQ589709 AMM589698:AMM589709 AWI589698:AWI589709 BGE589698:BGE589709 BQA589698:BQA589709 BZW589698:BZW589709 CJS589698:CJS589709 CTO589698:CTO589709 DDK589698:DDK589709 DNG589698:DNG589709 DXC589698:DXC589709 EGY589698:EGY589709 EQU589698:EQU589709 FAQ589698:FAQ589709 FKM589698:FKM589709 FUI589698:FUI589709 GEE589698:GEE589709 GOA589698:GOA589709 GXW589698:GXW589709 HHS589698:HHS589709 HRO589698:HRO589709 IBK589698:IBK589709 ILG589698:ILG589709 IVC589698:IVC589709 JEY589698:JEY589709 JOU589698:JOU589709 JYQ589698:JYQ589709 KIM589698:KIM589709 KSI589698:KSI589709 LCE589698:LCE589709 LMA589698:LMA589709 LVW589698:LVW589709 MFS589698:MFS589709 MPO589698:MPO589709 MZK589698:MZK589709 NJG589698:NJG589709 NTC589698:NTC589709 OCY589698:OCY589709 OMU589698:OMU589709 OWQ589698:OWQ589709 PGM589698:PGM589709 PQI589698:PQI589709 QAE589698:QAE589709 QKA589698:QKA589709 QTW589698:QTW589709 RDS589698:RDS589709 RNO589698:RNO589709 RXK589698:RXK589709 SHG589698:SHG589709 SRC589698:SRC589709 TAY589698:TAY589709 TKU589698:TKU589709 TUQ589698:TUQ589709 UEM589698:UEM589709 UOI589698:UOI589709 UYE589698:UYE589709 VIA589698:VIA589709 VRW589698:VRW589709 WBS589698:WBS589709 WLO589698:WLO589709 WVK589698:WVK589709 G720770:G720781 IY655234:IY655245 SU655234:SU655245 ACQ655234:ACQ655245 AMM655234:AMM655245 AWI655234:AWI655245 BGE655234:BGE655245 BQA655234:BQA655245 BZW655234:BZW655245 CJS655234:CJS655245 CTO655234:CTO655245 DDK655234:DDK655245 DNG655234:DNG655245 DXC655234:DXC655245 EGY655234:EGY655245 EQU655234:EQU655245 FAQ655234:FAQ655245 FKM655234:FKM655245 FUI655234:FUI655245 GEE655234:GEE655245 GOA655234:GOA655245 GXW655234:GXW655245 HHS655234:HHS655245 HRO655234:HRO655245 IBK655234:IBK655245 ILG655234:ILG655245 IVC655234:IVC655245 JEY655234:JEY655245 JOU655234:JOU655245 JYQ655234:JYQ655245 KIM655234:KIM655245 KSI655234:KSI655245 LCE655234:LCE655245 LMA655234:LMA655245 LVW655234:LVW655245 MFS655234:MFS655245 MPO655234:MPO655245 MZK655234:MZK655245 NJG655234:NJG655245 NTC655234:NTC655245 OCY655234:OCY655245 OMU655234:OMU655245 OWQ655234:OWQ655245 PGM655234:PGM655245 PQI655234:PQI655245 QAE655234:QAE655245 QKA655234:QKA655245 QTW655234:QTW655245 RDS655234:RDS655245 RNO655234:RNO655245 RXK655234:RXK655245 SHG655234:SHG655245 SRC655234:SRC655245 TAY655234:TAY655245 TKU655234:TKU655245 TUQ655234:TUQ655245 UEM655234:UEM655245 UOI655234:UOI655245 UYE655234:UYE655245 VIA655234:VIA655245 VRW655234:VRW655245 WBS655234:WBS655245 WLO655234:WLO655245 WVK655234:WVK655245 G786306:G786317 IY720770:IY720781 SU720770:SU720781 ACQ720770:ACQ720781 AMM720770:AMM720781 AWI720770:AWI720781 BGE720770:BGE720781 BQA720770:BQA720781 BZW720770:BZW720781 CJS720770:CJS720781 CTO720770:CTO720781 DDK720770:DDK720781 DNG720770:DNG720781 DXC720770:DXC720781 EGY720770:EGY720781 EQU720770:EQU720781 FAQ720770:FAQ720781 FKM720770:FKM720781 FUI720770:FUI720781 GEE720770:GEE720781 GOA720770:GOA720781 GXW720770:GXW720781 HHS720770:HHS720781 HRO720770:HRO720781 IBK720770:IBK720781 ILG720770:ILG720781 IVC720770:IVC720781 JEY720770:JEY720781 JOU720770:JOU720781 JYQ720770:JYQ720781 KIM720770:KIM720781 KSI720770:KSI720781 LCE720770:LCE720781 LMA720770:LMA720781 LVW720770:LVW720781 MFS720770:MFS720781 MPO720770:MPO720781 MZK720770:MZK720781 NJG720770:NJG720781 NTC720770:NTC720781 OCY720770:OCY720781 OMU720770:OMU720781 OWQ720770:OWQ720781 PGM720770:PGM720781 PQI720770:PQI720781 QAE720770:QAE720781 QKA720770:QKA720781 QTW720770:QTW720781 RDS720770:RDS720781 RNO720770:RNO720781 RXK720770:RXK720781 SHG720770:SHG720781 SRC720770:SRC720781 TAY720770:TAY720781 TKU720770:TKU720781 TUQ720770:TUQ720781 UEM720770:UEM720781 UOI720770:UOI720781 UYE720770:UYE720781 VIA720770:VIA720781 VRW720770:VRW720781 WBS720770:WBS720781 WLO720770:WLO720781 WVK720770:WVK720781 G851842:G851853 IY786306:IY786317 SU786306:SU786317 ACQ786306:ACQ786317 AMM786306:AMM786317 AWI786306:AWI786317 BGE786306:BGE786317 BQA786306:BQA786317 BZW786306:BZW786317 CJS786306:CJS786317 CTO786306:CTO786317 DDK786306:DDK786317 DNG786306:DNG786317 DXC786306:DXC786317 EGY786306:EGY786317 EQU786306:EQU786317 FAQ786306:FAQ786317 FKM786306:FKM786317 FUI786306:FUI786317 GEE786306:GEE786317 GOA786306:GOA786317 GXW786306:GXW786317 HHS786306:HHS786317 HRO786306:HRO786317 IBK786306:IBK786317 ILG786306:ILG786317 IVC786306:IVC786317 JEY786306:JEY786317 JOU786306:JOU786317 JYQ786306:JYQ786317 KIM786306:KIM786317 KSI786306:KSI786317 LCE786306:LCE786317 LMA786306:LMA786317 LVW786306:LVW786317 MFS786306:MFS786317 MPO786306:MPO786317 MZK786306:MZK786317 NJG786306:NJG786317 NTC786306:NTC786317 OCY786306:OCY786317 OMU786306:OMU786317 OWQ786306:OWQ786317 PGM786306:PGM786317 PQI786306:PQI786317 QAE786306:QAE786317 QKA786306:QKA786317 QTW786306:QTW786317 RDS786306:RDS786317 RNO786306:RNO786317 RXK786306:RXK786317 SHG786306:SHG786317 SRC786306:SRC786317 TAY786306:TAY786317 TKU786306:TKU786317 TUQ786306:TUQ786317 UEM786306:UEM786317 UOI786306:UOI786317 UYE786306:UYE786317 VIA786306:VIA786317 VRW786306:VRW786317 WBS786306:WBS786317 WLO786306:WLO786317 WVK786306:WVK786317 G917378:G917389 IY851842:IY851853 SU851842:SU851853 ACQ851842:ACQ851853 AMM851842:AMM851853 AWI851842:AWI851853 BGE851842:BGE851853 BQA851842:BQA851853 BZW851842:BZW851853 CJS851842:CJS851853 CTO851842:CTO851853 DDK851842:DDK851853 DNG851842:DNG851853 DXC851842:DXC851853 EGY851842:EGY851853 EQU851842:EQU851853 FAQ851842:FAQ851853 FKM851842:FKM851853 FUI851842:FUI851853 GEE851842:GEE851853 GOA851842:GOA851853 GXW851842:GXW851853 HHS851842:HHS851853 HRO851842:HRO851853 IBK851842:IBK851853 ILG851842:ILG851853 IVC851842:IVC851853 JEY851842:JEY851853 JOU851842:JOU851853 JYQ851842:JYQ851853 KIM851842:KIM851853 KSI851842:KSI851853 LCE851842:LCE851853 LMA851842:LMA851853 LVW851842:LVW851853 MFS851842:MFS851853 MPO851842:MPO851853 MZK851842:MZK851853 NJG851842:NJG851853 NTC851842:NTC851853 OCY851842:OCY851853 OMU851842:OMU851853 OWQ851842:OWQ851853 PGM851842:PGM851853 PQI851842:PQI851853 QAE851842:QAE851853 QKA851842:QKA851853 QTW851842:QTW851853 RDS851842:RDS851853 RNO851842:RNO851853 RXK851842:RXK851853 SHG851842:SHG851853 SRC851842:SRC851853 TAY851842:TAY851853 TKU851842:TKU851853 TUQ851842:TUQ851853 UEM851842:UEM851853 UOI851842:UOI851853 UYE851842:UYE851853 VIA851842:VIA851853 VRW851842:VRW851853 WBS851842:WBS851853 WLO851842:WLO851853 WVK851842:WVK851853 G982914:G982925 IY917378:IY917389 SU917378:SU917389 ACQ917378:ACQ917389 AMM917378:AMM917389 AWI917378:AWI917389 BGE917378:BGE917389 BQA917378:BQA917389 BZW917378:BZW917389 CJS917378:CJS917389 CTO917378:CTO917389 DDK917378:DDK917389 DNG917378:DNG917389 DXC917378:DXC917389 EGY917378:EGY917389 EQU917378:EQU917389 FAQ917378:FAQ917389 FKM917378:FKM917389 FUI917378:FUI917389 GEE917378:GEE917389 GOA917378:GOA917389 GXW917378:GXW917389 HHS917378:HHS917389 HRO917378:HRO917389 IBK917378:IBK917389 ILG917378:ILG917389 IVC917378:IVC917389 JEY917378:JEY917389 JOU917378:JOU917389 JYQ917378:JYQ917389 KIM917378:KIM917389 KSI917378:KSI917389 LCE917378:LCE917389 LMA917378:LMA917389 LVW917378:LVW917389 MFS917378:MFS917389 MPO917378:MPO917389 MZK917378:MZK917389 NJG917378:NJG917389 NTC917378:NTC917389 OCY917378:OCY917389 OMU917378:OMU917389 OWQ917378:OWQ917389 PGM917378:PGM917389 PQI917378:PQI917389 QAE917378:QAE917389 QKA917378:QKA917389 QTW917378:QTW917389 RDS917378:RDS917389 RNO917378:RNO917389 RXK917378:RXK917389 SHG917378:SHG917389 SRC917378:SRC917389 TAY917378:TAY917389 TKU917378:TKU917389 TUQ917378:TUQ917389 UEM917378:UEM917389 UOI917378:UOI917389 UYE917378:UYE917389 VIA917378:VIA917389 VRW917378:VRW917389 WBS917378:WBS917389 WLO917378:WLO917389 WVK917378:WVK917389 G65423:G65434 IY982914:IY982925 SU982914:SU982925 ACQ982914:ACQ982925 AMM982914:AMM982925 AWI982914:AWI982925 BGE982914:BGE982925 BQA982914:BQA982925 BZW982914:BZW982925 CJS982914:CJS982925 CTO982914:CTO982925 DDK982914:DDK982925 DNG982914:DNG982925 DXC982914:DXC982925 EGY982914:EGY982925 EQU982914:EQU982925 FAQ982914:FAQ982925 FKM982914:FKM982925 FUI982914:FUI982925 GEE982914:GEE982925 GOA982914:GOA982925 GXW982914:GXW982925 HHS982914:HHS982925 HRO982914:HRO982925 IBK982914:IBK982925 ILG982914:ILG982925 IVC982914:IVC982925 JEY982914:JEY982925 JOU982914:JOU982925 JYQ982914:JYQ982925 KIM982914:KIM982925 KSI982914:KSI982925 LCE982914:LCE982925 LMA982914:LMA982925 LVW982914:LVW982925 MFS982914:MFS982925 MPO982914:MPO982925 MZK982914:MZK982925 NJG982914:NJG982925 NTC982914:NTC982925 OCY982914:OCY982925 OMU982914:OMU982925 OWQ982914:OWQ982925 PGM982914:PGM982925 PQI982914:PQI982925 QAE982914:QAE982925 QKA982914:QKA982925 QTW982914:QTW982925 RDS982914:RDS982925 RNO982914:RNO982925 RXK982914:RXK982925 SHG982914:SHG982925 SRC982914:SRC982925 TAY982914:TAY982925 TKU982914:TKU982925 TUQ982914:TUQ982925 UEM982914:UEM982925 UOI982914:UOI982925 UYE982914:UYE982925 VIA982914:VIA982925 VRW982914:VRW982925 WBS982914:WBS982925 WLO982914:WLO982925 WVK982914:WVK982925 IY201:IY214 SU201:SU214 ACQ201:ACQ214 AMM201:AMM214 AWI201:AWI214 BGE201:BGE214 BQA201:BQA214 BZW201:BZW214 CJS201:CJS214 CTO201:CTO214 DDK201:DDK214 DNG201:DNG214 DXC201:DXC214 EGY201:EGY214 EQU201:EQU214 FAQ201:FAQ214 FKM201:FKM214 FUI201:FUI214 GEE201:GEE214 GOA201:GOA214 GXW201:GXW214 HHS201:HHS214 HRO201:HRO214 IBK201:IBK214 ILG201:ILG214 IVC201:IVC214 JEY201:JEY214 JOU201:JOU214 JYQ201:JYQ214 KIM201:KIM214 KSI201:KSI214 LCE201:LCE214 LMA201:LMA214 LVW201:LVW214 MFS201:MFS214 MPO201:MPO214 MZK201:MZK214 NJG201:NJG214 NTC201:NTC214 OCY201:OCY214 OMU201:OMU214 OWQ201:OWQ214 PGM201:PGM214 PQI201:PQI214 QAE201:QAE214 QKA201:QKA214 QTW201:QTW214 RDS201:RDS214 RNO201:RNO214 RXK201:RXK214 SHG201:SHG214 SRC201:SRC214 TAY201:TAY214 TKU201:TKU214 TUQ201:TUQ214 UEM201:UEM214 UOI201:UOI214 UYE201:UYE214 VIA201:VIA214 VRW201:VRW214 WBS201:WBS214 WLO201:WLO214 WVK201:WVK214 G130959:G130970 IY65423:IY65434 SU65423:SU65434 ACQ65423:ACQ65434 AMM65423:AMM65434 AWI65423:AWI65434 BGE65423:BGE65434 BQA65423:BQA65434 BZW65423:BZW65434 CJS65423:CJS65434 CTO65423:CTO65434 DDK65423:DDK65434 DNG65423:DNG65434 DXC65423:DXC65434 EGY65423:EGY65434 EQU65423:EQU65434 FAQ65423:FAQ65434 FKM65423:FKM65434 FUI65423:FUI65434 GEE65423:GEE65434 GOA65423:GOA65434 GXW65423:GXW65434 HHS65423:HHS65434 HRO65423:HRO65434 IBK65423:IBK65434 ILG65423:ILG65434 IVC65423:IVC65434 JEY65423:JEY65434 JOU65423:JOU65434 JYQ65423:JYQ65434 KIM65423:KIM65434 KSI65423:KSI65434 LCE65423:LCE65434 LMA65423:LMA65434 LVW65423:LVW65434 MFS65423:MFS65434 MPO65423:MPO65434 MZK65423:MZK65434 NJG65423:NJG65434 NTC65423:NTC65434 OCY65423:OCY65434 OMU65423:OMU65434 OWQ65423:OWQ65434 PGM65423:PGM65434 PQI65423:PQI65434 QAE65423:QAE65434 QKA65423:QKA65434 QTW65423:QTW65434 RDS65423:RDS65434 RNO65423:RNO65434 RXK65423:RXK65434 SHG65423:SHG65434 SRC65423:SRC65434 TAY65423:TAY65434 TKU65423:TKU65434 TUQ65423:TUQ65434 UEM65423:UEM65434 UOI65423:UOI65434 UYE65423:UYE65434 VIA65423:VIA65434 VRW65423:VRW65434 WBS65423:WBS65434 WLO65423:WLO65434 WVK65423:WVK65434 G196495:G196506 IY130959:IY130970 SU130959:SU130970 ACQ130959:ACQ130970 AMM130959:AMM130970 AWI130959:AWI130970 BGE130959:BGE130970 BQA130959:BQA130970 BZW130959:BZW130970 CJS130959:CJS130970 CTO130959:CTO130970 DDK130959:DDK130970 DNG130959:DNG130970 DXC130959:DXC130970 EGY130959:EGY130970 EQU130959:EQU130970 FAQ130959:FAQ130970 FKM130959:FKM130970 FUI130959:FUI130970 GEE130959:GEE130970 GOA130959:GOA130970 GXW130959:GXW130970 HHS130959:HHS130970 HRO130959:HRO130970 IBK130959:IBK130970 ILG130959:ILG130970 IVC130959:IVC130970 JEY130959:JEY130970 JOU130959:JOU130970 JYQ130959:JYQ130970 KIM130959:KIM130970 KSI130959:KSI130970 LCE130959:LCE130970 LMA130959:LMA130970 LVW130959:LVW130970 MFS130959:MFS130970 MPO130959:MPO130970 MZK130959:MZK130970 NJG130959:NJG130970 NTC130959:NTC130970 OCY130959:OCY130970 OMU130959:OMU130970 OWQ130959:OWQ130970 PGM130959:PGM130970 PQI130959:PQI130970 QAE130959:QAE130970 QKA130959:QKA130970 QTW130959:QTW130970 RDS130959:RDS130970 RNO130959:RNO130970 RXK130959:RXK130970 SHG130959:SHG130970 SRC130959:SRC130970 TAY130959:TAY130970 TKU130959:TKU130970 TUQ130959:TUQ130970 UEM130959:UEM130970 UOI130959:UOI130970 UYE130959:UYE130970 VIA130959:VIA130970 VRW130959:VRW130970 WBS130959:WBS130970 WLO130959:WLO130970 WVK130959:WVK130970 G262031:G262042 IY196495:IY196506 SU196495:SU196506 ACQ196495:ACQ196506 AMM196495:AMM196506 AWI196495:AWI196506 BGE196495:BGE196506 BQA196495:BQA196506 BZW196495:BZW196506 CJS196495:CJS196506 CTO196495:CTO196506 DDK196495:DDK196506 DNG196495:DNG196506 DXC196495:DXC196506 EGY196495:EGY196506 EQU196495:EQU196506 FAQ196495:FAQ196506 FKM196495:FKM196506 FUI196495:FUI196506 GEE196495:GEE196506 GOA196495:GOA196506 GXW196495:GXW196506 HHS196495:HHS196506 HRO196495:HRO196506 IBK196495:IBK196506 ILG196495:ILG196506 IVC196495:IVC196506 JEY196495:JEY196506 JOU196495:JOU196506 JYQ196495:JYQ196506 KIM196495:KIM196506 KSI196495:KSI196506 LCE196495:LCE196506 LMA196495:LMA196506 LVW196495:LVW196506 MFS196495:MFS196506 MPO196495:MPO196506 MZK196495:MZK196506 NJG196495:NJG196506 NTC196495:NTC196506 OCY196495:OCY196506 OMU196495:OMU196506 OWQ196495:OWQ196506 PGM196495:PGM196506 PQI196495:PQI196506 QAE196495:QAE196506 QKA196495:QKA196506 QTW196495:QTW196506 RDS196495:RDS196506 RNO196495:RNO196506 RXK196495:RXK196506 SHG196495:SHG196506 SRC196495:SRC196506 TAY196495:TAY196506 TKU196495:TKU196506 TUQ196495:TUQ196506 UEM196495:UEM196506 UOI196495:UOI196506 UYE196495:UYE196506 VIA196495:VIA196506 VRW196495:VRW196506 WBS196495:WBS196506 WLO196495:WLO196506 WVK196495:WVK196506 G327567:G327578 IY262031:IY262042 SU262031:SU262042 ACQ262031:ACQ262042 AMM262031:AMM262042 AWI262031:AWI262042 BGE262031:BGE262042 BQA262031:BQA262042 BZW262031:BZW262042 CJS262031:CJS262042 CTO262031:CTO262042 DDK262031:DDK262042 DNG262031:DNG262042 DXC262031:DXC262042 EGY262031:EGY262042 EQU262031:EQU262042 FAQ262031:FAQ262042 FKM262031:FKM262042 FUI262031:FUI262042 GEE262031:GEE262042 GOA262031:GOA262042 GXW262031:GXW262042 HHS262031:HHS262042 HRO262031:HRO262042 IBK262031:IBK262042 ILG262031:ILG262042 IVC262031:IVC262042 JEY262031:JEY262042 JOU262031:JOU262042 JYQ262031:JYQ262042 KIM262031:KIM262042 KSI262031:KSI262042 LCE262031:LCE262042 LMA262031:LMA262042 LVW262031:LVW262042 MFS262031:MFS262042 MPO262031:MPO262042 MZK262031:MZK262042 NJG262031:NJG262042 NTC262031:NTC262042 OCY262031:OCY262042 OMU262031:OMU262042 OWQ262031:OWQ262042 PGM262031:PGM262042 PQI262031:PQI262042 QAE262031:QAE262042 QKA262031:QKA262042 QTW262031:QTW262042 RDS262031:RDS262042 RNO262031:RNO262042 RXK262031:RXK262042 SHG262031:SHG262042 SRC262031:SRC262042 TAY262031:TAY262042 TKU262031:TKU262042 TUQ262031:TUQ262042 UEM262031:UEM262042 UOI262031:UOI262042 UYE262031:UYE262042 VIA262031:VIA262042 VRW262031:VRW262042 WBS262031:WBS262042 WLO262031:WLO262042 WVK262031:WVK262042 G393103:G393114 IY327567:IY327578 SU327567:SU327578 ACQ327567:ACQ327578 AMM327567:AMM327578 AWI327567:AWI327578 BGE327567:BGE327578 BQA327567:BQA327578 BZW327567:BZW327578 CJS327567:CJS327578 CTO327567:CTO327578 DDK327567:DDK327578 DNG327567:DNG327578 DXC327567:DXC327578 EGY327567:EGY327578 EQU327567:EQU327578 FAQ327567:FAQ327578 FKM327567:FKM327578 FUI327567:FUI327578 GEE327567:GEE327578 GOA327567:GOA327578 GXW327567:GXW327578 HHS327567:HHS327578 HRO327567:HRO327578 IBK327567:IBK327578 ILG327567:ILG327578 IVC327567:IVC327578 JEY327567:JEY327578 JOU327567:JOU327578 JYQ327567:JYQ327578 KIM327567:KIM327578 KSI327567:KSI327578 LCE327567:LCE327578 LMA327567:LMA327578 LVW327567:LVW327578 MFS327567:MFS327578 MPO327567:MPO327578 MZK327567:MZK327578 NJG327567:NJG327578 NTC327567:NTC327578 OCY327567:OCY327578 OMU327567:OMU327578 OWQ327567:OWQ327578 PGM327567:PGM327578 PQI327567:PQI327578 QAE327567:QAE327578 QKA327567:QKA327578 QTW327567:QTW327578 RDS327567:RDS327578 RNO327567:RNO327578 RXK327567:RXK327578 SHG327567:SHG327578 SRC327567:SRC327578 TAY327567:TAY327578 TKU327567:TKU327578 TUQ327567:TUQ327578 UEM327567:UEM327578 UOI327567:UOI327578 UYE327567:UYE327578 VIA327567:VIA327578 VRW327567:VRW327578 WBS327567:WBS327578 WLO327567:WLO327578 WVK327567:WVK327578 G458639:G458650 IY393103:IY393114 SU393103:SU393114 ACQ393103:ACQ393114 AMM393103:AMM393114 AWI393103:AWI393114 BGE393103:BGE393114 BQA393103:BQA393114 BZW393103:BZW393114 CJS393103:CJS393114 CTO393103:CTO393114 DDK393103:DDK393114 DNG393103:DNG393114 DXC393103:DXC393114 EGY393103:EGY393114 EQU393103:EQU393114 FAQ393103:FAQ393114 FKM393103:FKM393114 FUI393103:FUI393114 GEE393103:GEE393114 GOA393103:GOA393114 GXW393103:GXW393114 HHS393103:HHS393114 HRO393103:HRO393114 IBK393103:IBK393114 ILG393103:ILG393114 IVC393103:IVC393114 JEY393103:JEY393114 JOU393103:JOU393114 JYQ393103:JYQ393114 KIM393103:KIM393114 KSI393103:KSI393114 LCE393103:LCE393114 LMA393103:LMA393114 LVW393103:LVW393114 MFS393103:MFS393114 MPO393103:MPO393114 MZK393103:MZK393114 NJG393103:NJG393114 NTC393103:NTC393114 OCY393103:OCY393114 OMU393103:OMU393114 OWQ393103:OWQ393114 PGM393103:PGM393114 PQI393103:PQI393114 QAE393103:QAE393114 QKA393103:QKA393114 QTW393103:QTW393114 RDS393103:RDS393114 RNO393103:RNO393114 RXK393103:RXK393114 SHG393103:SHG393114 SRC393103:SRC393114 TAY393103:TAY393114 TKU393103:TKU393114 TUQ393103:TUQ393114 UEM393103:UEM393114 UOI393103:UOI393114 UYE393103:UYE393114 VIA393103:VIA393114 VRW393103:VRW393114 WBS393103:WBS393114 WLO393103:WLO393114 WVK393103:WVK393114 G524175:G524186 IY458639:IY458650 SU458639:SU458650 ACQ458639:ACQ458650 AMM458639:AMM458650 AWI458639:AWI458650 BGE458639:BGE458650 BQA458639:BQA458650 BZW458639:BZW458650 CJS458639:CJS458650 CTO458639:CTO458650 DDK458639:DDK458650 DNG458639:DNG458650 DXC458639:DXC458650 EGY458639:EGY458650 EQU458639:EQU458650 FAQ458639:FAQ458650 FKM458639:FKM458650 FUI458639:FUI458650 GEE458639:GEE458650 GOA458639:GOA458650 GXW458639:GXW458650 HHS458639:HHS458650 HRO458639:HRO458650 IBK458639:IBK458650 ILG458639:ILG458650 IVC458639:IVC458650 JEY458639:JEY458650 JOU458639:JOU458650 JYQ458639:JYQ458650 KIM458639:KIM458650 KSI458639:KSI458650 LCE458639:LCE458650 LMA458639:LMA458650 LVW458639:LVW458650 MFS458639:MFS458650 MPO458639:MPO458650 MZK458639:MZK458650 NJG458639:NJG458650 NTC458639:NTC458650 OCY458639:OCY458650 OMU458639:OMU458650 OWQ458639:OWQ458650 PGM458639:PGM458650 PQI458639:PQI458650 QAE458639:QAE458650 QKA458639:QKA458650 QTW458639:QTW458650 RDS458639:RDS458650 RNO458639:RNO458650 RXK458639:RXK458650 SHG458639:SHG458650 SRC458639:SRC458650 TAY458639:TAY458650 TKU458639:TKU458650 TUQ458639:TUQ458650 UEM458639:UEM458650 UOI458639:UOI458650 UYE458639:UYE458650 VIA458639:VIA458650 VRW458639:VRW458650 WBS458639:WBS458650 WLO458639:WLO458650 WVK458639:WVK458650 G589711:G589722 IY524175:IY524186 SU524175:SU524186 ACQ524175:ACQ524186 AMM524175:AMM524186 AWI524175:AWI524186 BGE524175:BGE524186 BQA524175:BQA524186 BZW524175:BZW524186 CJS524175:CJS524186 CTO524175:CTO524186 DDK524175:DDK524186 DNG524175:DNG524186 DXC524175:DXC524186 EGY524175:EGY524186 EQU524175:EQU524186 FAQ524175:FAQ524186 FKM524175:FKM524186 FUI524175:FUI524186 GEE524175:GEE524186 GOA524175:GOA524186 GXW524175:GXW524186 HHS524175:HHS524186 HRO524175:HRO524186 IBK524175:IBK524186 ILG524175:ILG524186 IVC524175:IVC524186 JEY524175:JEY524186 JOU524175:JOU524186 JYQ524175:JYQ524186 KIM524175:KIM524186 KSI524175:KSI524186 LCE524175:LCE524186 LMA524175:LMA524186 LVW524175:LVW524186 MFS524175:MFS524186 MPO524175:MPO524186 MZK524175:MZK524186 NJG524175:NJG524186 NTC524175:NTC524186 OCY524175:OCY524186 OMU524175:OMU524186 OWQ524175:OWQ524186 PGM524175:PGM524186 PQI524175:PQI524186 QAE524175:QAE524186 QKA524175:QKA524186 QTW524175:QTW524186 RDS524175:RDS524186 RNO524175:RNO524186 RXK524175:RXK524186 SHG524175:SHG524186 SRC524175:SRC524186 TAY524175:TAY524186 TKU524175:TKU524186 TUQ524175:TUQ524186 UEM524175:UEM524186 UOI524175:UOI524186 UYE524175:UYE524186 VIA524175:VIA524186 VRW524175:VRW524186 WBS524175:WBS524186 WLO524175:WLO524186 WVK524175:WVK524186 G655247:G655258 IY589711:IY589722 SU589711:SU589722 ACQ589711:ACQ589722 AMM589711:AMM589722 AWI589711:AWI589722 BGE589711:BGE589722 BQA589711:BQA589722 BZW589711:BZW589722 CJS589711:CJS589722 CTO589711:CTO589722 DDK589711:DDK589722 DNG589711:DNG589722 DXC589711:DXC589722 EGY589711:EGY589722 EQU589711:EQU589722 FAQ589711:FAQ589722 FKM589711:FKM589722 FUI589711:FUI589722 GEE589711:GEE589722 GOA589711:GOA589722 GXW589711:GXW589722 HHS589711:HHS589722 HRO589711:HRO589722 IBK589711:IBK589722 ILG589711:ILG589722 IVC589711:IVC589722 JEY589711:JEY589722 JOU589711:JOU589722 JYQ589711:JYQ589722 KIM589711:KIM589722 KSI589711:KSI589722 LCE589711:LCE589722 LMA589711:LMA589722 LVW589711:LVW589722 MFS589711:MFS589722 MPO589711:MPO589722 MZK589711:MZK589722 NJG589711:NJG589722 NTC589711:NTC589722 OCY589711:OCY589722 OMU589711:OMU589722 OWQ589711:OWQ589722 PGM589711:PGM589722 PQI589711:PQI589722 QAE589711:QAE589722 QKA589711:QKA589722 QTW589711:QTW589722 RDS589711:RDS589722 RNO589711:RNO589722 RXK589711:RXK589722 SHG589711:SHG589722 SRC589711:SRC589722 TAY589711:TAY589722 TKU589711:TKU589722 TUQ589711:TUQ589722 UEM589711:UEM589722 UOI589711:UOI589722 UYE589711:UYE589722 VIA589711:VIA589722 VRW589711:VRW589722 WBS589711:WBS589722 WLO589711:WLO589722 WVK589711:WVK589722 G720783:G720794 IY655247:IY655258 SU655247:SU655258 ACQ655247:ACQ655258 AMM655247:AMM655258 AWI655247:AWI655258 BGE655247:BGE655258 BQA655247:BQA655258 BZW655247:BZW655258 CJS655247:CJS655258 CTO655247:CTO655258 DDK655247:DDK655258 DNG655247:DNG655258 DXC655247:DXC655258 EGY655247:EGY655258 EQU655247:EQU655258 FAQ655247:FAQ655258 FKM655247:FKM655258 FUI655247:FUI655258 GEE655247:GEE655258 GOA655247:GOA655258 GXW655247:GXW655258 HHS655247:HHS655258 HRO655247:HRO655258 IBK655247:IBK655258 ILG655247:ILG655258 IVC655247:IVC655258 JEY655247:JEY655258 JOU655247:JOU655258 JYQ655247:JYQ655258 KIM655247:KIM655258 KSI655247:KSI655258 LCE655247:LCE655258 LMA655247:LMA655258 LVW655247:LVW655258 MFS655247:MFS655258 MPO655247:MPO655258 MZK655247:MZK655258 NJG655247:NJG655258 NTC655247:NTC655258 OCY655247:OCY655258 OMU655247:OMU655258 OWQ655247:OWQ655258 PGM655247:PGM655258 PQI655247:PQI655258 QAE655247:QAE655258 QKA655247:QKA655258 QTW655247:QTW655258 RDS655247:RDS655258 RNO655247:RNO655258 RXK655247:RXK655258 SHG655247:SHG655258 SRC655247:SRC655258 TAY655247:TAY655258 TKU655247:TKU655258 TUQ655247:TUQ655258 UEM655247:UEM655258 UOI655247:UOI655258 UYE655247:UYE655258 VIA655247:VIA655258 VRW655247:VRW655258 WBS655247:WBS655258 WLO655247:WLO655258 WVK655247:WVK655258 G786319:G786330 IY720783:IY720794 SU720783:SU720794 ACQ720783:ACQ720794 AMM720783:AMM720794 AWI720783:AWI720794 BGE720783:BGE720794 BQA720783:BQA720794 BZW720783:BZW720794 CJS720783:CJS720794 CTO720783:CTO720794 DDK720783:DDK720794 DNG720783:DNG720794 DXC720783:DXC720794 EGY720783:EGY720794 EQU720783:EQU720794 FAQ720783:FAQ720794 FKM720783:FKM720794 FUI720783:FUI720794 GEE720783:GEE720794 GOA720783:GOA720794 GXW720783:GXW720794 HHS720783:HHS720794 HRO720783:HRO720794 IBK720783:IBK720794 ILG720783:ILG720794 IVC720783:IVC720794 JEY720783:JEY720794 JOU720783:JOU720794 JYQ720783:JYQ720794 KIM720783:KIM720794 KSI720783:KSI720794 LCE720783:LCE720794 LMA720783:LMA720794 LVW720783:LVW720794 MFS720783:MFS720794 MPO720783:MPO720794 MZK720783:MZK720794 NJG720783:NJG720794 NTC720783:NTC720794 OCY720783:OCY720794 OMU720783:OMU720794 OWQ720783:OWQ720794 PGM720783:PGM720794 PQI720783:PQI720794 QAE720783:QAE720794 QKA720783:QKA720794 QTW720783:QTW720794 RDS720783:RDS720794 RNO720783:RNO720794 RXK720783:RXK720794 SHG720783:SHG720794 SRC720783:SRC720794 TAY720783:TAY720794 TKU720783:TKU720794 TUQ720783:TUQ720794 UEM720783:UEM720794 UOI720783:UOI720794 UYE720783:UYE720794 VIA720783:VIA720794 VRW720783:VRW720794 WBS720783:WBS720794 WLO720783:WLO720794 WVK720783:WVK720794 G851855:G851866 IY786319:IY786330 SU786319:SU786330 ACQ786319:ACQ786330 AMM786319:AMM786330 AWI786319:AWI786330 BGE786319:BGE786330 BQA786319:BQA786330 BZW786319:BZW786330 CJS786319:CJS786330 CTO786319:CTO786330 DDK786319:DDK786330 DNG786319:DNG786330 DXC786319:DXC786330 EGY786319:EGY786330 EQU786319:EQU786330 FAQ786319:FAQ786330 FKM786319:FKM786330 FUI786319:FUI786330 GEE786319:GEE786330 GOA786319:GOA786330 GXW786319:GXW786330 HHS786319:HHS786330 HRO786319:HRO786330 IBK786319:IBK786330 ILG786319:ILG786330 IVC786319:IVC786330 JEY786319:JEY786330 JOU786319:JOU786330 JYQ786319:JYQ786330 KIM786319:KIM786330 KSI786319:KSI786330 LCE786319:LCE786330 LMA786319:LMA786330 LVW786319:LVW786330 MFS786319:MFS786330 MPO786319:MPO786330 MZK786319:MZK786330 NJG786319:NJG786330 NTC786319:NTC786330 OCY786319:OCY786330 OMU786319:OMU786330 OWQ786319:OWQ786330 PGM786319:PGM786330 PQI786319:PQI786330 QAE786319:QAE786330 QKA786319:QKA786330 QTW786319:QTW786330 RDS786319:RDS786330 RNO786319:RNO786330 RXK786319:RXK786330 SHG786319:SHG786330 SRC786319:SRC786330 TAY786319:TAY786330 TKU786319:TKU786330 TUQ786319:TUQ786330 UEM786319:UEM786330 UOI786319:UOI786330 UYE786319:UYE786330 VIA786319:VIA786330 VRW786319:VRW786330 WBS786319:WBS786330 WLO786319:WLO786330 WVK786319:WVK786330 G917391:G917402 IY851855:IY851866 SU851855:SU851866 ACQ851855:ACQ851866 AMM851855:AMM851866 AWI851855:AWI851866 BGE851855:BGE851866 BQA851855:BQA851866 BZW851855:BZW851866 CJS851855:CJS851866 CTO851855:CTO851866 DDK851855:DDK851866 DNG851855:DNG851866 DXC851855:DXC851866 EGY851855:EGY851866 EQU851855:EQU851866 FAQ851855:FAQ851866 FKM851855:FKM851866 FUI851855:FUI851866 GEE851855:GEE851866 GOA851855:GOA851866 GXW851855:GXW851866 HHS851855:HHS851866 HRO851855:HRO851866 IBK851855:IBK851866 ILG851855:ILG851866 IVC851855:IVC851866 JEY851855:JEY851866 JOU851855:JOU851866 JYQ851855:JYQ851866 KIM851855:KIM851866 KSI851855:KSI851866 LCE851855:LCE851866 LMA851855:LMA851866 LVW851855:LVW851866 MFS851855:MFS851866 MPO851855:MPO851866 MZK851855:MZK851866 NJG851855:NJG851866 NTC851855:NTC851866 OCY851855:OCY851866 OMU851855:OMU851866 OWQ851855:OWQ851866 PGM851855:PGM851866 PQI851855:PQI851866 QAE851855:QAE851866 QKA851855:QKA851866 QTW851855:QTW851866 RDS851855:RDS851866 RNO851855:RNO851866 RXK851855:RXK851866 SHG851855:SHG851866 SRC851855:SRC851866 TAY851855:TAY851866 TKU851855:TKU851866 TUQ851855:TUQ851866 UEM851855:UEM851866 UOI851855:UOI851866 UYE851855:UYE851866 VIA851855:VIA851866 VRW851855:VRW851866 WBS851855:WBS851866 WLO851855:WLO851866 WVK851855:WVK851866 G982927:G982938 IY917391:IY917402 SU917391:SU917402 ACQ917391:ACQ917402 AMM917391:AMM917402 AWI917391:AWI917402 BGE917391:BGE917402 BQA917391:BQA917402 BZW917391:BZW917402 CJS917391:CJS917402 CTO917391:CTO917402 DDK917391:DDK917402 DNG917391:DNG917402 DXC917391:DXC917402 EGY917391:EGY917402 EQU917391:EQU917402 FAQ917391:FAQ917402 FKM917391:FKM917402 FUI917391:FUI917402 GEE917391:GEE917402 GOA917391:GOA917402 GXW917391:GXW917402 HHS917391:HHS917402 HRO917391:HRO917402 IBK917391:IBK917402 ILG917391:ILG917402 IVC917391:IVC917402 JEY917391:JEY917402 JOU917391:JOU917402 JYQ917391:JYQ917402 KIM917391:KIM917402 KSI917391:KSI917402 LCE917391:LCE917402 LMA917391:LMA917402 LVW917391:LVW917402 MFS917391:MFS917402 MPO917391:MPO917402 MZK917391:MZK917402 NJG917391:NJG917402 NTC917391:NTC917402 OCY917391:OCY917402 OMU917391:OMU917402 OWQ917391:OWQ917402 PGM917391:PGM917402 PQI917391:PQI917402 QAE917391:QAE917402 QKA917391:QKA917402 QTW917391:QTW917402 RDS917391:RDS917402 RNO917391:RNO917402 RXK917391:RXK917402 SHG917391:SHG917402 SRC917391:SRC917402 TAY917391:TAY917402 TKU917391:TKU917402 TUQ917391:TUQ917402 UEM917391:UEM917402 UOI917391:UOI917402 UYE917391:UYE917402 VIA917391:VIA917402 VRW917391:VRW917402 WBS917391:WBS917402 WLO917391:WLO917402 WVK917391:WVK917402 G65212:G65408 IY982927:IY982938 SU982927:SU982938 ACQ982927:ACQ982938 AMM982927:AMM982938 AWI982927:AWI982938 BGE982927:BGE982938 BQA982927:BQA982938 BZW982927:BZW982938 CJS982927:CJS982938 CTO982927:CTO982938 DDK982927:DDK982938 DNG982927:DNG982938 DXC982927:DXC982938 EGY982927:EGY982938 EQU982927:EQU982938 FAQ982927:FAQ982938 FKM982927:FKM982938 FUI982927:FUI982938 GEE982927:GEE982938 GOA982927:GOA982938 GXW982927:GXW982938 HHS982927:HHS982938 HRO982927:HRO982938 IBK982927:IBK982938 ILG982927:ILG982938 IVC982927:IVC982938 JEY982927:JEY982938 JOU982927:JOU982938 JYQ982927:JYQ982938 KIM982927:KIM982938 KSI982927:KSI982938 LCE982927:LCE982938 LMA982927:LMA982938 LVW982927:LVW982938 MFS982927:MFS982938 MPO982927:MPO982938 MZK982927:MZK982938 NJG982927:NJG982938 NTC982927:NTC982938 OCY982927:OCY982938 OMU982927:OMU982938 OWQ982927:OWQ982938 PGM982927:PGM982938 PQI982927:PQI982938 QAE982927:QAE982938 QKA982927:QKA982938 QTW982927:QTW982938 RDS982927:RDS982938 RNO982927:RNO982938 RXK982927:RXK982938 SHG982927:SHG982938 SRC982927:SRC982938 TAY982927:TAY982938 TKU982927:TKU982938 TUQ982927:TUQ982938 UEM982927:UEM982938 UOI982927:UOI982938 UYE982927:UYE982938 VIA982927:VIA982938 VRW982927:VRW982938 WBS982927:WBS982938 WLO982927:WLO982938 WVK982927:WVK982938 I65324:J65451 IZ65324:JA65451 SV65324:SW65451 ACR65324:ACS65451 AMN65324:AMO65451 AWJ65324:AWK65451 BGF65324:BGG65451 BQB65324:BQC65451 BZX65324:BZY65451 CJT65324:CJU65451 CTP65324:CTQ65451 DDL65324:DDM65451 DNH65324:DNI65451 DXD65324:DXE65451 EGZ65324:EHA65451 EQV65324:EQW65451 FAR65324:FAS65451 FKN65324:FKO65451 FUJ65324:FUK65451 GEF65324:GEG65451 GOB65324:GOC65451 GXX65324:GXY65451 HHT65324:HHU65451 HRP65324:HRQ65451 IBL65324:IBM65451 ILH65324:ILI65451 IVD65324:IVE65451 JEZ65324:JFA65451 JOV65324:JOW65451 JYR65324:JYS65451 KIN65324:KIO65451 KSJ65324:KSK65451 LCF65324:LCG65451 LMB65324:LMC65451 LVX65324:LVY65451 MFT65324:MFU65451 MPP65324:MPQ65451 MZL65324:MZM65451 NJH65324:NJI65451 NTD65324:NTE65451 OCZ65324:ODA65451 OMV65324:OMW65451 OWR65324:OWS65451 PGN65324:PGO65451 PQJ65324:PQK65451 QAF65324:QAG65451 QKB65324:QKC65451 QTX65324:QTY65451 RDT65324:RDU65451 RNP65324:RNQ65451 RXL65324:RXM65451 SHH65324:SHI65451 SRD65324:SRE65451 TAZ65324:TBA65451 TKV65324:TKW65451 TUR65324:TUS65451 UEN65324:UEO65451 UOJ65324:UOK65451 UYF65324:UYG65451 VIB65324:VIC65451 VRX65324:VRY65451 WBT65324:WBU65451 WLP65324:WLQ65451 WVL65324:WVM65451 I130860:J130987 IZ130860:JA130987 SV130860:SW130987 ACR130860:ACS130987 AMN130860:AMO130987 AWJ130860:AWK130987 BGF130860:BGG130987 BQB130860:BQC130987 BZX130860:BZY130987 CJT130860:CJU130987 CTP130860:CTQ130987 DDL130860:DDM130987 DNH130860:DNI130987 DXD130860:DXE130987 EGZ130860:EHA130987 EQV130860:EQW130987 FAR130860:FAS130987 FKN130860:FKO130987 FUJ130860:FUK130987 GEF130860:GEG130987 GOB130860:GOC130987 GXX130860:GXY130987 HHT130860:HHU130987 HRP130860:HRQ130987 IBL130860:IBM130987 ILH130860:ILI130987 IVD130860:IVE130987 JEZ130860:JFA130987 JOV130860:JOW130987 JYR130860:JYS130987 KIN130860:KIO130987 KSJ130860:KSK130987 LCF130860:LCG130987 LMB130860:LMC130987 LVX130860:LVY130987 MFT130860:MFU130987 MPP130860:MPQ130987 MZL130860:MZM130987 NJH130860:NJI130987 NTD130860:NTE130987 OCZ130860:ODA130987 OMV130860:OMW130987 OWR130860:OWS130987 PGN130860:PGO130987 PQJ130860:PQK130987 QAF130860:QAG130987 QKB130860:QKC130987 QTX130860:QTY130987 RDT130860:RDU130987 RNP130860:RNQ130987 RXL130860:RXM130987 SHH130860:SHI130987 SRD130860:SRE130987 TAZ130860:TBA130987 TKV130860:TKW130987 TUR130860:TUS130987 UEN130860:UEO130987 UOJ130860:UOK130987 UYF130860:UYG130987 VIB130860:VIC130987 VRX130860:VRY130987 WBT130860:WBU130987 WLP130860:WLQ130987 WVL130860:WVM130987 I196396:J196523 IZ196396:JA196523 SV196396:SW196523 ACR196396:ACS196523 AMN196396:AMO196523 AWJ196396:AWK196523 BGF196396:BGG196523 BQB196396:BQC196523 BZX196396:BZY196523 CJT196396:CJU196523 CTP196396:CTQ196523 DDL196396:DDM196523 DNH196396:DNI196523 DXD196396:DXE196523 EGZ196396:EHA196523 EQV196396:EQW196523 FAR196396:FAS196523 FKN196396:FKO196523 FUJ196396:FUK196523 GEF196396:GEG196523 GOB196396:GOC196523 GXX196396:GXY196523 HHT196396:HHU196523 HRP196396:HRQ196523 IBL196396:IBM196523 ILH196396:ILI196523 IVD196396:IVE196523 JEZ196396:JFA196523 JOV196396:JOW196523 JYR196396:JYS196523 KIN196396:KIO196523 KSJ196396:KSK196523 LCF196396:LCG196523 LMB196396:LMC196523 LVX196396:LVY196523 MFT196396:MFU196523 MPP196396:MPQ196523 MZL196396:MZM196523 NJH196396:NJI196523 NTD196396:NTE196523 OCZ196396:ODA196523 OMV196396:OMW196523 OWR196396:OWS196523 PGN196396:PGO196523 PQJ196396:PQK196523 QAF196396:QAG196523 QKB196396:QKC196523 QTX196396:QTY196523 RDT196396:RDU196523 RNP196396:RNQ196523 RXL196396:RXM196523 SHH196396:SHI196523 SRD196396:SRE196523 TAZ196396:TBA196523 TKV196396:TKW196523 TUR196396:TUS196523 UEN196396:UEO196523 UOJ196396:UOK196523 UYF196396:UYG196523 VIB196396:VIC196523 VRX196396:VRY196523 WBT196396:WBU196523 WLP196396:WLQ196523 WVL196396:WVM196523 I261932:J262059 IZ261932:JA262059 SV261932:SW262059 ACR261932:ACS262059 AMN261932:AMO262059 AWJ261932:AWK262059 BGF261932:BGG262059 BQB261932:BQC262059 BZX261932:BZY262059 CJT261932:CJU262059 CTP261932:CTQ262059 DDL261932:DDM262059 DNH261932:DNI262059 DXD261932:DXE262059 EGZ261932:EHA262059 EQV261932:EQW262059 FAR261932:FAS262059 FKN261932:FKO262059 FUJ261932:FUK262059 GEF261932:GEG262059 GOB261932:GOC262059 GXX261932:GXY262059 HHT261932:HHU262059 HRP261932:HRQ262059 IBL261932:IBM262059 ILH261932:ILI262059 IVD261932:IVE262059 JEZ261932:JFA262059 JOV261932:JOW262059 JYR261932:JYS262059 KIN261932:KIO262059 KSJ261932:KSK262059 LCF261932:LCG262059 LMB261932:LMC262059 LVX261932:LVY262059 MFT261932:MFU262059 MPP261932:MPQ262059 MZL261932:MZM262059 NJH261932:NJI262059 NTD261932:NTE262059 OCZ261932:ODA262059 OMV261932:OMW262059 OWR261932:OWS262059 PGN261932:PGO262059 PQJ261932:PQK262059 QAF261932:QAG262059 QKB261932:QKC262059 QTX261932:QTY262059 RDT261932:RDU262059 RNP261932:RNQ262059 RXL261932:RXM262059 SHH261932:SHI262059 SRD261932:SRE262059 TAZ261932:TBA262059 TKV261932:TKW262059 TUR261932:TUS262059 UEN261932:UEO262059 UOJ261932:UOK262059 UYF261932:UYG262059 VIB261932:VIC262059 VRX261932:VRY262059 WBT261932:WBU262059 WLP261932:WLQ262059 WVL261932:WVM262059 I327468:J327595 IZ327468:JA327595 SV327468:SW327595 ACR327468:ACS327595 AMN327468:AMO327595 AWJ327468:AWK327595 BGF327468:BGG327595 BQB327468:BQC327595 BZX327468:BZY327595 CJT327468:CJU327595 CTP327468:CTQ327595 DDL327468:DDM327595 DNH327468:DNI327595 DXD327468:DXE327595 EGZ327468:EHA327595 EQV327468:EQW327595 FAR327468:FAS327595 FKN327468:FKO327595 FUJ327468:FUK327595 GEF327468:GEG327595 GOB327468:GOC327595 GXX327468:GXY327595 HHT327468:HHU327595 HRP327468:HRQ327595 IBL327468:IBM327595 ILH327468:ILI327595 IVD327468:IVE327595 JEZ327468:JFA327595 JOV327468:JOW327595 JYR327468:JYS327595 KIN327468:KIO327595 KSJ327468:KSK327595 LCF327468:LCG327595 LMB327468:LMC327595 LVX327468:LVY327595 MFT327468:MFU327595 MPP327468:MPQ327595 MZL327468:MZM327595 NJH327468:NJI327595 NTD327468:NTE327595 OCZ327468:ODA327595 OMV327468:OMW327595 OWR327468:OWS327595 PGN327468:PGO327595 PQJ327468:PQK327595 QAF327468:QAG327595 QKB327468:QKC327595 QTX327468:QTY327595 RDT327468:RDU327595 RNP327468:RNQ327595 RXL327468:RXM327595 SHH327468:SHI327595 SRD327468:SRE327595 TAZ327468:TBA327595 TKV327468:TKW327595 TUR327468:TUS327595 UEN327468:UEO327595 UOJ327468:UOK327595 UYF327468:UYG327595 VIB327468:VIC327595 VRX327468:VRY327595 WBT327468:WBU327595 WLP327468:WLQ327595 WVL327468:WVM327595 I393004:J393131 IZ393004:JA393131 SV393004:SW393131 ACR393004:ACS393131 AMN393004:AMO393131 AWJ393004:AWK393131 BGF393004:BGG393131 BQB393004:BQC393131 BZX393004:BZY393131 CJT393004:CJU393131 CTP393004:CTQ393131 DDL393004:DDM393131 DNH393004:DNI393131 DXD393004:DXE393131 EGZ393004:EHA393131 EQV393004:EQW393131 FAR393004:FAS393131 FKN393004:FKO393131 FUJ393004:FUK393131 GEF393004:GEG393131 GOB393004:GOC393131 GXX393004:GXY393131 HHT393004:HHU393131 HRP393004:HRQ393131 IBL393004:IBM393131 ILH393004:ILI393131 IVD393004:IVE393131 JEZ393004:JFA393131 JOV393004:JOW393131 JYR393004:JYS393131 KIN393004:KIO393131 KSJ393004:KSK393131 LCF393004:LCG393131 LMB393004:LMC393131 LVX393004:LVY393131 MFT393004:MFU393131 MPP393004:MPQ393131 MZL393004:MZM393131 NJH393004:NJI393131 NTD393004:NTE393131 OCZ393004:ODA393131 OMV393004:OMW393131 OWR393004:OWS393131 PGN393004:PGO393131 PQJ393004:PQK393131 QAF393004:QAG393131 QKB393004:QKC393131 QTX393004:QTY393131 RDT393004:RDU393131 RNP393004:RNQ393131 RXL393004:RXM393131 SHH393004:SHI393131 SRD393004:SRE393131 TAZ393004:TBA393131 TKV393004:TKW393131 TUR393004:TUS393131 UEN393004:UEO393131 UOJ393004:UOK393131 UYF393004:UYG393131 VIB393004:VIC393131 VRX393004:VRY393131 WBT393004:WBU393131 WLP393004:WLQ393131 WVL393004:WVM393131 I458540:J458667 IZ458540:JA458667 SV458540:SW458667 ACR458540:ACS458667 AMN458540:AMO458667 AWJ458540:AWK458667 BGF458540:BGG458667 BQB458540:BQC458667 BZX458540:BZY458667 CJT458540:CJU458667 CTP458540:CTQ458667 DDL458540:DDM458667 DNH458540:DNI458667 DXD458540:DXE458667 EGZ458540:EHA458667 EQV458540:EQW458667 FAR458540:FAS458667 FKN458540:FKO458667 FUJ458540:FUK458667 GEF458540:GEG458667 GOB458540:GOC458667 GXX458540:GXY458667 HHT458540:HHU458667 HRP458540:HRQ458667 IBL458540:IBM458667 ILH458540:ILI458667 IVD458540:IVE458667 JEZ458540:JFA458667 JOV458540:JOW458667 JYR458540:JYS458667 KIN458540:KIO458667 KSJ458540:KSK458667 LCF458540:LCG458667 LMB458540:LMC458667 LVX458540:LVY458667 MFT458540:MFU458667 MPP458540:MPQ458667 MZL458540:MZM458667 NJH458540:NJI458667 NTD458540:NTE458667 OCZ458540:ODA458667 OMV458540:OMW458667 OWR458540:OWS458667 PGN458540:PGO458667 PQJ458540:PQK458667 QAF458540:QAG458667 QKB458540:QKC458667 QTX458540:QTY458667 RDT458540:RDU458667 RNP458540:RNQ458667 RXL458540:RXM458667 SHH458540:SHI458667 SRD458540:SRE458667 TAZ458540:TBA458667 TKV458540:TKW458667 TUR458540:TUS458667 UEN458540:UEO458667 UOJ458540:UOK458667 UYF458540:UYG458667 VIB458540:VIC458667 VRX458540:VRY458667 WBT458540:WBU458667 WLP458540:WLQ458667 WVL458540:WVM458667 I524076:J524203 IZ524076:JA524203 SV524076:SW524203 ACR524076:ACS524203 AMN524076:AMO524203 AWJ524076:AWK524203 BGF524076:BGG524203 BQB524076:BQC524203 BZX524076:BZY524203 CJT524076:CJU524203 CTP524076:CTQ524203 DDL524076:DDM524203 DNH524076:DNI524203 DXD524076:DXE524203 EGZ524076:EHA524203 EQV524076:EQW524203 FAR524076:FAS524203 FKN524076:FKO524203 FUJ524076:FUK524203 GEF524076:GEG524203 GOB524076:GOC524203 GXX524076:GXY524203 HHT524076:HHU524203 HRP524076:HRQ524203 IBL524076:IBM524203 ILH524076:ILI524203 IVD524076:IVE524203 JEZ524076:JFA524203 JOV524076:JOW524203 JYR524076:JYS524203 KIN524076:KIO524203 KSJ524076:KSK524203 LCF524076:LCG524203 LMB524076:LMC524203 LVX524076:LVY524203 MFT524076:MFU524203 MPP524076:MPQ524203 MZL524076:MZM524203 NJH524076:NJI524203 NTD524076:NTE524203 OCZ524076:ODA524203 OMV524076:OMW524203 OWR524076:OWS524203 PGN524076:PGO524203 PQJ524076:PQK524203 QAF524076:QAG524203 QKB524076:QKC524203 QTX524076:QTY524203 RDT524076:RDU524203 RNP524076:RNQ524203 RXL524076:RXM524203 SHH524076:SHI524203 SRD524076:SRE524203 TAZ524076:TBA524203 TKV524076:TKW524203 TUR524076:TUS524203 UEN524076:UEO524203 UOJ524076:UOK524203 UYF524076:UYG524203 VIB524076:VIC524203 VRX524076:VRY524203 WBT524076:WBU524203 WLP524076:WLQ524203 WVL524076:WVM524203 I589612:J589739 IZ589612:JA589739 SV589612:SW589739 ACR589612:ACS589739 AMN589612:AMO589739 AWJ589612:AWK589739 BGF589612:BGG589739 BQB589612:BQC589739 BZX589612:BZY589739 CJT589612:CJU589739 CTP589612:CTQ589739 DDL589612:DDM589739 DNH589612:DNI589739 DXD589612:DXE589739 EGZ589612:EHA589739 EQV589612:EQW589739 FAR589612:FAS589739 FKN589612:FKO589739 FUJ589612:FUK589739 GEF589612:GEG589739 GOB589612:GOC589739 GXX589612:GXY589739 HHT589612:HHU589739 HRP589612:HRQ589739 IBL589612:IBM589739 ILH589612:ILI589739 IVD589612:IVE589739 JEZ589612:JFA589739 JOV589612:JOW589739 JYR589612:JYS589739 KIN589612:KIO589739 KSJ589612:KSK589739 LCF589612:LCG589739 LMB589612:LMC589739 LVX589612:LVY589739 MFT589612:MFU589739 MPP589612:MPQ589739 MZL589612:MZM589739 NJH589612:NJI589739 NTD589612:NTE589739 OCZ589612:ODA589739 OMV589612:OMW589739 OWR589612:OWS589739 PGN589612:PGO589739 PQJ589612:PQK589739 QAF589612:QAG589739 QKB589612:QKC589739 QTX589612:QTY589739 RDT589612:RDU589739 RNP589612:RNQ589739 RXL589612:RXM589739 SHH589612:SHI589739 SRD589612:SRE589739 TAZ589612:TBA589739 TKV589612:TKW589739 TUR589612:TUS589739 UEN589612:UEO589739 UOJ589612:UOK589739 UYF589612:UYG589739 VIB589612:VIC589739 VRX589612:VRY589739 WBT589612:WBU589739 WLP589612:WLQ589739 WVL589612:WVM589739 I655148:J655275 IZ655148:JA655275 SV655148:SW655275 ACR655148:ACS655275 AMN655148:AMO655275 AWJ655148:AWK655275 BGF655148:BGG655275 BQB655148:BQC655275 BZX655148:BZY655275 CJT655148:CJU655275 CTP655148:CTQ655275 DDL655148:DDM655275 DNH655148:DNI655275 DXD655148:DXE655275 EGZ655148:EHA655275 EQV655148:EQW655275 FAR655148:FAS655275 FKN655148:FKO655275 FUJ655148:FUK655275 GEF655148:GEG655275 GOB655148:GOC655275 GXX655148:GXY655275 HHT655148:HHU655275 HRP655148:HRQ655275 IBL655148:IBM655275 ILH655148:ILI655275 IVD655148:IVE655275 JEZ655148:JFA655275 JOV655148:JOW655275 JYR655148:JYS655275 KIN655148:KIO655275 KSJ655148:KSK655275 LCF655148:LCG655275 LMB655148:LMC655275 LVX655148:LVY655275 MFT655148:MFU655275 MPP655148:MPQ655275 MZL655148:MZM655275 NJH655148:NJI655275 NTD655148:NTE655275 OCZ655148:ODA655275 OMV655148:OMW655275 OWR655148:OWS655275 PGN655148:PGO655275 PQJ655148:PQK655275 QAF655148:QAG655275 QKB655148:QKC655275 QTX655148:QTY655275 RDT655148:RDU655275 RNP655148:RNQ655275 RXL655148:RXM655275 SHH655148:SHI655275 SRD655148:SRE655275 TAZ655148:TBA655275 TKV655148:TKW655275 TUR655148:TUS655275 UEN655148:UEO655275 UOJ655148:UOK655275 UYF655148:UYG655275 VIB655148:VIC655275 VRX655148:VRY655275 WBT655148:WBU655275 WLP655148:WLQ655275 WVL655148:WVM655275 I720684:J720811 IZ720684:JA720811 SV720684:SW720811 ACR720684:ACS720811 AMN720684:AMO720811 AWJ720684:AWK720811 BGF720684:BGG720811 BQB720684:BQC720811 BZX720684:BZY720811 CJT720684:CJU720811 CTP720684:CTQ720811 DDL720684:DDM720811 DNH720684:DNI720811 DXD720684:DXE720811 EGZ720684:EHA720811 EQV720684:EQW720811 FAR720684:FAS720811 FKN720684:FKO720811 FUJ720684:FUK720811 GEF720684:GEG720811 GOB720684:GOC720811 GXX720684:GXY720811 HHT720684:HHU720811 HRP720684:HRQ720811 IBL720684:IBM720811 ILH720684:ILI720811 IVD720684:IVE720811 JEZ720684:JFA720811 JOV720684:JOW720811 JYR720684:JYS720811 KIN720684:KIO720811 KSJ720684:KSK720811 LCF720684:LCG720811 LMB720684:LMC720811 LVX720684:LVY720811 MFT720684:MFU720811 MPP720684:MPQ720811 MZL720684:MZM720811 NJH720684:NJI720811 NTD720684:NTE720811 OCZ720684:ODA720811 OMV720684:OMW720811 OWR720684:OWS720811 PGN720684:PGO720811 PQJ720684:PQK720811 QAF720684:QAG720811 QKB720684:QKC720811 QTX720684:QTY720811 RDT720684:RDU720811 RNP720684:RNQ720811 RXL720684:RXM720811 SHH720684:SHI720811 SRD720684:SRE720811 TAZ720684:TBA720811 TKV720684:TKW720811 TUR720684:TUS720811 UEN720684:UEO720811 UOJ720684:UOK720811 UYF720684:UYG720811 VIB720684:VIC720811 VRX720684:VRY720811 WBT720684:WBU720811 WLP720684:WLQ720811 WVL720684:WVM720811 I786220:J786347 IZ786220:JA786347 SV786220:SW786347 ACR786220:ACS786347 AMN786220:AMO786347 AWJ786220:AWK786347 BGF786220:BGG786347 BQB786220:BQC786347 BZX786220:BZY786347 CJT786220:CJU786347 CTP786220:CTQ786347 DDL786220:DDM786347 DNH786220:DNI786347 DXD786220:DXE786347 EGZ786220:EHA786347 EQV786220:EQW786347 FAR786220:FAS786347 FKN786220:FKO786347 FUJ786220:FUK786347 GEF786220:GEG786347 GOB786220:GOC786347 GXX786220:GXY786347 HHT786220:HHU786347 HRP786220:HRQ786347 IBL786220:IBM786347 ILH786220:ILI786347 IVD786220:IVE786347 JEZ786220:JFA786347 JOV786220:JOW786347 JYR786220:JYS786347 KIN786220:KIO786347 KSJ786220:KSK786347 LCF786220:LCG786347 LMB786220:LMC786347 LVX786220:LVY786347 MFT786220:MFU786347 MPP786220:MPQ786347 MZL786220:MZM786347 NJH786220:NJI786347 NTD786220:NTE786347 OCZ786220:ODA786347 OMV786220:OMW786347 OWR786220:OWS786347 PGN786220:PGO786347 PQJ786220:PQK786347 QAF786220:QAG786347 QKB786220:QKC786347 QTX786220:QTY786347 RDT786220:RDU786347 RNP786220:RNQ786347 RXL786220:RXM786347 SHH786220:SHI786347 SRD786220:SRE786347 TAZ786220:TBA786347 TKV786220:TKW786347 TUR786220:TUS786347 UEN786220:UEO786347 UOJ786220:UOK786347 UYF786220:UYG786347 VIB786220:VIC786347 VRX786220:VRY786347 WBT786220:WBU786347 WLP786220:WLQ786347 WVL786220:WVM786347 I851756:J851883 IZ851756:JA851883 SV851756:SW851883 ACR851756:ACS851883 AMN851756:AMO851883 AWJ851756:AWK851883 BGF851756:BGG851883 BQB851756:BQC851883 BZX851756:BZY851883 CJT851756:CJU851883 CTP851756:CTQ851883 DDL851756:DDM851883 DNH851756:DNI851883 DXD851756:DXE851883 EGZ851756:EHA851883 EQV851756:EQW851883 FAR851756:FAS851883 FKN851756:FKO851883 FUJ851756:FUK851883 GEF851756:GEG851883 GOB851756:GOC851883 GXX851756:GXY851883 HHT851756:HHU851883 HRP851756:HRQ851883 IBL851756:IBM851883 ILH851756:ILI851883 IVD851756:IVE851883 JEZ851756:JFA851883 JOV851756:JOW851883 JYR851756:JYS851883 KIN851756:KIO851883 KSJ851756:KSK851883 LCF851756:LCG851883 LMB851756:LMC851883 LVX851756:LVY851883 MFT851756:MFU851883 MPP851756:MPQ851883 MZL851756:MZM851883 NJH851756:NJI851883 NTD851756:NTE851883 OCZ851756:ODA851883 OMV851756:OMW851883 OWR851756:OWS851883 PGN851756:PGO851883 PQJ851756:PQK851883 QAF851756:QAG851883 QKB851756:QKC851883 QTX851756:QTY851883 RDT851756:RDU851883 RNP851756:RNQ851883 RXL851756:RXM851883 SHH851756:SHI851883 SRD851756:SRE851883 TAZ851756:TBA851883 TKV851756:TKW851883 TUR851756:TUS851883 UEN851756:UEO851883 UOJ851756:UOK851883 UYF851756:UYG851883 VIB851756:VIC851883 VRX851756:VRY851883 WBT851756:WBU851883 WLP851756:WLQ851883 WVL851756:WVM851883 I917292:J917419 IZ917292:JA917419 SV917292:SW917419 ACR917292:ACS917419 AMN917292:AMO917419 AWJ917292:AWK917419 BGF917292:BGG917419 BQB917292:BQC917419 BZX917292:BZY917419 CJT917292:CJU917419 CTP917292:CTQ917419 DDL917292:DDM917419 DNH917292:DNI917419 DXD917292:DXE917419 EGZ917292:EHA917419 EQV917292:EQW917419 FAR917292:FAS917419 FKN917292:FKO917419 FUJ917292:FUK917419 GEF917292:GEG917419 GOB917292:GOC917419 GXX917292:GXY917419 HHT917292:HHU917419 HRP917292:HRQ917419 IBL917292:IBM917419 ILH917292:ILI917419 IVD917292:IVE917419 JEZ917292:JFA917419 JOV917292:JOW917419 JYR917292:JYS917419 KIN917292:KIO917419 KSJ917292:KSK917419 LCF917292:LCG917419 LMB917292:LMC917419 LVX917292:LVY917419 MFT917292:MFU917419 MPP917292:MPQ917419 MZL917292:MZM917419 NJH917292:NJI917419 NTD917292:NTE917419 OCZ917292:ODA917419 OMV917292:OMW917419 OWR917292:OWS917419 PGN917292:PGO917419 PQJ917292:PQK917419 QAF917292:QAG917419 QKB917292:QKC917419 QTX917292:QTY917419 RDT917292:RDU917419 RNP917292:RNQ917419 RXL917292:RXM917419 SHH917292:SHI917419 SRD917292:SRE917419 TAZ917292:TBA917419 TKV917292:TKW917419 TUR917292:TUS917419 UEN917292:UEO917419 UOJ917292:UOK917419 UYF917292:UYG917419 VIB917292:VIC917419 VRX917292:VRY917419 WBT917292:WBU917419 WLP917292:WLQ917419 WVL917292:WVM917419 I982828:J982955 IZ982828:JA982955 SV982828:SW982955 ACR982828:ACS982955 AMN982828:AMO982955 AWJ982828:AWK982955 BGF982828:BGG982955 BQB982828:BQC982955 BZX982828:BZY982955 CJT982828:CJU982955 CTP982828:CTQ982955 DDL982828:DDM982955 DNH982828:DNI982955 DXD982828:DXE982955 EGZ982828:EHA982955 EQV982828:EQW982955 FAR982828:FAS982955 FKN982828:FKO982955 FUJ982828:FUK982955 GEF982828:GEG982955 GOB982828:GOC982955 GXX982828:GXY982955 HHT982828:HHU982955 HRP982828:HRQ982955 IBL982828:IBM982955 ILH982828:ILI982955 IVD982828:IVE982955 JEZ982828:JFA982955 JOV982828:JOW982955 JYR982828:JYS982955 KIN982828:KIO982955 KSJ982828:KSK982955 LCF982828:LCG982955 LMB982828:LMC982955 LVX982828:LVY982955 MFT982828:MFU982955 MPP982828:MPQ982955 MZL982828:MZM982955 NJH982828:NJI982955 NTD982828:NTE982955 OCZ982828:ODA982955 OMV982828:OMW982955 OWR982828:OWS982955 PGN982828:PGO982955 PQJ982828:PQK982955 QAF982828:QAG982955 QKB982828:QKC982955 QTX982828:QTY982955 RDT982828:RDU982955 RNP982828:RNQ982955 RXL982828:RXM982955 SHH982828:SHI982955 SRD982828:SRE982955 TAZ982828:TBA982955 TKV982828:TKW982955 TUR982828:TUS982955 UEN982828:UEO982955 UOJ982828:UOK982955 UYF982828:UYG982955 VIB982828:VIC982955 VRX982828:VRY982955 WBT982828:WBU982955 WLP982828:WLQ982955 WVL982828:WVM982955 WVO982828:WVP982955 G130748:G130944 IY65212:IY65408 SU65212:SU65408 ACQ65212:ACQ65408 AMM65212:AMM65408 AWI65212:AWI65408 BGE65212:BGE65408 BQA65212:BQA65408 BZW65212:BZW65408 CJS65212:CJS65408 CTO65212:CTO65408 DDK65212:DDK65408 DNG65212:DNG65408 DXC65212:DXC65408 EGY65212:EGY65408 EQU65212:EQU65408 FAQ65212:FAQ65408 FKM65212:FKM65408 FUI65212:FUI65408 GEE65212:GEE65408 GOA65212:GOA65408 GXW65212:GXW65408 HHS65212:HHS65408 HRO65212:HRO65408 IBK65212:IBK65408 ILG65212:ILG65408 IVC65212:IVC65408 JEY65212:JEY65408 JOU65212:JOU65408 JYQ65212:JYQ65408 KIM65212:KIM65408 KSI65212:KSI65408 LCE65212:LCE65408 LMA65212:LMA65408 LVW65212:LVW65408 MFS65212:MFS65408 MPO65212:MPO65408 MZK65212:MZK65408 NJG65212:NJG65408 NTC65212:NTC65408 OCY65212:OCY65408 OMU65212:OMU65408 OWQ65212:OWQ65408 PGM65212:PGM65408 PQI65212:PQI65408 QAE65212:QAE65408 QKA65212:QKA65408 QTW65212:QTW65408 RDS65212:RDS65408 RNO65212:RNO65408 RXK65212:RXK65408 SHG65212:SHG65408 SRC65212:SRC65408 TAY65212:TAY65408 TKU65212:TKU65408 TUQ65212:TUQ65408 UEM65212:UEM65408 UOI65212:UOI65408 UYE65212:UYE65408 VIA65212:VIA65408 VRW65212:VRW65408 WBS65212:WBS65408 WLO65212:WLO65408 WVK65212:WVK65408 G196284:G196480 IY130748:IY130944 SU130748:SU130944 ACQ130748:ACQ130944 AMM130748:AMM130944 AWI130748:AWI130944 BGE130748:BGE130944 BQA130748:BQA130944 BZW130748:BZW130944 CJS130748:CJS130944 CTO130748:CTO130944 DDK130748:DDK130944 DNG130748:DNG130944 DXC130748:DXC130944 EGY130748:EGY130944 EQU130748:EQU130944 FAQ130748:FAQ130944 FKM130748:FKM130944 FUI130748:FUI130944 GEE130748:GEE130944 GOA130748:GOA130944 GXW130748:GXW130944 HHS130748:HHS130944 HRO130748:HRO130944 IBK130748:IBK130944 ILG130748:ILG130944 IVC130748:IVC130944 JEY130748:JEY130944 JOU130748:JOU130944 JYQ130748:JYQ130944 KIM130748:KIM130944 KSI130748:KSI130944 LCE130748:LCE130944 LMA130748:LMA130944 LVW130748:LVW130944 MFS130748:MFS130944 MPO130748:MPO130944 MZK130748:MZK130944 NJG130748:NJG130944 NTC130748:NTC130944 OCY130748:OCY130944 OMU130748:OMU130944 OWQ130748:OWQ130944 PGM130748:PGM130944 PQI130748:PQI130944 QAE130748:QAE130944 QKA130748:QKA130944 QTW130748:QTW130944 RDS130748:RDS130944 RNO130748:RNO130944 RXK130748:RXK130944 SHG130748:SHG130944 SRC130748:SRC130944 TAY130748:TAY130944 TKU130748:TKU130944 TUQ130748:TUQ130944 UEM130748:UEM130944 UOI130748:UOI130944 UYE130748:UYE130944 VIA130748:VIA130944 VRW130748:VRW130944 WBS130748:WBS130944 WLO130748:WLO130944 WVK130748:WVK130944 G261820:G262016 IY196284:IY196480 SU196284:SU196480 ACQ196284:ACQ196480 AMM196284:AMM196480 AWI196284:AWI196480 BGE196284:BGE196480 BQA196284:BQA196480 BZW196284:BZW196480 CJS196284:CJS196480 CTO196284:CTO196480 DDK196284:DDK196480 DNG196284:DNG196480 DXC196284:DXC196480 EGY196284:EGY196480 EQU196284:EQU196480 FAQ196284:FAQ196480 FKM196284:FKM196480 FUI196284:FUI196480 GEE196284:GEE196480 GOA196284:GOA196480 GXW196284:GXW196480 HHS196284:HHS196480 HRO196284:HRO196480 IBK196284:IBK196480 ILG196284:ILG196480 IVC196284:IVC196480 JEY196284:JEY196480 JOU196284:JOU196480 JYQ196284:JYQ196480 KIM196284:KIM196480 KSI196284:KSI196480 LCE196284:LCE196480 LMA196284:LMA196480 LVW196284:LVW196480 MFS196284:MFS196480 MPO196284:MPO196480 MZK196284:MZK196480 NJG196284:NJG196480 NTC196284:NTC196480 OCY196284:OCY196480 OMU196284:OMU196480 OWQ196284:OWQ196480 PGM196284:PGM196480 PQI196284:PQI196480 QAE196284:QAE196480 QKA196284:QKA196480 QTW196284:QTW196480 RDS196284:RDS196480 RNO196284:RNO196480 RXK196284:RXK196480 SHG196284:SHG196480 SRC196284:SRC196480 TAY196284:TAY196480 TKU196284:TKU196480 TUQ196284:TUQ196480 UEM196284:UEM196480 UOI196284:UOI196480 UYE196284:UYE196480 VIA196284:VIA196480 VRW196284:VRW196480 WBS196284:WBS196480 WLO196284:WLO196480 WVK196284:WVK196480 G327356:G327552 IY261820:IY262016 SU261820:SU262016 ACQ261820:ACQ262016 AMM261820:AMM262016 AWI261820:AWI262016 BGE261820:BGE262016 BQA261820:BQA262016 BZW261820:BZW262016 CJS261820:CJS262016 CTO261820:CTO262016 DDK261820:DDK262016 DNG261820:DNG262016 DXC261820:DXC262016 EGY261820:EGY262016 EQU261820:EQU262016 FAQ261820:FAQ262016 FKM261820:FKM262016 FUI261820:FUI262016 GEE261820:GEE262016 GOA261820:GOA262016 GXW261820:GXW262016 HHS261820:HHS262016 HRO261820:HRO262016 IBK261820:IBK262016 ILG261820:ILG262016 IVC261820:IVC262016 JEY261820:JEY262016 JOU261820:JOU262016 JYQ261820:JYQ262016 KIM261820:KIM262016 KSI261820:KSI262016 LCE261820:LCE262016 LMA261820:LMA262016 LVW261820:LVW262016 MFS261820:MFS262016 MPO261820:MPO262016 MZK261820:MZK262016 NJG261820:NJG262016 NTC261820:NTC262016 OCY261820:OCY262016 OMU261820:OMU262016 OWQ261820:OWQ262016 PGM261820:PGM262016 PQI261820:PQI262016 QAE261820:QAE262016 QKA261820:QKA262016 QTW261820:QTW262016 RDS261820:RDS262016 RNO261820:RNO262016 RXK261820:RXK262016 SHG261820:SHG262016 SRC261820:SRC262016 TAY261820:TAY262016 TKU261820:TKU262016 TUQ261820:TUQ262016 UEM261820:UEM262016 UOI261820:UOI262016 UYE261820:UYE262016 VIA261820:VIA262016 VRW261820:VRW262016 WBS261820:WBS262016 WLO261820:WLO262016 WVK261820:WVK262016 G392892:G393088 IY327356:IY327552 SU327356:SU327552 ACQ327356:ACQ327552 AMM327356:AMM327552 AWI327356:AWI327552 BGE327356:BGE327552 BQA327356:BQA327552 BZW327356:BZW327552 CJS327356:CJS327552 CTO327356:CTO327552 DDK327356:DDK327552 DNG327356:DNG327552 DXC327356:DXC327552 EGY327356:EGY327552 EQU327356:EQU327552 FAQ327356:FAQ327552 FKM327356:FKM327552 FUI327356:FUI327552 GEE327356:GEE327552 GOA327356:GOA327552 GXW327356:GXW327552 HHS327356:HHS327552 HRO327356:HRO327552 IBK327356:IBK327552 ILG327356:ILG327552 IVC327356:IVC327552 JEY327356:JEY327552 JOU327356:JOU327552 JYQ327356:JYQ327552 KIM327356:KIM327552 KSI327356:KSI327552 LCE327356:LCE327552 LMA327356:LMA327552 LVW327356:LVW327552 MFS327356:MFS327552 MPO327356:MPO327552 MZK327356:MZK327552 NJG327356:NJG327552 NTC327356:NTC327552 OCY327356:OCY327552 OMU327356:OMU327552 OWQ327356:OWQ327552 PGM327356:PGM327552 PQI327356:PQI327552 QAE327356:QAE327552 QKA327356:QKA327552 QTW327356:QTW327552 RDS327356:RDS327552 RNO327356:RNO327552 RXK327356:RXK327552 SHG327356:SHG327552 SRC327356:SRC327552 TAY327356:TAY327552 TKU327356:TKU327552 TUQ327356:TUQ327552 UEM327356:UEM327552 UOI327356:UOI327552 UYE327356:UYE327552 VIA327356:VIA327552 VRW327356:VRW327552 WBS327356:WBS327552 WLO327356:WLO327552 WVK327356:WVK327552 G458428:G458624 IY392892:IY393088 SU392892:SU393088 ACQ392892:ACQ393088 AMM392892:AMM393088 AWI392892:AWI393088 BGE392892:BGE393088 BQA392892:BQA393088 BZW392892:BZW393088 CJS392892:CJS393088 CTO392892:CTO393088 DDK392892:DDK393088 DNG392892:DNG393088 DXC392892:DXC393088 EGY392892:EGY393088 EQU392892:EQU393088 FAQ392892:FAQ393088 FKM392892:FKM393088 FUI392892:FUI393088 GEE392892:GEE393088 GOA392892:GOA393088 GXW392892:GXW393088 HHS392892:HHS393088 HRO392892:HRO393088 IBK392892:IBK393088 ILG392892:ILG393088 IVC392892:IVC393088 JEY392892:JEY393088 JOU392892:JOU393088 JYQ392892:JYQ393088 KIM392892:KIM393088 KSI392892:KSI393088 LCE392892:LCE393088 LMA392892:LMA393088 LVW392892:LVW393088 MFS392892:MFS393088 MPO392892:MPO393088 MZK392892:MZK393088 NJG392892:NJG393088 NTC392892:NTC393088 OCY392892:OCY393088 OMU392892:OMU393088 OWQ392892:OWQ393088 PGM392892:PGM393088 PQI392892:PQI393088 QAE392892:QAE393088 QKA392892:QKA393088 QTW392892:QTW393088 RDS392892:RDS393088 RNO392892:RNO393088 RXK392892:RXK393088 SHG392892:SHG393088 SRC392892:SRC393088 TAY392892:TAY393088 TKU392892:TKU393088 TUQ392892:TUQ393088 UEM392892:UEM393088 UOI392892:UOI393088 UYE392892:UYE393088 VIA392892:VIA393088 VRW392892:VRW393088 WBS392892:WBS393088 WLO392892:WLO393088 WVK392892:WVK393088 G523964:G524160 IY458428:IY458624 SU458428:SU458624 ACQ458428:ACQ458624 AMM458428:AMM458624 AWI458428:AWI458624 BGE458428:BGE458624 BQA458428:BQA458624 BZW458428:BZW458624 CJS458428:CJS458624 CTO458428:CTO458624 DDK458428:DDK458624 DNG458428:DNG458624 DXC458428:DXC458624 EGY458428:EGY458624 EQU458428:EQU458624 FAQ458428:FAQ458624 FKM458428:FKM458624 FUI458428:FUI458624 GEE458428:GEE458624 GOA458428:GOA458624 GXW458428:GXW458624 HHS458428:HHS458624 HRO458428:HRO458624 IBK458428:IBK458624 ILG458428:ILG458624 IVC458428:IVC458624 JEY458428:JEY458624 JOU458428:JOU458624 JYQ458428:JYQ458624 KIM458428:KIM458624 KSI458428:KSI458624 LCE458428:LCE458624 LMA458428:LMA458624 LVW458428:LVW458624 MFS458428:MFS458624 MPO458428:MPO458624 MZK458428:MZK458624 NJG458428:NJG458624 NTC458428:NTC458624 OCY458428:OCY458624 OMU458428:OMU458624 OWQ458428:OWQ458624 PGM458428:PGM458624 PQI458428:PQI458624 QAE458428:QAE458624 QKA458428:QKA458624 QTW458428:QTW458624 RDS458428:RDS458624 RNO458428:RNO458624 RXK458428:RXK458624 SHG458428:SHG458624 SRC458428:SRC458624 TAY458428:TAY458624 TKU458428:TKU458624 TUQ458428:TUQ458624 UEM458428:UEM458624 UOI458428:UOI458624 UYE458428:UYE458624 VIA458428:VIA458624 VRW458428:VRW458624 WBS458428:WBS458624 WLO458428:WLO458624 WVK458428:WVK458624 G589500:G589696 IY523964:IY524160 SU523964:SU524160 ACQ523964:ACQ524160 AMM523964:AMM524160 AWI523964:AWI524160 BGE523964:BGE524160 BQA523964:BQA524160 BZW523964:BZW524160 CJS523964:CJS524160 CTO523964:CTO524160 DDK523964:DDK524160 DNG523964:DNG524160 DXC523964:DXC524160 EGY523964:EGY524160 EQU523964:EQU524160 FAQ523964:FAQ524160 FKM523964:FKM524160 FUI523964:FUI524160 GEE523964:GEE524160 GOA523964:GOA524160 GXW523964:GXW524160 HHS523964:HHS524160 HRO523964:HRO524160 IBK523964:IBK524160 ILG523964:ILG524160 IVC523964:IVC524160 JEY523964:JEY524160 JOU523964:JOU524160 JYQ523964:JYQ524160 KIM523964:KIM524160 KSI523964:KSI524160 LCE523964:LCE524160 LMA523964:LMA524160 LVW523964:LVW524160 MFS523964:MFS524160 MPO523964:MPO524160 MZK523964:MZK524160 NJG523964:NJG524160 NTC523964:NTC524160 OCY523964:OCY524160 OMU523964:OMU524160 OWQ523964:OWQ524160 PGM523964:PGM524160 PQI523964:PQI524160 QAE523964:QAE524160 QKA523964:QKA524160 QTW523964:QTW524160 RDS523964:RDS524160 RNO523964:RNO524160 RXK523964:RXK524160 SHG523964:SHG524160 SRC523964:SRC524160 TAY523964:TAY524160 TKU523964:TKU524160 TUQ523964:TUQ524160 UEM523964:UEM524160 UOI523964:UOI524160 UYE523964:UYE524160 VIA523964:VIA524160 VRW523964:VRW524160 WBS523964:WBS524160 WLO523964:WLO524160 WVK523964:WVK524160 G655036:G655232 IY589500:IY589696 SU589500:SU589696 ACQ589500:ACQ589696 AMM589500:AMM589696 AWI589500:AWI589696 BGE589500:BGE589696 BQA589500:BQA589696 BZW589500:BZW589696 CJS589500:CJS589696 CTO589500:CTO589696 DDK589500:DDK589696 DNG589500:DNG589696 DXC589500:DXC589696 EGY589500:EGY589696 EQU589500:EQU589696 FAQ589500:FAQ589696 FKM589500:FKM589696 FUI589500:FUI589696 GEE589500:GEE589696 GOA589500:GOA589696 GXW589500:GXW589696 HHS589500:HHS589696 HRO589500:HRO589696 IBK589500:IBK589696 ILG589500:ILG589696 IVC589500:IVC589696 JEY589500:JEY589696 JOU589500:JOU589696 JYQ589500:JYQ589696 KIM589500:KIM589696 KSI589500:KSI589696 LCE589500:LCE589696 LMA589500:LMA589696 LVW589500:LVW589696 MFS589500:MFS589696 MPO589500:MPO589696 MZK589500:MZK589696 NJG589500:NJG589696 NTC589500:NTC589696 OCY589500:OCY589696 OMU589500:OMU589696 OWQ589500:OWQ589696 PGM589500:PGM589696 PQI589500:PQI589696 QAE589500:QAE589696 QKA589500:QKA589696 QTW589500:QTW589696 RDS589500:RDS589696 RNO589500:RNO589696 RXK589500:RXK589696 SHG589500:SHG589696 SRC589500:SRC589696 TAY589500:TAY589696 TKU589500:TKU589696 TUQ589500:TUQ589696 UEM589500:UEM589696 UOI589500:UOI589696 UYE589500:UYE589696 VIA589500:VIA589696 VRW589500:VRW589696 WBS589500:WBS589696 WLO589500:WLO589696 WVK589500:WVK589696 G720572:G720768 IY655036:IY655232 SU655036:SU655232 ACQ655036:ACQ655232 AMM655036:AMM655232 AWI655036:AWI655232 BGE655036:BGE655232 BQA655036:BQA655232 BZW655036:BZW655232 CJS655036:CJS655232 CTO655036:CTO655232 DDK655036:DDK655232 DNG655036:DNG655232 DXC655036:DXC655232 EGY655036:EGY655232 EQU655036:EQU655232 FAQ655036:FAQ655232 FKM655036:FKM655232 FUI655036:FUI655232 GEE655036:GEE655232 GOA655036:GOA655232 GXW655036:GXW655232 HHS655036:HHS655232 HRO655036:HRO655232 IBK655036:IBK655232 ILG655036:ILG655232 IVC655036:IVC655232 JEY655036:JEY655232 JOU655036:JOU655232 JYQ655036:JYQ655232 KIM655036:KIM655232 KSI655036:KSI655232 LCE655036:LCE655232 LMA655036:LMA655232 LVW655036:LVW655232 MFS655036:MFS655232 MPO655036:MPO655232 MZK655036:MZK655232 NJG655036:NJG655232 NTC655036:NTC655232 OCY655036:OCY655232 OMU655036:OMU655232 OWQ655036:OWQ655232 PGM655036:PGM655232 PQI655036:PQI655232 QAE655036:QAE655232 QKA655036:QKA655232 QTW655036:QTW655232 RDS655036:RDS655232 RNO655036:RNO655232 RXK655036:RXK655232 SHG655036:SHG655232 SRC655036:SRC655232 TAY655036:TAY655232 TKU655036:TKU655232 TUQ655036:TUQ655232 UEM655036:UEM655232 UOI655036:UOI655232 UYE655036:UYE655232 VIA655036:VIA655232 VRW655036:VRW655232 WBS655036:WBS655232 WLO655036:WLO655232 WVK655036:WVK655232 G786108:G786304 IY720572:IY720768 SU720572:SU720768 ACQ720572:ACQ720768 AMM720572:AMM720768 AWI720572:AWI720768 BGE720572:BGE720768 BQA720572:BQA720768 BZW720572:BZW720768 CJS720572:CJS720768 CTO720572:CTO720768 DDK720572:DDK720768 DNG720572:DNG720768 DXC720572:DXC720768 EGY720572:EGY720768 EQU720572:EQU720768 FAQ720572:FAQ720768 FKM720572:FKM720768 FUI720572:FUI720768 GEE720572:GEE720768 GOA720572:GOA720768 GXW720572:GXW720768 HHS720572:HHS720768 HRO720572:HRO720768 IBK720572:IBK720768 ILG720572:ILG720768 IVC720572:IVC720768 JEY720572:JEY720768 JOU720572:JOU720768 JYQ720572:JYQ720768 KIM720572:KIM720768 KSI720572:KSI720768 LCE720572:LCE720768 LMA720572:LMA720768 LVW720572:LVW720768 MFS720572:MFS720768 MPO720572:MPO720768 MZK720572:MZK720768 NJG720572:NJG720768 NTC720572:NTC720768 OCY720572:OCY720768 OMU720572:OMU720768 OWQ720572:OWQ720768 PGM720572:PGM720768 PQI720572:PQI720768 QAE720572:QAE720768 QKA720572:QKA720768 QTW720572:QTW720768 RDS720572:RDS720768 RNO720572:RNO720768 RXK720572:RXK720768 SHG720572:SHG720768 SRC720572:SRC720768 TAY720572:TAY720768 TKU720572:TKU720768 TUQ720572:TUQ720768 UEM720572:UEM720768 UOI720572:UOI720768 UYE720572:UYE720768 VIA720572:VIA720768 VRW720572:VRW720768 WBS720572:WBS720768 WLO720572:WLO720768 WVK720572:WVK720768 G851644:G851840 IY786108:IY786304 SU786108:SU786304 ACQ786108:ACQ786304 AMM786108:AMM786304 AWI786108:AWI786304 BGE786108:BGE786304 BQA786108:BQA786304 BZW786108:BZW786304 CJS786108:CJS786304 CTO786108:CTO786304 DDK786108:DDK786304 DNG786108:DNG786304 DXC786108:DXC786304 EGY786108:EGY786304 EQU786108:EQU786304 FAQ786108:FAQ786304 FKM786108:FKM786304 FUI786108:FUI786304 GEE786108:GEE786304 GOA786108:GOA786304 GXW786108:GXW786304 HHS786108:HHS786304 HRO786108:HRO786304 IBK786108:IBK786304 ILG786108:ILG786304 IVC786108:IVC786304 JEY786108:JEY786304 JOU786108:JOU786304 JYQ786108:JYQ786304 KIM786108:KIM786304 KSI786108:KSI786304 LCE786108:LCE786304 LMA786108:LMA786304 LVW786108:LVW786304 MFS786108:MFS786304 MPO786108:MPO786304 MZK786108:MZK786304 NJG786108:NJG786304 NTC786108:NTC786304 OCY786108:OCY786304 OMU786108:OMU786304 OWQ786108:OWQ786304 PGM786108:PGM786304 PQI786108:PQI786304 QAE786108:QAE786304 QKA786108:QKA786304 QTW786108:QTW786304 RDS786108:RDS786304 RNO786108:RNO786304 RXK786108:RXK786304 SHG786108:SHG786304 SRC786108:SRC786304 TAY786108:TAY786304 TKU786108:TKU786304 TUQ786108:TUQ786304 UEM786108:UEM786304 UOI786108:UOI786304 UYE786108:UYE786304 VIA786108:VIA786304 VRW786108:VRW786304 WBS786108:WBS786304 WLO786108:WLO786304 WVK786108:WVK786304 G917180:G917376 IY851644:IY851840 SU851644:SU851840 ACQ851644:ACQ851840 AMM851644:AMM851840 AWI851644:AWI851840 BGE851644:BGE851840 BQA851644:BQA851840 BZW851644:BZW851840 CJS851644:CJS851840 CTO851644:CTO851840 DDK851644:DDK851840 DNG851644:DNG851840 DXC851644:DXC851840 EGY851644:EGY851840 EQU851644:EQU851840 FAQ851644:FAQ851840 FKM851644:FKM851840 FUI851644:FUI851840 GEE851644:GEE851840 GOA851644:GOA851840 GXW851644:GXW851840 HHS851644:HHS851840 HRO851644:HRO851840 IBK851644:IBK851840 ILG851644:ILG851840 IVC851644:IVC851840 JEY851644:JEY851840 JOU851644:JOU851840 JYQ851644:JYQ851840 KIM851644:KIM851840 KSI851644:KSI851840 LCE851644:LCE851840 LMA851644:LMA851840 LVW851644:LVW851840 MFS851644:MFS851840 MPO851644:MPO851840 MZK851644:MZK851840 NJG851644:NJG851840 NTC851644:NTC851840 OCY851644:OCY851840 OMU851644:OMU851840 OWQ851644:OWQ851840 PGM851644:PGM851840 PQI851644:PQI851840 QAE851644:QAE851840 QKA851644:QKA851840 QTW851644:QTW851840 RDS851644:RDS851840 RNO851644:RNO851840 RXK851644:RXK851840 SHG851644:SHG851840 SRC851644:SRC851840 TAY851644:TAY851840 TKU851644:TKU851840 TUQ851644:TUQ851840 UEM851644:UEM851840 UOI851644:UOI851840 UYE851644:UYE851840 VIA851644:VIA851840 VRW851644:VRW851840 WBS851644:WBS851840 WLO851644:WLO851840 WVK851644:WVK851840 G982716:G982912 IY917180:IY917376 SU917180:SU917376 ACQ917180:ACQ917376 AMM917180:AMM917376 AWI917180:AWI917376 BGE917180:BGE917376 BQA917180:BQA917376 BZW917180:BZW917376 CJS917180:CJS917376 CTO917180:CTO917376 DDK917180:DDK917376 DNG917180:DNG917376 DXC917180:DXC917376 EGY917180:EGY917376 EQU917180:EQU917376 FAQ917180:FAQ917376 FKM917180:FKM917376 FUI917180:FUI917376 GEE917180:GEE917376 GOA917180:GOA917376 GXW917180:GXW917376 HHS917180:HHS917376 HRO917180:HRO917376 IBK917180:IBK917376 ILG917180:ILG917376 IVC917180:IVC917376 JEY917180:JEY917376 JOU917180:JOU917376 JYQ917180:JYQ917376 KIM917180:KIM917376 KSI917180:KSI917376 LCE917180:LCE917376 LMA917180:LMA917376 LVW917180:LVW917376 MFS917180:MFS917376 MPO917180:MPO917376 MZK917180:MZK917376 NJG917180:NJG917376 NTC917180:NTC917376 OCY917180:OCY917376 OMU917180:OMU917376 OWQ917180:OWQ917376 PGM917180:PGM917376 PQI917180:PQI917376 QAE917180:QAE917376 QKA917180:QKA917376 QTW917180:QTW917376 RDS917180:RDS917376 RNO917180:RNO917376 RXK917180:RXK917376 SHG917180:SHG917376 SRC917180:SRC917376 TAY917180:TAY917376 TKU917180:TKU917376 TUQ917180:TUQ917376 UEM917180:UEM917376 UOI917180:UOI917376 UYE917180:UYE917376 VIA917180:VIA917376 VRW917180:VRW917376 WBS917180:WBS917376 WLO917180:WLO917376 WVK917180:WVK917376 IY982716:IY982912 SU982716:SU982912 ACQ982716:ACQ982912 AMM982716:AMM982912 AWI982716:AWI982912 BGE982716:BGE982912 BQA982716:BQA982912 BZW982716:BZW982912 CJS982716:CJS982912 CTO982716:CTO982912 DDK982716:DDK982912 DNG982716:DNG982912 DXC982716:DXC982912 EGY982716:EGY982912 EQU982716:EQU982912 FAQ982716:FAQ982912 FKM982716:FKM982912 FUI982716:FUI982912 GEE982716:GEE982912 GOA982716:GOA982912 GXW982716:GXW982912 HHS982716:HHS982912 HRO982716:HRO982912 IBK982716:IBK982912 ILG982716:ILG982912 IVC982716:IVC982912 JEY982716:JEY982912 JOU982716:JOU982912 JYQ982716:JYQ982912 KIM982716:KIM982912 KSI982716:KSI982912 LCE982716:LCE982912 LMA982716:LMA982912 LVW982716:LVW982912 MFS982716:MFS982912 MPO982716:MPO982912 MZK982716:MZK982912 NJG982716:NJG982912 NTC982716:NTC982912 OCY982716:OCY982912 OMU982716:OMU982912 OWQ982716:OWQ982912 PGM982716:PGM982912 PQI982716:PQI982912 QAE982716:QAE982912 QKA982716:QKA982912 QTW982716:QTW982912 RDS982716:RDS982912 RNO982716:RNO982912 RXK982716:RXK982912 SHG982716:SHG982912 SRC982716:SRC982912 TAY982716:TAY982912 TKU982716:TKU982912 TUQ982716:TUQ982912 UEM982716:UEM982912 UOI982716:UOI982912 UYE982716:UYE982912 VIA982716:VIA982912 VRW982716:VRW982912 WBS982716:WBS982912 WLO982716:WLO982912 WVK982716:WVK982912 I65212:J65322 IZ65212:JA65322 SV65212:SW65322 ACR65212:ACS65322 AMN65212:AMO65322 AWJ65212:AWK65322 BGF65212:BGG65322 BQB65212:BQC65322 BZX65212:BZY65322 CJT65212:CJU65322 CTP65212:CTQ65322 DDL65212:DDM65322 DNH65212:DNI65322 DXD65212:DXE65322 EGZ65212:EHA65322 EQV65212:EQW65322 FAR65212:FAS65322 FKN65212:FKO65322 FUJ65212:FUK65322 GEF65212:GEG65322 GOB65212:GOC65322 GXX65212:GXY65322 HHT65212:HHU65322 HRP65212:HRQ65322 IBL65212:IBM65322 ILH65212:ILI65322 IVD65212:IVE65322 JEZ65212:JFA65322 JOV65212:JOW65322 JYR65212:JYS65322 KIN65212:KIO65322 KSJ65212:KSK65322 LCF65212:LCG65322 LMB65212:LMC65322 LVX65212:LVY65322 MFT65212:MFU65322 MPP65212:MPQ65322 MZL65212:MZM65322 NJH65212:NJI65322 NTD65212:NTE65322 OCZ65212:ODA65322 OMV65212:OMW65322 OWR65212:OWS65322 PGN65212:PGO65322 PQJ65212:PQK65322 QAF65212:QAG65322 QKB65212:QKC65322 QTX65212:QTY65322 RDT65212:RDU65322 RNP65212:RNQ65322 RXL65212:RXM65322 SHH65212:SHI65322 SRD65212:SRE65322 TAZ65212:TBA65322 TKV65212:TKW65322 TUR65212:TUS65322 UEN65212:UEO65322 UOJ65212:UOK65322 UYF65212:UYG65322 VIB65212:VIC65322 VRX65212:VRY65322 WBT65212:WBU65322 WLP65212:WLQ65322 WVL65212:WVM65322 I130748:J130858 IZ130748:JA130858 SV130748:SW130858 ACR130748:ACS130858 AMN130748:AMO130858 AWJ130748:AWK130858 BGF130748:BGG130858 BQB130748:BQC130858 BZX130748:BZY130858 CJT130748:CJU130858 CTP130748:CTQ130858 DDL130748:DDM130858 DNH130748:DNI130858 DXD130748:DXE130858 EGZ130748:EHA130858 EQV130748:EQW130858 FAR130748:FAS130858 FKN130748:FKO130858 FUJ130748:FUK130858 GEF130748:GEG130858 GOB130748:GOC130858 GXX130748:GXY130858 HHT130748:HHU130858 HRP130748:HRQ130858 IBL130748:IBM130858 ILH130748:ILI130858 IVD130748:IVE130858 JEZ130748:JFA130858 JOV130748:JOW130858 JYR130748:JYS130858 KIN130748:KIO130858 KSJ130748:KSK130858 LCF130748:LCG130858 LMB130748:LMC130858 LVX130748:LVY130858 MFT130748:MFU130858 MPP130748:MPQ130858 MZL130748:MZM130858 NJH130748:NJI130858 NTD130748:NTE130858 OCZ130748:ODA130858 OMV130748:OMW130858 OWR130748:OWS130858 PGN130748:PGO130858 PQJ130748:PQK130858 QAF130748:QAG130858 QKB130748:QKC130858 QTX130748:QTY130858 RDT130748:RDU130858 RNP130748:RNQ130858 RXL130748:RXM130858 SHH130748:SHI130858 SRD130748:SRE130858 TAZ130748:TBA130858 TKV130748:TKW130858 TUR130748:TUS130858 UEN130748:UEO130858 UOJ130748:UOK130858 UYF130748:UYG130858 VIB130748:VIC130858 VRX130748:VRY130858 WBT130748:WBU130858 WLP130748:WLQ130858 WVL130748:WVM130858 I196284:J196394 IZ196284:JA196394 SV196284:SW196394 ACR196284:ACS196394 AMN196284:AMO196394 AWJ196284:AWK196394 BGF196284:BGG196394 BQB196284:BQC196394 BZX196284:BZY196394 CJT196284:CJU196394 CTP196284:CTQ196394 DDL196284:DDM196394 DNH196284:DNI196394 DXD196284:DXE196394 EGZ196284:EHA196394 EQV196284:EQW196394 FAR196284:FAS196394 FKN196284:FKO196394 FUJ196284:FUK196394 GEF196284:GEG196394 GOB196284:GOC196394 GXX196284:GXY196394 HHT196284:HHU196394 HRP196284:HRQ196394 IBL196284:IBM196394 ILH196284:ILI196394 IVD196284:IVE196394 JEZ196284:JFA196394 JOV196284:JOW196394 JYR196284:JYS196394 KIN196284:KIO196394 KSJ196284:KSK196394 LCF196284:LCG196394 LMB196284:LMC196394 LVX196284:LVY196394 MFT196284:MFU196394 MPP196284:MPQ196394 MZL196284:MZM196394 NJH196284:NJI196394 NTD196284:NTE196394 OCZ196284:ODA196394 OMV196284:OMW196394 OWR196284:OWS196394 PGN196284:PGO196394 PQJ196284:PQK196394 QAF196284:QAG196394 QKB196284:QKC196394 QTX196284:QTY196394 RDT196284:RDU196394 RNP196284:RNQ196394 RXL196284:RXM196394 SHH196284:SHI196394 SRD196284:SRE196394 TAZ196284:TBA196394 TKV196284:TKW196394 TUR196284:TUS196394 UEN196284:UEO196394 UOJ196284:UOK196394 UYF196284:UYG196394 VIB196284:VIC196394 VRX196284:VRY196394 WBT196284:WBU196394 WLP196284:WLQ196394 WVL196284:WVM196394 I261820:J261930 IZ261820:JA261930 SV261820:SW261930 ACR261820:ACS261930 AMN261820:AMO261930 AWJ261820:AWK261930 BGF261820:BGG261930 BQB261820:BQC261930 BZX261820:BZY261930 CJT261820:CJU261930 CTP261820:CTQ261930 DDL261820:DDM261930 DNH261820:DNI261930 DXD261820:DXE261930 EGZ261820:EHA261930 EQV261820:EQW261930 FAR261820:FAS261930 FKN261820:FKO261930 FUJ261820:FUK261930 GEF261820:GEG261930 GOB261820:GOC261930 GXX261820:GXY261930 HHT261820:HHU261930 HRP261820:HRQ261930 IBL261820:IBM261930 ILH261820:ILI261930 IVD261820:IVE261930 JEZ261820:JFA261930 JOV261820:JOW261930 JYR261820:JYS261930 KIN261820:KIO261930 KSJ261820:KSK261930 LCF261820:LCG261930 LMB261820:LMC261930 LVX261820:LVY261930 MFT261820:MFU261930 MPP261820:MPQ261930 MZL261820:MZM261930 NJH261820:NJI261930 NTD261820:NTE261930 OCZ261820:ODA261930 OMV261820:OMW261930 OWR261820:OWS261930 PGN261820:PGO261930 PQJ261820:PQK261930 QAF261820:QAG261930 QKB261820:QKC261930 QTX261820:QTY261930 RDT261820:RDU261930 RNP261820:RNQ261930 RXL261820:RXM261930 SHH261820:SHI261930 SRD261820:SRE261930 TAZ261820:TBA261930 TKV261820:TKW261930 TUR261820:TUS261930 UEN261820:UEO261930 UOJ261820:UOK261930 UYF261820:UYG261930 VIB261820:VIC261930 VRX261820:VRY261930 WBT261820:WBU261930 WLP261820:WLQ261930 WVL261820:WVM261930 I327356:J327466 IZ327356:JA327466 SV327356:SW327466 ACR327356:ACS327466 AMN327356:AMO327466 AWJ327356:AWK327466 BGF327356:BGG327466 BQB327356:BQC327466 BZX327356:BZY327466 CJT327356:CJU327466 CTP327356:CTQ327466 DDL327356:DDM327466 DNH327356:DNI327466 DXD327356:DXE327466 EGZ327356:EHA327466 EQV327356:EQW327466 FAR327356:FAS327466 FKN327356:FKO327466 FUJ327356:FUK327466 GEF327356:GEG327466 GOB327356:GOC327466 GXX327356:GXY327466 HHT327356:HHU327466 HRP327356:HRQ327466 IBL327356:IBM327466 ILH327356:ILI327466 IVD327356:IVE327466 JEZ327356:JFA327466 JOV327356:JOW327466 JYR327356:JYS327466 KIN327356:KIO327466 KSJ327356:KSK327466 LCF327356:LCG327466 LMB327356:LMC327466 LVX327356:LVY327466 MFT327356:MFU327466 MPP327356:MPQ327466 MZL327356:MZM327466 NJH327356:NJI327466 NTD327356:NTE327466 OCZ327356:ODA327466 OMV327356:OMW327466 OWR327356:OWS327466 PGN327356:PGO327466 PQJ327356:PQK327466 QAF327356:QAG327466 QKB327356:QKC327466 QTX327356:QTY327466 RDT327356:RDU327466 RNP327356:RNQ327466 RXL327356:RXM327466 SHH327356:SHI327466 SRD327356:SRE327466 TAZ327356:TBA327466 TKV327356:TKW327466 TUR327356:TUS327466 UEN327356:UEO327466 UOJ327356:UOK327466 UYF327356:UYG327466 VIB327356:VIC327466 VRX327356:VRY327466 WBT327356:WBU327466 WLP327356:WLQ327466 WVL327356:WVM327466 I392892:J393002 IZ392892:JA393002 SV392892:SW393002 ACR392892:ACS393002 AMN392892:AMO393002 AWJ392892:AWK393002 BGF392892:BGG393002 BQB392892:BQC393002 BZX392892:BZY393002 CJT392892:CJU393002 CTP392892:CTQ393002 DDL392892:DDM393002 DNH392892:DNI393002 DXD392892:DXE393002 EGZ392892:EHA393002 EQV392892:EQW393002 FAR392892:FAS393002 FKN392892:FKO393002 FUJ392892:FUK393002 GEF392892:GEG393002 GOB392892:GOC393002 GXX392892:GXY393002 HHT392892:HHU393002 HRP392892:HRQ393002 IBL392892:IBM393002 ILH392892:ILI393002 IVD392892:IVE393002 JEZ392892:JFA393002 JOV392892:JOW393002 JYR392892:JYS393002 KIN392892:KIO393002 KSJ392892:KSK393002 LCF392892:LCG393002 LMB392892:LMC393002 LVX392892:LVY393002 MFT392892:MFU393002 MPP392892:MPQ393002 MZL392892:MZM393002 NJH392892:NJI393002 NTD392892:NTE393002 OCZ392892:ODA393002 OMV392892:OMW393002 OWR392892:OWS393002 PGN392892:PGO393002 PQJ392892:PQK393002 QAF392892:QAG393002 QKB392892:QKC393002 QTX392892:QTY393002 RDT392892:RDU393002 RNP392892:RNQ393002 RXL392892:RXM393002 SHH392892:SHI393002 SRD392892:SRE393002 TAZ392892:TBA393002 TKV392892:TKW393002 TUR392892:TUS393002 UEN392892:UEO393002 UOJ392892:UOK393002 UYF392892:UYG393002 VIB392892:VIC393002 VRX392892:VRY393002 WBT392892:WBU393002 WLP392892:WLQ393002 WVL392892:WVM393002 I458428:J458538 IZ458428:JA458538 SV458428:SW458538 ACR458428:ACS458538 AMN458428:AMO458538 AWJ458428:AWK458538 BGF458428:BGG458538 BQB458428:BQC458538 BZX458428:BZY458538 CJT458428:CJU458538 CTP458428:CTQ458538 DDL458428:DDM458538 DNH458428:DNI458538 DXD458428:DXE458538 EGZ458428:EHA458538 EQV458428:EQW458538 FAR458428:FAS458538 FKN458428:FKO458538 FUJ458428:FUK458538 GEF458428:GEG458538 GOB458428:GOC458538 GXX458428:GXY458538 HHT458428:HHU458538 HRP458428:HRQ458538 IBL458428:IBM458538 ILH458428:ILI458538 IVD458428:IVE458538 JEZ458428:JFA458538 JOV458428:JOW458538 JYR458428:JYS458538 KIN458428:KIO458538 KSJ458428:KSK458538 LCF458428:LCG458538 LMB458428:LMC458538 LVX458428:LVY458538 MFT458428:MFU458538 MPP458428:MPQ458538 MZL458428:MZM458538 NJH458428:NJI458538 NTD458428:NTE458538 OCZ458428:ODA458538 OMV458428:OMW458538 OWR458428:OWS458538 PGN458428:PGO458538 PQJ458428:PQK458538 QAF458428:QAG458538 QKB458428:QKC458538 QTX458428:QTY458538 RDT458428:RDU458538 RNP458428:RNQ458538 RXL458428:RXM458538 SHH458428:SHI458538 SRD458428:SRE458538 TAZ458428:TBA458538 TKV458428:TKW458538 TUR458428:TUS458538 UEN458428:UEO458538 UOJ458428:UOK458538 UYF458428:UYG458538 VIB458428:VIC458538 VRX458428:VRY458538 WBT458428:WBU458538 WLP458428:WLQ458538 WVL458428:WVM458538 I523964:J524074 IZ523964:JA524074 SV523964:SW524074 ACR523964:ACS524074 AMN523964:AMO524074 AWJ523964:AWK524074 BGF523964:BGG524074 BQB523964:BQC524074 BZX523964:BZY524074 CJT523964:CJU524074 CTP523964:CTQ524074 DDL523964:DDM524074 DNH523964:DNI524074 DXD523964:DXE524074 EGZ523964:EHA524074 EQV523964:EQW524074 FAR523964:FAS524074 FKN523964:FKO524074 FUJ523964:FUK524074 GEF523964:GEG524074 GOB523964:GOC524074 GXX523964:GXY524074 HHT523964:HHU524074 HRP523964:HRQ524074 IBL523964:IBM524074 ILH523964:ILI524074 IVD523964:IVE524074 JEZ523964:JFA524074 JOV523964:JOW524074 JYR523964:JYS524074 KIN523964:KIO524074 KSJ523964:KSK524074 LCF523964:LCG524074 LMB523964:LMC524074 LVX523964:LVY524074 MFT523964:MFU524074 MPP523964:MPQ524074 MZL523964:MZM524074 NJH523964:NJI524074 NTD523964:NTE524074 OCZ523964:ODA524074 OMV523964:OMW524074 OWR523964:OWS524074 PGN523964:PGO524074 PQJ523964:PQK524074 QAF523964:QAG524074 QKB523964:QKC524074 QTX523964:QTY524074 RDT523964:RDU524074 RNP523964:RNQ524074 RXL523964:RXM524074 SHH523964:SHI524074 SRD523964:SRE524074 TAZ523964:TBA524074 TKV523964:TKW524074 TUR523964:TUS524074 UEN523964:UEO524074 UOJ523964:UOK524074 UYF523964:UYG524074 VIB523964:VIC524074 VRX523964:VRY524074 WBT523964:WBU524074 WLP523964:WLQ524074 WVL523964:WVM524074 I589500:J589610 IZ589500:JA589610 SV589500:SW589610 ACR589500:ACS589610 AMN589500:AMO589610 AWJ589500:AWK589610 BGF589500:BGG589610 BQB589500:BQC589610 BZX589500:BZY589610 CJT589500:CJU589610 CTP589500:CTQ589610 DDL589500:DDM589610 DNH589500:DNI589610 DXD589500:DXE589610 EGZ589500:EHA589610 EQV589500:EQW589610 FAR589500:FAS589610 FKN589500:FKO589610 FUJ589500:FUK589610 GEF589500:GEG589610 GOB589500:GOC589610 GXX589500:GXY589610 HHT589500:HHU589610 HRP589500:HRQ589610 IBL589500:IBM589610 ILH589500:ILI589610 IVD589500:IVE589610 JEZ589500:JFA589610 JOV589500:JOW589610 JYR589500:JYS589610 KIN589500:KIO589610 KSJ589500:KSK589610 LCF589500:LCG589610 LMB589500:LMC589610 LVX589500:LVY589610 MFT589500:MFU589610 MPP589500:MPQ589610 MZL589500:MZM589610 NJH589500:NJI589610 NTD589500:NTE589610 OCZ589500:ODA589610 OMV589500:OMW589610 OWR589500:OWS589610 PGN589500:PGO589610 PQJ589500:PQK589610 QAF589500:QAG589610 QKB589500:QKC589610 QTX589500:QTY589610 RDT589500:RDU589610 RNP589500:RNQ589610 RXL589500:RXM589610 SHH589500:SHI589610 SRD589500:SRE589610 TAZ589500:TBA589610 TKV589500:TKW589610 TUR589500:TUS589610 UEN589500:UEO589610 UOJ589500:UOK589610 UYF589500:UYG589610 VIB589500:VIC589610 VRX589500:VRY589610 WBT589500:WBU589610 WLP589500:WLQ589610 WVL589500:WVM589610 I655036:J655146 IZ655036:JA655146 SV655036:SW655146 ACR655036:ACS655146 AMN655036:AMO655146 AWJ655036:AWK655146 BGF655036:BGG655146 BQB655036:BQC655146 BZX655036:BZY655146 CJT655036:CJU655146 CTP655036:CTQ655146 DDL655036:DDM655146 DNH655036:DNI655146 DXD655036:DXE655146 EGZ655036:EHA655146 EQV655036:EQW655146 FAR655036:FAS655146 FKN655036:FKO655146 FUJ655036:FUK655146 GEF655036:GEG655146 GOB655036:GOC655146 GXX655036:GXY655146 HHT655036:HHU655146 HRP655036:HRQ655146 IBL655036:IBM655146 ILH655036:ILI655146 IVD655036:IVE655146 JEZ655036:JFA655146 JOV655036:JOW655146 JYR655036:JYS655146 KIN655036:KIO655146 KSJ655036:KSK655146 LCF655036:LCG655146 LMB655036:LMC655146 LVX655036:LVY655146 MFT655036:MFU655146 MPP655036:MPQ655146 MZL655036:MZM655146 NJH655036:NJI655146 NTD655036:NTE655146 OCZ655036:ODA655146 OMV655036:OMW655146 OWR655036:OWS655146 PGN655036:PGO655146 PQJ655036:PQK655146 QAF655036:QAG655146 QKB655036:QKC655146 QTX655036:QTY655146 RDT655036:RDU655146 RNP655036:RNQ655146 RXL655036:RXM655146 SHH655036:SHI655146 SRD655036:SRE655146 TAZ655036:TBA655146 TKV655036:TKW655146 TUR655036:TUS655146 UEN655036:UEO655146 UOJ655036:UOK655146 UYF655036:UYG655146 VIB655036:VIC655146 VRX655036:VRY655146 WBT655036:WBU655146 WLP655036:WLQ655146 WVL655036:WVM655146 I720572:J720682 IZ720572:JA720682 SV720572:SW720682 ACR720572:ACS720682 AMN720572:AMO720682 AWJ720572:AWK720682 BGF720572:BGG720682 BQB720572:BQC720682 BZX720572:BZY720682 CJT720572:CJU720682 CTP720572:CTQ720682 DDL720572:DDM720682 DNH720572:DNI720682 DXD720572:DXE720682 EGZ720572:EHA720682 EQV720572:EQW720682 FAR720572:FAS720682 FKN720572:FKO720682 FUJ720572:FUK720682 GEF720572:GEG720682 GOB720572:GOC720682 GXX720572:GXY720682 HHT720572:HHU720682 HRP720572:HRQ720682 IBL720572:IBM720682 ILH720572:ILI720682 IVD720572:IVE720682 JEZ720572:JFA720682 JOV720572:JOW720682 JYR720572:JYS720682 KIN720572:KIO720682 KSJ720572:KSK720682 LCF720572:LCG720682 LMB720572:LMC720682 LVX720572:LVY720682 MFT720572:MFU720682 MPP720572:MPQ720682 MZL720572:MZM720682 NJH720572:NJI720682 NTD720572:NTE720682 OCZ720572:ODA720682 OMV720572:OMW720682 OWR720572:OWS720682 PGN720572:PGO720682 PQJ720572:PQK720682 QAF720572:QAG720682 QKB720572:QKC720682 QTX720572:QTY720682 RDT720572:RDU720682 RNP720572:RNQ720682 RXL720572:RXM720682 SHH720572:SHI720682 SRD720572:SRE720682 TAZ720572:TBA720682 TKV720572:TKW720682 TUR720572:TUS720682 UEN720572:UEO720682 UOJ720572:UOK720682 UYF720572:UYG720682 VIB720572:VIC720682 VRX720572:VRY720682 WBT720572:WBU720682 WLP720572:WLQ720682 WVL720572:WVM720682 I786108:J786218 IZ786108:JA786218 SV786108:SW786218 ACR786108:ACS786218 AMN786108:AMO786218 AWJ786108:AWK786218 BGF786108:BGG786218 BQB786108:BQC786218 BZX786108:BZY786218 CJT786108:CJU786218 CTP786108:CTQ786218 DDL786108:DDM786218 DNH786108:DNI786218 DXD786108:DXE786218 EGZ786108:EHA786218 EQV786108:EQW786218 FAR786108:FAS786218 FKN786108:FKO786218 FUJ786108:FUK786218 GEF786108:GEG786218 GOB786108:GOC786218 GXX786108:GXY786218 HHT786108:HHU786218 HRP786108:HRQ786218 IBL786108:IBM786218 ILH786108:ILI786218 IVD786108:IVE786218 JEZ786108:JFA786218 JOV786108:JOW786218 JYR786108:JYS786218 KIN786108:KIO786218 KSJ786108:KSK786218 LCF786108:LCG786218 LMB786108:LMC786218 LVX786108:LVY786218 MFT786108:MFU786218 MPP786108:MPQ786218 MZL786108:MZM786218 NJH786108:NJI786218 NTD786108:NTE786218 OCZ786108:ODA786218 OMV786108:OMW786218 OWR786108:OWS786218 PGN786108:PGO786218 PQJ786108:PQK786218 QAF786108:QAG786218 QKB786108:QKC786218 QTX786108:QTY786218 RDT786108:RDU786218 RNP786108:RNQ786218 RXL786108:RXM786218 SHH786108:SHI786218 SRD786108:SRE786218 TAZ786108:TBA786218 TKV786108:TKW786218 TUR786108:TUS786218 UEN786108:UEO786218 UOJ786108:UOK786218 UYF786108:UYG786218 VIB786108:VIC786218 VRX786108:VRY786218 WBT786108:WBU786218 WLP786108:WLQ786218 WVL786108:WVM786218 I851644:J851754 IZ851644:JA851754 SV851644:SW851754 ACR851644:ACS851754 AMN851644:AMO851754 AWJ851644:AWK851754 BGF851644:BGG851754 BQB851644:BQC851754 BZX851644:BZY851754 CJT851644:CJU851754 CTP851644:CTQ851754 DDL851644:DDM851754 DNH851644:DNI851754 DXD851644:DXE851754 EGZ851644:EHA851754 EQV851644:EQW851754 FAR851644:FAS851754 FKN851644:FKO851754 FUJ851644:FUK851754 GEF851644:GEG851754 GOB851644:GOC851754 GXX851644:GXY851754 HHT851644:HHU851754 HRP851644:HRQ851754 IBL851644:IBM851754 ILH851644:ILI851754 IVD851644:IVE851754 JEZ851644:JFA851754 JOV851644:JOW851754 JYR851644:JYS851754 KIN851644:KIO851754 KSJ851644:KSK851754 LCF851644:LCG851754 LMB851644:LMC851754 LVX851644:LVY851754 MFT851644:MFU851754 MPP851644:MPQ851754 MZL851644:MZM851754 NJH851644:NJI851754 NTD851644:NTE851754 OCZ851644:ODA851754 OMV851644:OMW851754 OWR851644:OWS851754 PGN851644:PGO851754 PQJ851644:PQK851754 QAF851644:QAG851754 QKB851644:QKC851754 QTX851644:QTY851754 RDT851644:RDU851754 RNP851644:RNQ851754 RXL851644:RXM851754 SHH851644:SHI851754 SRD851644:SRE851754 TAZ851644:TBA851754 TKV851644:TKW851754 TUR851644:TUS851754 UEN851644:UEO851754 UOJ851644:UOK851754 UYF851644:UYG851754 VIB851644:VIC851754 VRX851644:VRY851754 WBT851644:WBU851754 WLP851644:WLQ851754 WVL851644:WVM851754 I917180:J917290 IZ917180:JA917290 SV917180:SW917290 ACR917180:ACS917290 AMN917180:AMO917290 AWJ917180:AWK917290 BGF917180:BGG917290 BQB917180:BQC917290 BZX917180:BZY917290 CJT917180:CJU917290 CTP917180:CTQ917290 DDL917180:DDM917290 DNH917180:DNI917290 DXD917180:DXE917290 EGZ917180:EHA917290 EQV917180:EQW917290 FAR917180:FAS917290 FKN917180:FKO917290 FUJ917180:FUK917290 GEF917180:GEG917290 GOB917180:GOC917290 GXX917180:GXY917290 HHT917180:HHU917290 HRP917180:HRQ917290 IBL917180:IBM917290 ILH917180:ILI917290 IVD917180:IVE917290 JEZ917180:JFA917290 JOV917180:JOW917290 JYR917180:JYS917290 KIN917180:KIO917290 KSJ917180:KSK917290 LCF917180:LCG917290 LMB917180:LMC917290 LVX917180:LVY917290 MFT917180:MFU917290 MPP917180:MPQ917290 MZL917180:MZM917290 NJH917180:NJI917290 NTD917180:NTE917290 OCZ917180:ODA917290 OMV917180:OMW917290 OWR917180:OWS917290 PGN917180:PGO917290 PQJ917180:PQK917290 QAF917180:QAG917290 QKB917180:QKC917290 QTX917180:QTY917290 RDT917180:RDU917290 RNP917180:RNQ917290 RXL917180:RXM917290 SHH917180:SHI917290 SRD917180:SRE917290 TAZ917180:TBA917290 TKV917180:TKW917290 TUR917180:TUS917290 UEN917180:UEO917290 UOJ917180:UOK917290 UYF917180:UYG917290 VIB917180:VIC917290 VRX917180:VRY917290 WBT917180:WBU917290 WLP917180:WLQ917290 WVL917180:WVM917290 I982716:J982826 IZ982716:JA982826 SV982716:SW982826 ACR982716:ACS982826 AMN982716:AMO982826 AWJ982716:AWK982826 BGF982716:BGG982826 BQB982716:BQC982826 BZX982716:BZY982826 CJT982716:CJU982826 CTP982716:CTQ982826 DDL982716:DDM982826 DNH982716:DNI982826 DXD982716:DXE982826 EGZ982716:EHA982826 EQV982716:EQW982826 FAR982716:FAS982826 FKN982716:FKO982826 FUJ982716:FUK982826 GEF982716:GEG982826 GOB982716:GOC982826 GXX982716:GXY982826 HHT982716:HHU982826 HRP982716:HRQ982826 IBL982716:IBM982826 ILH982716:ILI982826 IVD982716:IVE982826 JEZ982716:JFA982826 JOV982716:JOW982826 JYR982716:JYS982826 KIN982716:KIO982826 KSJ982716:KSK982826 LCF982716:LCG982826 LMB982716:LMC982826 LVX982716:LVY982826 MFT982716:MFU982826 MPP982716:MPQ982826 MZL982716:MZM982826 NJH982716:NJI982826 NTD982716:NTE982826 OCZ982716:ODA982826 OMV982716:OMW982826 OWR982716:OWS982826 PGN982716:PGO982826 PQJ982716:PQK982826 QAF982716:QAG982826 QKB982716:QKC982826 QTX982716:QTY982826 RDT982716:RDU982826 RNP982716:RNQ982826 RXL982716:RXM982826 SHH982716:SHI982826 SRD982716:SRE982826 TAZ982716:TBA982826 TKV982716:TKW982826 TUR982716:TUS982826 UEN982716:UEO982826 UOJ982716:UOK982826 UYF982716:UYG982826 VIB982716:VIC982826 VRX982716:VRY982826 WBT982716:WBU982826 WLP982716:WLQ982826 WVL982716:WVM982826 JB65212:JB65451 SX65212:SX65451 ACT65212:ACT65451 AMP65212:AMP65451 AWL65212:AWL65451 BGH65212:BGH65451 BQD65212:BQD65451 BZZ65212:BZZ65451 CJV65212:CJV65451 CTR65212:CTR65451 DDN65212:DDN65451 DNJ65212:DNJ65451 DXF65212:DXF65451 EHB65212:EHB65451 EQX65212:EQX65451 FAT65212:FAT65451 FKP65212:FKP65451 FUL65212:FUL65451 GEH65212:GEH65451 GOD65212:GOD65451 GXZ65212:GXZ65451 HHV65212:HHV65451 HRR65212:HRR65451 IBN65212:IBN65451 ILJ65212:ILJ65451 IVF65212:IVF65451 JFB65212:JFB65451 JOX65212:JOX65451 JYT65212:JYT65451 KIP65212:KIP65451 KSL65212:KSL65451 LCH65212:LCH65451 LMD65212:LMD65451 LVZ65212:LVZ65451 MFV65212:MFV65451 MPR65212:MPR65451 MZN65212:MZN65451 NJJ65212:NJJ65451 NTF65212:NTF65451 ODB65212:ODB65451 OMX65212:OMX65451 OWT65212:OWT65451 PGP65212:PGP65451 PQL65212:PQL65451 QAH65212:QAH65451 QKD65212:QKD65451 QTZ65212:QTZ65451 RDV65212:RDV65451 RNR65212:RNR65451 RXN65212:RXN65451 SHJ65212:SHJ65451 SRF65212:SRF65451 TBB65212:TBB65451 TKX65212:TKX65451 TUT65212:TUT65451 UEP65212:UEP65451 UOL65212:UOL65451 UYH65212:UYH65451 VID65212:VID65451 VRZ65212:VRZ65451 WBV65212:WBV65451 WLR65212:WLR65451 WVN65212:WVN65451 JB130748:JB130987 SX130748:SX130987 ACT130748:ACT130987 AMP130748:AMP130987 AWL130748:AWL130987 BGH130748:BGH130987 BQD130748:BQD130987 BZZ130748:BZZ130987 CJV130748:CJV130987 CTR130748:CTR130987 DDN130748:DDN130987 DNJ130748:DNJ130987 DXF130748:DXF130987 EHB130748:EHB130987 EQX130748:EQX130987 FAT130748:FAT130987 FKP130748:FKP130987 FUL130748:FUL130987 GEH130748:GEH130987 GOD130748:GOD130987 GXZ130748:GXZ130987 HHV130748:HHV130987 HRR130748:HRR130987 IBN130748:IBN130987 ILJ130748:ILJ130987 IVF130748:IVF130987 JFB130748:JFB130987 JOX130748:JOX130987 JYT130748:JYT130987 KIP130748:KIP130987 KSL130748:KSL130987 LCH130748:LCH130987 LMD130748:LMD130987 LVZ130748:LVZ130987 MFV130748:MFV130987 MPR130748:MPR130987 MZN130748:MZN130987 NJJ130748:NJJ130987 NTF130748:NTF130987 ODB130748:ODB130987 OMX130748:OMX130987 OWT130748:OWT130987 PGP130748:PGP130987 PQL130748:PQL130987 QAH130748:QAH130987 QKD130748:QKD130987 QTZ130748:QTZ130987 RDV130748:RDV130987 RNR130748:RNR130987 RXN130748:RXN130987 SHJ130748:SHJ130987 SRF130748:SRF130987 TBB130748:TBB130987 TKX130748:TKX130987 TUT130748:TUT130987 UEP130748:UEP130987 UOL130748:UOL130987 UYH130748:UYH130987 VID130748:VID130987 VRZ130748:VRZ130987 WBV130748:WBV130987 WLR130748:WLR130987 WVN130748:WVN130987 JB196284:JB196523 SX196284:SX196523 ACT196284:ACT196523 AMP196284:AMP196523 AWL196284:AWL196523 BGH196284:BGH196523 BQD196284:BQD196523 BZZ196284:BZZ196523 CJV196284:CJV196523 CTR196284:CTR196523 DDN196284:DDN196523 DNJ196284:DNJ196523 DXF196284:DXF196523 EHB196284:EHB196523 EQX196284:EQX196523 FAT196284:FAT196523 FKP196284:FKP196523 FUL196284:FUL196523 GEH196284:GEH196523 GOD196284:GOD196523 GXZ196284:GXZ196523 HHV196284:HHV196523 HRR196284:HRR196523 IBN196284:IBN196523 ILJ196284:ILJ196523 IVF196284:IVF196523 JFB196284:JFB196523 JOX196284:JOX196523 JYT196284:JYT196523 KIP196284:KIP196523 KSL196284:KSL196523 LCH196284:LCH196523 LMD196284:LMD196523 LVZ196284:LVZ196523 MFV196284:MFV196523 MPR196284:MPR196523 MZN196284:MZN196523 NJJ196284:NJJ196523 NTF196284:NTF196523 ODB196284:ODB196523 OMX196284:OMX196523 OWT196284:OWT196523 PGP196284:PGP196523 PQL196284:PQL196523 QAH196284:QAH196523 QKD196284:QKD196523 QTZ196284:QTZ196523 RDV196284:RDV196523 RNR196284:RNR196523 RXN196284:RXN196523 SHJ196284:SHJ196523 SRF196284:SRF196523 TBB196284:TBB196523 TKX196284:TKX196523 TUT196284:TUT196523 UEP196284:UEP196523 UOL196284:UOL196523 UYH196284:UYH196523 VID196284:VID196523 VRZ196284:VRZ196523 WBV196284:WBV196523 WLR196284:WLR196523 WVN196284:WVN196523 JB261820:JB262059 SX261820:SX262059 ACT261820:ACT262059 AMP261820:AMP262059 AWL261820:AWL262059 BGH261820:BGH262059 BQD261820:BQD262059 BZZ261820:BZZ262059 CJV261820:CJV262059 CTR261820:CTR262059 DDN261820:DDN262059 DNJ261820:DNJ262059 DXF261820:DXF262059 EHB261820:EHB262059 EQX261820:EQX262059 FAT261820:FAT262059 FKP261820:FKP262059 FUL261820:FUL262059 GEH261820:GEH262059 GOD261820:GOD262059 GXZ261820:GXZ262059 HHV261820:HHV262059 HRR261820:HRR262059 IBN261820:IBN262059 ILJ261820:ILJ262059 IVF261820:IVF262059 JFB261820:JFB262059 JOX261820:JOX262059 JYT261820:JYT262059 KIP261820:KIP262059 KSL261820:KSL262059 LCH261820:LCH262059 LMD261820:LMD262059 LVZ261820:LVZ262059 MFV261820:MFV262059 MPR261820:MPR262059 MZN261820:MZN262059 NJJ261820:NJJ262059 NTF261820:NTF262059 ODB261820:ODB262059 OMX261820:OMX262059 OWT261820:OWT262059 PGP261820:PGP262059 PQL261820:PQL262059 QAH261820:QAH262059 QKD261820:QKD262059 QTZ261820:QTZ262059 RDV261820:RDV262059 RNR261820:RNR262059 RXN261820:RXN262059 SHJ261820:SHJ262059 SRF261820:SRF262059 TBB261820:TBB262059 TKX261820:TKX262059 TUT261820:TUT262059 UEP261820:UEP262059 UOL261820:UOL262059 UYH261820:UYH262059 VID261820:VID262059 VRZ261820:VRZ262059 WBV261820:WBV262059 WLR261820:WLR262059 WVN261820:WVN262059 JB327356:JB327595 SX327356:SX327595 ACT327356:ACT327595 AMP327356:AMP327595 AWL327356:AWL327595 BGH327356:BGH327595 BQD327356:BQD327595 BZZ327356:BZZ327595 CJV327356:CJV327595 CTR327356:CTR327595 DDN327356:DDN327595 DNJ327356:DNJ327595 DXF327356:DXF327595 EHB327356:EHB327595 EQX327356:EQX327595 FAT327356:FAT327595 FKP327356:FKP327595 FUL327356:FUL327595 GEH327356:GEH327595 GOD327356:GOD327595 GXZ327356:GXZ327595 HHV327356:HHV327595 HRR327356:HRR327595 IBN327356:IBN327595 ILJ327356:ILJ327595 IVF327356:IVF327595 JFB327356:JFB327595 JOX327356:JOX327595 JYT327356:JYT327595 KIP327356:KIP327595 KSL327356:KSL327595 LCH327356:LCH327595 LMD327356:LMD327595 LVZ327356:LVZ327595 MFV327356:MFV327595 MPR327356:MPR327595 MZN327356:MZN327595 NJJ327356:NJJ327595 NTF327356:NTF327595 ODB327356:ODB327595 OMX327356:OMX327595 OWT327356:OWT327595 PGP327356:PGP327595 PQL327356:PQL327595 QAH327356:QAH327595 QKD327356:QKD327595 QTZ327356:QTZ327595 RDV327356:RDV327595 RNR327356:RNR327595 RXN327356:RXN327595 SHJ327356:SHJ327595 SRF327356:SRF327595 TBB327356:TBB327595 TKX327356:TKX327595 TUT327356:TUT327595 UEP327356:UEP327595 UOL327356:UOL327595 UYH327356:UYH327595 VID327356:VID327595 VRZ327356:VRZ327595 WBV327356:WBV327595 WLR327356:WLR327595 WVN327356:WVN327595 JB392892:JB393131 SX392892:SX393131 ACT392892:ACT393131 AMP392892:AMP393131 AWL392892:AWL393131 BGH392892:BGH393131 BQD392892:BQD393131 BZZ392892:BZZ393131 CJV392892:CJV393131 CTR392892:CTR393131 DDN392892:DDN393131 DNJ392892:DNJ393131 DXF392892:DXF393131 EHB392892:EHB393131 EQX392892:EQX393131 FAT392892:FAT393131 FKP392892:FKP393131 FUL392892:FUL393131 GEH392892:GEH393131 GOD392892:GOD393131 GXZ392892:GXZ393131 HHV392892:HHV393131 HRR392892:HRR393131 IBN392892:IBN393131 ILJ392892:ILJ393131 IVF392892:IVF393131 JFB392892:JFB393131 JOX392892:JOX393131 JYT392892:JYT393131 KIP392892:KIP393131 KSL392892:KSL393131 LCH392892:LCH393131 LMD392892:LMD393131 LVZ392892:LVZ393131 MFV392892:MFV393131 MPR392892:MPR393131 MZN392892:MZN393131 NJJ392892:NJJ393131 NTF392892:NTF393131 ODB392892:ODB393131 OMX392892:OMX393131 OWT392892:OWT393131 PGP392892:PGP393131 PQL392892:PQL393131 QAH392892:QAH393131 QKD392892:QKD393131 QTZ392892:QTZ393131 RDV392892:RDV393131 RNR392892:RNR393131 RXN392892:RXN393131 SHJ392892:SHJ393131 SRF392892:SRF393131 TBB392892:TBB393131 TKX392892:TKX393131 TUT392892:TUT393131 UEP392892:UEP393131 UOL392892:UOL393131 UYH392892:UYH393131 VID392892:VID393131 VRZ392892:VRZ393131 WBV392892:WBV393131 WLR392892:WLR393131 WVN392892:WVN393131 JB458428:JB458667 SX458428:SX458667 ACT458428:ACT458667 AMP458428:AMP458667 AWL458428:AWL458667 BGH458428:BGH458667 BQD458428:BQD458667 BZZ458428:BZZ458667 CJV458428:CJV458667 CTR458428:CTR458667 DDN458428:DDN458667 DNJ458428:DNJ458667 DXF458428:DXF458667 EHB458428:EHB458667 EQX458428:EQX458667 FAT458428:FAT458667 FKP458428:FKP458667 FUL458428:FUL458667 GEH458428:GEH458667 GOD458428:GOD458667 GXZ458428:GXZ458667 HHV458428:HHV458667 HRR458428:HRR458667 IBN458428:IBN458667 ILJ458428:ILJ458667 IVF458428:IVF458667 JFB458428:JFB458667 JOX458428:JOX458667 JYT458428:JYT458667 KIP458428:KIP458667 KSL458428:KSL458667 LCH458428:LCH458667 LMD458428:LMD458667 LVZ458428:LVZ458667 MFV458428:MFV458667 MPR458428:MPR458667 MZN458428:MZN458667 NJJ458428:NJJ458667 NTF458428:NTF458667 ODB458428:ODB458667 OMX458428:OMX458667 OWT458428:OWT458667 PGP458428:PGP458667 PQL458428:PQL458667 QAH458428:QAH458667 QKD458428:QKD458667 QTZ458428:QTZ458667 RDV458428:RDV458667 RNR458428:RNR458667 RXN458428:RXN458667 SHJ458428:SHJ458667 SRF458428:SRF458667 TBB458428:TBB458667 TKX458428:TKX458667 TUT458428:TUT458667 UEP458428:UEP458667 UOL458428:UOL458667 UYH458428:UYH458667 VID458428:VID458667 VRZ458428:VRZ458667 WBV458428:WBV458667 WLR458428:WLR458667 WVN458428:WVN458667 JB523964:JB524203 SX523964:SX524203 ACT523964:ACT524203 AMP523964:AMP524203 AWL523964:AWL524203 BGH523964:BGH524203 BQD523964:BQD524203 BZZ523964:BZZ524203 CJV523964:CJV524203 CTR523964:CTR524203 DDN523964:DDN524203 DNJ523964:DNJ524203 DXF523964:DXF524203 EHB523964:EHB524203 EQX523964:EQX524203 FAT523964:FAT524203 FKP523964:FKP524203 FUL523964:FUL524203 GEH523964:GEH524203 GOD523964:GOD524203 GXZ523964:GXZ524203 HHV523964:HHV524203 HRR523964:HRR524203 IBN523964:IBN524203 ILJ523964:ILJ524203 IVF523964:IVF524203 JFB523964:JFB524203 JOX523964:JOX524203 JYT523964:JYT524203 KIP523964:KIP524203 KSL523964:KSL524203 LCH523964:LCH524203 LMD523964:LMD524203 LVZ523964:LVZ524203 MFV523964:MFV524203 MPR523964:MPR524203 MZN523964:MZN524203 NJJ523964:NJJ524203 NTF523964:NTF524203 ODB523964:ODB524203 OMX523964:OMX524203 OWT523964:OWT524203 PGP523964:PGP524203 PQL523964:PQL524203 QAH523964:QAH524203 QKD523964:QKD524203 QTZ523964:QTZ524203 RDV523964:RDV524203 RNR523964:RNR524203 RXN523964:RXN524203 SHJ523964:SHJ524203 SRF523964:SRF524203 TBB523964:TBB524203 TKX523964:TKX524203 TUT523964:TUT524203 UEP523964:UEP524203 UOL523964:UOL524203 UYH523964:UYH524203 VID523964:VID524203 VRZ523964:VRZ524203 WBV523964:WBV524203 WLR523964:WLR524203 WVN523964:WVN524203 JB589500:JB589739 SX589500:SX589739 ACT589500:ACT589739 AMP589500:AMP589739 AWL589500:AWL589739 BGH589500:BGH589739 BQD589500:BQD589739 BZZ589500:BZZ589739 CJV589500:CJV589739 CTR589500:CTR589739 DDN589500:DDN589739 DNJ589500:DNJ589739 DXF589500:DXF589739 EHB589500:EHB589739 EQX589500:EQX589739 FAT589500:FAT589739 FKP589500:FKP589739 FUL589500:FUL589739 GEH589500:GEH589739 GOD589500:GOD589739 GXZ589500:GXZ589739 HHV589500:HHV589739 HRR589500:HRR589739 IBN589500:IBN589739 ILJ589500:ILJ589739 IVF589500:IVF589739 JFB589500:JFB589739 JOX589500:JOX589739 JYT589500:JYT589739 KIP589500:KIP589739 KSL589500:KSL589739 LCH589500:LCH589739 LMD589500:LMD589739 LVZ589500:LVZ589739 MFV589500:MFV589739 MPR589500:MPR589739 MZN589500:MZN589739 NJJ589500:NJJ589739 NTF589500:NTF589739 ODB589500:ODB589739 OMX589500:OMX589739 OWT589500:OWT589739 PGP589500:PGP589739 PQL589500:PQL589739 QAH589500:QAH589739 QKD589500:QKD589739 QTZ589500:QTZ589739 RDV589500:RDV589739 RNR589500:RNR589739 RXN589500:RXN589739 SHJ589500:SHJ589739 SRF589500:SRF589739 TBB589500:TBB589739 TKX589500:TKX589739 TUT589500:TUT589739 UEP589500:UEP589739 UOL589500:UOL589739 UYH589500:UYH589739 VID589500:VID589739 VRZ589500:VRZ589739 WBV589500:WBV589739 WLR589500:WLR589739 WVN589500:WVN589739 JB655036:JB655275 SX655036:SX655275 ACT655036:ACT655275 AMP655036:AMP655275 AWL655036:AWL655275 BGH655036:BGH655275 BQD655036:BQD655275 BZZ655036:BZZ655275 CJV655036:CJV655275 CTR655036:CTR655275 DDN655036:DDN655275 DNJ655036:DNJ655275 DXF655036:DXF655275 EHB655036:EHB655275 EQX655036:EQX655275 FAT655036:FAT655275 FKP655036:FKP655275 FUL655036:FUL655275 GEH655036:GEH655275 GOD655036:GOD655275 GXZ655036:GXZ655275 HHV655036:HHV655275 HRR655036:HRR655275 IBN655036:IBN655275 ILJ655036:ILJ655275 IVF655036:IVF655275 JFB655036:JFB655275 JOX655036:JOX655275 JYT655036:JYT655275 KIP655036:KIP655275 KSL655036:KSL655275 LCH655036:LCH655275 LMD655036:LMD655275 LVZ655036:LVZ655275 MFV655036:MFV655275 MPR655036:MPR655275 MZN655036:MZN655275 NJJ655036:NJJ655275 NTF655036:NTF655275 ODB655036:ODB655275 OMX655036:OMX655275 OWT655036:OWT655275 PGP655036:PGP655275 PQL655036:PQL655275 QAH655036:QAH655275 QKD655036:QKD655275 QTZ655036:QTZ655275 RDV655036:RDV655275 RNR655036:RNR655275 RXN655036:RXN655275 SHJ655036:SHJ655275 SRF655036:SRF655275 TBB655036:TBB655275 TKX655036:TKX655275 TUT655036:TUT655275 UEP655036:UEP655275 UOL655036:UOL655275 UYH655036:UYH655275 VID655036:VID655275 VRZ655036:VRZ655275 WBV655036:WBV655275 WLR655036:WLR655275 WVN655036:WVN655275 JB720572:JB720811 SX720572:SX720811 ACT720572:ACT720811 AMP720572:AMP720811 AWL720572:AWL720811 BGH720572:BGH720811 BQD720572:BQD720811 BZZ720572:BZZ720811 CJV720572:CJV720811 CTR720572:CTR720811 DDN720572:DDN720811 DNJ720572:DNJ720811 DXF720572:DXF720811 EHB720572:EHB720811 EQX720572:EQX720811 FAT720572:FAT720811 FKP720572:FKP720811 FUL720572:FUL720811 GEH720572:GEH720811 GOD720572:GOD720811 GXZ720572:GXZ720811 HHV720572:HHV720811 HRR720572:HRR720811 IBN720572:IBN720811 ILJ720572:ILJ720811 IVF720572:IVF720811 JFB720572:JFB720811 JOX720572:JOX720811 JYT720572:JYT720811 KIP720572:KIP720811 KSL720572:KSL720811 LCH720572:LCH720811 LMD720572:LMD720811 LVZ720572:LVZ720811 MFV720572:MFV720811 MPR720572:MPR720811 MZN720572:MZN720811 NJJ720572:NJJ720811 NTF720572:NTF720811 ODB720572:ODB720811 OMX720572:OMX720811 OWT720572:OWT720811 PGP720572:PGP720811 PQL720572:PQL720811 QAH720572:QAH720811 QKD720572:QKD720811 QTZ720572:QTZ720811 RDV720572:RDV720811 RNR720572:RNR720811 RXN720572:RXN720811 SHJ720572:SHJ720811 SRF720572:SRF720811 TBB720572:TBB720811 TKX720572:TKX720811 TUT720572:TUT720811 UEP720572:UEP720811 UOL720572:UOL720811 UYH720572:UYH720811 VID720572:VID720811 VRZ720572:VRZ720811 WBV720572:WBV720811 WLR720572:WLR720811 WVN720572:WVN720811 JB786108:JB786347 SX786108:SX786347 ACT786108:ACT786347 AMP786108:AMP786347 AWL786108:AWL786347 BGH786108:BGH786347 BQD786108:BQD786347 BZZ786108:BZZ786347 CJV786108:CJV786347 CTR786108:CTR786347 DDN786108:DDN786347 DNJ786108:DNJ786347 DXF786108:DXF786347 EHB786108:EHB786347 EQX786108:EQX786347 FAT786108:FAT786347 FKP786108:FKP786347 FUL786108:FUL786347 GEH786108:GEH786347 GOD786108:GOD786347 GXZ786108:GXZ786347 HHV786108:HHV786347 HRR786108:HRR786347 IBN786108:IBN786347 ILJ786108:ILJ786347 IVF786108:IVF786347 JFB786108:JFB786347 JOX786108:JOX786347 JYT786108:JYT786347 KIP786108:KIP786347 KSL786108:KSL786347 LCH786108:LCH786347 LMD786108:LMD786347 LVZ786108:LVZ786347 MFV786108:MFV786347 MPR786108:MPR786347 MZN786108:MZN786347 NJJ786108:NJJ786347 NTF786108:NTF786347 ODB786108:ODB786347 OMX786108:OMX786347 OWT786108:OWT786347 PGP786108:PGP786347 PQL786108:PQL786347 QAH786108:QAH786347 QKD786108:QKD786347 QTZ786108:QTZ786347 RDV786108:RDV786347 RNR786108:RNR786347 RXN786108:RXN786347 SHJ786108:SHJ786347 SRF786108:SRF786347 TBB786108:TBB786347 TKX786108:TKX786347 TUT786108:TUT786347 UEP786108:UEP786347 UOL786108:UOL786347 UYH786108:UYH786347 VID786108:VID786347 VRZ786108:VRZ786347 WBV786108:WBV786347 WLR786108:WLR786347 WVN786108:WVN786347 JB851644:JB851883 SX851644:SX851883 ACT851644:ACT851883 AMP851644:AMP851883 AWL851644:AWL851883 BGH851644:BGH851883 BQD851644:BQD851883 BZZ851644:BZZ851883 CJV851644:CJV851883 CTR851644:CTR851883 DDN851644:DDN851883 DNJ851644:DNJ851883 DXF851644:DXF851883 EHB851644:EHB851883 EQX851644:EQX851883 FAT851644:FAT851883 FKP851644:FKP851883 FUL851644:FUL851883 GEH851644:GEH851883 GOD851644:GOD851883 GXZ851644:GXZ851883 HHV851644:HHV851883 HRR851644:HRR851883 IBN851644:IBN851883 ILJ851644:ILJ851883 IVF851644:IVF851883 JFB851644:JFB851883 JOX851644:JOX851883 JYT851644:JYT851883 KIP851644:KIP851883 KSL851644:KSL851883 LCH851644:LCH851883 LMD851644:LMD851883 LVZ851644:LVZ851883 MFV851644:MFV851883 MPR851644:MPR851883 MZN851644:MZN851883 NJJ851644:NJJ851883 NTF851644:NTF851883 ODB851644:ODB851883 OMX851644:OMX851883 OWT851644:OWT851883 PGP851644:PGP851883 PQL851644:PQL851883 QAH851644:QAH851883 QKD851644:QKD851883 QTZ851644:QTZ851883 RDV851644:RDV851883 RNR851644:RNR851883 RXN851644:RXN851883 SHJ851644:SHJ851883 SRF851644:SRF851883 TBB851644:TBB851883 TKX851644:TKX851883 TUT851644:TUT851883 UEP851644:UEP851883 UOL851644:UOL851883 UYH851644:UYH851883 VID851644:VID851883 VRZ851644:VRZ851883 WBV851644:WBV851883 WLR851644:WLR851883 WVN851644:WVN851883 JB917180:JB917419 SX917180:SX917419 ACT917180:ACT917419 AMP917180:AMP917419 AWL917180:AWL917419 BGH917180:BGH917419 BQD917180:BQD917419 BZZ917180:BZZ917419 CJV917180:CJV917419 CTR917180:CTR917419 DDN917180:DDN917419 DNJ917180:DNJ917419 DXF917180:DXF917419 EHB917180:EHB917419 EQX917180:EQX917419 FAT917180:FAT917419 FKP917180:FKP917419 FUL917180:FUL917419 GEH917180:GEH917419 GOD917180:GOD917419 GXZ917180:GXZ917419 HHV917180:HHV917419 HRR917180:HRR917419 IBN917180:IBN917419 ILJ917180:ILJ917419 IVF917180:IVF917419 JFB917180:JFB917419 JOX917180:JOX917419 JYT917180:JYT917419 KIP917180:KIP917419 KSL917180:KSL917419 LCH917180:LCH917419 LMD917180:LMD917419 LVZ917180:LVZ917419 MFV917180:MFV917419 MPR917180:MPR917419 MZN917180:MZN917419 NJJ917180:NJJ917419 NTF917180:NTF917419 ODB917180:ODB917419 OMX917180:OMX917419 OWT917180:OWT917419 PGP917180:PGP917419 PQL917180:PQL917419 QAH917180:QAH917419 QKD917180:QKD917419 QTZ917180:QTZ917419 RDV917180:RDV917419 RNR917180:RNR917419 RXN917180:RXN917419 SHJ917180:SHJ917419 SRF917180:SRF917419 TBB917180:TBB917419 TKX917180:TKX917419 TUT917180:TUT917419 UEP917180:UEP917419 UOL917180:UOL917419 UYH917180:UYH917419 VID917180:VID917419 VRZ917180:VRZ917419 WBV917180:WBV917419 WLR917180:WLR917419 WVN917180:WVN917419 JB982716:JB982955 SX982716:SX982955 ACT982716:ACT982955 AMP982716:AMP982955 AWL982716:AWL982955 BGH982716:BGH982955 BQD982716:BQD982955 BZZ982716:BZZ982955 CJV982716:CJV982955 CTR982716:CTR982955 DDN982716:DDN982955 DNJ982716:DNJ982955 DXF982716:DXF982955 EHB982716:EHB982955 EQX982716:EQX982955 FAT982716:FAT982955 FKP982716:FKP982955 FUL982716:FUL982955 GEH982716:GEH982955 GOD982716:GOD982955 GXZ982716:GXZ982955 HHV982716:HHV982955 HRR982716:HRR982955 IBN982716:IBN982955 ILJ982716:ILJ982955 IVF982716:IVF982955 JFB982716:JFB982955 JOX982716:JOX982955 JYT982716:JYT982955 KIP982716:KIP982955 KSL982716:KSL982955 LCH982716:LCH982955 LMD982716:LMD982955 LVZ982716:LVZ982955 MFV982716:MFV982955 MPR982716:MPR982955 MZN982716:MZN982955 NJJ982716:NJJ982955 NTF982716:NTF982955 ODB982716:ODB982955 OMX982716:OMX982955 OWT982716:OWT982955 PGP982716:PGP982955 PQL982716:PQL982955 QAH982716:QAH982955 QKD982716:QKD982955 QTZ982716:QTZ982955 RDV982716:RDV982955 RNR982716:RNR982955 RXN982716:RXN982955 SHJ982716:SHJ982955 SRF982716:SRF982955 TBB982716:TBB982955 TKX982716:TKX982955 TUT982716:TUT982955 UEP982716:UEP982955 UOL982716:UOL982955 UYH982716:UYH982955 VID982716:VID982955 VRZ982716:VRZ982955 WBV982716:WBV982955 WLR982716:WLR982955 WVN982716:WVN982955 K65212:K65451 JE65212:JE65451 TA65212:TA65451 ACW65212:ACW65451 AMS65212:AMS65451 AWO65212:AWO65451 BGK65212:BGK65451 BQG65212:BQG65451 CAC65212:CAC65451 CJY65212:CJY65451 CTU65212:CTU65451 DDQ65212:DDQ65451 DNM65212:DNM65451 DXI65212:DXI65451 EHE65212:EHE65451 ERA65212:ERA65451 FAW65212:FAW65451 FKS65212:FKS65451 FUO65212:FUO65451 GEK65212:GEK65451 GOG65212:GOG65451 GYC65212:GYC65451 HHY65212:HHY65451 HRU65212:HRU65451 IBQ65212:IBQ65451 ILM65212:ILM65451 IVI65212:IVI65451 JFE65212:JFE65451 JPA65212:JPA65451 JYW65212:JYW65451 KIS65212:KIS65451 KSO65212:KSO65451 LCK65212:LCK65451 LMG65212:LMG65451 LWC65212:LWC65451 MFY65212:MFY65451 MPU65212:MPU65451 MZQ65212:MZQ65451 NJM65212:NJM65451 NTI65212:NTI65451 ODE65212:ODE65451 ONA65212:ONA65451 OWW65212:OWW65451 PGS65212:PGS65451 PQO65212:PQO65451 QAK65212:QAK65451 QKG65212:QKG65451 QUC65212:QUC65451 RDY65212:RDY65451 RNU65212:RNU65451 RXQ65212:RXQ65451 SHM65212:SHM65451 SRI65212:SRI65451 TBE65212:TBE65451 TLA65212:TLA65451 TUW65212:TUW65451 UES65212:UES65451 UOO65212:UOO65451 UYK65212:UYK65451 VIG65212:VIG65451 VSC65212:VSC65451 WBY65212:WBY65451 WLU65212:WLU65451 WVQ65212:WVQ65451 K130748:K130987 JE130748:JE130987 TA130748:TA130987 ACW130748:ACW130987 AMS130748:AMS130987 AWO130748:AWO130987 BGK130748:BGK130987 BQG130748:BQG130987 CAC130748:CAC130987 CJY130748:CJY130987 CTU130748:CTU130987 DDQ130748:DDQ130987 DNM130748:DNM130987 DXI130748:DXI130987 EHE130748:EHE130987 ERA130748:ERA130987 FAW130748:FAW130987 FKS130748:FKS130987 FUO130748:FUO130987 GEK130748:GEK130987 GOG130748:GOG130987 GYC130748:GYC130987 HHY130748:HHY130987 HRU130748:HRU130987 IBQ130748:IBQ130987 ILM130748:ILM130987 IVI130748:IVI130987 JFE130748:JFE130987 JPA130748:JPA130987 JYW130748:JYW130987 KIS130748:KIS130987 KSO130748:KSO130987 LCK130748:LCK130987 LMG130748:LMG130987 LWC130748:LWC130987 MFY130748:MFY130987 MPU130748:MPU130987 MZQ130748:MZQ130987 NJM130748:NJM130987 NTI130748:NTI130987 ODE130748:ODE130987 ONA130748:ONA130987 OWW130748:OWW130987 PGS130748:PGS130987 PQO130748:PQO130987 QAK130748:QAK130987 QKG130748:QKG130987 QUC130748:QUC130987 RDY130748:RDY130987 RNU130748:RNU130987 RXQ130748:RXQ130987 SHM130748:SHM130987 SRI130748:SRI130987 TBE130748:TBE130987 TLA130748:TLA130987 TUW130748:TUW130987 UES130748:UES130987 UOO130748:UOO130987 UYK130748:UYK130987 VIG130748:VIG130987 VSC130748:VSC130987 WBY130748:WBY130987 WLU130748:WLU130987 WVQ130748:WVQ130987 K196284:K196523 JE196284:JE196523 TA196284:TA196523 ACW196284:ACW196523 AMS196284:AMS196523 AWO196284:AWO196523 BGK196284:BGK196523 BQG196284:BQG196523 CAC196284:CAC196523 CJY196284:CJY196523 CTU196284:CTU196523 DDQ196284:DDQ196523 DNM196284:DNM196523 DXI196284:DXI196523 EHE196284:EHE196523 ERA196284:ERA196523 FAW196284:FAW196523 FKS196284:FKS196523 FUO196284:FUO196523 GEK196284:GEK196523 GOG196284:GOG196523 GYC196284:GYC196523 HHY196284:HHY196523 HRU196284:HRU196523 IBQ196284:IBQ196523 ILM196284:ILM196523 IVI196284:IVI196523 JFE196284:JFE196523 JPA196284:JPA196523 JYW196284:JYW196523 KIS196284:KIS196523 KSO196284:KSO196523 LCK196284:LCK196523 LMG196284:LMG196523 LWC196284:LWC196523 MFY196284:MFY196523 MPU196284:MPU196523 MZQ196284:MZQ196523 NJM196284:NJM196523 NTI196284:NTI196523 ODE196284:ODE196523 ONA196284:ONA196523 OWW196284:OWW196523 PGS196284:PGS196523 PQO196284:PQO196523 QAK196284:QAK196523 QKG196284:QKG196523 QUC196284:QUC196523 RDY196284:RDY196523 RNU196284:RNU196523 RXQ196284:RXQ196523 SHM196284:SHM196523 SRI196284:SRI196523 TBE196284:TBE196523 TLA196284:TLA196523 TUW196284:TUW196523 UES196284:UES196523 UOO196284:UOO196523 UYK196284:UYK196523 VIG196284:VIG196523 VSC196284:VSC196523 WBY196284:WBY196523 WLU196284:WLU196523 WVQ196284:WVQ196523 K261820:K262059 JE261820:JE262059 TA261820:TA262059 ACW261820:ACW262059 AMS261820:AMS262059 AWO261820:AWO262059 BGK261820:BGK262059 BQG261820:BQG262059 CAC261820:CAC262059 CJY261820:CJY262059 CTU261820:CTU262059 DDQ261820:DDQ262059 DNM261820:DNM262059 DXI261820:DXI262059 EHE261820:EHE262059 ERA261820:ERA262059 FAW261820:FAW262059 FKS261820:FKS262059 FUO261820:FUO262059 GEK261820:GEK262059 GOG261820:GOG262059 GYC261820:GYC262059 HHY261820:HHY262059 HRU261820:HRU262059 IBQ261820:IBQ262059 ILM261820:ILM262059 IVI261820:IVI262059 JFE261820:JFE262059 JPA261820:JPA262059 JYW261820:JYW262059 KIS261820:KIS262059 KSO261820:KSO262059 LCK261820:LCK262059 LMG261820:LMG262059 LWC261820:LWC262059 MFY261820:MFY262059 MPU261820:MPU262059 MZQ261820:MZQ262059 NJM261820:NJM262059 NTI261820:NTI262059 ODE261820:ODE262059 ONA261820:ONA262059 OWW261820:OWW262059 PGS261820:PGS262059 PQO261820:PQO262059 QAK261820:QAK262059 QKG261820:QKG262059 QUC261820:QUC262059 RDY261820:RDY262059 RNU261820:RNU262059 RXQ261820:RXQ262059 SHM261820:SHM262059 SRI261820:SRI262059 TBE261820:TBE262059 TLA261820:TLA262059 TUW261820:TUW262059 UES261820:UES262059 UOO261820:UOO262059 UYK261820:UYK262059 VIG261820:VIG262059 VSC261820:VSC262059 WBY261820:WBY262059 WLU261820:WLU262059 WVQ261820:WVQ262059 K327356:K327595 JE327356:JE327595 TA327356:TA327595 ACW327356:ACW327595 AMS327356:AMS327595 AWO327356:AWO327595 BGK327356:BGK327595 BQG327356:BQG327595 CAC327356:CAC327595 CJY327356:CJY327595 CTU327356:CTU327595 DDQ327356:DDQ327595 DNM327356:DNM327595 DXI327356:DXI327595 EHE327356:EHE327595 ERA327356:ERA327595 FAW327356:FAW327595 FKS327356:FKS327595 FUO327356:FUO327595 GEK327356:GEK327595 GOG327356:GOG327595 GYC327356:GYC327595 HHY327356:HHY327595 HRU327356:HRU327595 IBQ327356:IBQ327595 ILM327356:ILM327595 IVI327356:IVI327595 JFE327356:JFE327595 JPA327356:JPA327595 JYW327356:JYW327595 KIS327356:KIS327595 KSO327356:KSO327595 LCK327356:LCK327595 LMG327356:LMG327595 LWC327356:LWC327595 MFY327356:MFY327595 MPU327356:MPU327595 MZQ327356:MZQ327595 NJM327356:NJM327595 NTI327356:NTI327595 ODE327356:ODE327595 ONA327356:ONA327595 OWW327356:OWW327595 PGS327356:PGS327595 PQO327356:PQO327595 QAK327356:QAK327595 QKG327356:QKG327595 QUC327356:QUC327595 RDY327356:RDY327595 RNU327356:RNU327595 RXQ327356:RXQ327595 SHM327356:SHM327595 SRI327356:SRI327595 TBE327356:TBE327595 TLA327356:TLA327595 TUW327356:TUW327595 UES327356:UES327595 UOO327356:UOO327595 UYK327356:UYK327595 VIG327356:VIG327595 VSC327356:VSC327595 WBY327356:WBY327595 WLU327356:WLU327595 WVQ327356:WVQ327595 K392892:K393131 JE392892:JE393131 TA392892:TA393131 ACW392892:ACW393131 AMS392892:AMS393131 AWO392892:AWO393131 BGK392892:BGK393131 BQG392892:BQG393131 CAC392892:CAC393131 CJY392892:CJY393131 CTU392892:CTU393131 DDQ392892:DDQ393131 DNM392892:DNM393131 DXI392892:DXI393131 EHE392892:EHE393131 ERA392892:ERA393131 FAW392892:FAW393131 FKS392892:FKS393131 FUO392892:FUO393131 GEK392892:GEK393131 GOG392892:GOG393131 GYC392892:GYC393131 HHY392892:HHY393131 HRU392892:HRU393131 IBQ392892:IBQ393131 ILM392892:ILM393131 IVI392892:IVI393131 JFE392892:JFE393131 JPA392892:JPA393131 JYW392892:JYW393131 KIS392892:KIS393131 KSO392892:KSO393131 LCK392892:LCK393131 LMG392892:LMG393131 LWC392892:LWC393131 MFY392892:MFY393131 MPU392892:MPU393131 MZQ392892:MZQ393131 NJM392892:NJM393131 NTI392892:NTI393131 ODE392892:ODE393131 ONA392892:ONA393131 OWW392892:OWW393131 PGS392892:PGS393131 PQO392892:PQO393131 QAK392892:QAK393131 QKG392892:QKG393131 QUC392892:QUC393131 RDY392892:RDY393131 RNU392892:RNU393131 RXQ392892:RXQ393131 SHM392892:SHM393131 SRI392892:SRI393131 TBE392892:TBE393131 TLA392892:TLA393131 TUW392892:TUW393131 UES392892:UES393131 UOO392892:UOO393131 UYK392892:UYK393131 VIG392892:VIG393131 VSC392892:VSC393131 WBY392892:WBY393131 WLU392892:WLU393131 WVQ392892:WVQ393131 K458428:K458667 JE458428:JE458667 TA458428:TA458667 ACW458428:ACW458667 AMS458428:AMS458667 AWO458428:AWO458667 BGK458428:BGK458667 BQG458428:BQG458667 CAC458428:CAC458667 CJY458428:CJY458667 CTU458428:CTU458667 DDQ458428:DDQ458667 DNM458428:DNM458667 DXI458428:DXI458667 EHE458428:EHE458667 ERA458428:ERA458667 FAW458428:FAW458667 FKS458428:FKS458667 FUO458428:FUO458667 GEK458428:GEK458667 GOG458428:GOG458667 GYC458428:GYC458667 HHY458428:HHY458667 HRU458428:HRU458667 IBQ458428:IBQ458667 ILM458428:ILM458667 IVI458428:IVI458667 JFE458428:JFE458667 JPA458428:JPA458667 JYW458428:JYW458667 KIS458428:KIS458667 KSO458428:KSO458667 LCK458428:LCK458667 LMG458428:LMG458667 LWC458428:LWC458667 MFY458428:MFY458667 MPU458428:MPU458667 MZQ458428:MZQ458667 NJM458428:NJM458667 NTI458428:NTI458667 ODE458428:ODE458667 ONA458428:ONA458667 OWW458428:OWW458667 PGS458428:PGS458667 PQO458428:PQO458667 QAK458428:QAK458667 QKG458428:QKG458667 QUC458428:QUC458667 RDY458428:RDY458667 RNU458428:RNU458667 RXQ458428:RXQ458667 SHM458428:SHM458667 SRI458428:SRI458667 TBE458428:TBE458667 TLA458428:TLA458667 TUW458428:TUW458667 UES458428:UES458667 UOO458428:UOO458667 UYK458428:UYK458667 VIG458428:VIG458667 VSC458428:VSC458667 WBY458428:WBY458667 WLU458428:WLU458667 WVQ458428:WVQ458667 K523964:K524203 JE523964:JE524203 TA523964:TA524203 ACW523964:ACW524203 AMS523964:AMS524203 AWO523964:AWO524203 BGK523964:BGK524203 BQG523964:BQG524203 CAC523964:CAC524203 CJY523964:CJY524203 CTU523964:CTU524203 DDQ523964:DDQ524203 DNM523964:DNM524203 DXI523964:DXI524203 EHE523964:EHE524203 ERA523964:ERA524203 FAW523964:FAW524203 FKS523964:FKS524203 FUO523964:FUO524203 GEK523964:GEK524203 GOG523964:GOG524203 GYC523964:GYC524203 HHY523964:HHY524203 HRU523964:HRU524203 IBQ523964:IBQ524203 ILM523964:ILM524203 IVI523964:IVI524203 JFE523964:JFE524203 JPA523964:JPA524203 JYW523964:JYW524203 KIS523964:KIS524203 KSO523964:KSO524203 LCK523964:LCK524203 LMG523964:LMG524203 LWC523964:LWC524203 MFY523964:MFY524203 MPU523964:MPU524203 MZQ523964:MZQ524203 NJM523964:NJM524203 NTI523964:NTI524203 ODE523964:ODE524203 ONA523964:ONA524203 OWW523964:OWW524203 PGS523964:PGS524203 PQO523964:PQO524203 QAK523964:QAK524203 QKG523964:QKG524203 QUC523964:QUC524203 RDY523964:RDY524203 RNU523964:RNU524203 RXQ523964:RXQ524203 SHM523964:SHM524203 SRI523964:SRI524203 TBE523964:TBE524203 TLA523964:TLA524203 TUW523964:TUW524203 UES523964:UES524203 UOO523964:UOO524203 UYK523964:UYK524203 VIG523964:VIG524203 VSC523964:VSC524203 WBY523964:WBY524203 WLU523964:WLU524203 WVQ523964:WVQ524203 K589500:K589739 JE589500:JE589739 TA589500:TA589739 ACW589500:ACW589739 AMS589500:AMS589739 AWO589500:AWO589739 BGK589500:BGK589739 BQG589500:BQG589739 CAC589500:CAC589739 CJY589500:CJY589739 CTU589500:CTU589739 DDQ589500:DDQ589739 DNM589500:DNM589739 DXI589500:DXI589739 EHE589500:EHE589739 ERA589500:ERA589739 FAW589500:FAW589739 FKS589500:FKS589739 FUO589500:FUO589739 GEK589500:GEK589739 GOG589500:GOG589739 GYC589500:GYC589739 HHY589500:HHY589739 HRU589500:HRU589739 IBQ589500:IBQ589739 ILM589500:ILM589739 IVI589500:IVI589739 JFE589500:JFE589739 JPA589500:JPA589739 JYW589500:JYW589739 KIS589500:KIS589739 KSO589500:KSO589739 LCK589500:LCK589739 LMG589500:LMG589739 LWC589500:LWC589739 MFY589500:MFY589739 MPU589500:MPU589739 MZQ589500:MZQ589739 NJM589500:NJM589739 NTI589500:NTI589739 ODE589500:ODE589739 ONA589500:ONA589739 OWW589500:OWW589739 PGS589500:PGS589739 PQO589500:PQO589739 QAK589500:QAK589739 QKG589500:QKG589739 QUC589500:QUC589739 RDY589500:RDY589739 RNU589500:RNU589739 RXQ589500:RXQ589739 SHM589500:SHM589739 SRI589500:SRI589739 TBE589500:TBE589739 TLA589500:TLA589739 TUW589500:TUW589739 UES589500:UES589739 UOO589500:UOO589739 UYK589500:UYK589739 VIG589500:VIG589739 VSC589500:VSC589739 WBY589500:WBY589739 WLU589500:WLU589739 WVQ589500:WVQ589739 K655036:K655275 JE655036:JE655275 TA655036:TA655275 ACW655036:ACW655275 AMS655036:AMS655275 AWO655036:AWO655275 BGK655036:BGK655275 BQG655036:BQG655275 CAC655036:CAC655275 CJY655036:CJY655275 CTU655036:CTU655275 DDQ655036:DDQ655275 DNM655036:DNM655275 DXI655036:DXI655275 EHE655036:EHE655275 ERA655036:ERA655275 FAW655036:FAW655275 FKS655036:FKS655275 FUO655036:FUO655275 GEK655036:GEK655275 GOG655036:GOG655275 GYC655036:GYC655275 HHY655036:HHY655275 HRU655036:HRU655275 IBQ655036:IBQ655275 ILM655036:ILM655275 IVI655036:IVI655275 JFE655036:JFE655275 JPA655036:JPA655275 JYW655036:JYW655275 KIS655036:KIS655275 KSO655036:KSO655275 LCK655036:LCK655275 LMG655036:LMG655275 LWC655036:LWC655275 MFY655036:MFY655275 MPU655036:MPU655275 MZQ655036:MZQ655275 NJM655036:NJM655275 NTI655036:NTI655275 ODE655036:ODE655275 ONA655036:ONA655275 OWW655036:OWW655275 PGS655036:PGS655275 PQO655036:PQO655275 QAK655036:QAK655275 QKG655036:QKG655275 QUC655036:QUC655275 RDY655036:RDY655275 RNU655036:RNU655275 RXQ655036:RXQ655275 SHM655036:SHM655275 SRI655036:SRI655275 TBE655036:TBE655275 TLA655036:TLA655275 TUW655036:TUW655275 UES655036:UES655275 UOO655036:UOO655275 UYK655036:UYK655275 VIG655036:VIG655275 VSC655036:VSC655275 WBY655036:WBY655275 WLU655036:WLU655275 WVQ655036:WVQ655275 K720572:K720811 JE720572:JE720811 TA720572:TA720811 ACW720572:ACW720811 AMS720572:AMS720811 AWO720572:AWO720811 BGK720572:BGK720811 BQG720572:BQG720811 CAC720572:CAC720811 CJY720572:CJY720811 CTU720572:CTU720811 DDQ720572:DDQ720811 DNM720572:DNM720811 DXI720572:DXI720811 EHE720572:EHE720811 ERA720572:ERA720811 FAW720572:FAW720811 FKS720572:FKS720811 FUO720572:FUO720811 GEK720572:GEK720811 GOG720572:GOG720811 GYC720572:GYC720811 HHY720572:HHY720811 HRU720572:HRU720811 IBQ720572:IBQ720811 ILM720572:ILM720811 IVI720572:IVI720811 JFE720572:JFE720811 JPA720572:JPA720811 JYW720572:JYW720811 KIS720572:KIS720811 KSO720572:KSO720811 LCK720572:LCK720811 LMG720572:LMG720811 LWC720572:LWC720811 MFY720572:MFY720811 MPU720572:MPU720811 MZQ720572:MZQ720811 NJM720572:NJM720811 NTI720572:NTI720811 ODE720572:ODE720811 ONA720572:ONA720811 OWW720572:OWW720811 PGS720572:PGS720811 PQO720572:PQO720811 QAK720572:QAK720811 QKG720572:QKG720811 QUC720572:QUC720811 RDY720572:RDY720811 RNU720572:RNU720811 RXQ720572:RXQ720811 SHM720572:SHM720811 SRI720572:SRI720811 TBE720572:TBE720811 TLA720572:TLA720811 TUW720572:TUW720811 UES720572:UES720811 UOO720572:UOO720811 UYK720572:UYK720811 VIG720572:VIG720811 VSC720572:VSC720811 WBY720572:WBY720811 WLU720572:WLU720811 WVQ720572:WVQ720811 K786108:K786347 JE786108:JE786347 TA786108:TA786347 ACW786108:ACW786347 AMS786108:AMS786347 AWO786108:AWO786347 BGK786108:BGK786347 BQG786108:BQG786347 CAC786108:CAC786347 CJY786108:CJY786347 CTU786108:CTU786347 DDQ786108:DDQ786347 DNM786108:DNM786347 DXI786108:DXI786347 EHE786108:EHE786347 ERA786108:ERA786347 FAW786108:FAW786347 FKS786108:FKS786347 FUO786108:FUO786347 GEK786108:GEK786347 GOG786108:GOG786347 GYC786108:GYC786347 HHY786108:HHY786347 HRU786108:HRU786347 IBQ786108:IBQ786347 ILM786108:ILM786347 IVI786108:IVI786347 JFE786108:JFE786347 JPA786108:JPA786347 JYW786108:JYW786347 KIS786108:KIS786347 KSO786108:KSO786347 LCK786108:LCK786347 LMG786108:LMG786347 LWC786108:LWC786347 MFY786108:MFY786347 MPU786108:MPU786347 MZQ786108:MZQ786347 NJM786108:NJM786347 NTI786108:NTI786347 ODE786108:ODE786347 ONA786108:ONA786347 OWW786108:OWW786347 PGS786108:PGS786347 PQO786108:PQO786347 QAK786108:QAK786347 QKG786108:QKG786347 QUC786108:QUC786347 RDY786108:RDY786347 RNU786108:RNU786347 RXQ786108:RXQ786347 SHM786108:SHM786347 SRI786108:SRI786347 TBE786108:TBE786347 TLA786108:TLA786347 TUW786108:TUW786347 UES786108:UES786347 UOO786108:UOO786347 UYK786108:UYK786347 VIG786108:VIG786347 VSC786108:VSC786347 WBY786108:WBY786347 WLU786108:WLU786347 WVQ786108:WVQ786347 K851644:K851883 JE851644:JE851883 TA851644:TA851883 ACW851644:ACW851883 AMS851644:AMS851883 AWO851644:AWO851883 BGK851644:BGK851883 BQG851644:BQG851883 CAC851644:CAC851883 CJY851644:CJY851883 CTU851644:CTU851883 DDQ851644:DDQ851883 DNM851644:DNM851883 DXI851644:DXI851883 EHE851644:EHE851883 ERA851644:ERA851883 FAW851644:FAW851883 FKS851644:FKS851883 FUO851644:FUO851883 GEK851644:GEK851883 GOG851644:GOG851883 GYC851644:GYC851883 HHY851644:HHY851883 HRU851644:HRU851883 IBQ851644:IBQ851883 ILM851644:ILM851883 IVI851644:IVI851883 JFE851644:JFE851883 JPA851644:JPA851883 JYW851644:JYW851883 KIS851644:KIS851883 KSO851644:KSO851883 LCK851644:LCK851883 LMG851644:LMG851883 LWC851644:LWC851883 MFY851644:MFY851883 MPU851644:MPU851883 MZQ851644:MZQ851883 NJM851644:NJM851883 NTI851644:NTI851883 ODE851644:ODE851883 ONA851644:ONA851883 OWW851644:OWW851883 PGS851644:PGS851883 PQO851644:PQO851883 QAK851644:QAK851883 QKG851644:QKG851883 QUC851644:QUC851883 RDY851644:RDY851883 RNU851644:RNU851883 RXQ851644:RXQ851883 SHM851644:SHM851883 SRI851644:SRI851883 TBE851644:TBE851883 TLA851644:TLA851883 TUW851644:TUW851883 UES851644:UES851883 UOO851644:UOO851883 UYK851644:UYK851883 VIG851644:VIG851883 VSC851644:VSC851883 WBY851644:WBY851883 WLU851644:WLU851883 WVQ851644:WVQ851883 K917180:K917419 JE917180:JE917419 TA917180:TA917419 ACW917180:ACW917419 AMS917180:AMS917419 AWO917180:AWO917419 BGK917180:BGK917419 BQG917180:BQG917419 CAC917180:CAC917419 CJY917180:CJY917419 CTU917180:CTU917419 DDQ917180:DDQ917419 DNM917180:DNM917419 DXI917180:DXI917419 EHE917180:EHE917419 ERA917180:ERA917419 FAW917180:FAW917419 FKS917180:FKS917419 FUO917180:FUO917419 GEK917180:GEK917419 GOG917180:GOG917419 GYC917180:GYC917419 HHY917180:HHY917419 HRU917180:HRU917419 IBQ917180:IBQ917419 ILM917180:ILM917419 IVI917180:IVI917419 JFE917180:JFE917419 JPA917180:JPA917419 JYW917180:JYW917419 KIS917180:KIS917419 KSO917180:KSO917419 LCK917180:LCK917419 LMG917180:LMG917419 LWC917180:LWC917419 MFY917180:MFY917419 MPU917180:MPU917419 MZQ917180:MZQ917419 NJM917180:NJM917419 NTI917180:NTI917419 ODE917180:ODE917419 ONA917180:ONA917419 OWW917180:OWW917419 PGS917180:PGS917419 PQO917180:PQO917419 QAK917180:QAK917419 QKG917180:QKG917419 QUC917180:QUC917419 RDY917180:RDY917419 RNU917180:RNU917419 RXQ917180:RXQ917419 SHM917180:SHM917419 SRI917180:SRI917419 TBE917180:TBE917419 TLA917180:TLA917419 TUW917180:TUW917419 UES917180:UES917419 UOO917180:UOO917419 UYK917180:UYK917419 VIG917180:VIG917419 VSC917180:VSC917419 WBY917180:WBY917419 WLU917180:WLU917419 WVQ917180:WVQ917419 K982716:K982955 JE982716:JE982955 TA982716:TA982955 ACW982716:ACW982955 AMS982716:AMS982955 AWO982716:AWO982955 BGK982716:BGK982955 BQG982716:BQG982955 CAC982716:CAC982955 CJY982716:CJY982955 CTU982716:CTU982955 DDQ982716:DDQ982955 DNM982716:DNM982955 DXI982716:DXI982955 EHE982716:EHE982955 ERA982716:ERA982955 FAW982716:FAW982955 FKS982716:FKS982955 FUO982716:FUO982955 GEK982716:GEK982955 GOG982716:GOG982955 GYC982716:GYC982955 HHY982716:HHY982955 HRU982716:HRU982955 IBQ982716:IBQ982955 ILM982716:ILM982955 IVI982716:IVI982955 JFE982716:JFE982955 JPA982716:JPA982955 JYW982716:JYW982955 KIS982716:KIS982955 KSO982716:KSO982955 LCK982716:LCK982955 LMG982716:LMG982955 LWC982716:LWC982955 MFY982716:MFY982955 MPU982716:MPU982955 MZQ982716:MZQ982955 NJM982716:NJM982955 NTI982716:NTI982955 ODE982716:ODE982955 ONA982716:ONA982955 OWW982716:OWW982955 PGS982716:PGS982955 PQO982716:PQO982955 QAK982716:QAK982955 QKG982716:QKG982955 QUC982716:QUC982955 RDY982716:RDY982955 RNU982716:RNU982955 RXQ982716:RXQ982955 SHM982716:SHM982955 SRI982716:SRI982955 TBE982716:TBE982955 TLA982716:TLA982955 TUW982716:TUW982955 UES982716:UES982955 UOO982716:UOO982955 UYK982716:UYK982955 VIG982716:VIG982955 VSC982716:VSC982955 WBY982716:WBY982955 WLU982716:WLU982955 WVQ982716:WVQ982955 JC65212:JD65322 SY65212:SZ65322 ACU65212:ACV65322 AMQ65212:AMR65322 AWM65212:AWN65322 BGI65212:BGJ65322 BQE65212:BQF65322 CAA65212:CAB65322 CJW65212:CJX65322 CTS65212:CTT65322 DDO65212:DDP65322 DNK65212:DNL65322 DXG65212:DXH65322 EHC65212:EHD65322 EQY65212:EQZ65322 FAU65212:FAV65322 FKQ65212:FKR65322 FUM65212:FUN65322 GEI65212:GEJ65322 GOE65212:GOF65322 GYA65212:GYB65322 HHW65212:HHX65322 HRS65212:HRT65322 IBO65212:IBP65322 ILK65212:ILL65322 IVG65212:IVH65322 JFC65212:JFD65322 JOY65212:JOZ65322 JYU65212:JYV65322 KIQ65212:KIR65322 KSM65212:KSN65322 LCI65212:LCJ65322 LME65212:LMF65322 LWA65212:LWB65322 MFW65212:MFX65322 MPS65212:MPT65322 MZO65212:MZP65322 NJK65212:NJL65322 NTG65212:NTH65322 ODC65212:ODD65322 OMY65212:OMZ65322 OWU65212:OWV65322 PGQ65212:PGR65322 PQM65212:PQN65322 QAI65212:QAJ65322 QKE65212:QKF65322 QUA65212:QUB65322 RDW65212:RDX65322 RNS65212:RNT65322 RXO65212:RXP65322 SHK65212:SHL65322 SRG65212:SRH65322 TBC65212:TBD65322 TKY65212:TKZ65322 TUU65212:TUV65322 UEQ65212:UER65322 UOM65212:UON65322 UYI65212:UYJ65322 VIE65212:VIF65322 VSA65212:VSB65322 WBW65212:WBX65322 WLS65212:WLT65322 WVO65212:WVP65322 JC130748:JD130858 SY130748:SZ130858 ACU130748:ACV130858 AMQ130748:AMR130858 AWM130748:AWN130858 BGI130748:BGJ130858 BQE130748:BQF130858 CAA130748:CAB130858 CJW130748:CJX130858 CTS130748:CTT130858 DDO130748:DDP130858 DNK130748:DNL130858 DXG130748:DXH130858 EHC130748:EHD130858 EQY130748:EQZ130858 FAU130748:FAV130858 FKQ130748:FKR130858 FUM130748:FUN130858 GEI130748:GEJ130858 GOE130748:GOF130858 GYA130748:GYB130858 HHW130748:HHX130858 HRS130748:HRT130858 IBO130748:IBP130858 ILK130748:ILL130858 IVG130748:IVH130858 JFC130748:JFD130858 JOY130748:JOZ130858 JYU130748:JYV130858 KIQ130748:KIR130858 KSM130748:KSN130858 LCI130748:LCJ130858 LME130748:LMF130858 LWA130748:LWB130858 MFW130748:MFX130858 MPS130748:MPT130858 MZO130748:MZP130858 NJK130748:NJL130858 NTG130748:NTH130858 ODC130748:ODD130858 OMY130748:OMZ130858 OWU130748:OWV130858 PGQ130748:PGR130858 PQM130748:PQN130858 QAI130748:QAJ130858 QKE130748:QKF130858 QUA130748:QUB130858 RDW130748:RDX130858 RNS130748:RNT130858 RXO130748:RXP130858 SHK130748:SHL130858 SRG130748:SRH130858 TBC130748:TBD130858 TKY130748:TKZ130858 TUU130748:TUV130858 UEQ130748:UER130858 UOM130748:UON130858 UYI130748:UYJ130858 VIE130748:VIF130858 VSA130748:VSB130858 WBW130748:WBX130858 WLS130748:WLT130858 WVO130748:WVP130858 JC196284:JD196394 SY196284:SZ196394 ACU196284:ACV196394 AMQ196284:AMR196394 AWM196284:AWN196394 BGI196284:BGJ196394 BQE196284:BQF196394 CAA196284:CAB196394 CJW196284:CJX196394 CTS196284:CTT196394 DDO196284:DDP196394 DNK196284:DNL196394 DXG196284:DXH196394 EHC196284:EHD196394 EQY196284:EQZ196394 FAU196284:FAV196394 FKQ196284:FKR196394 FUM196284:FUN196394 GEI196284:GEJ196394 GOE196284:GOF196394 GYA196284:GYB196394 HHW196284:HHX196394 HRS196284:HRT196394 IBO196284:IBP196394 ILK196284:ILL196394 IVG196284:IVH196394 JFC196284:JFD196394 JOY196284:JOZ196394 JYU196284:JYV196394 KIQ196284:KIR196394 KSM196284:KSN196394 LCI196284:LCJ196394 LME196284:LMF196394 LWA196284:LWB196394 MFW196284:MFX196394 MPS196284:MPT196394 MZO196284:MZP196394 NJK196284:NJL196394 NTG196284:NTH196394 ODC196284:ODD196394 OMY196284:OMZ196394 OWU196284:OWV196394 PGQ196284:PGR196394 PQM196284:PQN196394 QAI196284:QAJ196394 QKE196284:QKF196394 QUA196284:QUB196394 RDW196284:RDX196394 RNS196284:RNT196394 RXO196284:RXP196394 SHK196284:SHL196394 SRG196284:SRH196394 TBC196284:TBD196394 TKY196284:TKZ196394 TUU196284:TUV196394 UEQ196284:UER196394 UOM196284:UON196394 UYI196284:UYJ196394 VIE196284:VIF196394 VSA196284:VSB196394 WBW196284:WBX196394 WLS196284:WLT196394 WVO196284:WVP196394 JC261820:JD261930 SY261820:SZ261930 ACU261820:ACV261930 AMQ261820:AMR261930 AWM261820:AWN261930 BGI261820:BGJ261930 BQE261820:BQF261930 CAA261820:CAB261930 CJW261820:CJX261930 CTS261820:CTT261930 DDO261820:DDP261930 DNK261820:DNL261930 DXG261820:DXH261930 EHC261820:EHD261930 EQY261820:EQZ261930 FAU261820:FAV261930 FKQ261820:FKR261930 FUM261820:FUN261930 GEI261820:GEJ261930 GOE261820:GOF261930 GYA261820:GYB261930 HHW261820:HHX261930 HRS261820:HRT261930 IBO261820:IBP261930 ILK261820:ILL261930 IVG261820:IVH261930 JFC261820:JFD261930 JOY261820:JOZ261930 JYU261820:JYV261930 KIQ261820:KIR261930 KSM261820:KSN261930 LCI261820:LCJ261930 LME261820:LMF261930 LWA261820:LWB261930 MFW261820:MFX261930 MPS261820:MPT261930 MZO261820:MZP261930 NJK261820:NJL261930 NTG261820:NTH261930 ODC261820:ODD261930 OMY261820:OMZ261930 OWU261820:OWV261930 PGQ261820:PGR261930 PQM261820:PQN261930 QAI261820:QAJ261930 QKE261820:QKF261930 QUA261820:QUB261930 RDW261820:RDX261930 RNS261820:RNT261930 RXO261820:RXP261930 SHK261820:SHL261930 SRG261820:SRH261930 TBC261820:TBD261930 TKY261820:TKZ261930 TUU261820:TUV261930 UEQ261820:UER261930 UOM261820:UON261930 UYI261820:UYJ261930 VIE261820:VIF261930 VSA261820:VSB261930 WBW261820:WBX261930 WLS261820:WLT261930 WVO261820:WVP261930 JC327356:JD327466 SY327356:SZ327466 ACU327356:ACV327466 AMQ327356:AMR327466 AWM327356:AWN327466 BGI327356:BGJ327466 BQE327356:BQF327466 CAA327356:CAB327466 CJW327356:CJX327466 CTS327356:CTT327466 DDO327356:DDP327466 DNK327356:DNL327466 DXG327356:DXH327466 EHC327356:EHD327466 EQY327356:EQZ327466 FAU327356:FAV327466 FKQ327356:FKR327466 FUM327356:FUN327466 GEI327356:GEJ327466 GOE327356:GOF327466 GYA327356:GYB327466 HHW327356:HHX327466 HRS327356:HRT327466 IBO327356:IBP327466 ILK327356:ILL327466 IVG327356:IVH327466 JFC327356:JFD327466 JOY327356:JOZ327466 JYU327356:JYV327466 KIQ327356:KIR327466 KSM327356:KSN327466 LCI327356:LCJ327466 LME327356:LMF327466 LWA327356:LWB327466 MFW327356:MFX327466 MPS327356:MPT327466 MZO327356:MZP327466 NJK327356:NJL327466 NTG327356:NTH327466 ODC327356:ODD327466 OMY327356:OMZ327466 OWU327356:OWV327466 PGQ327356:PGR327466 PQM327356:PQN327466 QAI327356:QAJ327466 QKE327356:QKF327466 QUA327356:QUB327466 RDW327356:RDX327466 RNS327356:RNT327466 RXO327356:RXP327466 SHK327356:SHL327466 SRG327356:SRH327466 TBC327356:TBD327466 TKY327356:TKZ327466 TUU327356:TUV327466 UEQ327356:UER327466 UOM327356:UON327466 UYI327356:UYJ327466 VIE327356:VIF327466 VSA327356:VSB327466 WBW327356:WBX327466 WLS327356:WLT327466 WVO327356:WVP327466 JC392892:JD393002 SY392892:SZ393002 ACU392892:ACV393002 AMQ392892:AMR393002 AWM392892:AWN393002 BGI392892:BGJ393002 BQE392892:BQF393002 CAA392892:CAB393002 CJW392892:CJX393002 CTS392892:CTT393002 DDO392892:DDP393002 DNK392892:DNL393002 DXG392892:DXH393002 EHC392892:EHD393002 EQY392892:EQZ393002 FAU392892:FAV393002 FKQ392892:FKR393002 FUM392892:FUN393002 GEI392892:GEJ393002 GOE392892:GOF393002 GYA392892:GYB393002 HHW392892:HHX393002 HRS392892:HRT393002 IBO392892:IBP393002 ILK392892:ILL393002 IVG392892:IVH393002 JFC392892:JFD393002 JOY392892:JOZ393002 JYU392892:JYV393002 KIQ392892:KIR393002 KSM392892:KSN393002 LCI392892:LCJ393002 LME392892:LMF393002 LWA392892:LWB393002 MFW392892:MFX393002 MPS392892:MPT393002 MZO392892:MZP393002 NJK392892:NJL393002 NTG392892:NTH393002 ODC392892:ODD393002 OMY392892:OMZ393002 OWU392892:OWV393002 PGQ392892:PGR393002 PQM392892:PQN393002 QAI392892:QAJ393002 QKE392892:QKF393002 QUA392892:QUB393002 RDW392892:RDX393002 RNS392892:RNT393002 RXO392892:RXP393002 SHK392892:SHL393002 SRG392892:SRH393002 TBC392892:TBD393002 TKY392892:TKZ393002 TUU392892:TUV393002 UEQ392892:UER393002 UOM392892:UON393002 UYI392892:UYJ393002 VIE392892:VIF393002 VSA392892:VSB393002 WBW392892:WBX393002 WLS392892:WLT393002 WVO392892:WVP393002 JC458428:JD458538 SY458428:SZ458538 ACU458428:ACV458538 AMQ458428:AMR458538 AWM458428:AWN458538 BGI458428:BGJ458538 BQE458428:BQF458538 CAA458428:CAB458538 CJW458428:CJX458538 CTS458428:CTT458538 DDO458428:DDP458538 DNK458428:DNL458538 DXG458428:DXH458538 EHC458428:EHD458538 EQY458428:EQZ458538 FAU458428:FAV458538 FKQ458428:FKR458538 FUM458428:FUN458538 GEI458428:GEJ458538 GOE458428:GOF458538 GYA458428:GYB458538 HHW458428:HHX458538 HRS458428:HRT458538 IBO458428:IBP458538 ILK458428:ILL458538 IVG458428:IVH458538 JFC458428:JFD458538 JOY458428:JOZ458538 JYU458428:JYV458538 KIQ458428:KIR458538 KSM458428:KSN458538 LCI458428:LCJ458538 LME458428:LMF458538 LWA458428:LWB458538 MFW458428:MFX458538 MPS458428:MPT458538 MZO458428:MZP458538 NJK458428:NJL458538 NTG458428:NTH458538 ODC458428:ODD458538 OMY458428:OMZ458538 OWU458428:OWV458538 PGQ458428:PGR458538 PQM458428:PQN458538 QAI458428:QAJ458538 QKE458428:QKF458538 QUA458428:QUB458538 RDW458428:RDX458538 RNS458428:RNT458538 RXO458428:RXP458538 SHK458428:SHL458538 SRG458428:SRH458538 TBC458428:TBD458538 TKY458428:TKZ458538 TUU458428:TUV458538 UEQ458428:UER458538 UOM458428:UON458538 UYI458428:UYJ458538 VIE458428:VIF458538 VSA458428:VSB458538 WBW458428:WBX458538 WLS458428:WLT458538 WVO458428:WVP458538 JC523964:JD524074 SY523964:SZ524074 ACU523964:ACV524074 AMQ523964:AMR524074 AWM523964:AWN524074 BGI523964:BGJ524074 BQE523964:BQF524074 CAA523964:CAB524074 CJW523964:CJX524074 CTS523964:CTT524074 DDO523964:DDP524074 DNK523964:DNL524074 DXG523964:DXH524074 EHC523964:EHD524074 EQY523964:EQZ524074 FAU523964:FAV524074 FKQ523964:FKR524074 FUM523964:FUN524074 GEI523964:GEJ524074 GOE523964:GOF524074 GYA523964:GYB524074 HHW523964:HHX524074 HRS523964:HRT524074 IBO523964:IBP524074 ILK523964:ILL524074 IVG523964:IVH524074 JFC523964:JFD524074 JOY523964:JOZ524074 JYU523964:JYV524074 KIQ523964:KIR524074 KSM523964:KSN524074 LCI523964:LCJ524074 LME523964:LMF524074 LWA523964:LWB524074 MFW523964:MFX524074 MPS523964:MPT524074 MZO523964:MZP524074 NJK523964:NJL524074 NTG523964:NTH524074 ODC523964:ODD524074 OMY523964:OMZ524074 OWU523964:OWV524074 PGQ523964:PGR524074 PQM523964:PQN524074 QAI523964:QAJ524074 QKE523964:QKF524074 QUA523964:QUB524074 RDW523964:RDX524074 RNS523964:RNT524074 RXO523964:RXP524074 SHK523964:SHL524074 SRG523964:SRH524074 TBC523964:TBD524074 TKY523964:TKZ524074 TUU523964:TUV524074 UEQ523964:UER524074 UOM523964:UON524074 UYI523964:UYJ524074 VIE523964:VIF524074 VSA523964:VSB524074 WBW523964:WBX524074 WLS523964:WLT524074 WVO523964:WVP524074 JC589500:JD589610 SY589500:SZ589610 ACU589500:ACV589610 AMQ589500:AMR589610 AWM589500:AWN589610 BGI589500:BGJ589610 BQE589500:BQF589610 CAA589500:CAB589610 CJW589500:CJX589610 CTS589500:CTT589610 DDO589500:DDP589610 DNK589500:DNL589610 DXG589500:DXH589610 EHC589500:EHD589610 EQY589500:EQZ589610 FAU589500:FAV589610 FKQ589500:FKR589610 FUM589500:FUN589610 GEI589500:GEJ589610 GOE589500:GOF589610 GYA589500:GYB589610 HHW589500:HHX589610 HRS589500:HRT589610 IBO589500:IBP589610 ILK589500:ILL589610 IVG589500:IVH589610 JFC589500:JFD589610 JOY589500:JOZ589610 JYU589500:JYV589610 KIQ589500:KIR589610 KSM589500:KSN589610 LCI589500:LCJ589610 LME589500:LMF589610 LWA589500:LWB589610 MFW589500:MFX589610 MPS589500:MPT589610 MZO589500:MZP589610 NJK589500:NJL589610 NTG589500:NTH589610 ODC589500:ODD589610 OMY589500:OMZ589610 OWU589500:OWV589610 PGQ589500:PGR589610 PQM589500:PQN589610 QAI589500:QAJ589610 QKE589500:QKF589610 QUA589500:QUB589610 RDW589500:RDX589610 RNS589500:RNT589610 RXO589500:RXP589610 SHK589500:SHL589610 SRG589500:SRH589610 TBC589500:TBD589610 TKY589500:TKZ589610 TUU589500:TUV589610 UEQ589500:UER589610 UOM589500:UON589610 UYI589500:UYJ589610 VIE589500:VIF589610 VSA589500:VSB589610 WBW589500:WBX589610 WLS589500:WLT589610 WVO589500:WVP589610 JC655036:JD655146 SY655036:SZ655146 ACU655036:ACV655146 AMQ655036:AMR655146 AWM655036:AWN655146 BGI655036:BGJ655146 BQE655036:BQF655146 CAA655036:CAB655146 CJW655036:CJX655146 CTS655036:CTT655146 DDO655036:DDP655146 DNK655036:DNL655146 DXG655036:DXH655146 EHC655036:EHD655146 EQY655036:EQZ655146 FAU655036:FAV655146 FKQ655036:FKR655146 FUM655036:FUN655146 GEI655036:GEJ655146 GOE655036:GOF655146 GYA655036:GYB655146 HHW655036:HHX655146 HRS655036:HRT655146 IBO655036:IBP655146 ILK655036:ILL655146 IVG655036:IVH655146 JFC655036:JFD655146 JOY655036:JOZ655146 JYU655036:JYV655146 KIQ655036:KIR655146 KSM655036:KSN655146 LCI655036:LCJ655146 LME655036:LMF655146 LWA655036:LWB655146 MFW655036:MFX655146 MPS655036:MPT655146 MZO655036:MZP655146 NJK655036:NJL655146 NTG655036:NTH655146 ODC655036:ODD655146 OMY655036:OMZ655146 OWU655036:OWV655146 PGQ655036:PGR655146 PQM655036:PQN655146 QAI655036:QAJ655146 QKE655036:QKF655146 QUA655036:QUB655146 RDW655036:RDX655146 RNS655036:RNT655146 RXO655036:RXP655146 SHK655036:SHL655146 SRG655036:SRH655146 TBC655036:TBD655146 TKY655036:TKZ655146 TUU655036:TUV655146 UEQ655036:UER655146 UOM655036:UON655146 UYI655036:UYJ655146 VIE655036:VIF655146 VSA655036:VSB655146 WBW655036:WBX655146 WLS655036:WLT655146 WVO655036:WVP655146 JC720572:JD720682 SY720572:SZ720682 ACU720572:ACV720682 AMQ720572:AMR720682 AWM720572:AWN720682 BGI720572:BGJ720682 BQE720572:BQF720682 CAA720572:CAB720682 CJW720572:CJX720682 CTS720572:CTT720682 DDO720572:DDP720682 DNK720572:DNL720682 DXG720572:DXH720682 EHC720572:EHD720682 EQY720572:EQZ720682 FAU720572:FAV720682 FKQ720572:FKR720682 FUM720572:FUN720682 GEI720572:GEJ720682 GOE720572:GOF720682 GYA720572:GYB720682 HHW720572:HHX720682 HRS720572:HRT720682 IBO720572:IBP720682 ILK720572:ILL720682 IVG720572:IVH720682 JFC720572:JFD720682 JOY720572:JOZ720682 JYU720572:JYV720682 KIQ720572:KIR720682 KSM720572:KSN720682 LCI720572:LCJ720682 LME720572:LMF720682 LWA720572:LWB720682 MFW720572:MFX720682 MPS720572:MPT720682 MZO720572:MZP720682 NJK720572:NJL720682 NTG720572:NTH720682 ODC720572:ODD720682 OMY720572:OMZ720682 OWU720572:OWV720682 PGQ720572:PGR720682 PQM720572:PQN720682 QAI720572:QAJ720682 QKE720572:QKF720682 QUA720572:QUB720682 RDW720572:RDX720682 RNS720572:RNT720682 RXO720572:RXP720682 SHK720572:SHL720682 SRG720572:SRH720682 TBC720572:TBD720682 TKY720572:TKZ720682 TUU720572:TUV720682 UEQ720572:UER720682 UOM720572:UON720682 UYI720572:UYJ720682 VIE720572:VIF720682 VSA720572:VSB720682 WBW720572:WBX720682 WLS720572:WLT720682 WVO720572:WVP720682 JC786108:JD786218 SY786108:SZ786218 ACU786108:ACV786218 AMQ786108:AMR786218 AWM786108:AWN786218 BGI786108:BGJ786218 BQE786108:BQF786218 CAA786108:CAB786218 CJW786108:CJX786218 CTS786108:CTT786218 DDO786108:DDP786218 DNK786108:DNL786218 DXG786108:DXH786218 EHC786108:EHD786218 EQY786108:EQZ786218 FAU786108:FAV786218 FKQ786108:FKR786218 FUM786108:FUN786218 GEI786108:GEJ786218 GOE786108:GOF786218 GYA786108:GYB786218 HHW786108:HHX786218 HRS786108:HRT786218 IBO786108:IBP786218 ILK786108:ILL786218 IVG786108:IVH786218 JFC786108:JFD786218 JOY786108:JOZ786218 JYU786108:JYV786218 KIQ786108:KIR786218 KSM786108:KSN786218 LCI786108:LCJ786218 LME786108:LMF786218 LWA786108:LWB786218 MFW786108:MFX786218 MPS786108:MPT786218 MZO786108:MZP786218 NJK786108:NJL786218 NTG786108:NTH786218 ODC786108:ODD786218 OMY786108:OMZ786218 OWU786108:OWV786218 PGQ786108:PGR786218 PQM786108:PQN786218 QAI786108:QAJ786218 QKE786108:QKF786218 QUA786108:QUB786218 RDW786108:RDX786218 RNS786108:RNT786218 RXO786108:RXP786218 SHK786108:SHL786218 SRG786108:SRH786218 TBC786108:TBD786218 TKY786108:TKZ786218 TUU786108:TUV786218 UEQ786108:UER786218 UOM786108:UON786218 UYI786108:UYJ786218 VIE786108:VIF786218 VSA786108:VSB786218 WBW786108:WBX786218 WLS786108:WLT786218 WVO786108:WVP786218 JC851644:JD851754 SY851644:SZ851754 ACU851644:ACV851754 AMQ851644:AMR851754 AWM851644:AWN851754 BGI851644:BGJ851754 BQE851644:BQF851754 CAA851644:CAB851754 CJW851644:CJX851754 CTS851644:CTT851754 DDO851644:DDP851754 DNK851644:DNL851754 DXG851644:DXH851754 EHC851644:EHD851754 EQY851644:EQZ851754 FAU851644:FAV851754 FKQ851644:FKR851754 FUM851644:FUN851754 GEI851644:GEJ851754 GOE851644:GOF851754 GYA851644:GYB851754 HHW851644:HHX851754 HRS851644:HRT851754 IBO851644:IBP851754 ILK851644:ILL851754 IVG851644:IVH851754 JFC851644:JFD851754 JOY851644:JOZ851754 JYU851644:JYV851754 KIQ851644:KIR851754 KSM851644:KSN851754 LCI851644:LCJ851754 LME851644:LMF851754 LWA851644:LWB851754 MFW851644:MFX851754 MPS851644:MPT851754 MZO851644:MZP851754 NJK851644:NJL851754 NTG851644:NTH851754 ODC851644:ODD851754 OMY851644:OMZ851754 OWU851644:OWV851754 PGQ851644:PGR851754 PQM851644:PQN851754 QAI851644:QAJ851754 QKE851644:QKF851754 QUA851644:QUB851754 RDW851644:RDX851754 RNS851644:RNT851754 RXO851644:RXP851754 SHK851644:SHL851754 SRG851644:SRH851754 TBC851644:TBD851754 TKY851644:TKZ851754 TUU851644:TUV851754 UEQ851644:UER851754 UOM851644:UON851754 UYI851644:UYJ851754 VIE851644:VIF851754 VSA851644:VSB851754 WBW851644:WBX851754 WLS851644:WLT851754 WVO851644:WVP851754 JC917180:JD917290 SY917180:SZ917290 ACU917180:ACV917290 AMQ917180:AMR917290 AWM917180:AWN917290 BGI917180:BGJ917290 BQE917180:BQF917290 CAA917180:CAB917290 CJW917180:CJX917290 CTS917180:CTT917290 DDO917180:DDP917290 DNK917180:DNL917290 DXG917180:DXH917290 EHC917180:EHD917290 EQY917180:EQZ917290 FAU917180:FAV917290 FKQ917180:FKR917290 FUM917180:FUN917290 GEI917180:GEJ917290 GOE917180:GOF917290 GYA917180:GYB917290 HHW917180:HHX917290 HRS917180:HRT917290 IBO917180:IBP917290 ILK917180:ILL917290 IVG917180:IVH917290 JFC917180:JFD917290 JOY917180:JOZ917290 JYU917180:JYV917290 KIQ917180:KIR917290 KSM917180:KSN917290 LCI917180:LCJ917290 LME917180:LMF917290 LWA917180:LWB917290 MFW917180:MFX917290 MPS917180:MPT917290 MZO917180:MZP917290 NJK917180:NJL917290 NTG917180:NTH917290 ODC917180:ODD917290 OMY917180:OMZ917290 OWU917180:OWV917290 PGQ917180:PGR917290 PQM917180:PQN917290 QAI917180:QAJ917290 QKE917180:QKF917290 QUA917180:QUB917290 RDW917180:RDX917290 RNS917180:RNT917290 RXO917180:RXP917290 SHK917180:SHL917290 SRG917180:SRH917290 TBC917180:TBD917290 TKY917180:TKZ917290 TUU917180:TUV917290 UEQ917180:UER917290 UOM917180:UON917290 UYI917180:UYJ917290 VIE917180:VIF917290 VSA917180:VSB917290 WBW917180:WBX917290 WLS917180:WLT917290 WVO917180:WVP917290 JC982716:JD982826 SY982716:SZ982826 ACU982716:ACV982826 AMQ982716:AMR982826 AWM982716:AWN982826 BGI982716:BGJ982826 BQE982716:BQF982826 CAA982716:CAB982826 CJW982716:CJX982826 CTS982716:CTT982826 DDO982716:DDP982826 DNK982716:DNL982826 DXG982716:DXH982826 EHC982716:EHD982826 EQY982716:EQZ982826 FAU982716:FAV982826 FKQ982716:FKR982826 FUM982716:FUN982826 GEI982716:GEJ982826 GOE982716:GOF982826 GYA982716:GYB982826 HHW982716:HHX982826 HRS982716:HRT982826 IBO982716:IBP982826 ILK982716:ILL982826 IVG982716:IVH982826 JFC982716:JFD982826 JOY982716:JOZ982826 JYU982716:JYV982826 KIQ982716:KIR982826 KSM982716:KSN982826 LCI982716:LCJ982826 LME982716:LMF982826 LWA982716:LWB982826 MFW982716:MFX982826 MPS982716:MPT982826 MZO982716:MZP982826 NJK982716:NJL982826 NTG982716:NTH982826 ODC982716:ODD982826 OMY982716:OMZ982826 OWU982716:OWV982826 PGQ982716:PGR982826 PQM982716:PQN982826 QAI982716:QAJ982826 QKE982716:QKF982826 QUA982716:QUB982826 RDW982716:RDX982826 RNS982716:RNT982826 RXO982716:RXP982826 SHK982716:SHL982826 SRG982716:SRH982826 TBC982716:TBD982826 TKY982716:TKZ982826 TUU982716:TUV982826 UEQ982716:UER982826 UOM982716:UON982826 UYI982716:UYJ982826 VIE982716:VIF982826 VSA982716:VSB982826 WBW982716:WBX982826 WLS982716:WLT982826 WVO982716:WVP982826 JC65324:JD65451 SY65324:SZ65451 ACU65324:ACV65451 AMQ65324:AMR65451 AWM65324:AWN65451 BGI65324:BGJ65451 BQE65324:BQF65451 CAA65324:CAB65451 CJW65324:CJX65451 CTS65324:CTT65451 DDO65324:DDP65451 DNK65324:DNL65451 DXG65324:DXH65451 EHC65324:EHD65451 EQY65324:EQZ65451 FAU65324:FAV65451 FKQ65324:FKR65451 FUM65324:FUN65451 GEI65324:GEJ65451 GOE65324:GOF65451 GYA65324:GYB65451 HHW65324:HHX65451 HRS65324:HRT65451 IBO65324:IBP65451 ILK65324:ILL65451 IVG65324:IVH65451 JFC65324:JFD65451 JOY65324:JOZ65451 JYU65324:JYV65451 KIQ65324:KIR65451 KSM65324:KSN65451 LCI65324:LCJ65451 LME65324:LMF65451 LWA65324:LWB65451 MFW65324:MFX65451 MPS65324:MPT65451 MZO65324:MZP65451 NJK65324:NJL65451 NTG65324:NTH65451 ODC65324:ODD65451 OMY65324:OMZ65451 OWU65324:OWV65451 PGQ65324:PGR65451 PQM65324:PQN65451 QAI65324:QAJ65451 QKE65324:QKF65451 QUA65324:QUB65451 RDW65324:RDX65451 RNS65324:RNT65451 RXO65324:RXP65451 SHK65324:SHL65451 SRG65324:SRH65451 TBC65324:TBD65451 TKY65324:TKZ65451 TUU65324:TUV65451 UEQ65324:UER65451 UOM65324:UON65451 UYI65324:UYJ65451 VIE65324:VIF65451 VSA65324:VSB65451 WBW65324:WBX65451 WLS65324:WLT65451 WVO65324:WVP65451 JC130860:JD130987 SY130860:SZ130987 ACU130860:ACV130987 AMQ130860:AMR130987 AWM130860:AWN130987 BGI130860:BGJ130987 BQE130860:BQF130987 CAA130860:CAB130987 CJW130860:CJX130987 CTS130860:CTT130987 DDO130860:DDP130987 DNK130860:DNL130987 DXG130860:DXH130987 EHC130860:EHD130987 EQY130860:EQZ130987 FAU130860:FAV130987 FKQ130860:FKR130987 FUM130860:FUN130987 GEI130860:GEJ130987 GOE130860:GOF130987 GYA130860:GYB130987 HHW130860:HHX130987 HRS130860:HRT130987 IBO130860:IBP130987 ILK130860:ILL130987 IVG130860:IVH130987 JFC130860:JFD130987 JOY130860:JOZ130987 JYU130860:JYV130987 KIQ130860:KIR130987 KSM130860:KSN130987 LCI130860:LCJ130987 LME130860:LMF130987 LWA130860:LWB130987 MFW130860:MFX130987 MPS130860:MPT130987 MZO130860:MZP130987 NJK130860:NJL130987 NTG130860:NTH130987 ODC130860:ODD130987 OMY130860:OMZ130987 OWU130860:OWV130987 PGQ130860:PGR130987 PQM130860:PQN130987 QAI130860:QAJ130987 QKE130860:QKF130987 QUA130860:QUB130987 RDW130860:RDX130987 RNS130860:RNT130987 RXO130860:RXP130987 SHK130860:SHL130987 SRG130860:SRH130987 TBC130860:TBD130987 TKY130860:TKZ130987 TUU130860:TUV130987 UEQ130860:UER130987 UOM130860:UON130987 UYI130860:UYJ130987 VIE130860:VIF130987 VSA130860:VSB130987 WBW130860:WBX130987 WLS130860:WLT130987 WVO130860:WVP130987 JC196396:JD196523 SY196396:SZ196523 ACU196396:ACV196523 AMQ196396:AMR196523 AWM196396:AWN196523 BGI196396:BGJ196523 BQE196396:BQF196523 CAA196396:CAB196523 CJW196396:CJX196523 CTS196396:CTT196523 DDO196396:DDP196523 DNK196396:DNL196523 DXG196396:DXH196523 EHC196396:EHD196523 EQY196396:EQZ196523 FAU196396:FAV196523 FKQ196396:FKR196523 FUM196396:FUN196523 GEI196396:GEJ196523 GOE196396:GOF196523 GYA196396:GYB196523 HHW196396:HHX196523 HRS196396:HRT196523 IBO196396:IBP196523 ILK196396:ILL196523 IVG196396:IVH196523 JFC196396:JFD196523 JOY196396:JOZ196523 JYU196396:JYV196523 KIQ196396:KIR196523 KSM196396:KSN196523 LCI196396:LCJ196523 LME196396:LMF196523 LWA196396:LWB196523 MFW196396:MFX196523 MPS196396:MPT196523 MZO196396:MZP196523 NJK196396:NJL196523 NTG196396:NTH196523 ODC196396:ODD196523 OMY196396:OMZ196523 OWU196396:OWV196523 PGQ196396:PGR196523 PQM196396:PQN196523 QAI196396:QAJ196523 QKE196396:QKF196523 QUA196396:QUB196523 RDW196396:RDX196523 RNS196396:RNT196523 RXO196396:RXP196523 SHK196396:SHL196523 SRG196396:SRH196523 TBC196396:TBD196523 TKY196396:TKZ196523 TUU196396:TUV196523 UEQ196396:UER196523 UOM196396:UON196523 UYI196396:UYJ196523 VIE196396:VIF196523 VSA196396:VSB196523 WBW196396:WBX196523 WLS196396:WLT196523 WVO196396:WVP196523 JC261932:JD262059 SY261932:SZ262059 ACU261932:ACV262059 AMQ261932:AMR262059 AWM261932:AWN262059 BGI261932:BGJ262059 BQE261932:BQF262059 CAA261932:CAB262059 CJW261932:CJX262059 CTS261932:CTT262059 DDO261932:DDP262059 DNK261932:DNL262059 DXG261932:DXH262059 EHC261932:EHD262059 EQY261932:EQZ262059 FAU261932:FAV262059 FKQ261932:FKR262059 FUM261932:FUN262059 GEI261932:GEJ262059 GOE261932:GOF262059 GYA261932:GYB262059 HHW261932:HHX262059 HRS261932:HRT262059 IBO261932:IBP262059 ILK261932:ILL262059 IVG261932:IVH262059 JFC261932:JFD262059 JOY261932:JOZ262059 JYU261932:JYV262059 KIQ261932:KIR262059 KSM261932:KSN262059 LCI261932:LCJ262059 LME261932:LMF262059 LWA261932:LWB262059 MFW261932:MFX262059 MPS261932:MPT262059 MZO261932:MZP262059 NJK261932:NJL262059 NTG261932:NTH262059 ODC261932:ODD262059 OMY261932:OMZ262059 OWU261932:OWV262059 PGQ261932:PGR262059 PQM261932:PQN262059 QAI261932:QAJ262059 QKE261932:QKF262059 QUA261932:QUB262059 RDW261932:RDX262059 RNS261932:RNT262059 RXO261932:RXP262059 SHK261932:SHL262059 SRG261932:SRH262059 TBC261932:TBD262059 TKY261932:TKZ262059 TUU261932:TUV262059 UEQ261932:UER262059 UOM261932:UON262059 UYI261932:UYJ262059 VIE261932:VIF262059 VSA261932:VSB262059 WBW261932:WBX262059 WLS261932:WLT262059 WVO261932:WVP262059 JC327468:JD327595 SY327468:SZ327595 ACU327468:ACV327595 AMQ327468:AMR327595 AWM327468:AWN327595 BGI327468:BGJ327595 BQE327468:BQF327595 CAA327468:CAB327595 CJW327468:CJX327595 CTS327468:CTT327595 DDO327468:DDP327595 DNK327468:DNL327595 DXG327468:DXH327595 EHC327468:EHD327595 EQY327468:EQZ327595 FAU327468:FAV327595 FKQ327468:FKR327595 FUM327468:FUN327595 GEI327468:GEJ327595 GOE327468:GOF327595 GYA327468:GYB327595 HHW327468:HHX327595 HRS327468:HRT327595 IBO327468:IBP327595 ILK327468:ILL327595 IVG327468:IVH327595 JFC327468:JFD327595 JOY327468:JOZ327595 JYU327468:JYV327595 KIQ327468:KIR327595 KSM327468:KSN327595 LCI327468:LCJ327595 LME327468:LMF327595 LWA327468:LWB327595 MFW327468:MFX327595 MPS327468:MPT327595 MZO327468:MZP327595 NJK327468:NJL327595 NTG327468:NTH327595 ODC327468:ODD327595 OMY327468:OMZ327595 OWU327468:OWV327595 PGQ327468:PGR327595 PQM327468:PQN327595 QAI327468:QAJ327595 QKE327468:QKF327595 QUA327468:QUB327595 RDW327468:RDX327595 RNS327468:RNT327595 RXO327468:RXP327595 SHK327468:SHL327595 SRG327468:SRH327595 TBC327468:TBD327595 TKY327468:TKZ327595 TUU327468:TUV327595 UEQ327468:UER327595 UOM327468:UON327595 UYI327468:UYJ327595 VIE327468:VIF327595 VSA327468:VSB327595 WBW327468:WBX327595 WLS327468:WLT327595 WVO327468:WVP327595 JC393004:JD393131 SY393004:SZ393131 ACU393004:ACV393131 AMQ393004:AMR393131 AWM393004:AWN393131 BGI393004:BGJ393131 BQE393004:BQF393131 CAA393004:CAB393131 CJW393004:CJX393131 CTS393004:CTT393131 DDO393004:DDP393131 DNK393004:DNL393131 DXG393004:DXH393131 EHC393004:EHD393131 EQY393004:EQZ393131 FAU393004:FAV393131 FKQ393004:FKR393131 FUM393004:FUN393131 GEI393004:GEJ393131 GOE393004:GOF393131 GYA393004:GYB393131 HHW393004:HHX393131 HRS393004:HRT393131 IBO393004:IBP393131 ILK393004:ILL393131 IVG393004:IVH393131 JFC393004:JFD393131 JOY393004:JOZ393131 JYU393004:JYV393131 KIQ393004:KIR393131 KSM393004:KSN393131 LCI393004:LCJ393131 LME393004:LMF393131 LWA393004:LWB393131 MFW393004:MFX393131 MPS393004:MPT393131 MZO393004:MZP393131 NJK393004:NJL393131 NTG393004:NTH393131 ODC393004:ODD393131 OMY393004:OMZ393131 OWU393004:OWV393131 PGQ393004:PGR393131 PQM393004:PQN393131 QAI393004:QAJ393131 QKE393004:QKF393131 QUA393004:QUB393131 RDW393004:RDX393131 RNS393004:RNT393131 RXO393004:RXP393131 SHK393004:SHL393131 SRG393004:SRH393131 TBC393004:TBD393131 TKY393004:TKZ393131 TUU393004:TUV393131 UEQ393004:UER393131 UOM393004:UON393131 UYI393004:UYJ393131 VIE393004:VIF393131 VSA393004:VSB393131 WBW393004:WBX393131 WLS393004:WLT393131 WVO393004:WVP393131 JC458540:JD458667 SY458540:SZ458667 ACU458540:ACV458667 AMQ458540:AMR458667 AWM458540:AWN458667 BGI458540:BGJ458667 BQE458540:BQF458667 CAA458540:CAB458667 CJW458540:CJX458667 CTS458540:CTT458667 DDO458540:DDP458667 DNK458540:DNL458667 DXG458540:DXH458667 EHC458540:EHD458667 EQY458540:EQZ458667 FAU458540:FAV458667 FKQ458540:FKR458667 FUM458540:FUN458667 GEI458540:GEJ458667 GOE458540:GOF458667 GYA458540:GYB458667 HHW458540:HHX458667 HRS458540:HRT458667 IBO458540:IBP458667 ILK458540:ILL458667 IVG458540:IVH458667 JFC458540:JFD458667 JOY458540:JOZ458667 JYU458540:JYV458667 KIQ458540:KIR458667 KSM458540:KSN458667 LCI458540:LCJ458667 LME458540:LMF458667 LWA458540:LWB458667 MFW458540:MFX458667 MPS458540:MPT458667 MZO458540:MZP458667 NJK458540:NJL458667 NTG458540:NTH458667 ODC458540:ODD458667 OMY458540:OMZ458667 OWU458540:OWV458667 PGQ458540:PGR458667 PQM458540:PQN458667 QAI458540:QAJ458667 QKE458540:QKF458667 QUA458540:QUB458667 RDW458540:RDX458667 RNS458540:RNT458667 RXO458540:RXP458667 SHK458540:SHL458667 SRG458540:SRH458667 TBC458540:TBD458667 TKY458540:TKZ458667 TUU458540:TUV458667 UEQ458540:UER458667 UOM458540:UON458667 UYI458540:UYJ458667 VIE458540:VIF458667 VSA458540:VSB458667 WBW458540:WBX458667 WLS458540:WLT458667 WVO458540:WVP458667 JC524076:JD524203 SY524076:SZ524203 ACU524076:ACV524203 AMQ524076:AMR524203 AWM524076:AWN524203 BGI524076:BGJ524203 BQE524076:BQF524203 CAA524076:CAB524203 CJW524076:CJX524203 CTS524076:CTT524203 DDO524076:DDP524203 DNK524076:DNL524203 DXG524076:DXH524203 EHC524076:EHD524203 EQY524076:EQZ524203 FAU524076:FAV524203 FKQ524076:FKR524203 FUM524076:FUN524203 GEI524076:GEJ524203 GOE524076:GOF524203 GYA524076:GYB524203 HHW524076:HHX524203 HRS524076:HRT524203 IBO524076:IBP524203 ILK524076:ILL524203 IVG524076:IVH524203 JFC524076:JFD524203 JOY524076:JOZ524203 JYU524076:JYV524203 KIQ524076:KIR524203 KSM524076:KSN524203 LCI524076:LCJ524203 LME524076:LMF524203 LWA524076:LWB524203 MFW524076:MFX524203 MPS524076:MPT524203 MZO524076:MZP524203 NJK524076:NJL524203 NTG524076:NTH524203 ODC524076:ODD524203 OMY524076:OMZ524203 OWU524076:OWV524203 PGQ524076:PGR524203 PQM524076:PQN524203 QAI524076:QAJ524203 QKE524076:QKF524203 QUA524076:QUB524203 RDW524076:RDX524203 RNS524076:RNT524203 RXO524076:RXP524203 SHK524076:SHL524203 SRG524076:SRH524203 TBC524076:TBD524203 TKY524076:TKZ524203 TUU524076:TUV524203 UEQ524076:UER524203 UOM524076:UON524203 UYI524076:UYJ524203 VIE524076:VIF524203 VSA524076:VSB524203 WBW524076:WBX524203 WLS524076:WLT524203 WVO524076:WVP524203 JC589612:JD589739 SY589612:SZ589739 ACU589612:ACV589739 AMQ589612:AMR589739 AWM589612:AWN589739 BGI589612:BGJ589739 BQE589612:BQF589739 CAA589612:CAB589739 CJW589612:CJX589739 CTS589612:CTT589739 DDO589612:DDP589739 DNK589612:DNL589739 DXG589612:DXH589739 EHC589612:EHD589739 EQY589612:EQZ589739 FAU589612:FAV589739 FKQ589612:FKR589739 FUM589612:FUN589739 GEI589612:GEJ589739 GOE589612:GOF589739 GYA589612:GYB589739 HHW589612:HHX589739 HRS589612:HRT589739 IBO589612:IBP589739 ILK589612:ILL589739 IVG589612:IVH589739 JFC589612:JFD589739 JOY589612:JOZ589739 JYU589612:JYV589739 KIQ589612:KIR589739 KSM589612:KSN589739 LCI589612:LCJ589739 LME589612:LMF589739 LWA589612:LWB589739 MFW589612:MFX589739 MPS589612:MPT589739 MZO589612:MZP589739 NJK589612:NJL589739 NTG589612:NTH589739 ODC589612:ODD589739 OMY589612:OMZ589739 OWU589612:OWV589739 PGQ589612:PGR589739 PQM589612:PQN589739 QAI589612:QAJ589739 QKE589612:QKF589739 QUA589612:QUB589739 RDW589612:RDX589739 RNS589612:RNT589739 RXO589612:RXP589739 SHK589612:SHL589739 SRG589612:SRH589739 TBC589612:TBD589739 TKY589612:TKZ589739 TUU589612:TUV589739 UEQ589612:UER589739 UOM589612:UON589739 UYI589612:UYJ589739 VIE589612:VIF589739 VSA589612:VSB589739 WBW589612:WBX589739 WLS589612:WLT589739 WVO589612:WVP589739 JC655148:JD655275 SY655148:SZ655275 ACU655148:ACV655275 AMQ655148:AMR655275 AWM655148:AWN655275 BGI655148:BGJ655275 BQE655148:BQF655275 CAA655148:CAB655275 CJW655148:CJX655275 CTS655148:CTT655275 DDO655148:DDP655275 DNK655148:DNL655275 DXG655148:DXH655275 EHC655148:EHD655275 EQY655148:EQZ655275 FAU655148:FAV655275 FKQ655148:FKR655275 FUM655148:FUN655275 GEI655148:GEJ655275 GOE655148:GOF655275 GYA655148:GYB655275 HHW655148:HHX655275 HRS655148:HRT655275 IBO655148:IBP655275 ILK655148:ILL655275 IVG655148:IVH655275 JFC655148:JFD655275 JOY655148:JOZ655275 JYU655148:JYV655275 KIQ655148:KIR655275 KSM655148:KSN655275 LCI655148:LCJ655275 LME655148:LMF655275 LWA655148:LWB655275 MFW655148:MFX655275 MPS655148:MPT655275 MZO655148:MZP655275 NJK655148:NJL655275 NTG655148:NTH655275 ODC655148:ODD655275 OMY655148:OMZ655275 OWU655148:OWV655275 PGQ655148:PGR655275 PQM655148:PQN655275 QAI655148:QAJ655275 QKE655148:QKF655275 QUA655148:QUB655275 RDW655148:RDX655275 RNS655148:RNT655275 RXO655148:RXP655275 SHK655148:SHL655275 SRG655148:SRH655275 TBC655148:TBD655275 TKY655148:TKZ655275 TUU655148:TUV655275 UEQ655148:UER655275 UOM655148:UON655275 UYI655148:UYJ655275 VIE655148:VIF655275 VSA655148:VSB655275 WBW655148:WBX655275 WLS655148:WLT655275 WVO655148:WVP655275 JC720684:JD720811 SY720684:SZ720811 ACU720684:ACV720811 AMQ720684:AMR720811 AWM720684:AWN720811 BGI720684:BGJ720811 BQE720684:BQF720811 CAA720684:CAB720811 CJW720684:CJX720811 CTS720684:CTT720811 DDO720684:DDP720811 DNK720684:DNL720811 DXG720684:DXH720811 EHC720684:EHD720811 EQY720684:EQZ720811 FAU720684:FAV720811 FKQ720684:FKR720811 FUM720684:FUN720811 GEI720684:GEJ720811 GOE720684:GOF720811 GYA720684:GYB720811 HHW720684:HHX720811 HRS720684:HRT720811 IBO720684:IBP720811 ILK720684:ILL720811 IVG720684:IVH720811 JFC720684:JFD720811 JOY720684:JOZ720811 JYU720684:JYV720811 KIQ720684:KIR720811 KSM720684:KSN720811 LCI720684:LCJ720811 LME720684:LMF720811 LWA720684:LWB720811 MFW720684:MFX720811 MPS720684:MPT720811 MZO720684:MZP720811 NJK720684:NJL720811 NTG720684:NTH720811 ODC720684:ODD720811 OMY720684:OMZ720811 OWU720684:OWV720811 PGQ720684:PGR720811 PQM720684:PQN720811 QAI720684:QAJ720811 QKE720684:QKF720811 QUA720684:QUB720811 RDW720684:RDX720811 RNS720684:RNT720811 RXO720684:RXP720811 SHK720684:SHL720811 SRG720684:SRH720811 TBC720684:TBD720811 TKY720684:TKZ720811 TUU720684:TUV720811 UEQ720684:UER720811 UOM720684:UON720811 UYI720684:UYJ720811 VIE720684:VIF720811 VSA720684:VSB720811 WBW720684:WBX720811 WLS720684:WLT720811 WVO720684:WVP720811 JC786220:JD786347 SY786220:SZ786347 ACU786220:ACV786347 AMQ786220:AMR786347 AWM786220:AWN786347 BGI786220:BGJ786347 BQE786220:BQF786347 CAA786220:CAB786347 CJW786220:CJX786347 CTS786220:CTT786347 DDO786220:DDP786347 DNK786220:DNL786347 DXG786220:DXH786347 EHC786220:EHD786347 EQY786220:EQZ786347 FAU786220:FAV786347 FKQ786220:FKR786347 FUM786220:FUN786347 GEI786220:GEJ786347 GOE786220:GOF786347 GYA786220:GYB786347 HHW786220:HHX786347 HRS786220:HRT786347 IBO786220:IBP786347 ILK786220:ILL786347 IVG786220:IVH786347 JFC786220:JFD786347 JOY786220:JOZ786347 JYU786220:JYV786347 KIQ786220:KIR786347 KSM786220:KSN786347 LCI786220:LCJ786347 LME786220:LMF786347 LWA786220:LWB786347 MFW786220:MFX786347 MPS786220:MPT786347 MZO786220:MZP786347 NJK786220:NJL786347 NTG786220:NTH786347 ODC786220:ODD786347 OMY786220:OMZ786347 OWU786220:OWV786347 PGQ786220:PGR786347 PQM786220:PQN786347 QAI786220:QAJ786347 QKE786220:QKF786347 QUA786220:QUB786347 RDW786220:RDX786347 RNS786220:RNT786347 RXO786220:RXP786347 SHK786220:SHL786347 SRG786220:SRH786347 TBC786220:TBD786347 TKY786220:TKZ786347 TUU786220:TUV786347 UEQ786220:UER786347 UOM786220:UON786347 UYI786220:UYJ786347 VIE786220:VIF786347 VSA786220:VSB786347 WBW786220:WBX786347 WLS786220:WLT786347 WVO786220:WVP786347 JC851756:JD851883 SY851756:SZ851883 ACU851756:ACV851883 AMQ851756:AMR851883 AWM851756:AWN851883 BGI851756:BGJ851883 BQE851756:BQF851883 CAA851756:CAB851883 CJW851756:CJX851883 CTS851756:CTT851883 DDO851756:DDP851883 DNK851756:DNL851883 DXG851756:DXH851883 EHC851756:EHD851883 EQY851756:EQZ851883 FAU851756:FAV851883 FKQ851756:FKR851883 FUM851756:FUN851883 GEI851756:GEJ851883 GOE851756:GOF851883 GYA851756:GYB851883 HHW851756:HHX851883 HRS851756:HRT851883 IBO851756:IBP851883 ILK851756:ILL851883 IVG851756:IVH851883 JFC851756:JFD851883 JOY851756:JOZ851883 JYU851756:JYV851883 KIQ851756:KIR851883 KSM851756:KSN851883 LCI851756:LCJ851883 LME851756:LMF851883 LWA851756:LWB851883 MFW851756:MFX851883 MPS851756:MPT851883 MZO851756:MZP851883 NJK851756:NJL851883 NTG851756:NTH851883 ODC851756:ODD851883 OMY851756:OMZ851883 OWU851756:OWV851883 PGQ851756:PGR851883 PQM851756:PQN851883 QAI851756:QAJ851883 QKE851756:QKF851883 QUA851756:QUB851883 RDW851756:RDX851883 RNS851756:RNT851883 RXO851756:RXP851883 SHK851756:SHL851883 SRG851756:SRH851883 TBC851756:TBD851883 TKY851756:TKZ851883 TUU851756:TUV851883 UEQ851756:UER851883 UOM851756:UON851883 UYI851756:UYJ851883 VIE851756:VIF851883 VSA851756:VSB851883 WBW851756:WBX851883 WLS851756:WLT851883 WVO851756:WVP851883 JC917292:JD917419 SY917292:SZ917419 ACU917292:ACV917419 AMQ917292:AMR917419 AWM917292:AWN917419 BGI917292:BGJ917419 BQE917292:BQF917419 CAA917292:CAB917419 CJW917292:CJX917419 CTS917292:CTT917419 DDO917292:DDP917419 DNK917292:DNL917419 DXG917292:DXH917419 EHC917292:EHD917419 EQY917292:EQZ917419 FAU917292:FAV917419 FKQ917292:FKR917419 FUM917292:FUN917419 GEI917292:GEJ917419 GOE917292:GOF917419 GYA917292:GYB917419 HHW917292:HHX917419 HRS917292:HRT917419 IBO917292:IBP917419 ILK917292:ILL917419 IVG917292:IVH917419 JFC917292:JFD917419 JOY917292:JOZ917419 JYU917292:JYV917419 KIQ917292:KIR917419 KSM917292:KSN917419 LCI917292:LCJ917419 LME917292:LMF917419 LWA917292:LWB917419 MFW917292:MFX917419 MPS917292:MPT917419 MZO917292:MZP917419 NJK917292:NJL917419 NTG917292:NTH917419 ODC917292:ODD917419 OMY917292:OMZ917419 OWU917292:OWV917419 PGQ917292:PGR917419 PQM917292:PQN917419 QAI917292:QAJ917419 QKE917292:QKF917419 QUA917292:QUB917419 RDW917292:RDX917419 RNS917292:RNT917419 RXO917292:RXP917419 SHK917292:SHL917419 SRG917292:SRH917419 TBC917292:TBD917419 TKY917292:TKZ917419 TUU917292:TUV917419 UEQ917292:UER917419 UOM917292:UON917419 UYI917292:UYJ917419 VIE917292:VIF917419 VSA917292:VSB917419 WBW917292:WBX917419 WLS917292:WLT917419 WVO917292:WVP917419 JC982828:JD982955 SY982828:SZ982955 ACU982828:ACV982955 AMQ982828:AMR982955 AWM982828:AWN982955 BGI982828:BGJ982955 BQE982828:BQF982955 CAA982828:CAB982955 CJW982828:CJX982955 CTS982828:CTT982955 DDO982828:DDP982955 DNK982828:DNL982955 DXG982828:DXH982955 EHC982828:EHD982955 EQY982828:EQZ982955 FAU982828:FAV982955 FKQ982828:FKR982955 FUM982828:FUN982955 GEI982828:GEJ982955 GOE982828:GOF982955 GYA982828:GYB982955 HHW982828:HHX982955 HRS982828:HRT982955 IBO982828:IBP982955 ILK982828:ILL982955 IVG982828:IVH982955 JFC982828:JFD982955 JOY982828:JOZ982955 JYU982828:JYV982955 KIQ982828:KIR982955 KSM982828:KSN982955 LCI982828:LCJ982955 LME982828:LMF982955 LWA982828:LWB982955 MFW982828:MFX982955 MPS982828:MPT982955 MZO982828:MZP982955 NJK982828:NJL982955 NTG982828:NTH982955 ODC982828:ODD982955 OMY982828:OMZ982955 OWU982828:OWV982955 PGQ982828:PGR982955 PQM982828:PQN982955 QAI982828:QAJ982955 QKE982828:QKF982955 QUA982828:QUB982955 RDW982828:RDX982955 RNS982828:RNT982955 RXO982828:RXP982955 SHK982828:SHL982955 SRG982828:SRH982955 TBC982828:TBD982955 TKY982828:TKZ982955 TUU982828:TUV982955 UEQ982828:UER982955 UOM982828:UON982955 UYI982828:UYJ982955 VIE982828:VIF982955 VSA982828:VSB982955 WBW982828:WBX982955 WLS982828:WLT982955 XFC72:XFD82 XFC135:XFD138 XEU135:XEX138 XEM135:XEP138 XEE135:XEH138 XDW135:XDZ138 XDO135:XDR138 XDG135:XDJ138 XCY135:XDB138 XCQ135:XCT138 XCI135:XCL138 XCA135:XCD138 XBS135:XBV138 XBK135:XBN138 XBC135:XBF138 XAU135:XAX138 XAM135:XAP138 XAE135:XAH138 WZW135:WZZ138 WZO135:WZR138 WZG135:WZJ138 WYY135:WZB138 WYQ135:WYT138 WYI135:WYL138 WYA135:WYD138 WXS135:WXV138 WXK135:WXN138 WXC135:WXF138 WWU135:WWX138 WWM135:WWP138 WWE135:WWH138 WVW135:WVZ138 WVO135:WVR138 WVG135:WVJ138 WUY135:WVB138 WUQ135:WUT138 WUI135:WUL138 WUA135:WUD138 WTS135:WTV138 WTK135:WTN138 WTC135:WTF138 WSU135:WSX138 WSM135:WSP138 WSE135:WSH138 WRW135:WRZ138 WRO135:WRR138 WRG135:WRJ138 WQY135:WRB138 WQQ135:WQT138 WQI135:WQL138 WQA135:WQD138 WPS135:WPV138 WPK135:WPN138 WPC135:WPF138 WOU135:WOX138 WOM135:WOP138 WOE135:WOH138 WNW135:WNZ138 WNO135:WNR138 WNG135:WNJ138 WMY135:WNB138 WMQ135:WMT138 WMI135:WML138 WMA135:WMD138 WLS135:WLV138 WLK135:WLN138 WLC135:WLF138 WKU135:WKX138 WKM135:WKP138 WKE135:WKH138 WJW135:WJZ138 WJO135:WJR138 WJG135:WJJ138 WIY135:WJB138 WIQ135:WIT138 WII135:WIL138 WIA135:WID138 WHS135:WHV138 WHK135:WHN138 WHC135:WHF138 WGU135:WGX138 WGM135:WGP138 WGE135:WGH138 WFW135:WFZ138 WFO135:WFR138 WFG135:WFJ138 WEY135:WFB138 WEQ135:WET138 WEI135:WEL138 WEA135:WED138 WDS135:WDV138 WDK135:WDN138 WDC135:WDF138 WCU135:WCX138 WCM135:WCP138 WCE135:WCH138 WBW135:WBZ138 WBO135:WBR138 WBG135:WBJ138 WAY135:WBB138 WAQ135:WAT138 WAI135:WAL138 WAA135:WAD138 VZS135:VZV138 VZK135:VZN138 VZC135:VZF138 VYU135:VYX138 VYM135:VYP138 VYE135:VYH138 VXW135:VXZ138 VXO135:VXR138 VXG135:VXJ138 VWY135:VXB138 VWQ135:VWT138 VWI135:VWL138 VWA135:VWD138 VVS135:VVV138 VVK135:VVN138 VVC135:VVF138 VUU135:VUX138 VUM135:VUP138 VUE135:VUH138 VTW135:VTZ138 VTO135:VTR138 VTG135:VTJ138 VSY135:VTB138 VSQ135:VST138 VSI135:VSL138 VSA135:VSD138 VRS135:VRV138 VRK135:VRN138 VRC135:VRF138 VQU135:VQX138 VQM135:VQP138 VQE135:VQH138 VPW135:VPZ138 VPO135:VPR138 VPG135:VPJ138 VOY135:VPB138 VOQ135:VOT138 VOI135:VOL138 VOA135:VOD138 VNS135:VNV138 VNK135:VNN138 VNC135:VNF138 VMU135:VMX138 VMM135:VMP138 VME135:VMH138 VLW135:VLZ138 VLO135:VLR138 VLG135:VLJ138 VKY135:VLB138 VKQ135:VKT138 VKI135:VKL138 VKA135:VKD138 VJS135:VJV138 VJK135:VJN138 VJC135:VJF138 VIU135:VIX138 VIM135:VIP138 VIE135:VIH138 VHW135:VHZ138 VHO135:VHR138 VHG135:VHJ138 VGY135:VHB138 VGQ135:VGT138 VGI135:VGL138 VGA135:VGD138 VFS135:VFV138 VFK135:VFN138 VFC135:VFF138 VEU135:VEX138 VEM135:VEP138 VEE135:VEH138 VDW135:VDZ138 VDO135:VDR138 VDG135:VDJ138 VCY135:VDB138 VCQ135:VCT138 VCI135:VCL138 VCA135:VCD138 VBS135:VBV138 VBK135:VBN138 VBC135:VBF138 VAU135:VAX138 VAM135:VAP138 VAE135:VAH138 UZW135:UZZ138 UZO135:UZR138 UZG135:UZJ138 UYY135:UZB138 UYQ135:UYT138 UYI135:UYL138 UYA135:UYD138 UXS135:UXV138 UXK135:UXN138 UXC135:UXF138 UWU135:UWX138 UWM135:UWP138 UWE135:UWH138 UVW135:UVZ138 UVO135:UVR138 UVG135:UVJ138 UUY135:UVB138 UUQ135:UUT138 UUI135:UUL138 UUA135:UUD138 UTS135:UTV138 UTK135:UTN138 UTC135:UTF138 USU135:USX138 USM135:USP138 USE135:USH138 URW135:URZ138 URO135:URR138 URG135:URJ138 UQY135:URB138 UQQ135:UQT138 UQI135:UQL138 UQA135:UQD138 UPS135:UPV138 UPK135:UPN138 UPC135:UPF138 UOU135:UOX138 UOM135:UOP138 UOE135:UOH138 UNW135:UNZ138 UNO135:UNR138 UNG135:UNJ138 UMY135:UNB138 UMQ135:UMT138 UMI135:UML138 UMA135:UMD138 ULS135:ULV138 ULK135:ULN138 ULC135:ULF138 UKU135:UKX138 UKM135:UKP138 UKE135:UKH138 UJW135:UJZ138 UJO135:UJR138 UJG135:UJJ138 UIY135:UJB138 UIQ135:UIT138 UII135:UIL138 UIA135:UID138 UHS135:UHV138 UHK135:UHN138 UHC135:UHF138 UGU135:UGX138 UGM135:UGP138 UGE135:UGH138 UFW135:UFZ138 UFO135:UFR138 UFG135:UFJ138 UEY135:UFB138 UEQ135:UET138 UEI135:UEL138 UEA135:UED138 UDS135:UDV138 UDK135:UDN138 UDC135:UDF138 UCU135:UCX138 UCM135:UCP138 UCE135:UCH138 UBW135:UBZ138 UBO135:UBR138 UBG135:UBJ138 UAY135:UBB138 UAQ135:UAT138 UAI135:UAL138 UAA135:UAD138 TZS135:TZV138 TZK135:TZN138 TZC135:TZF138 TYU135:TYX138 TYM135:TYP138 TYE135:TYH138 TXW135:TXZ138 TXO135:TXR138 TXG135:TXJ138 TWY135:TXB138 TWQ135:TWT138 TWI135:TWL138 TWA135:TWD138 TVS135:TVV138 TVK135:TVN138 TVC135:TVF138 TUU135:TUX138 TUM135:TUP138 TUE135:TUH138 TTW135:TTZ138 TTO135:TTR138 TTG135:TTJ138 TSY135:TTB138 TSQ135:TST138 TSI135:TSL138 TSA135:TSD138 TRS135:TRV138 TRK135:TRN138 TRC135:TRF138 TQU135:TQX138 TQM135:TQP138 TQE135:TQH138 TPW135:TPZ138 TPO135:TPR138 TPG135:TPJ138 TOY135:TPB138 TOQ135:TOT138 TOI135:TOL138 TOA135:TOD138 TNS135:TNV138 TNK135:TNN138 TNC135:TNF138 TMU135:TMX138 TMM135:TMP138 TME135:TMH138 TLW135:TLZ138 TLO135:TLR138 TLG135:TLJ138 TKY135:TLB138 TKQ135:TKT138 TKI135:TKL138 TKA135:TKD138 TJS135:TJV138 TJK135:TJN138 TJC135:TJF138 TIU135:TIX138 TIM135:TIP138 TIE135:TIH138 THW135:THZ138 THO135:THR138 THG135:THJ138 TGY135:THB138 TGQ135:TGT138 TGI135:TGL138 TGA135:TGD138 TFS135:TFV138 TFK135:TFN138 TFC135:TFF138 TEU135:TEX138 TEM135:TEP138 TEE135:TEH138 TDW135:TDZ138 TDO135:TDR138 TDG135:TDJ138 TCY135:TDB138 TCQ135:TCT138 TCI135:TCL138 TCA135:TCD138 TBS135:TBV138 TBK135:TBN138 TBC135:TBF138 TAU135:TAX138 TAM135:TAP138 TAE135:TAH138 SZW135:SZZ138 SZO135:SZR138 SZG135:SZJ138 SYY135:SZB138 SYQ135:SYT138 SYI135:SYL138 SYA135:SYD138 SXS135:SXV138 SXK135:SXN138 SXC135:SXF138 SWU135:SWX138 SWM135:SWP138 SWE135:SWH138 SVW135:SVZ138 SVO135:SVR138 SVG135:SVJ138 SUY135:SVB138 SUQ135:SUT138 SUI135:SUL138 SUA135:SUD138 STS135:STV138 STK135:STN138 STC135:STF138 SSU135:SSX138 SSM135:SSP138 SSE135:SSH138 SRW135:SRZ138 SRO135:SRR138 SRG135:SRJ138 SQY135:SRB138 SQQ135:SQT138 SQI135:SQL138 SQA135:SQD138 SPS135:SPV138 SPK135:SPN138 SPC135:SPF138 SOU135:SOX138 SOM135:SOP138 SOE135:SOH138 SNW135:SNZ138 SNO135:SNR138 SNG135:SNJ138 SMY135:SNB138 SMQ135:SMT138 SMI135:SML138 SMA135:SMD138 SLS135:SLV138 SLK135:SLN138 SLC135:SLF138 SKU135:SKX138 SKM135:SKP138 SKE135:SKH138 SJW135:SJZ138 SJO135:SJR138 SJG135:SJJ138 SIY135:SJB138 SIQ135:SIT138 SII135:SIL138 SIA135:SID138 SHS135:SHV138 SHK135:SHN138 SHC135:SHF138 SGU135:SGX138 SGM135:SGP138 SGE135:SGH138 SFW135:SFZ138 SFO135:SFR138 SFG135:SFJ138 SEY135:SFB138 SEQ135:SET138 SEI135:SEL138 SEA135:SED138 SDS135:SDV138 SDK135:SDN138 SDC135:SDF138 SCU135:SCX138 SCM135:SCP138 SCE135:SCH138 SBW135:SBZ138 SBO135:SBR138 SBG135:SBJ138 SAY135:SBB138 SAQ135:SAT138 SAI135:SAL138 SAA135:SAD138 RZS135:RZV138 RZK135:RZN138 RZC135:RZF138 RYU135:RYX138 RYM135:RYP138 RYE135:RYH138 RXW135:RXZ138 RXO135:RXR138 RXG135:RXJ138 RWY135:RXB138 RWQ135:RWT138 RWI135:RWL138 RWA135:RWD138 RVS135:RVV138 RVK135:RVN138 RVC135:RVF138 RUU135:RUX138 RUM135:RUP138 RUE135:RUH138 RTW135:RTZ138 RTO135:RTR138 RTG135:RTJ138 RSY135:RTB138 RSQ135:RST138 RSI135:RSL138 RSA135:RSD138 RRS135:RRV138 RRK135:RRN138 RRC135:RRF138 RQU135:RQX138 RQM135:RQP138 RQE135:RQH138 RPW135:RPZ138 RPO135:RPR138 RPG135:RPJ138 ROY135:RPB138 ROQ135:ROT138 ROI135:ROL138 ROA135:ROD138 RNS135:RNV138 RNK135:RNN138 RNC135:RNF138 RMU135:RMX138 RMM135:RMP138 RME135:RMH138 RLW135:RLZ138 RLO135:RLR138 RLG135:RLJ138 RKY135:RLB138 RKQ135:RKT138 RKI135:RKL138 RKA135:RKD138 RJS135:RJV138 RJK135:RJN138 RJC135:RJF138 RIU135:RIX138 RIM135:RIP138 RIE135:RIH138 RHW135:RHZ138 RHO135:RHR138 RHG135:RHJ138 RGY135:RHB138 RGQ135:RGT138 RGI135:RGL138 RGA135:RGD138 RFS135:RFV138 RFK135:RFN138 RFC135:RFF138 REU135:REX138 REM135:REP138 REE135:REH138 RDW135:RDZ138 RDO135:RDR138 RDG135:RDJ138 RCY135:RDB138 RCQ135:RCT138 RCI135:RCL138 RCA135:RCD138 RBS135:RBV138 RBK135:RBN138 RBC135:RBF138 RAU135:RAX138 RAM135:RAP138 RAE135:RAH138 QZW135:QZZ138 QZO135:QZR138 QZG135:QZJ138 QYY135:QZB138 QYQ135:QYT138 QYI135:QYL138 QYA135:QYD138 QXS135:QXV138 QXK135:QXN138 QXC135:QXF138 QWU135:QWX138 QWM135:QWP138 QWE135:QWH138 QVW135:QVZ138 QVO135:QVR138 QVG135:QVJ138 QUY135:QVB138 QUQ135:QUT138 QUI135:QUL138 QUA135:QUD138 QTS135:QTV138 QTK135:QTN138 QTC135:QTF138 QSU135:QSX138 QSM135:QSP138 QSE135:QSH138 QRW135:QRZ138 QRO135:QRR138 QRG135:QRJ138 QQY135:QRB138 QQQ135:QQT138 QQI135:QQL138 QQA135:QQD138 QPS135:QPV138 QPK135:QPN138 QPC135:QPF138 QOU135:QOX138 QOM135:QOP138 QOE135:QOH138 QNW135:QNZ138 QNO135:QNR138 QNG135:QNJ138 QMY135:QNB138 QMQ135:QMT138 QMI135:QML138 QMA135:QMD138 QLS135:QLV138 QLK135:QLN138 QLC135:QLF138 QKU135:QKX138 QKM135:QKP138 QKE135:QKH138 QJW135:QJZ138 QJO135:QJR138 QJG135:QJJ138 QIY135:QJB138 QIQ135:QIT138 QII135:QIL138 QIA135:QID138 QHS135:QHV138 QHK135:QHN138 QHC135:QHF138 QGU135:QGX138 QGM135:QGP138 QGE135:QGH138 QFW135:QFZ138 QFO135:QFR138 QFG135:QFJ138 QEY135:QFB138 QEQ135:QET138 QEI135:QEL138 QEA135:QED138 QDS135:QDV138 QDK135:QDN138 QDC135:QDF138 QCU135:QCX138 QCM135:QCP138 QCE135:QCH138 QBW135:QBZ138 QBO135:QBR138 QBG135:QBJ138 QAY135:QBB138 QAQ135:QAT138 QAI135:QAL138 QAA135:QAD138 PZS135:PZV138 PZK135:PZN138 PZC135:PZF138 PYU135:PYX138 PYM135:PYP138 PYE135:PYH138 PXW135:PXZ138 PXO135:PXR138 PXG135:PXJ138 PWY135:PXB138 PWQ135:PWT138 PWI135:PWL138 PWA135:PWD138 PVS135:PVV138 PVK135:PVN138 PVC135:PVF138 PUU135:PUX138 PUM135:PUP138 PUE135:PUH138 PTW135:PTZ138 PTO135:PTR138 PTG135:PTJ138 PSY135:PTB138 PSQ135:PST138 PSI135:PSL138 PSA135:PSD138 PRS135:PRV138 PRK135:PRN138 PRC135:PRF138 PQU135:PQX138 PQM135:PQP138 PQE135:PQH138 PPW135:PPZ138 PPO135:PPR138 PPG135:PPJ138 POY135:PPB138 POQ135:POT138 POI135:POL138 POA135:POD138 PNS135:PNV138 PNK135:PNN138 PNC135:PNF138 PMU135:PMX138 PMM135:PMP138 PME135:PMH138 PLW135:PLZ138 PLO135:PLR138 PLG135:PLJ138 PKY135:PLB138 PKQ135:PKT138 PKI135:PKL138 PKA135:PKD138 PJS135:PJV138 PJK135:PJN138 PJC135:PJF138 PIU135:PIX138 PIM135:PIP138 PIE135:PIH138 PHW135:PHZ138 PHO135:PHR138 PHG135:PHJ138 PGY135:PHB138 PGQ135:PGT138 PGI135:PGL138 PGA135:PGD138 PFS135:PFV138 PFK135:PFN138 PFC135:PFF138 PEU135:PEX138 PEM135:PEP138 PEE135:PEH138 PDW135:PDZ138 PDO135:PDR138 PDG135:PDJ138 PCY135:PDB138 PCQ135:PCT138 PCI135:PCL138 PCA135:PCD138 PBS135:PBV138 PBK135:PBN138 PBC135:PBF138 PAU135:PAX138 PAM135:PAP138 PAE135:PAH138 OZW135:OZZ138 OZO135:OZR138 OZG135:OZJ138 OYY135:OZB138 OYQ135:OYT138 OYI135:OYL138 OYA135:OYD138 OXS135:OXV138 OXK135:OXN138 OXC135:OXF138 OWU135:OWX138 OWM135:OWP138 OWE135:OWH138 OVW135:OVZ138 OVO135:OVR138 OVG135:OVJ138 OUY135:OVB138 OUQ135:OUT138 OUI135:OUL138 OUA135:OUD138 OTS135:OTV138 OTK135:OTN138 OTC135:OTF138 OSU135:OSX138 OSM135:OSP138 OSE135:OSH138 ORW135:ORZ138 ORO135:ORR138 ORG135:ORJ138 OQY135:ORB138 OQQ135:OQT138 OQI135:OQL138 OQA135:OQD138 OPS135:OPV138 OPK135:OPN138 OPC135:OPF138 OOU135:OOX138 OOM135:OOP138 OOE135:OOH138 ONW135:ONZ138 ONO135:ONR138 ONG135:ONJ138 OMY135:ONB138 OMQ135:OMT138 OMI135:OML138 OMA135:OMD138 OLS135:OLV138 OLK135:OLN138 OLC135:OLF138 OKU135:OKX138 OKM135:OKP138 OKE135:OKH138 OJW135:OJZ138 OJO135:OJR138 OJG135:OJJ138 OIY135:OJB138 OIQ135:OIT138 OII135:OIL138 OIA135:OID138 OHS135:OHV138 OHK135:OHN138 OHC135:OHF138 OGU135:OGX138 OGM135:OGP138 OGE135:OGH138 OFW135:OFZ138 OFO135:OFR138 OFG135:OFJ138 OEY135:OFB138 OEQ135:OET138 OEI135:OEL138 OEA135:OED138 ODS135:ODV138 ODK135:ODN138 ODC135:ODF138 OCU135:OCX138 OCM135:OCP138 OCE135:OCH138 OBW135:OBZ138 OBO135:OBR138 OBG135:OBJ138 OAY135:OBB138 OAQ135:OAT138 OAI135:OAL138 OAA135:OAD138 NZS135:NZV138 NZK135:NZN138 NZC135:NZF138 NYU135:NYX138 NYM135:NYP138 NYE135:NYH138 NXW135:NXZ138 NXO135:NXR138 NXG135:NXJ138 NWY135:NXB138 NWQ135:NWT138 NWI135:NWL138 NWA135:NWD138 NVS135:NVV138 NVK135:NVN138 NVC135:NVF138 NUU135:NUX138 NUM135:NUP138 NUE135:NUH138 NTW135:NTZ138 NTO135:NTR138 NTG135:NTJ138 NSY135:NTB138 NSQ135:NST138 NSI135:NSL138 NSA135:NSD138 NRS135:NRV138 NRK135:NRN138 NRC135:NRF138 NQU135:NQX138 NQM135:NQP138 NQE135:NQH138 NPW135:NPZ138 NPO135:NPR138 NPG135:NPJ138 NOY135:NPB138 NOQ135:NOT138 NOI135:NOL138 NOA135:NOD138 NNS135:NNV138 NNK135:NNN138 NNC135:NNF138 NMU135:NMX138 NMM135:NMP138 NME135:NMH138 NLW135:NLZ138 NLO135:NLR138 NLG135:NLJ138 NKY135:NLB138 NKQ135:NKT138 NKI135:NKL138 NKA135:NKD138 NJS135:NJV138 NJK135:NJN138 NJC135:NJF138 NIU135:NIX138 NIM135:NIP138 NIE135:NIH138 NHW135:NHZ138 NHO135:NHR138 NHG135:NHJ138 NGY135:NHB138 NGQ135:NGT138 NGI135:NGL138 NGA135:NGD138 NFS135:NFV138 NFK135:NFN138 NFC135:NFF138 NEU135:NEX138 NEM135:NEP138 NEE135:NEH138 NDW135:NDZ138 NDO135:NDR138 NDG135:NDJ138 NCY135:NDB138 NCQ135:NCT138 NCI135:NCL138 NCA135:NCD138 NBS135:NBV138 NBK135:NBN138 NBC135:NBF138 NAU135:NAX138 NAM135:NAP138 NAE135:NAH138 MZW135:MZZ138 MZO135:MZR138 MZG135:MZJ138 MYY135:MZB138 MYQ135:MYT138 MYI135:MYL138 MYA135:MYD138 MXS135:MXV138 MXK135:MXN138 MXC135:MXF138 MWU135:MWX138 MWM135:MWP138 MWE135:MWH138 MVW135:MVZ138 MVO135:MVR138 MVG135:MVJ138 MUY135:MVB138 MUQ135:MUT138 MUI135:MUL138 MUA135:MUD138 MTS135:MTV138 MTK135:MTN138 MTC135:MTF138 MSU135:MSX138 MSM135:MSP138 MSE135:MSH138 MRW135:MRZ138 MRO135:MRR138 MRG135:MRJ138 MQY135:MRB138 MQQ135:MQT138 MQI135:MQL138 MQA135:MQD138 MPS135:MPV138 MPK135:MPN138 MPC135:MPF138 MOU135:MOX138 MOM135:MOP138 MOE135:MOH138 MNW135:MNZ138 MNO135:MNR138 MNG135:MNJ138 MMY135:MNB138 MMQ135:MMT138 MMI135:MML138 MMA135:MMD138 MLS135:MLV138 MLK135:MLN138 MLC135:MLF138 MKU135:MKX138 MKM135:MKP138 MKE135:MKH138 MJW135:MJZ138 MJO135:MJR138 MJG135:MJJ138 MIY135:MJB138 MIQ135:MIT138 MII135:MIL138 MIA135:MID138 MHS135:MHV138 MHK135:MHN138 MHC135:MHF138 MGU135:MGX138 MGM135:MGP138 MGE135:MGH138 MFW135:MFZ138 MFO135:MFR138 MFG135:MFJ138 MEY135:MFB138 MEQ135:MET138 MEI135:MEL138 MEA135:MED138 MDS135:MDV138 MDK135:MDN138 MDC135:MDF138 MCU135:MCX138 MCM135:MCP138 MCE135:MCH138 MBW135:MBZ138 MBO135:MBR138 MBG135:MBJ138 MAY135:MBB138 MAQ135:MAT138 MAI135:MAL138 MAA135:MAD138 LZS135:LZV138 LZK135:LZN138 LZC135:LZF138 LYU135:LYX138 LYM135:LYP138 LYE135:LYH138 LXW135:LXZ138 LXO135:LXR138 LXG135:LXJ138 LWY135:LXB138 LWQ135:LWT138 LWI135:LWL138 LWA135:LWD138 LVS135:LVV138 LVK135:LVN138 LVC135:LVF138 LUU135:LUX138 LUM135:LUP138 LUE135:LUH138 LTW135:LTZ138 LTO135:LTR138 LTG135:LTJ138 LSY135:LTB138 LSQ135:LST138 LSI135:LSL138 LSA135:LSD138 LRS135:LRV138 LRK135:LRN138 LRC135:LRF138 LQU135:LQX138 LQM135:LQP138 LQE135:LQH138 LPW135:LPZ138 LPO135:LPR138 LPG135:LPJ138 LOY135:LPB138 LOQ135:LOT138 LOI135:LOL138 LOA135:LOD138 LNS135:LNV138 LNK135:LNN138 LNC135:LNF138 LMU135:LMX138 LMM135:LMP138 LME135:LMH138 LLW135:LLZ138 LLO135:LLR138 LLG135:LLJ138 LKY135:LLB138 LKQ135:LKT138 LKI135:LKL138 LKA135:LKD138 LJS135:LJV138 LJK135:LJN138 LJC135:LJF138 LIU135:LIX138 LIM135:LIP138 LIE135:LIH138 LHW135:LHZ138 LHO135:LHR138 LHG135:LHJ138 LGY135:LHB138 LGQ135:LGT138 LGI135:LGL138 LGA135:LGD138 LFS135:LFV138 LFK135:LFN138 LFC135:LFF138 LEU135:LEX138 LEM135:LEP138 LEE135:LEH138 LDW135:LDZ138 LDO135:LDR138 LDG135:LDJ138 LCY135:LDB138 LCQ135:LCT138 LCI135:LCL138 LCA135:LCD138 LBS135:LBV138 LBK135:LBN138 LBC135:LBF138 LAU135:LAX138 LAM135:LAP138 LAE135:LAH138 KZW135:KZZ138 KZO135:KZR138 KZG135:KZJ138 KYY135:KZB138 KYQ135:KYT138 KYI135:KYL138 KYA135:KYD138 KXS135:KXV138 KXK135:KXN138 KXC135:KXF138 KWU135:KWX138 KWM135:KWP138 KWE135:KWH138 KVW135:KVZ138 KVO135:KVR138 KVG135:KVJ138 KUY135:KVB138 KUQ135:KUT138 KUI135:KUL138 KUA135:KUD138 KTS135:KTV138 KTK135:KTN138 KTC135:KTF138 KSU135:KSX138 KSM135:KSP138 KSE135:KSH138 KRW135:KRZ138 KRO135:KRR138 KRG135:KRJ138 KQY135:KRB138 KQQ135:KQT138 KQI135:KQL138 KQA135:KQD138 KPS135:KPV138 KPK135:KPN138 KPC135:KPF138 KOU135:KOX138 KOM135:KOP138 KOE135:KOH138 KNW135:KNZ138 KNO135:KNR138 KNG135:KNJ138 KMY135:KNB138 KMQ135:KMT138 KMI135:KML138 KMA135:KMD138 KLS135:KLV138 KLK135:KLN138 KLC135:KLF138 KKU135:KKX138 KKM135:KKP138 KKE135:KKH138 KJW135:KJZ138 KJO135:KJR138 KJG135:KJJ138 KIY135:KJB138 KIQ135:KIT138 KII135:KIL138 KIA135:KID138 KHS135:KHV138 KHK135:KHN138 KHC135:KHF138 KGU135:KGX138 KGM135:KGP138 KGE135:KGH138 KFW135:KFZ138 KFO135:KFR138 KFG135:KFJ138 KEY135:KFB138 KEQ135:KET138 KEI135:KEL138 KEA135:KED138 KDS135:KDV138 KDK135:KDN138 KDC135:KDF138 KCU135:KCX138 KCM135:KCP138 KCE135:KCH138 KBW135:KBZ138 KBO135:KBR138 KBG135:KBJ138 KAY135:KBB138 KAQ135:KAT138 KAI135:KAL138 KAA135:KAD138 JZS135:JZV138 JZK135:JZN138 JZC135:JZF138 JYU135:JYX138 JYM135:JYP138 JYE135:JYH138 JXW135:JXZ138 JXO135:JXR138 JXG135:JXJ138 JWY135:JXB138 JWQ135:JWT138 JWI135:JWL138 JWA135:JWD138 JVS135:JVV138 JVK135:JVN138 JVC135:JVF138 JUU135:JUX138 JUM135:JUP138 JUE135:JUH138 JTW135:JTZ138 JTO135:JTR138 JTG135:JTJ138 JSY135:JTB138 JSQ135:JST138 JSI135:JSL138 JSA135:JSD138 JRS135:JRV138 JRK135:JRN138 JRC135:JRF138 JQU135:JQX138 JQM135:JQP138 JQE135:JQH138 JPW135:JPZ138 JPO135:JPR138 JPG135:JPJ138 JOY135:JPB138 JOQ135:JOT138 JOI135:JOL138 JOA135:JOD138 JNS135:JNV138 JNK135:JNN138 JNC135:JNF138 JMU135:JMX138 JMM135:JMP138 JME135:JMH138 JLW135:JLZ138 JLO135:JLR138 JLG135:JLJ138 JKY135:JLB138 JKQ135:JKT138 JKI135:JKL138 JKA135:JKD138 JJS135:JJV138 JJK135:JJN138 JJC135:JJF138 JIU135:JIX138 JIM135:JIP138 JIE135:JIH138 JHW135:JHZ138 JHO135:JHR138 JHG135:JHJ138 JGY135:JHB138 JGQ135:JGT138 JGI135:JGL138 JGA135:JGD138 JFS135:JFV138 JFK135:JFN138 JFC135:JFF138 JEU135:JEX138 JEM135:JEP138 JEE135:JEH138 JDW135:JDZ138 JDO135:JDR138 JDG135:JDJ138 JCY135:JDB138 JCQ135:JCT138 JCI135:JCL138 JCA135:JCD138 JBS135:JBV138 JBK135:JBN138 JBC135:JBF138 JAU135:JAX138 JAM135:JAP138 JAE135:JAH138 IZW135:IZZ138 IZO135:IZR138 IZG135:IZJ138 IYY135:IZB138 IYQ135:IYT138 IYI135:IYL138 IYA135:IYD138 IXS135:IXV138 IXK135:IXN138 IXC135:IXF138 IWU135:IWX138 IWM135:IWP138 IWE135:IWH138 IVW135:IVZ138 IVO135:IVR138 IVG135:IVJ138 IUY135:IVB138 IUQ135:IUT138 IUI135:IUL138 IUA135:IUD138 ITS135:ITV138 ITK135:ITN138 ITC135:ITF138 ISU135:ISX138 ISM135:ISP138 ISE135:ISH138 IRW135:IRZ138 IRO135:IRR138 IRG135:IRJ138 IQY135:IRB138 IQQ135:IQT138 IQI135:IQL138 IQA135:IQD138 IPS135:IPV138 IPK135:IPN138 IPC135:IPF138 IOU135:IOX138 IOM135:IOP138 IOE135:IOH138 INW135:INZ138 INO135:INR138 ING135:INJ138 IMY135:INB138 IMQ135:IMT138 IMI135:IML138 IMA135:IMD138 ILS135:ILV138 ILK135:ILN138 ILC135:ILF138 IKU135:IKX138 IKM135:IKP138 IKE135:IKH138 IJW135:IJZ138 IJO135:IJR138 IJG135:IJJ138 IIY135:IJB138 IIQ135:IIT138 III135:IIL138 IIA135:IID138 IHS135:IHV138 IHK135:IHN138 IHC135:IHF138 IGU135:IGX138 IGM135:IGP138 IGE135:IGH138 IFW135:IFZ138 IFO135:IFR138 IFG135:IFJ138 IEY135:IFB138 IEQ135:IET138 IEI135:IEL138 IEA135:IED138 IDS135:IDV138 IDK135:IDN138 IDC135:IDF138 ICU135:ICX138 ICM135:ICP138 ICE135:ICH138 IBW135:IBZ138 IBO135:IBR138 IBG135:IBJ138 IAY135:IBB138 IAQ135:IAT138 IAI135:IAL138 IAA135:IAD138 HZS135:HZV138 HZK135:HZN138 HZC135:HZF138 HYU135:HYX138 HYM135:HYP138 HYE135:HYH138 HXW135:HXZ138 HXO135:HXR138 HXG135:HXJ138 HWY135:HXB138 HWQ135:HWT138 HWI135:HWL138 HWA135:HWD138 HVS135:HVV138 HVK135:HVN138 HVC135:HVF138 HUU135:HUX138 HUM135:HUP138 HUE135:HUH138 HTW135:HTZ138 HTO135:HTR138 HTG135:HTJ138 HSY135:HTB138 HSQ135:HST138 HSI135:HSL138 HSA135:HSD138 HRS135:HRV138 HRK135:HRN138 HRC135:HRF138 HQU135:HQX138 HQM135:HQP138 HQE135:HQH138 HPW135:HPZ138 HPO135:HPR138 HPG135:HPJ138 HOY135:HPB138 HOQ135:HOT138 HOI135:HOL138 HOA135:HOD138 HNS135:HNV138 HNK135:HNN138 HNC135:HNF138 HMU135:HMX138 HMM135:HMP138 HME135:HMH138 HLW135:HLZ138 HLO135:HLR138 HLG135:HLJ138 HKY135:HLB138 HKQ135:HKT138 HKI135:HKL138 HKA135:HKD138 HJS135:HJV138 HJK135:HJN138 HJC135:HJF138 HIU135:HIX138 HIM135:HIP138 HIE135:HIH138 HHW135:HHZ138 HHO135:HHR138 HHG135:HHJ138 HGY135:HHB138 HGQ135:HGT138 HGI135:HGL138 HGA135:HGD138 HFS135:HFV138 HFK135:HFN138 HFC135:HFF138 HEU135:HEX138 HEM135:HEP138 HEE135:HEH138 HDW135:HDZ138 HDO135:HDR138 HDG135:HDJ138 HCY135:HDB138 HCQ135:HCT138 HCI135:HCL138 HCA135:HCD138 HBS135:HBV138 HBK135:HBN138 HBC135:HBF138 HAU135:HAX138 HAM135:HAP138 HAE135:HAH138 GZW135:GZZ138 GZO135:GZR138 GZG135:GZJ138 GYY135:GZB138 GYQ135:GYT138 GYI135:GYL138 GYA135:GYD138 GXS135:GXV138 GXK135:GXN138 GXC135:GXF138 GWU135:GWX138 GWM135:GWP138 GWE135:GWH138 GVW135:GVZ138 GVO135:GVR138 GVG135:GVJ138 GUY135:GVB138 GUQ135:GUT138 GUI135:GUL138 GUA135:GUD138 GTS135:GTV138 GTK135:GTN138 GTC135:GTF138 GSU135:GSX138 GSM135:GSP138 GSE135:GSH138 GRW135:GRZ138 GRO135:GRR138 GRG135:GRJ138 GQY135:GRB138 GQQ135:GQT138 GQI135:GQL138 GQA135:GQD138 GPS135:GPV138 GPK135:GPN138 GPC135:GPF138 GOU135:GOX138 GOM135:GOP138 GOE135:GOH138 GNW135:GNZ138 GNO135:GNR138 GNG135:GNJ138 GMY135:GNB138 GMQ135:GMT138 GMI135:GML138 GMA135:GMD138 GLS135:GLV138 GLK135:GLN138 GLC135:GLF138 GKU135:GKX138 GKM135:GKP138 GKE135:GKH138 GJW135:GJZ138 GJO135:GJR138 GJG135:GJJ138 GIY135:GJB138 GIQ135:GIT138 GII135:GIL138 GIA135:GID138 GHS135:GHV138 GHK135:GHN138 GHC135:GHF138 GGU135:GGX138 GGM135:GGP138 GGE135:GGH138 GFW135:GFZ138 GFO135:GFR138 GFG135:GFJ138 GEY135:GFB138 GEQ135:GET138 GEI135:GEL138 GEA135:GED138 GDS135:GDV138 GDK135:GDN138 GDC135:GDF138 GCU135:GCX138 GCM135:GCP138 GCE135:GCH138 GBW135:GBZ138 GBO135:GBR138 GBG135:GBJ138 GAY135:GBB138 GAQ135:GAT138 GAI135:GAL138 GAA135:GAD138 FZS135:FZV138 FZK135:FZN138 FZC135:FZF138 FYU135:FYX138 FYM135:FYP138 FYE135:FYH138 FXW135:FXZ138 FXO135:FXR138 FXG135:FXJ138 FWY135:FXB138 FWQ135:FWT138 FWI135:FWL138 FWA135:FWD138 FVS135:FVV138 FVK135:FVN138 FVC135:FVF138 FUU135:FUX138 FUM135:FUP138 FUE135:FUH138 FTW135:FTZ138 FTO135:FTR138 FTG135:FTJ138 FSY135:FTB138 FSQ135:FST138 FSI135:FSL138 FSA135:FSD138 FRS135:FRV138 FRK135:FRN138 FRC135:FRF138 FQU135:FQX138 FQM135:FQP138 FQE135:FQH138 FPW135:FPZ138 FPO135:FPR138 FPG135:FPJ138 FOY135:FPB138 FOQ135:FOT138 FOI135:FOL138 FOA135:FOD138 FNS135:FNV138 FNK135:FNN138 FNC135:FNF138 FMU135:FMX138 FMM135:FMP138 FME135:FMH138 FLW135:FLZ138 FLO135:FLR138 FLG135:FLJ138 FKY135:FLB138 FKQ135:FKT138 FKI135:FKL138 FKA135:FKD138 FJS135:FJV138 FJK135:FJN138 FJC135:FJF138 FIU135:FIX138 FIM135:FIP138 FIE135:FIH138 FHW135:FHZ138 FHO135:FHR138 FHG135:FHJ138 FGY135:FHB138 FGQ135:FGT138 FGI135:FGL138 FGA135:FGD138 FFS135:FFV138 FFK135:FFN138 FFC135:FFF138 FEU135:FEX138 FEM135:FEP138 FEE135:FEH138 FDW135:FDZ138 FDO135:FDR138 FDG135:FDJ138 FCY135:FDB138 FCQ135:FCT138 FCI135:FCL138 FCA135:FCD138 FBS135:FBV138 FBK135:FBN138 FBC135:FBF138 FAU135:FAX138 FAM135:FAP138 FAE135:FAH138 EZW135:EZZ138 EZO135:EZR138 EZG135:EZJ138 EYY135:EZB138 EYQ135:EYT138 EYI135:EYL138 EYA135:EYD138 EXS135:EXV138 EXK135:EXN138 EXC135:EXF138 EWU135:EWX138 EWM135:EWP138 EWE135:EWH138 EVW135:EVZ138 EVO135:EVR138 EVG135:EVJ138 EUY135:EVB138 EUQ135:EUT138 EUI135:EUL138 EUA135:EUD138 ETS135:ETV138 ETK135:ETN138 ETC135:ETF138 ESU135:ESX138 ESM135:ESP138 ESE135:ESH138 ERW135:ERZ138 ERO135:ERR138 ERG135:ERJ138 EQY135:ERB138 EQQ135:EQT138 EQI135:EQL138 EQA135:EQD138 EPS135:EPV138 EPK135:EPN138 EPC135:EPF138 EOU135:EOX138 EOM135:EOP138 EOE135:EOH138 ENW135:ENZ138 ENO135:ENR138 ENG135:ENJ138 EMY135:ENB138 EMQ135:EMT138 EMI135:EML138 EMA135:EMD138 ELS135:ELV138 ELK135:ELN138 ELC135:ELF138 EKU135:EKX138 EKM135:EKP138 EKE135:EKH138 EJW135:EJZ138 EJO135:EJR138 EJG135:EJJ138 EIY135:EJB138 EIQ135:EIT138 EII135:EIL138 EIA135:EID138 EHS135:EHV138 EHK135:EHN138 EHC135:EHF138 EGU135:EGX138 EGM135:EGP138 EGE135:EGH138 EFW135:EFZ138 EFO135:EFR138 EFG135:EFJ138 EEY135:EFB138 EEQ135:EET138 EEI135:EEL138 EEA135:EED138 EDS135:EDV138 EDK135:EDN138 EDC135:EDF138 ECU135:ECX138 ECM135:ECP138 ECE135:ECH138 EBW135:EBZ138 EBO135:EBR138 EBG135:EBJ138 EAY135:EBB138 EAQ135:EAT138 EAI135:EAL138 EAA135:EAD138 DZS135:DZV138 DZK135:DZN138 DZC135:DZF138 DYU135:DYX138 DYM135:DYP138 DYE135:DYH138 DXW135:DXZ138 DXO135:DXR138 DXG135:DXJ138 DWY135:DXB138 DWQ135:DWT138 DWI135:DWL138 DWA135:DWD138 DVS135:DVV138 DVK135:DVN138 DVC135:DVF138 DUU135:DUX138 DUM135:DUP138 DUE135:DUH138 DTW135:DTZ138 DTO135:DTR138 DTG135:DTJ138 DSY135:DTB138 DSQ135:DST138 DSI135:DSL138 DSA135:DSD138 DRS135:DRV138 DRK135:DRN138 DRC135:DRF138 DQU135:DQX138 DQM135:DQP138 DQE135:DQH138 DPW135:DPZ138 DPO135:DPR138 DPG135:DPJ138 DOY135:DPB138 DOQ135:DOT138 DOI135:DOL138 DOA135:DOD138 DNS135:DNV138 DNK135:DNN138 DNC135:DNF138 DMU135:DMX138 DMM135:DMP138 DME135:DMH138 DLW135:DLZ138 DLO135:DLR138 DLG135:DLJ138 DKY135:DLB138 DKQ135:DKT138 DKI135:DKL138 DKA135:DKD138 DJS135:DJV138 DJK135:DJN138 DJC135:DJF138 DIU135:DIX138 DIM135:DIP138 DIE135:DIH138 DHW135:DHZ138 DHO135:DHR138 DHG135:DHJ138 DGY135:DHB138 DGQ135:DGT138 DGI135:DGL138 DGA135:DGD138 DFS135:DFV138 DFK135:DFN138 DFC135:DFF138 DEU135:DEX138 DEM135:DEP138 DEE135:DEH138 DDW135:DDZ138 DDO135:DDR138 DDG135:DDJ138 DCY135:DDB138 DCQ135:DCT138 DCI135:DCL138 DCA135:DCD138 DBS135:DBV138 DBK135:DBN138 DBC135:DBF138 DAU135:DAX138 DAM135:DAP138 DAE135:DAH138 CZW135:CZZ138 CZO135:CZR138 CZG135:CZJ138 CYY135:CZB138 CYQ135:CYT138 CYI135:CYL138 CYA135:CYD138 CXS135:CXV138 CXK135:CXN138 CXC135:CXF138 CWU135:CWX138 CWM135:CWP138 CWE135:CWH138 CVW135:CVZ138 CVO135:CVR138 CVG135:CVJ138 CUY135:CVB138 CUQ135:CUT138 CUI135:CUL138 CUA135:CUD138 CTS135:CTV138 CTK135:CTN138 CTC135:CTF138 CSU135:CSX138 CSM135:CSP138 CSE135:CSH138 CRW135:CRZ138 CRO135:CRR138 CRG135:CRJ138 CQY135:CRB138 CQQ135:CQT138 CQI135:CQL138 CQA135:CQD138 CPS135:CPV138 CPK135:CPN138 CPC135:CPF138 COU135:COX138 COM135:COP138 COE135:COH138 CNW135:CNZ138 CNO135:CNR138 CNG135:CNJ138 CMY135:CNB138 CMQ135:CMT138 CMI135:CML138 CMA135:CMD138 CLS135:CLV138 CLK135:CLN138 CLC135:CLF138 CKU135:CKX138 CKM135:CKP138 CKE135:CKH138 CJW135:CJZ138 CJO135:CJR138 CJG135:CJJ138 CIY135:CJB138 CIQ135:CIT138 CII135:CIL138 CIA135:CID138 CHS135:CHV138 CHK135:CHN138 CHC135:CHF138 CGU135:CGX138 CGM135:CGP138 CGE135:CGH138 CFW135:CFZ138 CFO135:CFR138 CFG135:CFJ138 CEY135:CFB138 CEQ135:CET138 CEI135:CEL138 CEA135:CED138 CDS135:CDV138 CDK135:CDN138 CDC135:CDF138 CCU135:CCX138 CCM135:CCP138 CCE135:CCH138 CBW135:CBZ138 CBO135:CBR138 CBG135:CBJ138 CAY135:CBB138 CAQ135:CAT138 CAI135:CAL138 CAA135:CAD138 BZS135:BZV138 BZK135:BZN138 BZC135:BZF138 BYU135:BYX138 BYM135:BYP138 BYE135:BYH138 BXW135:BXZ138 BXO135:BXR138 BXG135:BXJ138 BWY135:BXB138 BWQ135:BWT138 BWI135:BWL138 BWA135:BWD138 BVS135:BVV138 BVK135:BVN138 BVC135:BVF138 BUU135:BUX138 BUM135:BUP138 BUE135:BUH138 BTW135:BTZ138 BTO135:BTR138 BTG135:BTJ138 BSY135:BTB138 BSQ135:BST138 BSI135:BSL138 BSA135:BSD138 BRS135:BRV138 BRK135:BRN138 BRC135:BRF138 BQU135:BQX138 BQM135:BQP138 BQE135:BQH138 BPW135:BPZ138 BPO135:BPR138 BPG135:BPJ138 BOY135:BPB138 BOQ135:BOT138 BOI135:BOL138 BOA135:BOD138 BNS135:BNV138 BNK135:BNN138 BNC135:BNF138 BMU135:BMX138 BMM135:BMP138 BME135:BMH138 BLW135:BLZ138 BLO135:BLR138 BLG135:BLJ138 BKY135:BLB138 BKQ135:BKT138 BKI135:BKL138 BKA135:BKD138 BJS135:BJV138 BJK135:BJN138 BJC135:BJF138 BIU135:BIX138 BIM135:BIP138 BIE135:BIH138 BHW135:BHZ138 BHO135:BHR138 BHG135:BHJ138 BGY135:BHB138 BGQ135:BGT138 BGI135:BGL138 BGA135:BGD138 BFS135:BFV138 BFK135:BFN138 BFC135:BFF138 BEU135:BEX138 BEM135:BEP138 BEE135:BEH138 BDW135:BDZ138 BDO135:BDR138 BDG135:BDJ138 BCY135:BDB138 BCQ135:BCT138 BCI135:BCL138 BCA135:BCD138 BBS135:BBV138 BBK135:BBN138 BBC135:BBF138 BAU135:BAX138 BAM135:BAP138 BAE135:BAH138 AZW135:AZZ138 AZO135:AZR138 AZG135:AZJ138 AYY135:AZB138 AYQ135:AYT138 AYI135:AYL138 AYA135:AYD138 AXS135:AXV138 AXK135:AXN138 AXC135:AXF138 AWU135:AWX138 AWM135:AWP138 AWE135:AWH138 AVW135:AVZ138 AVO135:AVR138 AVG135:AVJ138 AUY135:AVB138 AUQ135:AUT138 AUI135:AUL138 AUA135:AUD138 ATS135:ATV138 ATK135:ATN138 ATC135:ATF138 ASU135:ASX138 ASM135:ASP138 ASE135:ASH138 ARW135:ARZ138 ARO135:ARR138 ARG135:ARJ138 AQY135:ARB138 AQQ135:AQT138 AQI135:AQL138 AQA135:AQD138 APS135:APV138 APK135:APN138 APC135:APF138 AOU135:AOX138 AOM135:AOP138 AOE135:AOH138 ANW135:ANZ138 ANO135:ANR138 ANG135:ANJ138 AMY135:ANB138 AMQ135:AMT138 AMI135:AML138 AMA135:AMD138 ALS135:ALV138 ALK135:ALN138 ALC135:ALF138 AKU135:AKX138 AKM135:AKP138 AKE135:AKH138 AJW135:AJZ138 AJO135:AJR138 AJG135:AJJ138 AIY135:AJB138 AIQ135:AIT138 AII135:AIL138 AIA135:AID138 AHS135:AHV138 AHK135:AHN138 AHC135:AHF138 AGU135:AGX138 AGM135:AGP138 AGE135:AGH138 AFW135:AFZ138 AFO135:AFR138 AFG135:AFJ138 AEY135:AFB138 AEQ135:AET138 AEI135:AEL138 AEA135:AED138 ADS135:ADV138 ADK135:ADN138 ADC135:ADF138 ACU135:ACX138 ACM135:ACP138 ACE135:ACH138 ABW135:ABZ138 ABO135:ABR138 ABG135:ABJ138 AAY135:ABB138 AAQ135:AAT138 AAI135:AAL138 AAA135:AAD138 ZS135:ZV138 ZK135:ZN138 ZC135:ZF138 YU135:YX138 YM135:YP138 YE135:YH138 XW135:XZ138 XO135:XR138 XG135:XJ138 WY135:XB138 WQ135:WT138 WI135:WL138 WA135:WD138 VS135:VV138 VK135:VN138 VC135:VF138 UU135:UX138 UM135:UP138 UE135:UH138 TW135:TZ138 TO135:TR138 TG135:TJ138 SY135:TB138 SQ135:ST138 SI135:SL138 SA135:SD138 RS135:RV138 RK135:RN138 RC135:RF138 QU135:QX138 QM135:QP138 QE135:QH138 PW135:PZ138 PO135:PR138 PG135:PJ138 OY135:PB138 OQ135:OT138 OI135:OL138 OA135:OD138 NS135:NV138 NK135:NN138 NC135:NF138 MU135:MX138 MM135:MP138 ME135:MH138 LW135:LZ138 LO135:LR138 LG135:LJ138 KY135:LB138 KQ135:KT138 KI135:KL138 KA135:KD138 JS135:JV138 JK135:JN138 JC135:JF138 IU135:IX138 IM135:IP138 IE135:IH138 HW135:HZ138 HO135:HR138 HG135:HJ138 GY135:HB138 GQ135:GT138 GI135:GL138 GA135:GD138 FS135:FV138 FK135:FN138 FC135:FF138 EU135:EX138 EM135:EP138 EE135:EH138 DW135:DZ138 DO135:DR138 DG135:DJ138 CY135:DB138 CQ135:CT138 CI135:CL138 CA135:CD138 BS135:BV138 BK135:BN138 BC135:BF138 AU135:AX138 AM135:AP138 AE135:AH138 W135:Z138 O135:R138 G65410:G65421 O72:R82 W72:Z82 AE72:AH82 AM72:AP82 AU72:AX82 BC72:BF82 BK72:BN82 BS72:BV82 CA72:CD82 CI72:CL82 CQ72:CT82 CY72:DB82 DG72:DJ82 DO72:DR82 DW72:DZ82 EE72:EH82 EM72:EP82 EU72:EX82 FC72:FF82 FK72:FN82 FS72:FV82 GA72:GD82 GI72:GL82 GQ72:GT82 GY72:HB82 HG72:HJ82 HO72:HR82 HW72:HZ82 IE72:IH82 IM72:IP82 IU72:IX82 JC72:JF82 JK72:JN82 JS72:JV82 KA72:KD82 KI72:KL82 KQ72:KT82 KY72:LB82 LG72:LJ82 LO72:LR82 LW72:LZ82 ME72:MH82 MM72:MP82 MU72:MX82 NC72:NF82 NK72:NN82 NS72:NV82 OA72:OD82 OI72:OL82 OQ72:OT82 OY72:PB82 PG72:PJ82 PO72:PR82 PW72:PZ82 QE72:QH82 QM72:QP82 QU72:QX82 RC72:RF82 RK72:RN82 RS72:RV82 SA72:SD82 SI72:SL82 SQ72:ST82 SY72:TB82 TG72:TJ82 TO72:TR82 TW72:TZ82 UE72:UH82 UM72:UP82 UU72:UX82 VC72:VF82 VK72:VN82 VS72:VV82 WA72:WD82 WI72:WL82 WQ72:WT82 WY72:XB82 XG72:XJ82 XO72:XR82 XW72:XZ82 YE72:YH82 YM72:YP82 YU72:YX82 ZC72:ZF82 ZK72:ZN82 ZS72:ZV82 AAA72:AAD82 AAI72:AAL82 AAQ72:AAT82 AAY72:ABB82 ABG72:ABJ82 ABO72:ABR82 ABW72:ABZ82 ACE72:ACH82 ACM72:ACP82 ACU72:ACX82 ADC72:ADF82 ADK72:ADN82 ADS72:ADV82 AEA72:AED82 AEI72:AEL82 AEQ72:AET82 AEY72:AFB82 AFG72:AFJ82 AFO72:AFR82 AFW72:AFZ82 AGE72:AGH82 AGM72:AGP82 AGU72:AGX82 AHC72:AHF82 AHK72:AHN82 AHS72:AHV82 AIA72:AID82 AII72:AIL82 AIQ72:AIT82 AIY72:AJB82 AJG72:AJJ82 AJO72:AJR82 AJW72:AJZ82 AKE72:AKH82 AKM72:AKP82 AKU72:AKX82 ALC72:ALF82 ALK72:ALN82 ALS72:ALV82 AMA72:AMD82 AMI72:AML82 AMQ72:AMT82 AMY72:ANB82 ANG72:ANJ82 ANO72:ANR82 ANW72:ANZ82 AOE72:AOH82 AOM72:AOP82 AOU72:AOX82 APC72:APF82 APK72:APN82 APS72:APV82 AQA72:AQD82 AQI72:AQL82 AQQ72:AQT82 AQY72:ARB82 ARG72:ARJ82 ARO72:ARR82 ARW72:ARZ82 ASE72:ASH82 ASM72:ASP82 ASU72:ASX82 ATC72:ATF82 ATK72:ATN82 ATS72:ATV82 AUA72:AUD82 AUI72:AUL82 AUQ72:AUT82 AUY72:AVB82 AVG72:AVJ82 AVO72:AVR82 AVW72:AVZ82 AWE72:AWH82 AWM72:AWP82 AWU72:AWX82 AXC72:AXF82 AXK72:AXN82 AXS72:AXV82 AYA72:AYD82 AYI72:AYL82 AYQ72:AYT82 AYY72:AZB82 AZG72:AZJ82 AZO72:AZR82 AZW72:AZZ82 BAE72:BAH82 BAM72:BAP82 BAU72:BAX82 BBC72:BBF82 BBK72:BBN82 BBS72:BBV82 BCA72:BCD82 BCI72:BCL82 BCQ72:BCT82 BCY72:BDB82 BDG72:BDJ82 BDO72:BDR82 BDW72:BDZ82 BEE72:BEH82 BEM72:BEP82 BEU72:BEX82 BFC72:BFF82 BFK72:BFN82 BFS72:BFV82 BGA72:BGD82 BGI72:BGL82 BGQ72:BGT82 BGY72:BHB82 BHG72:BHJ82 BHO72:BHR82 BHW72:BHZ82 BIE72:BIH82 BIM72:BIP82 BIU72:BIX82 BJC72:BJF82 BJK72:BJN82 BJS72:BJV82 BKA72:BKD82 BKI72:BKL82 BKQ72:BKT82 BKY72:BLB82 BLG72:BLJ82 BLO72:BLR82 BLW72:BLZ82 BME72:BMH82 BMM72:BMP82 BMU72:BMX82 BNC72:BNF82 BNK72:BNN82 BNS72:BNV82 BOA72:BOD82 BOI72:BOL82 BOQ72:BOT82 BOY72:BPB82 BPG72:BPJ82 BPO72:BPR82 BPW72:BPZ82 BQE72:BQH82 BQM72:BQP82 BQU72:BQX82 BRC72:BRF82 BRK72:BRN82 BRS72:BRV82 BSA72:BSD82 BSI72:BSL82 BSQ72:BST82 BSY72:BTB82 BTG72:BTJ82 BTO72:BTR82 BTW72:BTZ82 BUE72:BUH82 BUM72:BUP82 BUU72:BUX82 BVC72:BVF82 BVK72:BVN82 BVS72:BVV82 BWA72:BWD82 BWI72:BWL82 BWQ72:BWT82 BWY72:BXB82 BXG72:BXJ82 BXO72:BXR82 BXW72:BXZ82 BYE72:BYH82 BYM72:BYP82 BYU72:BYX82 BZC72:BZF82 BZK72:BZN82 BZS72:BZV82 CAA72:CAD82 CAI72:CAL82 CAQ72:CAT82 CAY72:CBB82 CBG72:CBJ82 CBO72:CBR82 CBW72:CBZ82 CCE72:CCH82 CCM72:CCP82 CCU72:CCX82 CDC72:CDF82 CDK72:CDN82 CDS72:CDV82 CEA72:CED82 CEI72:CEL82 CEQ72:CET82 CEY72:CFB82 CFG72:CFJ82 CFO72:CFR82 CFW72:CFZ82 CGE72:CGH82 CGM72:CGP82 CGU72:CGX82 CHC72:CHF82 CHK72:CHN82 CHS72:CHV82 CIA72:CID82 CII72:CIL82 CIQ72:CIT82 CIY72:CJB82 CJG72:CJJ82 CJO72:CJR82 CJW72:CJZ82 CKE72:CKH82 CKM72:CKP82 CKU72:CKX82 CLC72:CLF82 CLK72:CLN82 CLS72:CLV82 CMA72:CMD82 CMI72:CML82 CMQ72:CMT82 CMY72:CNB82 CNG72:CNJ82 CNO72:CNR82 CNW72:CNZ82 COE72:COH82 COM72:COP82 COU72:COX82 CPC72:CPF82 CPK72:CPN82 CPS72:CPV82 CQA72:CQD82 CQI72:CQL82 CQQ72:CQT82 CQY72:CRB82 CRG72:CRJ82 CRO72:CRR82 CRW72:CRZ82 CSE72:CSH82 CSM72:CSP82 CSU72:CSX82 CTC72:CTF82 CTK72:CTN82 CTS72:CTV82 CUA72:CUD82 CUI72:CUL82 CUQ72:CUT82 CUY72:CVB82 CVG72:CVJ82 CVO72:CVR82 CVW72:CVZ82 CWE72:CWH82 CWM72:CWP82 CWU72:CWX82 CXC72:CXF82 CXK72:CXN82 CXS72:CXV82 CYA72:CYD82 CYI72:CYL82 CYQ72:CYT82 CYY72:CZB82 CZG72:CZJ82 CZO72:CZR82 CZW72:CZZ82 DAE72:DAH82 DAM72:DAP82 DAU72:DAX82 DBC72:DBF82 DBK72:DBN82 DBS72:DBV82 DCA72:DCD82 DCI72:DCL82 DCQ72:DCT82 DCY72:DDB82 DDG72:DDJ82 DDO72:DDR82 DDW72:DDZ82 DEE72:DEH82 DEM72:DEP82 DEU72:DEX82 DFC72:DFF82 DFK72:DFN82 DFS72:DFV82 DGA72:DGD82 DGI72:DGL82 DGQ72:DGT82 DGY72:DHB82 DHG72:DHJ82 DHO72:DHR82 DHW72:DHZ82 DIE72:DIH82 DIM72:DIP82 DIU72:DIX82 DJC72:DJF82 DJK72:DJN82 DJS72:DJV82 DKA72:DKD82 DKI72:DKL82 DKQ72:DKT82 DKY72:DLB82 DLG72:DLJ82 DLO72:DLR82 DLW72:DLZ82 DME72:DMH82 DMM72:DMP82 DMU72:DMX82 DNC72:DNF82 DNK72:DNN82 DNS72:DNV82 DOA72:DOD82 DOI72:DOL82 DOQ72:DOT82 DOY72:DPB82 DPG72:DPJ82 DPO72:DPR82 DPW72:DPZ82 DQE72:DQH82 DQM72:DQP82 DQU72:DQX82 DRC72:DRF82 DRK72:DRN82 DRS72:DRV82 DSA72:DSD82 DSI72:DSL82 DSQ72:DST82 DSY72:DTB82 DTG72:DTJ82 DTO72:DTR82 DTW72:DTZ82 DUE72:DUH82 DUM72:DUP82 DUU72:DUX82 DVC72:DVF82 DVK72:DVN82 DVS72:DVV82 DWA72:DWD82 DWI72:DWL82 DWQ72:DWT82 DWY72:DXB82 DXG72:DXJ82 DXO72:DXR82 DXW72:DXZ82 DYE72:DYH82 DYM72:DYP82 DYU72:DYX82 DZC72:DZF82 DZK72:DZN82 DZS72:DZV82 EAA72:EAD82 EAI72:EAL82 EAQ72:EAT82 EAY72:EBB82 EBG72:EBJ82 EBO72:EBR82 EBW72:EBZ82 ECE72:ECH82 ECM72:ECP82 ECU72:ECX82 EDC72:EDF82 EDK72:EDN82 EDS72:EDV82 EEA72:EED82 EEI72:EEL82 EEQ72:EET82 EEY72:EFB82 EFG72:EFJ82 EFO72:EFR82 EFW72:EFZ82 EGE72:EGH82 EGM72:EGP82 EGU72:EGX82 EHC72:EHF82 EHK72:EHN82 EHS72:EHV82 EIA72:EID82 EII72:EIL82 EIQ72:EIT82 EIY72:EJB82 EJG72:EJJ82 EJO72:EJR82 EJW72:EJZ82 EKE72:EKH82 EKM72:EKP82 EKU72:EKX82 ELC72:ELF82 ELK72:ELN82 ELS72:ELV82 EMA72:EMD82 EMI72:EML82 EMQ72:EMT82 EMY72:ENB82 ENG72:ENJ82 ENO72:ENR82 ENW72:ENZ82 EOE72:EOH82 EOM72:EOP82 EOU72:EOX82 EPC72:EPF82 EPK72:EPN82 EPS72:EPV82 EQA72:EQD82 EQI72:EQL82 EQQ72:EQT82 EQY72:ERB82 ERG72:ERJ82 ERO72:ERR82 ERW72:ERZ82 ESE72:ESH82 ESM72:ESP82 ESU72:ESX82 ETC72:ETF82 ETK72:ETN82 ETS72:ETV82 EUA72:EUD82 EUI72:EUL82 EUQ72:EUT82 EUY72:EVB82 EVG72:EVJ82 EVO72:EVR82 EVW72:EVZ82 EWE72:EWH82 EWM72:EWP82 EWU72:EWX82 EXC72:EXF82 EXK72:EXN82 EXS72:EXV82 EYA72:EYD82 EYI72:EYL82 EYQ72:EYT82 EYY72:EZB82 EZG72:EZJ82 EZO72:EZR82 EZW72:EZZ82 FAE72:FAH82 FAM72:FAP82 FAU72:FAX82 FBC72:FBF82 FBK72:FBN82 FBS72:FBV82 FCA72:FCD82 FCI72:FCL82 FCQ72:FCT82 FCY72:FDB82 FDG72:FDJ82 FDO72:FDR82 FDW72:FDZ82 FEE72:FEH82 FEM72:FEP82 FEU72:FEX82 FFC72:FFF82 FFK72:FFN82 FFS72:FFV82 FGA72:FGD82 FGI72:FGL82 FGQ72:FGT82 FGY72:FHB82 FHG72:FHJ82 FHO72:FHR82 FHW72:FHZ82 FIE72:FIH82 FIM72:FIP82 FIU72:FIX82 FJC72:FJF82 FJK72:FJN82 FJS72:FJV82 FKA72:FKD82 FKI72:FKL82 FKQ72:FKT82 FKY72:FLB82 FLG72:FLJ82 FLO72:FLR82 FLW72:FLZ82 FME72:FMH82 FMM72:FMP82 FMU72:FMX82 FNC72:FNF82 FNK72:FNN82 FNS72:FNV82 FOA72:FOD82 FOI72:FOL82 FOQ72:FOT82 FOY72:FPB82 FPG72:FPJ82 FPO72:FPR82 FPW72:FPZ82 FQE72:FQH82 FQM72:FQP82 FQU72:FQX82 FRC72:FRF82 FRK72:FRN82 FRS72:FRV82 FSA72:FSD82 FSI72:FSL82 FSQ72:FST82 FSY72:FTB82 FTG72:FTJ82 FTO72:FTR82 FTW72:FTZ82 FUE72:FUH82 FUM72:FUP82 FUU72:FUX82 FVC72:FVF82 FVK72:FVN82 FVS72:FVV82 FWA72:FWD82 FWI72:FWL82 FWQ72:FWT82 FWY72:FXB82 FXG72:FXJ82 FXO72:FXR82 FXW72:FXZ82 FYE72:FYH82 FYM72:FYP82 FYU72:FYX82 FZC72:FZF82 FZK72:FZN82 FZS72:FZV82 GAA72:GAD82 GAI72:GAL82 GAQ72:GAT82 GAY72:GBB82 GBG72:GBJ82 GBO72:GBR82 GBW72:GBZ82 GCE72:GCH82 GCM72:GCP82 GCU72:GCX82 GDC72:GDF82 GDK72:GDN82 GDS72:GDV82 GEA72:GED82 GEI72:GEL82 GEQ72:GET82 GEY72:GFB82 GFG72:GFJ82 GFO72:GFR82 GFW72:GFZ82 GGE72:GGH82 GGM72:GGP82 GGU72:GGX82 GHC72:GHF82 GHK72:GHN82 GHS72:GHV82 GIA72:GID82 GII72:GIL82 GIQ72:GIT82 GIY72:GJB82 GJG72:GJJ82 GJO72:GJR82 GJW72:GJZ82 GKE72:GKH82 GKM72:GKP82 GKU72:GKX82 GLC72:GLF82 GLK72:GLN82 GLS72:GLV82 GMA72:GMD82 GMI72:GML82 GMQ72:GMT82 GMY72:GNB82 GNG72:GNJ82 GNO72:GNR82 GNW72:GNZ82 GOE72:GOH82 GOM72:GOP82 GOU72:GOX82 GPC72:GPF82 GPK72:GPN82 GPS72:GPV82 GQA72:GQD82 GQI72:GQL82 GQQ72:GQT82 GQY72:GRB82 GRG72:GRJ82 GRO72:GRR82 GRW72:GRZ82 GSE72:GSH82 GSM72:GSP82 GSU72:GSX82 GTC72:GTF82 GTK72:GTN82 GTS72:GTV82 GUA72:GUD82 GUI72:GUL82 GUQ72:GUT82 GUY72:GVB82 GVG72:GVJ82 GVO72:GVR82 GVW72:GVZ82 GWE72:GWH82 GWM72:GWP82 GWU72:GWX82 GXC72:GXF82 GXK72:GXN82 GXS72:GXV82 GYA72:GYD82 GYI72:GYL82 GYQ72:GYT82 GYY72:GZB82 GZG72:GZJ82 GZO72:GZR82 GZW72:GZZ82 HAE72:HAH82 HAM72:HAP82 HAU72:HAX82 HBC72:HBF82 HBK72:HBN82 HBS72:HBV82 HCA72:HCD82 HCI72:HCL82 HCQ72:HCT82 HCY72:HDB82 HDG72:HDJ82 HDO72:HDR82 HDW72:HDZ82 HEE72:HEH82 HEM72:HEP82 HEU72:HEX82 HFC72:HFF82 HFK72:HFN82 HFS72:HFV82 HGA72:HGD82 HGI72:HGL82 HGQ72:HGT82 HGY72:HHB82 HHG72:HHJ82 HHO72:HHR82 HHW72:HHZ82 HIE72:HIH82 HIM72:HIP82 HIU72:HIX82 HJC72:HJF82 HJK72:HJN82 HJS72:HJV82 HKA72:HKD82 HKI72:HKL82 HKQ72:HKT82 HKY72:HLB82 HLG72:HLJ82 HLO72:HLR82 HLW72:HLZ82 HME72:HMH82 HMM72:HMP82 HMU72:HMX82 HNC72:HNF82 HNK72:HNN82 HNS72:HNV82 HOA72:HOD82 HOI72:HOL82 HOQ72:HOT82 HOY72:HPB82 HPG72:HPJ82 HPO72:HPR82 HPW72:HPZ82 HQE72:HQH82 HQM72:HQP82 HQU72:HQX82 HRC72:HRF82 HRK72:HRN82 HRS72:HRV82 HSA72:HSD82 HSI72:HSL82 HSQ72:HST82 HSY72:HTB82 HTG72:HTJ82 HTO72:HTR82 HTW72:HTZ82 HUE72:HUH82 HUM72:HUP82 HUU72:HUX82 HVC72:HVF82 HVK72:HVN82 HVS72:HVV82 HWA72:HWD82 HWI72:HWL82 HWQ72:HWT82 HWY72:HXB82 HXG72:HXJ82 HXO72:HXR82 HXW72:HXZ82 HYE72:HYH82 HYM72:HYP82 HYU72:HYX82 HZC72:HZF82 HZK72:HZN82 HZS72:HZV82 IAA72:IAD82 IAI72:IAL82 IAQ72:IAT82 IAY72:IBB82 IBG72:IBJ82 IBO72:IBR82 IBW72:IBZ82 ICE72:ICH82 ICM72:ICP82 ICU72:ICX82 IDC72:IDF82 IDK72:IDN82 IDS72:IDV82 IEA72:IED82 IEI72:IEL82 IEQ72:IET82 IEY72:IFB82 IFG72:IFJ82 IFO72:IFR82 IFW72:IFZ82 IGE72:IGH82 IGM72:IGP82 IGU72:IGX82 IHC72:IHF82 IHK72:IHN82 IHS72:IHV82 IIA72:IID82 III72:IIL82 IIQ72:IIT82 IIY72:IJB82 IJG72:IJJ82 IJO72:IJR82 IJW72:IJZ82 IKE72:IKH82 IKM72:IKP82 IKU72:IKX82 ILC72:ILF82 ILK72:ILN82 ILS72:ILV82 IMA72:IMD82 IMI72:IML82 IMQ72:IMT82 IMY72:INB82 ING72:INJ82 INO72:INR82 INW72:INZ82 IOE72:IOH82 IOM72:IOP82 IOU72:IOX82 IPC72:IPF82 IPK72:IPN82 IPS72:IPV82 IQA72:IQD82 IQI72:IQL82 IQQ72:IQT82 IQY72:IRB82 IRG72:IRJ82 IRO72:IRR82 IRW72:IRZ82 ISE72:ISH82 ISM72:ISP82 ISU72:ISX82 ITC72:ITF82 ITK72:ITN82 ITS72:ITV82 IUA72:IUD82 IUI72:IUL82 IUQ72:IUT82 IUY72:IVB82 IVG72:IVJ82 IVO72:IVR82 IVW72:IVZ82 IWE72:IWH82 IWM72:IWP82 IWU72:IWX82 IXC72:IXF82 IXK72:IXN82 IXS72:IXV82 IYA72:IYD82 IYI72:IYL82 IYQ72:IYT82 IYY72:IZB82 IZG72:IZJ82 IZO72:IZR82 IZW72:IZZ82 JAE72:JAH82 JAM72:JAP82 JAU72:JAX82 JBC72:JBF82 JBK72:JBN82 JBS72:JBV82 JCA72:JCD82 JCI72:JCL82 JCQ72:JCT82 JCY72:JDB82 JDG72:JDJ82 JDO72:JDR82 JDW72:JDZ82 JEE72:JEH82 JEM72:JEP82 JEU72:JEX82 JFC72:JFF82 JFK72:JFN82 JFS72:JFV82 JGA72:JGD82 JGI72:JGL82 JGQ72:JGT82 JGY72:JHB82 JHG72:JHJ82 JHO72:JHR82 JHW72:JHZ82 JIE72:JIH82 JIM72:JIP82 JIU72:JIX82 JJC72:JJF82 JJK72:JJN82 JJS72:JJV82 JKA72:JKD82 JKI72:JKL82 JKQ72:JKT82 JKY72:JLB82 JLG72:JLJ82 JLO72:JLR82 JLW72:JLZ82 JME72:JMH82 JMM72:JMP82 JMU72:JMX82 JNC72:JNF82 JNK72:JNN82 JNS72:JNV82 JOA72:JOD82 JOI72:JOL82 JOQ72:JOT82 JOY72:JPB82 JPG72:JPJ82 JPO72:JPR82 JPW72:JPZ82 JQE72:JQH82 JQM72:JQP82 JQU72:JQX82 JRC72:JRF82 JRK72:JRN82 JRS72:JRV82 JSA72:JSD82 JSI72:JSL82 JSQ72:JST82 JSY72:JTB82 JTG72:JTJ82 JTO72:JTR82 JTW72:JTZ82 JUE72:JUH82 JUM72:JUP82 JUU72:JUX82 JVC72:JVF82 JVK72:JVN82 JVS72:JVV82 JWA72:JWD82 JWI72:JWL82 JWQ72:JWT82 JWY72:JXB82 JXG72:JXJ82 JXO72:JXR82 JXW72:JXZ82 JYE72:JYH82 JYM72:JYP82 JYU72:JYX82 JZC72:JZF82 JZK72:JZN82 JZS72:JZV82 KAA72:KAD82 KAI72:KAL82 KAQ72:KAT82 KAY72:KBB82 KBG72:KBJ82 KBO72:KBR82 KBW72:KBZ82 KCE72:KCH82 KCM72:KCP82 KCU72:KCX82 KDC72:KDF82 KDK72:KDN82 KDS72:KDV82 KEA72:KED82 KEI72:KEL82 KEQ72:KET82 KEY72:KFB82 KFG72:KFJ82 KFO72:KFR82 KFW72:KFZ82 KGE72:KGH82 KGM72:KGP82 KGU72:KGX82 KHC72:KHF82 KHK72:KHN82 KHS72:KHV82 KIA72:KID82 KII72:KIL82 KIQ72:KIT82 KIY72:KJB82 KJG72:KJJ82 KJO72:KJR82 KJW72:KJZ82 KKE72:KKH82 KKM72:KKP82 KKU72:KKX82 KLC72:KLF82 KLK72:KLN82 KLS72:KLV82 KMA72:KMD82 KMI72:KML82 KMQ72:KMT82 KMY72:KNB82 KNG72:KNJ82 KNO72:KNR82 KNW72:KNZ82 KOE72:KOH82 KOM72:KOP82 KOU72:KOX82 KPC72:KPF82 KPK72:KPN82 KPS72:KPV82 KQA72:KQD82 KQI72:KQL82 KQQ72:KQT82 KQY72:KRB82 KRG72:KRJ82 KRO72:KRR82 KRW72:KRZ82 KSE72:KSH82 KSM72:KSP82 KSU72:KSX82 KTC72:KTF82 KTK72:KTN82 KTS72:KTV82 KUA72:KUD82 KUI72:KUL82 KUQ72:KUT82 KUY72:KVB82 KVG72:KVJ82 KVO72:KVR82 KVW72:KVZ82 KWE72:KWH82 KWM72:KWP82 KWU72:KWX82 KXC72:KXF82 KXK72:KXN82 KXS72:KXV82 KYA72:KYD82 KYI72:KYL82 KYQ72:KYT82 KYY72:KZB82 KZG72:KZJ82 KZO72:KZR82 KZW72:KZZ82 LAE72:LAH82 LAM72:LAP82 LAU72:LAX82 LBC72:LBF82 LBK72:LBN82 LBS72:LBV82 LCA72:LCD82 LCI72:LCL82 LCQ72:LCT82 LCY72:LDB82 LDG72:LDJ82 LDO72:LDR82 LDW72:LDZ82 LEE72:LEH82 LEM72:LEP82 LEU72:LEX82 LFC72:LFF82 LFK72:LFN82 LFS72:LFV82 LGA72:LGD82 LGI72:LGL82 LGQ72:LGT82 LGY72:LHB82 LHG72:LHJ82 LHO72:LHR82 LHW72:LHZ82 LIE72:LIH82 LIM72:LIP82 LIU72:LIX82 LJC72:LJF82 LJK72:LJN82 LJS72:LJV82 LKA72:LKD82 LKI72:LKL82 LKQ72:LKT82 LKY72:LLB82 LLG72:LLJ82 LLO72:LLR82 LLW72:LLZ82 LME72:LMH82 LMM72:LMP82 LMU72:LMX82 LNC72:LNF82 LNK72:LNN82 LNS72:LNV82 LOA72:LOD82 LOI72:LOL82 LOQ72:LOT82 LOY72:LPB82 LPG72:LPJ82 LPO72:LPR82 LPW72:LPZ82 LQE72:LQH82 LQM72:LQP82 LQU72:LQX82 LRC72:LRF82 LRK72:LRN82 LRS72:LRV82 LSA72:LSD82 LSI72:LSL82 LSQ72:LST82 LSY72:LTB82 LTG72:LTJ82 LTO72:LTR82 LTW72:LTZ82 LUE72:LUH82 LUM72:LUP82 LUU72:LUX82 LVC72:LVF82 LVK72:LVN82 LVS72:LVV82 LWA72:LWD82 LWI72:LWL82 LWQ72:LWT82 LWY72:LXB82 LXG72:LXJ82 LXO72:LXR82 LXW72:LXZ82 LYE72:LYH82 LYM72:LYP82 LYU72:LYX82 LZC72:LZF82 LZK72:LZN82 LZS72:LZV82 MAA72:MAD82 MAI72:MAL82 MAQ72:MAT82 MAY72:MBB82 MBG72:MBJ82 MBO72:MBR82 MBW72:MBZ82 MCE72:MCH82 MCM72:MCP82 MCU72:MCX82 MDC72:MDF82 MDK72:MDN82 MDS72:MDV82 MEA72:MED82 MEI72:MEL82 MEQ72:MET82 MEY72:MFB82 MFG72:MFJ82 MFO72:MFR82 MFW72:MFZ82 MGE72:MGH82 MGM72:MGP82 MGU72:MGX82 MHC72:MHF82 MHK72:MHN82 MHS72:MHV82 MIA72:MID82 MII72:MIL82 MIQ72:MIT82 MIY72:MJB82 MJG72:MJJ82 MJO72:MJR82 MJW72:MJZ82 MKE72:MKH82 MKM72:MKP82 MKU72:MKX82 MLC72:MLF82 MLK72:MLN82 MLS72:MLV82 MMA72:MMD82 MMI72:MML82 MMQ72:MMT82 MMY72:MNB82 MNG72:MNJ82 MNO72:MNR82 MNW72:MNZ82 MOE72:MOH82 MOM72:MOP82 MOU72:MOX82 MPC72:MPF82 MPK72:MPN82 MPS72:MPV82 MQA72:MQD82 MQI72:MQL82 MQQ72:MQT82 MQY72:MRB82 MRG72:MRJ82 MRO72:MRR82 MRW72:MRZ82 MSE72:MSH82 MSM72:MSP82 MSU72:MSX82 MTC72:MTF82 MTK72:MTN82 MTS72:MTV82 MUA72:MUD82 MUI72:MUL82 MUQ72:MUT82 MUY72:MVB82 MVG72:MVJ82 MVO72:MVR82 MVW72:MVZ82 MWE72:MWH82 MWM72:MWP82 MWU72:MWX82 MXC72:MXF82 MXK72:MXN82 MXS72:MXV82 MYA72:MYD82 MYI72:MYL82 MYQ72:MYT82 MYY72:MZB82 MZG72:MZJ82 MZO72:MZR82 MZW72:MZZ82 NAE72:NAH82 NAM72:NAP82 NAU72:NAX82 NBC72:NBF82 NBK72:NBN82 NBS72:NBV82 NCA72:NCD82 NCI72:NCL82 NCQ72:NCT82 NCY72:NDB82 NDG72:NDJ82 NDO72:NDR82 NDW72:NDZ82 NEE72:NEH82 NEM72:NEP82 NEU72:NEX82 NFC72:NFF82 NFK72:NFN82 NFS72:NFV82 NGA72:NGD82 NGI72:NGL82 NGQ72:NGT82 NGY72:NHB82 NHG72:NHJ82 NHO72:NHR82 NHW72:NHZ82 NIE72:NIH82 NIM72:NIP82 NIU72:NIX82 NJC72:NJF82 NJK72:NJN82 NJS72:NJV82 NKA72:NKD82 NKI72:NKL82 NKQ72:NKT82 NKY72:NLB82 NLG72:NLJ82 NLO72:NLR82 NLW72:NLZ82 NME72:NMH82 NMM72:NMP82 NMU72:NMX82 NNC72:NNF82 NNK72:NNN82 NNS72:NNV82 NOA72:NOD82 NOI72:NOL82 NOQ72:NOT82 NOY72:NPB82 NPG72:NPJ82 NPO72:NPR82 NPW72:NPZ82 NQE72:NQH82 NQM72:NQP82 NQU72:NQX82 NRC72:NRF82 NRK72:NRN82 NRS72:NRV82 NSA72:NSD82 NSI72:NSL82 NSQ72:NST82 NSY72:NTB82 NTG72:NTJ82 NTO72:NTR82 NTW72:NTZ82 NUE72:NUH82 NUM72:NUP82 NUU72:NUX82 NVC72:NVF82 NVK72:NVN82 NVS72:NVV82 NWA72:NWD82 NWI72:NWL82 NWQ72:NWT82 NWY72:NXB82 NXG72:NXJ82 NXO72:NXR82 NXW72:NXZ82 NYE72:NYH82 NYM72:NYP82 NYU72:NYX82 NZC72:NZF82 NZK72:NZN82 NZS72:NZV82 OAA72:OAD82 OAI72:OAL82 OAQ72:OAT82 OAY72:OBB82 OBG72:OBJ82 OBO72:OBR82 OBW72:OBZ82 OCE72:OCH82 OCM72:OCP82 OCU72:OCX82 ODC72:ODF82 ODK72:ODN82 ODS72:ODV82 OEA72:OED82 OEI72:OEL82 OEQ72:OET82 OEY72:OFB82 OFG72:OFJ82 OFO72:OFR82 OFW72:OFZ82 OGE72:OGH82 OGM72:OGP82 OGU72:OGX82 OHC72:OHF82 OHK72:OHN82 OHS72:OHV82 OIA72:OID82 OII72:OIL82 OIQ72:OIT82 OIY72:OJB82 OJG72:OJJ82 OJO72:OJR82 OJW72:OJZ82 OKE72:OKH82 OKM72:OKP82 OKU72:OKX82 OLC72:OLF82 OLK72:OLN82 OLS72:OLV82 OMA72:OMD82 OMI72:OML82 OMQ72:OMT82 OMY72:ONB82 ONG72:ONJ82 ONO72:ONR82 ONW72:ONZ82 OOE72:OOH82 OOM72:OOP82 OOU72:OOX82 OPC72:OPF82 OPK72:OPN82 OPS72:OPV82 OQA72:OQD82 OQI72:OQL82 OQQ72:OQT82 OQY72:ORB82 ORG72:ORJ82 ORO72:ORR82 ORW72:ORZ82 OSE72:OSH82 OSM72:OSP82 OSU72:OSX82 OTC72:OTF82 OTK72:OTN82 OTS72:OTV82 OUA72:OUD82 OUI72:OUL82 OUQ72:OUT82 OUY72:OVB82 OVG72:OVJ82 OVO72:OVR82 OVW72:OVZ82 OWE72:OWH82 OWM72:OWP82 OWU72:OWX82 OXC72:OXF82 OXK72:OXN82 OXS72:OXV82 OYA72:OYD82 OYI72:OYL82 OYQ72:OYT82 OYY72:OZB82 OZG72:OZJ82 OZO72:OZR82 OZW72:OZZ82 PAE72:PAH82 PAM72:PAP82 PAU72:PAX82 PBC72:PBF82 PBK72:PBN82 PBS72:PBV82 PCA72:PCD82 PCI72:PCL82 PCQ72:PCT82 PCY72:PDB82 PDG72:PDJ82 PDO72:PDR82 PDW72:PDZ82 PEE72:PEH82 PEM72:PEP82 PEU72:PEX82 PFC72:PFF82 PFK72:PFN82 PFS72:PFV82 PGA72:PGD82 PGI72:PGL82 PGQ72:PGT82 PGY72:PHB82 PHG72:PHJ82 PHO72:PHR82 PHW72:PHZ82 PIE72:PIH82 PIM72:PIP82 PIU72:PIX82 PJC72:PJF82 PJK72:PJN82 PJS72:PJV82 PKA72:PKD82 PKI72:PKL82 PKQ72:PKT82 PKY72:PLB82 PLG72:PLJ82 PLO72:PLR82 PLW72:PLZ82 PME72:PMH82 PMM72:PMP82 PMU72:PMX82 PNC72:PNF82 PNK72:PNN82 PNS72:PNV82 POA72:POD82 POI72:POL82 POQ72:POT82 POY72:PPB82 PPG72:PPJ82 PPO72:PPR82 PPW72:PPZ82 PQE72:PQH82 PQM72:PQP82 PQU72:PQX82 PRC72:PRF82 PRK72:PRN82 PRS72:PRV82 PSA72:PSD82 PSI72:PSL82 PSQ72:PST82 PSY72:PTB82 PTG72:PTJ82 PTO72:PTR82 PTW72:PTZ82 PUE72:PUH82 PUM72:PUP82 PUU72:PUX82 PVC72:PVF82 PVK72:PVN82 PVS72:PVV82 PWA72:PWD82 PWI72:PWL82 PWQ72:PWT82 PWY72:PXB82 PXG72:PXJ82 PXO72:PXR82 PXW72:PXZ82 PYE72:PYH82 PYM72:PYP82 PYU72:PYX82 PZC72:PZF82 PZK72:PZN82 PZS72:PZV82 QAA72:QAD82 QAI72:QAL82 QAQ72:QAT82 QAY72:QBB82 QBG72:QBJ82 QBO72:QBR82 QBW72:QBZ82 QCE72:QCH82 QCM72:QCP82 QCU72:QCX82 QDC72:QDF82 QDK72:QDN82 QDS72:QDV82 QEA72:QED82 QEI72:QEL82 QEQ72:QET82 QEY72:QFB82 QFG72:QFJ82 QFO72:QFR82 QFW72:QFZ82 QGE72:QGH82 QGM72:QGP82 QGU72:QGX82 QHC72:QHF82 QHK72:QHN82 QHS72:QHV82 QIA72:QID82 QII72:QIL82 QIQ72:QIT82 QIY72:QJB82 QJG72:QJJ82 QJO72:QJR82 QJW72:QJZ82 QKE72:QKH82 QKM72:QKP82 QKU72:QKX82 QLC72:QLF82 QLK72:QLN82 QLS72:QLV82 QMA72:QMD82 QMI72:QML82 QMQ72:QMT82 QMY72:QNB82 QNG72:QNJ82 QNO72:QNR82 QNW72:QNZ82 QOE72:QOH82 QOM72:QOP82 QOU72:QOX82 QPC72:QPF82 QPK72:QPN82 QPS72:QPV82 QQA72:QQD82 QQI72:QQL82 QQQ72:QQT82 QQY72:QRB82 QRG72:QRJ82 QRO72:QRR82 QRW72:QRZ82 QSE72:QSH82 QSM72:QSP82 QSU72:QSX82 QTC72:QTF82 QTK72:QTN82 QTS72:QTV82 QUA72:QUD82 QUI72:QUL82 QUQ72:QUT82 QUY72:QVB82 QVG72:QVJ82 QVO72:QVR82 QVW72:QVZ82 QWE72:QWH82 QWM72:QWP82 QWU72:QWX82 QXC72:QXF82 QXK72:QXN82 QXS72:QXV82 QYA72:QYD82 QYI72:QYL82 QYQ72:QYT82 QYY72:QZB82 QZG72:QZJ82 QZO72:QZR82 QZW72:QZZ82 RAE72:RAH82 RAM72:RAP82 RAU72:RAX82 RBC72:RBF82 RBK72:RBN82 RBS72:RBV82 RCA72:RCD82 RCI72:RCL82 RCQ72:RCT82 RCY72:RDB82 RDG72:RDJ82 RDO72:RDR82 RDW72:RDZ82 REE72:REH82 REM72:REP82 REU72:REX82 RFC72:RFF82 RFK72:RFN82 RFS72:RFV82 RGA72:RGD82 RGI72:RGL82 RGQ72:RGT82 RGY72:RHB82 RHG72:RHJ82 RHO72:RHR82 RHW72:RHZ82 RIE72:RIH82 RIM72:RIP82 RIU72:RIX82 RJC72:RJF82 RJK72:RJN82 RJS72:RJV82 RKA72:RKD82 RKI72:RKL82 RKQ72:RKT82 RKY72:RLB82 RLG72:RLJ82 RLO72:RLR82 RLW72:RLZ82 RME72:RMH82 RMM72:RMP82 RMU72:RMX82 RNC72:RNF82 RNK72:RNN82 RNS72:RNV82 ROA72:ROD82 ROI72:ROL82 ROQ72:ROT82 ROY72:RPB82 RPG72:RPJ82 RPO72:RPR82 RPW72:RPZ82 RQE72:RQH82 RQM72:RQP82 RQU72:RQX82 RRC72:RRF82 RRK72:RRN82 RRS72:RRV82 RSA72:RSD82 RSI72:RSL82 RSQ72:RST82 RSY72:RTB82 RTG72:RTJ82 RTO72:RTR82 RTW72:RTZ82 RUE72:RUH82 RUM72:RUP82 RUU72:RUX82 RVC72:RVF82 RVK72:RVN82 RVS72:RVV82 RWA72:RWD82 RWI72:RWL82 RWQ72:RWT82 RWY72:RXB82 RXG72:RXJ82 RXO72:RXR82 RXW72:RXZ82 RYE72:RYH82 RYM72:RYP82 RYU72:RYX82 RZC72:RZF82 RZK72:RZN82 RZS72:RZV82 SAA72:SAD82 SAI72:SAL82 SAQ72:SAT82 SAY72:SBB82 SBG72:SBJ82 SBO72:SBR82 SBW72:SBZ82 SCE72:SCH82 SCM72:SCP82 SCU72:SCX82 SDC72:SDF82 SDK72:SDN82 SDS72:SDV82 SEA72:SED82 SEI72:SEL82 SEQ72:SET82 SEY72:SFB82 SFG72:SFJ82 SFO72:SFR82 SFW72:SFZ82 SGE72:SGH82 SGM72:SGP82 SGU72:SGX82 SHC72:SHF82 SHK72:SHN82 SHS72:SHV82 SIA72:SID82 SII72:SIL82 SIQ72:SIT82 SIY72:SJB82 SJG72:SJJ82 SJO72:SJR82 SJW72:SJZ82 SKE72:SKH82 SKM72:SKP82 SKU72:SKX82 SLC72:SLF82 SLK72:SLN82 SLS72:SLV82 SMA72:SMD82 SMI72:SML82 SMQ72:SMT82 SMY72:SNB82 SNG72:SNJ82 SNO72:SNR82 SNW72:SNZ82 SOE72:SOH82 SOM72:SOP82 SOU72:SOX82 SPC72:SPF82 SPK72:SPN82 SPS72:SPV82 SQA72:SQD82 SQI72:SQL82 SQQ72:SQT82 SQY72:SRB82 SRG72:SRJ82 SRO72:SRR82 SRW72:SRZ82 SSE72:SSH82 SSM72:SSP82 SSU72:SSX82 STC72:STF82 STK72:STN82 STS72:STV82 SUA72:SUD82 SUI72:SUL82 SUQ72:SUT82 SUY72:SVB82 SVG72:SVJ82 SVO72:SVR82 SVW72:SVZ82 SWE72:SWH82 SWM72:SWP82 SWU72:SWX82 SXC72:SXF82 SXK72:SXN82 SXS72:SXV82 SYA72:SYD82 SYI72:SYL82 SYQ72:SYT82 SYY72:SZB82 SZG72:SZJ82 SZO72:SZR82 SZW72:SZZ82 TAE72:TAH82 TAM72:TAP82 TAU72:TAX82 TBC72:TBF82 TBK72:TBN82 TBS72:TBV82 TCA72:TCD82 TCI72:TCL82 TCQ72:TCT82 TCY72:TDB82 TDG72:TDJ82 TDO72:TDR82 TDW72:TDZ82 TEE72:TEH82 TEM72:TEP82 TEU72:TEX82 TFC72:TFF82 TFK72:TFN82 TFS72:TFV82 TGA72:TGD82 TGI72:TGL82 TGQ72:TGT82 TGY72:THB82 THG72:THJ82 THO72:THR82 THW72:THZ82 TIE72:TIH82 TIM72:TIP82 TIU72:TIX82 TJC72:TJF82 TJK72:TJN82 TJS72:TJV82 TKA72:TKD82 TKI72:TKL82 TKQ72:TKT82 TKY72:TLB82 TLG72:TLJ82 TLO72:TLR82 TLW72:TLZ82 TME72:TMH82 TMM72:TMP82 TMU72:TMX82 TNC72:TNF82 TNK72:TNN82 TNS72:TNV82 TOA72:TOD82 TOI72:TOL82 TOQ72:TOT82 TOY72:TPB82 TPG72:TPJ82 TPO72:TPR82 TPW72:TPZ82 TQE72:TQH82 TQM72:TQP82 TQU72:TQX82 TRC72:TRF82 TRK72:TRN82 TRS72:TRV82 TSA72:TSD82 TSI72:TSL82 TSQ72:TST82 TSY72:TTB82 TTG72:TTJ82 TTO72:TTR82 TTW72:TTZ82 TUE72:TUH82 TUM72:TUP82 TUU72:TUX82 TVC72:TVF82 TVK72:TVN82 TVS72:TVV82 TWA72:TWD82 TWI72:TWL82 TWQ72:TWT82 TWY72:TXB82 TXG72:TXJ82 TXO72:TXR82 TXW72:TXZ82 TYE72:TYH82 TYM72:TYP82 TYU72:TYX82 TZC72:TZF82 TZK72:TZN82 TZS72:TZV82 UAA72:UAD82 UAI72:UAL82 UAQ72:UAT82 UAY72:UBB82 UBG72:UBJ82 UBO72:UBR82 UBW72:UBZ82 UCE72:UCH82 UCM72:UCP82 UCU72:UCX82 UDC72:UDF82 UDK72:UDN82 UDS72:UDV82 UEA72:UED82 UEI72:UEL82 UEQ72:UET82 UEY72:UFB82 UFG72:UFJ82 UFO72:UFR82 UFW72:UFZ82 UGE72:UGH82 UGM72:UGP82 UGU72:UGX82 UHC72:UHF82 UHK72:UHN82 UHS72:UHV82 UIA72:UID82 UII72:UIL82 UIQ72:UIT82 UIY72:UJB82 UJG72:UJJ82 UJO72:UJR82 UJW72:UJZ82 UKE72:UKH82 UKM72:UKP82 UKU72:UKX82 ULC72:ULF82 ULK72:ULN82 ULS72:ULV82 UMA72:UMD82 UMI72:UML82 UMQ72:UMT82 UMY72:UNB82 UNG72:UNJ82 UNO72:UNR82 UNW72:UNZ82 UOE72:UOH82 UOM72:UOP82 UOU72:UOX82 UPC72:UPF82 UPK72:UPN82 UPS72:UPV82 UQA72:UQD82 UQI72:UQL82 UQQ72:UQT82 UQY72:URB82 URG72:URJ82 URO72:URR82 URW72:URZ82 USE72:USH82 USM72:USP82 USU72:USX82 UTC72:UTF82 UTK72:UTN82 UTS72:UTV82 UUA72:UUD82 UUI72:UUL82 UUQ72:UUT82 UUY72:UVB82 UVG72:UVJ82 UVO72:UVR82 UVW72:UVZ82 UWE72:UWH82 UWM72:UWP82 UWU72:UWX82 UXC72:UXF82 UXK72:UXN82 UXS72:UXV82 UYA72:UYD82 UYI72:UYL82 UYQ72:UYT82 UYY72:UZB82 UZG72:UZJ82 UZO72:UZR82 UZW72:UZZ82 VAE72:VAH82 VAM72:VAP82 VAU72:VAX82 VBC72:VBF82 VBK72:VBN82 VBS72:VBV82 VCA72:VCD82 VCI72:VCL82 VCQ72:VCT82 VCY72:VDB82 VDG72:VDJ82 VDO72:VDR82 VDW72:VDZ82 VEE72:VEH82 VEM72:VEP82 VEU72:VEX82 VFC72:VFF82 VFK72:VFN82 VFS72:VFV82 VGA72:VGD82 VGI72:VGL82 VGQ72:VGT82 VGY72:VHB82 VHG72:VHJ82 VHO72:VHR82 VHW72:VHZ82 VIE72:VIH82 VIM72:VIP82 VIU72:VIX82 VJC72:VJF82 VJK72:VJN82 VJS72:VJV82 VKA72:VKD82 VKI72:VKL82 VKQ72:VKT82 VKY72:VLB82 VLG72:VLJ82 VLO72:VLR82 VLW72:VLZ82 VME72:VMH82 VMM72:VMP82 VMU72:VMX82 VNC72:VNF82 VNK72:VNN82 VNS72:VNV82 VOA72:VOD82 VOI72:VOL82 VOQ72:VOT82 VOY72:VPB82 VPG72:VPJ82 VPO72:VPR82 VPW72:VPZ82 VQE72:VQH82 VQM72:VQP82 VQU72:VQX82 VRC72:VRF82 VRK72:VRN82 VRS72:VRV82 VSA72:VSD82 VSI72:VSL82 VSQ72:VST82 VSY72:VTB82 VTG72:VTJ82 VTO72:VTR82 VTW72:VTZ82 VUE72:VUH82 VUM72:VUP82 VUU72:VUX82 VVC72:VVF82 VVK72:VVN82 VVS72:VVV82 VWA72:VWD82 VWI72:VWL82 VWQ72:VWT82 VWY72:VXB82 VXG72:VXJ82 VXO72:VXR82 VXW72:VXZ82 VYE72:VYH82 VYM72:VYP82 VYU72:VYX82 VZC72:VZF82 VZK72:VZN82 VZS72:VZV82 WAA72:WAD82 WAI72:WAL82 WAQ72:WAT82 WAY72:WBB82 WBG72:WBJ82 WBO72:WBR82 WBW72:WBZ82 WCE72:WCH82 WCM72:WCP82 WCU72:WCX82 WDC72:WDF82 WDK72:WDN82 WDS72:WDV82 WEA72:WED82 WEI72:WEL82 WEQ72:WET82 WEY72:WFB82 WFG72:WFJ82 WFO72:WFR82 WFW72:WFZ82 WGE72:WGH82 WGM72:WGP82 WGU72:WGX82 WHC72:WHF82 WHK72:WHN82 WHS72:WHV82 WIA72:WID82 WII72:WIL82 WIQ72:WIT82 WIY72:WJB82 WJG72:WJJ82 WJO72:WJR82 WJW72:WJZ82 WKE72:WKH82 WKM72:WKP82 WKU72:WKX82 WLC72:WLF82 WLK72:WLN82 WLS72:WLV82 WMA72:WMD82 WMI72:WML82 WMQ72:WMT82 WMY72:WNB82 WNG72:WNJ82 WNO72:WNR82 WNW72:WNZ82 WOE72:WOH82 WOM72:WOP82 WOU72:WOX82 WPC72:WPF82 WPK72:WPN82 WPS72:WPV82 WQA72:WQD82 WQI72:WQL82 WQQ72:WQT82 WQY72:WRB82 WRG72:WRJ82 WRO72:WRR82 WRW72:WRZ82 WSE72:WSH82 WSM72:WSP82 WSU72:WSX82 WTC72:WTF82 WTK72:WTN82 WTS72:WTV82 WUA72:WUD82 WUI72:WUL82 WUQ72:WUT82 WUY72:WVB82 WVG72:WVJ82 WVO72:WVR82 WVW72:WVZ82 WWE72:WWH82 WWM72:WWP82 WWU72:WWX82 WXC72:WXF82 WXK72:WXN82 WXS72:WXV82 WYA72:WYD82 WYI72:WYL82 WYQ72:WYT82 WYY72:WZB82 WZG72:WZJ82 WZO72:WZR82 WZW72:WZZ82 XAE72:XAH82 XAM72:XAP82 XAU72:XAX82 XBC72:XBF82 XBK72:XBN82 XBS72:XBV82 XCA72:XCD82 XCI72:XCL82 XCQ72:XCT82 XCY72:XDB82 XDG72:XDJ82 XDO72:XDR82 XDW72:XDZ82 XEE72:XEH82 XEM72:XEP82 XEU72:XEX82 O193:R193 W193:Z193 AE193:AH193 AM193:AP193 AU193:AX193 BC193:BF193 BK193:BN193 BS193:BV193 CA193:CD193 CI193:CL193 CQ193:CT193 CY193:DB193 DG193:DJ193 DO193:DR193 DW193:DZ193 EE193:EH193 EM193:EP193 EU193:EX193 FC193:FF193 FK193:FN193 FS193:FV193 GA193:GD193 GI193:GL193 GQ193:GT193 GY193:HB193 HG193:HJ193 HO193:HR193 HW193:HZ193 IE193:IH193 IM193:IP193 IU193:IX193 JC193:JF193 JK193:JN193 JS193:JV193 KA193:KD193 KI193:KL193 KQ193:KT193 KY193:LB193 LG193:LJ193 LO193:LR193 LW193:LZ193 ME193:MH193 MM193:MP193 MU193:MX193 NC193:NF193 NK193:NN193 NS193:NV193 OA193:OD193 OI193:OL193 OQ193:OT193 OY193:PB193 PG193:PJ193 PO193:PR193 PW193:PZ193 QE193:QH193 QM193:QP193 QU193:QX193 RC193:RF193 RK193:RN193 RS193:RV193 SA193:SD193 SI193:SL193 SQ193:ST193 SY193:TB193 TG193:TJ193 TO193:TR193 TW193:TZ193 UE193:UH193 UM193:UP193 UU193:UX193 VC193:VF193 VK193:VN193 VS193:VV193 WA193:WD193 WI193:WL193 WQ193:WT193 WY193:XB193 XG193:XJ193 XO193:XR193 XW193:XZ193 YE193:YH193 YM193:YP193 YU193:YX193 ZC193:ZF193 ZK193:ZN193 ZS193:ZV193 AAA193:AAD193 AAI193:AAL193 AAQ193:AAT193 AAY193:ABB193 ABG193:ABJ193 ABO193:ABR193 ABW193:ABZ193 ACE193:ACH193 ACM193:ACP193 ACU193:ACX193 ADC193:ADF193 ADK193:ADN193 ADS193:ADV193 AEA193:AED193 AEI193:AEL193 AEQ193:AET193 AEY193:AFB193 AFG193:AFJ193 AFO193:AFR193 AFW193:AFZ193 AGE193:AGH193 AGM193:AGP193 AGU193:AGX193 AHC193:AHF193 AHK193:AHN193 AHS193:AHV193 AIA193:AID193 AII193:AIL193 AIQ193:AIT193 AIY193:AJB193 AJG193:AJJ193 AJO193:AJR193 AJW193:AJZ193 AKE193:AKH193 AKM193:AKP193 AKU193:AKX193 ALC193:ALF193 ALK193:ALN193 ALS193:ALV193 AMA193:AMD193 AMI193:AML193 AMQ193:AMT193 AMY193:ANB193 ANG193:ANJ193 ANO193:ANR193 ANW193:ANZ193 AOE193:AOH193 AOM193:AOP193 AOU193:AOX193 APC193:APF193 APK193:APN193 APS193:APV193 AQA193:AQD193 AQI193:AQL193 AQQ193:AQT193 AQY193:ARB193 ARG193:ARJ193 ARO193:ARR193 ARW193:ARZ193 ASE193:ASH193 ASM193:ASP193 ASU193:ASX193 ATC193:ATF193 ATK193:ATN193 ATS193:ATV193 AUA193:AUD193 AUI193:AUL193 AUQ193:AUT193 AUY193:AVB193 AVG193:AVJ193 AVO193:AVR193 AVW193:AVZ193 AWE193:AWH193 AWM193:AWP193 AWU193:AWX193 AXC193:AXF193 AXK193:AXN193 AXS193:AXV193 AYA193:AYD193 AYI193:AYL193 AYQ193:AYT193 AYY193:AZB193 AZG193:AZJ193 AZO193:AZR193 AZW193:AZZ193 BAE193:BAH193 BAM193:BAP193 BAU193:BAX193 BBC193:BBF193 BBK193:BBN193 BBS193:BBV193 BCA193:BCD193 BCI193:BCL193 BCQ193:BCT193 BCY193:BDB193 BDG193:BDJ193 BDO193:BDR193 BDW193:BDZ193 BEE193:BEH193 BEM193:BEP193 BEU193:BEX193 BFC193:BFF193 BFK193:BFN193 BFS193:BFV193 BGA193:BGD193 BGI193:BGL193 BGQ193:BGT193 BGY193:BHB193 BHG193:BHJ193 BHO193:BHR193 BHW193:BHZ193 BIE193:BIH193 BIM193:BIP193 BIU193:BIX193 BJC193:BJF193 BJK193:BJN193 BJS193:BJV193 BKA193:BKD193 BKI193:BKL193 BKQ193:BKT193 BKY193:BLB193 BLG193:BLJ193 BLO193:BLR193 BLW193:BLZ193 BME193:BMH193 BMM193:BMP193 BMU193:BMX193 BNC193:BNF193 BNK193:BNN193 BNS193:BNV193 BOA193:BOD193 BOI193:BOL193 BOQ193:BOT193 BOY193:BPB193 BPG193:BPJ193 BPO193:BPR193 BPW193:BPZ193 BQE193:BQH193 BQM193:BQP193 BQU193:BQX193 BRC193:BRF193 BRK193:BRN193 BRS193:BRV193 BSA193:BSD193 BSI193:BSL193 BSQ193:BST193 BSY193:BTB193 BTG193:BTJ193 BTO193:BTR193 BTW193:BTZ193 BUE193:BUH193 BUM193:BUP193 BUU193:BUX193 BVC193:BVF193 BVK193:BVN193 BVS193:BVV193 BWA193:BWD193 BWI193:BWL193 BWQ193:BWT193 BWY193:BXB193 BXG193:BXJ193 BXO193:BXR193 BXW193:BXZ193 BYE193:BYH193 BYM193:BYP193 BYU193:BYX193 BZC193:BZF193 BZK193:BZN193 BZS193:BZV193 CAA193:CAD193 CAI193:CAL193 CAQ193:CAT193 CAY193:CBB193 CBG193:CBJ193 CBO193:CBR193 CBW193:CBZ193 CCE193:CCH193 CCM193:CCP193 CCU193:CCX193 CDC193:CDF193 CDK193:CDN193 CDS193:CDV193 CEA193:CED193 CEI193:CEL193 CEQ193:CET193 CEY193:CFB193 CFG193:CFJ193 CFO193:CFR193 CFW193:CFZ193 CGE193:CGH193 CGM193:CGP193 CGU193:CGX193 CHC193:CHF193 CHK193:CHN193 CHS193:CHV193 CIA193:CID193 CII193:CIL193 CIQ193:CIT193 CIY193:CJB193 CJG193:CJJ193 CJO193:CJR193 CJW193:CJZ193 CKE193:CKH193 CKM193:CKP193 CKU193:CKX193 CLC193:CLF193 CLK193:CLN193 CLS193:CLV193 CMA193:CMD193 CMI193:CML193 CMQ193:CMT193 CMY193:CNB193 CNG193:CNJ193 CNO193:CNR193 CNW193:CNZ193 COE193:COH193 COM193:COP193 COU193:COX193 CPC193:CPF193 CPK193:CPN193 CPS193:CPV193 CQA193:CQD193 CQI193:CQL193 CQQ193:CQT193 CQY193:CRB193 CRG193:CRJ193 CRO193:CRR193 CRW193:CRZ193 CSE193:CSH193 CSM193:CSP193 CSU193:CSX193 CTC193:CTF193 CTK193:CTN193 CTS193:CTV193 CUA193:CUD193 CUI193:CUL193 CUQ193:CUT193 CUY193:CVB193 CVG193:CVJ193 CVO193:CVR193 CVW193:CVZ193 CWE193:CWH193 CWM193:CWP193 CWU193:CWX193 CXC193:CXF193 CXK193:CXN193 CXS193:CXV193 CYA193:CYD193 CYI193:CYL193 CYQ193:CYT193 CYY193:CZB193 CZG193:CZJ193 CZO193:CZR193 CZW193:CZZ193 DAE193:DAH193 DAM193:DAP193 DAU193:DAX193 DBC193:DBF193 DBK193:DBN193 DBS193:DBV193 DCA193:DCD193 DCI193:DCL193 DCQ193:DCT193 DCY193:DDB193 DDG193:DDJ193 DDO193:DDR193 DDW193:DDZ193 DEE193:DEH193 DEM193:DEP193 DEU193:DEX193 DFC193:DFF193 DFK193:DFN193 DFS193:DFV193 DGA193:DGD193 DGI193:DGL193 DGQ193:DGT193 DGY193:DHB193 DHG193:DHJ193 DHO193:DHR193 DHW193:DHZ193 DIE193:DIH193 DIM193:DIP193 DIU193:DIX193 DJC193:DJF193 DJK193:DJN193 DJS193:DJV193 DKA193:DKD193 DKI193:DKL193 DKQ193:DKT193 DKY193:DLB193 DLG193:DLJ193 DLO193:DLR193 DLW193:DLZ193 DME193:DMH193 DMM193:DMP193 DMU193:DMX193 DNC193:DNF193 DNK193:DNN193 DNS193:DNV193 DOA193:DOD193 DOI193:DOL193 DOQ193:DOT193 DOY193:DPB193 DPG193:DPJ193 DPO193:DPR193 DPW193:DPZ193 DQE193:DQH193 DQM193:DQP193 DQU193:DQX193 DRC193:DRF193 DRK193:DRN193 DRS193:DRV193 DSA193:DSD193 DSI193:DSL193 DSQ193:DST193 DSY193:DTB193 DTG193:DTJ193 DTO193:DTR193 DTW193:DTZ193 DUE193:DUH193 DUM193:DUP193 DUU193:DUX193 DVC193:DVF193 DVK193:DVN193 DVS193:DVV193 DWA193:DWD193 DWI193:DWL193 DWQ193:DWT193 DWY193:DXB193 DXG193:DXJ193 DXO193:DXR193 DXW193:DXZ193 DYE193:DYH193 DYM193:DYP193 DYU193:DYX193 DZC193:DZF193 DZK193:DZN193 DZS193:DZV193 EAA193:EAD193 EAI193:EAL193 EAQ193:EAT193 EAY193:EBB193 EBG193:EBJ193 EBO193:EBR193 EBW193:EBZ193 ECE193:ECH193 ECM193:ECP193 ECU193:ECX193 EDC193:EDF193 EDK193:EDN193 EDS193:EDV193 EEA193:EED193 EEI193:EEL193 EEQ193:EET193 EEY193:EFB193 EFG193:EFJ193 EFO193:EFR193 EFW193:EFZ193 EGE193:EGH193 EGM193:EGP193 EGU193:EGX193 EHC193:EHF193 EHK193:EHN193 EHS193:EHV193 EIA193:EID193 EII193:EIL193 EIQ193:EIT193 EIY193:EJB193 EJG193:EJJ193 EJO193:EJR193 EJW193:EJZ193 EKE193:EKH193 EKM193:EKP193 EKU193:EKX193 ELC193:ELF193 ELK193:ELN193 ELS193:ELV193 EMA193:EMD193 EMI193:EML193 EMQ193:EMT193 EMY193:ENB193 ENG193:ENJ193 ENO193:ENR193 ENW193:ENZ193 EOE193:EOH193 EOM193:EOP193 EOU193:EOX193 EPC193:EPF193 EPK193:EPN193 EPS193:EPV193 EQA193:EQD193 EQI193:EQL193 EQQ193:EQT193 EQY193:ERB193 ERG193:ERJ193 ERO193:ERR193 ERW193:ERZ193 ESE193:ESH193 ESM193:ESP193 ESU193:ESX193 ETC193:ETF193 ETK193:ETN193 ETS193:ETV193 EUA193:EUD193 EUI193:EUL193 EUQ193:EUT193 EUY193:EVB193 EVG193:EVJ193 EVO193:EVR193 EVW193:EVZ193 EWE193:EWH193 EWM193:EWP193 EWU193:EWX193 EXC193:EXF193 EXK193:EXN193 EXS193:EXV193 EYA193:EYD193 EYI193:EYL193 EYQ193:EYT193 EYY193:EZB193 EZG193:EZJ193 EZO193:EZR193 EZW193:EZZ193 FAE193:FAH193 FAM193:FAP193 FAU193:FAX193 FBC193:FBF193 FBK193:FBN193 FBS193:FBV193 FCA193:FCD193 FCI193:FCL193 FCQ193:FCT193 FCY193:FDB193 FDG193:FDJ193 FDO193:FDR193 FDW193:FDZ193 FEE193:FEH193 FEM193:FEP193 FEU193:FEX193 FFC193:FFF193 FFK193:FFN193 FFS193:FFV193 FGA193:FGD193 FGI193:FGL193 FGQ193:FGT193 FGY193:FHB193 FHG193:FHJ193 FHO193:FHR193 FHW193:FHZ193 FIE193:FIH193 FIM193:FIP193 FIU193:FIX193 FJC193:FJF193 FJK193:FJN193 FJS193:FJV193 FKA193:FKD193 FKI193:FKL193 FKQ193:FKT193 FKY193:FLB193 FLG193:FLJ193 FLO193:FLR193 FLW193:FLZ193 FME193:FMH193 FMM193:FMP193 FMU193:FMX193 FNC193:FNF193 FNK193:FNN193 FNS193:FNV193 FOA193:FOD193 FOI193:FOL193 FOQ193:FOT193 FOY193:FPB193 FPG193:FPJ193 FPO193:FPR193 FPW193:FPZ193 FQE193:FQH193 FQM193:FQP193 FQU193:FQX193 FRC193:FRF193 FRK193:FRN193 FRS193:FRV193 FSA193:FSD193 FSI193:FSL193 FSQ193:FST193 FSY193:FTB193 FTG193:FTJ193 FTO193:FTR193 FTW193:FTZ193 FUE193:FUH193 FUM193:FUP193 FUU193:FUX193 FVC193:FVF193 FVK193:FVN193 FVS193:FVV193 FWA193:FWD193 FWI193:FWL193 FWQ193:FWT193 FWY193:FXB193 FXG193:FXJ193 FXO193:FXR193 FXW193:FXZ193 FYE193:FYH193 FYM193:FYP193 FYU193:FYX193 FZC193:FZF193 FZK193:FZN193 FZS193:FZV193 GAA193:GAD193 GAI193:GAL193 GAQ193:GAT193 GAY193:GBB193 GBG193:GBJ193 GBO193:GBR193 GBW193:GBZ193 GCE193:GCH193 GCM193:GCP193 GCU193:GCX193 GDC193:GDF193 GDK193:GDN193 GDS193:GDV193 GEA193:GED193 GEI193:GEL193 GEQ193:GET193 GEY193:GFB193 GFG193:GFJ193 GFO193:GFR193 GFW193:GFZ193 GGE193:GGH193 GGM193:GGP193 GGU193:GGX193 GHC193:GHF193 GHK193:GHN193 GHS193:GHV193 GIA193:GID193 GII193:GIL193 GIQ193:GIT193 GIY193:GJB193 GJG193:GJJ193 GJO193:GJR193 GJW193:GJZ193 GKE193:GKH193 GKM193:GKP193 GKU193:GKX193 GLC193:GLF193 GLK193:GLN193 GLS193:GLV193 GMA193:GMD193 GMI193:GML193 GMQ193:GMT193 GMY193:GNB193 GNG193:GNJ193 GNO193:GNR193 GNW193:GNZ193 GOE193:GOH193 GOM193:GOP193 GOU193:GOX193 GPC193:GPF193 GPK193:GPN193 GPS193:GPV193 GQA193:GQD193 GQI193:GQL193 GQQ193:GQT193 GQY193:GRB193 GRG193:GRJ193 GRO193:GRR193 GRW193:GRZ193 GSE193:GSH193 GSM193:GSP193 GSU193:GSX193 GTC193:GTF193 GTK193:GTN193 GTS193:GTV193 GUA193:GUD193 GUI193:GUL193 GUQ193:GUT193 GUY193:GVB193 GVG193:GVJ193 GVO193:GVR193 GVW193:GVZ193 GWE193:GWH193 GWM193:GWP193 GWU193:GWX193 GXC193:GXF193 GXK193:GXN193 GXS193:GXV193 GYA193:GYD193 GYI193:GYL193 GYQ193:GYT193 GYY193:GZB193 GZG193:GZJ193 GZO193:GZR193 GZW193:GZZ193 HAE193:HAH193 HAM193:HAP193 HAU193:HAX193 HBC193:HBF193 HBK193:HBN193 HBS193:HBV193 HCA193:HCD193 HCI193:HCL193 HCQ193:HCT193 HCY193:HDB193 HDG193:HDJ193 HDO193:HDR193 HDW193:HDZ193 HEE193:HEH193 HEM193:HEP193 HEU193:HEX193 HFC193:HFF193 HFK193:HFN193 HFS193:HFV193 HGA193:HGD193 HGI193:HGL193 HGQ193:HGT193 HGY193:HHB193 HHG193:HHJ193 HHO193:HHR193 HHW193:HHZ193 HIE193:HIH193 HIM193:HIP193 HIU193:HIX193 HJC193:HJF193 HJK193:HJN193 HJS193:HJV193 HKA193:HKD193 HKI193:HKL193 HKQ193:HKT193 HKY193:HLB193 HLG193:HLJ193 HLO193:HLR193 HLW193:HLZ193 HME193:HMH193 HMM193:HMP193 HMU193:HMX193 HNC193:HNF193 HNK193:HNN193 HNS193:HNV193 HOA193:HOD193 HOI193:HOL193 HOQ193:HOT193 HOY193:HPB193 HPG193:HPJ193 HPO193:HPR193 HPW193:HPZ193 HQE193:HQH193 HQM193:HQP193 HQU193:HQX193 HRC193:HRF193 HRK193:HRN193 HRS193:HRV193 HSA193:HSD193 HSI193:HSL193 HSQ193:HST193 HSY193:HTB193 HTG193:HTJ193 HTO193:HTR193 HTW193:HTZ193 HUE193:HUH193 HUM193:HUP193 HUU193:HUX193 HVC193:HVF193 HVK193:HVN193 HVS193:HVV193 HWA193:HWD193 HWI193:HWL193 HWQ193:HWT193 HWY193:HXB193 HXG193:HXJ193 HXO193:HXR193 HXW193:HXZ193 HYE193:HYH193 HYM193:HYP193 HYU193:HYX193 HZC193:HZF193 HZK193:HZN193 HZS193:HZV193 IAA193:IAD193 IAI193:IAL193 IAQ193:IAT193 IAY193:IBB193 IBG193:IBJ193 IBO193:IBR193 IBW193:IBZ193 ICE193:ICH193 ICM193:ICP193 ICU193:ICX193 IDC193:IDF193 IDK193:IDN193 IDS193:IDV193 IEA193:IED193 IEI193:IEL193 IEQ193:IET193 IEY193:IFB193 IFG193:IFJ193 IFO193:IFR193 IFW193:IFZ193 IGE193:IGH193 IGM193:IGP193 IGU193:IGX193 IHC193:IHF193 IHK193:IHN193 IHS193:IHV193 IIA193:IID193 III193:IIL193 IIQ193:IIT193 IIY193:IJB193 IJG193:IJJ193 IJO193:IJR193 IJW193:IJZ193 IKE193:IKH193 IKM193:IKP193 IKU193:IKX193 ILC193:ILF193 ILK193:ILN193 ILS193:ILV193 IMA193:IMD193 IMI193:IML193 IMQ193:IMT193 IMY193:INB193 ING193:INJ193 INO193:INR193 INW193:INZ193 IOE193:IOH193 IOM193:IOP193 IOU193:IOX193 IPC193:IPF193 IPK193:IPN193 IPS193:IPV193 IQA193:IQD193 IQI193:IQL193 IQQ193:IQT193 IQY193:IRB193 IRG193:IRJ193 IRO193:IRR193 IRW193:IRZ193 ISE193:ISH193 ISM193:ISP193 ISU193:ISX193 ITC193:ITF193 ITK193:ITN193 ITS193:ITV193 IUA193:IUD193 IUI193:IUL193 IUQ193:IUT193 IUY193:IVB193 IVG193:IVJ193 IVO193:IVR193 IVW193:IVZ193 IWE193:IWH193 IWM193:IWP193 IWU193:IWX193 IXC193:IXF193 IXK193:IXN193 IXS193:IXV193 IYA193:IYD193 IYI193:IYL193 IYQ193:IYT193 IYY193:IZB193 IZG193:IZJ193 IZO193:IZR193 IZW193:IZZ193 JAE193:JAH193 JAM193:JAP193 JAU193:JAX193 JBC193:JBF193 JBK193:JBN193 JBS193:JBV193 JCA193:JCD193 JCI193:JCL193 JCQ193:JCT193 JCY193:JDB193 JDG193:JDJ193 JDO193:JDR193 JDW193:JDZ193 JEE193:JEH193 JEM193:JEP193 JEU193:JEX193 JFC193:JFF193 JFK193:JFN193 JFS193:JFV193 JGA193:JGD193 JGI193:JGL193 JGQ193:JGT193 JGY193:JHB193 JHG193:JHJ193 JHO193:JHR193 JHW193:JHZ193 JIE193:JIH193 JIM193:JIP193 JIU193:JIX193 JJC193:JJF193 JJK193:JJN193 JJS193:JJV193 JKA193:JKD193 JKI193:JKL193 JKQ193:JKT193 JKY193:JLB193 JLG193:JLJ193 JLO193:JLR193 JLW193:JLZ193 JME193:JMH193 JMM193:JMP193 JMU193:JMX193 JNC193:JNF193 JNK193:JNN193 JNS193:JNV193 JOA193:JOD193 JOI193:JOL193 JOQ193:JOT193 JOY193:JPB193 JPG193:JPJ193 JPO193:JPR193 JPW193:JPZ193 JQE193:JQH193 JQM193:JQP193 JQU193:JQX193 JRC193:JRF193 JRK193:JRN193 JRS193:JRV193 JSA193:JSD193 JSI193:JSL193 JSQ193:JST193 JSY193:JTB193 JTG193:JTJ193 JTO193:JTR193 JTW193:JTZ193 JUE193:JUH193 JUM193:JUP193 JUU193:JUX193 JVC193:JVF193 JVK193:JVN193 JVS193:JVV193 JWA193:JWD193 JWI193:JWL193 JWQ193:JWT193 JWY193:JXB193 JXG193:JXJ193 JXO193:JXR193 JXW193:JXZ193 JYE193:JYH193 JYM193:JYP193 JYU193:JYX193 JZC193:JZF193 JZK193:JZN193 JZS193:JZV193 KAA193:KAD193 KAI193:KAL193 KAQ193:KAT193 KAY193:KBB193 KBG193:KBJ193 KBO193:KBR193 KBW193:KBZ193 KCE193:KCH193 KCM193:KCP193 KCU193:KCX193 KDC193:KDF193 KDK193:KDN193 KDS193:KDV193 KEA193:KED193 KEI193:KEL193 KEQ193:KET193 KEY193:KFB193 KFG193:KFJ193 KFO193:KFR193 KFW193:KFZ193 KGE193:KGH193 KGM193:KGP193 KGU193:KGX193 KHC193:KHF193 KHK193:KHN193 KHS193:KHV193 KIA193:KID193 KII193:KIL193 KIQ193:KIT193 KIY193:KJB193 KJG193:KJJ193 KJO193:KJR193 KJW193:KJZ193 KKE193:KKH193 KKM193:KKP193 KKU193:KKX193 KLC193:KLF193 KLK193:KLN193 KLS193:KLV193 KMA193:KMD193 KMI193:KML193 KMQ193:KMT193 KMY193:KNB193 KNG193:KNJ193 KNO193:KNR193 KNW193:KNZ193 KOE193:KOH193 KOM193:KOP193 KOU193:KOX193 KPC193:KPF193 KPK193:KPN193 KPS193:KPV193 KQA193:KQD193 KQI193:KQL193 KQQ193:KQT193 KQY193:KRB193 KRG193:KRJ193 KRO193:KRR193 KRW193:KRZ193 KSE193:KSH193 KSM193:KSP193 KSU193:KSX193 KTC193:KTF193 KTK193:KTN193 KTS193:KTV193 KUA193:KUD193 KUI193:KUL193 KUQ193:KUT193 KUY193:KVB193 KVG193:KVJ193 KVO193:KVR193 KVW193:KVZ193 KWE193:KWH193 KWM193:KWP193 KWU193:KWX193 KXC193:KXF193 KXK193:KXN193 KXS193:KXV193 KYA193:KYD193 KYI193:KYL193 KYQ193:KYT193 KYY193:KZB193 KZG193:KZJ193 KZO193:KZR193 KZW193:KZZ193 LAE193:LAH193 LAM193:LAP193 LAU193:LAX193 LBC193:LBF193 LBK193:LBN193 LBS193:LBV193 LCA193:LCD193 LCI193:LCL193 LCQ193:LCT193 LCY193:LDB193 LDG193:LDJ193 LDO193:LDR193 LDW193:LDZ193 LEE193:LEH193 LEM193:LEP193 LEU193:LEX193 LFC193:LFF193 LFK193:LFN193 LFS193:LFV193 LGA193:LGD193 LGI193:LGL193 LGQ193:LGT193 LGY193:LHB193 LHG193:LHJ193 LHO193:LHR193 LHW193:LHZ193 LIE193:LIH193 LIM193:LIP193 LIU193:LIX193 LJC193:LJF193 LJK193:LJN193 LJS193:LJV193 LKA193:LKD193 LKI193:LKL193 LKQ193:LKT193 LKY193:LLB193 LLG193:LLJ193 LLO193:LLR193 LLW193:LLZ193 LME193:LMH193 LMM193:LMP193 LMU193:LMX193 LNC193:LNF193 LNK193:LNN193 LNS193:LNV193 LOA193:LOD193 LOI193:LOL193 LOQ193:LOT193 LOY193:LPB193 LPG193:LPJ193 LPO193:LPR193 LPW193:LPZ193 LQE193:LQH193 LQM193:LQP193 LQU193:LQX193 LRC193:LRF193 LRK193:LRN193 LRS193:LRV193 LSA193:LSD193 LSI193:LSL193 LSQ193:LST193 LSY193:LTB193 LTG193:LTJ193 LTO193:LTR193 LTW193:LTZ193 LUE193:LUH193 LUM193:LUP193 LUU193:LUX193 LVC193:LVF193 LVK193:LVN193 LVS193:LVV193 LWA193:LWD193 LWI193:LWL193 LWQ193:LWT193 LWY193:LXB193 LXG193:LXJ193 LXO193:LXR193 LXW193:LXZ193 LYE193:LYH193 LYM193:LYP193 LYU193:LYX193 LZC193:LZF193 LZK193:LZN193 LZS193:LZV193 MAA193:MAD193 MAI193:MAL193 MAQ193:MAT193 MAY193:MBB193 MBG193:MBJ193 MBO193:MBR193 MBW193:MBZ193 MCE193:MCH193 MCM193:MCP193 MCU193:MCX193 MDC193:MDF193 MDK193:MDN193 MDS193:MDV193 MEA193:MED193 MEI193:MEL193 MEQ193:MET193 MEY193:MFB193 MFG193:MFJ193 MFO193:MFR193 MFW193:MFZ193 MGE193:MGH193 MGM193:MGP193 MGU193:MGX193 MHC193:MHF193 MHK193:MHN193 MHS193:MHV193 MIA193:MID193 MII193:MIL193 MIQ193:MIT193 MIY193:MJB193 MJG193:MJJ193 MJO193:MJR193 MJW193:MJZ193 MKE193:MKH193 MKM193:MKP193 MKU193:MKX193 MLC193:MLF193 MLK193:MLN193 MLS193:MLV193 MMA193:MMD193 MMI193:MML193 MMQ193:MMT193 MMY193:MNB193 MNG193:MNJ193 MNO193:MNR193 MNW193:MNZ193 MOE193:MOH193 MOM193:MOP193 MOU193:MOX193 MPC193:MPF193 MPK193:MPN193 MPS193:MPV193 MQA193:MQD193 MQI193:MQL193 MQQ193:MQT193 MQY193:MRB193 MRG193:MRJ193 MRO193:MRR193 MRW193:MRZ193 MSE193:MSH193 MSM193:MSP193 MSU193:MSX193 MTC193:MTF193 MTK193:MTN193 MTS193:MTV193 MUA193:MUD193 MUI193:MUL193 MUQ193:MUT193 MUY193:MVB193 MVG193:MVJ193 MVO193:MVR193 MVW193:MVZ193 MWE193:MWH193 MWM193:MWP193 MWU193:MWX193 MXC193:MXF193 MXK193:MXN193 MXS193:MXV193 MYA193:MYD193 MYI193:MYL193 MYQ193:MYT193 MYY193:MZB193 MZG193:MZJ193 MZO193:MZR193 MZW193:MZZ193 NAE193:NAH193 NAM193:NAP193 NAU193:NAX193 NBC193:NBF193 NBK193:NBN193 NBS193:NBV193 NCA193:NCD193 NCI193:NCL193 NCQ193:NCT193 NCY193:NDB193 NDG193:NDJ193 NDO193:NDR193 NDW193:NDZ193 NEE193:NEH193 NEM193:NEP193 NEU193:NEX193 NFC193:NFF193 NFK193:NFN193 NFS193:NFV193 NGA193:NGD193 NGI193:NGL193 NGQ193:NGT193 NGY193:NHB193 NHG193:NHJ193 NHO193:NHR193 NHW193:NHZ193 NIE193:NIH193 NIM193:NIP193 NIU193:NIX193 NJC193:NJF193 NJK193:NJN193 NJS193:NJV193 NKA193:NKD193 NKI193:NKL193 NKQ193:NKT193 NKY193:NLB193 NLG193:NLJ193 NLO193:NLR193 NLW193:NLZ193 NME193:NMH193 NMM193:NMP193 NMU193:NMX193 NNC193:NNF193 NNK193:NNN193 NNS193:NNV193 NOA193:NOD193 NOI193:NOL193 NOQ193:NOT193 NOY193:NPB193 NPG193:NPJ193 NPO193:NPR193 NPW193:NPZ193 NQE193:NQH193 NQM193:NQP193 NQU193:NQX193 NRC193:NRF193 NRK193:NRN193 NRS193:NRV193 NSA193:NSD193 NSI193:NSL193 NSQ193:NST193 NSY193:NTB193 NTG193:NTJ193 NTO193:NTR193 NTW193:NTZ193 NUE193:NUH193 NUM193:NUP193 NUU193:NUX193 NVC193:NVF193 NVK193:NVN193 NVS193:NVV193 NWA193:NWD193 NWI193:NWL193 NWQ193:NWT193 NWY193:NXB193 NXG193:NXJ193 NXO193:NXR193 NXW193:NXZ193 NYE193:NYH193 NYM193:NYP193 NYU193:NYX193 NZC193:NZF193 NZK193:NZN193 NZS193:NZV193 OAA193:OAD193 OAI193:OAL193 OAQ193:OAT193 OAY193:OBB193 OBG193:OBJ193 OBO193:OBR193 OBW193:OBZ193 OCE193:OCH193 OCM193:OCP193 OCU193:OCX193 ODC193:ODF193 ODK193:ODN193 ODS193:ODV193 OEA193:OED193 OEI193:OEL193 OEQ193:OET193 OEY193:OFB193 OFG193:OFJ193 OFO193:OFR193 OFW193:OFZ193 OGE193:OGH193 OGM193:OGP193 OGU193:OGX193 OHC193:OHF193 OHK193:OHN193 OHS193:OHV193 OIA193:OID193 OII193:OIL193 OIQ193:OIT193 OIY193:OJB193 OJG193:OJJ193 OJO193:OJR193 OJW193:OJZ193 OKE193:OKH193 OKM193:OKP193 OKU193:OKX193 OLC193:OLF193 OLK193:OLN193 OLS193:OLV193 OMA193:OMD193 OMI193:OML193 OMQ193:OMT193 OMY193:ONB193 ONG193:ONJ193 ONO193:ONR193 ONW193:ONZ193 OOE193:OOH193 OOM193:OOP193 OOU193:OOX193 OPC193:OPF193 OPK193:OPN193 OPS193:OPV193 OQA193:OQD193 OQI193:OQL193 OQQ193:OQT193 OQY193:ORB193 ORG193:ORJ193 ORO193:ORR193 ORW193:ORZ193 OSE193:OSH193 OSM193:OSP193 OSU193:OSX193 OTC193:OTF193 OTK193:OTN193 OTS193:OTV193 OUA193:OUD193 OUI193:OUL193 OUQ193:OUT193 OUY193:OVB193 OVG193:OVJ193 OVO193:OVR193 OVW193:OVZ193 OWE193:OWH193 OWM193:OWP193 OWU193:OWX193 OXC193:OXF193 OXK193:OXN193 OXS193:OXV193 OYA193:OYD193 OYI193:OYL193 OYQ193:OYT193 OYY193:OZB193 OZG193:OZJ193 OZO193:OZR193 OZW193:OZZ193 PAE193:PAH193 PAM193:PAP193 PAU193:PAX193 PBC193:PBF193 PBK193:PBN193 PBS193:PBV193 PCA193:PCD193 PCI193:PCL193 PCQ193:PCT193 PCY193:PDB193 PDG193:PDJ193 PDO193:PDR193 PDW193:PDZ193 PEE193:PEH193 PEM193:PEP193 PEU193:PEX193 PFC193:PFF193 PFK193:PFN193 PFS193:PFV193 PGA193:PGD193 PGI193:PGL193 PGQ193:PGT193 PGY193:PHB193 PHG193:PHJ193 PHO193:PHR193 PHW193:PHZ193 PIE193:PIH193 PIM193:PIP193 PIU193:PIX193 PJC193:PJF193 PJK193:PJN193 PJS193:PJV193 PKA193:PKD193 PKI193:PKL193 PKQ193:PKT193 PKY193:PLB193 PLG193:PLJ193 PLO193:PLR193 PLW193:PLZ193 PME193:PMH193 PMM193:PMP193 PMU193:PMX193 PNC193:PNF193 PNK193:PNN193 PNS193:PNV193 POA193:POD193 POI193:POL193 POQ193:POT193 POY193:PPB193 PPG193:PPJ193 PPO193:PPR193 PPW193:PPZ193 PQE193:PQH193 PQM193:PQP193 PQU193:PQX193 PRC193:PRF193 PRK193:PRN193 PRS193:PRV193 PSA193:PSD193 PSI193:PSL193 PSQ193:PST193 PSY193:PTB193 PTG193:PTJ193 PTO193:PTR193 PTW193:PTZ193 PUE193:PUH193 PUM193:PUP193 PUU193:PUX193 PVC193:PVF193 PVK193:PVN193 PVS193:PVV193 PWA193:PWD193 PWI193:PWL193 PWQ193:PWT193 PWY193:PXB193 PXG193:PXJ193 PXO193:PXR193 PXW193:PXZ193 PYE193:PYH193 PYM193:PYP193 PYU193:PYX193 PZC193:PZF193 PZK193:PZN193 PZS193:PZV193 QAA193:QAD193 QAI193:QAL193 QAQ193:QAT193 QAY193:QBB193 QBG193:QBJ193 QBO193:QBR193 QBW193:QBZ193 QCE193:QCH193 QCM193:QCP193 QCU193:QCX193 QDC193:QDF193 QDK193:QDN193 QDS193:QDV193 QEA193:QED193 QEI193:QEL193 QEQ193:QET193 QEY193:QFB193 QFG193:QFJ193 QFO193:QFR193 QFW193:QFZ193 QGE193:QGH193 QGM193:QGP193 QGU193:QGX193 QHC193:QHF193 QHK193:QHN193 QHS193:QHV193 QIA193:QID193 QII193:QIL193 QIQ193:QIT193 QIY193:QJB193 QJG193:QJJ193 QJO193:QJR193 QJW193:QJZ193 QKE193:QKH193 QKM193:QKP193 QKU193:QKX193 QLC193:QLF193 QLK193:QLN193 QLS193:QLV193 QMA193:QMD193 QMI193:QML193 QMQ193:QMT193 QMY193:QNB193 QNG193:QNJ193 QNO193:QNR193 QNW193:QNZ193 QOE193:QOH193 QOM193:QOP193 QOU193:QOX193 QPC193:QPF193 QPK193:QPN193 QPS193:QPV193 QQA193:QQD193 QQI193:QQL193 QQQ193:QQT193 QQY193:QRB193 QRG193:QRJ193 QRO193:QRR193 QRW193:QRZ193 QSE193:QSH193 QSM193:QSP193 QSU193:QSX193 QTC193:QTF193 QTK193:QTN193 QTS193:QTV193 QUA193:QUD193 QUI193:QUL193 QUQ193:QUT193 QUY193:QVB193 QVG193:QVJ193 QVO193:QVR193 QVW193:QVZ193 QWE193:QWH193 QWM193:QWP193 QWU193:QWX193 QXC193:QXF193 QXK193:QXN193 QXS193:QXV193 QYA193:QYD193 QYI193:QYL193 QYQ193:QYT193 QYY193:QZB193 QZG193:QZJ193 QZO193:QZR193 QZW193:QZZ193 RAE193:RAH193 RAM193:RAP193 RAU193:RAX193 RBC193:RBF193 RBK193:RBN193 RBS193:RBV193 RCA193:RCD193 RCI193:RCL193 RCQ193:RCT193 RCY193:RDB193 RDG193:RDJ193 RDO193:RDR193 RDW193:RDZ193 REE193:REH193 REM193:REP193 REU193:REX193 RFC193:RFF193 RFK193:RFN193 RFS193:RFV193 RGA193:RGD193 RGI193:RGL193 RGQ193:RGT193 RGY193:RHB193 RHG193:RHJ193 RHO193:RHR193 RHW193:RHZ193 RIE193:RIH193 RIM193:RIP193 RIU193:RIX193 RJC193:RJF193 RJK193:RJN193 RJS193:RJV193 RKA193:RKD193 RKI193:RKL193 RKQ193:RKT193 RKY193:RLB193 RLG193:RLJ193 RLO193:RLR193 RLW193:RLZ193 RME193:RMH193 RMM193:RMP193 RMU193:RMX193 RNC193:RNF193 RNK193:RNN193 RNS193:RNV193 ROA193:ROD193 ROI193:ROL193 ROQ193:ROT193 ROY193:RPB193 RPG193:RPJ193 RPO193:RPR193 RPW193:RPZ193 RQE193:RQH193 RQM193:RQP193 RQU193:RQX193 RRC193:RRF193 RRK193:RRN193 RRS193:RRV193 RSA193:RSD193 RSI193:RSL193 RSQ193:RST193 RSY193:RTB193 RTG193:RTJ193 RTO193:RTR193 RTW193:RTZ193 RUE193:RUH193 RUM193:RUP193 RUU193:RUX193 RVC193:RVF193 RVK193:RVN193 RVS193:RVV193 RWA193:RWD193 RWI193:RWL193 RWQ193:RWT193 RWY193:RXB193 RXG193:RXJ193 RXO193:RXR193 RXW193:RXZ193 RYE193:RYH193 RYM193:RYP193 RYU193:RYX193 RZC193:RZF193 RZK193:RZN193 RZS193:RZV193 SAA193:SAD193 SAI193:SAL193 SAQ193:SAT193 SAY193:SBB193 SBG193:SBJ193 SBO193:SBR193 SBW193:SBZ193 SCE193:SCH193 SCM193:SCP193 SCU193:SCX193 SDC193:SDF193 SDK193:SDN193 SDS193:SDV193 SEA193:SED193 SEI193:SEL193 SEQ193:SET193 SEY193:SFB193 SFG193:SFJ193 SFO193:SFR193 SFW193:SFZ193 SGE193:SGH193 SGM193:SGP193 SGU193:SGX193 SHC193:SHF193 SHK193:SHN193 SHS193:SHV193 SIA193:SID193 SII193:SIL193 SIQ193:SIT193 SIY193:SJB193 SJG193:SJJ193 SJO193:SJR193 SJW193:SJZ193 SKE193:SKH193 SKM193:SKP193 SKU193:SKX193 SLC193:SLF193 SLK193:SLN193 SLS193:SLV193 SMA193:SMD193 SMI193:SML193 SMQ193:SMT193 SMY193:SNB193 SNG193:SNJ193 SNO193:SNR193 SNW193:SNZ193 SOE193:SOH193 SOM193:SOP193 SOU193:SOX193 SPC193:SPF193 SPK193:SPN193 SPS193:SPV193 SQA193:SQD193 SQI193:SQL193 SQQ193:SQT193 SQY193:SRB193 SRG193:SRJ193 SRO193:SRR193 SRW193:SRZ193 SSE193:SSH193 SSM193:SSP193 SSU193:SSX193 STC193:STF193 STK193:STN193 STS193:STV193 SUA193:SUD193 SUI193:SUL193 SUQ193:SUT193 SUY193:SVB193 SVG193:SVJ193 SVO193:SVR193 SVW193:SVZ193 SWE193:SWH193 SWM193:SWP193 SWU193:SWX193 SXC193:SXF193 SXK193:SXN193 SXS193:SXV193 SYA193:SYD193 SYI193:SYL193 SYQ193:SYT193 SYY193:SZB193 SZG193:SZJ193 SZO193:SZR193 SZW193:SZZ193 TAE193:TAH193 TAM193:TAP193 TAU193:TAX193 TBC193:TBF193 TBK193:TBN193 TBS193:TBV193 TCA193:TCD193 TCI193:TCL193 TCQ193:TCT193 TCY193:TDB193 TDG193:TDJ193 TDO193:TDR193 TDW193:TDZ193 TEE193:TEH193 TEM193:TEP193 TEU193:TEX193 TFC193:TFF193 TFK193:TFN193 TFS193:TFV193 TGA193:TGD193 TGI193:TGL193 TGQ193:TGT193 TGY193:THB193 THG193:THJ193 THO193:THR193 THW193:THZ193 TIE193:TIH193 TIM193:TIP193 TIU193:TIX193 TJC193:TJF193 TJK193:TJN193 TJS193:TJV193 TKA193:TKD193 TKI193:TKL193 TKQ193:TKT193 TKY193:TLB193 TLG193:TLJ193 TLO193:TLR193 TLW193:TLZ193 TME193:TMH193 TMM193:TMP193 TMU193:TMX193 TNC193:TNF193 TNK193:TNN193 TNS193:TNV193 TOA193:TOD193 TOI193:TOL193 TOQ193:TOT193 TOY193:TPB193 TPG193:TPJ193 TPO193:TPR193 TPW193:TPZ193 TQE193:TQH193 TQM193:TQP193 TQU193:TQX193 TRC193:TRF193 TRK193:TRN193 TRS193:TRV193 TSA193:TSD193 TSI193:TSL193 TSQ193:TST193 TSY193:TTB193 TTG193:TTJ193 TTO193:TTR193 TTW193:TTZ193 TUE193:TUH193 TUM193:TUP193 TUU193:TUX193 TVC193:TVF193 TVK193:TVN193 TVS193:TVV193 TWA193:TWD193 TWI193:TWL193 TWQ193:TWT193 TWY193:TXB193 TXG193:TXJ193 TXO193:TXR193 TXW193:TXZ193 TYE193:TYH193 TYM193:TYP193 TYU193:TYX193 TZC193:TZF193 TZK193:TZN193 TZS193:TZV193 UAA193:UAD193 UAI193:UAL193 UAQ193:UAT193 UAY193:UBB193 UBG193:UBJ193 UBO193:UBR193 UBW193:UBZ193 UCE193:UCH193 UCM193:UCP193 UCU193:UCX193 UDC193:UDF193 UDK193:UDN193 UDS193:UDV193 UEA193:UED193 UEI193:UEL193 UEQ193:UET193 UEY193:UFB193 UFG193:UFJ193 UFO193:UFR193 UFW193:UFZ193 UGE193:UGH193 UGM193:UGP193 UGU193:UGX193 UHC193:UHF193 UHK193:UHN193 UHS193:UHV193 UIA193:UID193 UII193:UIL193 UIQ193:UIT193 UIY193:UJB193 UJG193:UJJ193 UJO193:UJR193 UJW193:UJZ193 UKE193:UKH193 UKM193:UKP193 UKU193:UKX193 ULC193:ULF193 ULK193:ULN193 ULS193:ULV193 UMA193:UMD193 UMI193:UML193 UMQ193:UMT193 UMY193:UNB193 UNG193:UNJ193 UNO193:UNR193 UNW193:UNZ193 UOE193:UOH193 UOM193:UOP193 UOU193:UOX193 UPC193:UPF193 UPK193:UPN193 UPS193:UPV193 UQA193:UQD193 UQI193:UQL193 UQQ193:UQT193 UQY193:URB193 URG193:URJ193 URO193:URR193 URW193:URZ193 USE193:USH193 USM193:USP193 USU193:USX193 UTC193:UTF193 UTK193:UTN193 UTS193:UTV193 UUA193:UUD193 UUI193:UUL193 UUQ193:UUT193 UUY193:UVB193 UVG193:UVJ193 UVO193:UVR193 UVW193:UVZ193 UWE193:UWH193 UWM193:UWP193 UWU193:UWX193 UXC193:UXF193 UXK193:UXN193 UXS193:UXV193 UYA193:UYD193 UYI193:UYL193 UYQ193:UYT193 UYY193:UZB193 UZG193:UZJ193 UZO193:UZR193 UZW193:UZZ193 VAE193:VAH193 VAM193:VAP193 VAU193:VAX193 VBC193:VBF193 VBK193:VBN193 VBS193:VBV193 VCA193:VCD193 VCI193:VCL193 VCQ193:VCT193 VCY193:VDB193 VDG193:VDJ193 VDO193:VDR193 VDW193:VDZ193 VEE193:VEH193 VEM193:VEP193 VEU193:VEX193 VFC193:VFF193 VFK193:VFN193 VFS193:VFV193 VGA193:VGD193 VGI193:VGL193 VGQ193:VGT193 VGY193:VHB193 VHG193:VHJ193 VHO193:VHR193 VHW193:VHZ193 VIE193:VIH193 VIM193:VIP193 VIU193:VIX193 VJC193:VJF193 VJK193:VJN193 VJS193:VJV193 VKA193:VKD193 VKI193:VKL193 VKQ193:VKT193 VKY193:VLB193 VLG193:VLJ193 VLO193:VLR193 VLW193:VLZ193 VME193:VMH193 VMM193:VMP193 VMU193:VMX193 VNC193:VNF193 VNK193:VNN193 VNS193:VNV193 VOA193:VOD193 VOI193:VOL193 VOQ193:VOT193 VOY193:VPB193 VPG193:VPJ193 VPO193:VPR193 VPW193:VPZ193 VQE193:VQH193 VQM193:VQP193 VQU193:VQX193 VRC193:VRF193 VRK193:VRN193 VRS193:VRV193 VSA193:VSD193 VSI193:VSL193 VSQ193:VST193 VSY193:VTB193 VTG193:VTJ193 VTO193:VTR193 VTW193:VTZ193 VUE193:VUH193 VUM193:VUP193 VUU193:VUX193 VVC193:VVF193 VVK193:VVN193 VVS193:VVV193 VWA193:VWD193 VWI193:VWL193 VWQ193:VWT193 VWY193:VXB193 VXG193:VXJ193 VXO193:VXR193 VXW193:VXZ193 VYE193:VYH193 VYM193:VYP193 VYU193:VYX193 VZC193:VZF193 VZK193:VZN193 VZS193:VZV193 WAA193:WAD193 WAI193:WAL193 WAQ193:WAT193 WAY193:WBB193 WBG193:WBJ193 WBO193:WBR193 WBW193:WBZ193 WCE193:WCH193 WCM193:WCP193 WCU193:WCX193 WDC193:WDF193 WDK193:WDN193 WDS193:WDV193 WEA193:WED193 WEI193:WEL193 WEQ193:WET193 WEY193:WFB193 WFG193:WFJ193 WFO193:WFR193 WFW193:WFZ193 WGE193:WGH193 WGM193:WGP193 WGU193:WGX193 WHC193:WHF193 WHK193:WHN193 WHS193:WHV193 WIA193:WID193 WII193:WIL193 WIQ193:WIT193 WIY193:WJB193 WJG193:WJJ193 WJO193:WJR193 WJW193:WJZ193 WKE193:WKH193 WKM193:WKP193 WKU193:WKX193 WLC193:WLF193 WLK193:WLN193 WLS193:WLV193 WMA193:WMD193 WMI193:WML193 WMQ193:WMT193 WMY193:WNB193 WNG193:WNJ193 WNO193:WNR193 WNW193:WNZ193 WOE193:WOH193 WOM193:WOP193 WOU193:WOX193 WPC193:WPF193 WPK193:WPN193 WPS193:WPV193 WQA193:WQD193 WQI193:WQL193 WQQ193:WQT193 WQY193:WRB193 WRG193:WRJ193 WRO193:WRR193 WRW193:WRZ193 WSE193:WSH193 WSM193:WSP193 WSU193:WSX193 WTC193:WTF193 WTK193:WTN193 WTS193:WTV193 WUA193:WUD193 WUI193:WUL193 WUQ193:WUT193 WUY193:WVB193 WVG193:WVJ193 WVO193:WVR193 WVW193:WVZ193 WWE193:WWH193 WWM193:WWP193 WWU193:WWX193 WXC193:WXF193 WXK193:WXN193 WXS193:WXV193 WYA193:WYD193 WYI193:WYL193 WYQ193:WYT193 WYY193:WZB193 WZG193:WZJ193 WZO193:WZR193 WZW193:WZZ193 XAE193:XAH193 XAM193:XAP193 XAU193:XAX193 XBC193:XBF193 XBK193:XBN193 XBS193:XBV193 XCA193:XCD193 XCI193:XCL193 XCQ193:XCT193 XCY193:XDB193 XDG193:XDJ193 XDO193:XDR193 XDW193:XDZ193 XEE193:XEH193 XEM193:XEP193 XEU193:XEX193 XFC193:XFD193 ACQ83:ACW134 IY83:JE134 SU83:TA134 AMM83:AMS134 WVK83:WVQ134 WLO83:WLU134 WBS83:WBY134 VRW83:VSC134 VIA83:VIG134 UYE83:UYK134 UOI83:UOO134 UEM83:UES134 TUQ83:TUW134 TKU83:TLA134 TAY83:TBE134 SRC83:SRI134 SHG83:SHM134 RXK83:RXQ134 RNO83:RNU134 RDS83:RDY134 QTW83:QUC134 QKA83:QKG134 QAE83:QAK134 PQI83:PQO134 PGM83:PGS134 OWQ83:OWW134 OMU83:ONA134 OCY83:ODE134 NTC83:NTI134 NJG83:NJM134 MZK83:MZQ134 MPO83:MPU134 MFS83:MFY134 LVW83:LWC134 LMA83:LMG134 LCE83:LCK134 KSI83:KSO134 KIM83:KIS134 JYQ83:JYW134 JOU83:JPA134 JEY83:JFE134 IVC83:IVI134 ILG83:ILM134 IBK83:IBQ134 HRO83:HRU134 HHS83:HHY134 GXW83:GYC134 GOA83:GOG134 GEE83:GEK134 FUI83:FUO134 FKM83:FKS134 FAQ83:FAW134 EQU83:ERA134 EGY83:EHE134 DXC83:DXI134 DNG83:DNM134 DDK83:DDQ134 CTO83:CTU134 CJS83:CJY134 BZW83:CAC134 BQA83:BQG134 BGE83:BGK134 AWI83:AWO134 I138 AWI9:AWO71 AMM9:AMS71 SU9:TA71 IY9:JE71 ACQ9:ACW71 WVK9:WVQ71 WLO9:WLU71 WBS9:WBY71 VRW9:VSC71 VIA9:VIG71 UYE9:UYK71 UOI9:UOO71 UEM9:UES71 TUQ9:TUW71 TKU9:TLA71 TAY9:TBE71 SRC9:SRI71 SHG9:SHM71 RXK9:RXQ71 RNO9:RNU71 RDS9:RDY71 QTW9:QUC71 QKA9:QKG71 QAE9:QAK71 PQI9:PQO71 PGM9:PGS71 OWQ9:OWW71 OMU9:ONA71 OCY9:ODE71 NTC9:NTI71 NJG9:NJM71 MZK9:MZQ71 MPO9:MPU71 MFS9:MFY71 LVW9:LWC71 LMA9:LMG71 LCE9:LCK71 KSI9:KSO71 KIM9:KIS71 JYQ9:JYW71 JOU9:JPA71 JEY9:JFE71 IVC9:IVI71 ILG9:ILM71 IBK9:IBQ71 HRO9:HRU71 HHS9:HHY71 GXW9:GYC71 GOA9:GOG71 GEE9:GEK71 FUI9:FUO71 FKM9:FKS71 FAQ9:FAW71 EQU9:ERA71 EGY9:EHE71 DXC9:DXI71 DNG9:DNM71 DDK9:DDQ71 CTO9:CTU71 CJS9:CJY71 BZW9:CAC71 BQA9:BQG71 BGE9:BGK71 R222:U227 SU140:TA192 ACQ140:ACW192 IY140:JE192 AWI140:AWO192 BGE140:BGK192 BQA140:BQG192 BZW140:CAC192 CJS140:CJY192 CTO140:CTU192 DDK140:DDQ192 DNG140:DNM192 DXC140:DXI192 EGY140:EHE192 EQU140:ERA192 FAQ140:FAW192 FKM140:FKS192 FUI140:FUO192 GEE140:GEK192 GOA140:GOG192 GXW140:GYC192 HHS140:HHY192 HRO140:HRU192 IBK140:IBQ192 ILG140:ILM192 IVC140:IVI192 JEY140:JFE192 JOU140:JPA192 JYQ140:JYW192 KIM140:KIS192 KSI140:KSO192 LCE140:LCK192 LMA140:LMG192 LVW140:LWC192 MFS140:MFY192 MPO140:MPU192 MZK140:MZQ192 NJG140:NJM192 NTC140:NTI192 OCY140:ODE192 OMU140:ONA192 OWQ140:OWW192 PGM140:PGS192 PQI140:PQO192 QAE140:QAK192 QKA140:QKG192 QTW140:QUC192 RDS140:RDY192 RNO140:RNU192 RXK140:RXQ192 SHG140:SHM192 SRC140:SRI192 TAY140:TBE192 TKU140:TLA192 TUQ140:TUW192 UEM140:UES192 UOI140:UOO192 UYE140:UYK192 VIA140:VIG192 VRW140:VSC192 WBS140:WBY192 WLO140:WLU192 WVK140:WVQ192 AMM140:AMS192 AH222:AK227 AP222:AS227 AX222:BA227 BF222:BI227 BN222:BQ227 BV222:BY227 CD222:CG227 CL222:CO227 CT222:CW227 DB222:DE227 DJ222:DM227 DR222:DU227 DZ222:EC227 EH222:EK227 EP222:ES227 EX222:FA227 FF222:FI227 FN222:FQ227 FV222:FY227 GD222:GG227 GL222:GO227 GT222:GW227 HB222:HE227 HJ222:HM227 HR222:HU227 HZ222:IC227 IH222:IK227 IP222:IS227 IX222:JA227 JF222:JI227 JN222:JQ227 JV222:JY227 KD222:KG227 KL222:KO227 KT222:KW227 LB222:LE227 LJ222:LM227 LR222:LU227 LZ222:MC227 MH222:MK227 MP222:MS227 MX222:NA227 NF222:NI227 NN222:NQ227 NV222:NY227 OD222:OG227 OL222:OO227 OT222:OW227 PB222:PE227 PJ222:PM227 PR222:PU227 PZ222:QC227 QH222:QK227 QP222:QS227 QX222:RA227 RF222:RI227 RN222:RQ227 RV222:RY227 SD222:SG227 SL222:SO227 ST222:SW227 TB222:TE227 TJ222:TM227 TR222:TU227 TZ222:UC227 UH222:UK227 UP222:US227 UX222:VA227 VF222:VI227 VN222:VQ227 VV222:VY227 WD222:WG227 WL222:WO227 WT222:WW227 XB222:XE227 XJ222:XM227 XR222:XU227 XZ222:YC227 YH222:YK227 YP222:YS227 YX222:ZA227 ZF222:ZI227 ZN222:ZQ227 ZV222:ZY227 AAD222:AAG227 AAL222:AAO227 AAT222:AAW227 ABB222:ABE227 ABJ222:ABM227 ABR222:ABU227 ABZ222:ACC227 ACH222:ACK227 ACP222:ACS227 ACX222:ADA227 ADF222:ADI227 ADN222:ADQ227 ADV222:ADY227 AED222:AEG227 AEL222:AEO227 AET222:AEW227 AFB222:AFE227 AFJ222:AFM227 AFR222:AFU227 AFZ222:AGC227 AGH222:AGK227 AGP222:AGS227 AGX222:AHA227 AHF222:AHI227 AHN222:AHQ227 AHV222:AHY227 AID222:AIG227 AIL222:AIO227 AIT222:AIW227 AJB222:AJE227 AJJ222:AJM227 AJR222:AJU227 AJZ222:AKC227 AKH222:AKK227 AKP222:AKS227 AKX222:ALA227 ALF222:ALI227 ALN222:ALQ227 ALV222:ALY227 AMD222:AMG227 AML222:AMO227 AMT222:AMW227 ANB222:ANE227 ANJ222:ANM227 ANR222:ANU227 ANZ222:AOC227 AOH222:AOK227 AOP222:AOS227 AOX222:APA227 APF222:API227 APN222:APQ227 APV222:APY227 AQD222:AQG227 AQL222:AQO227 AQT222:AQW227 ARB222:ARE227 ARJ222:ARM227 ARR222:ARU227 ARZ222:ASC227 ASH222:ASK227 ASP222:ASS227 ASX222:ATA227 ATF222:ATI227 ATN222:ATQ227 ATV222:ATY227 AUD222:AUG227 AUL222:AUO227 AUT222:AUW227 AVB222:AVE227 AVJ222:AVM227 AVR222:AVU227 AVZ222:AWC227 AWH222:AWK227 AWP222:AWS227 AWX222:AXA227 AXF222:AXI227 AXN222:AXQ227 AXV222:AXY227 AYD222:AYG227 AYL222:AYO227 AYT222:AYW227 AZB222:AZE227 AZJ222:AZM227 AZR222:AZU227 AZZ222:BAC227 BAH222:BAK227 BAP222:BAS227 BAX222:BBA227 BBF222:BBI227 BBN222:BBQ227 BBV222:BBY227 BCD222:BCG227 BCL222:BCO227 BCT222:BCW227 BDB222:BDE227 BDJ222:BDM227 BDR222:BDU227 BDZ222:BEC227 BEH222:BEK227 BEP222:BES227 BEX222:BFA227 BFF222:BFI227 BFN222:BFQ227 BFV222:BFY227 BGD222:BGG227 BGL222:BGO227 BGT222:BGW227 BHB222:BHE227 BHJ222:BHM227 BHR222:BHU227 BHZ222:BIC227 BIH222:BIK227 BIP222:BIS227 BIX222:BJA227 BJF222:BJI227 BJN222:BJQ227 BJV222:BJY227 BKD222:BKG227 BKL222:BKO227 BKT222:BKW227 BLB222:BLE227 BLJ222:BLM227 BLR222:BLU227 BLZ222:BMC227 BMH222:BMK227 BMP222:BMS227 BMX222:BNA227 BNF222:BNI227 BNN222:BNQ227 BNV222:BNY227 BOD222:BOG227 BOL222:BOO227 BOT222:BOW227 BPB222:BPE227 BPJ222:BPM227 BPR222:BPU227 BPZ222:BQC227 BQH222:BQK227 BQP222:BQS227 BQX222:BRA227 BRF222:BRI227 BRN222:BRQ227 BRV222:BRY227 BSD222:BSG227 BSL222:BSO227 BST222:BSW227 BTB222:BTE227 BTJ222:BTM227 BTR222:BTU227 BTZ222:BUC227 BUH222:BUK227 BUP222:BUS227 BUX222:BVA227 BVF222:BVI227 BVN222:BVQ227 BVV222:BVY227 BWD222:BWG227 BWL222:BWO227 BWT222:BWW227 BXB222:BXE227 BXJ222:BXM227 BXR222:BXU227 BXZ222:BYC227 BYH222:BYK227 BYP222:BYS227 BYX222:BZA227 BZF222:BZI227 BZN222:BZQ227 BZV222:BZY227 CAD222:CAG227 CAL222:CAO227 CAT222:CAW227 CBB222:CBE227 CBJ222:CBM227 CBR222:CBU227 CBZ222:CCC227 CCH222:CCK227 CCP222:CCS227 CCX222:CDA227 CDF222:CDI227 CDN222:CDQ227 CDV222:CDY227 CED222:CEG227 CEL222:CEO227 CET222:CEW227 CFB222:CFE227 CFJ222:CFM227 CFR222:CFU227 CFZ222:CGC227 CGH222:CGK227 CGP222:CGS227 CGX222:CHA227 CHF222:CHI227 CHN222:CHQ227 CHV222:CHY227 CID222:CIG227 CIL222:CIO227 CIT222:CIW227 CJB222:CJE227 CJJ222:CJM227 CJR222:CJU227 CJZ222:CKC227 CKH222:CKK227 CKP222:CKS227 CKX222:CLA227 CLF222:CLI227 CLN222:CLQ227 CLV222:CLY227 CMD222:CMG227 CML222:CMO227 CMT222:CMW227 CNB222:CNE227 CNJ222:CNM227 CNR222:CNU227 CNZ222:COC227 COH222:COK227 COP222:COS227 COX222:CPA227 CPF222:CPI227 CPN222:CPQ227 CPV222:CPY227 CQD222:CQG227 CQL222:CQO227 CQT222:CQW227 CRB222:CRE227 CRJ222:CRM227 CRR222:CRU227 CRZ222:CSC227 CSH222:CSK227 CSP222:CSS227 CSX222:CTA227 CTF222:CTI227 CTN222:CTQ227 CTV222:CTY227 CUD222:CUG227 CUL222:CUO227 CUT222:CUW227 CVB222:CVE227 CVJ222:CVM227 CVR222:CVU227 CVZ222:CWC227 CWH222:CWK227 CWP222:CWS227 CWX222:CXA227 CXF222:CXI227 CXN222:CXQ227 CXV222:CXY227 CYD222:CYG227 CYL222:CYO227 CYT222:CYW227 CZB222:CZE227 CZJ222:CZM227 CZR222:CZU227 CZZ222:DAC227 DAH222:DAK227 DAP222:DAS227 DAX222:DBA227 DBF222:DBI227 DBN222:DBQ227 DBV222:DBY227 DCD222:DCG227 DCL222:DCO227 DCT222:DCW227 DDB222:DDE227 DDJ222:DDM227 DDR222:DDU227 DDZ222:DEC227 DEH222:DEK227 DEP222:DES227 DEX222:DFA227 DFF222:DFI227 DFN222:DFQ227 DFV222:DFY227 DGD222:DGG227 DGL222:DGO227 DGT222:DGW227 DHB222:DHE227 DHJ222:DHM227 DHR222:DHU227 DHZ222:DIC227 DIH222:DIK227 DIP222:DIS227 DIX222:DJA227 DJF222:DJI227 DJN222:DJQ227 DJV222:DJY227 DKD222:DKG227 DKL222:DKO227 DKT222:DKW227 DLB222:DLE227 DLJ222:DLM227 DLR222:DLU227 DLZ222:DMC227 DMH222:DMK227 DMP222:DMS227 DMX222:DNA227 DNF222:DNI227 DNN222:DNQ227 DNV222:DNY227 DOD222:DOG227 DOL222:DOO227 DOT222:DOW227 DPB222:DPE227 DPJ222:DPM227 DPR222:DPU227 DPZ222:DQC227 DQH222:DQK227 DQP222:DQS227 DQX222:DRA227 DRF222:DRI227 DRN222:DRQ227 DRV222:DRY227 DSD222:DSG227 DSL222:DSO227 DST222:DSW227 DTB222:DTE227 DTJ222:DTM227 DTR222:DTU227 DTZ222:DUC227 DUH222:DUK227 DUP222:DUS227 DUX222:DVA227 DVF222:DVI227 DVN222:DVQ227 DVV222:DVY227 DWD222:DWG227 DWL222:DWO227 DWT222:DWW227 DXB222:DXE227 DXJ222:DXM227 DXR222:DXU227 DXZ222:DYC227 DYH222:DYK227 DYP222:DYS227 DYX222:DZA227 DZF222:DZI227 DZN222:DZQ227 DZV222:DZY227 EAD222:EAG227 EAL222:EAO227 EAT222:EAW227 EBB222:EBE227 EBJ222:EBM227 EBR222:EBU227 EBZ222:ECC227 ECH222:ECK227 ECP222:ECS227 ECX222:EDA227 EDF222:EDI227 EDN222:EDQ227 EDV222:EDY227 EED222:EEG227 EEL222:EEO227 EET222:EEW227 EFB222:EFE227 EFJ222:EFM227 EFR222:EFU227 EFZ222:EGC227 EGH222:EGK227 EGP222:EGS227 EGX222:EHA227 EHF222:EHI227 EHN222:EHQ227 EHV222:EHY227 EID222:EIG227 EIL222:EIO227 EIT222:EIW227 EJB222:EJE227 EJJ222:EJM227 EJR222:EJU227 EJZ222:EKC227 EKH222:EKK227 EKP222:EKS227 EKX222:ELA227 ELF222:ELI227 ELN222:ELQ227 ELV222:ELY227 EMD222:EMG227 EML222:EMO227 EMT222:EMW227 ENB222:ENE227 ENJ222:ENM227 ENR222:ENU227 ENZ222:EOC227 EOH222:EOK227 EOP222:EOS227 EOX222:EPA227 EPF222:EPI227 EPN222:EPQ227 EPV222:EPY227 EQD222:EQG227 EQL222:EQO227 EQT222:EQW227 ERB222:ERE227 ERJ222:ERM227 ERR222:ERU227 ERZ222:ESC227 ESH222:ESK227 ESP222:ESS227 ESX222:ETA227 ETF222:ETI227 ETN222:ETQ227 ETV222:ETY227 EUD222:EUG227 EUL222:EUO227 EUT222:EUW227 EVB222:EVE227 EVJ222:EVM227 EVR222:EVU227 EVZ222:EWC227 EWH222:EWK227 EWP222:EWS227 EWX222:EXA227 EXF222:EXI227 EXN222:EXQ227 EXV222:EXY227 EYD222:EYG227 EYL222:EYO227 EYT222:EYW227 EZB222:EZE227 EZJ222:EZM227 EZR222:EZU227 EZZ222:FAC227 FAH222:FAK227 FAP222:FAS227 FAX222:FBA227 FBF222:FBI227 FBN222:FBQ227 FBV222:FBY227 FCD222:FCG227 FCL222:FCO227 FCT222:FCW227 FDB222:FDE227 FDJ222:FDM227 FDR222:FDU227 FDZ222:FEC227 FEH222:FEK227 FEP222:FES227 FEX222:FFA227 FFF222:FFI227 FFN222:FFQ227 FFV222:FFY227 FGD222:FGG227 FGL222:FGO227 FGT222:FGW227 FHB222:FHE227 FHJ222:FHM227 FHR222:FHU227 FHZ222:FIC227 FIH222:FIK227 FIP222:FIS227 FIX222:FJA227 FJF222:FJI227 FJN222:FJQ227 FJV222:FJY227 FKD222:FKG227 FKL222:FKO227 FKT222:FKW227 FLB222:FLE227 FLJ222:FLM227 FLR222:FLU227 FLZ222:FMC227 FMH222:FMK227 FMP222:FMS227 FMX222:FNA227 FNF222:FNI227 FNN222:FNQ227 FNV222:FNY227 FOD222:FOG227 FOL222:FOO227 FOT222:FOW227 FPB222:FPE227 FPJ222:FPM227 FPR222:FPU227 FPZ222:FQC227 FQH222:FQK227 FQP222:FQS227 FQX222:FRA227 FRF222:FRI227 FRN222:FRQ227 FRV222:FRY227 FSD222:FSG227 FSL222:FSO227 FST222:FSW227 FTB222:FTE227 FTJ222:FTM227 FTR222:FTU227 FTZ222:FUC227 FUH222:FUK227 FUP222:FUS227 FUX222:FVA227 FVF222:FVI227 FVN222:FVQ227 FVV222:FVY227 FWD222:FWG227 FWL222:FWO227 FWT222:FWW227 FXB222:FXE227 FXJ222:FXM227 FXR222:FXU227 FXZ222:FYC227 FYH222:FYK227 FYP222:FYS227 FYX222:FZA227 FZF222:FZI227 FZN222:FZQ227 FZV222:FZY227 GAD222:GAG227 GAL222:GAO227 GAT222:GAW227 GBB222:GBE227 GBJ222:GBM227 GBR222:GBU227 GBZ222:GCC227 GCH222:GCK227 GCP222:GCS227 GCX222:GDA227 GDF222:GDI227 GDN222:GDQ227 GDV222:GDY227 GED222:GEG227 GEL222:GEO227 GET222:GEW227 GFB222:GFE227 GFJ222:GFM227 GFR222:GFU227 GFZ222:GGC227 GGH222:GGK227 GGP222:GGS227 GGX222:GHA227 GHF222:GHI227 GHN222:GHQ227 GHV222:GHY227 GID222:GIG227 GIL222:GIO227 GIT222:GIW227 GJB222:GJE227 GJJ222:GJM227 GJR222:GJU227 GJZ222:GKC227 GKH222:GKK227 GKP222:GKS227 GKX222:GLA227 GLF222:GLI227 GLN222:GLQ227 GLV222:GLY227 GMD222:GMG227 GML222:GMO227 GMT222:GMW227 GNB222:GNE227 GNJ222:GNM227 GNR222:GNU227 GNZ222:GOC227 GOH222:GOK227 GOP222:GOS227 GOX222:GPA227 GPF222:GPI227 GPN222:GPQ227 GPV222:GPY227 GQD222:GQG227 GQL222:GQO227 GQT222:GQW227 GRB222:GRE227 GRJ222:GRM227 GRR222:GRU227 GRZ222:GSC227 GSH222:GSK227 GSP222:GSS227 GSX222:GTA227 GTF222:GTI227 GTN222:GTQ227 GTV222:GTY227 GUD222:GUG227 GUL222:GUO227 GUT222:GUW227 GVB222:GVE227 GVJ222:GVM227 GVR222:GVU227 GVZ222:GWC227 GWH222:GWK227 GWP222:GWS227 GWX222:GXA227 GXF222:GXI227 GXN222:GXQ227 GXV222:GXY227 GYD222:GYG227 GYL222:GYO227 GYT222:GYW227 GZB222:GZE227 GZJ222:GZM227 GZR222:GZU227 GZZ222:HAC227 HAH222:HAK227 HAP222:HAS227 HAX222:HBA227 HBF222:HBI227 HBN222:HBQ227 HBV222:HBY227 HCD222:HCG227 HCL222:HCO227 HCT222:HCW227 HDB222:HDE227 HDJ222:HDM227 HDR222:HDU227 HDZ222:HEC227 HEH222:HEK227 HEP222:HES227 HEX222:HFA227 HFF222:HFI227 HFN222:HFQ227 HFV222:HFY227 HGD222:HGG227 HGL222:HGO227 HGT222:HGW227 HHB222:HHE227 HHJ222:HHM227 HHR222:HHU227 HHZ222:HIC227 HIH222:HIK227 HIP222:HIS227 HIX222:HJA227 HJF222:HJI227 HJN222:HJQ227 HJV222:HJY227 HKD222:HKG227 HKL222:HKO227 HKT222:HKW227 HLB222:HLE227 HLJ222:HLM227 HLR222:HLU227 HLZ222:HMC227 HMH222:HMK227 HMP222:HMS227 HMX222:HNA227 HNF222:HNI227 HNN222:HNQ227 HNV222:HNY227 HOD222:HOG227 HOL222:HOO227 HOT222:HOW227 HPB222:HPE227 HPJ222:HPM227 HPR222:HPU227 HPZ222:HQC227 HQH222:HQK227 HQP222:HQS227 HQX222:HRA227 HRF222:HRI227 HRN222:HRQ227 HRV222:HRY227 HSD222:HSG227 HSL222:HSO227 HST222:HSW227 HTB222:HTE227 HTJ222:HTM227 HTR222:HTU227 HTZ222:HUC227 HUH222:HUK227 HUP222:HUS227 HUX222:HVA227 HVF222:HVI227 HVN222:HVQ227 HVV222:HVY227 HWD222:HWG227 HWL222:HWO227 HWT222:HWW227 HXB222:HXE227 HXJ222:HXM227 HXR222:HXU227 HXZ222:HYC227 HYH222:HYK227 HYP222:HYS227 HYX222:HZA227 HZF222:HZI227 HZN222:HZQ227 HZV222:HZY227 IAD222:IAG227 IAL222:IAO227 IAT222:IAW227 IBB222:IBE227 IBJ222:IBM227 IBR222:IBU227 IBZ222:ICC227 ICH222:ICK227 ICP222:ICS227 ICX222:IDA227 IDF222:IDI227 IDN222:IDQ227 IDV222:IDY227 IED222:IEG227 IEL222:IEO227 IET222:IEW227 IFB222:IFE227 IFJ222:IFM227 IFR222:IFU227 IFZ222:IGC227 IGH222:IGK227 IGP222:IGS227 IGX222:IHA227 IHF222:IHI227 IHN222:IHQ227 IHV222:IHY227 IID222:IIG227 IIL222:IIO227 IIT222:IIW227 IJB222:IJE227 IJJ222:IJM227 IJR222:IJU227 IJZ222:IKC227 IKH222:IKK227 IKP222:IKS227 IKX222:ILA227 ILF222:ILI227 ILN222:ILQ227 ILV222:ILY227 IMD222:IMG227 IML222:IMO227 IMT222:IMW227 INB222:INE227 INJ222:INM227 INR222:INU227 INZ222:IOC227 IOH222:IOK227 IOP222:IOS227 IOX222:IPA227 IPF222:IPI227 IPN222:IPQ227 IPV222:IPY227 IQD222:IQG227 IQL222:IQO227 IQT222:IQW227 IRB222:IRE227 IRJ222:IRM227 IRR222:IRU227 IRZ222:ISC227 ISH222:ISK227 ISP222:ISS227 ISX222:ITA227 ITF222:ITI227 ITN222:ITQ227 ITV222:ITY227 IUD222:IUG227 IUL222:IUO227 IUT222:IUW227 IVB222:IVE227 IVJ222:IVM227 IVR222:IVU227 IVZ222:IWC227 IWH222:IWK227 IWP222:IWS227 IWX222:IXA227 IXF222:IXI227 IXN222:IXQ227 IXV222:IXY227 IYD222:IYG227 IYL222:IYO227 IYT222:IYW227 IZB222:IZE227 IZJ222:IZM227 IZR222:IZU227 IZZ222:JAC227 JAH222:JAK227 JAP222:JAS227 JAX222:JBA227 JBF222:JBI227 JBN222:JBQ227 JBV222:JBY227 JCD222:JCG227 JCL222:JCO227 JCT222:JCW227 JDB222:JDE227 JDJ222:JDM227 JDR222:JDU227 JDZ222:JEC227 JEH222:JEK227 JEP222:JES227 JEX222:JFA227 JFF222:JFI227 JFN222:JFQ227 JFV222:JFY227 JGD222:JGG227 JGL222:JGO227 JGT222:JGW227 JHB222:JHE227 JHJ222:JHM227 JHR222:JHU227 JHZ222:JIC227 JIH222:JIK227 JIP222:JIS227 JIX222:JJA227 JJF222:JJI227 JJN222:JJQ227 JJV222:JJY227 JKD222:JKG227 JKL222:JKO227 JKT222:JKW227 JLB222:JLE227 JLJ222:JLM227 JLR222:JLU227 JLZ222:JMC227 JMH222:JMK227 JMP222:JMS227 JMX222:JNA227 JNF222:JNI227 JNN222:JNQ227 JNV222:JNY227 JOD222:JOG227 JOL222:JOO227 JOT222:JOW227 JPB222:JPE227 JPJ222:JPM227 JPR222:JPU227 JPZ222:JQC227 JQH222:JQK227 JQP222:JQS227 JQX222:JRA227 JRF222:JRI227 JRN222:JRQ227 JRV222:JRY227 JSD222:JSG227 JSL222:JSO227 JST222:JSW227 JTB222:JTE227 JTJ222:JTM227 JTR222:JTU227 JTZ222:JUC227 JUH222:JUK227 JUP222:JUS227 JUX222:JVA227 JVF222:JVI227 JVN222:JVQ227 JVV222:JVY227 JWD222:JWG227 JWL222:JWO227 JWT222:JWW227 JXB222:JXE227 JXJ222:JXM227 JXR222:JXU227 JXZ222:JYC227 JYH222:JYK227 JYP222:JYS227 JYX222:JZA227 JZF222:JZI227 JZN222:JZQ227 JZV222:JZY227 KAD222:KAG227 KAL222:KAO227 KAT222:KAW227 KBB222:KBE227 KBJ222:KBM227 KBR222:KBU227 KBZ222:KCC227 KCH222:KCK227 KCP222:KCS227 KCX222:KDA227 KDF222:KDI227 KDN222:KDQ227 KDV222:KDY227 KED222:KEG227 KEL222:KEO227 KET222:KEW227 KFB222:KFE227 KFJ222:KFM227 KFR222:KFU227 KFZ222:KGC227 KGH222:KGK227 KGP222:KGS227 KGX222:KHA227 KHF222:KHI227 KHN222:KHQ227 KHV222:KHY227 KID222:KIG227 KIL222:KIO227 KIT222:KIW227 KJB222:KJE227 KJJ222:KJM227 KJR222:KJU227 KJZ222:KKC227 KKH222:KKK227 KKP222:KKS227 KKX222:KLA227 KLF222:KLI227 KLN222:KLQ227 KLV222:KLY227 KMD222:KMG227 KML222:KMO227 KMT222:KMW227 KNB222:KNE227 KNJ222:KNM227 KNR222:KNU227 KNZ222:KOC227 KOH222:KOK227 KOP222:KOS227 KOX222:KPA227 KPF222:KPI227 KPN222:KPQ227 KPV222:KPY227 KQD222:KQG227 KQL222:KQO227 KQT222:KQW227 KRB222:KRE227 KRJ222:KRM227 KRR222:KRU227 KRZ222:KSC227 KSH222:KSK227 KSP222:KSS227 KSX222:KTA227 KTF222:KTI227 KTN222:KTQ227 KTV222:KTY227 KUD222:KUG227 KUL222:KUO227 KUT222:KUW227 KVB222:KVE227 KVJ222:KVM227 KVR222:KVU227 KVZ222:KWC227 KWH222:KWK227 KWP222:KWS227 KWX222:KXA227 KXF222:KXI227 KXN222:KXQ227 KXV222:KXY227 KYD222:KYG227 KYL222:KYO227 KYT222:KYW227 KZB222:KZE227 KZJ222:KZM227 KZR222:KZU227 KZZ222:LAC227 LAH222:LAK227 LAP222:LAS227 LAX222:LBA227 LBF222:LBI227 LBN222:LBQ227 LBV222:LBY227 LCD222:LCG227 LCL222:LCO227 LCT222:LCW227 LDB222:LDE227 LDJ222:LDM227 LDR222:LDU227 LDZ222:LEC227 LEH222:LEK227 LEP222:LES227 LEX222:LFA227 LFF222:LFI227 LFN222:LFQ227 LFV222:LFY227 LGD222:LGG227 LGL222:LGO227 LGT222:LGW227 LHB222:LHE227 LHJ222:LHM227 LHR222:LHU227 LHZ222:LIC227 LIH222:LIK227 LIP222:LIS227 LIX222:LJA227 LJF222:LJI227 LJN222:LJQ227 LJV222:LJY227 LKD222:LKG227 LKL222:LKO227 LKT222:LKW227 LLB222:LLE227 LLJ222:LLM227 LLR222:LLU227 LLZ222:LMC227 LMH222:LMK227 LMP222:LMS227 LMX222:LNA227 LNF222:LNI227 LNN222:LNQ227 LNV222:LNY227 LOD222:LOG227 LOL222:LOO227 LOT222:LOW227 LPB222:LPE227 LPJ222:LPM227 LPR222:LPU227 LPZ222:LQC227 LQH222:LQK227 LQP222:LQS227 LQX222:LRA227 LRF222:LRI227 LRN222:LRQ227 LRV222:LRY227 LSD222:LSG227 LSL222:LSO227 LST222:LSW227 LTB222:LTE227 LTJ222:LTM227 LTR222:LTU227 LTZ222:LUC227 LUH222:LUK227 LUP222:LUS227 LUX222:LVA227 LVF222:LVI227 LVN222:LVQ227 LVV222:LVY227 LWD222:LWG227 LWL222:LWO227 LWT222:LWW227 LXB222:LXE227 LXJ222:LXM227 LXR222:LXU227 LXZ222:LYC227 LYH222:LYK227 LYP222:LYS227 LYX222:LZA227 LZF222:LZI227 LZN222:LZQ227 LZV222:LZY227 MAD222:MAG227 MAL222:MAO227 MAT222:MAW227 MBB222:MBE227 MBJ222:MBM227 MBR222:MBU227 MBZ222:MCC227 MCH222:MCK227 MCP222:MCS227 MCX222:MDA227 MDF222:MDI227 MDN222:MDQ227 MDV222:MDY227 MED222:MEG227 MEL222:MEO227 MET222:MEW227 MFB222:MFE227 MFJ222:MFM227 MFR222:MFU227 MFZ222:MGC227 MGH222:MGK227 MGP222:MGS227 MGX222:MHA227 MHF222:MHI227 MHN222:MHQ227 MHV222:MHY227 MID222:MIG227 MIL222:MIO227 MIT222:MIW227 MJB222:MJE227 MJJ222:MJM227 MJR222:MJU227 MJZ222:MKC227 MKH222:MKK227 MKP222:MKS227 MKX222:MLA227 MLF222:MLI227 MLN222:MLQ227 MLV222:MLY227 MMD222:MMG227 MML222:MMO227 MMT222:MMW227 MNB222:MNE227 MNJ222:MNM227 MNR222:MNU227 MNZ222:MOC227 MOH222:MOK227 MOP222:MOS227 MOX222:MPA227 MPF222:MPI227 MPN222:MPQ227 MPV222:MPY227 MQD222:MQG227 MQL222:MQO227 MQT222:MQW227 MRB222:MRE227 MRJ222:MRM227 MRR222:MRU227 MRZ222:MSC227 MSH222:MSK227 MSP222:MSS227 MSX222:MTA227 MTF222:MTI227 MTN222:MTQ227 MTV222:MTY227 MUD222:MUG227 MUL222:MUO227 MUT222:MUW227 MVB222:MVE227 MVJ222:MVM227 MVR222:MVU227 MVZ222:MWC227 MWH222:MWK227 MWP222:MWS227 MWX222:MXA227 MXF222:MXI227 MXN222:MXQ227 MXV222:MXY227 MYD222:MYG227 MYL222:MYO227 MYT222:MYW227 MZB222:MZE227 MZJ222:MZM227 MZR222:MZU227 MZZ222:NAC227 NAH222:NAK227 NAP222:NAS227 NAX222:NBA227 NBF222:NBI227 NBN222:NBQ227 NBV222:NBY227 NCD222:NCG227 NCL222:NCO227 NCT222:NCW227 NDB222:NDE227 NDJ222:NDM227 NDR222:NDU227 NDZ222:NEC227 NEH222:NEK227 NEP222:NES227 NEX222:NFA227 NFF222:NFI227 NFN222:NFQ227 NFV222:NFY227 NGD222:NGG227 NGL222:NGO227 NGT222:NGW227 NHB222:NHE227 NHJ222:NHM227 NHR222:NHU227 NHZ222:NIC227 NIH222:NIK227 NIP222:NIS227 NIX222:NJA227 NJF222:NJI227 NJN222:NJQ227 NJV222:NJY227 NKD222:NKG227 NKL222:NKO227 NKT222:NKW227 NLB222:NLE227 NLJ222:NLM227 NLR222:NLU227 NLZ222:NMC227 NMH222:NMK227 NMP222:NMS227 NMX222:NNA227 NNF222:NNI227 NNN222:NNQ227 NNV222:NNY227 NOD222:NOG227 NOL222:NOO227 NOT222:NOW227 NPB222:NPE227 NPJ222:NPM227 NPR222:NPU227 NPZ222:NQC227 NQH222:NQK227 NQP222:NQS227 NQX222:NRA227 NRF222:NRI227 NRN222:NRQ227 NRV222:NRY227 NSD222:NSG227 NSL222:NSO227 NST222:NSW227 NTB222:NTE227 NTJ222:NTM227 NTR222:NTU227 NTZ222:NUC227 NUH222:NUK227 NUP222:NUS227 NUX222:NVA227 NVF222:NVI227 NVN222:NVQ227 NVV222:NVY227 NWD222:NWG227 NWL222:NWO227 NWT222:NWW227 NXB222:NXE227 NXJ222:NXM227 NXR222:NXU227 NXZ222:NYC227 NYH222:NYK227 NYP222:NYS227 NYX222:NZA227 NZF222:NZI227 NZN222:NZQ227 NZV222:NZY227 OAD222:OAG227 OAL222:OAO227 OAT222:OAW227 OBB222:OBE227 OBJ222:OBM227 OBR222:OBU227 OBZ222:OCC227 OCH222:OCK227 OCP222:OCS227 OCX222:ODA227 ODF222:ODI227 ODN222:ODQ227 ODV222:ODY227 OED222:OEG227 OEL222:OEO227 OET222:OEW227 OFB222:OFE227 OFJ222:OFM227 OFR222:OFU227 OFZ222:OGC227 OGH222:OGK227 OGP222:OGS227 OGX222:OHA227 OHF222:OHI227 OHN222:OHQ227 OHV222:OHY227 OID222:OIG227 OIL222:OIO227 OIT222:OIW227 OJB222:OJE227 OJJ222:OJM227 OJR222:OJU227 OJZ222:OKC227 OKH222:OKK227 OKP222:OKS227 OKX222:OLA227 OLF222:OLI227 OLN222:OLQ227 OLV222:OLY227 OMD222:OMG227 OML222:OMO227 OMT222:OMW227 ONB222:ONE227 ONJ222:ONM227 ONR222:ONU227 ONZ222:OOC227 OOH222:OOK227 OOP222:OOS227 OOX222:OPA227 OPF222:OPI227 OPN222:OPQ227 OPV222:OPY227 OQD222:OQG227 OQL222:OQO227 OQT222:OQW227 ORB222:ORE227 ORJ222:ORM227 ORR222:ORU227 ORZ222:OSC227 OSH222:OSK227 OSP222:OSS227 OSX222:OTA227 OTF222:OTI227 OTN222:OTQ227 OTV222:OTY227 OUD222:OUG227 OUL222:OUO227 OUT222:OUW227 OVB222:OVE227 OVJ222:OVM227 OVR222:OVU227 OVZ222:OWC227 OWH222:OWK227 OWP222:OWS227 OWX222:OXA227 OXF222:OXI227 OXN222:OXQ227 OXV222:OXY227 OYD222:OYG227 OYL222:OYO227 OYT222:OYW227 OZB222:OZE227 OZJ222:OZM227 OZR222:OZU227 OZZ222:PAC227 PAH222:PAK227 PAP222:PAS227 PAX222:PBA227 PBF222:PBI227 PBN222:PBQ227 PBV222:PBY227 PCD222:PCG227 PCL222:PCO227 PCT222:PCW227 PDB222:PDE227 PDJ222:PDM227 PDR222:PDU227 PDZ222:PEC227 PEH222:PEK227 PEP222:PES227 PEX222:PFA227 PFF222:PFI227 PFN222:PFQ227 PFV222:PFY227 PGD222:PGG227 PGL222:PGO227 PGT222:PGW227 PHB222:PHE227 PHJ222:PHM227 PHR222:PHU227 PHZ222:PIC227 PIH222:PIK227 PIP222:PIS227 PIX222:PJA227 PJF222:PJI227 PJN222:PJQ227 PJV222:PJY227 PKD222:PKG227 PKL222:PKO227 PKT222:PKW227 PLB222:PLE227 PLJ222:PLM227 PLR222:PLU227 PLZ222:PMC227 PMH222:PMK227 PMP222:PMS227 PMX222:PNA227 PNF222:PNI227 PNN222:PNQ227 PNV222:PNY227 POD222:POG227 POL222:POO227 POT222:POW227 PPB222:PPE227 PPJ222:PPM227 PPR222:PPU227 PPZ222:PQC227 PQH222:PQK227 PQP222:PQS227 PQX222:PRA227 PRF222:PRI227 PRN222:PRQ227 PRV222:PRY227 PSD222:PSG227 PSL222:PSO227 PST222:PSW227 PTB222:PTE227 PTJ222:PTM227 PTR222:PTU227 PTZ222:PUC227 PUH222:PUK227 PUP222:PUS227 PUX222:PVA227 PVF222:PVI227 PVN222:PVQ227 PVV222:PVY227 PWD222:PWG227 PWL222:PWO227 PWT222:PWW227 PXB222:PXE227 PXJ222:PXM227 PXR222:PXU227 PXZ222:PYC227 PYH222:PYK227 PYP222:PYS227 PYX222:PZA227 PZF222:PZI227 PZN222:PZQ227 PZV222:PZY227 QAD222:QAG227 QAL222:QAO227 QAT222:QAW227 QBB222:QBE227 QBJ222:QBM227 QBR222:QBU227 QBZ222:QCC227 QCH222:QCK227 QCP222:QCS227 QCX222:QDA227 QDF222:QDI227 QDN222:QDQ227 QDV222:QDY227 QED222:QEG227 QEL222:QEO227 QET222:QEW227 QFB222:QFE227 QFJ222:QFM227 QFR222:QFU227 QFZ222:QGC227 QGH222:QGK227 QGP222:QGS227 QGX222:QHA227 QHF222:QHI227 QHN222:QHQ227 QHV222:QHY227 QID222:QIG227 QIL222:QIO227 QIT222:QIW227 QJB222:QJE227 QJJ222:QJM227 QJR222:QJU227 QJZ222:QKC227 QKH222:QKK227 QKP222:QKS227 QKX222:QLA227 QLF222:QLI227 QLN222:QLQ227 QLV222:QLY227 QMD222:QMG227 QML222:QMO227 QMT222:QMW227 QNB222:QNE227 QNJ222:QNM227 QNR222:QNU227 QNZ222:QOC227 QOH222:QOK227 QOP222:QOS227 QOX222:QPA227 QPF222:QPI227 QPN222:QPQ227 QPV222:QPY227 QQD222:QQG227 QQL222:QQO227 QQT222:QQW227 QRB222:QRE227 QRJ222:QRM227 QRR222:QRU227 QRZ222:QSC227 QSH222:QSK227 QSP222:QSS227 QSX222:QTA227 QTF222:QTI227 QTN222:QTQ227 QTV222:QTY227 QUD222:QUG227 QUL222:QUO227 QUT222:QUW227 QVB222:QVE227 QVJ222:QVM227 QVR222:QVU227 QVZ222:QWC227 QWH222:QWK227 QWP222:QWS227 QWX222:QXA227 QXF222:QXI227 QXN222:QXQ227 QXV222:QXY227 QYD222:QYG227 QYL222:QYO227 QYT222:QYW227 QZB222:QZE227 QZJ222:QZM227 QZR222:QZU227 QZZ222:RAC227 RAH222:RAK227 RAP222:RAS227 RAX222:RBA227 RBF222:RBI227 RBN222:RBQ227 RBV222:RBY227 RCD222:RCG227 RCL222:RCO227 RCT222:RCW227 RDB222:RDE227 RDJ222:RDM227 RDR222:RDU227 RDZ222:REC227 REH222:REK227 REP222:RES227 REX222:RFA227 RFF222:RFI227 RFN222:RFQ227 RFV222:RFY227 RGD222:RGG227 RGL222:RGO227 RGT222:RGW227 RHB222:RHE227 RHJ222:RHM227 RHR222:RHU227 RHZ222:RIC227 RIH222:RIK227 RIP222:RIS227 RIX222:RJA227 RJF222:RJI227 RJN222:RJQ227 RJV222:RJY227 RKD222:RKG227 RKL222:RKO227 RKT222:RKW227 RLB222:RLE227 RLJ222:RLM227 RLR222:RLU227 RLZ222:RMC227 RMH222:RMK227 RMP222:RMS227 RMX222:RNA227 RNF222:RNI227 RNN222:RNQ227 RNV222:RNY227 ROD222:ROG227 ROL222:ROO227 ROT222:ROW227 RPB222:RPE227 RPJ222:RPM227 RPR222:RPU227 RPZ222:RQC227 RQH222:RQK227 RQP222:RQS227 RQX222:RRA227 RRF222:RRI227 RRN222:RRQ227 RRV222:RRY227 RSD222:RSG227 RSL222:RSO227 RST222:RSW227 RTB222:RTE227 RTJ222:RTM227 RTR222:RTU227 RTZ222:RUC227 RUH222:RUK227 RUP222:RUS227 RUX222:RVA227 RVF222:RVI227 RVN222:RVQ227 RVV222:RVY227 RWD222:RWG227 RWL222:RWO227 RWT222:RWW227 RXB222:RXE227 RXJ222:RXM227 RXR222:RXU227 RXZ222:RYC227 RYH222:RYK227 RYP222:RYS227 RYX222:RZA227 RZF222:RZI227 RZN222:RZQ227 RZV222:RZY227 SAD222:SAG227 SAL222:SAO227 SAT222:SAW227 SBB222:SBE227 SBJ222:SBM227 SBR222:SBU227 SBZ222:SCC227 SCH222:SCK227 SCP222:SCS227 SCX222:SDA227 SDF222:SDI227 SDN222:SDQ227 SDV222:SDY227 SED222:SEG227 SEL222:SEO227 SET222:SEW227 SFB222:SFE227 SFJ222:SFM227 SFR222:SFU227 SFZ222:SGC227 SGH222:SGK227 SGP222:SGS227 SGX222:SHA227 SHF222:SHI227 SHN222:SHQ227 SHV222:SHY227 SID222:SIG227 SIL222:SIO227 SIT222:SIW227 SJB222:SJE227 SJJ222:SJM227 SJR222:SJU227 SJZ222:SKC227 SKH222:SKK227 SKP222:SKS227 SKX222:SLA227 SLF222:SLI227 SLN222:SLQ227 SLV222:SLY227 SMD222:SMG227 SML222:SMO227 SMT222:SMW227 SNB222:SNE227 SNJ222:SNM227 SNR222:SNU227 SNZ222:SOC227 SOH222:SOK227 SOP222:SOS227 SOX222:SPA227 SPF222:SPI227 SPN222:SPQ227 SPV222:SPY227 SQD222:SQG227 SQL222:SQO227 SQT222:SQW227 SRB222:SRE227 SRJ222:SRM227 SRR222:SRU227 SRZ222:SSC227 SSH222:SSK227 SSP222:SSS227 SSX222:STA227 STF222:STI227 STN222:STQ227 STV222:STY227 SUD222:SUG227 SUL222:SUO227 SUT222:SUW227 SVB222:SVE227 SVJ222:SVM227 SVR222:SVU227 SVZ222:SWC227 SWH222:SWK227 SWP222:SWS227 SWX222:SXA227 SXF222:SXI227 SXN222:SXQ227 SXV222:SXY227 SYD222:SYG227 SYL222:SYO227 SYT222:SYW227 SZB222:SZE227 SZJ222:SZM227 SZR222:SZU227 SZZ222:TAC227 TAH222:TAK227 TAP222:TAS227 TAX222:TBA227 TBF222:TBI227 TBN222:TBQ227 TBV222:TBY227 TCD222:TCG227 TCL222:TCO227 TCT222:TCW227 TDB222:TDE227 TDJ222:TDM227 TDR222:TDU227 TDZ222:TEC227 TEH222:TEK227 TEP222:TES227 TEX222:TFA227 TFF222:TFI227 TFN222:TFQ227 TFV222:TFY227 TGD222:TGG227 TGL222:TGO227 TGT222:TGW227 THB222:THE227 THJ222:THM227 THR222:THU227 THZ222:TIC227 TIH222:TIK227 TIP222:TIS227 TIX222:TJA227 TJF222:TJI227 TJN222:TJQ227 TJV222:TJY227 TKD222:TKG227 TKL222:TKO227 TKT222:TKW227 TLB222:TLE227 TLJ222:TLM227 TLR222:TLU227 TLZ222:TMC227 TMH222:TMK227 TMP222:TMS227 TMX222:TNA227 TNF222:TNI227 TNN222:TNQ227 TNV222:TNY227 TOD222:TOG227 TOL222:TOO227 TOT222:TOW227 TPB222:TPE227 TPJ222:TPM227 TPR222:TPU227 TPZ222:TQC227 TQH222:TQK227 TQP222:TQS227 TQX222:TRA227 TRF222:TRI227 TRN222:TRQ227 TRV222:TRY227 TSD222:TSG227 TSL222:TSO227 TST222:TSW227 TTB222:TTE227 TTJ222:TTM227 TTR222:TTU227 TTZ222:TUC227 TUH222:TUK227 TUP222:TUS227 TUX222:TVA227 TVF222:TVI227 TVN222:TVQ227 TVV222:TVY227 TWD222:TWG227 TWL222:TWO227 TWT222:TWW227 TXB222:TXE227 TXJ222:TXM227 TXR222:TXU227 TXZ222:TYC227 TYH222:TYK227 TYP222:TYS227 TYX222:TZA227 TZF222:TZI227 TZN222:TZQ227 TZV222:TZY227 UAD222:UAG227 UAL222:UAO227 UAT222:UAW227 UBB222:UBE227 UBJ222:UBM227 UBR222:UBU227 UBZ222:UCC227 UCH222:UCK227 UCP222:UCS227 UCX222:UDA227 UDF222:UDI227 UDN222:UDQ227 UDV222:UDY227 UED222:UEG227 UEL222:UEO227 UET222:UEW227 UFB222:UFE227 UFJ222:UFM227 UFR222:UFU227 UFZ222:UGC227 UGH222:UGK227 UGP222:UGS227 UGX222:UHA227 UHF222:UHI227 UHN222:UHQ227 UHV222:UHY227 UID222:UIG227 UIL222:UIO227 UIT222:UIW227 UJB222:UJE227 UJJ222:UJM227 UJR222:UJU227 UJZ222:UKC227 UKH222:UKK227 UKP222:UKS227 UKX222:ULA227 ULF222:ULI227 ULN222:ULQ227 ULV222:ULY227 UMD222:UMG227 UML222:UMO227 UMT222:UMW227 UNB222:UNE227 UNJ222:UNM227 UNR222:UNU227 UNZ222:UOC227 UOH222:UOK227 UOP222:UOS227 UOX222:UPA227 UPF222:UPI227 UPN222:UPQ227 UPV222:UPY227 UQD222:UQG227 UQL222:UQO227 UQT222:UQW227 URB222:URE227 URJ222:URM227 URR222:URU227 URZ222:USC227 USH222:USK227 USP222:USS227 USX222:UTA227 UTF222:UTI227 UTN222:UTQ227 UTV222:UTY227 UUD222:UUG227 UUL222:UUO227 UUT222:UUW227 UVB222:UVE227 UVJ222:UVM227 UVR222:UVU227 UVZ222:UWC227 UWH222:UWK227 UWP222:UWS227 UWX222:UXA227 UXF222:UXI227 UXN222:UXQ227 UXV222:UXY227 UYD222:UYG227 UYL222:UYO227 UYT222:UYW227 UZB222:UZE227 UZJ222:UZM227 UZR222:UZU227 UZZ222:VAC227 VAH222:VAK227 VAP222:VAS227 VAX222:VBA227 VBF222:VBI227 VBN222:VBQ227 VBV222:VBY227 VCD222:VCG227 VCL222:VCO227 VCT222:VCW227 VDB222:VDE227 VDJ222:VDM227 VDR222:VDU227 VDZ222:VEC227 VEH222:VEK227 VEP222:VES227 VEX222:VFA227 VFF222:VFI227 VFN222:VFQ227 VFV222:VFY227 VGD222:VGG227 VGL222:VGO227 VGT222:VGW227 VHB222:VHE227 VHJ222:VHM227 VHR222:VHU227 VHZ222:VIC227 VIH222:VIK227 VIP222:VIS227 VIX222:VJA227 VJF222:VJI227 VJN222:VJQ227 VJV222:VJY227 VKD222:VKG227 VKL222:VKO227 VKT222:VKW227 VLB222:VLE227 VLJ222:VLM227 VLR222:VLU227 VLZ222:VMC227 VMH222:VMK227 VMP222:VMS227 VMX222:VNA227 VNF222:VNI227 VNN222:VNQ227 VNV222:VNY227 VOD222:VOG227 VOL222:VOO227 VOT222:VOW227 VPB222:VPE227 VPJ222:VPM227 VPR222:VPU227 VPZ222:VQC227 VQH222:VQK227 VQP222:VQS227 VQX222:VRA227 VRF222:VRI227 VRN222:VRQ227 VRV222:VRY227 VSD222:VSG227 VSL222:VSO227 VST222:VSW227 VTB222:VTE227 VTJ222:VTM227 VTR222:VTU227 VTZ222:VUC227 VUH222:VUK227 VUP222:VUS227 VUX222:VVA227 VVF222:VVI227 VVN222:VVQ227 VVV222:VVY227 VWD222:VWG227 VWL222:VWO227 VWT222:VWW227 VXB222:VXE227 VXJ222:VXM227 VXR222:VXU227 VXZ222:VYC227 VYH222:VYK227 VYP222:VYS227 VYX222:VZA227 VZF222:VZI227 VZN222:VZQ227 VZV222:VZY227 WAD222:WAG227 WAL222:WAO227 WAT222:WAW227 WBB222:WBE227 WBJ222:WBM227 WBR222:WBU227 WBZ222:WCC227 WCH222:WCK227 WCP222:WCS227 WCX222:WDA227 WDF222:WDI227 WDN222:WDQ227 WDV222:WDY227 WED222:WEG227 WEL222:WEO227 WET222:WEW227 WFB222:WFE227 WFJ222:WFM227 WFR222:WFU227 WFZ222:WGC227 WGH222:WGK227 WGP222:WGS227 WGX222:WHA227 WHF222:WHI227 WHN222:WHQ227 WHV222:WHY227 WID222:WIG227 WIL222:WIO227 WIT222:WIW227 WJB222:WJE227 WJJ222:WJM227 WJR222:WJU227 WJZ222:WKC227 WKH222:WKK227 WKP222:WKS227 WKX222:WLA227 WLF222:WLI227 WLN222:WLQ227 WLV222:WLY227 WMD222:WMG227 WML222:WMO227 WMT222:WMW227 WNB222:WNE227 WNJ222:WNM227 WNR222:WNU227 WNZ222:WOC227 WOH222:WOK227 WOP222:WOS227 WOX222:WPA227 WPF222:WPI227 WPN222:WPQ227 WPV222:WPY227 WQD222:WQG227 WQL222:WQO227 WQT222:WQW227 WRB222:WRE227 WRJ222:WRM227 WRR222:WRU227 WRZ222:WSC227 WSH222:WSK227 WSP222:WSS227 WSX222:WTA227 WTF222:WTI227 WTN222:WTQ227 WTV222:WTY227 WUD222:WUG227 WUL222:WUO227 WUT222:WUW227 WVB222:WVE227 WVJ222:WVM227 WVR222:WVU227 WVZ222:WWC227 WWH222:WWK227 WWP222:WWS227 WWX222:WXA227 WXF222:WXI227 WXN222:WXQ227 WXV222:WXY227 WYD222:WYG227 WYL222:WYO227 WYT222:WYW227 WZB222:WZE227 WZJ222:WZM227 WZR222:WZU227 WZZ222:XAC227 XAH222:XAK227 XAP222:XAS227 XAX222:XBA227 XBF222:XBI227 XBN222:XBQ227 XBV222:XBY227 XCD222:XCG227 XCL222:XCO227 XCT222:XCW227 XDB222:XDE227 XDJ222:XDM227 XDR222:XDU227 XDZ222:XEC227 XEH222:XEK227 XEP222:XES227 XEX222:XFA227 L222:M227 I194:K214 IZ194:JE214 AMN194:AMS214 WVL194:WVQ214 WLP194:WLU214 WBT194:WBY214 VRX194:VSC214 VIB194:VIG214 UYF194:UYK214 UOJ194:UOO214 UEN194:UES214 TUR194:TUW214 TKV194:TLA214 TAZ194:TBE214 SRD194:SRI214 SHH194:SHM214 RXL194:RXQ214 RNP194:RNU214 RDT194:RDY214 QTX194:QUC214 QKB194:QKG214 QAF194:QAK214 PQJ194:PQO214 PGN194:PGS214 OWR194:OWW214 OMV194:ONA214 OCZ194:ODE214 NTD194:NTI214 NJH194:NJM214 MZL194:MZQ214 MPP194:MPU214 MFT194:MFY214 LVX194:LWC214 LMB194:LMG214 LCF194:LCK214 KSJ194:KSO214 KIN194:KIS214 JYR194:JYW214 JOV194:JPA214 JEZ194:JFE214 IVD194:IVI214 ILH194:ILM214 IBL194:IBQ214 HRP194:HRU214 HHT194:HHY214 GXX194:GYC214 GOB194:GOG214 GEF194:GEK214 FUJ194:FUO214 FKN194:FKS214 FAR194:FAW214 EQV194:ERA214 EGZ194:EHE214 DXD194:DXI214 DNH194:DNM214 DDL194:DDQ214 CTP194:CTU214 CJT194:CJY214 BZX194:CAC214 BQB194:BQG214 BGF194:BGK214 AWJ194:AWO214 ACR194:ACW214 SV194:TA214 IY195:IY199 SU195:SU199 ACQ195:ACQ199 AMM195:AMM199 AWI195:AWI199 BGE195:BGE199 BQA195:BQA199 BZW195:BZW199 CJS195:CJS199 CTO195:CTO199 DDK195:DDK199 DNG195:DNG199 DXC195:DXC199 EGY195:EGY199 EQU195:EQU199 FAQ195:FAQ199 FKM195:FKM199 FUI195:FUI199 GEE195:GEE199 GOA195:GOA199 GXW195:GXW199 HHS195:HHS199 HRO195:HRO199 IBK195:IBK199 ILG195:ILG199 IVC195:IVC199 JEY195:JEY199 JOU195:JOU199 JYQ195:JYQ199 KIM195:KIM199 KSI195:KSI199 LCE195:LCE199 LMA195:LMA199 LVW195:LVW199 MFS195:MFS199 MPO195:MPO199 MZK195:MZK199 NJG195:NJG199 NTC195:NTC199 OCY195:OCY199 OMU195:OMU199 OWQ195:OWQ199 PGM195:PGM199 PQI195:PQI199 QAE195:QAE199 QKA195:QKA199 QTW195:QTW199 RDS195:RDS199 RNO195:RNO199 RXK195:RXK199 SHG195:SHG199 SRC195:SRC199 TAY195:TAY199 TKU195:TKU199 TUQ195:TUQ199 UEM195:UEM199 UOI195:UOI199 UYE195:UYE199 VIA195:VIA199 VRW195:VRW199 WBS195:WBS199 WLO195:WLO199 WVK195:WVK199 I141:J141 G185 G141 G138 AB222:AC227 I72:J72 Z222:Z227 I11:J11 G11 G17:G18 I17:J18 I32:J32 G32 G40:G41 I40:J41 G52 I52:J52 I56:J57 I60:J60 G60 G72 G77 I77:J77 G83 I82:J83 I93:J94 G93:G94 G105 I105:J105 I110:J110 G110 G115 I115:J115 I118:J119 G118:G119 G127 I191 I127:J127 I135:J135 K11:K138 G135 G152 I152:J152 I156:J156 G156 G160 I160:J160 G165 I164:J165 G170 G180 G191 I170:J180 I185:J185 K141:K191 G205 G212 G215:H215</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3"/>
  <dimension ref="A1:GA674"/>
  <sheetViews>
    <sheetView topLeftCell="A401" zoomScale="80" zoomScaleNormal="80" workbookViewId="0">
      <selection activeCell="J410" sqref="J410"/>
    </sheetView>
  </sheetViews>
  <sheetFormatPr defaultColWidth="11.42578125" defaultRowHeight="15"/>
  <cols>
    <col min="1" max="1" width="7.85546875" style="516" customWidth="1"/>
    <col min="2" max="2" width="3.42578125" style="517" customWidth="1"/>
    <col min="3" max="3" width="6.42578125" style="517" customWidth="1"/>
    <col min="4" max="4" width="5.42578125" style="517" customWidth="1"/>
    <col min="5" max="5" width="7.42578125" style="517" customWidth="1"/>
    <col min="6" max="6" width="15.28515625" style="518" customWidth="1"/>
    <col min="7" max="7" width="54.140625" style="518" customWidth="1"/>
    <col min="8" max="8" width="26.5703125" style="519" customWidth="1"/>
    <col min="9" max="9" width="29.42578125" style="519" customWidth="1"/>
    <col min="10" max="10" width="26.5703125" style="520" customWidth="1"/>
    <col min="11" max="11" width="26.5703125" style="1" customWidth="1"/>
    <col min="12" max="12" width="28.7109375" style="334" customWidth="1"/>
    <col min="13" max="13" width="26.5703125" style="334" customWidth="1"/>
    <col min="14" max="14" width="26.5703125" style="371" customWidth="1"/>
    <col min="15" max="22" width="10.5703125" style="334" customWidth="1"/>
    <col min="23" max="23" width="11.85546875" style="334" customWidth="1"/>
    <col min="24" max="24" width="5.42578125" style="1" customWidth="1"/>
    <col min="25" max="25" width="7.85546875" style="1" customWidth="1"/>
    <col min="26" max="26" width="7.5703125" style="1" customWidth="1"/>
    <col min="27" max="27" width="14.85546875" style="1" hidden="1" customWidth="1"/>
    <col min="28" max="28" width="10.140625" style="1" hidden="1" customWidth="1"/>
    <col min="29" max="29" width="6.140625" style="1" hidden="1" customWidth="1"/>
    <col min="30" max="30" width="5.85546875" style="1" hidden="1" customWidth="1"/>
    <col min="31" max="31" width="5.5703125" style="1" hidden="1" customWidth="1"/>
    <col min="32" max="32" width="5.28515625" style="1" hidden="1" customWidth="1"/>
    <col min="33" max="33" width="4.7109375" style="1" hidden="1" customWidth="1"/>
    <col min="34" max="34" width="14.7109375" style="1" hidden="1" customWidth="1"/>
    <col min="35" max="35" width="19.5703125" style="1" hidden="1" customWidth="1"/>
    <col min="36" max="36" width="24.140625" style="1" hidden="1" customWidth="1"/>
    <col min="37" max="37" width="5.42578125" style="1" hidden="1" customWidth="1"/>
    <col min="38" max="38" width="6.42578125" style="1" hidden="1" customWidth="1"/>
    <col min="39" max="47" width="11.42578125" style="1" hidden="1" customWidth="1"/>
    <col min="48" max="50" width="11.42578125" style="1" customWidth="1"/>
    <col min="51" max="51" width="7.140625" style="1" customWidth="1"/>
    <col min="52" max="53" width="11.42578125" style="1" customWidth="1"/>
    <col min="54" max="260" width="10.85546875" style="1"/>
    <col min="261" max="261" width="44.85546875" style="1" customWidth="1"/>
    <col min="262" max="268" width="38.42578125" style="1" customWidth="1"/>
    <col min="269" max="516" width="10.85546875" style="1"/>
    <col min="517" max="517" width="44.85546875" style="1" customWidth="1"/>
    <col min="518" max="524" width="38.42578125" style="1" customWidth="1"/>
    <col min="525" max="772" width="10.85546875" style="1"/>
    <col min="773" max="773" width="44.85546875" style="1" customWidth="1"/>
    <col min="774" max="780" width="38.42578125" style="1" customWidth="1"/>
    <col min="781" max="1028" width="10.85546875" style="1"/>
    <col min="1029" max="1029" width="44.85546875" style="1" customWidth="1"/>
    <col min="1030" max="1036" width="38.42578125" style="1" customWidth="1"/>
    <col min="1037" max="1284" width="10.85546875" style="1"/>
    <col min="1285" max="1285" width="44.85546875" style="1" customWidth="1"/>
    <col min="1286" max="1292" width="38.42578125" style="1" customWidth="1"/>
    <col min="1293" max="1540" width="10.85546875" style="1"/>
    <col min="1541" max="1541" width="44.85546875" style="1" customWidth="1"/>
    <col min="1542" max="1548" width="38.42578125" style="1" customWidth="1"/>
    <col min="1549" max="1796" width="10.85546875" style="1"/>
    <col min="1797" max="1797" width="44.85546875" style="1" customWidth="1"/>
    <col min="1798" max="1804" width="38.42578125" style="1" customWidth="1"/>
    <col min="1805" max="2052" width="10.85546875" style="1"/>
    <col min="2053" max="2053" width="44.85546875" style="1" customWidth="1"/>
    <col min="2054" max="2060" width="38.42578125" style="1" customWidth="1"/>
    <col min="2061" max="2308" width="10.85546875" style="1"/>
    <col min="2309" max="2309" width="44.85546875" style="1" customWidth="1"/>
    <col min="2310" max="2316" width="38.42578125" style="1" customWidth="1"/>
    <col min="2317" max="2564" width="10.85546875" style="1"/>
    <col min="2565" max="2565" width="44.85546875" style="1" customWidth="1"/>
    <col min="2566" max="2572" width="38.42578125" style="1" customWidth="1"/>
    <col min="2573" max="2820" width="10.85546875" style="1"/>
    <col min="2821" max="2821" width="44.85546875" style="1" customWidth="1"/>
    <col min="2822" max="2828" width="38.42578125" style="1" customWidth="1"/>
    <col min="2829" max="3076" width="10.85546875" style="1"/>
    <col min="3077" max="3077" width="44.85546875" style="1" customWidth="1"/>
    <col min="3078" max="3084" width="38.42578125" style="1" customWidth="1"/>
    <col min="3085" max="3332" width="10.85546875" style="1"/>
    <col min="3333" max="3333" width="44.85546875" style="1" customWidth="1"/>
    <col min="3334" max="3340" width="38.42578125" style="1" customWidth="1"/>
    <col min="3341" max="3588" width="10.85546875" style="1"/>
    <col min="3589" max="3589" width="44.85546875" style="1" customWidth="1"/>
    <col min="3590" max="3596" width="38.42578125" style="1" customWidth="1"/>
    <col min="3597" max="3844" width="10.85546875" style="1"/>
    <col min="3845" max="3845" width="44.85546875" style="1" customWidth="1"/>
    <col min="3846" max="3852" width="38.42578125" style="1" customWidth="1"/>
    <col min="3853" max="4100" width="10.85546875" style="1"/>
    <col min="4101" max="4101" width="44.85546875" style="1" customWidth="1"/>
    <col min="4102" max="4108" width="38.42578125" style="1" customWidth="1"/>
    <col min="4109" max="4356" width="10.85546875" style="1"/>
    <col min="4357" max="4357" width="44.85546875" style="1" customWidth="1"/>
    <col min="4358" max="4364" width="38.42578125" style="1" customWidth="1"/>
    <col min="4365" max="4612" width="10.85546875" style="1"/>
    <col min="4613" max="4613" width="44.85546875" style="1" customWidth="1"/>
    <col min="4614" max="4620" width="38.42578125" style="1" customWidth="1"/>
    <col min="4621" max="4868" width="10.85546875" style="1"/>
    <col min="4869" max="4869" width="44.85546875" style="1" customWidth="1"/>
    <col min="4870" max="4876" width="38.42578125" style="1" customWidth="1"/>
    <col min="4877" max="5124" width="10.85546875" style="1"/>
    <col min="5125" max="5125" width="44.85546875" style="1" customWidth="1"/>
    <col min="5126" max="5132" width="38.42578125" style="1" customWidth="1"/>
    <col min="5133" max="5380" width="10.85546875" style="1"/>
    <col min="5381" max="5381" width="44.85546875" style="1" customWidth="1"/>
    <col min="5382" max="5388" width="38.42578125" style="1" customWidth="1"/>
    <col min="5389" max="5636" width="10.85546875" style="1"/>
    <col min="5637" max="5637" width="44.85546875" style="1" customWidth="1"/>
    <col min="5638" max="5644" width="38.42578125" style="1" customWidth="1"/>
    <col min="5645" max="5892" width="10.85546875" style="1"/>
    <col min="5893" max="5893" width="44.85546875" style="1" customWidth="1"/>
    <col min="5894" max="5900" width="38.42578125" style="1" customWidth="1"/>
    <col min="5901" max="6148" width="10.85546875" style="1"/>
    <col min="6149" max="6149" width="44.85546875" style="1" customWidth="1"/>
    <col min="6150" max="6156" width="38.42578125" style="1" customWidth="1"/>
    <col min="6157" max="6404" width="10.85546875" style="1"/>
    <col min="6405" max="6405" width="44.85546875" style="1" customWidth="1"/>
    <col min="6406" max="6412" width="38.42578125" style="1" customWidth="1"/>
    <col min="6413" max="6660" width="10.85546875" style="1"/>
    <col min="6661" max="6661" width="44.85546875" style="1" customWidth="1"/>
    <col min="6662" max="6668" width="38.42578125" style="1" customWidth="1"/>
    <col min="6669" max="6916" width="10.85546875" style="1"/>
    <col min="6917" max="6917" width="44.85546875" style="1" customWidth="1"/>
    <col min="6918" max="6924" width="38.42578125" style="1" customWidth="1"/>
    <col min="6925" max="7172" width="10.85546875" style="1"/>
    <col min="7173" max="7173" width="44.85546875" style="1" customWidth="1"/>
    <col min="7174" max="7180" width="38.42578125" style="1" customWidth="1"/>
    <col min="7181" max="7428" width="10.85546875" style="1"/>
    <col min="7429" max="7429" width="44.85546875" style="1" customWidth="1"/>
    <col min="7430" max="7436" width="38.42578125" style="1" customWidth="1"/>
    <col min="7437" max="7684" width="10.85546875" style="1"/>
    <col min="7685" max="7685" width="44.85546875" style="1" customWidth="1"/>
    <col min="7686" max="7692" width="38.42578125" style="1" customWidth="1"/>
    <col min="7693" max="7940" width="10.85546875" style="1"/>
    <col min="7941" max="7941" width="44.85546875" style="1" customWidth="1"/>
    <col min="7942" max="7948" width="38.42578125" style="1" customWidth="1"/>
    <col min="7949" max="8196" width="10.85546875" style="1"/>
    <col min="8197" max="8197" width="44.85546875" style="1" customWidth="1"/>
    <col min="8198" max="8204" width="38.42578125" style="1" customWidth="1"/>
    <col min="8205" max="8452" width="10.85546875" style="1"/>
    <col min="8453" max="8453" width="44.85546875" style="1" customWidth="1"/>
    <col min="8454" max="8460" width="38.42578125" style="1" customWidth="1"/>
    <col min="8461" max="8708" width="10.85546875" style="1"/>
    <col min="8709" max="8709" width="44.85546875" style="1" customWidth="1"/>
    <col min="8710" max="8716" width="38.42578125" style="1" customWidth="1"/>
    <col min="8717" max="8964" width="10.85546875" style="1"/>
    <col min="8965" max="8965" width="44.85546875" style="1" customWidth="1"/>
    <col min="8966" max="8972" width="38.42578125" style="1" customWidth="1"/>
    <col min="8973" max="9220" width="10.85546875" style="1"/>
    <col min="9221" max="9221" width="44.85546875" style="1" customWidth="1"/>
    <col min="9222" max="9228" width="38.42578125" style="1" customWidth="1"/>
    <col min="9229" max="9476" width="10.85546875" style="1"/>
    <col min="9477" max="9477" width="44.85546875" style="1" customWidth="1"/>
    <col min="9478" max="9484" width="38.42578125" style="1" customWidth="1"/>
    <col min="9485" max="9732" width="10.85546875" style="1"/>
    <col min="9733" max="9733" width="44.85546875" style="1" customWidth="1"/>
    <col min="9734" max="9740" width="38.42578125" style="1" customWidth="1"/>
    <col min="9741" max="9988" width="10.85546875" style="1"/>
    <col min="9989" max="9989" width="44.85546875" style="1" customWidth="1"/>
    <col min="9990" max="9996" width="38.42578125" style="1" customWidth="1"/>
    <col min="9997" max="10244" width="10.85546875" style="1"/>
    <col min="10245" max="10245" width="44.85546875" style="1" customWidth="1"/>
    <col min="10246" max="10252" width="38.42578125" style="1" customWidth="1"/>
    <col min="10253" max="10500" width="10.85546875" style="1"/>
    <col min="10501" max="10501" width="44.85546875" style="1" customWidth="1"/>
    <col min="10502" max="10508" width="38.42578125" style="1" customWidth="1"/>
    <col min="10509" max="10756" width="10.85546875" style="1"/>
    <col min="10757" max="10757" width="44.85546875" style="1" customWidth="1"/>
    <col min="10758" max="10764" width="38.42578125" style="1" customWidth="1"/>
    <col min="10765" max="11012" width="10.85546875" style="1"/>
    <col min="11013" max="11013" width="44.85546875" style="1" customWidth="1"/>
    <col min="11014" max="11020" width="38.42578125" style="1" customWidth="1"/>
    <col min="11021" max="11268" width="10.85546875" style="1"/>
    <col min="11269" max="11269" width="44.85546875" style="1" customWidth="1"/>
    <col min="11270" max="11276" width="38.42578125" style="1" customWidth="1"/>
    <col min="11277" max="11524" width="10.85546875" style="1"/>
    <col min="11525" max="11525" width="44.85546875" style="1" customWidth="1"/>
    <col min="11526" max="11532" width="38.42578125" style="1" customWidth="1"/>
    <col min="11533" max="11780" width="10.85546875" style="1"/>
    <col min="11781" max="11781" width="44.85546875" style="1" customWidth="1"/>
    <col min="11782" max="11788" width="38.42578125" style="1" customWidth="1"/>
    <col min="11789" max="12036" width="10.85546875" style="1"/>
    <col min="12037" max="12037" width="44.85546875" style="1" customWidth="1"/>
    <col min="12038" max="12044" width="38.42578125" style="1" customWidth="1"/>
    <col min="12045" max="12292" width="10.85546875" style="1"/>
    <col min="12293" max="12293" width="44.85546875" style="1" customWidth="1"/>
    <col min="12294" max="12300" width="38.42578125" style="1" customWidth="1"/>
    <col min="12301" max="12548" width="10.85546875" style="1"/>
    <col min="12549" max="12549" width="44.85546875" style="1" customWidth="1"/>
    <col min="12550" max="12556" width="38.42578125" style="1" customWidth="1"/>
    <col min="12557" max="12804" width="10.85546875" style="1"/>
    <col min="12805" max="12805" width="44.85546875" style="1" customWidth="1"/>
    <col min="12806" max="12812" width="38.42578125" style="1" customWidth="1"/>
    <col min="12813" max="13060" width="10.85546875" style="1"/>
    <col min="13061" max="13061" width="44.85546875" style="1" customWidth="1"/>
    <col min="13062" max="13068" width="38.42578125" style="1" customWidth="1"/>
    <col min="13069" max="13316" width="10.85546875" style="1"/>
    <col min="13317" max="13317" width="44.85546875" style="1" customWidth="1"/>
    <col min="13318" max="13324" width="38.42578125" style="1" customWidth="1"/>
    <col min="13325" max="13572" width="10.85546875" style="1"/>
    <col min="13573" max="13573" width="44.85546875" style="1" customWidth="1"/>
    <col min="13574" max="13580" width="38.42578125" style="1" customWidth="1"/>
    <col min="13581" max="13828" width="10.85546875" style="1"/>
    <col min="13829" max="13829" width="44.85546875" style="1" customWidth="1"/>
    <col min="13830" max="13836" width="38.42578125" style="1" customWidth="1"/>
    <col min="13837" max="14084" width="10.85546875" style="1"/>
    <col min="14085" max="14085" width="44.85546875" style="1" customWidth="1"/>
    <col min="14086" max="14092" width="38.42578125" style="1" customWidth="1"/>
    <col min="14093" max="14340" width="10.85546875" style="1"/>
    <col min="14341" max="14341" width="44.85546875" style="1" customWidth="1"/>
    <col min="14342" max="14348" width="38.42578125" style="1" customWidth="1"/>
    <col min="14349" max="14596" width="10.85546875" style="1"/>
    <col min="14597" max="14597" width="44.85546875" style="1" customWidth="1"/>
    <col min="14598" max="14604" width="38.42578125" style="1" customWidth="1"/>
    <col min="14605" max="14852" width="10.85546875" style="1"/>
    <col min="14853" max="14853" width="44.85546875" style="1" customWidth="1"/>
    <col min="14854" max="14860" width="38.42578125" style="1" customWidth="1"/>
    <col min="14861" max="15108" width="10.85546875" style="1"/>
    <col min="15109" max="15109" width="44.85546875" style="1" customWidth="1"/>
    <col min="15110" max="15116" width="38.42578125" style="1" customWidth="1"/>
    <col min="15117" max="15364" width="10.85546875" style="1"/>
    <col min="15365" max="15365" width="44.85546875" style="1" customWidth="1"/>
    <col min="15366" max="15372" width="38.42578125" style="1" customWidth="1"/>
    <col min="15373" max="15620" width="10.85546875" style="1"/>
    <col min="15621" max="15621" width="44.85546875" style="1" customWidth="1"/>
    <col min="15622" max="15628" width="38.42578125" style="1" customWidth="1"/>
    <col min="15629" max="15876" width="10.85546875" style="1"/>
    <col min="15877" max="15877" width="44.85546875" style="1" customWidth="1"/>
    <col min="15878" max="15884" width="38.42578125" style="1" customWidth="1"/>
    <col min="15885" max="16132" width="10.85546875" style="1"/>
    <col min="16133" max="16133" width="44.85546875" style="1" customWidth="1"/>
    <col min="16134" max="16140" width="38.42578125" style="1" customWidth="1"/>
    <col min="16141" max="16384" width="10.85546875" style="1"/>
  </cols>
  <sheetData>
    <row r="1" spans="1:34" s="334" customFormat="1" ht="15" customHeight="1">
      <c r="A1" s="333"/>
      <c r="B1" s="19"/>
      <c r="C1" s="19"/>
      <c r="D1" s="19"/>
      <c r="E1" s="19"/>
      <c r="F1" s="4"/>
      <c r="G1" s="1107" t="s">
        <v>468</v>
      </c>
      <c r="H1" s="1108"/>
      <c r="I1" s="1108"/>
      <c r="J1" s="1108"/>
      <c r="K1" s="1108"/>
      <c r="L1" s="1108"/>
      <c r="M1" s="1108"/>
      <c r="N1" s="1108"/>
    </row>
    <row r="2" spans="1:34" s="334" customFormat="1" ht="15" customHeight="1">
      <c r="A2" s="335"/>
      <c r="B2" s="20"/>
      <c r="C2" s="20"/>
      <c r="D2" s="20"/>
      <c r="E2" s="20"/>
      <c r="F2" s="5"/>
      <c r="G2" s="1109"/>
      <c r="H2" s="1110"/>
      <c r="I2" s="1110"/>
      <c r="J2" s="1110"/>
      <c r="K2" s="1110"/>
      <c r="L2" s="1110"/>
      <c r="M2" s="1110"/>
      <c r="N2" s="1110"/>
      <c r="P2" s="336"/>
    </row>
    <row r="3" spans="1:34" s="334" customFormat="1" ht="15" customHeight="1">
      <c r="A3" s="335"/>
      <c r="B3" s="20"/>
      <c r="C3" s="20"/>
      <c r="D3" s="20"/>
      <c r="E3" s="20"/>
      <c r="F3" s="5"/>
      <c r="G3" s="1109"/>
      <c r="H3" s="1110"/>
      <c r="I3" s="1110"/>
      <c r="J3" s="1110"/>
      <c r="K3" s="1110"/>
      <c r="L3" s="1110"/>
      <c r="M3" s="1110"/>
      <c r="N3" s="1110"/>
    </row>
    <row r="4" spans="1:34" s="334" customFormat="1" ht="15" customHeight="1">
      <c r="A4" s="335"/>
      <c r="B4" s="20"/>
      <c r="C4" s="20"/>
      <c r="D4" s="20"/>
      <c r="E4" s="20"/>
      <c r="F4" s="5"/>
      <c r="G4" s="1109"/>
      <c r="H4" s="1110"/>
      <c r="I4" s="1110"/>
      <c r="J4" s="1110"/>
      <c r="K4" s="1110"/>
      <c r="L4" s="1110"/>
      <c r="M4" s="1110"/>
      <c r="N4" s="1110"/>
    </row>
    <row r="5" spans="1:34" s="21" customFormat="1" ht="18.75" customHeight="1" thickBot="1">
      <c r="A5" s="337"/>
      <c r="F5" s="6"/>
      <c r="G5" s="1109"/>
      <c r="H5" s="1110"/>
      <c r="I5" s="1110"/>
      <c r="J5" s="1110"/>
      <c r="K5" s="1110"/>
      <c r="L5" s="1110"/>
      <c r="M5" s="1110"/>
      <c r="N5" s="1110"/>
    </row>
    <row r="6" spans="1:34" s="334" customFormat="1" ht="30" customHeight="1" thickBot="1">
      <c r="A6" s="338"/>
      <c r="B6" s="22"/>
      <c r="C6" s="22"/>
      <c r="D6" s="22"/>
      <c r="E6" s="22"/>
      <c r="F6" s="7"/>
      <c r="G6" s="339"/>
      <c r="H6" s="340"/>
      <c r="I6" s="340"/>
      <c r="J6" s="340"/>
      <c r="K6" s="340"/>
      <c r="L6" s="341" t="s">
        <v>1790</v>
      </c>
      <c r="M6" s="809">
        <v>42412</v>
      </c>
      <c r="N6" s="340"/>
    </row>
    <row r="7" spans="1:34" s="625" customFormat="1" ht="33.75" hidden="1" customHeight="1">
      <c r="A7" s="342"/>
      <c r="B7" s="620"/>
      <c r="C7" s="620"/>
      <c r="D7" s="620"/>
      <c r="E7" s="620"/>
      <c r="F7" s="621"/>
      <c r="G7" s="621"/>
      <c r="H7" s="622" t="s">
        <v>1133</v>
      </c>
      <c r="I7" s="622" t="s">
        <v>1134</v>
      </c>
      <c r="J7" s="623" t="s">
        <v>1135</v>
      </c>
      <c r="K7" s="623" t="s">
        <v>1136</v>
      </c>
      <c r="L7" s="623" t="s">
        <v>1137</v>
      </c>
      <c r="M7" s="623" t="s">
        <v>1138</v>
      </c>
      <c r="N7" s="624" t="s">
        <v>1139</v>
      </c>
    </row>
    <row r="8" spans="1:34" ht="76.5" customHeight="1">
      <c r="A8" s="343" t="s">
        <v>752</v>
      </c>
      <c r="B8" s="1243" t="s">
        <v>360</v>
      </c>
      <c r="C8" s="1244"/>
      <c r="D8" s="1244"/>
      <c r="E8" s="1244"/>
      <c r="F8" s="1244"/>
      <c r="G8" s="1245"/>
      <c r="H8" s="344" t="s">
        <v>358</v>
      </c>
      <c r="I8" s="344" t="s">
        <v>998</v>
      </c>
      <c r="J8" s="345" t="s">
        <v>996</v>
      </c>
      <c r="K8" s="346" t="s">
        <v>997</v>
      </c>
      <c r="L8" s="344" t="s">
        <v>359</v>
      </c>
      <c r="N8" s="347" t="s">
        <v>924</v>
      </c>
      <c r="O8" s="348"/>
      <c r="P8" s="348"/>
      <c r="Q8" s="348"/>
      <c r="R8" s="348"/>
      <c r="S8" s="348"/>
      <c r="T8" s="348"/>
      <c r="U8" s="348"/>
      <c r="X8" s="334"/>
      <c r="AA8" s="349" t="s">
        <v>849</v>
      </c>
      <c r="AB8" s="349" t="s">
        <v>850</v>
      </c>
      <c r="AC8" s="349" t="s">
        <v>851</v>
      </c>
      <c r="AD8" s="349" t="s">
        <v>852</v>
      </c>
      <c r="AE8" s="349" t="s">
        <v>854</v>
      </c>
      <c r="AF8" s="349" t="s">
        <v>853</v>
      </c>
      <c r="AG8" s="349"/>
      <c r="AH8" s="350" t="s">
        <v>992</v>
      </c>
    </row>
    <row r="9" spans="1:34" ht="26.25" customHeight="1">
      <c r="A9" s="352">
        <v>9</v>
      </c>
      <c r="B9" s="1259" t="s">
        <v>318</v>
      </c>
      <c r="C9" s="1260"/>
      <c r="D9" s="1260"/>
      <c r="E9" s="1260"/>
      <c r="F9" s="1260"/>
      <c r="G9" s="1260"/>
      <c r="H9" s="1260"/>
      <c r="I9" s="1260"/>
      <c r="J9" s="1260"/>
      <c r="K9" s="1260"/>
      <c r="L9" s="1261"/>
      <c r="N9" s="351"/>
    </row>
    <row r="10" spans="1:34" ht="33" customHeight="1">
      <c r="A10" s="352">
        <f>A9+1</f>
        <v>10</v>
      </c>
      <c r="B10" s="1255"/>
      <c r="C10" s="1262" t="s">
        <v>249</v>
      </c>
      <c r="D10" s="1263"/>
      <c r="E10" s="1263"/>
      <c r="F10" s="1263"/>
      <c r="G10" s="1263"/>
      <c r="H10" s="638">
        <f>SUM(H11:H19)</f>
        <v>33182000</v>
      </c>
      <c r="I10" s="639">
        <f t="shared" ref="I10:L10" si="0">SUM(I11:I19)</f>
        <v>0</v>
      </c>
      <c r="J10" s="639">
        <f t="shared" si="0"/>
        <v>0</v>
      </c>
      <c r="K10" s="639">
        <f t="shared" si="0"/>
        <v>0</v>
      </c>
      <c r="L10" s="638">
        <f t="shared" si="0"/>
        <v>33182000</v>
      </c>
      <c r="N10" s="353">
        <f>SUM(N11:N19)</f>
        <v>0</v>
      </c>
      <c r="AA10" s="236" t="str">
        <f>IF(OR(H10&lt;0,L10&lt;0),"ERROR","OK")</f>
        <v>OK</v>
      </c>
      <c r="AH10" s="354" t="str">
        <f>IF(OR(AA10="ERROR",AB10="ERROR",AC10="ERROR",AD10="ERROR",AE10="ERROR",AF10="ERROR"),CONCATENATE("Error en el concepto ",C10," de la Hoja 3 Fila  ",A10),"")</f>
        <v/>
      </c>
    </row>
    <row r="11" spans="1:34" ht="33" customHeight="1">
      <c r="A11" s="352">
        <f t="shared" ref="A11:A41" si="1">A10+1</f>
        <v>11</v>
      </c>
      <c r="B11" s="1256"/>
      <c r="C11" s="1252"/>
      <c r="D11" s="1094" t="s">
        <v>248</v>
      </c>
      <c r="E11" s="1047"/>
      <c r="F11" s="1047"/>
      <c r="G11" s="1048"/>
      <c r="H11" s="521">
        <v>33182000</v>
      </c>
      <c r="I11" s="826"/>
      <c r="J11" s="521"/>
      <c r="K11" s="521"/>
      <c r="L11" s="523">
        <f>H11+I11-J11+K11</f>
        <v>33182000</v>
      </c>
      <c r="N11" s="356"/>
      <c r="AA11" s="236" t="str">
        <f t="shared" ref="AA11:AA17" si="2">IF(OR(H11+I11-J11&lt;0,L11&lt;0),"ERROR","OK")</f>
        <v>OK</v>
      </c>
      <c r="AH11" s="354" t="str">
        <f>IF(OR(AA11="ERROR",AB11="ERROR",AC11="ERROR",AD11="ERROR",AE11="ERROR",AF11="ERROR"),CONCATENATE("Error en el concepto ",D11," de la Hoja 3 Fila  ",A11),"")</f>
        <v/>
      </c>
    </row>
    <row r="12" spans="1:34" ht="33" customHeight="1">
      <c r="A12" s="352">
        <f t="shared" si="1"/>
        <v>12</v>
      </c>
      <c r="B12" s="1256"/>
      <c r="C12" s="1253"/>
      <c r="D12" s="1249" t="s">
        <v>927</v>
      </c>
      <c r="E12" s="1250"/>
      <c r="F12" s="1250"/>
      <c r="G12" s="1251"/>
      <c r="H12" s="521"/>
      <c r="I12" s="826"/>
      <c r="J12" s="521"/>
      <c r="K12" s="521"/>
      <c r="L12" s="523">
        <f t="shared" ref="L12:L36" si="3">H12+I12-J12+K12</f>
        <v>0</v>
      </c>
      <c r="N12" s="356"/>
      <c r="AA12" s="236" t="str">
        <f t="shared" si="2"/>
        <v>OK</v>
      </c>
      <c r="AH12" s="354" t="str">
        <f t="shared" ref="AH12:AH68" si="4">IF(OR(AA12="ERROR",AB12="ERROR",AC12="ERROR",AD12="ERROR",AE12="ERROR",AF12="ERROR"),CONCATENATE("Error en el concepto ",D12," de la Hoja 3 Fila  ",A12),"")</f>
        <v/>
      </c>
    </row>
    <row r="13" spans="1:34" ht="33" customHeight="1">
      <c r="A13" s="352">
        <f t="shared" si="1"/>
        <v>13</v>
      </c>
      <c r="B13" s="1256"/>
      <c r="C13" s="1253"/>
      <c r="D13" s="1094" t="s">
        <v>870</v>
      </c>
      <c r="E13" s="1047"/>
      <c r="F13" s="1047"/>
      <c r="G13" s="1048"/>
      <c r="H13" s="521"/>
      <c r="I13" s="826"/>
      <c r="J13" s="521"/>
      <c r="K13" s="521"/>
      <c r="L13" s="523">
        <f t="shared" si="3"/>
        <v>0</v>
      </c>
      <c r="N13" s="356"/>
      <c r="AA13" s="236" t="str">
        <f t="shared" si="2"/>
        <v>OK</v>
      </c>
      <c r="AH13" s="354" t="str">
        <f t="shared" si="4"/>
        <v/>
      </c>
    </row>
    <row r="14" spans="1:34" ht="33" customHeight="1">
      <c r="A14" s="352">
        <f t="shared" si="1"/>
        <v>14</v>
      </c>
      <c r="B14" s="1256"/>
      <c r="C14" s="1253"/>
      <c r="D14" s="1094" t="s">
        <v>757</v>
      </c>
      <c r="E14" s="1047"/>
      <c r="F14" s="1047"/>
      <c r="G14" s="1048"/>
      <c r="H14" s="521"/>
      <c r="I14" s="826"/>
      <c r="J14" s="521"/>
      <c r="K14" s="521"/>
      <c r="L14" s="523">
        <f t="shared" si="3"/>
        <v>0</v>
      </c>
      <c r="N14" s="356"/>
      <c r="AA14" s="236" t="str">
        <f t="shared" si="2"/>
        <v>OK</v>
      </c>
      <c r="AH14" s="354" t="str">
        <f t="shared" si="4"/>
        <v/>
      </c>
    </row>
    <row r="15" spans="1:34" ht="33" customHeight="1">
      <c r="A15" s="352">
        <f t="shared" si="1"/>
        <v>15</v>
      </c>
      <c r="B15" s="1256"/>
      <c r="C15" s="1253"/>
      <c r="D15" s="1094" t="s">
        <v>713</v>
      </c>
      <c r="E15" s="1047"/>
      <c r="F15" s="1047"/>
      <c r="G15" s="1048"/>
      <c r="H15" s="521"/>
      <c r="I15" s="826"/>
      <c r="J15" s="521"/>
      <c r="K15" s="521"/>
      <c r="L15" s="523">
        <f t="shared" si="3"/>
        <v>0</v>
      </c>
      <c r="N15" s="356"/>
      <c r="AA15" s="236" t="str">
        <f t="shared" si="2"/>
        <v>OK</v>
      </c>
      <c r="AH15" s="354" t="str">
        <f t="shared" si="4"/>
        <v/>
      </c>
    </row>
    <row r="16" spans="1:34" ht="33" customHeight="1">
      <c r="A16" s="352">
        <f t="shared" si="1"/>
        <v>16</v>
      </c>
      <c r="B16" s="1256"/>
      <c r="C16" s="1253"/>
      <c r="D16" s="1094" t="s">
        <v>245</v>
      </c>
      <c r="E16" s="1047"/>
      <c r="F16" s="1047"/>
      <c r="G16" s="1048"/>
      <c r="H16" s="521"/>
      <c r="I16" s="826"/>
      <c r="J16" s="521"/>
      <c r="K16" s="521"/>
      <c r="L16" s="523">
        <f t="shared" si="3"/>
        <v>0</v>
      </c>
      <c r="N16" s="356"/>
      <c r="AA16" s="236" t="str">
        <f t="shared" si="2"/>
        <v>OK</v>
      </c>
      <c r="AH16" s="354" t="str">
        <f t="shared" si="4"/>
        <v/>
      </c>
    </row>
    <row r="17" spans="1:34" ht="33" customHeight="1">
      <c r="A17" s="352">
        <f t="shared" si="1"/>
        <v>17</v>
      </c>
      <c r="B17" s="1256"/>
      <c r="C17" s="1253"/>
      <c r="D17" s="1094" t="s">
        <v>598</v>
      </c>
      <c r="E17" s="1047"/>
      <c r="F17" s="1047"/>
      <c r="G17" s="1048"/>
      <c r="H17" s="521"/>
      <c r="I17" s="826"/>
      <c r="J17" s="521"/>
      <c r="K17" s="521"/>
      <c r="L17" s="523">
        <f t="shared" si="3"/>
        <v>0</v>
      </c>
      <c r="N17" s="356"/>
      <c r="AA17" s="236" t="str">
        <f t="shared" si="2"/>
        <v>OK</v>
      </c>
      <c r="AH17" s="354" t="str">
        <f t="shared" si="4"/>
        <v/>
      </c>
    </row>
    <row r="18" spans="1:34" ht="33" customHeight="1">
      <c r="A18" s="352">
        <f t="shared" si="1"/>
        <v>18</v>
      </c>
      <c r="B18" s="1256"/>
      <c r="C18" s="1253"/>
      <c r="D18" s="1094" t="s">
        <v>616</v>
      </c>
      <c r="E18" s="1047"/>
      <c r="F18" s="1047"/>
      <c r="G18" s="1048"/>
      <c r="H18" s="640"/>
      <c r="I18" s="641"/>
      <c r="J18" s="640"/>
      <c r="K18" s="524"/>
      <c r="L18" s="523">
        <f t="shared" si="3"/>
        <v>0</v>
      </c>
      <c r="N18" s="356"/>
      <c r="AA18" s="236" t="str">
        <f>IF(L18&lt;0,"ERROR","OK")</f>
        <v>OK</v>
      </c>
      <c r="AH18" s="354" t="str">
        <f t="shared" si="4"/>
        <v/>
      </c>
    </row>
    <row r="19" spans="1:34" ht="33" customHeight="1">
      <c r="A19" s="352">
        <f t="shared" si="1"/>
        <v>19</v>
      </c>
      <c r="B19" s="1256"/>
      <c r="C19" s="1254"/>
      <c r="D19" s="1094" t="s">
        <v>172</v>
      </c>
      <c r="E19" s="1047"/>
      <c r="F19" s="1047"/>
      <c r="G19" s="1048"/>
      <c r="H19" s="640"/>
      <c r="I19" s="641"/>
      <c r="J19" s="640"/>
      <c r="K19" s="524"/>
      <c r="L19" s="523">
        <f t="shared" si="3"/>
        <v>0</v>
      </c>
      <c r="N19" s="356"/>
      <c r="AA19" s="236" t="str">
        <f>IF(L19&lt;0,"ERROR","OK")</f>
        <v>OK</v>
      </c>
      <c r="AH19" s="354" t="str">
        <f t="shared" si="4"/>
        <v/>
      </c>
    </row>
    <row r="20" spans="1:34" ht="33" customHeight="1">
      <c r="A20" s="352">
        <f t="shared" si="1"/>
        <v>20</v>
      </c>
      <c r="B20" s="1256"/>
      <c r="C20" s="1264" t="s">
        <v>594</v>
      </c>
      <c r="D20" s="1265"/>
      <c r="E20" s="1265"/>
      <c r="F20" s="1265"/>
      <c r="G20" s="1266"/>
      <c r="H20" s="642">
        <f>SUM(H21:H24)</f>
        <v>0</v>
      </c>
      <c r="I20" s="643">
        <f t="shared" ref="I20:L20" si="5">SUM(I21:I24)</f>
        <v>0</v>
      </c>
      <c r="J20" s="643">
        <f t="shared" si="5"/>
        <v>0</v>
      </c>
      <c r="K20" s="643">
        <f t="shared" si="5"/>
        <v>0</v>
      </c>
      <c r="L20" s="642">
        <f t="shared" si="5"/>
        <v>0</v>
      </c>
      <c r="N20" s="357">
        <f>SUM(N21:N24)</f>
        <v>0</v>
      </c>
      <c r="AA20" s="236" t="str">
        <f>IF(OR(H20&lt;0,L20&lt;0),"ERROR","OK")</f>
        <v>OK</v>
      </c>
      <c r="AH20" s="354" t="str">
        <f>IF(OR(AA20="ERROR",AB20="ERROR",AC20="ERROR",AD20="ERROR",AE20="ERROR",AF20="ERROR"),CONCATENATE("Error en el concepto ",C20," de la Hoja 3 Fila  ",A20),"")</f>
        <v/>
      </c>
    </row>
    <row r="21" spans="1:34" ht="33" customHeight="1">
      <c r="A21" s="352">
        <f t="shared" si="1"/>
        <v>21</v>
      </c>
      <c r="B21" s="1256"/>
      <c r="C21" s="1246"/>
      <c r="D21" s="1094" t="s">
        <v>252</v>
      </c>
      <c r="E21" s="1047"/>
      <c r="F21" s="1047"/>
      <c r="G21" s="1048"/>
      <c r="H21" s="521"/>
      <c r="I21" s="827"/>
      <c r="J21" s="521"/>
      <c r="K21" s="524"/>
      <c r="L21" s="523">
        <f t="shared" si="3"/>
        <v>0</v>
      </c>
      <c r="N21" s="356"/>
      <c r="AA21" s="236" t="str">
        <f>IF(OR(H21+I21-J21&lt;0,L21&lt;0),"ERROR","OK")</f>
        <v>OK</v>
      </c>
      <c r="AH21" s="354" t="str">
        <f t="shared" si="4"/>
        <v/>
      </c>
    </row>
    <row r="22" spans="1:34" ht="33" customHeight="1">
      <c r="A22" s="352">
        <f t="shared" si="1"/>
        <v>22</v>
      </c>
      <c r="B22" s="1256"/>
      <c r="C22" s="1247"/>
      <c r="D22" s="1094" t="s">
        <v>240</v>
      </c>
      <c r="E22" s="1047"/>
      <c r="F22" s="1047"/>
      <c r="G22" s="1048"/>
      <c r="H22" s="521"/>
      <c r="I22" s="827"/>
      <c r="J22" s="521"/>
      <c r="K22" s="524"/>
      <c r="L22" s="523">
        <f t="shared" si="3"/>
        <v>0</v>
      </c>
      <c r="M22" s="358"/>
      <c r="N22" s="359"/>
      <c r="AA22" s="236" t="str">
        <f>IF(OR(H22+I22-J22&lt;0,L22&lt;0),"ERROR","OK")</f>
        <v>OK</v>
      </c>
      <c r="AH22" s="354" t="str">
        <f t="shared" si="4"/>
        <v/>
      </c>
    </row>
    <row r="23" spans="1:34" ht="33" customHeight="1">
      <c r="A23" s="352">
        <f t="shared" si="1"/>
        <v>23</v>
      </c>
      <c r="B23" s="1256"/>
      <c r="C23" s="1247"/>
      <c r="D23" s="1094" t="s">
        <v>801</v>
      </c>
      <c r="E23" s="1047"/>
      <c r="F23" s="1047"/>
      <c r="G23" s="1048"/>
      <c r="H23" s="521"/>
      <c r="I23" s="827"/>
      <c r="J23" s="521"/>
      <c r="K23" s="524"/>
      <c r="L23" s="523">
        <f t="shared" si="3"/>
        <v>0</v>
      </c>
      <c r="N23" s="356"/>
      <c r="AA23" s="236" t="str">
        <f>IF(OR(H23+I23-J23&lt;0,L23&lt;0),"ERROR","OK")</f>
        <v>OK</v>
      </c>
      <c r="AH23" s="354" t="str">
        <f t="shared" si="4"/>
        <v/>
      </c>
    </row>
    <row r="24" spans="1:34" ht="33" customHeight="1">
      <c r="A24" s="352">
        <f t="shared" si="1"/>
        <v>24</v>
      </c>
      <c r="B24" s="1256"/>
      <c r="C24" s="1248"/>
      <c r="D24" s="1094" t="s">
        <v>172</v>
      </c>
      <c r="E24" s="1047"/>
      <c r="F24" s="1047"/>
      <c r="G24" s="1048"/>
      <c r="H24" s="640"/>
      <c r="I24" s="641"/>
      <c r="J24" s="640"/>
      <c r="K24" s="524"/>
      <c r="L24" s="523">
        <f t="shared" si="3"/>
        <v>0</v>
      </c>
      <c r="N24" s="356"/>
      <c r="AA24" s="236" t="str">
        <f>IF(OR(H24+I24-J24&lt;0,L24&lt;0),"ERROR","OK")</f>
        <v>OK</v>
      </c>
      <c r="AH24" s="354" t="str">
        <f t="shared" si="4"/>
        <v/>
      </c>
    </row>
    <row r="25" spans="1:34" ht="33" customHeight="1">
      <c r="A25" s="352">
        <f t="shared" si="1"/>
        <v>25</v>
      </c>
      <c r="B25" s="1256"/>
      <c r="C25" s="1270" t="s">
        <v>251</v>
      </c>
      <c r="D25" s="1271"/>
      <c r="E25" s="1271"/>
      <c r="F25" s="1271"/>
      <c r="G25" s="1272"/>
      <c r="H25" s="644">
        <f>SUM(H26:H36)</f>
        <v>13287242</v>
      </c>
      <c r="I25" s="645">
        <f t="shared" ref="I25:L25" si="6">SUM(I26:I36)</f>
        <v>0</v>
      </c>
      <c r="J25" s="645">
        <f t="shared" si="6"/>
        <v>0</v>
      </c>
      <c r="K25" s="645">
        <f t="shared" si="6"/>
        <v>0</v>
      </c>
      <c r="L25" s="644">
        <f t="shared" si="6"/>
        <v>13287242</v>
      </c>
      <c r="N25" s="360">
        <f>SUM(N26:N36)</f>
        <v>0</v>
      </c>
      <c r="AA25" s="236" t="str">
        <f>IF(OR(H25&lt;0,L25&lt;0),"ERROR","OK")</f>
        <v>OK</v>
      </c>
      <c r="AH25" s="354" t="str">
        <f>IF(OR(AA25="ERROR",AB25="ERROR",AC25="ERROR",AD25="ERROR",AE25="ERROR",AF25="ERROR"),CONCATENATE("Error en el concepto ",C25," de la Hoja 3 Fila  ",A25),"")</f>
        <v/>
      </c>
    </row>
    <row r="26" spans="1:34" ht="27" customHeight="1">
      <c r="A26" s="352">
        <f t="shared" si="1"/>
        <v>26</v>
      </c>
      <c r="B26" s="1256"/>
      <c r="C26" s="1267"/>
      <c r="D26" s="1094" t="s">
        <v>678</v>
      </c>
      <c r="E26" s="1047"/>
      <c r="F26" s="1047"/>
      <c r="G26" s="1048"/>
      <c r="H26" s="521">
        <v>13287242</v>
      </c>
      <c r="I26" s="827"/>
      <c r="J26" s="521"/>
      <c r="K26" s="524"/>
      <c r="L26" s="523">
        <f t="shared" si="3"/>
        <v>13287242</v>
      </c>
      <c r="N26" s="361"/>
      <c r="AA26" s="236" t="str">
        <f t="shared" ref="AA26:AA36" si="7">IF(OR(H26+I26-J26&lt;0,L26&lt;0),"ERROR","OK")</f>
        <v>OK</v>
      </c>
      <c r="AH26" s="354" t="str">
        <f t="shared" si="4"/>
        <v/>
      </c>
    </row>
    <row r="27" spans="1:34" ht="33" customHeight="1">
      <c r="A27" s="352">
        <f t="shared" si="1"/>
        <v>27</v>
      </c>
      <c r="B27" s="1256"/>
      <c r="C27" s="1268"/>
      <c r="D27" s="1094" t="s">
        <v>397</v>
      </c>
      <c r="E27" s="1047"/>
      <c r="F27" s="1047"/>
      <c r="G27" s="1048"/>
      <c r="H27" s="521"/>
      <c r="I27" s="827"/>
      <c r="J27" s="521"/>
      <c r="K27" s="524"/>
      <c r="L27" s="523">
        <f t="shared" si="3"/>
        <v>0</v>
      </c>
      <c r="N27" s="361"/>
      <c r="AA27" s="236" t="str">
        <f t="shared" si="7"/>
        <v>OK</v>
      </c>
      <c r="AH27" s="354" t="str">
        <f t="shared" si="4"/>
        <v/>
      </c>
    </row>
    <row r="28" spans="1:34" ht="33.75" customHeight="1">
      <c r="A28" s="352">
        <f t="shared" si="1"/>
        <v>28</v>
      </c>
      <c r="B28" s="1256"/>
      <c r="C28" s="1268"/>
      <c r="D28" s="1094" t="s">
        <v>755</v>
      </c>
      <c r="E28" s="1047"/>
      <c r="F28" s="1047"/>
      <c r="G28" s="1048"/>
      <c r="H28" s="521"/>
      <c r="I28" s="827"/>
      <c r="J28" s="521"/>
      <c r="K28" s="524"/>
      <c r="L28" s="523">
        <f t="shared" si="3"/>
        <v>0</v>
      </c>
      <c r="N28" s="361"/>
      <c r="AA28" s="236" t="str">
        <f t="shared" si="7"/>
        <v>OK</v>
      </c>
      <c r="AH28" s="354" t="str">
        <f t="shared" si="4"/>
        <v/>
      </c>
    </row>
    <row r="29" spans="1:34" ht="33" customHeight="1">
      <c r="A29" s="352">
        <f t="shared" si="1"/>
        <v>29</v>
      </c>
      <c r="B29" s="1256"/>
      <c r="C29" s="1268"/>
      <c r="D29" s="1094" t="s">
        <v>730</v>
      </c>
      <c r="E29" s="1047"/>
      <c r="F29" s="1047"/>
      <c r="G29" s="1048"/>
      <c r="H29" s="521"/>
      <c r="I29" s="827"/>
      <c r="J29" s="521"/>
      <c r="K29" s="524"/>
      <c r="L29" s="523">
        <f t="shared" si="3"/>
        <v>0</v>
      </c>
      <c r="N29" s="361"/>
      <c r="AA29" s="236" t="str">
        <f t="shared" si="7"/>
        <v>OK</v>
      </c>
      <c r="AH29" s="354" t="str">
        <f t="shared" si="4"/>
        <v/>
      </c>
    </row>
    <row r="30" spans="1:34" ht="33" customHeight="1">
      <c r="A30" s="352">
        <f t="shared" si="1"/>
        <v>30</v>
      </c>
      <c r="B30" s="1256"/>
      <c r="C30" s="1268"/>
      <c r="D30" s="1094" t="s">
        <v>732</v>
      </c>
      <c r="E30" s="1047"/>
      <c r="F30" s="1047"/>
      <c r="G30" s="1048"/>
      <c r="H30" s="521"/>
      <c r="I30" s="827"/>
      <c r="J30" s="521"/>
      <c r="K30" s="524"/>
      <c r="L30" s="523">
        <f t="shared" si="3"/>
        <v>0</v>
      </c>
      <c r="N30" s="361"/>
      <c r="AA30" s="236" t="str">
        <f t="shared" si="7"/>
        <v>OK</v>
      </c>
      <c r="AH30" s="354" t="str">
        <f t="shared" si="4"/>
        <v/>
      </c>
    </row>
    <row r="31" spans="1:34" ht="24.75" customHeight="1">
      <c r="A31" s="352">
        <f t="shared" si="1"/>
        <v>31</v>
      </c>
      <c r="B31" s="1256"/>
      <c r="C31" s="1268"/>
      <c r="D31" s="1094" t="s">
        <v>89</v>
      </c>
      <c r="E31" s="1047"/>
      <c r="F31" s="1047"/>
      <c r="G31" s="1048"/>
      <c r="H31" s="521"/>
      <c r="I31" s="827"/>
      <c r="J31" s="521"/>
      <c r="K31" s="524"/>
      <c r="L31" s="523">
        <f t="shared" si="3"/>
        <v>0</v>
      </c>
      <c r="N31" s="361"/>
      <c r="AA31" s="236" t="str">
        <f t="shared" si="7"/>
        <v>OK</v>
      </c>
      <c r="AH31" s="354" t="str">
        <f t="shared" si="4"/>
        <v/>
      </c>
    </row>
    <row r="32" spans="1:34" ht="27" customHeight="1">
      <c r="A32" s="352">
        <f t="shared" si="1"/>
        <v>32</v>
      </c>
      <c r="B32" s="1256"/>
      <c r="C32" s="1268"/>
      <c r="D32" s="1094" t="s">
        <v>80</v>
      </c>
      <c r="E32" s="1047"/>
      <c r="F32" s="1047"/>
      <c r="G32" s="1048"/>
      <c r="H32" s="521"/>
      <c r="I32" s="827"/>
      <c r="J32" s="521"/>
      <c r="K32" s="524"/>
      <c r="L32" s="523">
        <f t="shared" si="3"/>
        <v>0</v>
      </c>
      <c r="N32" s="361"/>
      <c r="AA32" s="236" t="str">
        <f t="shared" si="7"/>
        <v>OK</v>
      </c>
      <c r="AH32" s="354" t="str">
        <f t="shared" si="4"/>
        <v/>
      </c>
    </row>
    <row r="33" spans="1:34" ht="30.75" customHeight="1">
      <c r="A33" s="352">
        <f t="shared" si="1"/>
        <v>33</v>
      </c>
      <c r="B33" s="1256"/>
      <c r="C33" s="1268"/>
      <c r="D33" s="1094" t="s">
        <v>253</v>
      </c>
      <c r="E33" s="1047"/>
      <c r="F33" s="1047"/>
      <c r="G33" s="1048"/>
      <c r="H33" s="521"/>
      <c r="I33" s="827"/>
      <c r="J33" s="521"/>
      <c r="K33" s="524"/>
      <c r="L33" s="523">
        <f t="shared" si="3"/>
        <v>0</v>
      </c>
      <c r="N33" s="361"/>
      <c r="AA33" s="236" t="str">
        <f t="shared" si="7"/>
        <v>OK</v>
      </c>
      <c r="AH33" s="354" t="str">
        <f t="shared" si="4"/>
        <v/>
      </c>
    </row>
    <row r="34" spans="1:34" ht="26.25" customHeight="1">
      <c r="A34" s="352">
        <f t="shared" si="1"/>
        <v>34</v>
      </c>
      <c r="B34" s="1256"/>
      <c r="C34" s="1268"/>
      <c r="D34" s="1094" t="s">
        <v>246</v>
      </c>
      <c r="E34" s="1047"/>
      <c r="F34" s="1047"/>
      <c r="G34" s="1048"/>
      <c r="H34" s="521"/>
      <c r="I34" s="827"/>
      <c r="J34" s="521"/>
      <c r="K34" s="524"/>
      <c r="L34" s="523">
        <f t="shared" si="3"/>
        <v>0</v>
      </c>
      <c r="N34" s="361"/>
      <c r="AA34" s="236" t="str">
        <f t="shared" si="7"/>
        <v>OK</v>
      </c>
      <c r="AH34" s="354" t="str">
        <f t="shared" si="4"/>
        <v/>
      </c>
    </row>
    <row r="35" spans="1:34" ht="26.25" customHeight="1">
      <c r="A35" s="352">
        <f t="shared" si="1"/>
        <v>35</v>
      </c>
      <c r="B35" s="1256"/>
      <c r="C35" s="1268"/>
      <c r="D35" s="1094" t="s">
        <v>616</v>
      </c>
      <c r="E35" s="1047"/>
      <c r="F35" s="1047"/>
      <c r="G35" s="1048"/>
      <c r="H35" s="640"/>
      <c r="I35" s="641"/>
      <c r="J35" s="640"/>
      <c r="K35" s="524"/>
      <c r="L35" s="523">
        <f t="shared" si="3"/>
        <v>0</v>
      </c>
      <c r="N35" s="361"/>
      <c r="AA35" s="236" t="str">
        <f t="shared" si="7"/>
        <v>OK</v>
      </c>
      <c r="AH35" s="354" t="str">
        <f t="shared" si="4"/>
        <v/>
      </c>
    </row>
    <row r="36" spans="1:34" ht="33" customHeight="1">
      <c r="A36" s="352">
        <f t="shared" si="1"/>
        <v>36</v>
      </c>
      <c r="B36" s="1256"/>
      <c r="C36" s="1269"/>
      <c r="D36" s="1094" t="s">
        <v>228</v>
      </c>
      <c r="E36" s="1047"/>
      <c r="F36" s="1047"/>
      <c r="G36" s="1048"/>
      <c r="H36" s="640"/>
      <c r="I36" s="641"/>
      <c r="J36" s="640"/>
      <c r="K36" s="524"/>
      <c r="L36" s="523">
        <f t="shared" si="3"/>
        <v>0</v>
      </c>
      <c r="N36" s="361"/>
      <c r="AA36" s="236" t="str">
        <f t="shared" si="7"/>
        <v>OK</v>
      </c>
      <c r="AH36" s="354" t="str">
        <f t="shared" si="4"/>
        <v/>
      </c>
    </row>
    <row r="37" spans="1:34" ht="35.25" customHeight="1">
      <c r="A37" s="352">
        <f t="shared" si="1"/>
        <v>37</v>
      </c>
      <c r="B37" s="1256"/>
      <c r="C37" s="1276" t="s">
        <v>243</v>
      </c>
      <c r="D37" s="1277"/>
      <c r="E37" s="1277"/>
      <c r="F37" s="1277"/>
      <c r="G37" s="1278"/>
      <c r="H37" s="525">
        <f>H38+H59+H62+H68+H78+H88+H101+H108+H113+H124+H125</f>
        <v>0</v>
      </c>
      <c r="I37" s="526">
        <f>I38+I59+I62+I68+I78+I88+I101+I108+I113+I124+I125</f>
        <v>0</v>
      </c>
      <c r="J37" s="526">
        <f>J38+J59+J62+J68+J88+J101+J108+J113+J124+J125</f>
        <v>0</v>
      </c>
      <c r="K37" s="526">
        <f>K38+K59+K62+K68+K88+K101+K108+K113+K124+K125</f>
        <v>0</v>
      </c>
      <c r="L37" s="525">
        <f>L38+L59+L62+L68+L88+L101+L108+L113+L124+L125</f>
        <v>0</v>
      </c>
      <c r="N37" s="362">
        <f>N38+N59+N62+N68+N78+N88+N101+N108+N113+N124+N125-N78</f>
        <v>0</v>
      </c>
      <c r="AA37" s="236" t="str">
        <f>IF(OR(H37&lt;0,L37&lt;0),"ERROR","OK")</f>
        <v>OK</v>
      </c>
      <c r="AH37" s="354" t="str">
        <f>IF(OR(AA37="ERROR",AB37="ERROR",AC37="ERROR",AD37="ERROR",AE37="ERROR",AF37="ERROR"),CONCATENATE("Error en el concepto ",C37," de la Hoja 3 Fila  ",A37),"")</f>
        <v/>
      </c>
    </row>
    <row r="38" spans="1:34" ht="26.25" customHeight="1">
      <c r="A38" s="352">
        <f t="shared" si="1"/>
        <v>38</v>
      </c>
      <c r="B38" s="1256"/>
      <c r="C38" s="1303"/>
      <c r="D38" s="1229" t="s">
        <v>356</v>
      </c>
      <c r="E38" s="1158"/>
      <c r="F38" s="1158"/>
      <c r="G38" s="1159"/>
      <c r="H38" s="527">
        <f>H39-H55</f>
        <v>0</v>
      </c>
      <c r="I38" s="528">
        <f t="shared" ref="I38:L38" si="8">I39-I55</f>
        <v>0</v>
      </c>
      <c r="J38" s="528">
        <f t="shared" si="8"/>
        <v>0</v>
      </c>
      <c r="K38" s="528">
        <f t="shared" si="8"/>
        <v>0</v>
      </c>
      <c r="L38" s="527">
        <f t="shared" si="8"/>
        <v>0</v>
      </c>
      <c r="N38" s="363">
        <f>N39-N55</f>
        <v>0</v>
      </c>
      <c r="AA38" s="236"/>
      <c r="AH38" s="354" t="str">
        <f t="shared" si="4"/>
        <v/>
      </c>
    </row>
    <row r="39" spans="1:34" ht="26.25" customHeight="1">
      <c r="A39" s="352">
        <f t="shared" si="1"/>
        <v>39</v>
      </c>
      <c r="B39" s="1256"/>
      <c r="C39" s="1304"/>
      <c r="D39" s="1175"/>
      <c r="E39" s="1229" t="s">
        <v>357</v>
      </c>
      <c r="F39" s="1158"/>
      <c r="G39" s="1159"/>
      <c r="H39" s="527">
        <f>SUM(H40:H54)</f>
        <v>0</v>
      </c>
      <c r="I39" s="528">
        <f t="shared" ref="I39:L39" si="9">SUM(I40:I54)</f>
        <v>0</v>
      </c>
      <c r="J39" s="528">
        <f t="shared" si="9"/>
        <v>0</v>
      </c>
      <c r="K39" s="528">
        <f t="shared" si="9"/>
        <v>0</v>
      </c>
      <c r="L39" s="527">
        <f t="shared" si="9"/>
        <v>0</v>
      </c>
      <c r="N39" s="363">
        <f>SUM(N40:N54)</f>
        <v>0</v>
      </c>
      <c r="AA39" s="236" t="str">
        <f>IF(OR(H39&lt;0,L39&lt;0),"ERROR","OK")</f>
        <v>OK</v>
      </c>
      <c r="AH39" s="354" t="str">
        <f>IF(OR(AA39="ERROR",AB39="ERROR",AC39="ERROR",AD39="ERROR",AE39="ERROR",AF39="ERROR"),CONCATENATE("Error en el concepto ",E39," de la Hoja 3 Fila  ",A39),"")</f>
        <v/>
      </c>
    </row>
    <row r="40" spans="1:34" ht="26.25" customHeight="1">
      <c r="A40" s="352">
        <f t="shared" si="1"/>
        <v>40</v>
      </c>
      <c r="B40" s="1256"/>
      <c r="C40" s="1304"/>
      <c r="D40" s="1239"/>
      <c r="E40" s="1083"/>
      <c r="F40" s="1177" t="s">
        <v>24</v>
      </c>
      <c r="G40" s="630" t="s">
        <v>307</v>
      </c>
      <c r="H40" s="521"/>
      <c r="I40" s="827"/>
      <c r="J40" s="521"/>
      <c r="K40" s="529"/>
      <c r="L40" s="523">
        <f t="shared" ref="L40:L100" si="10">H40+I40-J40+K40</f>
        <v>0</v>
      </c>
      <c r="N40" s="364">
        <v>0</v>
      </c>
      <c r="AA40" s="236" t="str">
        <f t="shared" ref="AA40:AA54" si="11">IF(OR(H40+I40-J40&lt;0,L40&lt;0),"ERROR","OK")</f>
        <v>OK</v>
      </c>
      <c r="AH40" s="354" t="str">
        <f>IF(OR(AA40="ERROR",AB40="ERROR",AC40="ERROR",AD40="ERROR",AE40="ERROR",AF40="ERROR"),CONCATENATE("Error en el concepto ",F40,G40," de la Hoja 3 Fila  ",A40),"")</f>
        <v/>
      </c>
    </row>
    <row r="41" spans="1:34" ht="23.1" customHeight="1">
      <c r="A41" s="352">
        <f t="shared" si="1"/>
        <v>41</v>
      </c>
      <c r="B41" s="1256"/>
      <c r="C41" s="1304"/>
      <c r="D41" s="1239"/>
      <c r="E41" s="1084"/>
      <c r="F41" s="1178"/>
      <c r="G41" s="630" t="s">
        <v>599</v>
      </c>
      <c r="H41" s="521"/>
      <c r="I41" s="827"/>
      <c r="J41" s="521"/>
      <c r="K41" s="529"/>
      <c r="L41" s="523">
        <f t="shared" si="10"/>
        <v>0</v>
      </c>
      <c r="N41" s="364"/>
      <c r="AA41" s="236" t="str">
        <f t="shared" si="11"/>
        <v>OK</v>
      </c>
      <c r="AH41" s="354" t="str">
        <f>IF(OR(AA41="ERROR",AB41="ERROR",AC41="ERROR",AD41="ERROR",AE41="ERROR",AF41="ERROR"),CONCATENATE("Error en el concepto ",F40,G41," de la Hoja 3 Fila  ",A41),"")</f>
        <v/>
      </c>
    </row>
    <row r="42" spans="1:34" ht="22.5" customHeight="1">
      <c r="A42" s="352">
        <f t="shared" ref="A42:A105" si="12">A41+1</f>
        <v>42</v>
      </c>
      <c r="B42" s="1256"/>
      <c r="C42" s="1304"/>
      <c r="D42" s="1239"/>
      <c r="E42" s="1084"/>
      <c r="F42" s="1178"/>
      <c r="G42" s="630" t="s">
        <v>308</v>
      </c>
      <c r="H42" s="521"/>
      <c r="I42" s="827"/>
      <c r="J42" s="521"/>
      <c r="K42" s="529"/>
      <c r="L42" s="523">
        <f t="shared" si="10"/>
        <v>0</v>
      </c>
      <c r="N42" s="364"/>
      <c r="AA42" s="236" t="str">
        <f t="shared" si="11"/>
        <v>OK</v>
      </c>
      <c r="AH42" s="354" t="str">
        <f>IF(OR(AA42="ERROR",AB42="ERROR",AC42="ERROR",AD42="ERROR",AE42="ERROR",AF42="ERROR"),CONCATENATE("Error en el concepto ",F40,G42," de la Hoja 3 Fila  ",A42),"")</f>
        <v/>
      </c>
    </row>
    <row r="43" spans="1:34" ht="26.25" customHeight="1">
      <c r="A43" s="352">
        <f t="shared" si="12"/>
        <v>43</v>
      </c>
      <c r="B43" s="1256"/>
      <c r="C43" s="1304"/>
      <c r="D43" s="1239"/>
      <c r="E43" s="1084"/>
      <c r="F43" s="1178"/>
      <c r="G43" s="630" t="s">
        <v>309</v>
      </c>
      <c r="H43" s="521"/>
      <c r="I43" s="827"/>
      <c r="J43" s="521"/>
      <c r="K43" s="529"/>
      <c r="L43" s="523">
        <f t="shared" si="10"/>
        <v>0</v>
      </c>
      <c r="N43" s="364"/>
      <c r="AA43" s="236" t="str">
        <f t="shared" si="11"/>
        <v>OK</v>
      </c>
      <c r="AH43" s="354" t="str">
        <f>IF(OR(AA43="ERROR",AB43="ERROR",AC43="ERROR",AD43="ERROR",AE43="ERROR",AF43="ERROR"),CONCATENATE("Error en el concepto ",F40,G43," de la Hoja 3 Fila  ",A43),"")</f>
        <v/>
      </c>
    </row>
    <row r="44" spans="1:34" ht="51" customHeight="1">
      <c r="A44" s="352">
        <f t="shared" si="12"/>
        <v>44</v>
      </c>
      <c r="B44" s="1256"/>
      <c r="C44" s="1304"/>
      <c r="D44" s="1239"/>
      <c r="E44" s="1084"/>
      <c r="F44" s="1178"/>
      <c r="G44" s="630" t="s">
        <v>385</v>
      </c>
      <c r="H44" s="521"/>
      <c r="I44" s="827"/>
      <c r="J44" s="521"/>
      <c r="K44" s="529"/>
      <c r="L44" s="523">
        <f t="shared" si="10"/>
        <v>0</v>
      </c>
      <c r="N44" s="364"/>
      <c r="AA44" s="236" t="str">
        <f t="shared" si="11"/>
        <v>OK</v>
      </c>
      <c r="AH44" s="354" t="str">
        <f>IF(OR(AA44="ERROR",AB44="ERROR",AC44="ERROR",AD44="ERROR",AE44="ERROR",AF44="ERROR"),CONCATENATE("Error en el concepto ",F40,G44," de la Hoja 3 Fila  ",A44),"")</f>
        <v/>
      </c>
    </row>
    <row r="45" spans="1:34" ht="26.25" customHeight="1">
      <c r="A45" s="352">
        <f t="shared" si="12"/>
        <v>45</v>
      </c>
      <c r="B45" s="1256"/>
      <c r="C45" s="1304"/>
      <c r="D45" s="1239"/>
      <c r="E45" s="1084"/>
      <c r="F45" s="1178"/>
      <c r="G45" s="630" t="s">
        <v>871</v>
      </c>
      <c r="H45" s="521"/>
      <c r="I45" s="827"/>
      <c r="J45" s="521"/>
      <c r="K45" s="529"/>
      <c r="L45" s="523">
        <f t="shared" si="10"/>
        <v>0</v>
      </c>
      <c r="N45" s="364"/>
      <c r="AA45" s="236" t="str">
        <f t="shared" si="11"/>
        <v>OK</v>
      </c>
      <c r="AH45" s="354" t="str">
        <f>IF(OR(AA45="ERROR",AB45="ERROR",AC45="ERROR",AD45="ERROR",AE45="ERROR",AF45="ERROR"),CONCATENATE("Error en el concepto ",F40,G45," de la Hoja 3 Fila  ",A45),"")</f>
        <v/>
      </c>
    </row>
    <row r="46" spans="1:34" ht="26.25" customHeight="1">
      <c r="A46" s="352">
        <f t="shared" si="12"/>
        <v>46</v>
      </c>
      <c r="B46" s="1256"/>
      <c r="C46" s="1304"/>
      <c r="D46" s="1239"/>
      <c r="E46" s="1084"/>
      <c r="F46" s="1177" t="s">
        <v>183</v>
      </c>
      <c r="G46" s="630" t="s">
        <v>307</v>
      </c>
      <c r="H46" s="521"/>
      <c r="I46" s="827"/>
      <c r="J46" s="521"/>
      <c r="K46" s="529"/>
      <c r="L46" s="523">
        <f t="shared" si="10"/>
        <v>0</v>
      </c>
      <c r="N46" s="364"/>
      <c r="AA46" s="236" t="str">
        <f t="shared" si="11"/>
        <v>OK</v>
      </c>
      <c r="AH46" s="354" t="str">
        <f>IF(OR(AA46="ERROR",AB46="ERROR",AC46="ERROR",AD46="ERROR",AE46="ERROR",AF46="ERROR"),CONCATENATE("Error en el concepto ",F46,G46," de la Hoja 3 Fila  ",A46),"")</f>
        <v/>
      </c>
    </row>
    <row r="47" spans="1:34" ht="26.25" customHeight="1">
      <c r="A47" s="352">
        <f t="shared" si="12"/>
        <v>47</v>
      </c>
      <c r="B47" s="1256"/>
      <c r="C47" s="1304"/>
      <c r="D47" s="1239"/>
      <c r="E47" s="1084"/>
      <c r="F47" s="1178"/>
      <c r="G47" s="630" t="s">
        <v>599</v>
      </c>
      <c r="H47" s="521"/>
      <c r="I47" s="827"/>
      <c r="J47" s="521"/>
      <c r="K47" s="529"/>
      <c r="L47" s="523">
        <f t="shared" si="10"/>
        <v>0</v>
      </c>
      <c r="N47" s="364"/>
      <c r="AA47" s="236" t="str">
        <f t="shared" si="11"/>
        <v>OK</v>
      </c>
      <c r="AH47" s="354" t="str">
        <f>IF(OR(AA47="ERROR",AB47="ERROR",AC47="ERROR",AD47="ERROR",AE47="ERROR",AF47="ERROR"),CONCATENATE("Error en el concepto ",F46,G47," de la Hoja 3 Fila  ",A47),"")</f>
        <v/>
      </c>
    </row>
    <row r="48" spans="1:34" ht="26.25" customHeight="1">
      <c r="A48" s="352">
        <f t="shared" si="12"/>
        <v>48</v>
      </c>
      <c r="B48" s="1256"/>
      <c r="C48" s="1304"/>
      <c r="D48" s="1239"/>
      <c r="E48" s="1084"/>
      <c r="F48" s="1178"/>
      <c r="G48" s="630" t="s">
        <v>308</v>
      </c>
      <c r="H48" s="521"/>
      <c r="I48" s="827"/>
      <c r="J48" s="521"/>
      <c r="K48" s="529"/>
      <c r="L48" s="523">
        <f t="shared" si="10"/>
        <v>0</v>
      </c>
      <c r="N48" s="364"/>
      <c r="AA48" s="236" t="str">
        <f t="shared" si="11"/>
        <v>OK</v>
      </c>
      <c r="AH48" s="354" t="str">
        <f>IF(OR(AA48="ERROR",AB48="ERROR",AC48="ERROR",AD48="ERROR",AE48="ERROR",AF48="ERROR"),CONCATENATE("Error en el concepto ",F46,G48," de la Hoja 3 Fila  ",A48),"")</f>
        <v/>
      </c>
    </row>
    <row r="49" spans="1:34" ht="26.25" customHeight="1">
      <c r="A49" s="352">
        <f t="shared" si="12"/>
        <v>49</v>
      </c>
      <c r="B49" s="1256"/>
      <c r="C49" s="1304"/>
      <c r="D49" s="1239"/>
      <c r="E49" s="1084"/>
      <c r="F49" s="1178"/>
      <c r="G49" s="630" t="s">
        <v>309</v>
      </c>
      <c r="H49" s="521"/>
      <c r="I49" s="827"/>
      <c r="J49" s="521"/>
      <c r="K49" s="529"/>
      <c r="L49" s="523">
        <f t="shared" si="10"/>
        <v>0</v>
      </c>
      <c r="N49" s="364"/>
      <c r="AA49" s="236" t="str">
        <f t="shared" si="11"/>
        <v>OK</v>
      </c>
      <c r="AH49" s="354" t="str">
        <f>IF(OR(AA49="ERROR",AB49="ERROR",AC49="ERROR",AD49="ERROR",AE49="ERROR",AF49="ERROR"),CONCATENATE("Error en el concepto ",F46,G49," de la Hoja 3 Fila  ",A49),"")</f>
        <v/>
      </c>
    </row>
    <row r="50" spans="1:34" ht="47.25" customHeight="1">
      <c r="A50" s="352">
        <f t="shared" si="12"/>
        <v>50</v>
      </c>
      <c r="B50" s="1256"/>
      <c r="C50" s="1304"/>
      <c r="D50" s="1239"/>
      <c r="E50" s="1084"/>
      <c r="F50" s="1178"/>
      <c r="G50" s="630" t="s">
        <v>385</v>
      </c>
      <c r="H50" s="521"/>
      <c r="I50" s="827"/>
      <c r="J50" s="521"/>
      <c r="K50" s="529"/>
      <c r="L50" s="523">
        <f t="shared" si="10"/>
        <v>0</v>
      </c>
      <c r="N50" s="364"/>
      <c r="AA50" s="236" t="str">
        <f t="shared" si="11"/>
        <v>OK</v>
      </c>
      <c r="AH50" s="354" t="str">
        <f>IF(OR(AA50="ERROR",AB50="ERROR",AC50="ERROR",AD50="ERROR",AE50="ERROR",AF50="ERROR"),CONCATENATE("Error en el concepto ",F46,G50," de la Hoja 3 Fila  ",A50),"")</f>
        <v/>
      </c>
    </row>
    <row r="51" spans="1:34" ht="26.25" customHeight="1">
      <c r="A51" s="352">
        <f t="shared" si="12"/>
        <v>51</v>
      </c>
      <c r="B51" s="1256"/>
      <c r="C51" s="1304"/>
      <c r="D51" s="1239"/>
      <c r="E51" s="1084"/>
      <c r="F51" s="1178"/>
      <c r="G51" s="630" t="s">
        <v>871</v>
      </c>
      <c r="H51" s="521"/>
      <c r="I51" s="827"/>
      <c r="J51" s="521"/>
      <c r="K51" s="529"/>
      <c r="L51" s="523">
        <f t="shared" si="10"/>
        <v>0</v>
      </c>
      <c r="N51" s="364"/>
      <c r="AA51" s="236"/>
      <c r="AH51" s="354" t="str">
        <f>IF(OR(AA51="ERROR",AB51="ERROR",AC51="ERROR",AD51="ERROR",AE51="ERROR",AF51="ERROR"),CONCATENATE("Error en el concepto ",F46,G51," de la Hoja 3 Fila  ",A51),"")</f>
        <v/>
      </c>
    </row>
    <row r="52" spans="1:34" ht="21" customHeight="1">
      <c r="A52" s="352">
        <f t="shared" si="12"/>
        <v>52</v>
      </c>
      <c r="B52" s="1256"/>
      <c r="C52" s="1304"/>
      <c r="D52" s="1239"/>
      <c r="E52" s="1084"/>
      <c r="F52" s="1081" t="s">
        <v>608</v>
      </c>
      <c r="G52" s="1082"/>
      <c r="H52" s="521"/>
      <c r="I52" s="827"/>
      <c r="J52" s="521"/>
      <c r="K52" s="521"/>
      <c r="L52" s="523">
        <f t="shared" si="10"/>
        <v>0</v>
      </c>
      <c r="N52" s="364"/>
      <c r="AA52" s="236" t="str">
        <f t="shared" si="11"/>
        <v>OK</v>
      </c>
      <c r="AH52" s="354" t="str">
        <f>IF(OR(AA52="ERROR",AB52="ERROR",AC52="ERROR",AD52="ERROR",AE52="ERROR",AF52="ERROR"),CONCATENATE("Error en el concepto ",F52," de la Hoja 3 Fila  ",A52),"")</f>
        <v/>
      </c>
    </row>
    <row r="53" spans="1:34" ht="21" customHeight="1">
      <c r="A53" s="352">
        <f t="shared" si="12"/>
        <v>53</v>
      </c>
      <c r="B53" s="1256"/>
      <c r="C53" s="1304"/>
      <c r="D53" s="1239"/>
      <c r="E53" s="1084"/>
      <c r="F53" s="1081" t="s">
        <v>609</v>
      </c>
      <c r="G53" s="1082"/>
      <c r="H53" s="521"/>
      <c r="I53" s="827"/>
      <c r="J53" s="521"/>
      <c r="K53" s="521"/>
      <c r="L53" s="523">
        <f t="shared" si="10"/>
        <v>0</v>
      </c>
      <c r="N53" s="364"/>
      <c r="AA53" s="236" t="str">
        <f t="shared" si="11"/>
        <v>OK</v>
      </c>
      <c r="AH53" s="354" t="str">
        <f t="shared" ref="AH53:AH54" si="13">IF(OR(AA53="ERROR",AB53="ERROR",AC53="ERROR",AD53="ERROR",AE53="ERROR",AF53="ERROR"),CONCATENATE("Error en el concepto ",F53," de la Hoja 3 Fila  ",A53),"")</f>
        <v/>
      </c>
    </row>
    <row r="54" spans="1:34" ht="22.5" customHeight="1">
      <c r="A54" s="352">
        <f t="shared" si="12"/>
        <v>54</v>
      </c>
      <c r="B54" s="1256"/>
      <c r="C54" s="1304"/>
      <c r="D54" s="1239"/>
      <c r="E54" s="1085"/>
      <c r="F54" s="1081" t="s">
        <v>257</v>
      </c>
      <c r="G54" s="1105"/>
      <c r="H54" s="521"/>
      <c r="I54" s="827"/>
      <c r="J54" s="521"/>
      <c r="K54" s="521"/>
      <c r="L54" s="523">
        <f t="shared" si="10"/>
        <v>0</v>
      </c>
      <c r="N54" s="364"/>
      <c r="AA54" s="236" t="str">
        <f t="shared" si="11"/>
        <v>OK</v>
      </c>
      <c r="AH54" s="354" t="str">
        <f t="shared" si="13"/>
        <v/>
      </c>
    </row>
    <row r="55" spans="1:34" ht="24" customHeight="1">
      <c r="A55" s="352">
        <f t="shared" si="12"/>
        <v>55</v>
      </c>
      <c r="B55" s="1256"/>
      <c r="C55" s="1304"/>
      <c r="D55" s="1239"/>
      <c r="E55" s="1273" t="s">
        <v>225</v>
      </c>
      <c r="F55" s="1274"/>
      <c r="G55" s="1275"/>
      <c r="H55" s="646">
        <f>SUM(H56:H58)</f>
        <v>0</v>
      </c>
      <c r="I55" s="647">
        <f t="shared" ref="I55:L55" si="14">SUM(I56:I58)</f>
        <v>0</v>
      </c>
      <c r="J55" s="647">
        <f t="shared" si="14"/>
        <v>0</v>
      </c>
      <c r="K55" s="647">
        <f t="shared" si="14"/>
        <v>0</v>
      </c>
      <c r="L55" s="646">
        <f t="shared" si="14"/>
        <v>0</v>
      </c>
      <c r="N55" s="365">
        <f>SUM(N56:N58)</f>
        <v>0</v>
      </c>
      <c r="AA55" s="236" t="str">
        <f>IF(OR(H55&lt;0,L55&lt;0),"ERROR","OK")</f>
        <v>OK</v>
      </c>
      <c r="AH55" s="354" t="str">
        <f>IF(OR(AA55="ERROR",AB55="ERROR",AC55="ERROR",AD55="ERROR",AE55="ERROR",AF55="ERROR"),CONCATENATE("Error en el concepto ",E55," de la Hoja 3 Fila  ",A55),"")</f>
        <v/>
      </c>
    </row>
    <row r="56" spans="1:34" ht="21" customHeight="1">
      <c r="A56" s="352">
        <f t="shared" si="12"/>
        <v>56</v>
      </c>
      <c r="B56" s="1256"/>
      <c r="C56" s="1304"/>
      <c r="D56" s="1239"/>
      <c r="E56" s="1239"/>
      <c r="F56" s="1094" t="s">
        <v>227</v>
      </c>
      <c r="G56" s="1095"/>
      <c r="H56" s="521"/>
      <c r="I56" s="827"/>
      <c r="J56" s="521"/>
      <c r="K56" s="529"/>
      <c r="L56" s="523">
        <f t="shared" si="10"/>
        <v>0</v>
      </c>
      <c r="N56" s="364"/>
      <c r="AA56" s="236" t="str">
        <f>IF(OR(H56+I56-J56&lt;0,L56&lt;0),"ERROR","OK")</f>
        <v>OK</v>
      </c>
      <c r="AH56" s="354" t="str">
        <f>IF(OR(AA56="ERROR",AB56="ERROR",AC56="ERROR",AD56="ERROR",AE56="ERROR",AF56="ERROR"),CONCATENATE("Error en el concepto ",F56," de la Hoja 3 Fila  ",A56),"")</f>
        <v/>
      </c>
    </row>
    <row r="57" spans="1:34" ht="20.25" customHeight="1">
      <c r="A57" s="352">
        <f t="shared" si="12"/>
        <v>57</v>
      </c>
      <c r="B57" s="1256"/>
      <c r="C57" s="1304"/>
      <c r="D57" s="1239"/>
      <c r="E57" s="1239"/>
      <c r="F57" s="1094" t="s">
        <v>226</v>
      </c>
      <c r="G57" s="1095"/>
      <c r="H57" s="521"/>
      <c r="I57" s="827"/>
      <c r="J57" s="521"/>
      <c r="K57" s="529"/>
      <c r="L57" s="523">
        <f t="shared" si="10"/>
        <v>0</v>
      </c>
      <c r="N57" s="364"/>
      <c r="AA57" s="236" t="str">
        <f>IF(OR(H57+I57-J57&lt;0,L57&lt;0),"ERROR","OK")</f>
        <v>OK</v>
      </c>
      <c r="AH57" s="354" t="str">
        <f>IF(OR(AA57="ERROR",AB57="ERROR",AC57="ERROR",AD57="ERROR",AE57="ERROR",AF57="ERROR"),CONCATENATE("Error en el concepto ",F57," de la Hoja 3 Fila  ",A57),"")</f>
        <v/>
      </c>
    </row>
    <row r="58" spans="1:34" ht="20.25" customHeight="1">
      <c r="A58" s="352">
        <f t="shared" si="12"/>
        <v>58</v>
      </c>
      <c r="B58" s="1256"/>
      <c r="C58" s="1304"/>
      <c r="D58" s="1240"/>
      <c r="E58" s="1240"/>
      <c r="F58" s="1094" t="s">
        <v>610</v>
      </c>
      <c r="G58" s="1095"/>
      <c r="H58" s="521"/>
      <c r="I58" s="827"/>
      <c r="J58" s="521"/>
      <c r="K58" s="529"/>
      <c r="L58" s="523">
        <f t="shared" si="10"/>
        <v>0</v>
      </c>
      <c r="N58" s="364"/>
      <c r="AA58" s="236" t="str">
        <f>IF(OR(H58+I58-J58&lt;0,L58&lt;0),"ERROR","OK")</f>
        <v>OK</v>
      </c>
      <c r="AH58" s="354" t="str">
        <f>IF(OR(AA58="ERROR",AB58="ERROR",AC58="ERROR",AD58="ERROR",AE58="ERROR",AF58="ERROR"),CONCATENATE("Error en el concepto ",F58," de la Hoja 3 Fila  ",A58),"")</f>
        <v/>
      </c>
    </row>
    <row r="59" spans="1:34" ht="24" customHeight="1">
      <c r="A59" s="352">
        <f t="shared" si="12"/>
        <v>59</v>
      </c>
      <c r="B59" s="1256"/>
      <c r="C59" s="1304"/>
      <c r="D59" s="1290" t="s">
        <v>88</v>
      </c>
      <c r="E59" s="1291"/>
      <c r="F59" s="1291"/>
      <c r="G59" s="1291"/>
      <c r="H59" s="527">
        <f>SUM(H60:H61)</f>
        <v>0</v>
      </c>
      <c r="I59" s="528">
        <f>SUM(I60:I61)</f>
        <v>0</v>
      </c>
      <c r="J59" s="528">
        <f>SUM(J60:J61)</f>
        <v>0</v>
      </c>
      <c r="K59" s="528">
        <f>SUM(K60:K61)</f>
        <v>0</v>
      </c>
      <c r="L59" s="527">
        <f>SUM(L60:L61)</f>
        <v>0</v>
      </c>
      <c r="N59" s="363">
        <f>SUM(N60:N61)</f>
        <v>0</v>
      </c>
      <c r="AA59" s="236" t="str">
        <f>IF(OR(H59&lt;0,L59&lt;0),"ERROR","OK")</f>
        <v>OK</v>
      </c>
      <c r="AH59" s="354" t="str">
        <f t="shared" si="4"/>
        <v/>
      </c>
    </row>
    <row r="60" spans="1:34" ht="21.75" customHeight="1">
      <c r="A60" s="352">
        <f t="shared" si="12"/>
        <v>60</v>
      </c>
      <c r="B60" s="1256"/>
      <c r="C60" s="1304"/>
      <c r="D60" s="1083"/>
      <c r="E60" s="1094" t="s">
        <v>173</v>
      </c>
      <c r="F60" s="1047"/>
      <c r="G60" s="1048"/>
      <c r="H60" s="521"/>
      <c r="I60" s="827"/>
      <c r="J60" s="521"/>
      <c r="K60" s="529"/>
      <c r="L60" s="523">
        <f t="shared" si="10"/>
        <v>0</v>
      </c>
      <c r="N60" s="361"/>
      <c r="AA60" s="236" t="str">
        <f>IF(OR(H60+I60-J60&lt;0,L60&lt;0),"ERROR","OK")</f>
        <v>OK</v>
      </c>
      <c r="AH60" s="354" t="str">
        <f>IF(OR(AA60="ERROR",AB60="ERROR",AC60="ERROR",AD60="ERROR",AE60="ERROR",AF60="ERROR"),CONCATENATE("Error en el concepto ",E60," de la Hoja 3 Fila  ",A60),"")</f>
        <v/>
      </c>
    </row>
    <row r="61" spans="1:34" ht="23.25" customHeight="1">
      <c r="A61" s="352">
        <f t="shared" si="12"/>
        <v>61</v>
      </c>
      <c r="B61" s="1256"/>
      <c r="C61" s="1304"/>
      <c r="D61" s="1085"/>
      <c r="E61" s="1094" t="s">
        <v>237</v>
      </c>
      <c r="F61" s="1047"/>
      <c r="G61" s="1048"/>
      <c r="H61" s="521"/>
      <c r="I61" s="827"/>
      <c r="J61" s="521"/>
      <c r="K61" s="529"/>
      <c r="L61" s="523">
        <f t="shared" si="10"/>
        <v>0</v>
      </c>
      <c r="N61" s="361"/>
      <c r="AA61" s="236" t="str">
        <f>IF(OR(H61+I61-J61&lt;0,L61&lt;0),"ERROR","OK")</f>
        <v>OK</v>
      </c>
      <c r="AH61" s="354" t="str">
        <f>IF(OR(AA61="ERROR",AB61="ERROR",AC61="ERROR",AD61="ERROR",AE61="ERROR",AF61="ERROR"),CONCATENATE("Error en el concepto ",E61," de la Hoja 3 Fila  ",A61),"")</f>
        <v/>
      </c>
    </row>
    <row r="62" spans="1:34" ht="24.95" customHeight="1">
      <c r="A62" s="352">
        <f t="shared" si="12"/>
        <v>62</v>
      </c>
      <c r="B62" s="1256"/>
      <c r="C62" s="1304"/>
      <c r="D62" s="1126" t="s">
        <v>81</v>
      </c>
      <c r="E62" s="1127"/>
      <c r="F62" s="1127"/>
      <c r="G62" s="1128"/>
      <c r="H62" s="648">
        <f>SUM(H63:H67)</f>
        <v>0</v>
      </c>
      <c r="I62" s="649">
        <f t="shared" ref="I62:L62" si="15">SUM(I63:I67)</f>
        <v>0</v>
      </c>
      <c r="J62" s="649">
        <f t="shared" si="15"/>
        <v>0</v>
      </c>
      <c r="K62" s="649">
        <f t="shared" si="15"/>
        <v>0</v>
      </c>
      <c r="L62" s="648">
        <f t="shared" si="15"/>
        <v>0</v>
      </c>
      <c r="N62" s="366">
        <f>SUM(N63:N67)</f>
        <v>0</v>
      </c>
      <c r="AA62" s="236" t="str">
        <f>IF(OR(H62&lt;0,L62&lt;0),"ERROR","OK")</f>
        <v>OK</v>
      </c>
      <c r="AH62" s="354" t="str">
        <f t="shared" si="4"/>
        <v/>
      </c>
    </row>
    <row r="63" spans="1:34" ht="23.1" customHeight="1">
      <c r="A63" s="352">
        <f t="shared" si="12"/>
        <v>63</v>
      </c>
      <c r="B63" s="1256"/>
      <c r="C63" s="1304"/>
      <c r="D63" s="1083"/>
      <c r="E63" s="1094" t="s">
        <v>169</v>
      </c>
      <c r="F63" s="1047"/>
      <c r="G63" s="1048"/>
      <c r="H63" s="521"/>
      <c r="I63" s="827"/>
      <c r="J63" s="521"/>
      <c r="K63" s="530"/>
      <c r="L63" s="523">
        <f t="shared" si="10"/>
        <v>0</v>
      </c>
      <c r="N63" s="361"/>
      <c r="AA63" s="236" t="str">
        <f>IF(OR(H63+I63-J63&lt;0,L63&lt;0),"ERROR","OK")</f>
        <v>OK</v>
      </c>
      <c r="AH63" s="354" t="str">
        <f>IF(OR(AA63="ERROR",AB63="ERROR",AC63="ERROR",AD63="ERROR",AE63="ERROR",AF63="ERROR"),CONCATENATE("Error en el concepto ",E63," de la Hoja 3 Fila  ",A63),"")</f>
        <v/>
      </c>
    </row>
    <row r="64" spans="1:34" ht="24" customHeight="1">
      <c r="A64" s="352">
        <f t="shared" si="12"/>
        <v>64</v>
      </c>
      <c r="B64" s="1256"/>
      <c r="C64" s="1304"/>
      <c r="D64" s="1084"/>
      <c r="E64" s="1094" t="s">
        <v>171</v>
      </c>
      <c r="F64" s="1047"/>
      <c r="G64" s="1048"/>
      <c r="H64" s="521"/>
      <c r="I64" s="827"/>
      <c r="J64" s="521"/>
      <c r="K64" s="530"/>
      <c r="L64" s="523">
        <f t="shared" si="10"/>
        <v>0</v>
      </c>
      <c r="N64" s="361"/>
      <c r="AA64" s="236" t="str">
        <f>IF(OR(H64+I64-J64&lt;0,L64&lt;0),"ERROR","OK")</f>
        <v>OK</v>
      </c>
      <c r="AH64" s="354" t="str">
        <f t="shared" ref="AH64:AH67" si="16">IF(OR(AA64="ERROR",AB64="ERROR",AC64="ERROR",AD64="ERROR",AE64="ERROR",AF64="ERROR"),CONCATENATE("Error en el concepto ",E64," de la Hoja 3 Fila  ",A64),"")</f>
        <v/>
      </c>
    </row>
    <row r="65" spans="1:34" ht="34.5" customHeight="1">
      <c r="A65" s="352">
        <f t="shared" si="12"/>
        <v>65</v>
      </c>
      <c r="B65" s="1256"/>
      <c r="C65" s="1304"/>
      <c r="D65" s="1084"/>
      <c r="E65" s="1094" t="s">
        <v>611</v>
      </c>
      <c r="F65" s="1047"/>
      <c r="G65" s="1048"/>
      <c r="H65" s="521"/>
      <c r="I65" s="827"/>
      <c r="J65" s="521"/>
      <c r="K65" s="530"/>
      <c r="L65" s="523">
        <f t="shared" si="10"/>
        <v>0</v>
      </c>
      <c r="N65" s="361"/>
      <c r="AA65" s="236" t="str">
        <f>IF(OR(H65+I65-J65&lt;0,L65&lt;0),"ERROR","OK")</f>
        <v>OK</v>
      </c>
      <c r="AH65" s="354" t="str">
        <f t="shared" si="16"/>
        <v/>
      </c>
    </row>
    <row r="66" spans="1:34" ht="24.75" customHeight="1">
      <c r="A66" s="352">
        <f t="shared" si="12"/>
        <v>66</v>
      </c>
      <c r="B66" s="1256"/>
      <c r="C66" s="1304"/>
      <c r="D66" s="1084"/>
      <c r="E66" s="1094" t="s">
        <v>401</v>
      </c>
      <c r="F66" s="1047"/>
      <c r="G66" s="1048"/>
      <c r="H66" s="521"/>
      <c r="I66" s="827"/>
      <c r="J66" s="521"/>
      <c r="K66" s="530"/>
      <c r="L66" s="523">
        <f t="shared" si="10"/>
        <v>0</v>
      </c>
      <c r="N66" s="361"/>
      <c r="AA66" s="236" t="str">
        <f>IF(OR(H66+I66-J66&lt;0,L66&lt;0),"ERROR","OK")</f>
        <v>OK</v>
      </c>
      <c r="AH66" s="354" t="str">
        <f t="shared" si="16"/>
        <v/>
      </c>
    </row>
    <row r="67" spans="1:34" ht="21.75" customHeight="1">
      <c r="A67" s="352">
        <f t="shared" si="12"/>
        <v>67</v>
      </c>
      <c r="B67" s="1256"/>
      <c r="C67" s="1304"/>
      <c r="D67" s="1085"/>
      <c r="E67" s="1094" t="s">
        <v>45</v>
      </c>
      <c r="F67" s="1047"/>
      <c r="G67" s="1048"/>
      <c r="H67" s="521"/>
      <c r="I67" s="827"/>
      <c r="J67" s="521"/>
      <c r="K67" s="530"/>
      <c r="L67" s="523">
        <f t="shared" si="10"/>
        <v>0</v>
      </c>
      <c r="N67" s="361"/>
      <c r="AA67" s="236" t="str">
        <f>IF(OR(H67+I67-J67&lt;0,L67&lt;0),"ERROR","OK")</f>
        <v>OK</v>
      </c>
      <c r="AH67" s="354" t="str">
        <f t="shared" si="16"/>
        <v/>
      </c>
    </row>
    <row r="68" spans="1:34" ht="36" customHeight="1">
      <c r="A68" s="352">
        <f t="shared" si="12"/>
        <v>68</v>
      </c>
      <c r="B68" s="1256"/>
      <c r="C68" s="1304"/>
      <c r="D68" s="1126" t="s">
        <v>600</v>
      </c>
      <c r="E68" s="1127"/>
      <c r="F68" s="1127"/>
      <c r="G68" s="1128"/>
      <c r="H68" s="648">
        <f>SUM(H69:H77)</f>
        <v>0</v>
      </c>
      <c r="I68" s="649">
        <f t="shared" ref="I68:L68" si="17">SUM(I69:I77)</f>
        <v>0</v>
      </c>
      <c r="J68" s="649">
        <f t="shared" si="17"/>
        <v>0</v>
      </c>
      <c r="K68" s="649">
        <f t="shared" si="17"/>
        <v>0</v>
      </c>
      <c r="L68" s="648">
        <f t="shared" si="17"/>
        <v>0</v>
      </c>
      <c r="N68" s="366">
        <f>SUM(N69:N77)</f>
        <v>0</v>
      </c>
      <c r="AA68" s="236" t="str">
        <f>IF(OR(H68&lt;0,L68&lt;0),"ERROR","OK")</f>
        <v>OK</v>
      </c>
      <c r="AH68" s="354" t="str">
        <f t="shared" si="4"/>
        <v/>
      </c>
    </row>
    <row r="69" spans="1:34" ht="21.75" customHeight="1">
      <c r="A69" s="352">
        <f t="shared" si="12"/>
        <v>69</v>
      </c>
      <c r="B69" s="1256"/>
      <c r="C69" s="1304"/>
      <c r="D69" s="1175"/>
      <c r="E69" s="1094" t="s">
        <v>255</v>
      </c>
      <c r="F69" s="1047"/>
      <c r="G69" s="1048"/>
      <c r="H69" s="521"/>
      <c r="I69" s="827"/>
      <c r="J69" s="521"/>
      <c r="K69" s="524"/>
      <c r="L69" s="523">
        <f t="shared" si="10"/>
        <v>0</v>
      </c>
      <c r="N69" s="361"/>
      <c r="AA69" s="236" t="str">
        <f t="shared" ref="AA69:AA77" si="18">IF(OR(H69+I69-J69&lt;0,L69&lt;0),"ERROR","OK")</f>
        <v>OK</v>
      </c>
      <c r="AH69" s="354" t="str">
        <f>IF(OR(AA69="ERROR",AB69="ERROR",AC69="ERROR",AD69="ERROR",AE69="ERROR",AF69="ERROR"),CONCATENATE("Error en el concepto ",E69," de la Hoja 3 Fila  ",A69),"")</f>
        <v/>
      </c>
    </row>
    <row r="70" spans="1:34" ht="21" customHeight="1">
      <c r="A70" s="352">
        <f t="shared" si="12"/>
        <v>70</v>
      </c>
      <c r="B70" s="1256"/>
      <c r="C70" s="1304"/>
      <c r="D70" s="1084"/>
      <c r="E70" s="1094" t="s">
        <v>12</v>
      </c>
      <c r="F70" s="1047"/>
      <c r="G70" s="1048"/>
      <c r="H70" s="521"/>
      <c r="I70" s="827"/>
      <c r="J70" s="521"/>
      <c r="K70" s="529"/>
      <c r="L70" s="523">
        <f t="shared" si="10"/>
        <v>0</v>
      </c>
      <c r="N70" s="361"/>
      <c r="AA70" s="236" t="str">
        <f t="shared" si="18"/>
        <v>OK</v>
      </c>
      <c r="AH70" s="354" t="str">
        <f t="shared" ref="AH70:AH77" si="19">IF(OR(AA70="ERROR",AB70="ERROR",AC70="ERROR",AD70="ERROR",AE70="ERROR",AF70="ERROR"),CONCATENATE("Error en el concepto ",E70," de la Hoja 3 Fila  ",A70),"")</f>
        <v/>
      </c>
    </row>
    <row r="71" spans="1:34" ht="22.5" customHeight="1">
      <c r="A71" s="352">
        <f t="shared" si="12"/>
        <v>71</v>
      </c>
      <c r="B71" s="1256"/>
      <c r="C71" s="1304"/>
      <c r="D71" s="1084"/>
      <c r="E71" s="1094" t="s">
        <v>421</v>
      </c>
      <c r="F71" s="1047"/>
      <c r="G71" s="1048"/>
      <c r="H71" s="521"/>
      <c r="I71" s="827"/>
      <c r="J71" s="521"/>
      <c r="K71" s="529"/>
      <c r="L71" s="523">
        <f t="shared" si="10"/>
        <v>0</v>
      </c>
      <c r="N71" s="361"/>
      <c r="AA71" s="236" t="str">
        <f t="shared" si="18"/>
        <v>OK</v>
      </c>
      <c r="AH71" s="354" t="str">
        <f t="shared" si="19"/>
        <v/>
      </c>
    </row>
    <row r="72" spans="1:34" ht="18.75" customHeight="1">
      <c r="A72" s="352">
        <f t="shared" si="12"/>
        <v>72</v>
      </c>
      <c r="B72" s="1256"/>
      <c r="C72" s="1304"/>
      <c r="D72" s="1084"/>
      <c r="E72" s="1094" t="s">
        <v>665</v>
      </c>
      <c r="F72" s="1047"/>
      <c r="G72" s="1048"/>
      <c r="H72" s="521"/>
      <c r="I72" s="827"/>
      <c r="J72" s="521"/>
      <c r="K72" s="529"/>
      <c r="L72" s="523">
        <f t="shared" si="10"/>
        <v>0</v>
      </c>
      <c r="N72" s="361"/>
      <c r="AA72" s="236" t="str">
        <f t="shared" si="18"/>
        <v>OK</v>
      </c>
      <c r="AH72" s="354" t="str">
        <f t="shared" si="19"/>
        <v/>
      </c>
    </row>
    <row r="73" spans="1:34" ht="22.5" customHeight="1">
      <c r="A73" s="352">
        <f t="shared" si="12"/>
        <v>73</v>
      </c>
      <c r="B73" s="1256"/>
      <c r="C73" s="1304"/>
      <c r="D73" s="1084"/>
      <c r="E73" s="1094" t="s">
        <v>11</v>
      </c>
      <c r="F73" s="1047"/>
      <c r="G73" s="1048"/>
      <c r="H73" s="521"/>
      <c r="I73" s="827"/>
      <c r="J73" s="521"/>
      <c r="K73" s="529"/>
      <c r="L73" s="523">
        <f t="shared" si="10"/>
        <v>0</v>
      </c>
      <c r="N73" s="361"/>
      <c r="AA73" s="236" t="str">
        <f t="shared" si="18"/>
        <v>OK</v>
      </c>
      <c r="AH73" s="354" t="str">
        <f t="shared" si="19"/>
        <v/>
      </c>
    </row>
    <row r="74" spans="1:34" ht="18" customHeight="1">
      <c r="A74" s="352">
        <f t="shared" si="12"/>
        <v>74</v>
      </c>
      <c r="B74" s="1256"/>
      <c r="C74" s="1304"/>
      <c r="D74" s="1084"/>
      <c r="E74" s="1094" t="s">
        <v>304</v>
      </c>
      <c r="F74" s="1047"/>
      <c r="G74" s="1048"/>
      <c r="H74" s="521"/>
      <c r="I74" s="827"/>
      <c r="J74" s="521"/>
      <c r="K74" s="529"/>
      <c r="L74" s="523">
        <f t="shared" si="10"/>
        <v>0</v>
      </c>
      <c r="N74" s="361"/>
      <c r="AA74" s="236" t="str">
        <f t="shared" si="18"/>
        <v>OK</v>
      </c>
      <c r="AH74" s="354" t="str">
        <f t="shared" si="19"/>
        <v/>
      </c>
    </row>
    <row r="75" spans="1:34" ht="21" customHeight="1">
      <c r="A75" s="352">
        <f t="shared" si="12"/>
        <v>75</v>
      </c>
      <c r="B75" s="1256"/>
      <c r="C75" s="1304"/>
      <c r="D75" s="1084"/>
      <c r="E75" s="1094" t="s">
        <v>82</v>
      </c>
      <c r="F75" s="1047"/>
      <c r="G75" s="1048"/>
      <c r="H75" s="521"/>
      <c r="I75" s="827"/>
      <c r="J75" s="521"/>
      <c r="K75" s="529"/>
      <c r="L75" s="523">
        <f t="shared" si="10"/>
        <v>0</v>
      </c>
      <c r="N75" s="361"/>
      <c r="AA75" s="236" t="str">
        <f t="shared" si="18"/>
        <v>OK</v>
      </c>
      <c r="AH75" s="354" t="str">
        <f t="shared" si="19"/>
        <v/>
      </c>
    </row>
    <row r="76" spans="1:34" ht="22.5" customHeight="1">
      <c r="A76" s="352">
        <f t="shared" si="12"/>
        <v>76</v>
      </c>
      <c r="B76" s="1256"/>
      <c r="C76" s="1304"/>
      <c r="D76" s="1084"/>
      <c r="E76" s="1094" t="s">
        <v>664</v>
      </c>
      <c r="F76" s="1047"/>
      <c r="G76" s="1048"/>
      <c r="H76" s="521"/>
      <c r="I76" s="827"/>
      <c r="J76" s="521"/>
      <c r="K76" s="529"/>
      <c r="L76" s="523">
        <f t="shared" si="10"/>
        <v>0</v>
      </c>
      <c r="N76" s="361"/>
      <c r="AA76" s="236" t="str">
        <f t="shared" si="18"/>
        <v>OK</v>
      </c>
      <c r="AH76" s="354" t="str">
        <f t="shared" si="19"/>
        <v/>
      </c>
    </row>
    <row r="77" spans="1:34" ht="24.75" customHeight="1">
      <c r="A77" s="352">
        <f t="shared" si="12"/>
        <v>77</v>
      </c>
      <c r="B77" s="1256"/>
      <c r="C77" s="1304"/>
      <c r="D77" s="1085"/>
      <c r="E77" s="1094" t="s">
        <v>45</v>
      </c>
      <c r="F77" s="1047"/>
      <c r="G77" s="1048"/>
      <c r="H77" s="521"/>
      <c r="I77" s="827"/>
      <c r="J77" s="521"/>
      <c r="K77" s="529"/>
      <c r="L77" s="523">
        <f t="shared" si="10"/>
        <v>0</v>
      </c>
      <c r="N77" s="361"/>
      <c r="AA77" s="236" t="str">
        <f t="shared" si="18"/>
        <v>OK</v>
      </c>
      <c r="AH77" s="354" t="str">
        <f t="shared" si="19"/>
        <v/>
      </c>
    </row>
    <row r="78" spans="1:34" ht="32.25" customHeight="1">
      <c r="A78" s="352">
        <f t="shared" si="12"/>
        <v>78</v>
      </c>
      <c r="B78" s="1256"/>
      <c r="C78" s="1304"/>
      <c r="D78" s="1126" t="s">
        <v>601</v>
      </c>
      <c r="E78" s="1127"/>
      <c r="F78" s="1127"/>
      <c r="G78" s="1128"/>
      <c r="H78" s="648">
        <f>SUM(H79:H87)</f>
        <v>0</v>
      </c>
      <c r="I78" s="649">
        <f t="shared" ref="I78:L78" si="20">SUM(I79:I87)</f>
        <v>0</v>
      </c>
      <c r="J78" s="649">
        <f t="shared" si="20"/>
        <v>0</v>
      </c>
      <c r="K78" s="649">
        <f t="shared" si="20"/>
        <v>0</v>
      </c>
      <c r="L78" s="648">
        <f t="shared" si="20"/>
        <v>0</v>
      </c>
      <c r="N78" s="366">
        <f>SUM(N79:N87)</f>
        <v>0</v>
      </c>
      <c r="AA78" s="236" t="str">
        <f>IF(OR(H78&lt;0,L78&lt;0),"ERROR","OK")</f>
        <v>OK</v>
      </c>
      <c r="AH78" s="354" t="str">
        <f t="shared" ref="AH78:AH130" si="21">IF(OR(AA78="ERROR",AB78="ERROR",AC78="ERROR",AD78="ERROR",AE78="ERROR",AF78="ERROR"),CONCATENATE("Error en el concepto ",D78," de la Hoja 3 Fila  ",A78),"")</f>
        <v/>
      </c>
    </row>
    <row r="79" spans="1:34" ht="25.5" customHeight="1">
      <c r="A79" s="352">
        <f t="shared" si="12"/>
        <v>79</v>
      </c>
      <c r="B79" s="1256"/>
      <c r="C79" s="1304"/>
      <c r="D79" s="1175"/>
      <c r="E79" s="1094" t="s">
        <v>255</v>
      </c>
      <c r="F79" s="1047"/>
      <c r="G79" s="1048"/>
      <c r="H79" s="521"/>
      <c r="I79" s="827"/>
      <c r="J79" s="521"/>
      <c r="K79" s="524"/>
      <c r="L79" s="523">
        <f t="shared" si="10"/>
        <v>0</v>
      </c>
      <c r="N79" s="356"/>
      <c r="AA79" s="236" t="str">
        <f t="shared" ref="AA79:AA87" si="22">IF(OR(H79+I79-J79&lt;0,L79&lt;0),"ERROR","OK")</f>
        <v>OK</v>
      </c>
      <c r="AH79" s="354" t="str">
        <f>IF(OR(AA79="ERROR",AB79="ERROR",AC79="ERROR",AD79="ERROR",AE79="ERROR",AF79="ERROR"),CONCATENATE("Error en el concepto ",E79," de la Hoja 3 Fila  ",A79),"")</f>
        <v/>
      </c>
    </row>
    <row r="80" spans="1:34" ht="24" customHeight="1">
      <c r="A80" s="352">
        <f t="shared" si="12"/>
        <v>80</v>
      </c>
      <c r="B80" s="1256"/>
      <c r="C80" s="1304"/>
      <c r="D80" s="1084"/>
      <c r="E80" s="1094" t="s">
        <v>12</v>
      </c>
      <c r="F80" s="1047"/>
      <c r="G80" s="1048"/>
      <c r="H80" s="521"/>
      <c r="I80" s="827"/>
      <c r="J80" s="521"/>
      <c r="K80" s="529"/>
      <c r="L80" s="523">
        <f t="shared" si="10"/>
        <v>0</v>
      </c>
      <c r="N80" s="361"/>
      <c r="AA80" s="236" t="str">
        <f t="shared" si="22"/>
        <v>OK</v>
      </c>
      <c r="AH80" s="354" t="str">
        <f t="shared" ref="AH80:AH87" si="23">IF(OR(AA80="ERROR",AB80="ERROR",AC80="ERROR",AD80="ERROR",AE80="ERROR",AF80="ERROR"),CONCATENATE("Error en el concepto ",E80," de la Hoja 3 Fila  ",A80),"")</f>
        <v/>
      </c>
    </row>
    <row r="81" spans="1:34" ht="25.5" customHeight="1">
      <c r="A81" s="352">
        <f t="shared" si="12"/>
        <v>81</v>
      </c>
      <c r="B81" s="1256"/>
      <c r="C81" s="1304"/>
      <c r="D81" s="1084"/>
      <c r="E81" s="1094" t="s">
        <v>421</v>
      </c>
      <c r="F81" s="1047"/>
      <c r="G81" s="1048"/>
      <c r="H81" s="521"/>
      <c r="I81" s="827"/>
      <c r="J81" s="521"/>
      <c r="K81" s="529"/>
      <c r="L81" s="523">
        <f t="shared" si="10"/>
        <v>0</v>
      </c>
      <c r="N81" s="361"/>
      <c r="AA81" s="236" t="str">
        <f t="shared" si="22"/>
        <v>OK</v>
      </c>
      <c r="AH81" s="354" t="str">
        <f t="shared" si="23"/>
        <v/>
      </c>
    </row>
    <row r="82" spans="1:34" ht="25.5" customHeight="1">
      <c r="A82" s="352">
        <f t="shared" si="12"/>
        <v>82</v>
      </c>
      <c r="B82" s="1256"/>
      <c r="C82" s="1304"/>
      <c r="D82" s="1084"/>
      <c r="E82" s="1094" t="s">
        <v>665</v>
      </c>
      <c r="F82" s="1047"/>
      <c r="G82" s="1048"/>
      <c r="H82" s="521"/>
      <c r="I82" s="827"/>
      <c r="J82" s="521"/>
      <c r="K82" s="529"/>
      <c r="L82" s="523">
        <f t="shared" si="10"/>
        <v>0</v>
      </c>
      <c r="N82" s="361"/>
      <c r="AA82" s="236" t="str">
        <f t="shared" si="22"/>
        <v>OK</v>
      </c>
      <c r="AH82" s="354" t="str">
        <f t="shared" si="23"/>
        <v/>
      </c>
    </row>
    <row r="83" spans="1:34" ht="21" customHeight="1">
      <c r="A83" s="352">
        <f t="shared" si="12"/>
        <v>83</v>
      </c>
      <c r="B83" s="1256"/>
      <c r="C83" s="1304"/>
      <c r="D83" s="1084"/>
      <c r="E83" s="1094" t="s">
        <v>11</v>
      </c>
      <c r="F83" s="1047"/>
      <c r="G83" s="1048"/>
      <c r="H83" s="521"/>
      <c r="I83" s="827"/>
      <c r="J83" s="521"/>
      <c r="K83" s="529"/>
      <c r="L83" s="523">
        <f t="shared" si="10"/>
        <v>0</v>
      </c>
      <c r="N83" s="361"/>
      <c r="AA83" s="236" t="str">
        <f t="shared" si="22"/>
        <v>OK</v>
      </c>
      <c r="AH83" s="354" t="str">
        <f t="shared" si="23"/>
        <v/>
      </c>
    </row>
    <row r="84" spans="1:34" ht="22.5" customHeight="1">
      <c r="A84" s="352">
        <f t="shared" si="12"/>
        <v>84</v>
      </c>
      <c r="B84" s="1256"/>
      <c r="C84" s="1304"/>
      <c r="D84" s="1084"/>
      <c r="E84" s="1094" t="s">
        <v>304</v>
      </c>
      <c r="F84" s="1047"/>
      <c r="G84" s="1048"/>
      <c r="H84" s="521"/>
      <c r="I84" s="827"/>
      <c r="J84" s="521"/>
      <c r="K84" s="529"/>
      <c r="L84" s="523">
        <f t="shared" si="10"/>
        <v>0</v>
      </c>
      <c r="N84" s="361"/>
      <c r="AA84" s="236" t="str">
        <f t="shared" si="22"/>
        <v>OK</v>
      </c>
      <c r="AH84" s="354" t="str">
        <f t="shared" si="23"/>
        <v/>
      </c>
    </row>
    <row r="85" spans="1:34" ht="24" customHeight="1">
      <c r="A85" s="352">
        <f t="shared" si="12"/>
        <v>85</v>
      </c>
      <c r="B85" s="1256"/>
      <c r="C85" s="1304"/>
      <c r="D85" s="1084"/>
      <c r="E85" s="1094" t="s">
        <v>82</v>
      </c>
      <c r="F85" s="1047"/>
      <c r="G85" s="1048"/>
      <c r="H85" s="521"/>
      <c r="I85" s="827"/>
      <c r="J85" s="521"/>
      <c r="K85" s="529"/>
      <c r="L85" s="523">
        <f t="shared" si="10"/>
        <v>0</v>
      </c>
      <c r="N85" s="361"/>
      <c r="AA85" s="236" t="str">
        <f t="shared" si="22"/>
        <v>OK</v>
      </c>
      <c r="AH85" s="354" t="str">
        <f t="shared" si="23"/>
        <v/>
      </c>
    </row>
    <row r="86" spans="1:34" ht="30" customHeight="1">
      <c r="A86" s="352">
        <f t="shared" si="12"/>
        <v>86</v>
      </c>
      <c r="B86" s="1256"/>
      <c r="C86" s="1304"/>
      <c r="D86" s="1084"/>
      <c r="E86" s="1094" t="s">
        <v>664</v>
      </c>
      <c r="F86" s="1047"/>
      <c r="G86" s="1048"/>
      <c r="H86" s="521"/>
      <c r="I86" s="827"/>
      <c r="J86" s="521"/>
      <c r="K86" s="529"/>
      <c r="L86" s="523">
        <f t="shared" si="10"/>
        <v>0</v>
      </c>
      <c r="N86" s="361"/>
      <c r="AA86" s="236" t="str">
        <f t="shared" si="22"/>
        <v>OK</v>
      </c>
      <c r="AH86" s="354" t="str">
        <f t="shared" si="23"/>
        <v/>
      </c>
    </row>
    <row r="87" spans="1:34" ht="24" customHeight="1">
      <c r="A87" s="352">
        <f t="shared" si="12"/>
        <v>87</v>
      </c>
      <c r="B87" s="1256"/>
      <c r="C87" s="1304"/>
      <c r="D87" s="1085"/>
      <c r="E87" s="1094" t="s">
        <v>45</v>
      </c>
      <c r="F87" s="1047"/>
      <c r="G87" s="1048"/>
      <c r="H87" s="521"/>
      <c r="I87" s="827"/>
      <c r="J87" s="521"/>
      <c r="K87" s="529"/>
      <c r="L87" s="523">
        <f t="shared" si="10"/>
        <v>0</v>
      </c>
      <c r="N87" s="361"/>
      <c r="AA87" s="236" t="str">
        <f t="shared" si="22"/>
        <v>OK</v>
      </c>
      <c r="AH87" s="354" t="str">
        <f t="shared" si="23"/>
        <v/>
      </c>
    </row>
    <row r="88" spans="1:34" ht="21.75" customHeight="1">
      <c r="A88" s="352">
        <f t="shared" si="12"/>
        <v>88</v>
      </c>
      <c r="B88" s="1256"/>
      <c r="C88" s="1304"/>
      <c r="D88" s="1229" t="s">
        <v>83</v>
      </c>
      <c r="E88" s="1158"/>
      <c r="F88" s="1158"/>
      <c r="G88" s="1159"/>
      <c r="H88" s="646">
        <f>SUM(H89:H100)</f>
        <v>0</v>
      </c>
      <c r="I88" s="647">
        <f t="shared" ref="I88:L88" si="24">SUM(I89:I100)</f>
        <v>0</v>
      </c>
      <c r="J88" s="647">
        <f t="shared" si="24"/>
        <v>0</v>
      </c>
      <c r="K88" s="647">
        <f t="shared" si="24"/>
        <v>0</v>
      </c>
      <c r="L88" s="646">
        <f t="shared" si="24"/>
        <v>0</v>
      </c>
      <c r="N88" s="365">
        <f>SUM(N89:N100)</f>
        <v>0</v>
      </c>
      <c r="AA88" s="236" t="str">
        <f>IF(OR(H88&lt;0,L88&lt;0),"ERROR","OK")</f>
        <v>OK</v>
      </c>
      <c r="AH88" s="354" t="str">
        <f t="shared" si="21"/>
        <v/>
      </c>
    </row>
    <row r="89" spans="1:34" ht="20.25" customHeight="1">
      <c r="A89" s="352">
        <f t="shared" si="12"/>
        <v>89</v>
      </c>
      <c r="B89" s="1256"/>
      <c r="C89" s="1304"/>
      <c r="D89" s="1083"/>
      <c r="E89" s="1094" t="s">
        <v>6</v>
      </c>
      <c r="F89" s="1047"/>
      <c r="G89" s="1048"/>
      <c r="H89" s="521"/>
      <c r="I89" s="827"/>
      <c r="J89" s="521"/>
      <c r="K89" s="524"/>
      <c r="L89" s="523">
        <f t="shared" si="10"/>
        <v>0</v>
      </c>
      <c r="N89" s="361"/>
      <c r="AA89" s="236" t="str">
        <f t="shared" ref="AA89:AA100" si="25">IF(OR(H89+I89-J89&lt;0,L89&lt;0),"ERROR","OK")</f>
        <v>OK</v>
      </c>
      <c r="AH89" s="354" t="str">
        <f>IF(OR(AA89="ERROR",AB89="ERROR",AC89="ERROR",AD89="ERROR",AE89="ERROR",AF89="ERROR"),CONCATENATE("Error en el concepto ",E89," de la Hoja 3 Fila  ",A89),"")</f>
        <v/>
      </c>
    </row>
    <row r="90" spans="1:34" ht="20.25" customHeight="1">
      <c r="A90" s="352">
        <f t="shared" si="12"/>
        <v>90</v>
      </c>
      <c r="B90" s="1256"/>
      <c r="C90" s="1304"/>
      <c r="D90" s="1084"/>
      <c r="E90" s="1094" t="s">
        <v>12</v>
      </c>
      <c r="F90" s="1047"/>
      <c r="G90" s="1048"/>
      <c r="H90" s="521"/>
      <c r="I90" s="827"/>
      <c r="J90" s="521"/>
      <c r="K90" s="524"/>
      <c r="L90" s="523">
        <f t="shared" si="10"/>
        <v>0</v>
      </c>
      <c r="N90" s="361"/>
      <c r="AA90" s="236" t="str">
        <f t="shared" si="25"/>
        <v>OK</v>
      </c>
      <c r="AH90" s="354" t="str">
        <f t="shared" ref="AH90:AH100" si="26">IF(OR(AA90="ERROR",AB90="ERROR",AC90="ERROR",AD90="ERROR",AE90="ERROR",AF90="ERROR"),CONCATENATE("Error en el concepto ",E90," de la Hoja 3 Fila  ",A90),"")</f>
        <v/>
      </c>
    </row>
    <row r="91" spans="1:34" ht="20.25" customHeight="1">
      <c r="A91" s="352">
        <f t="shared" si="12"/>
        <v>91</v>
      </c>
      <c r="B91" s="1256"/>
      <c r="C91" s="1304"/>
      <c r="D91" s="1084"/>
      <c r="E91" s="1094" t="s">
        <v>374</v>
      </c>
      <c r="F91" s="1047"/>
      <c r="G91" s="1048"/>
      <c r="H91" s="521"/>
      <c r="I91" s="827"/>
      <c r="J91" s="521"/>
      <c r="K91" s="524"/>
      <c r="L91" s="523">
        <f t="shared" si="10"/>
        <v>0</v>
      </c>
      <c r="N91" s="361"/>
      <c r="AA91" s="236" t="str">
        <f t="shared" si="25"/>
        <v>OK</v>
      </c>
      <c r="AH91" s="354" t="str">
        <f t="shared" si="26"/>
        <v/>
      </c>
    </row>
    <row r="92" spans="1:34" ht="20.25" customHeight="1">
      <c r="A92" s="352">
        <f t="shared" si="12"/>
        <v>92</v>
      </c>
      <c r="B92" s="1256"/>
      <c r="C92" s="1304"/>
      <c r="D92" s="1084"/>
      <c r="E92" s="1094" t="s">
        <v>375</v>
      </c>
      <c r="F92" s="1047"/>
      <c r="G92" s="1048"/>
      <c r="H92" s="521"/>
      <c r="I92" s="827"/>
      <c r="J92" s="521"/>
      <c r="K92" s="524"/>
      <c r="L92" s="523">
        <f t="shared" si="10"/>
        <v>0</v>
      </c>
      <c r="N92" s="361"/>
      <c r="AA92" s="236" t="str">
        <f t="shared" si="25"/>
        <v>OK</v>
      </c>
      <c r="AH92" s="354" t="str">
        <f t="shared" si="26"/>
        <v/>
      </c>
    </row>
    <row r="93" spans="1:34" ht="20.25" customHeight="1">
      <c r="A93" s="352">
        <f t="shared" si="12"/>
        <v>93</v>
      </c>
      <c r="B93" s="1256"/>
      <c r="C93" s="1304"/>
      <c r="D93" s="1084"/>
      <c r="E93" s="1094" t="s">
        <v>376</v>
      </c>
      <c r="F93" s="1047"/>
      <c r="G93" s="1048"/>
      <c r="H93" s="521"/>
      <c r="I93" s="827"/>
      <c r="J93" s="521"/>
      <c r="K93" s="524"/>
      <c r="L93" s="523">
        <f t="shared" si="10"/>
        <v>0</v>
      </c>
      <c r="N93" s="361"/>
      <c r="AA93" s="236" t="str">
        <f t="shared" si="25"/>
        <v>OK</v>
      </c>
      <c r="AH93" s="354" t="str">
        <f t="shared" si="26"/>
        <v/>
      </c>
    </row>
    <row r="94" spans="1:34" ht="20.25" customHeight="1">
      <c r="A94" s="352">
        <f t="shared" si="12"/>
        <v>94</v>
      </c>
      <c r="B94" s="1256"/>
      <c r="C94" s="1304"/>
      <c r="D94" s="1084"/>
      <c r="E94" s="1094" t="s">
        <v>11</v>
      </c>
      <c r="F94" s="1047"/>
      <c r="G94" s="1048"/>
      <c r="H94" s="521"/>
      <c r="I94" s="827"/>
      <c r="J94" s="521"/>
      <c r="K94" s="524"/>
      <c r="L94" s="523">
        <f t="shared" si="10"/>
        <v>0</v>
      </c>
      <c r="N94" s="361"/>
      <c r="AA94" s="236" t="str">
        <f t="shared" si="25"/>
        <v>OK</v>
      </c>
      <c r="AH94" s="354" t="str">
        <f t="shared" si="26"/>
        <v/>
      </c>
    </row>
    <row r="95" spans="1:34" ht="20.25" customHeight="1">
      <c r="A95" s="352">
        <f t="shared" si="12"/>
        <v>95</v>
      </c>
      <c r="B95" s="1256"/>
      <c r="C95" s="1304"/>
      <c r="D95" s="1084"/>
      <c r="E95" s="1094" t="s">
        <v>377</v>
      </c>
      <c r="F95" s="1047"/>
      <c r="G95" s="1048"/>
      <c r="H95" s="521"/>
      <c r="I95" s="827"/>
      <c r="J95" s="521"/>
      <c r="K95" s="529"/>
      <c r="L95" s="523">
        <f t="shared" si="10"/>
        <v>0</v>
      </c>
      <c r="N95" s="361"/>
      <c r="AA95" s="236" t="str">
        <f t="shared" si="25"/>
        <v>OK</v>
      </c>
      <c r="AH95" s="354" t="str">
        <f t="shared" si="26"/>
        <v/>
      </c>
    </row>
    <row r="96" spans="1:34" ht="20.25" customHeight="1">
      <c r="A96" s="352">
        <f t="shared" si="12"/>
        <v>96</v>
      </c>
      <c r="B96" s="1256"/>
      <c r="C96" s="1304"/>
      <c r="D96" s="1084"/>
      <c r="E96" s="1094" t="s">
        <v>187</v>
      </c>
      <c r="F96" s="1047"/>
      <c r="G96" s="1048"/>
      <c r="H96" s="521"/>
      <c r="I96" s="827"/>
      <c r="J96" s="521"/>
      <c r="K96" s="529"/>
      <c r="L96" s="523">
        <f t="shared" si="10"/>
        <v>0</v>
      </c>
      <c r="N96" s="361"/>
      <c r="AA96" s="236" t="str">
        <f t="shared" si="25"/>
        <v>OK</v>
      </c>
      <c r="AH96" s="354" t="str">
        <f t="shared" si="26"/>
        <v/>
      </c>
    </row>
    <row r="97" spans="1:34" ht="33" customHeight="1">
      <c r="A97" s="352">
        <f t="shared" si="12"/>
        <v>97</v>
      </c>
      <c r="B97" s="1256"/>
      <c r="C97" s="1304"/>
      <c r="D97" s="1084"/>
      <c r="E97" s="1094" t="s">
        <v>379</v>
      </c>
      <c r="F97" s="1047"/>
      <c r="G97" s="1048"/>
      <c r="H97" s="521"/>
      <c r="I97" s="827"/>
      <c r="J97" s="521"/>
      <c r="K97" s="529"/>
      <c r="L97" s="523">
        <f t="shared" si="10"/>
        <v>0</v>
      </c>
      <c r="N97" s="361"/>
      <c r="AA97" s="236" t="str">
        <f t="shared" si="25"/>
        <v>OK</v>
      </c>
      <c r="AH97" s="354" t="str">
        <f t="shared" si="26"/>
        <v/>
      </c>
    </row>
    <row r="98" spans="1:34" ht="20.25" customHeight="1">
      <c r="A98" s="352">
        <f t="shared" si="12"/>
        <v>98</v>
      </c>
      <c r="B98" s="1256"/>
      <c r="C98" s="1304"/>
      <c r="D98" s="1084"/>
      <c r="E98" s="1094" t="s">
        <v>380</v>
      </c>
      <c r="F98" s="1047"/>
      <c r="G98" s="1048"/>
      <c r="H98" s="521"/>
      <c r="I98" s="827"/>
      <c r="J98" s="521"/>
      <c r="K98" s="529"/>
      <c r="L98" s="523">
        <f t="shared" si="10"/>
        <v>0</v>
      </c>
      <c r="N98" s="361"/>
      <c r="AA98" s="236" t="str">
        <f t="shared" si="25"/>
        <v>OK</v>
      </c>
      <c r="AH98" s="354" t="str">
        <f t="shared" si="26"/>
        <v/>
      </c>
    </row>
    <row r="99" spans="1:34" ht="22.5" customHeight="1">
      <c r="A99" s="352">
        <f t="shared" si="12"/>
        <v>99</v>
      </c>
      <c r="B99" s="1256"/>
      <c r="C99" s="1304"/>
      <c r="D99" s="1084"/>
      <c r="E99" s="1094" t="s">
        <v>394</v>
      </c>
      <c r="F99" s="1047"/>
      <c r="G99" s="1048"/>
      <c r="H99" s="521"/>
      <c r="I99" s="827"/>
      <c r="J99" s="521"/>
      <c r="K99" s="529"/>
      <c r="L99" s="523">
        <f t="shared" si="10"/>
        <v>0</v>
      </c>
      <c r="N99" s="361"/>
      <c r="AA99" s="236" t="str">
        <f t="shared" si="25"/>
        <v>OK</v>
      </c>
      <c r="AH99" s="354" t="str">
        <f t="shared" si="26"/>
        <v/>
      </c>
    </row>
    <row r="100" spans="1:34" ht="20.25" customHeight="1">
      <c r="A100" s="352">
        <f t="shared" si="12"/>
        <v>100</v>
      </c>
      <c r="B100" s="1256"/>
      <c r="C100" s="1304"/>
      <c r="D100" s="1085"/>
      <c r="E100" s="1094" t="s">
        <v>180</v>
      </c>
      <c r="F100" s="1047"/>
      <c r="G100" s="1048"/>
      <c r="H100" s="521"/>
      <c r="I100" s="827"/>
      <c r="J100" s="521"/>
      <c r="K100" s="529"/>
      <c r="L100" s="523">
        <f t="shared" si="10"/>
        <v>0</v>
      </c>
      <c r="N100" s="361"/>
      <c r="AA100" s="236" t="str">
        <f t="shared" si="25"/>
        <v>OK</v>
      </c>
      <c r="AH100" s="354" t="str">
        <f t="shared" si="26"/>
        <v/>
      </c>
    </row>
    <row r="101" spans="1:34" ht="28.5" customHeight="1">
      <c r="A101" s="352">
        <f t="shared" si="12"/>
        <v>101</v>
      </c>
      <c r="B101" s="1256"/>
      <c r="C101" s="1304"/>
      <c r="D101" s="1126" t="s">
        <v>84</v>
      </c>
      <c r="E101" s="1127"/>
      <c r="F101" s="1127"/>
      <c r="G101" s="1128"/>
      <c r="H101" s="648">
        <f>SUM(H102:H107)</f>
        <v>0</v>
      </c>
      <c r="I101" s="649">
        <f t="shared" ref="I101:L101" si="27">SUM(I102:I107)</f>
        <v>0</v>
      </c>
      <c r="J101" s="649">
        <f t="shared" si="27"/>
        <v>0</v>
      </c>
      <c r="K101" s="649">
        <f t="shared" si="27"/>
        <v>0</v>
      </c>
      <c r="L101" s="648">
        <f t="shared" si="27"/>
        <v>0</v>
      </c>
      <c r="N101" s="366">
        <f>SUM(N102:N107)</f>
        <v>0</v>
      </c>
      <c r="AA101" s="236" t="str">
        <f>IF(OR(H101&lt;0,L101&lt;0),"ERROR","OK")</f>
        <v>OK</v>
      </c>
      <c r="AH101" s="354" t="str">
        <f t="shared" si="21"/>
        <v/>
      </c>
    </row>
    <row r="102" spans="1:34" ht="21" customHeight="1">
      <c r="A102" s="352">
        <f t="shared" si="12"/>
        <v>102</v>
      </c>
      <c r="B102" s="1256"/>
      <c r="C102" s="1304"/>
      <c r="D102" s="1083"/>
      <c r="E102" s="1094" t="s">
        <v>405</v>
      </c>
      <c r="F102" s="1047"/>
      <c r="G102" s="1048"/>
      <c r="H102" s="521"/>
      <c r="I102" s="827"/>
      <c r="J102" s="521"/>
      <c r="K102" s="529"/>
      <c r="L102" s="523">
        <f t="shared" ref="L102:L141" si="28">H102+I102-J102+K102</f>
        <v>0</v>
      </c>
      <c r="N102" s="361"/>
      <c r="AA102" s="236" t="str">
        <f t="shared" ref="AA102:AA107" si="29">IF(OR(H102+I102-J102&lt;0,L102&lt;0),"ERROR","OK")</f>
        <v>OK</v>
      </c>
      <c r="AH102" s="354" t="str">
        <f>IF(OR(AA102="ERROR",AB102="ERROR",AC102="ERROR",AD102="ERROR",AE102="ERROR",AF102="ERROR"),CONCATENATE("Error en el concepto ",E102," de la Hoja 3 Fila  ",A102),"")</f>
        <v/>
      </c>
    </row>
    <row r="103" spans="1:34" ht="21" customHeight="1">
      <c r="A103" s="352">
        <f t="shared" si="12"/>
        <v>103</v>
      </c>
      <c r="B103" s="1256"/>
      <c r="C103" s="1304"/>
      <c r="D103" s="1084"/>
      <c r="E103" s="1094" t="s">
        <v>406</v>
      </c>
      <c r="F103" s="1047"/>
      <c r="G103" s="1048"/>
      <c r="H103" s="521"/>
      <c r="I103" s="827"/>
      <c r="J103" s="521"/>
      <c r="K103" s="529"/>
      <c r="L103" s="523">
        <f t="shared" si="28"/>
        <v>0</v>
      </c>
      <c r="N103" s="361"/>
      <c r="AA103" s="236" t="str">
        <f t="shared" si="29"/>
        <v>OK</v>
      </c>
      <c r="AH103" s="354" t="str">
        <f t="shared" ref="AH103:AH107" si="30">IF(OR(AA103="ERROR",AB103="ERROR",AC103="ERROR",AD103="ERROR",AE103="ERROR",AF103="ERROR"),CONCATENATE("Error en el concepto ",E103," de la Hoja 3 Fila  ",A103),"")</f>
        <v/>
      </c>
    </row>
    <row r="104" spans="1:34" ht="21" customHeight="1">
      <c r="A104" s="352">
        <f t="shared" si="12"/>
        <v>104</v>
      </c>
      <c r="B104" s="1256"/>
      <c r="C104" s="1304"/>
      <c r="D104" s="1084"/>
      <c r="E104" s="1094" t="s">
        <v>407</v>
      </c>
      <c r="F104" s="1047"/>
      <c r="G104" s="1048"/>
      <c r="H104" s="521"/>
      <c r="I104" s="827"/>
      <c r="J104" s="521"/>
      <c r="K104" s="529"/>
      <c r="L104" s="523">
        <f t="shared" si="28"/>
        <v>0</v>
      </c>
      <c r="N104" s="361"/>
      <c r="AA104" s="236" t="str">
        <f t="shared" si="29"/>
        <v>OK</v>
      </c>
      <c r="AH104" s="354" t="str">
        <f t="shared" si="30"/>
        <v/>
      </c>
    </row>
    <row r="105" spans="1:34" ht="21" customHeight="1">
      <c r="A105" s="352">
        <f t="shared" si="12"/>
        <v>105</v>
      </c>
      <c r="B105" s="1256"/>
      <c r="C105" s="1304"/>
      <c r="D105" s="1084"/>
      <c r="E105" s="1094" t="s">
        <v>408</v>
      </c>
      <c r="F105" s="1047"/>
      <c r="G105" s="1048"/>
      <c r="H105" s="521"/>
      <c r="I105" s="827"/>
      <c r="J105" s="521"/>
      <c r="K105" s="529"/>
      <c r="L105" s="523">
        <f t="shared" si="28"/>
        <v>0</v>
      </c>
      <c r="N105" s="361"/>
      <c r="AA105" s="236" t="str">
        <f t="shared" si="29"/>
        <v>OK</v>
      </c>
      <c r="AH105" s="354" t="str">
        <f t="shared" si="30"/>
        <v/>
      </c>
    </row>
    <row r="106" spans="1:34" ht="21" customHeight="1">
      <c r="A106" s="352">
        <f t="shared" ref="A106:A169" si="31">A105+1</f>
        <v>106</v>
      </c>
      <c r="B106" s="1256"/>
      <c r="C106" s="1304"/>
      <c r="D106" s="1084"/>
      <c r="E106" s="1094" t="s">
        <v>409</v>
      </c>
      <c r="F106" s="1047"/>
      <c r="G106" s="1048"/>
      <c r="H106" s="521"/>
      <c r="I106" s="827"/>
      <c r="J106" s="521"/>
      <c r="K106" s="529"/>
      <c r="L106" s="523">
        <f t="shared" si="28"/>
        <v>0</v>
      </c>
      <c r="N106" s="361"/>
      <c r="AA106" s="236" t="str">
        <f t="shared" si="29"/>
        <v>OK</v>
      </c>
      <c r="AH106" s="354" t="str">
        <f t="shared" si="30"/>
        <v/>
      </c>
    </row>
    <row r="107" spans="1:34" ht="21" customHeight="1">
      <c r="A107" s="352">
        <f t="shared" si="31"/>
        <v>107</v>
      </c>
      <c r="B107" s="1256"/>
      <c r="C107" s="1304"/>
      <c r="D107" s="1085"/>
      <c r="E107" s="1094" t="s">
        <v>45</v>
      </c>
      <c r="F107" s="1047"/>
      <c r="G107" s="1048"/>
      <c r="H107" s="521"/>
      <c r="I107" s="827"/>
      <c r="J107" s="521"/>
      <c r="K107" s="529"/>
      <c r="L107" s="523">
        <f t="shared" si="28"/>
        <v>0</v>
      </c>
      <c r="N107" s="361"/>
      <c r="AA107" s="236" t="str">
        <f t="shared" si="29"/>
        <v>OK</v>
      </c>
      <c r="AH107" s="354" t="str">
        <f t="shared" si="30"/>
        <v/>
      </c>
    </row>
    <row r="108" spans="1:34" ht="30" customHeight="1">
      <c r="A108" s="352">
        <f t="shared" si="31"/>
        <v>108</v>
      </c>
      <c r="B108" s="1256"/>
      <c r="C108" s="1304"/>
      <c r="D108" s="1229" t="s">
        <v>85</v>
      </c>
      <c r="E108" s="1158"/>
      <c r="F108" s="1158"/>
      <c r="G108" s="1159"/>
      <c r="H108" s="527">
        <f>SUM(H109:H112)</f>
        <v>0</v>
      </c>
      <c r="I108" s="528">
        <f t="shared" ref="I108:L108" si="32">SUM(I109:I112)</f>
        <v>0</v>
      </c>
      <c r="J108" s="528">
        <f t="shared" si="32"/>
        <v>0</v>
      </c>
      <c r="K108" s="528">
        <f t="shared" si="32"/>
        <v>0</v>
      </c>
      <c r="L108" s="527">
        <f t="shared" si="32"/>
        <v>0</v>
      </c>
      <c r="N108" s="363">
        <f>SUM(N109:N112)</f>
        <v>0</v>
      </c>
      <c r="AA108" s="236" t="str">
        <f>IF(OR(H108&lt;0,L108&lt;0),"ERROR","OK")</f>
        <v>OK</v>
      </c>
      <c r="AH108" s="354" t="str">
        <f t="shared" si="21"/>
        <v/>
      </c>
    </row>
    <row r="109" spans="1:34" ht="21" customHeight="1">
      <c r="A109" s="352">
        <f t="shared" si="31"/>
        <v>109</v>
      </c>
      <c r="B109" s="1256"/>
      <c r="C109" s="1304"/>
      <c r="D109" s="1083"/>
      <c r="E109" s="1094" t="s">
        <v>612</v>
      </c>
      <c r="F109" s="1047"/>
      <c r="G109" s="1048"/>
      <c r="H109" s="521"/>
      <c r="I109" s="827"/>
      <c r="J109" s="521"/>
      <c r="K109" s="529"/>
      <c r="L109" s="523">
        <f t="shared" si="28"/>
        <v>0</v>
      </c>
      <c r="N109" s="361"/>
      <c r="AA109" s="236" t="str">
        <f>IF(OR(H109+I109-J109&lt;0,L109&lt;0),"ERROR","OK")</f>
        <v>OK</v>
      </c>
      <c r="AH109" s="354" t="str">
        <f>IF(OR(AA109="ERROR",AB109="ERROR",AC109="ERROR",AD109="ERROR",AE109="ERROR",AF109="ERROR"),CONCATENATE("Error en el concepto ",E109," de la Hoja 3 Fila  ",A109),"")</f>
        <v/>
      </c>
    </row>
    <row r="110" spans="1:34" ht="21" customHeight="1">
      <c r="A110" s="352">
        <f t="shared" si="31"/>
        <v>110</v>
      </c>
      <c r="B110" s="1256"/>
      <c r="C110" s="1304"/>
      <c r="D110" s="1084"/>
      <c r="E110" s="1094" t="s">
        <v>613</v>
      </c>
      <c r="F110" s="1047"/>
      <c r="G110" s="1048"/>
      <c r="H110" s="521"/>
      <c r="I110" s="827"/>
      <c r="J110" s="521"/>
      <c r="K110" s="529"/>
      <c r="L110" s="523">
        <f t="shared" si="28"/>
        <v>0</v>
      </c>
      <c r="N110" s="361"/>
      <c r="AA110" s="236" t="str">
        <f>IF(OR(H110+I110-J110&lt;0,L110&lt;0),"ERROR","OK")</f>
        <v>OK</v>
      </c>
      <c r="AH110" s="354" t="str">
        <f t="shared" ref="AH110:AH112" si="33">IF(OR(AA110="ERROR",AB110="ERROR",AC110="ERROR",AD110="ERROR",AE110="ERROR",AF110="ERROR"),CONCATENATE("Error en el concepto ",E110," de la Hoja 3 Fila  ",A110),"")</f>
        <v/>
      </c>
    </row>
    <row r="111" spans="1:34" ht="19.5" customHeight="1">
      <c r="A111" s="352">
        <f t="shared" si="31"/>
        <v>111</v>
      </c>
      <c r="B111" s="1256"/>
      <c r="C111" s="1304"/>
      <c r="D111" s="1084"/>
      <c r="E111" s="1094" t="s">
        <v>614</v>
      </c>
      <c r="F111" s="1047"/>
      <c r="G111" s="1048"/>
      <c r="H111" s="521"/>
      <c r="I111" s="827"/>
      <c r="J111" s="521"/>
      <c r="K111" s="529"/>
      <c r="L111" s="523">
        <f t="shared" si="28"/>
        <v>0</v>
      </c>
      <c r="N111" s="361"/>
      <c r="AA111" s="236" t="str">
        <f>IF(OR(H111+I111-J111&lt;0,L111&lt;0),"ERROR","OK")</f>
        <v>OK</v>
      </c>
      <c r="AH111" s="354" t="str">
        <f t="shared" si="33"/>
        <v/>
      </c>
    </row>
    <row r="112" spans="1:34" ht="21.75" customHeight="1">
      <c r="A112" s="352">
        <f t="shared" si="31"/>
        <v>112</v>
      </c>
      <c r="B112" s="1256"/>
      <c r="C112" s="1304"/>
      <c r="D112" s="1085"/>
      <c r="E112" s="1094" t="s">
        <v>615</v>
      </c>
      <c r="F112" s="1047"/>
      <c r="G112" s="1048"/>
      <c r="H112" s="521"/>
      <c r="I112" s="827"/>
      <c r="J112" s="521"/>
      <c r="K112" s="529"/>
      <c r="L112" s="523">
        <f t="shared" si="28"/>
        <v>0</v>
      </c>
      <c r="N112" s="361"/>
      <c r="AA112" s="236" t="str">
        <f>IF(OR(H112+I112-J112&lt;0,L112&lt;0),"ERROR","OK")</f>
        <v>OK</v>
      </c>
      <c r="AH112" s="354" t="str">
        <f t="shared" si="33"/>
        <v/>
      </c>
    </row>
    <row r="113" spans="1:34" ht="21" customHeight="1">
      <c r="A113" s="352">
        <f t="shared" si="31"/>
        <v>113</v>
      </c>
      <c r="B113" s="1256"/>
      <c r="C113" s="1304"/>
      <c r="D113" s="1229" t="s">
        <v>257</v>
      </c>
      <c r="E113" s="1158"/>
      <c r="F113" s="1158"/>
      <c r="G113" s="1159"/>
      <c r="H113" s="527">
        <f>SUM(H114:H123)</f>
        <v>0</v>
      </c>
      <c r="I113" s="528">
        <f t="shared" ref="I113:J113" si="34">SUM(I114:I123)</f>
        <v>0</v>
      </c>
      <c r="J113" s="528">
        <f t="shared" si="34"/>
        <v>0</v>
      </c>
      <c r="K113" s="528">
        <f>SUM(K114:K123)-K118</f>
        <v>0</v>
      </c>
      <c r="L113" s="527">
        <f>SUM(L114:L123)-L118</f>
        <v>0</v>
      </c>
      <c r="N113" s="363">
        <f>SUM(N114:N123)-N118</f>
        <v>0</v>
      </c>
      <c r="AA113" s="236" t="str">
        <f>IF(OR(H113&lt;0,L113&lt;0),"ERROR","OK")</f>
        <v>OK</v>
      </c>
      <c r="AH113" s="354" t="str">
        <f>IF(OR(AA113="ERROR",AB113="ERROR",AC113="ERROR",AD113="ERROR",AE113="ERROR",AF113="ERROR"),CONCATENATE("Error en el concepto ",D113," de la Hoja 3 Fila  ",A113),"")</f>
        <v/>
      </c>
    </row>
    <row r="114" spans="1:34" ht="19.5" customHeight="1">
      <c r="A114" s="352">
        <f t="shared" si="31"/>
        <v>114</v>
      </c>
      <c r="B114" s="1256"/>
      <c r="C114" s="1304"/>
      <c r="D114" s="1083"/>
      <c r="E114" s="1094" t="s">
        <v>86</v>
      </c>
      <c r="F114" s="1047"/>
      <c r="G114" s="1048"/>
      <c r="H114" s="521"/>
      <c r="I114" s="827"/>
      <c r="J114" s="521"/>
      <c r="K114" s="529"/>
      <c r="L114" s="523">
        <f t="shared" si="28"/>
        <v>0</v>
      </c>
      <c r="N114" s="361"/>
      <c r="AA114" s="236" t="str">
        <f t="shared" ref="AA114:AA123" si="35">IF(OR(H114+I114-J114&lt;0,L114&lt;0),"ERROR","OK")</f>
        <v>OK</v>
      </c>
      <c r="AH114" s="354" t="str">
        <f>IF(OR(AA114="ERROR",AB114="ERROR",AC114="ERROR",AD114="ERROR",AE114="ERROR",AF114="ERROR"),CONCATENATE("Error en el concepto ",E114," de la Hoja 3 Fila  ",A114),"")</f>
        <v/>
      </c>
    </row>
    <row r="115" spans="1:34" ht="21.75" customHeight="1">
      <c r="A115" s="352">
        <f t="shared" si="31"/>
        <v>115</v>
      </c>
      <c r="B115" s="1256"/>
      <c r="C115" s="1304"/>
      <c r="D115" s="1084"/>
      <c r="E115" s="1094" t="s">
        <v>410</v>
      </c>
      <c r="F115" s="1047"/>
      <c r="G115" s="1048"/>
      <c r="H115" s="521"/>
      <c r="I115" s="827"/>
      <c r="J115" s="521"/>
      <c r="K115" s="529"/>
      <c r="L115" s="523">
        <f t="shared" si="28"/>
        <v>0</v>
      </c>
      <c r="N115" s="361"/>
      <c r="AA115" s="236" t="str">
        <f t="shared" si="35"/>
        <v>OK</v>
      </c>
      <c r="AH115" s="354" t="str">
        <f t="shared" ref="AH115:AH123" si="36">IF(OR(AA115="ERROR",AB115="ERROR",AC115="ERROR",AD115="ERROR",AE115="ERROR",AF115="ERROR"),CONCATENATE("Error en el concepto ",E115," de la Hoja 3 Fila  ",A115),"")</f>
        <v/>
      </c>
    </row>
    <row r="116" spans="1:34" ht="19.5" customHeight="1">
      <c r="A116" s="352">
        <f t="shared" si="31"/>
        <v>116</v>
      </c>
      <c r="B116" s="1256"/>
      <c r="C116" s="1304"/>
      <c r="D116" s="1084"/>
      <c r="E116" s="1094" t="s">
        <v>185</v>
      </c>
      <c r="F116" s="1047"/>
      <c r="G116" s="1048"/>
      <c r="H116" s="521"/>
      <c r="I116" s="827"/>
      <c r="J116" s="521"/>
      <c r="K116" s="529"/>
      <c r="L116" s="523">
        <f t="shared" si="28"/>
        <v>0</v>
      </c>
      <c r="N116" s="361"/>
      <c r="AA116" s="236" t="str">
        <f t="shared" si="35"/>
        <v>OK</v>
      </c>
      <c r="AH116" s="354" t="str">
        <f t="shared" si="36"/>
        <v/>
      </c>
    </row>
    <row r="117" spans="1:34" ht="18.75" customHeight="1">
      <c r="A117" s="352">
        <f t="shared" si="31"/>
        <v>117</v>
      </c>
      <c r="B117" s="1256"/>
      <c r="C117" s="1304"/>
      <c r="D117" s="1084"/>
      <c r="E117" s="1094" t="s">
        <v>87</v>
      </c>
      <c r="F117" s="1047"/>
      <c r="G117" s="1048"/>
      <c r="H117" s="521"/>
      <c r="I117" s="827"/>
      <c r="J117" s="521"/>
      <c r="K117" s="529"/>
      <c r="L117" s="523">
        <f t="shared" si="28"/>
        <v>0</v>
      </c>
      <c r="N117" s="361"/>
      <c r="AA117" s="236" t="str">
        <f t="shared" si="35"/>
        <v>OK</v>
      </c>
      <c r="AH117" s="354" t="str">
        <f t="shared" si="36"/>
        <v/>
      </c>
    </row>
    <row r="118" spans="1:34" ht="18.75" customHeight="1">
      <c r="A118" s="352">
        <f t="shared" si="31"/>
        <v>118</v>
      </c>
      <c r="B118" s="1256"/>
      <c r="C118" s="1304"/>
      <c r="D118" s="1084"/>
      <c r="E118" s="1094" t="s">
        <v>184</v>
      </c>
      <c r="F118" s="1047"/>
      <c r="G118" s="1048"/>
      <c r="H118" s="521"/>
      <c r="I118" s="827"/>
      <c r="J118" s="521"/>
      <c r="K118" s="529"/>
      <c r="L118" s="523">
        <f t="shared" si="28"/>
        <v>0</v>
      </c>
      <c r="N118" s="361"/>
      <c r="AA118" s="236" t="str">
        <f t="shared" si="35"/>
        <v>OK</v>
      </c>
      <c r="AH118" s="354" t="str">
        <f t="shared" si="36"/>
        <v/>
      </c>
    </row>
    <row r="119" spans="1:34" ht="18.75" customHeight="1">
      <c r="A119" s="352">
        <f t="shared" si="31"/>
        <v>119</v>
      </c>
      <c r="B119" s="1256"/>
      <c r="C119" s="1304"/>
      <c r="D119" s="1084"/>
      <c r="E119" s="1094" t="s">
        <v>602</v>
      </c>
      <c r="F119" s="1047"/>
      <c r="G119" s="1048"/>
      <c r="H119" s="521"/>
      <c r="I119" s="827"/>
      <c r="J119" s="521"/>
      <c r="K119" s="529"/>
      <c r="L119" s="523">
        <f t="shared" si="28"/>
        <v>0</v>
      </c>
      <c r="N119" s="361"/>
      <c r="AA119" s="236" t="str">
        <f t="shared" si="35"/>
        <v>OK</v>
      </c>
      <c r="AH119" s="354" t="str">
        <f t="shared" si="36"/>
        <v/>
      </c>
    </row>
    <row r="120" spans="1:34" ht="18.75" customHeight="1">
      <c r="A120" s="352">
        <f t="shared" si="31"/>
        <v>120</v>
      </c>
      <c r="B120" s="1256"/>
      <c r="C120" s="1304"/>
      <c r="D120" s="1084"/>
      <c r="E120" s="1094" t="s">
        <v>258</v>
      </c>
      <c r="F120" s="1047"/>
      <c r="G120" s="1048"/>
      <c r="H120" s="521"/>
      <c r="I120" s="827"/>
      <c r="J120" s="521"/>
      <c r="K120" s="529"/>
      <c r="L120" s="523">
        <f t="shared" si="28"/>
        <v>0</v>
      </c>
      <c r="N120" s="361"/>
      <c r="AA120" s="236" t="str">
        <f t="shared" si="35"/>
        <v>OK</v>
      </c>
      <c r="AH120" s="354" t="str">
        <f t="shared" si="36"/>
        <v/>
      </c>
    </row>
    <row r="121" spans="1:34" ht="18.75" customHeight="1">
      <c r="A121" s="352">
        <f t="shared" si="31"/>
        <v>121</v>
      </c>
      <c r="B121" s="1256"/>
      <c r="C121" s="1304"/>
      <c r="D121" s="1084"/>
      <c r="E121" s="1094" t="s">
        <v>872</v>
      </c>
      <c r="F121" s="1047"/>
      <c r="G121" s="1048"/>
      <c r="H121" s="521"/>
      <c r="I121" s="827"/>
      <c r="J121" s="521"/>
      <c r="K121" s="529"/>
      <c r="L121" s="523">
        <f t="shared" si="28"/>
        <v>0</v>
      </c>
      <c r="N121" s="361"/>
      <c r="AA121" s="236" t="str">
        <f t="shared" si="35"/>
        <v>OK</v>
      </c>
      <c r="AH121" s="354" t="str">
        <f t="shared" si="36"/>
        <v/>
      </c>
    </row>
    <row r="122" spans="1:34" ht="18.75" customHeight="1">
      <c r="A122" s="352">
        <f t="shared" si="31"/>
        <v>122</v>
      </c>
      <c r="B122" s="1256"/>
      <c r="C122" s="1304"/>
      <c r="D122" s="1084"/>
      <c r="E122" s="1094" t="s">
        <v>259</v>
      </c>
      <c r="F122" s="1047"/>
      <c r="G122" s="1048"/>
      <c r="H122" s="521"/>
      <c r="I122" s="827"/>
      <c r="J122" s="521"/>
      <c r="K122" s="529"/>
      <c r="L122" s="523">
        <f t="shared" si="28"/>
        <v>0</v>
      </c>
      <c r="N122" s="361"/>
      <c r="AA122" s="236" t="str">
        <f t="shared" si="35"/>
        <v>OK</v>
      </c>
      <c r="AH122" s="354" t="str">
        <f t="shared" si="36"/>
        <v/>
      </c>
    </row>
    <row r="123" spans="1:34" ht="18.75" customHeight="1">
      <c r="A123" s="352">
        <f t="shared" si="31"/>
        <v>123</v>
      </c>
      <c r="B123" s="1256"/>
      <c r="C123" s="1304"/>
      <c r="D123" s="1085"/>
      <c r="E123" s="1094" t="s">
        <v>45</v>
      </c>
      <c r="F123" s="1047"/>
      <c r="G123" s="1048"/>
      <c r="H123" s="521"/>
      <c r="I123" s="827"/>
      <c r="J123" s="521"/>
      <c r="K123" s="529"/>
      <c r="L123" s="523">
        <f t="shared" si="28"/>
        <v>0</v>
      </c>
      <c r="M123" s="1"/>
      <c r="N123" s="361"/>
      <c r="AA123" s="236" t="str">
        <f t="shared" si="35"/>
        <v>OK</v>
      </c>
      <c r="AH123" s="354" t="str">
        <f t="shared" si="36"/>
        <v/>
      </c>
    </row>
    <row r="124" spans="1:34" ht="23.25" customHeight="1">
      <c r="A124" s="352">
        <f t="shared" si="31"/>
        <v>124</v>
      </c>
      <c r="B124" s="1256"/>
      <c r="C124" s="1304"/>
      <c r="D124" s="1184" t="s">
        <v>122</v>
      </c>
      <c r="E124" s="1047"/>
      <c r="F124" s="1047"/>
      <c r="G124" s="1048"/>
      <c r="H124" s="529"/>
      <c r="I124" s="828"/>
      <c r="J124" s="756">
        <f>H124+I124</f>
        <v>0</v>
      </c>
      <c r="K124" s="756"/>
      <c r="L124" s="757">
        <f t="shared" si="28"/>
        <v>0</v>
      </c>
      <c r="M124" s="1"/>
      <c r="N124" s="367"/>
      <c r="AA124" s="236" t="str">
        <f>IF(OR(J124&lt;0,L124&lt;&gt;0),"ERROR","OK")</f>
        <v>OK</v>
      </c>
      <c r="AH124" s="354" t="str">
        <f>IF(OR(AA124="ERROR",AB124="ERROR",AC124="ERROR",AD124="ERROR",AE124="ERROR",AF124="ERROR"),CONCATENATE("Error en el concepto ",D124," de la Hoja 3 Fila  ",A124),"")</f>
        <v/>
      </c>
    </row>
    <row r="125" spans="1:34" ht="24" customHeight="1">
      <c r="A125" s="352">
        <f t="shared" si="31"/>
        <v>125</v>
      </c>
      <c r="B125" s="1256"/>
      <c r="C125" s="1304"/>
      <c r="D125" s="1229" t="s">
        <v>256</v>
      </c>
      <c r="E125" s="1158"/>
      <c r="F125" s="1158"/>
      <c r="G125" s="1159"/>
      <c r="H125" s="532">
        <f>SUM(H126:H127)</f>
        <v>0</v>
      </c>
      <c r="I125" s="533">
        <f>SUM(I126:I127)</f>
        <v>0</v>
      </c>
      <c r="J125" s="533">
        <f>SUM(J126:J127)</f>
        <v>0</v>
      </c>
      <c r="K125" s="533">
        <f>SUM(K126:K127)</f>
        <v>0</v>
      </c>
      <c r="L125" s="532">
        <f>SUM(L126:L127)</f>
        <v>0</v>
      </c>
      <c r="M125" s="1"/>
      <c r="N125" s="310">
        <f>SUM(N126:N127)</f>
        <v>0</v>
      </c>
      <c r="AA125" s="236" t="str">
        <f>IF(OR(H125&lt;0,L125&lt;0),"ERROR","OK")</f>
        <v>OK</v>
      </c>
      <c r="AH125" s="354" t="str">
        <f t="shared" si="21"/>
        <v/>
      </c>
    </row>
    <row r="126" spans="1:34" ht="29.1" customHeight="1">
      <c r="A126" s="352">
        <f t="shared" si="31"/>
        <v>126</v>
      </c>
      <c r="B126" s="1256"/>
      <c r="C126" s="1304"/>
      <c r="D126" s="1083"/>
      <c r="E126" s="1147" t="s">
        <v>616</v>
      </c>
      <c r="F126" s="1133"/>
      <c r="G126" s="1133"/>
      <c r="H126" s="534"/>
      <c r="I126" s="535"/>
      <c r="J126" s="534"/>
      <c r="K126" s="529"/>
      <c r="L126" s="523">
        <f t="shared" si="28"/>
        <v>0</v>
      </c>
      <c r="M126" s="1"/>
      <c r="N126" s="361"/>
      <c r="AA126" s="236" t="str">
        <f>IF((L126&lt;0),"ERROR","OK")</f>
        <v>OK</v>
      </c>
      <c r="AH126" s="354" t="str">
        <f>IF(OR(AA126="ERROR",AB126="ERROR",AC126="ERROR",AD126="ERROR",AE126="ERROR",AF126="ERROR"),CONCATENATE("Error en el concepto ",E126," de la Hoja 3 Fila  ",A126),"")</f>
        <v/>
      </c>
    </row>
    <row r="127" spans="1:34" ht="27.95" customHeight="1">
      <c r="A127" s="352">
        <f t="shared" si="31"/>
        <v>127</v>
      </c>
      <c r="B127" s="1256"/>
      <c r="C127" s="1305"/>
      <c r="D127" s="1085"/>
      <c r="E127" s="1297" t="s">
        <v>172</v>
      </c>
      <c r="F127" s="1300"/>
      <c r="G127" s="1301"/>
      <c r="H127" s="534"/>
      <c r="I127" s="535"/>
      <c r="J127" s="534"/>
      <c r="K127" s="529"/>
      <c r="L127" s="523">
        <f t="shared" si="28"/>
        <v>0</v>
      </c>
      <c r="M127" s="1"/>
      <c r="N127" s="361"/>
      <c r="AA127" s="236" t="str">
        <f>IF((L127&lt;0),"ERROR","OK")</f>
        <v>OK</v>
      </c>
      <c r="AH127" s="354" t="str">
        <f>IF(OR(AA127="ERROR",AB127="ERROR",AC127="ERROR",AD127="ERROR",AE127="ERROR",AF127="ERROR"),CONCATENATE("Error en el concepto ",E127," de la Hoja 3 Fila  ",A127),"")</f>
        <v/>
      </c>
    </row>
    <row r="128" spans="1:34" ht="45.75" customHeight="1">
      <c r="A128" s="352">
        <f t="shared" si="31"/>
        <v>128</v>
      </c>
      <c r="B128" s="1256"/>
      <c r="C128" s="1233" t="s">
        <v>618</v>
      </c>
      <c r="D128" s="1234"/>
      <c r="E128" s="1234"/>
      <c r="F128" s="1234"/>
      <c r="G128" s="1235"/>
      <c r="H128" s="536">
        <f>SUM(H129:H140)</f>
        <v>0</v>
      </c>
      <c r="I128" s="537">
        <f t="shared" ref="I128:L128" si="37">SUM(I129:I140)</f>
        <v>0</v>
      </c>
      <c r="J128" s="537">
        <f t="shared" si="37"/>
        <v>0</v>
      </c>
      <c r="K128" s="537">
        <f t="shared" si="37"/>
        <v>0</v>
      </c>
      <c r="L128" s="536">
        <f t="shared" si="37"/>
        <v>0</v>
      </c>
      <c r="M128" s="1"/>
      <c r="N128" s="368">
        <f>SUM(N129:N140)</f>
        <v>0</v>
      </c>
      <c r="AA128" s="236" t="str">
        <f>IF(OR(H128&lt;0,L128&lt;0),"ERROR","OK")</f>
        <v>OK</v>
      </c>
      <c r="AH128" s="354" t="str">
        <f>IF(OR(AA128="ERROR",AB128="ERROR",AC128="ERROR",AD128="ERROR",AE128="ERROR",AF128="ERROR"),CONCATENATE("Error en el concepto ",C128," de la Hoja 3 Fila  ",A128),"")</f>
        <v/>
      </c>
    </row>
    <row r="129" spans="1:34" ht="22.5" customHeight="1">
      <c r="A129" s="352">
        <f t="shared" si="31"/>
        <v>129</v>
      </c>
      <c r="B129" s="1256"/>
      <c r="C129" s="1314"/>
      <c r="D129" s="1094" t="s">
        <v>26</v>
      </c>
      <c r="E129" s="1047"/>
      <c r="F129" s="1047"/>
      <c r="G129" s="1048"/>
      <c r="H129" s="529"/>
      <c r="I129" s="828"/>
      <c r="J129" s="756">
        <f t="shared" ref="J129:J130" si="38">H129+I129</f>
        <v>0</v>
      </c>
      <c r="K129" s="756"/>
      <c r="L129" s="523">
        <f t="shared" si="28"/>
        <v>0</v>
      </c>
      <c r="M129" s="1"/>
      <c r="N129" s="356"/>
      <c r="AA129" s="236" t="str">
        <f>IF(OR(J129&lt;0,L129&lt;&gt;0),"ERROR","OK")</f>
        <v>OK</v>
      </c>
      <c r="AH129" s="354" t="str">
        <f t="shared" si="21"/>
        <v/>
      </c>
    </row>
    <row r="130" spans="1:34" ht="19.5" customHeight="1">
      <c r="A130" s="352">
        <f t="shared" si="31"/>
        <v>130</v>
      </c>
      <c r="B130" s="1256"/>
      <c r="C130" s="1315"/>
      <c r="D130" s="1094" t="s">
        <v>617</v>
      </c>
      <c r="E130" s="1047"/>
      <c r="F130" s="1047"/>
      <c r="G130" s="1048"/>
      <c r="H130" s="529"/>
      <c r="I130" s="828"/>
      <c r="J130" s="756">
        <f t="shared" si="38"/>
        <v>0</v>
      </c>
      <c r="K130" s="756"/>
      <c r="L130" s="523">
        <f t="shared" si="28"/>
        <v>0</v>
      </c>
      <c r="M130" s="1"/>
      <c r="N130" s="356"/>
      <c r="AA130" s="236" t="str">
        <f>IF(OR(J130&lt;0,L130&lt;&gt;0),"ERROR","OK")</f>
        <v>OK</v>
      </c>
      <c r="AH130" s="354" t="str">
        <f t="shared" si="21"/>
        <v/>
      </c>
    </row>
    <row r="131" spans="1:34" ht="33.75" customHeight="1">
      <c r="A131" s="352">
        <f t="shared" si="31"/>
        <v>131</v>
      </c>
      <c r="B131" s="1256"/>
      <c r="C131" s="1315"/>
      <c r="D131" s="1111" t="s">
        <v>264</v>
      </c>
      <c r="E131" s="1112"/>
      <c r="F131" s="1113"/>
      <c r="G131" s="633" t="s">
        <v>262</v>
      </c>
      <c r="H131" s="521"/>
      <c r="I131" s="827"/>
      <c r="J131" s="521"/>
      <c r="K131" s="529"/>
      <c r="L131" s="523">
        <f t="shared" si="28"/>
        <v>0</v>
      </c>
      <c r="M131" s="1"/>
      <c r="N131" s="356"/>
      <c r="AA131" s="236" t="str">
        <f t="shared" ref="AA131:AA140" si="39">IF(OR(H131+I131-J131&lt;0,L131&lt;0),"ERROR","OK")</f>
        <v>OK</v>
      </c>
      <c r="AH131" s="354" t="str">
        <f>IF(OR(AA131="ERROR",AB131="ERROR",AC131="ERROR",AD131="ERROR",AE131="ERROR",AF131="ERROR"),CONCATENATE("Error en el concepto ",D131,G131," de la Hoja 3 Fila  ",A131),"")</f>
        <v/>
      </c>
    </row>
    <row r="132" spans="1:34" ht="24.75" customHeight="1">
      <c r="A132" s="352">
        <f t="shared" si="31"/>
        <v>132</v>
      </c>
      <c r="B132" s="1256"/>
      <c r="C132" s="1315"/>
      <c r="D132" s="1153"/>
      <c r="E132" s="1154"/>
      <c r="F132" s="1155"/>
      <c r="G132" s="633" t="s">
        <v>263</v>
      </c>
      <c r="H132" s="521"/>
      <c r="I132" s="827"/>
      <c r="J132" s="521"/>
      <c r="K132" s="529"/>
      <c r="L132" s="523">
        <f t="shared" si="28"/>
        <v>0</v>
      </c>
      <c r="M132" s="1"/>
      <c r="N132" s="356"/>
      <c r="AA132" s="236" t="str">
        <f t="shared" si="39"/>
        <v>OK</v>
      </c>
      <c r="AH132" s="354" t="str">
        <f>IF(OR(AA132="ERROR",AB132="ERROR",AC132="ERROR",AD132="ERROR",AE132="ERROR",AF132="ERROR"),CONCATENATE("Error en el concepto ",D131,G132," de la Hoja 3 Fila  ",A132),"")</f>
        <v/>
      </c>
    </row>
    <row r="133" spans="1:34" ht="21" customHeight="1">
      <c r="A133" s="352">
        <f t="shared" si="31"/>
        <v>133</v>
      </c>
      <c r="B133" s="1256"/>
      <c r="C133" s="1315"/>
      <c r="D133" s="1081" t="s">
        <v>802</v>
      </c>
      <c r="E133" s="1143"/>
      <c r="F133" s="1143"/>
      <c r="G133" s="1082"/>
      <c r="H133" s="521"/>
      <c r="I133" s="827"/>
      <c r="J133" s="521"/>
      <c r="K133" s="529"/>
      <c r="L133" s="523">
        <f t="shared" si="28"/>
        <v>0</v>
      </c>
      <c r="M133" s="1"/>
      <c r="N133" s="356"/>
      <c r="AA133" s="236" t="str">
        <f t="shared" si="39"/>
        <v>OK</v>
      </c>
      <c r="AH133" s="354" t="str">
        <f>IF(OR(AA133="ERROR",AB133="ERROR",AC133="ERROR",AD133="ERROR",AE133="ERROR",AF133="ERROR"),CONCATENATE("Error en el concepto ",D133," de la Hoja 3 Fila  ",A133),"")</f>
        <v/>
      </c>
    </row>
    <row r="134" spans="1:34" ht="33.75" customHeight="1">
      <c r="A134" s="352">
        <f t="shared" si="31"/>
        <v>134</v>
      </c>
      <c r="B134" s="1256"/>
      <c r="C134" s="1315"/>
      <c r="D134" s="1111" t="s">
        <v>261</v>
      </c>
      <c r="E134" s="1112"/>
      <c r="F134" s="1113"/>
      <c r="G134" s="633" t="s">
        <v>242</v>
      </c>
      <c r="H134" s="521"/>
      <c r="I134" s="827"/>
      <c r="J134" s="521"/>
      <c r="K134" s="529"/>
      <c r="L134" s="523">
        <f t="shared" si="28"/>
        <v>0</v>
      </c>
      <c r="M134" s="1"/>
      <c r="N134" s="356"/>
      <c r="AA134" s="236" t="str">
        <f t="shared" si="39"/>
        <v>OK</v>
      </c>
      <c r="AH134" s="354" t="str">
        <f t="shared" ref="AH134:AH138" si="40">IF(OR(AA134="ERROR",AB134="ERROR",AC134="ERROR",AD134="ERROR",AE134="ERROR",AF134="ERROR"),CONCATENATE("Error en el concepto ",D134,G134," de la Hoja 3 Fila  ",A134),"")</f>
        <v/>
      </c>
    </row>
    <row r="135" spans="1:34" ht="34.5" customHeight="1">
      <c r="A135" s="352">
        <f t="shared" si="31"/>
        <v>135</v>
      </c>
      <c r="B135" s="1256"/>
      <c r="C135" s="1315"/>
      <c r="D135" s="1114"/>
      <c r="E135" s="1115"/>
      <c r="F135" s="1116"/>
      <c r="G135" s="633" t="s">
        <v>241</v>
      </c>
      <c r="H135" s="521"/>
      <c r="I135" s="827"/>
      <c r="J135" s="521"/>
      <c r="K135" s="529"/>
      <c r="L135" s="523">
        <f>H135+I135-J135+K135</f>
        <v>0</v>
      </c>
      <c r="M135" s="1"/>
      <c r="N135" s="356"/>
      <c r="AA135" s="236" t="str">
        <f t="shared" si="39"/>
        <v>OK</v>
      </c>
      <c r="AH135" s="354" t="str">
        <f>IF(OR(AA135="ERROR",AB135="ERROR",AC135="ERROR",AD135="ERROR",AE135="ERROR",AF135="ERROR"),CONCATENATE("Error en el concepto ",D134,G135," de la Hoja 3 Fila  ",A135),"")</f>
        <v/>
      </c>
    </row>
    <row r="136" spans="1:34" ht="27.75" customHeight="1">
      <c r="A136" s="352">
        <f t="shared" si="31"/>
        <v>136</v>
      </c>
      <c r="B136" s="1256"/>
      <c r="C136" s="1315"/>
      <c r="D136" s="1111" t="s">
        <v>845</v>
      </c>
      <c r="E136" s="1117"/>
      <c r="F136" s="1118"/>
      <c r="G136" s="633" t="s">
        <v>832</v>
      </c>
      <c r="H136" s="534"/>
      <c r="I136" s="535"/>
      <c r="J136" s="534"/>
      <c r="K136" s="534"/>
      <c r="L136" s="523">
        <f t="shared" si="28"/>
        <v>0</v>
      </c>
      <c r="M136" s="1"/>
      <c r="N136" s="356"/>
      <c r="AA136" s="236" t="str">
        <f t="shared" si="39"/>
        <v>OK</v>
      </c>
      <c r="AH136" s="354" t="str">
        <f t="shared" si="40"/>
        <v/>
      </c>
    </row>
    <row r="137" spans="1:34" ht="34.5" customHeight="1">
      <c r="A137" s="352">
        <f t="shared" si="31"/>
        <v>137</v>
      </c>
      <c r="B137" s="1256"/>
      <c r="C137" s="1315"/>
      <c r="D137" s="1119"/>
      <c r="E137" s="1120"/>
      <c r="F137" s="1121"/>
      <c r="G137" s="633" t="s">
        <v>833</v>
      </c>
      <c r="H137" s="534"/>
      <c r="I137" s="535"/>
      <c r="J137" s="534"/>
      <c r="K137" s="534"/>
      <c r="L137" s="523">
        <f t="shared" si="28"/>
        <v>0</v>
      </c>
      <c r="M137" s="1"/>
      <c r="N137" s="356"/>
      <c r="AA137" s="236" t="str">
        <f t="shared" si="39"/>
        <v>OK</v>
      </c>
      <c r="AH137" s="354" t="str">
        <f>IF(OR(AA137="ERROR",AB137="ERROR",AC137="ERROR",AD137="ERROR",AE137="ERROR",AF137="ERROR"),CONCATENATE("Error en el concepto ",D136,G137," de la Hoja 3 Fila  ",A137),"")</f>
        <v/>
      </c>
    </row>
    <row r="138" spans="1:34" ht="34.5" customHeight="1">
      <c r="A138" s="352">
        <f t="shared" si="31"/>
        <v>138</v>
      </c>
      <c r="B138" s="1256"/>
      <c r="C138" s="1315"/>
      <c r="D138" s="1219" t="s">
        <v>831</v>
      </c>
      <c r="E138" s="1292"/>
      <c r="F138" s="1293"/>
      <c r="G138" s="633" t="s">
        <v>836</v>
      </c>
      <c r="H138" s="521"/>
      <c r="I138" s="827"/>
      <c r="J138" s="521"/>
      <c r="K138" s="529"/>
      <c r="L138" s="523">
        <f t="shared" si="28"/>
        <v>0</v>
      </c>
      <c r="M138" s="1"/>
      <c r="N138" s="356"/>
      <c r="O138" s="1"/>
      <c r="P138" s="1"/>
      <c r="Q138" s="1"/>
      <c r="AA138" s="236" t="str">
        <f t="shared" si="39"/>
        <v>OK</v>
      </c>
      <c r="AH138" s="354" t="str">
        <f t="shared" si="40"/>
        <v/>
      </c>
    </row>
    <row r="139" spans="1:34" ht="24" customHeight="1">
      <c r="A139" s="352">
        <f t="shared" si="31"/>
        <v>139</v>
      </c>
      <c r="B139" s="1256"/>
      <c r="C139" s="1315"/>
      <c r="D139" s="1294"/>
      <c r="E139" s="1295"/>
      <c r="F139" s="1296"/>
      <c r="G139" s="633" t="s">
        <v>263</v>
      </c>
      <c r="H139" s="521"/>
      <c r="I139" s="827"/>
      <c r="J139" s="521"/>
      <c r="K139" s="529"/>
      <c r="L139" s="523">
        <f t="shared" si="28"/>
        <v>0</v>
      </c>
      <c r="M139" s="1"/>
      <c r="N139" s="356"/>
      <c r="O139" s="1"/>
      <c r="P139" s="1"/>
      <c r="Q139" s="1"/>
      <c r="AA139" s="236" t="str">
        <f t="shared" si="39"/>
        <v>OK</v>
      </c>
      <c r="AH139" s="354" t="str">
        <f>IF(OR(AA139="ERROR",AB139="ERROR",AC139="ERROR",AD139="ERROR",AE139="ERROR",AF139="ERROR"),CONCATENATE("Error en el concepto ",D138,G139," de la Hoja 3 Fila  ",A139),"")</f>
        <v/>
      </c>
    </row>
    <row r="140" spans="1:34" ht="28.5" customHeight="1">
      <c r="A140" s="352">
        <f t="shared" si="31"/>
        <v>140</v>
      </c>
      <c r="B140" s="1256"/>
      <c r="C140" s="1316"/>
      <c r="D140" s="1297"/>
      <c r="E140" s="1298"/>
      <c r="F140" s="1299"/>
      <c r="G140" s="633" t="s">
        <v>834</v>
      </c>
      <c r="H140" s="521"/>
      <c r="I140" s="827"/>
      <c r="J140" s="521"/>
      <c r="K140" s="529"/>
      <c r="L140" s="523">
        <f t="shared" si="28"/>
        <v>0</v>
      </c>
      <c r="M140" s="1"/>
      <c r="N140" s="356"/>
      <c r="O140" s="1"/>
      <c r="P140" s="1"/>
      <c r="Q140" s="1"/>
      <c r="AA140" s="236" t="str">
        <f t="shared" si="39"/>
        <v>OK</v>
      </c>
      <c r="AH140" s="354" t="str">
        <f>IF(OR(AA140="ERROR",AB140="ERROR",AC140="ERROR",AD140="ERROR",AE140="ERROR",AF140="ERROR"),CONCATENATE("Error en el concepto ",D138,G140," de la Hoja 3 Fila  ",A140),"")</f>
        <v/>
      </c>
    </row>
    <row r="141" spans="1:34" ht="38.25" customHeight="1">
      <c r="A141" s="352">
        <f t="shared" si="31"/>
        <v>141</v>
      </c>
      <c r="B141" s="1257"/>
      <c r="C141" s="1136" t="s">
        <v>175</v>
      </c>
      <c r="D141" s="1288"/>
      <c r="E141" s="1288"/>
      <c r="F141" s="1288"/>
      <c r="G141" s="1289"/>
      <c r="H141" s="534"/>
      <c r="I141" s="535"/>
      <c r="J141" s="534"/>
      <c r="K141" s="529">
        <v>7552200</v>
      </c>
      <c r="L141" s="523">
        <f t="shared" si="28"/>
        <v>7552200</v>
      </c>
      <c r="M141" s="1"/>
      <c r="N141" s="361"/>
      <c r="O141" s="1"/>
      <c r="P141" s="1"/>
      <c r="Q141" s="1"/>
      <c r="AA141" s="369" t="str">
        <f>IF(L141&gt;L142+L141,"ERROR","OK")</f>
        <v>OK</v>
      </c>
      <c r="AH141" s="354" t="str">
        <f>IF(OR(AA141="ERROR"),CONCATENATE("Error en el concepto ",C141," El valor de los ingresos no constitutivos de renta ni ganancia ocasional no puede ser mayor a la suma de los ingresos del período de la Hoja 3 Fila  ",A141),"")</f>
        <v/>
      </c>
    </row>
    <row r="142" spans="1:34" ht="33.75" customHeight="1">
      <c r="A142" s="352">
        <f t="shared" si="31"/>
        <v>142</v>
      </c>
      <c r="B142" s="1258"/>
      <c r="C142" s="1311" t="s">
        <v>90</v>
      </c>
      <c r="D142" s="1312"/>
      <c r="E142" s="1312"/>
      <c r="F142" s="1312"/>
      <c r="G142" s="1313"/>
      <c r="H142" s="538">
        <f>H10+H20+H25+H37+H128-H141</f>
        <v>46469242</v>
      </c>
      <c r="I142" s="539">
        <f>I10+I20+I25+I37+I128-I141</f>
        <v>0</v>
      </c>
      <c r="J142" s="538">
        <f>J10+J20+J25+J37+J128-J141</f>
        <v>0</v>
      </c>
      <c r="K142" s="538">
        <f>K10+K20+K25+K37+K128-K141</f>
        <v>-7552200</v>
      </c>
      <c r="L142" s="538">
        <f>L10+L20+L25+L37+L128-L141</f>
        <v>38917042</v>
      </c>
      <c r="M142" s="371"/>
      <c r="N142" s="370">
        <f>N10+N20+N25+N37+N128-N141</f>
        <v>0</v>
      </c>
      <c r="O142" s="419"/>
      <c r="P142" s="419"/>
      <c r="Q142" s="419"/>
      <c r="AA142" s="236" t="str">
        <f>IF(OR(H142&lt;0,L142&lt;0),"ERROR","OK")</f>
        <v>OK</v>
      </c>
      <c r="AH142" s="354" t="str">
        <f>IF(OR(AA142="ERROR",AB142="ERROR",AC142="ERROR",AD142="ERROR",AE142="ERROR",AF142="ERROR"),CONCATENATE("Error en el concepto ",C142," de la Hoja 3 Fila  ",A142),"")</f>
        <v/>
      </c>
    </row>
    <row r="143" spans="1:34" ht="26.25" customHeight="1">
      <c r="A143" s="352">
        <f t="shared" si="31"/>
        <v>143</v>
      </c>
      <c r="B143" s="1309" t="s">
        <v>108</v>
      </c>
      <c r="C143" s="1310"/>
      <c r="D143" s="1310"/>
      <c r="E143" s="1310"/>
      <c r="F143" s="1310"/>
      <c r="G143" s="1310"/>
      <c r="H143" s="1127"/>
      <c r="I143" s="1127"/>
      <c r="J143" s="1127"/>
      <c r="K143" s="1127"/>
      <c r="L143" s="1128"/>
      <c r="N143" s="372"/>
      <c r="O143" s="1"/>
      <c r="P143" s="1"/>
      <c r="Q143" s="1"/>
      <c r="X143" s="334"/>
      <c r="AA143" s="277"/>
      <c r="AH143" s="354" t="str">
        <f t="shared" ref="AH143:AH203" si="41">IF(OR(AA143="ERROR",AB143="ERROR",AC143="ERROR",AD143="ERROR",AE143="ERROR",AF143="ERROR"),CONCATENATE("Error en el concepto ",D143," de la Hoja 3 Fila  ",A143),"")</f>
        <v/>
      </c>
    </row>
    <row r="144" spans="1:34" ht="30" customHeight="1">
      <c r="A144" s="352">
        <f t="shared" si="31"/>
        <v>144</v>
      </c>
      <c r="B144" s="1279"/>
      <c r="C144" s="1290" t="s">
        <v>361</v>
      </c>
      <c r="D144" s="1291"/>
      <c r="E144" s="1291"/>
      <c r="F144" s="1291"/>
      <c r="G144" s="1291"/>
      <c r="H144" s="540">
        <f>H146+H147+H148-H149+H150+H151+H152-H153+H154-H155+H156-H157+H158+H160+H145+H159</f>
        <v>0</v>
      </c>
      <c r="I144" s="528">
        <f t="shared" ref="I144:L144" si="42">I146+I147+I148-I149+I150+I151+I152-I153+I154-I155+I156-I157+I158+I160+I145+I159</f>
        <v>0</v>
      </c>
      <c r="J144" s="528">
        <f t="shared" si="42"/>
        <v>0</v>
      </c>
      <c r="K144" s="528">
        <f t="shared" si="42"/>
        <v>0</v>
      </c>
      <c r="L144" s="540">
        <f t="shared" si="42"/>
        <v>0</v>
      </c>
      <c r="N144" s="363">
        <f>N146+N147+N148-N149+N150+N151+N152-N153+N154-N155+N156-N157+N158+N160+N145+N159</f>
        <v>0</v>
      </c>
      <c r="O144" s="1"/>
      <c r="P144" s="1"/>
      <c r="Q144" s="1"/>
      <c r="X144" s="334"/>
      <c r="AA144" s="236" t="str">
        <f>IF(OR(H144&lt;0,L144&lt;0),"ERROR","OK")</f>
        <v>OK</v>
      </c>
      <c r="AH144" s="354" t="str">
        <f>IF(OR(AA144="ERROR",AB144="ERROR",AC144="ERROR",AD144="ERROR",AE144="ERROR",AF144="ERROR"),CONCATENATE("Error en el concepto ",C144," de la Hoja 3 Fila  ",A144),"")</f>
        <v/>
      </c>
    </row>
    <row r="145" spans="1:34" ht="25.5" customHeight="1">
      <c r="A145" s="352">
        <f t="shared" si="31"/>
        <v>145</v>
      </c>
      <c r="B145" s="1280"/>
      <c r="C145" s="1083"/>
      <c r="D145" s="1081" t="s">
        <v>346</v>
      </c>
      <c r="E145" s="1104"/>
      <c r="F145" s="1104"/>
      <c r="G145" s="1105"/>
      <c r="H145" s="521"/>
      <c r="I145" s="827"/>
      <c r="J145" s="521"/>
      <c r="K145" s="531"/>
      <c r="L145" s="355">
        <f t="shared" ref="L145:L204" si="43">H145+I145-J145+K145</f>
        <v>0</v>
      </c>
      <c r="N145" s="373"/>
      <c r="O145" s="1"/>
      <c r="P145" s="1"/>
      <c r="Q145" s="1"/>
      <c r="X145" s="334"/>
      <c r="AA145" s="236" t="str">
        <f t="shared" ref="AA145:AA160" si="44">IF(OR(H145+I145-J145&lt;0,L145&lt;0),"ERROR","OK")</f>
        <v>OK</v>
      </c>
      <c r="AH145" s="354" t="str">
        <f t="shared" si="41"/>
        <v/>
      </c>
    </row>
    <row r="146" spans="1:34" ht="25.5" customHeight="1">
      <c r="A146" s="352">
        <f t="shared" si="31"/>
        <v>146</v>
      </c>
      <c r="B146" s="1280"/>
      <c r="C146" s="1084"/>
      <c r="D146" s="1111" t="s">
        <v>347</v>
      </c>
      <c r="E146" s="1112"/>
      <c r="F146" s="1113"/>
      <c r="G146" s="630" t="s">
        <v>348</v>
      </c>
      <c r="H146" s="521"/>
      <c r="I146" s="827"/>
      <c r="J146" s="521"/>
      <c r="K146" s="522"/>
      <c r="L146" s="355">
        <f t="shared" si="43"/>
        <v>0</v>
      </c>
      <c r="N146" s="373"/>
      <c r="O146" s="1"/>
      <c r="P146" s="1"/>
      <c r="Q146" s="1"/>
      <c r="X146" s="334"/>
      <c r="AA146" s="236" t="str">
        <f t="shared" si="44"/>
        <v>OK</v>
      </c>
      <c r="AH146" s="354" t="str">
        <f>IF(OR(AA146="ERROR",AB146="ERROR",AC146="ERROR",AD146="ERROR",AE146="ERROR",AF146="ERROR"),CONCATENATE("Error en el concepto ",D146,G146," de la Hoja 3 Fila  ",A146),"")</f>
        <v/>
      </c>
    </row>
    <row r="147" spans="1:34" ht="25.5" customHeight="1">
      <c r="A147" s="352">
        <f t="shared" si="31"/>
        <v>147</v>
      </c>
      <c r="B147" s="1280"/>
      <c r="C147" s="1084"/>
      <c r="D147" s="1114"/>
      <c r="E147" s="1115"/>
      <c r="F147" s="1116"/>
      <c r="G147" s="630" t="s">
        <v>873</v>
      </c>
      <c r="H147" s="521"/>
      <c r="I147" s="827"/>
      <c r="J147" s="521"/>
      <c r="K147" s="522"/>
      <c r="L147" s="355">
        <f t="shared" si="43"/>
        <v>0</v>
      </c>
      <c r="N147" s="373"/>
      <c r="X147" s="334"/>
      <c r="AA147" s="236" t="str">
        <f t="shared" si="44"/>
        <v>OK</v>
      </c>
      <c r="AH147" s="354" t="str">
        <f>IF(OR(AA147="ERROR",AB147="ERROR",AC147="ERROR",AD147="ERROR",AE147="ERROR",AF147="ERROR"),CONCATENATE("Error en el concepto ",D146,G147," de la Hoja 3 Fila  ",A147),"")</f>
        <v/>
      </c>
    </row>
    <row r="148" spans="1:34" ht="25.5" customHeight="1">
      <c r="A148" s="352">
        <f t="shared" si="31"/>
        <v>148</v>
      </c>
      <c r="B148" s="1280"/>
      <c r="C148" s="1084"/>
      <c r="D148" s="1114"/>
      <c r="E148" s="1115"/>
      <c r="F148" s="1116"/>
      <c r="G148" s="630" t="s">
        <v>350</v>
      </c>
      <c r="H148" s="521"/>
      <c r="I148" s="827"/>
      <c r="J148" s="521"/>
      <c r="K148" s="522"/>
      <c r="L148" s="355">
        <f t="shared" si="43"/>
        <v>0</v>
      </c>
      <c r="N148" s="373"/>
      <c r="X148" s="334"/>
      <c r="AA148" s="236" t="str">
        <f t="shared" si="44"/>
        <v>OK</v>
      </c>
      <c r="AH148" s="354" t="str">
        <f>IF(OR(AA148="ERROR",AB148="ERROR",AC148="ERROR",AD148="ERROR",AE148="ERROR",AF148="ERROR"),CONCATENATE("Error en el concepto ",D146,G148," de la Hoja 3 Fila  ",A148),"")</f>
        <v/>
      </c>
    </row>
    <row r="149" spans="1:34" ht="25.5" customHeight="1">
      <c r="A149" s="352">
        <f t="shared" si="31"/>
        <v>149</v>
      </c>
      <c r="B149" s="1280"/>
      <c r="C149" s="1084"/>
      <c r="D149" s="1153"/>
      <c r="E149" s="1154"/>
      <c r="F149" s="1155"/>
      <c r="G149" s="630" t="s">
        <v>351</v>
      </c>
      <c r="H149" s="521"/>
      <c r="I149" s="827"/>
      <c r="J149" s="521"/>
      <c r="K149" s="522"/>
      <c r="L149" s="355">
        <f t="shared" si="43"/>
        <v>0</v>
      </c>
      <c r="N149" s="373"/>
      <c r="X149" s="334"/>
      <c r="AA149" s="236" t="str">
        <f t="shared" si="44"/>
        <v>OK</v>
      </c>
      <c r="AH149" s="354" t="str">
        <f>IF(OR(AA149="ERROR",AB149="ERROR",AC149="ERROR",AD149="ERROR",AE149="ERROR",AF149="ERROR"),CONCATENATE("Error en el concepto ",D146,G149," de la Hoja 3 Fila  ",A149),"")</f>
        <v/>
      </c>
    </row>
    <row r="150" spans="1:34" ht="25.5" customHeight="1">
      <c r="A150" s="352">
        <f t="shared" si="31"/>
        <v>150</v>
      </c>
      <c r="B150" s="1280"/>
      <c r="C150" s="1084"/>
      <c r="D150" s="1111" t="s">
        <v>91</v>
      </c>
      <c r="E150" s="1112"/>
      <c r="F150" s="1113"/>
      <c r="G150" s="630" t="s">
        <v>348</v>
      </c>
      <c r="H150" s="521"/>
      <c r="I150" s="827"/>
      <c r="J150" s="521"/>
      <c r="K150" s="522"/>
      <c r="L150" s="355">
        <f t="shared" si="43"/>
        <v>0</v>
      </c>
      <c r="N150" s="373"/>
      <c r="X150" s="334"/>
      <c r="AA150" s="236" t="str">
        <f t="shared" si="44"/>
        <v>OK</v>
      </c>
      <c r="AH150" s="354" t="str">
        <f t="shared" ref="AH150:AH156" si="45">IF(OR(AA150="ERROR",AB150="ERROR",AC150="ERROR",AD150="ERROR",AE150="ERROR",AF150="ERROR"),CONCATENATE("Error en el concepto ",D150,G150," de la Hoja 3 Fila  ",A150),"")</f>
        <v/>
      </c>
    </row>
    <row r="151" spans="1:34" ht="25.5" customHeight="1">
      <c r="A151" s="352">
        <f t="shared" si="31"/>
        <v>151</v>
      </c>
      <c r="B151" s="1280"/>
      <c r="C151" s="1084"/>
      <c r="D151" s="1114"/>
      <c r="E151" s="1115"/>
      <c r="F151" s="1116"/>
      <c r="G151" s="630" t="s">
        <v>349</v>
      </c>
      <c r="H151" s="521"/>
      <c r="I151" s="827"/>
      <c r="J151" s="521"/>
      <c r="K151" s="522"/>
      <c r="L151" s="355">
        <f t="shared" si="43"/>
        <v>0</v>
      </c>
      <c r="N151" s="373"/>
      <c r="X151" s="334"/>
      <c r="AA151" s="236" t="str">
        <f t="shared" si="44"/>
        <v>OK</v>
      </c>
      <c r="AH151" s="354" t="str">
        <f>IF(OR(AA151="ERROR",AB151="ERROR",AC151="ERROR",AD151="ERROR",AE151="ERROR",AF151="ERROR"),CONCATENATE("Error en el concepto ",D150,G151," de la Hoja 3 Fila  ",A151),"")</f>
        <v/>
      </c>
    </row>
    <row r="152" spans="1:34" ht="25.5" customHeight="1">
      <c r="A152" s="352">
        <f t="shared" si="31"/>
        <v>152</v>
      </c>
      <c r="B152" s="1280"/>
      <c r="C152" s="1084"/>
      <c r="D152" s="1114"/>
      <c r="E152" s="1115"/>
      <c r="F152" s="1116"/>
      <c r="G152" s="630" t="s">
        <v>350</v>
      </c>
      <c r="H152" s="521"/>
      <c r="I152" s="827"/>
      <c r="J152" s="521"/>
      <c r="K152" s="522"/>
      <c r="L152" s="355">
        <f t="shared" si="43"/>
        <v>0</v>
      </c>
      <c r="N152" s="373"/>
      <c r="X152" s="334"/>
      <c r="AA152" s="236" t="str">
        <f t="shared" si="44"/>
        <v>OK</v>
      </c>
      <c r="AH152" s="354" t="str">
        <f>IF(OR(AA152="ERROR",AB152="ERROR",AC152="ERROR",AD152="ERROR",AE152="ERROR",AF152="ERROR"),CONCATENATE("Error en el concepto ",D150,G152," de la Hoja 3 Fila  ",A152),"")</f>
        <v/>
      </c>
    </row>
    <row r="153" spans="1:34" ht="25.5" customHeight="1">
      <c r="A153" s="352">
        <f t="shared" si="31"/>
        <v>153</v>
      </c>
      <c r="B153" s="1280"/>
      <c r="C153" s="1084"/>
      <c r="D153" s="1153"/>
      <c r="E153" s="1154"/>
      <c r="F153" s="1155"/>
      <c r="G153" s="630" t="s">
        <v>351</v>
      </c>
      <c r="H153" s="521"/>
      <c r="I153" s="827"/>
      <c r="J153" s="521"/>
      <c r="K153" s="522"/>
      <c r="L153" s="355">
        <f t="shared" si="43"/>
        <v>0</v>
      </c>
      <c r="N153" s="373"/>
      <c r="X153" s="334"/>
      <c r="AA153" s="236" t="str">
        <f t="shared" si="44"/>
        <v>OK</v>
      </c>
      <c r="AH153" s="354" t="str">
        <f>IF(OR(AA153="ERROR",AB153="ERROR",AC153="ERROR",AD153="ERROR",AE153="ERROR",AF153="ERROR"),CONCATENATE("Error en el concepto ",D150,G153," de la Hoja 3 Fila  ",A153),"")</f>
        <v/>
      </c>
    </row>
    <row r="154" spans="1:34" ht="25.5" customHeight="1">
      <c r="A154" s="352">
        <f t="shared" si="31"/>
        <v>154</v>
      </c>
      <c r="B154" s="1280"/>
      <c r="C154" s="1084"/>
      <c r="D154" s="1111" t="s">
        <v>352</v>
      </c>
      <c r="E154" s="1112"/>
      <c r="F154" s="1113"/>
      <c r="G154" s="630" t="s">
        <v>348</v>
      </c>
      <c r="H154" s="521"/>
      <c r="I154" s="827"/>
      <c r="J154" s="521"/>
      <c r="K154" s="522"/>
      <c r="L154" s="355">
        <f t="shared" si="43"/>
        <v>0</v>
      </c>
      <c r="N154" s="373"/>
      <c r="X154" s="334"/>
      <c r="AA154" s="236" t="str">
        <f t="shared" si="44"/>
        <v>OK</v>
      </c>
      <c r="AH154" s="354" t="str">
        <f t="shared" si="45"/>
        <v/>
      </c>
    </row>
    <row r="155" spans="1:34" ht="25.5" customHeight="1">
      <c r="A155" s="352">
        <f t="shared" si="31"/>
        <v>155</v>
      </c>
      <c r="B155" s="1280"/>
      <c r="C155" s="1084"/>
      <c r="D155" s="1153"/>
      <c r="E155" s="1154"/>
      <c r="F155" s="1155"/>
      <c r="G155" s="630" t="s">
        <v>351</v>
      </c>
      <c r="H155" s="521"/>
      <c r="I155" s="827"/>
      <c r="J155" s="521"/>
      <c r="K155" s="522"/>
      <c r="L155" s="355">
        <f t="shared" si="43"/>
        <v>0</v>
      </c>
      <c r="N155" s="373"/>
      <c r="X155" s="334"/>
      <c r="AA155" s="236" t="str">
        <f t="shared" si="44"/>
        <v>OK</v>
      </c>
      <c r="AH155" s="354" t="str">
        <f>IF(OR(AA155="ERROR",AB155="ERROR",AC155="ERROR",AD155="ERROR",AE155="ERROR",AF155="ERROR"),CONCATENATE("Error en el concepto ",D154,G155," de la Hoja 3 Fila  ",A155),"")</f>
        <v/>
      </c>
    </row>
    <row r="156" spans="1:34" ht="25.5" customHeight="1">
      <c r="A156" s="352">
        <f t="shared" si="31"/>
        <v>156</v>
      </c>
      <c r="B156" s="1280"/>
      <c r="C156" s="1084"/>
      <c r="D156" s="1111" t="s">
        <v>353</v>
      </c>
      <c r="E156" s="1112"/>
      <c r="F156" s="1113"/>
      <c r="G156" s="630" t="s">
        <v>348</v>
      </c>
      <c r="H156" s="521"/>
      <c r="I156" s="827"/>
      <c r="J156" s="521"/>
      <c r="K156" s="522"/>
      <c r="L156" s="355">
        <f t="shared" si="43"/>
        <v>0</v>
      </c>
      <c r="N156" s="373"/>
      <c r="X156" s="334"/>
      <c r="AA156" s="236" t="str">
        <f t="shared" si="44"/>
        <v>OK</v>
      </c>
      <c r="AH156" s="354" t="str">
        <f t="shared" si="45"/>
        <v/>
      </c>
    </row>
    <row r="157" spans="1:34" ht="25.5" customHeight="1">
      <c r="A157" s="352">
        <f t="shared" si="31"/>
        <v>157</v>
      </c>
      <c r="B157" s="1280"/>
      <c r="C157" s="1084"/>
      <c r="D157" s="1153"/>
      <c r="E157" s="1154"/>
      <c r="F157" s="1155"/>
      <c r="G157" s="630" t="s">
        <v>351</v>
      </c>
      <c r="H157" s="521"/>
      <c r="I157" s="827"/>
      <c r="J157" s="521"/>
      <c r="K157" s="522"/>
      <c r="L157" s="355">
        <f t="shared" si="43"/>
        <v>0</v>
      </c>
      <c r="N157" s="373"/>
      <c r="X157" s="334"/>
      <c r="AA157" s="236" t="str">
        <f t="shared" si="44"/>
        <v>OK</v>
      </c>
      <c r="AH157" s="354" t="str">
        <f>IF(OR(AA157="ERROR",AB157="ERROR",AC157="ERROR",AD157="ERROR",AE157="ERROR",AF157="ERROR"),CONCATENATE("Error en el concepto ",D156,G157," de la Hoja 3 Fila  ",A157),"")</f>
        <v/>
      </c>
    </row>
    <row r="158" spans="1:34" ht="25.5" customHeight="1">
      <c r="A158" s="352">
        <f t="shared" si="31"/>
        <v>158</v>
      </c>
      <c r="B158" s="1280"/>
      <c r="C158" s="1084"/>
      <c r="D158" s="1081" t="s">
        <v>354</v>
      </c>
      <c r="E158" s="1104"/>
      <c r="F158" s="1104"/>
      <c r="G158" s="1105"/>
      <c r="H158" s="521"/>
      <c r="I158" s="827"/>
      <c r="J158" s="521"/>
      <c r="K158" s="522"/>
      <c r="L158" s="355">
        <f t="shared" si="43"/>
        <v>0</v>
      </c>
      <c r="N158" s="373"/>
      <c r="X158" s="334"/>
      <c r="AA158" s="236" t="str">
        <f t="shared" si="44"/>
        <v>OK</v>
      </c>
      <c r="AH158" s="354" t="str">
        <f>IF(OR(AA158="ERROR",AB158="ERROR",AC158="ERROR",AD158="ERROR",AE158="ERROR",AF158="ERROR"),CONCATENATE("Error en el concepto ",D158," de la Hoja 3 Fila  ",A158),"")</f>
        <v/>
      </c>
    </row>
    <row r="159" spans="1:34" ht="25.5" customHeight="1">
      <c r="A159" s="352">
        <f t="shared" si="31"/>
        <v>159</v>
      </c>
      <c r="B159" s="1280"/>
      <c r="C159" s="1084"/>
      <c r="D159" s="1081" t="s">
        <v>761</v>
      </c>
      <c r="E159" s="1104"/>
      <c r="F159" s="1104"/>
      <c r="G159" s="1105"/>
      <c r="H159" s="521"/>
      <c r="I159" s="827"/>
      <c r="J159" s="521"/>
      <c r="K159" s="522"/>
      <c r="L159" s="355">
        <f t="shared" si="43"/>
        <v>0</v>
      </c>
      <c r="N159" s="373"/>
      <c r="X159" s="334"/>
      <c r="AA159" s="236" t="str">
        <f t="shared" si="44"/>
        <v>OK</v>
      </c>
      <c r="AH159" s="354" t="str">
        <f t="shared" si="41"/>
        <v/>
      </c>
    </row>
    <row r="160" spans="1:34" ht="31.5" customHeight="1">
      <c r="A160" s="352">
        <f t="shared" si="31"/>
        <v>160</v>
      </c>
      <c r="B160" s="1280"/>
      <c r="C160" s="1085"/>
      <c r="D160" s="1081" t="s">
        <v>355</v>
      </c>
      <c r="E160" s="1104"/>
      <c r="F160" s="1104"/>
      <c r="G160" s="1105"/>
      <c r="H160" s="521"/>
      <c r="I160" s="827"/>
      <c r="J160" s="521"/>
      <c r="K160" s="522"/>
      <c r="L160" s="355">
        <f t="shared" si="43"/>
        <v>0</v>
      </c>
      <c r="N160" s="373"/>
      <c r="X160" s="334"/>
      <c r="AA160" s="236" t="str">
        <f t="shared" si="44"/>
        <v>OK</v>
      </c>
      <c r="AH160" s="354" t="str">
        <f t="shared" si="41"/>
        <v/>
      </c>
    </row>
    <row r="161" spans="1:34" ht="29.25" customHeight="1">
      <c r="A161" s="352">
        <f t="shared" si="31"/>
        <v>161</v>
      </c>
      <c r="B161" s="1280"/>
      <c r="C161" s="1229" t="s">
        <v>373</v>
      </c>
      <c r="D161" s="1127"/>
      <c r="E161" s="1127"/>
      <c r="F161" s="1127"/>
      <c r="G161" s="1128"/>
      <c r="H161" s="540">
        <f>SUM(H162:H165)</f>
        <v>0</v>
      </c>
      <c r="I161" s="528">
        <f t="shared" ref="I161:L161" si="46">SUM(I162:I165)</f>
        <v>0</v>
      </c>
      <c r="J161" s="528">
        <f t="shared" si="46"/>
        <v>0</v>
      </c>
      <c r="K161" s="528">
        <f t="shared" si="46"/>
        <v>0</v>
      </c>
      <c r="L161" s="540">
        <f t="shared" si="46"/>
        <v>0</v>
      </c>
      <c r="N161" s="363">
        <f>SUM(N162:N165)</f>
        <v>0</v>
      </c>
      <c r="X161" s="334"/>
      <c r="AA161" s="236" t="str">
        <f>IF(OR(H161&lt;0,L161&lt;0),"ERROR","OK")</f>
        <v>OK</v>
      </c>
      <c r="AH161" s="354" t="str">
        <f>IF(OR(AA161="ERROR",AB161="ERROR",AC161="ERROR",AD161="ERROR",AE161="ERROR",AF161="ERROR"),CONCATENATE("Error en el concepto ",C161," de la Hoja 3 Fila  ",A161),"")</f>
        <v/>
      </c>
    </row>
    <row r="162" spans="1:34" ht="19.5" customHeight="1">
      <c r="A162" s="352">
        <f t="shared" si="31"/>
        <v>162</v>
      </c>
      <c r="B162" s="1280"/>
      <c r="C162" s="1083"/>
      <c r="D162" s="1177" t="s">
        <v>362</v>
      </c>
      <c r="E162" s="1178"/>
      <c r="F162" s="1178"/>
      <c r="G162" s="632" t="s">
        <v>363</v>
      </c>
      <c r="H162" s="521"/>
      <c r="I162" s="827"/>
      <c r="J162" s="521"/>
      <c r="K162" s="531"/>
      <c r="L162" s="355">
        <f t="shared" si="43"/>
        <v>0</v>
      </c>
      <c r="N162" s="361"/>
      <c r="X162" s="334"/>
      <c r="AA162" s="236" t="str">
        <f>IF(OR(H162+I162-J162&lt;0,L162&lt;0),"ERROR","OK")</f>
        <v>OK</v>
      </c>
      <c r="AH162" s="354" t="str">
        <f>IF(OR(AA162="ERROR",AB162="ERROR",AC162="ERROR",AD162="ERROR",AE162="ERROR",AF162="ERROR"),CONCATENATE("Error en el concepto ",D162,G162," de la Hoja 3 Fila  ",A162),"")</f>
        <v/>
      </c>
    </row>
    <row r="163" spans="1:34" ht="19.5" customHeight="1">
      <c r="A163" s="352">
        <f t="shared" si="31"/>
        <v>163</v>
      </c>
      <c r="B163" s="1280"/>
      <c r="C163" s="1084"/>
      <c r="D163" s="1178"/>
      <c r="E163" s="1178"/>
      <c r="F163" s="1178"/>
      <c r="G163" s="632" t="s">
        <v>364</v>
      </c>
      <c r="H163" s="521"/>
      <c r="I163" s="827"/>
      <c r="J163" s="521"/>
      <c r="K163" s="522"/>
      <c r="L163" s="355">
        <f t="shared" si="43"/>
        <v>0</v>
      </c>
      <c r="N163" s="361"/>
      <c r="X163" s="334"/>
      <c r="AA163" s="236" t="str">
        <f>IF(OR(H163+I163-J163&lt;0,L163&lt;0),"ERROR","OK")</f>
        <v>OK</v>
      </c>
      <c r="AH163" s="354" t="str">
        <f>IF(OR(AA163="ERROR",AB163="ERROR",AC163="ERROR",AD163="ERROR",AE163="ERROR",AF163="ERROR"),CONCATENATE("Error en el concepto ",D162,G163," de la Hoja 3 Fila  ",A163),"")</f>
        <v/>
      </c>
    </row>
    <row r="164" spans="1:34" ht="19.5" customHeight="1">
      <c r="A164" s="352">
        <f t="shared" si="31"/>
        <v>164</v>
      </c>
      <c r="B164" s="1280"/>
      <c r="C164" s="1084"/>
      <c r="D164" s="1178"/>
      <c r="E164" s="1178"/>
      <c r="F164" s="1178"/>
      <c r="G164" s="632" t="s">
        <v>365</v>
      </c>
      <c r="H164" s="521"/>
      <c r="I164" s="827"/>
      <c r="J164" s="521"/>
      <c r="K164" s="522"/>
      <c r="L164" s="355">
        <f t="shared" si="43"/>
        <v>0</v>
      </c>
      <c r="N164" s="361"/>
      <c r="X164" s="334"/>
      <c r="AA164" s="236" t="str">
        <f>IF(OR(H164+I164-J164&lt;0,L164&lt;0),"ERROR","OK")</f>
        <v>OK</v>
      </c>
      <c r="AH164" s="354" t="str">
        <f>IF(OR(AA164="ERROR",AB164="ERROR",AC164="ERROR",AD164="ERROR",AE164="ERROR",AF164="ERROR"),CONCATENATE("Error en el concepto ",D162,G164," de la Hoja 3 Fila  ",A164),"")</f>
        <v/>
      </c>
    </row>
    <row r="165" spans="1:34" ht="19.5" customHeight="1">
      <c r="A165" s="352">
        <f t="shared" si="31"/>
        <v>165</v>
      </c>
      <c r="B165" s="1280"/>
      <c r="C165" s="1084"/>
      <c r="D165" s="1178"/>
      <c r="E165" s="1178"/>
      <c r="F165" s="1178"/>
      <c r="G165" s="632" t="s">
        <v>366</v>
      </c>
      <c r="H165" s="521"/>
      <c r="I165" s="827"/>
      <c r="J165" s="521"/>
      <c r="K165" s="522"/>
      <c r="L165" s="355">
        <f t="shared" si="43"/>
        <v>0</v>
      </c>
      <c r="N165" s="361"/>
      <c r="X165" s="334"/>
      <c r="AA165" s="236" t="str">
        <f>IF(OR(H165+I165-J165&lt;0,L165&lt;0),"ERROR","OK")</f>
        <v>OK</v>
      </c>
      <c r="AH165" s="354" t="str">
        <f>IF(OR(AA165="ERROR",AB165="ERROR",AC165="ERROR",AD165="ERROR",AE165="ERROR",AF165="ERROR"),CONCATENATE("Error en el concepto ",D162,G165," de la Hoja 3 Fila  ",A165),"")</f>
        <v/>
      </c>
    </row>
    <row r="166" spans="1:34" ht="31.5" customHeight="1">
      <c r="A166" s="352">
        <f t="shared" si="31"/>
        <v>166</v>
      </c>
      <c r="B166" s="1280"/>
      <c r="C166" s="1129" t="s">
        <v>32</v>
      </c>
      <c r="D166" s="1131"/>
      <c r="E166" s="1131"/>
      <c r="F166" s="1131"/>
      <c r="G166" s="1132"/>
      <c r="H166" s="540">
        <f>SUM(H167:H190)</f>
        <v>0</v>
      </c>
      <c r="I166" s="528">
        <f>SUM(I167:I190)</f>
        <v>0</v>
      </c>
      <c r="J166" s="528">
        <f>SUM(J167:J190)</f>
        <v>0</v>
      </c>
      <c r="K166" s="528">
        <f>SUM(K167:K190)</f>
        <v>0</v>
      </c>
      <c r="L166" s="540">
        <f>SUM(L167:L190)</f>
        <v>0</v>
      </c>
      <c r="N166" s="363">
        <f>SUM(N167:N190)</f>
        <v>0</v>
      </c>
      <c r="X166" s="334"/>
      <c r="AA166" s="236" t="str">
        <f>IF(OR(H166&lt;0,L166&lt;0),"ERROR","OK")</f>
        <v>OK</v>
      </c>
      <c r="AH166" s="354" t="str">
        <f>IF(OR(AA166="ERROR",AB166="ERROR",AC166="ERROR",AD166="ERROR",AE166="ERROR",AF166="ERROR"),CONCATENATE("Error en el concepto ",C166," de la Hoja 3 Fila  ",A166),"")</f>
        <v/>
      </c>
    </row>
    <row r="167" spans="1:34" ht="30" customHeight="1">
      <c r="A167" s="352">
        <f t="shared" si="31"/>
        <v>167</v>
      </c>
      <c r="B167" s="1280"/>
      <c r="C167" s="1083"/>
      <c r="D167" s="1133" t="s">
        <v>368</v>
      </c>
      <c r="E167" s="1133"/>
      <c r="F167" s="1133"/>
      <c r="G167" s="632" t="s">
        <v>675</v>
      </c>
      <c r="H167" s="521"/>
      <c r="I167" s="827"/>
      <c r="J167" s="521"/>
      <c r="K167" s="522"/>
      <c r="L167" s="355">
        <f t="shared" si="43"/>
        <v>0</v>
      </c>
      <c r="N167" s="361"/>
      <c r="X167" s="334"/>
      <c r="AA167" s="236" t="str">
        <f t="shared" ref="AA167:AA190" si="47">IF(OR(H167+I167-J167&lt;0,L167&lt;0),"ERROR","OK")</f>
        <v>OK</v>
      </c>
      <c r="AH167" s="354" t="str">
        <f>IF(OR(AA167="ERROR",AB167="ERROR",AC167="ERROR",AD167="ERROR",AE167="ERROR",AF167="ERROR"),CONCATENATE("Error en el concepto ",D167,G167," de la Hoja 3 Fila  ",A167),"")</f>
        <v/>
      </c>
    </row>
    <row r="168" spans="1:34" ht="30" customHeight="1">
      <c r="A168" s="352">
        <f t="shared" si="31"/>
        <v>168</v>
      </c>
      <c r="B168" s="1280"/>
      <c r="C168" s="1084"/>
      <c r="D168" s="1133"/>
      <c r="E168" s="1133"/>
      <c r="F168" s="1133"/>
      <c r="G168" s="632" t="s">
        <v>772</v>
      </c>
      <c r="H168" s="521"/>
      <c r="I168" s="827"/>
      <c r="J168" s="521"/>
      <c r="K168" s="522"/>
      <c r="L168" s="355">
        <f t="shared" si="43"/>
        <v>0</v>
      </c>
      <c r="N168" s="361"/>
      <c r="X168" s="334"/>
      <c r="AA168" s="236" t="str">
        <f t="shared" si="47"/>
        <v>OK</v>
      </c>
      <c r="AH168" s="354" t="str">
        <f>IF(OR(AA168="ERROR",AB168="ERROR",AC168="ERROR",AD168="ERROR",AE168="ERROR",AF168="ERROR"),CONCATENATE("Error en el concepto ",D167,G168," de la Hoja 3 Fila  ",A168),"")</f>
        <v/>
      </c>
    </row>
    <row r="169" spans="1:34" ht="30" customHeight="1">
      <c r="A169" s="352">
        <f t="shared" si="31"/>
        <v>169</v>
      </c>
      <c r="B169" s="1280"/>
      <c r="C169" s="1084"/>
      <c r="D169" s="1219" t="s">
        <v>369</v>
      </c>
      <c r="E169" s="1292"/>
      <c r="F169" s="1293"/>
      <c r="G169" s="632" t="s">
        <v>675</v>
      </c>
      <c r="H169" s="521"/>
      <c r="I169" s="827"/>
      <c r="J169" s="521"/>
      <c r="K169" s="522"/>
      <c r="L169" s="355">
        <f t="shared" si="43"/>
        <v>0</v>
      </c>
      <c r="N169" s="361"/>
      <c r="X169" s="334"/>
      <c r="AA169" s="236" t="str">
        <f t="shared" si="47"/>
        <v>OK</v>
      </c>
      <c r="AH169" s="354" t="str">
        <f t="shared" ref="AH169:AH173" si="48">IF(OR(AA169="ERROR",AB169="ERROR",AC169="ERROR",AD169="ERROR",AE169="ERROR",AF169="ERROR"),CONCATENATE("Error en el concepto ",D169,G169," de la Hoja 3 Fila  ",A169),"")</f>
        <v/>
      </c>
    </row>
    <row r="170" spans="1:34" ht="30" customHeight="1">
      <c r="A170" s="352">
        <f t="shared" ref="A170:A233" si="49">A169+1</f>
        <v>170</v>
      </c>
      <c r="B170" s="1280"/>
      <c r="C170" s="1084"/>
      <c r="D170" s="1297"/>
      <c r="E170" s="1298"/>
      <c r="F170" s="1299"/>
      <c r="G170" s="632" t="s">
        <v>772</v>
      </c>
      <c r="H170" s="521"/>
      <c r="I170" s="827"/>
      <c r="J170" s="521"/>
      <c r="K170" s="522"/>
      <c r="L170" s="355">
        <f t="shared" si="43"/>
        <v>0</v>
      </c>
      <c r="N170" s="361"/>
      <c r="X170" s="334"/>
      <c r="AA170" s="236" t="str">
        <f t="shared" si="47"/>
        <v>OK</v>
      </c>
      <c r="AH170" s="354" t="str">
        <f>IF(OR(AA170="ERROR",AB170="ERROR",AC170="ERROR",AD170="ERROR",AE170="ERROR",AF170="ERROR"),CONCATENATE("Error en el concepto ",D169,G170," de la Hoja 3 Fila  ",A170),"")</f>
        <v/>
      </c>
    </row>
    <row r="171" spans="1:34" ht="30" customHeight="1">
      <c r="A171" s="352">
        <f t="shared" si="49"/>
        <v>171</v>
      </c>
      <c r="B171" s="1280"/>
      <c r="C171" s="1084"/>
      <c r="D171" s="1219" t="s">
        <v>370</v>
      </c>
      <c r="E171" s="1292"/>
      <c r="F171" s="1293"/>
      <c r="G171" s="632" t="s">
        <v>675</v>
      </c>
      <c r="H171" s="521"/>
      <c r="I171" s="827"/>
      <c r="J171" s="521"/>
      <c r="K171" s="522"/>
      <c r="L171" s="355">
        <f t="shared" si="43"/>
        <v>0</v>
      </c>
      <c r="N171" s="361"/>
      <c r="X171" s="334"/>
      <c r="AA171" s="236" t="str">
        <f t="shared" si="47"/>
        <v>OK</v>
      </c>
      <c r="AH171" s="354" t="str">
        <f t="shared" si="48"/>
        <v/>
      </c>
    </row>
    <row r="172" spans="1:34" ht="30" customHeight="1">
      <c r="A172" s="352">
        <f t="shared" si="49"/>
        <v>172</v>
      </c>
      <c r="B172" s="1280"/>
      <c r="C172" s="1084"/>
      <c r="D172" s="1297"/>
      <c r="E172" s="1298"/>
      <c r="F172" s="1299"/>
      <c r="G172" s="632" t="s">
        <v>772</v>
      </c>
      <c r="H172" s="521"/>
      <c r="I172" s="827"/>
      <c r="J172" s="521"/>
      <c r="K172" s="522"/>
      <c r="L172" s="355">
        <f t="shared" si="43"/>
        <v>0</v>
      </c>
      <c r="N172" s="361"/>
      <c r="X172" s="334"/>
      <c r="AA172" s="236" t="str">
        <f t="shared" si="47"/>
        <v>OK</v>
      </c>
      <c r="AH172" s="354" t="str">
        <f>IF(OR(AA172="ERROR",AB172="ERROR",AC172="ERROR",AD172="ERROR",AE172="ERROR",AF172="ERROR"),CONCATENATE("Error en el concepto ",D171,G172," de la Hoja 3 Fila  ",A172),"")</f>
        <v/>
      </c>
    </row>
    <row r="173" spans="1:34" ht="30" customHeight="1">
      <c r="A173" s="352">
        <f t="shared" si="49"/>
        <v>173</v>
      </c>
      <c r="B173" s="1280"/>
      <c r="C173" s="1084"/>
      <c r="D173" s="1219" t="s">
        <v>371</v>
      </c>
      <c r="E173" s="1292"/>
      <c r="F173" s="1293"/>
      <c r="G173" s="632" t="s">
        <v>675</v>
      </c>
      <c r="H173" s="521"/>
      <c r="I173" s="827"/>
      <c r="J173" s="521"/>
      <c r="K173" s="522"/>
      <c r="L173" s="355">
        <f t="shared" si="43"/>
        <v>0</v>
      </c>
      <c r="N173" s="361"/>
      <c r="X173" s="334"/>
      <c r="AA173" s="236" t="str">
        <f t="shared" si="47"/>
        <v>OK</v>
      </c>
      <c r="AH173" s="354" t="str">
        <f t="shared" si="48"/>
        <v/>
      </c>
    </row>
    <row r="174" spans="1:34" ht="30" customHeight="1">
      <c r="A174" s="352">
        <f t="shared" si="49"/>
        <v>174</v>
      </c>
      <c r="B174" s="1280"/>
      <c r="C174" s="1084"/>
      <c r="D174" s="1297"/>
      <c r="E174" s="1298"/>
      <c r="F174" s="1299"/>
      <c r="G174" s="632" t="s">
        <v>772</v>
      </c>
      <c r="H174" s="521"/>
      <c r="I174" s="827"/>
      <c r="J174" s="521"/>
      <c r="K174" s="522"/>
      <c r="L174" s="355">
        <f t="shared" si="43"/>
        <v>0</v>
      </c>
      <c r="N174" s="361"/>
      <c r="X174" s="334"/>
      <c r="AA174" s="236" t="str">
        <f t="shared" si="47"/>
        <v>OK</v>
      </c>
      <c r="AH174" s="354" t="str">
        <f>IF(OR(AA174="ERROR",AB174="ERROR",AC174="ERROR",AD174="ERROR",AE174="ERROR",AF174="ERROR"),CONCATENATE("Error en el concepto ",D173,G174," de la Hoja 3 Fila  ",A174),"")</f>
        <v/>
      </c>
    </row>
    <row r="175" spans="1:34" ht="28.5" customHeight="1">
      <c r="A175" s="352">
        <f t="shared" si="49"/>
        <v>175</v>
      </c>
      <c r="B175" s="1280"/>
      <c r="C175" s="1084"/>
      <c r="D175" s="1094" t="s">
        <v>372</v>
      </c>
      <c r="E175" s="1152"/>
      <c r="F175" s="1152"/>
      <c r="G175" s="1095"/>
      <c r="H175" s="521"/>
      <c r="I175" s="827"/>
      <c r="J175" s="521"/>
      <c r="K175" s="522"/>
      <c r="L175" s="355">
        <f t="shared" si="43"/>
        <v>0</v>
      </c>
      <c r="N175" s="361"/>
      <c r="X175" s="334"/>
      <c r="AA175" s="236" t="str">
        <f t="shared" si="47"/>
        <v>OK</v>
      </c>
      <c r="AH175" s="354" t="str">
        <f>IF(OR(AA175="ERROR",AB175="ERROR",AC175="ERROR",AD175="ERROR",AE175="ERROR",AF175="ERROR"),CONCATENATE("Error en el concepto ",D175," de la Hoja 3 Fila  ",A175),"")</f>
        <v/>
      </c>
    </row>
    <row r="176" spans="1:34" ht="30.75" customHeight="1">
      <c r="A176" s="352">
        <f t="shared" si="49"/>
        <v>176</v>
      </c>
      <c r="B176" s="1280"/>
      <c r="C176" s="1084"/>
      <c r="D176" s="1219" t="s">
        <v>186</v>
      </c>
      <c r="E176" s="1292"/>
      <c r="F176" s="1293"/>
      <c r="G176" s="632" t="s">
        <v>675</v>
      </c>
      <c r="H176" s="521"/>
      <c r="I176" s="827"/>
      <c r="J176" s="521"/>
      <c r="K176" s="522"/>
      <c r="L176" s="355">
        <f t="shared" si="43"/>
        <v>0</v>
      </c>
      <c r="N176" s="361"/>
      <c r="X176" s="334"/>
      <c r="AA176" s="236" t="str">
        <f t="shared" si="47"/>
        <v>OK</v>
      </c>
      <c r="AH176" s="354" t="str">
        <f>IF(OR(AA176="ERROR",AB176="ERROR",AC176="ERROR",AD176="ERROR",AE176="ERROR",AF176="ERROR"),CONCATENATE("Error en el concepto ",D176," ",G176," de la Hoja 3 Fila  ",A176),"")</f>
        <v/>
      </c>
    </row>
    <row r="177" spans="1:183" ht="30.75" customHeight="1">
      <c r="A177" s="352">
        <f t="shared" si="49"/>
        <v>177</v>
      </c>
      <c r="B177" s="1280"/>
      <c r="C177" s="1084"/>
      <c r="D177" s="1297"/>
      <c r="E177" s="1298"/>
      <c r="F177" s="1299"/>
      <c r="G177" s="632" t="s">
        <v>772</v>
      </c>
      <c r="H177" s="521"/>
      <c r="I177" s="827"/>
      <c r="J177" s="521"/>
      <c r="K177" s="522"/>
      <c r="L177" s="355">
        <f t="shared" si="43"/>
        <v>0</v>
      </c>
      <c r="N177" s="361"/>
      <c r="X177" s="334"/>
      <c r="AA177" s="236" t="str">
        <f t="shared" si="47"/>
        <v>OK</v>
      </c>
      <c r="AH177" s="354" t="str">
        <f>IF(OR(AA177="ERROR",AB177="ERROR",AC177="ERROR",AD177="ERROR",AE177="ERROR",AF177="ERROR"),CONCATENATE("Error en el concepto ",D176," ",G177," de la Hoja 3 Fila  ",A177),"")</f>
        <v/>
      </c>
    </row>
    <row r="178" spans="1:183" ht="30.75" customHeight="1">
      <c r="A178" s="352">
        <f t="shared" si="49"/>
        <v>178</v>
      </c>
      <c r="B178" s="1280"/>
      <c r="C178" s="1084"/>
      <c r="D178" s="1282" t="s">
        <v>94</v>
      </c>
      <c r="E178" s="1283"/>
      <c r="F178" s="1133" t="s">
        <v>6</v>
      </c>
      <c r="G178" s="1133"/>
      <c r="H178" s="521"/>
      <c r="I178" s="827"/>
      <c r="J178" s="521"/>
      <c r="K178" s="531"/>
      <c r="L178" s="355">
        <f t="shared" si="43"/>
        <v>0</v>
      </c>
      <c r="N178" s="361"/>
      <c r="X178" s="334"/>
      <c r="AA178" s="236" t="str">
        <f t="shared" si="47"/>
        <v>OK</v>
      </c>
      <c r="AH178" s="354" t="str">
        <f>IF(OR(AA178="ERROR",AB178="ERROR",AC178="ERROR",AD178="ERROR",AE178="ERROR",AF178="ERROR"),CONCATENATE("Error en el concepto ",$D$178," ",F178," de la Hoja 3 Fila  ",A178),"")</f>
        <v/>
      </c>
    </row>
    <row r="179" spans="1:183" ht="23.25" customHeight="1">
      <c r="A179" s="352">
        <f t="shared" si="49"/>
        <v>179</v>
      </c>
      <c r="B179" s="1280"/>
      <c r="C179" s="1084"/>
      <c r="D179" s="1284"/>
      <c r="E179" s="1285"/>
      <c r="F179" s="1133" t="s">
        <v>12</v>
      </c>
      <c r="G179" s="1133"/>
      <c r="H179" s="521"/>
      <c r="I179" s="827"/>
      <c r="J179" s="521"/>
      <c r="K179" s="531"/>
      <c r="L179" s="355">
        <f t="shared" si="43"/>
        <v>0</v>
      </c>
      <c r="N179" s="361"/>
      <c r="X179" s="334"/>
      <c r="AA179" s="236" t="str">
        <f t="shared" si="47"/>
        <v>OK</v>
      </c>
      <c r="AH179" s="354" t="str">
        <f t="shared" ref="AH179:AH190" si="50">IF(OR(AA179="ERROR",AB179="ERROR",AC179="ERROR",AD179="ERROR",AE179="ERROR",AF179="ERROR"),CONCATENATE("Error en el concepto ",$D$178," ",F179," de la Hoja 3 Fila  ",A179),"")</f>
        <v/>
      </c>
    </row>
    <row r="180" spans="1:183" ht="23.25" customHeight="1">
      <c r="A180" s="352">
        <f t="shared" si="49"/>
        <v>180</v>
      </c>
      <c r="B180" s="1280"/>
      <c r="C180" s="1084"/>
      <c r="D180" s="1284"/>
      <c r="E180" s="1285"/>
      <c r="F180" s="1133" t="s">
        <v>374</v>
      </c>
      <c r="G180" s="1133"/>
      <c r="H180" s="521"/>
      <c r="I180" s="827"/>
      <c r="J180" s="521"/>
      <c r="K180" s="531"/>
      <c r="L180" s="355">
        <f t="shared" si="43"/>
        <v>0</v>
      </c>
      <c r="N180" s="361"/>
      <c r="X180" s="334"/>
      <c r="AA180" s="236" t="str">
        <f t="shared" si="47"/>
        <v>OK</v>
      </c>
      <c r="AH180" s="354" t="str">
        <f t="shared" si="50"/>
        <v/>
      </c>
    </row>
    <row r="181" spans="1:183" ht="30.75" customHeight="1">
      <c r="A181" s="352">
        <f t="shared" si="49"/>
        <v>181</v>
      </c>
      <c r="B181" s="1280"/>
      <c r="C181" s="1084"/>
      <c r="D181" s="1284"/>
      <c r="E181" s="1285"/>
      <c r="F181" s="1133" t="s">
        <v>375</v>
      </c>
      <c r="G181" s="1133"/>
      <c r="H181" s="521"/>
      <c r="I181" s="827"/>
      <c r="J181" s="521"/>
      <c r="K181" s="531"/>
      <c r="L181" s="355">
        <f t="shared" si="43"/>
        <v>0</v>
      </c>
      <c r="N181" s="361"/>
      <c r="X181" s="334"/>
      <c r="AA181" s="236" t="str">
        <f t="shared" si="47"/>
        <v>OK</v>
      </c>
      <c r="AH181" s="354" t="str">
        <f t="shared" si="50"/>
        <v/>
      </c>
    </row>
    <row r="182" spans="1:183" ht="30.75" customHeight="1">
      <c r="A182" s="352">
        <f t="shared" si="49"/>
        <v>182</v>
      </c>
      <c r="B182" s="1280"/>
      <c r="C182" s="1084"/>
      <c r="D182" s="1284"/>
      <c r="E182" s="1285"/>
      <c r="F182" s="1133" t="s">
        <v>376</v>
      </c>
      <c r="G182" s="1133"/>
      <c r="H182" s="521"/>
      <c r="I182" s="827"/>
      <c r="J182" s="521"/>
      <c r="K182" s="531"/>
      <c r="L182" s="355">
        <f t="shared" si="43"/>
        <v>0</v>
      </c>
      <c r="N182" s="361"/>
      <c r="X182" s="334"/>
      <c r="AA182" s="236" t="str">
        <f t="shared" si="47"/>
        <v>OK</v>
      </c>
      <c r="AH182" s="354" t="str">
        <f t="shared" si="50"/>
        <v/>
      </c>
    </row>
    <row r="183" spans="1:183" ht="30.75" customHeight="1">
      <c r="A183" s="352">
        <f t="shared" si="49"/>
        <v>183</v>
      </c>
      <c r="B183" s="1280"/>
      <c r="C183" s="1084"/>
      <c r="D183" s="1284"/>
      <c r="E183" s="1285"/>
      <c r="F183" s="1133" t="s">
        <v>11</v>
      </c>
      <c r="G183" s="1133"/>
      <c r="H183" s="521"/>
      <c r="I183" s="827"/>
      <c r="J183" s="521"/>
      <c r="K183" s="531"/>
      <c r="L183" s="355">
        <f t="shared" si="43"/>
        <v>0</v>
      </c>
      <c r="N183" s="361"/>
      <c r="X183" s="334"/>
      <c r="AA183" s="236" t="str">
        <f t="shared" si="47"/>
        <v>OK</v>
      </c>
      <c r="AH183" s="354" t="str">
        <f t="shared" si="50"/>
        <v/>
      </c>
    </row>
    <row r="184" spans="1:183" ht="30.75" customHeight="1">
      <c r="A184" s="352">
        <f t="shared" si="49"/>
        <v>184</v>
      </c>
      <c r="B184" s="1280"/>
      <c r="C184" s="1084"/>
      <c r="D184" s="1284"/>
      <c r="E184" s="1285"/>
      <c r="F184" s="1133" t="s">
        <v>377</v>
      </c>
      <c r="G184" s="1133"/>
      <c r="H184" s="521"/>
      <c r="I184" s="827"/>
      <c r="J184" s="521"/>
      <c r="K184" s="531"/>
      <c r="L184" s="355">
        <f t="shared" si="43"/>
        <v>0</v>
      </c>
      <c r="N184" s="361"/>
      <c r="X184" s="334"/>
      <c r="AA184" s="236" t="str">
        <f t="shared" si="47"/>
        <v>OK</v>
      </c>
      <c r="AH184" s="354" t="str">
        <f t="shared" si="50"/>
        <v/>
      </c>
    </row>
    <row r="185" spans="1:183" ht="30.75" customHeight="1">
      <c r="A185" s="352">
        <f t="shared" si="49"/>
        <v>185</v>
      </c>
      <c r="B185" s="1280"/>
      <c r="C185" s="1084"/>
      <c r="D185" s="1284"/>
      <c r="E185" s="1285"/>
      <c r="F185" s="1133" t="s">
        <v>378</v>
      </c>
      <c r="G185" s="1133"/>
      <c r="H185" s="521"/>
      <c r="I185" s="827"/>
      <c r="J185" s="521"/>
      <c r="K185" s="531"/>
      <c r="L185" s="355">
        <f t="shared" si="43"/>
        <v>0</v>
      </c>
      <c r="N185" s="361"/>
      <c r="X185" s="334"/>
      <c r="AA185" s="236" t="str">
        <f t="shared" si="47"/>
        <v>OK</v>
      </c>
      <c r="AH185" s="354" t="str">
        <f t="shared" si="50"/>
        <v/>
      </c>
    </row>
    <row r="186" spans="1:183" ht="30.75" customHeight="1">
      <c r="A186" s="352">
        <f t="shared" si="49"/>
        <v>186</v>
      </c>
      <c r="B186" s="1280"/>
      <c r="C186" s="1084"/>
      <c r="D186" s="1284"/>
      <c r="E186" s="1285"/>
      <c r="F186" s="1133" t="s">
        <v>379</v>
      </c>
      <c r="G186" s="1133"/>
      <c r="H186" s="521"/>
      <c r="I186" s="827"/>
      <c r="J186" s="521"/>
      <c r="K186" s="531"/>
      <c r="L186" s="355">
        <f t="shared" si="43"/>
        <v>0</v>
      </c>
      <c r="N186" s="361"/>
      <c r="X186" s="334"/>
      <c r="AA186" s="236" t="str">
        <f t="shared" si="47"/>
        <v>OK</v>
      </c>
      <c r="AH186" s="354" t="str">
        <f t="shared" si="50"/>
        <v/>
      </c>
    </row>
    <row r="187" spans="1:183" ht="30.75" customHeight="1">
      <c r="A187" s="352">
        <f t="shared" si="49"/>
        <v>187</v>
      </c>
      <c r="B187" s="1280"/>
      <c r="C187" s="1084"/>
      <c r="D187" s="1284"/>
      <c r="E187" s="1285"/>
      <c r="F187" s="1133" t="s">
        <v>380</v>
      </c>
      <c r="G187" s="1133"/>
      <c r="H187" s="521"/>
      <c r="I187" s="827"/>
      <c r="J187" s="521"/>
      <c r="K187" s="531"/>
      <c r="L187" s="355">
        <f t="shared" si="43"/>
        <v>0</v>
      </c>
      <c r="N187" s="361"/>
      <c r="X187" s="334"/>
      <c r="AA187" s="236" t="str">
        <f t="shared" si="47"/>
        <v>OK</v>
      </c>
      <c r="AH187" s="354" t="str">
        <f t="shared" si="50"/>
        <v/>
      </c>
    </row>
    <row r="188" spans="1:183" ht="30.75" customHeight="1">
      <c r="A188" s="352">
        <f t="shared" si="49"/>
        <v>188</v>
      </c>
      <c r="B188" s="1280"/>
      <c r="C188" s="1084"/>
      <c r="D188" s="1284"/>
      <c r="E188" s="1285"/>
      <c r="F188" s="1133" t="s">
        <v>381</v>
      </c>
      <c r="G188" s="1133"/>
      <c r="H188" s="521"/>
      <c r="I188" s="827"/>
      <c r="J188" s="521"/>
      <c r="K188" s="531"/>
      <c r="L188" s="355">
        <f t="shared" si="43"/>
        <v>0</v>
      </c>
      <c r="N188" s="361"/>
      <c r="X188" s="334"/>
      <c r="AA188" s="236" t="str">
        <f t="shared" si="47"/>
        <v>OK</v>
      </c>
      <c r="AH188" s="354" t="str">
        <f t="shared" si="50"/>
        <v/>
      </c>
    </row>
    <row r="189" spans="1:183" ht="30.75" customHeight="1">
      <c r="A189" s="352">
        <f t="shared" si="49"/>
        <v>189</v>
      </c>
      <c r="B189" s="1280"/>
      <c r="C189" s="1084"/>
      <c r="D189" s="1284"/>
      <c r="E189" s="1285"/>
      <c r="F189" s="1133" t="s">
        <v>382</v>
      </c>
      <c r="G189" s="1133"/>
      <c r="H189" s="521"/>
      <c r="I189" s="827"/>
      <c r="J189" s="521"/>
      <c r="K189" s="531"/>
      <c r="L189" s="355">
        <f t="shared" si="43"/>
        <v>0</v>
      </c>
      <c r="N189" s="361"/>
      <c r="X189" s="334"/>
      <c r="AA189" s="236" t="str">
        <f t="shared" si="47"/>
        <v>OK</v>
      </c>
      <c r="AH189" s="354" t="str">
        <f t="shared" si="50"/>
        <v/>
      </c>
    </row>
    <row r="190" spans="1:183" ht="30.75" customHeight="1">
      <c r="A190" s="352">
        <f t="shared" si="49"/>
        <v>190</v>
      </c>
      <c r="B190" s="1280"/>
      <c r="C190" s="1085"/>
      <c r="D190" s="1286"/>
      <c r="E190" s="1287"/>
      <c r="F190" s="1133" t="s">
        <v>180</v>
      </c>
      <c r="G190" s="1133"/>
      <c r="H190" s="521"/>
      <c r="I190" s="827"/>
      <c r="J190" s="521"/>
      <c r="K190" s="541"/>
      <c r="L190" s="355">
        <f t="shared" si="43"/>
        <v>0</v>
      </c>
      <c r="N190" s="361"/>
      <c r="X190" s="334"/>
      <c r="AA190" s="236" t="str">
        <f t="shared" si="47"/>
        <v>OK</v>
      </c>
      <c r="AH190" s="354" t="str">
        <f t="shared" si="50"/>
        <v/>
      </c>
    </row>
    <row r="191" spans="1:183" s="375" customFormat="1" ht="30" customHeight="1">
      <c r="A191" s="352">
        <f t="shared" si="49"/>
        <v>191</v>
      </c>
      <c r="B191" s="1280"/>
      <c r="C191" s="1229" t="s">
        <v>95</v>
      </c>
      <c r="D191" s="1158"/>
      <c r="E191" s="1158"/>
      <c r="F191" s="1158"/>
      <c r="G191" s="1159"/>
      <c r="H191" s="540">
        <f>SUM(H192:H203)</f>
        <v>0</v>
      </c>
      <c r="I191" s="528">
        <f t="shared" ref="I191:L191" si="51">SUM(I192:I203)</f>
        <v>0</v>
      </c>
      <c r="J191" s="528">
        <f t="shared" si="51"/>
        <v>0</v>
      </c>
      <c r="K191" s="528">
        <f t="shared" si="51"/>
        <v>0</v>
      </c>
      <c r="L191" s="540">
        <f t="shared" si="51"/>
        <v>0</v>
      </c>
      <c r="M191" s="350"/>
      <c r="N191" s="363">
        <f>SUM(N192:N203)</f>
        <v>0</v>
      </c>
      <c r="O191" s="350"/>
      <c r="P191" s="350"/>
      <c r="Q191" s="350"/>
      <c r="R191" s="350"/>
      <c r="S191" s="350"/>
      <c r="T191" s="350"/>
      <c r="U191" s="350"/>
      <c r="V191" s="350"/>
      <c r="W191" s="350"/>
      <c r="X191" s="350"/>
      <c r="Y191" s="374"/>
      <c r="Z191" s="374"/>
      <c r="AA191" s="236" t="str">
        <f>IF(OR(H191&lt;0,L191&lt;0),"ERROR","OK")</f>
        <v>OK</v>
      </c>
      <c r="AB191" s="374"/>
      <c r="AC191" s="374"/>
      <c r="AD191" s="374"/>
      <c r="AE191" s="374"/>
      <c r="AF191" s="374"/>
      <c r="AG191" s="374"/>
      <c r="AH191" s="354" t="str">
        <f>IF(OR(AA191="ERROR",AB191="ERROR",AC191="ERROR",AD191="ERROR",AE191="ERROR",AF191="ERROR"),CONCATENATE("Error en el concepto ",C191," de la Hoja 3 Fila  ",A191),"")</f>
        <v/>
      </c>
      <c r="AI191" s="374"/>
      <c r="AJ191" s="374"/>
      <c r="AK191" s="374"/>
      <c r="AL191" s="374"/>
      <c r="AM191" s="374"/>
      <c r="AN191" s="374"/>
      <c r="AO191" s="374"/>
      <c r="AP191" s="374"/>
      <c r="AQ191" s="374"/>
      <c r="AR191" s="374"/>
      <c r="AS191" s="374"/>
      <c r="AT191" s="374"/>
      <c r="AU191" s="374"/>
      <c r="AV191" s="374"/>
      <c r="AW191" s="374"/>
      <c r="AX191" s="374"/>
      <c r="AY191" s="374"/>
      <c r="AZ191" s="374"/>
      <c r="BA191" s="374"/>
      <c r="BB191" s="374"/>
      <c r="BC191" s="374"/>
      <c r="BD191" s="374"/>
      <c r="BE191" s="374"/>
      <c r="BF191" s="374"/>
      <c r="BG191" s="374"/>
      <c r="BH191" s="374"/>
      <c r="BI191" s="374"/>
      <c r="BJ191" s="374"/>
      <c r="BK191" s="374"/>
      <c r="BL191" s="374"/>
      <c r="BM191" s="374"/>
      <c r="BN191" s="374"/>
      <c r="BO191" s="374"/>
      <c r="BP191" s="374"/>
      <c r="BQ191" s="374"/>
      <c r="BR191" s="374"/>
      <c r="BS191" s="374"/>
      <c r="BT191" s="374"/>
      <c r="BU191" s="374"/>
      <c r="BV191" s="374"/>
      <c r="BW191" s="374"/>
      <c r="BX191" s="374"/>
      <c r="BY191" s="374"/>
      <c r="BZ191" s="374"/>
      <c r="CA191" s="374"/>
      <c r="CB191" s="374"/>
      <c r="CC191" s="374"/>
      <c r="CD191" s="374"/>
      <c r="CE191" s="374"/>
      <c r="CF191" s="374"/>
      <c r="CG191" s="374"/>
      <c r="CH191" s="374"/>
      <c r="CI191" s="374"/>
      <c r="CJ191" s="374"/>
      <c r="CK191" s="374"/>
      <c r="CL191" s="374"/>
      <c r="CM191" s="374"/>
      <c r="CN191" s="374"/>
      <c r="CO191" s="374"/>
      <c r="CP191" s="374"/>
      <c r="CQ191" s="374"/>
      <c r="CR191" s="374"/>
      <c r="CS191" s="374"/>
      <c r="CT191" s="374"/>
      <c r="CU191" s="374"/>
      <c r="CV191" s="374"/>
      <c r="CW191" s="374"/>
      <c r="CX191" s="374"/>
      <c r="CY191" s="374"/>
      <c r="CZ191" s="374"/>
      <c r="DA191" s="374"/>
      <c r="DB191" s="374"/>
      <c r="DC191" s="374"/>
      <c r="DD191" s="374"/>
      <c r="DE191" s="374"/>
      <c r="DF191" s="374"/>
      <c r="DG191" s="374"/>
      <c r="DH191" s="374"/>
      <c r="DI191" s="374"/>
      <c r="DJ191" s="374"/>
      <c r="DK191" s="374"/>
      <c r="DL191" s="374"/>
      <c r="DM191" s="374"/>
      <c r="DN191" s="374"/>
      <c r="DO191" s="374"/>
      <c r="DP191" s="374"/>
      <c r="DQ191" s="374"/>
      <c r="DR191" s="374"/>
      <c r="DS191" s="374"/>
      <c r="DT191" s="374"/>
      <c r="DU191" s="374"/>
      <c r="DV191" s="374"/>
      <c r="DW191" s="374"/>
      <c r="DX191" s="374"/>
      <c r="DY191" s="374"/>
      <c r="DZ191" s="374"/>
      <c r="EA191" s="374"/>
      <c r="EB191" s="374"/>
      <c r="EC191" s="374"/>
      <c r="ED191" s="374"/>
      <c r="EE191" s="374"/>
      <c r="EF191" s="374"/>
      <c r="EG191" s="374"/>
      <c r="EH191" s="374"/>
      <c r="EI191" s="374"/>
      <c r="EJ191" s="374"/>
      <c r="EK191" s="374"/>
      <c r="EL191" s="374"/>
      <c r="EM191" s="374"/>
      <c r="EN191" s="374"/>
      <c r="EO191" s="374"/>
      <c r="EP191" s="374"/>
      <c r="EQ191" s="374"/>
      <c r="ER191" s="374"/>
      <c r="ES191" s="374"/>
      <c r="ET191" s="374"/>
      <c r="EU191" s="374"/>
      <c r="EV191" s="374"/>
      <c r="EW191" s="374"/>
      <c r="EX191" s="374"/>
      <c r="EY191" s="374"/>
      <c r="EZ191" s="374"/>
      <c r="FA191" s="374"/>
      <c r="FB191" s="374"/>
      <c r="FC191" s="374"/>
      <c r="FD191" s="374"/>
      <c r="FE191" s="374"/>
      <c r="FF191" s="374"/>
      <c r="FG191" s="374"/>
      <c r="FH191" s="374"/>
      <c r="FI191" s="374"/>
      <c r="FJ191" s="374"/>
      <c r="FK191" s="374"/>
      <c r="FL191" s="374"/>
      <c r="FM191" s="374"/>
      <c r="FN191" s="374"/>
      <c r="FO191" s="374"/>
      <c r="FP191" s="374"/>
      <c r="FQ191" s="374"/>
      <c r="FR191" s="374"/>
      <c r="FS191" s="374"/>
      <c r="FT191" s="374"/>
      <c r="FU191" s="374"/>
      <c r="FV191" s="374"/>
      <c r="FW191" s="374"/>
      <c r="FX191" s="374"/>
      <c r="FY191" s="374"/>
      <c r="FZ191" s="374"/>
      <c r="GA191" s="374"/>
    </row>
    <row r="192" spans="1:183" s="375" customFormat="1" ht="24.75" customHeight="1">
      <c r="A192" s="352">
        <f t="shared" si="49"/>
        <v>192</v>
      </c>
      <c r="B192" s="1280"/>
      <c r="C192" s="1083"/>
      <c r="D192" s="1133" t="s">
        <v>247</v>
      </c>
      <c r="E192" s="1133"/>
      <c r="F192" s="1133"/>
      <c r="G192" s="1133"/>
      <c r="H192" s="521"/>
      <c r="I192" s="827"/>
      <c r="J192" s="521"/>
      <c r="K192" s="326"/>
      <c r="L192" s="355">
        <f t="shared" si="43"/>
        <v>0</v>
      </c>
      <c r="M192" s="350"/>
      <c r="N192" s="376"/>
      <c r="O192" s="350"/>
      <c r="P192" s="350"/>
      <c r="Q192" s="350"/>
      <c r="R192" s="350"/>
      <c r="S192" s="350"/>
      <c r="T192" s="350"/>
      <c r="U192" s="350"/>
      <c r="V192" s="350"/>
      <c r="W192" s="350"/>
      <c r="X192" s="350"/>
      <c r="Y192" s="374"/>
      <c r="Z192" s="374"/>
      <c r="AA192" s="236" t="str">
        <f t="shared" ref="AA192:AA202" si="52">IF(OR(H192+I192-J192&lt;0,L192&lt;0),"ERROR","OK")</f>
        <v>OK</v>
      </c>
      <c r="AB192" s="374"/>
      <c r="AC192" s="374"/>
      <c r="AD192" s="374"/>
      <c r="AE192" s="374"/>
      <c r="AF192" s="374"/>
      <c r="AG192" s="374"/>
      <c r="AH192" s="354" t="str">
        <f t="shared" si="41"/>
        <v/>
      </c>
      <c r="AI192" s="374"/>
      <c r="AJ192" s="374"/>
      <c r="AK192" s="374"/>
      <c r="AL192" s="374"/>
      <c r="AM192" s="374"/>
      <c r="AN192" s="374"/>
      <c r="AO192" s="374"/>
      <c r="AP192" s="374"/>
      <c r="AQ192" s="374"/>
      <c r="AR192" s="374"/>
      <c r="AS192" s="374"/>
      <c r="AT192" s="374"/>
      <c r="AU192" s="374"/>
      <c r="AV192" s="374"/>
      <c r="AW192" s="374"/>
      <c r="AX192" s="374"/>
      <c r="AY192" s="374"/>
      <c r="AZ192" s="374"/>
      <c r="BA192" s="374"/>
      <c r="BB192" s="374"/>
      <c r="BC192" s="374"/>
      <c r="BD192" s="374"/>
      <c r="BE192" s="374"/>
      <c r="BF192" s="374"/>
      <c r="BG192" s="374"/>
      <c r="BH192" s="374"/>
      <c r="BI192" s="374"/>
      <c r="BJ192" s="374"/>
      <c r="BK192" s="374"/>
      <c r="BL192" s="374"/>
      <c r="BM192" s="374"/>
      <c r="BN192" s="374"/>
      <c r="BO192" s="374"/>
      <c r="BP192" s="374"/>
      <c r="BQ192" s="374"/>
      <c r="BR192" s="374"/>
      <c r="BS192" s="374"/>
      <c r="BT192" s="374"/>
      <c r="BU192" s="374"/>
      <c r="BV192" s="374"/>
      <c r="BW192" s="374"/>
      <c r="BX192" s="374"/>
      <c r="BY192" s="374"/>
      <c r="BZ192" s="374"/>
      <c r="CA192" s="374"/>
      <c r="CB192" s="374"/>
      <c r="CC192" s="374"/>
      <c r="CD192" s="374"/>
      <c r="CE192" s="374"/>
      <c r="CF192" s="374"/>
      <c r="CG192" s="374"/>
      <c r="CH192" s="374"/>
      <c r="CI192" s="374"/>
      <c r="CJ192" s="374"/>
      <c r="CK192" s="374"/>
      <c r="CL192" s="374"/>
      <c r="CM192" s="374"/>
      <c r="CN192" s="374"/>
      <c r="CO192" s="374"/>
      <c r="CP192" s="374"/>
      <c r="CQ192" s="374"/>
      <c r="CR192" s="374"/>
      <c r="CS192" s="374"/>
      <c r="CT192" s="374"/>
      <c r="CU192" s="374"/>
      <c r="CV192" s="374"/>
      <c r="CW192" s="374"/>
      <c r="CX192" s="374"/>
      <c r="CY192" s="374"/>
      <c r="CZ192" s="374"/>
      <c r="DA192" s="374"/>
      <c r="DB192" s="374"/>
      <c r="DC192" s="374"/>
      <c r="DD192" s="374"/>
      <c r="DE192" s="374"/>
      <c r="DF192" s="374"/>
      <c r="DG192" s="374"/>
      <c r="DH192" s="374"/>
      <c r="DI192" s="374"/>
      <c r="DJ192" s="374"/>
      <c r="DK192" s="374"/>
      <c r="DL192" s="374"/>
      <c r="DM192" s="374"/>
      <c r="DN192" s="374"/>
      <c r="DO192" s="374"/>
      <c r="DP192" s="374"/>
      <c r="DQ192" s="374"/>
      <c r="DR192" s="374"/>
      <c r="DS192" s="374"/>
      <c r="DT192" s="374"/>
      <c r="DU192" s="374"/>
      <c r="DV192" s="374"/>
      <c r="DW192" s="374"/>
      <c r="DX192" s="374"/>
      <c r="DY192" s="374"/>
      <c r="DZ192" s="374"/>
      <c r="EA192" s="374"/>
      <c r="EB192" s="374"/>
      <c r="EC192" s="374"/>
      <c r="ED192" s="374"/>
      <c r="EE192" s="374"/>
      <c r="EF192" s="374"/>
      <c r="EG192" s="374"/>
      <c r="EH192" s="374"/>
      <c r="EI192" s="374"/>
      <c r="EJ192" s="374"/>
      <c r="EK192" s="374"/>
      <c r="EL192" s="374"/>
      <c r="EM192" s="374"/>
      <c r="EN192" s="374"/>
      <c r="EO192" s="374"/>
      <c r="EP192" s="374"/>
      <c r="EQ192" s="374"/>
      <c r="ER192" s="374"/>
      <c r="ES192" s="374"/>
      <c r="ET192" s="374"/>
      <c r="EU192" s="374"/>
      <c r="EV192" s="374"/>
      <c r="EW192" s="374"/>
      <c r="EX192" s="374"/>
      <c r="EY192" s="374"/>
      <c r="EZ192" s="374"/>
      <c r="FA192" s="374"/>
      <c r="FB192" s="374"/>
      <c r="FC192" s="374"/>
      <c r="FD192" s="374"/>
      <c r="FE192" s="374"/>
      <c r="FF192" s="374"/>
      <c r="FG192" s="374"/>
      <c r="FH192" s="374"/>
      <c r="FI192" s="374"/>
      <c r="FJ192" s="374"/>
      <c r="FK192" s="374"/>
      <c r="FL192" s="374"/>
      <c r="FM192" s="374"/>
      <c r="FN192" s="374"/>
      <c r="FO192" s="374"/>
      <c r="FP192" s="374"/>
      <c r="FQ192" s="374"/>
      <c r="FR192" s="374"/>
      <c r="FS192" s="374"/>
      <c r="FT192" s="374"/>
      <c r="FU192" s="374"/>
      <c r="FV192" s="374"/>
      <c r="FW192" s="374"/>
      <c r="FX192" s="374"/>
      <c r="FY192" s="374"/>
      <c r="FZ192" s="374"/>
      <c r="GA192" s="374"/>
    </row>
    <row r="193" spans="1:183" s="375" customFormat="1" ht="21.75" customHeight="1">
      <c r="A193" s="352">
        <f t="shared" si="49"/>
        <v>193</v>
      </c>
      <c r="B193" s="1280"/>
      <c r="C193" s="1134"/>
      <c r="D193" s="1133" t="s">
        <v>29</v>
      </c>
      <c r="E193" s="1133"/>
      <c r="F193" s="1133"/>
      <c r="G193" s="1133"/>
      <c r="H193" s="521"/>
      <c r="I193" s="827"/>
      <c r="J193" s="521"/>
      <c r="K193" s="326"/>
      <c r="L193" s="355">
        <f t="shared" si="43"/>
        <v>0</v>
      </c>
      <c r="M193" s="350"/>
      <c r="N193" s="376"/>
      <c r="O193" s="350"/>
      <c r="P193" s="350"/>
      <c r="Q193" s="350"/>
      <c r="R193" s="350"/>
      <c r="S193" s="350"/>
      <c r="T193" s="350"/>
      <c r="U193" s="350"/>
      <c r="V193" s="350"/>
      <c r="W193" s="350"/>
      <c r="X193" s="350"/>
      <c r="Y193" s="374"/>
      <c r="Z193" s="374"/>
      <c r="AA193" s="236" t="str">
        <f t="shared" si="52"/>
        <v>OK</v>
      </c>
      <c r="AB193" s="374"/>
      <c r="AC193" s="374"/>
      <c r="AD193" s="374"/>
      <c r="AE193" s="374"/>
      <c r="AF193" s="374"/>
      <c r="AG193" s="374"/>
      <c r="AH193" s="354" t="str">
        <f t="shared" si="41"/>
        <v/>
      </c>
      <c r="AI193" s="374"/>
      <c r="AJ193" s="374"/>
      <c r="AK193" s="374"/>
      <c r="AL193" s="374"/>
      <c r="AM193" s="374"/>
      <c r="AN193" s="374"/>
      <c r="AO193" s="374"/>
      <c r="AP193" s="374"/>
      <c r="AQ193" s="374"/>
      <c r="AR193" s="374"/>
      <c r="AS193" s="374"/>
      <c r="AT193" s="374"/>
      <c r="AU193" s="374"/>
      <c r="AV193" s="374"/>
      <c r="AW193" s="374"/>
      <c r="AX193" s="374"/>
      <c r="AY193" s="374"/>
      <c r="AZ193" s="374"/>
      <c r="BA193" s="374"/>
      <c r="BB193" s="374"/>
      <c r="BC193" s="374"/>
      <c r="BD193" s="374"/>
      <c r="BE193" s="374"/>
      <c r="BF193" s="374"/>
      <c r="BG193" s="374"/>
      <c r="BH193" s="374"/>
      <c r="BI193" s="374"/>
      <c r="BJ193" s="374"/>
      <c r="BK193" s="374"/>
      <c r="BL193" s="374"/>
      <c r="BM193" s="374"/>
      <c r="BN193" s="374"/>
      <c r="BO193" s="374"/>
      <c r="BP193" s="374"/>
      <c r="BQ193" s="374"/>
      <c r="BR193" s="374"/>
      <c r="BS193" s="374"/>
      <c r="BT193" s="374"/>
      <c r="BU193" s="374"/>
      <c r="BV193" s="374"/>
      <c r="BW193" s="374"/>
      <c r="BX193" s="374"/>
      <c r="BY193" s="374"/>
      <c r="BZ193" s="374"/>
      <c r="CA193" s="374"/>
      <c r="CB193" s="374"/>
      <c r="CC193" s="374"/>
      <c r="CD193" s="374"/>
      <c r="CE193" s="374"/>
      <c r="CF193" s="374"/>
      <c r="CG193" s="374"/>
      <c r="CH193" s="374"/>
      <c r="CI193" s="374"/>
      <c r="CJ193" s="374"/>
      <c r="CK193" s="374"/>
      <c r="CL193" s="374"/>
      <c r="CM193" s="374"/>
      <c r="CN193" s="374"/>
      <c r="CO193" s="374"/>
      <c r="CP193" s="374"/>
      <c r="CQ193" s="374"/>
      <c r="CR193" s="374"/>
      <c r="CS193" s="374"/>
      <c r="CT193" s="374"/>
      <c r="CU193" s="374"/>
      <c r="CV193" s="374"/>
      <c r="CW193" s="374"/>
      <c r="CX193" s="374"/>
      <c r="CY193" s="374"/>
      <c r="CZ193" s="374"/>
      <c r="DA193" s="374"/>
      <c r="DB193" s="374"/>
      <c r="DC193" s="374"/>
      <c r="DD193" s="374"/>
      <c r="DE193" s="374"/>
      <c r="DF193" s="374"/>
      <c r="DG193" s="374"/>
      <c r="DH193" s="374"/>
      <c r="DI193" s="374"/>
      <c r="DJ193" s="374"/>
      <c r="DK193" s="374"/>
      <c r="DL193" s="374"/>
      <c r="DM193" s="374"/>
      <c r="DN193" s="374"/>
      <c r="DO193" s="374"/>
      <c r="DP193" s="374"/>
      <c r="DQ193" s="374"/>
      <c r="DR193" s="374"/>
      <c r="DS193" s="374"/>
      <c r="DT193" s="374"/>
      <c r="DU193" s="374"/>
      <c r="DV193" s="374"/>
      <c r="DW193" s="374"/>
      <c r="DX193" s="374"/>
      <c r="DY193" s="374"/>
      <c r="DZ193" s="374"/>
      <c r="EA193" s="374"/>
      <c r="EB193" s="374"/>
      <c r="EC193" s="374"/>
      <c r="ED193" s="374"/>
      <c r="EE193" s="374"/>
      <c r="EF193" s="374"/>
      <c r="EG193" s="374"/>
      <c r="EH193" s="374"/>
      <c r="EI193" s="374"/>
      <c r="EJ193" s="374"/>
      <c r="EK193" s="374"/>
      <c r="EL193" s="374"/>
      <c r="EM193" s="374"/>
      <c r="EN193" s="374"/>
      <c r="EO193" s="374"/>
      <c r="EP193" s="374"/>
      <c r="EQ193" s="374"/>
      <c r="ER193" s="374"/>
      <c r="ES193" s="374"/>
      <c r="ET193" s="374"/>
      <c r="EU193" s="374"/>
      <c r="EV193" s="374"/>
      <c r="EW193" s="374"/>
      <c r="EX193" s="374"/>
      <c r="EY193" s="374"/>
      <c r="EZ193" s="374"/>
      <c r="FA193" s="374"/>
      <c r="FB193" s="374"/>
      <c r="FC193" s="374"/>
      <c r="FD193" s="374"/>
      <c r="FE193" s="374"/>
      <c r="FF193" s="374"/>
      <c r="FG193" s="374"/>
      <c r="FH193" s="374"/>
      <c r="FI193" s="374"/>
      <c r="FJ193" s="374"/>
      <c r="FK193" s="374"/>
      <c r="FL193" s="374"/>
      <c r="FM193" s="374"/>
      <c r="FN193" s="374"/>
      <c r="FO193" s="374"/>
      <c r="FP193" s="374"/>
      <c r="FQ193" s="374"/>
      <c r="FR193" s="374"/>
      <c r="FS193" s="374"/>
      <c r="FT193" s="374"/>
      <c r="FU193" s="374"/>
      <c r="FV193" s="374"/>
      <c r="FW193" s="374"/>
      <c r="FX193" s="374"/>
      <c r="FY193" s="374"/>
      <c r="FZ193" s="374"/>
      <c r="GA193" s="374"/>
    </row>
    <row r="194" spans="1:183" s="375" customFormat="1" ht="21.75" customHeight="1">
      <c r="A194" s="352">
        <f t="shared" si="49"/>
        <v>194</v>
      </c>
      <c r="B194" s="1280"/>
      <c r="C194" s="1134"/>
      <c r="D194" s="1133" t="s">
        <v>383</v>
      </c>
      <c r="E194" s="1133"/>
      <c r="F194" s="1133"/>
      <c r="G194" s="1133"/>
      <c r="H194" s="521"/>
      <c r="I194" s="827"/>
      <c r="J194" s="521"/>
      <c r="K194" s="326"/>
      <c r="L194" s="355">
        <f t="shared" si="43"/>
        <v>0</v>
      </c>
      <c r="M194" s="350"/>
      <c r="N194" s="376"/>
      <c r="O194" s="350"/>
      <c r="P194" s="350"/>
      <c r="Q194" s="350"/>
      <c r="R194" s="350"/>
      <c r="S194" s="350"/>
      <c r="T194" s="350"/>
      <c r="U194" s="350"/>
      <c r="V194" s="350"/>
      <c r="W194" s="350"/>
      <c r="X194" s="350"/>
      <c r="Y194" s="374"/>
      <c r="Z194" s="374"/>
      <c r="AA194" s="236" t="str">
        <f t="shared" si="52"/>
        <v>OK</v>
      </c>
      <c r="AB194" s="374"/>
      <c r="AC194" s="374"/>
      <c r="AD194" s="374"/>
      <c r="AE194" s="374"/>
      <c r="AF194" s="374"/>
      <c r="AG194" s="374"/>
      <c r="AH194" s="354" t="str">
        <f t="shared" si="41"/>
        <v/>
      </c>
      <c r="AI194" s="374"/>
      <c r="AJ194" s="374"/>
      <c r="AK194" s="374"/>
      <c r="AL194" s="374"/>
      <c r="AM194" s="374"/>
      <c r="AN194" s="374"/>
      <c r="AO194" s="374"/>
      <c r="AP194" s="374"/>
      <c r="AQ194" s="374"/>
      <c r="AR194" s="374"/>
      <c r="AS194" s="374"/>
      <c r="AT194" s="374"/>
      <c r="AU194" s="374"/>
      <c r="AV194" s="374"/>
      <c r="AW194" s="374"/>
      <c r="AX194" s="374"/>
      <c r="AY194" s="374"/>
      <c r="AZ194" s="374"/>
      <c r="BA194" s="374"/>
      <c r="BB194" s="374"/>
      <c r="BC194" s="374"/>
      <c r="BD194" s="374"/>
      <c r="BE194" s="374"/>
      <c r="BF194" s="374"/>
      <c r="BG194" s="374"/>
      <c r="BH194" s="374"/>
      <c r="BI194" s="374"/>
      <c r="BJ194" s="374"/>
      <c r="BK194" s="374"/>
      <c r="BL194" s="374"/>
      <c r="BM194" s="374"/>
      <c r="BN194" s="374"/>
      <c r="BO194" s="374"/>
      <c r="BP194" s="374"/>
      <c r="BQ194" s="374"/>
      <c r="BR194" s="374"/>
      <c r="BS194" s="374"/>
      <c r="BT194" s="374"/>
      <c r="BU194" s="374"/>
      <c r="BV194" s="374"/>
      <c r="BW194" s="374"/>
      <c r="BX194" s="374"/>
      <c r="BY194" s="374"/>
      <c r="BZ194" s="374"/>
      <c r="CA194" s="374"/>
      <c r="CB194" s="374"/>
      <c r="CC194" s="374"/>
      <c r="CD194" s="374"/>
      <c r="CE194" s="374"/>
      <c r="CF194" s="374"/>
      <c r="CG194" s="374"/>
      <c r="CH194" s="374"/>
      <c r="CI194" s="374"/>
      <c r="CJ194" s="374"/>
      <c r="CK194" s="374"/>
      <c r="CL194" s="374"/>
      <c r="CM194" s="374"/>
      <c r="CN194" s="374"/>
      <c r="CO194" s="374"/>
      <c r="CP194" s="374"/>
      <c r="CQ194" s="374"/>
      <c r="CR194" s="374"/>
      <c r="CS194" s="374"/>
      <c r="CT194" s="374"/>
      <c r="CU194" s="374"/>
      <c r="CV194" s="374"/>
      <c r="CW194" s="374"/>
      <c r="CX194" s="374"/>
      <c r="CY194" s="374"/>
      <c r="CZ194" s="374"/>
      <c r="DA194" s="374"/>
      <c r="DB194" s="374"/>
      <c r="DC194" s="374"/>
      <c r="DD194" s="374"/>
      <c r="DE194" s="374"/>
      <c r="DF194" s="374"/>
      <c r="DG194" s="374"/>
      <c r="DH194" s="374"/>
      <c r="DI194" s="374"/>
      <c r="DJ194" s="374"/>
      <c r="DK194" s="374"/>
      <c r="DL194" s="374"/>
      <c r="DM194" s="374"/>
      <c r="DN194" s="374"/>
      <c r="DO194" s="374"/>
      <c r="DP194" s="374"/>
      <c r="DQ194" s="374"/>
      <c r="DR194" s="374"/>
      <c r="DS194" s="374"/>
      <c r="DT194" s="374"/>
      <c r="DU194" s="374"/>
      <c r="DV194" s="374"/>
      <c r="DW194" s="374"/>
      <c r="DX194" s="374"/>
      <c r="DY194" s="374"/>
      <c r="DZ194" s="374"/>
      <c r="EA194" s="374"/>
      <c r="EB194" s="374"/>
      <c r="EC194" s="374"/>
      <c r="ED194" s="374"/>
      <c r="EE194" s="374"/>
      <c r="EF194" s="374"/>
      <c r="EG194" s="374"/>
      <c r="EH194" s="374"/>
      <c r="EI194" s="374"/>
      <c r="EJ194" s="374"/>
      <c r="EK194" s="374"/>
      <c r="EL194" s="374"/>
      <c r="EM194" s="374"/>
      <c r="EN194" s="374"/>
      <c r="EO194" s="374"/>
      <c r="EP194" s="374"/>
      <c r="EQ194" s="374"/>
      <c r="ER194" s="374"/>
      <c r="ES194" s="374"/>
      <c r="ET194" s="374"/>
      <c r="EU194" s="374"/>
      <c r="EV194" s="374"/>
      <c r="EW194" s="374"/>
      <c r="EX194" s="374"/>
      <c r="EY194" s="374"/>
      <c r="EZ194" s="374"/>
      <c r="FA194" s="374"/>
      <c r="FB194" s="374"/>
      <c r="FC194" s="374"/>
      <c r="FD194" s="374"/>
      <c r="FE194" s="374"/>
      <c r="FF194" s="374"/>
      <c r="FG194" s="374"/>
      <c r="FH194" s="374"/>
      <c r="FI194" s="374"/>
      <c r="FJ194" s="374"/>
      <c r="FK194" s="374"/>
      <c r="FL194" s="374"/>
      <c r="FM194" s="374"/>
      <c r="FN194" s="374"/>
      <c r="FO194" s="374"/>
      <c r="FP194" s="374"/>
      <c r="FQ194" s="374"/>
      <c r="FR194" s="374"/>
      <c r="FS194" s="374"/>
      <c r="FT194" s="374"/>
      <c r="FU194" s="374"/>
      <c r="FV194" s="374"/>
      <c r="FW194" s="374"/>
      <c r="FX194" s="374"/>
      <c r="FY194" s="374"/>
      <c r="FZ194" s="374"/>
      <c r="GA194" s="374"/>
    </row>
    <row r="195" spans="1:183" s="375" customFormat="1" ht="21.75" customHeight="1">
      <c r="A195" s="352">
        <f t="shared" si="49"/>
        <v>195</v>
      </c>
      <c r="B195" s="1280"/>
      <c r="C195" s="1134"/>
      <c r="D195" s="1094" t="s">
        <v>367</v>
      </c>
      <c r="E195" s="1047"/>
      <c r="F195" s="1047"/>
      <c r="G195" s="1048"/>
      <c r="H195" s="521"/>
      <c r="I195" s="827"/>
      <c r="J195" s="521"/>
      <c r="K195" s="326"/>
      <c r="L195" s="355">
        <f t="shared" si="43"/>
        <v>0</v>
      </c>
      <c r="M195" s="350"/>
      <c r="N195" s="376"/>
      <c r="O195" s="350"/>
      <c r="P195" s="350"/>
      <c r="Q195" s="350"/>
      <c r="R195" s="350"/>
      <c r="S195" s="350"/>
      <c r="T195" s="350"/>
      <c r="U195" s="350"/>
      <c r="V195" s="350"/>
      <c r="W195" s="350"/>
      <c r="X195" s="350"/>
      <c r="Y195" s="374"/>
      <c r="Z195" s="374"/>
      <c r="AA195" s="236" t="str">
        <f t="shared" si="52"/>
        <v>OK</v>
      </c>
      <c r="AB195" s="374"/>
      <c r="AC195" s="374"/>
      <c r="AD195" s="374"/>
      <c r="AE195" s="374"/>
      <c r="AF195" s="374"/>
      <c r="AG195" s="374"/>
      <c r="AH195" s="354" t="str">
        <f t="shared" si="41"/>
        <v/>
      </c>
      <c r="AI195" s="374"/>
      <c r="AJ195" s="374"/>
      <c r="AK195" s="374"/>
      <c r="AL195" s="374"/>
      <c r="AM195" s="374"/>
      <c r="AN195" s="374"/>
      <c r="AO195" s="374"/>
      <c r="AP195" s="374"/>
      <c r="AQ195" s="374"/>
      <c r="AR195" s="374"/>
      <c r="AS195" s="374"/>
      <c r="AT195" s="374"/>
      <c r="AU195" s="374"/>
      <c r="AV195" s="374"/>
      <c r="AW195" s="374"/>
      <c r="AX195" s="374"/>
      <c r="AY195" s="374"/>
      <c r="AZ195" s="374"/>
      <c r="BA195" s="374"/>
      <c r="BB195" s="374"/>
      <c r="BC195" s="374"/>
      <c r="BD195" s="374"/>
      <c r="BE195" s="374"/>
      <c r="BF195" s="374"/>
      <c r="BG195" s="374"/>
      <c r="BH195" s="374"/>
      <c r="BI195" s="374"/>
      <c r="BJ195" s="374"/>
      <c r="BK195" s="374"/>
      <c r="BL195" s="374"/>
      <c r="BM195" s="374"/>
      <c r="BN195" s="374"/>
      <c r="BO195" s="374"/>
      <c r="BP195" s="374"/>
      <c r="BQ195" s="374"/>
      <c r="BR195" s="374"/>
      <c r="BS195" s="374"/>
      <c r="BT195" s="374"/>
      <c r="BU195" s="374"/>
      <c r="BV195" s="374"/>
      <c r="BW195" s="374"/>
      <c r="BX195" s="374"/>
      <c r="BY195" s="374"/>
      <c r="BZ195" s="374"/>
      <c r="CA195" s="374"/>
      <c r="CB195" s="374"/>
      <c r="CC195" s="374"/>
      <c r="CD195" s="374"/>
      <c r="CE195" s="374"/>
      <c r="CF195" s="374"/>
      <c r="CG195" s="374"/>
      <c r="CH195" s="374"/>
      <c r="CI195" s="374"/>
      <c r="CJ195" s="374"/>
      <c r="CK195" s="374"/>
      <c r="CL195" s="374"/>
      <c r="CM195" s="374"/>
      <c r="CN195" s="374"/>
      <c r="CO195" s="374"/>
      <c r="CP195" s="374"/>
      <c r="CQ195" s="374"/>
      <c r="CR195" s="374"/>
      <c r="CS195" s="374"/>
      <c r="CT195" s="374"/>
      <c r="CU195" s="374"/>
      <c r="CV195" s="374"/>
      <c r="CW195" s="374"/>
      <c r="CX195" s="374"/>
      <c r="CY195" s="374"/>
      <c r="CZ195" s="374"/>
      <c r="DA195" s="374"/>
      <c r="DB195" s="374"/>
      <c r="DC195" s="374"/>
      <c r="DD195" s="374"/>
      <c r="DE195" s="374"/>
      <c r="DF195" s="374"/>
      <c r="DG195" s="374"/>
      <c r="DH195" s="374"/>
      <c r="DI195" s="374"/>
      <c r="DJ195" s="374"/>
      <c r="DK195" s="374"/>
      <c r="DL195" s="374"/>
      <c r="DM195" s="374"/>
      <c r="DN195" s="374"/>
      <c r="DO195" s="374"/>
      <c r="DP195" s="374"/>
      <c r="DQ195" s="374"/>
      <c r="DR195" s="374"/>
      <c r="DS195" s="374"/>
      <c r="DT195" s="374"/>
      <c r="DU195" s="374"/>
      <c r="DV195" s="374"/>
      <c r="DW195" s="374"/>
      <c r="DX195" s="374"/>
      <c r="DY195" s="374"/>
      <c r="DZ195" s="374"/>
      <c r="EA195" s="374"/>
      <c r="EB195" s="374"/>
      <c r="EC195" s="374"/>
      <c r="ED195" s="374"/>
      <c r="EE195" s="374"/>
      <c r="EF195" s="374"/>
      <c r="EG195" s="374"/>
      <c r="EH195" s="374"/>
      <c r="EI195" s="374"/>
      <c r="EJ195" s="374"/>
      <c r="EK195" s="374"/>
      <c r="EL195" s="374"/>
      <c r="EM195" s="374"/>
      <c r="EN195" s="374"/>
      <c r="EO195" s="374"/>
      <c r="EP195" s="374"/>
      <c r="EQ195" s="374"/>
      <c r="ER195" s="374"/>
      <c r="ES195" s="374"/>
      <c r="ET195" s="374"/>
      <c r="EU195" s="374"/>
      <c r="EV195" s="374"/>
      <c r="EW195" s="374"/>
      <c r="EX195" s="374"/>
      <c r="EY195" s="374"/>
      <c r="EZ195" s="374"/>
      <c r="FA195" s="374"/>
      <c r="FB195" s="374"/>
      <c r="FC195" s="374"/>
      <c r="FD195" s="374"/>
      <c r="FE195" s="374"/>
      <c r="FF195" s="374"/>
      <c r="FG195" s="374"/>
      <c r="FH195" s="374"/>
      <c r="FI195" s="374"/>
      <c r="FJ195" s="374"/>
      <c r="FK195" s="374"/>
      <c r="FL195" s="374"/>
      <c r="FM195" s="374"/>
      <c r="FN195" s="374"/>
      <c r="FO195" s="374"/>
      <c r="FP195" s="374"/>
      <c r="FQ195" s="374"/>
      <c r="FR195" s="374"/>
      <c r="FS195" s="374"/>
      <c r="FT195" s="374"/>
      <c r="FU195" s="374"/>
      <c r="FV195" s="374"/>
      <c r="FW195" s="374"/>
      <c r="FX195" s="374"/>
      <c r="FY195" s="374"/>
      <c r="FZ195" s="374"/>
      <c r="GA195" s="374"/>
    </row>
    <row r="196" spans="1:183" s="375" customFormat="1" ht="30" customHeight="1">
      <c r="A196" s="352">
        <f t="shared" si="49"/>
        <v>196</v>
      </c>
      <c r="B196" s="1280"/>
      <c r="C196" s="1134"/>
      <c r="D196" s="1219" t="s">
        <v>384</v>
      </c>
      <c r="E196" s="1128"/>
      <c r="F196" s="1133" t="s">
        <v>313</v>
      </c>
      <c r="G196" s="1133"/>
      <c r="H196" s="521"/>
      <c r="I196" s="827"/>
      <c r="J196" s="521"/>
      <c r="K196" s="326"/>
      <c r="L196" s="355">
        <f t="shared" si="43"/>
        <v>0</v>
      </c>
      <c r="M196" s="350"/>
      <c r="N196" s="376"/>
      <c r="O196" s="350"/>
      <c r="P196" s="350"/>
      <c r="Q196" s="350"/>
      <c r="R196" s="350"/>
      <c r="S196" s="350"/>
      <c r="T196" s="350"/>
      <c r="U196" s="350"/>
      <c r="V196" s="350"/>
      <c r="W196" s="350"/>
      <c r="X196" s="350"/>
      <c r="Y196" s="374"/>
      <c r="Z196" s="374"/>
      <c r="AA196" s="236" t="str">
        <f t="shared" si="52"/>
        <v>OK</v>
      </c>
      <c r="AB196" s="374"/>
      <c r="AC196" s="374"/>
      <c r="AD196" s="374"/>
      <c r="AE196" s="374"/>
      <c r="AF196" s="374"/>
      <c r="AG196" s="374"/>
      <c r="AH196" s="354" t="str">
        <f>IF(OR(AA196="ERROR",AB196="ERROR",AC196="ERROR",AD196="ERROR",AE196="ERROR",AF196="ERROR"),CONCATENATE("Error en el concepto ",D196," ",F196," de la Hoja 3 Fila  ",A196),"")</f>
        <v/>
      </c>
      <c r="AI196" s="374"/>
      <c r="AJ196" s="374"/>
      <c r="AK196" s="374"/>
      <c r="AL196" s="374"/>
      <c r="AM196" s="374"/>
      <c r="AN196" s="374"/>
      <c r="AO196" s="374"/>
      <c r="AP196" s="374"/>
      <c r="AQ196" s="374"/>
      <c r="AR196" s="374"/>
      <c r="AS196" s="374"/>
      <c r="AT196" s="374"/>
      <c r="AU196" s="374"/>
      <c r="AV196" s="374"/>
      <c r="AW196" s="374"/>
      <c r="AX196" s="374"/>
      <c r="AY196" s="374"/>
      <c r="AZ196" s="374"/>
      <c r="BA196" s="374"/>
      <c r="BB196" s="374"/>
      <c r="BC196" s="374"/>
      <c r="BD196" s="374"/>
      <c r="BE196" s="374"/>
      <c r="BF196" s="374"/>
      <c r="BG196" s="374"/>
      <c r="BH196" s="374"/>
      <c r="BI196" s="374"/>
      <c r="BJ196" s="374"/>
      <c r="BK196" s="374"/>
      <c r="BL196" s="374"/>
      <c r="BM196" s="374"/>
      <c r="BN196" s="374"/>
      <c r="BO196" s="374"/>
      <c r="BP196" s="374"/>
      <c r="BQ196" s="374"/>
      <c r="BR196" s="374"/>
      <c r="BS196" s="374"/>
      <c r="BT196" s="374"/>
      <c r="BU196" s="374"/>
      <c r="BV196" s="374"/>
      <c r="BW196" s="374"/>
      <c r="BX196" s="374"/>
      <c r="BY196" s="374"/>
      <c r="BZ196" s="374"/>
      <c r="CA196" s="374"/>
      <c r="CB196" s="374"/>
      <c r="CC196" s="374"/>
      <c r="CD196" s="374"/>
      <c r="CE196" s="374"/>
      <c r="CF196" s="374"/>
      <c r="CG196" s="374"/>
      <c r="CH196" s="374"/>
      <c r="CI196" s="374"/>
      <c r="CJ196" s="374"/>
      <c r="CK196" s="374"/>
      <c r="CL196" s="374"/>
      <c r="CM196" s="374"/>
      <c r="CN196" s="374"/>
      <c r="CO196" s="374"/>
      <c r="CP196" s="374"/>
      <c r="CQ196" s="374"/>
      <c r="CR196" s="374"/>
      <c r="CS196" s="374"/>
      <c r="CT196" s="374"/>
      <c r="CU196" s="374"/>
      <c r="CV196" s="374"/>
      <c r="CW196" s="374"/>
      <c r="CX196" s="374"/>
      <c r="CY196" s="374"/>
      <c r="CZ196" s="374"/>
      <c r="DA196" s="374"/>
      <c r="DB196" s="374"/>
      <c r="DC196" s="374"/>
      <c r="DD196" s="374"/>
      <c r="DE196" s="374"/>
      <c r="DF196" s="374"/>
      <c r="DG196" s="374"/>
      <c r="DH196" s="374"/>
      <c r="DI196" s="374"/>
      <c r="DJ196" s="374"/>
      <c r="DK196" s="374"/>
      <c r="DL196" s="374"/>
      <c r="DM196" s="374"/>
      <c r="DN196" s="374"/>
      <c r="DO196" s="374"/>
      <c r="DP196" s="374"/>
      <c r="DQ196" s="374"/>
      <c r="DR196" s="374"/>
      <c r="DS196" s="374"/>
      <c r="DT196" s="374"/>
      <c r="DU196" s="374"/>
      <c r="DV196" s="374"/>
      <c r="DW196" s="374"/>
      <c r="DX196" s="374"/>
      <c r="DY196" s="374"/>
      <c r="DZ196" s="374"/>
      <c r="EA196" s="374"/>
      <c r="EB196" s="374"/>
      <c r="EC196" s="374"/>
      <c r="ED196" s="374"/>
      <c r="EE196" s="374"/>
      <c r="EF196" s="374"/>
      <c r="EG196" s="374"/>
      <c r="EH196" s="374"/>
      <c r="EI196" s="374"/>
      <c r="EJ196" s="374"/>
      <c r="EK196" s="374"/>
      <c r="EL196" s="374"/>
      <c r="EM196" s="374"/>
      <c r="EN196" s="374"/>
      <c r="EO196" s="374"/>
      <c r="EP196" s="374"/>
      <c r="EQ196" s="374"/>
      <c r="ER196" s="374"/>
      <c r="ES196" s="374"/>
      <c r="ET196" s="374"/>
      <c r="EU196" s="374"/>
      <c r="EV196" s="374"/>
      <c r="EW196" s="374"/>
      <c r="EX196" s="374"/>
      <c r="EY196" s="374"/>
      <c r="EZ196" s="374"/>
      <c r="FA196" s="374"/>
      <c r="FB196" s="374"/>
      <c r="FC196" s="374"/>
      <c r="FD196" s="374"/>
      <c r="FE196" s="374"/>
      <c r="FF196" s="374"/>
      <c r="FG196" s="374"/>
      <c r="FH196" s="374"/>
      <c r="FI196" s="374"/>
      <c r="FJ196" s="374"/>
      <c r="FK196" s="374"/>
      <c r="FL196" s="374"/>
      <c r="FM196" s="374"/>
      <c r="FN196" s="374"/>
      <c r="FO196" s="374"/>
      <c r="FP196" s="374"/>
      <c r="FQ196" s="374"/>
      <c r="FR196" s="374"/>
      <c r="FS196" s="374"/>
      <c r="FT196" s="374"/>
      <c r="FU196" s="374"/>
      <c r="FV196" s="374"/>
      <c r="FW196" s="374"/>
      <c r="FX196" s="374"/>
      <c r="FY196" s="374"/>
      <c r="FZ196" s="374"/>
      <c r="GA196" s="374"/>
    </row>
    <row r="197" spans="1:183" s="375" customFormat="1" ht="30" customHeight="1">
      <c r="A197" s="352">
        <f t="shared" si="49"/>
        <v>197</v>
      </c>
      <c r="B197" s="1280"/>
      <c r="C197" s="1134"/>
      <c r="D197" s="1220"/>
      <c r="E197" s="1221"/>
      <c r="F197" s="1133" t="s">
        <v>385</v>
      </c>
      <c r="G197" s="1133"/>
      <c r="H197" s="521"/>
      <c r="I197" s="827"/>
      <c r="J197" s="521"/>
      <c r="K197" s="326"/>
      <c r="L197" s="355">
        <f t="shared" si="43"/>
        <v>0</v>
      </c>
      <c r="M197" s="350"/>
      <c r="N197" s="376"/>
      <c r="O197" s="350"/>
      <c r="P197" s="350"/>
      <c r="Q197" s="350"/>
      <c r="R197" s="350"/>
      <c r="S197" s="350"/>
      <c r="T197" s="350"/>
      <c r="U197" s="350"/>
      <c r="V197" s="350"/>
      <c r="W197" s="350"/>
      <c r="X197" s="350"/>
      <c r="Y197" s="374"/>
      <c r="Z197" s="374"/>
      <c r="AA197" s="236" t="str">
        <f t="shared" si="52"/>
        <v>OK</v>
      </c>
      <c r="AB197" s="374"/>
      <c r="AC197" s="374"/>
      <c r="AD197" s="374"/>
      <c r="AE197" s="374"/>
      <c r="AF197" s="374"/>
      <c r="AG197" s="374"/>
      <c r="AH197" s="354" t="str">
        <f>IF(OR(AA197="ERROR",AB197="ERROR",AC197="ERROR",AD197="ERROR",AE197="ERROR",AF197="ERROR"),CONCATENATE("Error en el concepto ",D196," ",F197," de la Hoja 3 Fila  ",A197),"")</f>
        <v/>
      </c>
      <c r="AI197" s="374"/>
      <c r="AJ197" s="374"/>
      <c r="AK197" s="374"/>
      <c r="AL197" s="374"/>
      <c r="AM197" s="374"/>
      <c r="AN197" s="374"/>
      <c r="AO197" s="374"/>
      <c r="AP197" s="374"/>
      <c r="AQ197" s="374"/>
      <c r="AR197" s="374"/>
      <c r="AS197" s="374"/>
      <c r="AT197" s="374"/>
      <c r="AU197" s="374"/>
      <c r="AV197" s="374"/>
      <c r="AW197" s="374"/>
      <c r="AX197" s="374"/>
      <c r="AY197" s="374"/>
      <c r="AZ197" s="374"/>
      <c r="BA197" s="374"/>
      <c r="BB197" s="374"/>
      <c r="BC197" s="374"/>
      <c r="BD197" s="374"/>
      <c r="BE197" s="374"/>
      <c r="BF197" s="374"/>
      <c r="BG197" s="374"/>
      <c r="BH197" s="374"/>
      <c r="BI197" s="374"/>
      <c r="BJ197" s="374"/>
      <c r="BK197" s="374"/>
      <c r="BL197" s="374"/>
      <c r="BM197" s="374"/>
      <c r="BN197" s="374"/>
      <c r="BO197" s="374"/>
      <c r="BP197" s="374"/>
      <c r="BQ197" s="374"/>
      <c r="BR197" s="374"/>
      <c r="BS197" s="374"/>
      <c r="BT197" s="374"/>
      <c r="BU197" s="374"/>
      <c r="BV197" s="374"/>
      <c r="BW197" s="374"/>
      <c r="BX197" s="374"/>
      <c r="BY197" s="374"/>
      <c r="BZ197" s="374"/>
      <c r="CA197" s="374"/>
      <c r="CB197" s="374"/>
      <c r="CC197" s="374"/>
      <c r="CD197" s="374"/>
      <c r="CE197" s="374"/>
      <c r="CF197" s="374"/>
      <c r="CG197" s="374"/>
      <c r="CH197" s="374"/>
      <c r="CI197" s="374"/>
      <c r="CJ197" s="374"/>
      <c r="CK197" s="374"/>
      <c r="CL197" s="374"/>
      <c r="CM197" s="374"/>
      <c r="CN197" s="374"/>
      <c r="CO197" s="374"/>
      <c r="CP197" s="374"/>
      <c r="CQ197" s="374"/>
      <c r="CR197" s="374"/>
      <c r="CS197" s="374"/>
      <c r="CT197" s="374"/>
      <c r="CU197" s="374"/>
      <c r="CV197" s="374"/>
      <c r="CW197" s="374"/>
      <c r="CX197" s="374"/>
      <c r="CY197" s="374"/>
      <c r="CZ197" s="374"/>
      <c r="DA197" s="374"/>
      <c r="DB197" s="374"/>
      <c r="DC197" s="374"/>
      <c r="DD197" s="374"/>
      <c r="DE197" s="374"/>
      <c r="DF197" s="374"/>
      <c r="DG197" s="374"/>
      <c r="DH197" s="374"/>
      <c r="DI197" s="374"/>
      <c r="DJ197" s="374"/>
      <c r="DK197" s="374"/>
      <c r="DL197" s="374"/>
      <c r="DM197" s="374"/>
      <c r="DN197" s="374"/>
      <c r="DO197" s="374"/>
      <c r="DP197" s="374"/>
      <c r="DQ197" s="374"/>
      <c r="DR197" s="374"/>
      <c r="DS197" s="374"/>
      <c r="DT197" s="374"/>
      <c r="DU197" s="374"/>
      <c r="DV197" s="374"/>
      <c r="DW197" s="374"/>
      <c r="DX197" s="374"/>
      <c r="DY197" s="374"/>
      <c r="DZ197" s="374"/>
      <c r="EA197" s="374"/>
      <c r="EB197" s="374"/>
      <c r="EC197" s="374"/>
      <c r="ED197" s="374"/>
      <c r="EE197" s="374"/>
      <c r="EF197" s="374"/>
      <c r="EG197" s="374"/>
      <c r="EH197" s="374"/>
      <c r="EI197" s="374"/>
      <c r="EJ197" s="374"/>
      <c r="EK197" s="374"/>
      <c r="EL197" s="374"/>
      <c r="EM197" s="374"/>
      <c r="EN197" s="374"/>
      <c r="EO197" s="374"/>
      <c r="EP197" s="374"/>
      <c r="EQ197" s="374"/>
      <c r="ER197" s="374"/>
      <c r="ES197" s="374"/>
      <c r="ET197" s="374"/>
      <c r="EU197" s="374"/>
      <c r="EV197" s="374"/>
      <c r="EW197" s="374"/>
      <c r="EX197" s="374"/>
      <c r="EY197" s="374"/>
      <c r="EZ197" s="374"/>
      <c r="FA197" s="374"/>
      <c r="FB197" s="374"/>
      <c r="FC197" s="374"/>
      <c r="FD197" s="374"/>
      <c r="FE197" s="374"/>
      <c r="FF197" s="374"/>
      <c r="FG197" s="374"/>
      <c r="FH197" s="374"/>
      <c r="FI197" s="374"/>
      <c r="FJ197" s="374"/>
      <c r="FK197" s="374"/>
      <c r="FL197" s="374"/>
      <c r="FM197" s="374"/>
      <c r="FN197" s="374"/>
      <c r="FO197" s="374"/>
      <c r="FP197" s="374"/>
      <c r="FQ197" s="374"/>
      <c r="FR197" s="374"/>
      <c r="FS197" s="374"/>
      <c r="FT197" s="374"/>
      <c r="FU197" s="374"/>
      <c r="FV197" s="374"/>
      <c r="FW197" s="374"/>
      <c r="FX197" s="374"/>
      <c r="FY197" s="374"/>
      <c r="FZ197" s="374"/>
      <c r="GA197" s="374"/>
    </row>
    <row r="198" spans="1:183" s="375" customFormat="1" ht="30" customHeight="1">
      <c r="A198" s="352">
        <f t="shared" si="49"/>
        <v>198</v>
      </c>
      <c r="B198" s="1280"/>
      <c r="C198" s="1134"/>
      <c r="D198" s="1302"/>
      <c r="E198" s="1301"/>
      <c r="F198" s="1133" t="s">
        <v>314</v>
      </c>
      <c r="G198" s="1133"/>
      <c r="H198" s="521"/>
      <c r="I198" s="827"/>
      <c r="J198" s="521"/>
      <c r="K198" s="326"/>
      <c r="L198" s="355">
        <f t="shared" si="43"/>
        <v>0</v>
      </c>
      <c r="M198" s="350"/>
      <c r="N198" s="376"/>
      <c r="O198" s="350"/>
      <c r="P198" s="350"/>
      <c r="Q198" s="350"/>
      <c r="R198" s="350"/>
      <c r="S198" s="350"/>
      <c r="T198" s="350"/>
      <c r="U198" s="350"/>
      <c r="V198" s="350"/>
      <c r="W198" s="350"/>
      <c r="X198" s="350"/>
      <c r="Y198" s="374"/>
      <c r="Z198" s="374"/>
      <c r="AA198" s="236" t="str">
        <f t="shared" si="52"/>
        <v>OK</v>
      </c>
      <c r="AB198" s="374"/>
      <c r="AC198" s="374"/>
      <c r="AD198" s="374"/>
      <c r="AE198" s="374"/>
      <c r="AF198" s="374"/>
      <c r="AG198" s="374"/>
      <c r="AH198" s="354" t="str">
        <f>IF(OR(AA198="ERROR",AB198="ERROR",AC198="ERROR",AD198="ERROR",AE198="ERROR",AF198="ERROR"),CONCATENATE("Error en el concepto ",D196," ",F198," de la Hoja 3 Fila  ",A198),"")</f>
        <v/>
      </c>
      <c r="AI198" s="374"/>
      <c r="AJ198" s="374"/>
      <c r="AK198" s="374"/>
      <c r="AL198" s="374"/>
      <c r="AM198" s="374"/>
      <c r="AN198" s="374"/>
      <c r="AO198" s="374"/>
      <c r="AP198" s="374"/>
      <c r="AQ198" s="374"/>
      <c r="AR198" s="374"/>
      <c r="AS198" s="374"/>
      <c r="AT198" s="374"/>
      <c r="AU198" s="374"/>
      <c r="AV198" s="374"/>
      <c r="AW198" s="374"/>
      <c r="AX198" s="374"/>
      <c r="AY198" s="374"/>
      <c r="AZ198" s="374"/>
      <c r="BA198" s="374"/>
      <c r="BB198" s="374"/>
      <c r="BC198" s="374"/>
      <c r="BD198" s="374"/>
      <c r="BE198" s="374"/>
      <c r="BF198" s="374"/>
      <c r="BG198" s="374"/>
      <c r="BH198" s="374"/>
      <c r="BI198" s="374"/>
      <c r="BJ198" s="374"/>
      <c r="BK198" s="374"/>
      <c r="BL198" s="374"/>
      <c r="BM198" s="374"/>
      <c r="BN198" s="374"/>
      <c r="BO198" s="374"/>
      <c r="BP198" s="374"/>
      <c r="BQ198" s="374"/>
      <c r="BR198" s="374"/>
      <c r="BS198" s="374"/>
      <c r="BT198" s="374"/>
      <c r="BU198" s="374"/>
      <c r="BV198" s="374"/>
      <c r="BW198" s="374"/>
      <c r="BX198" s="374"/>
      <c r="BY198" s="374"/>
      <c r="BZ198" s="374"/>
      <c r="CA198" s="374"/>
      <c r="CB198" s="374"/>
      <c r="CC198" s="374"/>
      <c r="CD198" s="374"/>
      <c r="CE198" s="374"/>
      <c r="CF198" s="374"/>
      <c r="CG198" s="374"/>
      <c r="CH198" s="374"/>
      <c r="CI198" s="374"/>
      <c r="CJ198" s="374"/>
      <c r="CK198" s="374"/>
      <c r="CL198" s="374"/>
      <c r="CM198" s="374"/>
      <c r="CN198" s="374"/>
      <c r="CO198" s="374"/>
      <c r="CP198" s="374"/>
      <c r="CQ198" s="374"/>
      <c r="CR198" s="374"/>
      <c r="CS198" s="374"/>
      <c r="CT198" s="374"/>
      <c r="CU198" s="374"/>
      <c r="CV198" s="374"/>
      <c r="CW198" s="374"/>
      <c r="CX198" s="374"/>
      <c r="CY198" s="374"/>
      <c r="CZ198" s="374"/>
      <c r="DA198" s="374"/>
      <c r="DB198" s="374"/>
      <c r="DC198" s="374"/>
      <c r="DD198" s="374"/>
      <c r="DE198" s="374"/>
      <c r="DF198" s="374"/>
      <c r="DG198" s="374"/>
      <c r="DH198" s="374"/>
      <c r="DI198" s="374"/>
      <c r="DJ198" s="374"/>
      <c r="DK198" s="374"/>
      <c r="DL198" s="374"/>
      <c r="DM198" s="374"/>
      <c r="DN198" s="374"/>
      <c r="DO198" s="374"/>
      <c r="DP198" s="374"/>
      <c r="DQ198" s="374"/>
      <c r="DR198" s="374"/>
      <c r="DS198" s="374"/>
      <c r="DT198" s="374"/>
      <c r="DU198" s="374"/>
      <c r="DV198" s="374"/>
      <c r="DW198" s="374"/>
      <c r="DX198" s="374"/>
      <c r="DY198" s="374"/>
      <c r="DZ198" s="374"/>
      <c r="EA198" s="374"/>
      <c r="EB198" s="374"/>
      <c r="EC198" s="374"/>
      <c r="ED198" s="374"/>
      <c r="EE198" s="374"/>
      <c r="EF198" s="374"/>
      <c r="EG198" s="374"/>
      <c r="EH198" s="374"/>
      <c r="EI198" s="374"/>
      <c r="EJ198" s="374"/>
      <c r="EK198" s="374"/>
      <c r="EL198" s="374"/>
      <c r="EM198" s="374"/>
      <c r="EN198" s="374"/>
      <c r="EO198" s="374"/>
      <c r="EP198" s="374"/>
      <c r="EQ198" s="374"/>
      <c r="ER198" s="374"/>
      <c r="ES198" s="374"/>
      <c r="ET198" s="374"/>
      <c r="EU198" s="374"/>
      <c r="EV198" s="374"/>
      <c r="EW198" s="374"/>
      <c r="EX198" s="374"/>
      <c r="EY198" s="374"/>
      <c r="EZ198" s="374"/>
      <c r="FA198" s="374"/>
      <c r="FB198" s="374"/>
      <c r="FC198" s="374"/>
      <c r="FD198" s="374"/>
      <c r="FE198" s="374"/>
      <c r="FF198" s="374"/>
      <c r="FG198" s="374"/>
      <c r="FH198" s="374"/>
      <c r="FI198" s="374"/>
      <c r="FJ198" s="374"/>
      <c r="FK198" s="374"/>
      <c r="FL198" s="374"/>
      <c r="FM198" s="374"/>
      <c r="FN198" s="374"/>
      <c r="FO198" s="374"/>
      <c r="FP198" s="374"/>
      <c r="FQ198" s="374"/>
      <c r="FR198" s="374"/>
      <c r="FS198" s="374"/>
      <c r="FT198" s="374"/>
      <c r="FU198" s="374"/>
      <c r="FV198" s="374"/>
      <c r="FW198" s="374"/>
      <c r="FX198" s="374"/>
      <c r="FY198" s="374"/>
      <c r="FZ198" s="374"/>
      <c r="GA198" s="374"/>
    </row>
    <row r="199" spans="1:183" s="375" customFormat="1" ht="30" customHeight="1">
      <c r="A199" s="352">
        <f t="shared" si="49"/>
        <v>199</v>
      </c>
      <c r="B199" s="1280"/>
      <c r="C199" s="1134"/>
      <c r="D199" s="1219" t="s">
        <v>315</v>
      </c>
      <c r="E199" s="1128"/>
      <c r="F199" s="1133" t="s">
        <v>313</v>
      </c>
      <c r="G199" s="1133"/>
      <c r="H199" s="521"/>
      <c r="I199" s="827"/>
      <c r="J199" s="521"/>
      <c r="K199" s="326"/>
      <c r="L199" s="355">
        <f t="shared" si="43"/>
        <v>0</v>
      </c>
      <c r="M199" s="350"/>
      <c r="N199" s="376"/>
      <c r="O199" s="350"/>
      <c r="P199" s="350"/>
      <c r="Q199" s="350"/>
      <c r="R199" s="350"/>
      <c r="S199" s="350"/>
      <c r="T199" s="350"/>
      <c r="U199" s="350"/>
      <c r="V199" s="350"/>
      <c r="W199" s="350"/>
      <c r="X199" s="350"/>
      <c r="Y199" s="374"/>
      <c r="Z199" s="374"/>
      <c r="AA199" s="236" t="str">
        <f t="shared" si="52"/>
        <v>OK</v>
      </c>
      <c r="AB199" s="374"/>
      <c r="AC199" s="374"/>
      <c r="AD199" s="374"/>
      <c r="AE199" s="374"/>
      <c r="AF199" s="374"/>
      <c r="AG199" s="374"/>
      <c r="AH199" s="354" t="str">
        <f t="shared" ref="AH199" si="53">IF(OR(AA199="ERROR",AB199="ERROR",AC199="ERROR",AD199="ERROR",AE199="ERROR",AF199="ERROR"),CONCATENATE("Error en el concepto ",D199," ",F199," de la Hoja 3 Fila  ",A199),"")</f>
        <v/>
      </c>
      <c r="AI199" s="374"/>
      <c r="AJ199" s="374"/>
      <c r="AK199" s="374"/>
      <c r="AL199" s="374"/>
      <c r="AM199" s="374"/>
      <c r="AN199" s="374"/>
      <c r="AO199" s="374"/>
      <c r="AP199" s="374"/>
      <c r="AQ199" s="374"/>
      <c r="AR199" s="374"/>
      <c r="AS199" s="374"/>
      <c r="AT199" s="374"/>
      <c r="AU199" s="374"/>
      <c r="AV199" s="374"/>
      <c r="AW199" s="374"/>
      <c r="AX199" s="374"/>
      <c r="AY199" s="374"/>
      <c r="AZ199" s="374"/>
      <c r="BA199" s="374"/>
      <c r="BB199" s="374"/>
      <c r="BC199" s="374"/>
      <c r="BD199" s="374"/>
      <c r="BE199" s="374"/>
      <c r="BF199" s="374"/>
      <c r="BG199" s="374"/>
      <c r="BH199" s="374"/>
      <c r="BI199" s="374"/>
      <c r="BJ199" s="374"/>
      <c r="BK199" s="374"/>
      <c r="BL199" s="374"/>
      <c r="BM199" s="374"/>
      <c r="BN199" s="374"/>
      <c r="BO199" s="374"/>
      <c r="BP199" s="374"/>
      <c r="BQ199" s="374"/>
      <c r="BR199" s="374"/>
      <c r="BS199" s="374"/>
      <c r="BT199" s="374"/>
      <c r="BU199" s="374"/>
      <c r="BV199" s="374"/>
      <c r="BW199" s="374"/>
      <c r="BX199" s="374"/>
      <c r="BY199" s="374"/>
      <c r="BZ199" s="374"/>
      <c r="CA199" s="374"/>
      <c r="CB199" s="374"/>
      <c r="CC199" s="374"/>
      <c r="CD199" s="374"/>
      <c r="CE199" s="374"/>
      <c r="CF199" s="374"/>
      <c r="CG199" s="374"/>
      <c r="CH199" s="374"/>
      <c r="CI199" s="374"/>
      <c r="CJ199" s="374"/>
      <c r="CK199" s="374"/>
      <c r="CL199" s="374"/>
      <c r="CM199" s="374"/>
      <c r="CN199" s="374"/>
      <c r="CO199" s="374"/>
      <c r="CP199" s="374"/>
      <c r="CQ199" s="374"/>
      <c r="CR199" s="374"/>
      <c r="CS199" s="374"/>
      <c r="CT199" s="374"/>
      <c r="CU199" s="374"/>
      <c r="CV199" s="374"/>
      <c r="CW199" s="374"/>
      <c r="CX199" s="374"/>
      <c r="CY199" s="374"/>
      <c r="CZ199" s="374"/>
      <c r="DA199" s="374"/>
      <c r="DB199" s="374"/>
      <c r="DC199" s="374"/>
      <c r="DD199" s="374"/>
      <c r="DE199" s="374"/>
      <c r="DF199" s="374"/>
      <c r="DG199" s="374"/>
      <c r="DH199" s="374"/>
      <c r="DI199" s="374"/>
      <c r="DJ199" s="374"/>
      <c r="DK199" s="374"/>
      <c r="DL199" s="374"/>
      <c r="DM199" s="374"/>
      <c r="DN199" s="374"/>
      <c r="DO199" s="374"/>
      <c r="DP199" s="374"/>
      <c r="DQ199" s="374"/>
      <c r="DR199" s="374"/>
      <c r="DS199" s="374"/>
      <c r="DT199" s="374"/>
      <c r="DU199" s="374"/>
      <c r="DV199" s="374"/>
      <c r="DW199" s="374"/>
      <c r="DX199" s="374"/>
      <c r="DY199" s="374"/>
      <c r="DZ199" s="374"/>
      <c r="EA199" s="374"/>
      <c r="EB199" s="374"/>
      <c r="EC199" s="374"/>
      <c r="ED199" s="374"/>
      <c r="EE199" s="374"/>
      <c r="EF199" s="374"/>
      <c r="EG199" s="374"/>
      <c r="EH199" s="374"/>
      <c r="EI199" s="374"/>
      <c r="EJ199" s="374"/>
      <c r="EK199" s="374"/>
      <c r="EL199" s="374"/>
      <c r="EM199" s="374"/>
      <c r="EN199" s="374"/>
      <c r="EO199" s="374"/>
      <c r="EP199" s="374"/>
      <c r="EQ199" s="374"/>
      <c r="ER199" s="374"/>
      <c r="ES199" s="374"/>
      <c r="ET199" s="374"/>
      <c r="EU199" s="374"/>
      <c r="EV199" s="374"/>
      <c r="EW199" s="374"/>
      <c r="EX199" s="374"/>
      <c r="EY199" s="374"/>
      <c r="EZ199" s="374"/>
      <c r="FA199" s="374"/>
      <c r="FB199" s="374"/>
      <c r="FC199" s="374"/>
      <c r="FD199" s="374"/>
      <c r="FE199" s="374"/>
      <c r="FF199" s="374"/>
      <c r="FG199" s="374"/>
      <c r="FH199" s="374"/>
      <c r="FI199" s="374"/>
      <c r="FJ199" s="374"/>
      <c r="FK199" s="374"/>
      <c r="FL199" s="374"/>
      <c r="FM199" s="374"/>
      <c r="FN199" s="374"/>
      <c r="FO199" s="374"/>
      <c r="FP199" s="374"/>
      <c r="FQ199" s="374"/>
      <c r="FR199" s="374"/>
      <c r="FS199" s="374"/>
      <c r="FT199" s="374"/>
      <c r="FU199" s="374"/>
      <c r="FV199" s="374"/>
      <c r="FW199" s="374"/>
      <c r="FX199" s="374"/>
      <c r="FY199" s="374"/>
      <c r="FZ199" s="374"/>
      <c r="GA199" s="374"/>
    </row>
    <row r="200" spans="1:183" s="375" customFormat="1" ht="30" customHeight="1">
      <c r="A200" s="352">
        <f t="shared" si="49"/>
        <v>200</v>
      </c>
      <c r="B200" s="1280"/>
      <c r="C200" s="1134"/>
      <c r="D200" s="1220"/>
      <c r="E200" s="1221"/>
      <c r="F200" s="1133" t="s">
        <v>385</v>
      </c>
      <c r="G200" s="1133"/>
      <c r="H200" s="521"/>
      <c r="I200" s="827"/>
      <c r="J200" s="521"/>
      <c r="K200" s="326"/>
      <c r="L200" s="355">
        <f t="shared" si="43"/>
        <v>0</v>
      </c>
      <c r="M200" s="350"/>
      <c r="N200" s="376"/>
      <c r="O200" s="350"/>
      <c r="P200" s="350"/>
      <c r="Q200" s="350"/>
      <c r="R200" s="350"/>
      <c r="S200" s="350"/>
      <c r="T200" s="350"/>
      <c r="U200" s="350"/>
      <c r="V200" s="350"/>
      <c r="W200" s="350"/>
      <c r="X200" s="350"/>
      <c r="Y200" s="374"/>
      <c r="Z200" s="374"/>
      <c r="AA200" s="236" t="str">
        <f t="shared" si="52"/>
        <v>OK</v>
      </c>
      <c r="AB200" s="374"/>
      <c r="AC200" s="374"/>
      <c r="AD200" s="374"/>
      <c r="AE200" s="374"/>
      <c r="AF200" s="374"/>
      <c r="AG200" s="374"/>
      <c r="AH200" s="354" t="str">
        <f>IF(OR(AA200="ERROR",AB200="ERROR",AC200="ERROR",AD200="ERROR",AE200="ERROR",AF200="ERROR"),CONCATENATE("Error en el concepto ",D199," ",F200," de la Hoja 3 Fila  ",A200),"")</f>
        <v/>
      </c>
      <c r="AI200" s="374"/>
      <c r="AJ200" s="374"/>
      <c r="AK200" s="374"/>
      <c r="AL200" s="374"/>
      <c r="AM200" s="374"/>
      <c r="AN200" s="374"/>
      <c r="AO200" s="374"/>
      <c r="AP200" s="374"/>
      <c r="AQ200" s="374"/>
      <c r="AR200" s="374"/>
      <c r="AS200" s="374"/>
      <c r="AT200" s="374"/>
      <c r="AU200" s="374"/>
      <c r="AV200" s="374"/>
      <c r="AW200" s="374"/>
      <c r="AX200" s="374"/>
      <c r="AY200" s="374"/>
      <c r="AZ200" s="374"/>
      <c r="BA200" s="374"/>
      <c r="BB200" s="374"/>
      <c r="BC200" s="374"/>
      <c r="BD200" s="374"/>
      <c r="BE200" s="374"/>
      <c r="BF200" s="374"/>
      <c r="BG200" s="374"/>
      <c r="BH200" s="374"/>
      <c r="BI200" s="374"/>
      <c r="BJ200" s="374"/>
      <c r="BK200" s="374"/>
      <c r="BL200" s="374"/>
      <c r="BM200" s="374"/>
      <c r="BN200" s="374"/>
      <c r="BO200" s="374"/>
      <c r="BP200" s="374"/>
      <c r="BQ200" s="374"/>
      <c r="BR200" s="374"/>
      <c r="BS200" s="374"/>
      <c r="BT200" s="374"/>
      <c r="BU200" s="374"/>
      <c r="BV200" s="374"/>
      <c r="BW200" s="374"/>
      <c r="BX200" s="374"/>
      <c r="BY200" s="374"/>
      <c r="BZ200" s="374"/>
      <c r="CA200" s="374"/>
      <c r="CB200" s="374"/>
      <c r="CC200" s="374"/>
      <c r="CD200" s="374"/>
      <c r="CE200" s="374"/>
      <c r="CF200" s="374"/>
      <c r="CG200" s="374"/>
      <c r="CH200" s="374"/>
      <c r="CI200" s="374"/>
      <c r="CJ200" s="374"/>
      <c r="CK200" s="374"/>
      <c r="CL200" s="374"/>
      <c r="CM200" s="374"/>
      <c r="CN200" s="374"/>
      <c r="CO200" s="374"/>
      <c r="CP200" s="374"/>
      <c r="CQ200" s="374"/>
      <c r="CR200" s="374"/>
      <c r="CS200" s="374"/>
      <c r="CT200" s="374"/>
      <c r="CU200" s="374"/>
      <c r="CV200" s="374"/>
      <c r="CW200" s="374"/>
      <c r="CX200" s="374"/>
      <c r="CY200" s="374"/>
      <c r="CZ200" s="374"/>
      <c r="DA200" s="374"/>
      <c r="DB200" s="374"/>
      <c r="DC200" s="374"/>
      <c r="DD200" s="374"/>
      <c r="DE200" s="374"/>
      <c r="DF200" s="374"/>
      <c r="DG200" s="374"/>
      <c r="DH200" s="374"/>
      <c r="DI200" s="374"/>
      <c r="DJ200" s="374"/>
      <c r="DK200" s="374"/>
      <c r="DL200" s="374"/>
      <c r="DM200" s="374"/>
      <c r="DN200" s="374"/>
      <c r="DO200" s="374"/>
      <c r="DP200" s="374"/>
      <c r="DQ200" s="374"/>
      <c r="DR200" s="374"/>
      <c r="DS200" s="374"/>
      <c r="DT200" s="374"/>
      <c r="DU200" s="374"/>
      <c r="DV200" s="374"/>
      <c r="DW200" s="374"/>
      <c r="DX200" s="374"/>
      <c r="DY200" s="374"/>
      <c r="DZ200" s="374"/>
      <c r="EA200" s="374"/>
      <c r="EB200" s="374"/>
      <c r="EC200" s="374"/>
      <c r="ED200" s="374"/>
      <c r="EE200" s="374"/>
      <c r="EF200" s="374"/>
      <c r="EG200" s="374"/>
      <c r="EH200" s="374"/>
      <c r="EI200" s="374"/>
      <c r="EJ200" s="374"/>
      <c r="EK200" s="374"/>
      <c r="EL200" s="374"/>
      <c r="EM200" s="374"/>
      <c r="EN200" s="374"/>
      <c r="EO200" s="374"/>
      <c r="EP200" s="374"/>
      <c r="EQ200" s="374"/>
      <c r="ER200" s="374"/>
      <c r="ES200" s="374"/>
      <c r="ET200" s="374"/>
      <c r="EU200" s="374"/>
      <c r="EV200" s="374"/>
      <c r="EW200" s="374"/>
      <c r="EX200" s="374"/>
      <c r="EY200" s="374"/>
      <c r="EZ200" s="374"/>
      <c r="FA200" s="374"/>
      <c r="FB200" s="374"/>
      <c r="FC200" s="374"/>
      <c r="FD200" s="374"/>
      <c r="FE200" s="374"/>
      <c r="FF200" s="374"/>
      <c r="FG200" s="374"/>
      <c r="FH200" s="374"/>
      <c r="FI200" s="374"/>
      <c r="FJ200" s="374"/>
      <c r="FK200" s="374"/>
      <c r="FL200" s="374"/>
      <c r="FM200" s="374"/>
      <c r="FN200" s="374"/>
      <c r="FO200" s="374"/>
      <c r="FP200" s="374"/>
      <c r="FQ200" s="374"/>
      <c r="FR200" s="374"/>
      <c r="FS200" s="374"/>
      <c r="FT200" s="374"/>
      <c r="FU200" s="374"/>
      <c r="FV200" s="374"/>
      <c r="FW200" s="374"/>
      <c r="FX200" s="374"/>
      <c r="FY200" s="374"/>
      <c r="FZ200" s="374"/>
      <c r="GA200" s="374"/>
    </row>
    <row r="201" spans="1:183" s="375" customFormat="1" ht="30" customHeight="1">
      <c r="A201" s="352">
        <f t="shared" si="49"/>
        <v>201</v>
      </c>
      <c r="B201" s="1280"/>
      <c r="C201" s="1134"/>
      <c r="D201" s="1302"/>
      <c r="E201" s="1301"/>
      <c r="F201" s="1133" t="s">
        <v>314</v>
      </c>
      <c r="G201" s="1133"/>
      <c r="H201" s="521"/>
      <c r="I201" s="827"/>
      <c r="J201" s="521"/>
      <c r="K201" s="326"/>
      <c r="L201" s="355">
        <f t="shared" si="43"/>
        <v>0</v>
      </c>
      <c r="M201" s="350"/>
      <c r="N201" s="376"/>
      <c r="O201" s="350"/>
      <c r="P201" s="350"/>
      <c r="Q201" s="350"/>
      <c r="R201" s="350"/>
      <c r="S201" s="350"/>
      <c r="T201" s="350"/>
      <c r="U201" s="350"/>
      <c r="V201" s="350"/>
      <c r="W201" s="350"/>
      <c r="X201" s="350"/>
      <c r="Y201" s="374"/>
      <c r="Z201" s="374"/>
      <c r="AA201" s="236" t="str">
        <f t="shared" si="52"/>
        <v>OK</v>
      </c>
      <c r="AB201" s="374"/>
      <c r="AC201" s="374"/>
      <c r="AD201" s="374"/>
      <c r="AE201" s="374"/>
      <c r="AF201" s="374"/>
      <c r="AG201" s="374"/>
      <c r="AH201" s="354" t="str">
        <f>IF(OR(AA201="ERROR",AB201="ERROR",AC201="ERROR",AD201="ERROR",AE201="ERROR",AF201="ERROR"),CONCATENATE("Error en el concepto ",D199," ",F201," de la Hoja 3 Fila  ",A201),"")</f>
        <v/>
      </c>
      <c r="AI201" s="374"/>
      <c r="AJ201" s="374"/>
      <c r="AK201" s="374"/>
      <c r="AL201" s="374"/>
      <c r="AM201" s="374"/>
      <c r="AN201" s="374"/>
      <c r="AO201" s="374"/>
      <c r="AP201" s="374"/>
      <c r="AQ201" s="374"/>
      <c r="AR201" s="374"/>
      <c r="AS201" s="374"/>
      <c r="AT201" s="374"/>
      <c r="AU201" s="374"/>
      <c r="AV201" s="374"/>
      <c r="AW201" s="374"/>
      <c r="AX201" s="374"/>
      <c r="AY201" s="374"/>
      <c r="AZ201" s="374"/>
      <c r="BA201" s="374"/>
      <c r="BB201" s="374"/>
      <c r="BC201" s="374"/>
      <c r="BD201" s="374"/>
      <c r="BE201" s="374"/>
      <c r="BF201" s="374"/>
      <c r="BG201" s="374"/>
      <c r="BH201" s="374"/>
      <c r="BI201" s="374"/>
      <c r="BJ201" s="374"/>
      <c r="BK201" s="374"/>
      <c r="BL201" s="374"/>
      <c r="BM201" s="374"/>
      <c r="BN201" s="374"/>
      <c r="BO201" s="374"/>
      <c r="BP201" s="374"/>
      <c r="BQ201" s="374"/>
      <c r="BR201" s="374"/>
      <c r="BS201" s="374"/>
      <c r="BT201" s="374"/>
      <c r="BU201" s="374"/>
      <c r="BV201" s="374"/>
      <c r="BW201" s="374"/>
      <c r="BX201" s="374"/>
      <c r="BY201" s="374"/>
      <c r="BZ201" s="374"/>
      <c r="CA201" s="374"/>
      <c r="CB201" s="374"/>
      <c r="CC201" s="374"/>
      <c r="CD201" s="374"/>
      <c r="CE201" s="374"/>
      <c r="CF201" s="374"/>
      <c r="CG201" s="374"/>
      <c r="CH201" s="374"/>
      <c r="CI201" s="374"/>
      <c r="CJ201" s="374"/>
      <c r="CK201" s="374"/>
      <c r="CL201" s="374"/>
      <c r="CM201" s="374"/>
      <c r="CN201" s="374"/>
      <c r="CO201" s="374"/>
      <c r="CP201" s="374"/>
      <c r="CQ201" s="374"/>
      <c r="CR201" s="374"/>
      <c r="CS201" s="374"/>
      <c r="CT201" s="374"/>
      <c r="CU201" s="374"/>
      <c r="CV201" s="374"/>
      <c r="CW201" s="374"/>
      <c r="CX201" s="374"/>
      <c r="CY201" s="374"/>
      <c r="CZ201" s="374"/>
      <c r="DA201" s="374"/>
      <c r="DB201" s="374"/>
      <c r="DC201" s="374"/>
      <c r="DD201" s="374"/>
      <c r="DE201" s="374"/>
      <c r="DF201" s="374"/>
      <c r="DG201" s="374"/>
      <c r="DH201" s="374"/>
      <c r="DI201" s="374"/>
      <c r="DJ201" s="374"/>
      <c r="DK201" s="374"/>
      <c r="DL201" s="374"/>
      <c r="DM201" s="374"/>
      <c r="DN201" s="374"/>
      <c r="DO201" s="374"/>
      <c r="DP201" s="374"/>
      <c r="DQ201" s="374"/>
      <c r="DR201" s="374"/>
      <c r="DS201" s="374"/>
      <c r="DT201" s="374"/>
      <c r="DU201" s="374"/>
      <c r="DV201" s="374"/>
      <c r="DW201" s="374"/>
      <c r="DX201" s="374"/>
      <c r="DY201" s="374"/>
      <c r="DZ201" s="374"/>
      <c r="EA201" s="374"/>
      <c r="EB201" s="374"/>
      <c r="EC201" s="374"/>
      <c r="ED201" s="374"/>
      <c r="EE201" s="374"/>
      <c r="EF201" s="374"/>
      <c r="EG201" s="374"/>
      <c r="EH201" s="374"/>
      <c r="EI201" s="374"/>
      <c r="EJ201" s="374"/>
      <c r="EK201" s="374"/>
      <c r="EL201" s="374"/>
      <c r="EM201" s="374"/>
      <c r="EN201" s="374"/>
      <c r="EO201" s="374"/>
      <c r="EP201" s="374"/>
      <c r="EQ201" s="374"/>
      <c r="ER201" s="374"/>
      <c r="ES201" s="374"/>
      <c r="ET201" s="374"/>
      <c r="EU201" s="374"/>
      <c r="EV201" s="374"/>
      <c r="EW201" s="374"/>
      <c r="EX201" s="374"/>
      <c r="EY201" s="374"/>
      <c r="EZ201" s="374"/>
      <c r="FA201" s="374"/>
      <c r="FB201" s="374"/>
      <c r="FC201" s="374"/>
      <c r="FD201" s="374"/>
      <c r="FE201" s="374"/>
      <c r="FF201" s="374"/>
      <c r="FG201" s="374"/>
      <c r="FH201" s="374"/>
      <c r="FI201" s="374"/>
      <c r="FJ201" s="374"/>
      <c r="FK201" s="374"/>
      <c r="FL201" s="374"/>
      <c r="FM201" s="374"/>
      <c r="FN201" s="374"/>
      <c r="FO201" s="374"/>
      <c r="FP201" s="374"/>
      <c r="FQ201" s="374"/>
      <c r="FR201" s="374"/>
      <c r="FS201" s="374"/>
      <c r="FT201" s="374"/>
      <c r="FU201" s="374"/>
      <c r="FV201" s="374"/>
      <c r="FW201" s="374"/>
      <c r="FX201" s="374"/>
      <c r="FY201" s="374"/>
      <c r="FZ201" s="374"/>
      <c r="GA201" s="374"/>
    </row>
    <row r="202" spans="1:183" ht="30" customHeight="1">
      <c r="A202" s="352">
        <f t="shared" si="49"/>
        <v>202</v>
      </c>
      <c r="B202" s="1280"/>
      <c r="C202" s="1134"/>
      <c r="D202" s="1133" t="s">
        <v>97</v>
      </c>
      <c r="E202" s="1133"/>
      <c r="F202" s="1133"/>
      <c r="G202" s="1133"/>
      <c r="H202" s="521"/>
      <c r="I202" s="827"/>
      <c r="J202" s="521"/>
      <c r="K202" s="325"/>
      <c r="L202" s="355">
        <f t="shared" si="43"/>
        <v>0</v>
      </c>
      <c r="N202" s="361"/>
      <c r="X202" s="334"/>
      <c r="AA202" s="236" t="str">
        <f t="shared" si="52"/>
        <v>OK</v>
      </c>
      <c r="AH202" s="354" t="str">
        <f t="shared" si="41"/>
        <v/>
      </c>
    </row>
    <row r="203" spans="1:183" ht="30" customHeight="1">
      <c r="A203" s="352">
        <f t="shared" si="49"/>
        <v>203</v>
      </c>
      <c r="B203" s="1280"/>
      <c r="C203" s="1135"/>
      <c r="D203" s="1133" t="s">
        <v>386</v>
      </c>
      <c r="E203" s="1133"/>
      <c r="F203" s="1133"/>
      <c r="G203" s="1133"/>
      <c r="H203" s="535"/>
      <c r="I203" s="377"/>
      <c r="J203" s="535"/>
      <c r="K203" s="325"/>
      <c r="L203" s="355">
        <f t="shared" si="43"/>
        <v>0</v>
      </c>
      <c r="N203" s="361"/>
      <c r="O203" s="1"/>
      <c r="P203" s="1"/>
      <c r="Q203" s="1"/>
      <c r="X203" s="334"/>
      <c r="AA203" s="236" t="str">
        <f>IF((L203&lt;0),"ERROR","OK")</f>
        <v>OK</v>
      </c>
      <c r="AH203" s="354" t="str">
        <f t="shared" si="41"/>
        <v/>
      </c>
    </row>
    <row r="204" spans="1:183" ht="30" customHeight="1">
      <c r="A204" s="352">
        <f t="shared" si="49"/>
        <v>204</v>
      </c>
      <c r="B204" s="1280"/>
      <c r="C204" s="1136" t="s">
        <v>803</v>
      </c>
      <c r="D204" s="1137"/>
      <c r="E204" s="1137"/>
      <c r="F204" s="1137"/>
      <c r="G204" s="1138"/>
      <c r="H204" s="535"/>
      <c r="I204" s="377"/>
      <c r="J204" s="535"/>
      <c r="K204" s="325"/>
      <c r="L204" s="355">
        <f t="shared" si="43"/>
        <v>0</v>
      </c>
      <c r="N204" s="361"/>
      <c r="O204" s="1"/>
      <c r="P204" s="1"/>
      <c r="Q204" s="1"/>
      <c r="X204" s="334"/>
      <c r="AA204" s="378" t="str">
        <f>IF(L204&gt;L205+L204,"ERROR","OK")</f>
        <v>OK</v>
      </c>
      <c r="AH204" s="354" t="str">
        <f>IF(OR(AA204="ERROR"),CONCATENATE("Error en el concepto ",C204," El ajuste en el costo por precios de transferencia no puede ser mayor a la suma de los costos del periodo de la Hoja 3 Fila  ",A204),"")</f>
        <v/>
      </c>
    </row>
    <row r="205" spans="1:183" ht="34.5" customHeight="1">
      <c r="A205" s="352">
        <f t="shared" si="49"/>
        <v>205</v>
      </c>
      <c r="B205" s="1281"/>
      <c r="C205" s="1324" t="s">
        <v>96</v>
      </c>
      <c r="D205" s="1325"/>
      <c r="E205" s="1325"/>
      <c r="F205" s="1325"/>
      <c r="G205" s="1326"/>
      <c r="H205" s="542">
        <f>H144+H161+H166+H191-H204</f>
        <v>0</v>
      </c>
      <c r="I205" s="542">
        <f t="shared" ref="I205:L205" si="54">I144+I161+I166+I191-I204</f>
        <v>0</v>
      </c>
      <c r="J205" s="542">
        <f t="shared" si="54"/>
        <v>0</v>
      </c>
      <c r="K205" s="542">
        <f t="shared" si="54"/>
        <v>0</v>
      </c>
      <c r="L205" s="542">
        <f t="shared" si="54"/>
        <v>0</v>
      </c>
      <c r="M205" s="371"/>
      <c r="N205" s="379">
        <f>N144+N161+N166+N191-N204</f>
        <v>0</v>
      </c>
      <c r="O205" s="1"/>
      <c r="P205" s="1"/>
      <c r="Q205" s="1"/>
      <c r="X205" s="334"/>
      <c r="AA205" s="236" t="str">
        <f>IF(OR(H205&lt;0,L205&lt;0),"ERROR","OK")</f>
        <v>OK</v>
      </c>
      <c r="AH205" s="354" t="str">
        <f>IF(OR(AA205="ERROR",AB205="ERROR",AC205="ERROR",AD205="ERROR",AE205="ERROR",AF205="ERROR"),CONCATENATE("Error en el concepto ",C205," de la Hoja 3 Fila  ",A205),"")</f>
        <v/>
      </c>
    </row>
    <row r="206" spans="1:183" ht="27.75" customHeight="1">
      <c r="A206" s="352">
        <f t="shared" si="49"/>
        <v>206</v>
      </c>
      <c r="B206" s="1236" t="s">
        <v>27</v>
      </c>
      <c r="C206" s="1237"/>
      <c r="D206" s="1237"/>
      <c r="E206" s="1237"/>
      <c r="F206" s="1237"/>
      <c r="G206" s="1237"/>
      <c r="H206" s="1237"/>
      <c r="I206" s="1237"/>
      <c r="J206" s="1237"/>
      <c r="K206" s="1237"/>
      <c r="L206" s="1238"/>
      <c r="N206" s="380"/>
      <c r="O206" s="1"/>
      <c r="P206" s="1"/>
      <c r="Q206" s="1"/>
      <c r="X206" s="334"/>
      <c r="AA206" s="334"/>
      <c r="AH206" s="354" t="str">
        <f>IF(OR(AA206="ERROR",AB206="ERROR",AC206="ERROR",AD206="ERROR",AE206="ERROR",AF206="ERROR"),CONCATENATE("Error en el concepto ",B206," de la Hoja 3 Fila  ",A206),"")</f>
        <v/>
      </c>
    </row>
    <row r="207" spans="1:183" ht="35.25" customHeight="1">
      <c r="A207" s="352">
        <f t="shared" si="49"/>
        <v>207</v>
      </c>
      <c r="B207" s="1321"/>
      <c r="C207" s="1410" t="s">
        <v>317</v>
      </c>
      <c r="D207" s="1127"/>
      <c r="E207" s="1127"/>
      <c r="F207" s="1127"/>
      <c r="G207" s="1128"/>
      <c r="H207" s="381">
        <f>SUM(H208:H212)</f>
        <v>181338</v>
      </c>
      <c r="I207" s="675">
        <f>SUM(I208:I212)</f>
        <v>0</v>
      </c>
      <c r="J207" s="676">
        <f>SUM(J208:J212)</f>
        <v>90669</v>
      </c>
      <c r="K207" s="676">
        <f>SUM(K208:K212)</f>
        <v>0</v>
      </c>
      <c r="L207" s="381">
        <f>SUM(L208:L212)</f>
        <v>90669</v>
      </c>
      <c r="N207" s="381">
        <f>SUM(N208:N212)</f>
        <v>0</v>
      </c>
      <c r="O207" s="1"/>
      <c r="P207" s="1"/>
      <c r="Q207" s="1"/>
      <c r="X207" s="334"/>
      <c r="AA207" s="236" t="str">
        <f>IF(OR(H207&lt;0,L207&lt;0),"ERROR","OK")</f>
        <v>OK</v>
      </c>
      <c r="AH207" s="354" t="str">
        <f>IF(OR(AA207="ERROR",AB207="ERROR",AC207="ERROR",AD207="ERROR",AE207="ERROR",AF207="ERROR"),CONCATENATE("Error en el concepto ",C207," de la Hoja 3 Fila  ",A207),"")</f>
        <v/>
      </c>
    </row>
    <row r="208" spans="1:183" ht="26.25" customHeight="1">
      <c r="A208" s="352">
        <f t="shared" si="49"/>
        <v>208</v>
      </c>
      <c r="B208" s="1322"/>
      <c r="C208" s="1411"/>
      <c r="D208" s="1308" t="s">
        <v>928</v>
      </c>
      <c r="E208" s="1047"/>
      <c r="F208" s="1047"/>
      <c r="G208" s="1048"/>
      <c r="H208" s="521"/>
      <c r="I208" s="827"/>
      <c r="J208" s="521"/>
      <c r="K208" s="545"/>
      <c r="L208" s="355">
        <f t="shared" ref="L208:L212" si="55">H208+I208-J208+K208</f>
        <v>0</v>
      </c>
      <c r="N208" s="361"/>
      <c r="O208" s="1"/>
      <c r="P208" s="1"/>
      <c r="Q208" s="1"/>
      <c r="X208" s="334"/>
      <c r="AA208" s="382" t="str">
        <f>IF(L208+N208&gt;(100*12*$M$6),"Error","OK")</f>
        <v>OK</v>
      </c>
      <c r="AH208" s="354" t="str">
        <f>IF(OR(AA208="ERROR",AB208="ERROR",AC208="ERROR",AD208="ERROR",AE208="ERROR",AF208="ERROR"),CONCATENATE(" El valor fiscal de los intereses o corrección monetaria por préstamos para adquisición de vivienda deducibles del artículo 119 ET no pueden superar el monto de 1200 UVT anuales ",D208," de la Hoja 3 Fila  ",A208),"")</f>
        <v/>
      </c>
    </row>
    <row r="209" spans="1:34" ht="30.75" customHeight="1">
      <c r="A209" s="352">
        <f t="shared" si="49"/>
        <v>209</v>
      </c>
      <c r="B209" s="1322"/>
      <c r="C209" s="1336"/>
      <c r="D209" s="1308" t="s">
        <v>718</v>
      </c>
      <c r="E209" s="1047"/>
      <c r="F209" s="1047"/>
      <c r="G209" s="1048"/>
      <c r="H209" s="521"/>
      <c r="I209" s="827"/>
      <c r="J209" s="521"/>
      <c r="K209" s="545"/>
      <c r="L209" s="355">
        <f t="shared" si="55"/>
        <v>0</v>
      </c>
      <c r="N209" s="356"/>
      <c r="O209" s="1"/>
      <c r="P209" s="1"/>
      <c r="Q209" s="1"/>
      <c r="X209" s="334"/>
      <c r="AA209" s="382" t="str">
        <f>IF(L209+N209&gt;(16*12*$M$6),"Error","OK")</f>
        <v>OK</v>
      </c>
      <c r="AH209" s="354" t="str">
        <f>IF(OR(AA209="ERROR",AB209="ERROR",AC209="ERROR",AD209="ERROR",AE209="ERROR",AF209="ERROR"),CONCATENATE(" El valor fiscal de los pagos efectuados por medicina y prepagada o seguros de salud deducibles del artículo 387 del ET, no pueden superar el monto de 192 UVT anuales ",D209," de la Hoja 3 Fila  ",A209),"")</f>
        <v/>
      </c>
    </row>
    <row r="210" spans="1:34" ht="27" customHeight="1">
      <c r="A210" s="352">
        <f t="shared" si="49"/>
        <v>210</v>
      </c>
      <c r="B210" s="1322"/>
      <c r="C210" s="1336"/>
      <c r="D210" s="1308" t="s">
        <v>999</v>
      </c>
      <c r="E210" s="1047"/>
      <c r="F210" s="1047"/>
      <c r="G210" s="1048"/>
      <c r="H210" s="521"/>
      <c r="I210" s="827"/>
      <c r="J210" s="521"/>
      <c r="K210" s="545"/>
      <c r="L210" s="355">
        <f t="shared" si="55"/>
        <v>0</v>
      </c>
      <c r="N210" s="356"/>
      <c r="O210" s="1"/>
      <c r="P210" s="1"/>
      <c r="Q210" s="1"/>
      <c r="X210" s="334"/>
      <c r="AA210" s="382" t="str">
        <f>IF(L210+N210&gt;(100*$M$6),"Error","OK")</f>
        <v>OK</v>
      </c>
      <c r="AH210" s="354" t="str">
        <f>IF(OR(AA210="ERROR",AB210="ERROR",AC210="ERROR",AD210="ERROR",AE210="ERROR",AF210="ERROR"),CONCATENATE(" El valor fiscal de los pagos por intereses sobre préstamos educativos del ICETEX  deducibles del artículo 119 del ET, no pueden superar el monto de 100 UVT anuales ",D210," de la Hoja 3 Fila  ",A210),"")</f>
        <v/>
      </c>
    </row>
    <row r="211" spans="1:34" ht="24.75" customHeight="1">
      <c r="A211" s="352">
        <f t="shared" si="49"/>
        <v>211</v>
      </c>
      <c r="B211" s="1322"/>
      <c r="C211" s="1336"/>
      <c r="D211" s="1308" t="s">
        <v>19</v>
      </c>
      <c r="E211" s="1047"/>
      <c r="F211" s="1047"/>
      <c r="G211" s="1048"/>
      <c r="H211" s="521"/>
      <c r="I211" s="827"/>
      <c r="J211" s="521"/>
      <c r="K211" s="545"/>
      <c r="L211" s="355">
        <f t="shared" si="55"/>
        <v>0</v>
      </c>
      <c r="N211" s="361"/>
      <c r="O211" s="1"/>
      <c r="P211" s="1"/>
      <c r="Q211" s="1"/>
      <c r="X211" s="334"/>
      <c r="AA211" s="236"/>
      <c r="AH211" s="354" t="str">
        <f t="shared" ref="AH211:AH266" si="56">IF(OR(AA211="ERROR",AB211="ERROR",AC211="ERROR",AD211="ERROR",AE211="ERROR",AF211="ERROR"),CONCATENATE("Error en el concepto ",D211," de la Hoja 3 Fila  ",A211),"")</f>
        <v/>
      </c>
    </row>
    <row r="212" spans="1:34" ht="28.5" customHeight="1">
      <c r="A212" s="352">
        <f t="shared" si="49"/>
        <v>212</v>
      </c>
      <c r="B212" s="1322"/>
      <c r="C212" s="1336"/>
      <c r="D212" s="1308" t="s">
        <v>880</v>
      </c>
      <c r="E212" s="1047"/>
      <c r="F212" s="1047"/>
      <c r="G212" s="1048"/>
      <c r="H212" s="521">
        <v>181338</v>
      </c>
      <c r="I212" s="827"/>
      <c r="J212" s="521">
        <v>90669</v>
      </c>
      <c r="K212" s="545">
        <v>0</v>
      </c>
      <c r="L212" s="355">
        <f t="shared" si="55"/>
        <v>90669</v>
      </c>
      <c r="N212" s="361">
        <v>0</v>
      </c>
      <c r="O212" s="1"/>
      <c r="P212" s="1"/>
      <c r="Q212" s="1"/>
      <c r="X212" s="334"/>
      <c r="AA212" s="382" t="str">
        <f>IF(L212&gt;(H212*50%),"Error","OK")</f>
        <v>OK</v>
      </c>
      <c r="AH212" s="354" t="str">
        <f>IF(OR(AA212="ERROR",AB212="ERROR",AC212="ERROR",AD212="ERROR",AE212="ERROR",AF212="ERROR"),CONCATENATE(" El valor fiscal del gravamen a los movimientos financieros -GMF deducibles del artículo 115 del ET, no pueden superar el 50% del GMF pagado ",D212," de la Hoja 3 Fila  ",A212),"")</f>
        <v/>
      </c>
    </row>
    <row r="213" spans="1:34" ht="24" customHeight="1">
      <c r="A213" s="352">
        <f t="shared" si="49"/>
        <v>213</v>
      </c>
      <c r="B213" s="1322"/>
      <c r="C213" s="1229" t="s">
        <v>595</v>
      </c>
      <c r="D213" s="1158"/>
      <c r="E213" s="1158"/>
      <c r="F213" s="1158"/>
      <c r="G213" s="1159"/>
      <c r="H213" s="363">
        <f>H214+H219+H240</f>
        <v>7723200</v>
      </c>
      <c r="I213" s="677">
        <f>I214+I219+I240</f>
        <v>0</v>
      </c>
      <c r="J213" s="677">
        <f>J214+J219+J240</f>
        <v>7723200</v>
      </c>
      <c r="K213" s="677">
        <f>K214+K219+K240</f>
        <v>0</v>
      </c>
      <c r="L213" s="363">
        <f>L214+L219+L240</f>
        <v>0</v>
      </c>
      <c r="N213" s="363">
        <f>N214+N219+N240</f>
        <v>0</v>
      </c>
      <c r="O213" s="1"/>
      <c r="P213" s="1"/>
      <c r="Q213" s="1"/>
      <c r="X213" s="334"/>
      <c r="AA213" s="236" t="str">
        <f>IF(OR(H213&lt;0,L213&lt;0),"ERROR","OK")</f>
        <v>OK</v>
      </c>
      <c r="AH213" s="354" t="str">
        <f>IF(OR(AA213="ERROR",AB213="ERROR",AC213="ERROR",AD213="ERROR",AE213="ERROR",AF213="ERROR"),CONCATENATE("Error en el concepto ",C213," de la Hoja 3 Fila  ",A213),"")</f>
        <v/>
      </c>
    </row>
    <row r="214" spans="1:34" ht="24" customHeight="1">
      <c r="A214" s="352">
        <f t="shared" si="49"/>
        <v>214</v>
      </c>
      <c r="B214" s="1322"/>
      <c r="C214" s="1140"/>
      <c r="D214" s="1129" t="s">
        <v>373</v>
      </c>
      <c r="E214" s="1241"/>
      <c r="F214" s="1241"/>
      <c r="G214" s="1242"/>
      <c r="H214" s="363">
        <f>SUM(H215:H218)</f>
        <v>0</v>
      </c>
      <c r="I214" s="677">
        <f>SUM(I215:I218)</f>
        <v>0</v>
      </c>
      <c r="J214" s="677">
        <f>SUM(J215:J218)</f>
        <v>0</v>
      </c>
      <c r="K214" s="677">
        <f>SUM(K215:K218)</f>
        <v>0</v>
      </c>
      <c r="L214" s="363">
        <f>SUM(L215:L218)</f>
        <v>0</v>
      </c>
      <c r="N214" s="363">
        <f>SUM(N215:N218)</f>
        <v>0</v>
      </c>
      <c r="O214" s="1"/>
      <c r="P214" s="1"/>
      <c r="Q214" s="1"/>
      <c r="X214" s="334"/>
      <c r="AA214" s="236" t="str">
        <f>IF(OR(H214&lt;0,L214&lt;0),"ERROR","OK")</f>
        <v>OK</v>
      </c>
      <c r="AH214" s="354" t="str">
        <f t="shared" si="56"/>
        <v/>
      </c>
    </row>
    <row r="215" spans="1:34" ht="21.75" customHeight="1">
      <c r="A215" s="352">
        <f t="shared" si="49"/>
        <v>215</v>
      </c>
      <c r="B215" s="1322"/>
      <c r="C215" s="1141"/>
      <c r="D215" s="1306"/>
      <c r="E215" s="1177" t="s">
        <v>362</v>
      </c>
      <c r="F215" s="1178"/>
      <c r="G215" s="633" t="s">
        <v>363</v>
      </c>
      <c r="H215" s="521"/>
      <c r="I215" s="827"/>
      <c r="J215" s="521"/>
      <c r="K215" s="522"/>
      <c r="L215" s="355">
        <f t="shared" ref="L215:L218" si="57">H215+I215-J215+K215</f>
        <v>0</v>
      </c>
      <c r="N215" s="361"/>
      <c r="O215" s="1"/>
      <c r="P215" s="1"/>
      <c r="Q215" s="1"/>
      <c r="X215" s="334"/>
      <c r="AA215" s="236" t="str">
        <f>IF(OR(H215+I215-J215&lt;0,L215&lt;0),"ERROR","OK")</f>
        <v>OK</v>
      </c>
      <c r="AH215" s="354" t="str">
        <f>IF(OR(AA215="ERROR",AB215="ERROR",AC215="ERROR",AD215="ERROR",AE215="ERROR",AF215="ERROR"),CONCATENATE("Error en el concepto ",E215," ",G215," de la Hoja 3 Fila  ",A215),"")</f>
        <v/>
      </c>
    </row>
    <row r="216" spans="1:34" ht="21.75" customHeight="1">
      <c r="A216" s="352">
        <f t="shared" si="49"/>
        <v>216</v>
      </c>
      <c r="B216" s="1322"/>
      <c r="C216" s="1141"/>
      <c r="D216" s="1307"/>
      <c r="E216" s="1178"/>
      <c r="F216" s="1178"/>
      <c r="G216" s="633" t="s">
        <v>364</v>
      </c>
      <c r="H216" s="521"/>
      <c r="I216" s="827"/>
      <c r="J216" s="521"/>
      <c r="K216" s="522"/>
      <c r="L216" s="355">
        <f t="shared" si="57"/>
        <v>0</v>
      </c>
      <c r="N216" s="361"/>
      <c r="O216" s="1"/>
      <c r="P216" s="1"/>
      <c r="Q216" s="1"/>
      <c r="X216" s="334"/>
      <c r="AA216" s="236" t="str">
        <f>IF(OR(H216+I216-J216&lt;0,L216&lt;0),"ERROR","OK")</f>
        <v>OK</v>
      </c>
      <c r="AH216" s="354" t="str">
        <f>IF(OR(AA216="ERROR",AB216="ERROR",AC216="ERROR",AD216="ERROR",AE216="ERROR",AF216="ERROR"),CONCATENATE("Error en el concepto ",E215," ",G216," de la Hoja 3 Fila  ",A216),"")</f>
        <v/>
      </c>
    </row>
    <row r="217" spans="1:34" ht="21.75" customHeight="1">
      <c r="A217" s="352">
        <f t="shared" si="49"/>
        <v>217</v>
      </c>
      <c r="B217" s="1322"/>
      <c r="C217" s="1141"/>
      <c r="D217" s="1307"/>
      <c r="E217" s="1178"/>
      <c r="F217" s="1178"/>
      <c r="G217" s="633" t="s">
        <v>365</v>
      </c>
      <c r="H217" s="521"/>
      <c r="I217" s="827"/>
      <c r="J217" s="521"/>
      <c r="K217" s="522"/>
      <c r="L217" s="355">
        <f t="shared" si="57"/>
        <v>0</v>
      </c>
      <c r="N217" s="361"/>
      <c r="X217" s="334"/>
      <c r="AA217" s="236" t="str">
        <f>IF(OR(H217+I217-J217&lt;0,L217&lt;0),"ERROR","OK")</f>
        <v>OK</v>
      </c>
      <c r="AH217" s="354" t="str">
        <f>IF(OR(AA217="ERROR",AB217="ERROR",AC217="ERROR",AD217="ERROR",AE217="ERROR",AF217="ERROR"),CONCATENATE("Error en el concepto ",E215," ",G217," de la Hoja 3 Fila  ",A217),"")</f>
        <v/>
      </c>
    </row>
    <row r="218" spans="1:34" ht="21.75" customHeight="1">
      <c r="A218" s="352">
        <f t="shared" si="49"/>
        <v>218</v>
      </c>
      <c r="B218" s="1322"/>
      <c r="C218" s="1141"/>
      <c r="D218" s="1307"/>
      <c r="E218" s="1178"/>
      <c r="F218" s="1178"/>
      <c r="G218" s="633" t="s">
        <v>366</v>
      </c>
      <c r="H218" s="521"/>
      <c r="I218" s="827"/>
      <c r="J218" s="521"/>
      <c r="K218" s="522"/>
      <c r="L218" s="355">
        <f t="shared" si="57"/>
        <v>0</v>
      </c>
      <c r="N218" s="361"/>
      <c r="X218" s="334"/>
      <c r="AA218" s="236" t="str">
        <f>IF(OR(H218+I218-J218&lt;0,L218&lt;0),"ERROR","OK")</f>
        <v>OK</v>
      </c>
      <c r="AH218" s="354" t="str">
        <f>IF(OR(AA218="ERROR",AB218="ERROR",AC218="ERROR",AD218="ERROR",AE218="ERROR",AF218="ERROR"),CONCATENATE("Error en el concepto ",E215," ",G218," de la Hoja 3 Fila  ",A218),"")</f>
        <v/>
      </c>
    </row>
    <row r="219" spans="1:34" ht="21.75" customHeight="1">
      <c r="A219" s="352">
        <f t="shared" si="49"/>
        <v>219</v>
      </c>
      <c r="B219" s="1322"/>
      <c r="C219" s="1141"/>
      <c r="D219" s="1129" t="s">
        <v>387</v>
      </c>
      <c r="E219" s="1241"/>
      <c r="F219" s="1241"/>
      <c r="G219" s="1242"/>
      <c r="H219" s="363">
        <f>SUM(H220:H239)</f>
        <v>7723200</v>
      </c>
      <c r="I219" s="677">
        <f>SUM(I220:I239)</f>
        <v>0</v>
      </c>
      <c r="J219" s="677">
        <f>SUM(J220:J239)</f>
        <v>7723200</v>
      </c>
      <c r="K219" s="677">
        <f>SUM(K220:K239)</f>
        <v>0</v>
      </c>
      <c r="L219" s="363">
        <f>SUM(L220:L239)</f>
        <v>0</v>
      </c>
      <c r="N219" s="363">
        <f>SUM(N220:N239)</f>
        <v>0</v>
      </c>
      <c r="X219" s="334"/>
      <c r="AA219" s="236" t="str">
        <f>IF(OR(H219&lt;0,L219&lt;0),"ERROR","OK")</f>
        <v>OK</v>
      </c>
      <c r="AH219" s="354" t="str">
        <f t="shared" si="56"/>
        <v/>
      </c>
    </row>
    <row r="220" spans="1:34" ht="21.75" customHeight="1">
      <c r="A220" s="352">
        <f t="shared" si="49"/>
        <v>220</v>
      </c>
      <c r="B220" s="1322"/>
      <c r="C220" s="1141"/>
      <c r="D220" s="1083"/>
      <c r="E220" s="1081" t="s">
        <v>774</v>
      </c>
      <c r="F220" s="1143"/>
      <c r="G220" s="1082"/>
      <c r="H220" s="521">
        <v>171000</v>
      </c>
      <c r="I220" s="827"/>
      <c r="J220" s="521">
        <v>171000</v>
      </c>
      <c r="K220" s="522"/>
      <c r="L220" s="355">
        <f t="shared" ref="L220:L239" si="58">H220+I220-J220+K220</f>
        <v>0</v>
      </c>
      <c r="N220" s="361"/>
      <c r="X220" s="334"/>
      <c r="AA220" s="236" t="str">
        <f t="shared" ref="AA220:AA239" si="59">IF(OR(H220+I220-J220&lt;0,L220&lt;0),"ERROR","OK")</f>
        <v>OK</v>
      </c>
      <c r="AH220" s="354" t="str">
        <f>IF(OR(AA220="ERROR",AB220="ERROR",AC220="ERROR",AD220="ERROR",AE220="ERROR",AF220="ERROR"),CONCATENATE("Error en el concepto ",E220," de la Hoja 3 Fila  ",A220),"")</f>
        <v/>
      </c>
    </row>
    <row r="221" spans="1:34" ht="21.75" customHeight="1">
      <c r="A221" s="352">
        <f t="shared" si="49"/>
        <v>221</v>
      </c>
      <c r="B221" s="1322"/>
      <c r="C221" s="1141"/>
      <c r="D221" s="1084"/>
      <c r="E221" s="1081" t="s">
        <v>25</v>
      </c>
      <c r="F221" s="1143"/>
      <c r="G221" s="1082"/>
      <c r="H221" s="521"/>
      <c r="I221" s="827"/>
      <c r="J221" s="521"/>
      <c r="K221" s="522"/>
      <c r="L221" s="355">
        <f t="shared" si="58"/>
        <v>0</v>
      </c>
      <c r="N221" s="361"/>
      <c r="X221" s="334"/>
      <c r="AA221" s="236" t="str">
        <f t="shared" si="59"/>
        <v>OK</v>
      </c>
      <c r="AH221" s="354" t="str">
        <f t="shared" ref="AH221:AH224" si="60">IF(OR(AA221="ERROR",AB221="ERROR",AC221="ERROR",AD221="ERROR",AE221="ERROR",AF221="ERROR"),CONCATENATE("Error en el concepto ",E221," de la Hoja 3 Fila  ",A221),"")</f>
        <v/>
      </c>
    </row>
    <row r="222" spans="1:34" ht="21.75" customHeight="1">
      <c r="A222" s="352">
        <f t="shared" si="49"/>
        <v>222</v>
      </c>
      <c r="B222" s="1322"/>
      <c r="C222" s="1141"/>
      <c r="D222" s="1084"/>
      <c r="E222" s="1081" t="s">
        <v>28</v>
      </c>
      <c r="F222" s="1143"/>
      <c r="G222" s="1082"/>
      <c r="H222" s="521"/>
      <c r="I222" s="827"/>
      <c r="J222" s="521"/>
      <c r="K222" s="522"/>
      <c r="L222" s="355">
        <f t="shared" si="58"/>
        <v>0</v>
      </c>
      <c r="N222" s="361"/>
      <c r="X222" s="334"/>
      <c r="AA222" s="236" t="str">
        <f t="shared" si="59"/>
        <v>OK</v>
      </c>
      <c r="AH222" s="354" t="str">
        <f t="shared" si="60"/>
        <v/>
      </c>
    </row>
    <row r="223" spans="1:34" ht="21.75" customHeight="1">
      <c r="A223" s="352">
        <f t="shared" si="49"/>
        <v>223</v>
      </c>
      <c r="B223" s="1322"/>
      <c r="C223" s="1141"/>
      <c r="D223" s="1084"/>
      <c r="E223" s="1081" t="s">
        <v>367</v>
      </c>
      <c r="F223" s="1104"/>
      <c r="G223" s="1105"/>
      <c r="H223" s="521"/>
      <c r="I223" s="827"/>
      <c r="J223" s="521"/>
      <c r="K223" s="522"/>
      <c r="L223" s="355">
        <f t="shared" si="58"/>
        <v>0</v>
      </c>
      <c r="N223" s="361"/>
      <c r="X223" s="334"/>
      <c r="AA223" s="236" t="str">
        <f t="shared" si="59"/>
        <v>OK</v>
      </c>
      <c r="AH223" s="354" t="str">
        <f t="shared" si="60"/>
        <v/>
      </c>
    </row>
    <row r="224" spans="1:34" ht="21.75" customHeight="1">
      <c r="A224" s="352">
        <f t="shared" si="49"/>
        <v>224</v>
      </c>
      <c r="B224" s="1322"/>
      <c r="C224" s="1141"/>
      <c r="D224" s="1084"/>
      <c r="E224" s="1081" t="s">
        <v>29</v>
      </c>
      <c r="F224" s="1143"/>
      <c r="G224" s="1082"/>
      <c r="H224" s="521"/>
      <c r="I224" s="827"/>
      <c r="J224" s="521"/>
      <c r="K224" s="522"/>
      <c r="L224" s="355">
        <f t="shared" si="58"/>
        <v>0</v>
      </c>
      <c r="N224" s="361"/>
      <c r="X224" s="334"/>
      <c r="AA224" s="236" t="str">
        <f t="shared" si="59"/>
        <v>OK</v>
      </c>
      <c r="AH224" s="354" t="str">
        <f t="shared" si="60"/>
        <v/>
      </c>
    </row>
    <row r="225" spans="1:34" ht="21.75" customHeight="1">
      <c r="A225" s="352">
        <f t="shared" si="49"/>
        <v>225</v>
      </c>
      <c r="B225" s="1322"/>
      <c r="C225" s="1141"/>
      <c r="D225" s="1084"/>
      <c r="E225" s="1075" t="s">
        <v>312</v>
      </c>
      <c r="F225" s="1076"/>
      <c r="G225" s="633" t="s">
        <v>313</v>
      </c>
      <c r="H225" s="521"/>
      <c r="I225" s="827"/>
      <c r="J225" s="521"/>
      <c r="K225" s="522"/>
      <c r="L225" s="355">
        <f t="shared" si="58"/>
        <v>0</v>
      </c>
      <c r="N225" s="361"/>
      <c r="X225" s="334"/>
      <c r="AA225" s="236" t="str">
        <f t="shared" si="59"/>
        <v>OK</v>
      </c>
      <c r="AH225" s="354" t="str">
        <f>IF(OR(AA225="ERROR",AB225="ERROR",AC225="ERROR",AD225="ERROR",AE225="ERROR",AF225="ERROR"),CONCATENATE("Error en el concepto ",E225," ",G225," de la Hoja 3 Fila  ",A225),"")</f>
        <v/>
      </c>
    </row>
    <row r="226" spans="1:34" ht="47.25" customHeight="1">
      <c r="A226" s="352">
        <f t="shared" si="49"/>
        <v>226</v>
      </c>
      <c r="B226" s="1322"/>
      <c r="C226" s="1141"/>
      <c r="D226" s="1084"/>
      <c r="E226" s="1077"/>
      <c r="F226" s="1078"/>
      <c r="G226" s="633" t="s">
        <v>385</v>
      </c>
      <c r="H226" s="521"/>
      <c r="I226" s="827"/>
      <c r="J226" s="521"/>
      <c r="K226" s="522"/>
      <c r="L226" s="355">
        <f t="shared" si="58"/>
        <v>0</v>
      </c>
      <c r="N226" s="361"/>
      <c r="X226" s="334"/>
      <c r="AA226" s="236" t="str">
        <f t="shared" si="59"/>
        <v>OK</v>
      </c>
      <c r="AH226" s="354" t="str">
        <f>IF(OR(AA226="ERROR",AB226="ERROR",AC226="ERROR",AD226="ERROR",AE226="ERROR",AF226="ERROR"),CONCATENATE("Error en el concepto ",E225," ",G226," de la Hoja 3 Fila  ",A226),"")</f>
        <v/>
      </c>
    </row>
    <row r="227" spans="1:34" ht="21.75" customHeight="1">
      <c r="A227" s="352">
        <f t="shared" si="49"/>
        <v>227</v>
      </c>
      <c r="B227" s="1322"/>
      <c r="C227" s="1141"/>
      <c r="D227" s="1084"/>
      <c r="E227" s="1079"/>
      <c r="F227" s="1080"/>
      <c r="G227" s="633" t="s">
        <v>314</v>
      </c>
      <c r="H227" s="521"/>
      <c r="I227" s="827"/>
      <c r="J227" s="521"/>
      <c r="K227" s="522"/>
      <c r="L227" s="355">
        <f t="shared" si="58"/>
        <v>0</v>
      </c>
      <c r="N227" s="361"/>
      <c r="X227" s="334"/>
      <c r="AA227" s="236" t="str">
        <f t="shared" si="59"/>
        <v>OK</v>
      </c>
      <c r="AH227" s="354" t="str">
        <f>IF(OR(AA227="ERROR",AB227="ERROR",AC227="ERROR",AD227="ERROR",AE227="ERROR",AF227="ERROR"),CONCATENATE("Error en el concepto ",E225," ",G227," de la Hoja 3 Fila  ",A227),"")</f>
        <v/>
      </c>
    </row>
    <row r="228" spans="1:34" ht="21.75" customHeight="1">
      <c r="A228" s="352">
        <f t="shared" si="49"/>
        <v>228</v>
      </c>
      <c r="B228" s="1322"/>
      <c r="C228" s="1141"/>
      <c r="D228" s="1084"/>
      <c r="E228" s="1075" t="s">
        <v>388</v>
      </c>
      <c r="F228" s="1076"/>
      <c r="G228" s="633" t="s">
        <v>313</v>
      </c>
      <c r="H228" s="521"/>
      <c r="I228" s="827"/>
      <c r="J228" s="521"/>
      <c r="K228" s="522"/>
      <c r="L228" s="355">
        <f t="shared" si="58"/>
        <v>0</v>
      </c>
      <c r="N228" s="361"/>
      <c r="X228" s="334"/>
      <c r="AA228" s="236" t="str">
        <f t="shared" si="59"/>
        <v>OK</v>
      </c>
      <c r="AH228" s="354" t="str">
        <f t="shared" ref="AH228:AH231" si="61">IF(OR(AA228="ERROR",AB228="ERROR",AC228="ERROR",AD228="ERROR",AE228="ERROR",AF228="ERROR"),CONCATENATE("Error en el concepto ",E228," ",G228," de la Hoja 3 Fila  ",A228),"")</f>
        <v/>
      </c>
    </row>
    <row r="229" spans="1:34" ht="44.25" customHeight="1">
      <c r="A229" s="352">
        <f t="shared" si="49"/>
        <v>229</v>
      </c>
      <c r="B229" s="1322"/>
      <c r="C229" s="1141"/>
      <c r="D229" s="1084"/>
      <c r="E229" s="1077"/>
      <c r="F229" s="1078"/>
      <c r="G229" s="633" t="s">
        <v>385</v>
      </c>
      <c r="H229" s="521"/>
      <c r="I229" s="827"/>
      <c r="J229" s="521"/>
      <c r="K229" s="522"/>
      <c r="L229" s="355">
        <f t="shared" si="58"/>
        <v>0</v>
      </c>
      <c r="N229" s="361"/>
      <c r="X229" s="334"/>
      <c r="AA229" s="236" t="str">
        <f t="shared" si="59"/>
        <v>OK</v>
      </c>
      <c r="AH229" s="354" t="str">
        <f>IF(OR(AA229="ERROR",AB229="ERROR",AC229="ERROR",AD229="ERROR",AE229="ERROR",AF229="ERROR"),CONCATENATE("Error en el concepto ",E228," ",G229," de la Hoja 3 Fila  ",A229),"")</f>
        <v/>
      </c>
    </row>
    <row r="230" spans="1:34" ht="21.75" customHeight="1">
      <c r="A230" s="352">
        <f t="shared" si="49"/>
        <v>230</v>
      </c>
      <c r="B230" s="1322"/>
      <c r="C230" s="1141"/>
      <c r="D230" s="1084"/>
      <c r="E230" s="1079"/>
      <c r="F230" s="1080"/>
      <c r="G230" s="633" t="s">
        <v>314</v>
      </c>
      <c r="H230" s="521"/>
      <c r="I230" s="827"/>
      <c r="J230" s="521"/>
      <c r="K230" s="522"/>
      <c r="L230" s="355">
        <f t="shared" si="58"/>
        <v>0</v>
      </c>
      <c r="N230" s="361"/>
      <c r="X230" s="334"/>
      <c r="AA230" s="236" t="str">
        <f t="shared" si="59"/>
        <v>OK</v>
      </c>
      <c r="AH230" s="354" t="str">
        <f>IF(OR(AA230="ERROR",AB230="ERROR",AC230="ERROR",AD230="ERROR",AE230="ERROR",AF230="ERROR"),CONCATENATE("Error en el concepto ",E228," ",G230," de la Hoja 3 Fila  ",A230),"")</f>
        <v/>
      </c>
    </row>
    <row r="231" spans="1:34" ht="21.75" customHeight="1">
      <c r="A231" s="352">
        <f t="shared" si="49"/>
        <v>231</v>
      </c>
      <c r="B231" s="1322"/>
      <c r="C231" s="1141"/>
      <c r="D231" s="1084"/>
      <c r="E231" s="1075" t="s">
        <v>315</v>
      </c>
      <c r="F231" s="1076"/>
      <c r="G231" s="633" t="s">
        <v>313</v>
      </c>
      <c r="H231" s="521"/>
      <c r="I231" s="827"/>
      <c r="J231" s="521"/>
      <c r="K231" s="522"/>
      <c r="L231" s="355">
        <f t="shared" si="58"/>
        <v>0</v>
      </c>
      <c r="N231" s="361"/>
      <c r="X231" s="334"/>
      <c r="AA231" s="236" t="str">
        <f t="shared" si="59"/>
        <v>OK</v>
      </c>
      <c r="AH231" s="354" t="str">
        <f t="shared" si="61"/>
        <v/>
      </c>
    </row>
    <row r="232" spans="1:34" ht="48" customHeight="1">
      <c r="A232" s="352">
        <f t="shared" si="49"/>
        <v>232</v>
      </c>
      <c r="B232" s="1322"/>
      <c r="C232" s="1141"/>
      <c r="D232" s="1084"/>
      <c r="E232" s="1077"/>
      <c r="F232" s="1078"/>
      <c r="G232" s="633" t="s">
        <v>385</v>
      </c>
      <c r="H232" s="521"/>
      <c r="I232" s="827"/>
      <c r="J232" s="521"/>
      <c r="K232" s="522"/>
      <c r="L232" s="355">
        <f t="shared" si="58"/>
        <v>0</v>
      </c>
      <c r="N232" s="361"/>
      <c r="X232" s="334"/>
      <c r="AA232" s="236" t="str">
        <f t="shared" si="59"/>
        <v>OK</v>
      </c>
      <c r="AH232" s="354" t="str">
        <f>IF(OR(AA232="ERROR",AB232="ERROR",AC232="ERROR",AD232="ERROR",AE232="ERROR",AF232="ERROR"),CONCATENATE("Error en el concepto ",E231," ",G232," de la Hoja 3 Fila  ",A232),"")</f>
        <v/>
      </c>
    </row>
    <row r="233" spans="1:34" ht="21.75" customHeight="1">
      <c r="A233" s="352">
        <f t="shared" si="49"/>
        <v>233</v>
      </c>
      <c r="B233" s="1322"/>
      <c r="C233" s="1141"/>
      <c r="D233" s="1084"/>
      <c r="E233" s="1079"/>
      <c r="F233" s="1080"/>
      <c r="G233" s="633" t="s">
        <v>314</v>
      </c>
      <c r="H233" s="521"/>
      <c r="I233" s="827"/>
      <c r="J233" s="521"/>
      <c r="K233" s="522"/>
      <c r="L233" s="355">
        <f t="shared" si="58"/>
        <v>0</v>
      </c>
      <c r="N233" s="361"/>
      <c r="X233" s="334"/>
      <c r="AA233" s="236" t="str">
        <f t="shared" si="59"/>
        <v>OK</v>
      </c>
      <c r="AH233" s="354" t="str">
        <f>IF(OR(AA233="ERROR",AB233="ERROR",AC233="ERROR",AD233="ERROR",AE233="ERROR",AF233="ERROR"),CONCATENATE("Error en el concepto ",E231," ",G233," de la Hoja 3 Fila  ",A233),"")</f>
        <v/>
      </c>
    </row>
    <row r="234" spans="1:34" ht="21.75" customHeight="1">
      <c r="A234" s="352">
        <f t="shared" ref="A234:A297" si="62">A233+1</f>
        <v>234</v>
      </c>
      <c r="B234" s="1322"/>
      <c r="C234" s="1141"/>
      <c r="D234" s="1084"/>
      <c r="E234" s="1081" t="s">
        <v>316</v>
      </c>
      <c r="F234" s="1143"/>
      <c r="G234" s="1082"/>
      <c r="H234" s="521"/>
      <c r="I234" s="827"/>
      <c r="J234" s="521"/>
      <c r="K234" s="522"/>
      <c r="L234" s="355">
        <f t="shared" si="58"/>
        <v>0</v>
      </c>
      <c r="N234" s="361"/>
      <c r="X234" s="334"/>
      <c r="AA234" s="236" t="str">
        <f t="shared" si="59"/>
        <v>OK</v>
      </c>
      <c r="AH234" s="354" t="str">
        <f>IF(OR(AA234="ERROR",AB234="ERROR",AC234="ERROR",AD234="ERROR",AE234="ERROR",AF234="ERROR"),CONCATENATE("Error en el concepto ",E234," de la Hoja 3 Fila  ",A234),"")</f>
        <v/>
      </c>
    </row>
    <row r="235" spans="1:34" ht="21.75" customHeight="1">
      <c r="A235" s="352">
        <f t="shared" si="62"/>
        <v>235</v>
      </c>
      <c r="B235" s="1322"/>
      <c r="C235" s="1141"/>
      <c r="D235" s="1084"/>
      <c r="E235" s="1081" t="s">
        <v>389</v>
      </c>
      <c r="F235" s="1143"/>
      <c r="G235" s="1082"/>
      <c r="H235" s="521"/>
      <c r="I235" s="827"/>
      <c r="J235" s="521"/>
      <c r="K235" s="522"/>
      <c r="L235" s="355">
        <f t="shared" si="58"/>
        <v>0</v>
      </c>
      <c r="N235" s="361"/>
      <c r="X235" s="334"/>
      <c r="AA235" s="236" t="str">
        <f t="shared" si="59"/>
        <v>OK</v>
      </c>
      <c r="AH235" s="354" t="str">
        <f t="shared" ref="AH235:AH239" si="63">IF(OR(AA235="ERROR",AB235="ERROR",AC235="ERROR",AD235="ERROR",AE235="ERROR",AF235="ERROR"),CONCATENATE("Error en el concepto ",E235," de la Hoja 3 Fila  ",A235),"")</f>
        <v/>
      </c>
    </row>
    <row r="236" spans="1:34" ht="21.75" customHeight="1">
      <c r="A236" s="352">
        <f t="shared" si="62"/>
        <v>236</v>
      </c>
      <c r="B236" s="1322"/>
      <c r="C236" s="1141"/>
      <c r="D236" s="1084"/>
      <c r="E236" s="1081" t="s">
        <v>30</v>
      </c>
      <c r="F236" s="1143"/>
      <c r="G236" s="1082"/>
      <c r="H236" s="521"/>
      <c r="I236" s="827"/>
      <c r="J236" s="521"/>
      <c r="K236" s="522"/>
      <c r="L236" s="355">
        <f t="shared" si="58"/>
        <v>0</v>
      </c>
      <c r="N236" s="361"/>
      <c r="X236" s="334"/>
      <c r="AA236" s="236" t="str">
        <f t="shared" si="59"/>
        <v>OK</v>
      </c>
      <c r="AH236" s="354" t="str">
        <f t="shared" si="63"/>
        <v/>
      </c>
    </row>
    <row r="237" spans="1:34" ht="21.75" customHeight="1">
      <c r="A237" s="352">
        <f t="shared" si="62"/>
        <v>237</v>
      </c>
      <c r="B237" s="1322"/>
      <c r="C237" s="1141"/>
      <c r="D237" s="1084"/>
      <c r="E237" s="1081" t="s">
        <v>390</v>
      </c>
      <c r="F237" s="1143"/>
      <c r="G237" s="1082"/>
      <c r="H237" s="521"/>
      <c r="I237" s="827"/>
      <c r="J237" s="521"/>
      <c r="K237" s="522"/>
      <c r="L237" s="355">
        <f t="shared" si="58"/>
        <v>0</v>
      </c>
      <c r="N237" s="361"/>
      <c r="X237" s="334"/>
      <c r="AA237" s="236" t="str">
        <f t="shared" si="59"/>
        <v>OK</v>
      </c>
      <c r="AH237" s="354" t="str">
        <f t="shared" si="63"/>
        <v/>
      </c>
    </row>
    <row r="238" spans="1:34" ht="21.75" customHeight="1">
      <c r="A238" s="352">
        <f t="shared" si="62"/>
        <v>238</v>
      </c>
      <c r="B238" s="1322"/>
      <c r="C238" s="1141"/>
      <c r="D238" s="1084"/>
      <c r="E238" s="1081" t="s">
        <v>391</v>
      </c>
      <c r="F238" s="1143"/>
      <c r="G238" s="1082"/>
      <c r="H238" s="521"/>
      <c r="I238" s="827"/>
      <c r="J238" s="521"/>
      <c r="K238" s="522"/>
      <c r="L238" s="355">
        <f t="shared" si="58"/>
        <v>0</v>
      </c>
      <c r="N238" s="361"/>
      <c r="X238" s="334"/>
      <c r="AA238" s="236" t="str">
        <f t="shared" si="59"/>
        <v>OK</v>
      </c>
      <c r="AH238" s="354" t="str">
        <f t="shared" si="63"/>
        <v/>
      </c>
    </row>
    <row r="239" spans="1:34" ht="21.75" customHeight="1">
      <c r="A239" s="352">
        <f t="shared" si="62"/>
        <v>239</v>
      </c>
      <c r="B239" s="1322"/>
      <c r="C239" s="1141"/>
      <c r="D239" s="1085"/>
      <c r="E239" s="1081" t="s">
        <v>31</v>
      </c>
      <c r="F239" s="1143"/>
      <c r="G239" s="1082"/>
      <c r="H239" s="521">
        <v>7552200</v>
      </c>
      <c r="I239" s="827"/>
      <c r="J239" s="521">
        <v>7552200</v>
      </c>
      <c r="K239" s="522"/>
      <c r="L239" s="355">
        <f t="shared" si="58"/>
        <v>0</v>
      </c>
      <c r="N239" s="361"/>
      <c r="X239" s="334"/>
      <c r="AA239" s="236" t="str">
        <f t="shared" si="59"/>
        <v>OK</v>
      </c>
      <c r="AH239" s="354" t="str">
        <f t="shared" si="63"/>
        <v/>
      </c>
    </row>
    <row r="240" spans="1:34" s="374" customFormat="1" ht="28.5" customHeight="1">
      <c r="A240" s="352">
        <f t="shared" si="62"/>
        <v>240</v>
      </c>
      <c r="B240" s="1322"/>
      <c r="C240" s="1141"/>
      <c r="D240" s="1126" t="s">
        <v>32</v>
      </c>
      <c r="E240" s="1127"/>
      <c r="F240" s="1127"/>
      <c r="G240" s="1128"/>
      <c r="H240" s="383">
        <f>SUM(H241:H264)</f>
        <v>0</v>
      </c>
      <c r="I240" s="678">
        <f>SUM(I241:I264)</f>
        <v>0</v>
      </c>
      <c r="J240" s="678">
        <f>SUM(J241:J264)</f>
        <v>0</v>
      </c>
      <c r="K240" s="678">
        <f>SUM(K241:K264)</f>
        <v>0</v>
      </c>
      <c r="L240" s="383">
        <f>SUM(L241:L264)</f>
        <v>0</v>
      </c>
      <c r="M240" s="350"/>
      <c r="N240" s="383">
        <f>SUM(N241:N264)</f>
        <v>0</v>
      </c>
      <c r="O240" s="350"/>
      <c r="P240" s="350"/>
      <c r="Q240" s="350"/>
      <c r="R240" s="350"/>
      <c r="S240" s="350"/>
      <c r="T240" s="350"/>
      <c r="U240" s="350"/>
      <c r="V240" s="350"/>
      <c r="W240" s="350"/>
      <c r="X240" s="350"/>
      <c r="AA240" s="236" t="str">
        <f>IF(OR(H240&lt;0,L240&lt;0),"ERROR","OK")</f>
        <v>OK</v>
      </c>
      <c r="AH240" s="354" t="str">
        <f t="shared" si="56"/>
        <v/>
      </c>
    </row>
    <row r="241" spans="1:34" s="374" customFormat="1" ht="27" customHeight="1">
      <c r="A241" s="352">
        <f t="shared" si="62"/>
        <v>241</v>
      </c>
      <c r="B241" s="1322"/>
      <c r="C241" s="1141"/>
      <c r="D241" s="1083"/>
      <c r="E241" s="1147" t="s">
        <v>368</v>
      </c>
      <c r="F241" s="1147"/>
      <c r="G241" s="632" t="s">
        <v>675</v>
      </c>
      <c r="H241" s="521"/>
      <c r="I241" s="827"/>
      <c r="J241" s="521"/>
      <c r="K241" s="522"/>
      <c r="L241" s="355">
        <f t="shared" ref="L241:L264" si="64">H241+I241-J241+K241</f>
        <v>0</v>
      </c>
      <c r="M241" s="350"/>
      <c r="N241" s="376"/>
      <c r="O241" s="350"/>
      <c r="P241" s="350"/>
      <c r="Q241" s="350"/>
      <c r="R241" s="350"/>
      <c r="S241" s="350"/>
      <c r="T241" s="350"/>
      <c r="U241" s="350"/>
      <c r="V241" s="350"/>
      <c r="W241" s="350"/>
      <c r="X241" s="350"/>
      <c r="AA241" s="236" t="str">
        <f t="shared" ref="AA241:AA264" si="65">IF(OR(H241+I241-J241&lt;0,L241&lt;0),"ERROR","OK")</f>
        <v>OK</v>
      </c>
      <c r="AH241" s="354" t="str">
        <f>IF(OR(AA241="ERROR",AB241="ERROR",AC241="ERROR",AD241="ERROR",AE241="ERROR",AF241="ERROR"),CONCATENATE("Error en el concepto ",E241," ",G241," de la Hoja 3 Fila  ",A241),"")</f>
        <v/>
      </c>
    </row>
    <row r="242" spans="1:34" s="374" customFormat="1" ht="30" customHeight="1">
      <c r="A242" s="352">
        <f t="shared" si="62"/>
        <v>242</v>
      </c>
      <c r="B242" s="1322"/>
      <c r="C242" s="1141"/>
      <c r="D242" s="1084"/>
      <c r="E242" s="1147"/>
      <c r="F242" s="1147"/>
      <c r="G242" s="632" t="s">
        <v>772</v>
      </c>
      <c r="H242" s="521"/>
      <c r="I242" s="827"/>
      <c r="J242" s="521"/>
      <c r="K242" s="522"/>
      <c r="L242" s="355">
        <f t="shared" si="64"/>
        <v>0</v>
      </c>
      <c r="M242" s="350"/>
      <c r="N242" s="376"/>
      <c r="O242" s="350"/>
      <c r="P242" s="350"/>
      <c r="Q242" s="350"/>
      <c r="R242" s="350"/>
      <c r="S242" s="350"/>
      <c r="T242" s="350"/>
      <c r="U242" s="350"/>
      <c r="V242" s="350"/>
      <c r="W242" s="350"/>
      <c r="X242" s="350"/>
      <c r="AA242" s="236" t="str">
        <f t="shared" si="65"/>
        <v>OK</v>
      </c>
      <c r="AH242" s="354" t="str">
        <f>IF(OR(AA242="ERROR",AB242="ERROR",AC242="ERROR",AD242="ERROR",AE242="ERROR",AF242="ERROR"),CONCATENATE("Error en el concepto ",E241," ",G242," de la Hoja 3 Fila  ",A242),"")</f>
        <v/>
      </c>
    </row>
    <row r="243" spans="1:34" s="374" customFormat="1" ht="27" customHeight="1">
      <c r="A243" s="352">
        <f t="shared" si="62"/>
        <v>243</v>
      </c>
      <c r="B243" s="1322"/>
      <c r="C243" s="1141"/>
      <c r="D243" s="1084"/>
      <c r="E243" s="1075" t="s">
        <v>369</v>
      </c>
      <c r="F243" s="1076"/>
      <c r="G243" s="632" t="s">
        <v>675</v>
      </c>
      <c r="H243" s="521"/>
      <c r="I243" s="827"/>
      <c r="J243" s="521"/>
      <c r="K243" s="522"/>
      <c r="L243" s="355">
        <f t="shared" si="64"/>
        <v>0</v>
      </c>
      <c r="M243" s="350"/>
      <c r="N243" s="376"/>
      <c r="O243" s="350"/>
      <c r="P243" s="350"/>
      <c r="Q243" s="350"/>
      <c r="R243" s="350"/>
      <c r="S243" s="350"/>
      <c r="T243" s="350"/>
      <c r="U243" s="350"/>
      <c r="V243" s="350"/>
      <c r="W243" s="350"/>
      <c r="X243" s="350"/>
      <c r="AA243" s="236" t="str">
        <f t="shared" si="65"/>
        <v>OK</v>
      </c>
      <c r="AH243" s="354" t="str">
        <f t="shared" ref="AH243:AH250" si="66">IF(OR(AA243="ERROR",AB243="ERROR",AC243="ERROR",AD243="ERROR",AE243="ERROR",AF243="ERROR"),CONCATENATE("Error en el concepto ",E243," ",G243," de la Hoja 3 Fila  ",A243),"")</f>
        <v/>
      </c>
    </row>
    <row r="244" spans="1:34" s="374" customFormat="1" ht="33" customHeight="1">
      <c r="A244" s="352">
        <f t="shared" si="62"/>
        <v>244</v>
      </c>
      <c r="B244" s="1322"/>
      <c r="C244" s="1141"/>
      <c r="D244" s="1084"/>
      <c r="E244" s="1079"/>
      <c r="F244" s="1080"/>
      <c r="G244" s="632" t="s">
        <v>772</v>
      </c>
      <c r="H244" s="521"/>
      <c r="I244" s="827"/>
      <c r="J244" s="521"/>
      <c r="K244" s="522"/>
      <c r="L244" s="355">
        <f t="shared" si="64"/>
        <v>0</v>
      </c>
      <c r="M244" s="350"/>
      <c r="N244" s="376"/>
      <c r="O244" s="350"/>
      <c r="P244" s="350"/>
      <c r="Q244" s="350"/>
      <c r="R244" s="350"/>
      <c r="S244" s="350"/>
      <c r="T244" s="350"/>
      <c r="U244" s="350"/>
      <c r="V244" s="350"/>
      <c r="W244" s="350"/>
      <c r="X244" s="350"/>
      <c r="AA244" s="236" t="str">
        <f t="shared" si="65"/>
        <v>OK</v>
      </c>
      <c r="AH244" s="354" t="str">
        <f>IF(OR(AA244="ERROR",AB244="ERROR",AC244="ERROR",AD244="ERROR",AE244="ERROR",AF244="ERROR"),CONCATENATE("Error en el concepto ",E243," ",G244," de la Hoja 3 Fila  ",A244),"")</f>
        <v/>
      </c>
    </row>
    <row r="245" spans="1:34" s="374" customFormat="1" ht="27" customHeight="1">
      <c r="A245" s="352">
        <f t="shared" si="62"/>
        <v>245</v>
      </c>
      <c r="B245" s="1322"/>
      <c r="C245" s="1141"/>
      <c r="D245" s="1084"/>
      <c r="E245" s="1081" t="s">
        <v>874</v>
      </c>
      <c r="F245" s="1143"/>
      <c r="G245" s="1082"/>
      <c r="H245" s="521"/>
      <c r="I245" s="827"/>
      <c r="J245" s="521"/>
      <c r="K245" s="531"/>
      <c r="L245" s="355">
        <f t="shared" si="64"/>
        <v>0</v>
      </c>
      <c r="M245" s="350"/>
      <c r="N245" s="376"/>
      <c r="O245" s="350"/>
      <c r="P245" s="350"/>
      <c r="Q245" s="350"/>
      <c r="R245" s="350"/>
      <c r="S245" s="350"/>
      <c r="T245" s="350"/>
      <c r="U245" s="350"/>
      <c r="V245" s="350"/>
      <c r="W245" s="350"/>
      <c r="X245" s="350"/>
      <c r="AA245" s="236" t="str">
        <f t="shared" si="65"/>
        <v>OK</v>
      </c>
      <c r="AH245" s="354" t="str">
        <f>IF(OR(AA245="ERROR",AB245="ERROR",AC245="ERROR",AD245="ERROR",AE245="ERROR",AF245="ERROR"),CONCATENATE("Error en el concepto ",E245," de la Hoja 3 Fila  ",A245),"")</f>
        <v/>
      </c>
    </row>
    <row r="246" spans="1:34" s="374" customFormat="1" ht="27" customHeight="1">
      <c r="A246" s="352">
        <f t="shared" si="62"/>
        <v>246</v>
      </c>
      <c r="B246" s="1322"/>
      <c r="C246" s="1141"/>
      <c r="D246" s="1084"/>
      <c r="E246" s="1075" t="s">
        <v>92</v>
      </c>
      <c r="F246" s="1076"/>
      <c r="G246" s="632" t="s">
        <v>675</v>
      </c>
      <c r="H246" s="521"/>
      <c r="I246" s="827"/>
      <c r="J246" s="521"/>
      <c r="K246" s="522"/>
      <c r="L246" s="355">
        <f t="shared" si="64"/>
        <v>0</v>
      </c>
      <c r="M246" s="350"/>
      <c r="N246" s="376"/>
      <c r="O246" s="350"/>
      <c r="P246" s="350"/>
      <c r="Q246" s="350"/>
      <c r="R246" s="350"/>
      <c r="S246" s="350"/>
      <c r="T246" s="350"/>
      <c r="U246" s="350"/>
      <c r="V246" s="350"/>
      <c r="W246" s="350"/>
      <c r="X246" s="350"/>
      <c r="AA246" s="236" t="str">
        <f t="shared" si="65"/>
        <v>OK</v>
      </c>
      <c r="AH246" s="354" t="str">
        <f t="shared" si="66"/>
        <v/>
      </c>
    </row>
    <row r="247" spans="1:34" s="374" customFormat="1" ht="32.25" customHeight="1">
      <c r="A247" s="352">
        <f t="shared" si="62"/>
        <v>247</v>
      </c>
      <c r="B247" s="1322"/>
      <c r="C247" s="1141"/>
      <c r="D247" s="1084"/>
      <c r="E247" s="1079"/>
      <c r="F247" s="1080"/>
      <c r="G247" s="632" t="s">
        <v>772</v>
      </c>
      <c r="H247" s="521"/>
      <c r="I247" s="827"/>
      <c r="J247" s="521"/>
      <c r="K247" s="522"/>
      <c r="L247" s="355">
        <f t="shared" si="64"/>
        <v>0</v>
      </c>
      <c r="M247" s="350"/>
      <c r="N247" s="376"/>
      <c r="O247" s="350"/>
      <c r="P247" s="350"/>
      <c r="Q247" s="350"/>
      <c r="R247" s="350"/>
      <c r="S247" s="350"/>
      <c r="T247" s="350"/>
      <c r="U247" s="350"/>
      <c r="V247" s="350"/>
      <c r="W247" s="350"/>
      <c r="X247" s="350"/>
      <c r="AA247" s="236" t="str">
        <f t="shared" si="65"/>
        <v>OK</v>
      </c>
      <c r="AH247" s="354" t="str">
        <f>IF(OR(AA247="ERROR",AB247="ERROR",AC247="ERROR",AD247="ERROR",AE247="ERROR",AF247="ERROR"),CONCATENATE("Error en el concepto ",E246," ",G247," de la Hoja 3 Fila  ",A247),"")</f>
        <v/>
      </c>
    </row>
    <row r="248" spans="1:34" s="374" customFormat="1" ht="27" customHeight="1">
      <c r="A248" s="352">
        <f t="shared" si="62"/>
        <v>248</v>
      </c>
      <c r="B248" s="1322"/>
      <c r="C248" s="1141"/>
      <c r="D248" s="1084"/>
      <c r="E248" s="1075" t="s">
        <v>371</v>
      </c>
      <c r="F248" s="1076"/>
      <c r="G248" s="632" t="s">
        <v>675</v>
      </c>
      <c r="H248" s="521"/>
      <c r="I248" s="827"/>
      <c r="J248" s="521"/>
      <c r="K248" s="522"/>
      <c r="L248" s="355">
        <f t="shared" si="64"/>
        <v>0</v>
      </c>
      <c r="M248" s="350"/>
      <c r="N248" s="376"/>
      <c r="O248" s="350"/>
      <c r="P248" s="350"/>
      <c r="Q248" s="350"/>
      <c r="R248" s="350"/>
      <c r="S248" s="350"/>
      <c r="T248" s="350"/>
      <c r="U248" s="350"/>
      <c r="V248" s="350"/>
      <c r="W248" s="350"/>
      <c r="X248" s="350"/>
      <c r="AA248" s="236" t="str">
        <f t="shared" si="65"/>
        <v>OK</v>
      </c>
      <c r="AH248" s="354" t="str">
        <f t="shared" si="66"/>
        <v/>
      </c>
    </row>
    <row r="249" spans="1:34" s="374" customFormat="1" ht="35.25" customHeight="1">
      <c r="A249" s="352">
        <f t="shared" si="62"/>
        <v>249</v>
      </c>
      <c r="B249" s="1322"/>
      <c r="C249" s="1141"/>
      <c r="D249" s="1084"/>
      <c r="E249" s="1079"/>
      <c r="F249" s="1080"/>
      <c r="G249" s="632" t="s">
        <v>772</v>
      </c>
      <c r="H249" s="521"/>
      <c r="I249" s="827"/>
      <c r="J249" s="521"/>
      <c r="K249" s="522"/>
      <c r="L249" s="355">
        <f t="shared" si="64"/>
        <v>0</v>
      </c>
      <c r="M249" s="350"/>
      <c r="N249" s="376"/>
      <c r="O249" s="350"/>
      <c r="P249" s="350"/>
      <c r="Q249" s="350"/>
      <c r="R249" s="350"/>
      <c r="S249" s="350"/>
      <c r="T249" s="350"/>
      <c r="U249" s="350"/>
      <c r="V249" s="350"/>
      <c r="W249" s="350"/>
      <c r="X249" s="350"/>
      <c r="AA249" s="236" t="str">
        <f t="shared" si="65"/>
        <v>OK</v>
      </c>
      <c r="AH249" s="354" t="str">
        <f>IF(OR(AA249="ERROR",AB249="ERROR",AC249="ERROR",AD249="ERROR",AE249="ERROR",AF249="ERROR"),CONCATENATE("Error en el concepto ",E248," ",G249," de la Hoja 3 Fila  ",A249),"")</f>
        <v/>
      </c>
    </row>
    <row r="250" spans="1:34" s="374" customFormat="1" ht="27" customHeight="1">
      <c r="A250" s="352">
        <f t="shared" si="62"/>
        <v>250</v>
      </c>
      <c r="B250" s="1322"/>
      <c r="C250" s="1141"/>
      <c r="D250" s="1084"/>
      <c r="E250" s="1075" t="s">
        <v>93</v>
      </c>
      <c r="F250" s="1076"/>
      <c r="G250" s="632" t="s">
        <v>675</v>
      </c>
      <c r="H250" s="521"/>
      <c r="I250" s="827"/>
      <c r="J250" s="521"/>
      <c r="K250" s="522"/>
      <c r="L250" s="355">
        <f t="shared" si="64"/>
        <v>0</v>
      </c>
      <c r="M250" s="350"/>
      <c r="N250" s="376"/>
      <c r="O250" s="350"/>
      <c r="P250" s="350"/>
      <c r="Q250" s="350"/>
      <c r="R250" s="350"/>
      <c r="S250" s="350"/>
      <c r="T250" s="350"/>
      <c r="U250" s="350"/>
      <c r="V250" s="350"/>
      <c r="W250" s="350"/>
      <c r="X250" s="350"/>
      <c r="AA250" s="236" t="str">
        <f t="shared" si="65"/>
        <v>OK</v>
      </c>
      <c r="AH250" s="354" t="str">
        <f t="shared" si="66"/>
        <v/>
      </c>
    </row>
    <row r="251" spans="1:34" s="374" customFormat="1" ht="33" customHeight="1">
      <c r="A251" s="352">
        <f t="shared" si="62"/>
        <v>251</v>
      </c>
      <c r="B251" s="1322"/>
      <c r="C251" s="1141"/>
      <c r="D251" s="1084"/>
      <c r="E251" s="1079"/>
      <c r="F251" s="1080"/>
      <c r="G251" s="632" t="s">
        <v>772</v>
      </c>
      <c r="H251" s="521"/>
      <c r="I251" s="827"/>
      <c r="J251" s="521"/>
      <c r="K251" s="522"/>
      <c r="L251" s="355">
        <f t="shared" si="64"/>
        <v>0</v>
      </c>
      <c r="M251" s="350"/>
      <c r="N251" s="376"/>
      <c r="O251" s="350"/>
      <c r="P251" s="350"/>
      <c r="Q251" s="350"/>
      <c r="R251" s="350"/>
      <c r="S251" s="350"/>
      <c r="T251" s="350"/>
      <c r="U251" s="350"/>
      <c r="V251" s="350"/>
      <c r="W251" s="350"/>
      <c r="X251" s="350"/>
      <c r="AA251" s="236" t="str">
        <f t="shared" si="65"/>
        <v>OK</v>
      </c>
      <c r="AH251" s="354" t="str">
        <f>IF(OR(AA251="ERROR",AB251="ERROR",AC251="ERROR",AD251="ERROR",AE251="ERROR",AF251="ERROR"),CONCATENATE("Error en el concepto ",E250," ",G251," de la Hoja 3 Fila  ",A251),"")</f>
        <v/>
      </c>
    </row>
    <row r="252" spans="1:34" s="374" customFormat="1" ht="27" customHeight="1">
      <c r="A252" s="352">
        <f t="shared" si="62"/>
        <v>252</v>
      </c>
      <c r="B252" s="1322"/>
      <c r="C252" s="1141"/>
      <c r="D252" s="1084"/>
      <c r="E252" s="1106" t="s">
        <v>94</v>
      </c>
      <c r="F252" s="1081" t="s">
        <v>6</v>
      </c>
      <c r="G252" s="1082"/>
      <c r="H252" s="521"/>
      <c r="I252" s="827"/>
      <c r="J252" s="521"/>
      <c r="K252" s="531"/>
      <c r="L252" s="355">
        <f t="shared" si="64"/>
        <v>0</v>
      </c>
      <c r="M252" s="350"/>
      <c r="N252" s="376"/>
      <c r="O252" s="350"/>
      <c r="P252" s="350"/>
      <c r="Q252" s="350"/>
      <c r="R252" s="350"/>
      <c r="S252" s="350"/>
      <c r="T252" s="350"/>
      <c r="U252" s="350"/>
      <c r="V252" s="350"/>
      <c r="W252" s="350"/>
      <c r="X252" s="350"/>
      <c r="AA252" s="236" t="str">
        <f t="shared" si="65"/>
        <v>OK</v>
      </c>
      <c r="AH252" s="354" t="str">
        <f>IF(OR(AA252="ERROR",AB252="ERROR",AC252="ERROR",AD252="ERROR",AE252="ERROR",AF252="ERROR"),CONCATENATE("Error en el concepto ",$E$252," ",F252," de la Hoja 3 Fila  ",A252),"")</f>
        <v/>
      </c>
    </row>
    <row r="253" spans="1:34" s="374" customFormat="1" ht="27" customHeight="1">
      <c r="A253" s="352">
        <f t="shared" si="62"/>
        <v>253</v>
      </c>
      <c r="B253" s="1322"/>
      <c r="C253" s="1141"/>
      <c r="D253" s="1084"/>
      <c r="E253" s="1106"/>
      <c r="F253" s="1081" t="s">
        <v>12</v>
      </c>
      <c r="G253" s="1082"/>
      <c r="H253" s="521"/>
      <c r="I253" s="827"/>
      <c r="J253" s="521"/>
      <c r="K253" s="531"/>
      <c r="L253" s="355">
        <f t="shared" si="64"/>
        <v>0</v>
      </c>
      <c r="M253" s="350"/>
      <c r="N253" s="376"/>
      <c r="O253" s="350"/>
      <c r="P253" s="350"/>
      <c r="Q253" s="350"/>
      <c r="R253" s="350"/>
      <c r="S253" s="350"/>
      <c r="T253" s="350"/>
      <c r="U253" s="350"/>
      <c r="V253" s="350"/>
      <c r="W253" s="350"/>
      <c r="X253" s="350"/>
      <c r="AA253" s="236" t="str">
        <f t="shared" si="65"/>
        <v>OK</v>
      </c>
      <c r="AH253" s="354" t="str">
        <f t="shared" ref="AH253:AH264" si="67">IF(OR(AA253="ERROR",AB253="ERROR",AC253="ERROR",AD253="ERROR",AE253="ERROR",AF253="ERROR"),CONCATENATE("Error en el concepto ",$E$252," ",F253," de la Hoja 3 Fila  ",A253),"")</f>
        <v/>
      </c>
    </row>
    <row r="254" spans="1:34" s="374" customFormat="1" ht="27" customHeight="1">
      <c r="A254" s="352">
        <f t="shared" si="62"/>
        <v>254</v>
      </c>
      <c r="B254" s="1322"/>
      <c r="C254" s="1141"/>
      <c r="D254" s="1084"/>
      <c r="E254" s="1106"/>
      <c r="F254" s="1081" t="s">
        <v>374</v>
      </c>
      <c r="G254" s="1082"/>
      <c r="H254" s="521"/>
      <c r="I254" s="827"/>
      <c r="J254" s="521"/>
      <c r="K254" s="531"/>
      <c r="L254" s="355">
        <f t="shared" si="64"/>
        <v>0</v>
      </c>
      <c r="M254" s="350"/>
      <c r="N254" s="376"/>
      <c r="O254" s="350"/>
      <c r="P254" s="350"/>
      <c r="Q254" s="350"/>
      <c r="R254" s="350"/>
      <c r="S254" s="350"/>
      <c r="T254" s="350"/>
      <c r="U254" s="350"/>
      <c r="V254" s="350"/>
      <c r="W254" s="350"/>
      <c r="X254" s="350"/>
      <c r="AA254" s="236" t="str">
        <f t="shared" si="65"/>
        <v>OK</v>
      </c>
      <c r="AH254" s="354" t="str">
        <f t="shared" si="67"/>
        <v/>
      </c>
    </row>
    <row r="255" spans="1:34" s="374" customFormat="1" ht="27" customHeight="1">
      <c r="A255" s="352">
        <f t="shared" si="62"/>
        <v>255</v>
      </c>
      <c r="B255" s="1322"/>
      <c r="C255" s="1141"/>
      <c r="D255" s="1084"/>
      <c r="E255" s="1106"/>
      <c r="F255" s="1081" t="s">
        <v>375</v>
      </c>
      <c r="G255" s="1082"/>
      <c r="H255" s="521"/>
      <c r="I255" s="827"/>
      <c r="J255" s="521"/>
      <c r="K255" s="531"/>
      <c r="L255" s="355">
        <f t="shared" si="64"/>
        <v>0</v>
      </c>
      <c r="M255" s="350"/>
      <c r="N255" s="376"/>
      <c r="O255" s="350"/>
      <c r="P255" s="350"/>
      <c r="Q255" s="350"/>
      <c r="R255" s="350"/>
      <c r="S255" s="350"/>
      <c r="T255" s="350"/>
      <c r="U255" s="350"/>
      <c r="V255" s="350"/>
      <c r="W255" s="350"/>
      <c r="X255" s="350"/>
      <c r="AA255" s="236" t="str">
        <f t="shared" si="65"/>
        <v>OK</v>
      </c>
      <c r="AH255" s="354" t="str">
        <f t="shared" si="67"/>
        <v/>
      </c>
    </row>
    <row r="256" spans="1:34" s="374" customFormat="1" ht="27" customHeight="1">
      <c r="A256" s="352">
        <f t="shared" si="62"/>
        <v>256</v>
      </c>
      <c r="B256" s="1322"/>
      <c r="C256" s="1141"/>
      <c r="D256" s="1084"/>
      <c r="E256" s="1106"/>
      <c r="F256" s="1081" t="s">
        <v>376</v>
      </c>
      <c r="G256" s="1082"/>
      <c r="H256" s="521"/>
      <c r="I256" s="827"/>
      <c r="J256" s="521"/>
      <c r="K256" s="531"/>
      <c r="L256" s="355">
        <f t="shared" si="64"/>
        <v>0</v>
      </c>
      <c r="M256" s="350"/>
      <c r="N256" s="376"/>
      <c r="O256" s="350"/>
      <c r="P256" s="350"/>
      <c r="Q256" s="350"/>
      <c r="R256" s="350"/>
      <c r="S256" s="350"/>
      <c r="T256" s="350"/>
      <c r="U256" s="350"/>
      <c r="V256" s="350"/>
      <c r="W256" s="350"/>
      <c r="X256" s="350"/>
      <c r="AA256" s="236" t="str">
        <f t="shared" si="65"/>
        <v>OK</v>
      </c>
      <c r="AH256" s="354" t="str">
        <f t="shared" si="67"/>
        <v/>
      </c>
    </row>
    <row r="257" spans="1:34" s="374" customFormat="1" ht="27" customHeight="1">
      <c r="A257" s="352">
        <f t="shared" si="62"/>
        <v>257</v>
      </c>
      <c r="B257" s="1322"/>
      <c r="C257" s="1141"/>
      <c r="D257" s="1084"/>
      <c r="E257" s="1106"/>
      <c r="F257" s="1081" t="s">
        <v>11</v>
      </c>
      <c r="G257" s="1082"/>
      <c r="H257" s="521"/>
      <c r="I257" s="827"/>
      <c r="J257" s="521"/>
      <c r="K257" s="531"/>
      <c r="L257" s="355">
        <f t="shared" si="64"/>
        <v>0</v>
      </c>
      <c r="M257" s="350"/>
      <c r="N257" s="376"/>
      <c r="O257" s="350"/>
      <c r="P257" s="350"/>
      <c r="Q257" s="350"/>
      <c r="R257" s="350"/>
      <c r="S257" s="350"/>
      <c r="T257" s="350"/>
      <c r="U257" s="350"/>
      <c r="V257" s="350"/>
      <c r="W257" s="350"/>
      <c r="X257" s="350"/>
      <c r="AA257" s="236" t="str">
        <f t="shared" si="65"/>
        <v>OK</v>
      </c>
      <c r="AH257" s="354" t="str">
        <f t="shared" si="67"/>
        <v/>
      </c>
    </row>
    <row r="258" spans="1:34" ht="27.75" customHeight="1">
      <c r="A258" s="352">
        <f t="shared" si="62"/>
        <v>258</v>
      </c>
      <c r="B258" s="1322"/>
      <c r="C258" s="1141"/>
      <c r="D258" s="1084"/>
      <c r="E258" s="1106"/>
      <c r="F258" s="1081" t="s">
        <v>378</v>
      </c>
      <c r="G258" s="1082"/>
      <c r="H258" s="521"/>
      <c r="I258" s="827"/>
      <c r="J258" s="521"/>
      <c r="K258" s="531"/>
      <c r="L258" s="355">
        <f t="shared" si="64"/>
        <v>0</v>
      </c>
      <c r="N258" s="361"/>
      <c r="X258" s="334"/>
      <c r="AA258" s="236" t="str">
        <f t="shared" si="65"/>
        <v>OK</v>
      </c>
      <c r="AH258" s="354" t="str">
        <f t="shared" si="67"/>
        <v/>
      </c>
    </row>
    <row r="259" spans="1:34" ht="30.75" customHeight="1">
      <c r="A259" s="352">
        <f t="shared" si="62"/>
        <v>259</v>
      </c>
      <c r="B259" s="1322"/>
      <c r="C259" s="1141"/>
      <c r="D259" s="1084"/>
      <c r="E259" s="1106"/>
      <c r="F259" s="1081" t="s">
        <v>377</v>
      </c>
      <c r="G259" s="1082"/>
      <c r="H259" s="521"/>
      <c r="I259" s="827"/>
      <c r="J259" s="521"/>
      <c r="K259" s="531"/>
      <c r="L259" s="355">
        <f t="shared" si="64"/>
        <v>0</v>
      </c>
      <c r="N259" s="361"/>
      <c r="X259" s="334"/>
      <c r="AA259" s="236" t="str">
        <f t="shared" si="65"/>
        <v>OK</v>
      </c>
      <c r="AH259" s="354" t="str">
        <f t="shared" si="67"/>
        <v/>
      </c>
    </row>
    <row r="260" spans="1:34" ht="30.75" customHeight="1">
      <c r="A260" s="352">
        <f t="shared" si="62"/>
        <v>260</v>
      </c>
      <c r="B260" s="1322"/>
      <c r="C260" s="1141"/>
      <c r="D260" s="1084"/>
      <c r="E260" s="1106"/>
      <c r="F260" s="1081" t="s">
        <v>379</v>
      </c>
      <c r="G260" s="1082"/>
      <c r="H260" s="521"/>
      <c r="I260" s="827"/>
      <c r="J260" s="521"/>
      <c r="K260" s="531"/>
      <c r="L260" s="355">
        <f t="shared" si="64"/>
        <v>0</v>
      </c>
      <c r="N260" s="361"/>
      <c r="X260" s="334"/>
      <c r="AA260" s="236" t="str">
        <f t="shared" si="65"/>
        <v>OK</v>
      </c>
      <c r="AH260" s="354" t="str">
        <f t="shared" si="67"/>
        <v/>
      </c>
    </row>
    <row r="261" spans="1:34" ht="30.75" customHeight="1">
      <c r="A261" s="352">
        <f t="shared" si="62"/>
        <v>261</v>
      </c>
      <c r="B261" s="1322"/>
      <c r="C261" s="1141"/>
      <c r="D261" s="1084"/>
      <c r="E261" s="1106"/>
      <c r="F261" s="1081" t="s">
        <v>380</v>
      </c>
      <c r="G261" s="1082"/>
      <c r="H261" s="521"/>
      <c r="I261" s="827"/>
      <c r="J261" s="521"/>
      <c r="K261" s="531"/>
      <c r="L261" s="355">
        <f t="shared" si="64"/>
        <v>0</v>
      </c>
      <c r="N261" s="361"/>
      <c r="X261" s="334"/>
      <c r="AA261" s="236" t="str">
        <f t="shared" si="65"/>
        <v>OK</v>
      </c>
      <c r="AH261" s="354" t="str">
        <f t="shared" si="67"/>
        <v/>
      </c>
    </row>
    <row r="262" spans="1:34" ht="30.75" customHeight="1">
      <c r="A262" s="352">
        <f t="shared" si="62"/>
        <v>262</v>
      </c>
      <c r="B262" s="1322"/>
      <c r="C262" s="1141"/>
      <c r="D262" s="1084"/>
      <c r="E262" s="1106"/>
      <c r="F262" s="1081" t="s">
        <v>381</v>
      </c>
      <c r="G262" s="1082"/>
      <c r="H262" s="521"/>
      <c r="I262" s="827"/>
      <c r="J262" s="521"/>
      <c r="K262" s="531"/>
      <c r="L262" s="355">
        <f t="shared" si="64"/>
        <v>0</v>
      </c>
      <c r="N262" s="361"/>
      <c r="X262" s="334"/>
      <c r="AA262" s="236" t="str">
        <f t="shared" si="65"/>
        <v>OK</v>
      </c>
      <c r="AH262" s="354" t="str">
        <f t="shared" si="67"/>
        <v/>
      </c>
    </row>
    <row r="263" spans="1:34" ht="26.25" customHeight="1">
      <c r="A263" s="352">
        <f t="shared" si="62"/>
        <v>263</v>
      </c>
      <c r="B263" s="1322"/>
      <c r="C263" s="1141"/>
      <c r="D263" s="1084"/>
      <c r="E263" s="1106"/>
      <c r="F263" s="1081" t="s">
        <v>382</v>
      </c>
      <c r="G263" s="1082"/>
      <c r="H263" s="521"/>
      <c r="I263" s="827"/>
      <c r="J263" s="521"/>
      <c r="K263" s="531"/>
      <c r="L263" s="355">
        <f t="shared" si="64"/>
        <v>0</v>
      </c>
      <c r="N263" s="361"/>
      <c r="X263" s="334"/>
      <c r="AA263" s="236" t="str">
        <f t="shared" si="65"/>
        <v>OK</v>
      </c>
      <c r="AH263" s="354" t="str">
        <f t="shared" si="67"/>
        <v/>
      </c>
    </row>
    <row r="264" spans="1:34" ht="23.25" customHeight="1">
      <c r="A264" s="352">
        <f t="shared" si="62"/>
        <v>264</v>
      </c>
      <c r="B264" s="1322"/>
      <c r="C264" s="1142"/>
      <c r="D264" s="1085"/>
      <c r="E264" s="1106"/>
      <c r="F264" s="1081" t="s">
        <v>180</v>
      </c>
      <c r="G264" s="1082"/>
      <c r="H264" s="521"/>
      <c r="I264" s="827"/>
      <c r="J264" s="521"/>
      <c r="K264" s="531"/>
      <c r="L264" s="355">
        <f t="shared" si="64"/>
        <v>0</v>
      </c>
      <c r="N264" s="361"/>
      <c r="X264" s="334"/>
      <c r="AA264" s="236" t="str">
        <f t="shared" si="65"/>
        <v>OK</v>
      </c>
      <c r="AH264" s="354" t="str">
        <f t="shared" si="67"/>
        <v/>
      </c>
    </row>
    <row r="265" spans="1:34" ht="30" customHeight="1">
      <c r="A265" s="352">
        <f t="shared" si="62"/>
        <v>265</v>
      </c>
      <c r="B265" s="1322"/>
      <c r="C265" s="1229" t="s">
        <v>603</v>
      </c>
      <c r="D265" s="1158"/>
      <c r="E265" s="1158"/>
      <c r="F265" s="1158"/>
      <c r="G265" s="1159"/>
      <c r="H265" s="363">
        <f>H266+H271+H292</f>
        <v>0</v>
      </c>
      <c r="I265" s="677">
        <f>I266+I271+I292</f>
        <v>0</v>
      </c>
      <c r="J265" s="677">
        <f>J266+J271+J292</f>
        <v>0</v>
      </c>
      <c r="K265" s="677">
        <f>K266+K271+K292</f>
        <v>0</v>
      </c>
      <c r="L265" s="363">
        <f>L266+L271+L292</f>
        <v>0</v>
      </c>
      <c r="N265" s="363">
        <f>N266+N271+N292</f>
        <v>0</v>
      </c>
      <c r="X265" s="334"/>
      <c r="AA265" s="236" t="str">
        <f>IF(OR(H265&lt;0,L265&lt;0),"ERROR","OK")</f>
        <v>OK</v>
      </c>
      <c r="AH265" s="354" t="str">
        <f>IF(OR(AA265="ERROR",AB265="ERROR",AC265="ERROR",AD265="ERROR",AE265="ERROR",AF265="ERROR"),CONCATENATE("Error en el concepto ",C265," de la Hoja 3 Fila  ",A265),"")</f>
        <v/>
      </c>
    </row>
    <row r="266" spans="1:34" ht="30" customHeight="1">
      <c r="A266" s="352">
        <f t="shared" si="62"/>
        <v>266</v>
      </c>
      <c r="B266" s="1322"/>
      <c r="C266" s="1140"/>
      <c r="D266" s="1229" t="s">
        <v>373</v>
      </c>
      <c r="E266" s="1412"/>
      <c r="F266" s="1412"/>
      <c r="G266" s="1413"/>
      <c r="H266" s="363">
        <f>SUM(H267:H270)</f>
        <v>0</v>
      </c>
      <c r="I266" s="677">
        <f>SUM(I267:I270)</f>
        <v>0</v>
      </c>
      <c r="J266" s="677">
        <f>SUM(J267:J270)</f>
        <v>0</v>
      </c>
      <c r="K266" s="677">
        <f>SUM(K267:K270)</f>
        <v>0</v>
      </c>
      <c r="L266" s="363">
        <f>SUM(L267:L270)</f>
        <v>0</v>
      </c>
      <c r="N266" s="363">
        <f>SUM(N267:N270)</f>
        <v>0</v>
      </c>
      <c r="X266" s="334"/>
      <c r="AA266" s="236" t="str">
        <f>IF(OR(H266&lt;0,L266&lt;0),"ERROR","OK")</f>
        <v>OK</v>
      </c>
      <c r="AH266" s="354" t="str">
        <f t="shared" si="56"/>
        <v/>
      </c>
    </row>
    <row r="267" spans="1:34" ht="23.25" customHeight="1">
      <c r="A267" s="352">
        <f t="shared" si="62"/>
        <v>267</v>
      </c>
      <c r="B267" s="1322"/>
      <c r="C267" s="1141"/>
      <c r="D267" s="1083"/>
      <c r="E267" s="1177" t="s">
        <v>362</v>
      </c>
      <c r="F267" s="1178"/>
      <c r="G267" s="633" t="s">
        <v>363</v>
      </c>
      <c r="H267" s="521"/>
      <c r="I267" s="827"/>
      <c r="J267" s="521"/>
      <c r="K267" s="522"/>
      <c r="L267" s="355">
        <f t="shared" ref="L267:L270" si="68">H267+I267-J267+K267</f>
        <v>0</v>
      </c>
      <c r="N267" s="361"/>
      <c r="X267" s="334"/>
      <c r="AA267" s="236" t="str">
        <f>IF(OR(H267+I267-J267&lt;0,L267&lt;0),"ERROR","OK")</f>
        <v>OK</v>
      </c>
      <c r="AH267" s="354" t="str">
        <f>IF(OR(AA267="ERROR",AB267="ERROR",AC267="ERROR",AD267="ERROR",AE267="ERROR",AF267="ERROR"),CONCATENATE("Error en el concepto ",$E$267," ",G267," de la Hoja 3 Fila  ",A267),"")</f>
        <v/>
      </c>
    </row>
    <row r="268" spans="1:34" ht="23.25" customHeight="1">
      <c r="A268" s="352">
        <f t="shared" si="62"/>
        <v>268</v>
      </c>
      <c r="B268" s="1322"/>
      <c r="C268" s="1141"/>
      <c r="D268" s="1084"/>
      <c r="E268" s="1178"/>
      <c r="F268" s="1178"/>
      <c r="G268" s="633" t="s">
        <v>364</v>
      </c>
      <c r="H268" s="521"/>
      <c r="I268" s="827"/>
      <c r="J268" s="521"/>
      <c r="K268" s="522"/>
      <c r="L268" s="355">
        <f t="shared" si="68"/>
        <v>0</v>
      </c>
      <c r="N268" s="361"/>
      <c r="X268" s="334"/>
      <c r="AA268" s="236" t="str">
        <f>IF(OR(H268+I268-J268&lt;0,L268&lt;0),"ERROR","OK")</f>
        <v>OK</v>
      </c>
      <c r="AH268" s="354" t="str">
        <f t="shared" ref="AH268:AH270" si="69">IF(OR(AA268="ERROR",AB268="ERROR",AC268="ERROR",AD268="ERROR",AE268="ERROR",AF268="ERROR"),CONCATENATE("Error en el concepto ",$E$267," ",G268," de la Hoja 3 Fila  ",A268),"")</f>
        <v/>
      </c>
    </row>
    <row r="269" spans="1:34" ht="23.25" customHeight="1">
      <c r="A269" s="352">
        <f t="shared" si="62"/>
        <v>269</v>
      </c>
      <c r="B269" s="1322"/>
      <c r="C269" s="1141"/>
      <c r="D269" s="1084"/>
      <c r="E269" s="1178"/>
      <c r="F269" s="1178"/>
      <c r="G269" s="633" t="s">
        <v>365</v>
      </c>
      <c r="H269" s="521"/>
      <c r="I269" s="827"/>
      <c r="J269" s="521"/>
      <c r="K269" s="522"/>
      <c r="L269" s="355">
        <f t="shared" si="68"/>
        <v>0</v>
      </c>
      <c r="N269" s="361"/>
      <c r="X269" s="334"/>
      <c r="AA269" s="236" t="str">
        <f>IF(OR(H269+I269-J269&lt;0,L269&lt;0),"ERROR","OK")</f>
        <v>OK</v>
      </c>
      <c r="AH269" s="354" t="str">
        <f t="shared" si="69"/>
        <v/>
      </c>
    </row>
    <row r="270" spans="1:34" ht="23.25" customHeight="1">
      <c r="A270" s="352">
        <f t="shared" si="62"/>
        <v>270</v>
      </c>
      <c r="B270" s="1322"/>
      <c r="C270" s="1141"/>
      <c r="D270" s="1084"/>
      <c r="E270" s="1178"/>
      <c r="F270" s="1178"/>
      <c r="G270" s="633" t="s">
        <v>366</v>
      </c>
      <c r="H270" s="521"/>
      <c r="I270" s="827"/>
      <c r="J270" s="521"/>
      <c r="K270" s="522"/>
      <c r="L270" s="355">
        <f t="shared" si="68"/>
        <v>0</v>
      </c>
      <c r="N270" s="361"/>
      <c r="O270" s="751">
        <f>SUM(H167:H177)+SUM(H241:H251)+SUM(H293:H303)</f>
        <v>0</v>
      </c>
      <c r="X270" s="334"/>
      <c r="AA270" s="236" t="str">
        <f>IF(OR(H270+I270-J270&lt;0,L270&lt;0),"ERROR","OK")</f>
        <v>OK</v>
      </c>
      <c r="AH270" s="354" t="str">
        <f t="shared" si="69"/>
        <v/>
      </c>
    </row>
    <row r="271" spans="1:34" ht="27.75" customHeight="1">
      <c r="A271" s="352">
        <f t="shared" si="62"/>
        <v>271</v>
      </c>
      <c r="B271" s="1322"/>
      <c r="C271" s="1141"/>
      <c r="D271" s="1229" t="s">
        <v>392</v>
      </c>
      <c r="E271" s="1231"/>
      <c r="F271" s="1231"/>
      <c r="G271" s="1232"/>
      <c r="H271" s="363">
        <f>SUM(H272:H291)</f>
        <v>0</v>
      </c>
      <c r="I271" s="677">
        <f>SUM(I272:I291)</f>
        <v>0</v>
      </c>
      <c r="J271" s="677">
        <f>SUM(J272:J291)</f>
        <v>0</v>
      </c>
      <c r="K271" s="677">
        <f>SUM(K272:K291)</f>
        <v>0</v>
      </c>
      <c r="L271" s="363">
        <f>SUM(L272:L291)</f>
        <v>0</v>
      </c>
      <c r="N271" s="363">
        <f>SUM(N272:N291)</f>
        <v>0</v>
      </c>
      <c r="X271" s="334"/>
      <c r="AA271" s="236" t="str">
        <f>IF(OR(H271&lt;0,L271&lt;0),"ERROR","OK")</f>
        <v>OK</v>
      </c>
      <c r="AH271" s="354" t="str">
        <f t="shared" ref="AH271:AH334" si="70">IF(OR(AA271="ERROR",AB271="ERROR",AC271="ERROR",AD271="ERROR",AE271="ERROR",AF271="ERROR"),CONCATENATE("Error en el concepto ",D271," de la Hoja 3 Fila  ",A271),"")</f>
        <v/>
      </c>
    </row>
    <row r="272" spans="1:34" ht="23.25" customHeight="1">
      <c r="A272" s="352">
        <f t="shared" si="62"/>
        <v>272</v>
      </c>
      <c r="B272" s="1322"/>
      <c r="C272" s="1141"/>
      <c r="D272" s="1083"/>
      <c r="E272" s="1081" t="s">
        <v>774</v>
      </c>
      <c r="F272" s="1143"/>
      <c r="G272" s="1082"/>
      <c r="H272" s="521"/>
      <c r="I272" s="827"/>
      <c r="J272" s="521"/>
      <c r="K272" s="522"/>
      <c r="L272" s="355">
        <f t="shared" ref="L272:L291" si="71">H272+I272-J272+K272</f>
        <v>0</v>
      </c>
      <c r="N272" s="361"/>
      <c r="X272" s="334"/>
      <c r="AA272" s="236" t="str">
        <f t="shared" ref="AA272:AA291" si="72">IF(OR(H272+I272-J272&lt;0,L272&lt;0),"ERROR","OK")</f>
        <v>OK</v>
      </c>
      <c r="AH272" s="354" t="str">
        <f>IF(OR(AA272="ERROR",AB272="ERROR",AC272="ERROR",AD272="ERROR",AE272="ERROR",AF272="ERROR"),CONCATENATE("Error en el concepto ",E272," de la Hoja 3 Fila  ",A272),"")</f>
        <v/>
      </c>
    </row>
    <row r="273" spans="1:34" ht="23.25" customHeight="1">
      <c r="A273" s="352">
        <f t="shared" si="62"/>
        <v>273</v>
      </c>
      <c r="B273" s="1322"/>
      <c r="C273" s="1141"/>
      <c r="D273" s="1084"/>
      <c r="E273" s="1081" t="s">
        <v>25</v>
      </c>
      <c r="F273" s="1143"/>
      <c r="G273" s="1082"/>
      <c r="H273" s="521"/>
      <c r="I273" s="827"/>
      <c r="J273" s="521"/>
      <c r="K273" s="522"/>
      <c r="L273" s="355">
        <f t="shared" si="71"/>
        <v>0</v>
      </c>
      <c r="N273" s="361"/>
      <c r="X273" s="334"/>
      <c r="AA273" s="236" t="str">
        <f t="shared" si="72"/>
        <v>OK</v>
      </c>
      <c r="AH273" s="354" t="str">
        <f t="shared" ref="AH273:AH276" si="73">IF(OR(AA273="ERROR",AB273="ERROR",AC273="ERROR",AD273="ERROR",AE273="ERROR",AF273="ERROR"),CONCATENATE("Error en el concepto ",E273," de la Hoja 3 Fila  ",A273),"")</f>
        <v/>
      </c>
    </row>
    <row r="274" spans="1:34" ht="23.25" customHeight="1">
      <c r="A274" s="352">
        <f t="shared" si="62"/>
        <v>274</v>
      </c>
      <c r="B274" s="1322"/>
      <c r="C274" s="1141"/>
      <c r="D274" s="1084"/>
      <c r="E274" s="1081" t="s">
        <v>28</v>
      </c>
      <c r="F274" s="1143"/>
      <c r="G274" s="1082"/>
      <c r="H274" s="521"/>
      <c r="I274" s="827"/>
      <c r="J274" s="521"/>
      <c r="K274" s="522"/>
      <c r="L274" s="355">
        <f t="shared" si="71"/>
        <v>0</v>
      </c>
      <c r="N274" s="361"/>
      <c r="X274" s="334"/>
      <c r="AA274" s="236" t="str">
        <f t="shared" si="72"/>
        <v>OK</v>
      </c>
      <c r="AH274" s="354" t="str">
        <f t="shared" si="73"/>
        <v/>
      </c>
    </row>
    <row r="275" spans="1:34" ht="23.25" customHeight="1">
      <c r="A275" s="352">
        <f t="shared" si="62"/>
        <v>275</v>
      </c>
      <c r="B275" s="1322"/>
      <c r="C275" s="1141"/>
      <c r="D275" s="1084"/>
      <c r="E275" s="1081" t="s">
        <v>367</v>
      </c>
      <c r="F275" s="1104"/>
      <c r="G275" s="1105"/>
      <c r="H275" s="521"/>
      <c r="I275" s="827"/>
      <c r="J275" s="521"/>
      <c r="K275" s="522"/>
      <c r="L275" s="355">
        <f t="shared" si="71"/>
        <v>0</v>
      </c>
      <c r="N275" s="361"/>
      <c r="X275" s="334"/>
      <c r="AA275" s="236" t="str">
        <f t="shared" si="72"/>
        <v>OK</v>
      </c>
      <c r="AH275" s="354" t="str">
        <f t="shared" si="73"/>
        <v/>
      </c>
    </row>
    <row r="276" spans="1:34" ht="23.25" customHeight="1">
      <c r="A276" s="352">
        <f t="shared" si="62"/>
        <v>276</v>
      </c>
      <c r="B276" s="1322"/>
      <c r="C276" s="1141"/>
      <c r="D276" s="1084"/>
      <c r="E276" s="1081" t="s">
        <v>29</v>
      </c>
      <c r="F276" s="1143"/>
      <c r="G276" s="1082"/>
      <c r="H276" s="521"/>
      <c r="I276" s="827"/>
      <c r="J276" s="521"/>
      <c r="K276" s="522"/>
      <c r="L276" s="355">
        <f t="shared" si="71"/>
        <v>0</v>
      </c>
      <c r="N276" s="361"/>
      <c r="X276" s="334"/>
      <c r="AA276" s="236" t="str">
        <f t="shared" si="72"/>
        <v>OK</v>
      </c>
      <c r="AH276" s="354" t="str">
        <f t="shared" si="73"/>
        <v/>
      </c>
    </row>
    <row r="277" spans="1:34" ht="23.25" customHeight="1">
      <c r="A277" s="352">
        <f t="shared" si="62"/>
        <v>277</v>
      </c>
      <c r="B277" s="1322"/>
      <c r="C277" s="1141"/>
      <c r="D277" s="1084"/>
      <c r="E277" s="1075" t="s">
        <v>312</v>
      </c>
      <c r="F277" s="1076"/>
      <c r="G277" s="633" t="s">
        <v>313</v>
      </c>
      <c r="H277" s="521"/>
      <c r="I277" s="827"/>
      <c r="J277" s="521"/>
      <c r="K277" s="522"/>
      <c r="L277" s="355">
        <f t="shared" si="71"/>
        <v>0</v>
      </c>
      <c r="N277" s="361"/>
      <c r="X277" s="334"/>
      <c r="AA277" s="236" t="str">
        <f t="shared" si="72"/>
        <v>OK</v>
      </c>
      <c r="AH277" s="354" t="str">
        <f>IF(OR(AA277="ERROR",AB277="ERROR",AC277="ERROR",AD277="ERROR",AE277="ERROR",AF277="ERROR"),CONCATENATE("Error en el concepto ",E277," ",G277," de la Hoja 3 Fila  ",A277),"")</f>
        <v/>
      </c>
    </row>
    <row r="278" spans="1:34" ht="48" customHeight="1">
      <c r="A278" s="352">
        <f t="shared" si="62"/>
        <v>278</v>
      </c>
      <c r="B278" s="1322"/>
      <c r="C278" s="1141"/>
      <c r="D278" s="1084"/>
      <c r="E278" s="1077"/>
      <c r="F278" s="1078"/>
      <c r="G278" s="633" t="s">
        <v>385</v>
      </c>
      <c r="H278" s="521"/>
      <c r="I278" s="827"/>
      <c r="J278" s="521"/>
      <c r="K278" s="522"/>
      <c r="L278" s="355">
        <f t="shared" si="71"/>
        <v>0</v>
      </c>
      <c r="N278" s="361"/>
      <c r="O278" s="751">
        <f>SUM(L167:L177)+SUM(L241:L251)+SUM(L293:L303)</f>
        <v>0</v>
      </c>
      <c r="X278" s="334"/>
      <c r="AA278" s="236" t="str">
        <f t="shared" si="72"/>
        <v>OK</v>
      </c>
      <c r="AH278" s="354" t="str">
        <f>IF(OR(AA278="ERROR",AB278="ERROR",AC278="ERROR",AD278="ERROR",AE278="ERROR",AF278="ERROR"),CONCATENATE("Error en el concepto ",E277," ",G278," de la Hoja 3 Fila  ",A278),"")</f>
        <v/>
      </c>
    </row>
    <row r="279" spans="1:34" ht="23.25" customHeight="1">
      <c r="A279" s="352">
        <f t="shared" si="62"/>
        <v>279</v>
      </c>
      <c r="B279" s="1322"/>
      <c r="C279" s="1141"/>
      <c r="D279" s="1084"/>
      <c r="E279" s="1079"/>
      <c r="F279" s="1080"/>
      <c r="G279" s="633" t="s">
        <v>314</v>
      </c>
      <c r="H279" s="521"/>
      <c r="I279" s="827"/>
      <c r="J279" s="521"/>
      <c r="K279" s="522"/>
      <c r="L279" s="355">
        <f t="shared" si="71"/>
        <v>0</v>
      </c>
      <c r="N279" s="361"/>
      <c r="X279" s="334"/>
      <c r="AA279" s="236" t="str">
        <f t="shared" si="72"/>
        <v>OK</v>
      </c>
      <c r="AH279" s="354" t="str">
        <f>IF(OR(AA279="ERROR",AB279="ERROR",AC279="ERROR",AD279="ERROR",AE279="ERROR",AF279="ERROR"),CONCATENATE("Error en el concepto ",E277," ",G279," de la Hoja 3 Fila  ",A279),"")</f>
        <v/>
      </c>
    </row>
    <row r="280" spans="1:34" ht="23.25" customHeight="1">
      <c r="A280" s="352">
        <f t="shared" si="62"/>
        <v>280</v>
      </c>
      <c r="B280" s="1322"/>
      <c r="C280" s="1141"/>
      <c r="D280" s="1084"/>
      <c r="E280" s="1075" t="s">
        <v>388</v>
      </c>
      <c r="F280" s="1076"/>
      <c r="G280" s="633" t="s">
        <v>313</v>
      </c>
      <c r="H280" s="521"/>
      <c r="I280" s="827"/>
      <c r="J280" s="521"/>
      <c r="K280" s="522"/>
      <c r="L280" s="355">
        <f t="shared" si="71"/>
        <v>0</v>
      </c>
      <c r="N280" s="361"/>
      <c r="O280" s="751">
        <f>SUM(H179:H185)+H189+H190+SUM(H253:H259)+SUM(H263+H264)+SUM(H305:H311)+H315+H316</f>
        <v>0</v>
      </c>
      <c r="X280" s="334"/>
      <c r="AA280" s="236" t="str">
        <f t="shared" si="72"/>
        <v>OK</v>
      </c>
      <c r="AH280" s="354" t="str">
        <f t="shared" ref="AH280:AH283" si="74">IF(OR(AA280="ERROR",AB280="ERROR",AC280="ERROR",AD280="ERROR",AE280="ERROR",AF280="ERROR"),CONCATENATE("Error en el concepto ",E280," ",G280," de la Hoja 3 Fila  ",A280),"")</f>
        <v/>
      </c>
    </row>
    <row r="281" spans="1:34" ht="45" customHeight="1">
      <c r="A281" s="352">
        <f t="shared" si="62"/>
        <v>281</v>
      </c>
      <c r="B281" s="1322"/>
      <c r="C281" s="1141"/>
      <c r="D281" s="1084"/>
      <c r="E281" s="1077"/>
      <c r="F281" s="1078"/>
      <c r="G281" s="633" t="s">
        <v>385</v>
      </c>
      <c r="H281" s="521"/>
      <c r="I281" s="827"/>
      <c r="J281" s="521"/>
      <c r="K281" s="522"/>
      <c r="L281" s="355">
        <f t="shared" si="71"/>
        <v>0</v>
      </c>
      <c r="N281" s="361"/>
      <c r="X281" s="334"/>
      <c r="AA281" s="236" t="str">
        <f t="shared" si="72"/>
        <v>OK</v>
      </c>
      <c r="AH281" s="354" t="str">
        <f>IF(OR(AA281="ERROR",AB281="ERROR",AC281="ERROR",AD281="ERROR",AE281="ERROR",AF281="ERROR"),CONCATENATE("Error en el concepto ",E280," ",G281," de la Hoja 3 Fila  ",A281),"")</f>
        <v/>
      </c>
    </row>
    <row r="282" spans="1:34" ht="23.25" customHeight="1">
      <c r="A282" s="352">
        <f t="shared" si="62"/>
        <v>282</v>
      </c>
      <c r="B282" s="1322"/>
      <c r="C282" s="1141"/>
      <c r="D282" s="1084"/>
      <c r="E282" s="1079"/>
      <c r="F282" s="1080"/>
      <c r="G282" s="633" t="s">
        <v>314</v>
      </c>
      <c r="H282" s="521"/>
      <c r="I282" s="827"/>
      <c r="J282" s="521"/>
      <c r="K282" s="522"/>
      <c r="L282" s="355">
        <f t="shared" si="71"/>
        <v>0</v>
      </c>
      <c r="N282" s="361"/>
      <c r="X282" s="334"/>
      <c r="AA282" s="236" t="str">
        <f t="shared" si="72"/>
        <v>OK</v>
      </c>
      <c r="AH282" s="354" t="str">
        <f>IF(OR(AA282="ERROR",AB282="ERROR",AC282="ERROR",AD282="ERROR",AE282="ERROR",AF282="ERROR"),CONCATENATE("Error en el concepto ",E280," ",G282," de la Hoja 3 Fila  ",A282),"")</f>
        <v/>
      </c>
    </row>
    <row r="283" spans="1:34" ht="23.25" customHeight="1">
      <c r="A283" s="352">
        <f t="shared" si="62"/>
        <v>283</v>
      </c>
      <c r="B283" s="1322"/>
      <c r="C283" s="1141"/>
      <c r="D283" s="1084"/>
      <c r="E283" s="1075" t="s">
        <v>315</v>
      </c>
      <c r="F283" s="1076"/>
      <c r="G283" s="633" t="s">
        <v>313</v>
      </c>
      <c r="H283" s="521"/>
      <c r="I283" s="827"/>
      <c r="J283" s="521"/>
      <c r="K283" s="522"/>
      <c r="L283" s="355">
        <f t="shared" si="71"/>
        <v>0</v>
      </c>
      <c r="N283" s="361"/>
      <c r="X283" s="334"/>
      <c r="AA283" s="236" t="str">
        <f t="shared" si="72"/>
        <v>OK</v>
      </c>
      <c r="AH283" s="354" t="str">
        <f t="shared" si="74"/>
        <v/>
      </c>
    </row>
    <row r="284" spans="1:34" ht="43.5" customHeight="1">
      <c r="A284" s="352">
        <f t="shared" si="62"/>
        <v>284</v>
      </c>
      <c r="B284" s="1322"/>
      <c r="C284" s="1141"/>
      <c r="D284" s="1084"/>
      <c r="E284" s="1077"/>
      <c r="F284" s="1078"/>
      <c r="G284" s="633" t="s">
        <v>385</v>
      </c>
      <c r="H284" s="521"/>
      <c r="I284" s="827"/>
      <c r="J284" s="521"/>
      <c r="K284" s="522"/>
      <c r="L284" s="355">
        <f t="shared" si="71"/>
        <v>0</v>
      </c>
      <c r="N284" s="361"/>
      <c r="X284" s="334"/>
      <c r="AA284" s="236" t="str">
        <f t="shared" si="72"/>
        <v>OK</v>
      </c>
      <c r="AH284" s="354" t="str">
        <f>IF(OR(AA284="ERROR",AB284="ERROR",AC284="ERROR",AD284="ERROR",AE284="ERROR",AF284="ERROR"),CONCATENATE("Error en el concepto ",E283," ",G284," de la Hoja 3 Fila  ",A284),"")</f>
        <v/>
      </c>
    </row>
    <row r="285" spans="1:34" ht="23.25" customHeight="1">
      <c r="A285" s="352">
        <f t="shared" si="62"/>
        <v>285</v>
      </c>
      <c r="B285" s="1322"/>
      <c r="C285" s="1141"/>
      <c r="D285" s="1084"/>
      <c r="E285" s="1079"/>
      <c r="F285" s="1080"/>
      <c r="G285" s="633" t="s">
        <v>314</v>
      </c>
      <c r="H285" s="521"/>
      <c r="I285" s="827"/>
      <c r="J285" s="521"/>
      <c r="K285" s="522"/>
      <c r="L285" s="355">
        <f t="shared" si="71"/>
        <v>0</v>
      </c>
      <c r="N285" s="361"/>
      <c r="X285" s="334"/>
      <c r="AA285" s="236" t="str">
        <f t="shared" si="72"/>
        <v>OK</v>
      </c>
      <c r="AH285" s="354" t="str">
        <f>IF(OR(AA285="ERROR",AB285="ERROR",AC285="ERROR",AD285="ERROR",AE285="ERROR",AF285="ERROR"),CONCATENATE("Error en el concepto ",E283," ",G285," de la Hoja 3 Fila  ",A285),"")</f>
        <v/>
      </c>
    </row>
    <row r="286" spans="1:34" ht="23.25" customHeight="1">
      <c r="A286" s="352">
        <f t="shared" si="62"/>
        <v>286</v>
      </c>
      <c r="B286" s="1322"/>
      <c r="C286" s="1141"/>
      <c r="D286" s="1084"/>
      <c r="E286" s="1081" t="s">
        <v>316</v>
      </c>
      <c r="F286" s="1143"/>
      <c r="G286" s="1082"/>
      <c r="H286" s="521"/>
      <c r="I286" s="827"/>
      <c r="J286" s="521"/>
      <c r="K286" s="522"/>
      <c r="L286" s="355">
        <f t="shared" si="71"/>
        <v>0</v>
      </c>
      <c r="N286" s="361"/>
      <c r="X286" s="334"/>
      <c r="AA286" s="236" t="str">
        <f t="shared" si="72"/>
        <v>OK</v>
      </c>
      <c r="AH286" s="354" t="str">
        <f t="shared" ref="AH286:AH291" si="75">IF(OR(AA286="ERROR",AB286="ERROR",AC286="ERROR",AD286="ERROR",AE286="ERROR",AF286="ERROR"),CONCATENATE("Error en el concepto ",E286," de la Hoja 3 Fila  ",A286),"")</f>
        <v/>
      </c>
    </row>
    <row r="287" spans="1:34" ht="23.25" customHeight="1">
      <c r="A287" s="352">
        <f t="shared" si="62"/>
        <v>287</v>
      </c>
      <c r="B287" s="1322"/>
      <c r="C287" s="1141"/>
      <c r="D287" s="1084"/>
      <c r="E287" s="1081" t="s">
        <v>389</v>
      </c>
      <c r="F287" s="1143"/>
      <c r="G287" s="1082"/>
      <c r="H287" s="521"/>
      <c r="I287" s="827"/>
      <c r="J287" s="521"/>
      <c r="K287" s="522"/>
      <c r="L287" s="355">
        <f t="shared" si="71"/>
        <v>0</v>
      </c>
      <c r="N287" s="361"/>
      <c r="X287" s="334"/>
      <c r="AA287" s="236" t="str">
        <f t="shared" si="72"/>
        <v>OK</v>
      </c>
      <c r="AH287" s="354" t="str">
        <f t="shared" si="75"/>
        <v/>
      </c>
    </row>
    <row r="288" spans="1:34" ht="23.25" customHeight="1">
      <c r="A288" s="352">
        <f t="shared" si="62"/>
        <v>288</v>
      </c>
      <c r="B288" s="1322"/>
      <c r="C288" s="1141"/>
      <c r="D288" s="1084"/>
      <c r="E288" s="1081" t="s">
        <v>30</v>
      </c>
      <c r="F288" s="1143"/>
      <c r="G288" s="1082"/>
      <c r="H288" s="521"/>
      <c r="I288" s="827"/>
      <c r="J288" s="521"/>
      <c r="K288" s="522"/>
      <c r="L288" s="355">
        <f t="shared" si="71"/>
        <v>0</v>
      </c>
      <c r="N288" s="361"/>
      <c r="X288" s="334"/>
      <c r="AA288" s="236" t="str">
        <f t="shared" si="72"/>
        <v>OK</v>
      </c>
      <c r="AH288" s="354" t="str">
        <f t="shared" si="75"/>
        <v/>
      </c>
    </row>
    <row r="289" spans="1:34" ht="23.25" customHeight="1">
      <c r="A289" s="352">
        <f t="shared" si="62"/>
        <v>289</v>
      </c>
      <c r="B289" s="1322"/>
      <c r="C289" s="1141"/>
      <c r="D289" s="1084"/>
      <c r="E289" s="1081" t="s">
        <v>390</v>
      </c>
      <c r="F289" s="1143"/>
      <c r="G289" s="1082"/>
      <c r="H289" s="521"/>
      <c r="I289" s="827"/>
      <c r="J289" s="521"/>
      <c r="K289" s="522"/>
      <c r="L289" s="355">
        <f t="shared" si="71"/>
        <v>0</v>
      </c>
      <c r="N289" s="361"/>
      <c r="X289" s="334"/>
      <c r="AA289" s="236" t="str">
        <f t="shared" si="72"/>
        <v>OK</v>
      </c>
      <c r="AH289" s="354" t="str">
        <f t="shared" si="75"/>
        <v/>
      </c>
    </row>
    <row r="290" spans="1:34" ht="23.25" customHeight="1">
      <c r="A290" s="352">
        <f t="shared" si="62"/>
        <v>290</v>
      </c>
      <c r="B290" s="1322"/>
      <c r="C290" s="1141"/>
      <c r="D290" s="1084"/>
      <c r="E290" s="1081" t="s">
        <v>391</v>
      </c>
      <c r="F290" s="1143"/>
      <c r="G290" s="1082"/>
      <c r="H290" s="521"/>
      <c r="I290" s="827"/>
      <c r="J290" s="521"/>
      <c r="K290" s="522"/>
      <c r="L290" s="355">
        <f t="shared" si="71"/>
        <v>0</v>
      </c>
      <c r="N290" s="361"/>
      <c r="X290" s="334"/>
      <c r="AA290" s="236" t="str">
        <f t="shared" si="72"/>
        <v>OK</v>
      </c>
      <c r="AH290" s="354" t="str">
        <f t="shared" si="75"/>
        <v/>
      </c>
    </row>
    <row r="291" spans="1:34" ht="23.25" customHeight="1">
      <c r="A291" s="352">
        <f t="shared" si="62"/>
        <v>291</v>
      </c>
      <c r="B291" s="1322"/>
      <c r="C291" s="1141"/>
      <c r="D291" s="1085"/>
      <c r="E291" s="1081" t="s">
        <v>33</v>
      </c>
      <c r="F291" s="1143"/>
      <c r="G291" s="1082"/>
      <c r="H291" s="521"/>
      <c r="I291" s="827"/>
      <c r="J291" s="521"/>
      <c r="K291" s="522"/>
      <c r="L291" s="355">
        <f t="shared" si="71"/>
        <v>0</v>
      </c>
      <c r="N291" s="361"/>
      <c r="X291" s="334"/>
      <c r="AA291" s="236" t="str">
        <f t="shared" si="72"/>
        <v>OK</v>
      </c>
      <c r="AH291" s="354" t="str">
        <f t="shared" si="75"/>
        <v/>
      </c>
    </row>
    <row r="292" spans="1:34" ht="26.25" customHeight="1">
      <c r="A292" s="352">
        <f t="shared" si="62"/>
        <v>292</v>
      </c>
      <c r="B292" s="1322"/>
      <c r="C292" s="1141"/>
      <c r="D292" s="1126" t="s">
        <v>32</v>
      </c>
      <c r="E292" s="1127"/>
      <c r="F292" s="1127"/>
      <c r="G292" s="1128"/>
      <c r="H292" s="383">
        <f>SUM(H293:H316)</f>
        <v>0</v>
      </c>
      <c r="I292" s="678">
        <f>SUM(I293:I316)</f>
        <v>0</v>
      </c>
      <c r="J292" s="678">
        <f>SUM(J293:J316)</f>
        <v>0</v>
      </c>
      <c r="K292" s="678">
        <f>SUM(K293:K316)</f>
        <v>0</v>
      </c>
      <c r="L292" s="383">
        <f>SUM(L293:L316)</f>
        <v>0</v>
      </c>
      <c r="N292" s="383">
        <f>SUM(N293:N316)</f>
        <v>0</v>
      </c>
      <c r="X292" s="334"/>
      <c r="AA292" s="236" t="str">
        <f>IF(OR(H292&lt;0,L292&lt;0),"ERROR","OK")</f>
        <v>OK</v>
      </c>
      <c r="AH292" s="354" t="str">
        <f t="shared" si="70"/>
        <v/>
      </c>
    </row>
    <row r="293" spans="1:34" ht="27.75" customHeight="1">
      <c r="A293" s="352">
        <f t="shared" si="62"/>
        <v>293</v>
      </c>
      <c r="B293" s="1322"/>
      <c r="C293" s="1141"/>
      <c r="D293" s="1083"/>
      <c r="E293" s="1147" t="s">
        <v>368</v>
      </c>
      <c r="F293" s="1147"/>
      <c r="G293" s="632" t="s">
        <v>675</v>
      </c>
      <c r="H293" s="521"/>
      <c r="I293" s="827"/>
      <c r="J293" s="521"/>
      <c r="K293" s="522"/>
      <c r="L293" s="355">
        <f t="shared" ref="L293:L316" si="76">H293+I293-J293+K293</f>
        <v>0</v>
      </c>
      <c r="N293" s="361"/>
      <c r="X293" s="334"/>
      <c r="AA293" s="236" t="str">
        <f t="shared" ref="AA293:AA316" si="77">IF(OR(H293+I293-J293&lt;0,L293&lt;0),"ERROR","OK")</f>
        <v>OK</v>
      </c>
      <c r="AH293" s="354" t="str">
        <f>IF(OR(AA293="ERROR",AB293="ERROR",AC293="ERROR",AD293="ERROR",AE293="ERROR",AF293="ERROR"),CONCATENATE("Error en el concepto ",E293," ",G293," de la Hoja 3 Fila  ",A293),"")</f>
        <v/>
      </c>
    </row>
    <row r="294" spans="1:34" ht="27.75" customHeight="1">
      <c r="A294" s="352">
        <f t="shared" si="62"/>
        <v>294</v>
      </c>
      <c r="B294" s="1322"/>
      <c r="C294" s="1141"/>
      <c r="D294" s="1084"/>
      <c r="E294" s="1147"/>
      <c r="F294" s="1147"/>
      <c r="G294" s="632" t="s">
        <v>772</v>
      </c>
      <c r="H294" s="521"/>
      <c r="I294" s="827"/>
      <c r="J294" s="521"/>
      <c r="K294" s="522"/>
      <c r="L294" s="355">
        <f t="shared" si="76"/>
        <v>0</v>
      </c>
      <c r="N294" s="361"/>
      <c r="X294" s="334"/>
      <c r="AA294" s="236" t="str">
        <f t="shared" si="77"/>
        <v>OK</v>
      </c>
      <c r="AH294" s="354" t="str">
        <f>IF(OR(AA294="ERROR",AB294="ERROR",AC294="ERROR",AD294="ERROR",AE294="ERROR",AF294="ERROR"),CONCATENATE("Error en el concepto ",E293," ",G294," de la Hoja 3 Fila  ",A294),"")</f>
        <v/>
      </c>
    </row>
    <row r="295" spans="1:34" ht="27.75" customHeight="1">
      <c r="A295" s="352">
        <f t="shared" si="62"/>
        <v>295</v>
      </c>
      <c r="B295" s="1322"/>
      <c r="C295" s="1141"/>
      <c r="D295" s="1084"/>
      <c r="E295" s="1075" t="s">
        <v>369</v>
      </c>
      <c r="F295" s="1076"/>
      <c r="G295" s="632" t="s">
        <v>675</v>
      </c>
      <c r="H295" s="521"/>
      <c r="I295" s="827"/>
      <c r="J295" s="521"/>
      <c r="K295" s="522"/>
      <c r="L295" s="355">
        <f t="shared" si="76"/>
        <v>0</v>
      </c>
      <c r="N295" s="361"/>
      <c r="X295" s="334"/>
      <c r="AA295" s="236" t="str">
        <f t="shared" si="77"/>
        <v>OK</v>
      </c>
      <c r="AH295" s="354" t="str">
        <f t="shared" ref="AH295:AH299" si="78">IF(OR(AA295="ERROR",AB295="ERROR",AC295="ERROR",AD295="ERROR",AE295="ERROR",AF295="ERROR"),CONCATENATE("Error en el concepto ",E295," ",G295," de la Hoja 3 Fila  ",A295),"")</f>
        <v/>
      </c>
    </row>
    <row r="296" spans="1:34" ht="27.75" customHeight="1">
      <c r="A296" s="352">
        <f t="shared" si="62"/>
        <v>296</v>
      </c>
      <c r="B296" s="1322"/>
      <c r="C296" s="1141"/>
      <c r="D296" s="1084"/>
      <c r="E296" s="1079"/>
      <c r="F296" s="1080"/>
      <c r="G296" s="632" t="s">
        <v>772</v>
      </c>
      <c r="H296" s="521"/>
      <c r="I296" s="827"/>
      <c r="J296" s="521"/>
      <c r="K296" s="522"/>
      <c r="L296" s="355">
        <f t="shared" si="76"/>
        <v>0</v>
      </c>
      <c r="N296" s="361"/>
      <c r="X296" s="334"/>
      <c r="AA296" s="236" t="str">
        <f t="shared" si="77"/>
        <v>OK</v>
      </c>
      <c r="AH296" s="354" t="str">
        <f>IF(OR(AA296="ERROR",AB296="ERROR",AC296="ERROR",AD296="ERROR",AE296="ERROR",AF296="ERROR"),CONCATENATE("Error en el concepto ",E295," ",G296," de la Hoja 3 Fila  ",A296),"")</f>
        <v/>
      </c>
    </row>
    <row r="297" spans="1:34" ht="27.75" customHeight="1">
      <c r="A297" s="352">
        <f t="shared" si="62"/>
        <v>297</v>
      </c>
      <c r="B297" s="1322"/>
      <c r="C297" s="1141"/>
      <c r="D297" s="1084"/>
      <c r="E297" s="1075" t="s">
        <v>370</v>
      </c>
      <c r="F297" s="1076"/>
      <c r="G297" s="632" t="s">
        <v>675</v>
      </c>
      <c r="H297" s="521"/>
      <c r="I297" s="827"/>
      <c r="J297" s="521"/>
      <c r="K297" s="522"/>
      <c r="L297" s="355">
        <f t="shared" si="76"/>
        <v>0</v>
      </c>
      <c r="N297" s="361"/>
      <c r="X297" s="334"/>
      <c r="AA297" s="236" t="str">
        <f t="shared" si="77"/>
        <v>OK</v>
      </c>
      <c r="AH297" s="354" t="str">
        <f t="shared" si="78"/>
        <v/>
      </c>
    </row>
    <row r="298" spans="1:34" ht="31.5" customHeight="1">
      <c r="A298" s="352">
        <f t="shared" ref="A298:A361" si="79">A297+1</f>
        <v>298</v>
      </c>
      <c r="B298" s="1322"/>
      <c r="C298" s="1141"/>
      <c r="D298" s="1084"/>
      <c r="E298" s="1079"/>
      <c r="F298" s="1080"/>
      <c r="G298" s="632" t="s">
        <v>772</v>
      </c>
      <c r="H298" s="521"/>
      <c r="I298" s="827"/>
      <c r="J298" s="521"/>
      <c r="K298" s="522"/>
      <c r="L298" s="355">
        <f t="shared" si="76"/>
        <v>0</v>
      </c>
      <c r="N298" s="361"/>
      <c r="X298" s="334"/>
      <c r="AA298" s="236" t="str">
        <f t="shared" si="77"/>
        <v>OK</v>
      </c>
      <c r="AH298" s="354" t="str">
        <f>IF(OR(AA298="ERROR",AB298="ERROR",AC298="ERROR",AD298="ERROR",AE298="ERROR",AF298="ERROR"),CONCATENATE("Error en el concepto ",E297," ",G298," de la Hoja 3 Fila  ",A298),"")</f>
        <v/>
      </c>
    </row>
    <row r="299" spans="1:34" ht="27.75" customHeight="1">
      <c r="A299" s="352">
        <f t="shared" si="79"/>
        <v>299</v>
      </c>
      <c r="B299" s="1322"/>
      <c r="C299" s="1141"/>
      <c r="D299" s="1084"/>
      <c r="E299" s="1075" t="s">
        <v>371</v>
      </c>
      <c r="F299" s="1076"/>
      <c r="G299" s="632" t="s">
        <v>675</v>
      </c>
      <c r="H299" s="521"/>
      <c r="I299" s="827"/>
      <c r="J299" s="521"/>
      <c r="K299" s="522"/>
      <c r="L299" s="355">
        <f t="shared" si="76"/>
        <v>0</v>
      </c>
      <c r="N299" s="361"/>
      <c r="X299" s="334"/>
      <c r="AA299" s="236" t="str">
        <f t="shared" si="77"/>
        <v>OK</v>
      </c>
      <c r="AH299" s="354" t="str">
        <f t="shared" si="78"/>
        <v/>
      </c>
    </row>
    <row r="300" spans="1:34" ht="30" customHeight="1">
      <c r="A300" s="352">
        <f t="shared" si="79"/>
        <v>300</v>
      </c>
      <c r="B300" s="1322"/>
      <c r="C300" s="1141"/>
      <c r="D300" s="1084"/>
      <c r="E300" s="1079"/>
      <c r="F300" s="1080"/>
      <c r="G300" s="632" t="s">
        <v>772</v>
      </c>
      <c r="H300" s="521"/>
      <c r="I300" s="827"/>
      <c r="J300" s="521"/>
      <c r="K300" s="522"/>
      <c r="L300" s="355">
        <f t="shared" si="76"/>
        <v>0</v>
      </c>
      <c r="N300" s="361"/>
      <c r="X300" s="334"/>
      <c r="AA300" s="236" t="str">
        <f t="shared" si="77"/>
        <v>OK</v>
      </c>
      <c r="AH300" s="354" t="str">
        <f>IF(OR(AA300="ERROR",AB300="ERROR",AC300="ERROR",AD300="ERROR",AE300="ERROR",AF300="ERROR"),CONCATENATE("Error en el concepto ",E299," ",G300," de la Hoja 3 Fila  ",A300),"")</f>
        <v/>
      </c>
    </row>
    <row r="301" spans="1:34" ht="27.75" customHeight="1">
      <c r="A301" s="352">
        <f t="shared" si="79"/>
        <v>301</v>
      </c>
      <c r="B301" s="1322"/>
      <c r="C301" s="1141"/>
      <c r="D301" s="1084"/>
      <c r="E301" s="1081" t="s">
        <v>874</v>
      </c>
      <c r="F301" s="1143"/>
      <c r="G301" s="1082"/>
      <c r="H301" s="521"/>
      <c r="I301" s="827"/>
      <c r="J301" s="521"/>
      <c r="K301" s="531"/>
      <c r="L301" s="355">
        <f t="shared" si="76"/>
        <v>0</v>
      </c>
      <c r="N301" s="361"/>
      <c r="X301" s="334"/>
      <c r="AA301" s="236" t="str">
        <f t="shared" si="77"/>
        <v>OK</v>
      </c>
      <c r="AH301" s="354" t="str">
        <f>IF(OR(AA301="ERROR",AB301="ERROR",AC301="ERROR",AD301="ERROR",AE301="ERROR",AF301="ERROR"),CONCATENATE("Error en el concepto ",E301," de la Hoja 3 Fila  ",A301),"")</f>
        <v/>
      </c>
    </row>
    <row r="302" spans="1:34" ht="27.75" customHeight="1">
      <c r="A302" s="352">
        <f t="shared" si="79"/>
        <v>302</v>
      </c>
      <c r="B302" s="1322"/>
      <c r="C302" s="1141"/>
      <c r="D302" s="1084"/>
      <c r="E302" s="1075" t="s">
        <v>186</v>
      </c>
      <c r="F302" s="1076"/>
      <c r="G302" s="632" t="s">
        <v>675</v>
      </c>
      <c r="H302" s="521"/>
      <c r="I302" s="827"/>
      <c r="J302" s="521"/>
      <c r="K302" s="522"/>
      <c r="L302" s="355">
        <f t="shared" si="76"/>
        <v>0</v>
      </c>
      <c r="N302" s="361"/>
      <c r="X302" s="334"/>
      <c r="AA302" s="236" t="str">
        <f t="shared" si="77"/>
        <v>OK</v>
      </c>
      <c r="AH302" s="354" t="str">
        <f>IF(OR(AA302="ERROR",AB302="ERROR",AC302="ERROR",AD302="ERROR",AE302="ERROR",AF302="ERROR"),CONCATENATE("Error en el concepto ",E302," ",G302," de la Hoja 3 Fila  ",A302),"")</f>
        <v/>
      </c>
    </row>
    <row r="303" spans="1:34" ht="36.75" customHeight="1">
      <c r="A303" s="352">
        <f t="shared" si="79"/>
        <v>303</v>
      </c>
      <c r="B303" s="1322"/>
      <c r="C303" s="1141"/>
      <c r="D303" s="1084"/>
      <c r="E303" s="1079"/>
      <c r="F303" s="1080"/>
      <c r="G303" s="632" t="s">
        <v>772</v>
      </c>
      <c r="H303" s="521"/>
      <c r="I303" s="827"/>
      <c r="J303" s="521"/>
      <c r="K303" s="522"/>
      <c r="L303" s="355">
        <f t="shared" si="76"/>
        <v>0</v>
      </c>
      <c r="N303" s="361"/>
      <c r="X303" s="334"/>
      <c r="AA303" s="236" t="str">
        <f t="shared" si="77"/>
        <v>OK</v>
      </c>
      <c r="AH303" s="354" t="str">
        <f>IF(OR(AA303="ERROR",AB303="ERROR",AC303="ERROR",AD303="ERROR",AE303="ERROR",AF303="ERROR"),CONCATENATE("Error en el concepto ",E302," ",G303," de la Hoja 3 Fila  ",A303),"")</f>
        <v/>
      </c>
    </row>
    <row r="304" spans="1:34" ht="24.75" customHeight="1">
      <c r="A304" s="352">
        <f t="shared" si="79"/>
        <v>304</v>
      </c>
      <c r="B304" s="1322"/>
      <c r="C304" s="1141"/>
      <c r="D304" s="1084"/>
      <c r="E304" s="1106" t="s">
        <v>94</v>
      </c>
      <c r="F304" s="1094" t="s">
        <v>6</v>
      </c>
      <c r="G304" s="1095"/>
      <c r="H304" s="521"/>
      <c r="I304" s="827"/>
      <c r="J304" s="521"/>
      <c r="K304" s="531"/>
      <c r="L304" s="355">
        <f t="shared" si="76"/>
        <v>0</v>
      </c>
      <c r="N304" s="361"/>
      <c r="X304" s="334"/>
      <c r="AA304" s="236" t="str">
        <f t="shared" si="77"/>
        <v>OK</v>
      </c>
      <c r="AH304" s="354" t="str">
        <f>IF(OR(AA304="ERROR",AB304="ERROR",AC304="ERROR",AD304="ERROR",AE304="ERROR",AF304="ERROR"),CONCATENATE("Error en el concepto ",$E$304," ",F304," de la Hoja 3 Fila  ",A304),"")</f>
        <v/>
      </c>
    </row>
    <row r="305" spans="1:34" ht="25.5" customHeight="1">
      <c r="A305" s="352">
        <f t="shared" si="79"/>
        <v>305</v>
      </c>
      <c r="B305" s="1322"/>
      <c r="C305" s="1141"/>
      <c r="D305" s="1084"/>
      <c r="E305" s="1106"/>
      <c r="F305" s="1094" t="s">
        <v>12</v>
      </c>
      <c r="G305" s="1095"/>
      <c r="H305" s="521"/>
      <c r="I305" s="827"/>
      <c r="J305" s="521"/>
      <c r="K305" s="531"/>
      <c r="L305" s="355">
        <f t="shared" si="76"/>
        <v>0</v>
      </c>
      <c r="N305" s="361"/>
      <c r="X305" s="334"/>
      <c r="AA305" s="236" t="str">
        <f t="shared" si="77"/>
        <v>OK</v>
      </c>
      <c r="AH305" s="354" t="str">
        <f t="shared" ref="AH305:AH316" si="80">IF(OR(AA305="ERROR",AB305="ERROR",AC305="ERROR",AD305="ERROR",AE305="ERROR",AF305="ERROR"),CONCATENATE("Error en el concepto ",$E$304," ",F305," de la Hoja 3 Fila  ",A305),"")</f>
        <v/>
      </c>
    </row>
    <row r="306" spans="1:34" ht="24" customHeight="1">
      <c r="A306" s="352">
        <f t="shared" si="79"/>
        <v>306</v>
      </c>
      <c r="B306" s="1322"/>
      <c r="C306" s="1141"/>
      <c r="D306" s="1084"/>
      <c r="E306" s="1106"/>
      <c r="F306" s="1094" t="s">
        <v>374</v>
      </c>
      <c r="G306" s="1095"/>
      <c r="H306" s="521"/>
      <c r="I306" s="827"/>
      <c r="J306" s="521"/>
      <c r="K306" s="531"/>
      <c r="L306" s="355">
        <f t="shared" si="76"/>
        <v>0</v>
      </c>
      <c r="N306" s="361"/>
      <c r="X306" s="334"/>
      <c r="AA306" s="236" t="str">
        <f t="shared" si="77"/>
        <v>OK</v>
      </c>
      <c r="AH306" s="354" t="str">
        <f t="shared" si="80"/>
        <v/>
      </c>
    </row>
    <row r="307" spans="1:34" ht="27.75" customHeight="1">
      <c r="A307" s="352">
        <f t="shared" si="79"/>
        <v>307</v>
      </c>
      <c r="B307" s="1322"/>
      <c r="C307" s="1141"/>
      <c r="D307" s="1084"/>
      <c r="E307" s="1106"/>
      <c r="F307" s="1094" t="s">
        <v>375</v>
      </c>
      <c r="G307" s="1095"/>
      <c r="H307" s="521"/>
      <c r="I307" s="827"/>
      <c r="J307" s="521"/>
      <c r="K307" s="531"/>
      <c r="L307" s="355">
        <f t="shared" si="76"/>
        <v>0</v>
      </c>
      <c r="N307" s="361"/>
      <c r="X307" s="334"/>
      <c r="AA307" s="236" t="str">
        <f t="shared" si="77"/>
        <v>OK</v>
      </c>
      <c r="AH307" s="354" t="str">
        <f t="shared" si="80"/>
        <v/>
      </c>
    </row>
    <row r="308" spans="1:34" ht="27.75" customHeight="1">
      <c r="A308" s="352">
        <f t="shared" si="79"/>
        <v>308</v>
      </c>
      <c r="B308" s="1322"/>
      <c r="C308" s="1141"/>
      <c r="D308" s="1084"/>
      <c r="E308" s="1106"/>
      <c r="F308" s="1094" t="s">
        <v>376</v>
      </c>
      <c r="G308" s="1095"/>
      <c r="H308" s="521"/>
      <c r="I308" s="827"/>
      <c r="J308" s="521"/>
      <c r="K308" s="531"/>
      <c r="L308" s="355">
        <f t="shared" si="76"/>
        <v>0</v>
      </c>
      <c r="N308" s="361"/>
      <c r="X308" s="334"/>
      <c r="AA308" s="236" t="str">
        <f t="shared" si="77"/>
        <v>OK</v>
      </c>
      <c r="AH308" s="354" t="str">
        <f t="shared" si="80"/>
        <v/>
      </c>
    </row>
    <row r="309" spans="1:34" ht="41.25" customHeight="1">
      <c r="A309" s="352">
        <f t="shared" si="79"/>
        <v>309</v>
      </c>
      <c r="B309" s="1322"/>
      <c r="C309" s="1141"/>
      <c r="D309" s="1084"/>
      <c r="E309" s="1106"/>
      <c r="F309" s="1094" t="s">
        <v>393</v>
      </c>
      <c r="G309" s="1095"/>
      <c r="H309" s="521"/>
      <c r="I309" s="827"/>
      <c r="J309" s="521"/>
      <c r="K309" s="531"/>
      <c r="L309" s="355">
        <f t="shared" si="76"/>
        <v>0</v>
      </c>
      <c r="N309" s="361"/>
      <c r="X309" s="334"/>
      <c r="AA309" s="236" t="str">
        <f t="shared" si="77"/>
        <v>OK</v>
      </c>
      <c r="AH309" s="354" t="str">
        <f t="shared" si="80"/>
        <v/>
      </c>
    </row>
    <row r="310" spans="1:34" ht="27.75" customHeight="1">
      <c r="A310" s="352">
        <f t="shared" si="79"/>
        <v>310</v>
      </c>
      <c r="B310" s="1322"/>
      <c r="C310" s="1141"/>
      <c r="D310" s="1084"/>
      <c r="E310" s="1106"/>
      <c r="F310" s="1094" t="s">
        <v>378</v>
      </c>
      <c r="G310" s="1095"/>
      <c r="H310" s="521"/>
      <c r="I310" s="827"/>
      <c r="J310" s="521"/>
      <c r="K310" s="531"/>
      <c r="L310" s="355">
        <f t="shared" si="76"/>
        <v>0</v>
      </c>
      <c r="N310" s="361"/>
      <c r="X310" s="334"/>
      <c r="AA310" s="236" t="str">
        <f t="shared" si="77"/>
        <v>OK</v>
      </c>
      <c r="AH310" s="354" t="str">
        <f t="shared" si="80"/>
        <v/>
      </c>
    </row>
    <row r="311" spans="1:34" ht="25.5" customHeight="1">
      <c r="A311" s="352">
        <f t="shared" si="79"/>
        <v>311</v>
      </c>
      <c r="B311" s="1322"/>
      <c r="C311" s="1141"/>
      <c r="D311" s="1084"/>
      <c r="E311" s="1106"/>
      <c r="F311" s="1094" t="s">
        <v>377</v>
      </c>
      <c r="G311" s="1095"/>
      <c r="H311" s="521"/>
      <c r="I311" s="827"/>
      <c r="J311" s="521"/>
      <c r="K311" s="531"/>
      <c r="L311" s="355">
        <f t="shared" si="76"/>
        <v>0</v>
      </c>
      <c r="N311" s="361"/>
      <c r="X311" s="334"/>
      <c r="AA311" s="236" t="str">
        <f t="shared" si="77"/>
        <v>OK</v>
      </c>
      <c r="AH311" s="354" t="str">
        <f t="shared" si="80"/>
        <v/>
      </c>
    </row>
    <row r="312" spans="1:34" ht="35.25" customHeight="1">
      <c r="A312" s="352">
        <f t="shared" si="79"/>
        <v>312</v>
      </c>
      <c r="B312" s="1322"/>
      <c r="C312" s="1141"/>
      <c r="D312" s="1084"/>
      <c r="E312" s="1106"/>
      <c r="F312" s="1094" t="s">
        <v>379</v>
      </c>
      <c r="G312" s="1095"/>
      <c r="H312" s="521"/>
      <c r="I312" s="827"/>
      <c r="J312" s="521"/>
      <c r="K312" s="531"/>
      <c r="L312" s="355">
        <f t="shared" si="76"/>
        <v>0</v>
      </c>
      <c r="N312" s="361"/>
      <c r="X312" s="334"/>
      <c r="AA312" s="236" t="str">
        <f t="shared" si="77"/>
        <v>OK</v>
      </c>
      <c r="AH312" s="354" t="str">
        <f t="shared" si="80"/>
        <v/>
      </c>
    </row>
    <row r="313" spans="1:34" ht="23.25" customHeight="1">
      <c r="A313" s="352">
        <f t="shared" si="79"/>
        <v>313</v>
      </c>
      <c r="B313" s="1322"/>
      <c r="C313" s="1141"/>
      <c r="D313" s="1084"/>
      <c r="E313" s="1106"/>
      <c r="F313" s="1094" t="s">
        <v>380</v>
      </c>
      <c r="G313" s="1095"/>
      <c r="H313" s="521"/>
      <c r="I313" s="827"/>
      <c r="J313" s="521"/>
      <c r="K313" s="531"/>
      <c r="L313" s="355">
        <f t="shared" si="76"/>
        <v>0</v>
      </c>
      <c r="N313" s="361"/>
      <c r="X313" s="334"/>
      <c r="AA313" s="236" t="str">
        <f t="shared" si="77"/>
        <v>OK</v>
      </c>
      <c r="AH313" s="354" t="str">
        <f t="shared" si="80"/>
        <v/>
      </c>
    </row>
    <row r="314" spans="1:34" ht="33.75" customHeight="1">
      <c r="A314" s="352">
        <f t="shared" si="79"/>
        <v>314</v>
      </c>
      <c r="B314" s="1322"/>
      <c r="C314" s="1141"/>
      <c r="D314" s="1084"/>
      <c r="E314" s="1106"/>
      <c r="F314" s="1094" t="s">
        <v>394</v>
      </c>
      <c r="G314" s="1095"/>
      <c r="H314" s="521"/>
      <c r="I314" s="827"/>
      <c r="J314" s="521"/>
      <c r="K314" s="531"/>
      <c r="L314" s="355">
        <f t="shared" si="76"/>
        <v>0</v>
      </c>
      <c r="N314" s="361"/>
      <c r="X314" s="334"/>
      <c r="AA314" s="236" t="str">
        <f t="shared" si="77"/>
        <v>OK</v>
      </c>
      <c r="AH314" s="354" t="str">
        <f t="shared" si="80"/>
        <v/>
      </c>
    </row>
    <row r="315" spans="1:34" ht="27.75" customHeight="1">
      <c r="A315" s="352">
        <f t="shared" si="79"/>
        <v>315</v>
      </c>
      <c r="B315" s="1322"/>
      <c r="C315" s="1141"/>
      <c r="D315" s="1084"/>
      <c r="E315" s="1106"/>
      <c r="F315" s="1094" t="s">
        <v>382</v>
      </c>
      <c r="G315" s="1095"/>
      <c r="H315" s="521"/>
      <c r="I315" s="827"/>
      <c r="J315" s="521"/>
      <c r="K315" s="531"/>
      <c r="L315" s="355">
        <f t="shared" si="76"/>
        <v>0</v>
      </c>
      <c r="N315" s="361"/>
      <c r="X315" s="334"/>
      <c r="AA315" s="236" t="str">
        <f t="shared" si="77"/>
        <v>OK</v>
      </c>
      <c r="AH315" s="354" t="str">
        <f t="shared" si="80"/>
        <v/>
      </c>
    </row>
    <row r="316" spans="1:34" ht="23.25" customHeight="1">
      <c r="A316" s="352">
        <f t="shared" si="79"/>
        <v>316</v>
      </c>
      <c r="B316" s="1322"/>
      <c r="C316" s="1142"/>
      <c r="D316" s="1085"/>
      <c r="E316" s="1106"/>
      <c r="F316" s="1094" t="s">
        <v>180</v>
      </c>
      <c r="G316" s="1095"/>
      <c r="H316" s="521"/>
      <c r="I316" s="827"/>
      <c r="J316" s="521"/>
      <c r="K316" s="531"/>
      <c r="L316" s="355">
        <f t="shared" si="76"/>
        <v>0</v>
      </c>
      <c r="N316" s="361"/>
      <c r="X316" s="334"/>
      <c r="AA316" s="236" t="str">
        <f t="shared" si="77"/>
        <v>OK</v>
      </c>
      <c r="AH316" s="354" t="str">
        <f t="shared" si="80"/>
        <v/>
      </c>
    </row>
    <row r="317" spans="1:34" ht="26.25" customHeight="1">
      <c r="A317" s="352">
        <f t="shared" si="79"/>
        <v>317</v>
      </c>
      <c r="B317" s="1322"/>
      <c r="C317" s="1129" t="s">
        <v>99</v>
      </c>
      <c r="D317" s="1130"/>
      <c r="E317" s="1131"/>
      <c r="F317" s="1131"/>
      <c r="G317" s="1132"/>
      <c r="H317" s="363">
        <f>SUM(H318:H326)</f>
        <v>558113</v>
      </c>
      <c r="I317" s="677">
        <f>SUM(I318:I326)</f>
        <v>0</v>
      </c>
      <c r="J317" s="677">
        <f>SUM(J318:J326)</f>
        <v>558113</v>
      </c>
      <c r="K317" s="677">
        <f>SUM(K318:K326)</f>
        <v>0</v>
      </c>
      <c r="L317" s="363">
        <f>SUM(L318:L326)</f>
        <v>0</v>
      </c>
      <c r="N317" s="363">
        <f>SUM(N318:N326)</f>
        <v>0</v>
      </c>
      <c r="X317" s="334"/>
      <c r="AA317" s="236" t="str">
        <f>IF(OR(H317&lt;0,L317&lt;0),"ERROR","OK")</f>
        <v>OK</v>
      </c>
      <c r="AH317" s="354" t="str">
        <f>IF(OR(AA317="ERROR",AB317="ERROR",AC317="ERROR",AD317="ERROR",AE317="ERROR",AF317="ERROR"),CONCATENATE("Error en el concepto ",C317," de la Hoja 3 Fila  ",A317),"")</f>
        <v/>
      </c>
    </row>
    <row r="318" spans="1:34" ht="23.25" customHeight="1">
      <c r="A318" s="352">
        <f t="shared" si="79"/>
        <v>318</v>
      </c>
      <c r="B318" s="1322"/>
      <c r="C318" s="1083"/>
      <c r="D318" s="1177" t="s">
        <v>395</v>
      </c>
      <c r="E318" s="1178"/>
      <c r="F318" s="1178"/>
      <c r="G318" s="633" t="s">
        <v>875</v>
      </c>
      <c r="H318" s="521"/>
      <c r="I318" s="827"/>
      <c r="J318" s="521"/>
      <c r="K318" s="531"/>
      <c r="L318" s="355">
        <f t="shared" ref="L318:L326" si="81">H318+I318-J318+K318</f>
        <v>0</v>
      </c>
      <c r="N318" s="364"/>
      <c r="X318" s="334"/>
      <c r="AA318" s="236" t="str">
        <f t="shared" ref="AA318:AA326" si="82">IF(OR(H318+I318-J318&lt;0,L318&lt;0),"ERROR","OK")</f>
        <v>OK</v>
      </c>
      <c r="AH318" s="354" t="str">
        <f>IF(OR(AA318="ERROR",AB318="ERROR",AC318="ERROR",AD318="ERROR",AE318="ERROR",AF318="ERROR"),CONCATENATE("Error en el concepto ",$D$318," ",G318," de la Hoja 3 Fila  ",A318),"")</f>
        <v/>
      </c>
    </row>
    <row r="319" spans="1:34" ht="23.25" customHeight="1">
      <c r="A319" s="352">
        <f t="shared" si="79"/>
        <v>319</v>
      </c>
      <c r="B319" s="1322"/>
      <c r="C319" s="1083"/>
      <c r="D319" s="1178"/>
      <c r="E319" s="1178"/>
      <c r="F319" s="1178"/>
      <c r="G319" s="633" t="s">
        <v>396</v>
      </c>
      <c r="H319" s="521"/>
      <c r="I319" s="827"/>
      <c r="J319" s="521"/>
      <c r="K319" s="531"/>
      <c r="L319" s="355">
        <f t="shared" si="81"/>
        <v>0</v>
      </c>
      <c r="N319" s="364"/>
      <c r="X319" s="334"/>
      <c r="AA319" s="236" t="str">
        <f t="shared" si="82"/>
        <v>OK</v>
      </c>
      <c r="AH319" s="354" t="str">
        <f>IF(OR(AA319="ERROR",AB319="ERROR",AC319="ERROR",AD319="ERROR",AE319="ERROR",AF319="ERROR"),CONCATENATE("Error en el concepto ",$D$318," ",G319," de la Hoja 3 Fila  ",A319),"")</f>
        <v/>
      </c>
    </row>
    <row r="320" spans="1:34" ht="33" customHeight="1">
      <c r="A320" s="352">
        <f t="shared" si="79"/>
        <v>320</v>
      </c>
      <c r="B320" s="1322"/>
      <c r="C320" s="1084"/>
      <c r="D320" s="1094" t="s">
        <v>100</v>
      </c>
      <c r="E320" s="1047"/>
      <c r="F320" s="1047"/>
      <c r="G320" s="1048"/>
      <c r="H320" s="521"/>
      <c r="I320" s="827"/>
      <c r="J320" s="521"/>
      <c r="K320" s="531"/>
      <c r="L320" s="355">
        <f t="shared" si="81"/>
        <v>0</v>
      </c>
      <c r="N320" s="364"/>
      <c r="X320" s="334"/>
      <c r="AA320" s="236" t="str">
        <f t="shared" si="82"/>
        <v>OK</v>
      </c>
      <c r="AH320" s="354" t="str">
        <f t="shared" si="70"/>
        <v/>
      </c>
    </row>
    <row r="321" spans="1:34" ht="30" customHeight="1">
      <c r="A321" s="352">
        <f t="shared" si="79"/>
        <v>321</v>
      </c>
      <c r="B321" s="1322"/>
      <c r="C321" s="1084"/>
      <c r="D321" s="1094" t="s">
        <v>666</v>
      </c>
      <c r="E321" s="1047"/>
      <c r="F321" s="1047"/>
      <c r="G321" s="1048"/>
      <c r="H321" s="521"/>
      <c r="I321" s="827"/>
      <c r="J321" s="521"/>
      <c r="K321" s="531"/>
      <c r="L321" s="355">
        <f t="shared" si="81"/>
        <v>0</v>
      </c>
      <c r="N321" s="364"/>
      <c r="X321" s="334"/>
      <c r="AA321" s="236" t="str">
        <f t="shared" si="82"/>
        <v>OK</v>
      </c>
      <c r="AH321" s="354" t="str">
        <f t="shared" si="70"/>
        <v/>
      </c>
    </row>
    <row r="322" spans="1:34" ht="23.25" customHeight="1">
      <c r="A322" s="352">
        <f t="shared" si="79"/>
        <v>322</v>
      </c>
      <c r="B322" s="1322"/>
      <c r="C322" s="1084"/>
      <c r="D322" s="1094" t="s">
        <v>679</v>
      </c>
      <c r="E322" s="1047"/>
      <c r="F322" s="1047"/>
      <c r="G322" s="1048"/>
      <c r="H322" s="521"/>
      <c r="I322" s="827"/>
      <c r="J322" s="521"/>
      <c r="K322" s="531"/>
      <c r="L322" s="355">
        <f t="shared" si="81"/>
        <v>0</v>
      </c>
      <c r="N322" s="364"/>
      <c r="X322" s="334"/>
      <c r="AA322" s="236" t="str">
        <f t="shared" si="82"/>
        <v>OK</v>
      </c>
      <c r="AH322" s="354" t="str">
        <f t="shared" si="70"/>
        <v/>
      </c>
    </row>
    <row r="323" spans="1:34" ht="23.25" customHeight="1">
      <c r="A323" s="352">
        <f t="shared" si="79"/>
        <v>323</v>
      </c>
      <c r="B323" s="1322"/>
      <c r="C323" s="1084"/>
      <c r="D323" s="1094" t="s">
        <v>173</v>
      </c>
      <c r="E323" s="1047"/>
      <c r="F323" s="1047"/>
      <c r="G323" s="1048"/>
      <c r="H323" s="521"/>
      <c r="I323" s="827"/>
      <c r="J323" s="521"/>
      <c r="K323" s="531"/>
      <c r="L323" s="355">
        <f t="shared" si="81"/>
        <v>0</v>
      </c>
      <c r="N323" s="364"/>
      <c r="X323" s="334"/>
      <c r="AA323" s="236" t="str">
        <f t="shared" si="82"/>
        <v>OK</v>
      </c>
      <c r="AH323" s="354" t="str">
        <f t="shared" si="70"/>
        <v/>
      </c>
    </row>
    <row r="324" spans="1:34" ht="23.25" customHeight="1">
      <c r="A324" s="352">
        <f t="shared" si="79"/>
        <v>324</v>
      </c>
      <c r="B324" s="1322"/>
      <c r="C324" s="1084"/>
      <c r="D324" s="1094" t="s">
        <v>397</v>
      </c>
      <c r="E324" s="1047"/>
      <c r="F324" s="1047"/>
      <c r="G324" s="1048"/>
      <c r="H324" s="521"/>
      <c r="I324" s="827"/>
      <c r="J324" s="521"/>
      <c r="K324" s="531"/>
      <c r="L324" s="355">
        <f t="shared" si="81"/>
        <v>0</v>
      </c>
      <c r="N324" s="364"/>
      <c r="X324" s="334"/>
      <c r="AA324" s="236" t="str">
        <f t="shared" si="82"/>
        <v>OK</v>
      </c>
      <c r="AH324" s="354" t="str">
        <f t="shared" si="70"/>
        <v/>
      </c>
    </row>
    <row r="325" spans="1:34" ht="23.25" customHeight="1">
      <c r="A325" s="352">
        <f t="shared" si="79"/>
        <v>325</v>
      </c>
      <c r="B325" s="1322"/>
      <c r="C325" s="1084"/>
      <c r="D325" s="1094" t="s">
        <v>398</v>
      </c>
      <c r="E325" s="1047"/>
      <c r="F325" s="1047"/>
      <c r="G325" s="1048"/>
      <c r="H325" s="521"/>
      <c r="I325" s="827"/>
      <c r="J325" s="521"/>
      <c r="K325" s="531"/>
      <c r="L325" s="355">
        <f t="shared" si="81"/>
        <v>0</v>
      </c>
      <c r="N325" s="364"/>
      <c r="X325" s="334"/>
      <c r="AA325" s="236" t="str">
        <f t="shared" si="82"/>
        <v>OK</v>
      </c>
      <c r="AH325" s="354" t="str">
        <f t="shared" si="70"/>
        <v/>
      </c>
    </row>
    <row r="326" spans="1:34" ht="30" customHeight="1">
      <c r="A326" s="352">
        <f t="shared" si="79"/>
        <v>326</v>
      </c>
      <c r="B326" s="1322"/>
      <c r="C326" s="1085"/>
      <c r="D326" s="1094" t="s">
        <v>182</v>
      </c>
      <c r="E326" s="1047"/>
      <c r="F326" s="1047"/>
      <c r="G326" s="1048"/>
      <c r="H326" s="521">
        <v>558113</v>
      </c>
      <c r="I326" s="827"/>
      <c r="J326" s="521">
        <v>558113</v>
      </c>
      <c r="K326" s="531"/>
      <c r="L326" s="355">
        <f t="shared" si="81"/>
        <v>0</v>
      </c>
      <c r="N326" s="364"/>
      <c r="X326" s="334"/>
      <c r="AA326" s="236" t="str">
        <f t="shared" si="82"/>
        <v>OK</v>
      </c>
      <c r="AH326" s="354" t="str">
        <f t="shared" si="70"/>
        <v/>
      </c>
    </row>
    <row r="327" spans="1:34" ht="32.25" customHeight="1">
      <c r="A327" s="352">
        <f t="shared" si="79"/>
        <v>327</v>
      </c>
      <c r="B327" s="1322"/>
      <c r="C327" s="1229" t="s">
        <v>619</v>
      </c>
      <c r="D327" s="1230"/>
      <c r="E327" s="1158"/>
      <c r="F327" s="1158"/>
      <c r="G327" s="1159"/>
      <c r="H327" s="363">
        <f>SUM(H328:H329)</f>
        <v>0</v>
      </c>
      <c r="I327" s="677">
        <f>SUM(I328:I329)</f>
        <v>0</v>
      </c>
      <c r="J327" s="677">
        <f>SUM(J328:J329)</f>
        <v>0</v>
      </c>
      <c r="K327" s="677">
        <f>SUM(K328:K329)</f>
        <v>0</v>
      </c>
      <c r="L327" s="363">
        <f>SUM(L328:L329)</f>
        <v>0</v>
      </c>
      <c r="N327" s="363">
        <f>SUM(N328:N329)</f>
        <v>0</v>
      </c>
      <c r="X327" s="334"/>
      <c r="AA327" s="236" t="str">
        <f>IF(OR(H327&lt;0,L327&lt;0),"ERROR","OK")</f>
        <v>OK</v>
      </c>
      <c r="AH327" s="354" t="str">
        <f>IF(OR(AA327="ERROR",AB327="ERROR",AC327="ERROR",AD327="ERROR",AE327="ERROR",AF327="ERROR"),CONCATENATE("Error en el concepto ",C327," de la Hoja 3 Fila  ",A327),"")</f>
        <v/>
      </c>
    </row>
    <row r="328" spans="1:34" ht="21.75" customHeight="1">
      <c r="A328" s="352">
        <f t="shared" si="79"/>
        <v>328</v>
      </c>
      <c r="B328" s="1322"/>
      <c r="C328" s="1227"/>
      <c r="D328" s="1094" t="s">
        <v>399</v>
      </c>
      <c r="E328" s="1047"/>
      <c r="F328" s="1047"/>
      <c r="G328" s="1048"/>
      <c r="H328" s="531"/>
      <c r="I328" s="828"/>
      <c r="J328" s="758">
        <f>H328+I328</f>
        <v>0</v>
      </c>
      <c r="K328" s="758"/>
      <c r="L328" s="355">
        <f>H328+I328-J328+K328</f>
        <v>0</v>
      </c>
      <c r="N328" s="356"/>
      <c r="X328" s="334"/>
      <c r="AA328" s="236" t="str">
        <f>IF(OR(J328&lt;0,L328&lt;&gt;0),"ERROR","OK")</f>
        <v>OK</v>
      </c>
      <c r="AH328" s="354" t="str">
        <f t="shared" si="70"/>
        <v/>
      </c>
    </row>
    <row r="329" spans="1:34" ht="21.75" customHeight="1">
      <c r="A329" s="352">
        <f t="shared" si="79"/>
        <v>329</v>
      </c>
      <c r="B329" s="1322"/>
      <c r="C329" s="1228"/>
      <c r="D329" s="1094" t="s">
        <v>98</v>
      </c>
      <c r="E329" s="1047"/>
      <c r="F329" s="1047"/>
      <c r="G329" s="1048"/>
      <c r="H329" s="531"/>
      <c r="I329" s="828"/>
      <c r="J329" s="758">
        <f>H329+I329</f>
        <v>0</v>
      </c>
      <c r="K329" s="758"/>
      <c r="L329" s="355">
        <f>H329+I329-J329+K329</f>
        <v>0</v>
      </c>
      <c r="N329" s="356"/>
      <c r="X329" s="334"/>
      <c r="AA329" s="236" t="str">
        <f>IF(OR(J329&lt;0,L329&lt;&gt;0),"ERROR","OK")</f>
        <v>OK</v>
      </c>
      <c r="AH329" s="354" t="str">
        <f t="shared" si="70"/>
        <v/>
      </c>
    </row>
    <row r="330" spans="1:34" ht="27.75" customHeight="1">
      <c r="A330" s="352">
        <f t="shared" si="79"/>
        <v>330</v>
      </c>
      <c r="B330" s="1322"/>
      <c r="C330" s="1190" t="s">
        <v>98</v>
      </c>
      <c r="D330" s="1191"/>
      <c r="E330" s="1192"/>
      <c r="F330" s="1192"/>
      <c r="G330" s="1193"/>
      <c r="H330" s="366">
        <f>SUM(H331:H335)</f>
        <v>0</v>
      </c>
      <c r="I330" s="679">
        <f>SUM(I331:I335)</f>
        <v>0</v>
      </c>
      <c r="J330" s="679">
        <f>SUM(J331:J335)</f>
        <v>0</v>
      </c>
      <c r="K330" s="679">
        <f>SUM(K331:K335)</f>
        <v>0</v>
      </c>
      <c r="L330" s="366">
        <f>SUM(L331:L335)</f>
        <v>0</v>
      </c>
      <c r="N330" s="366">
        <f>SUM(N331:N335)</f>
        <v>0</v>
      </c>
      <c r="X330" s="334"/>
      <c r="AA330" s="236" t="str">
        <f>IF(OR(H330&lt;0,L330&lt;0),"ERROR","OK")</f>
        <v>OK</v>
      </c>
      <c r="AH330" s="354" t="str">
        <f>IF(OR(AA330="ERROR",AB330="ERROR",AC330="ERROR",AD330="ERROR",AE330="ERROR",AF330="ERROR"),CONCATENATE("Error en el concepto ",C330," de la Hoja 3 Fila  ",A330),"")</f>
        <v/>
      </c>
    </row>
    <row r="331" spans="1:34" ht="20.25" customHeight="1">
      <c r="A331" s="352">
        <f t="shared" si="79"/>
        <v>331</v>
      </c>
      <c r="B331" s="1322"/>
      <c r="C331" s="1227"/>
      <c r="D331" s="1094" t="s">
        <v>169</v>
      </c>
      <c r="E331" s="1047"/>
      <c r="F331" s="1047"/>
      <c r="G331" s="1048"/>
      <c r="H331" s="521"/>
      <c r="I331" s="827"/>
      <c r="J331" s="521"/>
      <c r="K331" s="531"/>
      <c r="L331" s="355">
        <f t="shared" ref="L331:L335" si="83">H331+I331-J331+K331</f>
        <v>0</v>
      </c>
      <c r="N331" s="364"/>
      <c r="X331" s="334"/>
      <c r="AA331" s="236" t="str">
        <f>IF(OR(H331+I331-J331&lt;0,L331&lt;0),"ERROR","OK")</f>
        <v>OK</v>
      </c>
      <c r="AH331" s="354" t="str">
        <f t="shared" si="70"/>
        <v/>
      </c>
    </row>
    <row r="332" spans="1:34" ht="20.25" customHeight="1">
      <c r="A332" s="352">
        <f t="shared" si="79"/>
        <v>332</v>
      </c>
      <c r="B332" s="1322"/>
      <c r="C332" s="1307"/>
      <c r="D332" s="1094" t="s">
        <v>171</v>
      </c>
      <c r="E332" s="1047"/>
      <c r="F332" s="1047"/>
      <c r="G332" s="1048"/>
      <c r="H332" s="521"/>
      <c r="I332" s="827"/>
      <c r="J332" s="521"/>
      <c r="K332" s="531"/>
      <c r="L332" s="355">
        <f t="shared" si="83"/>
        <v>0</v>
      </c>
      <c r="N332" s="364"/>
      <c r="X332" s="334"/>
      <c r="AA332" s="236" t="str">
        <f>IF(OR(H332+I332-J332&lt;0,L332&lt;0),"ERROR","OK")</f>
        <v>OK</v>
      </c>
      <c r="AH332" s="354" t="str">
        <f t="shared" si="70"/>
        <v/>
      </c>
    </row>
    <row r="333" spans="1:34" ht="20.25" customHeight="1">
      <c r="A333" s="352">
        <f t="shared" si="79"/>
        <v>333</v>
      </c>
      <c r="B333" s="1322"/>
      <c r="C333" s="1307"/>
      <c r="D333" s="1094" t="s">
        <v>400</v>
      </c>
      <c r="E333" s="1047"/>
      <c r="F333" s="1047"/>
      <c r="G333" s="1048"/>
      <c r="H333" s="521"/>
      <c r="I333" s="827"/>
      <c r="J333" s="521"/>
      <c r="K333" s="531"/>
      <c r="L333" s="355">
        <f t="shared" si="83"/>
        <v>0</v>
      </c>
      <c r="N333" s="364"/>
      <c r="X333" s="334"/>
      <c r="AA333" s="236" t="str">
        <f>IF(OR(H333+I333-J333&lt;0,L333&lt;0),"ERROR","OK")</f>
        <v>OK</v>
      </c>
      <c r="AH333" s="354" t="str">
        <f t="shared" si="70"/>
        <v/>
      </c>
    </row>
    <row r="334" spans="1:34" ht="20.25" customHeight="1">
      <c r="A334" s="352">
        <f t="shared" si="79"/>
        <v>334</v>
      </c>
      <c r="B334" s="1322"/>
      <c r="C334" s="1307"/>
      <c r="D334" s="1094" t="s">
        <v>401</v>
      </c>
      <c r="E334" s="1047"/>
      <c r="F334" s="1047"/>
      <c r="G334" s="1048"/>
      <c r="H334" s="521"/>
      <c r="I334" s="827"/>
      <c r="J334" s="521"/>
      <c r="K334" s="531"/>
      <c r="L334" s="355">
        <f t="shared" si="83"/>
        <v>0</v>
      </c>
      <c r="N334" s="364"/>
      <c r="X334" s="334"/>
      <c r="AA334" s="236" t="str">
        <f>IF(OR(H334+I334-J334&lt;0,L334&lt;0),"ERROR","OK")</f>
        <v>OK</v>
      </c>
      <c r="AH334" s="354" t="str">
        <f t="shared" si="70"/>
        <v/>
      </c>
    </row>
    <row r="335" spans="1:34" ht="20.25" customHeight="1">
      <c r="A335" s="352">
        <f t="shared" si="79"/>
        <v>335</v>
      </c>
      <c r="B335" s="1322"/>
      <c r="C335" s="1228"/>
      <c r="D335" s="1094" t="s">
        <v>402</v>
      </c>
      <c r="E335" s="1047"/>
      <c r="F335" s="1047"/>
      <c r="G335" s="1048"/>
      <c r="H335" s="521"/>
      <c r="I335" s="827"/>
      <c r="J335" s="521"/>
      <c r="K335" s="531"/>
      <c r="L335" s="355">
        <f t="shared" si="83"/>
        <v>0</v>
      </c>
      <c r="N335" s="364"/>
      <c r="X335" s="334"/>
      <c r="AA335" s="236" t="str">
        <f>IF(OR(H335+I335-J335&lt;0,L335&lt;0),"ERROR","OK")</f>
        <v>OK</v>
      </c>
      <c r="AH335" s="354" t="str">
        <f t="shared" ref="AH335:AH384" si="84">IF(OR(AA335="ERROR",AB335="ERROR",AC335="ERROR",AD335="ERROR",AE335="ERROR",AF335="ERROR"),CONCATENATE("Error en el concepto ",D335," de la Hoja 3 Fila  ",A335),"")</f>
        <v/>
      </c>
    </row>
    <row r="336" spans="1:34" ht="28.5" customHeight="1">
      <c r="A336" s="352">
        <f t="shared" si="79"/>
        <v>336</v>
      </c>
      <c r="B336" s="1322"/>
      <c r="C336" s="1190" t="s">
        <v>403</v>
      </c>
      <c r="D336" s="1191"/>
      <c r="E336" s="1192"/>
      <c r="F336" s="1192"/>
      <c r="G336" s="1193"/>
      <c r="H336" s="366">
        <f>SUM(H337:H345)</f>
        <v>0</v>
      </c>
      <c r="I336" s="679">
        <f>SUM(I337:I345)</f>
        <v>0</v>
      </c>
      <c r="J336" s="679">
        <f>SUM(J337:J345)</f>
        <v>0</v>
      </c>
      <c r="K336" s="679">
        <f>SUM(K337:K345)</f>
        <v>0</v>
      </c>
      <c r="L336" s="366">
        <f>SUM(L337:L345)</f>
        <v>0</v>
      </c>
      <c r="N336" s="366">
        <f>SUM(N337:N345)</f>
        <v>0</v>
      </c>
      <c r="X336" s="334"/>
      <c r="AA336" s="236" t="str">
        <f>IF(OR(H336&lt;0,L336&lt;0),"ERROR","OK")</f>
        <v>OK</v>
      </c>
      <c r="AH336" s="354" t="str">
        <f>IF(OR(AA336="ERROR",AB336="ERROR",AC336="ERROR",AD336="ERROR",AE336="ERROR",AF336="ERROR"),CONCATENATE("Error en el concepto ",C336," de la Hoja 3 Fila  ",A336),"")</f>
        <v/>
      </c>
    </row>
    <row r="337" spans="1:34" ht="21" customHeight="1">
      <c r="A337" s="352">
        <f t="shared" si="79"/>
        <v>337</v>
      </c>
      <c r="B337" s="1322"/>
      <c r="C337" s="1227"/>
      <c r="D337" s="1094" t="s">
        <v>12</v>
      </c>
      <c r="E337" s="1047"/>
      <c r="F337" s="1047"/>
      <c r="G337" s="1048"/>
      <c r="H337" s="521"/>
      <c r="I337" s="827"/>
      <c r="J337" s="521"/>
      <c r="K337" s="531"/>
      <c r="L337" s="355">
        <f t="shared" ref="L337:L345" si="85">H337+I337-J337+K337</f>
        <v>0</v>
      </c>
      <c r="N337" s="364"/>
      <c r="X337" s="334"/>
      <c r="AA337" s="236" t="str">
        <f t="shared" ref="AA337:AA345" si="86">IF(OR(H337+I337-J337&lt;0,L337&lt;0),"ERROR","OK")</f>
        <v>OK</v>
      </c>
      <c r="AH337" s="354" t="str">
        <f t="shared" si="84"/>
        <v/>
      </c>
    </row>
    <row r="338" spans="1:34" ht="25.5" customHeight="1">
      <c r="A338" s="352">
        <f t="shared" si="79"/>
        <v>338</v>
      </c>
      <c r="B338" s="1322"/>
      <c r="C338" s="1307"/>
      <c r="D338" s="1094" t="s">
        <v>171</v>
      </c>
      <c r="E338" s="1047"/>
      <c r="F338" s="1047"/>
      <c r="G338" s="1048"/>
      <c r="H338" s="521"/>
      <c r="I338" s="827"/>
      <c r="J338" s="521"/>
      <c r="K338" s="531"/>
      <c r="L338" s="355">
        <f t="shared" si="85"/>
        <v>0</v>
      </c>
      <c r="N338" s="364"/>
      <c r="X338" s="334"/>
      <c r="AA338" s="236" t="str">
        <f t="shared" si="86"/>
        <v>OK</v>
      </c>
      <c r="AH338" s="354" t="str">
        <f t="shared" si="84"/>
        <v/>
      </c>
    </row>
    <row r="339" spans="1:34" ht="23.25" customHeight="1">
      <c r="A339" s="352">
        <f t="shared" si="79"/>
        <v>339</v>
      </c>
      <c r="B339" s="1322"/>
      <c r="C339" s="1307"/>
      <c r="D339" s="1094" t="s">
        <v>11</v>
      </c>
      <c r="E339" s="1047"/>
      <c r="F339" s="1047"/>
      <c r="G339" s="1048"/>
      <c r="H339" s="521"/>
      <c r="I339" s="827"/>
      <c r="J339" s="521"/>
      <c r="K339" s="531"/>
      <c r="L339" s="355">
        <f t="shared" si="85"/>
        <v>0</v>
      </c>
      <c r="N339" s="364"/>
      <c r="X339" s="334"/>
      <c r="AA339" s="236" t="str">
        <f t="shared" si="86"/>
        <v>OK</v>
      </c>
      <c r="AH339" s="354" t="str">
        <f t="shared" si="84"/>
        <v/>
      </c>
    </row>
    <row r="340" spans="1:34" ht="33" customHeight="1">
      <c r="A340" s="352">
        <f t="shared" si="79"/>
        <v>340</v>
      </c>
      <c r="B340" s="1322"/>
      <c r="C340" s="1307"/>
      <c r="D340" s="1094" t="s">
        <v>404</v>
      </c>
      <c r="E340" s="1047"/>
      <c r="F340" s="1047"/>
      <c r="G340" s="1048"/>
      <c r="H340" s="521"/>
      <c r="I340" s="827"/>
      <c r="J340" s="521"/>
      <c r="K340" s="531"/>
      <c r="L340" s="355">
        <f t="shared" si="85"/>
        <v>0</v>
      </c>
      <c r="N340" s="364"/>
      <c r="X340" s="334"/>
      <c r="AA340" s="236" t="str">
        <f t="shared" si="86"/>
        <v>OK</v>
      </c>
      <c r="AH340" s="354" t="str">
        <f t="shared" si="84"/>
        <v/>
      </c>
    </row>
    <row r="341" spans="1:34" ht="21" customHeight="1">
      <c r="A341" s="352">
        <f t="shared" si="79"/>
        <v>341</v>
      </c>
      <c r="B341" s="1322"/>
      <c r="C341" s="1307"/>
      <c r="D341" s="1094" t="s">
        <v>664</v>
      </c>
      <c r="E341" s="1047"/>
      <c r="F341" s="1047"/>
      <c r="G341" s="1048"/>
      <c r="H341" s="521"/>
      <c r="I341" s="827"/>
      <c r="J341" s="521"/>
      <c r="K341" s="531"/>
      <c r="L341" s="355">
        <f t="shared" si="85"/>
        <v>0</v>
      </c>
      <c r="N341" s="364"/>
      <c r="X341" s="334"/>
      <c r="AA341" s="236" t="str">
        <f t="shared" si="86"/>
        <v>OK</v>
      </c>
      <c r="AH341" s="354" t="str">
        <f t="shared" si="84"/>
        <v/>
      </c>
    </row>
    <row r="342" spans="1:34" ht="21" customHeight="1">
      <c r="A342" s="352">
        <f t="shared" si="79"/>
        <v>342</v>
      </c>
      <c r="B342" s="1322"/>
      <c r="C342" s="1307"/>
      <c r="D342" s="1094" t="s">
        <v>304</v>
      </c>
      <c r="E342" s="1047"/>
      <c r="F342" s="1047"/>
      <c r="G342" s="1048"/>
      <c r="H342" s="521"/>
      <c r="I342" s="827"/>
      <c r="J342" s="521"/>
      <c r="K342" s="531"/>
      <c r="L342" s="355">
        <f t="shared" si="85"/>
        <v>0</v>
      </c>
      <c r="N342" s="364"/>
      <c r="X342" s="334"/>
      <c r="AA342" s="236" t="str">
        <f t="shared" si="86"/>
        <v>OK</v>
      </c>
      <c r="AH342" s="354" t="str">
        <f t="shared" si="84"/>
        <v/>
      </c>
    </row>
    <row r="343" spans="1:34" ht="21" customHeight="1">
      <c r="A343" s="352">
        <f t="shared" si="79"/>
        <v>343</v>
      </c>
      <c r="B343" s="1322"/>
      <c r="C343" s="1307"/>
      <c r="D343" s="1094" t="s">
        <v>181</v>
      </c>
      <c r="E343" s="1047"/>
      <c r="F343" s="1047"/>
      <c r="G343" s="1048"/>
      <c r="H343" s="521"/>
      <c r="I343" s="827"/>
      <c r="J343" s="521"/>
      <c r="K343" s="531"/>
      <c r="L343" s="355">
        <f t="shared" si="85"/>
        <v>0</v>
      </c>
      <c r="N343" s="364"/>
      <c r="X343" s="334"/>
      <c r="AA343" s="236" t="str">
        <f t="shared" si="86"/>
        <v>OK</v>
      </c>
      <c r="AH343" s="354" t="str">
        <f t="shared" si="84"/>
        <v/>
      </c>
    </row>
    <row r="344" spans="1:34" ht="21" customHeight="1">
      <c r="A344" s="352">
        <f t="shared" si="79"/>
        <v>344</v>
      </c>
      <c r="B344" s="1322"/>
      <c r="C344" s="1307"/>
      <c r="D344" s="1094" t="s">
        <v>82</v>
      </c>
      <c r="E344" s="1047"/>
      <c r="F344" s="1047"/>
      <c r="G344" s="1048"/>
      <c r="H344" s="521"/>
      <c r="I344" s="827"/>
      <c r="J344" s="521"/>
      <c r="K344" s="531"/>
      <c r="L344" s="355">
        <f t="shared" si="85"/>
        <v>0</v>
      </c>
      <c r="N344" s="364"/>
      <c r="X344" s="334"/>
      <c r="AA344" s="236" t="str">
        <f t="shared" si="86"/>
        <v>OK</v>
      </c>
      <c r="AH344" s="354" t="str">
        <f t="shared" si="84"/>
        <v/>
      </c>
    </row>
    <row r="345" spans="1:34" ht="21" customHeight="1">
      <c r="A345" s="352">
        <f t="shared" si="79"/>
        <v>345</v>
      </c>
      <c r="B345" s="1322"/>
      <c r="C345" s="1228"/>
      <c r="D345" s="1094" t="s">
        <v>45</v>
      </c>
      <c r="E345" s="1047"/>
      <c r="F345" s="1047"/>
      <c r="G345" s="1048"/>
      <c r="H345" s="521"/>
      <c r="I345" s="827"/>
      <c r="J345" s="521"/>
      <c r="K345" s="531"/>
      <c r="L345" s="355">
        <f t="shared" si="85"/>
        <v>0</v>
      </c>
      <c r="N345" s="364"/>
      <c r="X345" s="334"/>
      <c r="AA345" s="236" t="str">
        <f t="shared" si="86"/>
        <v>OK</v>
      </c>
      <c r="AH345" s="354" t="str">
        <f t="shared" si="84"/>
        <v/>
      </c>
    </row>
    <row r="346" spans="1:34" ht="27" customHeight="1">
      <c r="A346" s="352">
        <f t="shared" si="79"/>
        <v>346</v>
      </c>
      <c r="B346" s="1322"/>
      <c r="C346" s="1190" t="s">
        <v>101</v>
      </c>
      <c r="D346" s="1191"/>
      <c r="E346" s="1192"/>
      <c r="F346" s="1192"/>
      <c r="G346" s="1193"/>
      <c r="H346" s="366">
        <f>SUM(H347:H353)</f>
        <v>0</v>
      </c>
      <c r="I346" s="679">
        <f>SUM(I347:I353)</f>
        <v>0</v>
      </c>
      <c r="J346" s="679">
        <f>SUM(J347:J353)</f>
        <v>0</v>
      </c>
      <c r="K346" s="679">
        <f>SUM(K347:K353)</f>
        <v>0</v>
      </c>
      <c r="L346" s="366">
        <f>SUM(L347:L353)</f>
        <v>0</v>
      </c>
      <c r="N346" s="366">
        <f>SUM(N347:N353)</f>
        <v>0</v>
      </c>
      <c r="X346" s="334"/>
      <c r="AA346" s="236" t="str">
        <f>IF(OR(H346&lt;0,L346&lt;0),"ERROR","OK")</f>
        <v>OK</v>
      </c>
      <c r="AH346" s="354" t="str">
        <f>IF(OR(AA346="ERROR",AB346="ERROR",AC346="ERROR",AD346="ERROR",AE346="ERROR",AF346="ERROR"),CONCATENATE("Error en el concepto ",C346," de la Hoja 3 Fila  ",A346),"")</f>
        <v/>
      </c>
    </row>
    <row r="347" spans="1:34" ht="21.75" customHeight="1">
      <c r="A347" s="352">
        <f t="shared" si="79"/>
        <v>347</v>
      </c>
      <c r="B347" s="1322"/>
      <c r="C347" s="1083"/>
      <c r="D347" s="1094" t="s">
        <v>405</v>
      </c>
      <c r="E347" s="1047"/>
      <c r="F347" s="1047"/>
      <c r="G347" s="1048"/>
      <c r="H347" s="521"/>
      <c r="I347" s="827"/>
      <c r="J347" s="521"/>
      <c r="K347" s="531"/>
      <c r="L347" s="355">
        <f t="shared" ref="L347:L353" si="87">H347+I347-J347+K347</f>
        <v>0</v>
      </c>
      <c r="N347" s="364"/>
      <c r="X347" s="334"/>
      <c r="AA347" s="236" t="str">
        <f t="shared" ref="AA347:AA353" si="88">IF(OR(H347+I347-J347&lt;0,L347&lt;0),"ERROR","OK")</f>
        <v>OK</v>
      </c>
      <c r="AH347" s="354" t="str">
        <f t="shared" si="84"/>
        <v/>
      </c>
    </row>
    <row r="348" spans="1:34" ht="21.75" customHeight="1">
      <c r="A348" s="352">
        <f t="shared" si="79"/>
        <v>348</v>
      </c>
      <c r="B348" s="1322"/>
      <c r="C348" s="1084"/>
      <c r="D348" s="1094" t="s">
        <v>406</v>
      </c>
      <c r="E348" s="1047"/>
      <c r="F348" s="1047"/>
      <c r="G348" s="1048"/>
      <c r="H348" s="521"/>
      <c r="I348" s="827"/>
      <c r="J348" s="521"/>
      <c r="K348" s="531"/>
      <c r="L348" s="355">
        <f t="shared" si="87"/>
        <v>0</v>
      </c>
      <c r="N348" s="364"/>
      <c r="X348" s="334"/>
      <c r="AA348" s="236" t="str">
        <f t="shared" si="88"/>
        <v>OK</v>
      </c>
      <c r="AH348" s="354" t="str">
        <f t="shared" si="84"/>
        <v/>
      </c>
    </row>
    <row r="349" spans="1:34" ht="21.75" customHeight="1">
      <c r="A349" s="352">
        <f t="shared" si="79"/>
        <v>349</v>
      </c>
      <c r="B349" s="1322"/>
      <c r="C349" s="1084"/>
      <c r="D349" s="1094" t="s">
        <v>407</v>
      </c>
      <c r="E349" s="1047"/>
      <c r="F349" s="1047"/>
      <c r="G349" s="1048"/>
      <c r="H349" s="521"/>
      <c r="I349" s="827"/>
      <c r="J349" s="521"/>
      <c r="K349" s="531"/>
      <c r="L349" s="355">
        <f t="shared" si="87"/>
        <v>0</v>
      </c>
      <c r="N349" s="364"/>
      <c r="X349" s="334"/>
      <c r="AA349" s="236" t="str">
        <f t="shared" si="88"/>
        <v>OK</v>
      </c>
      <c r="AH349" s="354" t="str">
        <f t="shared" si="84"/>
        <v/>
      </c>
    </row>
    <row r="350" spans="1:34" ht="21.75" customHeight="1">
      <c r="A350" s="352">
        <f t="shared" si="79"/>
        <v>350</v>
      </c>
      <c r="B350" s="1322"/>
      <c r="C350" s="1084"/>
      <c r="D350" s="1094" t="s">
        <v>408</v>
      </c>
      <c r="E350" s="1047"/>
      <c r="F350" s="1047"/>
      <c r="G350" s="1048"/>
      <c r="H350" s="521"/>
      <c r="I350" s="827"/>
      <c r="J350" s="521"/>
      <c r="K350" s="531"/>
      <c r="L350" s="355">
        <f t="shared" si="87"/>
        <v>0</v>
      </c>
      <c r="N350" s="364"/>
      <c r="X350" s="334"/>
      <c r="AA350" s="236" t="str">
        <f t="shared" si="88"/>
        <v>OK</v>
      </c>
      <c r="AH350" s="354" t="str">
        <f t="shared" si="84"/>
        <v/>
      </c>
    </row>
    <row r="351" spans="1:34" ht="21.75" customHeight="1">
      <c r="A351" s="352">
        <f t="shared" si="79"/>
        <v>351</v>
      </c>
      <c r="B351" s="1322"/>
      <c r="C351" s="1084"/>
      <c r="D351" s="1094" t="s">
        <v>409</v>
      </c>
      <c r="E351" s="1047"/>
      <c r="F351" s="1047"/>
      <c r="G351" s="1048"/>
      <c r="H351" s="521"/>
      <c r="I351" s="827"/>
      <c r="J351" s="521"/>
      <c r="K351" s="531"/>
      <c r="L351" s="355">
        <f t="shared" si="87"/>
        <v>0</v>
      </c>
      <c r="N351" s="364"/>
      <c r="X351" s="334"/>
      <c r="AA351" s="236" t="str">
        <f t="shared" si="88"/>
        <v>OK</v>
      </c>
      <c r="AH351" s="354" t="str">
        <f t="shared" si="84"/>
        <v/>
      </c>
    </row>
    <row r="352" spans="1:34" ht="21.75" customHeight="1">
      <c r="A352" s="352">
        <f t="shared" si="79"/>
        <v>352</v>
      </c>
      <c r="B352" s="1322"/>
      <c r="C352" s="1084"/>
      <c r="D352" s="1094" t="s">
        <v>620</v>
      </c>
      <c r="E352" s="1047"/>
      <c r="F352" s="1047"/>
      <c r="G352" s="1048"/>
      <c r="H352" s="521"/>
      <c r="I352" s="827"/>
      <c r="J352" s="521"/>
      <c r="K352" s="531"/>
      <c r="L352" s="355">
        <f t="shared" si="87"/>
        <v>0</v>
      </c>
      <c r="N352" s="364"/>
      <c r="X352" s="334"/>
      <c r="AA352" s="236" t="str">
        <f t="shared" si="88"/>
        <v>OK</v>
      </c>
      <c r="AH352" s="354" t="str">
        <f t="shared" si="84"/>
        <v/>
      </c>
    </row>
    <row r="353" spans="1:34" ht="21.75" customHeight="1">
      <c r="A353" s="352">
        <f t="shared" si="79"/>
        <v>353</v>
      </c>
      <c r="B353" s="1322"/>
      <c r="C353" s="1085"/>
      <c r="D353" s="1094" t="s">
        <v>45</v>
      </c>
      <c r="E353" s="1047"/>
      <c r="F353" s="1047"/>
      <c r="G353" s="1048"/>
      <c r="H353" s="521"/>
      <c r="I353" s="827"/>
      <c r="J353" s="521"/>
      <c r="K353" s="531"/>
      <c r="L353" s="355">
        <f t="shared" si="87"/>
        <v>0</v>
      </c>
      <c r="N353" s="364"/>
      <c r="X353" s="334"/>
      <c r="AA353" s="236" t="str">
        <f t="shared" si="88"/>
        <v>OK</v>
      </c>
      <c r="AH353" s="354" t="str">
        <f t="shared" si="84"/>
        <v/>
      </c>
    </row>
    <row r="354" spans="1:34" ht="25.5" customHeight="1">
      <c r="A354" s="352">
        <f t="shared" si="79"/>
        <v>354</v>
      </c>
      <c r="B354" s="1322"/>
      <c r="C354" s="1190" t="s">
        <v>31</v>
      </c>
      <c r="D354" s="1191"/>
      <c r="E354" s="1192"/>
      <c r="F354" s="1192"/>
      <c r="G354" s="1193"/>
      <c r="H354" s="383">
        <f>SUM(H355:H358)</f>
        <v>588213</v>
      </c>
      <c r="I354" s="678">
        <f>SUM(I355:I358)</f>
        <v>0</v>
      </c>
      <c r="J354" s="678">
        <f>SUM(J355:J358)</f>
        <v>588213</v>
      </c>
      <c r="K354" s="678">
        <f>SUM(K355:K358)</f>
        <v>0</v>
      </c>
      <c r="L354" s="383">
        <f>SUM(L355:L358)</f>
        <v>0</v>
      </c>
      <c r="N354" s="383">
        <f>SUM(N355:N358)</f>
        <v>0</v>
      </c>
      <c r="X354" s="334"/>
      <c r="AA354" s="236" t="str">
        <f>IF(OR(H354&lt;0,L354&lt;0),"ERROR","OK")</f>
        <v>OK</v>
      </c>
      <c r="AH354" s="354" t="str">
        <f>IF(OR(AA354="ERROR",AB354="ERROR",AC354="ERROR",AD354="ERROR",AE354="ERROR",AF354="ERROR"),CONCATENATE("Error en el concepto ",C354," de la Hoja 3 Fila  ",A354),"")</f>
        <v/>
      </c>
    </row>
    <row r="355" spans="1:34" ht="20.25" customHeight="1">
      <c r="A355" s="352">
        <f t="shared" si="79"/>
        <v>355</v>
      </c>
      <c r="B355" s="1322"/>
      <c r="C355" s="1083"/>
      <c r="D355" s="1094" t="s">
        <v>86</v>
      </c>
      <c r="E355" s="1047"/>
      <c r="F355" s="1047"/>
      <c r="G355" s="1048"/>
      <c r="H355" s="521"/>
      <c r="I355" s="827"/>
      <c r="J355" s="521"/>
      <c r="K355" s="531"/>
      <c r="L355" s="355">
        <f t="shared" ref="L355:L360" si="89">H355+I355-J355+K355</f>
        <v>0</v>
      </c>
      <c r="N355" s="364"/>
      <c r="X355" s="334"/>
      <c r="AA355" s="236" t="str">
        <f>IF(OR(H355+I355-J355&lt;0,L355&lt;0),"ERROR","OK")</f>
        <v>OK</v>
      </c>
      <c r="AH355" s="354" t="str">
        <f t="shared" si="84"/>
        <v/>
      </c>
    </row>
    <row r="356" spans="1:34" ht="20.25" customHeight="1">
      <c r="A356" s="352">
        <f t="shared" si="79"/>
        <v>356</v>
      </c>
      <c r="B356" s="1322"/>
      <c r="C356" s="1134"/>
      <c r="D356" s="1094" t="s">
        <v>829</v>
      </c>
      <c r="E356" s="1047"/>
      <c r="F356" s="1047"/>
      <c r="G356" s="1048"/>
      <c r="H356" s="521"/>
      <c r="I356" s="827"/>
      <c r="J356" s="521"/>
      <c r="K356" s="531"/>
      <c r="L356" s="355">
        <f t="shared" si="89"/>
        <v>0</v>
      </c>
      <c r="N356" s="364"/>
      <c r="X356" s="334"/>
      <c r="AA356" s="236" t="str">
        <f>IF(OR(H356+I356-J356&lt;0,L356&lt;0),"ERROR","OK")</f>
        <v>OK</v>
      </c>
      <c r="AH356" s="354" t="str">
        <f t="shared" si="84"/>
        <v/>
      </c>
    </row>
    <row r="357" spans="1:34" ht="20.25" customHeight="1">
      <c r="A357" s="352">
        <f t="shared" si="79"/>
        <v>357</v>
      </c>
      <c r="B357" s="1322"/>
      <c r="C357" s="1134"/>
      <c r="D357" s="1094" t="s">
        <v>45</v>
      </c>
      <c r="E357" s="1047"/>
      <c r="F357" s="1047"/>
      <c r="G357" s="1048"/>
      <c r="H357" s="521">
        <v>588213</v>
      </c>
      <c r="I357" s="827"/>
      <c r="J357" s="521">
        <v>588213</v>
      </c>
      <c r="K357" s="531"/>
      <c r="L357" s="355">
        <f t="shared" si="89"/>
        <v>0</v>
      </c>
      <c r="N357" s="364"/>
      <c r="O357" s="1"/>
      <c r="P357" s="1"/>
      <c r="Q357" s="1"/>
      <c r="X357" s="334"/>
      <c r="AA357" s="236" t="str">
        <f>IF(OR(H357+I357-J357&lt;0,L357&lt;0),"ERROR","OK")</f>
        <v>OK</v>
      </c>
      <c r="AH357" s="354" t="str">
        <f t="shared" si="84"/>
        <v/>
      </c>
    </row>
    <row r="358" spans="1:34" ht="25.5" customHeight="1">
      <c r="A358" s="352">
        <f t="shared" si="79"/>
        <v>358</v>
      </c>
      <c r="B358" s="1322"/>
      <c r="C358" s="1135"/>
      <c r="D358" s="1094" t="s">
        <v>236</v>
      </c>
      <c r="E358" s="1047"/>
      <c r="F358" s="1047"/>
      <c r="G358" s="1048"/>
      <c r="H358" s="309"/>
      <c r="I358" s="309"/>
      <c r="J358" s="309"/>
      <c r="K358" s="531"/>
      <c r="L358" s="355">
        <f t="shared" si="89"/>
        <v>0</v>
      </c>
      <c r="N358" s="364"/>
      <c r="O358" s="1"/>
      <c r="P358" s="1"/>
      <c r="Q358" s="1"/>
      <c r="X358" s="334"/>
      <c r="AA358" s="236" t="str">
        <f>IF(OR(H358+I358-J358&lt;0,L358&lt;0),"ERROR","OK")</f>
        <v>OK</v>
      </c>
      <c r="AH358" s="354" t="str">
        <f t="shared" si="84"/>
        <v/>
      </c>
    </row>
    <row r="359" spans="1:34" ht="30.75" customHeight="1">
      <c r="A359" s="352">
        <f t="shared" si="79"/>
        <v>359</v>
      </c>
      <c r="B359" s="1322"/>
      <c r="C359" s="1184" t="s">
        <v>123</v>
      </c>
      <c r="D359" s="1165"/>
      <c r="E359" s="1165"/>
      <c r="F359" s="1165"/>
      <c r="G359" s="1166"/>
      <c r="H359" s="546"/>
      <c r="I359" s="829"/>
      <c r="J359" s="758">
        <f>H359+I359</f>
        <v>0</v>
      </c>
      <c r="K359" s="758"/>
      <c r="L359" s="759">
        <f t="shared" si="89"/>
        <v>0</v>
      </c>
      <c r="N359" s="384"/>
      <c r="O359" s="1"/>
      <c r="P359" s="1"/>
      <c r="Q359" s="1"/>
      <c r="X359" s="334"/>
      <c r="AA359" s="236" t="str">
        <f>IF(OR(H359+I359-J359&lt;0,L359&lt;&gt;0),"ERROR","OK")</f>
        <v>OK</v>
      </c>
      <c r="AH359" s="354" t="str">
        <f>IF(OR(AA359="ERROR",AB359="ERROR",AC359="ERROR",AD359="ERROR",AE359="ERROR",AF359="ERROR"),CONCATENATE("Error en el concepto ",C359," de la Hoja 3 Fila  ",A359),"")</f>
        <v/>
      </c>
    </row>
    <row r="360" spans="1:34" ht="29.25" customHeight="1">
      <c r="A360" s="352">
        <f t="shared" si="79"/>
        <v>360</v>
      </c>
      <c r="B360" s="1322"/>
      <c r="C360" s="1184" t="s">
        <v>804</v>
      </c>
      <c r="D360" s="1047"/>
      <c r="E360" s="1047"/>
      <c r="F360" s="1047"/>
      <c r="G360" s="1048"/>
      <c r="H360" s="309"/>
      <c r="I360" s="309"/>
      <c r="J360" s="309"/>
      <c r="K360" s="546"/>
      <c r="L360" s="355">
        <f t="shared" si="89"/>
        <v>0</v>
      </c>
      <c r="N360" s="364"/>
      <c r="O360" s="1"/>
      <c r="P360" s="1"/>
      <c r="Q360" s="1"/>
      <c r="X360" s="334"/>
      <c r="AA360" s="378" t="str">
        <f>IF(L360&gt;L361+L360,"ERROR","OK")</f>
        <v>OK</v>
      </c>
      <c r="AH360" s="354" t="str">
        <f>IF(OR(AA360="ERROR"),CONCATENATE("Error en el concepto ",C360," El ajuste en el gasto por precios de transferencia no puede ser mayor a la suma de los gastos o deducciones del periodo de la Hoja 3 Fila  ",A360),"")</f>
        <v/>
      </c>
    </row>
    <row r="361" spans="1:34" ht="33.75" customHeight="1">
      <c r="A361" s="352">
        <f t="shared" si="79"/>
        <v>361</v>
      </c>
      <c r="B361" s="1323"/>
      <c r="C361" s="1144" t="s">
        <v>102</v>
      </c>
      <c r="D361" s="1145"/>
      <c r="E361" s="1145"/>
      <c r="F361" s="1145"/>
      <c r="G361" s="1146"/>
      <c r="H361" s="385">
        <f>H207+H213+H265+H317+H327+H330+H336+H346+H354+H359-H360</f>
        <v>9050864</v>
      </c>
      <c r="I361" s="385">
        <f>I207+I213+I265+I317+I327+I330+I336+I346+I354+I359-I360</f>
        <v>0</v>
      </c>
      <c r="J361" s="385">
        <f>J207+J213+J265+J317+J327+J330+J336+J346+J354+J359-J360</f>
        <v>8960195</v>
      </c>
      <c r="K361" s="385">
        <f>K207+K213+K265+K317+K327+K330+K336+K346+K354+K359-K360</f>
        <v>0</v>
      </c>
      <c r="L361" s="385">
        <f>L207+L213+L265+L317+L327+L330+L336+L346+L354+L359-L360</f>
        <v>90669</v>
      </c>
      <c r="M361" s="371"/>
      <c r="N361" s="385">
        <f>N207+N213+N265+N317+N327+N330+N336+N346+N354+N359-N360</f>
        <v>0</v>
      </c>
      <c r="O361" s="1"/>
      <c r="P361" s="1"/>
      <c r="Q361" s="1"/>
      <c r="X361" s="334"/>
      <c r="AA361" s="334"/>
      <c r="AH361" s="354" t="str">
        <f>IF(OR(AA361="ERROR",AB361="ERROR",AC361="ERROR",AD361="ERROR",AE361="ERROR",AF361="ERROR"),CONCATENATE("Error en el concepto ",C361," de la Hoja 3 Fila  ",A361),"")</f>
        <v/>
      </c>
    </row>
    <row r="362" spans="1:34" ht="39.75" customHeight="1">
      <c r="A362" s="352">
        <f t="shared" ref="A362:A425" si="90">A361+1</f>
        <v>362</v>
      </c>
      <c r="B362" s="1394" t="s">
        <v>688</v>
      </c>
      <c r="C362" s="1394"/>
      <c r="D362" s="1395"/>
      <c r="E362" s="1395"/>
      <c r="F362" s="1395"/>
      <c r="G362" s="1395"/>
      <c r="H362" s="370">
        <f>H142-H205-H361</f>
        <v>37418378</v>
      </c>
      <c r="I362" s="370">
        <f>I142-I205-I361</f>
        <v>0</v>
      </c>
      <c r="J362" s="370">
        <f>J142-J205-J361</f>
        <v>-8960195</v>
      </c>
      <c r="K362" s="370">
        <f>K142-K205-K361</f>
        <v>-7552200</v>
      </c>
      <c r="L362" s="370">
        <f>L142-L205-L361</f>
        <v>38826373</v>
      </c>
      <c r="M362" s="371"/>
      <c r="N362" s="370">
        <f>N142-N205-N361</f>
        <v>0</v>
      </c>
      <c r="O362" s="1"/>
      <c r="P362" s="1"/>
      <c r="Q362" s="1"/>
      <c r="X362" s="334"/>
      <c r="AA362" s="334"/>
      <c r="AH362" s="354" t="str">
        <f>IF(OR(AA362="ERROR",AB362="ERROR",AC362="ERROR",AD362="ERROR",AE362="ERROR",AF362="ERROR"),CONCATENATE("Error en el concepto ",B362," de la Hoja 3 Fila  ",A362),"")</f>
        <v/>
      </c>
    </row>
    <row r="363" spans="1:34" ht="39.75" customHeight="1">
      <c r="A363" s="352">
        <f t="shared" si="90"/>
        <v>363</v>
      </c>
      <c r="B363" s="1401" t="s">
        <v>787</v>
      </c>
      <c r="C363" s="1402"/>
      <c r="D363" s="1402"/>
      <c r="E363" s="1402"/>
      <c r="F363" s="1402"/>
      <c r="G363" s="1402"/>
      <c r="H363" s="386"/>
      <c r="I363" s="386"/>
      <c r="J363" s="386"/>
      <c r="K363" s="386"/>
      <c r="L363" s="387"/>
      <c r="M363" s="371"/>
      <c r="N363" s="388"/>
      <c r="O363" s="1"/>
      <c r="P363" s="1"/>
      <c r="Q363" s="1"/>
      <c r="X363" s="334"/>
      <c r="AA363" s="334"/>
      <c r="AH363" s="354" t="str">
        <f>IF(OR(AA363="ERROR",AB363="ERROR",AC363="ERROR",AD363="ERROR",AE363="ERROR",AF363="ERROR"),CONCATENATE("Error en el concepto ",B363," de la Hoja 3 Fila  ",A363),"")</f>
        <v/>
      </c>
    </row>
    <row r="364" spans="1:34" s="334" customFormat="1" ht="33" customHeight="1">
      <c r="A364" s="352">
        <f t="shared" si="90"/>
        <v>364</v>
      </c>
      <c r="B364" s="1403"/>
      <c r="C364" s="1197" t="s">
        <v>318</v>
      </c>
      <c r="D364" s="1188"/>
      <c r="E364" s="1122" t="s">
        <v>636</v>
      </c>
      <c r="F364" s="1123"/>
      <c r="G364" s="389" t="s">
        <v>263</v>
      </c>
      <c r="H364" s="521"/>
      <c r="I364" s="827"/>
      <c r="J364" s="521"/>
      <c r="K364" s="531"/>
      <c r="L364" s="355">
        <f t="shared" ref="L364:L371" si="91">H364+I364-J364+K364</f>
        <v>0</v>
      </c>
      <c r="M364" s="371"/>
      <c r="N364" s="390"/>
      <c r="O364" s="1"/>
      <c r="P364" s="1"/>
      <c r="Q364" s="1"/>
      <c r="AA364" s="236" t="str">
        <f t="shared" ref="AA364:AA371" si="92">IF(OR(H364+I364-J364&lt;0,L364&lt;0),"ERROR","OK")</f>
        <v>OK</v>
      </c>
      <c r="AH364" s="354" t="str">
        <f>IF(OR(AA364="ERROR",AB364="ERROR",AC364="ERROR",AD364="ERROR",AE364="ERROR",AF364="ERROR"),CONCATENATE("Error en el concepto ",C364," ",E364," ",G364," de la Hoja 3 Fila  ",A364),"")</f>
        <v/>
      </c>
    </row>
    <row r="365" spans="1:34" s="334" customFormat="1" ht="33" customHeight="1">
      <c r="A365" s="352">
        <f t="shared" si="90"/>
        <v>365</v>
      </c>
      <c r="B365" s="1403"/>
      <c r="C365" s="1197"/>
      <c r="D365" s="1188"/>
      <c r="E365" s="1124"/>
      <c r="F365" s="1125"/>
      <c r="G365" s="389" t="s">
        <v>835</v>
      </c>
      <c r="H365" s="521"/>
      <c r="I365" s="827"/>
      <c r="J365" s="521"/>
      <c r="K365" s="531"/>
      <c r="L365" s="355">
        <f t="shared" si="91"/>
        <v>0</v>
      </c>
      <c r="M365" s="371"/>
      <c r="N365" s="390"/>
      <c r="AA365" s="236" t="str">
        <f t="shared" si="92"/>
        <v>OK</v>
      </c>
      <c r="AH365" s="354" t="str">
        <f>IF(OR(AA365="ERROR",AB365="ERROR",AC365="ERROR",AD365="ERROR",AE365="ERROR",AF365="ERROR"),CONCATENATE("Error en el concepto ",C364," ",E364," ",G365," de la Hoja 3 Fila  ",A365),"")</f>
        <v/>
      </c>
    </row>
    <row r="366" spans="1:34" ht="28.5" customHeight="1">
      <c r="A366" s="352">
        <f t="shared" si="90"/>
        <v>366</v>
      </c>
      <c r="B366" s="1404"/>
      <c r="C366" s="1188"/>
      <c r="D366" s="1188"/>
      <c r="E366" s="1133" t="s">
        <v>250</v>
      </c>
      <c r="F366" s="1133"/>
      <c r="G366" s="1133"/>
      <c r="H366" s="521"/>
      <c r="I366" s="827"/>
      <c r="J366" s="521"/>
      <c r="K366" s="531"/>
      <c r="L366" s="355">
        <f t="shared" si="91"/>
        <v>0</v>
      </c>
      <c r="M366" s="371"/>
      <c r="N366" s="361"/>
      <c r="X366" s="334"/>
      <c r="AA366" s="391" t="str">
        <f t="shared" si="92"/>
        <v>OK</v>
      </c>
      <c r="AH366" s="354" t="str">
        <f>IF(OR(AA366="ERROR",AB366="ERROR",AC366="ERROR",AD366="ERROR",AE366="ERROR",AF366="ERROR"),CONCATENATE("Error en el concepto ",C364," ",E366," de la Hoja 3 Fila  ",A366),"")</f>
        <v/>
      </c>
    </row>
    <row r="367" spans="1:34" ht="30" customHeight="1">
      <c r="A367" s="352">
        <f t="shared" si="90"/>
        <v>367</v>
      </c>
      <c r="B367" s="1404"/>
      <c r="C367" s="1188"/>
      <c r="D367" s="1188"/>
      <c r="E367" s="1133" t="s">
        <v>637</v>
      </c>
      <c r="F367" s="1133"/>
      <c r="G367" s="1133"/>
      <c r="H367" s="521"/>
      <c r="I367" s="827"/>
      <c r="J367" s="521"/>
      <c r="K367" s="531"/>
      <c r="L367" s="355">
        <f t="shared" si="91"/>
        <v>0</v>
      </c>
      <c r="M367" s="371"/>
      <c r="N367" s="361"/>
      <c r="X367" s="334"/>
      <c r="AA367" s="391" t="str">
        <f t="shared" si="92"/>
        <v>OK</v>
      </c>
      <c r="AH367" s="354" t="str">
        <f>IF(OR(AA367="ERROR",AB367="ERROR",AC367="ERROR",AD367="ERROR",AE367="ERROR",AF367="ERROR"),CONCATENATE("Error en el concepto ",C364," ",E367," de la Hoja 3 Fila  ",A367),"")</f>
        <v/>
      </c>
    </row>
    <row r="368" spans="1:34" ht="26.25" customHeight="1">
      <c r="A368" s="352">
        <f t="shared" si="90"/>
        <v>368</v>
      </c>
      <c r="B368" s="1404"/>
      <c r="C368" s="1188"/>
      <c r="D368" s="1188"/>
      <c r="E368" s="1133" t="s">
        <v>758</v>
      </c>
      <c r="F368" s="1133"/>
      <c r="G368" s="1133"/>
      <c r="H368" s="521"/>
      <c r="I368" s="827"/>
      <c r="J368" s="521"/>
      <c r="K368" s="531"/>
      <c r="L368" s="355">
        <f t="shared" si="91"/>
        <v>0</v>
      </c>
      <c r="M368" s="371"/>
      <c r="N368" s="361"/>
      <c r="X368" s="334"/>
      <c r="AA368" s="391" t="str">
        <f t="shared" si="92"/>
        <v>OK</v>
      </c>
      <c r="AH368" s="354" t="str">
        <f>IF(OR(AA368="ERROR",AB368="ERROR",AC368="ERROR",AD368="ERROR",AE368="ERROR",AF368="ERROR"),CONCATENATE("Error en el concepto ",C364," ",E368," de la Hoja 3 Fila  ",A368),"")</f>
        <v/>
      </c>
    </row>
    <row r="369" spans="1:34" ht="27.75" customHeight="1">
      <c r="A369" s="352">
        <f t="shared" si="90"/>
        <v>369</v>
      </c>
      <c r="B369" s="1404"/>
      <c r="C369" s="1188"/>
      <c r="D369" s="1188"/>
      <c r="E369" s="1133" t="s">
        <v>759</v>
      </c>
      <c r="F369" s="1133"/>
      <c r="G369" s="1133"/>
      <c r="H369" s="521"/>
      <c r="I369" s="827"/>
      <c r="J369" s="521"/>
      <c r="K369" s="531"/>
      <c r="L369" s="355">
        <f t="shared" si="91"/>
        <v>0</v>
      </c>
      <c r="M369" s="371"/>
      <c r="N369" s="361"/>
      <c r="X369" s="334"/>
      <c r="AA369" s="391" t="str">
        <f t="shared" si="92"/>
        <v>OK</v>
      </c>
      <c r="AH369" s="354" t="str">
        <f>IF(OR(AA369="ERROR",AB369="ERROR",AC369="ERROR",AD369="ERROR",AE369="ERROR",AF369="ERROR"),CONCATENATE("Error en el concepto ",C364," ",E369," de la Hoja 3 Fila  ",A369),"")</f>
        <v/>
      </c>
    </row>
    <row r="370" spans="1:34" ht="29.25" customHeight="1">
      <c r="A370" s="352">
        <f t="shared" si="90"/>
        <v>370</v>
      </c>
      <c r="B370" s="1404"/>
      <c r="C370" s="1188"/>
      <c r="D370" s="1188"/>
      <c r="E370" s="1133" t="s">
        <v>638</v>
      </c>
      <c r="F370" s="1133"/>
      <c r="G370" s="1133"/>
      <c r="H370" s="521"/>
      <c r="I370" s="827"/>
      <c r="J370" s="521"/>
      <c r="K370" s="531"/>
      <c r="L370" s="355">
        <f t="shared" si="91"/>
        <v>0</v>
      </c>
      <c r="M370" s="371"/>
      <c r="N370" s="361"/>
      <c r="X370" s="334"/>
      <c r="AA370" s="391" t="str">
        <f t="shared" si="92"/>
        <v>OK</v>
      </c>
      <c r="AH370" s="354" t="str">
        <f>IF(OR(AA370="ERROR",AB370="ERROR",AC370="ERROR",AD370="ERROR",AE370="ERROR",AF370="ERROR"),CONCATENATE("Error en el concepto ",C364," ",E370," de la Hoja 3 Fila  ",A370),"")</f>
        <v/>
      </c>
    </row>
    <row r="371" spans="1:34" ht="26.25" customHeight="1">
      <c r="A371" s="352">
        <f t="shared" si="90"/>
        <v>371</v>
      </c>
      <c r="B371" s="1404"/>
      <c r="C371" s="1188"/>
      <c r="D371" s="1188"/>
      <c r="E371" s="1133" t="s">
        <v>639</v>
      </c>
      <c r="F371" s="1133"/>
      <c r="G371" s="1133"/>
      <c r="H371" s="521"/>
      <c r="I371" s="827"/>
      <c r="J371" s="521"/>
      <c r="K371" s="531"/>
      <c r="L371" s="355">
        <f t="shared" si="91"/>
        <v>0</v>
      </c>
      <c r="M371" s="371"/>
      <c r="N371" s="361"/>
      <c r="X371" s="334"/>
      <c r="AA371" s="391" t="str">
        <f t="shared" si="92"/>
        <v>OK</v>
      </c>
      <c r="AH371" s="354" t="str">
        <f>IF(OR(AA371="ERROR",AB371="ERROR",AC371="ERROR",AD371="ERROR",AE371="ERROR",AF371="ERROR"),CONCATENATE("Error en el concepto ",C364," ",E371," de la Hoja 3 Fila  ",A371),"")</f>
        <v/>
      </c>
    </row>
    <row r="372" spans="1:34" ht="30" customHeight="1">
      <c r="A372" s="352">
        <f t="shared" si="90"/>
        <v>372</v>
      </c>
      <c r="B372" s="1404"/>
      <c r="C372" s="1188"/>
      <c r="D372" s="1188"/>
      <c r="E372" s="1139" t="s">
        <v>265</v>
      </c>
      <c r="F372" s="1139"/>
      <c r="G372" s="1139"/>
      <c r="H372" s="363">
        <f>SUM(H364:H371)</f>
        <v>0</v>
      </c>
      <c r="I372" s="363">
        <f>SUM(I364:I371)</f>
        <v>0</v>
      </c>
      <c r="J372" s="363">
        <f>SUM(J364:J371)</f>
        <v>0</v>
      </c>
      <c r="K372" s="363">
        <f>SUM(K364:K371)</f>
        <v>0</v>
      </c>
      <c r="L372" s="363">
        <f>SUM(L364:L371)</f>
        <v>0</v>
      </c>
      <c r="M372" s="371"/>
      <c r="N372" s="363">
        <f>SUM(N364:N371)</f>
        <v>0</v>
      </c>
      <c r="X372" s="334"/>
      <c r="AA372" s="236" t="str">
        <f>IF(OR(H372&lt;0,L372&lt;0),"ERROR","OK")</f>
        <v>OK</v>
      </c>
      <c r="AH372" s="354" t="str">
        <f>IF(OR(AA372="ERROR",AB372="ERROR",AC372="ERROR",AD372="ERROR",AE372="ERROR",AF372="ERROR"),CONCATENATE("Error en el concepto ",C364," ",E372," de la Hoja 3 Fila  ",A372),"")</f>
        <v/>
      </c>
    </row>
    <row r="373" spans="1:34" ht="26.25" customHeight="1">
      <c r="A373" s="352">
        <f t="shared" si="90"/>
        <v>373</v>
      </c>
      <c r="B373" s="1404"/>
      <c r="C373" s="1133" t="s">
        <v>640</v>
      </c>
      <c r="D373" s="1133"/>
      <c r="E373" s="1133"/>
      <c r="F373" s="1133"/>
      <c r="G373" s="1133"/>
      <c r="H373" s="521"/>
      <c r="I373" s="827"/>
      <c r="J373" s="521"/>
      <c r="K373" s="531"/>
      <c r="L373" s="355">
        <f>H373+I373-J373+K373</f>
        <v>0</v>
      </c>
      <c r="M373" s="371"/>
      <c r="N373" s="361"/>
      <c r="X373" s="334"/>
      <c r="AA373" s="236" t="str">
        <f>IF(OR(H373+I373-J373&lt;0,L373&lt;0),"ERROR","OK")</f>
        <v>OK</v>
      </c>
      <c r="AH373" s="354" t="str">
        <f>IF(OR(AA373="ERROR",AB373="ERROR",AC373="ERROR",AD373="ERROR",AE373="ERROR",AF373="ERROR"),CONCATENATE("Error en el concepto ",C373," de la Hoja 3 Fila  ",A373),"")</f>
        <v/>
      </c>
    </row>
    <row r="374" spans="1:34" ht="26.25" customHeight="1">
      <c r="A374" s="352">
        <f t="shared" si="90"/>
        <v>374</v>
      </c>
      <c r="B374" s="1404"/>
      <c r="C374" s="1133" t="s">
        <v>641</v>
      </c>
      <c r="D374" s="1133"/>
      <c r="E374" s="1133"/>
      <c r="F374" s="1133"/>
      <c r="G374" s="1133"/>
      <c r="H374" s="521"/>
      <c r="I374" s="827"/>
      <c r="J374" s="521"/>
      <c r="K374" s="531"/>
      <c r="L374" s="355">
        <f>H374+I374-J374+K374</f>
        <v>0</v>
      </c>
      <c r="M374" s="371"/>
      <c r="N374" s="361"/>
      <c r="X374" s="334"/>
      <c r="AA374" s="236" t="str">
        <f>IF(OR(H374+I374-J374&lt;0,L374&lt;0),"ERROR","OK")</f>
        <v>OK</v>
      </c>
      <c r="AH374" s="354" t="str">
        <f>IF(OR(AA374="ERROR",AB374="ERROR",AC374="ERROR",AD374="ERROR",AE374="ERROR",AF374="ERROR"),CONCATENATE("Error en el concepto ",C374," de la Hoja 3 Fila  ",A374),"")</f>
        <v/>
      </c>
    </row>
    <row r="375" spans="1:34" ht="27" customHeight="1">
      <c r="A375" s="352">
        <f t="shared" si="90"/>
        <v>375</v>
      </c>
      <c r="B375" s="1404"/>
      <c r="C375" s="1139" t="s">
        <v>876</v>
      </c>
      <c r="D375" s="1139"/>
      <c r="E375" s="1139"/>
      <c r="F375" s="1139"/>
      <c r="G375" s="1139"/>
      <c r="H375" s="363">
        <f>IF(H372-H373-H374&gt;=0,H372-H373-H374,0)</f>
        <v>0</v>
      </c>
      <c r="I375" s="363">
        <f>I372-I373-I374</f>
        <v>0</v>
      </c>
      <c r="J375" s="363">
        <f>J372-J373-J374</f>
        <v>0</v>
      </c>
      <c r="K375" s="363">
        <f>K372-K373-K374</f>
        <v>0</v>
      </c>
      <c r="L375" s="363">
        <f>IF(L372-L373-L374&gt;=0,L372-L373-L374,0)</f>
        <v>0</v>
      </c>
      <c r="M375" s="371"/>
      <c r="N375" s="363">
        <f>IF(N372-N373-N374&gt;0,N372-N373-N374,0)</f>
        <v>0</v>
      </c>
      <c r="X375" s="334"/>
      <c r="AA375" s="236" t="str">
        <f>IF(OR(H375&lt;0,L375&lt;0),"ERROR","OK")</f>
        <v>OK</v>
      </c>
      <c r="AH375" s="354" t="str">
        <f>IF(OR(AA375="ERROR",AB375="ERROR",AC375="ERROR",AD375="ERROR",AE375="ERROR",AF375="ERROR"),CONCATENATE("Error en el concepto ",C375," de la Hoja 3 Fila  ",A375),"")</f>
        <v/>
      </c>
    </row>
    <row r="376" spans="1:34" ht="44.1" customHeight="1">
      <c r="A376" s="352">
        <f t="shared" si="90"/>
        <v>376</v>
      </c>
      <c r="B376" s="1409" t="s">
        <v>877</v>
      </c>
      <c r="C376" s="1192"/>
      <c r="D376" s="1192"/>
      <c r="E376" s="1192"/>
      <c r="F376" s="1192"/>
      <c r="G376" s="1192"/>
      <c r="H376" s="1192"/>
      <c r="I376" s="1192"/>
      <c r="J376" s="1192"/>
      <c r="K376" s="1192"/>
      <c r="L376" s="1193"/>
      <c r="M376" s="635"/>
      <c r="N376" s="392"/>
      <c r="W376" s="1"/>
      <c r="AA376" s="334"/>
      <c r="AH376" s="354" t="str">
        <f>IF(OR(AA376="ERROR",AB376="ERROR",AC376="ERROR",AD376="ERROR",AE376="ERROR",AF376="ERROR"),CONCATENATE("Error en el concepto ",B376," de la Hoja 3 Fila  ",A376),"")</f>
        <v/>
      </c>
    </row>
    <row r="377" spans="1:34" ht="106.5" customHeight="1">
      <c r="A377" s="352">
        <f t="shared" si="90"/>
        <v>377</v>
      </c>
      <c r="B377" s="1327"/>
      <c r="C377" s="1396" t="s">
        <v>856</v>
      </c>
      <c r="D377" s="1112"/>
      <c r="E377" s="1112"/>
      <c r="F377" s="1112"/>
      <c r="G377" s="1113"/>
      <c r="H377" s="393" t="s">
        <v>249</v>
      </c>
      <c r="I377" s="393" t="s">
        <v>855</v>
      </c>
      <c r="J377" s="394" t="s">
        <v>251</v>
      </c>
      <c r="K377" s="394" t="s">
        <v>821</v>
      </c>
      <c r="L377" s="394" t="s">
        <v>837</v>
      </c>
      <c r="M377" s="394" t="s">
        <v>594</v>
      </c>
      <c r="N377" s="393" t="s">
        <v>823</v>
      </c>
      <c r="W377" s="1"/>
      <c r="AA377" s="334"/>
      <c r="AH377" s="354" t="str">
        <f t="shared" si="84"/>
        <v/>
      </c>
    </row>
    <row r="378" spans="1:34" ht="33.75" customHeight="1">
      <c r="A378" s="352">
        <f t="shared" si="90"/>
        <v>378</v>
      </c>
      <c r="B378" s="1327"/>
      <c r="C378" s="1182"/>
      <c r="D378" s="1164" t="s">
        <v>762</v>
      </c>
      <c r="E378" s="1104"/>
      <c r="F378" s="1104"/>
      <c r="G378" s="1105"/>
      <c r="H378" s="381">
        <f>L10-L12</f>
        <v>33182000</v>
      </c>
      <c r="I378" s="381">
        <f>+L12</f>
        <v>0</v>
      </c>
      <c r="J378" s="381">
        <f>L25</f>
        <v>13287242</v>
      </c>
      <c r="K378" s="381">
        <f>IF(N37&gt;0,L37-N37,L37)</f>
        <v>0</v>
      </c>
      <c r="L378" s="381">
        <f t="shared" ref="L378:L397" si="93">H378+I378+J378+K378</f>
        <v>46469242</v>
      </c>
      <c r="M378" s="381">
        <f>L20</f>
        <v>0</v>
      </c>
      <c r="N378" s="395">
        <f>N37</f>
        <v>0</v>
      </c>
      <c r="O378" s="371"/>
      <c r="P378" s="1"/>
      <c r="Q378" s="1"/>
      <c r="R378" s="1"/>
      <c r="S378" s="1"/>
      <c r="W378" s="1"/>
      <c r="AA378" s="371"/>
      <c r="AH378" s="354" t="str">
        <f t="shared" si="84"/>
        <v/>
      </c>
    </row>
    <row r="379" spans="1:34" ht="48" customHeight="1">
      <c r="A379" s="352">
        <f t="shared" si="90"/>
        <v>379</v>
      </c>
      <c r="B379" s="1327"/>
      <c r="C379" s="1182"/>
      <c r="D379" s="1187" t="s">
        <v>798</v>
      </c>
      <c r="E379" s="1128"/>
      <c r="F379" s="1094" t="s">
        <v>731</v>
      </c>
      <c r="G379" s="1095"/>
      <c r="H379" s="543"/>
      <c r="I379" s="544"/>
      <c r="J379" s="544"/>
      <c r="K379" s="543"/>
      <c r="L379" s="381">
        <f t="shared" si="93"/>
        <v>0</v>
      </c>
      <c r="M379" s="396"/>
      <c r="N379" s="361"/>
      <c r="P379" s="1"/>
      <c r="Q379" s="1"/>
      <c r="R379" s="1"/>
      <c r="S379" s="1"/>
      <c r="W379" s="1"/>
      <c r="AA379" s="334"/>
      <c r="AH379" s="354" t="str">
        <f t="shared" si="84"/>
        <v/>
      </c>
    </row>
    <row r="380" spans="1:34" ht="48" customHeight="1">
      <c r="A380" s="352">
        <f t="shared" si="90"/>
        <v>380</v>
      </c>
      <c r="B380" s="1327"/>
      <c r="C380" s="1182"/>
      <c r="D380" s="1397"/>
      <c r="E380" s="1221"/>
      <c r="F380" s="1094" t="s">
        <v>733</v>
      </c>
      <c r="G380" s="1095"/>
      <c r="H380" s="543"/>
      <c r="I380" s="544"/>
      <c r="J380" s="544"/>
      <c r="K380" s="543"/>
      <c r="L380" s="381">
        <f t="shared" si="93"/>
        <v>0</v>
      </c>
      <c r="M380" s="396"/>
      <c r="N380" s="361"/>
      <c r="P380" s="1"/>
      <c r="Q380" s="1"/>
      <c r="R380" s="1"/>
      <c r="S380" s="1"/>
      <c r="W380" s="1"/>
      <c r="AA380" s="334"/>
      <c r="AH380" s="354" t="str">
        <f t="shared" si="84"/>
        <v/>
      </c>
    </row>
    <row r="381" spans="1:34" ht="42" customHeight="1">
      <c r="A381" s="352">
        <f t="shared" si="90"/>
        <v>381</v>
      </c>
      <c r="B381" s="1327"/>
      <c r="C381" s="1182"/>
      <c r="D381" s="1302"/>
      <c r="E381" s="1301"/>
      <c r="F381" s="1094" t="s">
        <v>799</v>
      </c>
      <c r="G381" s="1095"/>
      <c r="H381" s="543"/>
      <c r="I381" s="544"/>
      <c r="J381" s="544"/>
      <c r="K381" s="543"/>
      <c r="L381" s="381">
        <f t="shared" si="93"/>
        <v>0</v>
      </c>
      <c r="M381" s="396"/>
      <c r="N381" s="361"/>
      <c r="O381" s="1"/>
      <c r="P381" s="1"/>
      <c r="Q381" s="1"/>
      <c r="R381" s="1"/>
      <c r="S381" s="1"/>
      <c r="T381" s="1"/>
      <c r="U381" s="1"/>
      <c r="V381" s="1"/>
      <c r="W381" s="1"/>
      <c r="AA381" s="334"/>
      <c r="AH381" s="354" t="str">
        <f t="shared" si="84"/>
        <v/>
      </c>
    </row>
    <row r="382" spans="1:34" ht="33.75" customHeight="1">
      <c r="A382" s="352">
        <f t="shared" si="90"/>
        <v>382</v>
      </c>
      <c r="B382" s="1327"/>
      <c r="C382" s="1182"/>
      <c r="D382" s="1129" t="s">
        <v>175</v>
      </c>
      <c r="E382" s="1192"/>
      <c r="F382" s="1192"/>
      <c r="G382" s="1193"/>
      <c r="H382" s="363">
        <f>SUM(H383:H394)</f>
        <v>7552200</v>
      </c>
      <c r="I382" s="363">
        <f>SUM(I383:I394)</f>
        <v>0</v>
      </c>
      <c r="J382" s="363">
        <f>SUM(J383:J394)</f>
        <v>0</v>
      </c>
      <c r="K382" s="363">
        <f>SUM(K383:K394)</f>
        <v>0</v>
      </c>
      <c r="L382" s="381">
        <f t="shared" si="93"/>
        <v>7552200</v>
      </c>
      <c r="M382" s="363">
        <f>SUM(M383:M394)</f>
        <v>0</v>
      </c>
      <c r="N382" s="363">
        <f>SUM(N383:N394)</f>
        <v>0</v>
      </c>
      <c r="O382" s="1"/>
      <c r="P382" s="419"/>
      <c r="Q382" s="419"/>
      <c r="R382" s="419"/>
      <c r="S382" s="419"/>
      <c r="T382" s="419"/>
      <c r="U382" s="419"/>
      <c r="V382" s="1"/>
      <c r="W382" s="1"/>
      <c r="AA382" s="378" t="str">
        <f>IF(L382+M382+N382&gt;L141-L131-L133-L136-L138,"ERROR","OK")</f>
        <v>OK</v>
      </c>
      <c r="AB382" s="378" t="str">
        <f>IF(H382&gt;H378,"Error","Ok")</f>
        <v>Ok</v>
      </c>
      <c r="AC382" s="378" t="str">
        <f>IF(I382&gt;I378,"Error","Ok")</f>
        <v>Ok</v>
      </c>
      <c r="AD382" s="378" t="str">
        <f>IF(J382&gt;J378,"Error","Ok")</f>
        <v>Ok</v>
      </c>
      <c r="AE382" s="378" t="str">
        <f>IF(K382&gt;K378,"Error","Ok")</f>
        <v>Ok</v>
      </c>
      <c r="AF382" s="378" t="str">
        <f>IF(M382&gt;M378,"Error","Ok")</f>
        <v>Ok</v>
      </c>
      <c r="AG382" s="378" t="str">
        <f>IF(N382&gt;N378,"Error","Ok")</f>
        <v>Ok</v>
      </c>
      <c r="AH382" s="354" t="str">
        <f>IF((AA382="ERROR"),CONCATENATE(" El valor por Ingreso no constitutivo de renta ni ganancia ocasional asignado a la cedula general y de pensiones no puede ser mayor al valor registrado en la fila 141 menos la parte correspondiente a dividendos o superan el valor de la renta respectiva ",D382," de la Hoja 3 Fila ",A382),(IF(OR(AB382="ERROR",AC382="ERROR",AD382="ERROR",AE382="ERROR",AF382="ERROR",AG382="ERROR"),CONCATENATE(" Error en el concepto ",D382," de la Hoja 3 Fila ",A382),"")))</f>
        <v/>
      </c>
    </row>
    <row r="383" spans="1:34" ht="26.1" customHeight="1">
      <c r="A383" s="352">
        <f t="shared" si="90"/>
        <v>383</v>
      </c>
      <c r="B383" s="1327"/>
      <c r="C383" s="1182"/>
      <c r="D383" s="1335"/>
      <c r="E383" s="1081" t="s">
        <v>710</v>
      </c>
      <c r="F383" s="1104"/>
      <c r="G383" s="1105"/>
      <c r="H383" s="650">
        <v>4298100</v>
      </c>
      <c r="I383" s="650"/>
      <c r="J383" s="650"/>
      <c r="K383" s="650"/>
      <c r="L383" s="381">
        <f t="shared" si="93"/>
        <v>4298100</v>
      </c>
      <c r="M383" s="309"/>
      <c r="N383" s="361"/>
      <c r="O383" s="735"/>
      <c r="P383" s="1"/>
      <c r="Q383" s="1"/>
      <c r="R383" s="1"/>
      <c r="S383" s="1"/>
      <c r="T383" s="1"/>
      <c r="U383" s="1"/>
      <c r="V383" s="1"/>
      <c r="W383" s="1"/>
      <c r="AA383" s="397"/>
      <c r="AH383" s="354" t="str">
        <f t="shared" si="84"/>
        <v/>
      </c>
    </row>
    <row r="384" spans="1:34" ht="29.25" customHeight="1">
      <c r="A384" s="352">
        <f t="shared" si="90"/>
        <v>384</v>
      </c>
      <c r="B384" s="1327"/>
      <c r="C384" s="1182"/>
      <c r="D384" s="1336"/>
      <c r="E384" s="1081" t="s">
        <v>712</v>
      </c>
      <c r="F384" s="1104"/>
      <c r="G384" s="1105"/>
      <c r="H384" s="650"/>
      <c r="I384" s="650"/>
      <c r="J384" s="650"/>
      <c r="K384" s="650"/>
      <c r="L384" s="381">
        <f t="shared" si="93"/>
        <v>0</v>
      </c>
      <c r="M384" s="650"/>
      <c r="N384" s="361"/>
      <c r="O384" s="735"/>
      <c r="P384" s="1"/>
      <c r="Q384" s="1"/>
      <c r="R384" s="1"/>
      <c r="S384" s="1"/>
      <c r="T384" s="1"/>
      <c r="U384" s="1"/>
      <c r="V384" s="1"/>
      <c r="W384" s="1"/>
      <c r="AA384" s="397"/>
      <c r="AH384" s="354" t="str">
        <f t="shared" si="84"/>
        <v/>
      </c>
    </row>
    <row r="385" spans="1:36" ht="33" customHeight="1">
      <c r="A385" s="352">
        <f t="shared" si="90"/>
        <v>385</v>
      </c>
      <c r="B385" s="1327"/>
      <c r="C385" s="1182"/>
      <c r="D385" s="1336"/>
      <c r="E385" s="1081" t="s">
        <v>756</v>
      </c>
      <c r="F385" s="1104"/>
      <c r="G385" s="1105"/>
      <c r="H385" s="650"/>
      <c r="I385" s="650"/>
      <c r="J385" s="650"/>
      <c r="K385" s="650"/>
      <c r="L385" s="381">
        <f>H385+I385+J385+K385</f>
        <v>0</v>
      </c>
      <c r="M385" s="309"/>
      <c r="N385" s="361"/>
      <c r="O385" s="736"/>
      <c r="P385" s="1"/>
      <c r="Q385" s="1"/>
      <c r="R385" s="1"/>
      <c r="S385" s="1"/>
      <c r="T385" s="1"/>
      <c r="U385" s="1"/>
      <c r="V385" s="1"/>
      <c r="W385" s="1"/>
      <c r="AA385" s="329" t="str">
        <f>IF(L385&gt;(L378+M378+N378+L128+L592+L407)*0.25,"Error",IF(L385&gt;ROUND(2500*$M$6,-3),"Error","OK"))</f>
        <v>OK</v>
      </c>
      <c r="AH385" s="354" t="str">
        <f>IF(OR(AA385="ERROR",AB385="ERROR",AC385="ERROR",AD385="ERROR",AE385="ERROR",AF385="ERROR"),CONCATENATE("El valor ingresado supera los montos permitidos para el concepto ",E385," de la Hoja 3 Fila  ",A385),"")</f>
        <v/>
      </c>
    </row>
    <row r="386" spans="1:36" ht="33" customHeight="1">
      <c r="A386" s="352">
        <f t="shared" si="90"/>
        <v>386</v>
      </c>
      <c r="B386" s="1327"/>
      <c r="C386" s="1182"/>
      <c r="D386" s="1336"/>
      <c r="E386" s="1081" t="s">
        <v>711</v>
      </c>
      <c r="F386" s="1104"/>
      <c r="G386" s="1105"/>
      <c r="H386" s="650">
        <v>3254100</v>
      </c>
      <c r="I386" s="650"/>
      <c r="J386" s="650"/>
      <c r="K386" s="650"/>
      <c r="L386" s="381">
        <f t="shared" si="93"/>
        <v>3254100</v>
      </c>
      <c r="M386" s="650"/>
      <c r="N386" s="361"/>
      <c r="O386" s="735"/>
      <c r="P386" s="1"/>
      <c r="Q386" s="1"/>
      <c r="R386" s="1"/>
      <c r="S386" s="1"/>
      <c r="T386" s="1"/>
      <c r="U386" s="1"/>
      <c r="V386" s="1"/>
      <c r="W386" s="1"/>
      <c r="AA386" s="397"/>
      <c r="AH386" s="354"/>
    </row>
    <row r="387" spans="1:36" ht="39.75" customHeight="1">
      <c r="A387" s="352">
        <f t="shared" si="90"/>
        <v>387</v>
      </c>
      <c r="B387" s="1327"/>
      <c r="C387" s="1182"/>
      <c r="D387" s="1336"/>
      <c r="E387" s="1081" t="s">
        <v>814</v>
      </c>
      <c r="F387" s="1104"/>
      <c r="G387" s="1105"/>
      <c r="H387" s="650"/>
      <c r="I387" s="650"/>
      <c r="J387" s="651"/>
      <c r="K387" s="309"/>
      <c r="L387" s="381">
        <f t="shared" si="93"/>
        <v>0</v>
      </c>
      <c r="M387" s="309"/>
      <c r="N387" s="398"/>
      <c r="O387" s="1"/>
      <c r="P387" s="1"/>
      <c r="Q387" s="1"/>
      <c r="R387" s="1"/>
      <c r="S387" s="1"/>
      <c r="T387" s="1"/>
      <c r="U387" s="1"/>
      <c r="V387" s="1"/>
      <c r="W387" s="1"/>
      <c r="AA387" s="334"/>
      <c r="AH387" s="354"/>
    </row>
    <row r="388" spans="1:36" ht="45.75" customHeight="1">
      <c r="A388" s="352">
        <f t="shared" si="90"/>
        <v>388</v>
      </c>
      <c r="B388" s="1327"/>
      <c r="C388" s="1182"/>
      <c r="D388" s="1336"/>
      <c r="E388" s="1081" t="s">
        <v>755</v>
      </c>
      <c r="F388" s="1104"/>
      <c r="G388" s="1105"/>
      <c r="H388" s="309"/>
      <c r="I388" s="309"/>
      <c r="J388" s="399"/>
      <c r="K388" s="650"/>
      <c r="L388" s="381">
        <f t="shared" si="93"/>
        <v>0</v>
      </c>
      <c r="M388" s="309"/>
      <c r="N388" s="670"/>
      <c r="O388" s="1"/>
      <c r="P388" s="1"/>
      <c r="Q388" s="1"/>
      <c r="R388" s="1"/>
      <c r="S388" s="1"/>
      <c r="T388" s="1"/>
      <c r="U388" s="1"/>
      <c r="V388" s="1"/>
      <c r="W388" s="1"/>
      <c r="AA388" s="334"/>
      <c r="AH388" s="354"/>
    </row>
    <row r="389" spans="1:36" ht="26.25" customHeight="1">
      <c r="A389" s="352">
        <f t="shared" si="90"/>
        <v>389</v>
      </c>
      <c r="B389" s="1327"/>
      <c r="C389" s="1182"/>
      <c r="D389" s="1336"/>
      <c r="E389" s="1081" t="s">
        <v>245</v>
      </c>
      <c r="F389" s="1104"/>
      <c r="G389" s="1105"/>
      <c r="H389" s="650"/>
      <c r="I389" s="650"/>
      <c r="J389" s="399"/>
      <c r="K389" s="650"/>
      <c r="L389" s="381">
        <f t="shared" si="93"/>
        <v>0</v>
      </c>
      <c r="M389" s="309"/>
      <c r="N389" s="361"/>
      <c r="O389" s="1"/>
      <c r="P389" s="1"/>
      <c r="Q389" s="1"/>
      <c r="R389" s="1"/>
      <c r="S389" s="1"/>
      <c r="T389" s="1"/>
      <c r="U389" s="1"/>
      <c r="V389" s="1"/>
      <c r="W389" s="1"/>
      <c r="AA389" s="378" t="str">
        <f>IF(L389+N389&lt;=L16+L119,"Ok","Error")</f>
        <v>Ok</v>
      </c>
      <c r="AH389" s="354" t="str">
        <f>IF(OR(AA389="ERROR",AB389="ERROR",AC389="ERROR",AD389="ERROR",AE389="ERROR",AF389="ERROR"),CONCATENATE("El valor ingresado supera los montos permitidos para el concepto ",E389," de la Hoja 3 Fila  ",A389),"")</f>
        <v/>
      </c>
    </row>
    <row r="390" spans="1:36" ht="26.25" customHeight="1">
      <c r="A390" s="352">
        <f t="shared" si="90"/>
        <v>390</v>
      </c>
      <c r="B390" s="1327"/>
      <c r="C390" s="1182"/>
      <c r="D390" s="1336"/>
      <c r="E390" s="1194" t="s">
        <v>713</v>
      </c>
      <c r="F390" s="1195"/>
      <c r="G390" s="1196"/>
      <c r="H390" s="652"/>
      <c r="I390" s="309"/>
      <c r="J390" s="399"/>
      <c r="K390" s="309"/>
      <c r="L390" s="381">
        <f t="shared" si="93"/>
        <v>0</v>
      </c>
      <c r="M390" s="309"/>
      <c r="N390" s="356"/>
      <c r="O390" s="736"/>
      <c r="P390" s="1"/>
      <c r="Q390" s="1"/>
      <c r="R390" s="1"/>
      <c r="S390" s="1"/>
      <c r="T390" s="1"/>
      <c r="U390" s="1"/>
      <c r="V390" s="1"/>
      <c r="W390" s="1"/>
      <c r="AA390" s="329" t="str">
        <f>IF(L390+N390&gt;0,IF(OR(L655&gt;ROUND(310*$M$6,-3),L655&lt;=0),"Error",IF(L390+N390&gt;ROUND(41*12*$M$6,-3),"Error","Ok")),"Ok")</f>
        <v>Ok</v>
      </c>
      <c r="AB390" s="400"/>
      <c r="AC390" s="400"/>
      <c r="AD390" s="400"/>
      <c r="AE390" s="400"/>
      <c r="AF390" s="400"/>
      <c r="AG390" s="400"/>
      <c r="AH390" s="354" t="str">
        <f>IF(OR(AA390="ERROR"),CONCATENATE(" El valor ingresado supera los montos permitidos para el concepto ",E390," de la Hoja 3 Fila  ",A390),"")</f>
        <v/>
      </c>
      <c r="AI390" s="400"/>
      <c r="AJ390" s="400"/>
    </row>
    <row r="391" spans="1:36" ht="45" customHeight="1">
      <c r="A391" s="352">
        <f t="shared" si="90"/>
        <v>391</v>
      </c>
      <c r="B391" s="1327"/>
      <c r="C391" s="1182"/>
      <c r="D391" s="1336"/>
      <c r="E391" s="1081" t="s">
        <v>714</v>
      </c>
      <c r="F391" s="1104"/>
      <c r="G391" s="1105"/>
      <c r="H391" s="309"/>
      <c r="I391" s="309"/>
      <c r="J391" s="399"/>
      <c r="K391" s="650"/>
      <c r="L391" s="381">
        <f t="shared" si="93"/>
        <v>0</v>
      </c>
      <c r="M391" s="309"/>
      <c r="N391" s="361"/>
      <c r="O391" s="1"/>
      <c r="P391" s="1"/>
      <c r="Q391" s="1"/>
      <c r="R391" s="1"/>
      <c r="S391" s="1"/>
      <c r="T391" s="1"/>
      <c r="U391" s="1"/>
      <c r="V391" s="1"/>
      <c r="W391" s="1"/>
      <c r="AH391" s="354"/>
    </row>
    <row r="392" spans="1:36" ht="33" customHeight="1">
      <c r="A392" s="352">
        <f t="shared" si="90"/>
        <v>392</v>
      </c>
      <c r="B392" s="1327"/>
      <c r="C392" s="1182"/>
      <c r="D392" s="1336"/>
      <c r="E392" s="1081" t="s">
        <v>715</v>
      </c>
      <c r="F392" s="1104"/>
      <c r="G392" s="1105"/>
      <c r="H392" s="650"/>
      <c r="I392" s="650"/>
      <c r="J392" s="650"/>
      <c r="K392" s="309"/>
      <c r="L392" s="381">
        <f t="shared" si="93"/>
        <v>0</v>
      </c>
      <c r="M392" s="650"/>
      <c r="N392" s="356"/>
      <c r="O392" s="1"/>
      <c r="P392" s="1"/>
      <c r="Q392" s="1"/>
      <c r="R392" s="1"/>
      <c r="S392" s="1"/>
      <c r="T392" s="1"/>
      <c r="U392" s="1"/>
      <c r="V392" s="1"/>
      <c r="W392" s="1"/>
      <c r="AH392" s="354"/>
    </row>
    <row r="393" spans="1:36" ht="33.75" customHeight="1">
      <c r="A393" s="352">
        <f t="shared" si="90"/>
        <v>393</v>
      </c>
      <c r="B393" s="1327"/>
      <c r="C393" s="1182"/>
      <c r="D393" s="1336"/>
      <c r="E393" s="1081" t="s">
        <v>575</v>
      </c>
      <c r="F393" s="1104"/>
      <c r="G393" s="1105"/>
      <c r="H393" s="309"/>
      <c r="I393" s="309"/>
      <c r="J393" s="309"/>
      <c r="K393" s="309"/>
      <c r="L393" s="381">
        <f t="shared" si="93"/>
        <v>0</v>
      </c>
      <c r="M393" s="309"/>
      <c r="N393" s="356"/>
      <c r="W393" s="1"/>
      <c r="AA393" s="334"/>
      <c r="AH393" s="354"/>
    </row>
    <row r="394" spans="1:36" ht="31.5" customHeight="1">
      <c r="A394" s="352">
        <f t="shared" si="90"/>
        <v>394</v>
      </c>
      <c r="B394" s="1327"/>
      <c r="C394" s="1182"/>
      <c r="D394" s="1337"/>
      <c r="E394" s="1081" t="s">
        <v>716</v>
      </c>
      <c r="F394" s="1104"/>
      <c r="G394" s="1105"/>
      <c r="H394" s="650"/>
      <c r="I394" s="650"/>
      <c r="J394" s="650"/>
      <c r="K394" s="650"/>
      <c r="L394" s="381">
        <f t="shared" si="93"/>
        <v>0</v>
      </c>
      <c r="M394" s="650"/>
      <c r="N394" s="361"/>
      <c r="O394" s="1"/>
      <c r="W394" s="1"/>
      <c r="AH394" s="354"/>
    </row>
    <row r="395" spans="1:36" ht="27.75" customHeight="1">
      <c r="A395" s="352">
        <f t="shared" si="90"/>
        <v>395</v>
      </c>
      <c r="B395" s="1327"/>
      <c r="C395" s="1182"/>
      <c r="D395" s="1201" t="s">
        <v>717</v>
      </c>
      <c r="E395" s="1168"/>
      <c r="F395" s="1168"/>
      <c r="G395" s="1169"/>
      <c r="H395" s="363">
        <f>H378+H379+H380+H381-H382</f>
        <v>25629800</v>
      </c>
      <c r="I395" s="363">
        <f>I378+I379+I380+I381-I382</f>
        <v>0</v>
      </c>
      <c r="J395" s="363">
        <f>J378+J379+J380+J381-J382</f>
        <v>13287242</v>
      </c>
      <c r="K395" s="363">
        <f>K378+K379+K380+K381-K382</f>
        <v>0</v>
      </c>
      <c r="L395" s="381">
        <f t="shared" si="93"/>
        <v>38917042</v>
      </c>
      <c r="M395" s="363">
        <f>M378+M379+M380+M381-M382</f>
        <v>0</v>
      </c>
      <c r="N395" s="363">
        <f>N378+N379+N380+N381-N382</f>
        <v>0</v>
      </c>
      <c r="W395" s="1"/>
      <c r="AA395" s="334"/>
      <c r="AH395" s="354"/>
    </row>
    <row r="396" spans="1:36" ht="31.5" customHeight="1">
      <c r="A396" s="352">
        <f t="shared" si="90"/>
        <v>396</v>
      </c>
      <c r="B396" s="1327"/>
      <c r="C396" s="1182"/>
      <c r="D396" s="1187" t="s">
        <v>640</v>
      </c>
      <c r="E396" s="1127"/>
      <c r="F396" s="1127"/>
      <c r="G396" s="1128"/>
      <c r="H396" s="318"/>
      <c r="I396" s="650"/>
      <c r="J396" s="650"/>
      <c r="K396" s="653"/>
      <c r="L396" s="381">
        <f t="shared" si="93"/>
        <v>0</v>
      </c>
      <c r="M396" s="401"/>
      <c r="N396" s="671"/>
      <c r="O396" s="1"/>
      <c r="P396" s="1"/>
      <c r="Q396" s="1"/>
      <c r="R396" s="1"/>
      <c r="S396" s="1"/>
      <c r="T396" s="1"/>
      <c r="U396" s="1"/>
      <c r="V396" s="1"/>
      <c r="W396" s="1"/>
      <c r="AA396" s="378" t="str">
        <f>IF(L396+M396+N396&gt;L205,"Error","Ok")</f>
        <v>Ok</v>
      </c>
      <c r="AH396" s="354" t="str">
        <f>IF(OR(AA396="ERROR",AB396="ERROR"),CONCATENATE(" El valor ingresado supera los montos permitidos para el concepto: Por costos Hoja 3, Fila 205  ",A396),"")</f>
        <v/>
      </c>
    </row>
    <row r="397" spans="1:36" ht="31.5" customHeight="1">
      <c r="A397" s="352">
        <f t="shared" si="90"/>
        <v>397</v>
      </c>
      <c r="B397" s="1327"/>
      <c r="C397" s="1182"/>
      <c r="D397" s="1187" t="s">
        <v>695</v>
      </c>
      <c r="E397" s="1127"/>
      <c r="F397" s="1127"/>
      <c r="G397" s="1128"/>
      <c r="H397" s="318"/>
      <c r="I397" s="650"/>
      <c r="J397" s="650"/>
      <c r="K397" s="653"/>
      <c r="L397" s="381">
        <f t="shared" si="93"/>
        <v>0</v>
      </c>
      <c r="M397" s="401"/>
      <c r="N397" s="671"/>
      <c r="O397" s="1"/>
      <c r="P397" s="1" t="s">
        <v>986</v>
      </c>
      <c r="Q397" s="1"/>
      <c r="R397" s="1"/>
      <c r="S397" s="1"/>
      <c r="T397" s="1"/>
      <c r="U397" s="1"/>
      <c r="V397" s="1"/>
      <c r="W397" s="1"/>
      <c r="AA397" s="378" t="str">
        <f>IF(L397+M397+N397&gt;L361,"Error","Ok")</f>
        <v>Ok</v>
      </c>
      <c r="AH397" s="354" t="str">
        <f>IF(OR(AA397="ERROR",AB397="ERROR"),CONCATENATE(" El valor ingresado supera los montos permitidos para el concepto: Por gastos Hoja 3, Fila 361  ",A397),"")</f>
        <v/>
      </c>
    </row>
    <row r="398" spans="1:36" s="334" customFormat="1" ht="33.75" customHeight="1">
      <c r="A398" s="352">
        <f t="shared" si="90"/>
        <v>398</v>
      </c>
      <c r="B398" s="1327"/>
      <c r="C398" s="1182"/>
      <c r="D398" s="1211" t="s">
        <v>857</v>
      </c>
      <c r="E398" s="1212"/>
      <c r="F398" s="1212"/>
      <c r="G398" s="1213"/>
      <c r="H398" s="381">
        <f>IF(H395-H396-H397&gt;=0,H395-H396-H397,0)</f>
        <v>25629800</v>
      </c>
      <c r="I398" s="381">
        <f>IF(I395-I396-I397&gt;=0,I395-I396-I397,0)</f>
        <v>0</v>
      </c>
      <c r="J398" s="381">
        <f>IF(J395-J396-J397&gt;=0,J395-J396-J397,0)</f>
        <v>13287242</v>
      </c>
      <c r="K398" s="381">
        <f>IF(K395-K396-K397&gt;=0,K395-K396-K397,0)</f>
        <v>0</v>
      </c>
      <c r="L398" s="381">
        <f>L395-L396-L397</f>
        <v>38917042</v>
      </c>
      <c r="M398" s="381">
        <f>IF(M395-M396-M397&gt;=0,M395-M396-M397,0)</f>
        <v>0</v>
      </c>
      <c r="N398" s="381">
        <f>N395-N396-N397</f>
        <v>0</v>
      </c>
      <c r="O398" s="1"/>
      <c r="P398" s="1"/>
      <c r="Q398" s="1"/>
      <c r="R398" s="1"/>
      <c r="S398" s="1"/>
      <c r="T398" s="1"/>
      <c r="U398" s="1"/>
      <c r="V398" s="1"/>
      <c r="AH398" s="354"/>
    </row>
    <row r="399" spans="1:36" ht="33.75" customHeight="1">
      <c r="A399" s="352">
        <f t="shared" si="90"/>
        <v>399</v>
      </c>
      <c r="B399" s="1327"/>
      <c r="C399" s="1182"/>
      <c r="D399" s="1329" t="s">
        <v>795</v>
      </c>
      <c r="E399" s="1330"/>
      <c r="F399" s="1330"/>
      <c r="G399" s="1331"/>
      <c r="H399" s="363">
        <f>IF(H407-H408-H409&gt;0,H407-H408-H409,0)</f>
        <v>0</v>
      </c>
      <c r="I399" s="363">
        <f>IF(I407-I408-I409&gt;0,I407-I408-I409,0)</f>
        <v>0</v>
      </c>
      <c r="J399" s="363">
        <f>IF(J407-J408-J409&gt;0,J407-J408-J409,0)</f>
        <v>0</v>
      </c>
      <c r="K399" s="363">
        <f>IF(K407-K408-K409&gt;0,K407-K408-K409,0)</f>
        <v>0</v>
      </c>
      <c r="L399" s="363">
        <f>+H399+I399+J399+K399</f>
        <v>0</v>
      </c>
      <c r="M399" s="363">
        <f>IF(M407-M408-M409&gt;0,M407-M408-M409,0)</f>
        <v>0</v>
      </c>
      <c r="N399" s="363">
        <f>IF(N407-N408-N409&gt;0,N407-N408-N409,0)</f>
        <v>0</v>
      </c>
      <c r="O399" s="1"/>
      <c r="P399" s="1"/>
      <c r="Q399" s="1"/>
      <c r="R399" s="1"/>
      <c r="S399" s="1"/>
      <c r="T399" s="1"/>
      <c r="U399" s="1"/>
      <c r="V399" s="1"/>
      <c r="W399" s="1"/>
      <c r="AA399" s="334"/>
      <c r="AH399" s="354"/>
    </row>
    <row r="400" spans="1:36" ht="33.75" customHeight="1">
      <c r="A400" s="352">
        <f t="shared" si="90"/>
        <v>400</v>
      </c>
      <c r="B400" s="1327"/>
      <c r="C400" s="1182"/>
      <c r="D400" s="1405"/>
      <c r="E400" s="1188" t="s">
        <v>23</v>
      </c>
      <c r="F400" s="1094" t="s">
        <v>636</v>
      </c>
      <c r="G400" s="1048"/>
      <c r="H400" s="309"/>
      <c r="I400" s="309"/>
      <c r="J400" s="402"/>
      <c r="K400" s="402"/>
      <c r="L400" s="318">
        <f>+H400+I400+J400+K400</f>
        <v>0</v>
      </c>
      <c r="M400" s="401"/>
      <c r="N400" s="356"/>
      <c r="O400" s="1"/>
      <c r="P400" s="1"/>
      <c r="Q400" s="1"/>
      <c r="R400" s="1"/>
      <c r="S400" s="1"/>
      <c r="T400" s="1"/>
      <c r="U400" s="1"/>
      <c r="V400" s="1"/>
      <c r="W400" s="1"/>
      <c r="AA400" s="334"/>
      <c r="AH400" s="354"/>
    </row>
    <row r="401" spans="1:34" ht="33.75" customHeight="1">
      <c r="A401" s="352">
        <f t="shared" si="90"/>
        <v>401</v>
      </c>
      <c r="B401" s="1327"/>
      <c r="C401" s="1182"/>
      <c r="D401" s="1406"/>
      <c r="E401" s="1189"/>
      <c r="F401" s="1094" t="s">
        <v>250</v>
      </c>
      <c r="G401" s="1048"/>
      <c r="H401" s="309"/>
      <c r="I401" s="402"/>
      <c r="J401" s="650"/>
      <c r="K401" s="650"/>
      <c r="L401" s="318">
        <f t="shared" ref="L401:L406" si="94">+J401+K401</f>
        <v>0</v>
      </c>
      <c r="M401" s="401"/>
      <c r="N401" s="361"/>
      <c r="O401" s="1"/>
      <c r="P401" s="1"/>
      <c r="Q401" s="1"/>
      <c r="R401" s="1"/>
      <c r="S401" s="1"/>
      <c r="T401" s="1"/>
      <c r="U401" s="1"/>
      <c r="V401" s="1"/>
      <c r="W401" s="1"/>
      <c r="AA401" s="378" t="str">
        <f t="shared" ref="AA401:AA406" si="95">IF(L401+M401+N401&gt;L366,"Error","Ok")</f>
        <v>Ok</v>
      </c>
      <c r="AH401" s="354" t="str">
        <f t="shared" ref="AH401:AH406" si="96">IF(OR(AA401="ERROR"),CONCATENATE("Error en el concepto ",F401," Los ingresos, costos y gastos ECE distribuidos no superen el valor registrado en la sección rentas liquidas pasivas ECE de la Hoja 3 Fila  ",A401),"")</f>
        <v/>
      </c>
    </row>
    <row r="402" spans="1:34" ht="33.75" customHeight="1">
      <c r="A402" s="352">
        <f t="shared" si="90"/>
        <v>402</v>
      </c>
      <c r="B402" s="1327"/>
      <c r="C402" s="1182"/>
      <c r="D402" s="1406"/>
      <c r="E402" s="1189"/>
      <c r="F402" s="1094" t="s">
        <v>637</v>
      </c>
      <c r="G402" s="1048"/>
      <c r="H402" s="309"/>
      <c r="I402" s="402"/>
      <c r="J402" s="650"/>
      <c r="K402" s="650"/>
      <c r="L402" s="318">
        <f t="shared" si="94"/>
        <v>0</v>
      </c>
      <c r="M402" s="401"/>
      <c r="N402" s="361"/>
      <c r="O402" s="1"/>
      <c r="P402" s="1"/>
      <c r="Q402" s="1"/>
      <c r="R402" s="1"/>
      <c r="S402" s="1"/>
      <c r="T402" s="1"/>
      <c r="U402" s="1"/>
      <c r="V402" s="1"/>
      <c r="W402" s="1"/>
      <c r="AA402" s="378" t="str">
        <f t="shared" si="95"/>
        <v>Ok</v>
      </c>
      <c r="AH402" s="354" t="str">
        <f t="shared" si="96"/>
        <v/>
      </c>
    </row>
    <row r="403" spans="1:34" ht="33.75" customHeight="1">
      <c r="A403" s="352">
        <f t="shared" si="90"/>
        <v>403</v>
      </c>
      <c r="B403" s="1327"/>
      <c r="C403" s="1182"/>
      <c r="D403" s="1406"/>
      <c r="E403" s="1189"/>
      <c r="F403" s="1094" t="s">
        <v>758</v>
      </c>
      <c r="G403" s="1048"/>
      <c r="H403" s="309"/>
      <c r="I403" s="402"/>
      <c r="J403" s="650"/>
      <c r="K403" s="650"/>
      <c r="L403" s="318">
        <f t="shared" si="94"/>
        <v>0</v>
      </c>
      <c r="M403" s="401"/>
      <c r="N403" s="361"/>
      <c r="O403" s="1"/>
      <c r="P403" s="1"/>
      <c r="Q403" s="1"/>
      <c r="R403" s="1"/>
      <c r="S403" s="1"/>
      <c r="T403" s="1"/>
      <c r="U403" s="1"/>
      <c r="V403" s="1"/>
      <c r="W403" s="1"/>
      <c r="AA403" s="378" t="str">
        <f t="shared" si="95"/>
        <v>Ok</v>
      </c>
      <c r="AH403" s="354" t="str">
        <f t="shared" si="96"/>
        <v/>
      </c>
    </row>
    <row r="404" spans="1:34" ht="33.75" customHeight="1">
      <c r="A404" s="352">
        <f t="shared" si="90"/>
        <v>404</v>
      </c>
      <c r="B404" s="1327"/>
      <c r="C404" s="1182"/>
      <c r="D404" s="1406"/>
      <c r="E404" s="1189"/>
      <c r="F404" s="1094" t="s">
        <v>759</v>
      </c>
      <c r="G404" s="1048"/>
      <c r="H404" s="309"/>
      <c r="I404" s="402"/>
      <c r="J404" s="650"/>
      <c r="K404" s="650"/>
      <c r="L404" s="318">
        <f t="shared" si="94"/>
        <v>0</v>
      </c>
      <c r="M404" s="401"/>
      <c r="N404" s="361"/>
      <c r="O404" s="1"/>
      <c r="P404" s="1"/>
      <c r="Q404" s="1"/>
      <c r="R404" s="1"/>
      <c r="S404" s="1"/>
      <c r="T404" s="1"/>
      <c r="U404" s="1"/>
      <c r="V404" s="1"/>
      <c r="W404" s="1"/>
      <c r="AA404" s="378" t="str">
        <f t="shared" si="95"/>
        <v>Ok</v>
      </c>
      <c r="AH404" s="354" t="str">
        <f t="shared" si="96"/>
        <v/>
      </c>
    </row>
    <row r="405" spans="1:34" ht="33.75" customHeight="1">
      <c r="A405" s="352">
        <f t="shared" si="90"/>
        <v>405</v>
      </c>
      <c r="B405" s="1327"/>
      <c r="C405" s="1182"/>
      <c r="D405" s="1406"/>
      <c r="E405" s="1189"/>
      <c r="F405" s="1094" t="s">
        <v>638</v>
      </c>
      <c r="G405" s="1048"/>
      <c r="H405" s="309"/>
      <c r="I405" s="402"/>
      <c r="J405" s="650"/>
      <c r="K405" s="650"/>
      <c r="L405" s="318">
        <f t="shared" si="94"/>
        <v>0</v>
      </c>
      <c r="M405" s="401"/>
      <c r="N405" s="361"/>
      <c r="O405" s="1"/>
      <c r="P405" s="1"/>
      <c r="Q405" s="1"/>
      <c r="R405" s="1"/>
      <c r="S405" s="1"/>
      <c r="T405" s="1"/>
      <c r="U405" s="1"/>
      <c r="V405" s="1"/>
      <c r="W405" s="1"/>
      <c r="AA405" s="378" t="str">
        <f t="shared" si="95"/>
        <v>Ok</v>
      </c>
      <c r="AH405" s="354" t="str">
        <f t="shared" si="96"/>
        <v/>
      </c>
    </row>
    <row r="406" spans="1:34" ht="33.75" customHeight="1">
      <c r="A406" s="352">
        <f t="shared" si="90"/>
        <v>406</v>
      </c>
      <c r="B406" s="1327"/>
      <c r="C406" s="1182"/>
      <c r="D406" s="1406"/>
      <c r="E406" s="1189"/>
      <c r="F406" s="1094" t="s">
        <v>639</v>
      </c>
      <c r="G406" s="1048"/>
      <c r="H406" s="309"/>
      <c r="I406" s="402"/>
      <c r="J406" s="650"/>
      <c r="K406" s="650"/>
      <c r="L406" s="318">
        <f t="shared" si="94"/>
        <v>0</v>
      </c>
      <c r="M406" s="401"/>
      <c r="N406" s="361"/>
      <c r="O406" s="1"/>
      <c r="P406" s="1"/>
      <c r="Q406" s="1"/>
      <c r="R406" s="1"/>
      <c r="S406" s="1"/>
      <c r="T406" s="1"/>
      <c r="U406" s="1"/>
      <c r="V406" s="1"/>
      <c r="W406" s="1"/>
      <c r="AA406" s="378" t="str">
        <f t="shared" si="95"/>
        <v>Ok</v>
      </c>
      <c r="AH406" s="354" t="str">
        <f t="shared" si="96"/>
        <v/>
      </c>
    </row>
    <row r="407" spans="1:34" ht="33.75" customHeight="1">
      <c r="A407" s="352">
        <f t="shared" si="90"/>
        <v>407</v>
      </c>
      <c r="B407" s="1327"/>
      <c r="C407" s="1182"/>
      <c r="D407" s="1406"/>
      <c r="E407" s="1189"/>
      <c r="F407" s="1211" t="s">
        <v>265</v>
      </c>
      <c r="G407" s="1048"/>
      <c r="H407" s="363">
        <f>SUM(H400:H406)</f>
        <v>0</v>
      </c>
      <c r="I407" s="363">
        <f>SUM(I400:I406)</f>
        <v>0</v>
      </c>
      <c r="J407" s="363">
        <f>SUM(J400:J406)</f>
        <v>0</v>
      </c>
      <c r="K407" s="363">
        <f>SUM(K400:K406)</f>
        <v>0</v>
      </c>
      <c r="L407" s="363">
        <f>+H407+I407+J407+K407</f>
        <v>0</v>
      </c>
      <c r="M407" s="363">
        <f>SUM(M400:M406)</f>
        <v>0</v>
      </c>
      <c r="N407" s="363">
        <f>SUM(N400:N406)</f>
        <v>0</v>
      </c>
      <c r="O407" s="1"/>
      <c r="P407" s="1"/>
      <c r="Q407" s="1"/>
      <c r="R407" s="1"/>
      <c r="S407" s="1"/>
      <c r="T407" s="1"/>
      <c r="U407" s="1"/>
      <c r="V407" s="1"/>
      <c r="W407" s="1"/>
      <c r="AA407" s="358"/>
      <c r="AH407" s="354"/>
    </row>
    <row r="408" spans="1:34" ht="33.75" customHeight="1">
      <c r="A408" s="352">
        <f t="shared" si="90"/>
        <v>408</v>
      </c>
      <c r="B408" s="1327"/>
      <c r="C408" s="1182"/>
      <c r="D408" s="1407"/>
      <c r="E408" s="1094" t="s">
        <v>640</v>
      </c>
      <c r="F408" s="1047"/>
      <c r="G408" s="1048"/>
      <c r="H408" s="309"/>
      <c r="I408" s="402"/>
      <c r="J408" s="650"/>
      <c r="K408" s="650"/>
      <c r="L408" s="318">
        <f>+J408+K408</f>
        <v>0</v>
      </c>
      <c r="M408" s="401"/>
      <c r="N408" s="361"/>
      <c r="O408" s="1"/>
      <c r="P408" s="1"/>
      <c r="Q408" s="1"/>
      <c r="R408" s="1"/>
      <c r="S408" s="1"/>
      <c r="T408" s="1"/>
      <c r="U408" s="1"/>
      <c r="V408" s="1"/>
      <c r="W408" s="1"/>
      <c r="AA408" s="378" t="str">
        <f>IF(L408+M408+N408&gt;L373,"Error","Ok")</f>
        <v>Ok</v>
      </c>
      <c r="AH408" s="354" t="str">
        <f>IF(OR(AA408="ERROR"),CONCATENATE("Error en el concepto ",E408," Los ingresos, costos y gastos ECE distribuidos no superen el valor registrado en la sección rentas liquidas pasivas ECE de la Hoja 3 Fila  ",A408),"")</f>
        <v/>
      </c>
    </row>
    <row r="409" spans="1:34" ht="33.75" customHeight="1">
      <c r="A409" s="352">
        <f t="shared" si="90"/>
        <v>409</v>
      </c>
      <c r="B409" s="1327"/>
      <c r="C409" s="1182"/>
      <c r="D409" s="1408"/>
      <c r="E409" s="1094" t="s">
        <v>641</v>
      </c>
      <c r="F409" s="1047"/>
      <c r="G409" s="1048"/>
      <c r="H409" s="309"/>
      <c r="I409" s="402"/>
      <c r="J409" s="650"/>
      <c r="K409" s="650"/>
      <c r="L409" s="318">
        <f>+J409+K409</f>
        <v>0</v>
      </c>
      <c r="M409" s="401"/>
      <c r="N409" s="361"/>
      <c r="O409" s="1"/>
      <c r="P409" s="1"/>
      <c r="Q409" s="1"/>
      <c r="R409" s="1"/>
      <c r="S409" s="1"/>
      <c r="T409" s="1"/>
      <c r="U409" s="1"/>
      <c r="V409" s="1"/>
      <c r="W409" s="1"/>
      <c r="AA409" s="378" t="str">
        <f>IF(L409+M409+N409&gt;L374,"Error","Ok")</f>
        <v>Ok</v>
      </c>
      <c r="AH409" s="354" t="str">
        <f>IF(OR(AA409="ERROR"),CONCATENATE("Error en el concepto ",E409," Los ingresos, costos y gastos ECE distribuidos no superen el valor registrado en la sección rentas liquidas pasivas ECE de la Hoja 3 Fila  ",A409),"")</f>
        <v/>
      </c>
    </row>
    <row r="410" spans="1:34" ht="29.25" customHeight="1">
      <c r="A410" s="352">
        <f t="shared" si="90"/>
        <v>410</v>
      </c>
      <c r="B410" s="1327"/>
      <c r="C410" s="1182"/>
      <c r="D410" s="1208" t="s">
        <v>641</v>
      </c>
      <c r="E410" s="1209"/>
      <c r="F410" s="1209"/>
      <c r="G410" s="1210"/>
      <c r="H410" s="403">
        <f>SUM(H411:H419)-H412</f>
        <v>0</v>
      </c>
      <c r="I410" s="403">
        <f>SUM(I411:I419)-I412</f>
        <v>0</v>
      </c>
      <c r="J410" s="403">
        <f>SUM(J411:J419)</f>
        <v>90669</v>
      </c>
      <c r="K410" s="403">
        <f>SUM(K411:K419)</f>
        <v>0</v>
      </c>
      <c r="L410" s="403">
        <f>+H410+I410+J410+K410+L412+L418</f>
        <v>114931</v>
      </c>
      <c r="M410" s="403">
        <f>SUM(M411:M419)</f>
        <v>0</v>
      </c>
      <c r="N410" s="403">
        <f>SUM(N411:N419)</f>
        <v>0</v>
      </c>
      <c r="O410" s="1"/>
      <c r="P410" s="1"/>
      <c r="Q410" s="1"/>
      <c r="R410" s="1"/>
      <c r="S410" s="1"/>
      <c r="T410" s="1"/>
      <c r="U410" s="1"/>
      <c r="V410" s="1"/>
      <c r="W410" s="1"/>
      <c r="AA410" s="334"/>
      <c r="AH410" s="354" t="str">
        <f t="shared" ref="AH410" si="97">IF(OR(AA410="ERROR",AB410="ERROR",AC410="ERROR",AD410="ERROR",AE410="ERROR",AF410="ERROR"),CONCATENATE("Error en el concepto ",D410," de la Hoja 3 Fila  ",A410),"")</f>
        <v/>
      </c>
    </row>
    <row r="411" spans="1:34" ht="33.75" customHeight="1">
      <c r="A411" s="352">
        <f t="shared" si="90"/>
        <v>411</v>
      </c>
      <c r="B411" s="1327"/>
      <c r="C411" s="1182"/>
      <c r="D411" s="1101"/>
      <c r="E411" s="1094" t="s">
        <v>244</v>
      </c>
      <c r="F411" s="1047"/>
      <c r="G411" s="1048"/>
      <c r="H411" s="650"/>
      <c r="I411" s="650"/>
      <c r="J411" s="309"/>
      <c r="K411" s="309"/>
      <c r="L411" s="404">
        <f>+H411+I411+J411+K411</f>
        <v>0</v>
      </c>
      <c r="M411" s="405"/>
      <c r="N411" s="406"/>
      <c r="O411" s="1"/>
      <c r="P411" s="735"/>
      <c r="Q411" s="735"/>
      <c r="R411" s="1"/>
      <c r="S411" s="1"/>
      <c r="T411" s="1"/>
      <c r="U411" s="1"/>
      <c r="V411" s="1"/>
      <c r="W411" s="1"/>
      <c r="AA411" s="378" t="str">
        <f>IF(L411+N411&gt;L10*0.1,"Error",IF(H411+I411&gt;ROUND(32*M6*12,-3),"Error","Ok"))</f>
        <v>Ok</v>
      </c>
      <c r="AH411" s="407" t="str">
        <f>IF(OR(AA411="ERROR"),CONCATENATE(" El valor ingresado supera los montos permitidos para el concepto: ",E411," de la Hoja 3 Fila  ",A411),"")</f>
        <v/>
      </c>
    </row>
    <row r="412" spans="1:34" ht="33.75" customHeight="1">
      <c r="A412" s="352">
        <f>A411+1</f>
        <v>412</v>
      </c>
      <c r="B412" s="1327"/>
      <c r="C412" s="1182"/>
      <c r="D412" s="1101"/>
      <c r="E412" s="1202" t="s">
        <v>1743</v>
      </c>
      <c r="F412" s="1203"/>
      <c r="G412" s="1204"/>
      <c r="H412" s="309"/>
      <c r="I412" s="309"/>
      <c r="J412" s="776"/>
      <c r="K412" s="776"/>
      <c r="L412" s="544">
        <f>I412*$M$6*72</f>
        <v>0</v>
      </c>
      <c r="M412" s="774"/>
      <c r="N412" s="775"/>
      <c r="O412" s="1"/>
      <c r="P412" s="735"/>
      <c r="Q412" s="735"/>
      <c r="R412" s="1"/>
      <c r="S412" s="1"/>
      <c r="T412" s="1"/>
      <c r="U412" s="1"/>
      <c r="V412" s="1"/>
      <c r="W412" s="1"/>
      <c r="AA412" s="784" t="str">
        <f>IF(ROUND(L412,-3)&gt;ROUND(72*$M$6*4,-3),"Error","OK")</f>
        <v>OK</v>
      </c>
      <c r="AH412" s="334" t="str">
        <f>IF(OR(AA412="ERROR",AB412="ERROR",AC412="ERROR",AD412="ERROR",AE412="ERROR",AF412="ERROR",AG412="ERROR"),CONCATENATE(" El valor ingresado supera los montos permitidos para el concepto: ",E412," de la Hoja 3 Fila  ",A412),"")</f>
        <v/>
      </c>
    </row>
    <row r="413" spans="1:34" ht="33.75" customHeight="1">
      <c r="A413" s="352">
        <f t="shared" si="90"/>
        <v>413</v>
      </c>
      <c r="B413" s="1327"/>
      <c r="C413" s="1182"/>
      <c r="D413" s="1101"/>
      <c r="E413" s="1094" t="s">
        <v>878</v>
      </c>
      <c r="F413" s="1047"/>
      <c r="G413" s="1048"/>
      <c r="H413" s="650"/>
      <c r="I413" s="650"/>
      <c r="J413" s="650"/>
      <c r="K413" s="650"/>
      <c r="L413" s="404">
        <f>+H413+I413+J413+K413</f>
        <v>0</v>
      </c>
      <c r="M413" s="405"/>
      <c r="N413" s="364"/>
      <c r="O413" s="736"/>
      <c r="P413" s="1"/>
      <c r="Q413" s="1"/>
      <c r="R413" s="1"/>
      <c r="S413" s="1"/>
      <c r="T413" s="1"/>
      <c r="U413" s="1"/>
      <c r="V413" s="1"/>
      <c r="W413" s="1"/>
      <c r="AA413" s="629" t="str">
        <f>IF(L413&gt;(L378+M378+L128+L407+L592)/12,"Error",IF(L413&gt;ROUND(2500*$M$6,-3),"Error","OK"))</f>
        <v>OK</v>
      </c>
      <c r="AB413" s="378"/>
      <c r="AC413" s="378"/>
      <c r="AD413" s="378"/>
      <c r="AE413" s="378"/>
      <c r="AF413" s="378"/>
      <c r="AG413" s="378"/>
      <c r="AH413" s="408" t="str">
        <f>IF(OR(AA413="ERROR",AB413="ERROR",AC413="ERROR",AD413="ERROR",AE413="ERROR",AF413="ERROR",AG413="ERROR"),CONCATENATE(" El valor ingresado supera los montos permitidos para el concepto: ",E413," de la Hoja 3 Fila  ",A413),"")</f>
        <v/>
      </c>
    </row>
    <row r="414" spans="1:34" ht="33.75" customHeight="1">
      <c r="A414" s="352">
        <f t="shared" si="90"/>
        <v>414</v>
      </c>
      <c r="B414" s="1327"/>
      <c r="C414" s="1182"/>
      <c r="D414" s="1101"/>
      <c r="E414" s="1094" t="s">
        <v>929</v>
      </c>
      <c r="F414" s="1047"/>
      <c r="G414" s="1048"/>
      <c r="H414" s="650"/>
      <c r="I414" s="650"/>
      <c r="J414" s="650"/>
      <c r="K414" s="650"/>
      <c r="L414" s="404">
        <f t="shared" ref="L414:L440" si="98">H414+I414+J414+K414</f>
        <v>0</v>
      </c>
      <c r="M414" s="409"/>
      <c r="N414" s="672"/>
      <c r="O414" s="736"/>
      <c r="P414" s="435"/>
      <c r="Q414" s="1"/>
      <c r="R414" s="1"/>
      <c r="S414" s="1"/>
      <c r="T414" s="1"/>
      <c r="U414" s="1"/>
      <c r="V414" s="1"/>
      <c r="W414" s="1"/>
      <c r="AA414" s="329" t="str">
        <f>IF(L414+N414&gt;L208,"Error", IF(L414+N414&gt;ROUND(100*12*$M$6, -3),"Error","OK"))</f>
        <v>OK</v>
      </c>
      <c r="AH414" s="411" t="str">
        <f>IF(OR(AA414="ERROR"),CONCATENATE(" El valor ingresado supera los montos permitidos para el concepto: ",E414," de la Hoja 3 Fila  ",A414),"")</f>
        <v/>
      </c>
    </row>
    <row r="415" spans="1:34" ht="33.75" customHeight="1">
      <c r="A415" s="352">
        <f t="shared" si="90"/>
        <v>415</v>
      </c>
      <c r="B415" s="1327"/>
      <c r="C415" s="1182"/>
      <c r="D415" s="1101"/>
      <c r="E415" s="1103" t="s">
        <v>718</v>
      </c>
      <c r="F415" s="1047"/>
      <c r="G415" s="1048"/>
      <c r="H415" s="650"/>
      <c r="I415" s="650"/>
      <c r="J415" s="309"/>
      <c r="K415" s="309"/>
      <c r="L415" s="404">
        <f t="shared" si="98"/>
        <v>0</v>
      </c>
      <c r="M415" s="409"/>
      <c r="N415" s="412"/>
      <c r="O415" s="736"/>
      <c r="P415" s="1"/>
      <c r="Q415" s="1"/>
      <c r="R415" s="1"/>
      <c r="S415" s="1"/>
      <c r="T415" s="1"/>
      <c r="U415" s="1"/>
      <c r="V415" s="1"/>
      <c r="W415" s="1"/>
      <c r="AA415" s="329" t="str">
        <f>IF(L415+N415&gt;L209,"Error",IF(L415+N415&gt;ROUND(16*12*$M$6,-3),"Error","OK"))</f>
        <v>OK</v>
      </c>
      <c r="AH415" s="354" t="str">
        <f>IF(OR(AA415="ERROR"),CONCATENATE(" El valor ingresado supera los montos permitidos para el concepto: ",E415," de la Hoja 3 Fila  ",A415),"")</f>
        <v/>
      </c>
    </row>
    <row r="416" spans="1:34" ht="33.75" customHeight="1">
      <c r="A416" s="352">
        <f t="shared" si="90"/>
        <v>416</v>
      </c>
      <c r="B416" s="1327"/>
      <c r="C416" s="1182"/>
      <c r="D416" s="1101"/>
      <c r="E416" s="1103" t="s">
        <v>822</v>
      </c>
      <c r="F416" s="1047"/>
      <c r="G416" s="1048"/>
      <c r="H416" s="650"/>
      <c r="I416" s="650"/>
      <c r="J416" s="650"/>
      <c r="K416" s="650"/>
      <c r="L416" s="404">
        <f t="shared" si="98"/>
        <v>0</v>
      </c>
      <c r="M416" s="401"/>
      <c r="N416" s="361"/>
      <c r="O416" s="1"/>
      <c r="P416" s="1"/>
      <c r="Q416" s="1"/>
      <c r="R416" s="1"/>
      <c r="S416" s="1"/>
      <c r="T416" s="1"/>
      <c r="U416" s="1"/>
      <c r="V416" s="1"/>
      <c r="W416" s="1"/>
      <c r="AA416" s="378" t="str">
        <f>IF(L416+N416&gt;L211,"Error","OK")</f>
        <v>OK</v>
      </c>
      <c r="AH416" s="354" t="str">
        <f>IF(OR(AA416="ERROR"),CONCATENATE(" El valor ingresado supera los montos permitidos para el concepto: ",E416," de la Hoja 3 Fila  ",A416),"")</f>
        <v/>
      </c>
    </row>
    <row r="417" spans="1:51" ht="29.25" customHeight="1">
      <c r="A417" s="352">
        <f t="shared" si="90"/>
        <v>417</v>
      </c>
      <c r="B417" s="1327"/>
      <c r="C417" s="1182"/>
      <c r="D417" s="1101"/>
      <c r="E417" s="1103" t="s">
        <v>879</v>
      </c>
      <c r="F417" s="1047"/>
      <c r="G417" s="1048"/>
      <c r="H417" s="651"/>
      <c r="I417" s="651"/>
      <c r="J417" s="651">
        <v>90669</v>
      </c>
      <c r="K417" s="651"/>
      <c r="L417" s="404">
        <f t="shared" si="98"/>
        <v>90669</v>
      </c>
      <c r="M417" s="401"/>
      <c r="N417" s="361"/>
      <c r="O417" s="735"/>
      <c r="P417" s="1"/>
      <c r="Q417" s="1"/>
      <c r="R417" s="1"/>
      <c r="S417" s="1"/>
      <c r="T417" s="1"/>
      <c r="U417" s="1"/>
      <c r="V417" s="1"/>
      <c r="W417" s="1"/>
      <c r="AA417" s="413" t="str">
        <f>IF(L417+N417&gt;L212,"Error","Ok")</f>
        <v>Ok</v>
      </c>
      <c r="AH417" s="407" t="str">
        <f>IF(OR(AA417="ERROR"),CONCATENATE(" El valor ingresado supera los montos permitidos para el concepto: ",E417," de la Hoja 3 Fila  ",A417),"")</f>
        <v/>
      </c>
    </row>
    <row r="418" spans="1:51" ht="29.25" customHeight="1">
      <c r="A418" s="352">
        <f>A417+1</f>
        <v>418</v>
      </c>
      <c r="B418" s="1327"/>
      <c r="C418" s="1182"/>
      <c r="D418" s="1101"/>
      <c r="E418" s="1205" t="s">
        <v>1744</v>
      </c>
      <c r="F418" s="1206"/>
      <c r="G418" s="1207"/>
      <c r="H418" s="776"/>
      <c r="I418" s="776"/>
      <c r="J418" s="776"/>
      <c r="K418" s="776"/>
      <c r="L418" s="544">
        <v>24262</v>
      </c>
      <c r="M418" s="777"/>
      <c r="N418" s="778"/>
      <c r="O418" s="1393" t="s">
        <v>1764</v>
      </c>
      <c r="P418" s="1393"/>
      <c r="Q418" s="1393"/>
      <c r="R418" s="1393"/>
      <c r="S418" s="1393"/>
      <c r="T418" s="1393"/>
      <c r="U418" s="1393"/>
      <c r="V418" s="1393"/>
      <c r="W418" s="785"/>
      <c r="X418" s="785"/>
      <c r="Y418" s="785"/>
      <c r="Z418" s="785"/>
      <c r="AA418" s="784" t="str">
        <f>IF(ROUND(L418,-3)&gt;ROUND(240*$M$6,-3),"Error","OK")</f>
        <v>OK</v>
      </c>
      <c r="AB418" s="785"/>
      <c r="AC418" s="785"/>
      <c r="AD418" s="785"/>
      <c r="AE418" s="785"/>
      <c r="AF418" s="785"/>
      <c r="AG418" s="785"/>
      <c r="AH418" s="785" t="str">
        <f>IF(OR(AA418="ERROR"),CONCATENATE("El valor ingresado supera los montos permitidos para el concepto: ",E418," de la Hoja 3 Fila  ",A418),"")</f>
        <v/>
      </c>
      <c r="AI418" s="785"/>
      <c r="AJ418" s="785"/>
      <c r="AK418" s="785"/>
      <c r="AL418" s="785"/>
      <c r="AM418" s="785"/>
      <c r="AN418" s="785"/>
      <c r="AO418" s="785"/>
      <c r="AP418" s="785"/>
      <c r="AQ418" s="785"/>
      <c r="AR418" s="785"/>
      <c r="AS418" s="785"/>
      <c r="AT418" s="785"/>
      <c r="AU418" s="785"/>
      <c r="AV418" s="785"/>
      <c r="AW418" s="785"/>
      <c r="AX418" s="785"/>
      <c r="AY418" s="785"/>
    </row>
    <row r="419" spans="1:51" ht="33.75" customHeight="1">
      <c r="A419" s="352">
        <f t="shared" si="90"/>
        <v>419</v>
      </c>
      <c r="B419" s="1327"/>
      <c r="C419" s="1182"/>
      <c r="D419" s="1102"/>
      <c r="E419" s="1103" t="s">
        <v>930</v>
      </c>
      <c r="F419" s="1047"/>
      <c r="G419" s="1048"/>
      <c r="H419" s="650"/>
      <c r="I419" s="650"/>
      <c r="J419" s="650"/>
      <c r="K419" s="650"/>
      <c r="L419" s="404">
        <f t="shared" si="98"/>
        <v>0</v>
      </c>
      <c r="M419" s="409"/>
      <c r="N419" s="364"/>
      <c r="O419" s="1" t="s">
        <v>986</v>
      </c>
      <c r="P419" s="1"/>
      <c r="Q419" s="1"/>
      <c r="R419" s="1"/>
      <c r="S419" s="1"/>
      <c r="T419" s="1"/>
      <c r="U419" s="1"/>
      <c r="V419" s="1"/>
      <c r="W419" s="1"/>
      <c r="AA419" s="334"/>
      <c r="AH419" s="411" t="str">
        <f>IF(OR(AA419="ERROR"),CONCATENATE(" El valor ingresado supera los montos permitidos para el concepto: ",E419," de la Hoja 3 Fila  ",A419),"")</f>
        <v/>
      </c>
    </row>
    <row r="420" spans="1:51" ht="33.75" customHeight="1">
      <c r="A420" s="352">
        <f t="shared" si="90"/>
        <v>420</v>
      </c>
      <c r="B420" s="1327"/>
      <c r="C420" s="1182"/>
      <c r="D420" s="1208" t="s">
        <v>720</v>
      </c>
      <c r="E420" s="1209"/>
      <c r="F420" s="1209"/>
      <c r="G420" s="1210"/>
      <c r="H420" s="414">
        <f>SUM(H421:H440)</f>
        <v>6384782</v>
      </c>
      <c r="I420" s="414">
        <f>SUM(I421:I440)</f>
        <v>0</v>
      </c>
      <c r="J420" s="414">
        <f>SUM(J421:J440)</f>
        <v>0</v>
      </c>
      <c r="K420" s="414">
        <f>SUM(K421:K440)</f>
        <v>0</v>
      </c>
      <c r="L420" s="403">
        <f t="shared" si="98"/>
        <v>6384782</v>
      </c>
      <c r="M420" s="414">
        <f>SUM(M421:M440)</f>
        <v>0</v>
      </c>
      <c r="N420" s="414">
        <f>SUM(N421:N440)</f>
        <v>0</v>
      </c>
      <c r="O420" s="1"/>
      <c r="P420" s="1"/>
      <c r="Q420" s="1"/>
      <c r="R420" s="1"/>
      <c r="S420" s="1"/>
      <c r="T420" s="1"/>
      <c r="U420" s="1"/>
      <c r="V420" s="1"/>
      <c r="W420" s="1"/>
      <c r="AA420" s="334"/>
      <c r="AH420" s="354" t="str">
        <f>IF(OR(AA420="ERROR",AB420="ERROR",AC420="ERROR",AD420="ERROR",AE420="ERROR",AF420="ERROR"),CONCATENATE("Error en el concepto ",D420," de la Hoja 3 Fila  ",A420),"")</f>
        <v/>
      </c>
    </row>
    <row r="421" spans="1:51" ht="28.5" customHeight="1">
      <c r="A421" s="352">
        <f t="shared" si="90"/>
        <v>421</v>
      </c>
      <c r="B421" s="1327"/>
      <c r="C421" s="1182"/>
      <c r="D421" s="1338"/>
      <c r="E421" s="1094" t="s">
        <v>721</v>
      </c>
      <c r="F421" s="1047"/>
      <c r="G421" s="1048"/>
      <c r="H421" s="650"/>
      <c r="I421" s="650"/>
      <c r="J421" s="309"/>
      <c r="K421" s="415"/>
      <c r="L421" s="404">
        <f t="shared" si="98"/>
        <v>0</v>
      </c>
      <c r="M421" s="309"/>
      <c r="N421" s="356"/>
      <c r="O421" s="1"/>
      <c r="P421" s="1"/>
      <c r="Q421" s="1"/>
      <c r="R421" s="1"/>
      <c r="S421" s="1"/>
      <c r="T421" s="1"/>
      <c r="U421" s="1"/>
      <c r="V421" s="1"/>
      <c r="W421" s="1"/>
      <c r="AH421" s="354" t="str">
        <f>IF(OR(AA421="ERROR",AB421="ERROR",AC421="ERROR",AD421="ERROR",AE421="ERROR",AF421="ERROR"),CONCATENATE("Error en el concepto ",E421," de la Hoja 3 Fila  ",A421),"")</f>
        <v/>
      </c>
    </row>
    <row r="422" spans="1:51" ht="33.75" customHeight="1">
      <c r="A422" s="352">
        <f t="shared" si="90"/>
        <v>422</v>
      </c>
      <c r="B422" s="1327"/>
      <c r="C422" s="1182"/>
      <c r="D422" s="1339"/>
      <c r="E422" s="1094" t="s">
        <v>734</v>
      </c>
      <c r="F422" s="1047"/>
      <c r="G422" s="1048"/>
      <c r="H422" s="650"/>
      <c r="I422" s="309"/>
      <c r="J422" s="309"/>
      <c r="K422" s="415"/>
      <c r="L422" s="404">
        <f t="shared" si="98"/>
        <v>0</v>
      </c>
      <c r="M422" s="309"/>
      <c r="N422" s="762"/>
      <c r="O422" s="1"/>
      <c r="P422" s="1"/>
      <c r="Q422" s="1"/>
      <c r="R422" s="1"/>
      <c r="S422" s="1"/>
      <c r="T422" s="1"/>
      <c r="U422" s="1"/>
      <c r="V422" s="1"/>
      <c r="W422" s="1"/>
      <c r="AA422" s="378" t="str">
        <f>IF(L422+N422&gt;0,IF(L654&lt;=0,"Error","Ok"),"Ok")</f>
        <v>Ok</v>
      </c>
      <c r="AH422" s="354" t="str">
        <f>IF(OR(AA422="ERROR"),CONCATENATE(" El valor ingresado supera los montos permitidos para el concepto: ",E422," de la Hoja 3 Fila  ",A422),"")</f>
        <v/>
      </c>
    </row>
    <row r="423" spans="1:51" ht="33.75" customHeight="1">
      <c r="A423" s="352">
        <f t="shared" si="90"/>
        <v>423</v>
      </c>
      <c r="B423" s="1327"/>
      <c r="C423" s="1182"/>
      <c r="D423" s="1339"/>
      <c r="E423" s="1094" t="s">
        <v>794</v>
      </c>
      <c r="F423" s="1047"/>
      <c r="G423" s="1048"/>
      <c r="H423" s="650"/>
      <c r="I423" s="309"/>
      <c r="J423" s="309"/>
      <c r="K423" s="415"/>
      <c r="L423" s="404">
        <f t="shared" si="98"/>
        <v>0</v>
      </c>
      <c r="M423" s="309"/>
      <c r="N423" s="762"/>
      <c r="O423" s="1"/>
      <c r="P423" s="1"/>
      <c r="Q423" s="1"/>
      <c r="R423" s="1"/>
      <c r="S423" s="1"/>
      <c r="T423" s="1"/>
      <c r="U423" s="1"/>
      <c r="V423" s="1"/>
      <c r="W423" s="1"/>
      <c r="AA423" s="378" t="str">
        <f>IF(L423+N423&gt;0,IF(L653&lt;=0,"Error","Ok"),"Ok")</f>
        <v>Ok</v>
      </c>
      <c r="AH423" s="354" t="str">
        <f>IF(OR(AA423="ERROR"),CONCATENATE("Error en el concepto ",E423," de la Hoja 3 Fila  ",A423),"")</f>
        <v/>
      </c>
    </row>
    <row r="424" spans="1:51" ht="33.75" customHeight="1">
      <c r="A424" s="352">
        <f t="shared" si="90"/>
        <v>424</v>
      </c>
      <c r="B424" s="1327"/>
      <c r="C424" s="1182"/>
      <c r="D424" s="1339"/>
      <c r="E424" s="1094" t="s">
        <v>830</v>
      </c>
      <c r="F424" s="1047"/>
      <c r="G424" s="1048"/>
      <c r="H424" s="309"/>
      <c r="I424" s="309"/>
      <c r="J424" s="309"/>
      <c r="K424" s="416"/>
      <c r="L424" s="404">
        <f t="shared" si="98"/>
        <v>0</v>
      </c>
      <c r="M424" s="650"/>
      <c r="N424" s="417"/>
      <c r="O424" s="1"/>
      <c r="P424" s="1"/>
      <c r="Q424" s="1"/>
      <c r="R424" s="1"/>
      <c r="S424" s="1"/>
      <c r="T424" s="1"/>
      <c r="U424" s="1"/>
      <c r="V424" s="1"/>
      <c r="W424" s="1"/>
      <c r="AA424" s="378" t="str">
        <f>IF(M424&gt;ROUND(1000*$M$6*12,-3),"Error","Ok")</f>
        <v>Ok</v>
      </c>
      <c r="AH424" s="354" t="str">
        <f>IF(OR(AA424="ERROR"),CONCATENATE(" El valor ingresado supera los montos permitidos para el concepto: ",E424," de la Hoja 3 Fila  ",A424),"")</f>
        <v/>
      </c>
    </row>
    <row r="425" spans="1:51" ht="33.75" customHeight="1">
      <c r="A425" s="352">
        <f t="shared" si="90"/>
        <v>425</v>
      </c>
      <c r="B425" s="1327"/>
      <c r="C425" s="1182"/>
      <c r="D425" s="1339"/>
      <c r="E425" s="1094" t="s">
        <v>801</v>
      </c>
      <c r="F425" s="1047"/>
      <c r="G425" s="1048"/>
      <c r="H425" s="309"/>
      <c r="I425" s="309"/>
      <c r="J425" s="309"/>
      <c r="K425" s="416"/>
      <c r="L425" s="404">
        <f>H425+I425+J425+K425</f>
        <v>0</v>
      </c>
      <c r="M425" s="650"/>
      <c r="N425" s="417"/>
      <c r="O425" s="1"/>
      <c r="P425" s="735"/>
      <c r="Q425" s="1"/>
      <c r="R425" s="1"/>
      <c r="S425" s="1"/>
      <c r="T425" s="1"/>
      <c r="U425" s="1"/>
      <c r="V425" s="1"/>
      <c r="W425" s="1"/>
      <c r="AA425" s="378" t="str">
        <f>IF(M425&gt;0,IF(OR(M425&gt;ROUND(1000*$M$6*$L$656,-3),L656&lt;=0),"Error","Ok"),"Ok")</f>
        <v>Ok</v>
      </c>
      <c r="AH425" s="354" t="str">
        <f>IF(OR(AA425="ERROR"),CONCATENATE(" El valor ingresado supera los montos permitidos para el concepto: ",E425," de la Hoja 3 Fila  ",A425),"")</f>
        <v/>
      </c>
    </row>
    <row r="426" spans="1:51" ht="33.75" customHeight="1">
      <c r="A426" s="352">
        <f t="shared" ref="A426:A489" si="99">A425+1</f>
        <v>426</v>
      </c>
      <c r="B426" s="1327"/>
      <c r="C426" s="1182"/>
      <c r="D426" s="1339"/>
      <c r="E426" s="1094" t="s">
        <v>729</v>
      </c>
      <c r="F426" s="1047"/>
      <c r="G426" s="1048"/>
      <c r="H426" s="650"/>
      <c r="I426" s="650"/>
      <c r="J426" s="650"/>
      <c r="K426" s="653"/>
      <c r="L426" s="404">
        <f t="shared" si="98"/>
        <v>0</v>
      </c>
      <c r="M426" s="309"/>
      <c r="N426" s="361"/>
      <c r="O426" s="737"/>
      <c r="P426" s="1"/>
      <c r="Q426" s="1"/>
      <c r="R426" s="1"/>
      <c r="S426" s="1"/>
      <c r="T426" s="1"/>
      <c r="U426" s="1"/>
      <c r="V426" s="1"/>
      <c r="W426" s="1"/>
      <c r="AA426" s="418" t="str">
        <f>IF(L426+L428&gt;(L378+M378+L128+L407+L592)*0.3,"Error",IF(L426+L428&gt;ROUND(3800*$M$6,-3),"Error","Ok"))</f>
        <v>Ok</v>
      </c>
      <c r="AH426" s="354" t="str">
        <f>IF(OR(AA426="ERROR",AB426="ERROR",AC426="ERROR",AD426="ERROR",AE426="ERROR",AF426="ERROR"),CONCATENATE(" El valor de aportes de pensiones y cuentas AFC no puede ser superior al ingreso tributario L128+L378+M378+L407+L590 o a 3800 UVT de la Hoja 3 Fila  ",A426),"")</f>
        <v/>
      </c>
    </row>
    <row r="427" spans="1:51" ht="33.75" customHeight="1">
      <c r="A427" s="352">
        <f t="shared" si="99"/>
        <v>427</v>
      </c>
      <c r="B427" s="1327"/>
      <c r="C427" s="1182"/>
      <c r="D427" s="1339"/>
      <c r="E427" s="1094" t="s">
        <v>730</v>
      </c>
      <c r="F427" s="1047"/>
      <c r="G427" s="1048"/>
      <c r="H427" s="309"/>
      <c r="I427" s="402"/>
      <c r="J427" s="650"/>
      <c r="K427" s="416"/>
      <c r="L427" s="404">
        <f t="shared" si="98"/>
        <v>0</v>
      </c>
      <c r="M427" s="309"/>
      <c r="N427" s="356"/>
      <c r="O427" s="419"/>
      <c r="P427" s="1"/>
      <c r="Q427" s="1"/>
      <c r="R427" s="1"/>
      <c r="S427" s="1"/>
      <c r="T427" s="1"/>
      <c r="U427" s="1"/>
      <c r="V427" s="1"/>
      <c r="W427" s="1"/>
      <c r="AA427" s="419"/>
      <c r="AH427" s="354"/>
    </row>
    <row r="428" spans="1:51" ht="27" customHeight="1">
      <c r="A428" s="352">
        <f t="shared" si="99"/>
        <v>428</v>
      </c>
      <c r="B428" s="1327"/>
      <c r="C428" s="1182"/>
      <c r="D428" s="1339"/>
      <c r="E428" s="1094" t="s">
        <v>722</v>
      </c>
      <c r="F428" s="1047"/>
      <c r="G428" s="1048"/>
      <c r="H428" s="650"/>
      <c r="I428" s="650"/>
      <c r="J428" s="650"/>
      <c r="K428" s="653"/>
      <c r="L428" s="404">
        <f t="shared" si="98"/>
        <v>0</v>
      </c>
      <c r="M428" s="650"/>
      <c r="N428" s="364"/>
      <c r="O428" s="419"/>
      <c r="P428" s="419"/>
      <c r="Q428" s="1"/>
      <c r="R428" s="1"/>
      <c r="S428" s="1"/>
      <c r="T428" s="1"/>
      <c r="U428" s="1"/>
      <c r="V428" s="1"/>
      <c r="W428" s="1"/>
      <c r="AA428" s="418" t="str">
        <f>IF(L426+L428&gt;(L378+M378+L128+L407+L592)*0.3,"Error",IF(L426+L428&gt;ROUND(3800*$M$6,-3),"Error","Ok"))</f>
        <v>Ok</v>
      </c>
      <c r="AH428" s="420" t="str">
        <f>IF(OR(AA428="ERROR",AB428="ERROR",AC428="ERROR",AD428="ERROR",AE428="ERROR",AF428="ERROR"),CONCATENATE(" El valor de aportes de pensiones y cuentas AFC no puede ser superior al ingreso tributario L128+L378+M378+L407+L590 o a 3800 UVT de la Hoja 3 Fila  ",A428),"")</f>
        <v/>
      </c>
    </row>
    <row r="429" spans="1:51" ht="27.75" customHeight="1">
      <c r="A429" s="352">
        <f t="shared" si="99"/>
        <v>429</v>
      </c>
      <c r="B429" s="1327"/>
      <c r="C429" s="1182"/>
      <c r="D429" s="1339"/>
      <c r="E429" s="1094" t="s">
        <v>732</v>
      </c>
      <c r="F429" s="1047"/>
      <c r="G429" s="1048"/>
      <c r="H429" s="309"/>
      <c r="I429" s="402"/>
      <c r="J429" s="650"/>
      <c r="K429" s="416"/>
      <c r="L429" s="404">
        <f t="shared" si="98"/>
        <v>0</v>
      </c>
      <c r="M429" s="309"/>
      <c r="N429" s="356"/>
      <c r="O429" s="419"/>
      <c r="P429" s="1"/>
      <c r="Q429" s="1"/>
      <c r="R429" s="1"/>
      <c r="S429" s="1"/>
      <c r="T429" s="1"/>
      <c r="U429" s="1"/>
      <c r="V429" s="1"/>
      <c r="W429" s="1"/>
      <c r="AA429" s="419"/>
      <c r="AH429" s="354"/>
    </row>
    <row r="430" spans="1:51" ht="28.5" customHeight="1">
      <c r="A430" s="352">
        <f t="shared" si="99"/>
        <v>430</v>
      </c>
      <c r="B430" s="1327"/>
      <c r="C430" s="1182"/>
      <c r="D430" s="1339"/>
      <c r="E430" s="1094" t="s">
        <v>757</v>
      </c>
      <c r="F430" s="1047"/>
      <c r="G430" s="1048"/>
      <c r="H430" s="652"/>
      <c r="I430" s="309"/>
      <c r="J430" s="309"/>
      <c r="K430" s="416"/>
      <c r="L430" s="404">
        <f t="shared" si="98"/>
        <v>0</v>
      </c>
      <c r="M430" s="309"/>
      <c r="N430" s="356"/>
      <c r="O430" s="419"/>
      <c r="W430" s="1"/>
      <c r="AA430" s="419"/>
      <c r="AH430" s="354"/>
    </row>
    <row r="431" spans="1:51" ht="32.25" customHeight="1">
      <c r="A431" s="352">
        <f t="shared" si="99"/>
        <v>431</v>
      </c>
      <c r="B431" s="1327"/>
      <c r="C431" s="1182"/>
      <c r="D431" s="1339"/>
      <c r="E431" s="1094" t="s">
        <v>723</v>
      </c>
      <c r="F431" s="1047"/>
      <c r="G431" s="1048"/>
      <c r="H431" s="650"/>
      <c r="I431" s="650"/>
      <c r="J431" s="309"/>
      <c r="K431" s="416"/>
      <c r="L431" s="404">
        <f t="shared" si="98"/>
        <v>0</v>
      </c>
      <c r="M431" s="309"/>
      <c r="N431" s="356"/>
      <c r="O431" s="419"/>
      <c r="W431" s="1"/>
      <c r="AA431" s="419"/>
      <c r="AH431" s="354"/>
    </row>
    <row r="432" spans="1:51" ht="35.25" customHeight="1">
      <c r="A432" s="352">
        <f t="shared" si="99"/>
        <v>432</v>
      </c>
      <c r="B432" s="1327"/>
      <c r="C432" s="1182"/>
      <c r="D432" s="1339"/>
      <c r="E432" s="1094" t="s">
        <v>844</v>
      </c>
      <c r="F432" s="1047"/>
      <c r="G432" s="1048"/>
      <c r="H432" s="309"/>
      <c r="I432" s="309"/>
      <c r="J432" s="402"/>
      <c r="K432" s="653"/>
      <c r="L432" s="404">
        <f t="shared" si="98"/>
        <v>0</v>
      </c>
      <c r="M432" s="309"/>
      <c r="N432" s="417"/>
      <c r="O432" s="419"/>
      <c r="W432" s="1"/>
      <c r="AA432" s="419"/>
      <c r="AH432" s="354"/>
    </row>
    <row r="433" spans="1:44" ht="35.25" customHeight="1">
      <c r="A433" s="352">
        <f t="shared" si="99"/>
        <v>433</v>
      </c>
      <c r="B433" s="1327"/>
      <c r="C433" s="1182"/>
      <c r="D433" s="1339"/>
      <c r="E433" s="1094" t="s">
        <v>843</v>
      </c>
      <c r="F433" s="1047"/>
      <c r="G433" s="1048"/>
      <c r="H433" s="309"/>
      <c r="I433" s="309"/>
      <c r="J433" s="402"/>
      <c r="K433" s="653"/>
      <c r="L433" s="404">
        <f t="shared" si="98"/>
        <v>0</v>
      </c>
      <c r="M433" s="309"/>
      <c r="N433" s="417"/>
      <c r="O433" s="419"/>
      <c r="W433" s="1"/>
      <c r="AA433" s="419"/>
      <c r="AH433" s="354"/>
    </row>
    <row r="434" spans="1:44" ht="43.5" customHeight="1">
      <c r="A434" s="352">
        <f t="shared" si="99"/>
        <v>434</v>
      </c>
      <c r="B434" s="1327"/>
      <c r="C434" s="1182"/>
      <c r="D434" s="1339"/>
      <c r="E434" s="1094" t="s">
        <v>826</v>
      </c>
      <c r="F434" s="1047"/>
      <c r="G434" s="1048"/>
      <c r="H434" s="650"/>
      <c r="I434" s="309"/>
      <c r="J434" s="309"/>
      <c r="K434" s="416"/>
      <c r="L434" s="404">
        <f t="shared" si="98"/>
        <v>0</v>
      </c>
      <c r="M434" s="309"/>
      <c r="N434" s="417"/>
      <c r="O434" s="419"/>
      <c r="W434" s="1"/>
      <c r="AA434" s="419"/>
      <c r="AH434" s="354"/>
    </row>
    <row r="435" spans="1:44" ht="45" customHeight="1">
      <c r="A435" s="352">
        <f t="shared" si="99"/>
        <v>435</v>
      </c>
      <c r="B435" s="1327"/>
      <c r="C435" s="1182"/>
      <c r="D435" s="1339"/>
      <c r="E435" s="1094" t="s">
        <v>827</v>
      </c>
      <c r="F435" s="1047"/>
      <c r="G435" s="1048"/>
      <c r="H435" s="650"/>
      <c r="I435" s="309"/>
      <c r="J435" s="309"/>
      <c r="K435" s="416"/>
      <c r="L435" s="404">
        <f t="shared" si="98"/>
        <v>0</v>
      </c>
      <c r="M435" s="309"/>
      <c r="N435" s="417"/>
      <c r="O435" s="419"/>
      <c r="Q435" s="371"/>
      <c r="W435" s="1"/>
      <c r="AA435" s="419"/>
      <c r="AH435" s="354"/>
    </row>
    <row r="436" spans="1:44" ht="35.25" customHeight="1">
      <c r="A436" s="352">
        <f t="shared" si="99"/>
        <v>436</v>
      </c>
      <c r="B436" s="1327"/>
      <c r="C436" s="1182"/>
      <c r="D436" s="1339"/>
      <c r="E436" s="1094" t="s">
        <v>828</v>
      </c>
      <c r="F436" s="1047"/>
      <c r="G436" s="1048"/>
      <c r="H436" s="650"/>
      <c r="I436" s="309"/>
      <c r="J436" s="309"/>
      <c r="K436" s="416"/>
      <c r="L436" s="404">
        <f t="shared" si="98"/>
        <v>0</v>
      </c>
      <c r="M436" s="309"/>
      <c r="N436" s="417"/>
      <c r="O436" s="410"/>
      <c r="Q436" s="327"/>
      <c r="W436" s="808">
        <f>M445</f>
        <v>15591079</v>
      </c>
      <c r="AA436" s="410"/>
      <c r="AH436" s="354"/>
    </row>
    <row r="437" spans="1:44" ht="27" customHeight="1">
      <c r="A437" s="352">
        <f t="shared" si="99"/>
        <v>437</v>
      </c>
      <c r="B437" s="1327"/>
      <c r="C437" s="1182"/>
      <c r="D437" s="1339"/>
      <c r="E437" s="1094" t="s">
        <v>786</v>
      </c>
      <c r="F437" s="1047"/>
      <c r="G437" s="1048"/>
      <c r="H437" s="650"/>
      <c r="I437" s="650"/>
      <c r="J437" s="650"/>
      <c r="K437" s="653"/>
      <c r="L437" s="404">
        <f t="shared" si="98"/>
        <v>0</v>
      </c>
      <c r="M437" s="650"/>
      <c r="N437" s="361"/>
      <c r="O437" s="419"/>
      <c r="P437" s="371"/>
      <c r="Q437" s="421"/>
      <c r="W437" s="1"/>
      <c r="AA437" s="419"/>
      <c r="AH437" s="354"/>
    </row>
    <row r="438" spans="1:44" ht="26.25" customHeight="1">
      <c r="A438" s="352">
        <f t="shared" si="99"/>
        <v>438</v>
      </c>
      <c r="B438" s="1327"/>
      <c r="C438" s="1182"/>
      <c r="D438" s="1339"/>
      <c r="E438" s="1219" t="s">
        <v>749</v>
      </c>
      <c r="F438" s="1128"/>
      <c r="G438" s="631" t="s">
        <v>796</v>
      </c>
      <c r="H438" s="309"/>
      <c r="I438" s="402"/>
      <c r="J438" s="650"/>
      <c r="K438" s="653"/>
      <c r="L438" s="404">
        <f t="shared" si="98"/>
        <v>0</v>
      </c>
      <c r="M438" s="309"/>
      <c r="N438" s="361"/>
      <c r="O438" s="419"/>
      <c r="P438" s="371"/>
      <c r="Q438" s="422"/>
      <c r="W438" s="1"/>
      <c r="AA438" s="419"/>
      <c r="AH438" s="354"/>
    </row>
    <row r="439" spans="1:44" ht="26.25" customHeight="1">
      <c r="A439" s="352">
        <f t="shared" si="99"/>
        <v>439</v>
      </c>
      <c r="B439" s="1327"/>
      <c r="C439" s="1182"/>
      <c r="D439" s="1339"/>
      <c r="E439" s="1220"/>
      <c r="F439" s="1221"/>
      <c r="G439" s="631" t="s">
        <v>797</v>
      </c>
      <c r="H439" s="309"/>
      <c r="I439" s="402"/>
      <c r="J439" s="650"/>
      <c r="K439" s="653"/>
      <c r="L439" s="404">
        <f t="shared" si="98"/>
        <v>0</v>
      </c>
      <c r="M439" s="309"/>
      <c r="N439" s="361"/>
      <c r="O439" s="419" t="s">
        <v>986</v>
      </c>
      <c r="W439" s="1"/>
      <c r="AA439" s="419"/>
      <c r="AH439" s="354"/>
    </row>
    <row r="440" spans="1:44" ht="27" customHeight="1">
      <c r="A440" s="352">
        <f t="shared" si="99"/>
        <v>440</v>
      </c>
      <c r="B440" s="1327"/>
      <c r="C440" s="1182"/>
      <c r="D440" s="1339"/>
      <c r="E440" s="1094" t="s">
        <v>724</v>
      </c>
      <c r="F440" s="1047"/>
      <c r="G440" s="1048"/>
      <c r="H440" s="650">
        <v>6384782</v>
      </c>
      <c r="I440" s="650"/>
      <c r="J440" s="309"/>
      <c r="K440" s="416"/>
      <c r="L440" s="404">
        <f t="shared" si="98"/>
        <v>6384782</v>
      </c>
      <c r="M440" s="309"/>
      <c r="N440" s="417"/>
      <c r="P440" s="423" t="s">
        <v>986</v>
      </c>
      <c r="Q440" s="424"/>
      <c r="R440" s="424"/>
      <c r="W440" s="1"/>
      <c r="AA440" s="425" t="str">
        <f>IF(OR(H440="",H440=0),"Ok",IF(H440&gt;(H378+H379+H380+H381-H382-H396-H397-H411-H413-H414-H415-H421-H422-H423-H426-H428-H430-H431-H434-H435-H436-H437)*0.25,"Error",IF(H440&gt;ROUND(790*$M$6,-3),"Error","Ok")))</f>
        <v>Ok</v>
      </c>
      <c r="AB440" s="786" t="str">
        <f>IF(OR(I440="",I440=0),"Ok",IF(I440&gt;(I378+I379+I380+I381-I382-I396-I397-I411-I413-I414-I415-I421-I422-I423-I426-I428-I430-I431-I434-I435-I436-I437)*0.25,"Error",IF(I440&gt;ROUND(790*$M$6,-3),"Error","Ok")))</f>
        <v>Ok</v>
      </c>
      <c r="AC440" s="786" t="str">
        <f>IF(AND(I396+I397&gt;0,I440&gt;0),"ERROR","OK")</f>
        <v>OK</v>
      </c>
      <c r="AH440" s="354" t="str">
        <f>IF(OR(AA440="ERROR"),CONCATENATE(" El valor ingresado supera los montos permitidos para el concepto:",E440," de la Hoja 3 Fila  ",A440),"")</f>
        <v/>
      </c>
    </row>
    <row r="441" spans="1:44" ht="24" hidden="1" customHeight="1">
      <c r="A441" s="352">
        <f t="shared" si="99"/>
        <v>441</v>
      </c>
      <c r="B441" s="1327"/>
      <c r="C441" s="1182"/>
      <c r="D441" s="1340"/>
      <c r="E441" s="1398" t="s">
        <v>847</v>
      </c>
      <c r="F441" s="1399"/>
      <c r="G441" s="1400"/>
      <c r="H441" s="426">
        <f>H422+H424+H425+H426+H427+H428+H429+H431+H436+H437+H440</f>
        <v>6384782</v>
      </c>
      <c r="I441" s="426">
        <f>I422+I424+I425+I426+I427+I428+I429+I431+I436+I437+I440</f>
        <v>0</v>
      </c>
      <c r="J441" s="426">
        <f>J422+J424+J425+J426+J427+J428+J429+J431+J436+J437+J440</f>
        <v>0</v>
      </c>
      <c r="K441" s="426">
        <f>K422+K424+K425+K426+K427+K428+K429+K431+K436+K437+K440</f>
        <v>0</v>
      </c>
      <c r="L441" s="427">
        <f>+H441+I441+J441+K441</f>
        <v>6384782</v>
      </c>
      <c r="M441" s="426">
        <f>M422+M424+M425+M426+M427+M428+M429+M431+M436+M437+M440</f>
        <v>0</v>
      </c>
      <c r="N441" s="428">
        <f>N422+N424+N425+N426+N427+N428+N429+N431+N436+N437+N440</f>
        <v>0</v>
      </c>
      <c r="O441" s="334" t="s">
        <v>986</v>
      </c>
      <c r="P441" s="731"/>
      <c r="Q441" s="731"/>
      <c r="R441" s="731"/>
      <c r="S441" s="1"/>
      <c r="T441" s="1"/>
      <c r="U441" s="1"/>
      <c r="V441" s="1"/>
      <c r="W441" s="1"/>
      <c r="AA441" s="410"/>
      <c r="AH441" s="354"/>
    </row>
    <row r="442" spans="1:44" ht="24.75" hidden="1" customHeight="1">
      <c r="A442" s="352">
        <f t="shared" si="99"/>
        <v>442</v>
      </c>
      <c r="B442" s="1327"/>
      <c r="C442" s="1182"/>
      <c r="D442" s="1341"/>
      <c r="E442" s="1398" t="s">
        <v>848</v>
      </c>
      <c r="F442" s="1399"/>
      <c r="G442" s="1400"/>
      <c r="H442" s="426">
        <f>H421+H423+H430+H432+H433+H434+H435+H438+H439</f>
        <v>0</v>
      </c>
      <c r="I442" s="426">
        <f>I421+I423+I430+I432+I433+I434+I435+I438+I439</f>
        <v>0</v>
      </c>
      <c r="J442" s="426">
        <f>J421+J423+J430+J432+J433+J434+J435+J438+J439</f>
        <v>0</v>
      </c>
      <c r="K442" s="426">
        <f>K421+K423+K430+K432+K433+K434+K435+K438+K439</f>
        <v>0</v>
      </c>
      <c r="L442" s="427">
        <f>H442+I442+J442+K442</f>
        <v>0</v>
      </c>
      <c r="M442" s="426">
        <f>M421+M423+M430+M432+M433+M434+M435+M438+M439</f>
        <v>0</v>
      </c>
      <c r="N442" s="428">
        <f>N421+N423+N430+N432+N433+N434+N435+N438+N439</f>
        <v>0</v>
      </c>
      <c r="P442" s="732"/>
      <c r="Q442" s="732"/>
      <c r="R442" s="732"/>
      <c r="S442" s="1"/>
      <c r="T442" s="732"/>
      <c r="U442" s="1"/>
      <c r="V442" s="1"/>
      <c r="W442" s="1"/>
      <c r="AA442" s="429"/>
      <c r="AH442" s="354"/>
    </row>
    <row r="443" spans="1:44" ht="27" customHeight="1">
      <c r="A443" s="352">
        <f t="shared" si="99"/>
        <v>443</v>
      </c>
      <c r="B443" s="1327"/>
      <c r="C443" s="1182"/>
      <c r="D443" s="1198" t="s">
        <v>735</v>
      </c>
      <c r="E443" s="1199"/>
      <c r="F443" s="1199"/>
      <c r="G443" s="1200"/>
      <c r="H443" s="430">
        <f>H410+H420</f>
        <v>6384782</v>
      </c>
      <c r="I443" s="430">
        <f>I410+I420</f>
        <v>0</v>
      </c>
      <c r="J443" s="430">
        <f>J410+J420</f>
        <v>90669</v>
      </c>
      <c r="K443" s="430">
        <f>K410+K420</f>
        <v>0</v>
      </c>
      <c r="L443" s="431">
        <f>H443+I443+J443+K443+L412+L418</f>
        <v>6499713</v>
      </c>
      <c r="M443" s="430">
        <f>M410+M420</f>
        <v>0</v>
      </c>
      <c r="N443" s="430">
        <f>N410+N420</f>
        <v>0</v>
      </c>
      <c r="P443" s="1"/>
      <c r="Q443" s="432"/>
      <c r="R443" s="432"/>
      <c r="S443" s="432"/>
      <c r="T443" s="432"/>
      <c r="U443" s="432"/>
      <c r="V443" s="432"/>
      <c r="W443" s="1"/>
      <c r="AA443" s="378">
        <f>ROUND(IF((L395+N395-L442-N442+L438)*0.4+L442+N442&lt;=ROUND(5040*$M$6,-3)+L442+N442,(L395+N395-L442-N442+L438)*0.4+L442+N442,ROUND(5040*$M$6,-3)+L442+N442),0)</f>
        <v>15566817</v>
      </c>
      <c r="AB443" s="378" t="str">
        <f>IF(H410+H420&gt;H395+H399,"Error","Ok")</f>
        <v>Ok</v>
      </c>
      <c r="AC443" s="378" t="str">
        <f>IF(I410+I420&gt;I395+I399,"Error","Ok")</f>
        <v>Ok</v>
      </c>
      <c r="AD443" s="378" t="str">
        <f>IF(J410+J420&gt;J395+J399,"Error","Ok")</f>
        <v>Ok</v>
      </c>
      <c r="AE443" s="378" t="str">
        <f>IF(K410+K420&gt;K395+K399,"Error","Ok")</f>
        <v>Ok</v>
      </c>
      <c r="AF443" s="378" t="str">
        <f>IF(M410+M420&gt;M395+M399,"Error","Ok")</f>
        <v>Ok</v>
      </c>
      <c r="AG443" s="378" t="str">
        <f>IF(M410+M420&gt;M395+M399,"Error","Ok")</f>
        <v>Ok</v>
      </c>
      <c r="AH443" s="354" t="str">
        <f>IF(OR(AB443="ERROR",AC443="ERROR",AD443="ERROR",AE443="ERROR",AF443="ERROR"),CONCATENATE(" Las rentas exentas no pueden ser mayores a la renta líquida de cada renta o cedula más las rentas pasivas del exterior de la Hoja 3 Fila  ",A443),"")</f>
        <v/>
      </c>
    </row>
    <row r="444" spans="1:44" ht="36.75" customHeight="1">
      <c r="A444" s="352">
        <f t="shared" si="99"/>
        <v>444</v>
      </c>
      <c r="B444" s="1327"/>
      <c r="C444" s="1182"/>
      <c r="D444" s="1164" t="s">
        <v>736</v>
      </c>
      <c r="E444" s="1165"/>
      <c r="F444" s="1165"/>
      <c r="G444" s="1166"/>
      <c r="H444" s="426">
        <f>ROUND(IF(H398+H399&lt;=0,0,IF($L$443=0,0,IF($M$445&gt;=H443,IF(H443&gt;=H398+H399,H398+H399,H443),IF($M$445&gt;=H398+H399,H398+H399,$M$445)))),0)</f>
        <v>6384782</v>
      </c>
      <c r="I444" s="426">
        <f>ROUND(IF(I398+I399&lt;=0,0,IF($L$443=0,0,IF($M$445&gt;=I443,IF(I443&gt;=I398+I399,I398+I399,I443),IF($M$445&gt;=I398+I399,I398+I399,$M$445)))),0)</f>
        <v>0</v>
      </c>
      <c r="J444" s="426">
        <f>ROUND(IF(J398+J399&lt;=0,0,IF($L$443=0,0,IF($M$445&gt;=J443,IF(J443&gt;=J398+J399,J398+J399,J443),IF($M$445&gt;=J398+J399,J398+J399,$M$445)))),0)</f>
        <v>90669</v>
      </c>
      <c r="K444" s="426">
        <f>ROUND(IF(K398+K399&lt;=0,0,IF($L$443=0,0,IF($M$445&gt;=K443,IF(K443&gt;=K398+K399,K398+K399,K443),IF($M$445&gt;=K398+K399,K398+K399,$M$445)))),0)</f>
        <v>0</v>
      </c>
      <c r="L444" s="427">
        <f>H444+I444+J444+K444+L412+L418</f>
        <v>6499713</v>
      </c>
      <c r="M444" s="426">
        <f>M443</f>
        <v>0</v>
      </c>
      <c r="N444" s="426">
        <f>ROUND(IF(N398+N399&lt;=0,0, IF(M445-H444-I444-J444&lt;=0,0,IF(N443&gt;=M445-H444-I444-J444,IF(M445-H444-I444-J444&gt;=N398+N399,N398+N399,M445-H444-I444-J444),IF(N443&gt;=N398+N399,N398+N399,N443)))),0)</f>
        <v>0</v>
      </c>
      <c r="P444" s="1"/>
      <c r="Q444" s="432"/>
      <c r="R444" s="432"/>
      <c r="S444" s="432"/>
      <c r="T444" s="432"/>
      <c r="U444" s="1"/>
      <c r="V444" s="1"/>
      <c r="W444" s="1"/>
      <c r="AA444" s="378" t="str">
        <f>IF(L444&gt;M445,"Error","Ok")</f>
        <v>Ok</v>
      </c>
      <c r="AH444" s="354" t="str">
        <f>IF(OR(AA444="ERROR"),CONCATENATE(" Las rentas exentas y deducciones imputables limitadas de la cédula general ubicada en la celda L442 no pueden exceder de: ",M445,", determinado de conformidad con el numeral 3 del artículo 336 del ET y el DUR 1625 de 2016.  Hoja 3 Fila  ",A444),"")</f>
        <v/>
      </c>
    </row>
    <row r="445" spans="1:44" ht="28.5" customHeight="1">
      <c r="A445" s="352">
        <f t="shared" si="99"/>
        <v>445</v>
      </c>
      <c r="B445" s="1327"/>
      <c r="C445" s="1182"/>
      <c r="D445" s="1164" t="s">
        <v>790</v>
      </c>
      <c r="E445" s="1165"/>
      <c r="F445" s="1165"/>
      <c r="G445" s="1166"/>
      <c r="H445" s="433"/>
      <c r="I445" s="433"/>
      <c r="J445" s="433"/>
      <c r="K445" s="433"/>
      <c r="L445" s="404">
        <f>IF(L443&gt;L444,L420/L443*L444,L420)</f>
        <v>6384782</v>
      </c>
      <c r="M445" s="763">
        <f>ROUND(IF((L395+N395-L442-N442+L438)*0.4+L412+L418+L442+N442&lt;=ROUND(1340*$M$6,-3)+L412+L418+L442+N442,(L395+N395-L442-N442+L438)*0.4+L412+L418+L442+N442,ROUND(1340*$M$6,-3)+L412+L418+L442+N442),0)</f>
        <v>15591079</v>
      </c>
      <c r="N445" s="361"/>
      <c r="P445" s="1"/>
      <c r="Q445" s="1"/>
      <c r="R445" s="1"/>
      <c r="S445" s="1"/>
      <c r="T445" s="1"/>
      <c r="U445" s="1"/>
      <c r="V445" s="1"/>
      <c r="W445" s="1"/>
      <c r="AA445" s="334"/>
      <c r="AH445" s="354"/>
    </row>
    <row r="446" spans="1:44" ht="33.75" customHeight="1">
      <c r="A446" s="352">
        <f t="shared" si="99"/>
        <v>446</v>
      </c>
      <c r="B446" s="1327"/>
      <c r="C446" s="1182"/>
      <c r="D446" s="1184" t="s">
        <v>815</v>
      </c>
      <c r="E446" s="1185"/>
      <c r="F446" s="1185"/>
      <c r="G446" s="1186"/>
      <c r="H446" s="363">
        <f>IF(H395-H396-H397+H399-H444&gt;0,H395-H396-H397+H399-H444,0)</f>
        <v>19245018</v>
      </c>
      <c r="I446" s="363">
        <f>IF(I395-I396-I397+I399-I444&gt;0,I395-I396-I397+I399-I444,0)</f>
        <v>0</v>
      </c>
      <c r="J446" s="363">
        <f>IF(J395-J396-J397+J399-J444&gt;0,J395-J396-J397+J399-J444,0)</f>
        <v>13196573</v>
      </c>
      <c r="K446" s="363">
        <f>IF(K395-K396-K397+K399-K444&gt;0,K395-K396-K397+K399-K444,0)</f>
        <v>0</v>
      </c>
      <c r="L446" s="381">
        <f>+H446+I446+J446+K446</f>
        <v>32441591</v>
      </c>
      <c r="M446" s="363">
        <f>IF(M395-M396-M397+M399-M444&gt;0,M395-M396-M397+M399-M444,0)</f>
        <v>0</v>
      </c>
      <c r="N446" s="363">
        <f>IF(N395-N396-N397+N399-N444&gt;0,N395-N396-N397+N399-N444,0)</f>
        <v>0</v>
      </c>
      <c r="P446" s="1"/>
      <c r="Q446" s="1"/>
      <c r="R446" s="1"/>
      <c r="S446" s="1"/>
      <c r="T446" s="1"/>
      <c r="U446" s="1"/>
      <c r="V446" s="1"/>
      <c r="W446" s="1"/>
      <c r="AA446" s="418" t="str">
        <f>IF(L446+M446+N446-L447-M447-N447&gt;=0,IF(L573=L446+M446+N446-L447-M447-N447,"Ok","Error"),"Ok")</f>
        <v>Ok</v>
      </c>
      <c r="AB446" s="400" t="str">
        <f>IF(H444+I444+L412&gt;H398+I398,"ERROR","OK")</f>
        <v>OK</v>
      </c>
      <c r="AH446" s="354" t="str">
        <f>IF(AA446="ERROR",CONCATENATE(" El valor de la renta líquida ordinaria del ejercicio y la perdida liquida del ejercicio, filas 446 y 447, no coincide con el valor de la renta líquida obtenida después de la clasificación de las diferencias, celda L573.  Hoja 3 Fila  ",A446),IF(AB446="ERROR",CONCATENATE("La suma de H444+I444+L412, no puede ser superior a la suma de H398+I398. Hoja 3 Fila  ",A446),""))</f>
        <v/>
      </c>
      <c r="AI446" s="354"/>
    </row>
    <row r="447" spans="1:44" ht="33.75" customHeight="1">
      <c r="A447" s="352">
        <f t="shared" si="99"/>
        <v>447</v>
      </c>
      <c r="B447" s="1327"/>
      <c r="C447" s="1182"/>
      <c r="D447" s="1184" t="s">
        <v>719</v>
      </c>
      <c r="E447" s="1185"/>
      <c r="F447" s="1185"/>
      <c r="G447" s="1186"/>
      <c r="H447" s="434"/>
      <c r="I447" s="363">
        <f>IF(I396+I397-I395-I399&gt;0,I396+I397-I395-I399,0)</f>
        <v>0</v>
      </c>
      <c r="J447" s="363">
        <f>IF(J396+J397-J395-J399&gt;0,J396+J397-J395-J399,0)</f>
        <v>0</v>
      </c>
      <c r="K447" s="363">
        <f>IF(K396+K397-K395-K399&gt;0,K396+K397-K395-K399,0)</f>
        <v>0</v>
      </c>
      <c r="L447" s="381">
        <f>H447+I447+J447+K447</f>
        <v>0</v>
      </c>
      <c r="M447" s="434"/>
      <c r="N447" s="363">
        <f>IF(N396+N397-N395-N399&gt;0,N396+N397-N395-N399,0)</f>
        <v>0</v>
      </c>
      <c r="P447" s="1"/>
      <c r="Q447" s="1"/>
      <c r="R447" s="1"/>
      <c r="S447" s="1"/>
      <c r="T447" s="1"/>
      <c r="U447" s="1"/>
      <c r="V447" s="1"/>
      <c r="W447" s="1"/>
      <c r="AA447" s="418" t="str">
        <f>IF(L446+M446+N446-L447-M447-N447&gt;=0,"Ok",IF(L574=L447+M447+N447-L446-M446-N446,"Ok","Error"))</f>
        <v>Ok</v>
      </c>
      <c r="AH447" s="354" t="str">
        <f>IF(OR(AA447="ERROR"),CONCATENATE(" El valor de la renta líquida ordinaria del ejercicio y la perdida liquida del ejercicio, filas 446 y 447, no coincide con el valor de la perdida líquida obtenida después de la clasificación de las diferencias, celda L574.  Hoja 3 Fila  ",A447),"")</f>
        <v/>
      </c>
    </row>
    <row r="448" spans="1:44" ht="33.75" customHeight="1">
      <c r="A448" s="352">
        <f t="shared" si="99"/>
        <v>448</v>
      </c>
      <c r="B448" s="1327"/>
      <c r="C448" s="1182"/>
      <c r="D448" s="1163" t="s">
        <v>881</v>
      </c>
      <c r="E448" s="1112"/>
      <c r="F448" s="1113"/>
      <c r="G448" s="630" t="s">
        <v>205</v>
      </c>
      <c r="H448" s="309"/>
      <c r="I448" s="650"/>
      <c r="J448" s="650"/>
      <c r="K448" s="650"/>
      <c r="L448" s="653"/>
      <c r="M448" s="309"/>
      <c r="N448" s="670"/>
      <c r="O448" s="1392" t="s">
        <v>1803</v>
      </c>
      <c r="P448" s="1392"/>
      <c r="Q448" s="1392"/>
      <c r="R448" s="1392"/>
      <c r="S448" s="1392"/>
      <c r="T448" s="1392"/>
      <c r="U448" s="1392"/>
      <c r="V448" s="1392"/>
      <c r="W448" s="1392"/>
      <c r="X448" s="1392"/>
      <c r="Y448" s="1392"/>
      <c r="Z448" s="1392"/>
      <c r="AA448" s="418" t="str">
        <f>IF(L448&gt;L446-H448-I448-J448-K448-L412-L418,"Error","Ok")</f>
        <v>Ok</v>
      </c>
      <c r="AB448" s="418" t="str">
        <f>IF(H448&gt;H446,"Error","Ok")</f>
        <v>Ok</v>
      </c>
      <c r="AC448" s="418" t="str">
        <f>IF(I448&gt;I446,"Error","Ok")</f>
        <v>Ok</v>
      </c>
      <c r="AD448" s="418" t="str">
        <f>IF(J448&gt;J446,"Error","Ok")</f>
        <v>Ok</v>
      </c>
      <c r="AE448" s="418" t="str">
        <f>IF(K448&gt;K446,"Error","Ok")</f>
        <v>Ok</v>
      </c>
      <c r="AF448" s="418" t="str">
        <f>IF(OR(M448&gt;M446,N448&gt;N446),"Error","Ok")</f>
        <v>Ok</v>
      </c>
      <c r="AG448" s="418"/>
      <c r="AH448" s="354" t="str">
        <f>IF(OR(AA448="ERROR",AB448="ERROR",AC448="ERROR",AD448="ERROR",AE448="ERROR",AF448="ERROR"),CONCATENATE(" El valor a compensar no puede ser mayor que L446-H448-I448-J448-K448-L412-L418) ",A446),IF((AG448="ERROR"),CONCATENATE("El valor a compensar no puede ser superior a las Pérdidas Fiscales Hoja 4 fila 448"),""))</f>
        <v/>
      </c>
      <c r="AI448" s="822"/>
      <c r="AJ448" s="822"/>
      <c r="AK448" s="822"/>
      <c r="AL448" s="822"/>
      <c r="AM448" s="822"/>
      <c r="AN448" s="822"/>
      <c r="AO448" s="822"/>
      <c r="AP448" s="822"/>
      <c r="AQ448" s="822"/>
      <c r="AR448" s="822"/>
    </row>
    <row r="449" spans="1:44" ht="33.75" customHeight="1">
      <c r="A449" s="352">
        <f t="shared" si="99"/>
        <v>449</v>
      </c>
      <c r="B449" s="1327"/>
      <c r="C449" s="1182"/>
      <c r="D449" s="1153"/>
      <c r="E449" s="1154"/>
      <c r="F449" s="1155"/>
      <c r="G449" s="630" t="s">
        <v>206</v>
      </c>
      <c r="H449" s="309"/>
      <c r="I449" s="309"/>
      <c r="J449" s="309"/>
      <c r="K449" s="318"/>
      <c r="L449" s="653"/>
      <c r="M449" s="309"/>
      <c r="N449" s="670"/>
      <c r="O449" s="1392"/>
      <c r="P449" s="1392"/>
      <c r="Q449" s="1392"/>
      <c r="R449" s="1392"/>
      <c r="S449" s="1392"/>
      <c r="T449" s="1392"/>
      <c r="U449" s="1392"/>
      <c r="V449" s="1392"/>
      <c r="W449" s="1392"/>
      <c r="X449" s="1392"/>
      <c r="Y449" s="1392"/>
      <c r="Z449" s="1392"/>
      <c r="AA449" s="418" t="str">
        <f>IF(L449&gt;H457+I457+J457+K457+N457-L448,"Error","Ok")</f>
        <v>Ok</v>
      </c>
      <c r="AB449" s="418" t="str">
        <f>IF(L449&gt;'H4 (Impuesto Diferido)'!D110,"ERROR","OK")</f>
        <v>OK</v>
      </c>
      <c r="AC449" s="822"/>
      <c r="AD449" s="822"/>
      <c r="AE449" s="822"/>
      <c r="AF449" s="822"/>
      <c r="AG449" s="822"/>
      <c r="AH449" s="354" t="str">
        <f>IF((AA449="ERROR"),CONCATENATE(" El valor a compensar no puede ser mayor que el valor de la sumatoria de la renta líquida cedular (fila 457).  Hoja 3 Fila  ",A457),IF((AB449="ERROR"),CONCATENATE("El valor a compensar no puede ser superior al valor registrado en la Hoja 4 Hoja 3 Fila  ",A449),""))</f>
        <v/>
      </c>
      <c r="AI449" s="822"/>
      <c r="AJ449" s="822"/>
      <c r="AK449" s="822"/>
      <c r="AL449" s="822"/>
      <c r="AM449" s="822"/>
      <c r="AN449" s="822"/>
      <c r="AO449" s="822"/>
      <c r="AP449" s="822"/>
      <c r="AQ449" s="822"/>
      <c r="AR449" s="822"/>
    </row>
    <row r="450" spans="1:44" ht="39" customHeight="1">
      <c r="A450" s="352">
        <f t="shared" si="99"/>
        <v>450</v>
      </c>
      <c r="B450" s="1327"/>
      <c r="C450" s="1182"/>
      <c r="D450" s="1181" t="s">
        <v>725</v>
      </c>
      <c r="E450" s="1158"/>
      <c r="F450" s="1158"/>
      <c r="G450" s="1159"/>
      <c r="H450" s="310">
        <f t="shared" ref="H450:N450" si="100">SUM(H451:H456)</f>
        <v>0</v>
      </c>
      <c r="I450" s="310">
        <f t="shared" si="100"/>
        <v>0</v>
      </c>
      <c r="J450" s="310">
        <f t="shared" si="100"/>
        <v>0</v>
      </c>
      <c r="K450" s="310">
        <f t="shared" si="100"/>
        <v>0</v>
      </c>
      <c r="L450" s="310">
        <f t="shared" si="100"/>
        <v>0</v>
      </c>
      <c r="M450" s="309">
        <f t="shared" si="100"/>
        <v>0</v>
      </c>
      <c r="N450" s="309">
        <f t="shared" si="100"/>
        <v>0</v>
      </c>
      <c r="O450" s="1392"/>
      <c r="P450" s="1392"/>
      <c r="Q450" s="1392"/>
      <c r="R450" s="1392"/>
      <c r="S450" s="1392"/>
      <c r="T450" s="1392"/>
      <c r="U450" s="1392"/>
      <c r="V450" s="1392"/>
      <c r="W450" s="1392"/>
      <c r="X450" s="1392"/>
      <c r="Y450" s="1392"/>
      <c r="Z450" s="1392"/>
      <c r="AA450" s="822"/>
      <c r="AB450" s="822"/>
      <c r="AC450" s="822"/>
      <c r="AD450" s="822"/>
      <c r="AE450" s="822"/>
      <c r="AF450" s="822"/>
      <c r="AG450" s="822"/>
      <c r="AH450" s="354"/>
      <c r="AI450" s="822"/>
      <c r="AJ450" s="822"/>
      <c r="AK450" s="822"/>
      <c r="AL450" s="822"/>
      <c r="AM450" s="822"/>
      <c r="AN450" s="822"/>
      <c r="AO450" s="822"/>
      <c r="AP450" s="822"/>
      <c r="AQ450" s="822"/>
      <c r="AR450" s="822"/>
    </row>
    <row r="451" spans="1:44" ht="33.75" customHeight="1">
      <c r="A451" s="352">
        <f t="shared" si="99"/>
        <v>451</v>
      </c>
      <c r="B451" s="1327"/>
      <c r="C451" s="1182"/>
      <c r="D451" s="1335"/>
      <c r="E451" s="1094" t="s">
        <v>858</v>
      </c>
      <c r="F451" s="1047"/>
      <c r="G451" s="1048"/>
      <c r="H451" s="309"/>
      <c r="I451" s="309"/>
      <c r="J451" s="309"/>
      <c r="K451" s="309"/>
      <c r="L451" s="310">
        <f>L118-N451</f>
        <v>0</v>
      </c>
      <c r="M451" s="309"/>
      <c r="N451" s="673"/>
      <c r="O451" s="1392"/>
      <c r="P451" s="1392"/>
      <c r="Q451" s="1392"/>
      <c r="R451" s="1392"/>
      <c r="S451" s="1392"/>
      <c r="T451" s="1392"/>
      <c r="U451" s="1392"/>
      <c r="V451" s="1392"/>
      <c r="W451" s="1392"/>
      <c r="X451" s="1392"/>
      <c r="Y451" s="1392"/>
      <c r="Z451" s="1392"/>
      <c r="AA451" s="822"/>
      <c r="AB451" s="822"/>
      <c r="AC451" s="822"/>
      <c r="AD451" s="822"/>
      <c r="AE451" s="822"/>
      <c r="AF451" s="822"/>
      <c r="AG451" s="822"/>
      <c r="AH451" s="354"/>
      <c r="AI451" s="822"/>
      <c r="AJ451" s="822"/>
      <c r="AK451" s="822"/>
      <c r="AL451" s="822"/>
      <c r="AM451" s="822"/>
      <c r="AN451" s="822"/>
      <c r="AO451" s="822"/>
      <c r="AP451" s="822"/>
      <c r="AQ451" s="822"/>
      <c r="AR451" s="822"/>
    </row>
    <row r="452" spans="1:44" ht="33.75" customHeight="1">
      <c r="A452" s="352">
        <f t="shared" si="99"/>
        <v>452</v>
      </c>
      <c r="B452" s="1327"/>
      <c r="C452" s="1182"/>
      <c r="D452" s="1336"/>
      <c r="E452" s="1094" t="s">
        <v>859</v>
      </c>
      <c r="F452" s="1047"/>
      <c r="G452" s="1048"/>
      <c r="H452" s="309"/>
      <c r="I452" s="309"/>
      <c r="J452" s="309"/>
      <c r="K452" s="309"/>
      <c r="L452" s="650"/>
      <c r="M452" s="309"/>
      <c r="N452" s="674"/>
      <c r="O452" s="1392"/>
      <c r="P452" s="1392"/>
      <c r="Q452" s="1392"/>
      <c r="R452" s="1392"/>
      <c r="S452" s="1392"/>
      <c r="T452" s="1392"/>
      <c r="U452" s="1392"/>
      <c r="V452" s="1392"/>
      <c r="W452" s="1392"/>
      <c r="X452" s="1392"/>
      <c r="Y452" s="1392"/>
      <c r="Z452" s="1392"/>
      <c r="AA452" s="824"/>
      <c r="AB452" s="824"/>
      <c r="AC452" s="822"/>
      <c r="AD452" s="822"/>
      <c r="AE452" s="822"/>
      <c r="AF452" s="822"/>
      <c r="AG452" s="822"/>
      <c r="AH452" s="354"/>
      <c r="AI452" s="822"/>
      <c r="AJ452" s="822"/>
      <c r="AK452" s="822"/>
      <c r="AL452" s="822"/>
      <c r="AM452" s="822"/>
      <c r="AN452" s="822"/>
      <c r="AO452" s="822"/>
      <c r="AP452" s="822"/>
      <c r="AQ452" s="822"/>
      <c r="AR452" s="822"/>
    </row>
    <row r="453" spans="1:44" ht="33.75" customHeight="1">
      <c r="A453" s="352">
        <f>A452+1</f>
        <v>453</v>
      </c>
      <c r="B453" s="1327"/>
      <c r="C453" s="1182"/>
      <c r="D453" s="1336"/>
      <c r="E453" s="1094" t="s">
        <v>1745</v>
      </c>
      <c r="F453" s="1047"/>
      <c r="G453" s="1048"/>
      <c r="H453" s="309"/>
      <c r="I453" s="309"/>
      <c r="J453" s="309"/>
      <c r="K453" s="309"/>
      <c r="L453" s="650"/>
      <c r="M453" s="309"/>
      <c r="N453" s="674"/>
      <c r="O453" s="1392"/>
      <c r="P453" s="1392"/>
      <c r="Q453" s="1392"/>
      <c r="R453" s="1392"/>
      <c r="S453" s="1392"/>
      <c r="T453" s="1392"/>
      <c r="U453" s="1392"/>
      <c r="V453" s="1392"/>
      <c r="W453" s="1392"/>
      <c r="X453" s="1392"/>
      <c r="Y453" s="1392"/>
      <c r="Z453" s="1392"/>
      <c r="AA453" s="821"/>
      <c r="AB453" s="821"/>
      <c r="AC453" s="823"/>
      <c r="AD453" s="823"/>
      <c r="AE453" s="823"/>
      <c r="AF453" s="823"/>
      <c r="AG453" s="823"/>
      <c r="AH453" s="354"/>
      <c r="AI453" s="823"/>
      <c r="AJ453" s="823"/>
      <c r="AK453" s="823"/>
      <c r="AL453" s="823"/>
      <c r="AM453" s="823"/>
      <c r="AN453" s="823"/>
      <c r="AO453" s="823"/>
      <c r="AP453" s="823"/>
      <c r="AQ453" s="823"/>
      <c r="AR453" s="823"/>
    </row>
    <row r="454" spans="1:44" ht="33.75" customHeight="1">
      <c r="A454" s="352">
        <f t="shared" si="99"/>
        <v>454</v>
      </c>
      <c r="B454" s="1327"/>
      <c r="C454" s="1182"/>
      <c r="D454" s="1336"/>
      <c r="E454" s="1094" t="s">
        <v>816</v>
      </c>
      <c r="F454" s="1047"/>
      <c r="G454" s="1048"/>
      <c r="H454" s="309"/>
      <c r="I454" s="309"/>
      <c r="J454" s="309"/>
      <c r="K454" s="309"/>
      <c r="L454" s="650"/>
      <c r="M454" s="309"/>
      <c r="N454" s="670"/>
      <c r="O454" s="1392"/>
      <c r="P454" s="1392"/>
      <c r="Q454" s="1392"/>
      <c r="R454" s="1392"/>
      <c r="S454" s="1392"/>
      <c r="T454" s="1392"/>
      <c r="U454" s="1392"/>
      <c r="V454" s="1392"/>
      <c r="W454" s="1392"/>
      <c r="X454" s="1392"/>
      <c r="Y454" s="1392"/>
      <c r="Z454" s="1392"/>
      <c r="AA454" s="821"/>
      <c r="AB454" s="821"/>
      <c r="AC454" s="821"/>
      <c r="AD454" s="821"/>
      <c r="AE454" s="821"/>
      <c r="AF454" s="821"/>
      <c r="AG454" s="821"/>
      <c r="AH454" s="354"/>
      <c r="AI454" s="821"/>
      <c r="AJ454" s="821"/>
      <c r="AK454" s="821"/>
      <c r="AL454" s="821"/>
      <c r="AM454" s="821"/>
      <c r="AN454" s="821"/>
      <c r="AO454" s="821"/>
      <c r="AP454" s="821"/>
      <c r="AQ454" s="821"/>
      <c r="AR454" s="821"/>
    </row>
    <row r="455" spans="1:44" ht="33.75" customHeight="1">
      <c r="A455" s="352">
        <f t="shared" si="99"/>
        <v>455</v>
      </c>
      <c r="B455" s="1327"/>
      <c r="C455" s="1182"/>
      <c r="D455" s="1336"/>
      <c r="E455" s="1094" t="s">
        <v>860</v>
      </c>
      <c r="F455" s="1047"/>
      <c r="G455" s="1048"/>
      <c r="H455" s="309"/>
      <c r="I455" s="309"/>
      <c r="J455" s="309"/>
      <c r="K455" s="309"/>
      <c r="L455" s="650"/>
      <c r="M455" s="309"/>
      <c r="N455" s="670"/>
      <c r="O455" s="1392"/>
      <c r="P455" s="1392"/>
      <c r="Q455" s="1392"/>
      <c r="R455" s="1392"/>
      <c r="S455" s="1392"/>
      <c r="T455" s="1392"/>
      <c r="U455" s="1392"/>
      <c r="V455" s="1392"/>
      <c r="W455" s="1392"/>
      <c r="X455" s="1392"/>
      <c r="Y455" s="1392"/>
      <c r="Z455" s="1392"/>
      <c r="AA455" s="334"/>
      <c r="AH455" s="354"/>
    </row>
    <row r="456" spans="1:44" ht="33.75" customHeight="1">
      <c r="A456" s="352">
        <f t="shared" si="99"/>
        <v>456</v>
      </c>
      <c r="B456" s="1327"/>
      <c r="C456" s="1182"/>
      <c r="D456" s="1337"/>
      <c r="E456" s="1094" t="s">
        <v>726</v>
      </c>
      <c r="F456" s="1047"/>
      <c r="G456" s="1048"/>
      <c r="H456" s="309"/>
      <c r="I456" s="309"/>
      <c r="J456" s="309"/>
      <c r="K456" s="309"/>
      <c r="L456" s="650"/>
      <c r="M456" s="309"/>
      <c r="N456" s="670"/>
      <c r="P456" s="371"/>
      <c r="W456" s="1"/>
      <c r="AA456" s="334"/>
      <c r="AH456" s="354"/>
    </row>
    <row r="457" spans="1:44" ht="33.75" customHeight="1">
      <c r="A457" s="352">
        <f t="shared" si="99"/>
        <v>457</v>
      </c>
      <c r="B457" s="1328"/>
      <c r="C457" s="1183"/>
      <c r="D457" s="1179" t="s">
        <v>727</v>
      </c>
      <c r="E457" s="1168"/>
      <c r="F457" s="1168"/>
      <c r="G457" s="1169"/>
      <c r="H457" s="381">
        <f>IF(H446=0,H450,H446-H448-H449+H450)</f>
        <v>19245018</v>
      </c>
      <c r="I457" s="381">
        <f>IF(I446=0,I450,I446-I448-I449+I450)</f>
        <v>0</v>
      </c>
      <c r="J457" s="381">
        <f>IF(J446=0,J450,J446-J448-J449+J450)</f>
        <v>13196573</v>
      </c>
      <c r="K457" s="381">
        <f>IF(K446=0,K450,K446-K448-K449+K450)</f>
        <v>0</v>
      </c>
      <c r="L457" s="395">
        <f>IF(L446=0,L450,H457+I457+J457+K457-L448-L449+L450-L412-L418)</f>
        <v>32417329</v>
      </c>
      <c r="M457" s="381">
        <f>IF(M446=0,M450,M446-M448-M449+M450)</f>
        <v>0</v>
      </c>
      <c r="N457" s="381">
        <f>IF(N446=0,N450,N446-N448-N449+N450)</f>
        <v>0</v>
      </c>
      <c r="O457" s="435"/>
      <c r="W457" s="1"/>
      <c r="AA457" s="435"/>
      <c r="AH457" s="354"/>
    </row>
    <row r="458" spans="1:44" ht="44.25" customHeight="1">
      <c r="A458" s="352">
        <f t="shared" si="99"/>
        <v>458</v>
      </c>
      <c r="B458" s="1345" t="s">
        <v>621</v>
      </c>
      <c r="C458" s="1346"/>
      <c r="D458" s="1346"/>
      <c r="E458" s="1346"/>
      <c r="F458" s="1346"/>
      <c r="G458" s="1346"/>
      <c r="H458" s="1346"/>
      <c r="I458" s="1346"/>
      <c r="J458" s="1346"/>
      <c r="K458" s="1346"/>
      <c r="L458" s="1347"/>
      <c r="M458" s="410"/>
      <c r="P458" s="371"/>
      <c r="AA458" s="334"/>
      <c r="AH458" s="354"/>
    </row>
    <row r="459" spans="1:44" ht="34.5" customHeight="1">
      <c r="A459" s="352">
        <f t="shared" si="99"/>
        <v>459</v>
      </c>
      <c r="B459" s="1096" t="s">
        <v>107</v>
      </c>
      <c r="C459" s="1097"/>
      <c r="D459" s="1098"/>
      <c r="E459" s="1098"/>
      <c r="F459" s="1098"/>
      <c r="G459" s="1098"/>
      <c r="H459" s="1099"/>
      <c r="I459" s="1099"/>
      <c r="J459" s="1099"/>
      <c r="K459" s="1099"/>
      <c r="L459" s="1100"/>
      <c r="N459" s="436"/>
      <c r="O459" s="437"/>
      <c r="X459" s="334"/>
      <c r="Y459" s="334"/>
      <c r="Z459" s="334"/>
      <c r="AA459" s="437"/>
      <c r="AH459" s="354"/>
    </row>
    <row r="460" spans="1:44" ht="54.75" customHeight="1">
      <c r="A460" s="352">
        <f t="shared" si="99"/>
        <v>460</v>
      </c>
      <c r="B460" s="1332"/>
      <c r="C460" s="1167" t="s">
        <v>360</v>
      </c>
      <c r="D460" s="1168"/>
      <c r="E460" s="1168"/>
      <c r="F460" s="1168"/>
      <c r="G460" s="1168"/>
      <c r="H460" s="1168"/>
      <c r="I460" s="1168"/>
      <c r="J460" s="1169"/>
      <c r="K460" s="438" t="s">
        <v>305</v>
      </c>
      <c r="L460" s="439" t="s">
        <v>306</v>
      </c>
      <c r="M460" s="440"/>
      <c r="N460" s="436"/>
      <c r="O460" s="437"/>
      <c r="X460" s="334"/>
      <c r="Y460" s="334"/>
      <c r="Z460" s="334"/>
      <c r="AA460" s="437"/>
      <c r="AH460" s="354"/>
    </row>
    <row r="461" spans="1:44" ht="24" customHeight="1">
      <c r="A461" s="352">
        <f t="shared" si="99"/>
        <v>461</v>
      </c>
      <c r="B461" s="1333"/>
      <c r="C461" s="1170" t="s">
        <v>882</v>
      </c>
      <c r="D461" s="1170"/>
      <c r="E461" s="1171"/>
      <c r="F461" s="1171"/>
      <c r="G461" s="1171"/>
      <c r="H461" s="441"/>
      <c r="I461" s="442"/>
      <c r="J461" s="443"/>
      <c r="K461" s="444"/>
      <c r="L461" s="444">
        <f>SUM(L462:L473)</f>
        <v>14027651</v>
      </c>
      <c r="M461" s="440"/>
      <c r="N461" s="445"/>
      <c r="O461" s="446"/>
      <c r="X461" s="334"/>
      <c r="Y461" s="334"/>
      <c r="Z461" s="334"/>
      <c r="AA461" s="446"/>
      <c r="AH461" s="354"/>
    </row>
    <row r="462" spans="1:44" ht="23.25" customHeight="1">
      <c r="A462" s="352">
        <f t="shared" si="99"/>
        <v>462</v>
      </c>
      <c r="B462" s="1333"/>
      <c r="C462" s="1175"/>
      <c r="D462" s="1094" t="s">
        <v>175</v>
      </c>
      <c r="E462" s="1047"/>
      <c r="F462" s="1047"/>
      <c r="G462" s="1048"/>
      <c r="H462" s="441"/>
      <c r="I462" s="442"/>
      <c r="J462" s="443"/>
      <c r="K462" s="447"/>
      <c r="L462" s="310">
        <f>H382+I382+J382+K382+M382+N382</f>
        <v>7552200</v>
      </c>
      <c r="M462" s="448"/>
      <c r="N462" s="311"/>
      <c r="O462" s="321"/>
      <c r="X462" s="334"/>
      <c r="Y462" s="334"/>
      <c r="Z462" s="334"/>
      <c r="AA462" s="321"/>
      <c r="AH462" s="354"/>
    </row>
    <row r="463" spans="1:44" ht="32.25" customHeight="1">
      <c r="A463" s="352">
        <f t="shared" si="99"/>
        <v>463</v>
      </c>
      <c r="B463" s="1333"/>
      <c r="C463" s="1084"/>
      <c r="D463" s="1094" t="s">
        <v>601</v>
      </c>
      <c r="E463" s="1047"/>
      <c r="F463" s="1047"/>
      <c r="G463" s="1048"/>
      <c r="H463" s="441"/>
      <c r="I463" s="442"/>
      <c r="J463" s="443"/>
      <c r="K463" s="447"/>
      <c r="L463" s="310">
        <f>H78+I78</f>
        <v>0</v>
      </c>
      <c r="M463" s="311"/>
      <c r="N463" s="311"/>
      <c r="O463" s="321"/>
      <c r="X463" s="334"/>
      <c r="Y463" s="334"/>
      <c r="Z463" s="334"/>
      <c r="AA463" s="321"/>
      <c r="AH463" s="354"/>
    </row>
    <row r="464" spans="1:44" ht="29.25" customHeight="1">
      <c r="A464" s="352">
        <f t="shared" si="99"/>
        <v>464</v>
      </c>
      <c r="B464" s="1333"/>
      <c r="C464" s="1084"/>
      <c r="D464" s="1094" t="s">
        <v>736</v>
      </c>
      <c r="E464" s="1047"/>
      <c r="F464" s="1047"/>
      <c r="G464" s="1048"/>
      <c r="H464" s="441"/>
      <c r="I464" s="442"/>
      <c r="J464" s="443"/>
      <c r="K464" s="447"/>
      <c r="L464" s="310">
        <f>H444+I444+J444+K444+M444+N444</f>
        <v>6475451</v>
      </c>
      <c r="M464" s="311"/>
      <c r="N464" s="322"/>
      <c r="O464" s="321"/>
      <c r="X464" s="334"/>
      <c r="Y464" s="334"/>
      <c r="Z464" s="334"/>
      <c r="AA464" s="321"/>
      <c r="AH464" s="354"/>
    </row>
    <row r="465" spans="1:34" ht="27.75" customHeight="1">
      <c r="A465" s="352">
        <f t="shared" si="99"/>
        <v>465</v>
      </c>
      <c r="B465" s="1333"/>
      <c r="C465" s="1084"/>
      <c r="D465" s="1094" t="s">
        <v>793</v>
      </c>
      <c r="E465" s="1047"/>
      <c r="F465" s="1047"/>
      <c r="G465" s="1048"/>
      <c r="H465" s="441"/>
      <c r="I465" s="442"/>
      <c r="J465" s="443"/>
      <c r="K465" s="447"/>
      <c r="L465" s="310">
        <f>H118+I118</f>
        <v>0</v>
      </c>
      <c r="M465" s="322"/>
      <c r="N465" s="322"/>
      <c r="O465" s="321"/>
      <c r="X465" s="334"/>
      <c r="Y465" s="334"/>
      <c r="Z465" s="334"/>
      <c r="AA465" s="321"/>
      <c r="AH465" s="354"/>
    </row>
    <row r="466" spans="1:34" ht="26.25" customHeight="1">
      <c r="A466" s="352">
        <f t="shared" si="99"/>
        <v>466</v>
      </c>
      <c r="B466" s="1333"/>
      <c r="C466" s="1084"/>
      <c r="D466" s="1219" t="s">
        <v>26</v>
      </c>
      <c r="E466" s="1127"/>
      <c r="F466" s="1127"/>
      <c r="G466" s="1128"/>
      <c r="H466" s="441"/>
      <c r="I466" s="442"/>
      <c r="J466" s="443"/>
      <c r="K466" s="654"/>
      <c r="L466" s="106"/>
      <c r="M466" s="322"/>
      <c r="N466" s="322"/>
      <c r="O466" s="321"/>
      <c r="X466" s="334"/>
      <c r="Y466" s="334"/>
      <c r="Z466" s="334"/>
      <c r="AA466" s="321"/>
      <c r="AH466" s="354"/>
    </row>
    <row r="467" spans="1:34" ht="32.25" customHeight="1">
      <c r="A467" s="352">
        <f t="shared" si="99"/>
        <v>467</v>
      </c>
      <c r="B467" s="1333"/>
      <c r="C467" s="1084"/>
      <c r="D467" s="1088" t="s">
        <v>260</v>
      </c>
      <c r="E467" s="1089"/>
      <c r="F467" s="1094" t="s">
        <v>775</v>
      </c>
      <c r="G467" s="1095"/>
      <c r="H467" s="441"/>
      <c r="I467" s="442"/>
      <c r="J467" s="443"/>
      <c r="K467" s="654"/>
      <c r="L467" s="654"/>
      <c r="M467" s="322"/>
      <c r="N467" s="322"/>
      <c r="O467" s="321"/>
      <c r="Q467" s="371"/>
      <c r="X467" s="334"/>
      <c r="Y467" s="334"/>
      <c r="Z467" s="334"/>
      <c r="AA467" s="321"/>
      <c r="AH467" s="354"/>
    </row>
    <row r="468" spans="1:34" ht="30" customHeight="1">
      <c r="A468" s="352">
        <f t="shared" si="99"/>
        <v>468</v>
      </c>
      <c r="B468" s="1333"/>
      <c r="C468" s="1084"/>
      <c r="D468" s="1090"/>
      <c r="E468" s="1091"/>
      <c r="F468" s="1094" t="s">
        <v>224</v>
      </c>
      <c r="G468" s="1095"/>
      <c r="H468" s="441"/>
      <c r="I468" s="442"/>
      <c r="J468" s="443"/>
      <c r="K468" s="654"/>
      <c r="L468" s="654"/>
      <c r="M468" s="322"/>
      <c r="O468" s="321"/>
      <c r="X468" s="334"/>
      <c r="Y468" s="334"/>
      <c r="Z468" s="334"/>
      <c r="AA468" s="321"/>
      <c r="AH468" s="354"/>
    </row>
    <row r="469" spans="1:34" ht="34.5" customHeight="1">
      <c r="A469" s="352">
        <f t="shared" si="99"/>
        <v>469</v>
      </c>
      <c r="B469" s="1333"/>
      <c r="C469" s="1084"/>
      <c r="D469" s="1090"/>
      <c r="E469" s="1091"/>
      <c r="F469" s="1094" t="s">
        <v>38</v>
      </c>
      <c r="G469" s="1095"/>
      <c r="H469" s="441"/>
      <c r="I469" s="442"/>
      <c r="J469" s="443"/>
      <c r="K469" s="654"/>
      <c r="L469" s="654"/>
      <c r="N469" s="322"/>
      <c r="O469" s="321"/>
      <c r="X469" s="334"/>
      <c r="Y469" s="334"/>
      <c r="Z469" s="334"/>
      <c r="AA469" s="321"/>
      <c r="AH469" s="354"/>
    </row>
    <row r="470" spans="1:34" ht="23.25" customHeight="1">
      <c r="A470" s="352">
        <f t="shared" si="99"/>
        <v>470</v>
      </c>
      <c r="B470" s="1333"/>
      <c r="C470" s="1084"/>
      <c r="D470" s="1090"/>
      <c r="E470" s="1091"/>
      <c r="F470" s="1094" t="s">
        <v>841</v>
      </c>
      <c r="G470" s="1048"/>
      <c r="H470" s="441"/>
      <c r="I470" s="442"/>
      <c r="J470" s="443"/>
      <c r="K470" s="654"/>
      <c r="L470" s="654"/>
      <c r="M470" s="322"/>
      <c r="N470" s="322"/>
      <c r="O470" s="321"/>
      <c r="X470" s="334"/>
      <c r="Y470" s="334"/>
      <c r="Z470" s="334"/>
      <c r="AA470" s="321"/>
      <c r="AH470" s="354"/>
    </row>
    <row r="471" spans="1:34" ht="23.25" customHeight="1">
      <c r="A471" s="352">
        <f t="shared" si="99"/>
        <v>471</v>
      </c>
      <c r="B471" s="1333"/>
      <c r="C471" s="1084"/>
      <c r="D471" s="1090"/>
      <c r="E471" s="1091"/>
      <c r="F471" s="1094" t="s">
        <v>37</v>
      </c>
      <c r="G471" s="1095"/>
      <c r="H471" s="441"/>
      <c r="I471" s="442"/>
      <c r="J471" s="443"/>
      <c r="K471" s="654"/>
      <c r="L471" s="654"/>
      <c r="M471" s="322"/>
      <c r="N471" s="322"/>
      <c r="O471" s="321"/>
      <c r="X471" s="334"/>
      <c r="Y471" s="334"/>
      <c r="Z471" s="334"/>
      <c r="AA471" s="321"/>
      <c r="AH471" s="354"/>
    </row>
    <row r="472" spans="1:34" ht="45" customHeight="1">
      <c r="A472" s="352">
        <f t="shared" si="99"/>
        <v>472</v>
      </c>
      <c r="B472" s="1333"/>
      <c r="C472" s="1084"/>
      <c r="D472" s="1090"/>
      <c r="E472" s="1091"/>
      <c r="F472" s="1094" t="s">
        <v>174</v>
      </c>
      <c r="G472" s="1095"/>
      <c r="H472" s="441"/>
      <c r="I472" s="442"/>
      <c r="J472" s="443"/>
      <c r="K472" s="655"/>
      <c r="L472" s="106"/>
      <c r="M472" s="311"/>
      <c r="N472" s="311"/>
      <c r="O472" s="328"/>
      <c r="X472" s="334"/>
      <c r="Y472" s="334"/>
      <c r="Z472" s="334"/>
      <c r="AA472" s="321"/>
      <c r="AH472" s="354"/>
    </row>
    <row r="473" spans="1:34" ht="28.5" customHeight="1">
      <c r="A473" s="352">
        <f t="shared" si="99"/>
        <v>473</v>
      </c>
      <c r="B473" s="1333"/>
      <c r="C473" s="1085"/>
      <c r="D473" s="1092"/>
      <c r="E473" s="1093"/>
      <c r="F473" s="1094" t="s">
        <v>667</v>
      </c>
      <c r="G473" s="1095"/>
      <c r="H473" s="441"/>
      <c r="I473" s="442"/>
      <c r="J473" s="443"/>
      <c r="K473" s="654"/>
      <c r="L473" s="106"/>
      <c r="M473" s="311"/>
      <c r="N473" s="311"/>
      <c r="O473" s="328"/>
      <c r="X473" s="334"/>
      <c r="Y473" s="334"/>
      <c r="Z473" s="334"/>
      <c r="AA473" s="321"/>
      <c r="AH473" s="354"/>
    </row>
    <row r="474" spans="1:34" ht="26.25" customHeight="1">
      <c r="A474" s="352">
        <f t="shared" si="99"/>
        <v>474</v>
      </c>
      <c r="B474" s="1333"/>
      <c r="C474" s="1319" t="s">
        <v>883</v>
      </c>
      <c r="D474" s="1320"/>
      <c r="E474" s="1192"/>
      <c r="F474" s="1192"/>
      <c r="G474" s="1193"/>
      <c r="H474" s="441"/>
      <c r="I474" s="442"/>
      <c r="J474" s="443"/>
      <c r="K474" s="449"/>
      <c r="L474" s="449">
        <f>SUM(L475:L503)</f>
        <v>8960195</v>
      </c>
      <c r="M474" s="311"/>
      <c r="N474" s="738"/>
      <c r="O474" s="739"/>
      <c r="P474" s="350"/>
      <c r="X474" s="334"/>
      <c r="Y474" s="334"/>
      <c r="Z474" s="334"/>
      <c r="AA474" s="330"/>
      <c r="AH474" s="354"/>
    </row>
    <row r="475" spans="1:34" ht="30" customHeight="1">
      <c r="A475" s="352">
        <f t="shared" si="99"/>
        <v>475</v>
      </c>
      <c r="B475" s="1333"/>
      <c r="C475" s="1084"/>
      <c r="D475" s="1088" t="s">
        <v>177</v>
      </c>
      <c r="E475" s="1222"/>
      <c r="F475" s="1094" t="s">
        <v>760</v>
      </c>
      <c r="G475" s="1095"/>
      <c r="H475" s="441"/>
      <c r="I475" s="442"/>
      <c r="J475" s="443"/>
      <c r="K475" s="654"/>
      <c r="L475" s="106"/>
      <c r="M475" s="738"/>
      <c r="N475" s="311"/>
      <c r="O475" s="328"/>
      <c r="X475" s="334"/>
      <c r="Y475" s="334"/>
      <c r="Z475" s="334"/>
      <c r="AA475" s="331"/>
      <c r="AH475" s="354"/>
    </row>
    <row r="476" spans="1:34" ht="60" customHeight="1">
      <c r="A476" s="352">
        <f t="shared" si="99"/>
        <v>476</v>
      </c>
      <c r="B476" s="1333"/>
      <c r="C476" s="1084"/>
      <c r="D476" s="1223"/>
      <c r="E476" s="1224"/>
      <c r="F476" s="1094" t="s">
        <v>842</v>
      </c>
      <c r="G476" s="1048"/>
      <c r="H476" s="441"/>
      <c r="I476" s="442"/>
      <c r="J476" s="443"/>
      <c r="K476" s="654">
        <f>+L476</f>
        <v>90669</v>
      </c>
      <c r="L476" s="310">
        <f>SUM(J208:J212)-SUM(K208:K212)</f>
        <v>90669</v>
      </c>
      <c r="M476" s="311"/>
      <c r="N476" s="311"/>
      <c r="O476" s="328"/>
      <c r="X476" s="334"/>
      <c r="Y476" s="334"/>
      <c r="Z476" s="334"/>
      <c r="AA476" s="331"/>
      <c r="AH476" s="354"/>
    </row>
    <row r="477" spans="1:34" ht="23.25" customHeight="1">
      <c r="A477" s="352">
        <f t="shared" si="99"/>
        <v>477</v>
      </c>
      <c r="B477" s="1333"/>
      <c r="C477" s="1084"/>
      <c r="D477" s="1223"/>
      <c r="E477" s="1224"/>
      <c r="F477" s="1094" t="s">
        <v>680</v>
      </c>
      <c r="G477" s="1095"/>
      <c r="H477" s="441"/>
      <c r="I477" s="442"/>
      <c r="J477" s="443"/>
      <c r="K477" s="654"/>
      <c r="L477" s="106"/>
      <c r="M477" s="311"/>
      <c r="N477" s="311"/>
      <c r="O477" s="328"/>
      <c r="X477" s="334"/>
      <c r="Y477" s="334"/>
      <c r="Z477" s="334"/>
      <c r="AA477" s="321"/>
      <c r="AH477" s="354"/>
    </row>
    <row r="478" spans="1:34" ht="23.25" customHeight="1">
      <c r="A478" s="352">
        <f t="shared" si="99"/>
        <v>478</v>
      </c>
      <c r="B478" s="1333"/>
      <c r="C478" s="1084"/>
      <c r="D478" s="1223"/>
      <c r="E478" s="1224"/>
      <c r="F478" s="1094" t="s">
        <v>34</v>
      </c>
      <c r="G478" s="1095"/>
      <c r="H478" s="441"/>
      <c r="I478" s="442"/>
      <c r="J478" s="443"/>
      <c r="K478" s="654"/>
      <c r="L478" s="106"/>
      <c r="M478" s="311"/>
      <c r="N478" s="311"/>
      <c r="O478" s="328"/>
      <c r="X478" s="334"/>
      <c r="Y478" s="334"/>
      <c r="Z478" s="334"/>
      <c r="AA478" s="321"/>
      <c r="AH478" s="354" t="str">
        <f>IF(OR(AA478="ERROR"),CONCATENATE(" El valor a compensar  no puede ser superior al valor registrado en la Hoja 4 ",D478," ",G478,"  Hoja 3 Fila  ",A476),"")</f>
        <v/>
      </c>
    </row>
    <row r="479" spans="1:34" ht="23.25" customHeight="1">
      <c r="A479" s="352">
        <f t="shared" si="99"/>
        <v>479</v>
      </c>
      <c r="B479" s="1333"/>
      <c r="C479" s="1084"/>
      <c r="D479" s="1223"/>
      <c r="E479" s="1224"/>
      <c r="F479" s="1094" t="s">
        <v>103</v>
      </c>
      <c r="G479" s="1095"/>
      <c r="H479" s="441"/>
      <c r="I479" s="442"/>
      <c r="J479" s="443"/>
      <c r="K479" s="654"/>
      <c r="L479" s="106"/>
      <c r="M479" s="311"/>
      <c r="N479" s="311"/>
      <c r="O479" s="328"/>
      <c r="X479" s="334"/>
      <c r="Y479" s="334"/>
      <c r="Z479" s="334"/>
      <c r="AA479" s="321"/>
      <c r="AH479" s="354"/>
    </row>
    <row r="480" spans="1:34" ht="20.25" customHeight="1">
      <c r="A480" s="352">
        <f t="shared" si="99"/>
        <v>480</v>
      </c>
      <c r="B480" s="1333"/>
      <c r="C480" s="1084"/>
      <c r="D480" s="1223"/>
      <c r="E480" s="1224"/>
      <c r="F480" s="1094" t="s">
        <v>35</v>
      </c>
      <c r="G480" s="1095"/>
      <c r="H480" s="441"/>
      <c r="I480" s="442"/>
      <c r="J480" s="443"/>
      <c r="K480" s="654"/>
      <c r="L480" s="106"/>
      <c r="M480" s="311"/>
      <c r="N480" s="311"/>
      <c r="O480" s="328"/>
      <c r="X480" s="334"/>
      <c r="Y480" s="334"/>
      <c r="Z480" s="334"/>
      <c r="AA480" s="321"/>
      <c r="AH480" s="354"/>
    </row>
    <row r="481" spans="1:34" ht="25.5" customHeight="1">
      <c r="A481" s="352">
        <f t="shared" si="99"/>
        <v>481</v>
      </c>
      <c r="B481" s="1333"/>
      <c r="C481" s="1084"/>
      <c r="D481" s="1223"/>
      <c r="E481" s="1224"/>
      <c r="F481" s="1094" t="s">
        <v>36</v>
      </c>
      <c r="G481" s="1095"/>
      <c r="H481" s="441"/>
      <c r="I481" s="442"/>
      <c r="J481" s="443"/>
      <c r="K481" s="654"/>
      <c r="L481" s="106"/>
      <c r="M481" s="322"/>
      <c r="N481" s="322"/>
      <c r="O481" s="321"/>
      <c r="X481" s="334"/>
      <c r="Y481" s="334"/>
      <c r="Z481" s="334"/>
      <c r="AA481" s="321"/>
      <c r="AH481" s="354"/>
    </row>
    <row r="482" spans="1:34" ht="30.75" customHeight="1">
      <c r="A482" s="352">
        <f t="shared" si="99"/>
        <v>482</v>
      </c>
      <c r="B482" s="1333"/>
      <c r="C482" s="1084"/>
      <c r="D482" s="1223"/>
      <c r="E482" s="1224"/>
      <c r="F482" s="1094" t="s">
        <v>51</v>
      </c>
      <c r="G482" s="1095"/>
      <c r="H482" s="441"/>
      <c r="I482" s="442"/>
      <c r="J482" s="443"/>
      <c r="K482" s="654"/>
      <c r="L482" s="106"/>
      <c r="M482" s="322"/>
      <c r="N482" s="322"/>
      <c r="O482" s="321"/>
      <c r="X482" s="334"/>
      <c r="Y482" s="334"/>
      <c r="Z482" s="334"/>
      <c r="AA482" s="321"/>
      <c r="AH482" s="354"/>
    </row>
    <row r="483" spans="1:34" ht="24" customHeight="1">
      <c r="A483" s="352">
        <f t="shared" si="99"/>
        <v>483</v>
      </c>
      <c r="B483" s="1333"/>
      <c r="C483" s="1084"/>
      <c r="D483" s="1223"/>
      <c r="E483" s="1224"/>
      <c r="F483" s="1094" t="s">
        <v>52</v>
      </c>
      <c r="G483" s="1095"/>
      <c r="H483" s="441"/>
      <c r="I483" s="442"/>
      <c r="J483" s="443"/>
      <c r="K483" s="654"/>
      <c r="L483" s="106"/>
      <c r="M483" s="322"/>
      <c r="N483" s="322"/>
      <c r="O483" s="321"/>
      <c r="X483" s="334"/>
      <c r="Y483" s="334"/>
      <c r="Z483" s="334"/>
      <c r="AA483" s="321"/>
      <c r="AH483" s="354"/>
    </row>
    <row r="484" spans="1:34" ht="32.25" customHeight="1">
      <c r="A484" s="352">
        <f t="shared" si="99"/>
        <v>484</v>
      </c>
      <c r="B484" s="1333"/>
      <c r="C484" s="1084"/>
      <c r="D484" s="1223"/>
      <c r="E484" s="1224"/>
      <c r="F484" s="1094" t="s">
        <v>39</v>
      </c>
      <c r="G484" s="1095"/>
      <c r="H484" s="441"/>
      <c r="I484" s="442"/>
      <c r="J484" s="443"/>
      <c r="K484" s="654"/>
      <c r="L484" s="106"/>
      <c r="M484" s="322"/>
      <c r="N484" s="322"/>
      <c r="O484" s="321"/>
      <c r="X484" s="334"/>
      <c r="Y484" s="334"/>
      <c r="Z484" s="334"/>
      <c r="AA484" s="321"/>
      <c r="AH484" s="354"/>
    </row>
    <row r="485" spans="1:34" ht="33" customHeight="1">
      <c r="A485" s="352">
        <f t="shared" si="99"/>
        <v>485</v>
      </c>
      <c r="B485" s="1333"/>
      <c r="C485" s="1084"/>
      <c r="D485" s="1223"/>
      <c r="E485" s="1224"/>
      <c r="F485" s="1094" t="s">
        <v>622</v>
      </c>
      <c r="G485" s="1095"/>
      <c r="H485" s="441"/>
      <c r="I485" s="442"/>
      <c r="J485" s="443"/>
      <c r="K485" s="654"/>
      <c r="L485" s="106"/>
      <c r="M485" s="322"/>
      <c r="N485" s="322"/>
      <c r="O485" s="321"/>
      <c r="X485" s="334"/>
      <c r="Y485" s="334"/>
      <c r="Z485" s="334"/>
      <c r="AA485" s="321"/>
      <c r="AH485" s="354"/>
    </row>
    <row r="486" spans="1:34" ht="22.5" customHeight="1">
      <c r="A486" s="352">
        <f t="shared" si="99"/>
        <v>486</v>
      </c>
      <c r="B486" s="1333"/>
      <c r="C486" s="1084"/>
      <c r="D486" s="1223"/>
      <c r="E486" s="1224"/>
      <c r="F486" s="1094" t="s">
        <v>41</v>
      </c>
      <c r="G486" s="1095"/>
      <c r="H486" s="441"/>
      <c r="I486" s="442"/>
      <c r="J486" s="443"/>
      <c r="K486" s="654"/>
      <c r="L486" s="106"/>
      <c r="M486" s="322"/>
      <c r="N486" s="322"/>
      <c r="O486" s="321"/>
      <c r="X486" s="334"/>
      <c r="Y486" s="334"/>
      <c r="Z486" s="334"/>
      <c r="AA486" s="321"/>
      <c r="AH486" s="354"/>
    </row>
    <row r="487" spans="1:34" ht="19.5" customHeight="1">
      <c r="A487" s="352">
        <f t="shared" si="99"/>
        <v>487</v>
      </c>
      <c r="B487" s="1333"/>
      <c r="C487" s="1084"/>
      <c r="D487" s="1223"/>
      <c r="E487" s="1224"/>
      <c r="F487" s="1094" t="s">
        <v>399</v>
      </c>
      <c r="G487" s="1095"/>
      <c r="H487" s="441"/>
      <c r="I487" s="442"/>
      <c r="J487" s="443"/>
      <c r="K487" s="654"/>
      <c r="L487" s="106"/>
      <c r="M487" s="322"/>
      <c r="N487" s="322"/>
      <c r="O487" s="321"/>
      <c r="X487" s="334"/>
      <c r="Y487" s="334"/>
      <c r="Z487" s="334"/>
      <c r="AA487" s="321"/>
      <c r="AH487" s="354"/>
    </row>
    <row r="488" spans="1:34" ht="29.25" customHeight="1">
      <c r="A488" s="352">
        <f t="shared" si="99"/>
        <v>488</v>
      </c>
      <c r="B488" s="1333"/>
      <c r="C488" s="1084"/>
      <c r="D488" s="1223"/>
      <c r="E488" s="1224"/>
      <c r="F488" s="1094" t="s">
        <v>53</v>
      </c>
      <c r="G488" s="1095"/>
      <c r="H488" s="441"/>
      <c r="I488" s="442"/>
      <c r="J488" s="443"/>
      <c r="K488" s="654"/>
      <c r="L488" s="106"/>
      <c r="M488" s="322"/>
      <c r="N488" s="322"/>
      <c r="O488" s="321"/>
      <c r="X488" s="334"/>
      <c r="Y488" s="334"/>
      <c r="Z488" s="334"/>
      <c r="AA488" s="321"/>
      <c r="AH488" s="354"/>
    </row>
    <row r="489" spans="1:34" ht="29.25" customHeight="1">
      <c r="A489" s="352">
        <f t="shared" si="99"/>
        <v>489</v>
      </c>
      <c r="B489" s="1333"/>
      <c r="C489" s="1084"/>
      <c r="D489" s="1223"/>
      <c r="E489" s="1224"/>
      <c r="F489" s="1094" t="s">
        <v>48</v>
      </c>
      <c r="G489" s="1095"/>
      <c r="H489" s="441"/>
      <c r="I489" s="442"/>
      <c r="J489" s="443"/>
      <c r="K489" s="656"/>
      <c r="L489" s="106"/>
      <c r="M489" s="322"/>
      <c r="N489" s="322"/>
      <c r="O489" s="321"/>
      <c r="X489" s="334"/>
      <c r="Y489" s="334"/>
      <c r="Z489" s="334"/>
      <c r="AA489" s="321"/>
      <c r="AH489" s="354"/>
    </row>
    <row r="490" spans="1:34" ht="28.5" customHeight="1">
      <c r="A490" s="352">
        <f t="shared" ref="A490:A501" si="101">A489+1</f>
        <v>490</v>
      </c>
      <c r="B490" s="1333"/>
      <c r="C490" s="1084"/>
      <c r="D490" s="1223"/>
      <c r="E490" s="1224"/>
      <c r="F490" s="1094" t="s">
        <v>50</v>
      </c>
      <c r="G490" s="1095"/>
      <c r="H490" s="441"/>
      <c r="I490" s="442"/>
      <c r="J490" s="443"/>
      <c r="K490" s="656"/>
      <c r="L490" s="106"/>
      <c r="M490" s="322"/>
      <c r="N490" s="322"/>
      <c r="O490" s="321"/>
      <c r="X490" s="334"/>
      <c r="Y490" s="334"/>
      <c r="Z490" s="334"/>
      <c r="AA490" s="321"/>
      <c r="AH490" s="354"/>
    </row>
    <row r="491" spans="1:34" ht="31.5" customHeight="1">
      <c r="A491" s="352">
        <f t="shared" si="101"/>
        <v>491</v>
      </c>
      <c r="B491" s="1333"/>
      <c r="C491" s="1084"/>
      <c r="D491" s="1223"/>
      <c r="E491" s="1224"/>
      <c r="F491" s="1094" t="s">
        <v>411</v>
      </c>
      <c r="G491" s="1095"/>
      <c r="H491" s="441"/>
      <c r="I491" s="442"/>
      <c r="J491" s="443"/>
      <c r="K491" s="654">
        <f>+L491</f>
        <v>8869526</v>
      </c>
      <c r="L491" s="106">
        <f>9050864-2*L476</f>
        <v>8869526</v>
      </c>
      <c r="M491" s="322"/>
      <c r="N491" s="322"/>
      <c r="O491" s="321"/>
      <c r="X491" s="334"/>
      <c r="Y491" s="334"/>
      <c r="Z491" s="334"/>
      <c r="AA491" s="321"/>
      <c r="AH491" s="354"/>
    </row>
    <row r="492" spans="1:34" ht="43.5" customHeight="1">
      <c r="A492" s="352">
        <f t="shared" si="101"/>
        <v>492</v>
      </c>
      <c r="B492" s="1333"/>
      <c r="C492" s="1084"/>
      <c r="D492" s="1223"/>
      <c r="E492" s="1224"/>
      <c r="F492" s="1094" t="s">
        <v>884</v>
      </c>
      <c r="G492" s="1095"/>
      <c r="H492" s="441"/>
      <c r="I492" s="442"/>
      <c r="J492" s="443"/>
      <c r="K492" s="656"/>
      <c r="L492" s="106"/>
      <c r="M492" s="322"/>
      <c r="N492" s="322"/>
      <c r="O492" s="321"/>
      <c r="X492" s="334"/>
      <c r="Y492" s="334"/>
      <c r="Z492" s="334"/>
      <c r="AA492" s="321"/>
      <c r="AH492" s="354"/>
    </row>
    <row r="493" spans="1:34" ht="24.75" customHeight="1">
      <c r="A493" s="352">
        <f t="shared" si="101"/>
        <v>493</v>
      </c>
      <c r="B493" s="1333"/>
      <c r="C493" s="1084"/>
      <c r="D493" s="1223"/>
      <c r="E493" s="1224"/>
      <c r="F493" s="1094" t="s">
        <v>412</v>
      </c>
      <c r="G493" s="1095"/>
      <c r="H493" s="441"/>
      <c r="I493" s="442"/>
      <c r="J493" s="443"/>
      <c r="K493" s="656"/>
      <c r="L493" s="106"/>
      <c r="M493" s="322"/>
      <c r="N493" s="322"/>
      <c r="O493" s="321"/>
      <c r="X493" s="334"/>
      <c r="Y493" s="334"/>
      <c r="Z493" s="334"/>
      <c r="AA493" s="321"/>
      <c r="AH493" s="354"/>
    </row>
    <row r="494" spans="1:34" ht="33" customHeight="1">
      <c r="A494" s="352">
        <f t="shared" si="101"/>
        <v>494</v>
      </c>
      <c r="B494" s="1333"/>
      <c r="C494" s="1084"/>
      <c r="D494" s="1223"/>
      <c r="E494" s="1224"/>
      <c r="F494" s="1094" t="s">
        <v>885</v>
      </c>
      <c r="G494" s="1095"/>
      <c r="H494" s="441"/>
      <c r="I494" s="442"/>
      <c r="J494" s="443"/>
      <c r="K494" s="656"/>
      <c r="L494" s="106"/>
      <c r="M494" s="322"/>
      <c r="N494" s="322"/>
      <c r="O494" s="321"/>
      <c r="X494" s="334"/>
      <c r="Y494" s="334"/>
      <c r="Z494" s="334"/>
      <c r="AA494" s="321"/>
      <c r="AH494" s="354"/>
    </row>
    <row r="495" spans="1:34" ht="49.5" customHeight="1">
      <c r="A495" s="352">
        <f t="shared" si="101"/>
        <v>495</v>
      </c>
      <c r="B495" s="1333"/>
      <c r="C495" s="1084"/>
      <c r="D495" s="1223"/>
      <c r="E495" s="1224"/>
      <c r="F495" s="1094" t="s">
        <v>839</v>
      </c>
      <c r="G495" s="1095"/>
      <c r="H495" s="441"/>
      <c r="I495" s="442"/>
      <c r="J495" s="443"/>
      <c r="K495" s="654"/>
      <c r="L495" s="106"/>
      <c r="M495" s="322"/>
      <c r="N495" s="322"/>
      <c r="O495" s="321"/>
      <c r="X495" s="334"/>
      <c r="Y495" s="334"/>
      <c r="Z495" s="334"/>
      <c r="AA495" s="321"/>
      <c r="AH495" s="354"/>
    </row>
    <row r="496" spans="1:34" ht="22.5" customHeight="1">
      <c r="A496" s="352">
        <f t="shared" si="101"/>
        <v>496</v>
      </c>
      <c r="B496" s="1333"/>
      <c r="C496" s="1084"/>
      <c r="D496" s="1223"/>
      <c r="E496" s="1224"/>
      <c r="F496" s="1094" t="s">
        <v>55</v>
      </c>
      <c r="G496" s="1095"/>
      <c r="H496" s="441"/>
      <c r="I496" s="442"/>
      <c r="J496" s="443"/>
      <c r="K496" s="654"/>
      <c r="L496" s="106"/>
      <c r="M496" s="322"/>
      <c r="N496" s="322"/>
      <c r="O496" s="321"/>
      <c r="X496" s="334"/>
      <c r="Y496" s="334"/>
      <c r="Z496" s="334"/>
      <c r="AA496" s="321"/>
      <c r="AH496" s="354"/>
    </row>
    <row r="497" spans="1:34" ht="36" customHeight="1">
      <c r="A497" s="352">
        <f t="shared" si="101"/>
        <v>497</v>
      </c>
      <c r="B497" s="1333"/>
      <c r="C497" s="1084"/>
      <c r="D497" s="1223"/>
      <c r="E497" s="1224"/>
      <c r="F497" s="1094" t="s">
        <v>178</v>
      </c>
      <c r="G497" s="1095"/>
      <c r="H497" s="441"/>
      <c r="I497" s="442"/>
      <c r="J497" s="443"/>
      <c r="K497" s="654"/>
      <c r="L497" s="106"/>
      <c r="M497" s="322"/>
      <c r="N497" s="322"/>
      <c r="O497" s="321"/>
      <c r="X497" s="334"/>
      <c r="Y497" s="334"/>
      <c r="Z497" s="334"/>
      <c r="AA497" s="321"/>
      <c r="AH497" s="354"/>
    </row>
    <row r="498" spans="1:34" ht="24.75" customHeight="1">
      <c r="A498" s="352">
        <f t="shared" si="101"/>
        <v>498</v>
      </c>
      <c r="B498" s="1333"/>
      <c r="C498" s="1084"/>
      <c r="D498" s="1225"/>
      <c r="E498" s="1226"/>
      <c r="F498" s="1094" t="s">
        <v>40</v>
      </c>
      <c r="G498" s="1095"/>
      <c r="H498" s="441"/>
      <c r="I498" s="442"/>
      <c r="J498" s="443"/>
      <c r="K498" s="654"/>
      <c r="L498" s="106"/>
      <c r="M498" s="311"/>
      <c r="N498" s="311"/>
      <c r="O498" s="321"/>
      <c r="X498" s="334"/>
      <c r="Y498" s="334"/>
      <c r="Z498" s="334"/>
      <c r="AA498" s="321"/>
      <c r="AH498" s="354"/>
    </row>
    <row r="499" spans="1:34" ht="25.5" customHeight="1">
      <c r="A499" s="352">
        <f t="shared" si="101"/>
        <v>499</v>
      </c>
      <c r="B499" s="1333"/>
      <c r="C499" s="1084"/>
      <c r="D499" s="1088" t="s">
        <v>179</v>
      </c>
      <c r="E499" s="1214"/>
      <c r="F499" s="1094" t="s">
        <v>886</v>
      </c>
      <c r="G499" s="1095"/>
      <c r="H499" s="441"/>
      <c r="I499" s="442"/>
      <c r="J499" s="443"/>
      <c r="K499" s="654"/>
      <c r="L499" s="106"/>
      <c r="M499" s="311"/>
      <c r="N499" s="311"/>
      <c r="O499" s="321"/>
      <c r="X499" s="334"/>
      <c r="Y499" s="334"/>
      <c r="Z499" s="334"/>
      <c r="AA499" s="321"/>
      <c r="AH499" s="354"/>
    </row>
    <row r="500" spans="1:34" ht="30" customHeight="1">
      <c r="A500" s="352">
        <f t="shared" si="101"/>
        <v>500</v>
      </c>
      <c r="B500" s="1333"/>
      <c r="C500" s="1084"/>
      <c r="D500" s="1215"/>
      <c r="E500" s="1216"/>
      <c r="F500" s="1094" t="s">
        <v>623</v>
      </c>
      <c r="G500" s="1095"/>
      <c r="H500" s="441"/>
      <c r="I500" s="442"/>
      <c r="J500" s="443"/>
      <c r="K500" s="657"/>
      <c r="L500" s="323">
        <f>L126+L35+L18</f>
        <v>0</v>
      </c>
      <c r="M500" s="311"/>
      <c r="N500" s="311"/>
      <c r="O500" s="321"/>
      <c r="X500" s="334"/>
      <c r="Y500" s="334"/>
      <c r="Z500" s="334"/>
      <c r="AA500" s="331"/>
      <c r="AH500" s="354"/>
    </row>
    <row r="501" spans="1:34" ht="30" customHeight="1">
      <c r="A501" s="352">
        <f t="shared" si="101"/>
        <v>501</v>
      </c>
      <c r="B501" s="1333"/>
      <c r="C501" s="1084"/>
      <c r="D501" s="1215"/>
      <c r="E501" s="1216"/>
      <c r="F501" s="1094" t="s">
        <v>624</v>
      </c>
      <c r="G501" s="1095"/>
      <c r="H501" s="441"/>
      <c r="I501" s="442"/>
      <c r="J501" s="443"/>
      <c r="K501" s="657"/>
      <c r="L501" s="323">
        <f>L204+L360</f>
        <v>0</v>
      </c>
      <c r="M501" s="311"/>
      <c r="N501" s="311"/>
      <c r="O501" s="321"/>
      <c r="X501" s="334"/>
      <c r="Y501" s="334"/>
      <c r="Z501" s="334"/>
      <c r="AA501" s="331"/>
      <c r="AH501" s="354"/>
    </row>
    <row r="502" spans="1:34" ht="30.75" customHeight="1">
      <c r="A502" s="352">
        <f t="shared" ref="A502:A533" si="102">A501+1</f>
        <v>502</v>
      </c>
      <c r="B502" s="1333"/>
      <c r="C502" s="1084"/>
      <c r="D502" s="1215"/>
      <c r="E502" s="1216"/>
      <c r="F502" s="1094" t="s">
        <v>104</v>
      </c>
      <c r="G502" s="1095"/>
      <c r="H502" s="441"/>
      <c r="I502" s="442"/>
      <c r="J502" s="443"/>
      <c r="K502" s="654"/>
      <c r="L502" s="650"/>
      <c r="M502" s="311"/>
      <c r="N502" s="311"/>
      <c r="O502" s="321"/>
      <c r="X502" s="334"/>
      <c r="Y502" s="334"/>
      <c r="Z502" s="334"/>
      <c r="AA502" s="331"/>
      <c r="AH502" s="354"/>
    </row>
    <row r="503" spans="1:34" ht="24" customHeight="1">
      <c r="A503" s="352">
        <f t="shared" si="102"/>
        <v>503</v>
      </c>
      <c r="B503" s="1333"/>
      <c r="C503" s="1085"/>
      <c r="D503" s="1217"/>
      <c r="E503" s="1218"/>
      <c r="F503" s="1094" t="s">
        <v>176</v>
      </c>
      <c r="G503" s="1095"/>
      <c r="H503" s="441"/>
      <c r="I503" s="442"/>
      <c r="J503" s="443"/>
      <c r="K503" s="654"/>
      <c r="L503" s="650"/>
      <c r="M503" s="311"/>
      <c r="N503" s="311"/>
      <c r="O503" s="321"/>
      <c r="X503" s="334"/>
      <c r="Y503" s="334"/>
      <c r="Z503" s="334"/>
      <c r="AA503" s="331"/>
      <c r="AH503" s="354"/>
    </row>
    <row r="504" spans="1:34" ht="45.75" customHeight="1">
      <c r="A504" s="352">
        <f t="shared" si="102"/>
        <v>504</v>
      </c>
      <c r="B504" s="1334"/>
      <c r="C504" s="1148" t="s">
        <v>413</v>
      </c>
      <c r="D504" s="1148"/>
      <c r="E504" s="1149"/>
      <c r="F504" s="1149"/>
      <c r="G504" s="1149"/>
      <c r="H504" s="450"/>
      <c r="I504" s="450"/>
      <c r="J504" s="450"/>
      <c r="K504" s="451"/>
      <c r="L504" s="452">
        <f>H362+I362-L461+L474+(SUM(L379:L381)+SUM(M379:M381)+SUM(N379:N381))-(H128+I128-H129-I129-H130-I130)+(L399+M399+N399)+ (L205-L396-M396-N396)+(L361-L397-M397-N397)</f>
        <v>32441591</v>
      </c>
      <c r="M504" s="311"/>
      <c r="N504" s="453"/>
      <c r="O504" s="321"/>
      <c r="X504" s="334"/>
      <c r="Y504" s="334"/>
      <c r="Z504" s="334"/>
      <c r="AA504" s="331"/>
      <c r="AH504" s="354"/>
    </row>
    <row r="505" spans="1:34" ht="26.25" customHeight="1">
      <c r="A505" s="352">
        <f t="shared" si="102"/>
        <v>505</v>
      </c>
      <c r="B505" s="1208" t="s">
        <v>625</v>
      </c>
      <c r="C505" s="1209"/>
      <c r="D505" s="1209"/>
      <c r="E505" s="1209"/>
      <c r="F505" s="1209"/>
      <c r="G505" s="1209"/>
      <c r="H505" s="1209"/>
      <c r="I505" s="1209"/>
      <c r="J505" s="1209"/>
      <c r="K505" s="1209"/>
      <c r="L505" s="1210"/>
      <c r="M505" s="454"/>
      <c r="N505" s="419"/>
      <c r="AA505" s="334"/>
      <c r="AH505" s="354"/>
    </row>
    <row r="506" spans="1:34" ht="25.5" customHeight="1">
      <c r="A506" s="352">
        <f t="shared" si="102"/>
        <v>506</v>
      </c>
      <c r="B506" s="1351"/>
      <c r="C506" s="1086" t="s">
        <v>626</v>
      </c>
      <c r="D506" s="1086"/>
      <c r="E506" s="1087"/>
      <c r="F506" s="1087"/>
      <c r="G506" s="1087"/>
      <c r="H506" s="636"/>
      <c r="I506" s="636"/>
      <c r="J506" s="320" t="s">
        <v>57</v>
      </c>
      <c r="K506" s="320" t="s">
        <v>58</v>
      </c>
      <c r="L506" s="455"/>
      <c r="M506" s="1"/>
      <c r="N506" s="740"/>
      <c r="X506" s="334"/>
      <c r="AA506" s="334"/>
      <c r="AH506" s="354"/>
    </row>
    <row r="507" spans="1:34" ht="26.25" customHeight="1">
      <c r="A507" s="352">
        <f t="shared" si="102"/>
        <v>507</v>
      </c>
      <c r="B507" s="1352"/>
      <c r="C507" s="1083"/>
      <c r="D507" s="1106" t="s">
        <v>105</v>
      </c>
      <c r="E507" s="1342"/>
      <c r="F507" s="1147" t="s">
        <v>6</v>
      </c>
      <c r="G507" s="1147"/>
      <c r="H507" s="456"/>
      <c r="I507" s="456"/>
      <c r="J507" s="106"/>
      <c r="K507" s="106"/>
      <c r="L507" s="317"/>
      <c r="M507" s="350"/>
      <c r="X507" s="334"/>
      <c r="AA507" s="277"/>
      <c r="AH507" s="354"/>
    </row>
    <row r="508" spans="1:34" ht="23.25" customHeight="1">
      <c r="A508" s="352">
        <f t="shared" si="102"/>
        <v>508</v>
      </c>
      <c r="B508" s="1352"/>
      <c r="C508" s="1084"/>
      <c r="D508" s="1106"/>
      <c r="E508" s="1342"/>
      <c r="F508" s="1147" t="s">
        <v>12</v>
      </c>
      <c r="G508" s="1147"/>
      <c r="H508" s="456"/>
      <c r="I508" s="456"/>
      <c r="J508" s="106"/>
      <c r="K508" s="106"/>
      <c r="L508" s="317"/>
      <c r="X508" s="334"/>
      <c r="AA508" s="277"/>
      <c r="AH508" s="354"/>
    </row>
    <row r="509" spans="1:34" ht="20.25" customHeight="1">
      <c r="A509" s="352">
        <f t="shared" si="102"/>
        <v>509</v>
      </c>
      <c r="B509" s="1352"/>
      <c r="C509" s="1084"/>
      <c r="D509" s="1106"/>
      <c r="E509" s="1342"/>
      <c r="F509" s="1147" t="s">
        <v>374</v>
      </c>
      <c r="G509" s="1147"/>
      <c r="H509" s="456"/>
      <c r="I509" s="456"/>
      <c r="J509" s="106"/>
      <c r="K509" s="106"/>
      <c r="L509" s="317"/>
      <c r="X509" s="334"/>
      <c r="AA509" s="277"/>
      <c r="AH509" s="354"/>
    </row>
    <row r="510" spans="1:34" ht="21.75" customHeight="1">
      <c r="A510" s="352">
        <f t="shared" si="102"/>
        <v>510</v>
      </c>
      <c r="B510" s="1352"/>
      <c r="C510" s="1084"/>
      <c r="D510" s="1106"/>
      <c r="E510" s="1342"/>
      <c r="F510" s="1147" t="s">
        <v>375</v>
      </c>
      <c r="G510" s="1147"/>
      <c r="H510" s="456"/>
      <c r="I510" s="456"/>
      <c r="J510" s="106"/>
      <c r="K510" s="106"/>
      <c r="L510" s="317"/>
      <c r="X510" s="334"/>
      <c r="AA510" s="277"/>
      <c r="AH510" s="354"/>
    </row>
    <row r="511" spans="1:34" ht="24" customHeight="1">
      <c r="A511" s="352">
        <f t="shared" si="102"/>
        <v>511</v>
      </c>
      <c r="B511" s="1352"/>
      <c r="C511" s="1084"/>
      <c r="D511" s="1106"/>
      <c r="E511" s="1342"/>
      <c r="F511" s="1147" t="s">
        <v>376</v>
      </c>
      <c r="G511" s="1147"/>
      <c r="H511" s="456"/>
      <c r="I511" s="456"/>
      <c r="J511" s="106"/>
      <c r="K511" s="106"/>
      <c r="L511" s="317"/>
      <c r="N511" s="457"/>
      <c r="X511" s="334"/>
      <c r="AA511" s="277"/>
      <c r="AH511" s="354"/>
    </row>
    <row r="512" spans="1:34" ht="28.5" customHeight="1">
      <c r="A512" s="352">
        <f t="shared" si="102"/>
        <v>512</v>
      </c>
      <c r="B512" s="1352"/>
      <c r="C512" s="1084"/>
      <c r="D512" s="1106"/>
      <c r="E512" s="1342"/>
      <c r="F512" s="1147" t="s">
        <v>11</v>
      </c>
      <c r="G512" s="1147"/>
      <c r="H512" s="456"/>
      <c r="I512" s="456"/>
      <c r="J512" s="106"/>
      <c r="K512" s="106"/>
      <c r="L512" s="317"/>
      <c r="M512" s="358"/>
      <c r="X512" s="334"/>
      <c r="AA512" s="277"/>
      <c r="AH512" s="354"/>
    </row>
    <row r="513" spans="1:34" ht="29.25" customHeight="1">
      <c r="A513" s="352">
        <f t="shared" si="102"/>
        <v>513</v>
      </c>
      <c r="B513" s="1352"/>
      <c r="C513" s="1084"/>
      <c r="D513" s="1106"/>
      <c r="E513" s="1342"/>
      <c r="F513" s="1147" t="s">
        <v>377</v>
      </c>
      <c r="G513" s="1147"/>
      <c r="H513" s="456"/>
      <c r="I513" s="456"/>
      <c r="J513" s="106"/>
      <c r="K513" s="106"/>
      <c r="L513" s="317"/>
      <c r="X513" s="334"/>
      <c r="AA513" s="277"/>
      <c r="AH513" s="354"/>
    </row>
    <row r="514" spans="1:34" ht="27" customHeight="1">
      <c r="A514" s="352">
        <f t="shared" si="102"/>
        <v>514</v>
      </c>
      <c r="B514" s="1352"/>
      <c r="C514" s="1084"/>
      <c r="D514" s="1106"/>
      <c r="E514" s="1342"/>
      <c r="F514" s="1147" t="s">
        <v>378</v>
      </c>
      <c r="G514" s="1147"/>
      <c r="H514" s="456"/>
      <c r="I514" s="456"/>
      <c r="J514" s="106"/>
      <c r="K514" s="106"/>
      <c r="L514" s="317"/>
      <c r="X514" s="334"/>
      <c r="AA514" s="277"/>
      <c r="AH514" s="354"/>
    </row>
    <row r="515" spans="1:34" ht="33.75" customHeight="1">
      <c r="A515" s="352">
        <f t="shared" si="102"/>
        <v>515</v>
      </c>
      <c r="B515" s="1352"/>
      <c r="C515" s="1084"/>
      <c r="D515" s="1106"/>
      <c r="E515" s="1342"/>
      <c r="F515" s="1147" t="s">
        <v>379</v>
      </c>
      <c r="G515" s="1147"/>
      <c r="H515" s="456"/>
      <c r="I515" s="456"/>
      <c r="J515" s="106"/>
      <c r="K515" s="106"/>
      <c r="L515" s="317"/>
      <c r="X515" s="334"/>
      <c r="AA515" s="277"/>
      <c r="AH515" s="354"/>
    </row>
    <row r="516" spans="1:34" ht="24" customHeight="1">
      <c r="A516" s="352">
        <f t="shared" si="102"/>
        <v>516</v>
      </c>
      <c r="B516" s="1352"/>
      <c r="C516" s="1084"/>
      <c r="D516" s="1106"/>
      <c r="E516" s="1342"/>
      <c r="F516" s="1147" t="s">
        <v>380</v>
      </c>
      <c r="G516" s="1147"/>
      <c r="H516" s="456"/>
      <c r="I516" s="456"/>
      <c r="J516" s="106"/>
      <c r="K516" s="106"/>
      <c r="L516" s="317"/>
      <c r="X516" s="334"/>
      <c r="AA516" s="277"/>
      <c r="AH516" s="354"/>
    </row>
    <row r="517" spans="1:34" ht="36.75" customHeight="1">
      <c r="A517" s="352">
        <f t="shared" si="102"/>
        <v>517</v>
      </c>
      <c r="B517" s="1352"/>
      <c r="C517" s="1084"/>
      <c r="D517" s="1106"/>
      <c r="E517" s="1342"/>
      <c r="F517" s="1147" t="s">
        <v>381</v>
      </c>
      <c r="G517" s="1147"/>
      <c r="H517" s="456"/>
      <c r="I517" s="456"/>
      <c r="J517" s="106"/>
      <c r="K517" s="106"/>
      <c r="L517" s="317"/>
      <c r="X517" s="334"/>
      <c r="AA517" s="277"/>
      <c r="AH517" s="354"/>
    </row>
    <row r="518" spans="1:34" ht="27" customHeight="1">
      <c r="A518" s="352">
        <f t="shared" si="102"/>
        <v>518</v>
      </c>
      <c r="B518" s="1352"/>
      <c r="C518" s="1084"/>
      <c r="D518" s="1106"/>
      <c r="E518" s="1342"/>
      <c r="F518" s="1147" t="s">
        <v>229</v>
      </c>
      <c r="G518" s="1147"/>
      <c r="H518" s="456"/>
      <c r="I518" s="456"/>
      <c r="J518" s="106"/>
      <c r="K518" s="106"/>
      <c r="L518" s="317"/>
      <c r="X518" s="334"/>
      <c r="AA518" s="277"/>
      <c r="AH518" s="354"/>
    </row>
    <row r="519" spans="1:34" ht="21" customHeight="1">
      <c r="A519" s="352">
        <f t="shared" si="102"/>
        <v>519</v>
      </c>
      <c r="B519" s="1352"/>
      <c r="C519" s="1084"/>
      <c r="D519" s="1111" t="s">
        <v>887</v>
      </c>
      <c r="E519" s="1112"/>
      <c r="F519" s="1113"/>
      <c r="G519" s="633" t="s">
        <v>12</v>
      </c>
      <c r="H519" s="458"/>
      <c r="I519" s="458"/>
      <c r="J519" s="658"/>
      <c r="K519" s="658"/>
      <c r="L519" s="317"/>
      <c r="X519" s="334"/>
      <c r="AA519" s="277"/>
      <c r="AH519" s="354"/>
    </row>
    <row r="520" spans="1:34" ht="23.25" customHeight="1">
      <c r="A520" s="352">
        <f t="shared" si="102"/>
        <v>520</v>
      </c>
      <c r="B520" s="1352"/>
      <c r="C520" s="1084"/>
      <c r="D520" s="1114"/>
      <c r="E520" s="1115"/>
      <c r="F520" s="1116"/>
      <c r="G520" s="633" t="s">
        <v>171</v>
      </c>
      <c r="H520" s="459"/>
      <c r="I520" s="459"/>
      <c r="J520" s="106"/>
      <c r="K520" s="106"/>
      <c r="L520" s="317"/>
      <c r="X520" s="334"/>
      <c r="AA520" s="277"/>
      <c r="AH520" s="354"/>
    </row>
    <row r="521" spans="1:34" ht="21" customHeight="1">
      <c r="A521" s="352">
        <f t="shared" si="102"/>
        <v>521</v>
      </c>
      <c r="B521" s="1352"/>
      <c r="C521" s="1084"/>
      <c r="D521" s="1114"/>
      <c r="E521" s="1115"/>
      <c r="F521" s="1116"/>
      <c r="G521" s="633" t="s">
        <v>169</v>
      </c>
      <c r="H521" s="459"/>
      <c r="I521" s="459"/>
      <c r="J521" s="106"/>
      <c r="K521" s="106"/>
      <c r="L521" s="317"/>
      <c r="X521" s="334"/>
      <c r="AA521" s="277"/>
      <c r="AH521" s="354"/>
    </row>
    <row r="522" spans="1:34" ht="18.75" customHeight="1">
      <c r="A522" s="352">
        <f t="shared" si="102"/>
        <v>522</v>
      </c>
      <c r="B522" s="1352"/>
      <c r="C522" s="1084"/>
      <c r="D522" s="1114"/>
      <c r="E522" s="1115"/>
      <c r="F522" s="1116"/>
      <c r="G522" s="633" t="s">
        <v>187</v>
      </c>
      <c r="H522" s="459"/>
      <c r="I522" s="459"/>
      <c r="J522" s="106"/>
      <c r="K522" s="106"/>
      <c r="L522" s="317"/>
      <c r="X522" s="334"/>
      <c r="AA522" s="277"/>
      <c r="AH522" s="354"/>
    </row>
    <row r="523" spans="1:34" ht="20.25" customHeight="1">
      <c r="A523" s="352">
        <f t="shared" si="102"/>
        <v>523</v>
      </c>
      <c r="B523" s="1352"/>
      <c r="C523" s="1084"/>
      <c r="D523" s="1153"/>
      <c r="E523" s="1154"/>
      <c r="F523" s="1155"/>
      <c r="G523" s="633" t="s">
        <v>9</v>
      </c>
      <c r="H523" s="456"/>
      <c r="I523" s="460"/>
      <c r="J523" s="106"/>
      <c r="K523" s="106"/>
      <c r="L523" s="317"/>
      <c r="X523" s="334"/>
      <c r="AA523" s="277"/>
      <c r="AH523" s="354"/>
    </row>
    <row r="524" spans="1:34" ht="27.75" customHeight="1">
      <c r="A524" s="352">
        <f t="shared" si="102"/>
        <v>524</v>
      </c>
      <c r="B524" s="1352"/>
      <c r="C524" s="1084"/>
      <c r="D524" s="1081" t="s">
        <v>190</v>
      </c>
      <c r="E524" s="1143"/>
      <c r="F524" s="1143"/>
      <c r="G524" s="1082"/>
      <c r="H524" s="461"/>
      <c r="I524" s="462"/>
      <c r="J524" s="106"/>
      <c r="K524" s="106"/>
      <c r="L524" s="317"/>
      <c r="X524" s="334"/>
      <c r="AA524" s="277"/>
      <c r="AH524" s="354"/>
    </row>
    <row r="525" spans="1:34" ht="21" customHeight="1">
      <c r="A525" s="352">
        <f t="shared" si="102"/>
        <v>525</v>
      </c>
      <c r="B525" s="1352"/>
      <c r="C525" s="1084"/>
      <c r="D525" s="1075" t="s">
        <v>888</v>
      </c>
      <c r="E525" s="1172"/>
      <c r="F525" s="1076"/>
      <c r="G525" s="632" t="s">
        <v>171</v>
      </c>
      <c r="H525" s="463"/>
      <c r="I525" s="463"/>
      <c r="J525" s="106"/>
      <c r="K525" s="106"/>
      <c r="L525" s="317"/>
      <c r="X525" s="334"/>
      <c r="AA525" s="277"/>
      <c r="AH525" s="354"/>
    </row>
    <row r="526" spans="1:34" ht="21" customHeight="1">
      <c r="A526" s="352">
        <f t="shared" si="102"/>
        <v>526</v>
      </c>
      <c r="B526" s="1352"/>
      <c r="C526" s="1084"/>
      <c r="D526" s="1077"/>
      <c r="E526" s="1173"/>
      <c r="F526" s="1078"/>
      <c r="G526" s="632" t="s">
        <v>401</v>
      </c>
      <c r="H526" s="464"/>
      <c r="I526" s="464"/>
      <c r="J526" s="106"/>
      <c r="K526" s="106"/>
      <c r="L526" s="317"/>
      <c r="X526" s="334"/>
      <c r="AA526" s="277"/>
      <c r="AH526" s="354"/>
    </row>
    <row r="527" spans="1:34" ht="48.95" customHeight="1">
      <c r="A527" s="352">
        <f t="shared" si="102"/>
        <v>527</v>
      </c>
      <c r="B527" s="1352"/>
      <c r="C527" s="1084"/>
      <c r="D527" s="1079"/>
      <c r="E527" s="1174"/>
      <c r="F527" s="1080"/>
      <c r="G527" s="632" t="s">
        <v>414</v>
      </c>
      <c r="H527" s="464"/>
      <c r="I527" s="464"/>
      <c r="J527" s="106"/>
      <c r="K527" s="650"/>
      <c r="L527" s="317"/>
      <c r="X527" s="334"/>
      <c r="AA527" s="277"/>
      <c r="AH527" s="354"/>
    </row>
    <row r="528" spans="1:34" ht="24" customHeight="1">
      <c r="A528" s="352">
        <f t="shared" si="102"/>
        <v>528</v>
      </c>
      <c r="B528" s="1352"/>
      <c r="C528" s="1084"/>
      <c r="D528" s="1094" t="s">
        <v>70</v>
      </c>
      <c r="E528" s="1047"/>
      <c r="F528" s="1047"/>
      <c r="G528" s="1048"/>
      <c r="H528" s="465"/>
      <c r="I528" s="465"/>
      <c r="J528" s="106"/>
      <c r="K528" s="650"/>
      <c r="L528" s="317"/>
      <c r="X528" s="334"/>
      <c r="AA528" s="277"/>
      <c r="AH528" s="354"/>
    </row>
    <row r="529" spans="1:34" ht="30.75" customHeight="1">
      <c r="A529" s="352">
        <f t="shared" si="102"/>
        <v>529</v>
      </c>
      <c r="B529" s="1352"/>
      <c r="C529" s="1084"/>
      <c r="D529" s="1094" t="s">
        <v>596</v>
      </c>
      <c r="E529" s="1047"/>
      <c r="F529" s="1047"/>
      <c r="G529" s="1048"/>
      <c r="H529" s="466"/>
      <c r="I529" s="466"/>
      <c r="J529" s="106"/>
      <c r="K529" s="106"/>
      <c r="L529" s="317"/>
      <c r="X529" s="334"/>
      <c r="AA529" s="277"/>
      <c r="AH529" s="354"/>
    </row>
    <row r="530" spans="1:34" ht="30.75" customHeight="1">
      <c r="A530" s="352">
        <f t="shared" si="102"/>
        <v>530</v>
      </c>
      <c r="B530" s="1352"/>
      <c r="C530" s="1084"/>
      <c r="D530" s="1081" t="s">
        <v>415</v>
      </c>
      <c r="E530" s="1143"/>
      <c r="F530" s="1143"/>
      <c r="G530" s="1082"/>
      <c r="H530" s="466"/>
      <c r="I530" s="466"/>
      <c r="J530" s="106"/>
      <c r="K530" s="106"/>
      <c r="L530" s="317"/>
      <c r="X530" s="334"/>
      <c r="AA530" s="277"/>
      <c r="AH530" s="354"/>
    </row>
    <row r="531" spans="1:34" ht="25.5" customHeight="1">
      <c r="A531" s="352">
        <f t="shared" si="102"/>
        <v>531</v>
      </c>
      <c r="B531" s="1352"/>
      <c r="C531" s="1084"/>
      <c r="D531" s="1094" t="s">
        <v>889</v>
      </c>
      <c r="E531" s="1047"/>
      <c r="F531" s="1047"/>
      <c r="G531" s="1048"/>
      <c r="H531" s="466"/>
      <c r="I531" s="466"/>
      <c r="J531" s="106"/>
      <c r="K531" s="106"/>
      <c r="L531" s="317"/>
      <c r="X531" s="334"/>
      <c r="AA531" s="277"/>
      <c r="AH531" s="354"/>
    </row>
    <row r="532" spans="1:34" ht="24" customHeight="1">
      <c r="A532" s="352">
        <f t="shared" si="102"/>
        <v>532</v>
      </c>
      <c r="B532" s="1352"/>
      <c r="C532" s="1084"/>
      <c r="D532" s="1094" t="s">
        <v>189</v>
      </c>
      <c r="E532" s="1047"/>
      <c r="F532" s="1047"/>
      <c r="G532" s="1048"/>
      <c r="H532" s="465"/>
      <c r="I532" s="465"/>
      <c r="J532" s="106"/>
      <c r="K532" s="106"/>
      <c r="L532" s="317"/>
      <c r="X532" s="334"/>
      <c r="AA532" s="277"/>
      <c r="AH532" s="354"/>
    </row>
    <row r="533" spans="1:34" ht="31.5" customHeight="1">
      <c r="A533" s="352">
        <f t="shared" si="102"/>
        <v>533</v>
      </c>
      <c r="B533" s="1352"/>
      <c r="C533" s="1084"/>
      <c r="D533" s="1081" t="s">
        <v>416</v>
      </c>
      <c r="E533" s="1143"/>
      <c r="F533" s="1143"/>
      <c r="G533" s="1082"/>
      <c r="H533" s="466"/>
      <c r="I533" s="466"/>
      <c r="J533" s="106"/>
      <c r="K533" s="106"/>
      <c r="L533" s="317"/>
      <c r="X533" s="334"/>
      <c r="AA533" s="277"/>
      <c r="AH533" s="354"/>
    </row>
    <row r="534" spans="1:34" ht="35.25" customHeight="1">
      <c r="A534" s="352">
        <f t="shared" ref="A534:A565" si="103">A533+1</f>
        <v>534</v>
      </c>
      <c r="B534" s="1352"/>
      <c r="C534" s="1084"/>
      <c r="D534" s="1094" t="s">
        <v>63</v>
      </c>
      <c r="E534" s="1047"/>
      <c r="F534" s="1047"/>
      <c r="G534" s="1048"/>
      <c r="H534" s="466"/>
      <c r="I534" s="466"/>
      <c r="J534" s="650"/>
      <c r="K534" s="650"/>
      <c r="L534" s="317"/>
      <c r="X534" s="334"/>
      <c r="AA534" s="277"/>
      <c r="AH534" s="354"/>
    </row>
    <row r="535" spans="1:34" ht="44.25" customHeight="1">
      <c r="A535" s="352">
        <f t="shared" si="103"/>
        <v>535</v>
      </c>
      <c r="B535" s="1352"/>
      <c r="C535" s="1084"/>
      <c r="D535" s="1094" t="s">
        <v>56</v>
      </c>
      <c r="E535" s="1047"/>
      <c r="F535" s="1047"/>
      <c r="G535" s="1048"/>
      <c r="H535" s="466"/>
      <c r="I535" s="466"/>
      <c r="J535" s="106"/>
      <c r="K535" s="106"/>
      <c r="L535" s="317"/>
      <c r="X535" s="334"/>
      <c r="AA535" s="277"/>
      <c r="AH535" s="354"/>
    </row>
    <row r="536" spans="1:34" ht="36" customHeight="1">
      <c r="A536" s="352">
        <f t="shared" si="103"/>
        <v>536</v>
      </c>
      <c r="B536" s="1352"/>
      <c r="C536" s="1084"/>
      <c r="D536" s="1094" t="s">
        <v>43</v>
      </c>
      <c r="E536" s="1047"/>
      <c r="F536" s="1047"/>
      <c r="G536" s="1048"/>
      <c r="H536" s="466"/>
      <c r="I536" s="466"/>
      <c r="J536" s="106"/>
      <c r="K536" s="106"/>
      <c r="L536" s="317"/>
      <c r="X536" s="334"/>
      <c r="AA536" s="277"/>
      <c r="AH536" s="354"/>
    </row>
    <row r="537" spans="1:34" ht="18" customHeight="1">
      <c r="A537" s="352">
        <f t="shared" si="103"/>
        <v>537</v>
      </c>
      <c r="B537" s="1352"/>
      <c r="C537" s="1084"/>
      <c r="D537" s="1094" t="s">
        <v>46</v>
      </c>
      <c r="E537" s="1047"/>
      <c r="F537" s="1047"/>
      <c r="G537" s="1048"/>
      <c r="H537" s="466"/>
      <c r="I537" s="466"/>
      <c r="J537" s="106"/>
      <c r="K537" s="106"/>
      <c r="L537" s="317"/>
      <c r="X537" s="334"/>
      <c r="AA537" s="277"/>
      <c r="AH537" s="354"/>
    </row>
    <row r="538" spans="1:34" ht="19.5" customHeight="1">
      <c r="A538" s="352">
        <f t="shared" si="103"/>
        <v>538</v>
      </c>
      <c r="B538" s="1352"/>
      <c r="C538" s="1084"/>
      <c r="D538" s="1094" t="s">
        <v>47</v>
      </c>
      <c r="E538" s="1047"/>
      <c r="F538" s="1047"/>
      <c r="G538" s="1048"/>
      <c r="H538" s="466"/>
      <c r="I538" s="466"/>
      <c r="J538" s="106"/>
      <c r="K538" s="106"/>
      <c r="L538" s="317"/>
      <c r="X538" s="334"/>
      <c r="AA538" s="277"/>
      <c r="AH538" s="354"/>
    </row>
    <row r="539" spans="1:34" ht="19.5" customHeight="1">
      <c r="A539" s="352">
        <f t="shared" si="103"/>
        <v>539</v>
      </c>
      <c r="B539" s="1352"/>
      <c r="C539" s="1084"/>
      <c r="D539" s="1094" t="s">
        <v>54</v>
      </c>
      <c r="E539" s="1047"/>
      <c r="F539" s="1047"/>
      <c r="G539" s="1048"/>
      <c r="H539" s="466"/>
      <c r="I539" s="466"/>
      <c r="J539" s="106"/>
      <c r="K539" s="106"/>
      <c r="L539" s="317"/>
      <c r="X539" s="334"/>
      <c r="AA539" s="277"/>
      <c r="AH539" s="354"/>
    </row>
    <row r="540" spans="1:34" ht="40.5" customHeight="1">
      <c r="A540" s="352">
        <f t="shared" si="103"/>
        <v>540</v>
      </c>
      <c r="B540" s="1352"/>
      <c r="C540" s="1084"/>
      <c r="D540" s="1094" t="s">
        <v>106</v>
      </c>
      <c r="E540" s="1047"/>
      <c r="F540" s="1047"/>
      <c r="G540" s="1048"/>
      <c r="H540" s="466"/>
      <c r="I540" s="466"/>
      <c r="J540" s="106"/>
      <c r="K540" s="106"/>
      <c r="L540" s="317"/>
      <c r="X540" s="334"/>
      <c r="AA540" s="277"/>
      <c r="AH540" s="354"/>
    </row>
    <row r="541" spans="1:34" ht="21" customHeight="1">
      <c r="A541" s="352">
        <f t="shared" si="103"/>
        <v>541</v>
      </c>
      <c r="B541" s="1352"/>
      <c r="C541" s="1084"/>
      <c r="D541" s="1094" t="s">
        <v>627</v>
      </c>
      <c r="E541" s="1047"/>
      <c r="F541" s="1047"/>
      <c r="G541" s="1048"/>
      <c r="H541" s="456"/>
      <c r="I541" s="456"/>
      <c r="J541" s="106"/>
      <c r="K541" s="106"/>
      <c r="L541" s="317"/>
      <c r="X541" s="334"/>
      <c r="AA541" s="277"/>
      <c r="AH541" s="354"/>
    </row>
    <row r="542" spans="1:34" ht="23.25" customHeight="1">
      <c r="A542" s="352">
        <f t="shared" si="103"/>
        <v>542</v>
      </c>
      <c r="B542" s="1352"/>
      <c r="C542" s="1176"/>
      <c r="D542" s="1179" t="s">
        <v>628</v>
      </c>
      <c r="E542" s="1179"/>
      <c r="F542" s="1179"/>
      <c r="G542" s="1180"/>
      <c r="H542" s="467"/>
      <c r="I542" s="467"/>
      <c r="J542" s="318">
        <f>SUM(J507:J541)</f>
        <v>0</v>
      </c>
      <c r="K542" s="318">
        <f>SUM(K507:K541)</f>
        <v>0</v>
      </c>
      <c r="L542" s="317"/>
      <c r="X542" s="334"/>
      <c r="AA542" s="277"/>
      <c r="AH542" s="354"/>
    </row>
    <row r="543" spans="1:34" ht="26.25" customHeight="1">
      <c r="A543" s="352">
        <f t="shared" si="103"/>
        <v>543</v>
      </c>
      <c r="B543" s="1352"/>
      <c r="C543" s="1319" t="s">
        <v>629</v>
      </c>
      <c r="D543" s="1320"/>
      <c r="E543" s="1192"/>
      <c r="F543" s="1192"/>
      <c r="G543" s="1193"/>
      <c r="H543" s="468"/>
      <c r="I543" s="468"/>
      <c r="J543" s="319" t="s">
        <v>64</v>
      </c>
      <c r="K543" s="319" t="s">
        <v>65</v>
      </c>
      <c r="L543" s="317"/>
      <c r="X543" s="334"/>
      <c r="AA543" s="277"/>
      <c r="AH543" s="354"/>
    </row>
    <row r="544" spans="1:34" ht="45" customHeight="1">
      <c r="A544" s="352">
        <f t="shared" si="103"/>
        <v>544</v>
      </c>
      <c r="B544" s="1352"/>
      <c r="C544" s="1175"/>
      <c r="D544" s="1177" t="s">
        <v>59</v>
      </c>
      <c r="E544" s="1178"/>
      <c r="F544" s="1178"/>
      <c r="G544" s="632" t="s">
        <v>417</v>
      </c>
      <c r="H544" s="464"/>
      <c r="I544" s="464"/>
      <c r="J544" s="650"/>
      <c r="K544" s="106"/>
      <c r="L544" s="317"/>
      <c r="X544" s="334"/>
      <c r="AA544" s="277"/>
      <c r="AH544" s="354"/>
    </row>
    <row r="545" spans="1:34" ht="21" customHeight="1">
      <c r="A545" s="352">
        <f t="shared" si="103"/>
        <v>545</v>
      </c>
      <c r="B545" s="1352"/>
      <c r="C545" s="1084"/>
      <c r="D545" s="1178"/>
      <c r="E545" s="1178"/>
      <c r="F545" s="1178"/>
      <c r="G545" s="632" t="s">
        <v>418</v>
      </c>
      <c r="H545" s="464"/>
      <c r="I545" s="464"/>
      <c r="J545" s="650"/>
      <c r="K545" s="106"/>
      <c r="L545" s="317"/>
      <c r="X545" s="334"/>
      <c r="AA545" s="277"/>
      <c r="AH545" s="354"/>
    </row>
    <row r="546" spans="1:34" ht="20.25" customHeight="1">
      <c r="A546" s="352">
        <f t="shared" si="103"/>
        <v>546</v>
      </c>
      <c r="B546" s="1352"/>
      <c r="C546" s="1084"/>
      <c r="D546" s="1178"/>
      <c r="E546" s="1178"/>
      <c r="F546" s="1178"/>
      <c r="G546" s="632" t="s">
        <v>419</v>
      </c>
      <c r="H546" s="464"/>
      <c r="I546" s="464"/>
      <c r="J546" s="650"/>
      <c r="K546" s="106"/>
      <c r="L546" s="317"/>
      <c r="X546" s="334"/>
      <c r="AA546" s="277"/>
      <c r="AH546" s="354"/>
    </row>
    <row r="547" spans="1:34" ht="24.75" customHeight="1">
      <c r="A547" s="352">
        <f t="shared" si="103"/>
        <v>547</v>
      </c>
      <c r="B547" s="1352"/>
      <c r="C547" s="1084"/>
      <c r="D547" s="1178"/>
      <c r="E547" s="1178"/>
      <c r="F547" s="1178"/>
      <c r="G547" s="632" t="s">
        <v>45</v>
      </c>
      <c r="H547" s="464"/>
      <c r="I547" s="464"/>
      <c r="J547" s="650"/>
      <c r="K547" s="106"/>
      <c r="L547" s="317"/>
      <c r="X547" s="334"/>
      <c r="AA547" s="277"/>
      <c r="AH547" s="354"/>
    </row>
    <row r="548" spans="1:34" ht="45" customHeight="1">
      <c r="A548" s="352">
        <f t="shared" si="103"/>
        <v>548</v>
      </c>
      <c r="B548" s="1352"/>
      <c r="C548" s="1084"/>
      <c r="D548" s="1111" t="s">
        <v>60</v>
      </c>
      <c r="E548" s="1112"/>
      <c r="F548" s="1113"/>
      <c r="G548" s="632" t="s">
        <v>417</v>
      </c>
      <c r="H548" s="464"/>
      <c r="I548" s="464"/>
      <c r="J548" s="650"/>
      <c r="K548" s="106"/>
      <c r="L548" s="317"/>
      <c r="X548" s="334"/>
      <c r="AA548" s="277"/>
      <c r="AH548" s="354"/>
    </row>
    <row r="549" spans="1:34" ht="21" customHeight="1">
      <c r="A549" s="352">
        <f t="shared" si="103"/>
        <v>549</v>
      </c>
      <c r="B549" s="1352"/>
      <c r="C549" s="1084"/>
      <c r="D549" s="1114"/>
      <c r="E549" s="1115"/>
      <c r="F549" s="1116"/>
      <c r="G549" s="632" t="s">
        <v>418</v>
      </c>
      <c r="H549" s="464"/>
      <c r="I549" s="464"/>
      <c r="J549" s="650"/>
      <c r="K549" s="106"/>
      <c r="L549" s="317"/>
      <c r="X549" s="334"/>
      <c r="AA549" s="277"/>
      <c r="AH549" s="354"/>
    </row>
    <row r="550" spans="1:34" ht="30">
      <c r="A550" s="352">
        <f t="shared" si="103"/>
        <v>550</v>
      </c>
      <c r="B550" s="1352"/>
      <c r="C550" s="1084"/>
      <c r="D550" s="1114"/>
      <c r="E550" s="1115"/>
      <c r="F550" s="1116"/>
      <c r="G550" s="632" t="s">
        <v>420</v>
      </c>
      <c r="H550" s="464"/>
      <c r="I550" s="464"/>
      <c r="J550" s="650"/>
      <c r="K550" s="106"/>
      <c r="L550" s="317"/>
      <c r="X550" s="334"/>
      <c r="AA550" s="277"/>
      <c r="AH550" s="354"/>
    </row>
    <row r="551" spans="1:34" ht="18" customHeight="1">
      <c r="A551" s="352">
        <f t="shared" si="103"/>
        <v>551</v>
      </c>
      <c r="B551" s="1352"/>
      <c r="C551" s="1084"/>
      <c r="D551" s="1153"/>
      <c r="E551" s="1154"/>
      <c r="F551" s="1155"/>
      <c r="G551" s="632" t="s">
        <v>45</v>
      </c>
      <c r="H551" s="464"/>
      <c r="I551" s="464"/>
      <c r="J551" s="650"/>
      <c r="K551" s="106"/>
      <c r="L551" s="317"/>
      <c r="X551" s="334"/>
      <c r="AA551" s="277"/>
      <c r="AH551" s="354"/>
    </row>
    <row r="552" spans="1:34" ht="23.25" customHeight="1">
      <c r="A552" s="352">
        <f t="shared" si="103"/>
        <v>552</v>
      </c>
      <c r="B552" s="1352"/>
      <c r="C552" s="1084"/>
      <c r="D552" s="1111" t="s">
        <v>188</v>
      </c>
      <c r="E552" s="1112"/>
      <c r="F552" s="1113"/>
      <c r="G552" s="633" t="s">
        <v>421</v>
      </c>
      <c r="H552" s="456"/>
      <c r="I552" s="456"/>
      <c r="J552" s="106"/>
      <c r="K552" s="106"/>
      <c r="L552" s="317"/>
      <c r="X552" s="334"/>
      <c r="AA552" s="277"/>
      <c r="AH552" s="354"/>
    </row>
    <row r="553" spans="1:34" ht="20.25" customHeight="1">
      <c r="A553" s="352">
        <f t="shared" si="103"/>
        <v>553</v>
      </c>
      <c r="B553" s="1352"/>
      <c r="C553" s="1084"/>
      <c r="D553" s="1114"/>
      <c r="E553" s="1115"/>
      <c r="F553" s="1116"/>
      <c r="G553" s="632" t="s">
        <v>401</v>
      </c>
      <c r="H553" s="464"/>
      <c r="I553" s="464"/>
      <c r="J553" s="106"/>
      <c r="K553" s="106"/>
      <c r="L553" s="317"/>
      <c r="X553" s="334"/>
      <c r="AA553" s="277"/>
      <c r="AH553" s="354"/>
    </row>
    <row r="554" spans="1:34" ht="35.25" customHeight="1">
      <c r="A554" s="352">
        <f t="shared" si="103"/>
        <v>554</v>
      </c>
      <c r="B554" s="1352"/>
      <c r="C554" s="1084"/>
      <c r="D554" s="1153"/>
      <c r="E554" s="1154"/>
      <c r="F554" s="1155"/>
      <c r="G554" s="632" t="s">
        <v>422</v>
      </c>
      <c r="H554" s="464"/>
      <c r="I554" s="464"/>
      <c r="J554" s="106"/>
      <c r="K554" s="106"/>
      <c r="L554" s="317"/>
      <c r="X554" s="334"/>
      <c r="AA554" s="277"/>
      <c r="AH554" s="354"/>
    </row>
    <row r="555" spans="1:34" ht="24.75" customHeight="1">
      <c r="A555" s="352">
        <f t="shared" si="103"/>
        <v>555</v>
      </c>
      <c r="B555" s="1352"/>
      <c r="C555" s="1084"/>
      <c r="D555" s="1094" t="s">
        <v>69</v>
      </c>
      <c r="E555" s="1047"/>
      <c r="F555" s="1047"/>
      <c r="G555" s="1048"/>
      <c r="H555" s="469"/>
      <c r="I555" s="469"/>
      <c r="J555" s="106"/>
      <c r="K555" s="106"/>
      <c r="L555" s="317"/>
      <c r="X555" s="334"/>
      <c r="AA555" s="277"/>
      <c r="AH555" s="354"/>
    </row>
    <row r="556" spans="1:34" ht="22.5" customHeight="1">
      <c r="A556" s="352">
        <f t="shared" si="103"/>
        <v>556</v>
      </c>
      <c r="B556" s="1352"/>
      <c r="C556" s="1084"/>
      <c r="D556" s="1094" t="s">
        <v>42</v>
      </c>
      <c r="E556" s="1047"/>
      <c r="F556" s="1047"/>
      <c r="G556" s="1048"/>
      <c r="H556" s="456"/>
      <c r="I556" s="456"/>
      <c r="J556" s="106"/>
      <c r="K556" s="106"/>
      <c r="L556" s="317"/>
      <c r="X556" s="334"/>
      <c r="AA556" s="277"/>
      <c r="AH556" s="354"/>
    </row>
    <row r="557" spans="1:34" ht="25.5" customHeight="1">
      <c r="A557" s="352">
        <f t="shared" si="103"/>
        <v>557</v>
      </c>
      <c r="B557" s="1352"/>
      <c r="C557" s="1084"/>
      <c r="D557" s="1094" t="s">
        <v>423</v>
      </c>
      <c r="E557" s="1152"/>
      <c r="F557" s="1152"/>
      <c r="G557" s="1095"/>
      <c r="H557" s="456"/>
      <c r="I557" s="456"/>
      <c r="J557" s="106"/>
      <c r="K557" s="106"/>
      <c r="L557" s="317"/>
      <c r="X557" s="334"/>
      <c r="AA557" s="277"/>
      <c r="AH557" s="354"/>
    </row>
    <row r="558" spans="1:34" ht="23.25" customHeight="1">
      <c r="A558" s="352">
        <f t="shared" si="103"/>
        <v>558</v>
      </c>
      <c r="B558" s="1352"/>
      <c r="C558" s="1084"/>
      <c r="D558" s="1094" t="s">
        <v>216</v>
      </c>
      <c r="E558" s="1047"/>
      <c r="F558" s="1047"/>
      <c r="G558" s="1048"/>
      <c r="H558" s="470"/>
      <c r="I558" s="470"/>
      <c r="J558" s="106"/>
      <c r="K558" s="106"/>
      <c r="L558" s="317"/>
      <c r="X558" s="334"/>
      <c r="AA558" s="277"/>
      <c r="AH558" s="354"/>
    </row>
    <row r="559" spans="1:34" ht="27" customHeight="1">
      <c r="A559" s="352">
        <f t="shared" si="103"/>
        <v>559</v>
      </c>
      <c r="B559" s="1352"/>
      <c r="C559" s="1084"/>
      <c r="D559" s="1094" t="s">
        <v>630</v>
      </c>
      <c r="E559" s="1047"/>
      <c r="F559" s="1047"/>
      <c r="G559" s="1048"/>
      <c r="H559" s="456"/>
      <c r="I559" s="456"/>
      <c r="J559" s="106"/>
      <c r="K559" s="106"/>
      <c r="L559" s="317"/>
      <c r="X559" s="334"/>
      <c r="AA559" s="277"/>
      <c r="AH559" s="354"/>
    </row>
    <row r="560" spans="1:34" ht="30" customHeight="1">
      <c r="A560" s="352">
        <f t="shared" si="103"/>
        <v>560</v>
      </c>
      <c r="B560" s="1352"/>
      <c r="C560" s="1176"/>
      <c r="D560" s="1179" t="s">
        <v>631</v>
      </c>
      <c r="E560" s="1179"/>
      <c r="F560" s="1179"/>
      <c r="G560" s="1180"/>
      <c r="H560" s="467"/>
      <c r="I560" s="467"/>
      <c r="J560" s="318">
        <f>SUM(J544:J559)</f>
        <v>0</v>
      </c>
      <c r="K560" s="318">
        <f>SUM(K544:K559)</f>
        <v>0</v>
      </c>
      <c r="L560" s="317"/>
      <c r="X560" s="334"/>
      <c r="AA560" s="277"/>
      <c r="AH560" s="354"/>
    </row>
    <row r="561" spans="1:34" ht="27" customHeight="1">
      <c r="A561" s="352">
        <f t="shared" si="103"/>
        <v>561</v>
      </c>
      <c r="B561" s="1352"/>
      <c r="C561" s="1156" t="s">
        <v>632</v>
      </c>
      <c r="D561" s="1157"/>
      <c r="E561" s="1158"/>
      <c r="F561" s="1158"/>
      <c r="G561" s="1159"/>
      <c r="H561" s="1167" t="s">
        <v>424</v>
      </c>
      <c r="I561" s="1350"/>
      <c r="J561" s="1349"/>
      <c r="K561" s="1348" t="s">
        <v>425</v>
      </c>
      <c r="L561" s="1349"/>
      <c r="X561" s="334"/>
      <c r="AA561" s="277"/>
      <c r="AH561" s="354"/>
    </row>
    <row r="562" spans="1:34" ht="29.25" customHeight="1">
      <c r="A562" s="352">
        <f t="shared" si="103"/>
        <v>562</v>
      </c>
      <c r="B562" s="1352"/>
      <c r="C562" s="1160"/>
      <c r="D562" s="1161"/>
      <c r="E562" s="1161"/>
      <c r="F562" s="1161"/>
      <c r="G562" s="1162"/>
      <c r="H562" s="438" t="s">
        <v>426</v>
      </c>
      <c r="I562" s="438"/>
      <c r="J562" s="316" t="s">
        <v>427</v>
      </c>
      <c r="K562" s="316" t="s">
        <v>428</v>
      </c>
      <c r="L562" s="315" t="s">
        <v>429</v>
      </c>
      <c r="X562" s="334"/>
      <c r="AA562" s="277"/>
      <c r="AH562" s="354"/>
    </row>
    <row r="563" spans="1:34" ht="38.25" customHeight="1">
      <c r="A563" s="352">
        <f t="shared" si="103"/>
        <v>563</v>
      </c>
      <c r="B563" s="1352"/>
      <c r="C563" s="1175"/>
      <c r="D563" s="1177" t="s">
        <v>430</v>
      </c>
      <c r="E563" s="1178"/>
      <c r="F563" s="1178"/>
      <c r="G563" s="632" t="s">
        <v>431</v>
      </c>
      <c r="H563" s="654"/>
      <c r="I563" s="471"/>
      <c r="J563" s="659"/>
      <c r="K563" s="659"/>
      <c r="L563" s="650"/>
      <c r="X563" s="334"/>
      <c r="AA563" s="277"/>
      <c r="AH563" s="354"/>
    </row>
    <row r="564" spans="1:34" ht="62.1" customHeight="1">
      <c r="A564" s="352">
        <f t="shared" si="103"/>
        <v>564</v>
      </c>
      <c r="B564" s="1352"/>
      <c r="C564" s="1084"/>
      <c r="D564" s="1178"/>
      <c r="E564" s="1178"/>
      <c r="F564" s="1178"/>
      <c r="G564" s="632" t="s">
        <v>432</v>
      </c>
      <c r="H564" s="654"/>
      <c r="I564" s="471"/>
      <c r="J564" s="659"/>
      <c r="K564" s="659"/>
      <c r="L564" s="650"/>
      <c r="X564" s="334"/>
      <c r="AA564" s="277"/>
      <c r="AH564" s="354"/>
    </row>
    <row r="565" spans="1:34" ht="27.75" customHeight="1">
      <c r="A565" s="352">
        <f t="shared" si="103"/>
        <v>565</v>
      </c>
      <c r="B565" s="1352"/>
      <c r="C565" s="1084"/>
      <c r="D565" s="1178"/>
      <c r="E565" s="1178"/>
      <c r="F565" s="1178"/>
      <c r="G565" s="632" t="s">
        <v>61</v>
      </c>
      <c r="H565" s="654"/>
      <c r="I565" s="471"/>
      <c r="J565" s="650"/>
      <c r="K565" s="650"/>
      <c r="L565" s="650"/>
      <c r="X565" s="334"/>
      <c r="AA565" s="277"/>
      <c r="AH565" s="354"/>
    </row>
    <row r="566" spans="1:34" ht="24.75" customHeight="1">
      <c r="A566" s="352">
        <f t="shared" ref="A566:A597" si="104">A565+1</f>
        <v>566</v>
      </c>
      <c r="B566" s="1352"/>
      <c r="C566" s="1084"/>
      <c r="D566" s="1111" t="s">
        <v>109</v>
      </c>
      <c r="E566" s="1112"/>
      <c r="F566" s="1113"/>
      <c r="G566" s="632" t="s">
        <v>110</v>
      </c>
      <c r="H566" s="654"/>
      <c r="I566" s="471"/>
      <c r="J566" s="650"/>
      <c r="K566" s="650"/>
      <c r="L566" s="650"/>
      <c r="X566" s="334"/>
      <c r="AA566" s="277"/>
      <c r="AH566" s="354"/>
    </row>
    <row r="567" spans="1:34" ht="51" customHeight="1">
      <c r="A567" s="352">
        <f t="shared" si="104"/>
        <v>567</v>
      </c>
      <c r="B567" s="1352"/>
      <c r="C567" s="1084"/>
      <c r="D567" s="1153"/>
      <c r="E567" s="1154"/>
      <c r="F567" s="1155"/>
      <c r="G567" s="632" t="s">
        <v>44</v>
      </c>
      <c r="H567" s="654"/>
      <c r="I567" s="471"/>
      <c r="J567" s="650"/>
      <c r="K567" s="650"/>
      <c r="L567" s="650"/>
      <c r="X567" s="334"/>
      <c r="AA567" s="277"/>
      <c r="AH567" s="354"/>
    </row>
    <row r="568" spans="1:34" ht="28.5" customHeight="1">
      <c r="A568" s="352">
        <f t="shared" si="104"/>
        <v>568</v>
      </c>
      <c r="B568" s="1352"/>
      <c r="C568" s="1084"/>
      <c r="D568" s="1094" t="s">
        <v>597</v>
      </c>
      <c r="E568" s="1047"/>
      <c r="F568" s="1047"/>
      <c r="G568" s="1048"/>
      <c r="H568" s="654"/>
      <c r="I568" s="471"/>
      <c r="J568" s="650"/>
      <c r="K568" s="650"/>
      <c r="L568" s="650"/>
      <c r="X568" s="334"/>
      <c r="AA568" s="277"/>
      <c r="AH568" s="354"/>
    </row>
    <row r="569" spans="1:34" ht="41.25" customHeight="1">
      <c r="A569" s="352">
        <f t="shared" si="104"/>
        <v>569</v>
      </c>
      <c r="B569" s="1352"/>
      <c r="C569" s="1084"/>
      <c r="D569" s="1094" t="s">
        <v>111</v>
      </c>
      <c r="E569" s="1047"/>
      <c r="F569" s="1047"/>
      <c r="G569" s="1048"/>
      <c r="H569" s="654"/>
      <c r="I569" s="471"/>
      <c r="J569" s="650"/>
      <c r="K569" s="650"/>
      <c r="L569" s="650"/>
      <c r="X569" s="334"/>
      <c r="AA569" s="277"/>
      <c r="AH569" s="354"/>
    </row>
    <row r="570" spans="1:34" ht="30" customHeight="1">
      <c r="A570" s="352">
        <f t="shared" si="104"/>
        <v>570</v>
      </c>
      <c r="B570" s="1352"/>
      <c r="C570" s="1084"/>
      <c r="D570" s="1094" t="s">
        <v>433</v>
      </c>
      <c r="E570" s="1152"/>
      <c r="F570" s="1152"/>
      <c r="G570" s="1095"/>
      <c r="H570" s="654"/>
      <c r="I570" s="471"/>
      <c r="J570" s="650"/>
      <c r="K570" s="650"/>
      <c r="L570" s="650"/>
      <c r="X570" s="334"/>
      <c r="AA570" s="277"/>
      <c r="AH570" s="354"/>
    </row>
    <row r="571" spans="1:34" ht="28.5" customHeight="1">
      <c r="A571" s="352">
        <f t="shared" si="104"/>
        <v>571</v>
      </c>
      <c r="B571" s="1353"/>
      <c r="C571" s="1176"/>
      <c r="D571" s="1179" t="s">
        <v>633</v>
      </c>
      <c r="E571" s="1179"/>
      <c r="F571" s="1179"/>
      <c r="G571" s="1180"/>
      <c r="H571" s="310">
        <f>SUM(H563:H570)</f>
        <v>0</v>
      </c>
      <c r="I571" s="310"/>
      <c r="J571" s="310">
        <f>SUM(J563:J570)</f>
        <v>0</v>
      </c>
      <c r="K571" s="310">
        <f>SUM(K563:K570)</f>
        <v>0</v>
      </c>
      <c r="L571" s="310">
        <f>SUM(L563:L570)</f>
        <v>0</v>
      </c>
      <c r="M571" s="1"/>
      <c r="N571" s="419"/>
      <c r="X571" s="334"/>
      <c r="AA571" s="277"/>
      <c r="AH571" s="354"/>
    </row>
    <row r="572" spans="1:34" ht="28.5" customHeight="1">
      <c r="A572" s="352">
        <f t="shared" si="104"/>
        <v>572</v>
      </c>
      <c r="B572" s="1317" t="s">
        <v>360</v>
      </c>
      <c r="C572" s="1318"/>
      <c r="D572" s="1318"/>
      <c r="E572" s="1318"/>
      <c r="F572" s="1318"/>
      <c r="G572" s="1318"/>
      <c r="H572" s="314"/>
      <c r="I572" s="314"/>
      <c r="J572" s="314"/>
      <c r="K572" s="313"/>
      <c r="L572" s="312" t="s">
        <v>359</v>
      </c>
      <c r="M572" s="1"/>
      <c r="N572" s="419"/>
      <c r="X572" s="334"/>
      <c r="AA572" s="277"/>
      <c r="AH572" s="354"/>
    </row>
    <row r="573" spans="1:34" ht="27" customHeight="1">
      <c r="A573" s="352">
        <f t="shared" si="104"/>
        <v>573</v>
      </c>
      <c r="B573" s="1150" t="s">
        <v>890</v>
      </c>
      <c r="C573" s="1151"/>
      <c r="D573" s="1151"/>
      <c r="E573" s="1151"/>
      <c r="F573" s="1151"/>
      <c r="G573" s="1151"/>
      <c r="H573" s="472"/>
      <c r="I573" s="472"/>
      <c r="J573" s="472"/>
      <c r="K573" s="473"/>
      <c r="L573" s="474">
        <f>IF((L504+J542-K542-J560+K560+H571-J571+K571-L571)&gt;0,(L504+J542-K542-J560+K560+H571-J571+K571-L571),0)</f>
        <v>32441591</v>
      </c>
      <c r="M573" s="1"/>
      <c r="N573" s="419"/>
      <c r="O573" s="321"/>
      <c r="Q573" s="371"/>
      <c r="X573" s="334"/>
      <c r="Y573" s="334"/>
      <c r="Z573" s="334"/>
      <c r="AA573" s="331"/>
      <c r="AH573" s="354"/>
    </row>
    <row r="574" spans="1:34" ht="31.5" customHeight="1">
      <c r="A574" s="352">
        <f t="shared" si="104"/>
        <v>574</v>
      </c>
      <c r="B574" s="1150" t="s">
        <v>434</v>
      </c>
      <c r="C574" s="1151"/>
      <c r="D574" s="1151"/>
      <c r="E574" s="1151"/>
      <c r="F574" s="1151"/>
      <c r="G574" s="1151"/>
      <c r="H574" s="472"/>
      <c r="I574" s="472"/>
      <c r="J574" s="472"/>
      <c r="K574" s="473"/>
      <c r="L574" s="474">
        <f>IF((K542+J560-L504-J542-K560-H571+J571-K571+L571)&gt;0,(K542+J560-L504-J542-K560-H571+J571-K571+L571),0)</f>
        <v>0</v>
      </c>
      <c r="M574" s="1"/>
      <c r="N574" s="419"/>
      <c r="O574" s="321"/>
      <c r="P574" s="328"/>
      <c r="X574" s="334"/>
      <c r="Y574" s="334"/>
      <c r="Z574" s="334"/>
      <c r="AA574" s="331"/>
      <c r="AH574" s="354"/>
    </row>
    <row r="575" spans="1:34" ht="31.5" customHeight="1">
      <c r="A575" s="352">
        <f t="shared" si="104"/>
        <v>575</v>
      </c>
      <c r="B575" s="1369" t="s">
        <v>891</v>
      </c>
      <c r="C575" s="1370"/>
      <c r="D575" s="1370"/>
      <c r="E575" s="1370"/>
      <c r="F575" s="1370"/>
      <c r="G575" s="1370"/>
      <c r="H575" s="475"/>
      <c r="I575" s="475"/>
      <c r="J575" s="475"/>
      <c r="K575" s="476"/>
      <c r="L575" s="477"/>
      <c r="M575" s="328"/>
      <c r="N575" s="328"/>
      <c r="O575" s="328"/>
      <c r="X575" s="334"/>
      <c r="Y575" s="334"/>
      <c r="Z575" s="334"/>
      <c r="AA575" s="332"/>
      <c r="AH575" s="354"/>
    </row>
    <row r="576" spans="1:34" ht="32.25" customHeight="1">
      <c r="A576" s="352">
        <f t="shared" si="104"/>
        <v>576</v>
      </c>
      <c r="B576" s="1290" t="s">
        <v>817</v>
      </c>
      <c r="C576" s="1343"/>
      <c r="D576" s="1344"/>
      <c r="E576" s="1344"/>
      <c r="F576" s="1344"/>
      <c r="G576" s="1344"/>
      <c r="H576" s="478"/>
      <c r="I576" s="478"/>
      <c r="J576" s="478"/>
      <c r="K576" s="478"/>
      <c r="L576" s="310">
        <f>IF(L586+L587-L588&gt;0,L586+L587-L588,0)</f>
        <v>0</v>
      </c>
      <c r="M576" s="328"/>
      <c r="N576" s="419"/>
      <c r="AA576" s="277"/>
      <c r="AH576" s="354"/>
    </row>
    <row r="577" spans="1:58" ht="24.75" customHeight="1">
      <c r="A577" s="352">
        <f t="shared" si="104"/>
        <v>577</v>
      </c>
      <c r="B577" s="1354"/>
      <c r="C577" s="1094" t="s">
        <v>207</v>
      </c>
      <c r="D577" s="1152"/>
      <c r="E577" s="1152"/>
      <c r="F577" s="1152"/>
      <c r="G577" s="1095"/>
      <c r="H577" s="461"/>
      <c r="I577" s="461"/>
      <c r="J577" s="461"/>
      <c r="K577" s="461"/>
      <c r="L577" s="650">
        <v>175938000</v>
      </c>
      <c r="M577" s="1"/>
      <c r="N577" s="419"/>
      <c r="AA577" s="277"/>
      <c r="AH577" s="354"/>
    </row>
    <row r="578" spans="1:58" ht="25.5" customHeight="1">
      <c r="A578" s="352">
        <f t="shared" si="104"/>
        <v>578</v>
      </c>
      <c r="B578" s="1355"/>
      <c r="C578" s="1111" t="s">
        <v>209</v>
      </c>
      <c r="D578" s="1112"/>
      <c r="E578" s="1113"/>
      <c r="F578" s="1081" t="s">
        <v>682</v>
      </c>
      <c r="G578" s="1105"/>
      <c r="H578" s="461"/>
      <c r="I578" s="461"/>
      <c r="J578" s="461"/>
      <c r="K578" s="461"/>
      <c r="L578" s="650"/>
      <c r="M578" s="1"/>
      <c r="N578" s="419"/>
      <c r="AA578" s="277"/>
      <c r="AH578" s="354"/>
    </row>
    <row r="579" spans="1:58" ht="38.25" customHeight="1">
      <c r="A579" s="352">
        <f t="shared" si="104"/>
        <v>579</v>
      </c>
      <c r="B579" s="1355"/>
      <c r="C579" s="1114"/>
      <c r="D579" s="1115"/>
      <c r="E579" s="1116"/>
      <c r="F579" s="1081" t="s">
        <v>683</v>
      </c>
      <c r="G579" s="1082"/>
      <c r="H579" s="461"/>
      <c r="I579" s="461"/>
      <c r="J579" s="461"/>
      <c r="K579" s="461"/>
      <c r="L579" s="650"/>
      <c r="M579" s="1"/>
      <c r="N579" s="419"/>
      <c r="AA579" s="277"/>
      <c r="AH579" s="354"/>
    </row>
    <row r="580" spans="1:58" ht="28.5" customHeight="1">
      <c r="A580" s="352">
        <f t="shared" si="104"/>
        <v>580</v>
      </c>
      <c r="B580" s="1355"/>
      <c r="C580" s="1114"/>
      <c r="D580" s="1115"/>
      <c r="E580" s="1116"/>
      <c r="F580" s="1081" t="s">
        <v>684</v>
      </c>
      <c r="G580" s="1082"/>
      <c r="H580" s="461"/>
      <c r="I580" s="461"/>
      <c r="J580" s="461"/>
      <c r="K580" s="461"/>
      <c r="L580" s="650"/>
      <c r="M580" s="1"/>
      <c r="N580" s="419"/>
      <c r="AA580" s="277"/>
      <c r="AH580" s="354"/>
    </row>
    <row r="581" spans="1:58" ht="35.25" customHeight="1">
      <c r="A581" s="352">
        <f t="shared" si="104"/>
        <v>581</v>
      </c>
      <c r="B581" s="1355"/>
      <c r="C581" s="1114"/>
      <c r="D581" s="1115"/>
      <c r="E581" s="1116"/>
      <c r="F581" s="1081" t="s">
        <v>685</v>
      </c>
      <c r="G581" s="1082"/>
      <c r="H581" s="461"/>
      <c r="I581" s="461"/>
      <c r="J581" s="461"/>
      <c r="K581" s="461"/>
      <c r="L581" s="650"/>
      <c r="M581" s="1"/>
      <c r="N581" s="419"/>
      <c r="AA581" s="277"/>
      <c r="AH581" s="354"/>
    </row>
    <row r="582" spans="1:58" ht="27.75" customHeight="1">
      <c r="A582" s="352">
        <f t="shared" si="104"/>
        <v>582</v>
      </c>
      <c r="B582" s="1355"/>
      <c r="C582" s="1153"/>
      <c r="D582" s="1154"/>
      <c r="E582" s="1155"/>
      <c r="F582" s="1081" t="s">
        <v>686</v>
      </c>
      <c r="G582" s="1082"/>
      <c r="H582" s="461"/>
      <c r="I582" s="461"/>
      <c r="J582" s="461"/>
      <c r="K582" s="461"/>
      <c r="L582" s="650"/>
      <c r="M582" s="1"/>
      <c r="N582" s="419"/>
      <c r="AA582" s="277"/>
      <c r="AH582" s="354"/>
    </row>
    <row r="583" spans="1:58" ht="24.75" customHeight="1">
      <c r="A583" s="352">
        <f t="shared" si="104"/>
        <v>583</v>
      </c>
      <c r="B583" s="1355"/>
      <c r="C583" s="1094" t="s">
        <v>642</v>
      </c>
      <c r="D583" s="1152"/>
      <c r="E583" s="1152"/>
      <c r="F583" s="1152"/>
      <c r="G583" s="1095"/>
      <c r="H583" s="461"/>
      <c r="I583" s="461"/>
      <c r="J583" s="461"/>
      <c r="K583" s="461"/>
      <c r="L583" s="650"/>
      <c r="M583" s="1"/>
      <c r="N583" s="419"/>
      <c r="AA583" s="277"/>
      <c r="AH583" s="354"/>
    </row>
    <row r="584" spans="1:58" ht="23.25" customHeight="1">
      <c r="A584" s="352">
        <f t="shared" si="104"/>
        <v>584</v>
      </c>
      <c r="B584" s="1355"/>
      <c r="C584" s="1094" t="s">
        <v>208</v>
      </c>
      <c r="D584" s="1152"/>
      <c r="E584" s="1152"/>
      <c r="F584" s="1152"/>
      <c r="G584" s="1095"/>
      <c r="H584" s="461"/>
      <c r="I584" s="461"/>
      <c r="J584" s="461"/>
      <c r="K584" s="461"/>
      <c r="L584" s="650"/>
      <c r="M584" s="1"/>
      <c r="N584" s="419"/>
      <c r="AA584" s="277"/>
      <c r="AH584" s="354"/>
    </row>
    <row r="585" spans="1:58" ht="27" customHeight="1">
      <c r="A585" s="352">
        <f t="shared" si="104"/>
        <v>585</v>
      </c>
      <c r="B585" s="1355"/>
      <c r="C585" s="1094" t="s">
        <v>210</v>
      </c>
      <c r="D585" s="1152"/>
      <c r="E585" s="1152"/>
      <c r="F585" s="1152"/>
      <c r="G585" s="1095"/>
      <c r="H585" s="461"/>
      <c r="I585" s="461"/>
      <c r="J585" s="461"/>
      <c r="K585" s="461"/>
      <c r="L585" s="310">
        <f>ROUND(IF(L577-L578-L579-L580-L581-L582-L583-L584&gt;=0,L577-L578-L579-L580-L581-L582-L583-L584,0),-3)</f>
        <v>175938000</v>
      </c>
      <c r="M585" s="1"/>
      <c r="N585" s="419"/>
      <c r="AA585" s="277"/>
      <c r="AH585" s="354"/>
    </row>
    <row r="586" spans="1:58" ht="28.5" customHeight="1">
      <c r="A586" s="352">
        <f t="shared" si="104"/>
        <v>586</v>
      </c>
      <c r="B586" s="1355"/>
      <c r="C586" s="1094" t="s">
        <v>867</v>
      </c>
      <c r="D586" s="1152"/>
      <c r="E586" s="1152"/>
      <c r="F586" s="1152"/>
      <c r="G586" s="1095"/>
      <c r="H586" s="461"/>
      <c r="I586" s="461"/>
      <c r="J586" s="461"/>
      <c r="K586" s="461"/>
      <c r="L586" s="310">
        <f>L585*0%</f>
        <v>0</v>
      </c>
      <c r="M586" s="1"/>
      <c r="N586" s="419"/>
      <c r="AA586" s="277"/>
      <c r="AH586" s="354"/>
    </row>
    <row r="587" spans="1:58" ht="27" customHeight="1">
      <c r="A587" s="352">
        <f t="shared" si="104"/>
        <v>587</v>
      </c>
      <c r="B587" s="1355"/>
      <c r="C587" s="1094" t="s">
        <v>211</v>
      </c>
      <c r="D587" s="1152"/>
      <c r="E587" s="1152"/>
      <c r="F587" s="1152"/>
      <c r="G587" s="1095"/>
      <c r="H587" s="461"/>
      <c r="I587" s="461"/>
      <c r="J587" s="461"/>
      <c r="K587" s="461"/>
      <c r="L587" s="650"/>
      <c r="M587" s="1"/>
      <c r="N587" s="419"/>
      <c r="AA587" s="277"/>
      <c r="AH587" s="354"/>
    </row>
    <row r="588" spans="1:58" ht="27" customHeight="1">
      <c r="A588" s="352">
        <f t="shared" si="104"/>
        <v>588</v>
      </c>
      <c r="B588" s="479"/>
      <c r="C588" s="1094" t="s">
        <v>789</v>
      </c>
      <c r="D588" s="1047"/>
      <c r="E588" s="1047"/>
      <c r="F588" s="1047"/>
      <c r="G588" s="1048"/>
      <c r="H588" s="461"/>
      <c r="I588" s="461"/>
      <c r="J588" s="461"/>
      <c r="K588" s="461"/>
      <c r="L588" s="310">
        <f>L445</f>
        <v>6384782</v>
      </c>
      <c r="M588" s="1"/>
      <c r="N588" s="419"/>
      <c r="AA588" s="277"/>
      <c r="AH588" s="354"/>
    </row>
    <row r="589" spans="1:58" ht="39" customHeight="1">
      <c r="A589" s="352">
        <f t="shared" si="104"/>
        <v>589</v>
      </c>
      <c r="B589" s="1356" t="s">
        <v>892</v>
      </c>
      <c r="C589" s="1356"/>
      <c r="D589" s="1357"/>
      <c r="E589" s="1357"/>
      <c r="F589" s="1357"/>
      <c r="G589" s="1357"/>
      <c r="H589" s="745"/>
      <c r="I589" s="745"/>
      <c r="J589" s="745"/>
      <c r="K589" s="745"/>
      <c r="L589" s="310">
        <f>IF(I590=1,K590,IF(I590=2,K591,IF(I590=3,K592,IF(I590=4,K593))))</f>
        <v>0</v>
      </c>
      <c r="M589" s="1"/>
      <c r="N589" s="311" t="s">
        <v>986</v>
      </c>
      <c r="O589" s="1"/>
      <c r="P589" s="1"/>
      <c r="Q589" s="1"/>
      <c r="R589" s="1"/>
      <c r="S589" s="1"/>
      <c r="T589" s="1"/>
      <c r="U589" s="1"/>
      <c r="V589" s="1"/>
      <c r="W589" s="1"/>
      <c r="AA589" s="277"/>
      <c r="AC589" s="334"/>
      <c r="AD589" s="334"/>
      <c r="AE589" s="334"/>
      <c r="AF589" s="334"/>
      <c r="AG589" s="334"/>
      <c r="AH589" s="354"/>
      <c r="AI589" s="334"/>
      <c r="AJ589" s="334"/>
      <c r="AK589" s="334"/>
      <c r="AL589" s="334"/>
      <c r="AM589" s="334"/>
      <c r="AN589" s="334"/>
      <c r="AO589" s="334"/>
      <c r="AP589" s="334"/>
      <c r="AQ589" s="334"/>
      <c r="AR589" s="334"/>
      <c r="AS589" s="334"/>
      <c r="AT589" s="334"/>
      <c r="AU589" s="334"/>
      <c r="AV589" s="334"/>
      <c r="AW589" s="334"/>
      <c r="AX589" s="334"/>
      <c r="AY589" s="334"/>
      <c r="AZ589" s="334"/>
      <c r="BA589" s="334"/>
      <c r="BB589" s="334"/>
      <c r="BC589" s="334"/>
      <c r="BD589" s="334"/>
      <c r="BE589" s="334"/>
      <c r="BF589" s="334"/>
    </row>
    <row r="590" spans="1:58" ht="27.75" customHeight="1">
      <c r="A590" s="352">
        <f t="shared" si="104"/>
        <v>590</v>
      </c>
      <c r="B590" s="1361"/>
      <c r="C590" s="1094" t="s">
        <v>212</v>
      </c>
      <c r="D590" s="1152"/>
      <c r="E590" s="1152"/>
      <c r="F590" s="1152"/>
      <c r="G590" s="1095"/>
      <c r="H590" s="746"/>
      <c r="I590" s="746">
        <f>IF(L598=0,1,IF(AND(K597&gt;0,L599&gt;0),2,IF(AND(L598&gt;0,L599=0),3,IF(AND(L599&gt;0,K597=0),4))))</f>
        <v>1</v>
      </c>
      <c r="J590" s="746"/>
      <c r="K590" s="746">
        <f>IF(L598=0,IF(L592-L595-L596-L597&gt;=0,L592-L595-L596-L597,0))</f>
        <v>0</v>
      </c>
      <c r="L590" s="650"/>
      <c r="M590" s="1"/>
      <c r="N590" s="741"/>
      <c r="AA590" s="277"/>
      <c r="AH590" s="354"/>
    </row>
    <row r="591" spans="1:58" ht="30.75" customHeight="1">
      <c r="A591" s="352">
        <f t="shared" si="104"/>
        <v>591</v>
      </c>
      <c r="B591" s="1355"/>
      <c r="C591" s="1094" t="s">
        <v>213</v>
      </c>
      <c r="D591" s="1152"/>
      <c r="E591" s="1152"/>
      <c r="F591" s="1152"/>
      <c r="G591" s="1095"/>
      <c r="H591" s="746"/>
      <c r="I591" s="746"/>
      <c r="J591" s="747" t="s">
        <v>986</v>
      </c>
      <c r="K591" s="746" t="b">
        <f>IF(AND(L599&gt;0,K597&gt;0),IF(L599&gt;=K597,L598-L599,IF(L598&gt;=K597,L598-K597,0)))</f>
        <v>0</v>
      </c>
      <c r="L591" s="650"/>
      <c r="M591" s="1"/>
      <c r="N591" s="741"/>
      <c r="AA591" s="277"/>
      <c r="AH591" s="354"/>
    </row>
    <row r="592" spans="1:58" ht="33" customHeight="1">
      <c r="A592" s="352">
        <f t="shared" si="104"/>
        <v>592</v>
      </c>
      <c r="B592" s="1355"/>
      <c r="C592" s="1184" t="s">
        <v>435</v>
      </c>
      <c r="D592" s="1165"/>
      <c r="E592" s="1165"/>
      <c r="F592" s="1165"/>
      <c r="G592" s="1166"/>
      <c r="H592" s="745"/>
      <c r="I592" s="745"/>
      <c r="J592" s="745"/>
      <c r="K592" s="745" t="b">
        <f>IF(AND(L598&gt;0,L599=0),IF(L598&gt;K597,L592-L595-L596-L597+L598,0))</f>
        <v>0</v>
      </c>
      <c r="L592" s="310">
        <f>SUM(L590:L591)</f>
        <v>0</v>
      </c>
      <c r="M592" s="1"/>
      <c r="N592" s="742"/>
      <c r="AA592" s="277"/>
      <c r="AH592" s="354"/>
    </row>
    <row r="593" spans="1:34" ht="33" customHeight="1">
      <c r="A593" s="352">
        <f t="shared" si="104"/>
        <v>593</v>
      </c>
      <c r="B593" s="1355"/>
      <c r="C593" s="1094" t="s">
        <v>214</v>
      </c>
      <c r="D593" s="1152"/>
      <c r="E593" s="1152"/>
      <c r="F593" s="1152"/>
      <c r="G593" s="1095"/>
      <c r="H593" s="746"/>
      <c r="I593" s="746"/>
      <c r="J593" s="746"/>
      <c r="K593" s="746" t="b">
        <f>IF(AND(L599&gt;0,K597=0),IF(L592-L595-L596-L597+L598-L599&gt;0,L592-L595-L596-L597+L598-L599,0))</f>
        <v>0</v>
      </c>
      <c r="L593" s="650"/>
      <c r="M593" s="1"/>
      <c r="N593" s="741"/>
      <c r="AA593" s="277"/>
      <c r="AH593" s="354"/>
    </row>
    <row r="594" spans="1:34" ht="26.25" customHeight="1">
      <c r="A594" s="352">
        <f t="shared" si="104"/>
        <v>594</v>
      </c>
      <c r="B594" s="1355"/>
      <c r="C594" s="1094" t="s">
        <v>215</v>
      </c>
      <c r="D594" s="1152"/>
      <c r="E594" s="1152"/>
      <c r="F594" s="1152"/>
      <c r="G594" s="1095"/>
      <c r="H594" s="746"/>
      <c r="I594" s="746"/>
      <c r="J594" s="746"/>
      <c r="K594" s="746"/>
      <c r="L594" s="650"/>
      <c r="M594" s="1"/>
      <c r="N594" s="419"/>
      <c r="AA594" s="277"/>
      <c r="AH594" s="354"/>
    </row>
    <row r="595" spans="1:34" ht="25.5" customHeight="1">
      <c r="A595" s="352">
        <f t="shared" si="104"/>
        <v>595</v>
      </c>
      <c r="B595" s="1355"/>
      <c r="C595" s="1184" t="s">
        <v>436</v>
      </c>
      <c r="D595" s="1165"/>
      <c r="E595" s="1165"/>
      <c r="F595" s="1165"/>
      <c r="G595" s="1166"/>
      <c r="H595" s="745"/>
      <c r="I595" s="745"/>
      <c r="J595" s="745"/>
      <c r="K595" s="745">
        <f>IF(AND(L599&gt;='H4 (Impuesto Diferido)'!D81+'H4 (Impuesto Diferido)'!D82-J448-L448,'H4 (Impuesto Diferido)'!D81+'H4 (Impuesto Diferido)'!D82-J448-L448&gt;=L598),L598,IF(AND(L599&gt;=M599,'H4 (Impuesto Diferido)'!D81+'H4 (Impuesto Diferido)'!D82-J448-L448&lt;L598),'H4 (Impuesto Diferido)'!D81+'H4 (Impuesto Diferido)'!D82-J448-L448,IF(AND(L597&lt;'H4 (Impuesto Diferido)'!D81+'H4 (Impuesto Diferido)'!D82-J448-L448,'H4 (Impuesto Diferido)'!D81+'H4 (Impuesto Diferido)'!D82-J448-L448&gt;=L598),L598,'H4 (Impuesto Diferido)'!D81+'H4 (Impuesto Diferido)'!D82-J448-L448)))</f>
        <v>0</v>
      </c>
      <c r="L595" s="310">
        <f>SUM(L593:L594)</f>
        <v>0</v>
      </c>
      <c r="M595" s="1"/>
      <c r="N595" s="742"/>
      <c r="AA595" s="277"/>
      <c r="AH595" s="354"/>
    </row>
    <row r="596" spans="1:34" ht="28.5" customHeight="1">
      <c r="A596" s="352">
        <f t="shared" si="104"/>
        <v>596</v>
      </c>
      <c r="B596" s="1355"/>
      <c r="C596" s="1094" t="s">
        <v>437</v>
      </c>
      <c r="D596" s="1152"/>
      <c r="E596" s="1152"/>
      <c r="F596" s="1152"/>
      <c r="G596" s="1095"/>
      <c r="H596" s="748"/>
      <c r="I596" s="748"/>
      <c r="J596" s="748"/>
      <c r="K596" s="748"/>
      <c r="L596" s="650"/>
      <c r="M596" s="735"/>
      <c r="N596" s="743"/>
      <c r="AA596" s="277" t="str">
        <f>IF(AND(L595&gt;L592,L596+L597&gt;0),"ERROR",IF(AND(L592-L595&gt;0,L592-L595&lt;L596+L597),"ERROR","OK"))</f>
        <v>OK</v>
      </c>
      <c r="AH596" s="354" t="str">
        <f>IF(OR(AA596="ERROR"),CONCATENATE(" No puede llevar Ganancias ocasionales no gravadas por la venta de acciones ECE, los costos por ganancia ocasional son mayores que el ingreso por ganancia ocasional de la Hoja 3 Fila  ",A596),"")</f>
        <v/>
      </c>
    </row>
    <row r="597" spans="1:34" ht="28.5" customHeight="1">
      <c r="A597" s="352">
        <f t="shared" si="104"/>
        <v>597</v>
      </c>
      <c r="B597" s="1355"/>
      <c r="C597" s="1094" t="s">
        <v>438</v>
      </c>
      <c r="D597" s="1152"/>
      <c r="E597" s="1152"/>
      <c r="F597" s="1152"/>
      <c r="G597" s="1095"/>
      <c r="H597" s="748"/>
      <c r="I597" s="748"/>
      <c r="J597" s="748"/>
      <c r="K597" s="748">
        <f>IF(L592-L595&lt;0,ABS(L592-L595),0)</f>
        <v>0</v>
      </c>
      <c r="L597" s="650"/>
      <c r="M597" s="735"/>
      <c r="N597" s="743"/>
      <c r="AA597" s="277" t="str">
        <f>IF(AND(L595&gt;L592,L596+L597&gt;0),"ERROR",IF(AND(L592-L595&gt;0,L592-L595&lt;L596+L597),"ERROR","OK"))</f>
        <v>OK</v>
      </c>
      <c r="AH597" s="354" t="str">
        <f>IF(OR(AA597="ERROR"),CONCATENATE(" No puede llevar Otras ganancias ocasionales no gravadas y exentas, los costos por ganancia ocasional son mayores que el ingreso por ganancia ocasional de la Hoja 3 Fila  ",A597),"")</f>
        <v/>
      </c>
    </row>
    <row r="598" spans="1:34" ht="30.75" customHeight="1">
      <c r="A598" s="352">
        <f t="shared" ref="A598:A629" si="105">A597+1</f>
        <v>598</v>
      </c>
      <c r="B598" s="1355"/>
      <c r="C598" s="1094" t="s">
        <v>868</v>
      </c>
      <c r="D598" s="1152"/>
      <c r="E598" s="1152"/>
      <c r="F598" s="1152"/>
      <c r="G598" s="1095"/>
      <c r="H598" s="748"/>
      <c r="I598" s="748"/>
      <c r="J598" s="748"/>
      <c r="K598" s="748"/>
      <c r="L598" s="765"/>
      <c r="M598" s="1"/>
      <c r="N598" s="743"/>
      <c r="AA598" s="277"/>
      <c r="AH598" s="354" t="str">
        <f>IF(OR(AA598="ERROR"),CONCATENATE(" Error en el concepto. ",C598," de la Hoja 3 Fila  ",A598),"")</f>
        <v/>
      </c>
    </row>
    <row r="599" spans="1:34" ht="38.25" customHeight="1">
      <c r="A599" s="352">
        <f t="shared" si="105"/>
        <v>599</v>
      </c>
      <c r="B599" s="1355"/>
      <c r="C599" s="1094" t="s">
        <v>869</v>
      </c>
      <c r="D599" s="1152"/>
      <c r="E599" s="1152"/>
      <c r="F599" s="1152"/>
      <c r="G599" s="1095"/>
      <c r="H599" s="748"/>
      <c r="I599" s="748"/>
      <c r="J599" s="748"/>
      <c r="K599" s="748"/>
      <c r="L599" s="765"/>
      <c r="M599" s="735"/>
      <c r="N599" s="743"/>
      <c r="AA599" s="277"/>
      <c r="AH599" s="354"/>
    </row>
    <row r="600" spans="1:34" ht="28.5" customHeight="1">
      <c r="A600" s="352">
        <f t="shared" si="105"/>
        <v>600</v>
      </c>
      <c r="B600" s="480"/>
      <c r="C600" s="1143" t="s">
        <v>846</v>
      </c>
      <c r="D600" s="1143"/>
      <c r="E600" s="1143"/>
      <c r="F600" s="1143"/>
      <c r="G600" s="1082"/>
      <c r="H600" s="464"/>
      <c r="I600" s="464"/>
      <c r="J600" s="464"/>
      <c r="K600" s="464"/>
      <c r="L600" s="650"/>
      <c r="M600" s="735"/>
      <c r="N600" s="743"/>
      <c r="AA600" s="277" t="str">
        <f>IF(L600&lt;ROUND(L589*0.15,-3),"Error","ok")</f>
        <v>ok</v>
      </c>
      <c r="AH600" s="733" t="str">
        <f>IF(OR(AA600="ERROR"),CONCATENATE("El impuesto de ganancia ocasional debe ser mínimo del 15% del valor de la Ganancia Ocasional.  Hoja 3 Fila  ",A600),"")</f>
        <v/>
      </c>
    </row>
    <row r="601" spans="1:34" ht="31.5" customHeight="1">
      <c r="A601" s="352">
        <f t="shared" si="105"/>
        <v>601</v>
      </c>
      <c r="B601" s="1219" t="s">
        <v>170</v>
      </c>
      <c r="C601" s="1292"/>
      <c r="D601" s="1293"/>
      <c r="E601" s="1152" t="s">
        <v>744</v>
      </c>
      <c r="F601" s="1152"/>
      <c r="G601" s="1095"/>
      <c r="H601" s="461"/>
      <c r="I601" s="461"/>
      <c r="J601" s="461"/>
      <c r="K601" s="461"/>
      <c r="L601" s="650"/>
      <c r="M601" s="1"/>
      <c r="N601" s="744"/>
      <c r="AA601" s="277"/>
      <c r="AH601" s="354" t="str">
        <f>IF(OR(AA601="ERROR"),CONCATENATE(" El valor de los impuestos descontables por ganancias ocasionales no puede ser mayor al impuesto de ganancias ocasionales, Formulario 210.  Hoja 3 Fila  ",A601),"")</f>
        <v/>
      </c>
    </row>
    <row r="602" spans="1:34" ht="28.5" customHeight="1">
      <c r="A602" s="352">
        <f t="shared" si="105"/>
        <v>602</v>
      </c>
      <c r="B602" s="1294"/>
      <c r="C602" s="1295"/>
      <c r="D602" s="1296"/>
      <c r="E602" s="1152" t="s">
        <v>19</v>
      </c>
      <c r="F602" s="1152"/>
      <c r="G602" s="1095"/>
      <c r="H602" s="461"/>
      <c r="I602" s="461"/>
      <c r="J602" s="461"/>
      <c r="K602" s="461"/>
      <c r="L602" s="650"/>
      <c r="M602" s="1"/>
      <c r="N602" s="744"/>
      <c r="AA602" s="277"/>
      <c r="AH602" s="354" t="str">
        <f>IF(OR(AA602="ERROR"),CONCATENATE(" El valor de los impuestos descontables por ganancias ocasionales no puede ser mayor al impuesto de ganancias ocasionales, Formulario 210.  Hoja 3 Fila  ",A602),"")</f>
        <v/>
      </c>
    </row>
    <row r="603" spans="1:34" ht="28.5" customHeight="1">
      <c r="A603" s="352">
        <f>A602+1</f>
        <v>603</v>
      </c>
      <c r="B603" s="1294"/>
      <c r="C603" s="1295"/>
      <c r="D603" s="1296"/>
      <c r="E603" s="1202" t="s">
        <v>1746</v>
      </c>
      <c r="F603" s="1203"/>
      <c r="G603" s="1204"/>
      <c r="H603" s="779"/>
      <c r="I603" s="779"/>
      <c r="J603" s="779"/>
      <c r="K603" s="779"/>
      <c r="L603" s="531"/>
      <c r="M603" s="1"/>
      <c r="N603" s="744"/>
      <c r="AA603" s="277" t="str">
        <f>IF(L134&gt;1090*$M$6,IF(L603&gt;((L134/$M$6)-1090)*$M$6*0.19,"ERROR","OK"),IF(L603&gt;0,"ERROR","OK"))</f>
        <v>OK</v>
      </c>
      <c r="AH603" s="354" t="str">
        <f>IF(OR(AA603="ERROR"),CONCATENATE(" El descuento por dividendos supera los montos permitidos.  Hoja 3 Fila  ",A603),"")</f>
        <v/>
      </c>
    </row>
    <row r="604" spans="1:34" ht="24" customHeight="1">
      <c r="A604" s="352">
        <f t="shared" si="105"/>
        <v>604</v>
      </c>
      <c r="B604" s="1294"/>
      <c r="C604" s="1295"/>
      <c r="D604" s="1296"/>
      <c r="E604" s="1152" t="s">
        <v>45</v>
      </c>
      <c r="F604" s="1152"/>
      <c r="G604" s="1095"/>
      <c r="H604" s="461"/>
      <c r="I604" s="461"/>
      <c r="J604" s="461"/>
      <c r="K604" s="461"/>
      <c r="L604" s="650"/>
      <c r="M604" s="1"/>
      <c r="N604" s="744"/>
      <c r="AA604" s="277"/>
      <c r="AH604" s="354" t="str">
        <f>IF(OR(AA604="ERROR"),CONCATENATE(" El valor de los impuestos descontables por ganancias ocasionales no puede ser mayor al impuesto de ganancias ocasionales, Formulario 210.  Hoja 3 Fila  ",A604),"")</f>
        <v/>
      </c>
    </row>
    <row r="605" spans="1:34" ht="27" customHeight="1">
      <c r="A605" s="352">
        <f t="shared" si="105"/>
        <v>605</v>
      </c>
      <c r="B605" s="1297"/>
      <c r="C605" s="1298"/>
      <c r="D605" s="1299"/>
      <c r="E605" s="1152" t="s">
        <v>788</v>
      </c>
      <c r="F605" s="1152"/>
      <c r="G605" s="1095"/>
      <c r="H605" s="461"/>
      <c r="I605" s="461"/>
      <c r="J605" s="461"/>
      <c r="K605" s="461"/>
      <c r="L605" s="310">
        <f>SUM(L601:L604)</f>
        <v>0</v>
      </c>
      <c r="M605" s="735"/>
      <c r="N605" s="744"/>
      <c r="AA605" s="277" t="str">
        <f>IF(L605&gt;'Formulario F210'!AF45,"Error","Ok")</f>
        <v>Ok</v>
      </c>
      <c r="AH605" s="354" t="str">
        <f>IF(OR(AA605="ERROR"),CONCATENATE("El valor de descuentos tributarios no puede ser mayor al total de impuesto sobre las rentas liquidas gravables del, Formulario 210 de la Hoja 3 Fila  ",A605),"")</f>
        <v/>
      </c>
    </row>
    <row r="606" spans="1:34" ht="36.75" customHeight="1">
      <c r="A606" s="352">
        <f t="shared" si="105"/>
        <v>606</v>
      </c>
      <c r="B606" s="1094" t="s">
        <v>766</v>
      </c>
      <c r="C606" s="1047"/>
      <c r="D606" s="1047"/>
      <c r="E606" s="1047"/>
      <c r="F606" s="1047"/>
      <c r="G606" s="1048"/>
      <c r="H606" s="461"/>
      <c r="I606" s="461"/>
      <c r="J606" s="461"/>
      <c r="K606" s="461"/>
      <c r="L606" s="650"/>
      <c r="M606" s="735"/>
      <c r="N606" s="744"/>
      <c r="AA606" s="277" t="str">
        <f>IF(L606&gt;L600,"Error","Ok")</f>
        <v>Ok</v>
      </c>
      <c r="AH606" s="354" t="str">
        <f>IF(OR(AA606="ERROR"),CONCATENATE(" El valor del descuento por impuestos pagados en el exterior por ganancias ocasionales no puede ser mayor al impuesto de ganancias ocasionales del Formulario 210 de la Hoja 3 Fila  ",A606),"")</f>
        <v/>
      </c>
    </row>
    <row r="607" spans="1:34" ht="36.75" customHeight="1">
      <c r="A607" s="352">
        <f t="shared" si="105"/>
        <v>607</v>
      </c>
      <c r="B607" s="1094" t="s">
        <v>767</v>
      </c>
      <c r="C607" s="1047"/>
      <c r="D607" s="1047"/>
      <c r="E607" s="1047"/>
      <c r="F607" s="1047"/>
      <c r="G607" s="1048"/>
      <c r="H607" s="461"/>
      <c r="I607" s="461"/>
      <c r="J607" s="461"/>
      <c r="K607" s="461"/>
      <c r="L607" s="650"/>
      <c r="M607" s="1"/>
      <c r="N607" s="419"/>
      <c r="AA607" s="334"/>
      <c r="AH607" s="354"/>
    </row>
    <row r="608" spans="1:34" ht="36.75" customHeight="1">
      <c r="A608" s="352">
        <f t="shared" si="105"/>
        <v>608</v>
      </c>
      <c r="B608" s="1094" t="s">
        <v>768</v>
      </c>
      <c r="C608" s="1047"/>
      <c r="D608" s="1047"/>
      <c r="E608" s="1047"/>
      <c r="F608" s="1047"/>
      <c r="G608" s="1048"/>
      <c r="H608" s="461"/>
      <c r="I608" s="461"/>
      <c r="J608" s="461"/>
      <c r="K608" s="461"/>
      <c r="L608" s="650">
        <v>14972000</v>
      </c>
      <c r="AA608" s="334"/>
      <c r="AH608" s="354"/>
    </row>
    <row r="609" spans="1:34" ht="36.75" customHeight="1">
      <c r="A609" s="352">
        <f t="shared" si="105"/>
        <v>609</v>
      </c>
      <c r="B609" s="1219" t="s">
        <v>784</v>
      </c>
      <c r="C609" s="1127"/>
      <c r="D609" s="1127"/>
      <c r="E609" s="1127"/>
      <c r="F609" s="1094" t="s">
        <v>785</v>
      </c>
      <c r="G609" s="1095"/>
      <c r="H609" s="461"/>
      <c r="I609" s="461"/>
      <c r="J609" s="461"/>
      <c r="K609" s="461"/>
      <c r="L609" s="650">
        <v>1161370</v>
      </c>
      <c r="AA609" s="334"/>
      <c r="AH609" s="354"/>
    </row>
    <row r="610" spans="1:34" ht="28.5" customHeight="1">
      <c r="A610" s="352">
        <f t="shared" si="105"/>
        <v>610</v>
      </c>
      <c r="B610" s="1220"/>
      <c r="C610" s="1366"/>
      <c r="D610" s="1366"/>
      <c r="E610" s="1366"/>
      <c r="F610" s="1094" t="s">
        <v>779</v>
      </c>
      <c r="G610" s="1048"/>
      <c r="H610" s="461"/>
      <c r="I610" s="461"/>
      <c r="J610" s="461"/>
      <c r="K610" s="461"/>
      <c r="L610" s="650"/>
      <c r="AA610" s="334"/>
      <c r="AH610" s="354"/>
    </row>
    <row r="611" spans="1:34" ht="26.25" customHeight="1">
      <c r="A611" s="352">
        <f t="shared" si="105"/>
        <v>611</v>
      </c>
      <c r="B611" s="1220"/>
      <c r="C611" s="1366"/>
      <c r="D611" s="1366"/>
      <c r="E611" s="1366"/>
      <c r="F611" s="1094" t="s">
        <v>639</v>
      </c>
      <c r="G611" s="1048"/>
      <c r="H611" s="461"/>
      <c r="I611" s="461"/>
      <c r="J611" s="461"/>
      <c r="K611" s="461"/>
      <c r="L611" s="650"/>
      <c r="AA611" s="334"/>
      <c r="AH611" s="354"/>
    </row>
    <row r="612" spans="1:34" ht="31.5" customHeight="1">
      <c r="A612" s="352">
        <f t="shared" si="105"/>
        <v>612</v>
      </c>
      <c r="B612" s="1220"/>
      <c r="C612" s="1366"/>
      <c r="D612" s="1366"/>
      <c r="E612" s="1366"/>
      <c r="F612" s="1094" t="s">
        <v>780</v>
      </c>
      <c r="G612" s="1048"/>
      <c r="H612" s="461"/>
      <c r="I612" s="461"/>
      <c r="J612" s="461"/>
      <c r="K612" s="461"/>
      <c r="L612" s="650"/>
      <c r="AA612" s="334"/>
      <c r="AH612" s="354"/>
    </row>
    <row r="613" spans="1:34" ht="30" customHeight="1">
      <c r="A613" s="352">
        <f t="shared" si="105"/>
        <v>613</v>
      </c>
      <c r="B613" s="1220"/>
      <c r="C613" s="1366"/>
      <c r="D613" s="1366"/>
      <c r="E613" s="1366"/>
      <c r="F613" s="1094" t="s">
        <v>781</v>
      </c>
      <c r="G613" s="1048"/>
      <c r="H613" s="461"/>
      <c r="I613" s="461"/>
      <c r="J613" s="461"/>
      <c r="K613" s="461"/>
      <c r="L613" s="650">
        <v>524171</v>
      </c>
      <c r="AA613" s="334"/>
      <c r="AH613" s="354"/>
    </row>
    <row r="614" spans="1:34" ht="29.25" customHeight="1">
      <c r="A614" s="352">
        <f t="shared" si="105"/>
        <v>614</v>
      </c>
      <c r="B614" s="1220"/>
      <c r="C614" s="1366"/>
      <c r="D614" s="1366"/>
      <c r="E614" s="1366"/>
      <c r="F614" s="1094" t="s">
        <v>782</v>
      </c>
      <c r="G614" s="1048"/>
      <c r="H614" s="461"/>
      <c r="I614" s="461"/>
      <c r="J614" s="461"/>
      <c r="K614" s="461"/>
      <c r="L614" s="650"/>
      <c r="AA614" s="334"/>
      <c r="AH614" s="354"/>
    </row>
    <row r="615" spans="1:34" ht="29.25" customHeight="1">
      <c r="A615" s="352">
        <f t="shared" si="105"/>
        <v>615</v>
      </c>
      <c r="B615" s="1220"/>
      <c r="C615" s="1366"/>
      <c r="D615" s="1366"/>
      <c r="E615" s="1366"/>
      <c r="F615" s="1094" t="s">
        <v>838</v>
      </c>
      <c r="G615" s="1048"/>
      <c r="H615" s="461"/>
      <c r="I615" s="461"/>
      <c r="J615" s="461"/>
      <c r="K615" s="461"/>
      <c r="L615" s="650"/>
      <c r="AA615" s="334"/>
      <c r="AH615" s="354"/>
    </row>
    <row r="616" spans="1:34" ht="32.1" customHeight="1">
      <c r="A616" s="352">
        <f t="shared" si="105"/>
        <v>616</v>
      </c>
      <c r="B616" s="1220"/>
      <c r="C616" s="1366"/>
      <c r="D616" s="1366"/>
      <c r="E616" s="1366"/>
      <c r="F616" s="1094" t="s">
        <v>778</v>
      </c>
      <c r="G616" s="1048"/>
      <c r="H616" s="461"/>
      <c r="I616" s="461"/>
      <c r="J616" s="461"/>
      <c r="K616" s="461"/>
      <c r="L616" s="650"/>
      <c r="AA616" s="334"/>
      <c r="AH616" s="354"/>
    </row>
    <row r="617" spans="1:34" ht="27" customHeight="1">
      <c r="A617" s="352">
        <f t="shared" si="105"/>
        <v>617</v>
      </c>
      <c r="B617" s="1302"/>
      <c r="C617" s="1300"/>
      <c r="D617" s="1300"/>
      <c r="E617" s="1300"/>
      <c r="F617" s="1094" t="s">
        <v>783</v>
      </c>
      <c r="G617" s="1048"/>
      <c r="H617" s="461"/>
      <c r="I617" s="461"/>
      <c r="J617" s="461"/>
      <c r="K617" s="461"/>
      <c r="L617" s="310">
        <f>SUM(L609:L616)</f>
        <v>1685541</v>
      </c>
      <c r="AA617" s="324"/>
      <c r="AH617" s="354"/>
    </row>
    <row r="618" spans="1:34" ht="30" customHeight="1">
      <c r="A618" s="352">
        <f t="shared" si="105"/>
        <v>618</v>
      </c>
      <c r="B618" s="1094" t="s">
        <v>769</v>
      </c>
      <c r="C618" s="1047"/>
      <c r="D618" s="1047"/>
      <c r="E618" s="1047"/>
      <c r="F618" s="1047"/>
      <c r="G618" s="1048"/>
      <c r="H618" s="461"/>
      <c r="I618" s="461"/>
      <c r="J618" s="461"/>
      <c r="K618" s="461"/>
      <c r="L618" s="650"/>
      <c r="AA618" s="324"/>
      <c r="AH618" s="354"/>
    </row>
    <row r="619" spans="1:34" ht="30" customHeight="1">
      <c r="A619" s="352">
        <f t="shared" si="105"/>
        <v>619</v>
      </c>
      <c r="B619" s="1358" t="s">
        <v>925</v>
      </c>
      <c r="C619" s="1359"/>
      <c r="D619" s="1359"/>
      <c r="E619" s="1359"/>
      <c r="F619" s="1359"/>
      <c r="G619" s="1360"/>
      <c r="H619" s="461"/>
      <c r="I619" s="461"/>
      <c r="J619" s="461"/>
      <c r="K619" s="461"/>
      <c r="L619" s="650"/>
      <c r="AA619" s="324"/>
      <c r="AH619" s="354"/>
    </row>
    <row r="620" spans="1:34" ht="29.25" customHeight="1">
      <c r="A620" s="352">
        <f t="shared" si="105"/>
        <v>620</v>
      </c>
      <c r="B620" s="1094" t="s">
        <v>770</v>
      </c>
      <c r="C620" s="1047"/>
      <c r="D620" s="1047"/>
      <c r="E620" s="1047"/>
      <c r="F620" s="1047"/>
      <c r="G620" s="1048"/>
      <c r="H620" s="461"/>
      <c r="I620" s="461"/>
      <c r="J620" s="461"/>
      <c r="K620" s="461"/>
      <c r="L620" s="650"/>
      <c r="AA620" s="321"/>
      <c r="AH620" s="354"/>
    </row>
    <row r="621" spans="1:34" ht="29.25" customHeight="1">
      <c r="A621" s="352">
        <f t="shared" si="105"/>
        <v>621</v>
      </c>
      <c r="B621" s="1367" t="s">
        <v>113</v>
      </c>
      <c r="C621" s="1367"/>
      <c r="D621" s="1368"/>
      <c r="E621" s="1368"/>
      <c r="F621" s="1368"/>
      <c r="G621" s="1368"/>
      <c r="H621" s="1367" t="s">
        <v>358</v>
      </c>
      <c r="I621" s="1367"/>
      <c r="J621" s="1368"/>
      <c r="K621" s="481"/>
      <c r="L621" s="482"/>
      <c r="N621" s="324"/>
      <c r="O621" s="324"/>
      <c r="P621" s="483"/>
      <c r="X621" s="334"/>
      <c r="Y621" s="334"/>
      <c r="Z621" s="334"/>
      <c r="AA621" s="321"/>
      <c r="AH621" s="354"/>
    </row>
    <row r="622" spans="1:34" ht="43.5" customHeight="1">
      <c r="A622" s="352">
        <f t="shared" si="105"/>
        <v>622</v>
      </c>
      <c r="B622" s="1371"/>
      <c r="C622" s="1371"/>
      <c r="D622" s="1371"/>
      <c r="E622" s="1371"/>
      <c r="F622" s="1371"/>
      <c r="G622" s="1371"/>
      <c r="H622" s="634" t="s">
        <v>439</v>
      </c>
      <c r="I622" s="634" t="s">
        <v>893</v>
      </c>
      <c r="J622" s="634" t="s">
        <v>737</v>
      </c>
      <c r="K622" s="481"/>
      <c r="L622" s="482"/>
      <c r="M622" s="324"/>
      <c r="N622" s="324"/>
      <c r="O622" s="324"/>
      <c r="P622" s="483"/>
      <c r="X622" s="334"/>
      <c r="Y622" s="334"/>
      <c r="Z622" s="334"/>
      <c r="AA622" s="321"/>
      <c r="AH622" s="354"/>
    </row>
    <row r="623" spans="1:34" ht="38.25" customHeight="1">
      <c r="A623" s="352">
        <f t="shared" si="105"/>
        <v>623</v>
      </c>
      <c r="B623" s="1374"/>
      <c r="C623" s="1188" t="s">
        <v>440</v>
      </c>
      <c r="D623" s="1177"/>
      <c r="E623" s="1133" t="s">
        <v>114</v>
      </c>
      <c r="F623" s="1133"/>
      <c r="G623" s="1133"/>
      <c r="H623" s="660"/>
      <c r="I623" s="660"/>
      <c r="J623" s="830"/>
      <c r="K623" s="456"/>
      <c r="L623" s="484"/>
      <c r="M623" s="324"/>
      <c r="N623" s="324"/>
      <c r="O623" s="324"/>
      <c r="P623" s="483"/>
      <c r="X623" s="334"/>
      <c r="Y623" s="334"/>
      <c r="Z623" s="334"/>
      <c r="AA623" s="321"/>
      <c r="AH623" s="354"/>
    </row>
    <row r="624" spans="1:34" ht="27" customHeight="1">
      <c r="A624" s="352">
        <f t="shared" si="105"/>
        <v>624</v>
      </c>
      <c r="B624" s="1375"/>
      <c r="C624" s="1188"/>
      <c r="D624" s="1177"/>
      <c r="E624" s="1133" t="s">
        <v>115</v>
      </c>
      <c r="F624" s="1133"/>
      <c r="G624" s="1133"/>
      <c r="H624" s="660"/>
      <c r="I624" s="660"/>
      <c r="J624" s="831"/>
      <c r="K624" s="485"/>
      <c r="L624" s="484"/>
      <c r="M624" s="324"/>
      <c r="N624" s="321"/>
      <c r="O624" s="321"/>
      <c r="X624" s="334"/>
      <c r="Y624" s="334"/>
      <c r="Z624" s="334"/>
      <c r="AA624" s="321"/>
      <c r="AH624" s="354"/>
    </row>
    <row r="625" spans="1:34" ht="26.25" customHeight="1">
      <c r="A625" s="352">
        <f t="shared" si="105"/>
        <v>625</v>
      </c>
      <c r="B625" s="1375"/>
      <c r="C625" s="1188"/>
      <c r="D625" s="1177"/>
      <c r="E625" s="1133" t="s">
        <v>441</v>
      </c>
      <c r="F625" s="1133"/>
      <c r="G625" s="1133"/>
      <c r="H625" s="660"/>
      <c r="I625" s="660"/>
      <c r="J625" s="830"/>
      <c r="K625" s="485"/>
      <c r="L625" s="484"/>
      <c r="M625" s="321"/>
      <c r="N625" s="321"/>
      <c r="O625" s="321"/>
      <c r="X625" s="334"/>
      <c r="Y625" s="334"/>
      <c r="Z625" s="334"/>
      <c r="AA625" s="321"/>
      <c r="AH625" s="354"/>
    </row>
    <row r="626" spans="1:34" ht="42" customHeight="1">
      <c r="A626" s="352">
        <f t="shared" si="105"/>
        <v>626</v>
      </c>
      <c r="B626" s="1375"/>
      <c r="C626" s="1188"/>
      <c r="D626" s="1177"/>
      <c r="E626" s="1133" t="s">
        <v>442</v>
      </c>
      <c r="F626" s="1133"/>
      <c r="G626" s="1133"/>
      <c r="H626" s="660"/>
      <c r="I626" s="660"/>
      <c r="J626" s="830"/>
      <c r="K626" s="485"/>
      <c r="L626" s="484"/>
      <c r="M626" s="321"/>
      <c r="N626" s="321"/>
      <c r="O626" s="321"/>
      <c r="X626" s="334"/>
      <c r="Y626" s="334"/>
      <c r="Z626" s="334"/>
      <c r="AA626" s="321"/>
      <c r="AH626" s="354"/>
    </row>
    <row r="627" spans="1:34" ht="35.25" customHeight="1">
      <c r="A627" s="352">
        <f t="shared" si="105"/>
        <v>627</v>
      </c>
      <c r="B627" s="1375"/>
      <c r="C627" s="1188"/>
      <c r="D627" s="1177"/>
      <c r="E627" s="1133" t="s">
        <v>443</v>
      </c>
      <c r="F627" s="1133"/>
      <c r="G627" s="1133"/>
      <c r="H627" s="660"/>
      <c r="I627" s="660"/>
      <c r="J627" s="830"/>
      <c r="K627" s="485"/>
      <c r="L627" s="484"/>
      <c r="M627" s="321"/>
      <c r="N627" s="321"/>
      <c r="O627" s="321"/>
      <c r="X627" s="334"/>
      <c r="Y627" s="334"/>
      <c r="Z627" s="334"/>
      <c r="AA627" s="321"/>
      <c r="AH627" s="354"/>
    </row>
    <row r="628" spans="1:34" ht="37.5" customHeight="1">
      <c r="A628" s="352">
        <f t="shared" si="105"/>
        <v>628</v>
      </c>
      <c r="B628" s="1375"/>
      <c r="C628" s="1188"/>
      <c r="D628" s="1177"/>
      <c r="E628" s="1133" t="s">
        <v>444</v>
      </c>
      <c r="F628" s="1133"/>
      <c r="G628" s="1133"/>
      <c r="H628" s="660"/>
      <c r="I628" s="660"/>
      <c r="J628" s="830"/>
      <c r="K628" s="485"/>
      <c r="L628" s="484"/>
      <c r="M628" s="321"/>
      <c r="N628" s="321"/>
      <c r="O628" s="321"/>
      <c r="X628" s="334"/>
      <c r="Y628" s="334"/>
      <c r="Z628" s="334"/>
      <c r="AA628" s="321"/>
      <c r="AH628" s="354"/>
    </row>
    <row r="629" spans="1:34" ht="25.5" customHeight="1">
      <c r="A629" s="352">
        <f t="shared" si="105"/>
        <v>629</v>
      </c>
      <c r="B629" s="1375"/>
      <c r="C629" s="1188" t="s">
        <v>445</v>
      </c>
      <c r="D629" s="1188"/>
      <c r="E629" s="1133" t="s">
        <v>446</v>
      </c>
      <c r="F629" s="1133"/>
      <c r="G629" s="1133"/>
      <c r="H629" s="660"/>
      <c r="I629" s="660"/>
      <c r="J629" s="830"/>
      <c r="K629" s="456"/>
      <c r="L629" s="484"/>
      <c r="M629" s="321"/>
      <c r="N629" s="321"/>
      <c r="O629" s="321"/>
      <c r="P629" s="321"/>
      <c r="Q629" s="321"/>
      <c r="X629" s="334"/>
      <c r="Y629" s="334"/>
      <c r="Z629" s="334"/>
      <c r="AA629" s="321"/>
      <c r="AH629" s="354"/>
    </row>
    <row r="630" spans="1:34" ht="24.75" customHeight="1">
      <c r="A630" s="352">
        <f t="shared" ref="A630:A661" si="106">A629+1</f>
        <v>630</v>
      </c>
      <c r="B630" s="1375"/>
      <c r="C630" s="1188"/>
      <c r="D630" s="1188"/>
      <c r="E630" s="1133" t="s">
        <v>447</v>
      </c>
      <c r="F630" s="1133"/>
      <c r="G630" s="1133"/>
      <c r="H630" s="660"/>
      <c r="I630" s="660"/>
      <c r="J630" s="832"/>
      <c r="K630" s="456"/>
      <c r="L630" s="484"/>
      <c r="M630" s="321"/>
      <c r="N630" s="321"/>
      <c r="O630" s="321"/>
      <c r="P630" s="321"/>
      <c r="Q630" s="321"/>
      <c r="X630" s="334"/>
      <c r="Y630" s="334"/>
      <c r="Z630" s="334"/>
      <c r="AA630" s="321"/>
      <c r="AH630" s="354"/>
    </row>
    <row r="631" spans="1:34" ht="23.25" customHeight="1">
      <c r="A631" s="352">
        <f t="shared" si="106"/>
        <v>631</v>
      </c>
      <c r="B631" s="1375"/>
      <c r="C631" s="1188"/>
      <c r="D631" s="1188"/>
      <c r="E631" s="1133" t="s">
        <v>448</v>
      </c>
      <c r="F631" s="1133"/>
      <c r="G631" s="1133"/>
      <c r="H631" s="660"/>
      <c r="I631" s="660"/>
      <c r="J631" s="830"/>
      <c r="K631" s="456"/>
      <c r="L631" s="484"/>
      <c r="M631" s="321"/>
      <c r="N631" s="321"/>
      <c r="O631" s="321"/>
      <c r="P631" s="321"/>
      <c r="Q631" s="321"/>
      <c r="X631" s="334"/>
      <c r="Y631" s="334"/>
      <c r="Z631" s="334"/>
      <c r="AA631" s="321"/>
      <c r="AH631" s="354"/>
    </row>
    <row r="632" spans="1:34" ht="22.5" customHeight="1">
      <c r="A632" s="352">
        <f t="shared" si="106"/>
        <v>632</v>
      </c>
      <c r="B632" s="1375"/>
      <c r="C632" s="1188"/>
      <c r="D632" s="1188"/>
      <c r="E632" s="1133" t="s">
        <v>449</v>
      </c>
      <c r="F632" s="1133"/>
      <c r="G632" s="1133"/>
      <c r="H632" s="660"/>
      <c r="I632" s="660"/>
      <c r="J632" s="830"/>
      <c r="K632" s="456"/>
      <c r="L632" s="484"/>
      <c r="M632" s="321"/>
      <c r="N632" s="321"/>
      <c r="O632" s="321"/>
      <c r="P632" s="321"/>
      <c r="Q632" s="321"/>
      <c r="X632" s="334"/>
      <c r="Y632" s="334"/>
      <c r="Z632" s="334"/>
      <c r="AA632" s="321"/>
      <c r="AH632" s="354"/>
    </row>
    <row r="633" spans="1:34" ht="23.25" customHeight="1">
      <c r="A633" s="352">
        <f t="shared" si="106"/>
        <v>633</v>
      </c>
      <c r="B633" s="1375"/>
      <c r="C633" s="1188"/>
      <c r="D633" s="1188"/>
      <c r="E633" s="1133" t="s">
        <v>450</v>
      </c>
      <c r="F633" s="1133"/>
      <c r="G633" s="1133"/>
      <c r="H633" s="660"/>
      <c r="I633" s="660"/>
      <c r="J633" s="830"/>
      <c r="K633" s="456"/>
      <c r="L633" s="484"/>
      <c r="M633" s="321"/>
      <c r="N633" s="321"/>
      <c r="O633" s="321"/>
      <c r="P633" s="321"/>
      <c r="Q633" s="321"/>
      <c r="X633" s="334"/>
      <c r="Y633" s="334"/>
      <c r="Z633" s="334"/>
      <c r="AA633" s="321"/>
      <c r="AH633" s="354"/>
    </row>
    <row r="634" spans="1:34" ht="25.5" customHeight="1">
      <c r="A634" s="352">
        <f t="shared" si="106"/>
        <v>634</v>
      </c>
      <c r="B634" s="1375"/>
      <c r="C634" s="1188"/>
      <c r="D634" s="1188"/>
      <c r="E634" s="1133" t="s">
        <v>451</v>
      </c>
      <c r="F634" s="1133"/>
      <c r="G634" s="1133"/>
      <c r="H634" s="660"/>
      <c r="I634" s="660"/>
      <c r="J634" s="830"/>
      <c r="K634" s="456"/>
      <c r="L634" s="484"/>
      <c r="M634" s="321"/>
      <c r="N634" s="321"/>
      <c r="O634" s="321"/>
      <c r="P634" s="321"/>
      <c r="Q634" s="321"/>
      <c r="X634" s="334"/>
      <c r="Y634" s="334"/>
      <c r="Z634" s="334"/>
      <c r="AA634" s="321"/>
      <c r="AH634" s="354"/>
    </row>
    <row r="635" spans="1:34" ht="25.5" customHeight="1">
      <c r="A635" s="352">
        <f t="shared" si="106"/>
        <v>635</v>
      </c>
      <c r="B635" s="1376"/>
      <c r="C635" s="1362" t="s">
        <v>452</v>
      </c>
      <c r="D635" s="1363"/>
      <c r="E635" s="1363"/>
      <c r="F635" s="1363"/>
      <c r="G635" s="1363"/>
      <c r="H635" s="486">
        <f>IF(SUM(H623:H634)-SUM(I623:I634)&gt;0,SUM(H623:H634)-SUM(I623:I634),0)</f>
        <v>0</v>
      </c>
      <c r="I635" s="486">
        <f>IF(SUM(I623:I634)-SUM(H623:H634)&gt;0,SUM(I623:I634)-SUM(H623:H634),0)</f>
        <v>0</v>
      </c>
      <c r="J635" s="487">
        <f>SUM(J623:J634)</f>
        <v>0</v>
      </c>
      <c r="K635" s="481"/>
      <c r="L635" s="482"/>
      <c r="M635" s="321"/>
      <c r="N635" s="321"/>
      <c r="O635" s="321"/>
      <c r="P635" s="321"/>
      <c r="Q635" s="321"/>
      <c r="X635" s="334"/>
      <c r="Y635" s="334"/>
      <c r="Z635" s="334"/>
      <c r="AA635" s="321"/>
      <c r="AH635" s="354"/>
    </row>
    <row r="636" spans="1:34" ht="30" customHeight="1">
      <c r="A636" s="352">
        <f t="shared" si="106"/>
        <v>636</v>
      </c>
      <c r="B636" s="1364" t="s">
        <v>116</v>
      </c>
      <c r="C636" s="1365"/>
      <c r="D636" s="1365"/>
      <c r="E636" s="1365"/>
      <c r="F636" s="1365"/>
      <c r="G636" s="1365"/>
      <c r="H636" s="488">
        <f>IF(H362+(H635-I635)&gt;0,H362+(H635-I635),0)</f>
        <v>37418378</v>
      </c>
      <c r="I636" s="488">
        <f>IF(H362+(H635-I635)&lt;0,(H362+(H635-I635))*(-1),0)</f>
        <v>0</v>
      </c>
      <c r="J636" s="489"/>
      <c r="K636" s="637"/>
      <c r="L636" s="490"/>
      <c r="M636" s="321"/>
      <c r="N636" s="321"/>
      <c r="O636" s="321"/>
      <c r="P636" s="321"/>
      <c r="Q636" s="321"/>
      <c r="X636" s="334"/>
      <c r="Y636" s="334"/>
      <c r="Z636" s="334"/>
      <c r="AA636" s="321"/>
      <c r="AH636" s="354"/>
    </row>
    <row r="637" spans="1:34" ht="33.75" customHeight="1">
      <c r="A637" s="352">
        <f t="shared" si="106"/>
        <v>637</v>
      </c>
      <c r="B637" s="1229" t="s">
        <v>453</v>
      </c>
      <c r="C637" s="1212"/>
      <c r="D637" s="1212"/>
      <c r="E637" s="1212"/>
      <c r="F637" s="1212"/>
      <c r="G637" s="1212"/>
      <c r="H637" s="491" t="s">
        <v>358</v>
      </c>
      <c r="I637" s="492"/>
      <c r="J637" s="493"/>
      <c r="K637" s="494"/>
      <c r="L637" s="495"/>
      <c r="M637" s="321"/>
      <c r="N637" s="321"/>
      <c r="O637" s="321"/>
      <c r="P637" s="321"/>
      <c r="Q637" s="321"/>
      <c r="X637" s="334"/>
      <c r="Y637" s="334"/>
      <c r="Z637" s="334"/>
      <c r="AA637" s="321"/>
      <c r="AH637" s="354"/>
    </row>
    <row r="638" spans="1:34" ht="28.5" customHeight="1">
      <c r="A638" s="352">
        <f t="shared" si="106"/>
        <v>638</v>
      </c>
      <c r="B638" s="496"/>
      <c r="C638" s="1177" t="s">
        <v>454</v>
      </c>
      <c r="D638" s="1177"/>
      <c r="E638" s="1177"/>
      <c r="F638" s="1133" t="s">
        <v>894</v>
      </c>
      <c r="G638" s="1133"/>
      <c r="H638" s="661"/>
      <c r="I638" s="497"/>
      <c r="J638" s="498"/>
      <c r="K638" s="499"/>
      <c r="L638" s="484"/>
      <c r="M638" s="321"/>
      <c r="N638" s="321"/>
      <c r="O638" s="321"/>
      <c r="P638" s="321"/>
      <c r="Q638" s="321"/>
      <c r="X638" s="334"/>
      <c r="Y638" s="334"/>
      <c r="Z638" s="334"/>
      <c r="AA638" s="321"/>
      <c r="AH638" s="354"/>
    </row>
    <row r="639" spans="1:34" ht="28.5" customHeight="1">
      <c r="A639" s="352">
        <f t="shared" si="106"/>
        <v>639</v>
      </c>
      <c r="B639" s="496"/>
      <c r="C639" s="1177"/>
      <c r="D639" s="1177"/>
      <c r="E639" s="1177"/>
      <c r="F639" s="1133" t="s">
        <v>805</v>
      </c>
      <c r="G639" s="1133"/>
      <c r="H639" s="661"/>
      <c r="I639" s="497"/>
      <c r="J639" s="498"/>
      <c r="K639" s="499"/>
      <c r="L639" s="484"/>
      <c r="M639" s="321"/>
      <c r="N639" s="321"/>
      <c r="O639" s="321"/>
      <c r="P639" s="321"/>
      <c r="Q639" s="321"/>
      <c r="X639" s="334"/>
      <c r="Y639" s="334"/>
      <c r="Z639" s="334"/>
      <c r="AA639" s="321"/>
      <c r="AH639" s="354"/>
    </row>
    <row r="640" spans="1:34" ht="28.5" customHeight="1">
      <c r="A640" s="352">
        <f t="shared" si="106"/>
        <v>640</v>
      </c>
      <c r="B640" s="496"/>
      <c r="C640" s="1177"/>
      <c r="D640" s="1177"/>
      <c r="E640" s="1177"/>
      <c r="F640" s="1133" t="s">
        <v>806</v>
      </c>
      <c r="G640" s="1133"/>
      <c r="H640" s="661"/>
      <c r="I640" s="497"/>
      <c r="J640" s="498"/>
      <c r="K640" s="499"/>
      <c r="L640" s="484"/>
      <c r="M640" s="321"/>
      <c r="N640" s="321"/>
      <c r="O640" s="321"/>
      <c r="P640" s="321"/>
      <c r="Q640" s="321"/>
      <c r="X640" s="334"/>
      <c r="Y640" s="334"/>
      <c r="Z640" s="334"/>
      <c r="AA640" s="321"/>
      <c r="AH640" s="354"/>
    </row>
    <row r="641" spans="1:34" ht="28.5" customHeight="1">
      <c r="A641" s="352">
        <f t="shared" si="106"/>
        <v>641</v>
      </c>
      <c r="B641" s="496"/>
      <c r="C641" s="1177"/>
      <c r="D641" s="1177"/>
      <c r="E641" s="1177"/>
      <c r="F641" s="1133" t="s">
        <v>807</v>
      </c>
      <c r="G641" s="1133"/>
      <c r="H641" s="661"/>
      <c r="I641" s="497"/>
      <c r="J641" s="498"/>
      <c r="K641" s="499"/>
      <c r="L641" s="484"/>
      <c r="M641" s="321"/>
      <c r="N641" s="321"/>
      <c r="O641" s="321"/>
      <c r="P641" s="321"/>
      <c r="Q641" s="321"/>
      <c r="X641" s="334"/>
      <c r="Y641" s="334"/>
      <c r="Z641" s="334"/>
      <c r="AA641" s="334"/>
      <c r="AH641" s="354"/>
    </row>
    <row r="642" spans="1:34" ht="30" customHeight="1">
      <c r="A642" s="352">
        <f t="shared" si="106"/>
        <v>642</v>
      </c>
      <c r="B642" s="496"/>
      <c r="C642" s="1133" t="s">
        <v>455</v>
      </c>
      <c r="D642" s="1133"/>
      <c r="E642" s="1133"/>
      <c r="F642" s="1133"/>
      <c r="G642" s="1133"/>
      <c r="H642" s="661"/>
      <c r="I642" s="497"/>
      <c r="J642" s="498"/>
      <c r="K642" s="499"/>
      <c r="L642" s="484"/>
      <c r="M642" s="321"/>
      <c r="N642" s="321"/>
      <c r="O642" s="321"/>
      <c r="P642" s="321"/>
      <c r="Q642" s="321"/>
      <c r="X642" s="334"/>
      <c r="Y642" s="334"/>
      <c r="Z642" s="334"/>
      <c r="AH642" s="354"/>
    </row>
    <row r="643" spans="1:34" ht="27" customHeight="1">
      <c r="A643" s="352">
        <f t="shared" si="106"/>
        <v>643</v>
      </c>
      <c r="B643" s="500"/>
      <c r="C643" s="1133" t="s">
        <v>634</v>
      </c>
      <c r="D643" s="1133"/>
      <c r="E643" s="1133"/>
      <c r="F643" s="1133"/>
      <c r="G643" s="1133"/>
      <c r="H643" s="661"/>
      <c r="I643" s="497"/>
      <c r="J643" s="498"/>
      <c r="K643" s="499"/>
      <c r="L643" s="484"/>
      <c r="M643" s="321"/>
      <c r="N643" s="321"/>
      <c r="O643" s="321"/>
      <c r="X643" s="334"/>
      <c r="Y643" s="334"/>
      <c r="Z643" s="334"/>
      <c r="AH643" s="354"/>
    </row>
    <row r="644" spans="1:34" ht="23.25" customHeight="1">
      <c r="A644" s="352">
        <f t="shared" si="106"/>
        <v>644</v>
      </c>
      <c r="B644" s="501"/>
      <c r="C644" s="1139" t="s">
        <v>456</v>
      </c>
      <c r="D644" s="1139"/>
      <c r="E644" s="1139"/>
      <c r="F644" s="1139"/>
      <c r="G644" s="1139"/>
      <c r="H644" s="283">
        <f>H638+H639-H640+H641+H642-H643</f>
        <v>0</v>
      </c>
      <c r="I644" s="502"/>
      <c r="J644" s="503"/>
      <c r="K644" s="504"/>
      <c r="L644" s="505"/>
      <c r="M644" s="321"/>
      <c r="N644" s="321"/>
      <c r="O644" s="321"/>
      <c r="X644" s="334"/>
      <c r="Y644" s="334"/>
      <c r="Z644" s="334"/>
      <c r="AH644" s="354"/>
    </row>
    <row r="645" spans="1:34" ht="32.25" customHeight="1">
      <c r="A645" s="352">
        <f t="shared" si="106"/>
        <v>645</v>
      </c>
      <c r="B645" s="1372" t="s">
        <v>671</v>
      </c>
      <c r="C645" s="1373"/>
      <c r="D645" s="1373"/>
      <c r="E645" s="1373"/>
      <c r="F645" s="1373"/>
      <c r="G645" s="1373"/>
      <c r="H645" s="506" t="s">
        <v>358</v>
      </c>
      <c r="I645" s="506" t="s">
        <v>895</v>
      </c>
      <c r="J645" s="507"/>
      <c r="K645" s="508"/>
      <c r="L645" s="509" t="s">
        <v>359</v>
      </c>
      <c r="M645" s="321"/>
      <c r="Z645" s="400"/>
      <c r="AA645" s="354"/>
      <c r="AH645" s="354" t="str">
        <f>IF(OR(AA645="ERROR"),CONCATENATE("Error en el concepto ",$C$642," ",E642," de la Hoja 3 Fila  ",A645),"")</f>
        <v/>
      </c>
    </row>
    <row r="646" spans="1:34" ht="25.5" customHeight="1">
      <c r="A646" s="352">
        <f t="shared" si="106"/>
        <v>646</v>
      </c>
      <c r="B646" s="1377"/>
      <c r="C646" s="1379" t="s">
        <v>23</v>
      </c>
      <c r="D646" s="1380"/>
      <c r="E646" s="1094" t="s">
        <v>457</v>
      </c>
      <c r="F646" s="1047"/>
      <c r="G646" s="1048"/>
      <c r="H646" s="654"/>
      <c r="I646" s="833"/>
      <c r="J646" s="510"/>
      <c r="K646" s="511"/>
      <c r="L646" s="654"/>
      <c r="AA646" s="354" t="str">
        <f>IF(OR(H646+I646&lt;0,L646&lt;0),"ERROR","OK")</f>
        <v>OK</v>
      </c>
      <c r="AH646" s="354" t="str">
        <f>IF(OR(AA646="ERROR"),CONCATENATE("Error en el concepto ",$C$642," ",E643," de la Hoja 3 Fila  ",A646),"")</f>
        <v/>
      </c>
    </row>
    <row r="647" spans="1:34" ht="28.5" customHeight="1">
      <c r="A647" s="352">
        <f t="shared" si="106"/>
        <v>647</v>
      </c>
      <c r="B647" s="1378"/>
      <c r="C647" s="1380"/>
      <c r="D647" s="1380"/>
      <c r="E647" s="1094" t="s">
        <v>687</v>
      </c>
      <c r="F647" s="1047"/>
      <c r="G647" s="1048"/>
      <c r="H647" s="471"/>
      <c r="I647" s="471"/>
      <c r="J647" s="512"/>
      <c r="K647" s="513"/>
      <c r="L647" s="654"/>
      <c r="AA647" s="354" t="str">
        <f t="shared" ref="AA647:AA671" si="107">IF(OR(H647+I647&lt;0,L647&lt;0),"ERROR","OK")</f>
        <v>OK</v>
      </c>
      <c r="AH647" s="354" t="str">
        <f>IF(OR(AA647="ERROR"),CONCATENATE("Error en el concepto ",$C$642," ",E644," de la Hoja 3 Fila  ",A647),"")</f>
        <v/>
      </c>
    </row>
    <row r="648" spans="1:34" ht="28.5" customHeight="1">
      <c r="A648" s="352">
        <f t="shared" si="106"/>
        <v>648</v>
      </c>
      <c r="B648" s="1378"/>
      <c r="C648" s="1380"/>
      <c r="D648" s="1380"/>
      <c r="E648" s="1094" t="s">
        <v>670</v>
      </c>
      <c r="F648" s="1047"/>
      <c r="G648" s="1048"/>
      <c r="H648" s="654"/>
      <c r="I648" s="834"/>
      <c r="J648" s="512"/>
      <c r="K648" s="513"/>
      <c r="L648" s="654"/>
      <c r="AA648" s="354" t="str">
        <f t="shared" si="107"/>
        <v>OK</v>
      </c>
      <c r="AH648" s="354" t="str">
        <f>IF(OR(AA648="ERROR"),CONCATENATE("Error en el concepto ",$C$642," ",E645," de la Hoja 3 Fila  ",A648),"")</f>
        <v/>
      </c>
    </row>
    <row r="649" spans="1:34" ht="24.75" customHeight="1">
      <c r="A649" s="352">
        <f t="shared" si="106"/>
        <v>649</v>
      </c>
      <c r="B649" s="1378"/>
      <c r="C649" s="1380"/>
      <c r="D649" s="1380"/>
      <c r="E649" s="1094" t="s">
        <v>896</v>
      </c>
      <c r="F649" s="1047"/>
      <c r="G649" s="1048"/>
      <c r="H649" s="654"/>
      <c r="I649" s="834"/>
      <c r="J649" s="512"/>
      <c r="K649" s="513"/>
      <c r="L649" s="309"/>
      <c r="AA649" s="354" t="str">
        <f t="shared" si="107"/>
        <v>OK</v>
      </c>
      <c r="AH649" s="354" t="str">
        <f>IF(OR(AA649="ERROR"),CONCATENATE("Error en el concepto ",$C$639," ",E646," de la Hoja 3 Fila  ",A646),"")</f>
        <v/>
      </c>
    </row>
    <row r="650" spans="1:34" ht="22.5" customHeight="1">
      <c r="A650" s="352">
        <f t="shared" si="106"/>
        <v>650</v>
      </c>
      <c r="B650" s="1378"/>
      <c r="C650" s="1380"/>
      <c r="D650" s="1380"/>
      <c r="E650" s="1094" t="s">
        <v>897</v>
      </c>
      <c r="F650" s="1047"/>
      <c r="G650" s="1048"/>
      <c r="H650" s="654"/>
      <c r="I650" s="834"/>
      <c r="J650" s="512"/>
      <c r="K650" s="513"/>
      <c r="L650" s="309"/>
      <c r="AA650" s="354" t="str">
        <f t="shared" si="107"/>
        <v>OK</v>
      </c>
      <c r="AH650" s="354" t="str">
        <f t="shared" ref="AH650:AH655" si="108">IF(OR(AA650="ERROR"),CONCATENATE("Error en el concepto ",$C$642," ",E647," de la Hoja 3 Fila  ",A650),"")</f>
        <v/>
      </c>
    </row>
    <row r="651" spans="1:34" ht="36.75" customHeight="1">
      <c r="A651" s="352">
        <f t="shared" si="106"/>
        <v>651</v>
      </c>
      <c r="B651" s="1378"/>
      <c r="C651" s="1380"/>
      <c r="D651" s="1380"/>
      <c r="E651" s="1094" t="s">
        <v>459</v>
      </c>
      <c r="F651" s="1047"/>
      <c r="G651" s="1048"/>
      <c r="H651" s="654"/>
      <c r="I651" s="834"/>
      <c r="J651" s="512"/>
      <c r="K651" s="513"/>
      <c r="L651" s="309"/>
      <c r="AA651" s="354" t="str">
        <f t="shared" si="107"/>
        <v>OK</v>
      </c>
      <c r="AH651" s="354" t="str">
        <f t="shared" si="108"/>
        <v/>
      </c>
    </row>
    <row r="652" spans="1:34" ht="36.75" customHeight="1">
      <c r="A652" s="352">
        <f t="shared" si="106"/>
        <v>652</v>
      </c>
      <c r="B652" s="1378"/>
      <c r="C652" s="1380"/>
      <c r="D652" s="1380"/>
      <c r="E652" s="1094" t="s">
        <v>460</v>
      </c>
      <c r="F652" s="1047"/>
      <c r="G652" s="1048"/>
      <c r="H652" s="654"/>
      <c r="I652" s="834"/>
      <c r="J652" s="512"/>
      <c r="K652" s="513"/>
      <c r="L652" s="309"/>
      <c r="AA652" s="354" t="str">
        <f t="shared" si="107"/>
        <v>OK</v>
      </c>
      <c r="AH652" s="354" t="str">
        <f t="shared" si="108"/>
        <v/>
      </c>
    </row>
    <row r="653" spans="1:34" ht="32.25" customHeight="1">
      <c r="A653" s="352">
        <f t="shared" si="106"/>
        <v>653</v>
      </c>
      <c r="B653" s="1378"/>
      <c r="C653" s="1380"/>
      <c r="D653" s="1380"/>
      <c r="E653" s="1094" t="s">
        <v>898</v>
      </c>
      <c r="F653" s="1047"/>
      <c r="G653" s="1048"/>
      <c r="H653" s="471"/>
      <c r="I653" s="471"/>
      <c r="J653" s="749"/>
      <c r="K653" s="513"/>
      <c r="L653" s="310"/>
      <c r="AA653" s="354" t="str">
        <f t="shared" si="107"/>
        <v>OK</v>
      </c>
      <c r="AH653" s="354" t="str">
        <f t="shared" si="108"/>
        <v/>
      </c>
    </row>
    <row r="654" spans="1:34" ht="37.5" customHeight="1">
      <c r="A654" s="352">
        <f t="shared" si="106"/>
        <v>654</v>
      </c>
      <c r="B654" s="1378"/>
      <c r="C654" s="1380"/>
      <c r="D654" s="1380"/>
      <c r="E654" s="1094" t="s">
        <v>808</v>
      </c>
      <c r="F654" s="1047"/>
      <c r="G654" s="1048"/>
      <c r="H654" s="471"/>
      <c r="I654" s="471"/>
      <c r="J654" s="749"/>
      <c r="K654" s="513"/>
      <c r="L654" s="310"/>
      <c r="AA654" s="354" t="str">
        <f t="shared" si="107"/>
        <v>OK</v>
      </c>
      <c r="AH654" s="354" t="str">
        <f t="shared" si="108"/>
        <v/>
      </c>
    </row>
    <row r="655" spans="1:34" ht="27.75" customHeight="1">
      <c r="A655" s="352">
        <f t="shared" si="106"/>
        <v>655</v>
      </c>
      <c r="B655" s="1378"/>
      <c r="C655" s="1380"/>
      <c r="D655" s="1380"/>
      <c r="E655" s="1094" t="s">
        <v>824</v>
      </c>
      <c r="F655" s="1047"/>
      <c r="G655" s="1048"/>
      <c r="H655" s="471"/>
      <c r="I655" s="471"/>
      <c r="J655" s="749"/>
      <c r="K655" s="750"/>
      <c r="L655" s="310"/>
      <c r="AA655" s="354" t="str">
        <f t="shared" si="107"/>
        <v>OK</v>
      </c>
      <c r="AH655" s="354" t="str">
        <f t="shared" si="108"/>
        <v/>
      </c>
    </row>
    <row r="656" spans="1:34" ht="27.75" customHeight="1">
      <c r="A656" s="352">
        <f t="shared" si="106"/>
        <v>656</v>
      </c>
      <c r="B656" s="1378"/>
      <c r="C656" s="1380"/>
      <c r="D656" s="1380"/>
      <c r="E656" s="1094" t="s">
        <v>800</v>
      </c>
      <c r="F656" s="1047"/>
      <c r="G656" s="1048"/>
      <c r="H656" s="471"/>
      <c r="I656" s="471"/>
      <c r="J656" s="749"/>
      <c r="K656" s="750"/>
      <c r="L656" s="310"/>
      <c r="AA656" s="354" t="str">
        <f t="shared" si="107"/>
        <v>OK</v>
      </c>
      <c r="AH656" s="354" t="str">
        <f t="shared" ref="AH656:AH661" si="109">IF(OR(AA656="ERROR"),CONCATENATE("Error en el concepto ",$C$653," ",E653," de la Hoja 3 Fila  ",A656),"")</f>
        <v/>
      </c>
    </row>
    <row r="657" spans="1:34" ht="41.25" customHeight="1">
      <c r="A657" s="352">
        <f t="shared" si="106"/>
        <v>657</v>
      </c>
      <c r="B657" s="1378"/>
      <c r="C657" s="1383" t="s">
        <v>461</v>
      </c>
      <c r="D657" s="1384"/>
      <c r="E657" s="1094" t="s">
        <v>462</v>
      </c>
      <c r="F657" s="1047"/>
      <c r="G657" s="1048"/>
      <c r="H657" s="654"/>
      <c r="I657" s="834"/>
      <c r="J657" s="749"/>
      <c r="K657" s="750"/>
      <c r="L657" s="654"/>
      <c r="AA657" s="354" t="str">
        <f t="shared" si="107"/>
        <v>OK</v>
      </c>
      <c r="AH657" s="354" t="str">
        <f t="shared" si="109"/>
        <v/>
      </c>
    </row>
    <row r="658" spans="1:34" ht="42.75" customHeight="1">
      <c r="A658" s="352">
        <f t="shared" si="106"/>
        <v>658</v>
      </c>
      <c r="B658" s="1378"/>
      <c r="C658" s="1385"/>
      <c r="D658" s="1386"/>
      <c r="E658" s="1094" t="s">
        <v>464</v>
      </c>
      <c r="F658" s="1047"/>
      <c r="G658" s="1048"/>
      <c r="H658" s="654"/>
      <c r="I658" s="834"/>
      <c r="J658" s="749"/>
      <c r="K658" s="750"/>
      <c r="L658" s="650"/>
      <c r="AA658" s="354" t="str">
        <f t="shared" si="107"/>
        <v>OK</v>
      </c>
      <c r="AH658" s="354" t="str">
        <f t="shared" si="109"/>
        <v/>
      </c>
    </row>
    <row r="659" spans="1:34" ht="48" customHeight="1">
      <c r="A659" s="352">
        <f t="shared" si="106"/>
        <v>659</v>
      </c>
      <c r="B659" s="1378"/>
      <c r="C659" s="1385"/>
      <c r="D659" s="1386"/>
      <c r="E659" s="1094" t="s">
        <v>463</v>
      </c>
      <c r="F659" s="1047"/>
      <c r="G659" s="1048"/>
      <c r="H659" s="654"/>
      <c r="I659" s="834"/>
      <c r="J659" s="512"/>
      <c r="K659" s="513"/>
      <c r="L659" s="309"/>
      <c r="AA659" s="354" t="str">
        <f t="shared" si="107"/>
        <v>OK</v>
      </c>
      <c r="AH659" s="354" t="str">
        <f t="shared" si="109"/>
        <v/>
      </c>
    </row>
    <row r="660" spans="1:34" ht="31.5" customHeight="1">
      <c r="A660" s="352">
        <f t="shared" si="106"/>
        <v>660</v>
      </c>
      <c r="B660" s="1378"/>
      <c r="C660" s="1385"/>
      <c r="D660" s="1386"/>
      <c r="E660" s="1094" t="s">
        <v>458</v>
      </c>
      <c r="F660" s="1047"/>
      <c r="G660" s="1048"/>
      <c r="H660" s="654"/>
      <c r="I660" s="834"/>
      <c r="J660" s="512"/>
      <c r="K660" s="513"/>
      <c r="L660" s="309"/>
      <c r="AA660" s="354" t="str">
        <f t="shared" si="107"/>
        <v>OK</v>
      </c>
      <c r="AH660" s="354" t="str">
        <f t="shared" si="109"/>
        <v/>
      </c>
    </row>
    <row r="661" spans="1:34" ht="33.75" customHeight="1">
      <c r="A661" s="352">
        <f t="shared" si="106"/>
        <v>661</v>
      </c>
      <c r="B661" s="1378"/>
      <c r="C661" s="1387"/>
      <c r="D661" s="1388"/>
      <c r="E661" s="1094" t="s">
        <v>465</v>
      </c>
      <c r="F661" s="1047"/>
      <c r="G661" s="1048"/>
      <c r="H661" s="654"/>
      <c r="I661" s="834"/>
      <c r="J661" s="512"/>
      <c r="K661" s="513"/>
      <c r="L661" s="471"/>
      <c r="AA661" s="354" t="str">
        <f t="shared" si="107"/>
        <v>OK</v>
      </c>
      <c r="AH661" s="354" t="str">
        <f t="shared" si="109"/>
        <v/>
      </c>
    </row>
    <row r="662" spans="1:34" ht="36" customHeight="1">
      <c r="A662" s="352">
        <f t="shared" ref="A662:A671" si="110">A661+1</f>
        <v>662</v>
      </c>
      <c r="B662" s="1378"/>
      <c r="C662" s="1389"/>
      <c r="D662" s="1390"/>
      <c r="E662" s="1094" t="s">
        <v>466</v>
      </c>
      <c r="F662" s="1047"/>
      <c r="G662" s="1048"/>
      <c r="H662" s="654"/>
      <c r="I662" s="834"/>
      <c r="J662" s="512"/>
      <c r="K662" s="513"/>
      <c r="L662" s="309"/>
      <c r="AA662" s="354" t="str">
        <f t="shared" si="107"/>
        <v>OK</v>
      </c>
      <c r="AH662" s="354" t="str">
        <f>IF(OR(AA662="ERROR"),CONCATENATE("Error en el concepto ",$C$659," ",E659," de la Hoja 3 Fila  ",A662),"")</f>
        <v/>
      </c>
    </row>
    <row r="663" spans="1:34" ht="30.75" customHeight="1">
      <c r="A663" s="352">
        <f t="shared" si="110"/>
        <v>663</v>
      </c>
      <c r="B663" s="1378"/>
      <c r="C663" s="1381" t="s">
        <v>202</v>
      </c>
      <c r="D663" s="1382"/>
      <c r="E663" s="1094" t="s">
        <v>165</v>
      </c>
      <c r="F663" s="1047"/>
      <c r="G663" s="1048"/>
      <c r="H663" s="654"/>
      <c r="I663" s="834"/>
      <c r="J663" s="512"/>
      <c r="K663" s="513"/>
      <c r="L663" s="650"/>
      <c r="AA663" s="354" t="str">
        <f t="shared" si="107"/>
        <v>OK</v>
      </c>
      <c r="AH663" s="354" t="str">
        <f>IF(OR(AA663="ERROR"),CONCATENATE("Error en el concepto ",$C$659," ",E660," de la Hoja 3 Fila  ",A663),"")</f>
        <v/>
      </c>
    </row>
    <row r="664" spans="1:34" ht="30" customHeight="1">
      <c r="A664" s="352">
        <f t="shared" si="110"/>
        <v>664</v>
      </c>
      <c r="B664" s="1378"/>
      <c r="C664" s="1382"/>
      <c r="D664" s="1382"/>
      <c r="E664" s="1094" t="s">
        <v>166</v>
      </c>
      <c r="F664" s="1047"/>
      <c r="G664" s="1048"/>
      <c r="H664" s="654"/>
      <c r="I664" s="834"/>
      <c r="J664" s="512"/>
      <c r="K664" s="513"/>
      <c r="L664" s="650"/>
      <c r="AA664" s="354" t="str">
        <f t="shared" si="107"/>
        <v>OK</v>
      </c>
      <c r="AH664" s="354" t="str">
        <f>IF(OR(AA664="ERROR"),CONCATENATE("Error en el concepto ",$C$659," ",E661," de la Hoja 3 Fila  ",A664),"")</f>
        <v/>
      </c>
    </row>
    <row r="665" spans="1:34" ht="26.25" customHeight="1">
      <c r="A665" s="352">
        <f t="shared" si="110"/>
        <v>665</v>
      </c>
      <c r="B665" s="1378"/>
      <c r="C665" s="1382"/>
      <c r="D665" s="1382"/>
      <c r="E665" s="1094" t="s">
        <v>167</v>
      </c>
      <c r="F665" s="1047"/>
      <c r="G665" s="1048"/>
      <c r="H665" s="654"/>
      <c r="I665" s="834"/>
      <c r="J665" s="512"/>
      <c r="K665" s="513"/>
      <c r="L665" s="650"/>
      <c r="AA665" s="354" t="str">
        <f t="shared" si="107"/>
        <v>OK</v>
      </c>
      <c r="AH665" s="354" t="str">
        <f>IF(OR(AA665="ERROR"),CONCATENATE("Error en el concepto ",$C$659," ",E662," de la Hoja 3 Fila  ",A665),"")</f>
        <v/>
      </c>
    </row>
    <row r="666" spans="1:34" ht="34.5" customHeight="1">
      <c r="A666" s="352">
        <f t="shared" si="110"/>
        <v>666</v>
      </c>
      <c r="B666" s="1378"/>
      <c r="C666" s="1382"/>
      <c r="D666" s="1382"/>
      <c r="E666" s="1094" t="s">
        <v>635</v>
      </c>
      <c r="F666" s="1047"/>
      <c r="G666" s="1048"/>
      <c r="H666" s="654"/>
      <c r="I666" s="834"/>
      <c r="J666" s="512"/>
      <c r="K666" s="513"/>
      <c r="L666" s="650"/>
      <c r="AA666" s="354" t="str">
        <f t="shared" si="107"/>
        <v>OK</v>
      </c>
      <c r="AH666" s="354" t="str">
        <f t="shared" ref="AH666:AH674" si="111">IF(OR(AA666="ERROR"),CONCATENATE("Error en el concepto ",$C$659," ",$E$663," ",G663," de la Hoja 3 Fila  ",A666),"")</f>
        <v/>
      </c>
    </row>
    <row r="667" spans="1:34" ht="22.5" customHeight="1">
      <c r="A667" s="352">
        <f t="shared" si="110"/>
        <v>667</v>
      </c>
      <c r="B667" s="1378"/>
      <c r="C667" s="1382"/>
      <c r="D667" s="1382"/>
      <c r="E667" s="1391" t="s">
        <v>467</v>
      </c>
      <c r="F667" s="1113"/>
      <c r="G667" s="389" t="s">
        <v>318</v>
      </c>
      <c r="H667" s="654"/>
      <c r="I667" s="834"/>
      <c r="J667" s="512"/>
      <c r="K667" s="513"/>
      <c r="L667" s="652"/>
      <c r="AA667" s="354" t="str">
        <f t="shared" si="107"/>
        <v>OK</v>
      </c>
      <c r="AH667" s="354" t="str">
        <f t="shared" si="111"/>
        <v/>
      </c>
    </row>
    <row r="668" spans="1:34" ht="27.75" customHeight="1">
      <c r="A668" s="352">
        <f t="shared" si="110"/>
        <v>668</v>
      </c>
      <c r="B668" s="1378"/>
      <c r="C668" s="1382"/>
      <c r="D668" s="1382"/>
      <c r="E668" s="1114"/>
      <c r="F668" s="1116"/>
      <c r="G668" s="389" t="s">
        <v>239</v>
      </c>
      <c r="H668" s="654"/>
      <c r="I668" s="834"/>
      <c r="J668" s="512"/>
      <c r="K668" s="513"/>
      <c r="L668" s="652"/>
      <c r="AA668" s="354" t="str">
        <f t="shared" si="107"/>
        <v>OK</v>
      </c>
      <c r="AH668" s="354" t="str">
        <f t="shared" si="111"/>
        <v/>
      </c>
    </row>
    <row r="669" spans="1:34" ht="25.5" customHeight="1">
      <c r="A669" s="352">
        <f t="shared" si="110"/>
        <v>669</v>
      </c>
      <c r="B669" s="1378"/>
      <c r="C669" s="1382"/>
      <c r="D669" s="1382"/>
      <c r="E669" s="1114"/>
      <c r="F669" s="1116"/>
      <c r="G669" s="389" t="s">
        <v>319</v>
      </c>
      <c r="H669" s="654"/>
      <c r="I669" s="834"/>
      <c r="J669" s="512"/>
      <c r="K669" s="513"/>
      <c r="L669" s="652"/>
      <c r="AA669" s="354" t="str">
        <f t="shared" si="107"/>
        <v>OK</v>
      </c>
      <c r="AH669" s="354" t="str">
        <f t="shared" si="111"/>
        <v/>
      </c>
    </row>
    <row r="670" spans="1:34" ht="22.5" customHeight="1">
      <c r="A670" s="352">
        <f t="shared" si="110"/>
        <v>670</v>
      </c>
      <c r="B670" s="1378"/>
      <c r="C670" s="1382"/>
      <c r="D670" s="1382"/>
      <c r="E670" s="1114"/>
      <c r="F670" s="1116"/>
      <c r="G670" s="389" t="s">
        <v>987</v>
      </c>
      <c r="H670" s="654"/>
      <c r="I670" s="834"/>
      <c r="J670" s="512"/>
      <c r="K670" s="513"/>
      <c r="L670" s="652"/>
      <c r="AA670" s="354" t="str">
        <f t="shared" si="107"/>
        <v>OK</v>
      </c>
      <c r="AH670" s="354" t="str">
        <f t="shared" si="111"/>
        <v/>
      </c>
    </row>
    <row r="671" spans="1:34" ht="24.75" customHeight="1">
      <c r="A671" s="352">
        <f t="shared" si="110"/>
        <v>671</v>
      </c>
      <c r="B671" s="1378"/>
      <c r="C671" s="1382"/>
      <c r="D671" s="1382"/>
      <c r="E671" s="1153"/>
      <c r="F671" s="1155"/>
      <c r="G671" s="389" t="s">
        <v>320</v>
      </c>
      <c r="H671" s="654"/>
      <c r="I671" s="834"/>
      <c r="J671" s="514"/>
      <c r="K671" s="515"/>
      <c r="L671" s="652"/>
      <c r="AA671" s="354" t="str">
        <f t="shared" si="107"/>
        <v>OK</v>
      </c>
      <c r="AH671" s="354" t="str">
        <f t="shared" si="111"/>
        <v/>
      </c>
    </row>
    <row r="672" spans="1:34">
      <c r="AH672" s="354" t="str">
        <f t="shared" si="111"/>
        <v/>
      </c>
    </row>
    <row r="673" spans="34:34">
      <c r="AH673" s="354" t="str">
        <f t="shared" si="111"/>
        <v/>
      </c>
    </row>
    <row r="674" spans="34:34">
      <c r="AH674" s="354" t="str">
        <f t="shared" si="111"/>
        <v/>
      </c>
    </row>
  </sheetData>
  <sheetProtection algorithmName="SHA-512" hashValue="bRxvUrtJYjaMmpbFiFv4cm6KpWUY8yW5u4RJ6xJKq+gKb1KmgponKCL6BharnzS9k/Iv4ONB7mVXfxM5d8Aayw==" saltValue="wWW1LbybCXxcxF26DZkoDQ==" spinCount="100000" sheet="1" objects="1" scenarios="1" selectLockedCells="1"/>
  <mergeCells count="663">
    <mergeCell ref="F316:G316"/>
    <mergeCell ref="F310:G310"/>
    <mergeCell ref="F311:G311"/>
    <mergeCell ref="E293:F294"/>
    <mergeCell ref="E287:G287"/>
    <mergeCell ref="E288:G288"/>
    <mergeCell ref="E289:G289"/>
    <mergeCell ref="F312:G312"/>
    <mergeCell ref="E235:G235"/>
    <mergeCell ref="E236:G236"/>
    <mergeCell ref="F255:G255"/>
    <mergeCell ref="F313:G313"/>
    <mergeCell ref="E250:F251"/>
    <mergeCell ref="E222:G222"/>
    <mergeCell ref="F257:G257"/>
    <mergeCell ref="E246:F247"/>
    <mergeCell ref="E248:F249"/>
    <mergeCell ref="E267:F270"/>
    <mergeCell ref="E239:G239"/>
    <mergeCell ref="E243:F244"/>
    <mergeCell ref="E241:F242"/>
    <mergeCell ref="F253:G253"/>
    <mergeCell ref="F261:G261"/>
    <mergeCell ref="D266:G266"/>
    <mergeCell ref="C265:G265"/>
    <mergeCell ref="D240:G240"/>
    <mergeCell ref="E224:G224"/>
    <mergeCell ref="E225:F227"/>
    <mergeCell ref="D267:D270"/>
    <mergeCell ref="O448:Z455"/>
    <mergeCell ref="O418:V418"/>
    <mergeCell ref="F381:G381"/>
    <mergeCell ref="D383:D394"/>
    <mergeCell ref="C360:G360"/>
    <mergeCell ref="D382:G382"/>
    <mergeCell ref="E370:G370"/>
    <mergeCell ref="B362:G362"/>
    <mergeCell ref="E391:G391"/>
    <mergeCell ref="E366:G366"/>
    <mergeCell ref="E367:G367"/>
    <mergeCell ref="C377:G377"/>
    <mergeCell ref="D379:E381"/>
    <mergeCell ref="E441:G441"/>
    <mergeCell ref="E442:G442"/>
    <mergeCell ref="B363:G363"/>
    <mergeCell ref="B364:B375"/>
    <mergeCell ref="E371:G371"/>
    <mergeCell ref="D400:D409"/>
    <mergeCell ref="E422:G422"/>
    <mergeCell ref="C375:G375"/>
    <mergeCell ref="B376:L376"/>
    <mergeCell ref="E387:G387"/>
    <mergeCell ref="E424:G424"/>
    <mergeCell ref="C347:C353"/>
    <mergeCell ref="F305:G305"/>
    <mergeCell ref="E304:E316"/>
    <mergeCell ref="F304:G304"/>
    <mergeCell ref="E301:G301"/>
    <mergeCell ref="F306:G306"/>
    <mergeCell ref="F307:G307"/>
    <mergeCell ref="F308:G308"/>
    <mergeCell ref="D347:G347"/>
    <mergeCell ref="D349:G349"/>
    <mergeCell ref="D320:G320"/>
    <mergeCell ref="D322:G322"/>
    <mergeCell ref="D353:G353"/>
    <mergeCell ref="C266:C316"/>
    <mergeCell ref="D293:D316"/>
    <mergeCell ref="E277:F279"/>
    <mergeCell ref="E280:F282"/>
    <mergeCell ref="D345:G345"/>
    <mergeCell ref="D328:G328"/>
    <mergeCell ref="C337:C345"/>
    <mergeCell ref="D337:G337"/>
    <mergeCell ref="C330:G330"/>
    <mergeCell ref="C331:C335"/>
    <mergeCell ref="E283:F285"/>
    <mergeCell ref="E667:F671"/>
    <mergeCell ref="E651:G651"/>
    <mergeCell ref="E660:G660"/>
    <mergeCell ref="E662:G662"/>
    <mergeCell ref="E653:G653"/>
    <mergeCell ref="E654:G654"/>
    <mergeCell ref="E665:G665"/>
    <mergeCell ref="E655:G655"/>
    <mergeCell ref="E658:G658"/>
    <mergeCell ref="E663:G663"/>
    <mergeCell ref="E664:G664"/>
    <mergeCell ref="E661:G661"/>
    <mergeCell ref="E632:G632"/>
    <mergeCell ref="E633:G633"/>
    <mergeCell ref="B645:G645"/>
    <mergeCell ref="E648:G648"/>
    <mergeCell ref="C638:E641"/>
    <mergeCell ref="C644:G644"/>
    <mergeCell ref="C642:G642"/>
    <mergeCell ref="C629:D634"/>
    <mergeCell ref="B623:B635"/>
    <mergeCell ref="B646:B671"/>
    <mergeCell ref="C646:D656"/>
    <mergeCell ref="E659:G659"/>
    <mergeCell ref="E650:G650"/>
    <mergeCell ref="E666:G666"/>
    <mergeCell ref="C643:G643"/>
    <mergeCell ref="E628:G628"/>
    <mergeCell ref="C663:D671"/>
    <mergeCell ref="E652:G652"/>
    <mergeCell ref="E656:G656"/>
    <mergeCell ref="C657:D662"/>
    <mergeCell ref="E657:G657"/>
    <mergeCell ref="E646:G646"/>
    <mergeCell ref="E647:G647"/>
    <mergeCell ref="E649:G649"/>
    <mergeCell ref="H621:J621"/>
    <mergeCell ref="E630:G630"/>
    <mergeCell ref="E631:G631"/>
    <mergeCell ref="B620:G620"/>
    <mergeCell ref="D570:G570"/>
    <mergeCell ref="F610:G610"/>
    <mergeCell ref="F611:G611"/>
    <mergeCell ref="C563:C571"/>
    <mergeCell ref="D563:F565"/>
    <mergeCell ref="B575:G575"/>
    <mergeCell ref="B574:G574"/>
    <mergeCell ref="C585:G585"/>
    <mergeCell ref="C597:G597"/>
    <mergeCell ref="C598:G598"/>
    <mergeCell ref="C600:G600"/>
    <mergeCell ref="B621:G622"/>
    <mergeCell ref="E623:G623"/>
    <mergeCell ref="E626:G626"/>
    <mergeCell ref="E625:G625"/>
    <mergeCell ref="E627:G627"/>
    <mergeCell ref="B618:G618"/>
    <mergeCell ref="E629:G629"/>
    <mergeCell ref="E624:G624"/>
    <mergeCell ref="C623:D628"/>
    <mergeCell ref="C584:G584"/>
    <mergeCell ref="C583:G583"/>
    <mergeCell ref="B619:G619"/>
    <mergeCell ref="B590:B599"/>
    <mergeCell ref="C590:G590"/>
    <mergeCell ref="F641:G641"/>
    <mergeCell ref="F638:G638"/>
    <mergeCell ref="C596:G596"/>
    <mergeCell ref="B606:G606"/>
    <mergeCell ref="B607:G607"/>
    <mergeCell ref="E602:G602"/>
    <mergeCell ref="E604:G604"/>
    <mergeCell ref="F609:G609"/>
    <mergeCell ref="B608:G608"/>
    <mergeCell ref="B601:D605"/>
    <mergeCell ref="E601:G601"/>
    <mergeCell ref="E605:G605"/>
    <mergeCell ref="E634:G634"/>
    <mergeCell ref="C635:G635"/>
    <mergeCell ref="B636:G636"/>
    <mergeCell ref="F639:G639"/>
    <mergeCell ref="F640:G640"/>
    <mergeCell ref="B637:G637"/>
    <mergeCell ref="F617:G617"/>
    <mergeCell ref="B589:G589"/>
    <mergeCell ref="C586:G586"/>
    <mergeCell ref="C593:G593"/>
    <mergeCell ref="C594:G594"/>
    <mergeCell ref="F613:G613"/>
    <mergeCell ref="C587:G587"/>
    <mergeCell ref="C591:G591"/>
    <mergeCell ref="C588:G588"/>
    <mergeCell ref="C599:G599"/>
    <mergeCell ref="E603:G603"/>
    <mergeCell ref="C595:G595"/>
    <mergeCell ref="B609:E617"/>
    <mergeCell ref="F615:G615"/>
    <mergeCell ref="F616:G616"/>
    <mergeCell ref="B576:G576"/>
    <mergeCell ref="B458:L458"/>
    <mergeCell ref="F507:G507"/>
    <mergeCell ref="F498:G498"/>
    <mergeCell ref="F511:G511"/>
    <mergeCell ref="B505:L505"/>
    <mergeCell ref="K561:L561"/>
    <mergeCell ref="H561:J561"/>
    <mergeCell ref="D531:G531"/>
    <mergeCell ref="D529:G529"/>
    <mergeCell ref="D528:G528"/>
    <mergeCell ref="D530:G530"/>
    <mergeCell ref="F515:G515"/>
    <mergeCell ref="D532:G532"/>
    <mergeCell ref="F516:G516"/>
    <mergeCell ref="B506:B571"/>
    <mergeCell ref="B577:B587"/>
    <mergeCell ref="C577:G577"/>
    <mergeCell ref="F612:G612"/>
    <mergeCell ref="F614:G614"/>
    <mergeCell ref="F582:G582"/>
    <mergeCell ref="C592:G592"/>
    <mergeCell ref="F578:G578"/>
    <mergeCell ref="E456:G456"/>
    <mergeCell ref="F492:G492"/>
    <mergeCell ref="D464:G464"/>
    <mergeCell ref="F502:G502"/>
    <mergeCell ref="D507:E518"/>
    <mergeCell ref="E237:G237"/>
    <mergeCell ref="E238:G238"/>
    <mergeCell ref="D323:G323"/>
    <mergeCell ref="D325:G325"/>
    <mergeCell ref="E408:G408"/>
    <mergeCell ref="F401:G401"/>
    <mergeCell ref="D318:F319"/>
    <mergeCell ref="E302:F303"/>
    <mergeCell ref="F309:G309"/>
    <mergeCell ref="E274:G274"/>
    <mergeCell ref="E276:G276"/>
    <mergeCell ref="E275:G275"/>
    <mergeCell ref="E286:G286"/>
    <mergeCell ref="E295:F296"/>
    <mergeCell ref="E297:F298"/>
    <mergeCell ref="D272:D291"/>
    <mergeCell ref="E272:G272"/>
    <mergeCell ref="E245:G245"/>
    <mergeCell ref="E273:G273"/>
    <mergeCell ref="B207:B361"/>
    <mergeCell ref="C205:G205"/>
    <mergeCell ref="F197:G197"/>
    <mergeCell ref="C354:G354"/>
    <mergeCell ref="F484:G484"/>
    <mergeCell ref="B377:B457"/>
    <mergeCell ref="E384:G384"/>
    <mergeCell ref="E409:G409"/>
    <mergeCell ref="F404:G404"/>
    <mergeCell ref="F405:G405"/>
    <mergeCell ref="D399:G399"/>
    <mergeCell ref="E435:G435"/>
    <mergeCell ref="E393:G393"/>
    <mergeCell ref="E386:G386"/>
    <mergeCell ref="E451:G451"/>
    <mergeCell ref="C474:G474"/>
    <mergeCell ref="F478:G478"/>
    <mergeCell ref="B460:B504"/>
    <mergeCell ref="F477:G477"/>
    <mergeCell ref="D451:D456"/>
    <mergeCell ref="E453:G453"/>
    <mergeCell ref="D421:D442"/>
    <mergeCell ref="F481:G481"/>
    <mergeCell ref="F482:G482"/>
    <mergeCell ref="F580:G580"/>
    <mergeCell ref="F581:G581"/>
    <mergeCell ref="C578:E582"/>
    <mergeCell ref="B572:G572"/>
    <mergeCell ref="D519:F523"/>
    <mergeCell ref="D524:G524"/>
    <mergeCell ref="D571:G571"/>
    <mergeCell ref="D559:G559"/>
    <mergeCell ref="D560:G560"/>
    <mergeCell ref="C543:G543"/>
    <mergeCell ref="D556:G556"/>
    <mergeCell ref="D533:G533"/>
    <mergeCell ref="D536:G536"/>
    <mergeCell ref="D540:G540"/>
    <mergeCell ref="C507:C542"/>
    <mergeCell ref="D537:G537"/>
    <mergeCell ref="F579:G579"/>
    <mergeCell ref="F199:G199"/>
    <mergeCell ref="F200:G200"/>
    <mergeCell ref="F201:G201"/>
    <mergeCell ref="D202:G202"/>
    <mergeCell ref="D199:E201"/>
    <mergeCell ref="C213:G213"/>
    <mergeCell ref="E228:F230"/>
    <mergeCell ref="D169:F170"/>
    <mergeCell ref="F186:G186"/>
    <mergeCell ref="D176:F177"/>
    <mergeCell ref="C207:G207"/>
    <mergeCell ref="C208:C212"/>
    <mergeCell ref="D208:G208"/>
    <mergeCell ref="D209:G209"/>
    <mergeCell ref="D210:G210"/>
    <mergeCell ref="D211:G211"/>
    <mergeCell ref="D124:G124"/>
    <mergeCell ref="D125:G125"/>
    <mergeCell ref="E126:G126"/>
    <mergeCell ref="D126:D127"/>
    <mergeCell ref="E109:G109"/>
    <mergeCell ref="D108:G108"/>
    <mergeCell ref="E215:F218"/>
    <mergeCell ref="D130:G130"/>
    <mergeCell ref="F196:G196"/>
    <mergeCell ref="D215:D218"/>
    <mergeCell ref="D194:G194"/>
    <mergeCell ref="D212:G212"/>
    <mergeCell ref="B143:L143"/>
    <mergeCell ref="C162:C165"/>
    <mergeCell ref="D162:F165"/>
    <mergeCell ref="C142:G142"/>
    <mergeCell ref="D154:F155"/>
    <mergeCell ref="C129:C140"/>
    <mergeCell ref="F179:G179"/>
    <mergeCell ref="D214:G214"/>
    <mergeCell ref="D171:F172"/>
    <mergeCell ref="F178:G178"/>
    <mergeCell ref="F183:G183"/>
    <mergeCell ref="F190:G190"/>
    <mergeCell ref="D146:F149"/>
    <mergeCell ref="F184:G184"/>
    <mergeCell ref="F189:G189"/>
    <mergeCell ref="D173:F174"/>
    <mergeCell ref="F182:G182"/>
    <mergeCell ref="F187:G187"/>
    <mergeCell ref="E60:G60"/>
    <mergeCell ref="D59:G59"/>
    <mergeCell ref="D60:D61"/>
    <mergeCell ref="D69:D77"/>
    <mergeCell ref="E73:G73"/>
    <mergeCell ref="E65:G65"/>
    <mergeCell ref="E61:G61"/>
    <mergeCell ref="D63:D67"/>
    <mergeCell ref="E71:G71"/>
    <mergeCell ref="E76:G76"/>
    <mergeCell ref="D102:D107"/>
    <mergeCell ref="E119:G119"/>
    <mergeCell ref="E120:G120"/>
    <mergeCell ref="D89:D100"/>
    <mergeCell ref="E121:G121"/>
    <mergeCell ref="D145:G145"/>
    <mergeCell ref="E69:G69"/>
    <mergeCell ref="E105:G105"/>
    <mergeCell ref="B144:B205"/>
    <mergeCell ref="D158:G158"/>
    <mergeCell ref="D159:G159"/>
    <mergeCell ref="D167:F168"/>
    <mergeCell ref="D178:E190"/>
    <mergeCell ref="F188:G188"/>
    <mergeCell ref="E80:G80"/>
    <mergeCell ref="D131:F132"/>
    <mergeCell ref="D150:F153"/>
    <mergeCell ref="D160:G160"/>
    <mergeCell ref="C141:G141"/>
    <mergeCell ref="C144:G144"/>
    <mergeCell ref="D138:F140"/>
    <mergeCell ref="E127:G127"/>
    <mergeCell ref="D113:G113"/>
    <mergeCell ref="C167:C190"/>
    <mergeCell ref="F181:G181"/>
    <mergeCell ref="E118:G118"/>
    <mergeCell ref="D196:E198"/>
    <mergeCell ref="D175:G175"/>
    <mergeCell ref="F180:G180"/>
    <mergeCell ref="F185:G185"/>
    <mergeCell ref="D192:G192"/>
    <mergeCell ref="D193:G193"/>
    <mergeCell ref="C37:G37"/>
    <mergeCell ref="D38:G38"/>
    <mergeCell ref="E102:G102"/>
    <mergeCell ref="E100:G100"/>
    <mergeCell ref="E82:G82"/>
    <mergeCell ref="E86:G86"/>
    <mergeCell ref="D88:G88"/>
    <mergeCell ref="E107:G107"/>
    <mergeCell ref="E89:G89"/>
    <mergeCell ref="E40:E54"/>
    <mergeCell ref="E70:G70"/>
    <mergeCell ref="E81:G81"/>
    <mergeCell ref="E74:G74"/>
    <mergeCell ref="E77:G77"/>
    <mergeCell ref="E75:G75"/>
    <mergeCell ref="F53:G53"/>
    <mergeCell ref="F54:G54"/>
    <mergeCell ref="E64:G64"/>
    <mergeCell ref="F40:F45"/>
    <mergeCell ref="F56:G56"/>
    <mergeCell ref="F58:G58"/>
    <mergeCell ref="F52:G52"/>
    <mergeCell ref="C38:C127"/>
    <mergeCell ref="D79:D87"/>
    <mergeCell ref="D15:G15"/>
    <mergeCell ref="D16:G16"/>
    <mergeCell ref="D17:G17"/>
    <mergeCell ref="D19:G19"/>
    <mergeCell ref="C25:G25"/>
    <mergeCell ref="D26:G26"/>
    <mergeCell ref="D27:G27"/>
    <mergeCell ref="D68:G68"/>
    <mergeCell ref="E66:G66"/>
    <mergeCell ref="E67:G67"/>
    <mergeCell ref="D32:G32"/>
    <mergeCell ref="D33:G33"/>
    <mergeCell ref="D34:G34"/>
    <mergeCell ref="D36:G36"/>
    <mergeCell ref="F46:F51"/>
    <mergeCell ref="D62:G62"/>
    <mergeCell ref="E63:G63"/>
    <mergeCell ref="E56:E58"/>
    <mergeCell ref="E55:G55"/>
    <mergeCell ref="E39:G39"/>
    <mergeCell ref="D29:G29"/>
    <mergeCell ref="D30:G30"/>
    <mergeCell ref="D35:G35"/>
    <mergeCell ref="D31:G31"/>
    <mergeCell ref="D14:G14"/>
    <mergeCell ref="F488:G488"/>
    <mergeCell ref="B8:G8"/>
    <mergeCell ref="C21:C24"/>
    <mergeCell ref="D21:G21"/>
    <mergeCell ref="D22:G22"/>
    <mergeCell ref="D23:G23"/>
    <mergeCell ref="D24:G24"/>
    <mergeCell ref="D11:G11"/>
    <mergeCell ref="D12:G12"/>
    <mergeCell ref="C11:C19"/>
    <mergeCell ref="D18:G18"/>
    <mergeCell ref="B10:B142"/>
    <mergeCell ref="D129:G129"/>
    <mergeCell ref="D133:G133"/>
    <mergeCell ref="B9:L9"/>
    <mergeCell ref="C10:G10"/>
    <mergeCell ref="C20:G20"/>
    <mergeCell ref="D13:G13"/>
    <mergeCell ref="F57:G57"/>
    <mergeCell ref="C26:C36"/>
    <mergeCell ref="E116:G116"/>
    <mergeCell ref="E117:G117"/>
    <mergeCell ref="E123:G123"/>
    <mergeCell ref="E234:G234"/>
    <mergeCell ref="D28:G28"/>
    <mergeCell ref="B206:L206"/>
    <mergeCell ref="E85:G85"/>
    <mergeCell ref="E90:G90"/>
    <mergeCell ref="E114:G114"/>
    <mergeCell ref="E91:G91"/>
    <mergeCell ref="E97:G97"/>
    <mergeCell ref="E92:G92"/>
    <mergeCell ref="E110:G110"/>
    <mergeCell ref="E94:G94"/>
    <mergeCell ref="E104:G104"/>
    <mergeCell ref="E106:G106"/>
    <mergeCell ref="E93:G93"/>
    <mergeCell ref="E103:G103"/>
    <mergeCell ref="D101:G101"/>
    <mergeCell ref="E112:G112"/>
    <mergeCell ref="D109:D112"/>
    <mergeCell ref="D203:G203"/>
    <mergeCell ref="E72:G72"/>
    <mergeCell ref="D39:D58"/>
    <mergeCell ref="D219:G219"/>
    <mergeCell ref="D220:D239"/>
    <mergeCell ref="E221:G221"/>
    <mergeCell ref="F263:G263"/>
    <mergeCell ref="D271:G271"/>
    <mergeCell ref="E220:G220"/>
    <mergeCell ref="C128:G128"/>
    <mergeCell ref="D78:G78"/>
    <mergeCell ref="E115:G115"/>
    <mergeCell ref="E95:G95"/>
    <mergeCell ref="E96:G96"/>
    <mergeCell ref="E98:G98"/>
    <mergeCell ref="D195:G195"/>
    <mergeCell ref="E99:G99"/>
    <mergeCell ref="E111:G111"/>
    <mergeCell ref="D114:D123"/>
    <mergeCell ref="C191:G191"/>
    <mergeCell ref="C192:C203"/>
    <mergeCell ref="E83:G83"/>
    <mergeCell ref="C145:C160"/>
    <mergeCell ref="E87:G87"/>
    <mergeCell ref="F198:G198"/>
    <mergeCell ref="E84:G84"/>
    <mergeCell ref="D156:F157"/>
    <mergeCell ref="C161:G161"/>
    <mergeCell ref="C166:G166"/>
    <mergeCell ref="E79:G79"/>
    <mergeCell ref="D475:E498"/>
    <mergeCell ref="F476:G476"/>
    <mergeCell ref="F497:G497"/>
    <mergeCell ref="E122:G122"/>
    <mergeCell ref="D350:G350"/>
    <mergeCell ref="D341:G341"/>
    <mergeCell ref="D342:G342"/>
    <mergeCell ref="D343:G343"/>
    <mergeCell ref="C336:G336"/>
    <mergeCell ref="C328:C329"/>
    <mergeCell ref="D339:G339"/>
    <mergeCell ref="D340:G340"/>
    <mergeCell ref="D338:G338"/>
    <mergeCell ref="D324:G324"/>
    <mergeCell ref="C318:C326"/>
    <mergeCell ref="D335:G335"/>
    <mergeCell ref="D321:G321"/>
    <mergeCell ref="D329:G329"/>
    <mergeCell ref="D331:G331"/>
    <mergeCell ref="D332:G332"/>
    <mergeCell ref="D333:G333"/>
    <mergeCell ref="C327:G327"/>
    <mergeCell ref="D334:G334"/>
    <mergeCell ref="D326:G326"/>
    <mergeCell ref="D499:E503"/>
    <mergeCell ref="E438:F439"/>
    <mergeCell ref="E421:G421"/>
    <mergeCell ref="E426:G426"/>
    <mergeCell ref="E425:G425"/>
    <mergeCell ref="E432:G432"/>
    <mergeCell ref="E437:G437"/>
    <mergeCell ref="E427:G427"/>
    <mergeCell ref="D466:G466"/>
    <mergeCell ref="F468:G468"/>
    <mergeCell ref="E440:G440"/>
    <mergeCell ref="F489:G489"/>
    <mergeCell ref="F495:G495"/>
    <mergeCell ref="F496:G496"/>
    <mergeCell ref="D462:G462"/>
    <mergeCell ref="F480:G480"/>
    <mergeCell ref="F493:G493"/>
    <mergeCell ref="F490:G490"/>
    <mergeCell ref="F486:G486"/>
    <mergeCell ref="F479:G479"/>
    <mergeCell ref="F471:G471"/>
    <mergeCell ref="F491:G491"/>
    <mergeCell ref="F472:G472"/>
    <mergeCell ref="F475:G475"/>
    <mergeCell ref="E416:G416"/>
    <mergeCell ref="E423:G423"/>
    <mergeCell ref="F467:G467"/>
    <mergeCell ref="D444:G444"/>
    <mergeCell ref="E433:G433"/>
    <mergeCell ref="F403:G403"/>
    <mergeCell ref="D396:G396"/>
    <mergeCell ref="D443:G443"/>
    <mergeCell ref="D395:G395"/>
    <mergeCell ref="F400:G400"/>
    <mergeCell ref="E412:G412"/>
    <mergeCell ref="E418:G418"/>
    <mergeCell ref="D410:G410"/>
    <mergeCell ref="D457:G457"/>
    <mergeCell ref="E455:G455"/>
    <mergeCell ref="E429:G429"/>
    <mergeCell ref="E415:G415"/>
    <mergeCell ref="D420:G420"/>
    <mergeCell ref="F407:G407"/>
    <mergeCell ref="E452:G452"/>
    <mergeCell ref="D398:G398"/>
    <mergeCell ref="E431:G431"/>
    <mergeCell ref="D446:G446"/>
    <mergeCell ref="E413:G413"/>
    <mergeCell ref="E290:G290"/>
    <mergeCell ref="F264:G264"/>
    <mergeCell ref="E411:G411"/>
    <mergeCell ref="D378:G378"/>
    <mergeCell ref="D344:G344"/>
    <mergeCell ref="D348:G348"/>
    <mergeCell ref="C373:G373"/>
    <mergeCell ref="D397:G397"/>
    <mergeCell ref="C359:G359"/>
    <mergeCell ref="E389:G389"/>
    <mergeCell ref="E400:E407"/>
    <mergeCell ref="F380:G380"/>
    <mergeCell ref="D355:G355"/>
    <mergeCell ref="D352:G352"/>
    <mergeCell ref="F379:G379"/>
    <mergeCell ref="C346:G346"/>
    <mergeCell ref="E388:G388"/>
    <mergeCell ref="E390:G390"/>
    <mergeCell ref="E299:F300"/>
    <mergeCell ref="E369:G369"/>
    <mergeCell ref="E385:G385"/>
    <mergeCell ref="D357:G357"/>
    <mergeCell ref="C364:D372"/>
    <mergeCell ref="F402:G402"/>
    <mergeCell ref="C561:G562"/>
    <mergeCell ref="F509:G509"/>
    <mergeCell ref="D448:F449"/>
    <mergeCell ref="D445:G445"/>
    <mergeCell ref="C460:J460"/>
    <mergeCell ref="C461:G461"/>
    <mergeCell ref="F517:G517"/>
    <mergeCell ref="F518:G518"/>
    <mergeCell ref="F513:G513"/>
    <mergeCell ref="D525:F527"/>
    <mergeCell ref="F508:G508"/>
    <mergeCell ref="D555:G555"/>
    <mergeCell ref="C544:C560"/>
    <mergeCell ref="D544:F547"/>
    <mergeCell ref="D548:F551"/>
    <mergeCell ref="D552:F554"/>
    <mergeCell ref="D542:G542"/>
    <mergeCell ref="D534:G534"/>
    <mergeCell ref="C462:C473"/>
    <mergeCell ref="D450:G450"/>
    <mergeCell ref="E454:G454"/>
    <mergeCell ref="C378:C457"/>
    <mergeCell ref="E414:G414"/>
    <mergeCell ref="D447:G447"/>
    <mergeCell ref="F514:G514"/>
    <mergeCell ref="F512:G512"/>
    <mergeCell ref="F503:G503"/>
    <mergeCell ref="F499:G499"/>
    <mergeCell ref="C504:G504"/>
    <mergeCell ref="F485:G485"/>
    <mergeCell ref="B573:G573"/>
    <mergeCell ref="E419:G419"/>
    <mergeCell ref="E430:G430"/>
    <mergeCell ref="F500:G500"/>
    <mergeCell ref="D557:G557"/>
    <mergeCell ref="D539:G539"/>
    <mergeCell ref="D566:F567"/>
    <mergeCell ref="D568:G568"/>
    <mergeCell ref="D569:G569"/>
    <mergeCell ref="D535:G535"/>
    <mergeCell ref="D558:G558"/>
    <mergeCell ref="D538:G538"/>
    <mergeCell ref="D541:G541"/>
    <mergeCell ref="F501:G501"/>
    <mergeCell ref="E434:G434"/>
    <mergeCell ref="E428:G428"/>
    <mergeCell ref="F494:G494"/>
    <mergeCell ref="F510:G510"/>
    <mergeCell ref="G1:N5"/>
    <mergeCell ref="D134:F135"/>
    <mergeCell ref="D136:F137"/>
    <mergeCell ref="E364:F365"/>
    <mergeCell ref="E392:G392"/>
    <mergeCell ref="F315:G315"/>
    <mergeCell ref="D292:G292"/>
    <mergeCell ref="F314:G314"/>
    <mergeCell ref="C317:G317"/>
    <mergeCell ref="D356:G356"/>
    <mergeCell ref="E368:G368"/>
    <mergeCell ref="D358:G358"/>
    <mergeCell ref="C355:C358"/>
    <mergeCell ref="D351:G351"/>
    <mergeCell ref="C204:G204"/>
    <mergeCell ref="E223:G223"/>
    <mergeCell ref="E383:G383"/>
    <mergeCell ref="E372:G372"/>
    <mergeCell ref="F259:G259"/>
    <mergeCell ref="C214:C264"/>
    <mergeCell ref="F256:G256"/>
    <mergeCell ref="E291:G291"/>
    <mergeCell ref="C374:G374"/>
    <mergeCell ref="C361:G361"/>
    <mergeCell ref="E231:F233"/>
    <mergeCell ref="F262:G262"/>
    <mergeCell ref="F254:G254"/>
    <mergeCell ref="D241:D264"/>
    <mergeCell ref="F260:G260"/>
    <mergeCell ref="C506:G506"/>
    <mergeCell ref="D467:E473"/>
    <mergeCell ref="C475:C503"/>
    <mergeCell ref="F483:G483"/>
    <mergeCell ref="F470:G470"/>
    <mergeCell ref="F469:G469"/>
    <mergeCell ref="F487:G487"/>
    <mergeCell ref="B459:L459"/>
    <mergeCell ref="D465:G465"/>
    <mergeCell ref="F473:G473"/>
    <mergeCell ref="D463:G463"/>
    <mergeCell ref="D411:D419"/>
    <mergeCell ref="E436:G436"/>
    <mergeCell ref="E417:G417"/>
    <mergeCell ref="F406:G406"/>
    <mergeCell ref="E394:G394"/>
    <mergeCell ref="F258:G258"/>
    <mergeCell ref="E252:E264"/>
    <mergeCell ref="F252:G252"/>
  </mergeCells>
  <conditionalFormatting sqref="H11:K11">
    <cfRule type="expression" dxfId="113" priority="39">
      <formula>$H11+$I11-$J11&lt;0</formula>
    </cfRule>
  </conditionalFormatting>
  <conditionalFormatting sqref="H12:K17">
    <cfRule type="expression" dxfId="112" priority="38">
      <formula>$H12+$I12-$J12&lt;0</formula>
    </cfRule>
  </conditionalFormatting>
  <conditionalFormatting sqref="H21:J23">
    <cfRule type="expression" dxfId="111" priority="37">
      <formula>$H21+$I21-$J21&lt;0</formula>
    </cfRule>
  </conditionalFormatting>
  <conditionalFormatting sqref="H26:J34">
    <cfRule type="expression" dxfId="110" priority="36">
      <formula>$H26+$I26-$J26&lt;0</formula>
    </cfRule>
  </conditionalFormatting>
  <conditionalFormatting sqref="H40:J54">
    <cfRule type="expression" dxfId="109" priority="35">
      <formula>$H40+$I40-$J40&lt;0</formula>
    </cfRule>
  </conditionalFormatting>
  <conditionalFormatting sqref="H56:J58">
    <cfRule type="expression" dxfId="108" priority="34">
      <formula>$H56+$I56-$J56&lt;0</formula>
    </cfRule>
  </conditionalFormatting>
  <conditionalFormatting sqref="H60:J61">
    <cfRule type="expression" dxfId="107" priority="33">
      <formula>$H60+$I60-$J60&lt;0</formula>
    </cfRule>
  </conditionalFormatting>
  <conditionalFormatting sqref="H63:J67">
    <cfRule type="expression" dxfId="106" priority="32">
      <formula>$H63+$I63-$J63&lt;0</formula>
    </cfRule>
  </conditionalFormatting>
  <conditionalFormatting sqref="H69:J77">
    <cfRule type="expression" dxfId="105" priority="31">
      <formula>$H69+$I69-$J69&lt;0</formula>
    </cfRule>
  </conditionalFormatting>
  <conditionalFormatting sqref="H79:J87">
    <cfRule type="expression" dxfId="104" priority="30">
      <formula>$H79+$I79-$J79&lt;0</formula>
    </cfRule>
  </conditionalFormatting>
  <conditionalFormatting sqref="H89:J100">
    <cfRule type="expression" dxfId="103" priority="29">
      <formula>$H89+$I89-$J89&lt;0</formula>
    </cfRule>
  </conditionalFormatting>
  <conditionalFormatting sqref="H102:J107">
    <cfRule type="expression" dxfId="102" priority="28">
      <formula>$H102+$I102-$J102&lt;0</formula>
    </cfRule>
  </conditionalFormatting>
  <conditionalFormatting sqref="H109:J112">
    <cfRule type="expression" dxfId="101" priority="27">
      <formula>$H109+$I109-$J109&lt;0</formula>
    </cfRule>
  </conditionalFormatting>
  <conditionalFormatting sqref="H114:J123">
    <cfRule type="expression" dxfId="100" priority="26">
      <formula>$H114+$I114-$J114&lt;0</formula>
    </cfRule>
  </conditionalFormatting>
  <conditionalFormatting sqref="H131:J135">
    <cfRule type="expression" dxfId="99" priority="25">
      <formula>$H131+$I131-$J131&lt;0</formula>
    </cfRule>
  </conditionalFormatting>
  <conditionalFormatting sqref="H138:J140">
    <cfRule type="expression" dxfId="98" priority="24">
      <formula>$H138+$I138-$J138&lt;0</formula>
    </cfRule>
  </conditionalFormatting>
  <conditionalFormatting sqref="H124:I124">
    <cfRule type="expression" dxfId="97" priority="23">
      <formula>$J124&lt;0</formula>
    </cfRule>
  </conditionalFormatting>
  <conditionalFormatting sqref="H129:I130">
    <cfRule type="expression" dxfId="96" priority="22">
      <formula>$J129&lt;0</formula>
    </cfRule>
  </conditionalFormatting>
  <conditionalFormatting sqref="H145:J160">
    <cfRule type="expression" dxfId="95" priority="21">
      <formula>$H145+$I145-$J145&lt;0</formula>
    </cfRule>
  </conditionalFormatting>
  <conditionalFormatting sqref="H162:J165">
    <cfRule type="expression" dxfId="94" priority="20">
      <formula>$H162+$I162-$J162&lt;0</formula>
    </cfRule>
  </conditionalFormatting>
  <conditionalFormatting sqref="H167:J190">
    <cfRule type="expression" dxfId="93" priority="19">
      <formula>$H167+$I167-$J167&lt;0</formula>
    </cfRule>
  </conditionalFormatting>
  <conditionalFormatting sqref="H192:J202">
    <cfRule type="expression" dxfId="92" priority="18">
      <formula>$H192+$I192-$J192&lt;0</formula>
    </cfRule>
  </conditionalFormatting>
  <conditionalFormatting sqref="H364:J371">
    <cfRule type="expression" dxfId="91" priority="17">
      <formula>$H364+$I364-$J364&lt;0</formula>
    </cfRule>
  </conditionalFormatting>
  <conditionalFormatting sqref="H373:J374">
    <cfRule type="expression" dxfId="90" priority="16">
      <formula>$H373+$I373-$J373&lt;0</formula>
    </cfRule>
  </conditionalFormatting>
  <conditionalFormatting sqref="H208:J212">
    <cfRule type="expression" dxfId="89" priority="15">
      <formula>$H208+$I208-$J208&lt;0</formula>
    </cfRule>
  </conditionalFormatting>
  <conditionalFormatting sqref="H215:J218">
    <cfRule type="expression" dxfId="88" priority="14">
      <formula>$H215+$I215-$J215&lt;0</formula>
    </cfRule>
  </conditionalFormatting>
  <conditionalFormatting sqref="H220:J239">
    <cfRule type="expression" dxfId="87" priority="13">
      <formula>$H220+$I220-$J220&lt;0</formula>
    </cfRule>
  </conditionalFormatting>
  <conditionalFormatting sqref="H241:J264">
    <cfRule type="expression" dxfId="86" priority="12">
      <formula>$H241+$I241-$J241&lt;0</formula>
    </cfRule>
  </conditionalFormatting>
  <conditionalFormatting sqref="H267:J270">
    <cfRule type="expression" dxfId="85" priority="11">
      <formula>$H267+$I267-$J267&lt;0</formula>
    </cfRule>
  </conditionalFormatting>
  <conditionalFormatting sqref="H272:J291">
    <cfRule type="expression" dxfId="84" priority="10">
      <formula>$H272+$I272-$J272&lt;0</formula>
    </cfRule>
  </conditionalFormatting>
  <conditionalFormatting sqref="H293:J316">
    <cfRule type="expression" dxfId="83" priority="9">
      <formula>$H293+$I293-$J293&lt;0</formula>
    </cfRule>
  </conditionalFormatting>
  <conditionalFormatting sqref="H318:J326">
    <cfRule type="expression" dxfId="82" priority="8">
      <formula>$H318+$I318-$J318&lt;0</formula>
    </cfRule>
  </conditionalFormatting>
  <conditionalFormatting sqref="H328:I328">
    <cfRule type="expression" dxfId="81" priority="7">
      <formula>$J328&lt;0</formula>
    </cfRule>
  </conditionalFormatting>
  <conditionalFormatting sqref="H329:I329">
    <cfRule type="expression" dxfId="80" priority="6">
      <formula>$J329&lt;0</formula>
    </cfRule>
  </conditionalFormatting>
  <conditionalFormatting sqref="H331:J335">
    <cfRule type="expression" dxfId="79" priority="5">
      <formula>$H331+$I331-$J331&lt;0</formula>
    </cfRule>
  </conditionalFormatting>
  <conditionalFormatting sqref="H337:J345">
    <cfRule type="expression" dxfId="78" priority="4">
      <formula>$H337+$I337-$J337&lt;0</formula>
    </cfRule>
  </conditionalFormatting>
  <conditionalFormatting sqref="H347:J353">
    <cfRule type="expression" dxfId="77" priority="3">
      <formula>$H347+$I347-$J347&lt;0</formula>
    </cfRule>
  </conditionalFormatting>
  <conditionalFormatting sqref="H355:J357">
    <cfRule type="expression" dxfId="76" priority="2">
      <formula>$H355+$I355-$J355&lt;0</formula>
    </cfRule>
  </conditionalFormatting>
  <conditionalFormatting sqref="H359:I359">
    <cfRule type="expression" dxfId="75" priority="1">
      <formula>$J$359&lt;0</formula>
    </cfRule>
  </conditionalFormatting>
  <dataValidations count="36">
    <dataValidation type="whole" operator="greaterThanOrEqual" showInputMessage="1" showErrorMessage="1" error="Valor debe ser mayor o igual que 0" sqref="L585:L586" xr:uid="{00000000-0002-0000-0C00-000000000000}">
      <formula1>0</formula1>
    </dataValidation>
    <dataValidation type="whole" operator="greaterThanOrEqual" allowBlank="1" showInputMessage="1" showErrorMessage="1" error="Valor debe ser mayor o igual que 0" sqref="N144 N361 H360:H361 H191:L191 L500:L501 L476 N205 I361:L361 J346:K346 H653:H656 H647 N191 H207 N354 H203:H205 I205:L205 H144:L144 H161 H166 H461:J503 K461:L465 K474:L474 K359 H644:H645 J207:K207 J213:K214 H213:H214 H219 J219:K219 J240:K240 H240 H265:H266 J265:K266 J271:K271 H271 H292 J292:K292 J317:K317 H317 H327 H330 J327:K330 J336:K336 H336 H346 H354:L354 H358 J358:J360 L649:L656 L659:L662" xr:uid="{00000000-0002-0000-0C00-000001000000}">
      <formula1>0</formula1>
    </dataValidation>
    <dataValidation type="whole" operator="greaterThanOrEqual" allowBlank="1" showInputMessage="1" showErrorMessage="1" sqref="J141 N37 L617 I563:I570 J560:K560 N142 I142:L142 I37:L37 H10 J10:K10 J35:J36 K20 J18:J20 H18:H20 H24:H25 K25 J24:J25 H35:H39 J38:K39 J55:K55 H55 H59 J59:K59 J62:K62 H62 H68 J68:K68 J78:K78 H78 H88 J88:K88 J101:K101 H101 H108 J108:K108 J113:K113 H113 H141:H142 K124:K125 H125:H128 J124:J130 K128:K130 J136:K137 H136:H137 H507:I560 L507:L560 J542:K543 L592 L595 L605" xr:uid="{00000000-0002-0000-0C00-000002000000}">
      <formula1>0</formula1>
    </dataValidation>
    <dataValidation allowBlank="1" showInputMessage="1" showErrorMessage="1" promptTitle="Datos para efectos fiscales" prompt="Diligencie estas columnas si existen reclasificaciones,  únicamente para efectos fiscales.  _x000a_Tenga encuenta que el valor a registrar corresponde al valor contable, que hizo parte de la columna C._x000a_ubique en los conceptos de mayor similitud" sqref="JC65560:JD65560 SY65560:SZ65560 ACU65560:ACV65560 AMQ65560:AMR65560 AWM65560:AWN65560 BGI65560:BGJ65560 BQE65560:BQF65560 CAA65560:CAB65560 CJW65560:CJX65560 CTS65560:CTT65560 DDO65560:DDP65560 DNK65560:DNL65560 DXG65560:DXH65560 EHC65560:EHD65560 EQY65560:EQZ65560 FAU65560:FAV65560 FKQ65560:FKR65560 FUM65560:FUN65560 GEI65560:GEJ65560 GOE65560:GOF65560 GYA65560:GYB65560 HHW65560:HHX65560 HRS65560:HRT65560 IBO65560:IBP65560 ILK65560:ILL65560 IVG65560:IVH65560 JFC65560:JFD65560 JOY65560:JOZ65560 JYU65560:JYV65560 KIQ65560:KIR65560 KSM65560:KSN65560 LCI65560:LCJ65560 LME65560:LMF65560 LWA65560:LWB65560 MFW65560:MFX65560 MPS65560:MPT65560 MZO65560:MZP65560 NJK65560:NJL65560 NTG65560:NTH65560 ODC65560:ODD65560 OMY65560:OMZ65560 OWU65560:OWV65560 PGQ65560:PGR65560 PQM65560:PQN65560 QAI65560:QAJ65560 QKE65560:QKF65560 QUA65560:QUB65560 RDW65560:RDX65560 RNS65560:RNT65560 RXO65560:RXP65560 SHK65560:SHL65560 SRG65560:SRH65560 TBC65560:TBD65560 TKY65560:TKZ65560 TUU65560:TUV65560 UEQ65560:UER65560 UOM65560:UON65560 UYI65560:UYJ65560 VIE65560:VIF65560 VSA65560:VSB65560 WBW65560:WBX65560 WLS65560:WLT65560 WVO65560:WVP65560 JC131096:JD131096 SY131096:SZ131096 ACU131096:ACV131096 AMQ131096:AMR131096 AWM131096:AWN131096 BGI131096:BGJ131096 BQE131096:BQF131096 CAA131096:CAB131096 CJW131096:CJX131096 CTS131096:CTT131096 DDO131096:DDP131096 DNK131096:DNL131096 DXG131096:DXH131096 EHC131096:EHD131096 EQY131096:EQZ131096 FAU131096:FAV131096 FKQ131096:FKR131096 FUM131096:FUN131096 GEI131096:GEJ131096 GOE131096:GOF131096 GYA131096:GYB131096 HHW131096:HHX131096 HRS131096:HRT131096 IBO131096:IBP131096 ILK131096:ILL131096 IVG131096:IVH131096 JFC131096:JFD131096 JOY131096:JOZ131096 JYU131096:JYV131096 KIQ131096:KIR131096 KSM131096:KSN131096 LCI131096:LCJ131096 LME131096:LMF131096 LWA131096:LWB131096 MFW131096:MFX131096 MPS131096:MPT131096 MZO131096:MZP131096 NJK131096:NJL131096 NTG131096:NTH131096 ODC131096:ODD131096 OMY131096:OMZ131096 OWU131096:OWV131096 PGQ131096:PGR131096 PQM131096:PQN131096 QAI131096:QAJ131096 QKE131096:QKF131096 QUA131096:QUB131096 RDW131096:RDX131096 RNS131096:RNT131096 RXO131096:RXP131096 SHK131096:SHL131096 SRG131096:SRH131096 TBC131096:TBD131096 TKY131096:TKZ131096 TUU131096:TUV131096 UEQ131096:UER131096 UOM131096:UON131096 UYI131096:UYJ131096 VIE131096:VIF131096 VSA131096:VSB131096 WBW131096:WBX131096 WLS131096:WLT131096 WVO131096:WVP131096 JC196632:JD196632 SY196632:SZ196632 ACU196632:ACV196632 AMQ196632:AMR196632 AWM196632:AWN196632 BGI196632:BGJ196632 BQE196632:BQF196632 CAA196632:CAB196632 CJW196632:CJX196632 CTS196632:CTT196632 DDO196632:DDP196632 DNK196632:DNL196632 DXG196632:DXH196632 EHC196632:EHD196632 EQY196632:EQZ196632 FAU196632:FAV196632 FKQ196632:FKR196632 FUM196632:FUN196632 GEI196632:GEJ196632 GOE196632:GOF196632 GYA196632:GYB196632 HHW196632:HHX196632 HRS196632:HRT196632 IBO196632:IBP196632 ILK196632:ILL196632 IVG196632:IVH196632 JFC196632:JFD196632 JOY196632:JOZ196632 JYU196632:JYV196632 KIQ196632:KIR196632 KSM196632:KSN196632 LCI196632:LCJ196632 LME196632:LMF196632 LWA196632:LWB196632 MFW196632:MFX196632 MPS196632:MPT196632 MZO196632:MZP196632 NJK196632:NJL196632 NTG196632:NTH196632 ODC196632:ODD196632 OMY196632:OMZ196632 OWU196632:OWV196632 PGQ196632:PGR196632 PQM196632:PQN196632 QAI196632:QAJ196632 QKE196632:QKF196632 QUA196632:QUB196632 RDW196632:RDX196632 RNS196632:RNT196632 RXO196632:RXP196632 SHK196632:SHL196632 SRG196632:SRH196632 TBC196632:TBD196632 TKY196632:TKZ196632 TUU196632:TUV196632 UEQ196632:UER196632 UOM196632:UON196632 UYI196632:UYJ196632 VIE196632:VIF196632 VSA196632:VSB196632 WBW196632:WBX196632 WLS196632:WLT196632 WVO196632:WVP196632 JC262168:JD262168 SY262168:SZ262168 ACU262168:ACV262168 AMQ262168:AMR262168 AWM262168:AWN262168 BGI262168:BGJ262168 BQE262168:BQF262168 CAA262168:CAB262168 CJW262168:CJX262168 CTS262168:CTT262168 DDO262168:DDP262168 DNK262168:DNL262168 DXG262168:DXH262168 EHC262168:EHD262168 EQY262168:EQZ262168 FAU262168:FAV262168 FKQ262168:FKR262168 FUM262168:FUN262168 GEI262168:GEJ262168 GOE262168:GOF262168 GYA262168:GYB262168 HHW262168:HHX262168 HRS262168:HRT262168 IBO262168:IBP262168 ILK262168:ILL262168 IVG262168:IVH262168 JFC262168:JFD262168 JOY262168:JOZ262168 JYU262168:JYV262168 KIQ262168:KIR262168 KSM262168:KSN262168 LCI262168:LCJ262168 LME262168:LMF262168 LWA262168:LWB262168 MFW262168:MFX262168 MPS262168:MPT262168 MZO262168:MZP262168 NJK262168:NJL262168 NTG262168:NTH262168 ODC262168:ODD262168 OMY262168:OMZ262168 OWU262168:OWV262168 PGQ262168:PGR262168 PQM262168:PQN262168 QAI262168:QAJ262168 QKE262168:QKF262168 QUA262168:QUB262168 RDW262168:RDX262168 RNS262168:RNT262168 RXO262168:RXP262168 SHK262168:SHL262168 SRG262168:SRH262168 TBC262168:TBD262168 TKY262168:TKZ262168 TUU262168:TUV262168 UEQ262168:UER262168 UOM262168:UON262168 UYI262168:UYJ262168 VIE262168:VIF262168 VSA262168:VSB262168 WBW262168:WBX262168 WLS262168:WLT262168 WVO262168:WVP262168 JC327704:JD327704 SY327704:SZ327704 ACU327704:ACV327704 AMQ327704:AMR327704 AWM327704:AWN327704 BGI327704:BGJ327704 BQE327704:BQF327704 CAA327704:CAB327704 CJW327704:CJX327704 CTS327704:CTT327704 DDO327704:DDP327704 DNK327704:DNL327704 DXG327704:DXH327704 EHC327704:EHD327704 EQY327704:EQZ327704 FAU327704:FAV327704 FKQ327704:FKR327704 FUM327704:FUN327704 GEI327704:GEJ327704 GOE327704:GOF327704 GYA327704:GYB327704 HHW327704:HHX327704 HRS327704:HRT327704 IBO327704:IBP327704 ILK327704:ILL327704 IVG327704:IVH327704 JFC327704:JFD327704 JOY327704:JOZ327704 JYU327704:JYV327704 KIQ327704:KIR327704 KSM327704:KSN327704 LCI327704:LCJ327704 LME327704:LMF327704 LWA327704:LWB327704 MFW327704:MFX327704 MPS327704:MPT327704 MZO327704:MZP327704 NJK327704:NJL327704 NTG327704:NTH327704 ODC327704:ODD327704 OMY327704:OMZ327704 OWU327704:OWV327704 PGQ327704:PGR327704 PQM327704:PQN327704 QAI327704:QAJ327704 QKE327704:QKF327704 QUA327704:QUB327704 RDW327704:RDX327704 RNS327704:RNT327704 RXO327704:RXP327704 SHK327704:SHL327704 SRG327704:SRH327704 TBC327704:TBD327704 TKY327704:TKZ327704 TUU327704:TUV327704 UEQ327704:UER327704 UOM327704:UON327704 UYI327704:UYJ327704 VIE327704:VIF327704 VSA327704:VSB327704 WBW327704:WBX327704 WLS327704:WLT327704 WVO327704:WVP327704 JC393240:JD393240 SY393240:SZ393240 ACU393240:ACV393240 AMQ393240:AMR393240 AWM393240:AWN393240 BGI393240:BGJ393240 BQE393240:BQF393240 CAA393240:CAB393240 CJW393240:CJX393240 CTS393240:CTT393240 DDO393240:DDP393240 DNK393240:DNL393240 DXG393240:DXH393240 EHC393240:EHD393240 EQY393240:EQZ393240 FAU393240:FAV393240 FKQ393240:FKR393240 FUM393240:FUN393240 GEI393240:GEJ393240 GOE393240:GOF393240 GYA393240:GYB393240 HHW393240:HHX393240 HRS393240:HRT393240 IBO393240:IBP393240 ILK393240:ILL393240 IVG393240:IVH393240 JFC393240:JFD393240 JOY393240:JOZ393240 JYU393240:JYV393240 KIQ393240:KIR393240 KSM393240:KSN393240 LCI393240:LCJ393240 LME393240:LMF393240 LWA393240:LWB393240 MFW393240:MFX393240 MPS393240:MPT393240 MZO393240:MZP393240 NJK393240:NJL393240 NTG393240:NTH393240 ODC393240:ODD393240 OMY393240:OMZ393240 OWU393240:OWV393240 PGQ393240:PGR393240 PQM393240:PQN393240 QAI393240:QAJ393240 QKE393240:QKF393240 QUA393240:QUB393240 RDW393240:RDX393240 RNS393240:RNT393240 RXO393240:RXP393240 SHK393240:SHL393240 SRG393240:SRH393240 TBC393240:TBD393240 TKY393240:TKZ393240 TUU393240:TUV393240 UEQ393240:UER393240 UOM393240:UON393240 UYI393240:UYJ393240 VIE393240:VIF393240 VSA393240:VSB393240 WBW393240:WBX393240 WLS393240:WLT393240 WVO393240:WVP393240 JC458776:JD458776 SY458776:SZ458776 ACU458776:ACV458776 AMQ458776:AMR458776 AWM458776:AWN458776 BGI458776:BGJ458776 BQE458776:BQF458776 CAA458776:CAB458776 CJW458776:CJX458776 CTS458776:CTT458776 DDO458776:DDP458776 DNK458776:DNL458776 DXG458776:DXH458776 EHC458776:EHD458776 EQY458776:EQZ458776 FAU458776:FAV458776 FKQ458776:FKR458776 FUM458776:FUN458776 GEI458776:GEJ458776 GOE458776:GOF458776 GYA458776:GYB458776 HHW458776:HHX458776 HRS458776:HRT458776 IBO458776:IBP458776 ILK458776:ILL458776 IVG458776:IVH458776 JFC458776:JFD458776 JOY458776:JOZ458776 JYU458776:JYV458776 KIQ458776:KIR458776 KSM458776:KSN458776 LCI458776:LCJ458776 LME458776:LMF458776 LWA458776:LWB458776 MFW458776:MFX458776 MPS458776:MPT458776 MZO458776:MZP458776 NJK458776:NJL458776 NTG458776:NTH458776 ODC458776:ODD458776 OMY458776:OMZ458776 OWU458776:OWV458776 PGQ458776:PGR458776 PQM458776:PQN458776 QAI458776:QAJ458776 QKE458776:QKF458776 QUA458776:QUB458776 RDW458776:RDX458776 RNS458776:RNT458776 RXO458776:RXP458776 SHK458776:SHL458776 SRG458776:SRH458776 TBC458776:TBD458776 TKY458776:TKZ458776 TUU458776:TUV458776 UEQ458776:UER458776 UOM458776:UON458776 UYI458776:UYJ458776 VIE458776:VIF458776 VSA458776:VSB458776 WBW458776:WBX458776 WLS458776:WLT458776 WVO458776:WVP458776 JC524312:JD524312 SY524312:SZ524312 ACU524312:ACV524312 AMQ524312:AMR524312 AWM524312:AWN524312 BGI524312:BGJ524312 BQE524312:BQF524312 CAA524312:CAB524312 CJW524312:CJX524312 CTS524312:CTT524312 DDO524312:DDP524312 DNK524312:DNL524312 DXG524312:DXH524312 EHC524312:EHD524312 EQY524312:EQZ524312 FAU524312:FAV524312 FKQ524312:FKR524312 FUM524312:FUN524312 GEI524312:GEJ524312 GOE524312:GOF524312 GYA524312:GYB524312 HHW524312:HHX524312 HRS524312:HRT524312 IBO524312:IBP524312 ILK524312:ILL524312 IVG524312:IVH524312 JFC524312:JFD524312 JOY524312:JOZ524312 JYU524312:JYV524312 KIQ524312:KIR524312 KSM524312:KSN524312 LCI524312:LCJ524312 LME524312:LMF524312 LWA524312:LWB524312 MFW524312:MFX524312 MPS524312:MPT524312 MZO524312:MZP524312 NJK524312:NJL524312 NTG524312:NTH524312 ODC524312:ODD524312 OMY524312:OMZ524312 OWU524312:OWV524312 PGQ524312:PGR524312 PQM524312:PQN524312 QAI524312:QAJ524312 QKE524312:QKF524312 QUA524312:QUB524312 RDW524312:RDX524312 RNS524312:RNT524312 RXO524312:RXP524312 SHK524312:SHL524312 SRG524312:SRH524312 TBC524312:TBD524312 TKY524312:TKZ524312 TUU524312:TUV524312 UEQ524312:UER524312 UOM524312:UON524312 UYI524312:UYJ524312 VIE524312:VIF524312 VSA524312:VSB524312 WBW524312:WBX524312 WLS524312:WLT524312 WVO524312:WVP524312 JC589848:JD589848 SY589848:SZ589848 ACU589848:ACV589848 AMQ589848:AMR589848 AWM589848:AWN589848 BGI589848:BGJ589848 BQE589848:BQF589848 CAA589848:CAB589848 CJW589848:CJX589848 CTS589848:CTT589848 DDO589848:DDP589848 DNK589848:DNL589848 DXG589848:DXH589848 EHC589848:EHD589848 EQY589848:EQZ589848 FAU589848:FAV589848 FKQ589848:FKR589848 FUM589848:FUN589848 GEI589848:GEJ589848 GOE589848:GOF589848 GYA589848:GYB589848 HHW589848:HHX589848 HRS589848:HRT589848 IBO589848:IBP589848 ILK589848:ILL589848 IVG589848:IVH589848 JFC589848:JFD589848 JOY589848:JOZ589848 JYU589848:JYV589848 KIQ589848:KIR589848 KSM589848:KSN589848 LCI589848:LCJ589848 LME589848:LMF589848 LWA589848:LWB589848 MFW589848:MFX589848 MPS589848:MPT589848 MZO589848:MZP589848 NJK589848:NJL589848 NTG589848:NTH589848 ODC589848:ODD589848 OMY589848:OMZ589848 OWU589848:OWV589848 PGQ589848:PGR589848 PQM589848:PQN589848 QAI589848:QAJ589848 QKE589848:QKF589848 QUA589848:QUB589848 RDW589848:RDX589848 RNS589848:RNT589848 RXO589848:RXP589848 SHK589848:SHL589848 SRG589848:SRH589848 TBC589848:TBD589848 TKY589848:TKZ589848 TUU589848:TUV589848 UEQ589848:UER589848 UOM589848:UON589848 UYI589848:UYJ589848 VIE589848:VIF589848 VSA589848:VSB589848 WBW589848:WBX589848 WLS589848:WLT589848 WVO589848:WVP589848 JC655384:JD655384 SY655384:SZ655384 ACU655384:ACV655384 AMQ655384:AMR655384 AWM655384:AWN655384 BGI655384:BGJ655384 BQE655384:BQF655384 CAA655384:CAB655384 CJW655384:CJX655384 CTS655384:CTT655384 DDO655384:DDP655384 DNK655384:DNL655384 DXG655384:DXH655384 EHC655384:EHD655384 EQY655384:EQZ655384 FAU655384:FAV655384 FKQ655384:FKR655384 FUM655384:FUN655384 GEI655384:GEJ655384 GOE655384:GOF655384 GYA655384:GYB655384 HHW655384:HHX655384 HRS655384:HRT655384 IBO655384:IBP655384 ILK655384:ILL655384 IVG655384:IVH655384 JFC655384:JFD655384 JOY655384:JOZ655384 JYU655384:JYV655384 KIQ655384:KIR655384 KSM655384:KSN655384 LCI655384:LCJ655384 LME655384:LMF655384 LWA655384:LWB655384 MFW655384:MFX655384 MPS655384:MPT655384 MZO655384:MZP655384 NJK655384:NJL655384 NTG655384:NTH655384 ODC655384:ODD655384 OMY655384:OMZ655384 OWU655384:OWV655384 PGQ655384:PGR655384 PQM655384:PQN655384 QAI655384:QAJ655384 QKE655384:QKF655384 QUA655384:QUB655384 RDW655384:RDX655384 RNS655384:RNT655384 RXO655384:RXP655384 SHK655384:SHL655384 SRG655384:SRH655384 TBC655384:TBD655384 TKY655384:TKZ655384 TUU655384:TUV655384 UEQ655384:UER655384 UOM655384:UON655384 UYI655384:UYJ655384 VIE655384:VIF655384 VSA655384:VSB655384 WBW655384:WBX655384 WLS655384:WLT655384 WVO655384:WVP655384 JC720920:JD720920 SY720920:SZ720920 ACU720920:ACV720920 AMQ720920:AMR720920 AWM720920:AWN720920 BGI720920:BGJ720920 BQE720920:BQF720920 CAA720920:CAB720920 CJW720920:CJX720920 CTS720920:CTT720920 DDO720920:DDP720920 DNK720920:DNL720920 DXG720920:DXH720920 EHC720920:EHD720920 EQY720920:EQZ720920 FAU720920:FAV720920 FKQ720920:FKR720920 FUM720920:FUN720920 GEI720920:GEJ720920 GOE720920:GOF720920 GYA720920:GYB720920 HHW720920:HHX720920 HRS720920:HRT720920 IBO720920:IBP720920 ILK720920:ILL720920 IVG720920:IVH720920 JFC720920:JFD720920 JOY720920:JOZ720920 JYU720920:JYV720920 KIQ720920:KIR720920 KSM720920:KSN720920 LCI720920:LCJ720920 LME720920:LMF720920 LWA720920:LWB720920 MFW720920:MFX720920 MPS720920:MPT720920 MZO720920:MZP720920 NJK720920:NJL720920 NTG720920:NTH720920 ODC720920:ODD720920 OMY720920:OMZ720920 OWU720920:OWV720920 PGQ720920:PGR720920 PQM720920:PQN720920 QAI720920:QAJ720920 QKE720920:QKF720920 QUA720920:QUB720920 RDW720920:RDX720920 RNS720920:RNT720920 RXO720920:RXP720920 SHK720920:SHL720920 SRG720920:SRH720920 TBC720920:TBD720920 TKY720920:TKZ720920 TUU720920:TUV720920 UEQ720920:UER720920 UOM720920:UON720920 UYI720920:UYJ720920 VIE720920:VIF720920 VSA720920:VSB720920 WBW720920:WBX720920 WLS720920:WLT720920 WVO720920:WVP720920 JC786456:JD786456 SY786456:SZ786456 ACU786456:ACV786456 AMQ786456:AMR786456 AWM786456:AWN786456 BGI786456:BGJ786456 BQE786456:BQF786456 CAA786456:CAB786456 CJW786456:CJX786456 CTS786456:CTT786456 DDO786456:DDP786456 DNK786456:DNL786456 DXG786456:DXH786456 EHC786456:EHD786456 EQY786456:EQZ786456 FAU786456:FAV786456 FKQ786456:FKR786456 FUM786456:FUN786456 GEI786456:GEJ786456 GOE786456:GOF786456 GYA786456:GYB786456 HHW786456:HHX786456 HRS786456:HRT786456 IBO786456:IBP786456 ILK786456:ILL786456 IVG786456:IVH786456 JFC786456:JFD786456 JOY786456:JOZ786456 JYU786456:JYV786456 KIQ786456:KIR786456 KSM786456:KSN786456 LCI786456:LCJ786456 LME786456:LMF786456 LWA786456:LWB786456 MFW786456:MFX786456 MPS786456:MPT786456 MZO786456:MZP786456 NJK786456:NJL786456 NTG786456:NTH786456 ODC786456:ODD786456 OMY786456:OMZ786456 OWU786456:OWV786456 PGQ786456:PGR786456 PQM786456:PQN786456 QAI786456:QAJ786456 QKE786456:QKF786456 QUA786456:QUB786456 RDW786456:RDX786456 RNS786456:RNT786456 RXO786456:RXP786456 SHK786456:SHL786456 SRG786456:SRH786456 TBC786456:TBD786456 TKY786456:TKZ786456 TUU786456:TUV786456 UEQ786456:UER786456 UOM786456:UON786456 UYI786456:UYJ786456 VIE786456:VIF786456 VSA786456:VSB786456 WBW786456:WBX786456 WLS786456:WLT786456 WVO786456:WVP786456 JC851992:JD851992 SY851992:SZ851992 ACU851992:ACV851992 AMQ851992:AMR851992 AWM851992:AWN851992 BGI851992:BGJ851992 BQE851992:BQF851992 CAA851992:CAB851992 CJW851992:CJX851992 CTS851992:CTT851992 DDO851992:DDP851992 DNK851992:DNL851992 DXG851992:DXH851992 EHC851992:EHD851992 EQY851992:EQZ851992 FAU851992:FAV851992 FKQ851992:FKR851992 FUM851992:FUN851992 GEI851992:GEJ851992 GOE851992:GOF851992 GYA851992:GYB851992 HHW851992:HHX851992 HRS851992:HRT851992 IBO851992:IBP851992 ILK851992:ILL851992 IVG851992:IVH851992 JFC851992:JFD851992 JOY851992:JOZ851992 JYU851992:JYV851992 KIQ851992:KIR851992 KSM851992:KSN851992 LCI851992:LCJ851992 LME851992:LMF851992 LWA851992:LWB851992 MFW851992:MFX851992 MPS851992:MPT851992 MZO851992:MZP851992 NJK851992:NJL851992 NTG851992:NTH851992 ODC851992:ODD851992 OMY851992:OMZ851992 OWU851992:OWV851992 PGQ851992:PGR851992 PQM851992:PQN851992 QAI851992:QAJ851992 QKE851992:QKF851992 QUA851992:QUB851992 RDW851992:RDX851992 RNS851992:RNT851992 RXO851992:RXP851992 SHK851992:SHL851992 SRG851992:SRH851992 TBC851992:TBD851992 TKY851992:TKZ851992 TUU851992:TUV851992 UEQ851992:UER851992 UOM851992:UON851992 UYI851992:UYJ851992 VIE851992:VIF851992 VSA851992:VSB851992 WBW851992:WBX851992 WLS851992:WLT851992 WVO851992:WVP851992 JC917528:JD917528 SY917528:SZ917528 ACU917528:ACV917528 AMQ917528:AMR917528 AWM917528:AWN917528 BGI917528:BGJ917528 BQE917528:BQF917528 CAA917528:CAB917528 CJW917528:CJX917528 CTS917528:CTT917528 DDO917528:DDP917528 DNK917528:DNL917528 DXG917528:DXH917528 EHC917528:EHD917528 EQY917528:EQZ917528 FAU917528:FAV917528 FKQ917528:FKR917528 FUM917528:FUN917528 GEI917528:GEJ917528 GOE917528:GOF917528 GYA917528:GYB917528 HHW917528:HHX917528 HRS917528:HRT917528 IBO917528:IBP917528 ILK917528:ILL917528 IVG917528:IVH917528 JFC917528:JFD917528 JOY917528:JOZ917528 JYU917528:JYV917528 KIQ917528:KIR917528 KSM917528:KSN917528 LCI917528:LCJ917528 LME917528:LMF917528 LWA917528:LWB917528 MFW917528:MFX917528 MPS917528:MPT917528 MZO917528:MZP917528 NJK917528:NJL917528 NTG917528:NTH917528 ODC917528:ODD917528 OMY917528:OMZ917528 OWU917528:OWV917528 PGQ917528:PGR917528 PQM917528:PQN917528 QAI917528:QAJ917528 QKE917528:QKF917528 QUA917528:QUB917528 RDW917528:RDX917528 RNS917528:RNT917528 RXO917528:RXP917528 SHK917528:SHL917528 SRG917528:SRH917528 TBC917528:TBD917528 TKY917528:TKZ917528 TUU917528:TUV917528 UEQ917528:UER917528 UOM917528:UON917528 UYI917528:UYJ917528 VIE917528:VIF917528 VSA917528:VSB917528 WBW917528:WBX917528 WLS917528:WLT917528 WVO917528:WVP917528 JC983064:JD983064 SY983064:SZ983064 ACU983064:ACV983064 AMQ983064:AMR983064 AWM983064:AWN983064 BGI983064:BGJ983064 BQE983064:BQF983064 CAA983064:CAB983064 CJW983064:CJX983064 CTS983064:CTT983064 DDO983064:DDP983064 DNK983064:DNL983064 DXG983064:DXH983064 EHC983064:EHD983064 EQY983064:EQZ983064 FAU983064:FAV983064 FKQ983064:FKR983064 FUM983064:FUN983064 GEI983064:GEJ983064 GOE983064:GOF983064 GYA983064:GYB983064 HHW983064:HHX983064 HRS983064:HRT983064 IBO983064:IBP983064 ILK983064:ILL983064 IVG983064:IVH983064 JFC983064:JFD983064 JOY983064:JOZ983064 JYU983064:JYV983064 KIQ983064:KIR983064 KSM983064:KSN983064 LCI983064:LCJ983064 LME983064:LMF983064 LWA983064:LWB983064 MFW983064:MFX983064 MPS983064:MPT983064 MZO983064:MZP983064 NJK983064:NJL983064 NTG983064:NTH983064 ODC983064:ODD983064 OMY983064:OMZ983064 OWU983064:OWV983064 PGQ983064:PGR983064 PQM983064:PQN983064 QAI983064:QAJ983064 QKE983064:QKF983064 QUA983064:QUB983064 RDW983064:RDX983064 RNS983064:RNT983064 RXO983064:RXP983064 SHK983064:SHL983064 SRG983064:SRH983064 TBC983064:TBD983064 TKY983064:TKZ983064 TUU983064:TUV983064 UEQ983064:UER983064 UOM983064:UON983064 UYI983064:UYJ983064 VIE983064:VIF983064 VSA983064:VSB983064 WBW983064:WBX983064 WLS983064:WLT983064 WVO983064:WVP983064" xr:uid="{00000000-0002-0000-0C00-000003000000}"/>
    <dataValidation type="decimal" allowBlank="1" showInputMessage="1" showErrorMessage="1" sqref="H66025:I66042 JB66025:JB66042 SX66025:SX66042 ACT66025:ACT66042 AMP66025:AMP66042 AWL66025:AWL66042 BGH66025:BGH66042 BQD66025:BQD66042 BZZ66025:BZZ66042 CJV66025:CJV66042 CTR66025:CTR66042 DDN66025:DDN66042 DNJ66025:DNJ66042 DXF66025:DXF66042 EHB66025:EHB66042 EQX66025:EQX66042 FAT66025:FAT66042 FKP66025:FKP66042 FUL66025:FUL66042 GEH66025:GEH66042 GOD66025:GOD66042 GXZ66025:GXZ66042 HHV66025:HHV66042 HRR66025:HRR66042 IBN66025:IBN66042 ILJ66025:ILJ66042 IVF66025:IVF66042 JFB66025:JFB66042 JOX66025:JOX66042 JYT66025:JYT66042 KIP66025:KIP66042 KSL66025:KSL66042 LCH66025:LCH66042 LMD66025:LMD66042 LVZ66025:LVZ66042 MFV66025:MFV66042 MPR66025:MPR66042 MZN66025:MZN66042 NJJ66025:NJJ66042 NTF66025:NTF66042 ODB66025:ODB66042 OMX66025:OMX66042 OWT66025:OWT66042 PGP66025:PGP66042 PQL66025:PQL66042 QAH66025:QAH66042 QKD66025:QKD66042 QTZ66025:QTZ66042 RDV66025:RDV66042 RNR66025:RNR66042 RXN66025:RXN66042 SHJ66025:SHJ66042 SRF66025:SRF66042 TBB66025:TBB66042 TKX66025:TKX66042 TUT66025:TUT66042 UEP66025:UEP66042 UOL66025:UOL66042 UYH66025:UYH66042 VID66025:VID66042 VRZ66025:VRZ66042 WBV66025:WBV66042 WLR66025:WLR66042 WVN66025:WVN66042 H131561:I131578 JB131561:JB131578 SX131561:SX131578 ACT131561:ACT131578 AMP131561:AMP131578 AWL131561:AWL131578 BGH131561:BGH131578 BQD131561:BQD131578 BZZ131561:BZZ131578 CJV131561:CJV131578 CTR131561:CTR131578 DDN131561:DDN131578 DNJ131561:DNJ131578 DXF131561:DXF131578 EHB131561:EHB131578 EQX131561:EQX131578 FAT131561:FAT131578 FKP131561:FKP131578 FUL131561:FUL131578 GEH131561:GEH131578 GOD131561:GOD131578 GXZ131561:GXZ131578 HHV131561:HHV131578 HRR131561:HRR131578 IBN131561:IBN131578 ILJ131561:ILJ131578 IVF131561:IVF131578 JFB131561:JFB131578 JOX131561:JOX131578 JYT131561:JYT131578 KIP131561:KIP131578 KSL131561:KSL131578 LCH131561:LCH131578 LMD131561:LMD131578 LVZ131561:LVZ131578 MFV131561:MFV131578 MPR131561:MPR131578 MZN131561:MZN131578 NJJ131561:NJJ131578 NTF131561:NTF131578 ODB131561:ODB131578 OMX131561:OMX131578 OWT131561:OWT131578 PGP131561:PGP131578 PQL131561:PQL131578 QAH131561:QAH131578 QKD131561:QKD131578 QTZ131561:QTZ131578 RDV131561:RDV131578 RNR131561:RNR131578 RXN131561:RXN131578 SHJ131561:SHJ131578 SRF131561:SRF131578 TBB131561:TBB131578 TKX131561:TKX131578 TUT131561:TUT131578 UEP131561:UEP131578 UOL131561:UOL131578 UYH131561:UYH131578 VID131561:VID131578 VRZ131561:VRZ131578 WBV131561:WBV131578 WLR131561:WLR131578 WVN131561:WVN131578 H197097:I197114 JB197097:JB197114 SX197097:SX197114 ACT197097:ACT197114 AMP197097:AMP197114 AWL197097:AWL197114 BGH197097:BGH197114 BQD197097:BQD197114 BZZ197097:BZZ197114 CJV197097:CJV197114 CTR197097:CTR197114 DDN197097:DDN197114 DNJ197097:DNJ197114 DXF197097:DXF197114 EHB197097:EHB197114 EQX197097:EQX197114 FAT197097:FAT197114 FKP197097:FKP197114 FUL197097:FUL197114 GEH197097:GEH197114 GOD197097:GOD197114 GXZ197097:GXZ197114 HHV197097:HHV197114 HRR197097:HRR197114 IBN197097:IBN197114 ILJ197097:ILJ197114 IVF197097:IVF197114 JFB197097:JFB197114 JOX197097:JOX197114 JYT197097:JYT197114 KIP197097:KIP197114 KSL197097:KSL197114 LCH197097:LCH197114 LMD197097:LMD197114 LVZ197097:LVZ197114 MFV197097:MFV197114 MPR197097:MPR197114 MZN197097:MZN197114 NJJ197097:NJJ197114 NTF197097:NTF197114 ODB197097:ODB197114 OMX197097:OMX197114 OWT197097:OWT197114 PGP197097:PGP197114 PQL197097:PQL197114 QAH197097:QAH197114 QKD197097:QKD197114 QTZ197097:QTZ197114 RDV197097:RDV197114 RNR197097:RNR197114 RXN197097:RXN197114 SHJ197097:SHJ197114 SRF197097:SRF197114 TBB197097:TBB197114 TKX197097:TKX197114 TUT197097:TUT197114 UEP197097:UEP197114 UOL197097:UOL197114 UYH197097:UYH197114 VID197097:VID197114 VRZ197097:VRZ197114 WBV197097:WBV197114 WLR197097:WLR197114 WVN197097:WVN197114 H262633:I262650 JB262633:JB262650 SX262633:SX262650 ACT262633:ACT262650 AMP262633:AMP262650 AWL262633:AWL262650 BGH262633:BGH262650 BQD262633:BQD262650 BZZ262633:BZZ262650 CJV262633:CJV262650 CTR262633:CTR262650 DDN262633:DDN262650 DNJ262633:DNJ262650 DXF262633:DXF262650 EHB262633:EHB262650 EQX262633:EQX262650 FAT262633:FAT262650 FKP262633:FKP262650 FUL262633:FUL262650 GEH262633:GEH262650 GOD262633:GOD262650 GXZ262633:GXZ262650 HHV262633:HHV262650 HRR262633:HRR262650 IBN262633:IBN262650 ILJ262633:ILJ262650 IVF262633:IVF262650 JFB262633:JFB262650 JOX262633:JOX262650 JYT262633:JYT262650 KIP262633:KIP262650 KSL262633:KSL262650 LCH262633:LCH262650 LMD262633:LMD262650 LVZ262633:LVZ262650 MFV262633:MFV262650 MPR262633:MPR262650 MZN262633:MZN262650 NJJ262633:NJJ262650 NTF262633:NTF262650 ODB262633:ODB262650 OMX262633:OMX262650 OWT262633:OWT262650 PGP262633:PGP262650 PQL262633:PQL262650 QAH262633:QAH262650 QKD262633:QKD262650 QTZ262633:QTZ262650 RDV262633:RDV262650 RNR262633:RNR262650 RXN262633:RXN262650 SHJ262633:SHJ262650 SRF262633:SRF262650 TBB262633:TBB262650 TKX262633:TKX262650 TUT262633:TUT262650 UEP262633:UEP262650 UOL262633:UOL262650 UYH262633:UYH262650 VID262633:VID262650 VRZ262633:VRZ262650 WBV262633:WBV262650 WLR262633:WLR262650 WVN262633:WVN262650 H328169:I328186 JB328169:JB328186 SX328169:SX328186 ACT328169:ACT328186 AMP328169:AMP328186 AWL328169:AWL328186 BGH328169:BGH328186 BQD328169:BQD328186 BZZ328169:BZZ328186 CJV328169:CJV328186 CTR328169:CTR328186 DDN328169:DDN328186 DNJ328169:DNJ328186 DXF328169:DXF328186 EHB328169:EHB328186 EQX328169:EQX328186 FAT328169:FAT328186 FKP328169:FKP328186 FUL328169:FUL328186 GEH328169:GEH328186 GOD328169:GOD328186 GXZ328169:GXZ328186 HHV328169:HHV328186 HRR328169:HRR328186 IBN328169:IBN328186 ILJ328169:ILJ328186 IVF328169:IVF328186 JFB328169:JFB328186 JOX328169:JOX328186 JYT328169:JYT328186 KIP328169:KIP328186 KSL328169:KSL328186 LCH328169:LCH328186 LMD328169:LMD328186 LVZ328169:LVZ328186 MFV328169:MFV328186 MPR328169:MPR328186 MZN328169:MZN328186 NJJ328169:NJJ328186 NTF328169:NTF328186 ODB328169:ODB328186 OMX328169:OMX328186 OWT328169:OWT328186 PGP328169:PGP328186 PQL328169:PQL328186 QAH328169:QAH328186 QKD328169:QKD328186 QTZ328169:QTZ328186 RDV328169:RDV328186 RNR328169:RNR328186 RXN328169:RXN328186 SHJ328169:SHJ328186 SRF328169:SRF328186 TBB328169:TBB328186 TKX328169:TKX328186 TUT328169:TUT328186 UEP328169:UEP328186 UOL328169:UOL328186 UYH328169:UYH328186 VID328169:VID328186 VRZ328169:VRZ328186 WBV328169:WBV328186 WLR328169:WLR328186 WVN328169:WVN328186 H393705:I393722 JB393705:JB393722 SX393705:SX393722 ACT393705:ACT393722 AMP393705:AMP393722 AWL393705:AWL393722 BGH393705:BGH393722 BQD393705:BQD393722 BZZ393705:BZZ393722 CJV393705:CJV393722 CTR393705:CTR393722 DDN393705:DDN393722 DNJ393705:DNJ393722 DXF393705:DXF393722 EHB393705:EHB393722 EQX393705:EQX393722 FAT393705:FAT393722 FKP393705:FKP393722 FUL393705:FUL393722 GEH393705:GEH393722 GOD393705:GOD393722 GXZ393705:GXZ393722 HHV393705:HHV393722 HRR393705:HRR393722 IBN393705:IBN393722 ILJ393705:ILJ393722 IVF393705:IVF393722 JFB393705:JFB393722 JOX393705:JOX393722 JYT393705:JYT393722 KIP393705:KIP393722 KSL393705:KSL393722 LCH393705:LCH393722 LMD393705:LMD393722 LVZ393705:LVZ393722 MFV393705:MFV393722 MPR393705:MPR393722 MZN393705:MZN393722 NJJ393705:NJJ393722 NTF393705:NTF393722 ODB393705:ODB393722 OMX393705:OMX393722 OWT393705:OWT393722 PGP393705:PGP393722 PQL393705:PQL393722 QAH393705:QAH393722 QKD393705:QKD393722 QTZ393705:QTZ393722 RDV393705:RDV393722 RNR393705:RNR393722 RXN393705:RXN393722 SHJ393705:SHJ393722 SRF393705:SRF393722 TBB393705:TBB393722 TKX393705:TKX393722 TUT393705:TUT393722 UEP393705:UEP393722 UOL393705:UOL393722 UYH393705:UYH393722 VID393705:VID393722 VRZ393705:VRZ393722 WBV393705:WBV393722 WLR393705:WLR393722 WVN393705:WVN393722 H459241:I459258 JB459241:JB459258 SX459241:SX459258 ACT459241:ACT459258 AMP459241:AMP459258 AWL459241:AWL459258 BGH459241:BGH459258 BQD459241:BQD459258 BZZ459241:BZZ459258 CJV459241:CJV459258 CTR459241:CTR459258 DDN459241:DDN459258 DNJ459241:DNJ459258 DXF459241:DXF459258 EHB459241:EHB459258 EQX459241:EQX459258 FAT459241:FAT459258 FKP459241:FKP459258 FUL459241:FUL459258 GEH459241:GEH459258 GOD459241:GOD459258 GXZ459241:GXZ459258 HHV459241:HHV459258 HRR459241:HRR459258 IBN459241:IBN459258 ILJ459241:ILJ459258 IVF459241:IVF459258 JFB459241:JFB459258 JOX459241:JOX459258 JYT459241:JYT459258 KIP459241:KIP459258 KSL459241:KSL459258 LCH459241:LCH459258 LMD459241:LMD459258 LVZ459241:LVZ459258 MFV459241:MFV459258 MPR459241:MPR459258 MZN459241:MZN459258 NJJ459241:NJJ459258 NTF459241:NTF459258 ODB459241:ODB459258 OMX459241:OMX459258 OWT459241:OWT459258 PGP459241:PGP459258 PQL459241:PQL459258 QAH459241:QAH459258 QKD459241:QKD459258 QTZ459241:QTZ459258 RDV459241:RDV459258 RNR459241:RNR459258 RXN459241:RXN459258 SHJ459241:SHJ459258 SRF459241:SRF459258 TBB459241:TBB459258 TKX459241:TKX459258 TUT459241:TUT459258 UEP459241:UEP459258 UOL459241:UOL459258 UYH459241:UYH459258 VID459241:VID459258 VRZ459241:VRZ459258 WBV459241:WBV459258 WLR459241:WLR459258 WVN459241:WVN459258 H524777:I524794 JB524777:JB524794 SX524777:SX524794 ACT524777:ACT524794 AMP524777:AMP524794 AWL524777:AWL524794 BGH524777:BGH524794 BQD524777:BQD524794 BZZ524777:BZZ524794 CJV524777:CJV524794 CTR524777:CTR524794 DDN524777:DDN524794 DNJ524777:DNJ524794 DXF524777:DXF524794 EHB524777:EHB524794 EQX524777:EQX524794 FAT524777:FAT524794 FKP524777:FKP524794 FUL524777:FUL524794 GEH524777:GEH524794 GOD524777:GOD524794 GXZ524777:GXZ524794 HHV524777:HHV524794 HRR524777:HRR524794 IBN524777:IBN524794 ILJ524777:ILJ524794 IVF524777:IVF524794 JFB524777:JFB524794 JOX524777:JOX524794 JYT524777:JYT524794 KIP524777:KIP524794 KSL524777:KSL524794 LCH524777:LCH524794 LMD524777:LMD524794 LVZ524777:LVZ524794 MFV524777:MFV524794 MPR524777:MPR524794 MZN524777:MZN524794 NJJ524777:NJJ524794 NTF524777:NTF524794 ODB524777:ODB524794 OMX524777:OMX524794 OWT524777:OWT524794 PGP524777:PGP524794 PQL524777:PQL524794 QAH524777:QAH524794 QKD524777:QKD524794 QTZ524777:QTZ524794 RDV524777:RDV524794 RNR524777:RNR524794 RXN524777:RXN524794 SHJ524777:SHJ524794 SRF524777:SRF524794 TBB524777:TBB524794 TKX524777:TKX524794 TUT524777:TUT524794 UEP524777:UEP524794 UOL524777:UOL524794 UYH524777:UYH524794 VID524777:VID524794 VRZ524777:VRZ524794 WBV524777:WBV524794 WLR524777:WLR524794 WVN524777:WVN524794 H590313:I590330 JB590313:JB590330 SX590313:SX590330 ACT590313:ACT590330 AMP590313:AMP590330 AWL590313:AWL590330 BGH590313:BGH590330 BQD590313:BQD590330 BZZ590313:BZZ590330 CJV590313:CJV590330 CTR590313:CTR590330 DDN590313:DDN590330 DNJ590313:DNJ590330 DXF590313:DXF590330 EHB590313:EHB590330 EQX590313:EQX590330 FAT590313:FAT590330 FKP590313:FKP590330 FUL590313:FUL590330 GEH590313:GEH590330 GOD590313:GOD590330 GXZ590313:GXZ590330 HHV590313:HHV590330 HRR590313:HRR590330 IBN590313:IBN590330 ILJ590313:ILJ590330 IVF590313:IVF590330 JFB590313:JFB590330 JOX590313:JOX590330 JYT590313:JYT590330 KIP590313:KIP590330 KSL590313:KSL590330 LCH590313:LCH590330 LMD590313:LMD590330 LVZ590313:LVZ590330 MFV590313:MFV590330 MPR590313:MPR590330 MZN590313:MZN590330 NJJ590313:NJJ590330 NTF590313:NTF590330 ODB590313:ODB590330 OMX590313:OMX590330 OWT590313:OWT590330 PGP590313:PGP590330 PQL590313:PQL590330 QAH590313:QAH590330 QKD590313:QKD590330 QTZ590313:QTZ590330 RDV590313:RDV590330 RNR590313:RNR590330 RXN590313:RXN590330 SHJ590313:SHJ590330 SRF590313:SRF590330 TBB590313:TBB590330 TKX590313:TKX590330 TUT590313:TUT590330 UEP590313:UEP590330 UOL590313:UOL590330 UYH590313:UYH590330 VID590313:VID590330 VRZ590313:VRZ590330 WBV590313:WBV590330 WLR590313:WLR590330 WVN590313:WVN590330 H655849:I655866 JB655849:JB655866 SX655849:SX655866 ACT655849:ACT655866 AMP655849:AMP655866 AWL655849:AWL655866 BGH655849:BGH655866 BQD655849:BQD655866 BZZ655849:BZZ655866 CJV655849:CJV655866 CTR655849:CTR655866 DDN655849:DDN655866 DNJ655849:DNJ655866 DXF655849:DXF655866 EHB655849:EHB655866 EQX655849:EQX655866 FAT655849:FAT655866 FKP655849:FKP655866 FUL655849:FUL655866 GEH655849:GEH655866 GOD655849:GOD655866 GXZ655849:GXZ655866 HHV655849:HHV655866 HRR655849:HRR655866 IBN655849:IBN655866 ILJ655849:ILJ655866 IVF655849:IVF655866 JFB655849:JFB655866 JOX655849:JOX655866 JYT655849:JYT655866 KIP655849:KIP655866 KSL655849:KSL655866 LCH655849:LCH655866 LMD655849:LMD655866 LVZ655849:LVZ655866 MFV655849:MFV655866 MPR655849:MPR655866 MZN655849:MZN655866 NJJ655849:NJJ655866 NTF655849:NTF655866 ODB655849:ODB655866 OMX655849:OMX655866 OWT655849:OWT655866 PGP655849:PGP655866 PQL655849:PQL655866 QAH655849:QAH655866 QKD655849:QKD655866 QTZ655849:QTZ655866 RDV655849:RDV655866 RNR655849:RNR655866 RXN655849:RXN655866 SHJ655849:SHJ655866 SRF655849:SRF655866 TBB655849:TBB655866 TKX655849:TKX655866 TUT655849:TUT655866 UEP655849:UEP655866 UOL655849:UOL655866 UYH655849:UYH655866 VID655849:VID655866 VRZ655849:VRZ655866 WBV655849:WBV655866 WLR655849:WLR655866 WVN655849:WVN655866 H721385:I721402 JB721385:JB721402 SX721385:SX721402 ACT721385:ACT721402 AMP721385:AMP721402 AWL721385:AWL721402 BGH721385:BGH721402 BQD721385:BQD721402 BZZ721385:BZZ721402 CJV721385:CJV721402 CTR721385:CTR721402 DDN721385:DDN721402 DNJ721385:DNJ721402 DXF721385:DXF721402 EHB721385:EHB721402 EQX721385:EQX721402 FAT721385:FAT721402 FKP721385:FKP721402 FUL721385:FUL721402 GEH721385:GEH721402 GOD721385:GOD721402 GXZ721385:GXZ721402 HHV721385:HHV721402 HRR721385:HRR721402 IBN721385:IBN721402 ILJ721385:ILJ721402 IVF721385:IVF721402 JFB721385:JFB721402 JOX721385:JOX721402 JYT721385:JYT721402 KIP721385:KIP721402 KSL721385:KSL721402 LCH721385:LCH721402 LMD721385:LMD721402 LVZ721385:LVZ721402 MFV721385:MFV721402 MPR721385:MPR721402 MZN721385:MZN721402 NJJ721385:NJJ721402 NTF721385:NTF721402 ODB721385:ODB721402 OMX721385:OMX721402 OWT721385:OWT721402 PGP721385:PGP721402 PQL721385:PQL721402 QAH721385:QAH721402 QKD721385:QKD721402 QTZ721385:QTZ721402 RDV721385:RDV721402 RNR721385:RNR721402 RXN721385:RXN721402 SHJ721385:SHJ721402 SRF721385:SRF721402 TBB721385:TBB721402 TKX721385:TKX721402 TUT721385:TUT721402 UEP721385:UEP721402 UOL721385:UOL721402 UYH721385:UYH721402 VID721385:VID721402 VRZ721385:VRZ721402 WBV721385:WBV721402 WLR721385:WLR721402 WVN721385:WVN721402 H786921:I786938 JB786921:JB786938 SX786921:SX786938 ACT786921:ACT786938 AMP786921:AMP786938 AWL786921:AWL786938 BGH786921:BGH786938 BQD786921:BQD786938 BZZ786921:BZZ786938 CJV786921:CJV786938 CTR786921:CTR786938 DDN786921:DDN786938 DNJ786921:DNJ786938 DXF786921:DXF786938 EHB786921:EHB786938 EQX786921:EQX786938 FAT786921:FAT786938 FKP786921:FKP786938 FUL786921:FUL786938 GEH786921:GEH786938 GOD786921:GOD786938 GXZ786921:GXZ786938 HHV786921:HHV786938 HRR786921:HRR786938 IBN786921:IBN786938 ILJ786921:ILJ786938 IVF786921:IVF786938 JFB786921:JFB786938 JOX786921:JOX786938 JYT786921:JYT786938 KIP786921:KIP786938 KSL786921:KSL786938 LCH786921:LCH786938 LMD786921:LMD786938 LVZ786921:LVZ786938 MFV786921:MFV786938 MPR786921:MPR786938 MZN786921:MZN786938 NJJ786921:NJJ786938 NTF786921:NTF786938 ODB786921:ODB786938 OMX786921:OMX786938 OWT786921:OWT786938 PGP786921:PGP786938 PQL786921:PQL786938 QAH786921:QAH786938 QKD786921:QKD786938 QTZ786921:QTZ786938 RDV786921:RDV786938 RNR786921:RNR786938 RXN786921:RXN786938 SHJ786921:SHJ786938 SRF786921:SRF786938 TBB786921:TBB786938 TKX786921:TKX786938 TUT786921:TUT786938 UEP786921:UEP786938 UOL786921:UOL786938 UYH786921:UYH786938 VID786921:VID786938 VRZ786921:VRZ786938 WBV786921:WBV786938 WLR786921:WLR786938 WVN786921:WVN786938 H852457:I852474 JB852457:JB852474 SX852457:SX852474 ACT852457:ACT852474 AMP852457:AMP852474 AWL852457:AWL852474 BGH852457:BGH852474 BQD852457:BQD852474 BZZ852457:BZZ852474 CJV852457:CJV852474 CTR852457:CTR852474 DDN852457:DDN852474 DNJ852457:DNJ852474 DXF852457:DXF852474 EHB852457:EHB852474 EQX852457:EQX852474 FAT852457:FAT852474 FKP852457:FKP852474 FUL852457:FUL852474 GEH852457:GEH852474 GOD852457:GOD852474 GXZ852457:GXZ852474 HHV852457:HHV852474 HRR852457:HRR852474 IBN852457:IBN852474 ILJ852457:ILJ852474 IVF852457:IVF852474 JFB852457:JFB852474 JOX852457:JOX852474 JYT852457:JYT852474 KIP852457:KIP852474 KSL852457:KSL852474 LCH852457:LCH852474 LMD852457:LMD852474 LVZ852457:LVZ852474 MFV852457:MFV852474 MPR852457:MPR852474 MZN852457:MZN852474 NJJ852457:NJJ852474 NTF852457:NTF852474 ODB852457:ODB852474 OMX852457:OMX852474 OWT852457:OWT852474 PGP852457:PGP852474 PQL852457:PQL852474 QAH852457:QAH852474 QKD852457:QKD852474 QTZ852457:QTZ852474 RDV852457:RDV852474 RNR852457:RNR852474 RXN852457:RXN852474 SHJ852457:SHJ852474 SRF852457:SRF852474 TBB852457:TBB852474 TKX852457:TKX852474 TUT852457:TUT852474 UEP852457:UEP852474 UOL852457:UOL852474 UYH852457:UYH852474 VID852457:VID852474 VRZ852457:VRZ852474 WBV852457:WBV852474 WLR852457:WLR852474 WVN852457:WVN852474 H917993:I918010 JB917993:JB918010 SX917993:SX918010 ACT917993:ACT918010 AMP917993:AMP918010 AWL917993:AWL918010 BGH917993:BGH918010 BQD917993:BQD918010 BZZ917993:BZZ918010 CJV917993:CJV918010 CTR917993:CTR918010 DDN917993:DDN918010 DNJ917993:DNJ918010 DXF917993:DXF918010 EHB917993:EHB918010 EQX917993:EQX918010 FAT917993:FAT918010 FKP917993:FKP918010 FUL917993:FUL918010 GEH917993:GEH918010 GOD917993:GOD918010 GXZ917993:GXZ918010 HHV917993:HHV918010 HRR917993:HRR918010 IBN917993:IBN918010 ILJ917993:ILJ918010 IVF917993:IVF918010 JFB917993:JFB918010 JOX917993:JOX918010 JYT917993:JYT918010 KIP917993:KIP918010 KSL917993:KSL918010 LCH917993:LCH918010 LMD917993:LMD918010 LVZ917993:LVZ918010 MFV917993:MFV918010 MPR917993:MPR918010 MZN917993:MZN918010 NJJ917993:NJJ918010 NTF917993:NTF918010 ODB917993:ODB918010 OMX917993:OMX918010 OWT917993:OWT918010 PGP917993:PGP918010 PQL917993:PQL918010 QAH917993:QAH918010 QKD917993:QKD918010 QTZ917993:QTZ918010 RDV917993:RDV918010 RNR917993:RNR918010 RXN917993:RXN918010 SHJ917993:SHJ918010 SRF917993:SRF918010 TBB917993:TBB918010 TKX917993:TKX918010 TUT917993:TUT918010 UEP917993:UEP918010 UOL917993:UOL918010 UYH917993:UYH918010 VID917993:VID918010 VRZ917993:VRZ918010 WBV917993:WBV918010 WLR917993:WLR918010 WVN917993:WVN918010 H983529:I983546 JB983529:JB983546 SX983529:SX983546 ACT983529:ACT983546 AMP983529:AMP983546 AWL983529:AWL983546 BGH983529:BGH983546 BQD983529:BQD983546 BZZ983529:BZZ983546 CJV983529:CJV983546 CTR983529:CTR983546 DDN983529:DDN983546 DNJ983529:DNJ983546 DXF983529:DXF983546 EHB983529:EHB983546 EQX983529:EQX983546 FAT983529:FAT983546 FKP983529:FKP983546 FUL983529:FUL983546 GEH983529:GEH983546 GOD983529:GOD983546 GXZ983529:GXZ983546 HHV983529:HHV983546 HRR983529:HRR983546 IBN983529:IBN983546 ILJ983529:ILJ983546 IVF983529:IVF983546 JFB983529:JFB983546 JOX983529:JOX983546 JYT983529:JYT983546 KIP983529:KIP983546 KSL983529:KSL983546 LCH983529:LCH983546 LMD983529:LMD983546 LVZ983529:LVZ983546 MFV983529:MFV983546 MPR983529:MPR983546 MZN983529:MZN983546 NJJ983529:NJJ983546 NTF983529:NTF983546 ODB983529:ODB983546 OMX983529:OMX983546 OWT983529:OWT983546 PGP983529:PGP983546 PQL983529:PQL983546 QAH983529:QAH983546 QKD983529:QKD983546 QTZ983529:QTZ983546 RDV983529:RDV983546 RNR983529:RNR983546 RXN983529:RXN983546 SHJ983529:SHJ983546 SRF983529:SRF983546 TBB983529:TBB983546 TKX983529:TKX983546 TUT983529:TUT983546 UEP983529:UEP983546 UOL983529:UOL983546 UYH983529:UYH983546 VID983529:VID983546 VRZ983529:VRZ983546 WBV983529:WBV983546 WLR983529:WLR983546 WVN983529:WVN983546 H66055:I66072 JB66055:JB66072 SX66055:SX66072 ACT66055:ACT66072 AMP66055:AMP66072 AWL66055:AWL66072 BGH66055:BGH66072 BQD66055:BQD66072 BZZ66055:BZZ66072 CJV66055:CJV66072 CTR66055:CTR66072 DDN66055:DDN66072 DNJ66055:DNJ66072 DXF66055:DXF66072 EHB66055:EHB66072 EQX66055:EQX66072 FAT66055:FAT66072 FKP66055:FKP66072 FUL66055:FUL66072 GEH66055:GEH66072 GOD66055:GOD66072 GXZ66055:GXZ66072 HHV66055:HHV66072 HRR66055:HRR66072 IBN66055:IBN66072 ILJ66055:ILJ66072 IVF66055:IVF66072 JFB66055:JFB66072 JOX66055:JOX66072 JYT66055:JYT66072 KIP66055:KIP66072 KSL66055:KSL66072 LCH66055:LCH66072 LMD66055:LMD66072 LVZ66055:LVZ66072 MFV66055:MFV66072 MPR66055:MPR66072 MZN66055:MZN66072 NJJ66055:NJJ66072 NTF66055:NTF66072 ODB66055:ODB66072 OMX66055:OMX66072 OWT66055:OWT66072 PGP66055:PGP66072 PQL66055:PQL66072 QAH66055:QAH66072 QKD66055:QKD66072 QTZ66055:QTZ66072 RDV66055:RDV66072 RNR66055:RNR66072 RXN66055:RXN66072 SHJ66055:SHJ66072 SRF66055:SRF66072 TBB66055:TBB66072 TKX66055:TKX66072 TUT66055:TUT66072 UEP66055:UEP66072 UOL66055:UOL66072 UYH66055:UYH66072 VID66055:VID66072 VRZ66055:VRZ66072 WBV66055:WBV66072 WLR66055:WLR66072 WVN66055:WVN66072 H131591:I131608 JB131591:JB131608 SX131591:SX131608 ACT131591:ACT131608 AMP131591:AMP131608 AWL131591:AWL131608 BGH131591:BGH131608 BQD131591:BQD131608 BZZ131591:BZZ131608 CJV131591:CJV131608 CTR131591:CTR131608 DDN131591:DDN131608 DNJ131591:DNJ131608 DXF131591:DXF131608 EHB131591:EHB131608 EQX131591:EQX131608 FAT131591:FAT131608 FKP131591:FKP131608 FUL131591:FUL131608 GEH131591:GEH131608 GOD131591:GOD131608 GXZ131591:GXZ131608 HHV131591:HHV131608 HRR131591:HRR131608 IBN131591:IBN131608 ILJ131591:ILJ131608 IVF131591:IVF131608 JFB131591:JFB131608 JOX131591:JOX131608 JYT131591:JYT131608 KIP131591:KIP131608 KSL131591:KSL131608 LCH131591:LCH131608 LMD131591:LMD131608 LVZ131591:LVZ131608 MFV131591:MFV131608 MPR131591:MPR131608 MZN131591:MZN131608 NJJ131591:NJJ131608 NTF131591:NTF131608 ODB131591:ODB131608 OMX131591:OMX131608 OWT131591:OWT131608 PGP131591:PGP131608 PQL131591:PQL131608 QAH131591:QAH131608 QKD131591:QKD131608 QTZ131591:QTZ131608 RDV131591:RDV131608 RNR131591:RNR131608 RXN131591:RXN131608 SHJ131591:SHJ131608 SRF131591:SRF131608 TBB131591:TBB131608 TKX131591:TKX131608 TUT131591:TUT131608 UEP131591:UEP131608 UOL131591:UOL131608 UYH131591:UYH131608 VID131591:VID131608 VRZ131591:VRZ131608 WBV131591:WBV131608 WLR131591:WLR131608 WVN131591:WVN131608 H197127:I197144 JB197127:JB197144 SX197127:SX197144 ACT197127:ACT197144 AMP197127:AMP197144 AWL197127:AWL197144 BGH197127:BGH197144 BQD197127:BQD197144 BZZ197127:BZZ197144 CJV197127:CJV197144 CTR197127:CTR197144 DDN197127:DDN197144 DNJ197127:DNJ197144 DXF197127:DXF197144 EHB197127:EHB197144 EQX197127:EQX197144 FAT197127:FAT197144 FKP197127:FKP197144 FUL197127:FUL197144 GEH197127:GEH197144 GOD197127:GOD197144 GXZ197127:GXZ197144 HHV197127:HHV197144 HRR197127:HRR197144 IBN197127:IBN197144 ILJ197127:ILJ197144 IVF197127:IVF197144 JFB197127:JFB197144 JOX197127:JOX197144 JYT197127:JYT197144 KIP197127:KIP197144 KSL197127:KSL197144 LCH197127:LCH197144 LMD197127:LMD197144 LVZ197127:LVZ197144 MFV197127:MFV197144 MPR197127:MPR197144 MZN197127:MZN197144 NJJ197127:NJJ197144 NTF197127:NTF197144 ODB197127:ODB197144 OMX197127:OMX197144 OWT197127:OWT197144 PGP197127:PGP197144 PQL197127:PQL197144 QAH197127:QAH197144 QKD197127:QKD197144 QTZ197127:QTZ197144 RDV197127:RDV197144 RNR197127:RNR197144 RXN197127:RXN197144 SHJ197127:SHJ197144 SRF197127:SRF197144 TBB197127:TBB197144 TKX197127:TKX197144 TUT197127:TUT197144 UEP197127:UEP197144 UOL197127:UOL197144 UYH197127:UYH197144 VID197127:VID197144 VRZ197127:VRZ197144 WBV197127:WBV197144 WLR197127:WLR197144 WVN197127:WVN197144 H262663:I262680 JB262663:JB262680 SX262663:SX262680 ACT262663:ACT262680 AMP262663:AMP262680 AWL262663:AWL262680 BGH262663:BGH262680 BQD262663:BQD262680 BZZ262663:BZZ262680 CJV262663:CJV262680 CTR262663:CTR262680 DDN262663:DDN262680 DNJ262663:DNJ262680 DXF262663:DXF262680 EHB262663:EHB262680 EQX262663:EQX262680 FAT262663:FAT262680 FKP262663:FKP262680 FUL262663:FUL262680 GEH262663:GEH262680 GOD262663:GOD262680 GXZ262663:GXZ262680 HHV262663:HHV262680 HRR262663:HRR262680 IBN262663:IBN262680 ILJ262663:ILJ262680 IVF262663:IVF262680 JFB262663:JFB262680 JOX262663:JOX262680 JYT262663:JYT262680 KIP262663:KIP262680 KSL262663:KSL262680 LCH262663:LCH262680 LMD262663:LMD262680 LVZ262663:LVZ262680 MFV262663:MFV262680 MPR262663:MPR262680 MZN262663:MZN262680 NJJ262663:NJJ262680 NTF262663:NTF262680 ODB262663:ODB262680 OMX262663:OMX262680 OWT262663:OWT262680 PGP262663:PGP262680 PQL262663:PQL262680 QAH262663:QAH262680 QKD262663:QKD262680 QTZ262663:QTZ262680 RDV262663:RDV262680 RNR262663:RNR262680 RXN262663:RXN262680 SHJ262663:SHJ262680 SRF262663:SRF262680 TBB262663:TBB262680 TKX262663:TKX262680 TUT262663:TUT262680 UEP262663:UEP262680 UOL262663:UOL262680 UYH262663:UYH262680 VID262663:VID262680 VRZ262663:VRZ262680 WBV262663:WBV262680 WLR262663:WLR262680 WVN262663:WVN262680 H328199:I328216 JB328199:JB328216 SX328199:SX328216 ACT328199:ACT328216 AMP328199:AMP328216 AWL328199:AWL328216 BGH328199:BGH328216 BQD328199:BQD328216 BZZ328199:BZZ328216 CJV328199:CJV328216 CTR328199:CTR328216 DDN328199:DDN328216 DNJ328199:DNJ328216 DXF328199:DXF328216 EHB328199:EHB328216 EQX328199:EQX328216 FAT328199:FAT328216 FKP328199:FKP328216 FUL328199:FUL328216 GEH328199:GEH328216 GOD328199:GOD328216 GXZ328199:GXZ328216 HHV328199:HHV328216 HRR328199:HRR328216 IBN328199:IBN328216 ILJ328199:ILJ328216 IVF328199:IVF328216 JFB328199:JFB328216 JOX328199:JOX328216 JYT328199:JYT328216 KIP328199:KIP328216 KSL328199:KSL328216 LCH328199:LCH328216 LMD328199:LMD328216 LVZ328199:LVZ328216 MFV328199:MFV328216 MPR328199:MPR328216 MZN328199:MZN328216 NJJ328199:NJJ328216 NTF328199:NTF328216 ODB328199:ODB328216 OMX328199:OMX328216 OWT328199:OWT328216 PGP328199:PGP328216 PQL328199:PQL328216 QAH328199:QAH328216 QKD328199:QKD328216 QTZ328199:QTZ328216 RDV328199:RDV328216 RNR328199:RNR328216 RXN328199:RXN328216 SHJ328199:SHJ328216 SRF328199:SRF328216 TBB328199:TBB328216 TKX328199:TKX328216 TUT328199:TUT328216 UEP328199:UEP328216 UOL328199:UOL328216 UYH328199:UYH328216 VID328199:VID328216 VRZ328199:VRZ328216 WBV328199:WBV328216 WLR328199:WLR328216 WVN328199:WVN328216 H393735:I393752 JB393735:JB393752 SX393735:SX393752 ACT393735:ACT393752 AMP393735:AMP393752 AWL393735:AWL393752 BGH393735:BGH393752 BQD393735:BQD393752 BZZ393735:BZZ393752 CJV393735:CJV393752 CTR393735:CTR393752 DDN393735:DDN393752 DNJ393735:DNJ393752 DXF393735:DXF393752 EHB393735:EHB393752 EQX393735:EQX393752 FAT393735:FAT393752 FKP393735:FKP393752 FUL393735:FUL393752 GEH393735:GEH393752 GOD393735:GOD393752 GXZ393735:GXZ393752 HHV393735:HHV393752 HRR393735:HRR393752 IBN393735:IBN393752 ILJ393735:ILJ393752 IVF393735:IVF393752 JFB393735:JFB393752 JOX393735:JOX393752 JYT393735:JYT393752 KIP393735:KIP393752 KSL393735:KSL393752 LCH393735:LCH393752 LMD393735:LMD393752 LVZ393735:LVZ393752 MFV393735:MFV393752 MPR393735:MPR393752 MZN393735:MZN393752 NJJ393735:NJJ393752 NTF393735:NTF393752 ODB393735:ODB393752 OMX393735:OMX393752 OWT393735:OWT393752 PGP393735:PGP393752 PQL393735:PQL393752 QAH393735:QAH393752 QKD393735:QKD393752 QTZ393735:QTZ393752 RDV393735:RDV393752 RNR393735:RNR393752 RXN393735:RXN393752 SHJ393735:SHJ393752 SRF393735:SRF393752 TBB393735:TBB393752 TKX393735:TKX393752 TUT393735:TUT393752 UEP393735:UEP393752 UOL393735:UOL393752 UYH393735:UYH393752 VID393735:VID393752 VRZ393735:VRZ393752 WBV393735:WBV393752 WLR393735:WLR393752 WVN393735:WVN393752 H459271:I459288 JB459271:JB459288 SX459271:SX459288 ACT459271:ACT459288 AMP459271:AMP459288 AWL459271:AWL459288 BGH459271:BGH459288 BQD459271:BQD459288 BZZ459271:BZZ459288 CJV459271:CJV459288 CTR459271:CTR459288 DDN459271:DDN459288 DNJ459271:DNJ459288 DXF459271:DXF459288 EHB459271:EHB459288 EQX459271:EQX459288 FAT459271:FAT459288 FKP459271:FKP459288 FUL459271:FUL459288 GEH459271:GEH459288 GOD459271:GOD459288 GXZ459271:GXZ459288 HHV459271:HHV459288 HRR459271:HRR459288 IBN459271:IBN459288 ILJ459271:ILJ459288 IVF459271:IVF459288 JFB459271:JFB459288 JOX459271:JOX459288 JYT459271:JYT459288 KIP459271:KIP459288 KSL459271:KSL459288 LCH459271:LCH459288 LMD459271:LMD459288 LVZ459271:LVZ459288 MFV459271:MFV459288 MPR459271:MPR459288 MZN459271:MZN459288 NJJ459271:NJJ459288 NTF459271:NTF459288 ODB459271:ODB459288 OMX459271:OMX459288 OWT459271:OWT459288 PGP459271:PGP459288 PQL459271:PQL459288 QAH459271:QAH459288 QKD459271:QKD459288 QTZ459271:QTZ459288 RDV459271:RDV459288 RNR459271:RNR459288 RXN459271:RXN459288 SHJ459271:SHJ459288 SRF459271:SRF459288 TBB459271:TBB459288 TKX459271:TKX459288 TUT459271:TUT459288 UEP459271:UEP459288 UOL459271:UOL459288 UYH459271:UYH459288 VID459271:VID459288 VRZ459271:VRZ459288 WBV459271:WBV459288 WLR459271:WLR459288 WVN459271:WVN459288 H524807:I524824 JB524807:JB524824 SX524807:SX524824 ACT524807:ACT524824 AMP524807:AMP524824 AWL524807:AWL524824 BGH524807:BGH524824 BQD524807:BQD524824 BZZ524807:BZZ524824 CJV524807:CJV524824 CTR524807:CTR524824 DDN524807:DDN524824 DNJ524807:DNJ524824 DXF524807:DXF524824 EHB524807:EHB524824 EQX524807:EQX524824 FAT524807:FAT524824 FKP524807:FKP524824 FUL524807:FUL524824 GEH524807:GEH524824 GOD524807:GOD524824 GXZ524807:GXZ524824 HHV524807:HHV524824 HRR524807:HRR524824 IBN524807:IBN524824 ILJ524807:ILJ524824 IVF524807:IVF524824 JFB524807:JFB524824 JOX524807:JOX524824 JYT524807:JYT524824 KIP524807:KIP524824 KSL524807:KSL524824 LCH524807:LCH524824 LMD524807:LMD524824 LVZ524807:LVZ524824 MFV524807:MFV524824 MPR524807:MPR524824 MZN524807:MZN524824 NJJ524807:NJJ524824 NTF524807:NTF524824 ODB524807:ODB524824 OMX524807:OMX524824 OWT524807:OWT524824 PGP524807:PGP524824 PQL524807:PQL524824 QAH524807:QAH524824 QKD524807:QKD524824 QTZ524807:QTZ524824 RDV524807:RDV524824 RNR524807:RNR524824 RXN524807:RXN524824 SHJ524807:SHJ524824 SRF524807:SRF524824 TBB524807:TBB524824 TKX524807:TKX524824 TUT524807:TUT524824 UEP524807:UEP524824 UOL524807:UOL524824 UYH524807:UYH524824 VID524807:VID524824 VRZ524807:VRZ524824 WBV524807:WBV524824 WLR524807:WLR524824 WVN524807:WVN524824 H590343:I590360 JB590343:JB590360 SX590343:SX590360 ACT590343:ACT590360 AMP590343:AMP590360 AWL590343:AWL590360 BGH590343:BGH590360 BQD590343:BQD590360 BZZ590343:BZZ590360 CJV590343:CJV590360 CTR590343:CTR590360 DDN590343:DDN590360 DNJ590343:DNJ590360 DXF590343:DXF590360 EHB590343:EHB590360 EQX590343:EQX590360 FAT590343:FAT590360 FKP590343:FKP590360 FUL590343:FUL590360 GEH590343:GEH590360 GOD590343:GOD590360 GXZ590343:GXZ590360 HHV590343:HHV590360 HRR590343:HRR590360 IBN590343:IBN590360 ILJ590343:ILJ590360 IVF590343:IVF590360 JFB590343:JFB590360 JOX590343:JOX590360 JYT590343:JYT590360 KIP590343:KIP590360 KSL590343:KSL590360 LCH590343:LCH590360 LMD590343:LMD590360 LVZ590343:LVZ590360 MFV590343:MFV590360 MPR590343:MPR590360 MZN590343:MZN590360 NJJ590343:NJJ590360 NTF590343:NTF590360 ODB590343:ODB590360 OMX590343:OMX590360 OWT590343:OWT590360 PGP590343:PGP590360 PQL590343:PQL590360 QAH590343:QAH590360 QKD590343:QKD590360 QTZ590343:QTZ590360 RDV590343:RDV590360 RNR590343:RNR590360 RXN590343:RXN590360 SHJ590343:SHJ590360 SRF590343:SRF590360 TBB590343:TBB590360 TKX590343:TKX590360 TUT590343:TUT590360 UEP590343:UEP590360 UOL590343:UOL590360 UYH590343:UYH590360 VID590343:VID590360 VRZ590343:VRZ590360 WBV590343:WBV590360 WLR590343:WLR590360 WVN590343:WVN590360 H655879:I655896 JB655879:JB655896 SX655879:SX655896 ACT655879:ACT655896 AMP655879:AMP655896 AWL655879:AWL655896 BGH655879:BGH655896 BQD655879:BQD655896 BZZ655879:BZZ655896 CJV655879:CJV655896 CTR655879:CTR655896 DDN655879:DDN655896 DNJ655879:DNJ655896 DXF655879:DXF655896 EHB655879:EHB655896 EQX655879:EQX655896 FAT655879:FAT655896 FKP655879:FKP655896 FUL655879:FUL655896 GEH655879:GEH655896 GOD655879:GOD655896 GXZ655879:GXZ655896 HHV655879:HHV655896 HRR655879:HRR655896 IBN655879:IBN655896 ILJ655879:ILJ655896 IVF655879:IVF655896 JFB655879:JFB655896 JOX655879:JOX655896 JYT655879:JYT655896 KIP655879:KIP655896 KSL655879:KSL655896 LCH655879:LCH655896 LMD655879:LMD655896 LVZ655879:LVZ655896 MFV655879:MFV655896 MPR655879:MPR655896 MZN655879:MZN655896 NJJ655879:NJJ655896 NTF655879:NTF655896 ODB655879:ODB655896 OMX655879:OMX655896 OWT655879:OWT655896 PGP655879:PGP655896 PQL655879:PQL655896 QAH655879:QAH655896 QKD655879:QKD655896 QTZ655879:QTZ655896 RDV655879:RDV655896 RNR655879:RNR655896 RXN655879:RXN655896 SHJ655879:SHJ655896 SRF655879:SRF655896 TBB655879:TBB655896 TKX655879:TKX655896 TUT655879:TUT655896 UEP655879:UEP655896 UOL655879:UOL655896 UYH655879:UYH655896 VID655879:VID655896 VRZ655879:VRZ655896 WBV655879:WBV655896 WLR655879:WLR655896 WVN655879:WVN655896 H721415:I721432 JB721415:JB721432 SX721415:SX721432 ACT721415:ACT721432 AMP721415:AMP721432 AWL721415:AWL721432 BGH721415:BGH721432 BQD721415:BQD721432 BZZ721415:BZZ721432 CJV721415:CJV721432 CTR721415:CTR721432 DDN721415:DDN721432 DNJ721415:DNJ721432 DXF721415:DXF721432 EHB721415:EHB721432 EQX721415:EQX721432 FAT721415:FAT721432 FKP721415:FKP721432 FUL721415:FUL721432 GEH721415:GEH721432 GOD721415:GOD721432 GXZ721415:GXZ721432 HHV721415:HHV721432 HRR721415:HRR721432 IBN721415:IBN721432 ILJ721415:ILJ721432 IVF721415:IVF721432 JFB721415:JFB721432 JOX721415:JOX721432 JYT721415:JYT721432 KIP721415:KIP721432 KSL721415:KSL721432 LCH721415:LCH721432 LMD721415:LMD721432 LVZ721415:LVZ721432 MFV721415:MFV721432 MPR721415:MPR721432 MZN721415:MZN721432 NJJ721415:NJJ721432 NTF721415:NTF721432 ODB721415:ODB721432 OMX721415:OMX721432 OWT721415:OWT721432 PGP721415:PGP721432 PQL721415:PQL721432 QAH721415:QAH721432 QKD721415:QKD721432 QTZ721415:QTZ721432 RDV721415:RDV721432 RNR721415:RNR721432 RXN721415:RXN721432 SHJ721415:SHJ721432 SRF721415:SRF721432 TBB721415:TBB721432 TKX721415:TKX721432 TUT721415:TUT721432 UEP721415:UEP721432 UOL721415:UOL721432 UYH721415:UYH721432 VID721415:VID721432 VRZ721415:VRZ721432 WBV721415:WBV721432 WLR721415:WLR721432 WVN721415:WVN721432 H786951:I786968 JB786951:JB786968 SX786951:SX786968 ACT786951:ACT786968 AMP786951:AMP786968 AWL786951:AWL786968 BGH786951:BGH786968 BQD786951:BQD786968 BZZ786951:BZZ786968 CJV786951:CJV786968 CTR786951:CTR786968 DDN786951:DDN786968 DNJ786951:DNJ786968 DXF786951:DXF786968 EHB786951:EHB786968 EQX786951:EQX786968 FAT786951:FAT786968 FKP786951:FKP786968 FUL786951:FUL786968 GEH786951:GEH786968 GOD786951:GOD786968 GXZ786951:GXZ786968 HHV786951:HHV786968 HRR786951:HRR786968 IBN786951:IBN786968 ILJ786951:ILJ786968 IVF786951:IVF786968 JFB786951:JFB786968 JOX786951:JOX786968 JYT786951:JYT786968 KIP786951:KIP786968 KSL786951:KSL786968 LCH786951:LCH786968 LMD786951:LMD786968 LVZ786951:LVZ786968 MFV786951:MFV786968 MPR786951:MPR786968 MZN786951:MZN786968 NJJ786951:NJJ786968 NTF786951:NTF786968 ODB786951:ODB786968 OMX786951:OMX786968 OWT786951:OWT786968 PGP786951:PGP786968 PQL786951:PQL786968 QAH786951:QAH786968 QKD786951:QKD786968 QTZ786951:QTZ786968 RDV786951:RDV786968 RNR786951:RNR786968 RXN786951:RXN786968 SHJ786951:SHJ786968 SRF786951:SRF786968 TBB786951:TBB786968 TKX786951:TKX786968 TUT786951:TUT786968 UEP786951:UEP786968 UOL786951:UOL786968 UYH786951:UYH786968 VID786951:VID786968 VRZ786951:VRZ786968 WBV786951:WBV786968 WLR786951:WLR786968 WVN786951:WVN786968 H852487:I852504 JB852487:JB852504 SX852487:SX852504 ACT852487:ACT852504 AMP852487:AMP852504 AWL852487:AWL852504 BGH852487:BGH852504 BQD852487:BQD852504 BZZ852487:BZZ852504 CJV852487:CJV852504 CTR852487:CTR852504 DDN852487:DDN852504 DNJ852487:DNJ852504 DXF852487:DXF852504 EHB852487:EHB852504 EQX852487:EQX852504 FAT852487:FAT852504 FKP852487:FKP852504 FUL852487:FUL852504 GEH852487:GEH852504 GOD852487:GOD852504 GXZ852487:GXZ852504 HHV852487:HHV852504 HRR852487:HRR852504 IBN852487:IBN852504 ILJ852487:ILJ852504 IVF852487:IVF852504 JFB852487:JFB852504 JOX852487:JOX852504 JYT852487:JYT852504 KIP852487:KIP852504 KSL852487:KSL852504 LCH852487:LCH852504 LMD852487:LMD852504 LVZ852487:LVZ852504 MFV852487:MFV852504 MPR852487:MPR852504 MZN852487:MZN852504 NJJ852487:NJJ852504 NTF852487:NTF852504 ODB852487:ODB852504 OMX852487:OMX852504 OWT852487:OWT852504 PGP852487:PGP852504 PQL852487:PQL852504 QAH852487:QAH852504 QKD852487:QKD852504 QTZ852487:QTZ852504 RDV852487:RDV852504 RNR852487:RNR852504 RXN852487:RXN852504 SHJ852487:SHJ852504 SRF852487:SRF852504 TBB852487:TBB852504 TKX852487:TKX852504 TUT852487:TUT852504 UEP852487:UEP852504 UOL852487:UOL852504 UYH852487:UYH852504 VID852487:VID852504 VRZ852487:VRZ852504 WBV852487:WBV852504 WLR852487:WLR852504 WVN852487:WVN852504 H918023:I918040 JB918023:JB918040 SX918023:SX918040 ACT918023:ACT918040 AMP918023:AMP918040 AWL918023:AWL918040 BGH918023:BGH918040 BQD918023:BQD918040 BZZ918023:BZZ918040 CJV918023:CJV918040 CTR918023:CTR918040 DDN918023:DDN918040 DNJ918023:DNJ918040 DXF918023:DXF918040 EHB918023:EHB918040 EQX918023:EQX918040 FAT918023:FAT918040 FKP918023:FKP918040 FUL918023:FUL918040 GEH918023:GEH918040 GOD918023:GOD918040 GXZ918023:GXZ918040 HHV918023:HHV918040 HRR918023:HRR918040 IBN918023:IBN918040 ILJ918023:ILJ918040 IVF918023:IVF918040 JFB918023:JFB918040 JOX918023:JOX918040 JYT918023:JYT918040 KIP918023:KIP918040 KSL918023:KSL918040 LCH918023:LCH918040 LMD918023:LMD918040 LVZ918023:LVZ918040 MFV918023:MFV918040 MPR918023:MPR918040 MZN918023:MZN918040 NJJ918023:NJJ918040 NTF918023:NTF918040 ODB918023:ODB918040 OMX918023:OMX918040 OWT918023:OWT918040 PGP918023:PGP918040 PQL918023:PQL918040 QAH918023:QAH918040 QKD918023:QKD918040 QTZ918023:QTZ918040 RDV918023:RDV918040 RNR918023:RNR918040 RXN918023:RXN918040 SHJ918023:SHJ918040 SRF918023:SRF918040 TBB918023:TBB918040 TKX918023:TKX918040 TUT918023:TUT918040 UEP918023:UEP918040 UOL918023:UOL918040 UYH918023:UYH918040 VID918023:VID918040 VRZ918023:VRZ918040 WBV918023:WBV918040 WLR918023:WLR918040 WVN918023:WVN918040 H983559:I983576 JB983559:JB983576 SX983559:SX983576 ACT983559:ACT983576 AMP983559:AMP983576 AWL983559:AWL983576 BGH983559:BGH983576 BQD983559:BQD983576 BZZ983559:BZZ983576 CJV983559:CJV983576 CTR983559:CTR983576 DDN983559:DDN983576 DNJ983559:DNJ983576 DXF983559:DXF983576 EHB983559:EHB983576 EQX983559:EQX983576 FAT983559:FAT983576 FKP983559:FKP983576 FUL983559:FUL983576 GEH983559:GEH983576 GOD983559:GOD983576 GXZ983559:GXZ983576 HHV983559:HHV983576 HRR983559:HRR983576 IBN983559:IBN983576 ILJ983559:ILJ983576 IVF983559:IVF983576 JFB983559:JFB983576 JOX983559:JOX983576 JYT983559:JYT983576 KIP983559:KIP983576 KSL983559:KSL983576 LCH983559:LCH983576 LMD983559:LMD983576 LVZ983559:LVZ983576 MFV983559:MFV983576 MPR983559:MPR983576 MZN983559:MZN983576 NJJ983559:NJJ983576 NTF983559:NTF983576 ODB983559:ODB983576 OMX983559:OMX983576 OWT983559:OWT983576 PGP983559:PGP983576 PQL983559:PQL983576 QAH983559:QAH983576 QKD983559:QKD983576 QTZ983559:QTZ983576 RDV983559:RDV983576 RNR983559:RNR983576 RXN983559:RXN983576 SHJ983559:SHJ983576 SRF983559:SRF983576 TBB983559:TBB983576 TKX983559:TKX983576 TUT983559:TUT983576 UEP983559:UEP983576 UOL983559:UOL983576 UYH983559:UYH983576 VID983559:VID983576 VRZ983559:VRZ983576 WBV983559:WBV983576 WLR983559:WLR983576 WVN983559:WVN983576 H66019:I66023 JB66019:JB66023 SX66019:SX66023 ACT66019:ACT66023 AMP66019:AMP66023 AWL66019:AWL66023 BGH66019:BGH66023 BQD66019:BQD66023 BZZ66019:BZZ66023 CJV66019:CJV66023 CTR66019:CTR66023 DDN66019:DDN66023 DNJ66019:DNJ66023 DXF66019:DXF66023 EHB66019:EHB66023 EQX66019:EQX66023 FAT66019:FAT66023 FKP66019:FKP66023 FUL66019:FUL66023 GEH66019:GEH66023 GOD66019:GOD66023 GXZ66019:GXZ66023 HHV66019:HHV66023 HRR66019:HRR66023 IBN66019:IBN66023 ILJ66019:ILJ66023 IVF66019:IVF66023 JFB66019:JFB66023 JOX66019:JOX66023 JYT66019:JYT66023 KIP66019:KIP66023 KSL66019:KSL66023 LCH66019:LCH66023 LMD66019:LMD66023 LVZ66019:LVZ66023 MFV66019:MFV66023 MPR66019:MPR66023 MZN66019:MZN66023 NJJ66019:NJJ66023 NTF66019:NTF66023 ODB66019:ODB66023 OMX66019:OMX66023 OWT66019:OWT66023 PGP66019:PGP66023 PQL66019:PQL66023 QAH66019:QAH66023 QKD66019:QKD66023 QTZ66019:QTZ66023 RDV66019:RDV66023 RNR66019:RNR66023 RXN66019:RXN66023 SHJ66019:SHJ66023 SRF66019:SRF66023 TBB66019:TBB66023 TKX66019:TKX66023 TUT66019:TUT66023 UEP66019:UEP66023 UOL66019:UOL66023 UYH66019:UYH66023 VID66019:VID66023 VRZ66019:VRZ66023 WBV66019:WBV66023 WLR66019:WLR66023 WVN66019:WVN66023 H131555:I131559 JB131555:JB131559 SX131555:SX131559 ACT131555:ACT131559 AMP131555:AMP131559 AWL131555:AWL131559 BGH131555:BGH131559 BQD131555:BQD131559 BZZ131555:BZZ131559 CJV131555:CJV131559 CTR131555:CTR131559 DDN131555:DDN131559 DNJ131555:DNJ131559 DXF131555:DXF131559 EHB131555:EHB131559 EQX131555:EQX131559 FAT131555:FAT131559 FKP131555:FKP131559 FUL131555:FUL131559 GEH131555:GEH131559 GOD131555:GOD131559 GXZ131555:GXZ131559 HHV131555:HHV131559 HRR131555:HRR131559 IBN131555:IBN131559 ILJ131555:ILJ131559 IVF131555:IVF131559 JFB131555:JFB131559 JOX131555:JOX131559 JYT131555:JYT131559 KIP131555:KIP131559 KSL131555:KSL131559 LCH131555:LCH131559 LMD131555:LMD131559 LVZ131555:LVZ131559 MFV131555:MFV131559 MPR131555:MPR131559 MZN131555:MZN131559 NJJ131555:NJJ131559 NTF131555:NTF131559 ODB131555:ODB131559 OMX131555:OMX131559 OWT131555:OWT131559 PGP131555:PGP131559 PQL131555:PQL131559 QAH131555:QAH131559 QKD131555:QKD131559 QTZ131555:QTZ131559 RDV131555:RDV131559 RNR131555:RNR131559 RXN131555:RXN131559 SHJ131555:SHJ131559 SRF131555:SRF131559 TBB131555:TBB131559 TKX131555:TKX131559 TUT131555:TUT131559 UEP131555:UEP131559 UOL131555:UOL131559 UYH131555:UYH131559 VID131555:VID131559 VRZ131555:VRZ131559 WBV131555:WBV131559 WLR131555:WLR131559 WVN131555:WVN131559 H197091:I197095 JB197091:JB197095 SX197091:SX197095 ACT197091:ACT197095 AMP197091:AMP197095 AWL197091:AWL197095 BGH197091:BGH197095 BQD197091:BQD197095 BZZ197091:BZZ197095 CJV197091:CJV197095 CTR197091:CTR197095 DDN197091:DDN197095 DNJ197091:DNJ197095 DXF197091:DXF197095 EHB197091:EHB197095 EQX197091:EQX197095 FAT197091:FAT197095 FKP197091:FKP197095 FUL197091:FUL197095 GEH197091:GEH197095 GOD197091:GOD197095 GXZ197091:GXZ197095 HHV197091:HHV197095 HRR197091:HRR197095 IBN197091:IBN197095 ILJ197091:ILJ197095 IVF197091:IVF197095 JFB197091:JFB197095 JOX197091:JOX197095 JYT197091:JYT197095 KIP197091:KIP197095 KSL197091:KSL197095 LCH197091:LCH197095 LMD197091:LMD197095 LVZ197091:LVZ197095 MFV197091:MFV197095 MPR197091:MPR197095 MZN197091:MZN197095 NJJ197091:NJJ197095 NTF197091:NTF197095 ODB197091:ODB197095 OMX197091:OMX197095 OWT197091:OWT197095 PGP197091:PGP197095 PQL197091:PQL197095 QAH197091:QAH197095 QKD197091:QKD197095 QTZ197091:QTZ197095 RDV197091:RDV197095 RNR197091:RNR197095 RXN197091:RXN197095 SHJ197091:SHJ197095 SRF197091:SRF197095 TBB197091:TBB197095 TKX197091:TKX197095 TUT197091:TUT197095 UEP197091:UEP197095 UOL197091:UOL197095 UYH197091:UYH197095 VID197091:VID197095 VRZ197091:VRZ197095 WBV197091:WBV197095 WLR197091:WLR197095 WVN197091:WVN197095 H262627:I262631 JB262627:JB262631 SX262627:SX262631 ACT262627:ACT262631 AMP262627:AMP262631 AWL262627:AWL262631 BGH262627:BGH262631 BQD262627:BQD262631 BZZ262627:BZZ262631 CJV262627:CJV262631 CTR262627:CTR262631 DDN262627:DDN262631 DNJ262627:DNJ262631 DXF262627:DXF262631 EHB262627:EHB262631 EQX262627:EQX262631 FAT262627:FAT262631 FKP262627:FKP262631 FUL262627:FUL262631 GEH262627:GEH262631 GOD262627:GOD262631 GXZ262627:GXZ262631 HHV262627:HHV262631 HRR262627:HRR262631 IBN262627:IBN262631 ILJ262627:ILJ262631 IVF262627:IVF262631 JFB262627:JFB262631 JOX262627:JOX262631 JYT262627:JYT262631 KIP262627:KIP262631 KSL262627:KSL262631 LCH262627:LCH262631 LMD262627:LMD262631 LVZ262627:LVZ262631 MFV262627:MFV262631 MPR262627:MPR262631 MZN262627:MZN262631 NJJ262627:NJJ262631 NTF262627:NTF262631 ODB262627:ODB262631 OMX262627:OMX262631 OWT262627:OWT262631 PGP262627:PGP262631 PQL262627:PQL262631 QAH262627:QAH262631 QKD262627:QKD262631 QTZ262627:QTZ262631 RDV262627:RDV262631 RNR262627:RNR262631 RXN262627:RXN262631 SHJ262627:SHJ262631 SRF262627:SRF262631 TBB262627:TBB262631 TKX262627:TKX262631 TUT262627:TUT262631 UEP262627:UEP262631 UOL262627:UOL262631 UYH262627:UYH262631 VID262627:VID262631 VRZ262627:VRZ262631 WBV262627:WBV262631 WLR262627:WLR262631 WVN262627:WVN262631 H328163:I328167 JB328163:JB328167 SX328163:SX328167 ACT328163:ACT328167 AMP328163:AMP328167 AWL328163:AWL328167 BGH328163:BGH328167 BQD328163:BQD328167 BZZ328163:BZZ328167 CJV328163:CJV328167 CTR328163:CTR328167 DDN328163:DDN328167 DNJ328163:DNJ328167 DXF328163:DXF328167 EHB328163:EHB328167 EQX328163:EQX328167 FAT328163:FAT328167 FKP328163:FKP328167 FUL328163:FUL328167 GEH328163:GEH328167 GOD328163:GOD328167 GXZ328163:GXZ328167 HHV328163:HHV328167 HRR328163:HRR328167 IBN328163:IBN328167 ILJ328163:ILJ328167 IVF328163:IVF328167 JFB328163:JFB328167 JOX328163:JOX328167 JYT328163:JYT328167 KIP328163:KIP328167 KSL328163:KSL328167 LCH328163:LCH328167 LMD328163:LMD328167 LVZ328163:LVZ328167 MFV328163:MFV328167 MPR328163:MPR328167 MZN328163:MZN328167 NJJ328163:NJJ328167 NTF328163:NTF328167 ODB328163:ODB328167 OMX328163:OMX328167 OWT328163:OWT328167 PGP328163:PGP328167 PQL328163:PQL328167 QAH328163:QAH328167 QKD328163:QKD328167 QTZ328163:QTZ328167 RDV328163:RDV328167 RNR328163:RNR328167 RXN328163:RXN328167 SHJ328163:SHJ328167 SRF328163:SRF328167 TBB328163:TBB328167 TKX328163:TKX328167 TUT328163:TUT328167 UEP328163:UEP328167 UOL328163:UOL328167 UYH328163:UYH328167 VID328163:VID328167 VRZ328163:VRZ328167 WBV328163:WBV328167 WLR328163:WLR328167 WVN328163:WVN328167 H393699:I393703 JB393699:JB393703 SX393699:SX393703 ACT393699:ACT393703 AMP393699:AMP393703 AWL393699:AWL393703 BGH393699:BGH393703 BQD393699:BQD393703 BZZ393699:BZZ393703 CJV393699:CJV393703 CTR393699:CTR393703 DDN393699:DDN393703 DNJ393699:DNJ393703 DXF393699:DXF393703 EHB393699:EHB393703 EQX393699:EQX393703 FAT393699:FAT393703 FKP393699:FKP393703 FUL393699:FUL393703 GEH393699:GEH393703 GOD393699:GOD393703 GXZ393699:GXZ393703 HHV393699:HHV393703 HRR393699:HRR393703 IBN393699:IBN393703 ILJ393699:ILJ393703 IVF393699:IVF393703 JFB393699:JFB393703 JOX393699:JOX393703 JYT393699:JYT393703 KIP393699:KIP393703 KSL393699:KSL393703 LCH393699:LCH393703 LMD393699:LMD393703 LVZ393699:LVZ393703 MFV393699:MFV393703 MPR393699:MPR393703 MZN393699:MZN393703 NJJ393699:NJJ393703 NTF393699:NTF393703 ODB393699:ODB393703 OMX393699:OMX393703 OWT393699:OWT393703 PGP393699:PGP393703 PQL393699:PQL393703 QAH393699:QAH393703 QKD393699:QKD393703 QTZ393699:QTZ393703 RDV393699:RDV393703 RNR393699:RNR393703 RXN393699:RXN393703 SHJ393699:SHJ393703 SRF393699:SRF393703 TBB393699:TBB393703 TKX393699:TKX393703 TUT393699:TUT393703 UEP393699:UEP393703 UOL393699:UOL393703 UYH393699:UYH393703 VID393699:VID393703 VRZ393699:VRZ393703 WBV393699:WBV393703 WLR393699:WLR393703 WVN393699:WVN393703 H459235:I459239 JB459235:JB459239 SX459235:SX459239 ACT459235:ACT459239 AMP459235:AMP459239 AWL459235:AWL459239 BGH459235:BGH459239 BQD459235:BQD459239 BZZ459235:BZZ459239 CJV459235:CJV459239 CTR459235:CTR459239 DDN459235:DDN459239 DNJ459235:DNJ459239 DXF459235:DXF459239 EHB459235:EHB459239 EQX459235:EQX459239 FAT459235:FAT459239 FKP459235:FKP459239 FUL459235:FUL459239 GEH459235:GEH459239 GOD459235:GOD459239 GXZ459235:GXZ459239 HHV459235:HHV459239 HRR459235:HRR459239 IBN459235:IBN459239 ILJ459235:ILJ459239 IVF459235:IVF459239 JFB459235:JFB459239 JOX459235:JOX459239 JYT459235:JYT459239 KIP459235:KIP459239 KSL459235:KSL459239 LCH459235:LCH459239 LMD459235:LMD459239 LVZ459235:LVZ459239 MFV459235:MFV459239 MPR459235:MPR459239 MZN459235:MZN459239 NJJ459235:NJJ459239 NTF459235:NTF459239 ODB459235:ODB459239 OMX459235:OMX459239 OWT459235:OWT459239 PGP459235:PGP459239 PQL459235:PQL459239 QAH459235:QAH459239 QKD459235:QKD459239 QTZ459235:QTZ459239 RDV459235:RDV459239 RNR459235:RNR459239 RXN459235:RXN459239 SHJ459235:SHJ459239 SRF459235:SRF459239 TBB459235:TBB459239 TKX459235:TKX459239 TUT459235:TUT459239 UEP459235:UEP459239 UOL459235:UOL459239 UYH459235:UYH459239 VID459235:VID459239 VRZ459235:VRZ459239 WBV459235:WBV459239 WLR459235:WLR459239 WVN459235:WVN459239 H524771:I524775 JB524771:JB524775 SX524771:SX524775 ACT524771:ACT524775 AMP524771:AMP524775 AWL524771:AWL524775 BGH524771:BGH524775 BQD524771:BQD524775 BZZ524771:BZZ524775 CJV524771:CJV524775 CTR524771:CTR524775 DDN524771:DDN524775 DNJ524771:DNJ524775 DXF524771:DXF524775 EHB524771:EHB524775 EQX524771:EQX524775 FAT524771:FAT524775 FKP524771:FKP524775 FUL524771:FUL524775 GEH524771:GEH524775 GOD524771:GOD524775 GXZ524771:GXZ524775 HHV524771:HHV524775 HRR524771:HRR524775 IBN524771:IBN524775 ILJ524771:ILJ524775 IVF524771:IVF524775 JFB524771:JFB524775 JOX524771:JOX524775 JYT524771:JYT524775 KIP524771:KIP524775 KSL524771:KSL524775 LCH524771:LCH524775 LMD524771:LMD524775 LVZ524771:LVZ524775 MFV524771:MFV524775 MPR524771:MPR524775 MZN524771:MZN524775 NJJ524771:NJJ524775 NTF524771:NTF524775 ODB524771:ODB524775 OMX524771:OMX524775 OWT524771:OWT524775 PGP524771:PGP524775 PQL524771:PQL524775 QAH524771:QAH524775 QKD524771:QKD524775 QTZ524771:QTZ524775 RDV524771:RDV524775 RNR524771:RNR524775 RXN524771:RXN524775 SHJ524771:SHJ524775 SRF524771:SRF524775 TBB524771:TBB524775 TKX524771:TKX524775 TUT524771:TUT524775 UEP524771:UEP524775 UOL524771:UOL524775 UYH524771:UYH524775 VID524771:VID524775 VRZ524771:VRZ524775 WBV524771:WBV524775 WLR524771:WLR524775 WVN524771:WVN524775 H590307:I590311 JB590307:JB590311 SX590307:SX590311 ACT590307:ACT590311 AMP590307:AMP590311 AWL590307:AWL590311 BGH590307:BGH590311 BQD590307:BQD590311 BZZ590307:BZZ590311 CJV590307:CJV590311 CTR590307:CTR590311 DDN590307:DDN590311 DNJ590307:DNJ590311 DXF590307:DXF590311 EHB590307:EHB590311 EQX590307:EQX590311 FAT590307:FAT590311 FKP590307:FKP590311 FUL590307:FUL590311 GEH590307:GEH590311 GOD590307:GOD590311 GXZ590307:GXZ590311 HHV590307:HHV590311 HRR590307:HRR590311 IBN590307:IBN590311 ILJ590307:ILJ590311 IVF590307:IVF590311 JFB590307:JFB590311 JOX590307:JOX590311 JYT590307:JYT590311 KIP590307:KIP590311 KSL590307:KSL590311 LCH590307:LCH590311 LMD590307:LMD590311 LVZ590307:LVZ590311 MFV590307:MFV590311 MPR590307:MPR590311 MZN590307:MZN590311 NJJ590307:NJJ590311 NTF590307:NTF590311 ODB590307:ODB590311 OMX590307:OMX590311 OWT590307:OWT590311 PGP590307:PGP590311 PQL590307:PQL590311 QAH590307:QAH590311 QKD590307:QKD590311 QTZ590307:QTZ590311 RDV590307:RDV590311 RNR590307:RNR590311 RXN590307:RXN590311 SHJ590307:SHJ590311 SRF590307:SRF590311 TBB590307:TBB590311 TKX590307:TKX590311 TUT590307:TUT590311 UEP590307:UEP590311 UOL590307:UOL590311 UYH590307:UYH590311 VID590307:VID590311 VRZ590307:VRZ590311 WBV590307:WBV590311 WLR590307:WLR590311 WVN590307:WVN590311 H655843:I655847 JB655843:JB655847 SX655843:SX655847 ACT655843:ACT655847 AMP655843:AMP655847 AWL655843:AWL655847 BGH655843:BGH655847 BQD655843:BQD655847 BZZ655843:BZZ655847 CJV655843:CJV655847 CTR655843:CTR655847 DDN655843:DDN655847 DNJ655843:DNJ655847 DXF655843:DXF655847 EHB655843:EHB655847 EQX655843:EQX655847 FAT655843:FAT655847 FKP655843:FKP655847 FUL655843:FUL655847 GEH655843:GEH655847 GOD655843:GOD655847 GXZ655843:GXZ655847 HHV655843:HHV655847 HRR655843:HRR655847 IBN655843:IBN655847 ILJ655843:ILJ655847 IVF655843:IVF655847 JFB655843:JFB655847 JOX655843:JOX655847 JYT655843:JYT655847 KIP655843:KIP655847 KSL655843:KSL655847 LCH655843:LCH655847 LMD655843:LMD655847 LVZ655843:LVZ655847 MFV655843:MFV655847 MPR655843:MPR655847 MZN655843:MZN655847 NJJ655843:NJJ655847 NTF655843:NTF655847 ODB655843:ODB655847 OMX655843:OMX655847 OWT655843:OWT655847 PGP655843:PGP655847 PQL655843:PQL655847 QAH655843:QAH655847 QKD655843:QKD655847 QTZ655843:QTZ655847 RDV655843:RDV655847 RNR655843:RNR655847 RXN655843:RXN655847 SHJ655843:SHJ655847 SRF655843:SRF655847 TBB655843:TBB655847 TKX655843:TKX655847 TUT655843:TUT655847 UEP655843:UEP655847 UOL655843:UOL655847 UYH655843:UYH655847 VID655843:VID655847 VRZ655843:VRZ655847 WBV655843:WBV655847 WLR655843:WLR655847 WVN655843:WVN655847 H721379:I721383 JB721379:JB721383 SX721379:SX721383 ACT721379:ACT721383 AMP721379:AMP721383 AWL721379:AWL721383 BGH721379:BGH721383 BQD721379:BQD721383 BZZ721379:BZZ721383 CJV721379:CJV721383 CTR721379:CTR721383 DDN721379:DDN721383 DNJ721379:DNJ721383 DXF721379:DXF721383 EHB721379:EHB721383 EQX721379:EQX721383 FAT721379:FAT721383 FKP721379:FKP721383 FUL721379:FUL721383 GEH721379:GEH721383 GOD721379:GOD721383 GXZ721379:GXZ721383 HHV721379:HHV721383 HRR721379:HRR721383 IBN721379:IBN721383 ILJ721379:ILJ721383 IVF721379:IVF721383 JFB721379:JFB721383 JOX721379:JOX721383 JYT721379:JYT721383 KIP721379:KIP721383 KSL721379:KSL721383 LCH721379:LCH721383 LMD721379:LMD721383 LVZ721379:LVZ721383 MFV721379:MFV721383 MPR721379:MPR721383 MZN721379:MZN721383 NJJ721379:NJJ721383 NTF721379:NTF721383 ODB721379:ODB721383 OMX721379:OMX721383 OWT721379:OWT721383 PGP721379:PGP721383 PQL721379:PQL721383 QAH721379:QAH721383 QKD721379:QKD721383 QTZ721379:QTZ721383 RDV721379:RDV721383 RNR721379:RNR721383 RXN721379:RXN721383 SHJ721379:SHJ721383 SRF721379:SRF721383 TBB721379:TBB721383 TKX721379:TKX721383 TUT721379:TUT721383 UEP721379:UEP721383 UOL721379:UOL721383 UYH721379:UYH721383 VID721379:VID721383 VRZ721379:VRZ721383 WBV721379:WBV721383 WLR721379:WLR721383 WVN721379:WVN721383 H786915:I786919 JB786915:JB786919 SX786915:SX786919 ACT786915:ACT786919 AMP786915:AMP786919 AWL786915:AWL786919 BGH786915:BGH786919 BQD786915:BQD786919 BZZ786915:BZZ786919 CJV786915:CJV786919 CTR786915:CTR786919 DDN786915:DDN786919 DNJ786915:DNJ786919 DXF786915:DXF786919 EHB786915:EHB786919 EQX786915:EQX786919 FAT786915:FAT786919 FKP786915:FKP786919 FUL786915:FUL786919 GEH786915:GEH786919 GOD786915:GOD786919 GXZ786915:GXZ786919 HHV786915:HHV786919 HRR786915:HRR786919 IBN786915:IBN786919 ILJ786915:ILJ786919 IVF786915:IVF786919 JFB786915:JFB786919 JOX786915:JOX786919 JYT786915:JYT786919 KIP786915:KIP786919 KSL786915:KSL786919 LCH786915:LCH786919 LMD786915:LMD786919 LVZ786915:LVZ786919 MFV786915:MFV786919 MPR786915:MPR786919 MZN786915:MZN786919 NJJ786915:NJJ786919 NTF786915:NTF786919 ODB786915:ODB786919 OMX786915:OMX786919 OWT786915:OWT786919 PGP786915:PGP786919 PQL786915:PQL786919 QAH786915:QAH786919 QKD786915:QKD786919 QTZ786915:QTZ786919 RDV786915:RDV786919 RNR786915:RNR786919 RXN786915:RXN786919 SHJ786915:SHJ786919 SRF786915:SRF786919 TBB786915:TBB786919 TKX786915:TKX786919 TUT786915:TUT786919 UEP786915:UEP786919 UOL786915:UOL786919 UYH786915:UYH786919 VID786915:VID786919 VRZ786915:VRZ786919 WBV786915:WBV786919 WLR786915:WLR786919 WVN786915:WVN786919 H852451:I852455 JB852451:JB852455 SX852451:SX852455 ACT852451:ACT852455 AMP852451:AMP852455 AWL852451:AWL852455 BGH852451:BGH852455 BQD852451:BQD852455 BZZ852451:BZZ852455 CJV852451:CJV852455 CTR852451:CTR852455 DDN852451:DDN852455 DNJ852451:DNJ852455 DXF852451:DXF852455 EHB852451:EHB852455 EQX852451:EQX852455 FAT852451:FAT852455 FKP852451:FKP852455 FUL852451:FUL852455 GEH852451:GEH852455 GOD852451:GOD852455 GXZ852451:GXZ852455 HHV852451:HHV852455 HRR852451:HRR852455 IBN852451:IBN852455 ILJ852451:ILJ852455 IVF852451:IVF852455 JFB852451:JFB852455 JOX852451:JOX852455 JYT852451:JYT852455 KIP852451:KIP852455 KSL852451:KSL852455 LCH852451:LCH852455 LMD852451:LMD852455 LVZ852451:LVZ852455 MFV852451:MFV852455 MPR852451:MPR852455 MZN852451:MZN852455 NJJ852451:NJJ852455 NTF852451:NTF852455 ODB852451:ODB852455 OMX852451:OMX852455 OWT852451:OWT852455 PGP852451:PGP852455 PQL852451:PQL852455 QAH852451:QAH852455 QKD852451:QKD852455 QTZ852451:QTZ852455 RDV852451:RDV852455 RNR852451:RNR852455 RXN852451:RXN852455 SHJ852451:SHJ852455 SRF852451:SRF852455 TBB852451:TBB852455 TKX852451:TKX852455 TUT852451:TUT852455 UEP852451:UEP852455 UOL852451:UOL852455 UYH852451:UYH852455 VID852451:VID852455 VRZ852451:VRZ852455 WBV852451:WBV852455 WLR852451:WLR852455 WVN852451:WVN852455 H917987:I917991 JB917987:JB917991 SX917987:SX917991 ACT917987:ACT917991 AMP917987:AMP917991 AWL917987:AWL917991 BGH917987:BGH917991 BQD917987:BQD917991 BZZ917987:BZZ917991 CJV917987:CJV917991 CTR917987:CTR917991 DDN917987:DDN917991 DNJ917987:DNJ917991 DXF917987:DXF917991 EHB917987:EHB917991 EQX917987:EQX917991 FAT917987:FAT917991 FKP917987:FKP917991 FUL917987:FUL917991 GEH917987:GEH917991 GOD917987:GOD917991 GXZ917987:GXZ917991 HHV917987:HHV917991 HRR917987:HRR917991 IBN917987:IBN917991 ILJ917987:ILJ917991 IVF917987:IVF917991 JFB917987:JFB917991 JOX917987:JOX917991 JYT917987:JYT917991 KIP917987:KIP917991 KSL917987:KSL917991 LCH917987:LCH917991 LMD917987:LMD917991 LVZ917987:LVZ917991 MFV917987:MFV917991 MPR917987:MPR917991 MZN917987:MZN917991 NJJ917987:NJJ917991 NTF917987:NTF917991 ODB917987:ODB917991 OMX917987:OMX917991 OWT917987:OWT917991 PGP917987:PGP917991 PQL917987:PQL917991 QAH917987:QAH917991 QKD917987:QKD917991 QTZ917987:QTZ917991 RDV917987:RDV917991 RNR917987:RNR917991 RXN917987:RXN917991 SHJ917987:SHJ917991 SRF917987:SRF917991 TBB917987:TBB917991 TKX917987:TKX917991 TUT917987:TUT917991 UEP917987:UEP917991 UOL917987:UOL917991 UYH917987:UYH917991 VID917987:VID917991 VRZ917987:VRZ917991 WBV917987:WBV917991 WLR917987:WLR917991 WVN917987:WVN917991 H983523:I983527 JB983523:JB983527 SX983523:SX983527 ACT983523:ACT983527 AMP983523:AMP983527 AWL983523:AWL983527 BGH983523:BGH983527 BQD983523:BQD983527 BZZ983523:BZZ983527 CJV983523:CJV983527 CTR983523:CTR983527 DDN983523:DDN983527 DNJ983523:DNJ983527 DXF983523:DXF983527 EHB983523:EHB983527 EQX983523:EQX983527 FAT983523:FAT983527 FKP983523:FKP983527 FUL983523:FUL983527 GEH983523:GEH983527 GOD983523:GOD983527 GXZ983523:GXZ983527 HHV983523:HHV983527 HRR983523:HRR983527 IBN983523:IBN983527 ILJ983523:ILJ983527 IVF983523:IVF983527 JFB983523:JFB983527 JOX983523:JOX983527 JYT983523:JYT983527 KIP983523:KIP983527 KSL983523:KSL983527 LCH983523:LCH983527 LMD983523:LMD983527 LVZ983523:LVZ983527 MFV983523:MFV983527 MPR983523:MPR983527 MZN983523:MZN983527 NJJ983523:NJJ983527 NTF983523:NTF983527 ODB983523:ODB983527 OMX983523:OMX983527 OWT983523:OWT983527 PGP983523:PGP983527 PQL983523:PQL983527 QAH983523:QAH983527 QKD983523:QKD983527 QTZ983523:QTZ983527 RDV983523:RDV983527 RNR983523:RNR983527 RXN983523:RXN983527 SHJ983523:SHJ983527 SRF983523:SRF983527 TBB983523:TBB983527 TKX983523:TKX983527 TUT983523:TUT983527 UEP983523:UEP983527 UOL983523:UOL983527 UYH983523:UYH983527 VID983523:VID983527 VRZ983523:VRZ983527 WBV983523:WBV983527 WLR983523:WLR983527 WVN983523:WVN983527 H66075:I66081 JB66075:JB66081 SX66075:SX66081 ACT66075:ACT66081 AMP66075:AMP66081 AWL66075:AWL66081 BGH66075:BGH66081 BQD66075:BQD66081 BZZ66075:BZZ66081 CJV66075:CJV66081 CTR66075:CTR66081 DDN66075:DDN66081 DNJ66075:DNJ66081 DXF66075:DXF66081 EHB66075:EHB66081 EQX66075:EQX66081 FAT66075:FAT66081 FKP66075:FKP66081 FUL66075:FUL66081 GEH66075:GEH66081 GOD66075:GOD66081 GXZ66075:GXZ66081 HHV66075:HHV66081 HRR66075:HRR66081 IBN66075:IBN66081 ILJ66075:ILJ66081 IVF66075:IVF66081 JFB66075:JFB66081 JOX66075:JOX66081 JYT66075:JYT66081 KIP66075:KIP66081 KSL66075:KSL66081 LCH66075:LCH66081 LMD66075:LMD66081 LVZ66075:LVZ66081 MFV66075:MFV66081 MPR66075:MPR66081 MZN66075:MZN66081 NJJ66075:NJJ66081 NTF66075:NTF66081 ODB66075:ODB66081 OMX66075:OMX66081 OWT66075:OWT66081 PGP66075:PGP66081 PQL66075:PQL66081 QAH66075:QAH66081 QKD66075:QKD66081 QTZ66075:QTZ66081 RDV66075:RDV66081 RNR66075:RNR66081 RXN66075:RXN66081 SHJ66075:SHJ66081 SRF66075:SRF66081 TBB66075:TBB66081 TKX66075:TKX66081 TUT66075:TUT66081 UEP66075:UEP66081 UOL66075:UOL66081 UYH66075:UYH66081 VID66075:VID66081 VRZ66075:VRZ66081 WBV66075:WBV66081 WLR66075:WLR66081 WVN66075:WVN66081 H131611:I131617 JB131611:JB131617 SX131611:SX131617 ACT131611:ACT131617 AMP131611:AMP131617 AWL131611:AWL131617 BGH131611:BGH131617 BQD131611:BQD131617 BZZ131611:BZZ131617 CJV131611:CJV131617 CTR131611:CTR131617 DDN131611:DDN131617 DNJ131611:DNJ131617 DXF131611:DXF131617 EHB131611:EHB131617 EQX131611:EQX131617 FAT131611:FAT131617 FKP131611:FKP131617 FUL131611:FUL131617 GEH131611:GEH131617 GOD131611:GOD131617 GXZ131611:GXZ131617 HHV131611:HHV131617 HRR131611:HRR131617 IBN131611:IBN131617 ILJ131611:ILJ131617 IVF131611:IVF131617 JFB131611:JFB131617 JOX131611:JOX131617 JYT131611:JYT131617 KIP131611:KIP131617 KSL131611:KSL131617 LCH131611:LCH131617 LMD131611:LMD131617 LVZ131611:LVZ131617 MFV131611:MFV131617 MPR131611:MPR131617 MZN131611:MZN131617 NJJ131611:NJJ131617 NTF131611:NTF131617 ODB131611:ODB131617 OMX131611:OMX131617 OWT131611:OWT131617 PGP131611:PGP131617 PQL131611:PQL131617 QAH131611:QAH131617 QKD131611:QKD131617 QTZ131611:QTZ131617 RDV131611:RDV131617 RNR131611:RNR131617 RXN131611:RXN131617 SHJ131611:SHJ131617 SRF131611:SRF131617 TBB131611:TBB131617 TKX131611:TKX131617 TUT131611:TUT131617 UEP131611:UEP131617 UOL131611:UOL131617 UYH131611:UYH131617 VID131611:VID131617 VRZ131611:VRZ131617 WBV131611:WBV131617 WLR131611:WLR131617 WVN131611:WVN131617 H197147:I197153 JB197147:JB197153 SX197147:SX197153 ACT197147:ACT197153 AMP197147:AMP197153 AWL197147:AWL197153 BGH197147:BGH197153 BQD197147:BQD197153 BZZ197147:BZZ197153 CJV197147:CJV197153 CTR197147:CTR197153 DDN197147:DDN197153 DNJ197147:DNJ197153 DXF197147:DXF197153 EHB197147:EHB197153 EQX197147:EQX197153 FAT197147:FAT197153 FKP197147:FKP197153 FUL197147:FUL197153 GEH197147:GEH197153 GOD197147:GOD197153 GXZ197147:GXZ197153 HHV197147:HHV197153 HRR197147:HRR197153 IBN197147:IBN197153 ILJ197147:ILJ197153 IVF197147:IVF197153 JFB197147:JFB197153 JOX197147:JOX197153 JYT197147:JYT197153 KIP197147:KIP197153 KSL197147:KSL197153 LCH197147:LCH197153 LMD197147:LMD197153 LVZ197147:LVZ197153 MFV197147:MFV197153 MPR197147:MPR197153 MZN197147:MZN197153 NJJ197147:NJJ197153 NTF197147:NTF197153 ODB197147:ODB197153 OMX197147:OMX197153 OWT197147:OWT197153 PGP197147:PGP197153 PQL197147:PQL197153 QAH197147:QAH197153 QKD197147:QKD197153 QTZ197147:QTZ197153 RDV197147:RDV197153 RNR197147:RNR197153 RXN197147:RXN197153 SHJ197147:SHJ197153 SRF197147:SRF197153 TBB197147:TBB197153 TKX197147:TKX197153 TUT197147:TUT197153 UEP197147:UEP197153 UOL197147:UOL197153 UYH197147:UYH197153 VID197147:VID197153 VRZ197147:VRZ197153 WBV197147:WBV197153 WLR197147:WLR197153 WVN197147:WVN197153 H262683:I262689 JB262683:JB262689 SX262683:SX262689 ACT262683:ACT262689 AMP262683:AMP262689 AWL262683:AWL262689 BGH262683:BGH262689 BQD262683:BQD262689 BZZ262683:BZZ262689 CJV262683:CJV262689 CTR262683:CTR262689 DDN262683:DDN262689 DNJ262683:DNJ262689 DXF262683:DXF262689 EHB262683:EHB262689 EQX262683:EQX262689 FAT262683:FAT262689 FKP262683:FKP262689 FUL262683:FUL262689 GEH262683:GEH262689 GOD262683:GOD262689 GXZ262683:GXZ262689 HHV262683:HHV262689 HRR262683:HRR262689 IBN262683:IBN262689 ILJ262683:ILJ262689 IVF262683:IVF262689 JFB262683:JFB262689 JOX262683:JOX262689 JYT262683:JYT262689 KIP262683:KIP262689 KSL262683:KSL262689 LCH262683:LCH262689 LMD262683:LMD262689 LVZ262683:LVZ262689 MFV262683:MFV262689 MPR262683:MPR262689 MZN262683:MZN262689 NJJ262683:NJJ262689 NTF262683:NTF262689 ODB262683:ODB262689 OMX262683:OMX262689 OWT262683:OWT262689 PGP262683:PGP262689 PQL262683:PQL262689 QAH262683:QAH262689 QKD262683:QKD262689 QTZ262683:QTZ262689 RDV262683:RDV262689 RNR262683:RNR262689 RXN262683:RXN262689 SHJ262683:SHJ262689 SRF262683:SRF262689 TBB262683:TBB262689 TKX262683:TKX262689 TUT262683:TUT262689 UEP262683:UEP262689 UOL262683:UOL262689 UYH262683:UYH262689 VID262683:VID262689 VRZ262683:VRZ262689 WBV262683:WBV262689 WLR262683:WLR262689 WVN262683:WVN262689 H328219:I328225 JB328219:JB328225 SX328219:SX328225 ACT328219:ACT328225 AMP328219:AMP328225 AWL328219:AWL328225 BGH328219:BGH328225 BQD328219:BQD328225 BZZ328219:BZZ328225 CJV328219:CJV328225 CTR328219:CTR328225 DDN328219:DDN328225 DNJ328219:DNJ328225 DXF328219:DXF328225 EHB328219:EHB328225 EQX328219:EQX328225 FAT328219:FAT328225 FKP328219:FKP328225 FUL328219:FUL328225 GEH328219:GEH328225 GOD328219:GOD328225 GXZ328219:GXZ328225 HHV328219:HHV328225 HRR328219:HRR328225 IBN328219:IBN328225 ILJ328219:ILJ328225 IVF328219:IVF328225 JFB328219:JFB328225 JOX328219:JOX328225 JYT328219:JYT328225 KIP328219:KIP328225 KSL328219:KSL328225 LCH328219:LCH328225 LMD328219:LMD328225 LVZ328219:LVZ328225 MFV328219:MFV328225 MPR328219:MPR328225 MZN328219:MZN328225 NJJ328219:NJJ328225 NTF328219:NTF328225 ODB328219:ODB328225 OMX328219:OMX328225 OWT328219:OWT328225 PGP328219:PGP328225 PQL328219:PQL328225 QAH328219:QAH328225 QKD328219:QKD328225 QTZ328219:QTZ328225 RDV328219:RDV328225 RNR328219:RNR328225 RXN328219:RXN328225 SHJ328219:SHJ328225 SRF328219:SRF328225 TBB328219:TBB328225 TKX328219:TKX328225 TUT328219:TUT328225 UEP328219:UEP328225 UOL328219:UOL328225 UYH328219:UYH328225 VID328219:VID328225 VRZ328219:VRZ328225 WBV328219:WBV328225 WLR328219:WLR328225 WVN328219:WVN328225 H393755:I393761 JB393755:JB393761 SX393755:SX393761 ACT393755:ACT393761 AMP393755:AMP393761 AWL393755:AWL393761 BGH393755:BGH393761 BQD393755:BQD393761 BZZ393755:BZZ393761 CJV393755:CJV393761 CTR393755:CTR393761 DDN393755:DDN393761 DNJ393755:DNJ393761 DXF393755:DXF393761 EHB393755:EHB393761 EQX393755:EQX393761 FAT393755:FAT393761 FKP393755:FKP393761 FUL393755:FUL393761 GEH393755:GEH393761 GOD393755:GOD393761 GXZ393755:GXZ393761 HHV393755:HHV393761 HRR393755:HRR393761 IBN393755:IBN393761 ILJ393755:ILJ393761 IVF393755:IVF393761 JFB393755:JFB393761 JOX393755:JOX393761 JYT393755:JYT393761 KIP393755:KIP393761 KSL393755:KSL393761 LCH393755:LCH393761 LMD393755:LMD393761 LVZ393755:LVZ393761 MFV393755:MFV393761 MPR393755:MPR393761 MZN393755:MZN393761 NJJ393755:NJJ393761 NTF393755:NTF393761 ODB393755:ODB393761 OMX393755:OMX393761 OWT393755:OWT393761 PGP393755:PGP393761 PQL393755:PQL393761 QAH393755:QAH393761 QKD393755:QKD393761 QTZ393755:QTZ393761 RDV393755:RDV393761 RNR393755:RNR393761 RXN393755:RXN393761 SHJ393755:SHJ393761 SRF393755:SRF393761 TBB393755:TBB393761 TKX393755:TKX393761 TUT393755:TUT393761 UEP393755:UEP393761 UOL393755:UOL393761 UYH393755:UYH393761 VID393755:VID393761 VRZ393755:VRZ393761 WBV393755:WBV393761 WLR393755:WLR393761 WVN393755:WVN393761 H459291:I459297 JB459291:JB459297 SX459291:SX459297 ACT459291:ACT459297 AMP459291:AMP459297 AWL459291:AWL459297 BGH459291:BGH459297 BQD459291:BQD459297 BZZ459291:BZZ459297 CJV459291:CJV459297 CTR459291:CTR459297 DDN459291:DDN459297 DNJ459291:DNJ459297 DXF459291:DXF459297 EHB459291:EHB459297 EQX459291:EQX459297 FAT459291:FAT459297 FKP459291:FKP459297 FUL459291:FUL459297 GEH459291:GEH459297 GOD459291:GOD459297 GXZ459291:GXZ459297 HHV459291:HHV459297 HRR459291:HRR459297 IBN459291:IBN459297 ILJ459291:ILJ459297 IVF459291:IVF459297 JFB459291:JFB459297 JOX459291:JOX459297 JYT459291:JYT459297 KIP459291:KIP459297 KSL459291:KSL459297 LCH459291:LCH459297 LMD459291:LMD459297 LVZ459291:LVZ459297 MFV459291:MFV459297 MPR459291:MPR459297 MZN459291:MZN459297 NJJ459291:NJJ459297 NTF459291:NTF459297 ODB459291:ODB459297 OMX459291:OMX459297 OWT459291:OWT459297 PGP459291:PGP459297 PQL459291:PQL459297 QAH459291:QAH459297 QKD459291:QKD459297 QTZ459291:QTZ459297 RDV459291:RDV459297 RNR459291:RNR459297 RXN459291:RXN459297 SHJ459291:SHJ459297 SRF459291:SRF459297 TBB459291:TBB459297 TKX459291:TKX459297 TUT459291:TUT459297 UEP459291:UEP459297 UOL459291:UOL459297 UYH459291:UYH459297 VID459291:VID459297 VRZ459291:VRZ459297 WBV459291:WBV459297 WLR459291:WLR459297 WVN459291:WVN459297 H524827:I524833 JB524827:JB524833 SX524827:SX524833 ACT524827:ACT524833 AMP524827:AMP524833 AWL524827:AWL524833 BGH524827:BGH524833 BQD524827:BQD524833 BZZ524827:BZZ524833 CJV524827:CJV524833 CTR524827:CTR524833 DDN524827:DDN524833 DNJ524827:DNJ524833 DXF524827:DXF524833 EHB524827:EHB524833 EQX524827:EQX524833 FAT524827:FAT524833 FKP524827:FKP524833 FUL524827:FUL524833 GEH524827:GEH524833 GOD524827:GOD524833 GXZ524827:GXZ524833 HHV524827:HHV524833 HRR524827:HRR524833 IBN524827:IBN524833 ILJ524827:ILJ524833 IVF524827:IVF524833 JFB524827:JFB524833 JOX524827:JOX524833 JYT524827:JYT524833 KIP524827:KIP524833 KSL524827:KSL524833 LCH524827:LCH524833 LMD524827:LMD524833 LVZ524827:LVZ524833 MFV524827:MFV524833 MPR524827:MPR524833 MZN524827:MZN524833 NJJ524827:NJJ524833 NTF524827:NTF524833 ODB524827:ODB524833 OMX524827:OMX524833 OWT524827:OWT524833 PGP524827:PGP524833 PQL524827:PQL524833 QAH524827:QAH524833 QKD524827:QKD524833 QTZ524827:QTZ524833 RDV524827:RDV524833 RNR524827:RNR524833 RXN524827:RXN524833 SHJ524827:SHJ524833 SRF524827:SRF524833 TBB524827:TBB524833 TKX524827:TKX524833 TUT524827:TUT524833 UEP524827:UEP524833 UOL524827:UOL524833 UYH524827:UYH524833 VID524827:VID524833 VRZ524827:VRZ524833 WBV524827:WBV524833 WLR524827:WLR524833 WVN524827:WVN524833 H590363:I590369 JB590363:JB590369 SX590363:SX590369 ACT590363:ACT590369 AMP590363:AMP590369 AWL590363:AWL590369 BGH590363:BGH590369 BQD590363:BQD590369 BZZ590363:BZZ590369 CJV590363:CJV590369 CTR590363:CTR590369 DDN590363:DDN590369 DNJ590363:DNJ590369 DXF590363:DXF590369 EHB590363:EHB590369 EQX590363:EQX590369 FAT590363:FAT590369 FKP590363:FKP590369 FUL590363:FUL590369 GEH590363:GEH590369 GOD590363:GOD590369 GXZ590363:GXZ590369 HHV590363:HHV590369 HRR590363:HRR590369 IBN590363:IBN590369 ILJ590363:ILJ590369 IVF590363:IVF590369 JFB590363:JFB590369 JOX590363:JOX590369 JYT590363:JYT590369 KIP590363:KIP590369 KSL590363:KSL590369 LCH590363:LCH590369 LMD590363:LMD590369 LVZ590363:LVZ590369 MFV590363:MFV590369 MPR590363:MPR590369 MZN590363:MZN590369 NJJ590363:NJJ590369 NTF590363:NTF590369 ODB590363:ODB590369 OMX590363:OMX590369 OWT590363:OWT590369 PGP590363:PGP590369 PQL590363:PQL590369 QAH590363:QAH590369 QKD590363:QKD590369 QTZ590363:QTZ590369 RDV590363:RDV590369 RNR590363:RNR590369 RXN590363:RXN590369 SHJ590363:SHJ590369 SRF590363:SRF590369 TBB590363:TBB590369 TKX590363:TKX590369 TUT590363:TUT590369 UEP590363:UEP590369 UOL590363:UOL590369 UYH590363:UYH590369 VID590363:VID590369 VRZ590363:VRZ590369 WBV590363:WBV590369 WLR590363:WLR590369 WVN590363:WVN590369 H655899:I655905 JB655899:JB655905 SX655899:SX655905 ACT655899:ACT655905 AMP655899:AMP655905 AWL655899:AWL655905 BGH655899:BGH655905 BQD655899:BQD655905 BZZ655899:BZZ655905 CJV655899:CJV655905 CTR655899:CTR655905 DDN655899:DDN655905 DNJ655899:DNJ655905 DXF655899:DXF655905 EHB655899:EHB655905 EQX655899:EQX655905 FAT655899:FAT655905 FKP655899:FKP655905 FUL655899:FUL655905 GEH655899:GEH655905 GOD655899:GOD655905 GXZ655899:GXZ655905 HHV655899:HHV655905 HRR655899:HRR655905 IBN655899:IBN655905 ILJ655899:ILJ655905 IVF655899:IVF655905 JFB655899:JFB655905 JOX655899:JOX655905 JYT655899:JYT655905 KIP655899:KIP655905 KSL655899:KSL655905 LCH655899:LCH655905 LMD655899:LMD655905 LVZ655899:LVZ655905 MFV655899:MFV655905 MPR655899:MPR655905 MZN655899:MZN655905 NJJ655899:NJJ655905 NTF655899:NTF655905 ODB655899:ODB655905 OMX655899:OMX655905 OWT655899:OWT655905 PGP655899:PGP655905 PQL655899:PQL655905 QAH655899:QAH655905 QKD655899:QKD655905 QTZ655899:QTZ655905 RDV655899:RDV655905 RNR655899:RNR655905 RXN655899:RXN655905 SHJ655899:SHJ655905 SRF655899:SRF655905 TBB655899:TBB655905 TKX655899:TKX655905 TUT655899:TUT655905 UEP655899:UEP655905 UOL655899:UOL655905 UYH655899:UYH655905 VID655899:VID655905 VRZ655899:VRZ655905 WBV655899:WBV655905 WLR655899:WLR655905 WVN655899:WVN655905 H721435:I721441 JB721435:JB721441 SX721435:SX721441 ACT721435:ACT721441 AMP721435:AMP721441 AWL721435:AWL721441 BGH721435:BGH721441 BQD721435:BQD721441 BZZ721435:BZZ721441 CJV721435:CJV721441 CTR721435:CTR721441 DDN721435:DDN721441 DNJ721435:DNJ721441 DXF721435:DXF721441 EHB721435:EHB721441 EQX721435:EQX721441 FAT721435:FAT721441 FKP721435:FKP721441 FUL721435:FUL721441 GEH721435:GEH721441 GOD721435:GOD721441 GXZ721435:GXZ721441 HHV721435:HHV721441 HRR721435:HRR721441 IBN721435:IBN721441 ILJ721435:ILJ721441 IVF721435:IVF721441 JFB721435:JFB721441 JOX721435:JOX721441 JYT721435:JYT721441 KIP721435:KIP721441 KSL721435:KSL721441 LCH721435:LCH721441 LMD721435:LMD721441 LVZ721435:LVZ721441 MFV721435:MFV721441 MPR721435:MPR721441 MZN721435:MZN721441 NJJ721435:NJJ721441 NTF721435:NTF721441 ODB721435:ODB721441 OMX721435:OMX721441 OWT721435:OWT721441 PGP721435:PGP721441 PQL721435:PQL721441 QAH721435:QAH721441 QKD721435:QKD721441 QTZ721435:QTZ721441 RDV721435:RDV721441 RNR721435:RNR721441 RXN721435:RXN721441 SHJ721435:SHJ721441 SRF721435:SRF721441 TBB721435:TBB721441 TKX721435:TKX721441 TUT721435:TUT721441 UEP721435:UEP721441 UOL721435:UOL721441 UYH721435:UYH721441 VID721435:VID721441 VRZ721435:VRZ721441 WBV721435:WBV721441 WLR721435:WLR721441 WVN721435:WVN721441 H786971:I786977 JB786971:JB786977 SX786971:SX786977 ACT786971:ACT786977 AMP786971:AMP786977 AWL786971:AWL786977 BGH786971:BGH786977 BQD786971:BQD786977 BZZ786971:BZZ786977 CJV786971:CJV786977 CTR786971:CTR786977 DDN786971:DDN786977 DNJ786971:DNJ786977 DXF786971:DXF786977 EHB786971:EHB786977 EQX786971:EQX786977 FAT786971:FAT786977 FKP786971:FKP786977 FUL786971:FUL786977 GEH786971:GEH786977 GOD786971:GOD786977 GXZ786971:GXZ786977 HHV786971:HHV786977 HRR786971:HRR786977 IBN786971:IBN786977 ILJ786971:ILJ786977 IVF786971:IVF786977 JFB786971:JFB786977 JOX786971:JOX786977 JYT786971:JYT786977 KIP786971:KIP786977 KSL786971:KSL786977 LCH786971:LCH786977 LMD786971:LMD786977 LVZ786971:LVZ786977 MFV786971:MFV786977 MPR786971:MPR786977 MZN786971:MZN786977 NJJ786971:NJJ786977 NTF786971:NTF786977 ODB786971:ODB786977 OMX786971:OMX786977 OWT786971:OWT786977 PGP786971:PGP786977 PQL786971:PQL786977 QAH786971:QAH786977 QKD786971:QKD786977 QTZ786971:QTZ786977 RDV786971:RDV786977 RNR786971:RNR786977 RXN786971:RXN786977 SHJ786971:SHJ786977 SRF786971:SRF786977 TBB786971:TBB786977 TKX786971:TKX786977 TUT786971:TUT786977 UEP786971:UEP786977 UOL786971:UOL786977 UYH786971:UYH786977 VID786971:VID786977 VRZ786971:VRZ786977 WBV786971:WBV786977 WLR786971:WLR786977 WVN786971:WVN786977 H852507:I852513 JB852507:JB852513 SX852507:SX852513 ACT852507:ACT852513 AMP852507:AMP852513 AWL852507:AWL852513 BGH852507:BGH852513 BQD852507:BQD852513 BZZ852507:BZZ852513 CJV852507:CJV852513 CTR852507:CTR852513 DDN852507:DDN852513 DNJ852507:DNJ852513 DXF852507:DXF852513 EHB852507:EHB852513 EQX852507:EQX852513 FAT852507:FAT852513 FKP852507:FKP852513 FUL852507:FUL852513 GEH852507:GEH852513 GOD852507:GOD852513 GXZ852507:GXZ852513 HHV852507:HHV852513 HRR852507:HRR852513 IBN852507:IBN852513 ILJ852507:ILJ852513 IVF852507:IVF852513 JFB852507:JFB852513 JOX852507:JOX852513 JYT852507:JYT852513 KIP852507:KIP852513 KSL852507:KSL852513 LCH852507:LCH852513 LMD852507:LMD852513 LVZ852507:LVZ852513 MFV852507:MFV852513 MPR852507:MPR852513 MZN852507:MZN852513 NJJ852507:NJJ852513 NTF852507:NTF852513 ODB852507:ODB852513 OMX852507:OMX852513 OWT852507:OWT852513 PGP852507:PGP852513 PQL852507:PQL852513 QAH852507:QAH852513 QKD852507:QKD852513 QTZ852507:QTZ852513 RDV852507:RDV852513 RNR852507:RNR852513 RXN852507:RXN852513 SHJ852507:SHJ852513 SRF852507:SRF852513 TBB852507:TBB852513 TKX852507:TKX852513 TUT852507:TUT852513 UEP852507:UEP852513 UOL852507:UOL852513 UYH852507:UYH852513 VID852507:VID852513 VRZ852507:VRZ852513 WBV852507:WBV852513 WLR852507:WLR852513 WVN852507:WVN852513 H918043:I918049 JB918043:JB918049 SX918043:SX918049 ACT918043:ACT918049 AMP918043:AMP918049 AWL918043:AWL918049 BGH918043:BGH918049 BQD918043:BQD918049 BZZ918043:BZZ918049 CJV918043:CJV918049 CTR918043:CTR918049 DDN918043:DDN918049 DNJ918043:DNJ918049 DXF918043:DXF918049 EHB918043:EHB918049 EQX918043:EQX918049 FAT918043:FAT918049 FKP918043:FKP918049 FUL918043:FUL918049 GEH918043:GEH918049 GOD918043:GOD918049 GXZ918043:GXZ918049 HHV918043:HHV918049 HRR918043:HRR918049 IBN918043:IBN918049 ILJ918043:ILJ918049 IVF918043:IVF918049 JFB918043:JFB918049 JOX918043:JOX918049 JYT918043:JYT918049 KIP918043:KIP918049 KSL918043:KSL918049 LCH918043:LCH918049 LMD918043:LMD918049 LVZ918043:LVZ918049 MFV918043:MFV918049 MPR918043:MPR918049 MZN918043:MZN918049 NJJ918043:NJJ918049 NTF918043:NTF918049 ODB918043:ODB918049 OMX918043:OMX918049 OWT918043:OWT918049 PGP918043:PGP918049 PQL918043:PQL918049 QAH918043:QAH918049 QKD918043:QKD918049 QTZ918043:QTZ918049 RDV918043:RDV918049 RNR918043:RNR918049 RXN918043:RXN918049 SHJ918043:SHJ918049 SRF918043:SRF918049 TBB918043:TBB918049 TKX918043:TKX918049 TUT918043:TUT918049 UEP918043:UEP918049 UOL918043:UOL918049 UYH918043:UYH918049 VID918043:VID918049 VRZ918043:VRZ918049 WBV918043:WBV918049 WLR918043:WLR918049 WVN918043:WVN918049 H983579:I983585 JB983579:JB983585 SX983579:SX983585 ACT983579:ACT983585 AMP983579:AMP983585 AWL983579:AWL983585 BGH983579:BGH983585 BQD983579:BQD983585 BZZ983579:BZZ983585 CJV983579:CJV983585 CTR983579:CTR983585 DDN983579:DDN983585 DNJ983579:DNJ983585 DXF983579:DXF983585 EHB983579:EHB983585 EQX983579:EQX983585 FAT983579:FAT983585 FKP983579:FKP983585 FUL983579:FUL983585 GEH983579:GEH983585 GOD983579:GOD983585 GXZ983579:GXZ983585 HHV983579:HHV983585 HRR983579:HRR983585 IBN983579:IBN983585 ILJ983579:ILJ983585 IVF983579:IVF983585 JFB983579:JFB983585 JOX983579:JOX983585 JYT983579:JYT983585 KIP983579:KIP983585 KSL983579:KSL983585 LCH983579:LCH983585 LMD983579:LMD983585 LVZ983579:LVZ983585 MFV983579:MFV983585 MPR983579:MPR983585 MZN983579:MZN983585 NJJ983579:NJJ983585 NTF983579:NTF983585 ODB983579:ODB983585 OMX983579:OMX983585 OWT983579:OWT983585 PGP983579:PGP983585 PQL983579:PQL983585 QAH983579:QAH983585 QKD983579:QKD983585 QTZ983579:QTZ983585 RDV983579:RDV983585 RNR983579:RNR983585 RXN983579:RXN983585 SHJ983579:SHJ983585 SRF983579:SRF983585 TBB983579:TBB983585 TKX983579:TKX983585 TUT983579:TUT983585 UEP983579:UEP983585 UOL983579:UOL983585 UYH983579:UYH983585 VID983579:VID983585 VRZ983579:VRZ983585 WBV983579:WBV983585 WLR983579:WLR983585 WVN983579:WVN983585 H66083:I66092 JB66083:JB66092 SX66083:SX66092 ACT66083:ACT66092 AMP66083:AMP66092 AWL66083:AWL66092 BGH66083:BGH66092 BQD66083:BQD66092 BZZ66083:BZZ66092 CJV66083:CJV66092 CTR66083:CTR66092 DDN66083:DDN66092 DNJ66083:DNJ66092 DXF66083:DXF66092 EHB66083:EHB66092 EQX66083:EQX66092 FAT66083:FAT66092 FKP66083:FKP66092 FUL66083:FUL66092 GEH66083:GEH66092 GOD66083:GOD66092 GXZ66083:GXZ66092 HHV66083:HHV66092 HRR66083:HRR66092 IBN66083:IBN66092 ILJ66083:ILJ66092 IVF66083:IVF66092 JFB66083:JFB66092 JOX66083:JOX66092 JYT66083:JYT66092 KIP66083:KIP66092 KSL66083:KSL66092 LCH66083:LCH66092 LMD66083:LMD66092 LVZ66083:LVZ66092 MFV66083:MFV66092 MPR66083:MPR66092 MZN66083:MZN66092 NJJ66083:NJJ66092 NTF66083:NTF66092 ODB66083:ODB66092 OMX66083:OMX66092 OWT66083:OWT66092 PGP66083:PGP66092 PQL66083:PQL66092 QAH66083:QAH66092 QKD66083:QKD66092 QTZ66083:QTZ66092 RDV66083:RDV66092 RNR66083:RNR66092 RXN66083:RXN66092 SHJ66083:SHJ66092 SRF66083:SRF66092 TBB66083:TBB66092 TKX66083:TKX66092 TUT66083:TUT66092 UEP66083:UEP66092 UOL66083:UOL66092 UYH66083:UYH66092 VID66083:VID66092 VRZ66083:VRZ66092 WBV66083:WBV66092 WLR66083:WLR66092 WVN66083:WVN66092 H131619:I131628 JB131619:JB131628 SX131619:SX131628 ACT131619:ACT131628 AMP131619:AMP131628 AWL131619:AWL131628 BGH131619:BGH131628 BQD131619:BQD131628 BZZ131619:BZZ131628 CJV131619:CJV131628 CTR131619:CTR131628 DDN131619:DDN131628 DNJ131619:DNJ131628 DXF131619:DXF131628 EHB131619:EHB131628 EQX131619:EQX131628 FAT131619:FAT131628 FKP131619:FKP131628 FUL131619:FUL131628 GEH131619:GEH131628 GOD131619:GOD131628 GXZ131619:GXZ131628 HHV131619:HHV131628 HRR131619:HRR131628 IBN131619:IBN131628 ILJ131619:ILJ131628 IVF131619:IVF131628 JFB131619:JFB131628 JOX131619:JOX131628 JYT131619:JYT131628 KIP131619:KIP131628 KSL131619:KSL131628 LCH131619:LCH131628 LMD131619:LMD131628 LVZ131619:LVZ131628 MFV131619:MFV131628 MPR131619:MPR131628 MZN131619:MZN131628 NJJ131619:NJJ131628 NTF131619:NTF131628 ODB131619:ODB131628 OMX131619:OMX131628 OWT131619:OWT131628 PGP131619:PGP131628 PQL131619:PQL131628 QAH131619:QAH131628 QKD131619:QKD131628 QTZ131619:QTZ131628 RDV131619:RDV131628 RNR131619:RNR131628 RXN131619:RXN131628 SHJ131619:SHJ131628 SRF131619:SRF131628 TBB131619:TBB131628 TKX131619:TKX131628 TUT131619:TUT131628 UEP131619:UEP131628 UOL131619:UOL131628 UYH131619:UYH131628 VID131619:VID131628 VRZ131619:VRZ131628 WBV131619:WBV131628 WLR131619:WLR131628 WVN131619:WVN131628 H197155:I197164 JB197155:JB197164 SX197155:SX197164 ACT197155:ACT197164 AMP197155:AMP197164 AWL197155:AWL197164 BGH197155:BGH197164 BQD197155:BQD197164 BZZ197155:BZZ197164 CJV197155:CJV197164 CTR197155:CTR197164 DDN197155:DDN197164 DNJ197155:DNJ197164 DXF197155:DXF197164 EHB197155:EHB197164 EQX197155:EQX197164 FAT197155:FAT197164 FKP197155:FKP197164 FUL197155:FUL197164 GEH197155:GEH197164 GOD197155:GOD197164 GXZ197155:GXZ197164 HHV197155:HHV197164 HRR197155:HRR197164 IBN197155:IBN197164 ILJ197155:ILJ197164 IVF197155:IVF197164 JFB197155:JFB197164 JOX197155:JOX197164 JYT197155:JYT197164 KIP197155:KIP197164 KSL197155:KSL197164 LCH197155:LCH197164 LMD197155:LMD197164 LVZ197155:LVZ197164 MFV197155:MFV197164 MPR197155:MPR197164 MZN197155:MZN197164 NJJ197155:NJJ197164 NTF197155:NTF197164 ODB197155:ODB197164 OMX197155:OMX197164 OWT197155:OWT197164 PGP197155:PGP197164 PQL197155:PQL197164 QAH197155:QAH197164 QKD197155:QKD197164 QTZ197155:QTZ197164 RDV197155:RDV197164 RNR197155:RNR197164 RXN197155:RXN197164 SHJ197155:SHJ197164 SRF197155:SRF197164 TBB197155:TBB197164 TKX197155:TKX197164 TUT197155:TUT197164 UEP197155:UEP197164 UOL197155:UOL197164 UYH197155:UYH197164 VID197155:VID197164 VRZ197155:VRZ197164 WBV197155:WBV197164 WLR197155:WLR197164 WVN197155:WVN197164 H262691:I262700 JB262691:JB262700 SX262691:SX262700 ACT262691:ACT262700 AMP262691:AMP262700 AWL262691:AWL262700 BGH262691:BGH262700 BQD262691:BQD262700 BZZ262691:BZZ262700 CJV262691:CJV262700 CTR262691:CTR262700 DDN262691:DDN262700 DNJ262691:DNJ262700 DXF262691:DXF262700 EHB262691:EHB262700 EQX262691:EQX262700 FAT262691:FAT262700 FKP262691:FKP262700 FUL262691:FUL262700 GEH262691:GEH262700 GOD262691:GOD262700 GXZ262691:GXZ262700 HHV262691:HHV262700 HRR262691:HRR262700 IBN262691:IBN262700 ILJ262691:ILJ262700 IVF262691:IVF262700 JFB262691:JFB262700 JOX262691:JOX262700 JYT262691:JYT262700 KIP262691:KIP262700 KSL262691:KSL262700 LCH262691:LCH262700 LMD262691:LMD262700 LVZ262691:LVZ262700 MFV262691:MFV262700 MPR262691:MPR262700 MZN262691:MZN262700 NJJ262691:NJJ262700 NTF262691:NTF262700 ODB262691:ODB262700 OMX262691:OMX262700 OWT262691:OWT262700 PGP262691:PGP262700 PQL262691:PQL262700 QAH262691:QAH262700 QKD262691:QKD262700 QTZ262691:QTZ262700 RDV262691:RDV262700 RNR262691:RNR262700 RXN262691:RXN262700 SHJ262691:SHJ262700 SRF262691:SRF262700 TBB262691:TBB262700 TKX262691:TKX262700 TUT262691:TUT262700 UEP262691:UEP262700 UOL262691:UOL262700 UYH262691:UYH262700 VID262691:VID262700 VRZ262691:VRZ262700 WBV262691:WBV262700 WLR262691:WLR262700 WVN262691:WVN262700 H328227:I328236 JB328227:JB328236 SX328227:SX328236 ACT328227:ACT328236 AMP328227:AMP328236 AWL328227:AWL328236 BGH328227:BGH328236 BQD328227:BQD328236 BZZ328227:BZZ328236 CJV328227:CJV328236 CTR328227:CTR328236 DDN328227:DDN328236 DNJ328227:DNJ328236 DXF328227:DXF328236 EHB328227:EHB328236 EQX328227:EQX328236 FAT328227:FAT328236 FKP328227:FKP328236 FUL328227:FUL328236 GEH328227:GEH328236 GOD328227:GOD328236 GXZ328227:GXZ328236 HHV328227:HHV328236 HRR328227:HRR328236 IBN328227:IBN328236 ILJ328227:ILJ328236 IVF328227:IVF328236 JFB328227:JFB328236 JOX328227:JOX328236 JYT328227:JYT328236 KIP328227:KIP328236 KSL328227:KSL328236 LCH328227:LCH328236 LMD328227:LMD328236 LVZ328227:LVZ328236 MFV328227:MFV328236 MPR328227:MPR328236 MZN328227:MZN328236 NJJ328227:NJJ328236 NTF328227:NTF328236 ODB328227:ODB328236 OMX328227:OMX328236 OWT328227:OWT328236 PGP328227:PGP328236 PQL328227:PQL328236 QAH328227:QAH328236 QKD328227:QKD328236 QTZ328227:QTZ328236 RDV328227:RDV328236 RNR328227:RNR328236 RXN328227:RXN328236 SHJ328227:SHJ328236 SRF328227:SRF328236 TBB328227:TBB328236 TKX328227:TKX328236 TUT328227:TUT328236 UEP328227:UEP328236 UOL328227:UOL328236 UYH328227:UYH328236 VID328227:VID328236 VRZ328227:VRZ328236 WBV328227:WBV328236 WLR328227:WLR328236 WVN328227:WVN328236 H393763:I393772 JB393763:JB393772 SX393763:SX393772 ACT393763:ACT393772 AMP393763:AMP393772 AWL393763:AWL393772 BGH393763:BGH393772 BQD393763:BQD393772 BZZ393763:BZZ393772 CJV393763:CJV393772 CTR393763:CTR393772 DDN393763:DDN393772 DNJ393763:DNJ393772 DXF393763:DXF393772 EHB393763:EHB393772 EQX393763:EQX393772 FAT393763:FAT393772 FKP393763:FKP393772 FUL393763:FUL393772 GEH393763:GEH393772 GOD393763:GOD393772 GXZ393763:GXZ393772 HHV393763:HHV393772 HRR393763:HRR393772 IBN393763:IBN393772 ILJ393763:ILJ393772 IVF393763:IVF393772 JFB393763:JFB393772 JOX393763:JOX393772 JYT393763:JYT393772 KIP393763:KIP393772 KSL393763:KSL393772 LCH393763:LCH393772 LMD393763:LMD393772 LVZ393763:LVZ393772 MFV393763:MFV393772 MPR393763:MPR393772 MZN393763:MZN393772 NJJ393763:NJJ393772 NTF393763:NTF393772 ODB393763:ODB393772 OMX393763:OMX393772 OWT393763:OWT393772 PGP393763:PGP393772 PQL393763:PQL393772 QAH393763:QAH393772 QKD393763:QKD393772 QTZ393763:QTZ393772 RDV393763:RDV393772 RNR393763:RNR393772 RXN393763:RXN393772 SHJ393763:SHJ393772 SRF393763:SRF393772 TBB393763:TBB393772 TKX393763:TKX393772 TUT393763:TUT393772 UEP393763:UEP393772 UOL393763:UOL393772 UYH393763:UYH393772 VID393763:VID393772 VRZ393763:VRZ393772 WBV393763:WBV393772 WLR393763:WLR393772 WVN393763:WVN393772 H459299:I459308 JB459299:JB459308 SX459299:SX459308 ACT459299:ACT459308 AMP459299:AMP459308 AWL459299:AWL459308 BGH459299:BGH459308 BQD459299:BQD459308 BZZ459299:BZZ459308 CJV459299:CJV459308 CTR459299:CTR459308 DDN459299:DDN459308 DNJ459299:DNJ459308 DXF459299:DXF459308 EHB459299:EHB459308 EQX459299:EQX459308 FAT459299:FAT459308 FKP459299:FKP459308 FUL459299:FUL459308 GEH459299:GEH459308 GOD459299:GOD459308 GXZ459299:GXZ459308 HHV459299:HHV459308 HRR459299:HRR459308 IBN459299:IBN459308 ILJ459299:ILJ459308 IVF459299:IVF459308 JFB459299:JFB459308 JOX459299:JOX459308 JYT459299:JYT459308 KIP459299:KIP459308 KSL459299:KSL459308 LCH459299:LCH459308 LMD459299:LMD459308 LVZ459299:LVZ459308 MFV459299:MFV459308 MPR459299:MPR459308 MZN459299:MZN459308 NJJ459299:NJJ459308 NTF459299:NTF459308 ODB459299:ODB459308 OMX459299:OMX459308 OWT459299:OWT459308 PGP459299:PGP459308 PQL459299:PQL459308 QAH459299:QAH459308 QKD459299:QKD459308 QTZ459299:QTZ459308 RDV459299:RDV459308 RNR459299:RNR459308 RXN459299:RXN459308 SHJ459299:SHJ459308 SRF459299:SRF459308 TBB459299:TBB459308 TKX459299:TKX459308 TUT459299:TUT459308 UEP459299:UEP459308 UOL459299:UOL459308 UYH459299:UYH459308 VID459299:VID459308 VRZ459299:VRZ459308 WBV459299:WBV459308 WLR459299:WLR459308 WVN459299:WVN459308 H524835:I524844 JB524835:JB524844 SX524835:SX524844 ACT524835:ACT524844 AMP524835:AMP524844 AWL524835:AWL524844 BGH524835:BGH524844 BQD524835:BQD524844 BZZ524835:BZZ524844 CJV524835:CJV524844 CTR524835:CTR524844 DDN524835:DDN524844 DNJ524835:DNJ524844 DXF524835:DXF524844 EHB524835:EHB524844 EQX524835:EQX524844 FAT524835:FAT524844 FKP524835:FKP524844 FUL524835:FUL524844 GEH524835:GEH524844 GOD524835:GOD524844 GXZ524835:GXZ524844 HHV524835:HHV524844 HRR524835:HRR524844 IBN524835:IBN524844 ILJ524835:ILJ524844 IVF524835:IVF524844 JFB524835:JFB524844 JOX524835:JOX524844 JYT524835:JYT524844 KIP524835:KIP524844 KSL524835:KSL524844 LCH524835:LCH524844 LMD524835:LMD524844 LVZ524835:LVZ524844 MFV524835:MFV524844 MPR524835:MPR524844 MZN524835:MZN524844 NJJ524835:NJJ524844 NTF524835:NTF524844 ODB524835:ODB524844 OMX524835:OMX524844 OWT524835:OWT524844 PGP524835:PGP524844 PQL524835:PQL524844 QAH524835:QAH524844 QKD524835:QKD524844 QTZ524835:QTZ524844 RDV524835:RDV524844 RNR524835:RNR524844 RXN524835:RXN524844 SHJ524835:SHJ524844 SRF524835:SRF524844 TBB524835:TBB524844 TKX524835:TKX524844 TUT524835:TUT524844 UEP524835:UEP524844 UOL524835:UOL524844 UYH524835:UYH524844 VID524835:VID524844 VRZ524835:VRZ524844 WBV524835:WBV524844 WLR524835:WLR524844 WVN524835:WVN524844 H590371:I590380 JB590371:JB590380 SX590371:SX590380 ACT590371:ACT590380 AMP590371:AMP590380 AWL590371:AWL590380 BGH590371:BGH590380 BQD590371:BQD590380 BZZ590371:BZZ590380 CJV590371:CJV590380 CTR590371:CTR590380 DDN590371:DDN590380 DNJ590371:DNJ590380 DXF590371:DXF590380 EHB590371:EHB590380 EQX590371:EQX590380 FAT590371:FAT590380 FKP590371:FKP590380 FUL590371:FUL590380 GEH590371:GEH590380 GOD590371:GOD590380 GXZ590371:GXZ590380 HHV590371:HHV590380 HRR590371:HRR590380 IBN590371:IBN590380 ILJ590371:ILJ590380 IVF590371:IVF590380 JFB590371:JFB590380 JOX590371:JOX590380 JYT590371:JYT590380 KIP590371:KIP590380 KSL590371:KSL590380 LCH590371:LCH590380 LMD590371:LMD590380 LVZ590371:LVZ590380 MFV590371:MFV590380 MPR590371:MPR590380 MZN590371:MZN590380 NJJ590371:NJJ590380 NTF590371:NTF590380 ODB590371:ODB590380 OMX590371:OMX590380 OWT590371:OWT590380 PGP590371:PGP590380 PQL590371:PQL590380 QAH590371:QAH590380 QKD590371:QKD590380 QTZ590371:QTZ590380 RDV590371:RDV590380 RNR590371:RNR590380 RXN590371:RXN590380 SHJ590371:SHJ590380 SRF590371:SRF590380 TBB590371:TBB590380 TKX590371:TKX590380 TUT590371:TUT590380 UEP590371:UEP590380 UOL590371:UOL590380 UYH590371:UYH590380 VID590371:VID590380 VRZ590371:VRZ590380 WBV590371:WBV590380 WLR590371:WLR590380 WVN590371:WVN590380 H655907:I655916 JB655907:JB655916 SX655907:SX655916 ACT655907:ACT655916 AMP655907:AMP655916 AWL655907:AWL655916 BGH655907:BGH655916 BQD655907:BQD655916 BZZ655907:BZZ655916 CJV655907:CJV655916 CTR655907:CTR655916 DDN655907:DDN655916 DNJ655907:DNJ655916 DXF655907:DXF655916 EHB655907:EHB655916 EQX655907:EQX655916 FAT655907:FAT655916 FKP655907:FKP655916 FUL655907:FUL655916 GEH655907:GEH655916 GOD655907:GOD655916 GXZ655907:GXZ655916 HHV655907:HHV655916 HRR655907:HRR655916 IBN655907:IBN655916 ILJ655907:ILJ655916 IVF655907:IVF655916 JFB655907:JFB655916 JOX655907:JOX655916 JYT655907:JYT655916 KIP655907:KIP655916 KSL655907:KSL655916 LCH655907:LCH655916 LMD655907:LMD655916 LVZ655907:LVZ655916 MFV655907:MFV655916 MPR655907:MPR655916 MZN655907:MZN655916 NJJ655907:NJJ655916 NTF655907:NTF655916 ODB655907:ODB655916 OMX655907:OMX655916 OWT655907:OWT655916 PGP655907:PGP655916 PQL655907:PQL655916 QAH655907:QAH655916 QKD655907:QKD655916 QTZ655907:QTZ655916 RDV655907:RDV655916 RNR655907:RNR655916 RXN655907:RXN655916 SHJ655907:SHJ655916 SRF655907:SRF655916 TBB655907:TBB655916 TKX655907:TKX655916 TUT655907:TUT655916 UEP655907:UEP655916 UOL655907:UOL655916 UYH655907:UYH655916 VID655907:VID655916 VRZ655907:VRZ655916 WBV655907:WBV655916 WLR655907:WLR655916 WVN655907:WVN655916 H721443:I721452 JB721443:JB721452 SX721443:SX721452 ACT721443:ACT721452 AMP721443:AMP721452 AWL721443:AWL721452 BGH721443:BGH721452 BQD721443:BQD721452 BZZ721443:BZZ721452 CJV721443:CJV721452 CTR721443:CTR721452 DDN721443:DDN721452 DNJ721443:DNJ721452 DXF721443:DXF721452 EHB721443:EHB721452 EQX721443:EQX721452 FAT721443:FAT721452 FKP721443:FKP721452 FUL721443:FUL721452 GEH721443:GEH721452 GOD721443:GOD721452 GXZ721443:GXZ721452 HHV721443:HHV721452 HRR721443:HRR721452 IBN721443:IBN721452 ILJ721443:ILJ721452 IVF721443:IVF721452 JFB721443:JFB721452 JOX721443:JOX721452 JYT721443:JYT721452 KIP721443:KIP721452 KSL721443:KSL721452 LCH721443:LCH721452 LMD721443:LMD721452 LVZ721443:LVZ721452 MFV721443:MFV721452 MPR721443:MPR721452 MZN721443:MZN721452 NJJ721443:NJJ721452 NTF721443:NTF721452 ODB721443:ODB721452 OMX721443:OMX721452 OWT721443:OWT721452 PGP721443:PGP721452 PQL721443:PQL721452 QAH721443:QAH721452 QKD721443:QKD721452 QTZ721443:QTZ721452 RDV721443:RDV721452 RNR721443:RNR721452 RXN721443:RXN721452 SHJ721443:SHJ721452 SRF721443:SRF721452 TBB721443:TBB721452 TKX721443:TKX721452 TUT721443:TUT721452 UEP721443:UEP721452 UOL721443:UOL721452 UYH721443:UYH721452 VID721443:VID721452 VRZ721443:VRZ721452 WBV721443:WBV721452 WLR721443:WLR721452 WVN721443:WVN721452 H786979:I786988 JB786979:JB786988 SX786979:SX786988 ACT786979:ACT786988 AMP786979:AMP786988 AWL786979:AWL786988 BGH786979:BGH786988 BQD786979:BQD786988 BZZ786979:BZZ786988 CJV786979:CJV786988 CTR786979:CTR786988 DDN786979:DDN786988 DNJ786979:DNJ786988 DXF786979:DXF786988 EHB786979:EHB786988 EQX786979:EQX786988 FAT786979:FAT786988 FKP786979:FKP786988 FUL786979:FUL786988 GEH786979:GEH786988 GOD786979:GOD786988 GXZ786979:GXZ786988 HHV786979:HHV786988 HRR786979:HRR786988 IBN786979:IBN786988 ILJ786979:ILJ786988 IVF786979:IVF786988 JFB786979:JFB786988 JOX786979:JOX786988 JYT786979:JYT786988 KIP786979:KIP786988 KSL786979:KSL786988 LCH786979:LCH786988 LMD786979:LMD786988 LVZ786979:LVZ786988 MFV786979:MFV786988 MPR786979:MPR786988 MZN786979:MZN786988 NJJ786979:NJJ786988 NTF786979:NTF786988 ODB786979:ODB786988 OMX786979:OMX786988 OWT786979:OWT786988 PGP786979:PGP786988 PQL786979:PQL786988 QAH786979:QAH786988 QKD786979:QKD786988 QTZ786979:QTZ786988 RDV786979:RDV786988 RNR786979:RNR786988 RXN786979:RXN786988 SHJ786979:SHJ786988 SRF786979:SRF786988 TBB786979:TBB786988 TKX786979:TKX786988 TUT786979:TUT786988 UEP786979:UEP786988 UOL786979:UOL786988 UYH786979:UYH786988 VID786979:VID786988 VRZ786979:VRZ786988 WBV786979:WBV786988 WLR786979:WLR786988 WVN786979:WVN786988 H852515:I852524 JB852515:JB852524 SX852515:SX852524 ACT852515:ACT852524 AMP852515:AMP852524 AWL852515:AWL852524 BGH852515:BGH852524 BQD852515:BQD852524 BZZ852515:BZZ852524 CJV852515:CJV852524 CTR852515:CTR852524 DDN852515:DDN852524 DNJ852515:DNJ852524 DXF852515:DXF852524 EHB852515:EHB852524 EQX852515:EQX852524 FAT852515:FAT852524 FKP852515:FKP852524 FUL852515:FUL852524 GEH852515:GEH852524 GOD852515:GOD852524 GXZ852515:GXZ852524 HHV852515:HHV852524 HRR852515:HRR852524 IBN852515:IBN852524 ILJ852515:ILJ852524 IVF852515:IVF852524 JFB852515:JFB852524 JOX852515:JOX852524 JYT852515:JYT852524 KIP852515:KIP852524 KSL852515:KSL852524 LCH852515:LCH852524 LMD852515:LMD852524 LVZ852515:LVZ852524 MFV852515:MFV852524 MPR852515:MPR852524 MZN852515:MZN852524 NJJ852515:NJJ852524 NTF852515:NTF852524 ODB852515:ODB852524 OMX852515:OMX852524 OWT852515:OWT852524 PGP852515:PGP852524 PQL852515:PQL852524 QAH852515:QAH852524 QKD852515:QKD852524 QTZ852515:QTZ852524 RDV852515:RDV852524 RNR852515:RNR852524 RXN852515:RXN852524 SHJ852515:SHJ852524 SRF852515:SRF852524 TBB852515:TBB852524 TKX852515:TKX852524 TUT852515:TUT852524 UEP852515:UEP852524 UOL852515:UOL852524 UYH852515:UYH852524 VID852515:VID852524 VRZ852515:VRZ852524 WBV852515:WBV852524 WLR852515:WLR852524 WVN852515:WVN852524 H918051:I918060 JB918051:JB918060 SX918051:SX918060 ACT918051:ACT918060 AMP918051:AMP918060 AWL918051:AWL918060 BGH918051:BGH918060 BQD918051:BQD918060 BZZ918051:BZZ918060 CJV918051:CJV918060 CTR918051:CTR918060 DDN918051:DDN918060 DNJ918051:DNJ918060 DXF918051:DXF918060 EHB918051:EHB918060 EQX918051:EQX918060 FAT918051:FAT918060 FKP918051:FKP918060 FUL918051:FUL918060 GEH918051:GEH918060 GOD918051:GOD918060 GXZ918051:GXZ918060 HHV918051:HHV918060 HRR918051:HRR918060 IBN918051:IBN918060 ILJ918051:ILJ918060 IVF918051:IVF918060 JFB918051:JFB918060 JOX918051:JOX918060 JYT918051:JYT918060 KIP918051:KIP918060 KSL918051:KSL918060 LCH918051:LCH918060 LMD918051:LMD918060 LVZ918051:LVZ918060 MFV918051:MFV918060 MPR918051:MPR918060 MZN918051:MZN918060 NJJ918051:NJJ918060 NTF918051:NTF918060 ODB918051:ODB918060 OMX918051:OMX918060 OWT918051:OWT918060 PGP918051:PGP918060 PQL918051:PQL918060 QAH918051:QAH918060 QKD918051:QKD918060 QTZ918051:QTZ918060 RDV918051:RDV918060 RNR918051:RNR918060 RXN918051:RXN918060 SHJ918051:SHJ918060 SRF918051:SRF918060 TBB918051:TBB918060 TKX918051:TKX918060 TUT918051:TUT918060 UEP918051:UEP918060 UOL918051:UOL918060 UYH918051:UYH918060 VID918051:VID918060 VRZ918051:VRZ918060 WBV918051:WBV918060 WLR918051:WLR918060 WVN918051:WVN918060 H983587:I983596 JB983587:JB983596 SX983587:SX983596 ACT983587:ACT983596 AMP983587:AMP983596 AWL983587:AWL983596 BGH983587:BGH983596 BQD983587:BQD983596 BZZ983587:BZZ983596 CJV983587:CJV983596 CTR983587:CTR983596 DDN983587:DDN983596 DNJ983587:DNJ983596 DXF983587:DXF983596 EHB983587:EHB983596 EQX983587:EQX983596 FAT983587:FAT983596 FKP983587:FKP983596 FUL983587:FUL983596 GEH983587:GEH983596 GOD983587:GOD983596 GXZ983587:GXZ983596 HHV983587:HHV983596 HRR983587:HRR983596 IBN983587:IBN983596 ILJ983587:ILJ983596 IVF983587:IVF983596 JFB983587:JFB983596 JOX983587:JOX983596 JYT983587:JYT983596 KIP983587:KIP983596 KSL983587:KSL983596 LCH983587:LCH983596 LMD983587:LMD983596 LVZ983587:LVZ983596 MFV983587:MFV983596 MPR983587:MPR983596 MZN983587:MZN983596 NJJ983587:NJJ983596 NTF983587:NTF983596 ODB983587:ODB983596 OMX983587:OMX983596 OWT983587:OWT983596 PGP983587:PGP983596 PQL983587:PQL983596 QAH983587:QAH983596 QKD983587:QKD983596 QTZ983587:QTZ983596 RDV983587:RDV983596 RNR983587:RNR983596 RXN983587:RXN983596 SHJ983587:SHJ983596 SRF983587:SRF983596 TBB983587:TBB983596 TKX983587:TKX983596 TUT983587:TUT983596 UEP983587:UEP983596 UOL983587:UOL983596 UYH983587:UYH983596 VID983587:VID983596 VRZ983587:VRZ983596 WBV983587:WBV983596 WLR983587:WLR983596 WVN983587:WVN983596" xr:uid="{00000000-0002-0000-0C00-000004000000}">
      <formula1>-9.99999999999999E+26</formula1>
      <formula2>9.99999999999999E+31</formula2>
    </dataValidation>
    <dataValidation type="decimal" allowBlank="1" showInputMessage="1" showErrorMessage="1" error="Digite solo valores" prompt="Digite valor positivo si es Credito_x000a_Digite con signo negavito si es debito" sqref="H65803:I65819 JB65803:JB65819 SX65803:SX65819 ACT65803:ACT65819 AMP65803:AMP65819 AWL65803:AWL65819 BGH65803:BGH65819 BQD65803:BQD65819 BZZ65803:BZZ65819 CJV65803:CJV65819 CTR65803:CTR65819 DDN65803:DDN65819 DNJ65803:DNJ65819 DXF65803:DXF65819 EHB65803:EHB65819 EQX65803:EQX65819 FAT65803:FAT65819 FKP65803:FKP65819 FUL65803:FUL65819 GEH65803:GEH65819 GOD65803:GOD65819 GXZ65803:GXZ65819 HHV65803:HHV65819 HRR65803:HRR65819 IBN65803:IBN65819 ILJ65803:ILJ65819 IVF65803:IVF65819 JFB65803:JFB65819 JOX65803:JOX65819 JYT65803:JYT65819 KIP65803:KIP65819 KSL65803:KSL65819 LCH65803:LCH65819 LMD65803:LMD65819 LVZ65803:LVZ65819 MFV65803:MFV65819 MPR65803:MPR65819 MZN65803:MZN65819 NJJ65803:NJJ65819 NTF65803:NTF65819 ODB65803:ODB65819 OMX65803:OMX65819 OWT65803:OWT65819 PGP65803:PGP65819 PQL65803:PQL65819 QAH65803:QAH65819 QKD65803:QKD65819 QTZ65803:QTZ65819 RDV65803:RDV65819 RNR65803:RNR65819 RXN65803:RXN65819 SHJ65803:SHJ65819 SRF65803:SRF65819 TBB65803:TBB65819 TKX65803:TKX65819 TUT65803:TUT65819 UEP65803:UEP65819 UOL65803:UOL65819 UYH65803:UYH65819 VID65803:VID65819 VRZ65803:VRZ65819 WBV65803:WBV65819 WLR65803:WLR65819 WVN65803:WVN65819 H131339:I131355 JB131339:JB131355 SX131339:SX131355 ACT131339:ACT131355 AMP131339:AMP131355 AWL131339:AWL131355 BGH131339:BGH131355 BQD131339:BQD131355 BZZ131339:BZZ131355 CJV131339:CJV131355 CTR131339:CTR131355 DDN131339:DDN131355 DNJ131339:DNJ131355 DXF131339:DXF131355 EHB131339:EHB131355 EQX131339:EQX131355 FAT131339:FAT131355 FKP131339:FKP131355 FUL131339:FUL131355 GEH131339:GEH131355 GOD131339:GOD131355 GXZ131339:GXZ131355 HHV131339:HHV131355 HRR131339:HRR131355 IBN131339:IBN131355 ILJ131339:ILJ131355 IVF131339:IVF131355 JFB131339:JFB131355 JOX131339:JOX131355 JYT131339:JYT131355 KIP131339:KIP131355 KSL131339:KSL131355 LCH131339:LCH131355 LMD131339:LMD131355 LVZ131339:LVZ131355 MFV131339:MFV131355 MPR131339:MPR131355 MZN131339:MZN131355 NJJ131339:NJJ131355 NTF131339:NTF131355 ODB131339:ODB131355 OMX131339:OMX131355 OWT131339:OWT131355 PGP131339:PGP131355 PQL131339:PQL131355 QAH131339:QAH131355 QKD131339:QKD131355 QTZ131339:QTZ131355 RDV131339:RDV131355 RNR131339:RNR131355 RXN131339:RXN131355 SHJ131339:SHJ131355 SRF131339:SRF131355 TBB131339:TBB131355 TKX131339:TKX131355 TUT131339:TUT131355 UEP131339:UEP131355 UOL131339:UOL131355 UYH131339:UYH131355 VID131339:VID131355 VRZ131339:VRZ131355 WBV131339:WBV131355 WLR131339:WLR131355 WVN131339:WVN131355 H196875:I196891 JB196875:JB196891 SX196875:SX196891 ACT196875:ACT196891 AMP196875:AMP196891 AWL196875:AWL196891 BGH196875:BGH196891 BQD196875:BQD196891 BZZ196875:BZZ196891 CJV196875:CJV196891 CTR196875:CTR196891 DDN196875:DDN196891 DNJ196875:DNJ196891 DXF196875:DXF196891 EHB196875:EHB196891 EQX196875:EQX196891 FAT196875:FAT196891 FKP196875:FKP196891 FUL196875:FUL196891 GEH196875:GEH196891 GOD196875:GOD196891 GXZ196875:GXZ196891 HHV196875:HHV196891 HRR196875:HRR196891 IBN196875:IBN196891 ILJ196875:ILJ196891 IVF196875:IVF196891 JFB196875:JFB196891 JOX196875:JOX196891 JYT196875:JYT196891 KIP196875:KIP196891 KSL196875:KSL196891 LCH196875:LCH196891 LMD196875:LMD196891 LVZ196875:LVZ196891 MFV196875:MFV196891 MPR196875:MPR196891 MZN196875:MZN196891 NJJ196875:NJJ196891 NTF196875:NTF196891 ODB196875:ODB196891 OMX196875:OMX196891 OWT196875:OWT196891 PGP196875:PGP196891 PQL196875:PQL196891 QAH196875:QAH196891 QKD196875:QKD196891 QTZ196875:QTZ196891 RDV196875:RDV196891 RNR196875:RNR196891 RXN196875:RXN196891 SHJ196875:SHJ196891 SRF196875:SRF196891 TBB196875:TBB196891 TKX196875:TKX196891 TUT196875:TUT196891 UEP196875:UEP196891 UOL196875:UOL196891 UYH196875:UYH196891 VID196875:VID196891 VRZ196875:VRZ196891 WBV196875:WBV196891 WLR196875:WLR196891 WVN196875:WVN196891 H262411:I262427 JB262411:JB262427 SX262411:SX262427 ACT262411:ACT262427 AMP262411:AMP262427 AWL262411:AWL262427 BGH262411:BGH262427 BQD262411:BQD262427 BZZ262411:BZZ262427 CJV262411:CJV262427 CTR262411:CTR262427 DDN262411:DDN262427 DNJ262411:DNJ262427 DXF262411:DXF262427 EHB262411:EHB262427 EQX262411:EQX262427 FAT262411:FAT262427 FKP262411:FKP262427 FUL262411:FUL262427 GEH262411:GEH262427 GOD262411:GOD262427 GXZ262411:GXZ262427 HHV262411:HHV262427 HRR262411:HRR262427 IBN262411:IBN262427 ILJ262411:ILJ262427 IVF262411:IVF262427 JFB262411:JFB262427 JOX262411:JOX262427 JYT262411:JYT262427 KIP262411:KIP262427 KSL262411:KSL262427 LCH262411:LCH262427 LMD262411:LMD262427 LVZ262411:LVZ262427 MFV262411:MFV262427 MPR262411:MPR262427 MZN262411:MZN262427 NJJ262411:NJJ262427 NTF262411:NTF262427 ODB262411:ODB262427 OMX262411:OMX262427 OWT262411:OWT262427 PGP262411:PGP262427 PQL262411:PQL262427 QAH262411:QAH262427 QKD262411:QKD262427 QTZ262411:QTZ262427 RDV262411:RDV262427 RNR262411:RNR262427 RXN262411:RXN262427 SHJ262411:SHJ262427 SRF262411:SRF262427 TBB262411:TBB262427 TKX262411:TKX262427 TUT262411:TUT262427 UEP262411:UEP262427 UOL262411:UOL262427 UYH262411:UYH262427 VID262411:VID262427 VRZ262411:VRZ262427 WBV262411:WBV262427 WLR262411:WLR262427 WVN262411:WVN262427 H327947:I327963 JB327947:JB327963 SX327947:SX327963 ACT327947:ACT327963 AMP327947:AMP327963 AWL327947:AWL327963 BGH327947:BGH327963 BQD327947:BQD327963 BZZ327947:BZZ327963 CJV327947:CJV327963 CTR327947:CTR327963 DDN327947:DDN327963 DNJ327947:DNJ327963 DXF327947:DXF327963 EHB327947:EHB327963 EQX327947:EQX327963 FAT327947:FAT327963 FKP327947:FKP327963 FUL327947:FUL327963 GEH327947:GEH327963 GOD327947:GOD327963 GXZ327947:GXZ327963 HHV327947:HHV327963 HRR327947:HRR327963 IBN327947:IBN327963 ILJ327947:ILJ327963 IVF327947:IVF327963 JFB327947:JFB327963 JOX327947:JOX327963 JYT327947:JYT327963 KIP327947:KIP327963 KSL327947:KSL327963 LCH327947:LCH327963 LMD327947:LMD327963 LVZ327947:LVZ327963 MFV327947:MFV327963 MPR327947:MPR327963 MZN327947:MZN327963 NJJ327947:NJJ327963 NTF327947:NTF327963 ODB327947:ODB327963 OMX327947:OMX327963 OWT327947:OWT327963 PGP327947:PGP327963 PQL327947:PQL327963 QAH327947:QAH327963 QKD327947:QKD327963 QTZ327947:QTZ327963 RDV327947:RDV327963 RNR327947:RNR327963 RXN327947:RXN327963 SHJ327947:SHJ327963 SRF327947:SRF327963 TBB327947:TBB327963 TKX327947:TKX327963 TUT327947:TUT327963 UEP327947:UEP327963 UOL327947:UOL327963 UYH327947:UYH327963 VID327947:VID327963 VRZ327947:VRZ327963 WBV327947:WBV327963 WLR327947:WLR327963 WVN327947:WVN327963 H393483:I393499 JB393483:JB393499 SX393483:SX393499 ACT393483:ACT393499 AMP393483:AMP393499 AWL393483:AWL393499 BGH393483:BGH393499 BQD393483:BQD393499 BZZ393483:BZZ393499 CJV393483:CJV393499 CTR393483:CTR393499 DDN393483:DDN393499 DNJ393483:DNJ393499 DXF393483:DXF393499 EHB393483:EHB393499 EQX393483:EQX393499 FAT393483:FAT393499 FKP393483:FKP393499 FUL393483:FUL393499 GEH393483:GEH393499 GOD393483:GOD393499 GXZ393483:GXZ393499 HHV393483:HHV393499 HRR393483:HRR393499 IBN393483:IBN393499 ILJ393483:ILJ393499 IVF393483:IVF393499 JFB393483:JFB393499 JOX393483:JOX393499 JYT393483:JYT393499 KIP393483:KIP393499 KSL393483:KSL393499 LCH393483:LCH393499 LMD393483:LMD393499 LVZ393483:LVZ393499 MFV393483:MFV393499 MPR393483:MPR393499 MZN393483:MZN393499 NJJ393483:NJJ393499 NTF393483:NTF393499 ODB393483:ODB393499 OMX393483:OMX393499 OWT393483:OWT393499 PGP393483:PGP393499 PQL393483:PQL393499 QAH393483:QAH393499 QKD393483:QKD393499 QTZ393483:QTZ393499 RDV393483:RDV393499 RNR393483:RNR393499 RXN393483:RXN393499 SHJ393483:SHJ393499 SRF393483:SRF393499 TBB393483:TBB393499 TKX393483:TKX393499 TUT393483:TUT393499 UEP393483:UEP393499 UOL393483:UOL393499 UYH393483:UYH393499 VID393483:VID393499 VRZ393483:VRZ393499 WBV393483:WBV393499 WLR393483:WLR393499 WVN393483:WVN393499 H459019:I459035 JB459019:JB459035 SX459019:SX459035 ACT459019:ACT459035 AMP459019:AMP459035 AWL459019:AWL459035 BGH459019:BGH459035 BQD459019:BQD459035 BZZ459019:BZZ459035 CJV459019:CJV459035 CTR459019:CTR459035 DDN459019:DDN459035 DNJ459019:DNJ459035 DXF459019:DXF459035 EHB459019:EHB459035 EQX459019:EQX459035 FAT459019:FAT459035 FKP459019:FKP459035 FUL459019:FUL459035 GEH459019:GEH459035 GOD459019:GOD459035 GXZ459019:GXZ459035 HHV459019:HHV459035 HRR459019:HRR459035 IBN459019:IBN459035 ILJ459019:ILJ459035 IVF459019:IVF459035 JFB459019:JFB459035 JOX459019:JOX459035 JYT459019:JYT459035 KIP459019:KIP459035 KSL459019:KSL459035 LCH459019:LCH459035 LMD459019:LMD459035 LVZ459019:LVZ459035 MFV459019:MFV459035 MPR459019:MPR459035 MZN459019:MZN459035 NJJ459019:NJJ459035 NTF459019:NTF459035 ODB459019:ODB459035 OMX459019:OMX459035 OWT459019:OWT459035 PGP459019:PGP459035 PQL459019:PQL459035 QAH459019:QAH459035 QKD459019:QKD459035 QTZ459019:QTZ459035 RDV459019:RDV459035 RNR459019:RNR459035 RXN459019:RXN459035 SHJ459019:SHJ459035 SRF459019:SRF459035 TBB459019:TBB459035 TKX459019:TKX459035 TUT459019:TUT459035 UEP459019:UEP459035 UOL459019:UOL459035 UYH459019:UYH459035 VID459019:VID459035 VRZ459019:VRZ459035 WBV459019:WBV459035 WLR459019:WLR459035 WVN459019:WVN459035 H524555:I524571 JB524555:JB524571 SX524555:SX524571 ACT524555:ACT524571 AMP524555:AMP524571 AWL524555:AWL524571 BGH524555:BGH524571 BQD524555:BQD524571 BZZ524555:BZZ524571 CJV524555:CJV524571 CTR524555:CTR524571 DDN524555:DDN524571 DNJ524555:DNJ524571 DXF524555:DXF524571 EHB524555:EHB524571 EQX524555:EQX524571 FAT524555:FAT524571 FKP524555:FKP524571 FUL524555:FUL524571 GEH524555:GEH524571 GOD524555:GOD524571 GXZ524555:GXZ524571 HHV524555:HHV524571 HRR524555:HRR524571 IBN524555:IBN524571 ILJ524555:ILJ524571 IVF524555:IVF524571 JFB524555:JFB524571 JOX524555:JOX524571 JYT524555:JYT524571 KIP524555:KIP524571 KSL524555:KSL524571 LCH524555:LCH524571 LMD524555:LMD524571 LVZ524555:LVZ524571 MFV524555:MFV524571 MPR524555:MPR524571 MZN524555:MZN524571 NJJ524555:NJJ524571 NTF524555:NTF524571 ODB524555:ODB524571 OMX524555:OMX524571 OWT524555:OWT524571 PGP524555:PGP524571 PQL524555:PQL524571 QAH524555:QAH524571 QKD524555:QKD524571 QTZ524555:QTZ524571 RDV524555:RDV524571 RNR524555:RNR524571 RXN524555:RXN524571 SHJ524555:SHJ524571 SRF524555:SRF524571 TBB524555:TBB524571 TKX524555:TKX524571 TUT524555:TUT524571 UEP524555:UEP524571 UOL524555:UOL524571 UYH524555:UYH524571 VID524555:VID524571 VRZ524555:VRZ524571 WBV524555:WBV524571 WLR524555:WLR524571 WVN524555:WVN524571 H590091:I590107 JB590091:JB590107 SX590091:SX590107 ACT590091:ACT590107 AMP590091:AMP590107 AWL590091:AWL590107 BGH590091:BGH590107 BQD590091:BQD590107 BZZ590091:BZZ590107 CJV590091:CJV590107 CTR590091:CTR590107 DDN590091:DDN590107 DNJ590091:DNJ590107 DXF590091:DXF590107 EHB590091:EHB590107 EQX590091:EQX590107 FAT590091:FAT590107 FKP590091:FKP590107 FUL590091:FUL590107 GEH590091:GEH590107 GOD590091:GOD590107 GXZ590091:GXZ590107 HHV590091:HHV590107 HRR590091:HRR590107 IBN590091:IBN590107 ILJ590091:ILJ590107 IVF590091:IVF590107 JFB590091:JFB590107 JOX590091:JOX590107 JYT590091:JYT590107 KIP590091:KIP590107 KSL590091:KSL590107 LCH590091:LCH590107 LMD590091:LMD590107 LVZ590091:LVZ590107 MFV590091:MFV590107 MPR590091:MPR590107 MZN590091:MZN590107 NJJ590091:NJJ590107 NTF590091:NTF590107 ODB590091:ODB590107 OMX590091:OMX590107 OWT590091:OWT590107 PGP590091:PGP590107 PQL590091:PQL590107 QAH590091:QAH590107 QKD590091:QKD590107 QTZ590091:QTZ590107 RDV590091:RDV590107 RNR590091:RNR590107 RXN590091:RXN590107 SHJ590091:SHJ590107 SRF590091:SRF590107 TBB590091:TBB590107 TKX590091:TKX590107 TUT590091:TUT590107 UEP590091:UEP590107 UOL590091:UOL590107 UYH590091:UYH590107 VID590091:VID590107 VRZ590091:VRZ590107 WBV590091:WBV590107 WLR590091:WLR590107 WVN590091:WVN590107 H655627:I655643 JB655627:JB655643 SX655627:SX655643 ACT655627:ACT655643 AMP655627:AMP655643 AWL655627:AWL655643 BGH655627:BGH655643 BQD655627:BQD655643 BZZ655627:BZZ655643 CJV655627:CJV655643 CTR655627:CTR655643 DDN655627:DDN655643 DNJ655627:DNJ655643 DXF655627:DXF655643 EHB655627:EHB655643 EQX655627:EQX655643 FAT655627:FAT655643 FKP655627:FKP655643 FUL655627:FUL655643 GEH655627:GEH655643 GOD655627:GOD655643 GXZ655627:GXZ655643 HHV655627:HHV655643 HRR655627:HRR655643 IBN655627:IBN655643 ILJ655627:ILJ655643 IVF655627:IVF655643 JFB655627:JFB655643 JOX655627:JOX655643 JYT655627:JYT655643 KIP655627:KIP655643 KSL655627:KSL655643 LCH655627:LCH655643 LMD655627:LMD655643 LVZ655627:LVZ655643 MFV655627:MFV655643 MPR655627:MPR655643 MZN655627:MZN655643 NJJ655627:NJJ655643 NTF655627:NTF655643 ODB655627:ODB655643 OMX655627:OMX655643 OWT655627:OWT655643 PGP655627:PGP655643 PQL655627:PQL655643 QAH655627:QAH655643 QKD655627:QKD655643 QTZ655627:QTZ655643 RDV655627:RDV655643 RNR655627:RNR655643 RXN655627:RXN655643 SHJ655627:SHJ655643 SRF655627:SRF655643 TBB655627:TBB655643 TKX655627:TKX655643 TUT655627:TUT655643 UEP655627:UEP655643 UOL655627:UOL655643 UYH655627:UYH655643 VID655627:VID655643 VRZ655627:VRZ655643 WBV655627:WBV655643 WLR655627:WLR655643 WVN655627:WVN655643 H721163:I721179 JB721163:JB721179 SX721163:SX721179 ACT721163:ACT721179 AMP721163:AMP721179 AWL721163:AWL721179 BGH721163:BGH721179 BQD721163:BQD721179 BZZ721163:BZZ721179 CJV721163:CJV721179 CTR721163:CTR721179 DDN721163:DDN721179 DNJ721163:DNJ721179 DXF721163:DXF721179 EHB721163:EHB721179 EQX721163:EQX721179 FAT721163:FAT721179 FKP721163:FKP721179 FUL721163:FUL721179 GEH721163:GEH721179 GOD721163:GOD721179 GXZ721163:GXZ721179 HHV721163:HHV721179 HRR721163:HRR721179 IBN721163:IBN721179 ILJ721163:ILJ721179 IVF721163:IVF721179 JFB721163:JFB721179 JOX721163:JOX721179 JYT721163:JYT721179 KIP721163:KIP721179 KSL721163:KSL721179 LCH721163:LCH721179 LMD721163:LMD721179 LVZ721163:LVZ721179 MFV721163:MFV721179 MPR721163:MPR721179 MZN721163:MZN721179 NJJ721163:NJJ721179 NTF721163:NTF721179 ODB721163:ODB721179 OMX721163:OMX721179 OWT721163:OWT721179 PGP721163:PGP721179 PQL721163:PQL721179 QAH721163:QAH721179 QKD721163:QKD721179 QTZ721163:QTZ721179 RDV721163:RDV721179 RNR721163:RNR721179 RXN721163:RXN721179 SHJ721163:SHJ721179 SRF721163:SRF721179 TBB721163:TBB721179 TKX721163:TKX721179 TUT721163:TUT721179 UEP721163:UEP721179 UOL721163:UOL721179 UYH721163:UYH721179 VID721163:VID721179 VRZ721163:VRZ721179 WBV721163:WBV721179 WLR721163:WLR721179 WVN721163:WVN721179 H786699:I786715 JB786699:JB786715 SX786699:SX786715 ACT786699:ACT786715 AMP786699:AMP786715 AWL786699:AWL786715 BGH786699:BGH786715 BQD786699:BQD786715 BZZ786699:BZZ786715 CJV786699:CJV786715 CTR786699:CTR786715 DDN786699:DDN786715 DNJ786699:DNJ786715 DXF786699:DXF786715 EHB786699:EHB786715 EQX786699:EQX786715 FAT786699:FAT786715 FKP786699:FKP786715 FUL786699:FUL786715 GEH786699:GEH786715 GOD786699:GOD786715 GXZ786699:GXZ786715 HHV786699:HHV786715 HRR786699:HRR786715 IBN786699:IBN786715 ILJ786699:ILJ786715 IVF786699:IVF786715 JFB786699:JFB786715 JOX786699:JOX786715 JYT786699:JYT786715 KIP786699:KIP786715 KSL786699:KSL786715 LCH786699:LCH786715 LMD786699:LMD786715 LVZ786699:LVZ786715 MFV786699:MFV786715 MPR786699:MPR786715 MZN786699:MZN786715 NJJ786699:NJJ786715 NTF786699:NTF786715 ODB786699:ODB786715 OMX786699:OMX786715 OWT786699:OWT786715 PGP786699:PGP786715 PQL786699:PQL786715 QAH786699:QAH786715 QKD786699:QKD786715 QTZ786699:QTZ786715 RDV786699:RDV786715 RNR786699:RNR786715 RXN786699:RXN786715 SHJ786699:SHJ786715 SRF786699:SRF786715 TBB786699:TBB786715 TKX786699:TKX786715 TUT786699:TUT786715 UEP786699:UEP786715 UOL786699:UOL786715 UYH786699:UYH786715 VID786699:VID786715 VRZ786699:VRZ786715 WBV786699:WBV786715 WLR786699:WLR786715 WVN786699:WVN786715 H852235:I852251 JB852235:JB852251 SX852235:SX852251 ACT852235:ACT852251 AMP852235:AMP852251 AWL852235:AWL852251 BGH852235:BGH852251 BQD852235:BQD852251 BZZ852235:BZZ852251 CJV852235:CJV852251 CTR852235:CTR852251 DDN852235:DDN852251 DNJ852235:DNJ852251 DXF852235:DXF852251 EHB852235:EHB852251 EQX852235:EQX852251 FAT852235:FAT852251 FKP852235:FKP852251 FUL852235:FUL852251 GEH852235:GEH852251 GOD852235:GOD852251 GXZ852235:GXZ852251 HHV852235:HHV852251 HRR852235:HRR852251 IBN852235:IBN852251 ILJ852235:ILJ852251 IVF852235:IVF852251 JFB852235:JFB852251 JOX852235:JOX852251 JYT852235:JYT852251 KIP852235:KIP852251 KSL852235:KSL852251 LCH852235:LCH852251 LMD852235:LMD852251 LVZ852235:LVZ852251 MFV852235:MFV852251 MPR852235:MPR852251 MZN852235:MZN852251 NJJ852235:NJJ852251 NTF852235:NTF852251 ODB852235:ODB852251 OMX852235:OMX852251 OWT852235:OWT852251 PGP852235:PGP852251 PQL852235:PQL852251 QAH852235:QAH852251 QKD852235:QKD852251 QTZ852235:QTZ852251 RDV852235:RDV852251 RNR852235:RNR852251 RXN852235:RXN852251 SHJ852235:SHJ852251 SRF852235:SRF852251 TBB852235:TBB852251 TKX852235:TKX852251 TUT852235:TUT852251 UEP852235:UEP852251 UOL852235:UOL852251 UYH852235:UYH852251 VID852235:VID852251 VRZ852235:VRZ852251 WBV852235:WBV852251 WLR852235:WLR852251 WVN852235:WVN852251 H917771:I917787 JB917771:JB917787 SX917771:SX917787 ACT917771:ACT917787 AMP917771:AMP917787 AWL917771:AWL917787 BGH917771:BGH917787 BQD917771:BQD917787 BZZ917771:BZZ917787 CJV917771:CJV917787 CTR917771:CTR917787 DDN917771:DDN917787 DNJ917771:DNJ917787 DXF917771:DXF917787 EHB917771:EHB917787 EQX917771:EQX917787 FAT917771:FAT917787 FKP917771:FKP917787 FUL917771:FUL917787 GEH917771:GEH917787 GOD917771:GOD917787 GXZ917771:GXZ917787 HHV917771:HHV917787 HRR917771:HRR917787 IBN917771:IBN917787 ILJ917771:ILJ917787 IVF917771:IVF917787 JFB917771:JFB917787 JOX917771:JOX917787 JYT917771:JYT917787 KIP917771:KIP917787 KSL917771:KSL917787 LCH917771:LCH917787 LMD917771:LMD917787 LVZ917771:LVZ917787 MFV917771:MFV917787 MPR917771:MPR917787 MZN917771:MZN917787 NJJ917771:NJJ917787 NTF917771:NTF917787 ODB917771:ODB917787 OMX917771:OMX917787 OWT917771:OWT917787 PGP917771:PGP917787 PQL917771:PQL917787 QAH917771:QAH917787 QKD917771:QKD917787 QTZ917771:QTZ917787 RDV917771:RDV917787 RNR917771:RNR917787 RXN917771:RXN917787 SHJ917771:SHJ917787 SRF917771:SRF917787 TBB917771:TBB917787 TKX917771:TKX917787 TUT917771:TUT917787 UEP917771:UEP917787 UOL917771:UOL917787 UYH917771:UYH917787 VID917771:VID917787 VRZ917771:VRZ917787 WBV917771:WBV917787 WLR917771:WLR917787 WVN917771:WVN917787 H983307:I983323 JB983307:JB983323 SX983307:SX983323 ACT983307:ACT983323 AMP983307:AMP983323 AWL983307:AWL983323 BGH983307:BGH983323 BQD983307:BQD983323 BZZ983307:BZZ983323 CJV983307:CJV983323 CTR983307:CTR983323 DDN983307:DDN983323 DNJ983307:DNJ983323 DXF983307:DXF983323 EHB983307:EHB983323 EQX983307:EQX983323 FAT983307:FAT983323 FKP983307:FKP983323 FUL983307:FUL983323 GEH983307:GEH983323 GOD983307:GOD983323 GXZ983307:GXZ983323 HHV983307:HHV983323 HRR983307:HRR983323 IBN983307:IBN983323 ILJ983307:ILJ983323 IVF983307:IVF983323 JFB983307:JFB983323 JOX983307:JOX983323 JYT983307:JYT983323 KIP983307:KIP983323 KSL983307:KSL983323 LCH983307:LCH983323 LMD983307:LMD983323 LVZ983307:LVZ983323 MFV983307:MFV983323 MPR983307:MPR983323 MZN983307:MZN983323 NJJ983307:NJJ983323 NTF983307:NTF983323 ODB983307:ODB983323 OMX983307:OMX983323 OWT983307:OWT983323 PGP983307:PGP983323 PQL983307:PQL983323 QAH983307:QAH983323 QKD983307:QKD983323 QTZ983307:QTZ983323 RDV983307:RDV983323 RNR983307:RNR983323 RXN983307:RXN983323 SHJ983307:SHJ983323 SRF983307:SRF983323 TBB983307:TBB983323 TKX983307:TKX983323 TUT983307:TUT983323 UEP983307:UEP983323 UOL983307:UOL983323 UYH983307:UYH983323 VID983307:VID983323 VRZ983307:VRZ983323 WBV983307:WBV983323 WLR983307:WLR983323 WVN983307:WVN983323 H65785:I65801 JB65785:JB65801 SX65785:SX65801 ACT65785:ACT65801 AMP65785:AMP65801 AWL65785:AWL65801 BGH65785:BGH65801 BQD65785:BQD65801 BZZ65785:BZZ65801 CJV65785:CJV65801 CTR65785:CTR65801 DDN65785:DDN65801 DNJ65785:DNJ65801 DXF65785:DXF65801 EHB65785:EHB65801 EQX65785:EQX65801 FAT65785:FAT65801 FKP65785:FKP65801 FUL65785:FUL65801 GEH65785:GEH65801 GOD65785:GOD65801 GXZ65785:GXZ65801 HHV65785:HHV65801 HRR65785:HRR65801 IBN65785:IBN65801 ILJ65785:ILJ65801 IVF65785:IVF65801 JFB65785:JFB65801 JOX65785:JOX65801 JYT65785:JYT65801 KIP65785:KIP65801 KSL65785:KSL65801 LCH65785:LCH65801 LMD65785:LMD65801 LVZ65785:LVZ65801 MFV65785:MFV65801 MPR65785:MPR65801 MZN65785:MZN65801 NJJ65785:NJJ65801 NTF65785:NTF65801 ODB65785:ODB65801 OMX65785:OMX65801 OWT65785:OWT65801 PGP65785:PGP65801 PQL65785:PQL65801 QAH65785:QAH65801 QKD65785:QKD65801 QTZ65785:QTZ65801 RDV65785:RDV65801 RNR65785:RNR65801 RXN65785:RXN65801 SHJ65785:SHJ65801 SRF65785:SRF65801 TBB65785:TBB65801 TKX65785:TKX65801 TUT65785:TUT65801 UEP65785:UEP65801 UOL65785:UOL65801 UYH65785:UYH65801 VID65785:VID65801 VRZ65785:VRZ65801 WBV65785:WBV65801 WLR65785:WLR65801 WVN65785:WVN65801 H131321:I131337 JB131321:JB131337 SX131321:SX131337 ACT131321:ACT131337 AMP131321:AMP131337 AWL131321:AWL131337 BGH131321:BGH131337 BQD131321:BQD131337 BZZ131321:BZZ131337 CJV131321:CJV131337 CTR131321:CTR131337 DDN131321:DDN131337 DNJ131321:DNJ131337 DXF131321:DXF131337 EHB131321:EHB131337 EQX131321:EQX131337 FAT131321:FAT131337 FKP131321:FKP131337 FUL131321:FUL131337 GEH131321:GEH131337 GOD131321:GOD131337 GXZ131321:GXZ131337 HHV131321:HHV131337 HRR131321:HRR131337 IBN131321:IBN131337 ILJ131321:ILJ131337 IVF131321:IVF131337 JFB131321:JFB131337 JOX131321:JOX131337 JYT131321:JYT131337 KIP131321:KIP131337 KSL131321:KSL131337 LCH131321:LCH131337 LMD131321:LMD131337 LVZ131321:LVZ131337 MFV131321:MFV131337 MPR131321:MPR131337 MZN131321:MZN131337 NJJ131321:NJJ131337 NTF131321:NTF131337 ODB131321:ODB131337 OMX131321:OMX131337 OWT131321:OWT131337 PGP131321:PGP131337 PQL131321:PQL131337 QAH131321:QAH131337 QKD131321:QKD131337 QTZ131321:QTZ131337 RDV131321:RDV131337 RNR131321:RNR131337 RXN131321:RXN131337 SHJ131321:SHJ131337 SRF131321:SRF131337 TBB131321:TBB131337 TKX131321:TKX131337 TUT131321:TUT131337 UEP131321:UEP131337 UOL131321:UOL131337 UYH131321:UYH131337 VID131321:VID131337 VRZ131321:VRZ131337 WBV131321:WBV131337 WLR131321:WLR131337 WVN131321:WVN131337 H196857:I196873 JB196857:JB196873 SX196857:SX196873 ACT196857:ACT196873 AMP196857:AMP196873 AWL196857:AWL196873 BGH196857:BGH196873 BQD196857:BQD196873 BZZ196857:BZZ196873 CJV196857:CJV196873 CTR196857:CTR196873 DDN196857:DDN196873 DNJ196857:DNJ196873 DXF196857:DXF196873 EHB196857:EHB196873 EQX196857:EQX196873 FAT196857:FAT196873 FKP196857:FKP196873 FUL196857:FUL196873 GEH196857:GEH196873 GOD196857:GOD196873 GXZ196857:GXZ196873 HHV196857:HHV196873 HRR196857:HRR196873 IBN196857:IBN196873 ILJ196857:ILJ196873 IVF196857:IVF196873 JFB196857:JFB196873 JOX196857:JOX196873 JYT196857:JYT196873 KIP196857:KIP196873 KSL196857:KSL196873 LCH196857:LCH196873 LMD196857:LMD196873 LVZ196857:LVZ196873 MFV196857:MFV196873 MPR196857:MPR196873 MZN196857:MZN196873 NJJ196857:NJJ196873 NTF196857:NTF196873 ODB196857:ODB196873 OMX196857:OMX196873 OWT196857:OWT196873 PGP196857:PGP196873 PQL196857:PQL196873 QAH196857:QAH196873 QKD196857:QKD196873 QTZ196857:QTZ196873 RDV196857:RDV196873 RNR196857:RNR196873 RXN196857:RXN196873 SHJ196857:SHJ196873 SRF196857:SRF196873 TBB196857:TBB196873 TKX196857:TKX196873 TUT196857:TUT196873 UEP196857:UEP196873 UOL196857:UOL196873 UYH196857:UYH196873 VID196857:VID196873 VRZ196857:VRZ196873 WBV196857:WBV196873 WLR196857:WLR196873 WVN196857:WVN196873 H262393:I262409 JB262393:JB262409 SX262393:SX262409 ACT262393:ACT262409 AMP262393:AMP262409 AWL262393:AWL262409 BGH262393:BGH262409 BQD262393:BQD262409 BZZ262393:BZZ262409 CJV262393:CJV262409 CTR262393:CTR262409 DDN262393:DDN262409 DNJ262393:DNJ262409 DXF262393:DXF262409 EHB262393:EHB262409 EQX262393:EQX262409 FAT262393:FAT262409 FKP262393:FKP262409 FUL262393:FUL262409 GEH262393:GEH262409 GOD262393:GOD262409 GXZ262393:GXZ262409 HHV262393:HHV262409 HRR262393:HRR262409 IBN262393:IBN262409 ILJ262393:ILJ262409 IVF262393:IVF262409 JFB262393:JFB262409 JOX262393:JOX262409 JYT262393:JYT262409 KIP262393:KIP262409 KSL262393:KSL262409 LCH262393:LCH262409 LMD262393:LMD262409 LVZ262393:LVZ262409 MFV262393:MFV262409 MPR262393:MPR262409 MZN262393:MZN262409 NJJ262393:NJJ262409 NTF262393:NTF262409 ODB262393:ODB262409 OMX262393:OMX262409 OWT262393:OWT262409 PGP262393:PGP262409 PQL262393:PQL262409 QAH262393:QAH262409 QKD262393:QKD262409 QTZ262393:QTZ262409 RDV262393:RDV262409 RNR262393:RNR262409 RXN262393:RXN262409 SHJ262393:SHJ262409 SRF262393:SRF262409 TBB262393:TBB262409 TKX262393:TKX262409 TUT262393:TUT262409 UEP262393:UEP262409 UOL262393:UOL262409 UYH262393:UYH262409 VID262393:VID262409 VRZ262393:VRZ262409 WBV262393:WBV262409 WLR262393:WLR262409 WVN262393:WVN262409 H327929:I327945 JB327929:JB327945 SX327929:SX327945 ACT327929:ACT327945 AMP327929:AMP327945 AWL327929:AWL327945 BGH327929:BGH327945 BQD327929:BQD327945 BZZ327929:BZZ327945 CJV327929:CJV327945 CTR327929:CTR327945 DDN327929:DDN327945 DNJ327929:DNJ327945 DXF327929:DXF327945 EHB327929:EHB327945 EQX327929:EQX327945 FAT327929:FAT327945 FKP327929:FKP327945 FUL327929:FUL327945 GEH327929:GEH327945 GOD327929:GOD327945 GXZ327929:GXZ327945 HHV327929:HHV327945 HRR327929:HRR327945 IBN327929:IBN327945 ILJ327929:ILJ327945 IVF327929:IVF327945 JFB327929:JFB327945 JOX327929:JOX327945 JYT327929:JYT327945 KIP327929:KIP327945 KSL327929:KSL327945 LCH327929:LCH327945 LMD327929:LMD327945 LVZ327929:LVZ327945 MFV327929:MFV327945 MPR327929:MPR327945 MZN327929:MZN327945 NJJ327929:NJJ327945 NTF327929:NTF327945 ODB327929:ODB327945 OMX327929:OMX327945 OWT327929:OWT327945 PGP327929:PGP327945 PQL327929:PQL327945 QAH327929:QAH327945 QKD327929:QKD327945 QTZ327929:QTZ327945 RDV327929:RDV327945 RNR327929:RNR327945 RXN327929:RXN327945 SHJ327929:SHJ327945 SRF327929:SRF327945 TBB327929:TBB327945 TKX327929:TKX327945 TUT327929:TUT327945 UEP327929:UEP327945 UOL327929:UOL327945 UYH327929:UYH327945 VID327929:VID327945 VRZ327929:VRZ327945 WBV327929:WBV327945 WLR327929:WLR327945 WVN327929:WVN327945 H393465:I393481 JB393465:JB393481 SX393465:SX393481 ACT393465:ACT393481 AMP393465:AMP393481 AWL393465:AWL393481 BGH393465:BGH393481 BQD393465:BQD393481 BZZ393465:BZZ393481 CJV393465:CJV393481 CTR393465:CTR393481 DDN393465:DDN393481 DNJ393465:DNJ393481 DXF393465:DXF393481 EHB393465:EHB393481 EQX393465:EQX393481 FAT393465:FAT393481 FKP393465:FKP393481 FUL393465:FUL393481 GEH393465:GEH393481 GOD393465:GOD393481 GXZ393465:GXZ393481 HHV393465:HHV393481 HRR393465:HRR393481 IBN393465:IBN393481 ILJ393465:ILJ393481 IVF393465:IVF393481 JFB393465:JFB393481 JOX393465:JOX393481 JYT393465:JYT393481 KIP393465:KIP393481 KSL393465:KSL393481 LCH393465:LCH393481 LMD393465:LMD393481 LVZ393465:LVZ393481 MFV393465:MFV393481 MPR393465:MPR393481 MZN393465:MZN393481 NJJ393465:NJJ393481 NTF393465:NTF393481 ODB393465:ODB393481 OMX393465:OMX393481 OWT393465:OWT393481 PGP393465:PGP393481 PQL393465:PQL393481 QAH393465:QAH393481 QKD393465:QKD393481 QTZ393465:QTZ393481 RDV393465:RDV393481 RNR393465:RNR393481 RXN393465:RXN393481 SHJ393465:SHJ393481 SRF393465:SRF393481 TBB393465:TBB393481 TKX393465:TKX393481 TUT393465:TUT393481 UEP393465:UEP393481 UOL393465:UOL393481 UYH393465:UYH393481 VID393465:VID393481 VRZ393465:VRZ393481 WBV393465:WBV393481 WLR393465:WLR393481 WVN393465:WVN393481 H459001:I459017 JB459001:JB459017 SX459001:SX459017 ACT459001:ACT459017 AMP459001:AMP459017 AWL459001:AWL459017 BGH459001:BGH459017 BQD459001:BQD459017 BZZ459001:BZZ459017 CJV459001:CJV459017 CTR459001:CTR459017 DDN459001:DDN459017 DNJ459001:DNJ459017 DXF459001:DXF459017 EHB459001:EHB459017 EQX459001:EQX459017 FAT459001:FAT459017 FKP459001:FKP459017 FUL459001:FUL459017 GEH459001:GEH459017 GOD459001:GOD459017 GXZ459001:GXZ459017 HHV459001:HHV459017 HRR459001:HRR459017 IBN459001:IBN459017 ILJ459001:ILJ459017 IVF459001:IVF459017 JFB459001:JFB459017 JOX459001:JOX459017 JYT459001:JYT459017 KIP459001:KIP459017 KSL459001:KSL459017 LCH459001:LCH459017 LMD459001:LMD459017 LVZ459001:LVZ459017 MFV459001:MFV459017 MPR459001:MPR459017 MZN459001:MZN459017 NJJ459001:NJJ459017 NTF459001:NTF459017 ODB459001:ODB459017 OMX459001:OMX459017 OWT459001:OWT459017 PGP459001:PGP459017 PQL459001:PQL459017 QAH459001:QAH459017 QKD459001:QKD459017 QTZ459001:QTZ459017 RDV459001:RDV459017 RNR459001:RNR459017 RXN459001:RXN459017 SHJ459001:SHJ459017 SRF459001:SRF459017 TBB459001:TBB459017 TKX459001:TKX459017 TUT459001:TUT459017 UEP459001:UEP459017 UOL459001:UOL459017 UYH459001:UYH459017 VID459001:VID459017 VRZ459001:VRZ459017 WBV459001:WBV459017 WLR459001:WLR459017 WVN459001:WVN459017 H524537:I524553 JB524537:JB524553 SX524537:SX524553 ACT524537:ACT524553 AMP524537:AMP524553 AWL524537:AWL524553 BGH524537:BGH524553 BQD524537:BQD524553 BZZ524537:BZZ524553 CJV524537:CJV524553 CTR524537:CTR524553 DDN524537:DDN524553 DNJ524537:DNJ524553 DXF524537:DXF524553 EHB524537:EHB524553 EQX524537:EQX524553 FAT524537:FAT524553 FKP524537:FKP524553 FUL524537:FUL524553 GEH524537:GEH524553 GOD524537:GOD524553 GXZ524537:GXZ524553 HHV524537:HHV524553 HRR524537:HRR524553 IBN524537:IBN524553 ILJ524537:ILJ524553 IVF524537:IVF524553 JFB524537:JFB524553 JOX524537:JOX524553 JYT524537:JYT524553 KIP524537:KIP524553 KSL524537:KSL524553 LCH524537:LCH524553 LMD524537:LMD524553 LVZ524537:LVZ524553 MFV524537:MFV524553 MPR524537:MPR524553 MZN524537:MZN524553 NJJ524537:NJJ524553 NTF524537:NTF524553 ODB524537:ODB524553 OMX524537:OMX524553 OWT524537:OWT524553 PGP524537:PGP524553 PQL524537:PQL524553 QAH524537:QAH524553 QKD524537:QKD524553 QTZ524537:QTZ524553 RDV524537:RDV524553 RNR524537:RNR524553 RXN524537:RXN524553 SHJ524537:SHJ524553 SRF524537:SRF524553 TBB524537:TBB524553 TKX524537:TKX524553 TUT524537:TUT524553 UEP524537:UEP524553 UOL524537:UOL524553 UYH524537:UYH524553 VID524537:VID524553 VRZ524537:VRZ524553 WBV524537:WBV524553 WLR524537:WLR524553 WVN524537:WVN524553 H590073:I590089 JB590073:JB590089 SX590073:SX590089 ACT590073:ACT590089 AMP590073:AMP590089 AWL590073:AWL590089 BGH590073:BGH590089 BQD590073:BQD590089 BZZ590073:BZZ590089 CJV590073:CJV590089 CTR590073:CTR590089 DDN590073:DDN590089 DNJ590073:DNJ590089 DXF590073:DXF590089 EHB590073:EHB590089 EQX590073:EQX590089 FAT590073:FAT590089 FKP590073:FKP590089 FUL590073:FUL590089 GEH590073:GEH590089 GOD590073:GOD590089 GXZ590073:GXZ590089 HHV590073:HHV590089 HRR590073:HRR590089 IBN590073:IBN590089 ILJ590073:ILJ590089 IVF590073:IVF590089 JFB590073:JFB590089 JOX590073:JOX590089 JYT590073:JYT590089 KIP590073:KIP590089 KSL590073:KSL590089 LCH590073:LCH590089 LMD590073:LMD590089 LVZ590073:LVZ590089 MFV590073:MFV590089 MPR590073:MPR590089 MZN590073:MZN590089 NJJ590073:NJJ590089 NTF590073:NTF590089 ODB590073:ODB590089 OMX590073:OMX590089 OWT590073:OWT590089 PGP590073:PGP590089 PQL590073:PQL590089 QAH590073:QAH590089 QKD590073:QKD590089 QTZ590073:QTZ590089 RDV590073:RDV590089 RNR590073:RNR590089 RXN590073:RXN590089 SHJ590073:SHJ590089 SRF590073:SRF590089 TBB590073:TBB590089 TKX590073:TKX590089 TUT590073:TUT590089 UEP590073:UEP590089 UOL590073:UOL590089 UYH590073:UYH590089 VID590073:VID590089 VRZ590073:VRZ590089 WBV590073:WBV590089 WLR590073:WLR590089 WVN590073:WVN590089 H655609:I655625 JB655609:JB655625 SX655609:SX655625 ACT655609:ACT655625 AMP655609:AMP655625 AWL655609:AWL655625 BGH655609:BGH655625 BQD655609:BQD655625 BZZ655609:BZZ655625 CJV655609:CJV655625 CTR655609:CTR655625 DDN655609:DDN655625 DNJ655609:DNJ655625 DXF655609:DXF655625 EHB655609:EHB655625 EQX655609:EQX655625 FAT655609:FAT655625 FKP655609:FKP655625 FUL655609:FUL655625 GEH655609:GEH655625 GOD655609:GOD655625 GXZ655609:GXZ655625 HHV655609:HHV655625 HRR655609:HRR655625 IBN655609:IBN655625 ILJ655609:ILJ655625 IVF655609:IVF655625 JFB655609:JFB655625 JOX655609:JOX655625 JYT655609:JYT655625 KIP655609:KIP655625 KSL655609:KSL655625 LCH655609:LCH655625 LMD655609:LMD655625 LVZ655609:LVZ655625 MFV655609:MFV655625 MPR655609:MPR655625 MZN655609:MZN655625 NJJ655609:NJJ655625 NTF655609:NTF655625 ODB655609:ODB655625 OMX655609:OMX655625 OWT655609:OWT655625 PGP655609:PGP655625 PQL655609:PQL655625 QAH655609:QAH655625 QKD655609:QKD655625 QTZ655609:QTZ655625 RDV655609:RDV655625 RNR655609:RNR655625 RXN655609:RXN655625 SHJ655609:SHJ655625 SRF655609:SRF655625 TBB655609:TBB655625 TKX655609:TKX655625 TUT655609:TUT655625 UEP655609:UEP655625 UOL655609:UOL655625 UYH655609:UYH655625 VID655609:VID655625 VRZ655609:VRZ655625 WBV655609:WBV655625 WLR655609:WLR655625 WVN655609:WVN655625 H721145:I721161 JB721145:JB721161 SX721145:SX721161 ACT721145:ACT721161 AMP721145:AMP721161 AWL721145:AWL721161 BGH721145:BGH721161 BQD721145:BQD721161 BZZ721145:BZZ721161 CJV721145:CJV721161 CTR721145:CTR721161 DDN721145:DDN721161 DNJ721145:DNJ721161 DXF721145:DXF721161 EHB721145:EHB721161 EQX721145:EQX721161 FAT721145:FAT721161 FKP721145:FKP721161 FUL721145:FUL721161 GEH721145:GEH721161 GOD721145:GOD721161 GXZ721145:GXZ721161 HHV721145:HHV721161 HRR721145:HRR721161 IBN721145:IBN721161 ILJ721145:ILJ721161 IVF721145:IVF721161 JFB721145:JFB721161 JOX721145:JOX721161 JYT721145:JYT721161 KIP721145:KIP721161 KSL721145:KSL721161 LCH721145:LCH721161 LMD721145:LMD721161 LVZ721145:LVZ721161 MFV721145:MFV721161 MPR721145:MPR721161 MZN721145:MZN721161 NJJ721145:NJJ721161 NTF721145:NTF721161 ODB721145:ODB721161 OMX721145:OMX721161 OWT721145:OWT721161 PGP721145:PGP721161 PQL721145:PQL721161 QAH721145:QAH721161 QKD721145:QKD721161 QTZ721145:QTZ721161 RDV721145:RDV721161 RNR721145:RNR721161 RXN721145:RXN721161 SHJ721145:SHJ721161 SRF721145:SRF721161 TBB721145:TBB721161 TKX721145:TKX721161 TUT721145:TUT721161 UEP721145:UEP721161 UOL721145:UOL721161 UYH721145:UYH721161 VID721145:VID721161 VRZ721145:VRZ721161 WBV721145:WBV721161 WLR721145:WLR721161 WVN721145:WVN721161 H786681:I786697 JB786681:JB786697 SX786681:SX786697 ACT786681:ACT786697 AMP786681:AMP786697 AWL786681:AWL786697 BGH786681:BGH786697 BQD786681:BQD786697 BZZ786681:BZZ786697 CJV786681:CJV786697 CTR786681:CTR786697 DDN786681:DDN786697 DNJ786681:DNJ786697 DXF786681:DXF786697 EHB786681:EHB786697 EQX786681:EQX786697 FAT786681:FAT786697 FKP786681:FKP786697 FUL786681:FUL786697 GEH786681:GEH786697 GOD786681:GOD786697 GXZ786681:GXZ786697 HHV786681:HHV786697 HRR786681:HRR786697 IBN786681:IBN786697 ILJ786681:ILJ786697 IVF786681:IVF786697 JFB786681:JFB786697 JOX786681:JOX786697 JYT786681:JYT786697 KIP786681:KIP786697 KSL786681:KSL786697 LCH786681:LCH786697 LMD786681:LMD786697 LVZ786681:LVZ786697 MFV786681:MFV786697 MPR786681:MPR786697 MZN786681:MZN786697 NJJ786681:NJJ786697 NTF786681:NTF786697 ODB786681:ODB786697 OMX786681:OMX786697 OWT786681:OWT786697 PGP786681:PGP786697 PQL786681:PQL786697 QAH786681:QAH786697 QKD786681:QKD786697 QTZ786681:QTZ786697 RDV786681:RDV786697 RNR786681:RNR786697 RXN786681:RXN786697 SHJ786681:SHJ786697 SRF786681:SRF786697 TBB786681:TBB786697 TKX786681:TKX786697 TUT786681:TUT786697 UEP786681:UEP786697 UOL786681:UOL786697 UYH786681:UYH786697 VID786681:VID786697 VRZ786681:VRZ786697 WBV786681:WBV786697 WLR786681:WLR786697 WVN786681:WVN786697 H852217:I852233 JB852217:JB852233 SX852217:SX852233 ACT852217:ACT852233 AMP852217:AMP852233 AWL852217:AWL852233 BGH852217:BGH852233 BQD852217:BQD852233 BZZ852217:BZZ852233 CJV852217:CJV852233 CTR852217:CTR852233 DDN852217:DDN852233 DNJ852217:DNJ852233 DXF852217:DXF852233 EHB852217:EHB852233 EQX852217:EQX852233 FAT852217:FAT852233 FKP852217:FKP852233 FUL852217:FUL852233 GEH852217:GEH852233 GOD852217:GOD852233 GXZ852217:GXZ852233 HHV852217:HHV852233 HRR852217:HRR852233 IBN852217:IBN852233 ILJ852217:ILJ852233 IVF852217:IVF852233 JFB852217:JFB852233 JOX852217:JOX852233 JYT852217:JYT852233 KIP852217:KIP852233 KSL852217:KSL852233 LCH852217:LCH852233 LMD852217:LMD852233 LVZ852217:LVZ852233 MFV852217:MFV852233 MPR852217:MPR852233 MZN852217:MZN852233 NJJ852217:NJJ852233 NTF852217:NTF852233 ODB852217:ODB852233 OMX852217:OMX852233 OWT852217:OWT852233 PGP852217:PGP852233 PQL852217:PQL852233 QAH852217:QAH852233 QKD852217:QKD852233 QTZ852217:QTZ852233 RDV852217:RDV852233 RNR852217:RNR852233 RXN852217:RXN852233 SHJ852217:SHJ852233 SRF852217:SRF852233 TBB852217:TBB852233 TKX852217:TKX852233 TUT852217:TUT852233 UEP852217:UEP852233 UOL852217:UOL852233 UYH852217:UYH852233 VID852217:VID852233 VRZ852217:VRZ852233 WBV852217:WBV852233 WLR852217:WLR852233 WVN852217:WVN852233 H917753:I917769 JB917753:JB917769 SX917753:SX917769 ACT917753:ACT917769 AMP917753:AMP917769 AWL917753:AWL917769 BGH917753:BGH917769 BQD917753:BQD917769 BZZ917753:BZZ917769 CJV917753:CJV917769 CTR917753:CTR917769 DDN917753:DDN917769 DNJ917753:DNJ917769 DXF917753:DXF917769 EHB917753:EHB917769 EQX917753:EQX917769 FAT917753:FAT917769 FKP917753:FKP917769 FUL917753:FUL917769 GEH917753:GEH917769 GOD917753:GOD917769 GXZ917753:GXZ917769 HHV917753:HHV917769 HRR917753:HRR917769 IBN917753:IBN917769 ILJ917753:ILJ917769 IVF917753:IVF917769 JFB917753:JFB917769 JOX917753:JOX917769 JYT917753:JYT917769 KIP917753:KIP917769 KSL917753:KSL917769 LCH917753:LCH917769 LMD917753:LMD917769 LVZ917753:LVZ917769 MFV917753:MFV917769 MPR917753:MPR917769 MZN917753:MZN917769 NJJ917753:NJJ917769 NTF917753:NTF917769 ODB917753:ODB917769 OMX917753:OMX917769 OWT917753:OWT917769 PGP917753:PGP917769 PQL917753:PQL917769 QAH917753:QAH917769 QKD917753:QKD917769 QTZ917753:QTZ917769 RDV917753:RDV917769 RNR917753:RNR917769 RXN917753:RXN917769 SHJ917753:SHJ917769 SRF917753:SRF917769 TBB917753:TBB917769 TKX917753:TKX917769 TUT917753:TUT917769 UEP917753:UEP917769 UOL917753:UOL917769 UYH917753:UYH917769 VID917753:VID917769 VRZ917753:VRZ917769 WBV917753:WBV917769 WLR917753:WLR917769 WVN917753:WVN917769 H983289:I983305 JB983289:JB983305 SX983289:SX983305 ACT983289:ACT983305 AMP983289:AMP983305 AWL983289:AWL983305 BGH983289:BGH983305 BQD983289:BQD983305 BZZ983289:BZZ983305 CJV983289:CJV983305 CTR983289:CTR983305 DDN983289:DDN983305 DNJ983289:DNJ983305 DXF983289:DXF983305 EHB983289:EHB983305 EQX983289:EQX983305 FAT983289:FAT983305 FKP983289:FKP983305 FUL983289:FUL983305 GEH983289:GEH983305 GOD983289:GOD983305 GXZ983289:GXZ983305 HHV983289:HHV983305 HRR983289:HRR983305 IBN983289:IBN983305 ILJ983289:ILJ983305 IVF983289:IVF983305 JFB983289:JFB983305 JOX983289:JOX983305 JYT983289:JYT983305 KIP983289:KIP983305 KSL983289:KSL983305 LCH983289:LCH983305 LMD983289:LMD983305 LVZ983289:LVZ983305 MFV983289:MFV983305 MPR983289:MPR983305 MZN983289:MZN983305 NJJ983289:NJJ983305 NTF983289:NTF983305 ODB983289:ODB983305 OMX983289:OMX983305 OWT983289:OWT983305 PGP983289:PGP983305 PQL983289:PQL983305 QAH983289:QAH983305 QKD983289:QKD983305 QTZ983289:QTZ983305 RDV983289:RDV983305 RNR983289:RNR983305 RXN983289:RXN983305 SHJ983289:SHJ983305 SRF983289:SRF983305 TBB983289:TBB983305 TKX983289:TKX983305 TUT983289:TUT983305 UEP983289:UEP983305 UOL983289:UOL983305 UYH983289:UYH983305 VID983289:VID983305 VRZ983289:VRZ983305 WBV983289:WBV983305 WLR983289:WLR983305 WVN983289:WVN983305" xr:uid="{00000000-0002-0000-0C00-000005000000}">
      <formula1>-9.99999999999999E+23</formula1>
      <formula2>9.99999999999999E+25</formula2>
    </dataValidation>
    <dataValidation allowBlank="1" showInputMessage="1" showErrorMessage="1" prompt="Corresponde a semoviente diferentes  a los incluidos en activos biológicos" sqref="F65619:G65619 JA65619 SW65619 ACS65619 AMO65619 AWK65619 BGG65619 BQC65619 BZY65619 CJU65619 CTQ65619 DDM65619 DNI65619 DXE65619 EHA65619 EQW65619 FAS65619 FKO65619 FUK65619 GEG65619 GOC65619 GXY65619 HHU65619 HRQ65619 IBM65619 ILI65619 IVE65619 JFA65619 JOW65619 JYS65619 KIO65619 KSK65619 LCG65619 LMC65619 LVY65619 MFU65619 MPQ65619 MZM65619 NJI65619 NTE65619 ODA65619 OMW65619 OWS65619 PGO65619 PQK65619 QAG65619 QKC65619 QTY65619 RDU65619 RNQ65619 RXM65619 SHI65619 SRE65619 TBA65619 TKW65619 TUS65619 UEO65619 UOK65619 UYG65619 VIC65619 VRY65619 WBU65619 WLQ65619 WVM65619 F131155:G131155 JA131155 SW131155 ACS131155 AMO131155 AWK131155 BGG131155 BQC131155 BZY131155 CJU131155 CTQ131155 DDM131155 DNI131155 DXE131155 EHA131155 EQW131155 FAS131155 FKO131155 FUK131155 GEG131155 GOC131155 GXY131155 HHU131155 HRQ131155 IBM131155 ILI131155 IVE131155 JFA131155 JOW131155 JYS131155 KIO131155 KSK131155 LCG131155 LMC131155 LVY131155 MFU131155 MPQ131155 MZM131155 NJI131155 NTE131155 ODA131155 OMW131155 OWS131155 PGO131155 PQK131155 QAG131155 QKC131155 QTY131155 RDU131155 RNQ131155 RXM131155 SHI131155 SRE131155 TBA131155 TKW131155 TUS131155 UEO131155 UOK131155 UYG131155 VIC131155 VRY131155 WBU131155 WLQ131155 WVM131155 F196691:G196691 JA196691 SW196691 ACS196691 AMO196691 AWK196691 BGG196691 BQC196691 BZY196691 CJU196691 CTQ196691 DDM196691 DNI196691 DXE196691 EHA196691 EQW196691 FAS196691 FKO196691 FUK196691 GEG196691 GOC196691 GXY196691 HHU196691 HRQ196691 IBM196691 ILI196691 IVE196691 JFA196691 JOW196691 JYS196691 KIO196691 KSK196691 LCG196691 LMC196691 LVY196691 MFU196691 MPQ196691 MZM196691 NJI196691 NTE196691 ODA196691 OMW196691 OWS196691 PGO196691 PQK196691 QAG196691 QKC196691 QTY196691 RDU196691 RNQ196691 RXM196691 SHI196691 SRE196691 TBA196691 TKW196691 TUS196691 UEO196691 UOK196691 UYG196691 VIC196691 VRY196691 WBU196691 WLQ196691 WVM196691 F262227:G262227 JA262227 SW262227 ACS262227 AMO262227 AWK262227 BGG262227 BQC262227 BZY262227 CJU262227 CTQ262227 DDM262227 DNI262227 DXE262227 EHA262227 EQW262227 FAS262227 FKO262227 FUK262227 GEG262227 GOC262227 GXY262227 HHU262227 HRQ262227 IBM262227 ILI262227 IVE262227 JFA262227 JOW262227 JYS262227 KIO262227 KSK262227 LCG262227 LMC262227 LVY262227 MFU262227 MPQ262227 MZM262227 NJI262227 NTE262227 ODA262227 OMW262227 OWS262227 PGO262227 PQK262227 QAG262227 QKC262227 QTY262227 RDU262227 RNQ262227 RXM262227 SHI262227 SRE262227 TBA262227 TKW262227 TUS262227 UEO262227 UOK262227 UYG262227 VIC262227 VRY262227 WBU262227 WLQ262227 WVM262227 F327763:G327763 JA327763 SW327763 ACS327763 AMO327763 AWK327763 BGG327763 BQC327763 BZY327763 CJU327763 CTQ327763 DDM327763 DNI327763 DXE327763 EHA327763 EQW327763 FAS327763 FKO327763 FUK327763 GEG327763 GOC327763 GXY327763 HHU327763 HRQ327763 IBM327763 ILI327763 IVE327763 JFA327763 JOW327763 JYS327763 KIO327763 KSK327763 LCG327763 LMC327763 LVY327763 MFU327763 MPQ327763 MZM327763 NJI327763 NTE327763 ODA327763 OMW327763 OWS327763 PGO327763 PQK327763 QAG327763 QKC327763 QTY327763 RDU327763 RNQ327763 RXM327763 SHI327763 SRE327763 TBA327763 TKW327763 TUS327763 UEO327763 UOK327763 UYG327763 VIC327763 VRY327763 WBU327763 WLQ327763 WVM327763 F393299:G393299 JA393299 SW393299 ACS393299 AMO393299 AWK393299 BGG393299 BQC393299 BZY393299 CJU393299 CTQ393299 DDM393299 DNI393299 DXE393299 EHA393299 EQW393299 FAS393299 FKO393299 FUK393299 GEG393299 GOC393299 GXY393299 HHU393299 HRQ393299 IBM393299 ILI393299 IVE393299 JFA393299 JOW393299 JYS393299 KIO393299 KSK393299 LCG393299 LMC393299 LVY393299 MFU393299 MPQ393299 MZM393299 NJI393299 NTE393299 ODA393299 OMW393299 OWS393299 PGO393299 PQK393299 QAG393299 QKC393299 QTY393299 RDU393299 RNQ393299 RXM393299 SHI393299 SRE393299 TBA393299 TKW393299 TUS393299 UEO393299 UOK393299 UYG393299 VIC393299 VRY393299 WBU393299 WLQ393299 WVM393299 F458835:G458835 JA458835 SW458835 ACS458835 AMO458835 AWK458835 BGG458835 BQC458835 BZY458835 CJU458835 CTQ458835 DDM458835 DNI458835 DXE458835 EHA458835 EQW458835 FAS458835 FKO458835 FUK458835 GEG458835 GOC458835 GXY458835 HHU458835 HRQ458835 IBM458835 ILI458835 IVE458835 JFA458835 JOW458835 JYS458835 KIO458835 KSK458835 LCG458835 LMC458835 LVY458835 MFU458835 MPQ458835 MZM458835 NJI458835 NTE458835 ODA458835 OMW458835 OWS458835 PGO458835 PQK458835 QAG458835 QKC458835 QTY458835 RDU458835 RNQ458835 RXM458835 SHI458835 SRE458835 TBA458835 TKW458835 TUS458835 UEO458835 UOK458835 UYG458835 VIC458835 VRY458835 WBU458835 WLQ458835 WVM458835 F524371:G524371 JA524371 SW524371 ACS524371 AMO524371 AWK524371 BGG524371 BQC524371 BZY524371 CJU524371 CTQ524371 DDM524371 DNI524371 DXE524371 EHA524371 EQW524371 FAS524371 FKO524371 FUK524371 GEG524371 GOC524371 GXY524371 HHU524371 HRQ524371 IBM524371 ILI524371 IVE524371 JFA524371 JOW524371 JYS524371 KIO524371 KSK524371 LCG524371 LMC524371 LVY524371 MFU524371 MPQ524371 MZM524371 NJI524371 NTE524371 ODA524371 OMW524371 OWS524371 PGO524371 PQK524371 QAG524371 QKC524371 QTY524371 RDU524371 RNQ524371 RXM524371 SHI524371 SRE524371 TBA524371 TKW524371 TUS524371 UEO524371 UOK524371 UYG524371 VIC524371 VRY524371 WBU524371 WLQ524371 WVM524371 F589907:G589907 JA589907 SW589907 ACS589907 AMO589907 AWK589907 BGG589907 BQC589907 BZY589907 CJU589907 CTQ589907 DDM589907 DNI589907 DXE589907 EHA589907 EQW589907 FAS589907 FKO589907 FUK589907 GEG589907 GOC589907 GXY589907 HHU589907 HRQ589907 IBM589907 ILI589907 IVE589907 JFA589907 JOW589907 JYS589907 KIO589907 KSK589907 LCG589907 LMC589907 LVY589907 MFU589907 MPQ589907 MZM589907 NJI589907 NTE589907 ODA589907 OMW589907 OWS589907 PGO589907 PQK589907 QAG589907 QKC589907 QTY589907 RDU589907 RNQ589907 RXM589907 SHI589907 SRE589907 TBA589907 TKW589907 TUS589907 UEO589907 UOK589907 UYG589907 VIC589907 VRY589907 WBU589907 WLQ589907 WVM589907 F655443:G655443 JA655443 SW655443 ACS655443 AMO655443 AWK655443 BGG655443 BQC655443 BZY655443 CJU655443 CTQ655443 DDM655443 DNI655443 DXE655443 EHA655443 EQW655443 FAS655443 FKO655443 FUK655443 GEG655443 GOC655443 GXY655443 HHU655443 HRQ655443 IBM655443 ILI655443 IVE655443 JFA655443 JOW655443 JYS655443 KIO655443 KSK655443 LCG655443 LMC655443 LVY655443 MFU655443 MPQ655443 MZM655443 NJI655443 NTE655443 ODA655443 OMW655443 OWS655443 PGO655443 PQK655443 QAG655443 QKC655443 QTY655443 RDU655443 RNQ655443 RXM655443 SHI655443 SRE655443 TBA655443 TKW655443 TUS655443 UEO655443 UOK655443 UYG655443 VIC655443 VRY655443 WBU655443 WLQ655443 WVM655443 F720979:G720979 JA720979 SW720979 ACS720979 AMO720979 AWK720979 BGG720979 BQC720979 BZY720979 CJU720979 CTQ720979 DDM720979 DNI720979 DXE720979 EHA720979 EQW720979 FAS720979 FKO720979 FUK720979 GEG720979 GOC720979 GXY720979 HHU720979 HRQ720979 IBM720979 ILI720979 IVE720979 JFA720979 JOW720979 JYS720979 KIO720979 KSK720979 LCG720979 LMC720979 LVY720979 MFU720979 MPQ720979 MZM720979 NJI720979 NTE720979 ODA720979 OMW720979 OWS720979 PGO720979 PQK720979 QAG720979 QKC720979 QTY720979 RDU720979 RNQ720979 RXM720979 SHI720979 SRE720979 TBA720979 TKW720979 TUS720979 UEO720979 UOK720979 UYG720979 VIC720979 VRY720979 WBU720979 WLQ720979 WVM720979 F786515:G786515 JA786515 SW786515 ACS786515 AMO786515 AWK786515 BGG786515 BQC786515 BZY786515 CJU786515 CTQ786515 DDM786515 DNI786515 DXE786515 EHA786515 EQW786515 FAS786515 FKO786515 FUK786515 GEG786515 GOC786515 GXY786515 HHU786515 HRQ786515 IBM786515 ILI786515 IVE786515 JFA786515 JOW786515 JYS786515 KIO786515 KSK786515 LCG786515 LMC786515 LVY786515 MFU786515 MPQ786515 MZM786515 NJI786515 NTE786515 ODA786515 OMW786515 OWS786515 PGO786515 PQK786515 QAG786515 QKC786515 QTY786515 RDU786515 RNQ786515 RXM786515 SHI786515 SRE786515 TBA786515 TKW786515 TUS786515 UEO786515 UOK786515 UYG786515 VIC786515 VRY786515 WBU786515 WLQ786515 WVM786515 F852051:G852051 JA852051 SW852051 ACS852051 AMO852051 AWK852051 BGG852051 BQC852051 BZY852051 CJU852051 CTQ852051 DDM852051 DNI852051 DXE852051 EHA852051 EQW852051 FAS852051 FKO852051 FUK852051 GEG852051 GOC852051 GXY852051 HHU852051 HRQ852051 IBM852051 ILI852051 IVE852051 JFA852051 JOW852051 JYS852051 KIO852051 KSK852051 LCG852051 LMC852051 LVY852051 MFU852051 MPQ852051 MZM852051 NJI852051 NTE852051 ODA852051 OMW852051 OWS852051 PGO852051 PQK852051 QAG852051 QKC852051 QTY852051 RDU852051 RNQ852051 RXM852051 SHI852051 SRE852051 TBA852051 TKW852051 TUS852051 UEO852051 UOK852051 UYG852051 VIC852051 VRY852051 WBU852051 WLQ852051 WVM852051 F917587:G917587 JA917587 SW917587 ACS917587 AMO917587 AWK917587 BGG917587 BQC917587 BZY917587 CJU917587 CTQ917587 DDM917587 DNI917587 DXE917587 EHA917587 EQW917587 FAS917587 FKO917587 FUK917587 GEG917587 GOC917587 GXY917587 HHU917587 HRQ917587 IBM917587 ILI917587 IVE917587 JFA917587 JOW917587 JYS917587 KIO917587 KSK917587 LCG917587 LMC917587 LVY917587 MFU917587 MPQ917587 MZM917587 NJI917587 NTE917587 ODA917587 OMW917587 OWS917587 PGO917587 PQK917587 QAG917587 QKC917587 QTY917587 RDU917587 RNQ917587 RXM917587 SHI917587 SRE917587 TBA917587 TKW917587 TUS917587 UEO917587 UOK917587 UYG917587 VIC917587 VRY917587 WBU917587 WLQ917587 WVM917587 F983123:G983123 JA983123 SW983123 ACS983123 AMO983123 AWK983123 BGG983123 BQC983123 BZY983123 CJU983123 CTQ983123 DDM983123 DNI983123 DXE983123 EHA983123 EQW983123 FAS983123 FKO983123 FUK983123 GEG983123 GOC983123 GXY983123 HHU983123 HRQ983123 IBM983123 ILI983123 IVE983123 JFA983123 JOW983123 JYS983123 KIO983123 KSK983123 LCG983123 LMC983123 LVY983123 MFU983123 MPQ983123 MZM983123 NJI983123 NTE983123 ODA983123 OMW983123 OWS983123 PGO983123 PQK983123 QAG983123 QKC983123 QTY983123 RDU983123 RNQ983123 RXM983123 SHI983123 SRE983123 TBA983123 TKW983123 TUS983123 UEO983123 UOK983123 UYG983123 VIC983123 VRY983123 WBU983123 WLQ983123 WVM983123" xr:uid="{00000000-0002-0000-0C00-000006000000}"/>
    <dataValidation allowBlank="1" showInputMessage="1" showErrorMessage="1" prompt="Informacion contable en NIIF y pesos sin incluir decimales" sqref="H65559:I65561 JB65559:JB65561 SX65559:SX65561 ACT65559:ACT65561 AMP65559:AMP65561 AWL65559:AWL65561 BGH65559:BGH65561 BQD65559:BQD65561 BZZ65559:BZZ65561 CJV65559:CJV65561 CTR65559:CTR65561 DDN65559:DDN65561 DNJ65559:DNJ65561 DXF65559:DXF65561 EHB65559:EHB65561 EQX65559:EQX65561 FAT65559:FAT65561 FKP65559:FKP65561 FUL65559:FUL65561 GEH65559:GEH65561 GOD65559:GOD65561 GXZ65559:GXZ65561 HHV65559:HHV65561 HRR65559:HRR65561 IBN65559:IBN65561 ILJ65559:ILJ65561 IVF65559:IVF65561 JFB65559:JFB65561 JOX65559:JOX65561 JYT65559:JYT65561 KIP65559:KIP65561 KSL65559:KSL65561 LCH65559:LCH65561 LMD65559:LMD65561 LVZ65559:LVZ65561 MFV65559:MFV65561 MPR65559:MPR65561 MZN65559:MZN65561 NJJ65559:NJJ65561 NTF65559:NTF65561 ODB65559:ODB65561 OMX65559:OMX65561 OWT65559:OWT65561 PGP65559:PGP65561 PQL65559:PQL65561 QAH65559:QAH65561 QKD65559:QKD65561 QTZ65559:QTZ65561 RDV65559:RDV65561 RNR65559:RNR65561 RXN65559:RXN65561 SHJ65559:SHJ65561 SRF65559:SRF65561 TBB65559:TBB65561 TKX65559:TKX65561 TUT65559:TUT65561 UEP65559:UEP65561 UOL65559:UOL65561 UYH65559:UYH65561 VID65559:VID65561 VRZ65559:VRZ65561 WBV65559:WBV65561 WLR65559:WLR65561 WVN65559:WVN65561 H131095:I131097 JB131095:JB131097 SX131095:SX131097 ACT131095:ACT131097 AMP131095:AMP131097 AWL131095:AWL131097 BGH131095:BGH131097 BQD131095:BQD131097 BZZ131095:BZZ131097 CJV131095:CJV131097 CTR131095:CTR131097 DDN131095:DDN131097 DNJ131095:DNJ131097 DXF131095:DXF131097 EHB131095:EHB131097 EQX131095:EQX131097 FAT131095:FAT131097 FKP131095:FKP131097 FUL131095:FUL131097 GEH131095:GEH131097 GOD131095:GOD131097 GXZ131095:GXZ131097 HHV131095:HHV131097 HRR131095:HRR131097 IBN131095:IBN131097 ILJ131095:ILJ131097 IVF131095:IVF131097 JFB131095:JFB131097 JOX131095:JOX131097 JYT131095:JYT131097 KIP131095:KIP131097 KSL131095:KSL131097 LCH131095:LCH131097 LMD131095:LMD131097 LVZ131095:LVZ131097 MFV131095:MFV131097 MPR131095:MPR131097 MZN131095:MZN131097 NJJ131095:NJJ131097 NTF131095:NTF131097 ODB131095:ODB131097 OMX131095:OMX131097 OWT131095:OWT131097 PGP131095:PGP131097 PQL131095:PQL131097 QAH131095:QAH131097 QKD131095:QKD131097 QTZ131095:QTZ131097 RDV131095:RDV131097 RNR131095:RNR131097 RXN131095:RXN131097 SHJ131095:SHJ131097 SRF131095:SRF131097 TBB131095:TBB131097 TKX131095:TKX131097 TUT131095:TUT131097 UEP131095:UEP131097 UOL131095:UOL131097 UYH131095:UYH131097 VID131095:VID131097 VRZ131095:VRZ131097 WBV131095:WBV131097 WLR131095:WLR131097 WVN131095:WVN131097 H196631:I196633 JB196631:JB196633 SX196631:SX196633 ACT196631:ACT196633 AMP196631:AMP196633 AWL196631:AWL196633 BGH196631:BGH196633 BQD196631:BQD196633 BZZ196631:BZZ196633 CJV196631:CJV196633 CTR196631:CTR196633 DDN196631:DDN196633 DNJ196631:DNJ196633 DXF196631:DXF196633 EHB196631:EHB196633 EQX196631:EQX196633 FAT196631:FAT196633 FKP196631:FKP196633 FUL196631:FUL196633 GEH196631:GEH196633 GOD196631:GOD196633 GXZ196631:GXZ196633 HHV196631:HHV196633 HRR196631:HRR196633 IBN196631:IBN196633 ILJ196631:ILJ196633 IVF196631:IVF196633 JFB196631:JFB196633 JOX196631:JOX196633 JYT196631:JYT196633 KIP196631:KIP196633 KSL196631:KSL196633 LCH196631:LCH196633 LMD196631:LMD196633 LVZ196631:LVZ196633 MFV196631:MFV196633 MPR196631:MPR196633 MZN196631:MZN196633 NJJ196631:NJJ196633 NTF196631:NTF196633 ODB196631:ODB196633 OMX196631:OMX196633 OWT196631:OWT196633 PGP196631:PGP196633 PQL196631:PQL196633 QAH196631:QAH196633 QKD196631:QKD196633 QTZ196631:QTZ196633 RDV196631:RDV196633 RNR196631:RNR196633 RXN196631:RXN196633 SHJ196631:SHJ196633 SRF196631:SRF196633 TBB196631:TBB196633 TKX196631:TKX196633 TUT196631:TUT196633 UEP196631:UEP196633 UOL196631:UOL196633 UYH196631:UYH196633 VID196631:VID196633 VRZ196631:VRZ196633 WBV196631:WBV196633 WLR196631:WLR196633 WVN196631:WVN196633 H262167:I262169 JB262167:JB262169 SX262167:SX262169 ACT262167:ACT262169 AMP262167:AMP262169 AWL262167:AWL262169 BGH262167:BGH262169 BQD262167:BQD262169 BZZ262167:BZZ262169 CJV262167:CJV262169 CTR262167:CTR262169 DDN262167:DDN262169 DNJ262167:DNJ262169 DXF262167:DXF262169 EHB262167:EHB262169 EQX262167:EQX262169 FAT262167:FAT262169 FKP262167:FKP262169 FUL262167:FUL262169 GEH262167:GEH262169 GOD262167:GOD262169 GXZ262167:GXZ262169 HHV262167:HHV262169 HRR262167:HRR262169 IBN262167:IBN262169 ILJ262167:ILJ262169 IVF262167:IVF262169 JFB262167:JFB262169 JOX262167:JOX262169 JYT262167:JYT262169 KIP262167:KIP262169 KSL262167:KSL262169 LCH262167:LCH262169 LMD262167:LMD262169 LVZ262167:LVZ262169 MFV262167:MFV262169 MPR262167:MPR262169 MZN262167:MZN262169 NJJ262167:NJJ262169 NTF262167:NTF262169 ODB262167:ODB262169 OMX262167:OMX262169 OWT262167:OWT262169 PGP262167:PGP262169 PQL262167:PQL262169 QAH262167:QAH262169 QKD262167:QKD262169 QTZ262167:QTZ262169 RDV262167:RDV262169 RNR262167:RNR262169 RXN262167:RXN262169 SHJ262167:SHJ262169 SRF262167:SRF262169 TBB262167:TBB262169 TKX262167:TKX262169 TUT262167:TUT262169 UEP262167:UEP262169 UOL262167:UOL262169 UYH262167:UYH262169 VID262167:VID262169 VRZ262167:VRZ262169 WBV262167:WBV262169 WLR262167:WLR262169 WVN262167:WVN262169 H327703:I327705 JB327703:JB327705 SX327703:SX327705 ACT327703:ACT327705 AMP327703:AMP327705 AWL327703:AWL327705 BGH327703:BGH327705 BQD327703:BQD327705 BZZ327703:BZZ327705 CJV327703:CJV327705 CTR327703:CTR327705 DDN327703:DDN327705 DNJ327703:DNJ327705 DXF327703:DXF327705 EHB327703:EHB327705 EQX327703:EQX327705 FAT327703:FAT327705 FKP327703:FKP327705 FUL327703:FUL327705 GEH327703:GEH327705 GOD327703:GOD327705 GXZ327703:GXZ327705 HHV327703:HHV327705 HRR327703:HRR327705 IBN327703:IBN327705 ILJ327703:ILJ327705 IVF327703:IVF327705 JFB327703:JFB327705 JOX327703:JOX327705 JYT327703:JYT327705 KIP327703:KIP327705 KSL327703:KSL327705 LCH327703:LCH327705 LMD327703:LMD327705 LVZ327703:LVZ327705 MFV327703:MFV327705 MPR327703:MPR327705 MZN327703:MZN327705 NJJ327703:NJJ327705 NTF327703:NTF327705 ODB327703:ODB327705 OMX327703:OMX327705 OWT327703:OWT327705 PGP327703:PGP327705 PQL327703:PQL327705 QAH327703:QAH327705 QKD327703:QKD327705 QTZ327703:QTZ327705 RDV327703:RDV327705 RNR327703:RNR327705 RXN327703:RXN327705 SHJ327703:SHJ327705 SRF327703:SRF327705 TBB327703:TBB327705 TKX327703:TKX327705 TUT327703:TUT327705 UEP327703:UEP327705 UOL327703:UOL327705 UYH327703:UYH327705 VID327703:VID327705 VRZ327703:VRZ327705 WBV327703:WBV327705 WLR327703:WLR327705 WVN327703:WVN327705 H393239:I393241 JB393239:JB393241 SX393239:SX393241 ACT393239:ACT393241 AMP393239:AMP393241 AWL393239:AWL393241 BGH393239:BGH393241 BQD393239:BQD393241 BZZ393239:BZZ393241 CJV393239:CJV393241 CTR393239:CTR393241 DDN393239:DDN393241 DNJ393239:DNJ393241 DXF393239:DXF393241 EHB393239:EHB393241 EQX393239:EQX393241 FAT393239:FAT393241 FKP393239:FKP393241 FUL393239:FUL393241 GEH393239:GEH393241 GOD393239:GOD393241 GXZ393239:GXZ393241 HHV393239:HHV393241 HRR393239:HRR393241 IBN393239:IBN393241 ILJ393239:ILJ393241 IVF393239:IVF393241 JFB393239:JFB393241 JOX393239:JOX393241 JYT393239:JYT393241 KIP393239:KIP393241 KSL393239:KSL393241 LCH393239:LCH393241 LMD393239:LMD393241 LVZ393239:LVZ393241 MFV393239:MFV393241 MPR393239:MPR393241 MZN393239:MZN393241 NJJ393239:NJJ393241 NTF393239:NTF393241 ODB393239:ODB393241 OMX393239:OMX393241 OWT393239:OWT393241 PGP393239:PGP393241 PQL393239:PQL393241 QAH393239:QAH393241 QKD393239:QKD393241 QTZ393239:QTZ393241 RDV393239:RDV393241 RNR393239:RNR393241 RXN393239:RXN393241 SHJ393239:SHJ393241 SRF393239:SRF393241 TBB393239:TBB393241 TKX393239:TKX393241 TUT393239:TUT393241 UEP393239:UEP393241 UOL393239:UOL393241 UYH393239:UYH393241 VID393239:VID393241 VRZ393239:VRZ393241 WBV393239:WBV393241 WLR393239:WLR393241 WVN393239:WVN393241 H458775:I458777 JB458775:JB458777 SX458775:SX458777 ACT458775:ACT458777 AMP458775:AMP458777 AWL458775:AWL458777 BGH458775:BGH458777 BQD458775:BQD458777 BZZ458775:BZZ458777 CJV458775:CJV458777 CTR458775:CTR458777 DDN458775:DDN458777 DNJ458775:DNJ458777 DXF458775:DXF458777 EHB458775:EHB458777 EQX458775:EQX458777 FAT458775:FAT458777 FKP458775:FKP458777 FUL458775:FUL458777 GEH458775:GEH458777 GOD458775:GOD458777 GXZ458775:GXZ458777 HHV458775:HHV458777 HRR458775:HRR458777 IBN458775:IBN458777 ILJ458775:ILJ458777 IVF458775:IVF458777 JFB458775:JFB458777 JOX458775:JOX458777 JYT458775:JYT458777 KIP458775:KIP458777 KSL458775:KSL458777 LCH458775:LCH458777 LMD458775:LMD458777 LVZ458775:LVZ458777 MFV458775:MFV458777 MPR458775:MPR458777 MZN458775:MZN458777 NJJ458775:NJJ458777 NTF458775:NTF458777 ODB458775:ODB458777 OMX458775:OMX458777 OWT458775:OWT458777 PGP458775:PGP458777 PQL458775:PQL458777 QAH458775:QAH458777 QKD458775:QKD458777 QTZ458775:QTZ458777 RDV458775:RDV458777 RNR458775:RNR458777 RXN458775:RXN458777 SHJ458775:SHJ458777 SRF458775:SRF458777 TBB458775:TBB458777 TKX458775:TKX458777 TUT458775:TUT458777 UEP458775:UEP458777 UOL458775:UOL458777 UYH458775:UYH458777 VID458775:VID458777 VRZ458775:VRZ458777 WBV458775:WBV458777 WLR458775:WLR458777 WVN458775:WVN458777 H524311:I524313 JB524311:JB524313 SX524311:SX524313 ACT524311:ACT524313 AMP524311:AMP524313 AWL524311:AWL524313 BGH524311:BGH524313 BQD524311:BQD524313 BZZ524311:BZZ524313 CJV524311:CJV524313 CTR524311:CTR524313 DDN524311:DDN524313 DNJ524311:DNJ524313 DXF524311:DXF524313 EHB524311:EHB524313 EQX524311:EQX524313 FAT524311:FAT524313 FKP524311:FKP524313 FUL524311:FUL524313 GEH524311:GEH524313 GOD524311:GOD524313 GXZ524311:GXZ524313 HHV524311:HHV524313 HRR524311:HRR524313 IBN524311:IBN524313 ILJ524311:ILJ524313 IVF524311:IVF524313 JFB524311:JFB524313 JOX524311:JOX524313 JYT524311:JYT524313 KIP524311:KIP524313 KSL524311:KSL524313 LCH524311:LCH524313 LMD524311:LMD524313 LVZ524311:LVZ524313 MFV524311:MFV524313 MPR524311:MPR524313 MZN524311:MZN524313 NJJ524311:NJJ524313 NTF524311:NTF524313 ODB524311:ODB524313 OMX524311:OMX524313 OWT524311:OWT524313 PGP524311:PGP524313 PQL524311:PQL524313 QAH524311:QAH524313 QKD524311:QKD524313 QTZ524311:QTZ524313 RDV524311:RDV524313 RNR524311:RNR524313 RXN524311:RXN524313 SHJ524311:SHJ524313 SRF524311:SRF524313 TBB524311:TBB524313 TKX524311:TKX524313 TUT524311:TUT524313 UEP524311:UEP524313 UOL524311:UOL524313 UYH524311:UYH524313 VID524311:VID524313 VRZ524311:VRZ524313 WBV524311:WBV524313 WLR524311:WLR524313 WVN524311:WVN524313 H589847:I589849 JB589847:JB589849 SX589847:SX589849 ACT589847:ACT589849 AMP589847:AMP589849 AWL589847:AWL589849 BGH589847:BGH589849 BQD589847:BQD589849 BZZ589847:BZZ589849 CJV589847:CJV589849 CTR589847:CTR589849 DDN589847:DDN589849 DNJ589847:DNJ589849 DXF589847:DXF589849 EHB589847:EHB589849 EQX589847:EQX589849 FAT589847:FAT589849 FKP589847:FKP589849 FUL589847:FUL589849 GEH589847:GEH589849 GOD589847:GOD589849 GXZ589847:GXZ589849 HHV589847:HHV589849 HRR589847:HRR589849 IBN589847:IBN589849 ILJ589847:ILJ589849 IVF589847:IVF589849 JFB589847:JFB589849 JOX589847:JOX589849 JYT589847:JYT589849 KIP589847:KIP589849 KSL589847:KSL589849 LCH589847:LCH589849 LMD589847:LMD589849 LVZ589847:LVZ589849 MFV589847:MFV589849 MPR589847:MPR589849 MZN589847:MZN589849 NJJ589847:NJJ589849 NTF589847:NTF589849 ODB589847:ODB589849 OMX589847:OMX589849 OWT589847:OWT589849 PGP589847:PGP589849 PQL589847:PQL589849 QAH589847:QAH589849 QKD589847:QKD589849 QTZ589847:QTZ589849 RDV589847:RDV589849 RNR589847:RNR589849 RXN589847:RXN589849 SHJ589847:SHJ589849 SRF589847:SRF589849 TBB589847:TBB589849 TKX589847:TKX589849 TUT589847:TUT589849 UEP589847:UEP589849 UOL589847:UOL589849 UYH589847:UYH589849 VID589847:VID589849 VRZ589847:VRZ589849 WBV589847:WBV589849 WLR589847:WLR589849 WVN589847:WVN589849 H655383:I655385 JB655383:JB655385 SX655383:SX655385 ACT655383:ACT655385 AMP655383:AMP655385 AWL655383:AWL655385 BGH655383:BGH655385 BQD655383:BQD655385 BZZ655383:BZZ655385 CJV655383:CJV655385 CTR655383:CTR655385 DDN655383:DDN655385 DNJ655383:DNJ655385 DXF655383:DXF655385 EHB655383:EHB655385 EQX655383:EQX655385 FAT655383:FAT655385 FKP655383:FKP655385 FUL655383:FUL655385 GEH655383:GEH655385 GOD655383:GOD655385 GXZ655383:GXZ655385 HHV655383:HHV655385 HRR655383:HRR655385 IBN655383:IBN655385 ILJ655383:ILJ655385 IVF655383:IVF655385 JFB655383:JFB655385 JOX655383:JOX655385 JYT655383:JYT655385 KIP655383:KIP655385 KSL655383:KSL655385 LCH655383:LCH655385 LMD655383:LMD655385 LVZ655383:LVZ655385 MFV655383:MFV655385 MPR655383:MPR655385 MZN655383:MZN655385 NJJ655383:NJJ655385 NTF655383:NTF655385 ODB655383:ODB655385 OMX655383:OMX655385 OWT655383:OWT655385 PGP655383:PGP655385 PQL655383:PQL655385 QAH655383:QAH655385 QKD655383:QKD655385 QTZ655383:QTZ655385 RDV655383:RDV655385 RNR655383:RNR655385 RXN655383:RXN655385 SHJ655383:SHJ655385 SRF655383:SRF655385 TBB655383:TBB655385 TKX655383:TKX655385 TUT655383:TUT655385 UEP655383:UEP655385 UOL655383:UOL655385 UYH655383:UYH655385 VID655383:VID655385 VRZ655383:VRZ655385 WBV655383:WBV655385 WLR655383:WLR655385 WVN655383:WVN655385 H720919:I720921 JB720919:JB720921 SX720919:SX720921 ACT720919:ACT720921 AMP720919:AMP720921 AWL720919:AWL720921 BGH720919:BGH720921 BQD720919:BQD720921 BZZ720919:BZZ720921 CJV720919:CJV720921 CTR720919:CTR720921 DDN720919:DDN720921 DNJ720919:DNJ720921 DXF720919:DXF720921 EHB720919:EHB720921 EQX720919:EQX720921 FAT720919:FAT720921 FKP720919:FKP720921 FUL720919:FUL720921 GEH720919:GEH720921 GOD720919:GOD720921 GXZ720919:GXZ720921 HHV720919:HHV720921 HRR720919:HRR720921 IBN720919:IBN720921 ILJ720919:ILJ720921 IVF720919:IVF720921 JFB720919:JFB720921 JOX720919:JOX720921 JYT720919:JYT720921 KIP720919:KIP720921 KSL720919:KSL720921 LCH720919:LCH720921 LMD720919:LMD720921 LVZ720919:LVZ720921 MFV720919:MFV720921 MPR720919:MPR720921 MZN720919:MZN720921 NJJ720919:NJJ720921 NTF720919:NTF720921 ODB720919:ODB720921 OMX720919:OMX720921 OWT720919:OWT720921 PGP720919:PGP720921 PQL720919:PQL720921 QAH720919:QAH720921 QKD720919:QKD720921 QTZ720919:QTZ720921 RDV720919:RDV720921 RNR720919:RNR720921 RXN720919:RXN720921 SHJ720919:SHJ720921 SRF720919:SRF720921 TBB720919:TBB720921 TKX720919:TKX720921 TUT720919:TUT720921 UEP720919:UEP720921 UOL720919:UOL720921 UYH720919:UYH720921 VID720919:VID720921 VRZ720919:VRZ720921 WBV720919:WBV720921 WLR720919:WLR720921 WVN720919:WVN720921 H786455:I786457 JB786455:JB786457 SX786455:SX786457 ACT786455:ACT786457 AMP786455:AMP786457 AWL786455:AWL786457 BGH786455:BGH786457 BQD786455:BQD786457 BZZ786455:BZZ786457 CJV786455:CJV786457 CTR786455:CTR786457 DDN786455:DDN786457 DNJ786455:DNJ786457 DXF786455:DXF786457 EHB786455:EHB786457 EQX786455:EQX786457 FAT786455:FAT786457 FKP786455:FKP786457 FUL786455:FUL786457 GEH786455:GEH786457 GOD786455:GOD786457 GXZ786455:GXZ786457 HHV786455:HHV786457 HRR786455:HRR786457 IBN786455:IBN786457 ILJ786455:ILJ786457 IVF786455:IVF786457 JFB786455:JFB786457 JOX786455:JOX786457 JYT786455:JYT786457 KIP786455:KIP786457 KSL786455:KSL786457 LCH786455:LCH786457 LMD786455:LMD786457 LVZ786455:LVZ786457 MFV786455:MFV786457 MPR786455:MPR786457 MZN786455:MZN786457 NJJ786455:NJJ786457 NTF786455:NTF786457 ODB786455:ODB786457 OMX786455:OMX786457 OWT786455:OWT786457 PGP786455:PGP786457 PQL786455:PQL786457 QAH786455:QAH786457 QKD786455:QKD786457 QTZ786455:QTZ786457 RDV786455:RDV786457 RNR786455:RNR786457 RXN786455:RXN786457 SHJ786455:SHJ786457 SRF786455:SRF786457 TBB786455:TBB786457 TKX786455:TKX786457 TUT786455:TUT786457 UEP786455:UEP786457 UOL786455:UOL786457 UYH786455:UYH786457 VID786455:VID786457 VRZ786455:VRZ786457 WBV786455:WBV786457 WLR786455:WLR786457 WVN786455:WVN786457 H851991:I851993 JB851991:JB851993 SX851991:SX851993 ACT851991:ACT851993 AMP851991:AMP851993 AWL851991:AWL851993 BGH851991:BGH851993 BQD851991:BQD851993 BZZ851991:BZZ851993 CJV851991:CJV851993 CTR851991:CTR851993 DDN851991:DDN851993 DNJ851991:DNJ851993 DXF851991:DXF851993 EHB851991:EHB851993 EQX851991:EQX851993 FAT851991:FAT851993 FKP851991:FKP851993 FUL851991:FUL851993 GEH851991:GEH851993 GOD851991:GOD851993 GXZ851991:GXZ851993 HHV851991:HHV851993 HRR851991:HRR851993 IBN851991:IBN851993 ILJ851991:ILJ851993 IVF851991:IVF851993 JFB851991:JFB851993 JOX851991:JOX851993 JYT851991:JYT851993 KIP851991:KIP851993 KSL851991:KSL851993 LCH851991:LCH851993 LMD851991:LMD851993 LVZ851991:LVZ851993 MFV851991:MFV851993 MPR851991:MPR851993 MZN851991:MZN851993 NJJ851991:NJJ851993 NTF851991:NTF851993 ODB851991:ODB851993 OMX851991:OMX851993 OWT851991:OWT851993 PGP851991:PGP851993 PQL851991:PQL851993 QAH851991:QAH851993 QKD851991:QKD851993 QTZ851991:QTZ851993 RDV851991:RDV851993 RNR851991:RNR851993 RXN851991:RXN851993 SHJ851991:SHJ851993 SRF851991:SRF851993 TBB851991:TBB851993 TKX851991:TKX851993 TUT851991:TUT851993 UEP851991:UEP851993 UOL851991:UOL851993 UYH851991:UYH851993 VID851991:VID851993 VRZ851991:VRZ851993 WBV851991:WBV851993 WLR851991:WLR851993 WVN851991:WVN851993 H917527:I917529 JB917527:JB917529 SX917527:SX917529 ACT917527:ACT917529 AMP917527:AMP917529 AWL917527:AWL917529 BGH917527:BGH917529 BQD917527:BQD917529 BZZ917527:BZZ917529 CJV917527:CJV917529 CTR917527:CTR917529 DDN917527:DDN917529 DNJ917527:DNJ917529 DXF917527:DXF917529 EHB917527:EHB917529 EQX917527:EQX917529 FAT917527:FAT917529 FKP917527:FKP917529 FUL917527:FUL917529 GEH917527:GEH917529 GOD917527:GOD917529 GXZ917527:GXZ917529 HHV917527:HHV917529 HRR917527:HRR917529 IBN917527:IBN917529 ILJ917527:ILJ917529 IVF917527:IVF917529 JFB917527:JFB917529 JOX917527:JOX917529 JYT917527:JYT917529 KIP917527:KIP917529 KSL917527:KSL917529 LCH917527:LCH917529 LMD917527:LMD917529 LVZ917527:LVZ917529 MFV917527:MFV917529 MPR917527:MPR917529 MZN917527:MZN917529 NJJ917527:NJJ917529 NTF917527:NTF917529 ODB917527:ODB917529 OMX917527:OMX917529 OWT917527:OWT917529 PGP917527:PGP917529 PQL917527:PQL917529 QAH917527:QAH917529 QKD917527:QKD917529 QTZ917527:QTZ917529 RDV917527:RDV917529 RNR917527:RNR917529 RXN917527:RXN917529 SHJ917527:SHJ917529 SRF917527:SRF917529 TBB917527:TBB917529 TKX917527:TKX917529 TUT917527:TUT917529 UEP917527:UEP917529 UOL917527:UOL917529 UYH917527:UYH917529 VID917527:VID917529 VRZ917527:VRZ917529 WBV917527:WBV917529 WLR917527:WLR917529 WVN917527:WVN917529 H983063:I983065 JB983063:JB983065 SX983063:SX983065 ACT983063:ACT983065 AMP983063:AMP983065 AWL983063:AWL983065 BGH983063:BGH983065 BQD983063:BQD983065 BZZ983063:BZZ983065 CJV983063:CJV983065 CTR983063:CTR983065 DDN983063:DDN983065 DNJ983063:DNJ983065 DXF983063:DXF983065 EHB983063:EHB983065 EQX983063:EQX983065 FAT983063:FAT983065 FKP983063:FKP983065 FUL983063:FUL983065 GEH983063:GEH983065 GOD983063:GOD983065 GXZ983063:GXZ983065 HHV983063:HHV983065 HRR983063:HRR983065 IBN983063:IBN983065 ILJ983063:ILJ983065 IVF983063:IVF983065 JFB983063:JFB983065 JOX983063:JOX983065 JYT983063:JYT983065 KIP983063:KIP983065 KSL983063:KSL983065 LCH983063:LCH983065 LMD983063:LMD983065 LVZ983063:LVZ983065 MFV983063:MFV983065 MPR983063:MPR983065 MZN983063:MZN983065 NJJ983063:NJJ983065 NTF983063:NTF983065 ODB983063:ODB983065 OMX983063:OMX983065 OWT983063:OWT983065 PGP983063:PGP983065 PQL983063:PQL983065 QAH983063:QAH983065 QKD983063:QKD983065 QTZ983063:QTZ983065 RDV983063:RDV983065 RNR983063:RNR983065 RXN983063:RXN983065 SHJ983063:SHJ983065 SRF983063:SRF983065 TBB983063:TBB983065 TKX983063:TKX983065 TUT983063:TUT983065 UEP983063:UEP983065 UOL983063:UOL983065 UYH983063:UYH983065 VID983063:VID983065 VRZ983063:VRZ983065 WBV983063:WBV983065 WLR983063:WLR983065 WVN983063:WVN983065" xr:uid="{00000000-0002-0000-0C00-000007000000}"/>
    <dataValidation allowBlank="1" showErrorMessage="1" sqref="H65831:I65832 JB65831:JD65832 SX65831:SZ65832 ACT65831:ACV65832 AMP65831:AMR65832 AWL65831:AWN65832 BGH65831:BGJ65832 BQD65831:BQF65832 BZZ65831:CAB65832 CJV65831:CJX65832 CTR65831:CTT65832 DDN65831:DDP65832 DNJ65831:DNL65832 DXF65831:DXH65832 EHB65831:EHD65832 EQX65831:EQZ65832 FAT65831:FAV65832 FKP65831:FKR65832 FUL65831:FUN65832 GEH65831:GEJ65832 GOD65831:GOF65832 GXZ65831:GYB65832 HHV65831:HHX65832 HRR65831:HRT65832 IBN65831:IBP65832 ILJ65831:ILL65832 IVF65831:IVH65832 JFB65831:JFD65832 JOX65831:JOZ65832 JYT65831:JYV65832 KIP65831:KIR65832 KSL65831:KSN65832 LCH65831:LCJ65832 LMD65831:LMF65832 LVZ65831:LWB65832 MFV65831:MFX65832 MPR65831:MPT65832 MZN65831:MZP65832 NJJ65831:NJL65832 NTF65831:NTH65832 ODB65831:ODD65832 OMX65831:OMZ65832 OWT65831:OWV65832 PGP65831:PGR65832 PQL65831:PQN65832 QAH65831:QAJ65832 QKD65831:QKF65832 QTZ65831:QUB65832 RDV65831:RDX65832 RNR65831:RNT65832 RXN65831:RXP65832 SHJ65831:SHL65832 SRF65831:SRH65832 TBB65831:TBD65832 TKX65831:TKZ65832 TUT65831:TUV65832 UEP65831:UER65832 UOL65831:UON65832 UYH65831:UYJ65832 VID65831:VIF65832 VRZ65831:VSB65832 WBV65831:WBX65832 WLR65831:WLT65832 WVN65831:WVP65832 H131367:I131368 JB131367:JD131368 SX131367:SZ131368 ACT131367:ACV131368 AMP131367:AMR131368 AWL131367:AWN131368 BGH131367:BGJ131368 BQD131367:BQF131368 BZZ131367:CAB131368 CJV131367:CJX131368 CTR131367:CTT131368 DDN131367:DDP131368 DNJ131367:DNL131368 DXF131367:DXH131368 EHB131367:EHD131368 EQX131367:EQZ131368 FAT131367:FAV131368 FKP131367:FKR131368 FUL131367:FUN131368 GEH131367:GEJ131368 GOD131367:GOF131368 GXZ131367:GYB131368 HHV131367:HHX131368 HRR131367:HRT131368 IBN131367:IBP131368 ILJ131367:ILL131368 IVF131367:IVH131368 JFB131367:JFD131368 JOX131367:JOZ131368 JYT131367:JYV131368 KIP131367:KIR131368 KSL131367:KSN131368 LCH131367:LCJ131368 LMD131367:LMF131368 LVZ131367:LWB131368 MFV131367:MFX131368 MPR131367:MPT131368 MZN131367:MZP131368 NJJ131367:NJL131368 NTF131367:NTH131368 ODB131367:ODD131368 OMX131367:OMZ131368 OWT131367:OWV131368 PGP131367:PGR131368 PQL131367:PQN131368 QAH131367:QAJ131368 QKD131367:QKF131368 QTZ131367:QUB131368 RDV131367:RDX131368 RNR131367:RNT131368 RXN131367:RXP131368 SHJ131367:SHL131368 SRF131367:SRH131368 TBB131367:TBD131368 TKX131367:TKZ131368 TUT131367:TUV131368 UEP131367:UER131368 UOL131367:UON131368 UYH131367:UYJ131368 VID131367:VIF131368 VRZ131367:VSB131368 WBV131367:WBX131368 WLR131367:WLT131368 WVN131367:WVP131368 H196903:I196904 JB196903:JD196904 SX196903:SZ196904 ACT196903:ACV196904 AMP196903:AMR196904 AWL196903:AWN196904 BGH196903:BGJ196904 BQD196903:BQF196904 BZZ196903:CAB196904 CJV196903:CJX196904 CTR196903:CTT196904 DDN196903:DDP196904 DNJ196903:DNL196904 DXF196903:DXH196904 EHB196903:EHD196904 EQX196903:EQZ196904 FAT196903:FAV196904 FKP196903:FKR196904 FUL196903:FUN196904 GEH196903:GEJ196904 GOD196903:GOF196904 GXZ196903:GYB196904 HHV196903:HHX196904 HRR196903:HRT196904 IBN196903:IBP196904 ILJ196903:ILL196904 IVF196903:IVH196904 JFB196903:JFD196904 JOX196903:JOZ196904 JYT196903:JYV196904 KIP196903:KIR196904 KSL196903:KSN196904 LCH196903:LCJ196904 LMD196903:LMF196904 LVZ196903:LWB196904 MFV196903:MFX196904 MPR196903:MPT196904 MZN196903:MZP196904 NJJ196903:NJL196904 NTF196903:NTH196904 ODB196903:ODD196904 OMX196903:OMZ196904 OWT196903:OWV196904 PGP196903:PGR196904 PQL196903:PQN196904 QAH196903:QAJ196904 QKD196903:QKF196904 QTZ196903:QUB196904 RDV196903:RDX196904 RNR196903:RNT196904 RXN196903:RXP196904 SHJ196903:SHL196904 SRF196903:SRH196904 TBB196903:TBD196904 TKX196903:TKZ196904 TUT196903:TUV196904 UEP196903:UER196904 UOL196903:UON196904 UYH196903:UYJ196904 VID196903:VIF196904 VRZ196903:VSB196904 WBV196903:WBX196904 WLR196903:WLT196904 WVN196903:WVP196904 H262439:I262440 JB262439:JD262440 SX262439:SZ262440 ACT262439:ACV262440 AMP262439:AMR262440 AWL262439:AWN262440 BGH262439:BGJ262440 BQD262439:BQF262440 BZZ262439:CAB262440 CJV262439:CJX262440 CTR262439:CTT262440 DDN262439:DDP262440 DNJ262439:DNL262440 DXF262439:DXH262440 EHB262439:EHD262440 EQX262439:EQZ262440 FAT262439:FAV262440 FKP262439:FKR262440 FUL262439:FUN262440 GEH262439:GEJ262440 GOD262439:GOF262440 GXZ262439:GYB262440 HHV262439:HHX262440 HRR262439:HRT262440 IBN262439:IBP262440 ILJ262439:ILL262440 IVF262439:IVH262440 JFB262439:JFD262440 JOX262439:JOZ262440 JYT262439:JYV262440 KIP262439:KIR262440 KSL262439:KSN262440 LCH262439:LCJ262440 LMD262439:LMF262440 LVZ262439:LWB262440 MFV262439:MFX262440 MPR262439:MPT262440 MZN262439:MZP262440 NJJ262439:NJL262440 NTF262439:NTH262440 ODB262439:ODD262440 OMX262439:OMZ262440 OWT262439:OWV262440 PGP262439:PGR262440 PQL262439:PQN262440 QAH262439:QAJ262440 QKD262439:QKF262440 QTZ262439:QUB262440 RDV262439:RDX262440 RNR262439:RNT262440 RXN262439:RXP262440 SHJ262439:SHL262440 SRF262439:SRH262440 TBB262439:TBD262440 TKX262439:TKZ262440 TUT262439:TUV262440 UEP262439:UER262440 UOL262439:UON262440 UYH262439:UYJ262440 VID262439:VIF262440 VRZ262439:VSB262440 WBV262439:WBX262440 WLR262439:WLT262440 WVN262439:WVP262440 H327975:I327976 JB327975:JD327976 SX327975:SZ327976 ACT327975:ACV327976 AMP327975:AMR327976 AWL327975:AWN327976 BGH327975:BGJ327976 BQD327975:BQF327976 BZZ327975:CAB327976 CJV327975:CJX327976 CTR327975:CTT327976 DDN327975:DDP327976 DNJ327975:DNL327976 DXF327975:DXH327976 EHB327975:EHD327976 EQX327975:EQZ327976 FAT327975:FAV327976 FKP327975:FKR327976 FUL327975:FUN327976 GEH327975:GEJ327976 GOD327975:GOF327976 GXZ327975:GYB327976 HHV327975:HHX327976 HRR327975:HRT327976 IBN327975:IBP327976 ILJ327975:ILL327976 IVF327975:IVH327976 JFB327975:JFD327976 JOX327975:JOZ327976 JYT327975:JYV327976 KIP327975:KIR327976 KSL327975:KSN327976 LCH327975:LCJ327976 LMD327975:LMF327976 LVZ327975:LWB327976 MFV327975:MFX327976 MPR327975:MPT327976 MZN327975:MZP327976 NJJ327975:NJL327976 NTF327975:NTH327976 ODB327975:ODD327976 OMX327975:OMZ327976 OWT327975:OWV327976 PGP327975:PGR327976 PQL327975:PQN327976 QAH327975:QAJ327976 QKD327975:QKF327976 QTZ327975:QUB327976 RDV327975:RDX327976 RNR327975:RNT327976 RXN327975:RXP327976 SHJ327975:SHL327976 SRF327975:SRH327976 TBB327975:TBD327976 TKX327975:TKZ327976 TUT327975:TUV327976 UEP327975:UER327976 UOL327975:UON327976 UYH327975:UYJ327976 VID327975:VIF327976 VRZ327975:VSB327976 WBV327975:WBX327976 WLR327975:WLT327976 WVN327975:WVP327976 H393511:I393512 JB393511:JD393512 SX393511:SZ393512 ACT393511:ACV393512 AMP393511:AMR393512 AWL393511:AWN393512 BGH393511:BGJ393512 BQD393511:BQF393512 BZZ393511:CAB393512 CJV393511:CJX393512 CTR393511:CTT393512 DDN393511:DDP393512 DNJ393511:DNL393512 DXF393511:DXH393512 EHB393511:EHD393512 EQX393511:EQZ393512 FAT393511:FAV393512 FKP393511:FKR393512 FUL393511:FUN393512 GEH393511:GEJ393512 GOD393511:GOF393512 GXZ393511:GYB393512 HHV393511:HHX393512 HRR393511:HRT393512 IBN393511:IBP393512 ILJ393511:ILL393512 IVF393511:IVH393512 JFB393511:JFD393512 JOX393511:JOZ393512 JYT393511:JYV393512 KIP393511:KIR393512 KSL393511:KSN393512 LCH393511:LCJ393512 LMD393511:LMF393512 LVZ393511:LWB393512 MFV393511:MFX393512 MPR393511:MPT393512 MZN393511:MZP393512 NJJ393511:NJL393512 NTF393511:NTH393512 ODB393511:ODD393512 OMX393511:OMZ393512 OWT393511:OWV393512 PGP393511:PGR393512 PQL393511:PQN393512 QAH393511:QAJ393512 QKD393511:QKF393512 QTZ393511:QUB393512 RDV393511:RDX393512 RNR393511:RNT393512 RXN393511:RXP393512 SHJ393511:SHL393512 SRF393511:SRH393512 TBB393511:TBD393512 TKX393511:TKZ393512 TUT393511:TUV393512 UEP393511:UER393512 UOL393511:UON393512 UYH393511:UYJ393512 VID393511:VIF393512 VRZ393511:VSB393512 WBV393511:WBX393512 WLR393511:WLT393512 WVN393511:WVP393512 H459047:I459048 JB459047:JD459048 SX459047:SZ459048 ACT459047:ACV459048 AMP459047:AMR459048 AWL459047:AWN459048 BGH459047:BGJ459048 BQD459047:BQF459048 BZZ459047:CAB459048 CJV459047:CJX459048 CTR459047:CTT459048 DDN459047:DDP459048 DNJ459047:DNL459048 DXF459047:DXH459048 EHB459047:EHD459048 EQX459047:EQZ459048 FAT459047:FAV459048 FKP459047:FKR459048 FUL459047:FUN459048 GEH459047:GEJ459048 GOD459047:GOF459048 GXZ459047:GYB459048 HHV459047:HHX459048 HRR459047:HRT459048 IBN459047:IBP459048 ILJ459047:ILL459048 IVF459047:IVH459048 JFB459047:JFD459048 JOX459047:JOZ459048 JYT459047:JYV459048 KIP459047:KIR459048 KSL459047:KSN459048 LCH459047:LCJ459048 LMD459047:LMF459048 LVZ459047:LWB459048 MFV459047:MFX459048 MPR459047:MPT459048 MZN459047:MZP459048 NJJ459047:NJL459048 NTF459047:NTH459048 ODB459047:ODD459048 OMX459047:OMZ459048 OWT459047:OWV459048 PGP459047:PGR459048 PQL459047:PQN459048 QAH459047:QAJ459048 QKD459047:QKF459048 QTZ459047:QUB459048 RDV459047:RDX459048 RNR459047:RNT459048 RXN459047:RXP459048 SHJ459047:SHL459048 SRF459047:SRH459048 TBB459047:TBD459048 TKX459047:TKZ459048 TUT459047:TUV459048 UEP459047:UER459048 UOL459047:UON459048 UYH459047:UYJ459048 VID459047:VIF459048 VRZ459047:VSB459048 WBV459047:WBX459048 WLR459047:WLT459048 WVN459047:WVP459048 H524583:I524584 JB524583:JD524584 SX524583:SZ524584 ACT524583:ACV524584 AMP524583:AMR524584 AWL524583:AWN524584 BGH524583:BGJ524584 BQD524583:BQF524584 BZZ524583:CAB524584 CJV524583:CJX524584 CTR524583:CTT524584 DDN524583:DDP524584 DNJ524583:DNL524584 DXF524583:DXH524584 EHB524583:EHD524584 EQX524583:EQZ524584 FAT524583:FAV524584 FKP524583:FKR524584 FUL524583:FUN524584 GEH524583:GEJ524584 GOD524583:GOF524584 GXZ524583:GYB524584 HHV524583:HHX524584 HRR524583:HRT524584 IBN524583:IBP524584 ILJ524583:ILL524584 IVF524583:IVH524584 JFB524583:JFD524584 JOX524583:JOZ524584 JYT524583:JYV524584 KIP524583:KIR524584 KSL524583:KSN524584 LCH524583:LCJ524584 LMD524583:LMF524584 LVZ524583:LWB524584 MFV524583:MFX524584 MPR524583:MPT524584 MZN524583:MZP524584 NJJ524583:NJL524584 NTF524583:NTH524584 ODB524583:ODD524584 OMX524583:OMZ524584 OWT524583:OWV524584 PGP524583:PGR524584 PQL524583:PQN524584 QAH524583:QAJ524584 QKD524583:QKF524584 QTZ524583:QUB524584 RDV524583:RDX524584 RNR524583:RNT524584 RXN524583:RXP524584 SHJ524583:SHL524584 SRF524583:SRH524584 TBB524583:TBD524584 TKX524583:TKZ524584 TUT524583:TUV524584 UEP524583:UER524584 UOL524583:UON524584 UYH524583:UYJ524584 VID524583:VIF524584 VRZ524583:VSB524584 WBV524583:WBX524584 WLR524583:WLT524584 WVN524583:WVP524584 H590119:I590120 JB590119:JD590120 SX590119:SZ590120 ACT590119:ACV590120 AMP590119:AMR590120 AWL590119:AWN590120 BGH590119:BGJ590120 BQD590119:BQF590120 BZZ590119:CAB590120 CJV590119:CJX590120 CTR590119:CTT590120 DDN590119:DDP590120 DNJ590119:DNL590120 DXF590119:DXH590120 EHB590119:EHD590120 EQX590119:EQZ590120 FAT590119:FAV590120 FKP590119:FKR590120 FUL590119:FUN590120 GEH590119:GEJ590120 GOD590119:GOF590120 GXZ590119:GYB590120 HHV590119:HHX590120 HRR590119:HRT590120 IBN590119:IBP590120 ILJ590119:ILL590120 IVF590119:IVH590120 JFB590119:JFD590120 JOX590119:JOZ590120 JYT590119:JYV590120 KIP590119:KIR590120 KSL590119:KSN590120 LCH590119:LCJ590120 LMD590119:LMF590120 LVZ590119:LWB590120 MFV590119:MFX590120 MPR590119:MPT590120 MZN590119:MZP590120 NJJ590119:NJL590120 NTF590119:NTH590120 ODB590119:ODD590120 OMX590119:OMZ590120 OWT590119:OWV590120 PGP590119:PGR590120 PQL590119:PQN590120 QAH590119:QAJ590120 QKD590119:QKF590120 QTZ590119:QUB590120 RDV590119:RDX590120 RNR590119:RNT590120 RXN590119:RXP590120 SHJ590119:SHL590120 SRF590119:SRH590120 TBB590119:TBD590120 TKX590119:TKZ590120 TUT590119:TUV590120 UEP590119:UER590120 UOL590119:UON590120 UYH590119:UYJ590120 VID590119:VIF590120 VRZ590119:VSB590120 WBV590119:WBX590120 WLR590119:WLT590120 WVN590119:WVP590120 H655655:I655656 JB655655:JD655656 SX655655:SZ655656 ACT655655:ACV655656 AMP655655:AMR655656 AWL655655:AWN655656 BGH655655:BGJ655656 BQD655655:BQF655656 BZZ655655:CAB655656 CJV655655:CJX655656 CTR655655:CTT655656 DDN655655:DDP655656 DNJ655655:DNL655656 DXF655655:DXH655656 EHB655655:EHD655656 EQX655655:EQZ655656 FAT655655:FAV655656 FKP655655:FKR655656 FUL655655:FUN655656 GEH655655:GEJ655656 GOD655655:GOF655656 GXZ655655:GYB655656 HHV655655:HHX655656 HRR655655:HRT655656 IBN655655:IBP655656 ILJ655655:ILL655656 IVF655655:IVH655656 JFB655655:JFD655656 JOX655655:JOZ655656 JYT655655:JYV655656 KIP655655:KIR655656 KSL655655:KSN655656 LCH655655:LCJ655656 LMD655655:LMF655656 LVZ655655:LWB655656 MFV655655:MFX655656 MPR655655:MPT655656 MZN655655:MZP655656 NJJ655655:NJL655656 NTF655655:NTH655656 ODB655655:ODD655656 OMX655655:OMZ655656 OWT655655:OWV655656 PGP655655:PGR655656 PQL655655:PQN655656 QAH655655:QAJ655656 QKD655655:QKF655656 QTZ655655:QUB655656 RDV655655:RDX655656 RNR655655:RNT655656 RXN655655:RXP655656 SHJ655655:SHL655656 SRF655655:SRH655656 TBB655655:TBD655656 TKX655655:TKZ655656 TUT655655:TUV655656 UEP655655:UER655656 UOL655655:UON655656 UYH655655:UYJ655656 VID655655:VIF655656 VRZ655655:VSB655656 WBV655655:WBX655656 WLR655655:WLT655656 WVN655655:WVP655656 H721191:I721192 JB721191:JD721192 SX721191:SZ721192 ACT721191:ACV721192 AMP721191:AMR721192 AWL721191:AWN721192 BGH721191:BGJ721192 BQD721191:BQF721192 BZZ721191:CAB721192 CJV721191:CJX721192 CTR721191:CTT721192 DDN721191:DDP721192 DNJ721191:DNL721192 DXF721191:DXH721192 EHB721191:EHD721192 EQX721191:EQZ721192 FAT721191:FAV721192 FKP721191:FKR721192 FUL721191:FUN721192 GEH721191:GEJ721192 GOD721191:GOF721192 GXZ721191:GYB721192 HHV721191:HHX721192 HRR721191:HRT721192 IBN721191:IBP721192 ILJ721191:ILL721192 IVF721191:IVH721192 JFB721191:JFD721192 JOX721191:JOZ721192 JYT721191:JYV721192 KIP721191:KIR721192 KSL721191:KSN721192 LCH721191:LCJ721192 LMD721191:LMF721192 LVZ721191:LWB721192 MFV721191:MFX721192 MPR721191:MPT721192 MZN721191:MZP721192 NJJ721191:NJL721192 NTF721191:NTH721192 ODB721191:ODD721192 OMX721191:OMZ721192 OWT721191:OWV721192 PGP721191:PGR721192 PQL721191:PQN721192 QAH721191:QAJ721192 QKD721191:QKF721192 QTZ721191:QUB721192 RDV721191:RDX721192 RNR721191:RNT721192 RXN721191:RXP721192 SHJ721191:SHL721192 SRF721191:SRH721192 TBB721191:TBD721192 TKX721191:TKZ721192 TUT721191:TUV721192 UEP721191:UER721192 UOL721191:UON721192 UYH721191:UYJ721192 VID721191:VIF721192 VRZ721191:VSB721192 WBV721191:WBX721192 WLR721191:WLT721192 WVN721191:WVP721192 H786727:I786728 JB786727:JD786728 SX786727:SZ786728 ACT786727:ACV786728 AMP786727:AMR786728 AWL786727:AWN786728 BGH786727:BGJ786728 BQD786727:BQF786728 BZZ786727:CAB786728 CJV786727:CJX786728 CTR786727:CTT786728 DDN786727:DDP786728 DNJ786727:DNL786728 DXF786727:DXH786728 EHB786727:EHD786728 EQX786727:EQZ786728 FAT786727:FAV786728 FKP786727:FKR786728 FUL786727:FUN786728 GEH786727:GEJ786728 GOD786727:GOF786728 GXZ786727:GYB786728 HHV786727:HHX786728 HRR786727:HRT786728 IBN786727:IBP786728 ILJ786727:ILL786728 IVF786727:IVH786728 JFB786727:JFD786728 JOX786727:JOZ786728 JYT786727:JYV786728 KIP786727:KIR786728 KSL786727:KSN786728 LCH786727:LCJ786728 LMD786727:LMF786728 LVZ786727:LWB786728 MFV786727:MFX786728 MPR786727:MPT786728 MZN786727:MZP786728 NJJ786727:NJL786728 NTF786727:NTH786728 ODB786727:ODD786728 OMX786727:OMZ786728 OWT786727:OWV786728 PGP786727:PGR786728 PQL786727:PQN786728 QAH786727:QAJ786728 QKD786727:QKF786728 QTZ786727:QUB786728 RDV786727:RDX786728 RNR786727:RNT786728 RXN786727:RXP786728 SHJ786727:SHL786728 SRF786727:SRH786728 TBB786727:TBD786728 TKX786727:TKZ786728 TUT786727:TUV786728 UEP786727:UER786728 UOL786727:UON786728 UYH786727:UYJ786728 VID786727:VIF786728 VRZ786727:VSB786728 WBV786727:WBX786728 WLR786727:WLT786728 WVN786727:WVP786728 H852263:I852264 JB852263:JD852264 SX852263:SZ852264 ACT852263:ACV852264 AMP852263:AMR852264 AWL852263:AWN852264 BGH852263:BGJ852264 BQD852263:BQF852264 BZZ852263:CAB852264 CJV852263:CJX852264 CTR852263:CTT852264 DDN852263:DDP852264 DNJ852263:DNL852264 DXF852263:DXH852264 EHB852263:EHD852264 EQX852263:EQZ852264 FAT852263:FAV852264 FKP852263:FKR852264 FUL852263:FUN852264 GEH852263:GEJ852264 GOD852263:GOF852264 GXZ852263:GYB852264 HHV852263:HHX852264 HRR852263:HRT852264 IBN852263:IBP852264 ILJ852263:ILL852264 IVF852263:IVH852264 JFB852263:JFD852264 JOX852263:JOZ852264 JYT852263:JYV852264 KIP852263:KIR852264 KSL852263:KSN852264 LCH852263:LCJ852264 LMD852263:LMF852264 LVZ852263:LWB852264 MFV852263:MFX852264 MPR852263:MPT852264 MZN852263:MZP852264 NJJ852263:NJL852264 NTF852263:NTH852264 ODB852263:ODD852264 OMX852263:OMZ852264 OWT852263:OWV852264 PGP852263:PGR852264 PQL852263:PQN852264 QAH852263:QAJ852264 QKD852263:QKF852264 QTZ852263:QUB852264 RDV852263:RDX852264 RNR852263:RNT852264 RXN852263:RXP852264 SHJ852263:SHL852264 SRF852263:SRH852264 TBB852263:TBD852264 TKX852263:TKZ852264 TUT852263:TUV852264 UEP852263:UER852264 UOL852263:UON852264 UYH852263:UYJ852264 VID852263:VIF852264 VRZ852263:VSB852264 WBV852263:WBX852264 WLR852263:WLT852264 WVN852263:WVP852264 H917799:I917800 JB917799:JD917800 SX917799:SZ917800 ACT917799:ACV917800 AMP917799:AMR917800 AWL917799:AWN917800 BGH917799:BGJ917800 BQD917799:BQF917800 BZZ917799:CAB917800 CJV917799:CJX917800 CTR917799:CTT917800 DDN917799:DDP917800 DNJ917799:DNL917800 DXF917799:DXH917800 EHB917799:EHD917800 EQX917799:EQZ917800 FAT917799:FAV917800 FKP917799:FKR917800 FUL917799:FUN917800 GEH917799:GEJ917800 GOD917799:GOF917800 GXZ917799:GYB917800 HHV917799:HHX917800 HRR917799:HRT917800 IBN917799:IBP917800 ILJ917799:ILL917800 IVF917799:IVH917800 JFB917799:JFD917800 JOX917799:JOZ917800 JYT917799:JYV917800 KIP917799:KIR917800 KSL917799:KSN917800 LCH917799:LCJ917800 LMD917799:LMF917800 LVZ917799:LWB917800 MFV917799:MFX917800 MPR917799:MPT917800 MZN917799:MZP917800 NJJ917799:NJL917800 NTF917799:NTH917800 ODB917799:ODD917800 OMX917799:OMZ917800 OWT917799:OWV917800 PGP917799:PGR917800 PQL917799:PQN917800 QAH917799:QAJ917800 QKD917799:QKF917800 QTZ917799:QUB917800 RDV917799:RDX917800 RNR917799:RNT917800 RXN917799:RXP917800 SHJ917799:SHL917800 SRF917799:SRH917800 TBB917799:TBD917800 TKX917799:TKZ917800 TUT917799:TUV917800 UEP917799:UER917800 UOL917799:UON917800 UYH917799:UYJ917800 VID917799:VIF917800 VRZ917799:VSB917800 WBV917799:WBX917800 WLR917799:WLT917800 WVN917799:WVP917800 H983335:I983336 JB983335:JD983336 SX983335:SZ983336 ACT983335:ACV983336 AMP983335:AMR983336 AWL983335:AWN983336 BGH983335:BGJ983336 BQD983335:BQF983336 BZZ983335:CAB983336 CJV983335:CJX983336 CTR983335:CTT983336 DDN983335:DDP983336 DNJ983335:DNL983336 DXF983335:DXH983336 EHB983335:EHD983336 EQX983335:EQZ983336 FAT983335:FAV983336 FKP983335:FKR983336 FUL983335:FUN983336 GEH983335:GEJ983336 GOD983335:GOF983336 GXZ983335:GYB983336 HHV983335:HHX983336 HRR983335:HRT983336 IBN983335:IBP983336 ILJ983335:ILL983336 IVF983335:IVH983336 JFB983335:JFD983336 JOX983335:JOZ983336 JYT983335:JYV983336 KIP983335:KIR983336 KSL983335:KSN983336 LCH983335:LCJ983336 LMD983335:LMF983336 LVZ983335:LWB983336 MFV983335:MFX983336 MPR983335:MPT983336 MZN983335:MZP983336 NJJ983335:NJL983336 NTF983335:NTH983336 ODB983335:ODD983336 OMX983335:OMZ983336 OWT983335:OWV983336 PGP983335:PGR983336 PQL983335:PQN983336 QAH983335:QAJ983336 QKD983335:QKF983336 QTZ983335:QUB983336 RDV983335:RDX983336 RNR983335:RNT983336 RXN983335:RXP983336 SHJ983335:SHL983336 SRF983335:SRH983336 TBB983335:TBD983336 TKX983335:TKZ983336 TUT983335:TUV983336 UEP983335:UER983336 UOL983335:UON983336 UYH983335:UYJ983336 VID983335:VIF983336 VRZ983335:VSB983336 WBV983335:WBX983336 WLR983335:WLT983336 WVN983335:WVP983336 WVN54:WVP58 JB54:JD58 SX54:SZ58 ACT54:ACV58 AMP54:AMR58 AWL54:AWN58 BGH54:BGJ58 BQD54:BQF58 BZZ54:CAB58 CJV54:CJX58 CTR54:CTT58 DDN54:DDP58 DNJ54:DNL58 DXF54:DXH58 EHB54:EHD58 EQX54:EQZ58 FAT54:FAV58 FKP54:FKR58 FUL54:FUN58 GEH54:GEJ58 GOD54:GOF58 GXZ54:GYB58 HHV54:HHX58 HRR54:HRT58 IBN54:IBP58 ILJ54:ILL58 IVF54:IVH58 JFB54:JFD58 JOX54:JOZ58 JYT54:JYV58 KIP54:KIR58 KSL54:KSN58 LCH54:LCJ58 LMD54:LMF58 LVZ54:LWB58 MFV54:MFX58 MPR54:MPT58 MZN54:MZP58 NJJ54:NJL58 NTF54:NTH58 ODB54:ODD58 OMX54:OMZ58 OWT54:OWV58 PGP54:PGR58 PQL54:PQN58 QAH54:QAJ58 QKD54:QKF58 QTZ54:QUB58 RDV54:RDX58 RNR54:RNT58 RXN54:RXP58 SHJ54:SHL58 SRF54:SRH58 TBB54:TBD58 TKX54:TKZ58 TUT54:TUV58 UEP54:UER58 UOL54:UON58 UYH54:UYJ58 VID54:VIF58 VRZ54:VSB58 WBV54:WBX58 WLR54:WLT58 N55 L55 I55" xr:uid="{00000000-0002-0000-0C00-000008000000}"/>
    <dataValidation allowBlank="1" showInputMessage="1" showErrorMessage="1" prompt="Fecha de corte del Estado Financiero" sqref="F65558:G65558 JA65558 SW65558 ACS65558 AMO65558 AWK65558 BGG65558 BQC65558 BZY65558 CJU65558 CTQ65558 DDM65558 DNI65558 DXE65558 EHA65558 EQW65558 FAS65558 FKO65558 FUK65558 GEG65558 GOC65558 GXY65558 HHU65558 HRQ65558 IBM65558 ILI65558 IVE65558 JFA65558 JOW65558 JYS65558 KIO65558 KSK65558 LCG65558 LMC65558 LVY65558 MFU65558 MPQ65558 MZM65558 NJI65558 NTE65558 ODA65558 OMW65558 OWS65558 PGO65558 PQK65558 QAG65558 QKC65558 QTY65558 RDU65558 RNQ65558 RXM65558 SHI65558 SRE65558 TBA65558 TKW65558 TUS65558 UEO65558 UOK65558 UYG65558 VIC65558 VRY65558 WBU65558 WLQ65558 WVM65558 F131094:G131094 JA131094 SW131094 ACS131094 AMO131094 AWK131094 BGG131094 BQC131094 BZY131094 CJU131094 CTQ131094 DDM131094 DNI131094 DXE131094 EHA131094 EQW131094 FAS131094 FKO131094 FUK131094 GEG131094 GOC131094 GXY131094 HHU131094 HRQ131094 IBM131094 ILI131094 IVE131094 JFA131094 JOW131094 JYS131094 KIO131094 KSK131094 LCG131094 LMC131094 LVY131094 MFU131094 MPQ131094 MZM131094 NJI131094 NTE131094 ODA131094 OMW131094 OWS131094 PGO131094 PQK131094 QAG131094 QKC131094 QTY131094 RDU131094 RNQ131094 RXM131094 SHI131094 SRE131094 TBA131094 TKW131094 TUS131094 UEO131094 UOK131094 UYG131094 VIC131094 VRY131094 WBU131094 WLQ131094 WVM131094 F196630:G196630 JA196630 SW196630 ACS196630 AMO196630 AWK196630 BGG196630 BQC196630 BZY196630 CJU196630 CTQ196630 DDM196630 DNI196630 DXE196630 EHA196630 EQW196630 FAS196630 FKO196630 FUK196630 GEG196630 GOC196630 GXY196630 HHU196630 HRQ196630 IBM196630 ILI196630 IVE196630 JFA196630 JOW196630 JYS196630 KIO196630 KSK196630 LCG196630 LMC196630 LVY196630 MFU196630 MPQ196630 MZM196630 NJI196630 NTE196630 ODA196630 OMW196630 OWS196630 PGO196630 PQK196630 QAG196630 QKC196630 QTY196630 RDU196630 RNQ196630 RXM196630 SHI196630 SRE196630 TBA196630 TKW196630 TUS196630 UEO196630 UOK196630 UYG196630 VIC196630 VRY196630 WBU196630 WLQ196630 WVM196630 F262166:G262166 JA262166 SW262166 ACS262166 AMO262166 AWK262166 BGG262166 BQC262166 BZY262166 CJU262166 CTQ262166 DDM262166 DNI262166 DXE262166 EHA262166 EQW262166 FAS262166 FKO262166 FUK262166 GEG262166 GOC262166 GXY262166 HHU262166 HRQ262166 IBM262166 ILI262166 IVE262166 JFA262166 JOW262166 JYS262166 KIO262166 KSK262166 LCG262166 LMC262166 LVY262166 MFU262166 MPQ262166 MZM262166 NJI262166 NTE262166 ODA262166 OMW262166 OWS262166 PGO262166 PQK262166 QAG262166 QKC262166 QTY262166 RDU262166 RNQ262166 RXM262166 SHI262166 SRE262166 TBA262166 TKW262166 TUS262166 UEO262166 UOK262166 UYG262166 VIC262166 VRY262166 WBU262166 WLQ262166 WVM262166 F327702:G327702 JA327702 SW327702 ACS327702 AMO327702 AWK327702 BGG327702 BQC327702 BZY327702 CJU327702 CTQ327702 DDM327702 DNI327702 DXE327702 EHA327702 EQW327702 FAS327702 FKO327702 FUK327702 GEG327702 GOC327702 GXY327702 HHU327702 HRQ327702 IBM327702 ILI327702 IVE327702 JFA327702 JOW327702 JYS327702 KIO327702 KSK327702 LCG327702 LMC327702 LVY327702 MFU327702 MPQ327702 MZM327702 NJI327702 NTE327702 ODA327702 OMW327702 OWS327702 PGO327702 PQK327702 QAG327702 QKC327702 QTY327702 RDU327702 RNQ327702 RXM327702 SHI327702 SRE327702 TBA327702 TKW327702 TUS327702 UEO327702 UOK327702 UYG327702 VIC327702 VRY327702 WBU327702 WLQ327702 WVM327702 F393238:G393238 JA393238 SW393238 ACS393238 AMO393238 AWK393238 BGG393238 BQC393238 BZY393238 CJU393238 CTQ393238 DDM393238 DNI393238 DXE393238 EHA393238 EQW393238 FAS393238 FKO393238 FUK393238 GEG393238 GOC393238 GXY393238 HHU393238 HRQ393238 IBM393238 ILI393238 IVE393238 JFA393238 JOW393238 JYS393238 KIO393238 KSK393238 LCG393238 LMC393238 LVY393238 MFU393238 MPQ393238 MZM393238 NJI393238 NTE393238 ODA393238 OMW393238 OWS393238 PGO393238 PQK393238 QAG393238 QKC393238 QTY393238 RDU393238 RNQ393238 RXM393238 SHI393238 SRE393238 TBA393238 TKW393238 TUS393238 UEO393238 UOK393238 UYG393238 VIC393238 VRY393238 WBU393238 WLQ393238 WVM393238 F458774:G458774 JA458774 SW458774 ACS458774 AMO458774 AWK458774 BGG458774 BQC458774 BZY458774 CJU458774 CTQ458774 DDM458774 DNI458774 DXE458774 EHA458774 EQW458774 FAS458774 FKO458774 FUK458774 GEG458774 GOC458774 GXY458774 HHU458774 HRQ458774 IBM458774 ILI458774 IVE458774 JFA458774 JOW458774 JYS458774 KIO458774 KSK458774 LCG458774 LMC458774 LVY458774 MFU458774 MPQ458774 MZM458774 NJI458774 NTE458774 ODA458774 OMW458774 OWS458774 PGO458774 PQK458774 QAG458774 QKC458774 QTY458774 RDU458774 RNQ458774 RXM458774 SHI458774 SRE458774 TBA458774 TKW458774 TUS458774 UEO458774 UOK458774 UYG458774 VIC458774 VRY458774 WBU458774 WLQ458774 WVM458774 F524310:G524310 JA524310 SW524310 ACS524310 AMO524310 AWK524310 BGG524310 BQC524310 BZY524310 CJU524310 CTQ524310 DDM524310 DNI524310 DXE524310 EHA524310 EQW524310 FAS524310 FKO524310 FUK524310 GEG524310 GOC524310 GXY524310 HHU524310 HRQ524310 IBM524310 ILI524310 IVE524310 JFA524310 JOW524310 JYS524310 KIO524310 KSK524310 LCG524310 LMC524310 LVY524310 MFU524310 MPQ524310 MZM524310 NJI524310 NTE524310 ODA524310 OMW524310 OWS524310 PGO524310 PQK524310 QAG524310 QKC524310 QTY524310 RDU524310 RNQ524310 RXM524310 SHI524310 SRE524310 TBA524310 TKW524310 TUS524310 UEO524310 UOK524310 UYG524310 VIC524310 VRY524310 WBU524310 WLQ524310 WVM524310 F589846:G589846 JA589846 SW589846 ACS589846 AMO589846 AWK589846 BGG589846 BQC589846 BZY589846 CJU589846 CTQ589846 DDM589846 DNI589846 DXE589846 EHA589846 EQW589846 FAS589846 FKO589846 FUK589846 GEG589846 GOC589846 GXY589846 HHU589846 HRQ589846 IBM589846 ILI589846 IVE589846 JFA589846 JOW589846 JYS589846 KIO589846 KSK589846 LCG589846 LMC589846 LVY589846 MFU589846 MPQ589846 MZM589846 NJI589846 NTE589846 ODA589846 OMW589846 OWS589846 PGO589846 PQK589846 QAG589846 QKC589846 QTY589846 RDU589846 RNQ589846 RXM589846 SHI589846 SRE589846 TBA589846 TKW589846 TUS589846 UEO589846 UOK589846 UYG589846 VIC589846 VRY589846 WBU589846 WLQ589846 WVM589846 F655382:G655382 JA655382 SW655382 ACS655382 AMO655382 AWK655382 BGG655382 BQC655382 BZY655382 CJU655382 CTQ655382 DDM655382 DNI655382 DXE655382 EHA655382 EQW655382 FAS655382 FKO655382 FUK655382 GEG655382 GOC655382 GXY655382 HHU655382 HRQ655382 IBM655382 ILI655382 IVE655382 JFA655382 JOW655382 JYS655382 KIO655382 KSK655382 LCG655382 LMC655382 LVY655382 MFU655382 MPQ655382 MZM655382 NJI655382 NTE655382 ODA655382 OMW655382 OWS655382 PGO655382 PQK655382 QAG655382 QKC655382 QTY655382 RDU655382 RNQ655382 RXM655382 SHI655382 SRE655382 TBA655382 TKW655382 TUS655382 UEO655382 UOK655382 UYG655382 VIC655382 VRY655382 WBU655382 WLQ655382 WVM655382 F720918:G720918 JA720918 SW720918 ACS720918 AMO720918 AWK720918 BGG720918 BQC720918 BZY720918 CJU720918 CTQ720918 DDM720918 DNI720918 DXE720918 EHA720918 EQW720918 FAS720918 FKO720918 FUK720918 GEG720918 GOC720918 GXY720918 HHU720918 HRQ720918 IBM720918 ILI720918 IVE720918 JFA720918 JOW720918 JYS720918 KIO720918 KSK720918 LCG720918 LMC720918 LVY720918 MFU720918 MPQ720918 MZM720918 NJI720918 NTE720918 ODA720918 OMW720918 OWS720918 PGO720918 PQK720918 QAG720918 QKC720918 QTY720918 RDU720918 RNQ720918 RXM720918 SHI720918 SRE720918 TBA720918 TKW720918 TUS720918 UEO720918 UOK720918 UYG720918 VIC720918 VRY720918 WBU720918 WLQ720918 WVM720918 F786454:G786454 JA786454 SW786454 ACS786454 AMO786454 AWK786454 BGG786454 BQC786454 BZY786454 CJU786454 CTQ786454 DDM786454 DNI786454 DXE786454 EHA786454 EQW786454 FAS786454 FKO786454 FUK786454 GEG786454 GOC786454 GXY786454 HHU786454 HRQ786454 IBM786454 ILI786454 IVE786454 JFA786454 JOW786454 JYS786454 KIO786454 KSK786454 LCG786454 LMC786454 LVY786454 MFU786454 MPQ786454 MZM786454 NJI786454 NTE786454 ODA786454 OMW786454 OWS786454 PGO786454 PQK786454 QAG786454 QKC786454 QTY786454 RDU786454 RNQ786454 RXM786454 SHI786454 SRE786454 TBA786454 TKW786454 TUS786454 UEO786454 UOK786454 UYG786454 VIC786454 VRY786454 WBU786454 WLQ786454 WVM786454 F851990:G851990 JA851990 SW851990 ACS851990 AMO851990 AWK851990 BGG851990 BQC851990 BZY851990 CJU851990 CTQ851990 DDM851990 DNI851990 DXE851990 EHA851990 EQW851990 FAS851990 FKO851990 FUK851990 GEG851990 GOC851990 GXY851990 HHU851990 HRQ851990 IBM851990 ILI851990 IVE851990 JFA851990 JOW851990 JYS851990 KIO851990 KSK851990 LCG851990 LMC851990 LVY851990 MFU851990 MPQ851990 MZM851990 NJI851990 NTE851990 ODA851990 OMW851990 OWS851990 PGO851990 PQK851990 QAG851990 QKC851990 QTY851990 RDU851990 RNQ851990 RXM851990 SHI851990 SRE851990 TBA851990 TKW851990 TUS851990 UEO851990 UOK851990 UYG851990 VIC851990 VRY851990 WBU851990 WLQ851990 WVM851990 F917526:G917526 JA917526 SW917526 ACS917526 AMO917526 AWK917526 BGG917526 BQC917526 BZY917526 CJU917526 CTQ917526 DDM917526 DNI917526 DXE917526 EHA917526 EQW917526 FAS917526 FKO917526 FUK917526 GEG917526 GOC917526 GXY917526 HHU917526 HRQ917526 IBM917526 ILI917526 IVE917526 JFA917526 JOW917526 JYS917526 KIO917526 KSK917526 LCG917526 LMC917526 LVY917526 MFU917526 MPQ917526 MZM917526 NJI917526 NTE917526 ODA917526 OMW917526 OWS917526 PGO917526 PQK917526 QAG917526 QKC917526 QTY917526 RDU917526 RNQ917526 RXM917526 SHI917526 SRE917526 TBA917526 TKW917526 TUS917526 UEO917526 UOK917526 UYG917526 VIC917526 VRY917526 WBU917526 WLQ917526 WVM917526 F983062:G983062 JA983062 SW983062 ACS983062 AMO983062 AWK983062 BGG983062 BQC983062 BZY983062 CJU983062 CTQ983062 DDM983062 DNI983062 DXE983062 EHA983062 EQW983062 FAS983062 FKO983062 FUK983062 GEG983062 GOC983062 GXY983062 HHU983062 HRQ983062 IBM983062 ILI983062 IVE983062 JFA983062 JOW983062 JYS983062 KIO983062 KSK983062 LCG983062 LMC983062 LVY983062 MFU983062 MPQ983062 MZM983062 NJI983062 NTE983062 ODA983062 OMW983062 OWS983062 PGO983062 PQK983062 QAG983062 QKC983062 QTY983062 RDU983062 RNQ983062 RXM983062 SHI983062 SRE983062 TBA983062 TKW983062 TUS983062 UEO983062 UOK983062 UYG983062 VIC983062 VRY983062 WBU983062 WLQ983062 WVM983062" xr:uid="{00000000-0002-0000-0C00-000009000000}"/>
    <dataValidation allowBlank="1" showInputMessage="1" showErrorMessage="1" prompt="NIT" sqref="F65557:G65557 JA65557 SW65557 ACS65557 AMO65557 AWK65557 BGG65557 BQC65557 BZY65557 CJU65557 CTQ65557 DDM65557 DNI65557 DXE65557 EHA65557 EQW65557 FAS65557 FKO65557 FUK65557 GEG65557 GOC65557 GXY65557 HHU65557 HRQ65557 IBM65557 ILI65557 IVE65557 JFA65557 JOW65557 JYS65557 KIO65557 KSK65557 LCG65557 LMC65557 LVY65557 MFU65557 MPQ65557 MZM65557 NJI65557 NTE65557 ODA65557 OMW65557 OWS65557 PGO65557 PQK65557 QAG65557 QKC65557 QTY65557 RDU65557 RNQ65557 RXM65557 SHI65557 SRE65557 TBA65557 TKW65557 TUS65557 UEO65557 UOK65557 UYG65557 VIC65557 VRY65557 WBU65557 WLQ65557 WVM65557 F131093:G131093 JA131093 SW131093 ACS131093 AMO131093 AWK131093 BGG131093 BQC131093 BZY131093 CJU131093 CTQ131093 DDM131093 DNI131093 DXE131093 EHA131093 EQW131093 FAS131093 FKO131093 FUK131093 GEG131093 GOC131093 GXY131093 HHU131093 HRQ131093 IBM131093 ILI131093 IVE131093 JFA131093 JOW131093 JYS131093 KIO131093 KSK131093 LCG131093 LMC131093 LVY131093 MFU131093 MPQ131093 MZM131093 NJI131093 NTE131093 ODA131093 OMW131093 OWS131093 PGO131093 PQK131093 QAG131093 QKC131093 QTY131093 RDU131093 RNQ131093 RXM131093 SHI131093 SRE131093 TBA131093 TKW131093 TUS131093 UEO131093 UOK131093 UYG131093 VIC131093 VRY131093 WBU131093 WLQ131093 WVM131093 F196629:G196629 JA196629 SW196629 ACS196629 AMO196629 AWK196629 BGG196629 BQC196629 BZY196629 CJU196629 CTQ196629 DDM196629 DNI196629 DXE196629 EHA196629 EQW196629 FAS196629 FKO196629 FUK196629 GEG196629 GOC196629 GXY196629 HHU196629 HRQ196629 IBM196629 ILI196629 IVE196629 JFA196629 JOW196629 JYS196629 KIO196629 KSK196629 LCG196629 LMC196629 LVY196629 MFU196629 MPQ196629 MZM196629 NJI196629 NTE196629 ODA196629 OMW196629 OWS196629 PGO196629 PQK196629 QAG196629 QKC196629 QTY196629 RDU196629 RNQ196629 RXM196629 SHI196629 SRE196629 TBA196629 TKW196629 TUS196629 UEO196629 UOK196629 UYG196629 VIC196629 VRY196629 WBU196629 WLQ196629 WVM196629 F262165:G262165 JA262165 SW262165 ACS262165 AMO262165 AWK262165 BGG262165 BQC262165 BZY262165 CJU262165 CTQ262165 DDM262165 DNI262165 DXE262165 EHA262165 EQW262165 FAS262165 FKO262165 FUK262165 GEG262165 GOC262165 GXY262165 HHU262165 HRQ262165 IBM262165 ILI262165 IVE262165 JFA262165 JOW262165 JYS262165 KIO262165 KSK262165 LCG262165 LMC262165 LVY262165 MFU262165 MPQ262165 MZM262165 NJI262165 NTE262165 ODA262165 OMW262165 OWS262165 PGO262165 PQK262165 QAG262165 QKC262165 QTY262165 RDU262165 RNQ262165 RXM262165 SHI262165 SRE262165 TBA262165 TKW262165 TUS262165 UEO262165 UOK262165 UYG262165 VIC262165 VRY262165 WBU262165 WLQ262165 WVM262165 F327701:G327701 JA327701 SW327701 ACS327701 AMO327701 AWK327701 BGG327701 BQC327701 BZY327701 CJU327701 CTQ327701 DDM327701 DNI327701 DXE327701 EHA327701 EQW327701 FAS327701 FKO327701 FUK327701 GEG327701 GOC327701 GXY327701 HHU327701 HRQ327701 IBM327701 ILI327701 IVE327701 JFA327701 JOW327701 JYS327701 KIO327701 KSK327701 LCG327701 LMC327701 LVY327701 MFU327701 MPQ327701 MZM327701 NJI327701 NTE327701 ODA327701 OMW327701 OWS327701 PGO327701 PQK327701 QAG327701 QKC327701 QTY327701 RDU327701 RNQ327701 RXM327701 SHI327701 SRE327701 TBA327701 TKW327701 TUS327701 UEO327701 UOK327701 UYG327701 VIC327701 VRY327701 WBU327701 WLQ327701 WVM327701 F393237:G393237 JA393237 SW393237 ACS393237 AMO393237 AWK393237 BGG393237 BQC393237 BZY393237 CJU393237 CTQ393237 DDM393237 DNI393237 DXE393237 EHA393237 EQW393237 FAS393237 FKO393237 FUK393237 GEG393237 GOC393237 GXY393237 HHU393237 HRQ393237 IBM393237 ILI393237 IVE393237 JFA393237 JOW393237 JYS393237 KIO393237 KSK393237 LCG393237 LMC393237 LVY393237 MFU393237 MPQ393237 MZM393237 NJI393237 NTE393237 ODA393237 OMW393237 OWS393237 PGO393237 PQK393237 QAG393237 QKC393237 QTY393237 RDU393237 RNQ393237 RXM393237 SHI393237 SRE393237 TBA393237 TKW393237 TUS393237 UEO393237 UOK393237 UYG393237 VIC393237 VRY393237 WBU393237 WLQ393237 WVM393237 F458773:G458773 JA458773 SW458773 ACS458773 AMO458773 AWK458773 BGG458773 BQC458773 BZY458773 CJU458773 CTQ458773 DDM458773 DNI458773 DXE458773 EHA458773 EQW458773 FAS458773 FKO458773 FUK458773 GEG458773 GOC458773 GXY458773 HHU458773 HRQ458773 IBM458773 ILI458773 IVE458773 JFA458773 JOW458773 JYS458773 KIO458773 KSK458773 LCG458773 LMC458773 LVY458773 MFU458773 MPQ458773 MZM458773 NJI458773 NTE458773 ODA458773 OMW458773 OWS458773 PGO458773 PQK458773 QAG458773 QKC458773 QTY458773 RDU458773 RNQ458773 RXM458773 SHI458773 SRE458773 TBA458773 TKW458773 TUS458773 UEO458773 UOK458773 UYG458773 VIC458773 VRY458773 WBU458773 WLQ458773 WVM458773 F524309:G524309 JA524309 SW524309 ACS524309 AMO524309 AWK524309 BGG524309 BQC524309 BZY524309 CJU524309 CTQ524309 DDM524309 DNI524309 DXE524309 EHA524309 EQW524309 FAS524309 FKO524309 FUK524309 GEG524309 GOC524309 GXY524309 HHU524309 HRQ524309 IBM524309 ILI524309 IVE524309 JFA524309 JOW524309 JYS524309 KIO524309 KSK524309 LCG524309 LMC524309 LVY524309 MFU524309 MPQ524309 MZM524309 NJI524309 NTE524309 ODA524309 OMW524309 OWS524309 PGO524309 PQK524309 QAG524309 QKC524309 QTY524309 RDU524309 RNQ524309 RXM524309 SHI524309 SRE524309 TBA524309 TKW524309 TUS524309 UEO524309 UOK524309 UYG524309 VIC524309 VRY524309 WBU524309 WLQ524309 WVM524309 F589845:G589845 JA589845 SW589845 ACS589845 AMO589845 AWK589845 BGG589845 BQC589845 BZY589845 CJU589845 CTQ589845 DDM589845 DNI589845 DXE589845 EHA589845 EQW589845 FAS589845 FKO589845 FUK589845 GEG589845 GOC589845 GXY589845 HHU589845 HRQ589845 IBM589845 ILI589845 IVE589845 JFA589845 JOW589845 JYS589845 KIO589845 KSK589845 LCG589845 LMC589845 LVY589845 MFU589845 MPQ589845 MZM589845 NJI589845 NTE589845 ODA589845 OMW589845 OWS589845 PGO589845 PQK589845 QAG589845 QKC589845 QTY589845 RDU589845 RNQ589845 RXM589845 SHI589845 SRE589845 TBA589845 TKW589845 TUS589845 UEO589845 UOK589845 UYG589845 VIC589845 VRY589845 WBU589845 WLQ589845 WVM589845 F655381:G655381 JA655381 SW655381 ACS655381 AMO655381 AWK655381 BGG655381 BQC655381 BZY655381 CJU655381 CTQ655381 DDM655381 DNI655381 DXE655381 EHA655381 EQW655381 FAS655381 FKO655381 FUK655381 GEG655381 GOC655381 GXY655381 HHU655381 HRQ655381 IBM655381 ILI655381 IVE655381 JFA655381 JOW655381 JYS655381 KIO655381 KSK655381 LCG655381 LMC655381 LVY655381 MFU655381 MPQ655381 MZM655381 NJI655381 NTE655381 ODA655381 OMW655381 OWS655381 PGO655381 PQK655381 QAG655381 QKC655381 QTY655381 RDU655381 RNQ655381 RXM655381 SHI655381 SRE655381 TBA655381 TKW655381 TUS655381 UEO655381 UOK655381 UYG655381 VIC655381 VRY655381 WBU655381 WLQ655381 WVM655381 F720917:G720917 JA720917 SW720917 ACS720917 AMO720917 AWK720917 BGG720917 BQC720917 BZY720917 CJU720917 CTQ720917 DDM720917 DNI720917 DXE720917 EHA720917 EQW720917 FAS720917 FKO720917 FUK720917 GEG720917 GOC720917 GXY720917 HHU720917 HRQ720917 IBM720917 ILI720917 IVE720917 JFA720917 JOW720917 JYS720917 KIO720917 KSK720917 LCG720917 LMC720917 LVY720917 MFU720917 MPQ720917 MZM720917 NJI720917 NTE720917 ODA720917 OMW720917 OWS720917 PGO720917 PQK720917 QAG720917 QKC720917 QTY720917 RDU720917 RNQ720917 RXM720917 SHI720917 SRE720917 TBA720917 TKW720917 TUS720917 UEO720917 UOK720917 UYG720917 VIC720917 VRY720917 WBU720917 WLQ720917 WVM720917 F786453:G786453 JA786453 SW786453 ACS786453 AMO786453 AWK786453 BGG786453 BQC786453 BZY786453 CJU786453 CTQ786453 DDM786453 DNI786453 DXE786453 EHA786453 EQW786453 FAS786453 FKO786453 FUK786453 GEG786453 GOC786453 GXY786453 HHU786453 HRQ786453 IBM786453 ILI786453 IVE786453 JFA786453 JOW786453 JYS786453 KIO786453 KSK786453 LCG786453 LMC786453 LVY786453 MFU786453 MPQ786453 MZM786453 NJI786453 NTE786453 ODA786453 OMW786453 OWS786453 PGO786453 PQK786453 QAG786453 QKC786453 QTY786453 RDU786453 RNQ786453 RXM786453 SHI786453 SRE786453 TBA786453 TKW786453 TUS786453 UEO786453 UOK786453 UYG786453 VIC786453 VRY786453 WBU786453 WLQ786453 WVM786453 F851989:G851989 JA851989 SW851989 ACS851989 AMO851989 AWK851989 BGG851989 BQC851989 BZY851989 CJU851989 CTQ851989 DDM851989 DNI851989 DXE851989 EHA851989 EQW851989 FAS851989 FKO851989 FUK851989 GEG851989 GOC851989 GXY851989 HHU851989 HRQ851989 IBM851989 ILI851989 IVE851989 JFA851989 JOW851989 JYS851989 KIO851989 KSK851989 LCG851989 LMC851989 LVY851989 MFU851989 MPQ851989 MZM851989 NJI851989 NTE851989 ODA851989 OMW851989 OWS851989 PGO851989 PQK851989 QAG851989 QKC851989 QTY851989 RDU851989 RNQ851989 RXM851989 SHI851989 SRE851989 TBA851989 TKW851989 TUS851989 UEO851989 UOK851989 UYG851989 VIC851989 VRY851989 WBU851989 WLQ851989 WVM851989 F917525:G917525 JA917525 SW917525 ACS917525 AMO917525 AWK917525 BGG917525 BQC917525 BZY917525 CJU917525 CTQ917525 DDM917525 DNI917525 DXE917525 EHA917525 EQW917525 FAS917525 FKO917525 FUK917525 GEG917525 GOC917525 GXY917525 HHU917525 HRQ917525 IBM917525 ILI917525 IVE917525 JFA917525 JOW917525 JYS917525 KIO917525 KSK917525 LCG917525 LMC917525 LVY917525 MFU917525 MPQ917525 MZM917525 NJI917525 NTE917525 ODA917525 OMW917525 OWS917525 PGO917525 PQK917525 QAG917525 QKC917525 QTY917525 RDU917525 RNQ917525 RXM917525 SHI917525 SRE917525 TBA917525 TKW917525 TUS917525 UEO917525 UOK917525 UYG917525 VIC917525 VRY917525 WBU917525 WLQ917525 WVM917525 F983061:G983061 JA983061 SW983061 ACS983061 AMO983061 AWK983061 BGG983061 BQC983061 BZY983061 CJU983061 CTQ983061 DDM983061 DNI983061 DXE983061 EHA983061 EQW983061 FAS983061 FKO983061 FUK983061 GEG983061 GOC983061 GXY983061 HHU983061 HRQ983061 IBM983061 ILI983061 IVE983061 JFA983061 JOW983061 JYS983061 KIO983061 KSK983061 LCG983061 LMC983061 LVY983061 MFU983061 MPQ983061 MZM983061 NJI983061 NTE983061 ODA983061 OMW983061 OWS983061 PGO983061 PQK983061 QAG983061 QKC983061 QTY983061 RDU983061 RNQ983061 RXM983061 SHI983061 SRE983061 TBA983061 TKW983061 TUS983061 UEO983061 UOK983061 UYG983061 VIC983061 VRY983061 WBU983061 WLQ983061 WVM983061" xr:uid="{00000000-0002-0000-0C00-00000A000000}"/>
    <dataValidation allowBlank="1" showInputMessage="1" showErrorMessage="1" prompt="Razón Social" sqref="F65556:G65556 JA65556 SW65556 ACS65556 AMO65556 AWK65556 BGG65556 BQC65556 BZY65556 CJU65556 CTQ65556 DDM65556 DNI65556 DXE65556 EHA65556 EQW65556 FAS65556 FKO65556 FUK65556 GEG65556 GOC65556 GXY65556 HHU65556 HRQ65556 IBM65556 ILI65556 IVE65556 JFA65556 JOW65556 JYS65556 KIO65556 KSK65556 LCG65556 LMC65556 LVY65556 MFU65556 MPQ65556 MZM65556 NJI65556 NTE65556 ODA65556 OMW65556 OWS65556 PGO65556 PQK65556 QAG65556 QKC65556 QTY65556 RDU65556 RNQ65556 RXM65556 SHI65556 SRE65556 TBA65556 TKW65556 TUS65556 UEO65556 UOK65556 UYG65556 VIC65556 VRY65556 WBU65556 WLQ65556 WVM65556 F131092:G131092 JA131092 SW131092 ACS131092 AMO131092 AWK131092 BGG131092 BQC131092 BZY131092 CJU131092 CTQ131092 DDM131092 DNI131092 DXE131092 EHA131092 EQW131092 FAS131092 FKO131092 FUK131092 GEG131092 GOC131092 GXY131092 HHU131092 HRQ131092 IBM131092 ILI131092 IVE131092 JFA131092 JOW131092 JYS131092 KIO131092 KSK131092 LCG131092 LMC131092 LVY131092 MFU131092 MPQ131092 MZM131092 NJI131092 NTE131092 ODA131092 OMW131092 OWS131092 PGO131092 PQK131092 QAG131092 QKC131092 QTY131092 RDU131092 RNQ131092 RXM131092 SHI131092 SRE131092 TBA131092 TKW131092 TUS131092 UEO131092 UOK131092 UYG131092 VIC131092 VRY131092 WBU131092 WLQ131092 WVM131092 F196628:G196628 JA196628 SW196628 ACS196628 AMO196628 AWK196628 BGG196628 BQC196628 BZY196628 CJU196628 CTQ196628 DDM196628 DNI196628 DXE196628 EHA196628 EQW196628 FAS196628 FKO196628 FUK196628 GEG196628 GOC196628 GXY196628 HHU196628 HRQ196628 IBM196628 ILI196628 IVE196628 JFA196628 JOW196628 JYS196628 KIO196628 KSK196628 LCG196628 LMC196628 LVY196628 MFU196628 MPQ196628 MZM196628 NJI196628 NTE196628 ODA196628 OMW196628 OWS196628 PGO196628 PQK196628 QAG196628 QKC196628 QTY196628 RDU196628 RNQ196628 RXM196628 SHI196628 SRE196628 TBA196628 TKW196628 TUS196628 UEO196628 UOK196628 UYG196628 VIC196628 VRY196628 WBU196628 WLQ196628 WVM196628 F262164:G262164 JA262164 SW262164 ACS262164 AMO262164 AWK262164 BGG262164 BQC262164 BZY262164 CJU262164 CTQ262164 DDM262164 DNI262164 DXE262164 EHA262164 EQW262164 FAS262164 FKO262164 FUK262164 GEG262164 GOC262164 GXY262164 HHU262164 HRQ262164 IBM262164 ILI262164 IVE262164 JFA262164 JOW262164 JYS262164 KIO262164 KSK262164 LCG262164 LMC262164 LVY262164 MFU262164 MPQ262164 MZM262164 NJI262164 NTE262164 ODA262164 OMW262164 OWS262164 PGO262164 PQK262164 QAG262164 QKC262164 QTY262164 RDU262164 RNQ262164 RXM262164 SHI262164 SRE262164 TBA262164 TKW262164 TUS262164 UEO262164 UOK262164 UYG262164 VIC262164 VRY262164 WBU262164 WLQ262164 WVM262164 F327700:G327700 JA327700 SW327700 ACS327700 AMO327700 AWK327700 BGG327700 BQC327700 BZY327700 CJU327700 CTQ327700 DDM327700 DNI327700 DXE327700 EHA327700 EQW327700 FAS327700 FKO327700 FUK327700 GEG327700 GOC327700 GXY327700 HHU327700 HRQ327700 IBM327700 ILI327700 IVE327700 JFA327700 JOW327700 JYS327700 KIO327700 KSK327700 LCG327700 LMC327700 LVY327700 MFU327700 MPQ327700 MZM327700 NJI327700 NTE327700 ODA327700 OMW327700 OWS327700 PGO327700 PQK327700 QAG327700 QKC327700 QTY327700 RDU327700 RNQ327700 RXM327700 SHI327700 SRE327700 TBA327700 TKW327700 TUS327700 UEO327700 UOK327700 UYG327700 VIC327700 VRY327700 WBU327700 WLQ327700 WVM327700 F393236:G393236 JA393236 SW393236 ACS393236 AMO393236 AWK393236 BGG393236 BQC393236 BZY393236 CJU393236 CTQ393236 DDM393236 DNI393236 DXE393236 EHA393236 EQW393236 FAS393236 FKO393236 FUK393236 GEG393236 GOC393236 GXY393236 HHU393236 HRQ393236 IBM393236 ILI393236 IVE393236 JFA393236 JOW393236 JYS393236 KIO393236 KSK393236 LCG393236 LMC393236 LVY393236 MFU393236 MPQ393236 MZM393236 NJI393236 NTE393236 ODA393236 OMW393236 OWS393236 PGO393236 PQK393236 QAG393236 QKC393236 QTY393236 RDU393236 RNQ393236 RXM393236 SHI393236 SRE393236 TBA393236 TKW393236 TUS393236 UEO393236 UOK393236 UYG393236 VIC393236 VRY393236 WBU393236 WLQ393236 WVM393236 F458772:G458772 JA458772 SW458772 ACS458772 AMO458772 AWK458772 BGG458772 BQC458772 BZY458772 CJU458772 CTQ458772 DDM458772 DNI458772 DXE458772 EHA458772 EQW458772 FAS458772 FKO458772 FUK458772 GEG458772 GOC458772 GXY458772 HHU458772 HRQ458772 IBM458772 ILI458772 IVE458772 JFA458772 JOW458772 JYS458772 KIO458772 KSK458772 LCG458772 LMC458772 LVY458772 MFU458772 MPQ458772 MZM458772 NJI458772 NTE458772 ODA458772 OMW458772 OWS458772 PGO458772 PQK458772 QAG458772 QKC458772 QTY458772 RDU458772 RNQ458772 RXM458772 SHI458772 SRE458772 TBA458772 TKW458772 TUS458772 UEO458772 UOK458772 UYG458772 VIC458772 VRY458772 WBU458772 WLQ458772 WVM458772 F524308:G524308 JA524308 SW524308 ACS524308 AMO524308 AWK524308 BGG524308 BQC524308 BZY524308 CJU524308 CTQ524308 DDM524308 DNI524308 DXE524308 EHA524308 EQW524308 FAS524308 FKO524308 FUK524308 GEG524308 GOC524308 GXY524308 HHU524308 HRQ524308 IBM524308 ILI524308 IVE524308 JFA524308 JOW524308 JYS524308 KIO524308 KSK524308 LCG524308 LMC524308 LVY524308 MFU524308 MPQ524308 MZM524308 NJI524308 NTE524308 ODA524308 OMW524308 OWS524308 PGO524308 PQK524308 QAG524308 QKC524308 QTY524308 RDU524308 RNQ524308 RXM524308 SHI524308 SRE524308 TBA524308 TKW524308 TUS524308 UEO524308 UOK524308 UYG524308 VIC524308 VRY524308 WBU524308 WLQ524308 WVM524308 F589844:G589844 JA589844 SW589844 ACS589844 AMO589844 AWK589844 BGG589844 BQC589844 BZY589844 CJU589844 CTQ589844 DDM589844 DNI589844 DXE589844 EHA589844 EQW589844 FAS589844 FKO589844 FUK589844 GEG589844 GOC589844 GXY589844 HHU589844 HRQ589844 IBM589844 ILI589844 IVE589844 JFA589844 JOW589844 JYS589844 KIO589844 KSK589844 LCG589844 LMC589844 LVY589844 MFU589844 MPQ589844 MZM589844 NJI589844 NTE589844 ODA589844 OMW589844 OWS589844 PGO589844 PQK589844 QAG589844 QKC589844 QTY589844 RDU589844 RNQ589844 RXM589844 SHI589844 SRE589844 TBA589844 TKW589844 TUS589844 UEO589844 UOK589844 UYG589844 VIC589844 VRY589844 WBU589844 WLQ589844 WVM589844 F655380:G655380 JA655380 SW655380 ACS655380 AMO655380 AWK655380 BGG655380 BQC655380 BZY655380 CJU655380 CTQ655380 DDM655380 DNI655380 DXE655380 EHA655380 EQW655380 FAS655380 FKO655380 FUK655380 GEG655380 GOC655380 GXY655380 HHU655380 HRQ655380 IBM655380 ILI655380 IVE655380 JFA655380 JOW655380 JYS655380 KIO655380 KSK655380 LCG655380 LMC655380 LVY655380 MFU655380 MPQ655380 MZM655380 NJI655380 NTE655380 ODA655380 OMW655380 OWS655380 PGO655380 PQK655380 QAG655380 QKC655380 QTY655380 RDU655380 RNQ655380 RXM655380 SHI655380 SRE655380 TBA655380 TKW655380 TUS655380 UEO655380 UOK655380 UYG655380 VIC655380 VRY655380 WBU655380 WLQ655380 WVM655380 F720916:G720916 JA720916 SW720916 ACS720916 AMO720916 AWK720916 BGG720916 BQC720916 BZY720916 CJU720916 CTQ720916 DDM720916 DNI720916 DXE720916 EHA720916 EQW720916 FAS720916 FKO720916 FUK720916 GEG720916 GOC720916 GXY720916 HHU720916 HRQ720916 IBM720916 ILI720916 IVE720916 JFA720916 JOW720916 JYS720916 KIO720916 KSK720916 LCG720916 LMC720916 LVY720916 MFU720916 MPQ720916 MZM720916 NJI720916 NTE720916 ODA720916 OMW720916 OWS720916 PGO720916 PQK720916 QAG720916 QKC720916 QTY720916 RDU720916 RNQ720916 RXM720916 SHI720916 SRE720916 TBA720916 TKW720916 TUS720916 UEO720916 UOK720916 UYG720916 VIC720916 VRY720916 WBU720916 WLQ720916 WVM720916 F786452:G786452 JA786452 SW786452 ACS786452 AMO786452 AWK786452 BGG786452 BQC786452 BZY786452 CJU786452 CTQ786452 DDM786452 DNI786452 DXE786452 EHA786452 EQW786452 FAS786452 FKO786452 FUK786452 GEG786452 GOC786452 GXY786452 HHU786452 HRQ786452 IBM786452 ILI786452 IVE786452 JFA786452 JOW786452 JYS786452 KIO786452 KSK786452 LCG786452 LMC786452 LVY786452 MFU786452 MPQ786452 MZM786452 NJI786452 NTE786452 ODA786452 OMW786452 OWS786452 PGO786452 PQK786452 QAG786452 QKC786452 QTY786452 RDU786452 RNQ786452 RXM786452 SHI786452 SRE786452 TBA786452 TKW786452 TUS786452 UEO786452 UOK786452 UYG786452 VIC786452 VRY786452 WBU786452 WLQ786452 WVM786452 F851988:G851988 JA851988 SW851988 ACS851988 AMO851988 AWK851988 BGG851988 BQC851988 BZY851988 CJU851988 CTQ851988 DDM851988 DNI851988 DXE851988 EHA851988 EQW851988 FAS851988 FKO851988 FUK851988 GEG851988 GOC851988 GXY851988 HHU851988 HRQ851988 IBM851988 ILI851988 IVE851988 JFA851988 JOW851988 JYS851988 KIO851988 KSK851988 LCG851988 LMC851988 LVY851988 MFU851988 MPQ851988 MZM851988 NJI851988 NTE851988 ODA851988 OMW851988 OWS851988 PGO851988 PQK851988 QAG851988 QKC851988 QTY851988 RDU851988 RNQ851988 RXM851988 SHI851988 SRE851988 TBA851988 TKW851988 TUS851988 UEO851988 UOK851988 UYG851988 VIC851988 VRY851988 WBU851988 WLQ851988 WVM851988 F917524:G917524 JA917524 SW917524 ACS917524 AMO917524 AWK917524 BGG917524 BQC917524 BZY917524 CJU917524 CTQ917524 DDM917524 DNI917524 DXE917524 EHA917524 EQW917524 FAS917524 FKO917524 FUK917524 GEG917524 GOC917524 GXY917524 HHU917524 HRQ917524 IBM917524 ILI917524 IVE917524 JFA917524 JOW917524 JYS917524 KIO917524 KSK917524 LCG917524 LMC917524 LVY917524 MFU917524 MPQ917524 MZM917524 NJI917524 NTE917524 ODA917524 OMW917524 OWS917524 PGO917524 PQK917524 QAG917524 QKC917524 QTY917524 RDU917524 RNQ917524 RXM917524 SHI917524 SRE917524 TBA917524 TKW917524 TUS917524 UEO917524 UOK917524 UYG917524 VIC917524 VRY917524 WBU917524 WLQ917524 WVM917524 F983060:G983060 JA983060 SW983060 ACS983060 AMO983060 AWK983060 BGG983060 BQC983060 BZY983060 CJU983060 CTQ983060 DDM983060 DNI983060 DXE983060 EHA983060 EQW983060 FAS983060 FKO983060 FUK983060 GEG983060 GOC983060 GXY983060 HHU983060 HRQ983060 IBM983060 ILI983060 IVE983060 JFA983060 JOW983060 JYS983060 KIO983060 KSK983060 LCG983060 LMC983060 LVY983060 MFU983060 MPQ983060 MZM983060 NJI983060 NTE983060 ODA983060 OMW983060 OWS983060 PGO983060 PQK983060 QAG983060 QKC983060 QTY983060 RDU983060 RNQ983060 RXM983060 SHI983060 SRE983060 TBA983060 TKW983060 TUS983060 UEO983060 UOK983060 UYG983060 VIC983060 VRY983060 WBU983060 WLQ983060 WVM983060" xr:uid="{00000000-0002-0000-0C00-00000B000000}"/>
    <dataValidation operator="greaterThanOrEqual" allowBlank="1" showInputMessage="1" showErrorMessage="1" error="Valor debe ser mayor o igual 0" sqref="H65772:I65772 JB65772 SX65772 ACT65772 AMP65772 AWL65772 BGH65772 BQD65772 BZZ65772 CJV65772 CTR65772 DDN65772 DNJ65772 DXF65772 EHB65772 EQX65772 FAT65772 FKP65772 FUL65772 GEH65772 GOD65772 GXZ65772 HHV65772 HRR65772 IBN65772 ILJ65772 IVF65772 JFB65772 JOX65772 JYT65772 KIP65772 KSL65772 LCH65772 LMD65772 LVZ65772 MFV65772 MPR65772 MZN65772 NJJ65772 NTF65772 ODB65772 OMX65772 OWT65772 PGP65772 PQL65772 QAH65772 QKD65772 QTZ65772 RDV65772 RNR65772 RXN65772 SHJ65772 SRF65772 TBB65772 TKX65772 TUT65772 UEP65772 UOL65772 UYH65772 VID65772 VRZ65772 WBV65772 WLR65772 WVN65772 H131308:I131308 JB131308 SX131308 ACT131308 AMP131308 AWL131308 BGH131308 BQD131308 BZZ131308 CJV131308 CTR131308 DDN131308 DNJ131308 DXF131308 EHB131308 EQX131308 FAT131308 FKP131308 FUL131308 GEH131308 GOD131308 GXZ131308 HHV131308 HRR131308 IBN131308 ILJ131308 IVF131308 JFB131308 JOX131308 JYT131308 KIP131308 KSL131308 LCH131308 LMD131308 LVZ131308 MFV131308 MPR131308 MZN131308 NJJ131308 NTF131308 ODB131308 OMX131308 OWT131308 PGP131308 PQL131308 QAH131308 QKD131308 QTZ131308 RDV131308 RNR131308 RXN131308 SHJ131308 SRF131308 TBB131308 TKX131308 TUT131308 UEP131308 UOL131308 UYH131308 VID131308 VRZ131308 WBV131308 WLR131308 WVN131308 H196844:I196844 JB196844 SX196844 ACT196844 AMP196844 AWL196844 BGH196844 BQD196844 BZZ196844 CJV196844 CTR196844 DDN196844 DNJ196844 DXF196844 EHB196844 EQX196844 FAT196844 FKP196844 FUL196844 GEH196844 GOD196844 GXZ196844 HHV196844 HRR196844 IBN196844 ILJ196844 IVF196844 JFB196844 JOX196844 JYT196844 KIP196844 KSL196844 LCH196844 LMD196844 LVZ196844 MFV196844 MPR196844 MZN196844 NJJ196844 NTF196844 ODB196844 OMX196844 OWT196844 PGP196844 PQL196844 QAH196844 QKD196844 QTZ196844 RDV196844 RNR196844 RXN196844 SHJ196844 SRF196844 TBB196844 TKX196844 TUT196844 UEP196844 UOL196844 UYH196844 VID196844 VRZ196844 WBV196844 WLR196844 WVN196844 H262380:I262380 JB262380 SX262380 ACT262380 AMP262380 AWL262380 BGH262380 BQD262380 BZZ262380 CJV262380 CTR262380 DDN262380 DNJ262380 DXF262380 EHB262380 EQX262380 FAT262380 FKP262380 FUL262380 GEH262380 GOD262380 GXZ262380 HHV262380 HRR262380 IBN262380 ILJ262380 IVF262380 JFB262380 JOX262380 JYT262380 KIP262380 KSL262380 LCH262380 LMD262380 LVZ262380 MFV262380 MPR262380 MZN262380 NJJ262380 NTF262380 ODB262380 OMX262380 OWT262380 PGP262380 PQL262380 QAH262380 QKD262380 QTZ262380 RDV262380 RNR262380 RXN262380 SHJ262380 SRF262380 TBB262380 TKX262380 TUT262380 UEP262380 UOL262380 UYH262380 VID262380 VRZ262380 WBV262380 WLR262380 WVN262380 H327916:I327916 JB327916 SX327916 ACT327916 AMP327916 AWL327916 BGH327916 BQD327916 BZZ327916 CJV327916 CTR327916 DDN327916 DNJ327916 DXF327916 EHB327916 EQX327916 FAT327916 FKP327916 FUL327916 GEH327916 GOD327916 GXZ327916 HHV327916 HRR327916 IBN327916 ILJ327916 IVF327916 JFB327916 JOX327916 JYT327916 KIP327916 KSL327916 LCH327916 LMD327916 LVZ327916 MFV327916 MPR327916 MZN327916 NJJ327916 NTF327916 ODB327916 OMX327916 OWT327916 PGP327916 PQL327916 QAH327916 QKD327916 QTZ327916 RDV327916 RNR327916 RXN327916 SHJ327916 SRF327916 TBB327916 TKX327916 TUT327916 UEP327916 UOL327916 UYH327916 VID327916 VRZ327916 WBV327916 WLR327916 WVN327916 H393452:I393452 JB393452 SX393452 ACT393452 AMP393452 AWL393452 BGH393452 BQD393452 BZZ393452 CJV393452 CTR393452 DDN393452 DNJ393452 DXF393452 EHB393452 EQX393452 FAT393452 FKP393452 FUL393452 GEH393452 GOD393452 GXZ393452 HHV393452 HRR393452 IBN393452 ILJ393452 IVF393452 JFB393452 JOX393452 JYT393452 KIP393452 KSL393452 LCH393452 LMD393452 LVZ393452 MFV393452 MPR393452 MZN393452 NJJ393452 NTF393452 ODB393452 OMX393452 OWT393452 PGP393452 PQL393452 QAH393452 QKD393452 QTZ393452 RDV393452 RNR393452 RXN393452 SHJ393452 SRF393452 TBB393452 TKX393452 TUT393452 UEP393452 UOL393452 UYH393452 VID393452 VRZ393452 WBV393452 WLR393452 WVN393452 H458988:I458988 JB458988 SX458988 ACT458988 AMP458988 AWL458988 BGH458988 BQD458988 BZZ458988 CJV458988 CTR458988 DDN458988 DNJ458988 DXF458988 EHB458988 EQX458988 FAT458988 FKP458988 FUL458988 GEH458988 GOD458988 GXZ458988 HHV458988 HRR458988 IBN458988 ILJ458988 IVF458988 JFB458988 JOX458988 JYT458988 KIP458988 KSL458988 LCH458988 LMD458988 LVZ458988 MFV458988 MPR458988 MZN458988 NJJ458988 NTF458988 ODB458988 OMX458988 OWT458988 PGP458988 PQL458988 QAH458988 QKD458988 QTZ458988 RDV458988 RNR458988 RXN458988 SHJ458988 SRF458988 TBB458988 TKX458988 TUT458988 UEP458988 UOL458988 UYH458988 VID458988 VRZ458988 WBV458988 WLR458988 WVN458988 H524524:I524524 JB524524 SX524524 ACT524524 AMP524524 AWL524524 BGH524524 BQD524524 BZZ524524 CJV524524 CTR524524 DDN524524 DNJ524524 DXF524524 EHB524524 EQX524524 FAT524524 FKP524524 FUL524524 GEH524524 GOD524524 GXZ524524 HHV524524 HRR524524 IBN524524 ILJ524524 IVF524524 JFB524524 JOX524524 JYT524524 KIP524524 KSL524524 LCH524524 LMD524524 LVZ524524 MFV524524 MPR524524 MZN524524 NJJ524524 NTF524524 ODB524524 OMX524524 OWT524524 PGP524524 PQL524524 QAH524524 QKD524524 QTZ524524 RDV524524 RNR524524 RXN524524 SHJ524524 SRF524524 TBB524524 TKX524524 TUT524524 UEP524524 UOL524524 UYH524524 VID524524 VRZ524524 WBV524524 WLR524524 WVN524524 H590060:I590060 JB590060 SX590060 ACT590060 AMP590060 AWL590060 BGH590060 BQD590060 BZZ590060 CJV590060 CTR590060 DDN590060 DNJ590060 DXF590060 EHB590060 EQX590060 FAT590060 FKP590060 FUL590060 GEH590060 GOD590060 GXZ590060 HHV590060 HRR590060 IBN590060 ILJ590060 IVF590060 JFB590060 JOX590060 JYT590060 KIP590060 KSL590060 LCH590060 LMD590060 LVZ590060 MFV590060 MPR590060 MZN590060 NJJ590060 NTF590060 ODB590060 OMX590060 OWT590060 PGP590060 PQL590060 QAH590060 QKD590060 QTZ590060 RDV590060 RNR590060 RXN590060 SHJ590060 SRF590060 TBB590060 TKX590060 TUT590060 UEP590060 UOL590060 UYH590060 VID590060 VRZ590060 WBV590060 WLR590060 WVN590060 H655596:I655596 JB655596 SX655596 ACT655596 AMP655596 AWL655596 BGH655596 BQD655596 BZZ655596 CJV655596 CTR655596 DDN655596 DNJ655596 DXF655596 EHB655596 EQX655596 FAT655596 FKP655596 FUL655596 GEH655596 GOD655596 GXZ655596 HHV655596 HRR655596 IBN655596 ILJ655596 IVF655596 JFB655596 JOX655596 JYT655596 KIP655596 KSL655596 LCH655596 LMD655596 LVZ655596 MFV655596 MPR655596 MZN655596 NJJ655596 NTF655596 ODB655596 OMX655596 OWT655596 PGP655596 PQL655596 QAH655596 QKD655596 QTZ655596 RDV655596 RNR655596 RXN655596 SHJ655596 SRF655596 TBB655596 TKX655596 TUT655596 UEP655596 UOL655596 UYH655596 VID655596 VRZ655596 WBV655596 WLR655596 WVN655596 H721132:I721132 JB721132 SX721132 ACT721132 AMP721132 AWL721132 BGH721132 BQD721132 BZZ721132 CJV721132 CTR721132 DDN721132 DNJ721132 DXF721132 EHB721132 EQX721132 FAT721132 FKP721132 FUL721132 GEH721132 GOD721132 GXZ721132 HHV721132 HRR721132 IBN721132 ILJ721132 IVF721132 JFB721132 JOX721132 JYT721132 KIP721132 KSL721132 LCH721132 LMD721132 LVZ721132 MFV721132 MPR721132 MZN721132 NJJ721132 NTF721132 ODB721132 OMX721132 OWT721132 PGP721132 PQL721132 QAH721132 QKD721132 QTZ721132 RDV721132 RNR721132 RXN721132 SHJ721132 SRF721132 TBB721132 TKX721132 TUT721132 UEP721132 UOL721132 UYH721132 VID721132 VRZ721132 WBV721132 WLR721132 WVN721132 H786668:I786668 JB786668 SX786668 ACT786668 AMP786668 AWL786668 BGH786668 BQD786668 BZZ786668 CJV786668 CTR786668 DDN786668 DNJ786668 DXF786668 EHB786668 EQX786668 FAT786668 FKP786668 FUL786668 GEH786668 GOD786668 GXZ786668 HHV786668 HRR786668 IBN786668 ILJ786668 IVF786668 JFB786668 JOX786668 JYT786668 KIP786668 KSL786668 LCH786668 LMD786668 LVZ786668 MFV786668 MPR786668 MZN786668 NJJ786668 NTF786668 ODB786668 OMX786668 OWT786668 PGP786668 PQL786668 QAH786668 QKD786668 QTZ786668 RDV786668 RNR786668 RXN786668 SHJ786668 SRF786668 TBB786668 TKX786668 TUT786668 UEP786668 UOL786668 UYH786668 VID786668 VRZ786668 WBV786668 WLR786668 WVN786668 H852204:I852204 JB852204 SX852204 ACT852204 AMP852204 AWL852204 BGH852204 BQD852204 BZZ852204 CJV852204 CTR852204 DDN852204 DNJ852204 DXF852204 EHB852204 EQX852204 FAT852204 FKP852204 FUL852204 GEH852204 GOD852204 GXZ852204 HHV852204 HRR852204 IBN852204 ILJ852204 IVF852204 JFB852204 JOX852204 JYT852204 KIP852204 KSL852204 LCH852204 LMD852204 LVZ852204 MFV852204 MPR852204 MZN852204 NJJ852204 NTF852204 ODB852204 OMX852204 OWT852204 PGP852204 PQL852204 QAH852204 QKD852204 QTZ852204 RDV852204 RNR852204 RXN852204 SHJ852204 SRF852204 TBB852204 TKX852204 TUT852204 UEP852204 UOL852204 UYH852204 VID852204 VRZ852204 WBV852204 WLR852204 WVN852204 H917740:I917740 JB917740 SX917740 ACT917740 AMP917740 AWL917740 BGH917740 BQD917740 BZZ917740 CJV917740 CTR917740 DDN917740 DNJ917740 DXF917740 EHB917740 EQX917740 FAT917740 FKP917740 FUL917740 GEH917740 GOD917740 GXZ917740 HHV917740 HRR917740 IBN917740 ILJ917740 IVF917740 JFB917740 JOX917740 JYT917740 KIP917740 KSL917740 LCH917740 LMD917740 LVZ917740 MFV917740 MPR917740 MZN917740 NJJ917740 NTF917740 ODB917740 OMX917740 OWT917740 PGP917740 PQL917740 QAH917740 QKD917740 QTZ917740 RDV917740 RNR917740 RXN917740 SHJ917740 SRF917740 TBB917740 TKX917740 TUT917740 UEP917740 UOL917740 UYH917740 VID917740 VRZ917740 WBV917740 WLR917740 WVN917740 H983276:I983276 JB983276 SX983276 ACT983276 AMP983276 AWL983276 BGH983276 BQD983276 BZZ983276 CJV983276 CTR983276 DDN983276 DNJ983276 DXF983276 EHB983276 EQX983276 FAT983276 FKP983276 FUL983276 GEH983276 GOD983276 GXZ983276 HHV983276 HRR983276 IBN983276 ILJ983276 IVF983276 JFB983276 JOX983276 JYT983276 KIP983276 KSL983276 LCH983276 LMD983276 LVZ983276 MFV983276 MPR983276 MZN983276 NJJ983276 NTF983276 ODB983276 OMX983276 OWT983276 PGP983276 PQL983276 QAH983276 QKD983276 QTZ983276 RDV983276 RNR983276 RXN983276 SHJ983276 SRF983276 TBB983276 TKX983276 TUT983276 UEP983276 UOL983276 UYH983276 VID983276 VRZ983276 WBV983276 WLR983276 WVN983276 H65759:I65759 JB65759 SX65759 ACT65759 AMP65759 AWL65759 BGH65759 BQD65759 BZZ65759 CJV65759 CTR65759 DDN65759 DNJ65759 DXF65759 EHB65759 EQX65759 FAT65759 FKP65759 FUL65759 GEH65759 GOD65759 GXZ65759 HHV65759 HRR65759 IBN65759 ILJ65759 IVF65759 JFB65759 JOX65759 JYT65759 KIP65759 KSL65759 LCH65759 LMD65759 LVZ65759 MFV65759 MPR65759 MZN65759 NJJ65759 NTF65759 ODB65759 OMX65759 OWT65759 PGP65759 PQL65759 QAH65759 QKD65759 QTZ65759 RDV65759 RNR65759 RXN65759 SHJ65759 SRF65759 TBB65759 TKX65759 TUT65759 UEP65759 UOL65759 UYH65759 VID65759 VRZ65759 WBV65759 WLR65759 WVN65759 H131295:I131295 JB131295 SX131295 ACT131295 AMP131295 AWL131295 BGH131295 BQD131295 BZZ131295 CJV131295 CTR131295 DDN131295 DNJ131295 DXF131295 EHB131295 EQX131295 FAT131295 FKP131295 FUL131295 GEH131295 GOD131295 GXZ131295 HHV131295 HRR131295 IBN131295 ILJ131295 IVF131295 JFB131295 JOX131295 JYT131295 KIP131295 KSL131295 LCH131295 LMD131295 LVZ131295 MFV131295 MPR131295 MZN131295 NJJ131295 NTF131295 ODB131295 OMX131295 OWT131295 PGP131295 PQL131295 QAH131295 QKD131295 QTZ131295 RDV131295 RNR131295 RXN131295 SHJ131295 SRF131295 TBB131295 TKX131295 TUT131295 UEP131295 UOL131295 UYH131295 VID131295 VRZ131295 WBV131295 WLR131295 WVN131295 H196831:I196831 JB196831 SX196831 ACT196831 AMP196831 AWL196831 BGH196831 BQD196831 BZZ196831 CJV196831 CTR196831 DDN196831 DNJ196831 DXF196831 EHB196831 EQX196831 FAT196831 FKP196831 FUL196831 GEH196831 GOD196831 GXZ196831 HHV196831 HRR196831 IBN196831 ILJ196831 IVF196831 JFB196831 JOX196831 JYT196831 KIP196831 KSL196831 LCH196831 LMD196831 LVZ196831 MFV196831 MPR196831 MZN196831 NJJ196831 NTF196831 ODB196831 OMX196831 OWT196831 PGP196831 PQL196831 QAH196831 QKD196831 QTZ196831 RDV196831 RNR196831 RXN196831 SHJ196831 SRF196831 TBB196831 TKX196831 TUT196831 UEP196831 UOL196831 UYH196831 VID196831 VRZ196831 WBV196831 WLR196831 WVN196831 H262367:I262367 JB262367 SX262367 ACT262367 AMP262367 AWL262367 BGH262367 BQD262367 BZZ262367 CJV262367 CTR262367 DDN262367 DNJ262367 DXF262367 EHB262367 EQX262367 FAT262367 FKP262367 FUL262367 GEH262367 GOD262367 GXZ262367 HHV262367 HRR262367 IBN262367 ILJ262367 IVF262367 JFB262367 JOX262367 JYT262367 KIP262367 KSL262367 LCH262367 LMD262367 LVZ262367 MFV262367 MPR262367 MZN262367 NJJ262367 NTF262367 ODB262367 OMX262367 OWT262367 PGP262367 PQL262367 QAH262367 QKD262367 QTZ262367 RDV262367 RNR262367 RXN262367 SHJ262367 SRF262367 TBB262367 TKX262367 TUT262367 UEP262367 UOL262367 UYH262367 VID262367 VRZ262367 WBV262367 WLR262367 WVN262367 H327903:I327903 JB327903 SX327903 ACT327903 AMP327903 AWL327903 BGH327903 BQD327903 BZZ327903 CJV327903 CTR327903 DDN327903 DNJ327903 DXF327903 EHB327903 EQX327903 FAT327903 FKP327903 FUL327903 GEH327903 GOD327903 GXZ327903 HHV327903 HRR327903 IBN327903 ILJ327903 IVF327903 JFB327903 JOX327903 JYT327903 KIP327903 KSL327903 LCH327903 LMD327903 LVZ327903 MFV327903 MPR327903 MZN327903 NJJ327903 NTF327903 ODB327903 OMX327903 OWT327903 PGP327903 PQL327903 QAH327903 QKD327903 QTZ327903 RDV327903 RNR327903 RXN327903 SHJ327903 SRF327903 TBB327903 TKX327903 TUT327903 UEP327903 UOL327903 UYH327903 VID327903 VRZ327903 WBV327903 WLR327903 WVN327903 H393439:I393439 JB393439 SX393439 ACT393439 AMP393439 AWL393439 BGH393439 BQD393439 BZZ393439 CJV393439 CTR393439 DDN393439 DNJ393439 DXF393439 EHB393439 EQX393439 FAT393439 FKP393439 FUL393439 GEH393439 GOD393439 GXZ393439 HHV393439 HRR393439 IBN393439 ILJ393439 IVF393439 JFB393439 JOX393439 JYT393439 KIP393439 KSL393439 LCH393439 LMD393439 LVZ393439 MFV393439 MPR393439 MZN393439 NJJ393439 NTF393439 ODB393439 OMX393439 OWT393439 PGP393439 PQL393439 QAH393439 QKD393439 QTZ393439 RDV393439 RNR393439 RXN393439 SHJ393439 SRF393439 TBB393439 TKX393439 TUT393439 UEP393439 UOL393439 UYH393439 VID393439 VRZ393439 WBV393439 WLR393439 WVN393439 H458975:I458975 JB458975 SX458975 ACT458975 AMP458975 AWL458975 BGH458975 BQD458975 BZZ458975 CJV458975 CTR458975 DDN458975 DNJ458975 DXF458975 EHB458975 EQX458975 FAT458975 FKP458975 FUL458975 GEH458975 GOD458975 GXZ458975 HHV458975 HRR458975 IBN458975 ILJ458975 IVF458975 JFB458975 JOX458975 JYT458975 KIP458975 KSL458975 LCH458975 LMD458975 LVZ458975 MFV458975 MPR458975 MZN458975 NJJ458975 NTF458975 ODB458975 OMX458975 OWT458975 PGP458975 PQL458975 QAH458975 QKD458975 QTZ458975 RDV458975 RNR458975 RXN458975 SHJ458975 SRF458975 TBB458975 TKX458975 TUT458975 UEP458975 UOL458975 UYH458975 VID458975 VRZ458975 WBV458975 WLR458975 WVN458975 H524511:I524511 JB524511 SX524511 ACT524511 AMP524511 AWL524511 BGH524511 BQD524511 BZZ524511 CJV524511 CTR524511 DDN524511 DNJ524511 DXF524511 EHB524511 EQX524511 FAT524511 FKP524511 FUL524511 GEH524511 GOD524511 GXZ524511 HHV524511 HRR524511 IBN524511 ILJ524511 IVF524511 JFB524511 JOX524511 JYT524511 KIP524511 KSL524511 LCH524511 LMD524511 LVZ524511 MFV524511 MPR524511 MZN524511 NJJ524511 NTF524511 ODB524511 OMX524511 OWT524511 PGP524511 PQL524511 QAH524511 QKD524511 QTZ524511 RDV524511 RNR524511 RXN524511 SHJ524511 SRF524511 TBB524511 TKX524511 TUT524511 UEP524511 UOL524511 UYH524511 VID524511 VRZ524511 WBV524511 WLR524511 WVN524511 H590047:I590047 JB590047 SX590047 ACT590047 AMP590047 AWL590047 BGH590047 BQD590047 BZZ590047 CJV590047 CTR590047 DDN590047 DNJ590047 DXF590047 EHB590047 EQX590047 FAT590047 FKP590047 FUL590047 GEH590047 GOD590047 GXZ590047 HHV590047 HRR590047 IBN590047 ILJ590047 IVF590047 JFB590047 JOX590047 JYT590047 KIP590047 KSL590047 LCH590047 LMD590047 LVZ590047 MFV590047 MPR590047 MZN590047 NJJ590047 NTF590047 ODB590047 OMX590047 OWT590047 PGP590047 PQL590047 QAH590047 QKD590047 QTZ590047 RDV590047 RNR590047 RXN590047 SHJ590047 SRF590047 TBB590047 TKX590047 TUT590047 UEP590047 UOL590047 UYH590047 VID590047 VRZ590047 WBV590047 WLR590047 WVN590047 H655583:I655583 JB655583 SX655583 ACT655583 AMP655583 AWL655583 BGH655583 BQD655583 BZZ655583 CJV655583 CTR655583 DDN655583 DNJ655583 DXF655583 EHB655583 EQX655583 FAT655583 FKP655583 FUL655583 GEH655583 GOD655583 GXZ655583 HHV655583 HRR655583 IBN655583 ILJ655583 IVF655583 JFB655583 JOX655583 JYT655583 KIP655583 KSL655583 LCH655583 LMD655583 LVZ655583 MFV655583 MPR655583 MZN655583 NJJ655583 NTF655583 ODB655583 OMX655583 OWT655583 PGP655583 PQL655583 QAH655583 QKD655583 QTZ655583 RDV655583 RNR655583 RXN655583 SHJ655583 SRF655583 TBB655583 TKX655583 TUT655583 UEP655583 UOL655583 UYH655583 VID655583 VRZ655583 WBV655583 WLR655583 WVN655583 H721119:I721119 JB721119 SX721119 ACT721119 AMP721119 AWL721119 BGH721119 BQD721119 BZZ721119 CJV721119 CTR721119 DDN721119 DNJ721119 DXF721119 EHB721119 EQX721119 FAT721119 FKP721119 FUL721119 GEH721119 GOD721119 GXZ721119 HHV721119 HRR721119 IBN721119 ILJ721119 IVF721119 JFB721119 JOX721119 JYT721119 KIP721119 KSL721119 LCH721119 LMD721119 LVZ721119 MFV721119 MPR721119 MZN721119 NJJ721119 NTF721119 ODB721119 OMX721119 OWT721119 PGP721119 PQL721119 QAH721119 QKD721119 QTZ721119 RDV721119 RNR721119 RXN721119 SHJ721119 SRF721119 TBB721119 TKX721119 TUT721119 UEP721119 UOL721119 UYH721119 VID721119 VRZ721119 WBV721119 WLR721119 WVN721119 H786655:I786655 JB786655 SX786655 ACT786655 AMP786655 AWL786655 BGH786655 BQD786655 BZZ786655 CJV786655 CTR786655 DDN786655 DNJ786655 DXF786655 EHB786655 EQX786655 FAT786655 FKP786655 FUL786655 GEH786655 GOD786655 GXZ786655 HHV786655 HRR786655 IBN786655 ILJ786655 IVF786655 JFB786655 JOX786655 JYT786655 KIP786655 KSL786655 LCH786655 LMD786655 LVZ786655 MFV786655 MPR786655 MZN786655 NJJ786655 NTF786655 ODB786655 OMX786655 OWT786655 PGP786655 PQL786655 QAH786655 QKD786655 QTZ786655 RDV786655 RNR786655 RXN786655 SHJ786655 SRF786655 TBB786655 TKX786655 TUT786655 UEP786655 UOL786655 UYH786655 VID786655 VRZ786655 WBV786655 WLR786655 WVN786655 H852191:I852191 JB852191 SX852191 ACT852191 AMP852191 AWL852191 BGH852191 BQD852191 BZZ852191 CJV852191 CTR852191 DDN852191 DNJ852191 DXF852191 EHB852191 EQX852191 FAT852191 FKP852191 FUL852191 GEH852191 GOD852191 GXZ852191 HHV852191 HRR852191 IBN852191 ILJ852191 IVF852191 JFB852191 JOX852191 JYT852191 KIP852191 KSL852191 LCH852191 LMD852191 LVZ852191 MFV852191 MPR852191 MZN852191 NJJ852191 NTF852191 ODB852191 OMX852191 OWT852191 PGP852191 PQL852191 QAH852191 QKD852191 QTZ852191 RDV852191 RNR852191 RXN852191 SHJ852191 SRF852191 TBB852191 TKX852191 TUT852191 UEP852191 UOL852191 UYH852191 VID852191 VRZ852191 WBV852191 WLR852191 WVN852191 H917727:I917727 JB917727 SX917727 ACT917727 AMP917727 AWL917727 BGH917727 BQD917727 BZZ917727 CJV917727 CTR917727 DDN917727 DNJ917727 DXF917727 EHB917727 EQX917727 FAT917727 FKP917727 FUL917727 GEH917727 GOD917727 GXZ917727 HHV917727 HRR917727 IBN917727 ILJ917727 IVF917727 JFB917727 JOX917727 JYT917727 KIP917727 KSL917727 LCH917727 LMD917727 LVZ917727 MFV917727 MPR917727 MZN917727 NJJ917727 NTF917727 ODB917727 OMX917727 OWT917727 PGP917727 PQL917727 QAH917727 QKD917727 QTZ917727 RDV917727 RNR917727 RXN917727 SHJ917727 SRF917727 TBB917727 TKX917727 TUT917727 UEP917727 UOL917727 UYH917727 VID917727 VRZ917727 WBV917727 WLR917727 WVN917727 H983263:I983263 JB983263 SX983263 ACT983263 AMP983263 AWL983263 BGH983263 BQD983263 BZZ983263 CJV983263 CTR983263 DDN983263 DNJ983263 DXF983263 EHB983263 EQX983263 FAT983263 FKP983263 FUL983263 GEH983263 GOD983263 GXZ983263 HHV983263 HRR983263 IBN983263 ILJ983263 IVF983263 JFB983263 JOX983263 JYT983263 KIP983263 KSL983263 LCH983263 LMD983263 LVZ983263 MFV983263 MPR983263 MZN983263 NJJ983263 NTF983263 ODB983263 OMX983263 OWT983263 PGP983263 PQL983263 QAH983263 QKD983263 QTZ983263 RDV983263 RNR983263 RXN983263 SHJ983263 SRF983263 TBB983263 TKX983263 TUT983263 UEP983263 UOL983263 UYH983263 VID983263 VRZ983263 WBV983263 WLR983263 WVN983263" xr:uid="{00000000-0002-0000-0C00-00000C000000}"/>
    <dataValidation operator="greaterThanOrEqual" allowBlank="1" showInputMessage="1" showErrorMessage="1" error="Valor debe ser mayor o igual que 0" sqref="JB66014:JH66014 SX66014:TD66014 ACT66014:ACZ66014 AMP66014:AMV66014 AWL66014:AWR66014 BGH66014:BGN66014 BQD66014:BQJ66014 BZZ66014:CAF66014 CJV66014:CKB66014 CTR66014:CTX66014 DDN66014:DDT66014 DNJ66014:DNP66014 DXF66014:DXL66014 EHB66014:EHH66014 EQX66014:ERD66014 FAT66014:FAZ66014 FKP66014:FKV66014 FUL66014:FUR66014 GEH66014:GEN66014 GOD66014:GOJ66014 GXZ66014:GYF66014 HHV66014:HIB66014 HRR66014:HRX66014 IBN66014:IBT66014 ILJ66014:ILP66014 IVF66014:IVL66014 JFB66014:JFH66014 JOX66014:JPD66014 JYT66014:JYZ66014 KIP66014:KIV66014 KSL66014:KSR66014 LCH66014:LCN66014 LMD66014:LMJ66014 LVZ66014:LWF66014 MFV66014:MGB66014 MPR66014:MPX66014 MZN66014:MZT66014 NJJ66014:NJP66014 NTF66014:NTL66014 ODB66014:ODH66014 OMX66014:OND66014 OWT66014:OWZ66014 PGP66014:PGV66014 PQL66014:PQR66014 QAH66014:QAN66014 QKD66014:QKJ66014 QTZ66014:QUF66014 RDV66014:REB66014 RNR66014:RNX66014 RXN66014:RXT66014 SHJ66014:SHP66014 SRF66014:SRL66014 TBB66014:TBH66014 TKX66014:TLD66014 TUT66014:TUZ66014 UEP66014:UEV66014 UOL66014:UOR66014 UYH66014:UYN66014 VID66014:VIJ66014 VRZ66014:VSF66014 WBV66014:WCB66014 WLR66014:WLX66014 WVN66014:WVT66014 JB131550:JH131550 SX131550:TD131550 ACT131550:ACZ131550 AMP131550:AMV131550 AWL131550:AWR131550 BGH131550:BGN131550 BQD131550:BQJ131550 BZZ131550:CAF131550 CJV131550:CKB131550 CTR131550:CTX131550 DDN131550:DDT131550 DNJ131550:DNP131550 DXF131550:DXL131550 EHB131550:EHH131550 EQX131550:ERD131550 FAT131550:FAZ131550 FKP131550:FKV131550 FUL131550:FUR131550 GEH131550:GEN131550 GOD131550:GOJ131550 GXZ131550:GYF131550 HHV131550:HIB131550 HRR131550:HRX131550 IBN131550:IBT131550 ILJ131550:ILP131550 IVF131550:IVL131550 JFB131550:JFH131550 JOX131550:JPD131550 JYT131550:JYZ131550 KIP131550:KIV131550 KSL131550:KSR131550 LCH131550:LCN131550 LMD131550:LMJ131550 LVZ131550:LWF131550 MFV131550:MGB131550 MPR131550:MPX131550 MZN131550:MZT131550 NJJ131550:NJP131550 NTF131550:NTL131550 ODB131550:ODH131550 OMX131550:OND131550 OWT131550:OWZ131550 PGP131550:PGV131550 PQL131550:PQR131550 QAH131550:QAN131550 QKD131550:QKJ131550 QTZ131550:QUF131550 RDV131550:REB131550 RNR131550:RNX131550 RXN131550:RXT131550 SHJ131550:SHP131550 SRF131550:SRL131550 TBB131550:TBH131550 TKX131550:TLD131550 TUT131550:TUZ131550 UEP131550:UEV131550 UOL131550:UOR131550 UYH131550:UYN131550 VID131550:VIJ131550 VRZ131550:VSF131550 WBV131550:WCB131550 WLR131550:WLX131550 WVN131550:WVT131550 JB197086:JH197086 SX197086:TD197086 ACT197086:ACZ197086 AMP197086:AMV197086 AWL197086:AWR197086 BGH197086:BGN197086 BQD197086:BQJ197086 BZZ197086:CAF197086 CJV197086:CKB197086 CTR197086:CTX197086 DDN197086:DDT197086 DNJ197086:DNP197086 DXF197086:DXL197086 EHB197086:EHH197086 EQX197086:ERD197086 FAT197086:FAZ197086 FKP197086:FKV197086 FUL197086:FUR197086 GEH197086:GEN197086 GOD197086:GOJ197086 GXZ197086:GYF197086 HHV197086:HIB197086 HRR197086:HRX197086 IBN197086:IBT197086 ILJ197086:ILP197086 IVF197086:IVL197086 JFB197086:JFH197086 JOX197086:JPD197086 JYT197086:JYZ197086 KIP197086:KIV197086 KSL197086:KSR197086 LCH197086:LCN197086 LMD197086:LMJ197086 LVZ197086:LWF197086 MFV197086:MGB197086 MPR197086:MPX197086 MZN197086:MZT197086 NJJ197086:NJP197086 NTF197086:NTL197086 ODB197086:ODH197086 OMX197086:OND197086 OWT197086:OWZ197086 PGP197086:PGV197086 PQL197086:PQR197086 QAH197086:QAN197086 QKD197086:QKJ197086 QTZ197086:QUF197086 RDV197086:REB197086 RNR197086:RNX197086 RXN197086:RXT197086 SHJ197086:SHP197086 SRF197086:SRL197086 TBB197086:TBH197086 TKX197086:TLD197086 TUT197086:TUZ197086 UEP197086:UEV197086 UOL197086:UOR197086 UYH197086:UYN197086 VID197086:VIJ197086 VRZ197086:VSF197086 WBV197086:WCB197086 WLR197086:WLX197086 WVN197086:WVT197086 JB262622:JH262622 SX262622:TD262622 ACT262622:ACZ262622 AMP262622:AMV262622 AWL262622:AWR262622 BGH262622:BGN262622 BQD262622:BQJ262622 BZZ262622:CAF262622 CJV262622:CKB262622 CTR262622:CTX262622 DDN262622:DDT262622 DNJ262622:DNP262622 DXF262622:DXL262622 EHB262622:EHH262622 EQX262622:ERD262622 FAT262622:FAZ262622 FKP262622:FKV262622 FUL262622:FUR262622 GEH262622:GEN262622 GOD262622:GOJ262622 GXZ262622:GYF262622 HHV262622:HIB262622 HRR262622:HRX262622 IBN262622:IBT262622 ILJ262622:ILP262622 IVF262622:IVL262622 JFB262622:JFH262622 JOX262622:JPD262622 JYT262622:JYZ262622 KIP262622:KIV262622 KSL262622:KSR262622 LCH262622:LCN262622 LMD262622:LMJ262622 LVZ262622:LWF262622 MFV262622:MGB262622 MPR262622:MPX262622 MZN262622:MZT262622 NJJ262622:NJP262622 NTF262622:NTL262622 ODB262622:ODH262622 OMX262622:OND262622 OWT262622:OWZ262622 PGP262622:PGV262622 PQL262622:PQR262622 QAH262622:QAN262622 QKD262622:QKJ262622 QTZ262622:QUF262622 RDV262622:REB262622 RNR262622:RNX262622 RXN262622:RXT262622 SHJ262622:SHP262622 SRF262622:SRL262622 TBB262622:TBH262622 TKX262622:TLD262622 TUT262622:TUZ262622 UEP262622:UEV262622 UOL262622:UOR262622 UYH262622:UYN262622 VID262622:VIJ262622 VRZ262622:VSF262622 WBV262622:WCB262622 WLR262622:WLX262622 WVN262622:WVT262622 JB328158:JH328158 SX328158:TD328158 ACT328158:ACZ328158 AMP328158:AMV328158 AWL328158:AWR328158 BGH328158:BGN328158 BQD328158:BQJ328158 BZZ328158:CAF328158 CJV328158:CKB328158 CTR328158:CTX328158 DDN328158:DDT328158 DNJ328158:DNP328158 DXF328158:DXL328158 EHB328158:EHH328158 EQX328158:ERD328158 FAT328158:FAZ328158 FKP328158:FKV328158 FUL328158:FUR328158 GEH328158:GEN328158 GOD328158:GOJ328158 GXZ328158:GYF328158 HHV328158:HIB328158 HRR328158:HRX328158 IBN328158:IBT328158 ILJ328158:ILP328158 IVF328158:IVL328158 JFB328158:JFH328158 JOX328158:JPD328158 JYT328158:JYZ328158 KIP328158:KIV328158 KSL328158:KSR328158 LCH328158:LCN328158 LMD328158:LMJ328158 LVZ328158:LWF328158 MFV328158:MGB328158 MPR328158:MPX328158 MZN328158:MZT328158 NJJ328158:NJP328158 NTF328158:NTL328158 ODB328158:ODH328158 OMX328158:OND328158 OWT328158:OWZ328158 PGP328158:PGV328158 PQL328158:PQR328158 QAH328158:QAN328158 QKD328158:QKJ328158 QTZ328158:QUF328158 RDV328158:REB328158 RNR328158:RNX328158 RXN328158:RXT328158 SHJ328158:SHP328158 SRF328158:SRL328158 TBB328158:TBH328158 TKX328158:TLD328158 TUT328158:TUZ328158 UEP328158:UEV328158 UOL328158:UOR328158 UYH328158:UYN328158 VID328158:VIJ328158 VRZ328158:VSF328158 WBV328158:WCB328158 WLR328158:WLX328158 WVN328158:WVT328158 JB393694:JH393694 SX393694:TD393694 ACT393694:ACZ393694 AMP393694:AMV393694 AWL393694:AWR393694 BGH393694:BGN393694 BQD393694:BQJ393694 BZZ393694:CAF393694 CJV393694:CKB393694 CTR393694:CTX393694 DDN393694:DDT393694 DNJ393694:DNP393694 DXF393694:DXL393694 EHB393694:EHH393694 EQX393694:ERD393694 FAT393694:FAZ393694 FKP393694:FKV393694 FUL393694:FUR393694 GEH393694:GEN393694 GOD393694:GOJ393694 GXZ393694:GYF393694 HHV393694:HIB393694 HRR393694:HRX393694 IBN393694:IBT393694 ILJ393694:ILP393694 IVF393694:IVL393694 JFB393694:JFH393694 JOX393694:JPD393694 JYT393694:JYZ393694 KIP393694:KIV393694 KSL393694:KSR393694 LCH393694:LCN393694 LMD393694:LMJ393694 LVZ393694:LWF393694 MFV393694:MGB393694 MPR393694:MPX393694 MZN393694:MZT393694 NJJ393694:NJP393694 NTF393694:NTL393694 ODB393694:ODH393694 OMX393694:OND393694 OWT393694:OWZ393694 PGP393694:PGV393694 PQL393694:PQR393694 QAH393694:QAN393694 QKD393694:QKJ393694 QTZ393694:QUF393694 RDV393694:REB393694 RNR393694:RNX393694 RXN393694:RXT393694 SHJ393694:SHP393694 SRF393694:SRL393694 TBB393694:TBH393694 TKX393694:TLD393694 TUT393694:TUZ393694 UEP393694:UEV393694 UOL393694:UOR393694 UYH393694:UYN393694 VID393694:VIJ393694 VRZ393694:VSF393694 WBV393694:WCB393694 WLR393694:WLX393694 WVN393694:WVT393694 JB459230:JH459230 SX459230:TD459230 ACT459230:ACZ459230 AMP459230:AMV459230 AWL459230:AWR459230 BGH459230:BGN459230 BQD459230:BQJ459230 BZZ459230:CAF459230 CJV459230:CKB459230 CTR459230:CTX459230 DDN459230:DDT459230 DNJ459230:DNP459230 DXF459230:DXL459230 EHB459230:EHH459230 EQX459230:ERD459230 FAT459230:FAZ459230 FKP459230:FKV459230 FUL459230:FUR459230 GEH459230:GEN459230 GOD459230:GOJ459230 GXZ459230:GYF459230 HHV459230:HIB459230 HRR459230:HRX459230 IBN459230:IBT459230 ILJ459230:ILP459230 IVF459230:IVL459230 JFB459230:JFH459230 JOX459230:JPD459230 JYT459230:JYZ459230 KIP459230:KIV459230 KSL459230:KSR459230 LCH459230:LCN459230 LMD459230:LMJ459230 LVZ459230:LWF459230 MFV459230:MGB459230 MPR459230:MPX459230 MZN459230:MZT459230 NJJ459230:NJP459230 NTF459230:NTL459230 ODB459230:ODH459230 OMX459230:OND459230 OWT459230:OWZ459230 PGP459230:PGV459230 PQL459230:PQR459230 QAH459230:QAN459230 QKD459230:QKJ459230 QTZ459230:QUF459230 RDV459230:REB459230 RNR459230:RNX459230 RXN459230:RXT459230 SHJ459230:SHP459230 SRF459230:SRL459230 TBB459230:TBH459230 TKX459230:TLD459230 TUT459230:TUZ459230 UEP459230:UEV459230 UOL459230:UOR459230 UYH459230:UYN459230 VID459230:VIJ459230 VRZ459230:VSF459230 WBV459230:WCB459230 WLR459230:WLX459230 WVN459230:WVT459230 JB524766:JH524766 SX524766:TD524766 ACT524766:ACZ524766 AMP524766:AMV524766 AWL524766:AWR524766 BGH524766:BGN524766 BQD524766:BQJ524766 BZZ524766:CAF524766 CJV524766:CKB524766 CTR524766:CTX524766 DDN524766:DDT524766 DNJ524766:DNP524766 DXF524766:DXL524766 EHB524766:EHH524766 EQX524766:ERD524766 FAT524766:FAZ524766 FKP524766:FKV524766 FUL524766:FUR524766 GEH524766:GEN524766 GOD524766:GOJ524766 GXZ524766:GYF524766 HHV524766:HIB524766 HRR524766:HRX524766 IBN524766:IBT524766 ILJ524766:ILP524766 IVF524766:IVL524766 JFB524766:JFH524766 JOX524766:JPD524766 JYT524766:JYZ524766 KIP524766:KIV524766 KSL524766:KSR524766 LCH524766:LCN524766 LMD524766:LMJ524766 LVZ524766:LWF524766 MFV524766:MGB524766 MPR524766:MPX524766 MZN524766:MZT524766 NJJ524766:NJP524766 NTF524766:NTL524766 ODB524766:ODH524766 OMX524766:OND524766 OWT524766:OWZ524766 PGP524766:PGV524766 PQL524766:PQR524766 QAH524766:QAN524766 QKD524766:QKJ524766 QTZ524766:QUF524766 RDV524766:REB524766 RNR524766:RNX524766 RXN524766:RXT524766 SHJ524766:SHP524766 SRF524766:SRL524766 TBB524766:TBH524766 TKX524766:TLD524766 TUT524766:TUZ524766 UEP524766:UEV524766 UOL524766:UOR524766 UYH524766:UYN524766 VID524766:VIJ524766 VRZ524766:VSF524766 WBV524766:WCB524766 WLR524766:WLX524766 WVN524766:WVT524766 JB590302:JH590302 SX590302:TD590302 ACT590302:ACZ590302 AMP590302:AMV590302 AWL590302:AWR590302 BGH590302:BGN590302 BQD590302:BQJ590302 BZZ590302:CAF590302 CJV590302:CKB590302 CTR590302:CTX590302 DDN590302:DDT590302 DNJ590302:DNP590302 DXF590302:DXL590302 EHB590302:EHH590302 EQX590302:ERD590302 FAT590302:FAZ590302 FKP590302:FKV590302 FUL590302:FUR590302 GEH590302:GEN590302 GOD590302:GOJ590302 GXZ590302:GYF590302 HHV590302:HIB590302 HRR590302:HRX590302 IBN590302:IBT590302 ILJ590302:ILP590302 IVF590302:IVL590302 JFB590302:JFH590302 JOX590302:JPD590302 JYT590302:JYZ590302 KIP590302:KIV590302 KSL590302:KSR590302 LCH590302:LCN590302 LMD590302:LMJ590302 LVZ590302:LWF590302 MFV590302:MGB590302 MPR590302:MPX590302 MZN590302:MZT590302 NJJ590302:NJP590302 NTF590302:NTL590302 ODB590302:ODH590302 OMX590302:OND590302 OWT590302:OWZ590302 PGP590302:PGV590302 PQL590302:PQR590302 QAH590302:QAN590302 QKD590302:QKJ590302 QTZ590302:QUF590302 RDV590302:REB590302 RNR590302:RNX590302 RXN590302:RXT590302 SHJ590302:SHP590302 SRF590302:SRL590302 TBB590302:TBH590302 TKX590302:TLD590302 TUT590302:TUZ590302 UEP590302:UEV590302 UOL590302:UOR590302 UYH590302:UYN590302 VID590302:VIJ590302 VRZ590302:VSF590302 WBV590302:WCB590302 WLR590302:WLX590302 WVN590302:WVT590302 JB655838:JH655838 SX655838:TD655838 ACT655838:ACZ655838 AMP655838:AMV655838 AWL655838:AWR655838 BGH655838:BGN655838 BQD655838:BQJ655838 BZZ655838:CAF655838 CJV655838:CKB655838 CTR655838:CTX655838 DDN655838:DDT655838 DNJ655838:DNP655838 DXF655838:DXL655838 EHB655838:EHH655838 EQX655838:ERD655838 FAT655838:FAZ655838 FKP655838:FKV655838 FUL655838:FUR655838 GEH655838:GEN655838 GOD655838:GOJ655838 GXZ655838:GYF655838 HHV655838:HIB655838 HRR655838:HRX655838 IBN655838:IBT655838 ILJ655838:ILP655838 IVF655838:IVL655838 JFB655838:JFH655838 JOX655838:JPD655838 JYT655838:JYZ655838 KIP655838:KIV655838 KSL655838:KSR655838 LCH655838:LCN655838 LMD655838:LMJ655838 LVZ655838:LWF655838 MFV655838:MGB655838 MPR655838:MPX655838 MZN655838:MZT655838 NJJ655838:NJP655838 NTF655838:NTL655838 ODB655838:ODH655838 OMX655838:OND655838 OWT655838:OWZ655838 PGP655838:PGV655838 PQL655838:PQR655838 QAH655838:QAN655838 QKD655838:QKJ655838 QTZ655838:QUF655838 RDV655838:REB655838 RNR655838:RNX655838 RXN655838:RXT655838 SHJ655838:SHP655838 SRF655838:SRL655838 TBB655838:TBH655838 TKX655838:TLD655838 TUT655838:TUZ655838 UEP655838:UEV655838 UOL655838:UOR655838 UYH655838:UYN655838 VID655838:VIJ655838 VRZ655838:VSF655838 WBV655838:WCB655838 WLR655838:WLX655838 WVN655838:WVT655838 JB721374:JH721374 SX721374:TD721374 ACT721374:ACZ721374 AMP721374:AMV721374 AWL721374:AWR721374 BGH721374:BGN721374 BQD721374:BQJ721374 BZZ721374:CAF721374 CJV721374:CKB721374 CTR721374:CTX721374 DDN721374:DDT721374 DNJ721374:DNP721374 DXF721374:DXL721374 EHB721374:EHH721374 EQX721374:ERD721374 FAT721374:FAZ721374 FKP721374:FKV721374 FUL721374:FUR721374 GEH721374:GEN721374 GOD721374:GOJ721374 GXZ721374:GYF721374 HHV721374:HIB721374 HRR721374:HRX721374 IBN721374:IBT721374 ILJ721374:ILP721374 IVF721374:IVL721374 JFB721374:JFH721374 JOX721374:JPD721374 JYT721374:JYZ721374 KIP721374:KIV721374 KSL721374:KSR721374 LCH721374:LCN721374 LMD721374:LMJ721374 LVZ721374:LWF721374 MFV721374:MGB721374 MPR721374:MPX721374 MZN721374:MZT721374 NJJ721374:NJP721374 NTF721374:NTL721374 ODB721374:ODH721374 OMX721374:OND721374 OWT721374:OWZ721374 PGP721374:PGV721374 PQL721374:PQR721374 QAH721374:QAN721374 QKD721374:QKJ721374 QTZ721374:QUF721374 RDV721374:REB721374 RNR721374:RNX721374 RXN721374:RXT721374 SHJ721374:SHP721374 SRF721374:SRL721374 TBB721374:TBH721374 TKX721374:TLD721374 TUT721374:TUZ721374 UEP721374:UEV721374 UOL721374:UOR721374 UYH721374:UYN721374 VID721374:VIJ721374 VRZ721374:VSF721374 WBV721374:WCB721374 WLR721374:WLX721374 WVN721374:WVT721374 JB786910:JH786910 SX786910:TD786910 ACT786910:ACZ786910 AMP786910:AMV786910 AWL786910:AWR786910 BGH786910:BGN786910 BQD786910:BQJ786910 BZZ786910:CAF786910 CJV786910:CKB786910 CTR786910:CTX786910 DDN786910:DDT786910 DNJ786910:DNP786910 DXF786910:DXL786910 EHB786910:EHH786910 EQX786910:ERD786910 FAT786910:FAZ786910 FKP786910:FKV786910 FUL786910:FUR786910 GEH786910:GEN786910 GOD786910:GOJ786910 GXZ786910:GYF786910 HHV786910:HIB786910 HRR786910:HRX786910 IBN786910:IBT786910 ILJ786910:ILP786910 IVF786910:IVL786910 JFB786910:JFH786910 JOX786910:JPD786910 JYT786910:JYZ786910 KIP786910:KIV786910 KSL786910:KSR786910 LCH786910:LCN786910 LMD786910:LMJ786910 LVZ786910:LWF786910 MFV786910:MGB786910 MPR786910:MPX786910 MZN786910:MZT786910 NJJ786910:NJP786910 NTF786910:NTL786910 ODB786910:ODH786910 OMX786910:OND786910 OWT786910:OWZ786910 PGP786910:PGV786910 PQL786910:PQR786910 QAH786910:QAN786910 QKD786910:QKJ786910 QTZ786910:QUF786910 RDV786910:REB786910 RNR786910:RNX786910 RXN786910:RXT786910 SHJ786910:SHP786910 SRF786910:SRL786910 TBB786910:TBH786910 TKX786910:TLD786910 TUT786910:TUZ786910 UEP786910:UEV786910 UOL786910:UOR786910 UYH786910:UYN786910 VID786910:VIJ786910 VRZ786910:VSF786910 WBV786910:WCB786910 WLR786910:WLX786910 WVN786910:WVT786910 JB852446:JH852446 SX852446:TD852446 ACT852446:ACZ852446 AMP852446:AMV852446 AWL852446:AWR852446 BGH852446:BGN852446 BQD852446:BQJ852446 BZZ852446:CAF852446 CJV852446:CKB852446 CTR852446:CTX852446 DDN852446:DDT852446 DNJ852446:DNP852446 DXF852446:DXL852446 EHB852446:EHH852446 EQX852446:ERD852446 FAT852446:FAZ852446 FKP852446:FKV852446 FUL852446:FUR852446 GEH852446:GEN852446 GOD852446:GOJ852446 GXZ852446:GYF852446 HHV852446:HIB852446 HRR852446:HRX852446 IBN852446:IBT852446 ILJ852446:ILP852446 IVF852446:IVL852446 JFB852446:JFH852446 JOX852446:JPD852446 JYT852446:JYZ852446 KIP852446:KIV852446 KSL852446:KSR852446 LCH852446:LCN852446 LMD852446:LMJ852446 LVZ852446:LWF852446 MFV852446:MGB852446 MPR852446:MPX852446 MZN852446:MZT852446 NJJ852446:NJP852446 NTF852446:NTL852446 ODB852446:ODH852446 OMX852446:OND852446 OWT852446:OWZ852446 PGP852446:PGV852446 PQL852446:PQR852446 QAH852446:QAN852446 QKD852446:QKJ852446 QTZ852446:QUF852446 RDV852446:REB852446 RNR852446:RNX852446 RXN852446:RXT852446 SHJ852446:SHP852446 SRF852446:SRL852446 TBB852446:TBH852446 TKX852446:TLD852446 TUT852446:TUZ852446 UEP852446:UEV852446 UOL852446:UOR852446 UYH852446:UYN852446 VID852446:VIJ852446 VRZ852446:VSF852446 WBV852446:WCB852446 WLR852446:WLX852446 WVN852446:WVT852446 JB917982:JH917982 SX917982:TD917982 ACT917982:ACZ917982 AMP917982:AMV917982 AWL917982:AWR917982 BGH917982:BGN917982 BQD917982:BQJ917982 BZZ917982:CAF917982 CJV917982:CKB917982 CTR917982:CTX917982 DDN917982:DDT917982 DNJ917982:DNP917982 DXF917982:DXL917982 EHB917982:EHH917982 EQX917982:ERD917982 FAT917982:FAZ917982 FKP917982:FKV917982 FUL917982:FUR917982 GEH917982:GEN917982 GOD917982:GOJ917982 GXZ917982:GYF917982 HHV917982:HIB917982 HRR917982:HRX917982 IBN917982:IBT917982 ILJ917982:ILP917982 IVF917982:IVL917982 JFB917982:JFH917982 JOX917982:JPD917982 JYT917982:JYZ917982 KIP917982:KIV917982 KSL917982:KSR917982 LCH917982:LCN917982 LMD917982:LMJ917982 LVZ917982:LWF917982 MFV917982:MGB917982 MPR917982:MPX917982 MZN917982:MZT917982 NJJ917982:NJP917982 NTF917982:NTL917982 ODB917982:ODH917982 OMX917982:OND917982 OWT917982:OWZ917982 PGP917982:PGV917982 PQL917982:PQR917982 QAH917982:QAN917982 QKD917982:QKJ917982 QTZ917982:QUF917982 RDV917982:REB917982 RNR917982:RNX917982 RXN917982:RXT917982 SHJ917982:SHP917982 SRF917982:SRL917982 TBB917982:TBH917982 TKX917982:TLD917982 TUT917982:TUZ917982 UEP917982:UEV917982 UOL917982:UOR917982 UYH917982:UYN917982 VID917982:VIJ917982 VRZ917982:VSF917982 WBV917982:WCB917982 WLR917982:WLX917982 WVN917982:WVT917982 JB983518:JH983518 SX983518:TD983518 ACT983518:ACZ983518 AMP983518:AMV983518 AWL983518:AWR983518 BGH983518:BGN983518 BQD983518:BQJ983518 BZZ983518:CAF983518 CJV983518:CKB983518 CTR983518:CTX983518 DDN983518:DDT983518 DNJ983518:DNP983518 DXF983518:DXL983518 EHB983518:EHH983518 EQX983518:ERD983518 FAT983518:FAZ983518 FKP983518:FKV983518 FUL983518:FUR983518 GEH983518:GEN983518 GOD983518:GOJ983518 GXZ983518:GYF983518 HHV983518:HIB983518 HRR983518:HRX983518 IBN983518:IBT983518 ILJ983518:ILP983518 IVF983518:IVL983518 JFB983518:JFH983518 JOX983518:JPD983518 JYT983518:JYZ983518 KIP983518:KIV983518 KSL983518:KSR983518 LCH983518:LCN983518 LMD983518:LMJ983518 LVZ983518:LWF983518 MFV983518:MGB983518 MPR983518:MPX983518 MZN983518:MZT983518 NJJ983518:NJP983518 NTF983518:NTL983518 ODB983518:ODH983518 OMX983518:OND983518 OWT983518:OWZ983518 PGP983518:PGV983518 PQL983518:PQR983518 QAH983518:QAN983518 QKD983518:QKJ983518 QTZ983518:QUF983518 RDV983518:REB983518 RNR983518:RNX983518 RXN983518:RXT983518 SHJ983518:SHP983518 SRF983518:SRL983518 TBB983518:TBH983518 TKX983518:TLD983518 TUT983518:TUZ983518 UEP983518:UEV983518 UOL983518:UOR983518 UYH983518:UYN983518 VID983518:VIJ983518 VRZ983518:VSF983518 WBV983518:WCB983518 WLR983518:WLX983518 WVN983518:WVT983518 JB66016:JH66016 SX66016:TD66016 ACT66016:ACZ66016 AMP66016:AMV66016 AWL66016:AWR66016 BGH66016:BGN66016 BQD66016:BQJ66016 BZZ66016:CAF66016 CJV66016:CKB66016 CTR66016:CTX66016 DDN66016:DDT66016 DNJ66016:DNP66016 DXF66016:DXL66016 EHB66016:EHH66016 EQX66016:ERD66016 FAT66016:FAZ66016 FKP66016:FKV66016 FUL66016:FUR66016 GEH66016:GEN66016 GOD66016:GOJ66016 GXZ66016:GYF66016 HHV66016:HIB66016 HRR66016:HRX66016 IBN66016:IBT66016 ILJ66016:ILP66016 IVF66016:IVL66016 JFB66016:JFH66016 JOX66016:JPD66016 JYT66016:JYZ66016 KIP66016:KIV66016 KSL66016:KSR66016 LCH66016:LCN66016 LMD66016:LMJ66016 LVZ66016:LWF66016 MFV66016:MGB66016 MPR66016:MPX66016 MZN66016:MZT66016 NJJ66016:NJP66016 NTF66016:NTL66016 ODB66016:ODH66016 OMX66016:OND66016 OWT66016:OWZ66016 PGP66016:PGV66016 PQL66016:PQR66016 QAH66016:QAN66016 QKD66016:QKJ66016 QTZ66016:QUF66016 RDV66016:REB66016 RNR66016:RNX66016 RXN66016:RXT66016 SHJ66016:SHP66016 SRF66016:SRL66016 TBB66016:TBH66016 TKX66016:TLD66016 TUT66016:TUZ66016 UEP66016:UEV66016 UOL66016:UOR66016 UYH66016:UYN66016 VID66016:VIJ66016 VRZ66016:VSF66016 WBV66016:WCB66016 WLR66016:WLX66016 WVN66016:WVT66016 JB131552:JH131552 SX131552:TD131552 ACT131552:ACZ131552 AMP131552:AMV131552 AWL131552:AWR131552 BGH131552:BGN131552 BQD131552:BQJ131552 BZZ131552:CAF131552 CJV131552:CKB131552 CTR131552:CTX131552 DDN131552:DDT131552 DNJ131552:DNP131552 DXF131552:DXL131552 EHB131552:EHH131552 EQX131552:ERD131552 FAT131552:FAZ131552 FKP131552:FKV131552 FUL131552:FUR131552 GEH131552:GEN131552 GOD131552:GOJ131552 GXZ131552:GYF131552 HHV131552:HIB131552 HRR131552:HRX131552 IBN131552:IBT131552 ILJ131552:ILP131552 IVF131552:IVL131552 JFB131552:JFH131552 JOX131552:JPD131552 JYT131552:JYZ131552 KIP131552:KIV131552 KSL131552:KSR131552 LCH131552:LCN131552 LMD131552:LMJ131552 LVZ131552:LWF131552 MFV131552:MGB131552 MPR131552:MPX131552 MZN131552:MZT131552 NJJ131552:NJP131552 NTF131552:NTL131552 ODB131552:ODH131552 OMX131552:OND131552 OWT131552:OWZ131552 PGP131552:PGV131552 PQL131552:PQR131552 QAH131552:QAN131552 QKD131552:QKJ131552 QTZ131552:QUF131552 RDV131552:REB131552 RNR131552:RNX131552 RXN131552:RXT131552 SHJ131552:SHP131552 SRF131552:SRL131552 TBB131552:TBH131552 TKX131552:TLD131552 TUT131552:TUZ131552 UEP131552:UEV131552 UOL131552:UOR131552 UYH131552:UYN131552 VID131552:VIJ131552 VRZ131552:VSF131552 WBV131552:WCB131552 WLR131552:WLX131552 WVN131552:WVT131552 JB197088:JH197088 SX197088:TD197088 ACT197088:ACZ197088 AMP197088:AMV197088 AWL197088:AWR197088 BGH197088:BGN197088 BQD197088:BQJ197088 BZZ197088:CAF197088 CJV197088:CKB197088 CTR197088:CTX197088 DDN197088:DDT197088 DNJ197088:DNP197088 DXF197088:DXL197088 EHB197088:EHH197088 EQX197088:ERD197088 FAT197088:FAZ197088 FKP197088:FKV197088 FUL197088:FUR197088 GEH197088:GEN197088 GOD197088:GOJ197088 GXZ197088:GYF197088 HHV197088:HIB197088 HRR197088:HRX197088 IBN197088:IBT197088 ILJ197088:ILP197088 IVF197088:IVL197088 JFB197088:JFH197088 JOX197088:JPD197088 JYT197088:JYZ197088 KIP197088:KIV197088 KSL197088:KSR197088 LCH197088:LCN197088 LMD197088:LMJ197088 LVZ197088:LWF197088 MFV197088:MGB197088 MPR197088:MPX197088 MZN197088:MZT197088 NJJ197088:NJP197088 NTF197088:NTL197088 ODB197088:ODH197088 OMX197088:OND197088 OWT197088:OWZ197088 PGP197088:PGV197088 PQL197088:PQR197088 QAH197088:QAN197088 QKD197088:QKJ197088 QTZ197088:QUF197088 RDV197088:REB197088 RNR197088:RNX197088 RXN197088:RXT197088 SHJ197088:SHP197088 SRF197088:SRL197088 TBB197088:TBH197088 TKX197088:TLD197088 TUT197088:TUZ197088 UEP197088:UEV197088 UOL197088:UOR197088 UYH197088:UYN197088 VID197088:VIJ197088 VRZ197088:VSF197088 WBV197088:WCB197088 WLR197088:WLX197088 WVN197088:WVT197088 JB262624:JH262624 SX262624:TD262624 ACT262624:ACZ262624 AMP262624:AMV262624 AWL262624:AWR262624 BGH262624:BGN262624 BQD262624:BQJ262624 BZZ262624:CAF262624 CJV262624:CKB262624 CTR262624:CTX262624 DDN262624:DDT262624 DNJ262624:DNP262624 DXF262624:DXL262624 EHB262624:EHH262624 EQX262624:ERD262624 FAT262624:FAZ262624 FKP262624:FKV262624 FUL262624:FUR262624 GEH262624:GEN262624 GOD262624:GOJ262624 GXZ262624:GYF262624 HHV262624:HIB262624 HRR262624:HRX262624 IBN262624:IBT262624 ILJ262624:ILP262624 IVF262624:IVL262624 JFB262624:JFH262624 JOX262624:JPD262624 JYT262624:JYZ262624 KIP262624:KIV262624 KSL262624:KSR262624 LCH262624:LCN262624 LMD262624:LMJ262624 LVZ262624:LWF262624 MFV262624:MGB262624 MPR262624:MPX262624 MZN262624:MZT262624 NJJ262624:NJP262624 NTF262624:NTL262624 ODB262624:ODH262624 OMX262624:OND262624 OWT262624:OWZ262624 PGP262624:PGV262624 PQL262624:PQR262624 QAH262624:QAN262624 QKD262624:QKJ262624 QTZ262624:QUF262624 RDV262624:REB262624 RNR262624:RNX262624 RXN262624:RXT262624 SHJ262624:SHP262624 SRF262624:SRL262624 TBB262624:TBH262624 TKX262624:TLD262624 TUT262624:TUZ262624 UEP262624:UEV262624 UOL262624:UOR262624 UYH262624:UYN262624 VID262624:VIJ262624 VRZ262624:VSF262624 WBV262624:WCB262624 WLR262624:WLX262624 WVN262624:WVT262624 JB328160:JH328160 SX328160:TD328160 ACT328160:ACZ328160 AMP328160:AMV328160 AWL328160:AWR328160 BGH328160:BGN328160 BQD328160:BQJ328160 BZZ328160:CAF328160 CJV328160:CKB328160 CTR328160:CTX328160 DDN328160:DDT328160 DNJ328160:DNP328160 DXF328160:DXL328160 EHB328160:EHH328160 EQX328160:ERD328160 FAT328160:FAZ328160 FKP328160:FKV328160 FUL328160:FUR328160 GEH328160:GEN328160 GOD328160:GOJ328160 GXZ328160:GYF328160 HHV328160:HIB328160 HRR328160:HRX328160 IBN328160:IBT328160 ILJ328160:ILP328160 IVF328160:IVL328160 JFB328160:JFH328160 JOX328160:JPD328160 JYT328160:JYZ328160 KIP328160:KIV328160 KSL328160:KSR328160 LCH328160:LCN328160 LMD328160:LMJ328160 LVZ328160:LWF328160 MFV328160:MGB328160 MPR328160:MPX328160 MZN328160:MZT328160 NJJ328160:NJP328160 NTF328160:NTL328160 ODB328160:ODH328160 OMX328160:OND328160 OWT328160:OWZ328160 PGP328160:PGV328160 PQL328160:PQR328160 QAH328160:QAN328160 QKD328160:QKJ328160 QTZ328160:QUF328160 RDV328160:REB328160 RNR328160:RNX328160 RXN328160:RXT328160 SHJ328160:SHP328160 SRF328160:SRL328160 TBB328160:TBH328160 TKX328160:TLD328160 TUT328160:TUZ328160 UEP328160:UEV328160 UOL328160:UOR328160 UYH328160:UYN328160 VID328160:VIJ328160 VRZ328160:VSF328160 WBV328160:WCB328160 WLR328160:WLX328160 WVN328160:WVT328160 JB393696:JH393696 SX393696:TD393696 ACT393696:ACZ393696 AMP393696:AMV393696 AWL393696:AWR393696 BGH393696:BGN393696 BQD393696:BQJ393696 BZZ393696:CAF393696 CJV393696:CKB393696 CTR393696:CTX393696 DDN393696:DDT393696 DNJ393696:DNP393696 DXF393696:DXL393696 EHB393696:EHH393696 EQX393696:ERD393696 FAT393696:FAZ393696 FKP393696:FKV393696 FUL393696:FUR393696 GEH393696:GEN393696 GOD393696:GOJ393696 GXZ393696:GYF393696 HHV393696:HIB393696 HRR393696:HRX393696 IBN393696:IBT393696 ILJ393696:ILP393696 IVF393696:IVL393696 JFB393696:JFH393696 JOX393696:JPD393696 JYT393696:JYZ393696 KIP393696:KIV393696 KSL393696:KSR393696 LCH393696:LCN393696 LMD393696:LMJ393696 LVZ393696:LWF393696 MFV393696:MGB393696 MPR393696:MPX393696 MZN393696:MZT393696 NJJ393696:NJP393696 NTF393696:NTL393696 ODB393696:ODH393696 OMX393696:OND393696 OWT393696:OWZ393696 PGP393696:PGV393696 PQL393696:PQR393696 QAH393696:QAN393696 QKD393696:QKJ393696 QTZ393696:QUF393696 RDV393696:REB393696 RNR393696:RNX393696 RXN393696:RXT393696 SHJ393696:SHP393696 SRF393696:SRL393696 TBB393696:TBH393696 TKX393696:TLD393696 TUT393696:TUZ393696 UEP393696:UEV393696 UOL393696:UOR393696 UYH393696:UYN393696 VID393696:VIJ393696 VRZ393696:VSF393696 WBV393696:WCB393696 WLR393696:WLX393696 WVN393696:WVT393696 JB459232:JH459232 SX459232:TD459232 ACT459232:ACZ459232 AMP459232:AMV459232 AWL459232:AWR459232 BGH459232:BGN459232 BQD459232:BQJ459232 BZZ459232:CAF459232 CJV459232:CKB459232 CTR459232:CTX459232 DDN459232:DDT459232 DNJ459232:DNP459232 DXF459232:DXL459232 EHB459232:EHH459232 EQX459232:ERD459232 FAT459232:FAZ459232 FKP459232:FKV459232 FUL459232:FUR459232 GEH459232:GEN459232 GOD459232:GOJ459232 GXZ459232:GYF459232 HHV459232:HIB459232 HRR459232:HRX459232 IBN459232:IBT459232 ILJ459232:ILP459232 IVF459232:IVL459232 JFB459232:JFH459232 JOX459232:JPD459232 JYT459232:JYZ459232 KIP459232:KIV459232 KSL459232:KSR459232 LCH459232:LCN459232 LMD459232:LMJ459232 LVZ459232:LWF459232 MFV459232:MGB459232 MPR459232:MPX459232 MZN459232:MZT459232 NJJ459232:NJP459232 NTF459232:NTL459232 ODB459232:ODH459232 OMX459232:OND459232 OWT459232:OWZ459232 PGP459232:PGV459232 PQL459232:PQR459232 QAH459232:QAN459232 QKD459232:QKJ459232 QTZ459232:QUF459232 RDV459232:REB459232 RNR459232:RNX459232 RXN459232:RXT459232 SHJ459232:SHP459232 SRF459232:SRL459232 TBB459232:TBH459232 TKX459232:TLD459232 TUT459232:TUZ459232 UEP459232:UEV459232 UOL459232:UOR459232 UYH459232:UYN459232 VID459232:VIJ459232 VRZ459232:VSF459232 WBV459232:WCB459232 WLR459232:WLX459232 WVN459232:WVT459232 JB524768:JH524768 SX524768:TD524768 ACT524768:ACZ524768 AMP524768:AMV524768 AWL524768:AWR524768 BGH524768:BGN524768 BQD524768:BQJ524768 BZZ524768:CAF524768 CJV524768:CKB524768 CTR524768:CTX524768 DDN524768:DDT524768 DNJ524768:DNP524768 DXF524768:DXL524768 EHB524768:EHH524768 EQX524768:ERD524768 FAT524768:FAZ524768 FKP524768:FKV524768 FUL524768:FUR524768 GEH524768:GEN524768 GOD524768:GOJ524768 GXZ524768:GYF524768 HHV524768:HIB524768 HRR524768:HRX524768 IBN524768:IBT524768 ILJ524768:ILP524768 IVF524768:IVL524768 JFB524768:JFH524768 JOX524768:JPD524768 JYT524768:JYZ524768 KIP524768:KIV524768 KSL524768:KSR524768 LCH524768:LCN524768 LMD524768:LMJ524768 LVZ524768:LWF524768 MFV524768:MGB524768 MPR524768:MPX524768 MZN524768:MZT524768 NJJ524768:NJP524768 NTF524768:NTL524768 ODB524768:ODH524768 OMX524768:OND524768 OWT524768:OWZ524768 PGP524768:PGV524768 PQL524768:PQR524768 QAH524768:QAN524768 QKD524768:QKJ524768 QTZ524768:QUF524768 RDV524768:REB524768 RNR524768:RNX524768 RXN524768:RXT524768 SHJ524768:SHP524768 SRF524768:SRL524768 TBB524768:TBH524768 TKX524768:TLD524768 TUT524768:TUZ524768 UEP524768:UEV524768 UOL524768:UOR524768 UYH524768:UYN524768 VID524768:VIJ524768 VRZ524768:VSF524768 WBV524768:WCB524768 WLR524768:WLX524768 WVN524768:WVT524768 JB590304:JH590304 SX590304:TD590304 ACT590304:ACZ590304 AMP590304:AMV590304 AWL590304:AWR590304 BGH590304:BGN590304 BQD590304:BQJ590304 BZZ590304:CAF590304 CJV590304:CKB590304 CTR590304:CTX590304 DDN590304:DDT590304 DNJ590304:DNP590304 DXF590304:DXL590304 EHB590304:EHH590304 EQX590304:ERD590304 FAT590304:FAZ590304 FKP590304:FKV590304 FUL590304:FUR590304 GEH590304:GEN590304 GOD590304:GOJ590304 GXZ590304:GYF590304 HHV590304:HIB590304 HRR590304:HRX590304 IBN590304:IBT590304 ILJ590304:ILP590304 IVF590304:IVL590304 JFB590304:JFH590304 JOX590304:JPD590304 JYT590304:JYZ590304 KIP590304:KIV590304 KSL590304:KSR590304 LCH590304:LCN590304 LMD590304:LMJ590304 LVZ590304:LWF590304 MFV590304:MGB590304 MPR590304:MPX590304 MZN590304:MZT590304 NJJ590304:NJP590304 NTF590304:NTL590304 ODB590304:ODH590304 OMX590304:OND590304 OWT590304:OWZ590304 PGP590304:PGV590304 PQL590304:PQR590304 QAH590304:QAN590304 QKD590304:QKJ590304 QTZ590304:QUF590304 RDV590304:REB590304 RNR590304:RNX590304 RXN590304:RXT590304 SHJ590304:SHP590304 SRF590304:SRL590304 TBB590304:TBH590304 TKX590304:TLD590304 TUT590304:TUZ590304 UEP590304:UEV590304 UOL590304:UOR590304 UYH590304:UYN590304 VID590304:VIJ590304 VRZ590304:VSF590304 WBV590304:WCB590304 WLR590304:WLX590304 WVN590304:WVT590304 JB655840:JH655840 SX655840:TD655840 ACT655840:ACZ655840 AMP655840:AMV655840 AWL655840:AWR655840 BGH655840:BGN655840 BQD655840:BQJ655840 BZZ655840:CAF655840 CJV655840:CKB655840 CTR655840:CTX655840 DDN655840:DDT655840 DNJ655840:DNP655840 DXF655840:DXL655840 EHB655840:EHH655840 EQX655840:ERD655840 FAT655840:FAZ655840 FKP655840:FKV655840 FUL655840:FUR655840 GEH655840:GEN655840 GOD655840:GOJ655840 GXZ655840:GYF655840 HHV655840:HIB655840 HRR655840:HRX655840 IBN655840:IBT655840 ILJ655840:ILP655840 IVF655840:IVL655840 JFB655840:JFH655840 JOX655840:JPD655840 JYT655840:JYZ655840 KIP655840:KIV655840 KSL655840:KSR655840 LCH655840:LCN655840 LMD655840:LMJ655840 LVZ655840:LWF655840 MFV655840:MGB655840 MPR655840:MPX655840 MZN655840:MZT655840 NJJ655840:NJP655840 NTF655840:NTL655840 ODB655840:ODH655840 OMX655840:OND655840 OWT655840:OWZ655840 PGP655840:PGV655840 PQL655840:PQR655840 QAH655840:QAN655840 QKD655840:QKJ655840 QTZ655840:QUF655840 RDV655840:REB655840 RNR655840:RNX655840 RXN655840:RXT655840 SHJ655840:SHP655840 SRF655840:SRL655840 TBB655840:TBH655840 TKX655840:TLD655840 TUT655840:TUZ655840 UEP655840:UEV655840 UOL655840:UOR655840 UYH655840:UYN655840 VID655840:VIJ655840 VRZ655840:VSF655840 WBV655840:WCB655840 WLR655840:WLX655840 WVN655840:WVT655840 JB721376:JH721376 SX721376:TD721376 ACT721376:ACZ721376 AMP721376:AMV721376 AWL721376:AWR721376 BGH721376:BGN721376 BQD721376:BQJ721376 BZZ721376:CAF721376 CJV721376:CKB721376 CTR721376:CTX721376 DDN721376:DDT721376 DNJ721376:DNP721376 DXF721376:DXL721376 EHB721376:EHH721376 EQX721376:ERD721376 FAT721376:FAZ721376 FKP721376:FKV721376 FUL721376:FUR721376 GEH721376:GEN721376 GOD721376:GOJ721376 GXZ721376:GYF721376 HHV721376:HIB721376 HRR721376:HRX721376 IBN721376:IBT721376 ILJ721376:ILP721376 IVF721376:IVL721376 JFB721376:JFH721376 JOX721376:JPD721376 JYT721376:JYZ721376 KIP721376:KIV721376 KSL721376:KSR721376 LCH721376:LCN721376 LMD721376:LMJ721376 LVZ721376:LWF721376 MFV721376:MGB721376 MPR721376:MPX721376 MZN721376:MZT721376 NJJ721376:NJP721376 NTF721376:NTL721376 ODB721376:ODH721376 OMX721376:OND721376 OWT721376:OWZ721376 PGP721376:PGV721376 PQL721376:PQR721376 QAH721376:QAN721376 QKD721376:QKJ721376 QTZ721376:QUF721376 RDV721376:REB721376 RNR721376:RNX721376 RXN721376:RXT721376 SHJ721376:SHP721376 SRF721376:SRL721376 TBB721376:TBH721376 TKX721376:TLD721376 TUT721376:TUZ721376 UEP721376:UEV721376 UOL721376:UOR721376 UYH721376:UYN721376 VID721376:VIJ721376 VRZ721376:VSF721376 WBV721376:WCB721376 WLR721376:WLX721376 WVN721376:WVT721376 JB786912:JH786912 SX786912:TD786912 ACT786912:ACZ786912 AMP786912:AMV786912 AWL786912:AWR786912 BGH786912:BGN786912 BQD786912:BQJ786912 BZZ786912:CAF786912 CJV786912:CKB786912 CTR786912:CTX786912 DDN786912:DDT786912 DNJ786912:DNP786912 DXF786912:DXL786912 EHB786912:EHH786912 EQX786912:ERD786912 FAT786912:FAZ786912 FKP786912:FKV786912 FUL786912:FUR786912 GEH786912:GEN786912 GOD786912:GOJ786912 GXZ786912:GYF786912 HHV786912:HIB786912 HRR786912:HRX786912 IBN786912:IBT786912 ILJ786912:ILP786912 IVF786912:IVL786912 JFB786912:JFH786912 JOX786912:JPD786912 JYT786912:JYZ786912 KIP786912:KIV786912 KSL786912:KSR786912 LCH786912:LCN786912 LMD786912:LMJ786912 LVZ786912:LWF786912 MFV786912:MGB786912 MPR786912:MPX786912 MZN786912:MZT786912 NJJ786912:NJP786912 NTF786912:NTL786912 ODB786912:ODH786912 OMX786912:OND786912 OWT786912:OWZ786912 PGP786912:PGV786912 PQL786912:PQR786912 QAH786912:QAN786912 QKD786912:QKJ786912 QTZ786912:QUF786912 RDV786912:REB786912 RNR786912:RNX786912 RXN786912:RXT786912 SHJ786912:SHP786912 SRF786912:SRL786912 TBB786912:TBH786912 TKX786912:TLD786912 TUT786912:TUZ786912 UEP786912:UEV786912 UOL786912:UOR786912 UYH786912:UYN786912 VID786912:VIJ786912 VRZ786912:VSF786912 WBV786912:WCB786912 WLR786912:WLX786912 WVN786912:WVT786912 JB852448:JH852448 SX852448:TD852448 ACT852448:ACZ852448 AMP852448:AMV852448 AWL852448:AWR852448 BGH852448:BGN852448 BQD852448:BQJ852448 BZZ852448:CAF852448 CJV852448:CKB852448 CTR852448:CTX852448 DDN852448:DDT852448 DNJ852448:DNP852448 DXF852448:DXL852448 EHB852448:EHH852448 EQX852448:ERD852448 FAT852448:FAZ852448 FKP852448:FKV852448 FUL852448:FUR852448 GEH852448:GEN852448 GOD852448:GOJ852448 GXZ852448:GYF852448 HHV852448:HIB852448 HRR852448:HRX852448 IBN852448:IBT852448 ILJ852448:ILP852448 IVF852448:IVL852448 JFB852448:JFH852448 JOX852448:JPD852448 JYT852448:JYZ852448 KIP852448:KIV852448 KSL852448:KSR852448 LCH852448:LCN852448 LMD852448:LMJ852448 LVZ852448:LWF852448 MFV852448:MGB852448 MPR852448:MPX852448 MZN852448:MZT852448 NJJ852448:NJP852448 NTF852448:NTL852448 ODB852448:ODH852448 OMX852448:OND852448 OWT852448:OWZ852448 PGP852448:PGV852448 PQL852448:PQR852448 QAH852448:QAN852448 QKD852448:QKJ852448 QTZ852448:QUF852448 RDV852448:REB852448 RNR852448:RNX852448 RXN852448:RXT852448 SHJ852448:SHP852448 SRF852448:SRL852448 TBB852448:TBH852448 TKX852448:TLD852448 TUT852448:TUZ852448 UEP852448:UEV852448 UOL852448:UOR852448 UYH852448:UYN852448 VID852448:VIJ852448 VRZ852448:VSF852448 WBV852448:WCB852448 WLR852448:WLX852448 WVN852448:WVT852448 JB917984:JH917984 SX917984:TD917984 ACT917984:ACZ917984 AMP917984:AMV917984 AWL917984:AWR917984 BGH917984:BGN917984 BQD917984:BQJ917984 BZZ917984:CAF917984 CJV917984:CKB917984 CTR917984:CTX917984 DDN917984:DDT917984 DNJ917984:DNP917984 DXF917984:DXL917984 EHB917984:EHH917984 EQX917984:ERD917984 FAT917984:FAZ917984 FKP917984:FKV917984 FUL917984:FUR917984 GEH917984:GEN917984 GOD917984:GOJ917984 GXZ917984:GYF917984 HHV917984:HIB917984 HRR917984:HRX917984 IBN917984:IBT917984 ILJ917984:ILP917984 IVF917984:IVL917984 JFB917984:JFH917984 JOX917984:JPD917984 JYT917984:JYZ917984 KIP917984:KIV917984 KSL917984:KSR917984 LCH917984:LCN917984 LMD917984:LMJ917984 LVZ917984:LWF917984 MFV917984:MGB917984 MPR917984:MPX917984 MZN917984:MZT917984 NJJ917984:NJP917984 NTF917984:NTL917984 ODB917984:ODH917984 OMX917984:OND917984 OWT917984:OWZ917984 PGP917984:PGV917984 PQL917984:PQR917984 QAH917984:QAN917984 QKD917984:QKJ917984 QTZ917984:QUF917984 RDV917984:REB917984 RNR917984:RNX917984 RXN917984:RXT917984 SHJ917984:SHP917984 SRF917984:SRL917984 TBB917984:TBH917984 TKX917984:TLD917984 TUT917984:TUZ917984 UEP917984:UEV917984 UOL917984:UOR917984 UYH917984:UYN917984 VID917984:VIJ917984 VRZ917984:VSF917984 WBV917984:WCB917984 WLR917984:WLX917984 WVN917984:WVT917984 JB983520:JH983520 SX983520:TD983520 ACT983520:ACZ983520 AMP983520:AMV983520 AWL983520:AWR983520 BGH983520:BGN983520 BQD983520:BQJ983520 BZZ983520:CAF983520 CJV983520:CKB983520 CTR983520:CTX983520 DDN983520:DDT983520 DNJ983520:DNP983520 DXF983520:DXL983520 EHB983520:EHH983520 EQX983520:ERD983520 FAT983520:FAZ983520 FKP983520:FKV983520 FUL983520:FUR983520 GEH983520:GEN983520 GOD983520:GOJ983520 GXZ983520:GYF983520 HHV983520:HIB983520 HRR983520:HRX983520 IBN983520:IBT983520 ILJ983520:ILP983520 IVF983520:IVL983520 JFB983520:JFH983520 JOX983520:JPD983520 JYT983520:JYZ983520 KIP983520:KIV983520 KSL983520:KSR983520 LCH983520:LCN983520 LMD983520:LMJ983520 LVZ983520:LWF983520 MFV983520:MGB983520 MPR983520:MPX983520 MZN983520:MZT983520 NJJ983520:NJP983520 NTF983520:NTL983520 ODB983520:ODH983520 OMX983520:OND983520 OWT983520:OWZ983520 PGP983520:PGV983520 PQL983520:PQR983520 QAH983520:QAN983520 QKD983520:QKJ983520 QTZ983520:QUF983520 RDV983520:REB983520 RNR983520:RNX983520 RXN983520:RXT983520 SHJ983520:SHP983520 SRF983520:SRL983520 TBB983520:TBH983520 TKX983520:TLD983520 TUT983520:TUZ983520 UEP983520:UEV983520 UOL983520:UOR983520 UYH983520:UYN983520 VID983520:VIJ983520 VRZ983520:VSF983520 WBV983520:WCB983520 WLR983520:WLX983520 WVN983520:WVT983520 JB66049:JG66052 SX66049:TC66052 ACT66049:ACY66052 AMP66049:AMU66052 AWL66049:AWQ66052 BGH66049:BGM66052 BQD66049:BQI66052 BZZ66049:CAE66052 CJV66049:CKA66052 CTR66049:CTW66052 DDN66049:DDS66052 DNJ66049:DNO66052 DXF66049:DXK66052 EHB66049:EHG66052 EQX66049:ERC66052 FAT66049:FAY66052 FKP66049:FKU66052 FUL66049:FUQ66052 GEH66049:GEM66052 GOD66049:GOI66052 GXZ66049:GYE66052 HHV66049:HIA66052 HRR66049:HRW66052 IBN66049:IBS66052 ILJ66049:ILO66052 IVF66049:IVK66052 JFB66049:JFG66052 JOX66049:JPC66052 JYT66049:JYY66052 KIP66049:KIU66052 KSL66049:KSQ66052 LCH66049:LCM66052 LMD66049:LMI66052 LVZ66049:LWE66052 MFV66049:MGA66052 MPR66049:MPW66052 MZN66049:MZS66052 NJJ66049:NJO66052 NTF66049:NTK66052 ODB66049:ODG66052 OMX66049:ONC66052 OWT66049:OWY66052 PGP66049:PGU66052 PQL66049:PQQ66052 QAH66049:QAM66052 QKD66049:QKI66052 QTZ66049:QUE66052 RDV66049:REA66052 RNR66049:RNW66052 RXN66049:RXS66052 SHJ66049:SHO66052 SRF66049:SRK66052 TBB66049:TBG66052 TKX66049:TLC66052 TUT66049:TUY66052 UEP66049:UEU66052 UOL66049:UOQ66052 UYH66049:UYM66052 VID66049:VII66052 VRZ66049:VSE66052 WBV66049:WCA66052 WLR66049:WLW66052 WVN66049:WVS66052 JB131585:JG131588 SX131585:TC131588 ACT131585:ACY131588 AMP131585:AMU131588 AWL131585:AWQ131588 BGH131585:BGM131588 BQD131585:BQI131588 BZZ131585:CAE131588 CJV131585:CKA131588 CTR131585:CTW131588 DDN131585:DDS131588 DNJ131585:DNO131588 DXF131585:DXK131588 EHB131585:EHG131588 EQX131585:ERC131588 FAT131585:FAY131588 FKP131585:FKU131588 FUL131585:FUQ131588 GEH131585:GEM131588 GOD131585:GOI131588 GXZ131585:GYE131588 HHV131585:HIA131588 HRR131585:HRW131588 IBN131585:IBS131588 ILJ131585:ILO131588 IVF131585:IVK131588 JFB131585:JFG131588 JOX131585:JPC131588 JYT131585:JYY131588 KIP131585:KIU131588 KSL131585:KSQ131588 LCH131585:LCM131588 LMD131585:LMI131588 LVZ131585:LWE131588 MFV131585:MGA131588 MPR131585:MPW131588 MZN131585:MZS131588 NJJ131585:NJO131588 NTF131585:NTK131588 ODB131585:ODG131588 OMX131585:ONC131588 OWT131585:OWY131588 PGP131585:PGU131588 PQL131585:PQQ131588 QAH131585:QAM131588 QKD131585:QKI131588 QTZ131585:QUE131588 RDV131585:REA131588 RNR131585:RNW131588 RXN131585:RXS131588 SHJ131585:SHO131588 SRF131585:SRK131588 TBB131585:TBG131588 TKX131585:TLC131588 TUT131585:TUY131588 UEP131585:UEU131588 UOL131585:UOQ131588 UYH131585:UYM131588 VID131585:VII131588 VRZ131585:VSE131588 WBV131585:WCA131588 WLR131585:WLW131588 WVN131585:WVS131588 JB197121:JG197124 SX197121:TC197124 ACT197121:ACY197124 AMP197121:AMU197124 AWL197121:AWQ197124 BGH197121:BGM197124 BQD197121:BQI197124 BZZ197121:CAE197124 CJV197121:CKA197124 CTR197121:CTW197124 DDN197121:DDS197124 DNJ197121:DNO197124 DXF197121:DXK197124 EHB197121:EHG197124 EQX197121:ERC197124 FAT197121:FAY197124 FKP197121:FKU197124 FUL197121:FUQ197124 GEH197121:GEM197124 GOD197121:GOI197124 GXZ197121:GYE197124 HHV197121:HIA197124 HRR197121:HRW197124 IBN197121:IBS197124 ILJ197121:ILO197124 IVF197121:IVK197124 JFB197121:JFG197124 JOX197121:JPC197124 JYT197121:JYY197124 KIP197121:KIU197124 KSL197121:KSQ197124 LCH197121:LCM197124 LMD197121:LMI197124 LVZ197121:LWE197124 MFV197121:MGA197124 MPR197121:MPW197124 MZN197121:MZS197124 NJJ197121:NJO197124 NTF197121:NTK197124 ODB197121:ODG197124 OMX197121:ONC197124 OWT197121:OWY197124 PGP197121:PGU197124 PQL197121:PQQ197124 QAH197121:QAM197124 QKD197121:QKI197124 QTZ197121:QUE197124 RDV197121:REA197124 RNR197121:RNW197124 RXN197121:RXS197124 SHJ197121:SHO197124 SRF197121:SRK197124 TBB197121:TBG197124 TKX197121:TLC197124 TUT197121:TUY197124 UEP197121:UEU197124 UOL197121:UOQ197124 UYH197121:UYM197124 VID197121:VII197124 VRZ197121:VSE197124 WBV197121:WCA197124 WLR197121:WLW197124 WVN197121:WVS197124 JB262657:JG262660 SX262657:TC262660 ACT262657:ACY262660 AMP262657:AMU262660 AWL262657:AWQ262660 BGH262657:BGM262660 BQD262657:BQI262660 BZZ262657:CAE262660 CJV262657:CKA262660 CTR262657:CTW262660 DDN262657:DDS262660 DNJ262657:DNO262660 DXF262657:DXK262660 EHB262657:EHG262660 EQX262657:ERC262660 FAT262657:FAY262660 FKP262657:FKU262660 FUL262657:FUQ262660 GEH262657:GEM262660 GOD262657:GOI262660 GXZ262657:GYE262660 HHV262657:HIA262660 HRR262657:HRW262660 IBN262657:IBS262660 ILJ262657:ILO262660 IVF262657:IVK262660 JFB262657:JFG262660 JOX262657:JPC262660 JYT262657:JYY262660 KIP262657:KIU262660 KSL262657:KSQ262660 LCH262657:LCM262660 LMD262657:LMI262660 LVZ262657:LWE262660 MFV262657:MGA262660 MPR262657:MPW262660 MZN262657:MZS262660 NJJ262657:NJO262660 NTF262657:NTK262660 ODB262657:ODG262660 OMX262657:ONC262660 OWT262657:OWY262660 PGP262657:PGU262660 PQL262657:PQQ262660 QAH262657:QAM262660 QKD262657:QKI262660 QTZ262657:QUE262660 RDV262657:REA262660 RNR262657:RNW262660 RXN262657:RXS262660 SHJ262657:SHO262660 SRF262657:SRK262660 TBB262657:TBG262660 TKX262657:TLC262660 TUT262657:TUY262660 UEP262657:UEU262660 UOL262657:UOQ262660 UYH262657:UYM262660 VID262657:VII262660 VRZ262657:VSE262660 WBV262657:WCA262660 WLR262657:WLW262660 WVN262657:WVS262660 JB328193:JG328196 SX328193:TC328196 ACT328193:ACY328196 AMP328193:AMU328196 AWL328193:AWQ328196 BGH328193:BGM328196 BQD328193:BQI328196 BZZ328193:CAE328196 CJV328193:CKA328196 CTR328193:CTW328196 DDN328193:DDS328196 DNJ328193:DNO328196 DXF328193:DXK328196 EHB328193:EHG328196 EQX328193:ERC328196 FAT328193:FAY328196 FKP328193:FKU328196 FUL328193:FUQ328196 GEH328193:GEM328196 GOD328193:GOI328196 GXZ328193:GYE328196 HHV328193:HIA328196 HRR328193:HRW328196 IBN328193:IBS328196 ILJ328193:ILO328196 IVF328193:IVK328196 JFB328193:JFG328196 JOX328193:JPC328196 JYT328193:JYY328196 KIP328193:KIU328196 KSL328193:KSQ328196 LCH328193:LCM328196 LMD328193:LMI328196 LVZ328193:LWE328196 MFV328193:MGA328196 MPR328193:MPW328196 MZN328193:MZS328196 NJJ328193:NJO328196 NTF328193:NTK328196 ODB328193:ODG328196 OMX328193:ONC328196 OWT328193:OWY328196 PGP328193:PGU328196 PQL328193:PQQ328196 QAH328193:QAM328196 QKD328193:QKI328196 QTZ328193:QUE328196 RDV328193:REA328196 RNR328193:RNW328196 RXN328193:RXS328196 SHJ328193:SHO328196 SRF328193:SRK328196 TBB328193:TBG328196 TKX328193:TLC328196 TUT328193:TUY328196 UEP328193:UEU328196 UOL328193:UOQ328196 UYH328193:UYM328196 VID328193:VII328196 VRZ328193:VSE328196 WBV328193:WCA328196 WLR328193:WLW328196 WVN328193:WVS328196 JB393729:JG393732 SX393729:TC393732 ACT393729:ACY393732 AMP393729:AMU393732 AWL393729:AWQ393732 BGH393729:BGM393732 BQD393729:BQI393732 BZZ393729:CAE393732 CJV393729:CKA393732 CTR393729:CTW393732 DDN393729:DDS393732 DNJ393729:DNO393732 DXF393729:DXK393732 EHB393729:EHG393732 EQX393729:ERC393732 FAT393729:FAY393732 FKP393729:FKU393732 FUL393729:FUQ393732 GEH393729:GEM393732 GOD393729:GOI393732 GXZ393729:GYE393732 HHV393729:HIA393732 HRR393729:HRW393732 IBN393729:IBS393732 ILJ393729:ILO393732 IVF393729:IVK393732 JFB393729:JFG393732 JOX393729:JPC393732 JYT393729:JYY393732 KIP393729:KIU393732 KSL393729:KSQ393732 LCH393729:LCM393732 LMD393729:LMI393732 LVZ393729:LWE393732 MFV393729:MGA393732 MPR393729:MPW393732 MZN393729:MZS393732 NJJ393729:NJO393732 NTF393729:NTK393732 ODB393729:ODG393732 OMX393729:ONC393732 OWT393729:OWY393732 PGP393729:PGU393732 PQL393729:PQQ393732 QAH393729:QAM393732 QKD393729:QKI393732 QTZ393729:QUE393732 RDV393729:REA393732 RNR393729:RNW393732 RXN393729:RXS393732 SHJ393729:SHO393732 SRF393729:SRK393732 TBB393729:TBG393732 TKX393729:TLC393732 TUT393729:TUY393732 UEP393729:UEU393732 UOL393729:UOQ393732 UYH393729:UYM393732 VID393729:VII393732 VRZ393729:VSE393732 WBV393729:WCA393732 WLR393729:WLW393732 WVN393729:WVS393732 JB459265:JG459268 SX459265:TC459268 ACT459265:ACY459268 AMP459265:AMU459268 AWL459265:AWQ459268 BGH459265:BGM459268 BQD459265:BQI459268 BZZ459265:CAE459268 CJV459265:CKA459268 CTR459265:CTW459268 DDN459265:DDS459268 DNJ459265:DNO459268 DXF459265:DXK459268 EHB459265:EHG459268 EQX459265:ERC459268 FAT459265:FAY459268 FKP459265:FKU459268 FUL459265:FUQ459268 GEH459265:GEM459268 GOD459265:GOI459268 GXZ459265:GYE459268 HHV459265:HIA459268 HRR459265:HRW459268 IBN459265:IBS459268 ILJ459265:ILO459268 IVF459265:IVK459268 JFB459265:JFG459268 JOX459265:JPC459268 JYT459265:JYY459268 KIP459265:KIU459268 KSL459265:KSQ459268 LCH459265:LCM459268 LMD459265:LMI459268 LVZ459265:LWE459268 MFV459265:MGA459268 MPR459265:MPW459268 MZN459265:MZS459268 NJJ459265:NJO459268 NTF459265:NTK459268 ODB459265:ODG459268 OMX459265:ONC459268 OWT459265:OWY459268 PGP459265:PGU459268 PQL459265:PQQ459268 QAH459265:QAM459268 QKD459265:QKI459268 QTZ459265:QUE459268 RDV459265:REA459268 RNR459265:RNW459268 RXN459265:RXS459268 SHJ459265:SHO459268 SRF459265:SRK459268 TBB459265:TBG459268 TKX459265:TLC459268 TUT459265:TUY459268 UEP459265:UEU459268 UOL459265:UOQ459268 UYH459265:UYM459268 VID459265:VII459268 VRZ459265:VSE459268 WBV459265:WCA459268 WLR459265:WLW459268 WVN459265:WVS459268 JB524801:JG524804 SX524801:TC524804 ACT524801:ACY524804 AMP524801:AMU524804 AWL524801:AWQ524804 BGH524801:BGM524804 BQD524801:BQI524804 BZZ524801:CAE524804 CJV524801:CKA524804 CTR524801:CTW524804 DDN524801:DDS524804 DNJ524801:DNO524804 DXF524801:DXK524804 EHB524801:EHG524804 EQX524801:ERC524804 FAT524801:FAY524804 FKP524801:FKU524804 FUL524801:FUQ524804 GEH524801:GEM524804 GOD524801:GOI524804 GXZ524801:GYE524804 HHV524801:HIA524804 HRR524801:HRW524804 IBN524801:IBS524804 ILJ524801:ILO524804 IVF524801:IVK524804 JFB524801:JFG524804 JOX524801:JPC524804 JYT524801:JYY524804 KIP524801:KIU524804 KSL524801:KSQ524804 LCH524801:LCM524804 LMD524801:LMI524804 LVZ524801:LWE524804 MFV524801:MGA524804 MPR524801:MPW524804 MZN524801:MZS524804 NJJ524801:NJO524804 NTF524801:NTK524804 ODB524801:ODG524804 OMX524801:ONC524804 OWT524801:OWY524804 PGP524801:PGU524804 PQL524801:PQQ524804 QAH524801:QAM524804 QKD524801:QKI524804 QTZ524801:QUE524804 RDV524801:REA524804 RNR524801:RNW524804 RXN524801:RXS524804 SHJ524801:SHO524804 SRF524801:SRK524804 TBB524801:TBG524804 TKX524801:TLC524804 TUT524801:TUY524804 UEP524801:UEU524804 UOL524801:UOQ524804 UYH524801:UYM524804 VID524801:VII524804 VRZ524801:VSE524804 WBV524801:WCA524804 WLR524801:WLW524804 WVN524801:WVS524804 JB590337:JG590340 SX590337:TC590340 ACT590337:ACY590340 AMP590337:AMU590340 AWL590337:AWQ590340 BGH590337:BGM590340 BQD590337:BQI590340 BZZ590337:CAE590340 CJV590337:CKA590340 CTR590337:CTW590340 DDN590337:DDS590340 DNJ590337:DNO590340 DXF590337:DXK590340 EHB590337:EHG590340 EQX590337:ERC590340 FAT590337:FAY590340 FKP590337:FKU590340 FUL590337:FUQ590340 GEH590337:GEM590340 GOD590337:GOI590340 GXZ590337:GYE590340 HHV590337:HIA590340 HRR590337:HRW590340 IBN590337:IBS590340 ILJ590337:ILO590340 IVF590337:IVK590340 JFB590337:JFG590340 JOX590337:JPC590340 JYT590337:JYY590340 KIP590337:KIU590340 KSL590337:KSQ590340 LCH590337:LCM590340 LMD590337:LMI590340 LVZ590337:LWE590340 MFV590337:MGA590340 MPR590337:MPW590340 MZN590337:MZS590340 NJJ590337:NJO590340 NTF590337:NTK590340 ODB590337:ODG590340 OMX590337:ONC590340 OWT590337:OWY590340 PGP590337:PGU590340 PQL590337:PQQ590340 QAH590337:QAM590340 QKD590337:QKI590340 QTZ590337:QUE590340 RDV590337:REA590340 RNR590337:RNW590340 RXN590337:RXS590340 SHJ590337:SHO590340 SRF590337:SRK590340 TBB590337:TBG590340 TKX590337:TLC590340 TUT590337:TUY590340 UEP590337:UEU590340 UOL590337:UOQ590340 UYH590337:UYM590340 VID590337:VII590340 VRZ590337:VSE590340 WBV590337:WCA590340 WLR590337:WLW590340 WVN590337:WVS590340 JB655873:JG655876 SX655873:TC655876 ACT655873:ACY655876 AMP655873:AMU655876 AWL655873:AWQ655876 BGH655873:BGM655876 BQD655873:BQI655876 BZZ655873:CAE655876 CJV655873:CKA655876 CTR655873:CTW655876 DDN655873:DDS655876 DNJ655873:DNO655876 DXF655873:DXK655876 EHB655873:EHG655876 EQX655873:ERC655876 FAT655873:FAY655876 FKP655873:FKU655876 FUL655873:FUQ655876 GEH655873:GEM655876 GOD655873:GOI655876 GXZ655873:GYE655876 HHV655873:HIA655876 HRR655873:HRW655876 IBN655873:IBS655876 ILJ655873:ILO655876 IVF655873:IVK655876 JFB655873:JFG655876 JOX655873:JPC655876 JYT655873:JYY655876 KIP655873:KIU655876 KSL655873:KSQ655876 LCH655873:LCM655876 LMD655873:LMI655876 LVZ655873:LWE655876 MFV655873:MGA655876 MPR655873:MPW655876 MZN655873:MZS655876 NJJ655873:NJO655876 NTF655873:NTK655876 ODB655873:ODG655876 OMX655873:ONC655876 OWT655873:OWY655876 PGP655873:PGU655876 PQL655873:PQQ655876 QAH655873:QAM655876 QKD655873:QKI655876 QTZ655873:QUE655876 RDV655873:REA655876 RNR655873:RNW655876 RXN655873:RXS655876 SHJ655873:SHO655876 SRF655873:SRK655876 TBB655873:TBG655876 TKX655873:TLC655876 TUT655873:TUY655876 UEP655873:UEU655876 UOL655873:UOQ655876 UYH655873:UYM655876 VID655873:VII655876 VRZ655873:VSE655876 WBV655873:WCA655876 WLR655873:WLW655876 WVN655873:WVS655876 JB721409:JG721412 SX721409:TC721412 ACT721409:ACY721412 AMP721409:AMU721412 AWL721409:AWQ721412 BGH721409:BGM721412 BQD721409:BQI721412 BZZ721409:CAE721412 CJV721409:CKA721412 CTR721409:CTW721412 DDN721409:DDS721412 DNJ721409:DNO721412 DXF721409:DXK721412 EHB721409:EHG721412 EQX721409:ERC721412 FAT721409:FAY721412 FKP721409:FKU721412 FUL721409:FUQ721412 GEH721409:GEM721412 GOD721409:GOI721412 GXZ721409:GYE721412 HHV721409:HIA721412 HRR721409:HRW721412 IBN721409:IBS721412 ILJ721409:ILO721412 IVF721409:IVK721412 JFB721409:JFG721412 JOX721409:JPC721412 JYT721409:JYY721412 KIP721409:KIU721412 KSL721409:KSQ721412 LCH721409:LCM721412 LMD721409:LMI721412 LVZ721409:LWE721412 MFV721409:MGA721412 MPR721409:MPW721412 MZN721409:MZS721412 NJJ721409:NJO721412 NTF721409:NTK721412 ODB721409:ODG721412 OMX721409:ONC721412 OWT721409:OWY721412 PGP721409:PGU721412 PQL721409:PQQ721412 QAH721409:QAM721412 QKD721409:QKI721412 QTZ721409:QUE721412 RDV721409:REA721412 RNR721409:RNW721412 RXN721409:RXS721412 SHJ721409:SHO721412 SRF721409:SRK721412 TBB721409:TBG721412 TKX721409:TLC721412 TUT721409:TUY721412 UEP721409:UEU721412 UOL721409:UOQ721412 UYH721409:UYM721412 VID721409:VII721412 VRZ721409:VSE721412 WBV721409:WCA721412 WLR721409:WLW721412 WVN721409:WVS721412 JB786945:JG786948 SX786945:TC786948 ACT786945:ACY786948 AMP786945:AMU786948 AWL786945:AWQ786948 BGH786945:BGM786948 BQD786945:BQI786948 BZZ786945:CAE786948 CJV786945:CKA786948 CTR786945:CTW786948 DDN786945:DDS786948 DNJ786945:DNO786948 DXF786945:DXK786948 EHB786945:EHG786948 EQX786945:ERC786948 FAT786945:FAY786948 FKP786945:FKU786948 FUL786945:FUQ786948 GEH786945:GEM786948 GOD786945:GOI786948 GXZ786945:GYE786948 HHV786945:HIA786948 HRR786945:HRW786948 IBN786945:IBS786948 ILJ786945:ILO786948 IVF786945:IVK786948 JFB786945:JFG786948 JOX786945:JPC786948 JYT786945:JYY786948 KIP786945:KIU786948 KSL786945:KSQ786948 LCH786945:LCM786948 LMD786945:LMI786948 LVZ786945:LWE786948 MFV786945:MGA786948 MPR786945:MPW786948 MZN786945:MZS786948 NJJ786945:NJO786948 NTF786945:NTK786948 ODB786945:ODG786948 OMX786945:ONC786948 OWT786945:OWY786948 PGP786945:PGU786948 PQL786945:PQQ786948 QAH786945:QAM786948 QKD786945:QKI786948 QTZ786945:QUE786948 RDV786945:REA786948 RNR786945:RNW786948 RXN786945:RXS786948 SHJ786945:SHO786948 SRF786945:SRK786948 TBB786945:TBG786948 TKX786945:TLC786948 TUT786945:TUY786948 UEP786945:UEU786948 UOL786945:UOQ786948 UYH786945:UYM786948 VID786945:VII786948 VRZ786945:VSE786948 WBV786945:WCA786948 WLR786945:WLW786948 WVN786945:WVS786948 JB852481:JG852484 SX852481:TC852484 ACT852481:ACY852484 AMP852481:AMU852484 AWL852481:AWQ852484 BGH852481:BGM852484 BQD852481:BQI852484 BZZ852481:CAE852484 CJV852481:CKA852484 CTR852481:CTW852484 DDN852481:DDS852484 DNJ852481:DNO852484 DXF852481:DXK852484 EHB852481:EHG852484 EQX852481:ERC852484 FAT852481:FAY852484 FKP852481:FKU852484 FUL852481:FUQ852484 GEH852481:GEM852484 GOD852481:GOI852484 GXZ852481:GYE852484 HHV852481:HIA852484 HRR852481:HRW852484 IBN852481:IBS852484 ILJ852481:ILO852484 IVF852481:IVK852484 JFB852481:JFG852484 JOX852481:JPC852484 JYT852481:JYY852484 KIP852481:KIU852484 KSL852481:KSQ852484 LCH852481:LCM852484 LMD852481:LMI852484 LVZ852481:LWE852484 MFV852481:MGA852484 MPR852481:MPW852484 MZN852481:MZS852484 NJJ852481:NJO852484 NTF852481:NTK852484 ODB852481:ODG852484 OMX852481:ONC852484 OWT852481:OWY852484 PGP852481:PGU852484 PQL852481:PQQ852484 QAH852481:QAM852484 QKD852481:QKI852484 QTZ852481:QUE852484 RDV852481:REA852484 RNR852481:RNW852484 RXN852481:RXS852484 SHJ852481:SHO852484 SRF852481:SRK852484 TBB852481:TBG852484 TKX852481:TLC852484 TUT852481:TUY852484 UEP852481:UEU852484 UOL852481:UOQ852484 UYH852481:UYM852484 VID852481:VII852484 VRZ852481:VSE852484 WBV852481:WCA852484 WLR852481:WLW852484 WVN852481:WVS852484 JB918017:JG918020 SX918017:TC918020 ACT918017:ACY918020 AMP918017:AMU918020 AWL918017:AWQ918020 BGH918017:BGM918020 BQD918017:BQI918020 BZZ918017:CAE918020 CJV918017:CKA918020 CTR918017:CTW918020 DDN918017:DDS918020 DNJ918017:DNO918020 DXF918017:DXK918020 EHB918017:EHG918020 EQX918017:ERC918020 FAT918017:FAY918020 FKP918017:FKU918020 FUL918017:FUQ918020 GEH918017:GEM918020 GOD918017:GOI918020 GXZ918017:GYE918020 HHV918017:HIA918020 HRR918017:HRW918020 IBN918017:IBS918020 ILJ918017:ILO918020 IVF918017:IVK918020 JFB918017:JFG918020 JOX918017:JPC918020 JYT918017:JYY918020 KIP918017:KIU918020 KSL918017:KSQ918020 LCH918017:LCM918020 LMD918017:LMI918020 LVZ918017:LWE918020 MFV918017:MGA918020 MPR918017:MPW918020 MZN918017:MZS918020 NJJ918017:NJO918020 NTF918017:NTK918020 ODB918017:ODG918020 OMX918017:ONC918020 OWT918017:OWY918020 PGP918017:PGU918020 PQL918017:PQQ918020 QAH918017:QAM918020 QKD918017:QKI918020 QTZ918017:QUE918020 RDV918017:REA918020 RNR918017:RNW918020 RXN918017:RXS918020 SHJ918017:SHO918020 SRF918017:SRK918020 TBB918017:TBG918020 TKX918017:TLC918020 TUT918017:TUY918020 UEP918017:UEU918020 UOL918017:UOQ918020 UYH918017:UYM918020 VID918017:VII918020 VRZ918017:VSE918020 WBV918017:WCA918020 WLR918017:WLW918020 WVN918017:WVS918020 JB983553:JG983556 SX983553:TC983556 ACT983553:ACY983556 AMP983553:AMU983556 AWL983553:AWQ983556 BGH983553:BGM983556 BQD983553:BQI983556 BZZ983553:CAE983556 CJV983553:CKA983556 CTR983553:CTW983556 DDN983553:DDS983556 DNJ983553:DNO983556 DXF983553:DXK983556 EHB983553:EHG983556 EQX983553:ERC983556 FAT983553:FAY983556 FKP983553:FKU983556 FUL983553:FUQ983556 GEH983553:GEM983556 GOD983553:GOI983556 GXZ983553:GYE983556 HHV983553:HIA983556 HRR983553:HRW983556 IBN983553:IBS983556 ILJ983553:ILO983556 IVF983553:IVK983556 JFB983553:JFG983556 JOX983553:JPC983556 JYT983553:JYY983556 KIP983553:KIU983556 KSL983553:KSQ983556 LCH983553:LCM983556 LMD983553:LMI983556 LVZ983553:LWE983556 MFV983553:MGA983556 MPR983553:MPW983556 MZN983553:MZS983556 NJJ983553:NJO983556 NTF983553:NTK983556 ODB983553:ODG983556 OMX983553:ONC983556 OWT983553:OWY983556 PGP983553:PGU983556 PQL983553:PQQ983556 QAH983553:QAM983556 QKD983553:QKI983556 QTZ983553:QUE983556 RDV983553:REA983556 RNR983553:RNW983556 RXN983553:RXS983556 SHJ983553:SHO983556 SRF983553:SRK983556 TBB983553:TBG983556 TKX983553:TLC983556 TUT983553:TUY983556 UEP983553:UEU983556 UOL983553:UOQ983556 UYH983553:UYM983556 VID983553:VII983556 VRZ983553:VSE983556 WBV983553:WCA983556 WLR983553:WLW983556 WVN983553:WVS983556 K66051:K66052 JH66051:JH66052 TD66051:TD66052 ACZ66051:ACZ66052 AMV66051:AMV66052 AWR66051:AWR66052 BGN66051:BGN66052 BQJ66051:BQJ66052 CAF66051:CAF66052 CKB66051:CKB66052 CTX66051:CTX66052 DDT66051:DDT66052 DNP66051:DNP66052 DXL66051:DXL66052 EHH66051:EHH66052 ERD66051:ERD66052 FAZ66051:FAZ66052 FKV66051:FKV66052 FUR66051:FUR66052 GEN66051:GEN66052 GOJ66051:GOJ66052 GYF66051:GYF66052 HIB66051:HIB66052 HRX66051:HRX66052 IBT66051:IBT66052 ILP66051:ILP66052 IVL66051:IVL66052 JFH66051:JFH66052 JPD66051:JPD66052 JYZ66051:JYZ66052 KIV66051:KIV66052 KSR66051:KSR66052 LCN66051:LCN66052 LMJ66051:LMJ66052 LWF66051:LWF66052 MGB66051:MGB66052 MPX66051:MPX66052 MZT66051:MZT66052 NJP66051:NJP66052 NTL66051:NTL66052 ODH66051:ODH66052 OND66051:OND66052 OWZ66051:OWZ66052 PGV66051:PGV66052 PQR66051:PQR66052 QAN66051:QAN66052 QKJ66051:QKJ66052 QUF66051:QUF66052 REB66051:REB66052 RNX66051:RNX66052 RXT66051:RXT66052 SHP66051:SHP66052 SRL66051:SRL66052 TBH66051:TBH66052 TLD66051:TLD66052 TUZ66051:TUZ66052 UEV66051:UEV66052 UOR66051:UOR66052 UYN66051:UYN66052 VIJ66051:VIJ66052 VSF66051:VSF66052 WCB66051:WCB66052 WLX66051:WLX66052 WVT66051:WVT66052 K131587:K131588 JH131587:JH131588 TD131587:TD131588 ACZ131587:ACZ131588 AMV131587:AMV131588 AWR131587:AWR131588 BGN131587:BGN131588 BQJ131587:BQJ131588 CAF131587:CAF131588 CKB131587:CKB131588 CTX131587:CTX131588 DDT131587:DDT131588 DNP131587:DNP131588 DXL131587:DXL131588 EHH131587:EHH131588 ERD131587:ERD131588 FAZ131587:FAZ131588 FKV131587:FKV131588 FUR131587:FUR131588 GEN131587:GEN131588 GOJ131587:GOJ131588 GYF131587:GYF131588 HIB131587:HIB131588 HRX131587:HRX131588 IBT131587:IBT131588 ILP131587:ILP131588 IVL131587:IVL131588 JFH131587:JFH131588 JPD131587:JPD131588 JYZ131587:JYZ131588 KIV131587:KIV131588 KSR131587:KSR131588 LCN131587:LCN131588 LMJ131587:LMJ131588 LWF131587:LWF131588 MGB131587:MGB131588 MPX131587:MPX131588 MZT131587:MZT131588 NJP131587:NJP131588 NTL131587:NTL131588 ODH131587:ODH131588 OND131587:OND131588 OWZ131587:OWZ131588 PGV131587:PGV131588 PQR131587:PQR131588 QAN131587:QAN131588 QKJ131587:QKJ131588 QUF131587:QUF131588 REB131587:REB131588 RNX131587:RNX131588 RXT131587:RXT131588 SHP131587:SHP131588 SRL131587:SRL131588 TBH131587:TBH131588 TLD131587:TLD131588 TUZ131587:TUZ131588 UEV131587:UEV131588 UOR131587:UOR131588 UYN131587:UYN131588 VIJ131587:VIJ131588 VSF131587:VSF131588 WCB131587:WCB131588 WLX131587:WLX131588 WVT131587:WVT131588 K197123:K197124 JH197123:JH197124 TD197123:TD197124 ACZ197123:ACZ197124 AMV197123:AMV197124 AWR197123:AWR197124 BGN197123:BGN197124 BQJ197123:BQJ197124 CAF197123:CAF197124 CKB197123:CKB197124 CTX197123:CTX197124 DDT197123:DDT197124 DNP197123:DNP197124 DXL197123:DXL197124 EHH197123:EHH197124 ERD197123:ERD197124 FAZ197123:FAZ197124 FKV197123:FKV197124 FUR197123:FUR197124 GEN197123:GEN197124 GOJ197123:GOJ197124 GYF197123:GYF197124 HIB197123:HIB197124 HRX197123:HRX197124 IBT197123:IBT197124 ILP197123:ILP197124 IVL197123:IVL197124 JFH197123:JFH197124 JPD197123:JPD197124 JYZ197123:JYZ197124 KIV197123:KIV197124 KSR197123:KSR197124 LCN197123:LCN197124 LMJ197123:LMJ197124 LWF197123:LWF197124 MGB197123:MGB197124 MPX197123:MPX197124 MZT197123:MZT197124 NJP197123:NJP197124 NTL197123:NTL197124 ODH197123:ODH197124 OND197123:OND197124 OWZ197123:OWZ197124 PGV197123:PGV197124 PQR197123:PQR197124 QAN197123:QAN197124 QKJ197123:QKJ197124 QUF197123:QUF197124 REB197123:REB197124 RNX197123:RNX197124 RXT197123:RXT197124 SHP197123:SHP197124 SRL197123:SRL197124 TBH197123:TBH197124 TLD197123:TLD197124 TUZ197123:TUZ197124 UEV197123:UEV197124 UOR197123:UOR197124 UYN197123:UYN197124 VIJ197123:VIJ197124 VSF197123:VSF197124 WCB197123:WCB197124 WLX197123:WLX197124 WVT197123:WVT197124 K262659:K262660 JH262659:JH262660 TD262659:TD262660 ACZ262659:ACZ262660 AMV262659:AMV262660 AWR262659:AWR262660 BGN262659:BGN262660 BQJ262659:BQJ262660 CAF262659:CAF262660 CKB262659:CKB262660 CTX262659:CTX262660 DDT262659:DDT262660 DNP262659:DNP262660 DXL262659:DXL262660 EHH262659:EHH262660 ERD262659:ERD262660 FAZ262659:FAZ262660 FKV262659:FKV262660 FUR262659:FUR262660 GEN262659:GEN262660 GOJ262659:GOJ262660 GYF262659:GYF262660 HIB262659:HIB262660 HRX262659:HRX262660 IBT262659:IBT262660 ILP262659:ILP262660 IVL262659:IVL262660 JFH262659:JFH262660 JPD262659:JPD262660 JYZ262659:JYZ262660 KIV262659:KIV262660 KSR262659:KSR262660 LCN262659:LCN262660 LMJ262659:LMJ262660 LWF262659:LWF262660 MGB262659:MGB262660 MPX262659:MPX262660 MZT262659:MZT262660 NJP262659:NJP262660 NTL262659:NTL262660 ODH262659:ODH262660 OND262659:OND262660 OWZ262659:OWZ262660 PGV262659:PGV262660 PQR262659:PQR262660 QAN262659:QAN262660 QKJ262659:QKJ262660 QUF262659:QUF262660 REB262659:REB262660 RNX262659:RNX262660 RXT262659:RXT262660 SHP262659:SHP262660 SRL262659:SRL262660 TBH262659:TBH262660 TLD262659:TLD262660 TUZ262659:TUZ262660 UEV262659:UEV262660 UOR262659:UOR262660 UYN262659:UYN262660 VIJ262659:VIJ262660 VSF262659:VSF262660 WCB262659:WCB262660 WLX262659:WLX262660 WVT262659:WVT262660 K328195:K328196 JH328195:JH328196 TD328195:TD328196 ACZ328195:ACZ328196 AMV328195:AMV328196 AWR328195:AWR328196 BGN328195:BGN328196 BQJ328195:BQJ328196 CAF328195:CAF328196 CKB328195:CKB328196 CTX328195:CTX328196 DDT328195:DDT328196 DNP328195:DNP328196 DXL328195:DXL328196 EHH328195:EHH328196 ERD328195:ERD328196 FAZ328195:FAZ328196 FKV328195:FKV328196 FUR328195:FUR328196 GEN328195:GEN328196 GOJ328195:GOJ328196 GYF328195:GYF328196 HIB328195:HIB328196 HRX328195:HRX328196 IBT328195:IBT328196 ILP328195:ILP328196 IVL328195:IVL328196 JFH328195:JFH328196 JPD328195:JPD328196 JYZ328195:JYZ328196 KIV328195:KIV328196 KSR328195:KSR328196 LCN328195:LCN328196 LMJ328195:LMJ328196 LWF328195:LWF328196 MGB328195:MGB328196 MPX328195:MPX328196 MZT328195:MZT328196 NJP328195:NJP328196 NTL328195:NTL328196 ODH328195:ODH328196 OND328195:OND328196 OWZ328195:OWZ328196 PGV328195:PGV328196 PQR328195:PQR328196 QAN328195:QAN328196 QKJ328195:QKJ328196 QUF328195:QUF328196 REB328195:REB328196 RNX328195:RNX328196 RXT328195:RXT328196 SHP328195:SHP328196 SRL328195:SRL328196 TBH328195:TBH328196 TLD328195:TLD328196 TUZ328195:TUZ328196 UEV328195:UEV328196 UOR328195:UOR328196 UYN328195:UYN328196 VIJ328195:VIJ328196 VSF328195:VSF328196 WCB328195:WCB328196 WLX328195:WLX328196 WVT328195:WVT328196 K393731:K393732 JH393731:JH393732 TD393731:TD393732 ACZ393731:ACZ393732 AMV393731:AMV393732 AWR393731:AWR393732 BGN393731:BGN393732 BQJ393731:BQJ393732 CAF393731:CAF393732 CKB393731:CKB393732 CTX393731:CTX393732 DDT393731:DDT393732 DNP393731:DNP393732 DXL393731:DXL393732 EHH393731:EHH393732 ERD393731:ERD393732 FAZ393731:FAZ393732 FKV393731:FKV393732 FUR393731:FUR393732 GEN393731:GEN393732 GOJ393731:GOJ393732 GYF393731:GYF393732 HIB393731:HIB393732 HRX393731:HRX393732 IBT393731:IBT393732 ILP393731:ILP393732 IVL393731:IVL393732 JFH393731:JFH393732 JPD393731:JPD393732 JYZ393731:JYZ393732 KIV393731:KIV393732 KSR393731:KSR393732 LCN393731:LCN393732 LMJ393731:LMJ393732 LWF393731:LWF393732 MGB393731:MGB393732 MPX393731:MPX393732 MZT393731:MZT393732 NJP393731:NJP393732 NTL393731:NTL393732 ODH393731:ODH393732 OND393731:OND393732 OWZ393731:OWZ393732 PGV393731:PGV393732 PQR393731:PQR393732 QAN393731:QAN393732 QKJ393731:QKJ393732 QUF393731:QUF393732 REB393731:REB393732 RNX393731:RNX393732 RXT393731:RXT393732 SHP393731:SHP393732 SRL393731:SRL393732 TBH393731:TBH393732 TLD393731:TLD393732 TUZ393731:TUZ393732 UEV393731:UEV393732 UOR393731:UOR393732 UYN393731:UYN393732 VIJ393731:VIJ393732 VSF393731:VSF393732 WCB393731:WCB393732 WLX393731:WLX393732 WVT393731:WVT393732 K459267:K459268 JH459267:JH459268 TD459267:TD459268 ACZ459267:ACZ459268 AMV459267:AMV459268 AWR459267:AWR459268 BGN459267:BGN459268 BQJ459267:BQJ459268 CAF459267:CAF459268 CKB459267:CKB459268 CTX459267:CTX459268 DDT459267:DDT459268 DNP459267:DNP459268 DXL459267:DXL459268 EHH459267:EHH459268 ERD459267:ERD459268 FAZ459267:FAZ459268 FKV459267:FKV459268 FUR459267:FUR459268 GEN459267:GEN459268 GOJ459267:GOJ459268 GYF459267:GYF459268 HIB459267:HIB459268 HRX459267:HRX459268 IBT459267:IBT459268 ILP459267:ILP459268 IVL459267:IVL459268 JFH459267:JFH459268 JPD459267:JPD459268 JYZ459267:JYZ459268 KIV459267:KIV459268 KSR459267:KSR459268 LCN459267:LCN459268 LMJ459267:LMJ459268 LWF459267:LWF459268 MGB459267:MGB459268 MPX459267:MPX459268 MZT459267:MZT459268 NJP459267:NJP459268 NTL459267:NTL459268 ODH459267:ODH459268 OND459267:OND459268 OWZ459267:OWZ459268 PGV459267:PGV459268 PQR459267:PQR459268 QAN459267:QAN459268 QKJ459267:QKJ459268 QUF459267:QUF459268 REB459267:REB459268 RNX459267:RNX459268 RXT459267:RXT459268 SHP459267:SHP459268 SRL459267:SRL459268 TBH459267:TBH459268 TLD459267:TLD459268 TUZ459267:TUZ459268 UEV459267:UEV459268 UOR459267:UOR459268 UYN459267:UYN459268 VIJ459267:VIJ459268 VSF459267:VSF459268 WCB459267:WCB459268 WLX459267:WLX459268 WVT459267:WVT459268 K524803:K524804 JH524803:JH524804 TD524803:TD524804 ACZ524803:ACZ524804 AMV524803:AMV524804 AWR524803:AWR524804 BGN524803:BGN524804 BQJ524803:BQJ524804 CAF524803:CAF524804 CKB524803:CKB524804 CTX524803:CTX524804 DDT524803:DDT524804 DNP524803:DNP524804 DXL524803:DXL524804 EHH524803:EHH524804 ERD524803:ERD524804 FAZ524803:FAZ524804 FKV524803:FKV524804 FUR524803:FUR524804 GEN524803:GEN524804 GOJ524803:GOJ524804 GYF524803:GYF524804 HIB524803:HIB524804 HRX524803:HRX524804 IBT524803:IBT524804 ILP524803:ILP524804 IVL524803:IVL524804 JFH524803:JFH524804 JPD524803:JPD524804 JYZ524803:JYZ524804 KIV524803:KIV524804 KSR524803:KSR524804 LCN524803:LCN524804 LMJ524803:LMJ524804 LWF524803:LWF524804 MGB524803:MGB524804 MPX524803:MPX524804 MZT524803:MZT524804 NJP524803:NJP524804 NTL524803:NTL524804 ODH524803:ODH524804 OND524803:OND524804 OWZ524803:OWZ524804 PGV524803:PGV524804 PQR524803:PQR524804 QAN524803:QAN524804 QKJ524803:QKJ524804 QUF524803:QUF524804 REB524803:REB524804 RNX524803:RNX524804 RXT524803:RXT524804 SHP524803:SHP524804 SRL524803:SRL524804 TBH524803:TBH524804 TLD524803:TLD524804 TUZ524803:TUZ524804 UEV524803:UEV524804 UOR524803:UOR524804 UYN524803:UYN524804 VIJ524803:VIJ524804 VSF524803:VSF524804 WCB524803:WCB524804 WLX524803:WLX524804 WVT524803:WVT524804 K590339:K590340 JH590339:JH590340 TD590339:TD590340 ACZ590339:ACZ590340 AMV590339:AMV590340 AWR590339:AWR590340 BGN590339:BGN590340 BQJ590339:BQJ590340 CAF590339:CAF590340 CKB590339:CKB590340 CTX590339:CTX590340 DDT590339:DDT590340 DNP590339:DNP590340 DXL590339:DXL590340 EHH590339:EHH590340 ERD590339:ERD590340 FAZ590339:FAZ590340 FKV590339:FKV590340 FUR590339:FUR590340 GEN590339:GEN590340 GOJ590339:GOJ590340 GYF590339:GYF590340 HIB590339:HIB590340 HRX590339:HRX590340 IBT590339:IBT590340 ILP590339:ILP590340 IVL590339:IVL590340 JFH590339:JFH590340 JPD590339:JPD590340 JYZ590339:JYZ590340 KIV590339:KIV590340 KSR590339:KSR590340 LCN590339:LCN590340 LMJ590339:LMJ590340 LWF590339:LWF590340 MGB590339:MGB590340 MPX590339:MPX590340 MZT590339:MZT590340 NJP590339:NJP590340 NTL590339:NTL590340 ODH590339:ODH590340 OND590339:OND590340 OWZ590339:OWZ590340 PGV590339:PGV590340 PQR590339:PQR590340 QAN590339:QAN590340 QKJ590339:QKJ590340 QUF590339:QUF590340 REB590339:REB590340 RNX590339:RNX590340 RXT590339:RXT590340 SHP590339:SHP590340 SRL590339:SRL590340 TBH590339:TBH590340 TLD590339:TLD590340 TUZ590339:TUZ590340 UEV590339:UEV590340 UOR590339:UOR590340 UYN590339:UYN590340 VIJ590339:VIJ590340 VSF590339:VSF590340 WCB590339:WCB590340 WLX590339:WLX590340 WVT590339:WVT590340 K655875:K655876 JH655875:JH655876 TD655875:TD655876 ACZ655875:ACZ655876 AMV655875:AMV655876 AWR655875:AWR655876 BGN655875:BGN655876 BQJ655875:BQJ655876 CAF655875:CAF655876 CKB655875:CKB655876 CTX655875:CTX655876 DDT655875:DDT655876 DNP655875:DNP655876 DXL655875:DXL655876 EHH655875:EHH655876 ERD655875:ERD655876 FAZ655875:FAZ655876 FKV655875:FKV655876 FUR655875:FUR655876 GEN655875:GEN655876 GOJ655875:GOJ655876 GYF655875:GYF655876 HIB655875:HIB655876 HRX655875:HRX655876 IBT655875:IBT655876 ILP655875:ILP655876 IVL655875:IVL655876 JFH655875:JFH655876 JPD655875:JPD655876 JYZ655875:JYZ655876 KIV655875:KIV655876 KSR655875:KSR655876 LCN655875:LCN655876 LMJ655875:LMJ655876 LWF655875:LWF655876 MGB655875:MGB655876 MPX655875:MPX655876 MZT655875:MZT655876 NJP655875:NJP655876 NTL655875:NTL655876 ODH655875:ODH655876 OND655875:OND655876 OWZ655875:OWZ655876 PGV655875:PGV655876 PQR655875:PQR655876 QAN655875:QAN655876 QKJ655875:QKJ655876 QUF655875:QUF655876 REB655875:REB655876 RNX655875:RNX655876 RXT655875:RXT655876 SHP655875:SHP655876 SRL655875:SRL655876 TBH655875:TBH655876 TLD655875:TLD655876 TUZ655875:TUZ655876 UEV655875:UEV655876 UOR655875:UOR655876 UYN655875:UYN655876 VIJ655875:VIJ655876 VSF655875:VSF655876 WCB655875:WCB655876 WLX655875:WLX655876 WVT655875:WVT655876 K721411:K721412 JH721411:JH721412 TD721411:TD721412 ACZ721411:ACZ721412 AMV721411:AMV721412 AWR721411:AWR721412 BGN721411:BGN721412 BQJ721411:BQJ721412 CAF721411:CAF721412 CKB721411:CKB721412 CTX721411:CTX721412 DDT721411:DDT721412 DNP721411:DNP721412 DXL721411:DXL721412 EHH721411:EHH721412 ERD721411:ERD721412 FAZ721411:FAZ721412 FKV721411:FKV721412 FUR721411:FUR721412 GEN721411:GEN721412 GOJ721411:GOJ721412 GYF721411:GYF721412 HIB721411:HIB721412 HRX721411:HRX721412 IBT721411:IBT721412 ILP721411:ILP721412 IVL721411:IVL721412 JFH721411:JFH721412 JPD721411:JPD721412 JYZ721411:JYZ721412 KIV721411:KIV721412 KSR721411:KSR721412 LCN721411:LCN721412 LMJ721411:LMJ721412 LWF721411:LWF721412 MGB721411:MGB721412 MPX721411:MPX721412 MZT721411:MZT721412 NJP721411:NJP721412 NTL721411:NTL721412 ODH721411:ODH721412 OND721411:OND721412 OWZ721411:OWZ721412 PGV721411:PGV721412 PQR721411:PQR721412 QAN721411:QAN721412 QKJ721411:QKJ721412 QUF721411:QUF721412 REB721411:REB721412 RNX721411:RNX721412 RXT721411:RXT721412 SHP721411:SHP721412 SRL721411:SRL721412 TBH721411:TBH721412 TLD721411:TLD721412 TUZ721411:TUZ721412 UEV721411:UEV721412 UOR721411:UOR721412 UYN721411:UYN721412 VIJ721411:VIJ721412 VSF721411:VSF721412 WCB721411:WCB721412 WLX721411:WLX721412 WVT721411:WVT721412 K786947:K786948 JH786947:JH786948 TD786947:TD786948 ACZ786947:ACZ786948 AMV786947:AMV786948 AWR786947:AWR786948 BGN786947:BGN786948 BQJ786947:BQJ786948 CAF786947:CAF786948 CKB786947:CKB786948 CTX786947:CTX786948 DDT786947:DDT786948 DNP786947:DNP786948 DXL786947:DXL786948 EHH786947:EHH786948 ERD786947:ERD786948 FAZ786947:FAZ786948 FKV786947:FKV786948 FUR786947:FUR786948 GEN786947:GEN786948 GOJ786947:GOJ786948 GYF786947:GYF786948 HIB786947:HIB786948 HRX786947:HRX786948 IBT786947:IBT786948 ILP786947:ILP786948 IVL786947:IVL786948 JFH786947:JFH786948 JPD786947:JPD786948 JYZ786947:JYZ786948 KIV786947:KIV786948 KSR786947:KSR786948 LCN786947:LCN786948 LMJ786947:LMJ786948 LWF786947:LWF786948 MGB786947:MGB786948 MPX786947:MPX786948 MZT786947:MZT786948 NJP786947:NJP786948 NTL786947:NTL786948 ODH786947:ODH786948 OND786947:OND786948 OWZ786947:OWZ786948 PGV786947:PGV786948 PQR786947:PQR786948 QAN786947:QAN786948 QKJ786947:QKJ786948 QUF786947:QUF786948 REB786947:REB786948 RNX786947:RNX786948 RXT786947:RXT786948 SHP786947:SHP786948 SRL786947:SRL786948 TBH786947:TBH786948 TLD786947:TLD786948 TUZ786947:TUZ786948 UEV786947:UEV786948 UOR786947:UOR786948 UYN786947:UYN786948 VIJ786947:VIJ786948 VSF786947:VSF786948 WCB786947:WCB786948 WLX786947:WLX786948 WVT786947:WVT786948 K852483:K852484 JH852483:JH852484 TD852483:TD852484 ACZ852483:ACZ852484 AMV852483:AMV852484 AWR852483:AWR852484 BGN852483:BGN852484 BQJ852483:BQJ852484 CAF852483:CAF852484 CKB852483:CKB852484 CTX852483:CTX852484 DDT852483:DDT852484 DNP852483:DNP852484 DXL852483:DXL852484 EHH852483:EHH852484 ERD852483:ERD852484 FAZ852483:FAZ852484 FKV852483:FKV852484 FUR852483:FUR852484 GEN852483:GEN852484 GOJ852483:GOJ852484 GYF852483:GYF852484 HIB852483:HIB852484 HRX852483:HRX852484 IBT852483:IBT852484 ILP852483:ILP852484 IVL852483:IVL852484 JFH852483:JFH852484 JPD852483:JPD852484 JYZ852483:JYZ852484 KIV852483:KIV852484 KSR852483:KSR852484 LCN852483:LCN852484 LMJ852483:LMJ852484 LWF852483:LWF852484 MGB852483:MGB852484 MPX852483:MPX852484 MZT852483:MZT852484 NJP852483:NJP852484 NTL852483:NTL852484 ODH852483:ODH852484 OND852483:OND852484 OWZ852483:OWZ852484 PGV852483:PGV852484 PQR852483:PQR852484 QAN852483:QAN852484 QKJ852483:QKJ852484 QUF852483:QUF852484 REB852483:REB852484 RNX852483:RNX852484 RXT852483:RXT852484 SHP852483:SHP852484 SRL852483:SRL852484 TBH852483:TBH852484 TLD852483:TLD852484 TUZ852483:TUZ852484 UEV852483:UEV852484 UOR852483:UOR852484 UYN852483:UYN852484 VIJ852483:VIJ852484 VSF852483:VSF852484 WCB852483:WCB852484 WLX852483:WLX852484 WVT852483:WVT852484 K918019:K918020 JH918019:JH918020 TD918019:TD918020 ACZ918019:ACZ918020 AMV918019:AMV918020 AWR918019:AWR918020 BGN918019:BGN918020 BQJ918019:BQJ918020 CAF918019:CAF918020 CKB918019:CKB918020 CTX918019:CTX918020 DDT918019:DDT918020 DNP918019:DNP918020 DXL918019:DXL918020 EHH918019:EHH918020 ERD918019:ERD918020 FAZ918019:FAZ918020 FKV918019:FKV918020 FUR918019:FUR918020 GEN918019:GEN918020 GOJ918019:GOJ918020 GYF918019:GYF918020 HIB918019:HIB918020 HRX918019:HRX918020 IBT918019:IBT918020 ILP918019:ILP918020 IVL918019:IVL918020 JFH918019:JFH918020 JPD918019:JPD918020 JYZ918019:JYZ918020 KIV918019:KIV918020 KSR918019:KSR918020 LCN918019:LCN918020 LMJ918019:LMJ918020 LWF918019:LWF918020 MGB918019:MGB918020 MPX918019:MPX918020 MZT918019:MZT918020 NJP918019:NJP918020 NTL918019:NTL918020 ODH918019:ODH918020 OND918019:OND918020 OWZ918019:OWZ918020 PGV918019:PGV918020 PQR918019:PQR918020 QAN918019:QAN918020 QKJ918019:QKJ918020 QUF918019:QUF918020 REB918019:REB918020 RNX918019:RNX918020 RXT918019:RXT918020 SHP918019:SHP918020 SRL918019:SRL918020 TBH918019:TBH918020 TLD918019:TLD918020 TUZ918019:TUZ918020 UEV918019:UEV918020 UOR918019:UOR918020 UYN918019:UYN918020 VIJ918019:VIJ918020 VSF918019:VSF918020 WCB918019:WCB918020 WLX918019:WLX918020 WVT918019:WVT918020 K983555:K983556 JH983555:JH983556 TD983555:TD983556 ACZ983555:ACZ983556 AMV983555:AMV983556 AWR983555:AWR983556 BGN983555:BGN983556 BQJ983555:BQJ983556 CAF983555:CAF983556 CKB983555:CKB983556 CTX983555:CTX983556 DDT983555:DDT983556 DNP983555:DNP983556 DXL983555:DXL983556 EHH983555:EHH983556 ERD983555:ERD983556 FAZ983555:FAZ983556 FKV983555:FKV983556 FUR983555:FUR983556 GEN983555:GEN983556 GOJ983555:GOJ983556 GYF983555:GYF983556 HIB983555:HIB983556 HRX983555:HRX983556 IBT983555:IBT983556 ILP983555:ILP983556 IVL983555:IVL983556 JFH983555:JFH983556 JPD983555:JPD983556 JYZ983555:JYZ983556 KIV983555:KIV983556 KSR983555:KSR983556 LCN983555:LCN983556 LMJ983555:LMJ983556 LWF983555:LWF983556 MGB983555:MGB983556 MPX983555:MPX983556 MZT983555:MZT983556 NJP983555:NJP983556 NTL983555:NTL983556 ODH983555:ODH983556 OND983555:OND983556 OWZ983555:OWZ983556 PGV983555:PGV983556 PQR983555:PQR983556 QAN983555:QAN983556 QKJ983555:QKJ983556 QUF983555:QUF983556 REB983555:REB983556 RNX983555:RNX983556 RXT983555:RXT983556 SHP983555:SHP983556 SRL983555:SRL983556 TBH983555:TBH983556 TLD983555:TLD983556 TUZ983555:TUZ983556 UEV983555:UEV983556 UOR983555:UOR983556 UYN983555:UYN983556 VIJ983555:VIJ983556 VSF983555:VSF983556 WCB983555:WCB983556 WLX983555:WLX983556 WVT983555:WVT983556 JF66047:JH66047 TB66047:TD66047 ACX66047:ACZ66047 AMT66047:AMV66047 AWP66047:AWR66047 BGL66047:BGN66047 BQH66047:BQJ66047 CAD66047:CAF66047 CJZ66047:CKB66047 CTV66047:CTX66047 DDR66047:DDT66047 DNN66047:DNP66047 DXJ66047:DXL66047 EHF66047:EHH66047 ERB66047:ERD66047 FAX66047:FAZ66047 FKT66047:FKV66047 FUP66047:FUR66047 GEL66047:GEN66047 GOH66047:GOJ66047 GYD66047:GYF66047 HHZ66047:HIB66047 HRV66047:HRX66047 IBR66047:IBT66047 ILN66047:ILP66047 IVJ66047:IVL66047 JFF66047:JFH66047 JPB66047:JPD66047 JYX66047:JYZ66047 KIT66047:KIV66047 KSP66047:KSR66047 LCL66047:LCN66047 LMH66047:LMJ66047 LWD66047:LWF66047 MFZ66047:MGB66047 MPV66047:MPX66047 MZR66047:MZT66047 NJN66047:NJP66047 NTJ66047:NTL66047 ODF66047:ODH66047 ONB66047:OND66047 OWX66047:OWZ66047 PGT66047:PGV66047 PQP66047:PQR66047 QAL66047:QAN66047 QKH66047:QKJ66047 QUD66047:QUF66047 RDZ66047:REB66047 RNV66047:RNX66047 RXR66047:RXT66047 SHN66047:SHP66047 SRJ66047:SRL66047 TBF66047:TBH66047 TLB66047:TLD66047 TUX66047:TUZ66047 UET66047:UEV66047 UOP66047:UOR66047 UYL66047:UYN66047 VIH66047:VIJ66047 VSD66047:VSF66047 WBZ66047:WCB66047 WLV66047:WLX66047 WVR66047:WVT66047 JF131583:JH131583 TB131583:TD131583 ACX131583:ACZ131583 AMT131583:AMV131583 AWP131583:AWR131583 BGL131583:BGN131583 BQH131583:BQJ131583 CAD131583:CAF131583 CJZ131583:CKB131583 CTV131583:CTX131583 DDR131583:DDT131583 DNN131583:DNP131583 DXJ131583:DXL131583 EHF131583:EHH131583 ERB131583:ERD131583 FAX131583:FAZ131583 FKT131583:FKV131583 FUP131583:FUR131583 GEL131583:GEN131583 GOH131583:GOJ131583 GYD131583:GYF131583 HHZ131583:HIB131583 HRV131583:HRX131583 IBR131583:IBT131583 ILN131583:ILP131583 IVJ131583:IVL131583 JFF131583:JFH131583 JPB131583:JPD131583 JYX131583:JYZ131583 KIT131583:KIV131583 KSP131583:KSR131583 LCL131583:LCN131583 LMH131583:LMJ131583 LWD131583:LWF131583 MFZ131583:MGB131583 MPV131583:MPX131583 MZR131583:MZT131583 NJN131583:NJP131583 NTJ131583:NTL131583 ODF131583:ODH131583 ONB131583:OND131583 OWX131583:OWZ131583 PGT131583:PGV131583 PQP131583:PQR131583 QAL131583:QAN131583 QKH131583:QKJ131583 QUD131583:QUF131583 RDZ131583:REB131583 RNV131583:RNX131583 RXR131583:RXT131583 SHN131583:SHP131583 SRJ131583:SRL131583 TBF131583:TBH131583 TLB131583:TLD131583 TUX131583:TUZ131583 UET131583:UEV131583 UOP131583:UOR131583 UYL131583:UYN131583 VIH131583:VIJ131583 VSD131583:VSF131583 WBZ131583:WCB131583 WLV131583:WLX131583 WVR131583:WVT131583 JF197119:JH197119 TB197119:TD197119 ACX197119:ACZ197119 AMT197119:AMV197119 AWP197119:AWR197119 BGL197119:BGN197119 BQH197119:BQJ197119 CAD197119:CAF197119 CJZ197119:CKB197119 CTV197119:CTX197119 DDR197119:DDT197119 DNN197119:DNP197119 DXJ197119:DXL197119 EHF197119:EHH197119 ERB197119:ERD197119 FAX197119:FAZ197119 FKT197119:FKV197119 FUP197119:FUR197119 GEL197119:GEN197119 GOH197119:GOJ197119 GYD197119:GYF197119 HHZ197119:HIB197119 HRV197119:HRX197119 IBR197119:IBT197119 ILN197119:ILP197119 IVJ197119:IVL197119 JFF197119:JFH197119 JPB197119:JPD197119 JYX197119:JYZ197119 KIT197119:KIV197119 KSP197119:KSR197119 LCL197119:LCN197119 LMH197119:LMJ197119 LWD197119:LWF197119 MFZ197119:MGB197119 MPV197119:MPX197119 MZR197119:MZT197119 NJN197119:NJP197119 NTJ197119:NTL197119 ODF197119:ODH197119 ONB197119:OND197119 OWX197119:OWZ197119 PGT197119:PGV197119 PQP197119:PQR197119 QAL197119:QAN197119 QKH197119:QKJ197119 QUD197119:QUF197119 RDZ197119:REB197119 RNV197119:RNX197119 RXR197119:RXT197119 SHN197119:SHP197119 SRJ197119:SRL197119 TBF197119:TBH197119 TLB197119:TLD197119 TUX197119:TUZ197119 UET197119:UEV197119 UOP197119:UOR197119 UYL197119:UYN197119 VIH197119:VIJ197119 VSD197119:VSF197119 WBZ197119:WCB197119 WLV197119:WLX197119 WVR197119:WVT197119 JF262655:JH262655 TB262655:TD262655 ACX262655:ACZ262655 AMT262655:AMV262655 AWP262655:AWR262655 BGL262655:BGN262655 BQH262655:BQJ262655 CAD262655:CAF262655 CJZ262655:CKB262655 CTV262655:CTX262655 DDR262655:DDT262655 DNN262655:DNP262655 DXJ262655:DXL262655 EHF262655:EHH262655 ERB262655:ERD262655 FAX262655:FAZ262655 FKT262655:FKV262655 FUP262655:FUR262655 GEL262655:GEN262655 GOH262655:GOJ262655 GYD262655:GYF262655 HHZ262655:HIB262655 HRV262655:HRX262655 IBR262655:IBT262655 ILN262655:ILP262655 IVJ262655:IVL262655 JFF262655:JFH262655 JPB262655:JPD262655 JYX262655:JYZ262655 KIT262655:KIV262655 KSP262655:KSR262655 LCL262655:LCN262655 LMH262655:LMJ262655 LWD262655:LWF262655 MFZ262655:MGB262655 MPV262655:MPX262655 MZR262655:MZT262655 NJN262655:NJP262655 NTJ262655:NTL262655 ODF262655:ODH262655 ONB262655:OND262655 OWX262655:OWZ262655 PGT262655:PGV262655 PQP262655:PQR262655 QAL262655:QAN262655 QKH262655:QKJ262655 QUD262655:QUF262655 RDZ262655:REB262655 RNV262655:RNX262655 RXR262655:RXT262655 SHN262655:SHP262655 SRJ262655:SRL262655 TBF262655:TBH262655 TLB262655:TLD262655 TUX262655:TUZ262655 UET262655:UEV262655 UOP262655:UOR262655 UYL262655:UYN262655 VIH262655:VIJ262655 VSD262655:VSF262655 WBZ262655:WCB262655 WLV262655:WLX262655 WVR262655:WVT262655 JF328191:JH328191 TB328191:TD328191 ACX328191:ACZ328191 AMT328191:AMV328191 AWP328191:AWR328191 BGL328191:BGN328191 BQH328191:BQJ328191 CAD328191:CAF328191 CJZ328191:CKB328191 CTV328191:CTX328191 DDR328191:DDT328191 DNN328191:DNP328191 DXJ328191:DXL328191 EHF328191:EHH328191 ERB328191:ERD328191 FAX328191:FAZ328191 FKT328191:FKV328191 FUP328191:FUR328191 GEL328191:GEN328191 GOH328191:GOJ328191 GYD328191:GYF328191 HHZ328191:HIB328191 HRV328191:HRX328191 IBR328191:IBT328191 ILN328191:ILP328191 IVJ328191:IVL328191 JFF328191:JFH328191 JPB328191:JPD328191 JYX328191:JYZ328191 KIT328191:KIV328191 KSP328191:KSR328191 LCL328191:LCN328191 LMH328191:LMJ328191 LWD328191:LWF328191 MFZ328191:MGB328191 MPV328191:MPX328191 MZR328191:MZT328191 NJN328191:NJP328191 NTJ328191:NTL328191 ODF328191:ODH328191 ONB328191:OND328191 OWX328191:OWZ328191 PGT328191:PGV328191 PQP328191:PQR328191 QAL328191:QAN328191 QKH328191:QKJ328191 QUD328191:QUF328191 RDZ328191:REB328191 RNV328191:RNX328191 RXR328191:RXT328191 SHN328191:SHP328191 SRJ328191:SRL328191 TBF328191:TBH328191 TLB328191:TLD328191 TUX328191:TUZ328191 UET328191:UEV328191 UOP328191:UOR328191 UYL328191:UYN328191 VIH328191:VIJ328191 VSD328191:VSF328191 WBZ328191:WCB328191 WLV328191:WLX328191 WVR328191:WVT328191 JF393727:JH393727 TB393727:TD393727 ACX393727:ACZ393727 AMT393727:AMV393727 AWP393727:AWR393727 BGL393727:BGN393727 BQH393727:BQJ393727 CAD393727:CAF393727 CJZ393727:CKB393727 CTV393727:CTX393727 DDR393727:DDT393727 DNN393727:DNP393727 DXJ393727:DXL393727 EHF393727:EHH393727 ERB393727:ERD393727 FAX393727:FAZ393727 FKT393727:FKV393727 FUP393727:FUR393727 GEL393727:GEN393727 GOH393727:GOJ393727 GYD393727:GYF393727 HHZ393727:HIB393727 HRV393727:HRX393727 IBR393727:IBT393727 ILN393727:ILP393727 IVJ393727:IVL393727 JFF393727:JFH393727 JPB393727:JPD393727 JYX393727:JYZ393727 KIT393727:KIV393727 KSP393727:KSR393727 LCL393727:LCN393727 LMH393727:LMJ393727 LWD393727:LWF393727 MFZ393727:MGB393727 MPV393727:MPX393727 MZR393727:MZT393727 NJN393727:NJP393727 NTJ393727:NTL393727 ODF393727:ODH393727 ONB393727:OND393727 OWX393727:OWZ393727 PGT393727:PGV393727 PQP393727:PQR393727 QAL393727:QAN393727 QKH393727:QKJ393727 QUD393727:QUF393727 RDZ393727:REB393727 RNV393727:RNX393727 RXR393727:RXT393727 SHN393727:SHP393727 SRJ393727:SRL393727 TBF393727:TBH393727 TLB393727:TLD393727 TUX393727:TUZ393727 UET393727:UEV393727 UOP393727:UOR393727 UYL393727:UYN393727 VIH393727:VIJ393727 VSD393727:VSF393727 WBZ393727:WCB393727 WLV393727:WLX393727 WVR393727:WVT393727 JF459263:JH459263 TB459263:TD459263 ACX459263:ACZ459263 AMT459263:AMV459263 AWP459263:AWR459263 BGL459263:BGN459263 BQH459263:BQJ459263 CAD459263:CAF459263 CJZ459263:CKB459263 CTV459263:CTX459263 DDR459263:DDT459263 DNN459263:DNP459263 DXJ459263:DXL459263 EHF459263:EHH459263 ERB459263:ERD459263 FAX459263:FAZ459263 FKT459263:FKV459263 FUP459263:FUR459263 GEL459263:GEN459263 GOH459263:GOJ459263 GYD459263:GYF459263 HHZ459263:HIB459263 HRV459263:HRX459263 IBR459263:IBT459263 ILN459263:ILP459263 IVJ459263:IVL459263 JFF459263:JFH459263 JPB459263:JPD459263 JYX459263:JYZ459263 KIT459263:KIV459263 KSP459263:KSR459263 LCL459263:LCN459263 LMH459263:LMJ459263 LWD459263:LWF459263 MFZ459263:MGB459263 MPV459263:MPX459263 MZR459263:MZT459263 NJN459263:NJP459263 NTJ459263:NTL459263 ODF459263:ODH459263 ONB459263:OND459263 OWX459263:OWZ459263 PGT459263:PGV459263 PQP459263:PQR459263 QAL459263:QAN459263 QKH459263:QKJ459263 QUD459263:QUF459263 RDZ459263:REB459263 RNV459263:RNX459263 RXR459263:RXT459263 SHN459263:SHP459263 SRJ459263:SRL459263 TBF459263:TBH459263 TLB459263:TLD459263 TUX459263:TUZ459263 UET459263:UEV459263 UOP459263:UOR459263 UYL459263:UYN459263 VIH459263:VIJ459263 VSD459263:VSF459263 WBZ459263:WCB459263 WLV459263:WLX459263 WVR459263:WVT459263 JF524799:JH524799 TB524799:TD524799 ACX524799:ACZ524799 AMT524799:AMV524799 AWP524799:AWR524799 BGL524799:BGN524799 BQH524799:BQJ524799 CAD524799:CAF524799 CJZ524799:CKB524799 CTV524799:CTX524799 DDR524799:DDT524799 DNN524799:DNP524799 DXJ524799:DXL524799 EHF524799:EHH524799 ERB524799:ERD524799 FAX524799:FAZ524799 FKT524799:FKV524799 FUP524799:FUR524799 GEL524799:GEN524799 GOH524799:GOJ524799 GYD524799:GYF524799 HHZ524799:HIB524799 HRV524799:HRX524799 IBR524799:IBT524799 ILN524799:ILP524799 IVJ524799:IVL524799 JFF524799:JFH524799 JPB524799:JPD524799 JYX524799:JYZ524799 KIT524799:KIV524799 KSP524799:KSR524799 LCL524799:LCN524799 LMH524799:LMJ524799 LWD524799:LWF524799 MFZ524799:MGB524799 MPV524799:MPX524799 MZR524799:MZT524799 NJN524799:NJP524799 NTJ524799:NTL524799 ODF524799:ODH524799 ONB524799:OND524799 OWX524799:OWZ524799 PGT524799:PGV524799 PQP524799:PQR524799 QAL524799:QAN524799 QKH524799:QKJ524799 QUD524799:QUF524799 RDZ524799:REB524799 RNV524799:RNX524799 RXR524799:RXT524799 SHN524799:SHP524799 SRJ524799:SRL524799 TBF524799:TBH524799 TLB524799:TLD524799 TUX524799:TUZ524799 UET524799:UEV524799 UOP524799:UOR524799 UYL524799:UYN524799 VIH524799:VIJ524799 VSD524799:VSF524799 WBZ524799:WCB524799 WLV524799:WLX524799 WVR524799:WVT524799 JF590335:JH590335 TB590335:TD590335 ACX590335:ACZ590335 AMT590335:AMV590335 AWP590335:AWR590335 BGL590335:BGN590335 BQH590335:BQJ590335 CAD590335:CAF590335 CJZ590335:CKB590335 CTV590335:CTX590335 DDR590335:DDT590335 DNN590335:DNP590335 DXJ590335:DXL590335 EHF590335:EHH590335 ERB590335:ERD590335 FAX590335:FAZ590335 FKT590335:FKV590335 FUP590335:FUR590335 GEL590335:GEN590335 GOH590335:GOJ590335 GYD590335:GYF590335 HHZ590335:HIB590335 HRV590335:HRX590335 IBR590335:IBT590335 ILN590335:ILP590335 IVJ590335:IVL590335 JFF590335:JFH590335 JPB590335:JPD590335 JYX590335:JYZ590335 KIT590335:KIV590335 KSP590335:KSR590335 LCL590335:LCN590335 LMH590335:LMJ590335 LWD590335:LWF590335 MFZ590335:MGB590335 MPV590335:MPX590335 MZR590335:MZT590335 NJN590335:NJP590335 NTJ590335:NTL590335 ODF590335:ODH590335 ONB590335:OND590335 OWX590335:OWZ590335 PGT590335:PGV590335 PQP590335:PQR590335 QAL590335:QAN590335 QKH590335:QKJ590335 QUD590335:QUF590335 RDZ590335:REB590335 RNV590335:RNX590335 RXR590335:RXT590335 SHN590335:SHP590335 SRJ590335:SRL590335 TBF590335:TBH590335 TLB590335:TLD590335 TUX590335:TUZ590335 UET590335:UEV590335 UOP590335:UOR590335 UYL590335:UYN590335 VIH590335:VIJ590335 VSD590335:VSF590335 WBZ590335:WCB590335 WLV590335:WLX590335 WVR590335:WVT590335 JF655871:JH655871 TB655871:TD655871 ACX655871:ACZ655871 AMT655871:AMV655871 AWP655871:AWR655871 BGL655871:BGN655871 BQH655871:BQJ655871 CAD655871:CAF655871 CJZ655871:CKB655871 CTV655871:CTX655871 DDR655871:DDT655871 DNN655871:DNP655871 DXJ655871:DXL655871 EHF655871:EHH655871 ERB655871:ERD655871 FAX655871:FAZ655871 FKT655871:FKV655871 FUP655871:FUR655871 GEL655871:GEN655871 GOH655871:GOJ655871 GYD655871:GYF655871 HHZ655871:HIB655871 HRV655871:HRX655871 IBR655871:IBT655871 ILN655871:ILP655871 IVJ655871:IVL655871 JFF655871:JFH655871 JPB655871:JPD655871 JYX655871:JYZ655871 KIT655871:KIV655871 KSP655871:KSR655871 LCL655871:LCN655871 LMH655871:LMJ655871 LWD655871:LWF655871 MFZ655871:MGB655871 MPV655871:MPX655871 MZR655871:MZT655871 NJN655871:NJP655871 NTJ655871:NTL655871 ODF655871:ODH655871 ONB655871:OND655871 OWX655871:OWZ655871 PGT655871:PGV655871 PQP655871:PQR655871 QAL655871:QAN655871 QKH655871:QKJ655871 QUD655871:QUF655871 RDZ655871:REB655871 RNV655871:RNX655871 RXR655871:RXT655871 SHN655871:SHP655871 SRJ655871:SRL655871 TBF655871:TBH655871 TLB655871:TLD655871 TUX655871:TUZ655871 UET655871:UEV655871 UOP655871:UOR655871 UYL655871:UYN655871 VIH655871:VIJ655871 VSD655871:VSF655871 WBZ655871:WCB655871 WLV655871:WLX655871 WVR655871:WVT655871 JF721407:JH721407 TB721407:TD721407 ACX721407:ACZ721407 AMT721407:AMV721407 AWP721407:AWR721407 BGL721407:BGN721407 BQH721407:BQJ721407 CAD721407:CAF721407 CJZ721407:CKB721407 CTV721407:CTX721407 DDR721407:DDT721407 DNN721407:DNP721407 DXJ721407:DXL721407 EHF721407:EHH721407 ERB721407:ERD721407 FAX721407:FAZ721407 FKT721407:FKV721407 FUP721407:FUR721407 GEL721407:GEN721407 GOH721407:GOJ721407 GYD721407:GYF721407 HHZ721407:HIB721407 HRV721407:HRX721407 IBR721407:IBT721407 ILN721407:ILP721407 IVJ721407:IVL721407 JFF721407:JFH721407 JPB721407:JPD721407 JYX721407:JYZ721407 KIT721407:KIV721407 KSP721407:KSR721407 LCL721407:LCN721407 LMH721407:LMJ721407 LWD721407:LWF721407 MFZ721407:MGB721407 MPV721407:MPX721407 MZR721407:MZT721407 NJN721407:NJP721407 NTJ721407:NTL721407 ODF721407:ODH721407 ONB721407:OND721407 OWX721407:OWZ721407 PGT721407:PGV721407 PQP721407:PQR721407 QAL721407:QAN721407 QKH721407:QKJ721407 QUD721407:QUF721407 RDZ721407:REB721407 RNV721407:RNX721407 RXR721407:RXT721407 SHN721407:SHP721407 SRJ721407:SRL721407 TBF721407:TBH721407 TLB721407:TLD721407 TUX721407:TUZ721407 UET721407:UEV721407 UOP721407:UOR721407 UYL721407:UYN721407 VIH721407:VIJ721407 VSD721407:VSF721407 WBZ721407:WCB721407 WLV721407:WLX721407 WVR721407:WVT721407 JF786943:JH786943 TB786943:TD786943 ACX786943:ACZ786943 AMT786943:AMV786943 AWP786943:AWR786943 BGL786943:BGN786943 BQH786943:BQJ786943 CAD786943:CAF786943 CJZ786943:CKB786943 CTV786943:CTX786943 DDR786943:DDT786943 DNN786943:DNP786943 DXJ786943:DXL786943 EHF786943:EHH786943 ERB786943:ERD786943 FAX786943:FAZ786943 FKT786943:FKV786943 FUP786943:FUR786943 GEL786943:GEN786943 GOH786943:GOJ786943 GYD786943:GYF786943 HHZ786943:HIB786943 HRV786943:HRX786943 IBR786943:IBT786943 ILN786943:ILP786943 IVJ786943:IVL786943 JFF786943:JFH786943 JPB786943:JPD786943 JYX786943:JYZ786943 KIT786943:KIV786943 KSP786943:KSR786943 LCL786943:LCN786943 LMH786943:LMJ786943 LWD786943:LWF786943 MFZ786943:MGB786943 MPV786943:MPX786943 MZR786943:MZT786943 NJN786943:NJP786943 NTJ786943:NTL786943 ODF786943:ODH786943 ONB786943:OND786943 OWX786943:OWZ786943 PGT786943:PGV786943 PQP786943:PQR786943 QAL786943:QAN786943 QKH786943:QKJ786943 QUD786943:QUF786943 RDZ786943:REB786943 RNV786943:RNX786943 RXR786943:RXT786943 SHN786943:SHP786943 SRJ786943:SRL786943 TBF786943:TBH786943 TLB786943:TLD786943 TUX786943:TUZ786943 UET786943:UEV786943 UOP786943:UOR786943 UYL786943:UYN786943 VIH786943:VIJ786943 VSD786943:VSF786943 WBZ786943:WCB786943 WLV786943:WLX786943 WVR786943:WVT786943 JF852479:JH852479 TB852479:TD852479 ACX852479:ACZ852479 AMT852479:AMV852479 AWP852479:AWR852479 BGL852479:BGN852479 BQH852479:BQJ852479 CAD852479:CAF852479 CJZ852479:CKB852479 CTV852479:CTX852479 DDR852479:DDT852479 DNN852479:DNP852479 DXJ852479:DXL852479 EHF852479:EHH852479 ERB852479:ERD852479 FAX852479:FAZ852479 FKT852479:FKV852479 FUP852479:FUR852479 GEL852479:GEN852479 GOH852479:GOJ852479 GYD852479:GYF852479 HHZ852479:HIB852479 HRV852479:HRX852479 IBR852479:IBT852479 ILN852479:ILP852479 IVJ852479:IVL852479 JFF852479:JFH852479 JPB852479:JPD852479 JYX852479:JYZ852479 KIT852479:KIV852479 KSP852479:KSR852479 LCL852479:LCN852479 LMH852479:LMJ852479 LWD852479:LWF852479 MFZ852479:MGB852479 MPV852479:MPX852479 MZR852479:MZT852479 NJN852479:NJP852479 NTJ852479:NTL852479 ODF852479:ODH852479 ONB852479:OND852479 OWX852479:OWZ852479 PGT852479:PGV852479 PQP852479:PQR852479 QAL852479:QAN852479 QKH852479:QKJ852479 QUD852479:QUF852479 RDZ852479:REB852479 RNV852479:RNX852479 RXR852479:RXT852479 SHN852479:SHP852479 SRJ852479:SRL852479 TBF852479:TBH852479 TLB852479:TLD852479 TUX852479:TUZ852479 UET852479:UEV852479 UOP852479:UOR852479 UYL852479:UYN852479 VIH852479:VIJ852479 VSD852479:VSF852479 WBZ852479:WCB852479 WLV852479:WLX852479 WVR852479:WVT852479 JF918015:JH918015 TB918015:TD918015 ACX918015:ACZ918015 AMT918015:AMV918015 AWP918015:AWR918015 BGL918015:BGN918015 BQH918015:BQJ918015 CAD918015:CAF918015 CJZ918015:CKB918015 CTV918015:CTX918015 DDR918015:DDT918015 DNN918015:DNP918015 DXJ918015:DXL918015 EHF918015:EHH918015 ERB918015:ERD918015 FAX918015:FAZ918015 FKT918015:FKV918015 FUP918015:FUR918015 GEL918015:GEN918015 GOH918015:GOJ918015 GYD918015:GYF918015 HHZ918015:HIB918015 HRV918015:HRX918015 IBR918015:IBT918015 ILN918015:ILP918015 IVJ918015:IVL918015 JFF918015:JFH918015 JPB918015:JPD918015 JYX918015:JYZ918015 KIT918015:KIV918015 KSP918015:KSR918015 LCL918015:LCN918015 LMH918015:LMJ918015 LWD918015:LWF918015 MFZ918015:MGB918015 MPV918015:MPX918015 MZR918015:MZT918015 NJN918015:NJP918015 NTJ918015:NTL918015 ODF918015:ODH918015 ONB918015:OND918015 OWX918015:OWZ918015 PGT918015:PGV918015 PQP918015:PQR918015 QAL918015:QAN918015 QKH918015:QKJ918015 QUD918015:QUF918015 RDZ918015:REB918015 RNV918015:RNX918015 RXR918015:RXT918015 SHN918015:SHP918015 SRJ918015:SRL918015 TBF918015:TBH918015 TLB918015:TLD918015 TUX918015:TUZ918015 UET918015:UEV918015 UOP918015:UOR918015 UYL918015:UYN918015 VIH918015:VIJ918015 VSD918015:VSF918015 WBZ918015:WCB918015 WLV918015:WLX918015 WVR918015:WVT918015 JF983551:JH983551 TB983551:TD983551 ACX983551:ACZ983551 AMT983551:AMV983551 AWP983551:AWR983551 BGL983551:BGN983551 BQH983551:BQJ983551 CAD983551:CAF983551 CJZ983551:CKB983551 CTV983551:CTX983551 DDR983551:DDT983551 DNN983551:DNP983551 DXJ983551:DXL983551 EHF983551:EHH983551 ERB983551:ERD983551 FAX983551:FAZ983551 FKT983551:FKV983551 FUP983551:FUR983551 GEL983551:GEN983551 GOH983551:GOJ983551 GYD983551:GYF983551 HHZ983551:HIB983551 HRV983551:HRX983551 IBR983551:IBT983551 ILN983551:ILP983551 IVJ983551:IVL983551 JFF983551:JFH983551 JPB983551:JPD983551 JYX983551:JYZ983551 KIT983551:KIV983551 KSP983551:KSR983551 LCL983551:LCN983551 LMH983551:LMJ983551 LWD983551:LWF983551 MFZ983551:MGB983551 MPV983551:MPX983551 MZR983551:MZT983551 NJN983551:NJP983551 NTJ983551:NTL983551 ODF983551:ODH983551 ONB983551:OND983551 OWX983551:OWZ983551 PGT983551:PGV983551 PQP983551:PQR983551 QAL983551:QAN983551 QKH983551:QKJ983551 QUD983551:QUF983551 RDZ983551:REB983551 RNV983551:RNX983551 RXR983551:RXT983551 SHN983551:SHP983551 SRJ983551:SRL983551 TBF983551:TBH983551 TLB983551:TLD983551 TUX983551:TUZ983551 UET983551:UEV983551 UOP983551:UOR983551 UYL983551:UYN983551 VIH983551:VIJ983551 VSD983551:VSF983551 WBZ983551:WCB983551 WLV983551:WLX983551 WVR983551:WVT983551 H983553:J983556 H918017:J918020 H852481:J852484 H786945:J786948 H721409:J721412 H655873:J655876 H590337:J590340 H524801:J524804 H459265:J459268 H393729:J393732 H328193:J328196 H262657:J262660 H197121:J197124 H131585:J131588 H66049:J66052 H66014:K66014 H131550:K131550 H197086:K197086 H262622:K262622 H328158:K328158 H393694:K393694 H459230:K459230 H524766:K524766 H590302:K590302 H655838:K655838 H721374:K721374 H786910:K786910 H852446:K852446 H917982:K917982 H983518:K983518 H66016:K66016 H131552:K131552 H197088:K197088 H262624:K262624 H328160:K328160 H393696:K393696 H459232:K459232 H524768:K524768 H590304:K590304 H655840:K655840 H721376:K721376 H786912:K786912 H852448:K852448 H917984:K917984 H983520:K983520 J983551:K983551 J918015:K918015 J852479:K852479 J786943:K786943 J721407:K721407 J655871:K655871 J590335:K590335 J524799:K524799 J459263:K459263 J393727:K393727 J328191:K328191 J262655:K262655 J197119:K197119 J131583:K131583 J66047:K66047 J506:K506 AA459:AA504 L562 H571:L572 O459:O504 K561:K562 J562 L589 AMO376:AMU447 AMP448:AMV448 AWL448:AWR448 BGH448:BGN448 BQD448:BQJ448 BZZ448:CAF448 CJV448:CKB448 CTR448:CTX448 DDN448:DDT448 DNJ448:DNP448 DXF448:DXL448 EHB448:EHH448 EQX448:ERD448 FAT448:FAZ448 FKP448:FKV448 FUL448:FUR448 GEH448:GEN448 GOD448:GOJ448 GXZ448:GYF448 HHV448:HIB448 HRR448:HRX448 IBN448:IBT448 ILJ448:ILP448 IVF448:IVL448 JFB448:JFH448 JOX448:JPD448 JYT448:JYZ448 KIP448:KIV448 KSL448:KSR448 LCH448:LCN448 LMD448:LMJ448 LVZ448:LWF448 MFV448:MGB448 MPR448:MPX448 MZN448:MZT448 NJJ448:NJP448 NTF448:NTL448 ODB448:ODH448 OMX448:OND448 OWT448:OWZ448 PGP448:PGV448 PQL448:PQR448 QAH448:QAN448 QKD448:QKJ448 QTZ448:QUF448 RDV448:REB448 RNR448:RNX448 RXN448:RXT448 SHJ448:SHP448 SRF448:SRL448 TBB448:TBH448 TKX448:TLD448 TUT448:TUZ448 UEP448:UEV448 UOL448:UOR448 UYH448:UYN448 VID448:VIJ448 VRZ448:VSF448 WBV448:WCB448 WLR448:WLX448 WVN448:WVT448 JB448:JH448 SX448:TD448 ACT448:ACZ448 M470:M505 N469:N504 M460:M468 N459:N467 ACS376:ACY447 SW376:TC447 JA376:JG447 WVM376:WVS447 WLQ376:WLW447 WBU376:WCA447 VRY376:VSE447 VIC376:VII447 UYG376:UYM447 UOK376:UOQ447 UEO376:UEU447 TUS376:TUY447 TKW376:TLC447 TBA376:TBG447 SRE376:SRK447 SHI376:SHO447 RXM376:RXS447 RNQ376:RNW447 RDU376:REA447 QTY376:QUE447 QKC376:QKI447 QAG376:QAM447 PQK376:PQQ447 PGO376:PGU447 OWS376:OWY447 OMW376:ONC447 ODA376:ODG447 NTE376:NTK447 NJI376:NJO447 MZM376:MZS447 MPQ376:MPW447 MFU376:MGA447 LVY376:LWE447 LMC376:LMI447 LCG376:LCM447 KSK376:KSQ447 KIO376:KIU447 JYS376:JYY447 JOW376:JPC447 JFA376:JFG447 IVE376:IVK447 ILI376:ILO447 IBM376:IBS447 HRQ376:HRW447 HHU376:HIA447 GXY376:GYE447 GOC376:GOI447 GEG376:GEM447 FUK376:FUQ447 FKO376:FKU447 FAS376:FAY447 EQW376:ERC447 EHA376:EHG447 DXE376:DXK447 DNI376:DNO447 DDM376:DDS447 CTQ376:CTW447 CJU376:CKA447 BZY376:CAE447 BQC376:BQI447 BGG376:BGM447 AWK376:AWQ447 H450:N450 N589 L460:L465 L474 L476 L500:L501 L504 ACS449:ACY457 SW449:TC457 JA449:JG457 WVM449:WVS457 WLQ449:WLW457 WBU449:WCA457 VRY449:VSE457 VIC449:VII457 UYG449:UYM457 UOK449:UOQ457 UEO449:UEU457 TUS449:TUY457 TKW449:TLC457 TBA449:TBG457 SRE449:SRK457 SHI449:SHO457 RXM449:RXS457 RNQ449:RNW457 RDU449:REA457 QTY449:QUE457 QKC449:QKI457 QAG449:QAM457 PQK449:PQQ457 PGO449:PGU457 OWS449:OWY457 OMW449:ONC457 ODA449:ODG457 NTE449:NTK457 NJI449:NJO457 MZM449:MZS457 MPQ449:MPW457 MFU449:MGA457 LVY449:LWE457 LMC449:LMI457 LCG449:LCM457 KSK449:KSQ457 KIO449:KIU457 JYS449:JYY457 JOW449:JPC457 JFA449:JFG457 IVE449:IVK457 ILI449:ILO457 IBM449:IBS457 HRQ449:HRW457 HHU449:HIA457 GXY449:GYE457 GOC449:GOI457 GEG449:GEM457 FUK449:FUQ457 FKO449:FKU457 FAS449:FAY457 EQW449:ERC457 EHA449:EHG457 DXE449:DXK457 DNI449:DNO457 DDM449:DDS457 CTQ449:CTW457 CJU449:CKA457 BZY449:CAE457 BQC449:BQI457 BGG449:BGM457 AWK449:AWQ457 AMO449:AMU457" xr:uid="{00000000-0002-0000-0C00-00000D000000}"/>
    <dataValidation type="decimal" operator="greaterThanOrEqual" allowBlank="1" showInputMessage="1" showErrorMessage="1" error="Valor debe ser mayor o igual que 0" promptTitle="Reclasificacion" prompt="Si va a reclasificar la partida a gasto por depreciacion a PPYE, registre el movimiento en esta celda" sqref="JD65910:JD65911 SZ65910:SZ65911 ACV65910:ACV65911 AMR65910:AMR65911 AWN65910:AWN65911 BGJ65910:BGJ65911 BQF65910:BQF65911 CAB65910:CAB65911 CJX65910:CJX65911 CTT65910:CTT65911 DDP65910:DDP65911 DNL65910:DNL65911 DXH65910:DXH65911 EHD65910:EHD65911 EQZ65910:EQZ65911 FAV65910:FAV65911 FKR65910:FKR65911 FUN65910:FUN65911 GEJ65910:GEJ65911 GOF65910:GOF65911 GYB65910:GYB65911 HHX65910:HHX65911 HRT65910:HRT65911 IBP65910:IBP65911 ILL65910:ILL65911 IVH65910:IVH65911 JFD65910:JFD65911 JOZ65910:JOZ65911 JYV65910:JYV65911 KIR65910:KIR65911 KSN65910:KSN65911 LCJ65910:LCJ65911 LMF65910:LMF65911 LWB65910:LWB65911 MFX65910:MFX65911 MPT65910:MPT65911 MZP65910:MZP65911 NJL65910:NJL65911 NTH65910:NTH65911 ODD65910:ODD65911 OMZ65910:OMZ65911 OWV65910:OWV65911 PGR65910:PGR65911 PQN65910:PQN65911 QAJ65910:QAJ65911 QKF65910:QKF65911 QUB65910:QUB65911 RDX65910:RDX65911 RNT65910:RNT65911 RXP65910:RXP65911 SHL65910:SHL65911 SRH65910:SRH65911 TBD65910:TBD65911 TKZ65910:TKZ65911 TUV65910:TUV65911 UER65910:UER65911 UON65910:UON65911 UYJ65910:UYJ65911 VIF65910:VIF65911 VSB65910:VSB65911 WBX65910:WBX65911 WLT65910:WLT65911 WVP65910:WVP65911 JD131446:JD131447 SZ131446:SZ131447 ACV131446:ACV131447 AMR131446:AMR131447 AWN131446:AWN131447 BGJ131446:BGJ131447 BQF131446:BQF131447 CAB131446:CAB131447 CJX131446:CJX131447 CTT131446:CTT131447 DDP131446:DDP131447 DNL131446:DNL131447 DXH131446:DXH131447 EHD131446:EHD131447 EQZ131446:EQZ131447 FAV131446:FAV131447 FKR131446:FKR131447 FUN131446:FUN131447 GEJ131446:GEJ131447 GOF131446:GOF131447 GYB131446:GYB131447 HHX131446:HHX131447 HRT131446:HRT131447 IBP131446:IBP131447 ILL131446:ILL131447 IVH131446:IVH131447 JFD131446:JFD131447 JOZ131446:JOZ131447 JYV131446:JYV131447 KIR131446:KIR131447 KSN131446:KSN131447 LCJ131446:LCJ131447 LMF131446:LMF131447 LWB131446:LWB131447 MFX131446:MFX131447 MPT131446:MPT131447 MZP131446:MZP131447 NJL131446:NJL131447 NTH131446:NTH131447 ODD131446:ODD131447 OMZ131446:OMZ131447 OWV131446:OWV131447 PGR131446:PGR131447 PQN131446:PQN131447 QAJ131446:QAJ131447 QKF131446:QKF131447 QUB131446:QUB131447 RDX131446:RDX131447 RNT131446:RNT131447 RXP131446:RXP131447 SHL131446:SHL131447 SRH131446:SRH131447 TBD131446:TBD131447 TKZ131446:TKZ131447 TUV131446:TUV131447 UER131446:UER131447 UON131446:UON131447 UYJ131446:UYJ131447 VIF131446:VIF131447 VSB131446:VSB131447 WBX131446:WBX131447 WLT131446:WLT131447 WVP131446:WVP131447 JD196982:JD196983 SZ196982:SZ196983 ACV196982:ACV196983 AMR196982:AMR196983 AWN196982:AWN196983 BGJ196982:BGJ196983 BQF196982:BQF196983 CAB196982:CAB196983 CJX196982:CJX196983 CTT196982:CTT196983 DDP196982:DDP196983 DNL196982:DNL196983 DXH196982:DXH196983 EHD196982:EHD196983 EQZ196982:EQZ196983 FAV196982:FAV196983 FKR196982:FKR196983 FUN196982:FUN196983 GEJ196982:GEJ196983 GOF196982:GOF196983 GYB196982:GYB196983 HHX196982:HHX196983 HRT196982:HRT196983 IBP196982:IBP196983 ILL196982:ILL196983 IVH196982:IVH196983 JFD196982:JFD196983 JOZ196982:JOZ196983 JYV196982:JYV196983 KIR196982:KIR196983 KSN196982:KSN196983 LCJ196982:LCJ196983 LMF196982:LMF196983 LWB196982:LWB196983 MFX196982:MFX196983 MPT196982:MPT196983 MZP196982:MZP196983 NJL196982:NJL196983 NTH196982:NTH196983 ODD196982:ODD196983 OMZ196982:OMZ196983 OWV196982:OWV196983 PGR196982:PGR196983 PQN196982:PQN196983 QAJ196982:QAJ196983 QKF196982:QKF196983 QUB196982:QUB196983 RDX196982:RDX196983 RNT196982:RNT196983 RXP196982:RXP196983 SHL196982:SHL196983 SRH196982:SRH196983 TBD196982:TBD196983 TKZ196982:TKZ196983 TUV196982:TUV196983 UER196982:UER196983 UON196982:UON196983 UYJ196982:UYJ196983 VIF196982:VIF196983 VSB196982:VSB196983 WBX196982:WBX196983 WLT196982:WLT196983 WVP196982:WVP196983 JD262518:JD262519 SZ262518:SZ262519 ACV262518:ACV262519 AMR262518:AMR262519 AWN262518:AWN262519 BGJ262518:BGJ262519 BQF262518:BQF262519 CAB262518:CAB262519 CJX262518:CJX262519 CTT262518:CTT262519 DDP262518:DDP262519 DNL262518:DNL262519 DXH262518:DXH262519 EHD262518:EHD262519 EQZ262518:EQZ262519 FAV262518:FAV262519 FKR262518:FKR262519 FUN262518:FUN262519 GEJ262518:GEJ262519 GOF262518:GOF262519 GYB262518:GYB262519 HHX262518:HHX262519 HRT262518:HRT262519 IBP262518:IBP262519 ILL262518:ILL262519 IVH262518:IVH262519 JFD262518:JFD262519 JOZ262518:JOZ262519 JYV262518:JYV262519 KIR262518:KIR262519 KSN262518:KSN262519 LCJ262518:LCJ262519 LMF262518:LMF262519 LWB262518:LWB262519 MFX262518:MFX262519 MPT262518:MPT262519 MZP262518:MZP262519 NJL262518:NJL262519 NTH262518:NTH262519 ODD262518:ODD262519 OMZ262518:OMZ262519 OWV262518:OWV262519 PGR262518:PGR262519 PQN262518:PQN262519 QAJ262518:QAJ262519 QKF262518:QKF262519 QUB262518:QUB262519 RDX262518:RDX262519 RNT262518:RNT262519 RXP262518:RXP262519 SHL262518:SHL262519 SRH262518:SRH262519 TBD262518:TBD262519 TKZ262518:TKZ262519 TUV262518:TUV262519 UER262518:UER262519 UON262518:UON262519 UYJ262518:UYJ262519 VIF262518:VIF262519 VSB262518:VSB262519 WBX262518:WBX262519 WLT262518:WLT262519 WVP262518:WVP262519 JD328054:JD328055 SZ328054:SZ328055 ACV328054:ACV328055 AMR328054:AMR328055 AWN328054:AWN328055 BGJ328054:BGJ328055 BQF328054:BQF328055 CAB328054:CAB328055 CJX328054:CJX328055 CTT328054:CTT328055 DDP328054:DDP328055 DNL328054:DNL328055 DXH328054:DXH328055 EHD328054:EHD328055 EQZ328054:EQZ328055 FAV328054:FAV328055 FKR328054:FKR328055 FUN328054:FUN328055 GEJ328054:GEJ328055 GOF328054:GOF328055 GYB328054:GYB328055 HHX328054:HHX328055 HRT328054:HRT328055 IBP328054:IBP328055 ILL328054:ILL328055 IVH328054:IVH328055 JFD328054:JFD328055 JOZ328054:JOZ328055 JYV328054:JYV328055 KIR328054:KIR328055 KSN328054:KSN328055 LCJ328054:LCJ328055 LMF328054:LMF328055 LWB328054:LWB328055 MFX328054:MFX328055 MPT328054:MPT328055 MZP328054:MZP328055 NJL328054:NJL328055 NTH328054:NTH328055 ODD328054:ODD328055 OMZ328054:OMZ328055 OWV328054:OWV328055 PGR328054:PGR328055 PQN328054:PQN328055 QAJ328054:QAJ328055 QKF328054:QKF328055 QUB328054:QUB328055 RDX328054:RDX328055 RNT328054:RNT328055 RXP328054:RXP328055 SHL328054:SHL328055 SRH328054:SRH328055 TBD328054:TBD328055 TKZ328054:TKZ328055 TUV328054:TUV328055 UER328054:UER328055 UON328054:UON328055 UYJ328054:UYJ328055 VIF328054:VIF328055 VSB328054:VSB328055 WBX328054:WBX328055 WLT328054:WLT328055 WVP328054:WVP328055 JD393590:JD393591 SZ393590:SZ393591 ACV393590:ACV393591 AMR393590:AMR393591 AWN393590:AWN393591 BGJ393590:BGJ393591 BQF393590:BQF393591 CAB393590:CAB393591 CJX393590:CJX393591 CTT393590:CTT393591 DDP393590:DDP393591 DNL393590:DNL393591 DXH393590:DXH393591 EHD393590:EHD393591 EQZ393590:EQZ393591 FAV393590:FAV393591 FKR393590:FKR393591 FUN393590:FUN393591 GEJ393590:GEJ393591 GOF393590:GOF393591 GYB393590:GYB393591 HHX393590:HHX393591 HRT393590:HRT393591 IBP393590:IBP393591 ILL393590:ILL393591 IVH393590:IVH393591 JFD393590:JFD393591 JOZ393590:JOZ393591 JYV393590:JYV393591 KIR393590:KIR393591 KSN393590:KSN393591 LCJ393590:LCJ393591 LMF393590:LMF393591 LWB393590:LWB393591 MFX393590:MFX393591 MPT393590:MPT393591 MZP393590:MZP393591 NJL393590:NJL393591 NTH393590:NTH393591 ODD393590:ODD393591 OMZ393590:OMZ393591 OWV393590:OWV393591 PGR393590:PGR393591 PQN393590:PQN393591 QAJ393590:QAJ393591 QKF393590:QKF393591 QUB393590:QUB393591 RDX393590:RDX393591 RNT393590:RNT393591 RXP393590:RXP393591 SHL393590:SHL393591 SRH393590:SRH393591 TBD393590:TBD393591 TKZ393590:TKZ393591 TUV393590:TUV393591 UER393590:UER393591 UON393590:UON393591 UYJ393590:UYJ393591 VIF393590:VIF393591 VSB393590:VSB393591 WBX393590:WBX393591 WLT393590:WLT393591 WVP393590:WVP393591 JD459126:JD459127 SZ459126:SZ459127 ACV459126:ACV459127 AMR459126:AMR459127 AWN459126:AWN459127 BGJ459126:BGJ459127 BQF459126:BQF459127 CAB459126:CAB459127 CJX459126:CJX459127 CTT459126:CTT459127 DDP459126:DDP459127 DNL459126:DNL459127 DXH459126:DXH459127 EHD459126:EHD459127 EQZ459126:EQZ459127 FAV459126:FAV459127 FKR459126:FKR459127 FUN459126:FUN459127 GEJ459126:GEJ459127 GOF459126:GOF459127 GYB459126:GYB459127 HHX459126:HHX459127 HRT459126:HRT459127 IBP459126:IBP459127 ILL459126:ILL459127 IVH459126:IVH459127 JFD459126:JFD459127 JOZ459126:JOZ459127 JYV459126:JYV459127 KIR459126:KIR459127 KSN459126:KSN459127 LCJ459126:LCJ459127 LMF459126:LMF459127 LWB459126:LWB459127 MFX459126:MFX459127 MPT459126:MPT459127 MZP459126:MZP459127 NJL459126:NJL459127 NTH459126:NTH459127 ODD459126:ODD459127 OMZ459126:OMZ459127 OWV459126:OWV459127 PGR459126:PGR459127 PQN459126:PQN459127 QAJ459126:QAJ459127 QKF459126:QKF459127 QUB459126:QUB459127 RDX459126:RDX459127 RNT459126:RNT459127 RXP459126:RXP459127 SHL459126:SHL459127 SRH459126:SRH459127 TBD459126:TBD459127 TKZ459126:TKZ459127 TUV459126:TUV459127 UER459126:UER459127 UON459126:UON459127 UYJ459126:UYJ459127 VIF459126:VIF459127 VSB459126:VSB459127 WBX459126:WBX459127 WLT459126:WLT459127 WVP459126:WVP459127 JD524662:JD524663 SZ524662:SZ524663 ACV524662:ACV524663 AMR524662:AMR524663 AWN524662:AWN524663 BGJ524662:BGJ524663 BQF524662:BQF524663 CAB524662:CAB524663 CJX524662:CJX524663 CTT524662:CTT524663 DDP524662:DDP524663 DNL524662:DNL524663 DXH524662:DXH524663 EHD524662:EHD524663 EQZ524662:EQZ524663 FAV524662:FAV524663 FKR524662:FKR524663 FUN524662:FUN524663 GEJ524662:GEJ524663 GOF524662:GOF524663 GYB524662:GYB524663 HHX524662:HHX524663 HRT524662:HRT524663 IBP524662:IBP524663 ILL524662:ILL524663 IVH524662:IVH524663 JFD524662:JFD524663 JOZ524662:JOZ524663 JYV524662:JYV524663 KIR524662:KIR524663 KSN524662:KSN524663 LCJ524662:LCJ524663 LMF524662:LMF524663 LWB524662:LWB524663 MFX524662:MFX524663 MPT524662:MPT524663 MZP524662:MZP524663 NJL524662:NJL524663 NTH524662:NTH524663 ODD524662:ODD524663 OMZ524662:OMZ524663 OWV524662:OWV524663 PGR524662:PGR524663 PQN524662:PQN524663 QAJ524662:QAJ524663 QKF524662:QKF524663 QUB524662:QUB524663 RDX524662:RDX524663 RNT524662:RNT524663 RXP524662:RXP524663 SHL524662:SHL524663 SRH524662:SRH524663 TBD524662:TBD524663 TKZ524662:TKZ524663 TUV524662:TUV524663 UER524662:UER524663 UON524662:UON524663 UYJ524662:UYJ524663 VIF524662:VIF524663 VSB524662:VSB524663 WBX524662:WBX524663 WLT524662:WLT524663 WVP524662:WVP524663 JD590198:JD590199 SZ590198:SZ590199 ACV590198:ACV590199 AMR590198:AMR590199 AWN590198:AWN590199 BGJ590198:BGJ590199 BQF590198:BQF590199 CAB590198:CAB590199 CJX590198:CJX590199 CTT590198:CTT590199 DDP590198:DDP590199 DNL590198:DNL590199 DXH590198:DXH590199 EHD590198:EHD590199 EQZ590198:EQZ590199 FAV590198:FAV590199 FKR590198:FKR590199 FUN590198:FUN590199 GEJ590198:GEJ590199 GOF590198:GOF590199 GYB590198:GYB590199 HHX590198:HHX590199 HRT590198:HRT590199 IBP590198:IBP590199 ILL590198:ILL590199 IVH590198:IVH590199 JFD590198:JFD590199 JOZ590198:JOZ590199 JYV590198:JYV590199 KIR590198:KIR590199 KSN590198:KSN590199 LCJ590198:LCJ590199 LMF590198:LMF590199 LWB590198:LWB590199 MFX590198:MFX590199 MPT590198:MPT590199 MZP590198:MZP590199 NJL590198:NJL590199 NTH590198:NTH590199 ODD590198:ODD590199 OMZ590198:OMZ590199 OWV590198:OWV590199 PGR590198:PGR590199 PQN590198:PQN590199 QAJ590198:QAJ590199 QKF590198:QKF590199 QUB590198:QUB590199 RDX590198:RDX590199 RNT590198:RNT590199 RXP590198:RXP590199 SHL590198:SHL590199 SRH590198:SRH590199 TBD590198:TBD590199 TKZ590198:TKZ590199 TUV590198:TUV590199 UER590198:UER590199 UON590198:UON590199 UYJ590198:UYJ590199 VIF590198:VIF590199 VSB590198:VSB590199 WBX590198:WBX590199 WLT590198:WLT590199 WVP590198:WVP590199 JD655734:JD655735 SZ655734:SZ655735 ACV655734:ACV655735 AMR655734:AMR655735 AWN655734:AWN655735 BGJ655734:BGJ655735 BQF655734:BQF655735 CAB655734:CAB655735 CJX655734:CJX655735 CTT655734:CTT655735 DDP655734:DDP655735 DNL655734:DNL655735 DXH655734:DXH655735 EHD655734:EHD655735 EQZ655734:EQZ655735 FAV655734:FAV655735 FKR655734:FKR655735 FUN655734:FUN655735 GEJ655734:GEJ655735 GOF655734:GOF655735 GYB655734:GYB655735 HHX655734:HHX655735 HRT655734:HRT655735 IBP655734:IBP655735 ILL655734:ILL655735 IVH655734:IVH655735 JFD655734:JFD655735 JOZ655734:JOZ655735 JYV655734:JYV655735 KIR655734:KIR655735 KSN655734:KSN655735 LCJ655734:LCJ655735 LMF655734:LMF655735 LWB655734:LWB655735 MFX655734:MFX655735 MPT655734:MPT655735 MZP655734:MZP655735 NJL655734:NJL655735 NTH655734:NTH655735 ODD655734:ODD655735 OMZ655734:OMZ655735 OWV655734:OWV655735 PGR655734:PGR655735 PQN655734:PQN655735 QAJ655734:QAJ655735 QKF655734:QKF655735 QUB655734:QUB655735 RDX655734:RDX655735 RNT655734:RNT655735 RXP655734:RXP655735 SHL655734:SHL655735 SRH655734:SRH655735 TBD655734:TBD655735 TKZ655734:TKZ655735 TUV655734:TUV655735 UER655734:UER655735 UON655734:UON655735 UYJ655734:UYJ655735 VIF655734:VIF655735 VSB655734:VSB655735 WBX655734:WBX655735 WLT655734:WLT655735 WVP655734:WVP655735 JD721270:JD721271 SZ721270:SZ721271 ACV721270:ACV721271 AMR721270:AMR721271 AWN721270:AWN721271 BGJ721270:BGJ721271 BQF721270:BQF721271 CAB721270:CAB721271 CJX721270:CJX721271 CTT721270:CTT721271 DDP721270:DDP721271 DNL721270:DNL721271 DXH721270:DXH721271 EHD721270:EHD721271 EQZ721270:EQZ721271 FAV721270:FAV721271 FKR721270:FKR721271 FUN721270:FUN721271 GEJ721270:GEJ721271 GOF721270:GOF721271 GYB721270:GYB721271 HHX721270:HHX721271 HRT721270:HRT721271 IBP721270:IBP721271 ILL721270:ILL721271 IVH721270:IVH721271 JFD721270:JFD721271 JOZ721270:JOZ721271 JYV721270:JYV721271 KIR721270:KIR721271 KSN721270:KSN721271 LCJ721270:LCJ721271 LMF721270:LMF721271 LWB721270:LWB721271 MFX721270:MFX721271 MPT721270:MPT721271 MZP721270:MZP721271 NJL721270:NJL721271 NTH721270:NTH721271 ODD721270:ODD721271 OMZ721270:OMZ721271 OWV721270:OWV721271 PGR721270:PGR721271 PQN721270:PQN721271 QAJ721270:QAJ721271 QKF721270:QKF721271 QUB721270:QUB721271 RDX721270:RDX721271 RNT721270:RNT721271 RXP721270:RXP721271 SHL721270:SHL721271 SRH721270:SRH721271 TBD721270:TBD721271 TKZ721270:TKZ721271 TUV721270:TUV721271 UER721270:UER721271 UON721270:UON721271 UYJ721270:UYJ721271 VIF721270:VIF721271 VSB721270:VSB721271 WBX721270:WBX721271 WLT721270:WLT721271 WVP721270:WVP721271 JD786806:JD786807 SZ786806:SZ786807 ACV786806:ACV786807 AMR786806:AMR786807 AWN786806:AWN786807 BGJ786806:BGJ786807 BQF786806:BQF786807 CAB786806:CAB786807 CJX786806:CJX786807 CTT786806:CTT786807 DDP786806:DDP786807 DNL786806:DNL786807 DXH786806:DXH786807 EHD786806:EHD786807 EQZ786806:EQZ786807 FAV786806:FAV786807 FKR786806:FKR786807 FUN786806:FUN786807 GEJ786806:GEJ786807 GOF786806:GOF786807 GYB786806:GYB786807 HHX786806:HHX786807 HRT786806:HRT786807 IBP786806:IBP786807 ILL786806:ILL786807 IVH786806:IVH786807 JFD786806:JFD786807 JOZ786806:JOZ786807 JYV786806:JYV786807 KIR786806:KIR786807 KSN786806:KSN786807 LCJ786806:LCJ786807 LMF786806:LMF786807 LWB786806:LWB786807 MFX786806:MFX786807 MPT786806:MPT786807 MZP786806:MZP786807 NJL786806:NJL786807 NTH786806:NTH786807 ODD786806:ODD786807 OMZ786806:OMZ786807 OWV786806:OWV786807 PGR786806:PGR786807 PQN786806:PQN786807 QAJ786806:QAJ786807 QKF786806:QKF786807 QUB786806:QUB786807 RDX786806:RDX786807 RNT786806:RNT786807 RXP786806:RXP786807 SHL786806:SHL786807 SRH786806:SRH786807 TBD786806:TBD786807 TKZ786806:TKZ786807 TUV786806:TUV786807 UER786806:UER786807 UON786806:UON786807 UYJ786806:UYJ786807 VIF786806:VIF786807 VSB786806:VSB786807 WBX786806:WBX786807 WLT786806:WLT786807 WVP786806:WVP786807 JD852342:JD852343 SZ852342:SZ852343 ACV852342:ACV852343 AMR852342:AMR852343 AWN852342:AWN852343 BGJ852342:BGJ852343 BQF852342:BQF852343 CAB852342:CAB852343 CJX852342:CJX852343 CTT852342:CTT852343 DDP852342:DDP852343 DNL852342:DNL852343 DXH852342:DXH852343 EHD852342:EHD852343 EQZ852342:EQZ852343 FAV852342:FAV852343 FKR852342:FKR852343 FUN852342:FUN852343 GEJ852342:GEJ852343 GOF852342:GOF852343 GYB852342:GYB852343 HHX852342:HHX852343 HRT852342:HRT852343 IBP852342:IBP852343 ILL852342:ILL852343 IVH852342:IVH852343 JFD852342:JFD852343 JOZ852342:JOZ852343 JYV852342:JYV852343 KIR852342:KIR852343 KSN852342:KSN852343 LCJ852342:LCJ852343 LMF852342:LMF852343 LWB852342:LWB852343 MFX852342:MFX852343 MPT852342:MPT852343 MZP852342:MZP852343 NJL852342:NJL852343 NTH852342:NTH852343 ODD852342:ODD852343 OMZ852342:OMZ852343 OWV852342:OWV852343 PGR852342:PGR852343 PQN852342:PQN852343 QAJ852342:QAJ852343 QKF852342:QKF852343 QUB852342:QUB852343 RDX852342:RDX852343 RNT852342:RNT852343 RXP852342:RXP852343 SHL852342:SHL852343 SRH852342:SRH852343 TBD852342:TBD852343 TKZ852342:TKZ852343 TUV852342:TUV852343 UER852342:UER852343 UON852342:UON852343 UYJ852342:UYJ852343 VIF852342:VIF852343 VSB852342:VSB852343 WBX852342:WBX852343 WLT852342:WLT852343 WVP852342:WVP852343 JD917878:JD917879 SZ917878:SZ917879 ACV917878:ACV917879 AMR917878:AMR917879 AWN917878:AWN917879 BGJ917878:BGJ917879 BQF917878:BQF917879 CAB917878:CAB917879 CJX917878:CJX917879 CTT917878:CTT917879 DDP917878:DDP917879 DNL917878:DNL917879 DXH917878:DXH917879 EHD917878:EHD917879 EQZ917878:EQZ917879 FAV917878:FAV917879 FKR917878:FKR917879 FUN917878:FUN917879 GEJ917878:GEJ917879 GOF917878:GOF917879 GYB917878:GYB917879 HHX917878:HHX917879 HRT917878:HRT917879 IBP917878:IBP917879 ILL917878:ILL917879 IVH917878:IVH917879 JFD917878:JFD917879 JOZ917878:JOZ917879 JYV917878:JYV917879 KIR917878:KIR917879 KSN917878:KSN917879 LCJ917878:LCJ917879 LMF917878:LMF917879 LWB917878:LWB917879 MFX917878:MFX917879 MPT917878:MPT917879 MZP917878:MZP917879 NJL917878:NJL917879 NTH917878:NTH917879 ODD917878:ODD917879 OMZ917878:OMZ917879 OWV917878:OWV917879 PGR917878:PGR917879 PQN917878:PQN917879 QAJ917878:QAJ917879 QKF917878:QKF917879 QUB917878:QUB917879 RDX917878:RDX917879 RNT917878:RNT917879 RXP917878:RXP917879 SHL917878:SHL917879 SRH917878:SRH917879 TBD917878:TBD917879 TKZ917878:TKZ917879 TUV917878:TUV917879 UER917878:UER917879 UON917878:UON917879 UYJ917878:UYJ917879 VIF917878:VIF917879 VSB917878:VSB917879 WBX917878:WBX917879 WLT917878:WLT917879 WVP917878:WVP917879 JD983414:JD983415 SZ983414:SZ983415 ACV983414:ACV983415 AMR983414:AMR983415 AWN983414:AWN983415 BGJ983414:BGJ983415 BQF983414:BQF983415 CAB983414:CAB983415 CJX983414:CJX983415 CTT983414:CTT983415 DDP983414:DDP983415 DNL983414:DNL983415 DXH983414:DXH983415 EHD983414:EHD983415 EQZ983414:EQZ983415 FAV983414:FAV983415 FKR983414:FKR983415 FUN983414:FUN983415 GEJ983414:GEJ983415 GOF983414:GOF983415 GYB983414:GYB983415 HHX983414:HHX983415 HRT983414:HRT983415 IBP983414:IBP983415 ILL983414:ILL983415 IVH983414:IVH983415 JFD983414:JFD983415 JOZ983414:JOZ983415 JYV983414:JYV983415 KIR983414:KIR983415 KSN983414:KSN983415 LCJ983414:LCJ983415 LMF983414:LMF983415 LWB983414:LWB983415 MFX983414:MFX983415 MPT983414:MPT983415 MZP983414:MZP983415 NJL983414:NJL983415 NTH983414:NTH983415 ODD983414:ODD983415 OMZ983414:OMZ983415 OWV983414:OWV983415 PGR983414:PGR983415 PQN983414:PQN983415 QAJ983414:QAJ983415 QKF983414:QKF983415 QUB983414:QUB983415 RDX983414:RDX983415 RNT983414:RNT983415 RXP983414:RXP983415 SHL983414:SHL983415 SRH983414:SRH983415 TBD983414:TBD983415 TKZ983414:TKZ983415 TUV983414:TUV983415 UER983414:UER983415 UON983414:UON983415 UYJ983414:UYJ983415 VIF983414:VIF983415 VSB983414:VSB983415 WBX983414:WBX983415 WLT983414:WLT983415 WVP983414:WVP983415 JD65952:JD65953 SZ65952:SZ65953 ACV65952:ACV65953 AMR65952:AMR65953 AWN65952:AWN65953 BGJ65952:BGJ65953 BQF65952:BQF65953 CAB65952:CAB65953 CJX65952:CJX65953 CTT65952:CTT65953 DDP65952:DDP65953 DNL65952:DNL65953 DXH65952:DXH65953 EHD65952:EHD65953 EQZ65952:EQZ65953 FAV65952:FAV65953 FKR65952:FKR65953 FUN65952:FUN65953 GEJ65952:GEJ65953 GOF65952:GOF65953 GYB65952:GYB65953 HHX65952:HHX65953 HRT65952:HRT65953 IBP65952:IBP65953 ILL65952:ILL65953 IVH65952:IVH65953 JFD65952:JFD65953 JOZ65952:JOZ65953 JYV65952:JYV65953 KIR65952:KIR65953 KSN65952:KSN65953 LCJ65952:LCJ65953 LMF65952:LMF65953 LWB65952:LWB65953 MFX65952:MFX65953 MPT65952:MPT65953 MZP65952:MZP65953 NJL65952:NJL65953 NTH65952:NTH65953 ODD65952:ODD65953 OMZ65952:OMZ65953 OWV65952:OWV65953 PGR65952:PGR65953 PQN65952:PQN65953 QAJ65952:QAJ65953 QKF65952:QKF65953 QUB65952:QUB65953 RDX65952:RDX65953 RNT65952:RNT65953 RXP65952:RXP65953 SHL65952:SHL65953 SRH65952:SRH65953 TBD65952:TBD65953 TKZ65952:TKZ65953 TUV65952:TUV65953 UER65952:UER65953 UON65952:UON65953 UYJ65952:UYJ65953 VIF65952:VIF65953 VSB65952:VSB65953 WBX65952:WBX65953 WLT65952:WLT65953 WVP65952:WVP65953 JD131488:JD131489 SZ131488:SZ131489 ACV131488:ACV131489 AMR131488:AMR131489 AWN131488:AWN131489 BGJ131488:BGJ131489 BQF131488:BQF131489 CAB131488:CAB131489 CJX131488:CJX131489 CTT131488:CTT131489 DDP131488:DDP131489 DNL131488:DNL131489 DXH131488:DXH131489 EHD131488:EHD131489 EQZ131488:EQZ131489 FAV131488:FAV131489 FKR131488:FKR131489 FUN131488:FUN131489 GEJ131488:GEJ131489 GOF131488:GOF131489 GYB131488:GYB131489 HHX131488:HHX131489 HRT131488:HRT131489 IBP131488:IBP131489 ILL131488:ILL131489 IVH131488:IVH131489 JFD131488:JFD131489 JOZ131488:JOZ131489 JYV131488:JYV131489 KIR131488:KIR131489 KSN131488:KSN131489 LCJ131488:LCJ131489 LMF131488:LMF131489 LWB131488:LWB131489 MFX131488:MFX131489 MPT131488:MPT131489 MZP131488:MZP131489 NJL131488:NJL131489 NTH131488:NTH131489 ODD131488:ODD131489 OMZ131488:OMZ131489 OWV131488:OWV131489 PGR131488:PGR131489 PQN131488:PQN131489 QAJ131488:QAJ131489 QKF131488:QKF131489 QUB131488:QUB131489 RDX131488:RDX131489 RNT131488:RNT131489 RXP131488:RXP131489 SHL131488:SHL131489 SRH131488:SRH131489 TBD131488:TBD131489 TKZ131488:TKZ131489 TUV131488:TUV131489 UER131488:UER131489 UON131488:UON131489 UYJ131488:UYJ131489 VIF131488:VIF131489 VSB131488:VSB131489 WBX131488:WBX131489 WLT131488:WLT131489 WVP131488:WVP131489 JD197024:JD197025 SZ197024:SZ197025 ACV197024:ACV197025 AMR197024:AMR197025 AWN197024:AWN197025 BGJ197024:BGJ197025 BQF197024:BQF197025 CAB197024:CAB197025 CJX197024:CJX197025 CTT197024:CTT197025 DDP197024:DDP197025 DNL197024:DNL197025 DXH197024:DXH197025 EHD197024:EHD197025 EQZ197024:EQZ197025 FAV197024:FAV197025 FKR197024:FKR197025 FUN197024:FUN197025 GEJ197024:GEJ197025 GOF197024:GOF197025 GYB197024:GYB197025 HHX197024:HHX197025 HRT197024:HRT197025 IBP197024:IBP197025 ILL197024:ILL197025 IVH197024:IVH197025 JFD197024:JFD197025 JOZ197024:JOZ197025 JYV197024:JYV197025 KIR197024:KIR197025 KSN197024:KSN197025 LCJ197024:LCJ197025 LMF197024:LMF197025 LWB197024:LWB197025 MFX197024:MFX197025 MPT197024:MPT197025 MZP197024:MZP197025 NJL197024:NJL197025 NTH197024:NTH197025 ODD197024:ODD197025 OMZ197024:OMZ197025 OWV197024:OWV197025 PGR197024:PGR197025 PQN197024:PQN197025 QAJ197024:QAJ197025 QKF197024:QKF197025 QUB197024:QUB197025 RDX197024:RDX197025 RNT197024:RNT197025 RXP197024:RXP197025 SHL197024:SHL197025 SRH197024:SRH197025 TBD197024:TBD197025 TKZ197024:TKZ197025 TUV197024:TUV197025 UER197024:UER197025 UON197024:UON197025 UYJ197024:UYJ197025 VIF197024:VIF197025 VSB197024:VSB197025 WBX197024:WBX197025 WLT197024:WLT197025 WVP197024:WVP197025 JD262560:JD262561 SZ262560:SZ262561 ACV262560:ACV262561 AMR262560:AMR262561 AWN262560:AWN262561 BGJ262560:BGJ262561 BQF262560:BQF262561 CAB262560:CAB262561 CJX262560:CJX262561 CTT262560:CTT262561 DDP262560:DDP262561 DNL262560:DNL262561 DXH262560:DXH262561 EHD262560:EHD262561 EQZ262560:EQZ262561 FAV262560:FAV262561 FKR262560:FKR262561 FUN262560:FUN262561 GEJ262560:GEJ262561 GOF262560:GOF262561 GYB262560:GYB262561 HHX262560:HHX262561 HRT262560:HRT262561 IBP262560:IBP262561 ILL262560:ILL262561 IVH262560:IVH262561 JFD262560:JFD262561 JOZ262560:JOZ262561 JYV262560:JYV262561 KIR262560:KIR262561 KSN262560:KSN262561 LCJ262560:LCJ262561 LMF262560:LMF262561 LWB262560:LWB262561 MFX262560:MFX262561 MPT262560:MPT262561 MZP262560:MZP262561 NJL262560:NJL262561 NTH262560:NTH262561 ODD262560:ODD262561 OMZ262560:OMZ262561 OWV262560:OWV262561 PGR262560:PGR262561 PQN262560:PQN262561 QAJ262560:QAJ262561 QKF262560:QKF262561 QUB262560:QUB262561 RDX262560:RDX262561 RNT262560:RNT262561 RXP262560:RXP262561 SHL262560:SHL262561 SRH262560:SRH262561 TBD262560:TBD262561 TKZ262560:TKZ262561 TUV262560:TUV262561 UER262560:UER262561 UON262560:UON262561 UYJ262560:UYJ262561 VIF262560:VIF262561 VSB262560:VSB262561 WBX262560:WBX262561 WLT262560:WLT262561 WVP262560:WVP262561 JD328096:JD328097 SZ328096:SZ328097 ACV328096:ACV328097 AMR328096:AMR328097 AWN328096:AWN328097 BGJ328096:BGJ328097 BQF328096:BQF328097 CAB328096:CAB328097 CJX328096:CJX328097 CTT328096:CTT328097 DDP328096:DDP328097 DNL328096:DNL328097 DXH328096:DXH328097 EHD328096:EHD328097 EQZ328096:EQZ328097 FAV328096:FAV328097 FKR328096:FKR328097 FUN328096:FUN328097 GEJ328096:GEJ328097 GOF328096:GOF328097 GYB328096:GYB328097 HHX328096:HHX328097 HRT328096:HRT328097 IBP328096:IBP328097 ILL328096:ILL328097 IVH328096:IVH328097 JFD328096:JFD328097 JOZ328096:JOZ328097 JYV328096:JYV328097 KIR328096:KIR328097 KSN328096:KSN328097 LCJ328096:LCJ328097 LMF328096:LMF328097 LWB328096:LWB328097 MFX328096:MFX328097 MPT328096:MPT328097 MZP328096:MZP328097 NJL328096:NJL328097 NTH328096:NTH328097 ODD328096:ODD328097 OMZ328096:OMZ328097 OWV328096:OWV328097 PGR328096:PGR328097 PQN328096:PQN328097 QAJ328096:QAJ328097 QKF328096:QKF328097 QUB328096:QUB328097 RDX328096:RDX328097 RNT328096:RNT328097 RXP328096:RXP328097 SHL328096:SHL328097 SRH328096:SRH328097 TBD328096:TBD328097 TKZ328096:TKZ328097 TUV328096:TUV328097 UER328096:UER328097 UON328096:UON328097 UYJ328096:UYJ328097 VIF328096:VIF328097 VSB328096:VSB328097 WBX328096:WBX328097 WLT328096:WLT328097 WVP328096:WVP328097 JD393632:JD393633 SZ393632:SZ393633 ACV393632:ACV393633 AMR393632:AMR393633 AWN393632:AWN393633 BGJ393632:BGJ393633 BQF393632:BQF393633 CAB393632:CAB393633 CJX393632:CJX393633 CTT393632:CTT393633 DDP393632:DDP393633 DNL393632:DNL393633 DXH393632:DXH393633 EHD393632:EHD393633 EQZ393632:EQZ393633 FAV393632:FAV393633 FKR393632:FKR393633 FUN393632:FUN393633 GEJ393632:GEJ393633 GOF393632:GOF393633 GYB393632:GYB393633 HHX393632:HHX393633 HRT393632:HRT393633 IBP393632:IBP393633 ILL393632:ILL393633 IVH393632:IVH393633 JFD393632:JFD393633 JOZ393632:JOZ393633 JYV393632:JYV393633 KIR393632:KIR393633 KSN393632:KSN393633 LCJ393632:LCJ393633 LMF393632:LMF393633 LWB393632:LWB393633 MFX393632:MFX393633 MPT393632:MPT393633 MZP393632:MZP393633 NJL393632:NJL393633 NTH393632:NTH393633 ODD393632:ODD393633 OMZ393632:OMZ393633 OWV393632:OWV393633 PGR393632:PGR393633 PQN393632:PQN393633 QAJ393632:QAJ393633 QKF393632:QKF393633 QUB393632:QUB393633 RDX393632:RDX393633 RNT393632:RNT393633 RXP393632:RXP393633 SHL393632:SHL393633 SRH393632:SRH393633 TBD393632:TBD393633 TKZ393632:TKZ393633 TUV393632:TUV393633 UER393632:UER393633 UON393632:UON393633 UYJ393632:UYJ393633 VIF393632:VIF393633 VSB393632:VSB393633 WBX393632:WBX393633 WLT393632:WLT393633 WVP393632:WVP393633 JD459168:JD459169 SZ459168:SZ459169 ACV459168:ACV459169 AMR459168:AMR459169 AWN459168:AWN459169 BGJ459168:BGJ459169 BQF459168:BQF459169 CAB459168:CAB459169 CJX459168:CJX459169 CTT459168:CTT459169 DDP459168:DDP459169 DNL459168:DNL459169 DXH459168:DXH459169 EHD459168:EHD459169 EQZ459168:EQZ459169 FAV459168:FAV459169 FKR459168:FKR459169 FUN459168:FUN459169 GEJ459168:GEJ459169 GOF459168:GOF459169 GYB459168:GYB459169 HHX459168:HHX459169 HRT459168:HRT459169 IBP459168:IBP459169 ILL459168:ILL459169 IVH459168:IVH459169 JFD459168:JFD459169 JOZ459168:JOZ459169 JYV459168:JYV459169 KIR459168:KIR459169 KSN459168:KSN459169 LCJ459168:LCJ459169 LMF459168:LMF459169 LWB459168:LWB459169 MFX459168:MFX459169 MPT459168:MPT459169 MZP459168:MZP459169 NJL459168:NJL459169 NTH459168:NTH459169 ODD459168:ODD459169 OMZ459168:OMZ459169 OWV459168:OWV459169 PGR459168:PGR459169 PQN459168:PQN459169 QAJ459168:QAJ459169 QKF459168:QKF459169 QUB459168:QUB459169 RDX459168:RDX459169 RNT459168:RNT459169 RXP459168:RXP459169 SHL459168:SHL459169 SRH459168:SRH459169 TBD459168:TBD459169 TKZ459168:TKZ459169 TUV459168:TUV459169 UER459168:UER459169 UON459168:UON459169 UYJ459168:UYJ459169 VIF459168:VIF459169 VSB459168:VSB459169 WBX459168:WBX459169 WLT459168:WLT459169 WVP459168:WVP459169 JD524704:JD524705 SZ524704:SZ524705 ACV524704:ACV524705 AMR524704:AMR524705 AWN524704:AWN524705 BGJ524704:BGJ524705 BQF524704:BQF524705 CAB524704:CAB524705 CJX524704:CJX524705 CTT524704:CTT524705 DDP524704:DDP524705 DNL524704:DNL524705 DXH524704:DXH524705 EHD524704:EHD524705 EQZ524704:EQZ524705 FAV524704:FAV524705 FKR524704:FKR524705 FUN524704:FUN524705 GEJ524704:GEJ524705 GOF524704:GOF524705 GYB524704:GYB524705 HHX524704:HHX524705 HRT524704:HRT524705 IBP524704:IBP524705 ILL524704:ILL524705 IVH524704:IVH524705 JFD524704:JFD524705 JOZ524704:JOZ524705 JYV524704:JYV524705 KIR524704:KIR524705 KSN524704:KSN524705 LCJ524704:LCJ524705 LMF524704:LMF524705 LWB524704:LWB524705 MFX524704:MFX524705 MPT524704:MPT524705 MZP524704:MZP524705 NJL524704:NJL524705 NTH524704:NTH524705 ODD524704:ODD524705 OMZ524704:OMZ524705 OWV524704:OWV524705 PGR524704:PGR524705 PQN524704:PQN524705 QAJ524704:QAJ524705 QKF524704:QKF524705 QUB524704:QUB524705 RDX524704:RDX524705 RNT524704:RNT524705 RXP524704:RXP524705 SHL524704:SHL524705 SRH524704:SRH524705 TBD524704:TBD524705 TKZ524704:TKZ524705 TUV524704:TUV524705 UER524704:UER524705 UON524704:UON524705 UYJ524704:UYJ524705 VIF524704:VIF524705 VSB524704:VSB524705 WBX524704:WBX524705 WLT524704:WLT524705 WVP524704:WVP524705 JD590240:JD590241 SZ590240:SZ590241 ACV590240:ACV590241 AMR590240:AMR590241 AWN590240:AWN590241 BGJ590240:BGJ590241 BQF590240:BQF590241 CAB590240:CAB590241 CJX590240:CJX590241 CTT590240:CTT590241 DDP590240:DDP590241 DNL590240:DNL590241 DXH590240:DXH590241 EHD590240:EHD590241 EQZ590240:EQZ590241 FAV590240:FAV590241 FKR590240:FKR590241 FUN590240:FUN590241 GEJ590240:GEJ590241 GOF590240:GOF590241 GYB590240:GYB590241 HHX590240:HHX590241 HRT590240:HRT590241 IBP590240:IBP590241 ILL590240:ILL590241 IVH590240:IVH590241 JFD590240:JFD590241 JOZ590240:JOZ590241 JYV590240:JYV590241 KIR590240:KIR590241 KSN590240:KSN590241 LCJ590240:LCJ590241 LMF590240:LMF590241 LWB590240:LWB590241 MFX590240:MFX590241 MPT590240:MPT590241 MZP590240:MZP590241 NJL590240:NJL590241 NTH590240:NTH590241 ODD590240:ODD590241 OMZ590240:OMZ590241 OWV590240:OWV590241 PGR590240:PGR590241 PQN590240:PQN590241 QAJ590240:QAJ590241 QKF590240:QKF590241 QUB590240:QUB590241 RDX590240:RDX590241 RNT590240:RNT590241 RXP590240:RXP590241 SHL590240:SHL590241 SRH590240:SRH590241 TBD590240:TBD590241 TKZ590240:TKZ590241 TUV590240:TUV590241 UER590240:UER590241 UON590240:UON590241 UYJ590240:UYJ590241 VIF590240:VIF590241 VSB590240:VSB590241 WBX590240:WBX590241 WLT590240:WLT590241 WVP590240:WVP590241 JD655776:JD655777 SZ655776:SZ655777 ACV655776:ACV655777 AMR655776:AMR655777 AWN655776:AWN655777 BGJ655776:BGJ655777 BQF655776:BQF655777 CAB655776:CAB655777 CJX655776:CJX655777 CTT655776:CTT655777 DDP655776:DDP655777 DNL655776:DNL655777 DXH655776:DXH655777 EHD655776:EHD655777 EQZ655776:EQZ655777 FAV655776:FAV655777 FKR655776:FKR655777 FUN655776:FUN655777 GEJ655776:GEJ655777 GOF655776:GOF655777 GYB655776:GYB655777 HHX655776:HHX655777 HRT655776:HRT655777 IBP655776:IBP655777 ILL655776:ILL655777 IVH655776:IVH655777 JFD655776:JFD655777 JOZ655776:JOZ655777 JYV655776:JYV655777 KIR655776:KIR655777 KSN655776:KSN655777 LCJ655776:LCJ655777 LMF655776:LMF655777 LWB655776:LWB655777 MFX655776:MFX655777 MPT655776:MPT655777 MZP655776:MZP655777 NJL655776:NJL655777 NTH655776:NTH655777 ODD655776:ODD655777 OMZ655776:OMZ655777 OWV655776:OWV655777 PGR655776:PGR655777 PQN655776:PQN655777 QAJ655776:QAJ655777 QKF655776:QKF655777 QUB655776:QUB655777 RDX655776:RDX655777 RNT655776:RNT655777 RXP655776:RXP655777 SHL655776:SHL655777 SRH655776:SRH655777 TBD655776:TBD655777 TKZ655776:TKZ655777 TUV655776:TUV655777 UER655776:UER655777 UON655776:UON655777 UYJ655776:UYJ655777 VIF655776:VIF655777 VSB655776:VSB655777 WBX655776:WBX655777 WLT655776:WLT655777 WVP655776:WVP655777 JD721312:JD721313 SZ721312:SZ721313 ACV721312:ACV721313 AMR721312:AMR721313 AWN721312:AWN721313 BGJ721312:BGJ721313 BQF721312:BQF721313 CAB721312:CAB721313 CJX721312:CJX721313 CTT721312:CTT721313 DDP721312:DDP721313 DNL721312:DNL721313 DXH721312:DXH721313 EHD721312:EHD721313 EQZ721312:EQZ721313 FAV721312:FAV721313 FKR721312:FKR721313 FUN721312:FUN721313 GEJ721312:GEJ721313 GOF721312:GOF721313 GYB721312:GYB721313 HHX721312:HHX721313 HRT721312:HRT721313 IBP721312:IBP721313 ILL721312:ILL721313 IVH721312:IVH721313 JFD721312:JFD721313 JOZ721312:JOZ721313 JYV721312:JYV721313 KIR721312:KIR721313 KSN721312:KSN721313 LCJ721312:LCJ721313 LMF721312:LMF721313 LWB721312:LWB721313 MFX721312:MFX721313 MPT721312:MPT721313 MZP721312:MZP721313 NJL721312:NJL721313 NTH721312:NTH721313 ODD721312:ODD721313 OMZ721312:OMZ721313 OWV721312:OWV721313 PGR721312:PGR721313 PQN721312:PQN721313 QAJ721312:QAJ721313 QKF721312:QKF721313 QUB721312:QUB721313 RDX721312:RDX721313 RNT721312:RNT721313 RXP721312:RXP721313 SHL721312:SHL721313 SRH721312:SRH721313 TBD721312:TBD721313 TKZ721312:TKZ721313 TUV721312:TUV721313 UER721312:UER721313 UON721312:UON721313 UYJ721312:UYJ721313 VIF721312:VIF721313 VSB721312:VSB721313 WBX721312:WBX721313 WLT721312:WLT721313 WVP721312:WVP721313 JD786848:JD786849 SZ786848:SZ786849 ACV786848:ACV786849 AMR786848:AMR786849 AWN786848:AWN786849 BGJ786848:BGJ786849 BQF786848:BQF786849 CAB786848:CAB786849 CJX786848:CJX786849 CTT786848:CTT786849 DDP786848:DDP786849 DNL786848:DNL786849 DXH786848:DXH786849 EHD786848:EHD786849 EQZ786848:EQZ786849 FAV786848:FAV786849 FKR786848:FKR786849 FUN786848:FUN786849 GEJ786848:GEJ786849 GOF786848:GOF786849 GYB786848:GYB786849 HHX786848:HHX786849 HRT786848:HRT786849 IBP786848:IBP786849 ILL786848:ILL786849 IVH786848:IVH786849 JFD786848:JFD786849 JOZ786848:JOZ786849 JYV786848:JYV786849 KIR786848:KIR786849 KSN786848:KSN786849 LCJ786848:LCJ786849 LMF786848:LMF786849 LWB786848:LWB786849 MFX786848:MFX786849 MPT786848:MPT786849 MZP786848:MZP786849 NJL786848:NJL786849 NTH786848:NTH786849 ODD786848:ODD786849 OMZ786848:OMZ786849 OWV786848:OWV786849 PGR786848:PGR786849 PQN786848:PQN786849 QAJ786848:QAJ786849 QKF786848:QKF786849 QUB786848:QUB786849 RDX786848:RDX786849 RNT786848:RNT786849 RXP786848:RXP786849 SHL786848:SHL786849 SRH786848:SRH786849 TBD786848:TBD786849 TKZ786848:TKZ786849 TUV786848:TUV786849 UER786848:UER786849 UON786848:UON786849 UYJ786848:UYJ786849 VIF786848:VIF786849 VSB786848:VSB786849 WBX786848:WBX786849 WLT786848:WLT786849 WVP786848:WVP786849 JD852384:JD852385 SZ852384:SZ852385 ACV852384:ACV852385 AMR852384:AMR852385 AWN852384:AWN852385 BGJ852384:BGJ852385 BQF852384:BQF852385 CAB852384:CAB852385 CJX852384:CJX852385 CTT852384:CTT852385 DDP852384:DDP852385 DNL852384:DNL852385 DXH852384:DXH852385 EHD852384:EHD852385 EQZ852384:EQZ852385 FAV852384:FAV852385 FKR852384:FKR852385 FUN852384:FUN852385 GEJ852384:GEJ852385 GOF852384:GOF852385 GYB852384:GYB852385 HHX852384:HHX852385 HRT852384:HRT852385 IBP852384:IBP852385 ILL852384:ILL852385 IVH852384:IVH852385 JFD852384:JFD852385 JOZ852384:JOZ852385 JYV852384:JYV852385 KIR852384:KIR852385 KSN852384:KSN852385 LCJ852384:LCJ852385 LMF852384:LMF852385 LWB852384:LWB852385 MFX852384:MFX852385 MPT852384:MPT852385 MZP852384:MZP852385 NJL852384:NJL852385 NTH852384:NTH852385 ODD852384:ODD852385 OMZ852384:OMZ852385 OWV852384:OWV852385 PGR852384:PGR852385 PQN852384:PQN852385 QAJ852384:QAJ852385 QKF852384:QKF852385 QUB852384:QUB852385 RDX852384:RDX852385 RNT852384:RNT852385 RXP852384:RXP852385 SHL852384:SHL852385 SRH852384:SRH852385 TBD852384:TBD852385 TKZ852384:TKZ852385 TUV852384:TUV852385 UER852384:UER852385 UON852384:UON852385 UYJ852384:UYJ852385 VIF852384:VIF852385 VSB852384:VSB852385 WBX852384:WBX852385 WLT852384:WLT852385 WVP852384:WVP852385 JD917920:JD917921 SZ917920:SZ917921 ACV917920:ACV917921 AMR917920:AMR917921 AWN917920:AWN917921 BGJ917920:BGJ917921 BQF917920:BQF917921 CAB917920:CAB917921 CJX917920:CJX917921 CTT917920:CTT917921 DDP917920:DDP917921 DNL917920:DNL917921 DXH917920:DXH917921 EHD917920:EHD917921 EQZ917920:EQZ917921 FAV917920:FAV917921 FKR917920:FKR917921 FUN917920:FUN917921 GEJ917920:GEJ917921 GOF917920:GOF917921 GYB917920:GYB917921 HHX917920:HHX917921 HRT917920:HRT917921 IBP917920:IBP917921 ILL917920:ILL917921 IVH917920:IVH917921 JFD917920:JFD917921 JOZ917920:JOZ917921 JYV917920:JYV917921 KIR917920:KIR917921 KSN917920:KSN917921 LCJ917920:LCJ917921 LMF917920:LMF917921 LWB917920:LWB917921 MFX917920:MFX917921 MPT917920:MPT917921 MZP917920:MZP917921 NJL917920:NJL917921 NTH917920:NTH917921 ODD917920:ODD917921 OMZ917920:OMZ917921 OWV917920:OWV917921 PGR917920:PGR917921 PQN917920:PQN917921 QAJ917920:QAJ917921 QKF917920:QKF917921 QUB917920:QUB917921 RDX917920:RDX917921 RNT917920:RNT917921 RXP917920:RXP917921 SHL917920:SHL917921 SRH917920:SRH917921 TBD917920:TBD917921 TKZ917920:TKZ917921 TUV917920:TUV917921 UER917920:UER917921 UON917920:UON917921 UYJ917920:UYJ917921 VIF917920:VIF917921 VSB917920:VSB917921 WBX917920:WBX917921 WLT917920:WLT917921 WVP917920:WVP917921 JD983456:JD983457 SZ983456:SZ983457 ACV983456:ACV983457 AMR983456:AMR983457 AWN983456:AWN983457 BGJ983456:BGJ983457 BQF983456:BQF983457 CAB983456:CAB983457 CJX983456:CJX983457 CTT983456:CTT983457 DDP983456:DDP983457 DNL983456:DNL983457 DXH983456:DXH983457 EHD983456:EHD983457 EQZ983456:EQZ983457 FAV983456:FAV983457 FKR983456:FKR983457 FUN983456:FUN983457 GEJ983456:GEJ983457 GOF983456:GOF983457 GYB983456:GYB983457 HHX983456:HHX983457 HRT983456:HRT983457 IBP983456:IBP983457 ILL983456:ILL983457 IVH983456:IVH983457 JFD983456:JFD983457 JOZ983456:JOZ983457 JYV983456:JYV983457 KIR983456:KIR983457 KSN983456:KSN983457 LCJ983456:LCJ983457 LMF983456:LMF983457 LWB983456:LWB983457 MFX983456:MFX983457 MPT983456:MPT983457 MZP983456:MZP983457 NJL983456:NJL983457 NTH983456:NTH983457 ODD983456:ODD983457 OMZ983456:OMZ983457 OWV983456:OWV983457 PGR983456:PGR983457 PQN983456:PQN983457 QAJ983456:QAJ983457 QKF983456:QKF983457 QUB983456:QUB983457 RDX983456:RDX983457 RNT983456:RNT983457 RXP983456:RXP983457 SHL983456:SHL983457 SRH983456:SRH983457 TBD983456:TBD983457 TKZ983456:TKZ983457 TUV983456:TUV983457 UER983456:UER983457 UON983456:UON983457 UYJ983456:UYJ983457 VIF983456:VIF983457 VSB983456:VSB983457 WBX983456:WBX983457 WLT983456:WLT983457 WVP983456:WVP983457" xr:uid="{00000000-0002-0000-0C00-00000E000000}">
      <formula1>0</formula1>
    </dataValidation>
    <dataValidation type="decimal" operator="greaterThanOrEqual" allowBlank="1" showInputMessage="1" showErrorMessage="1" error="Valor debe ser mayor o igual que 0" promptTitle="Reclasificacion" prompt="Si no  va a reclasificar la partida a gasto por depreciacion a PPYE, registre el movimiento en esta celda." sqref="J65910:J65911 JF65910:JG65911 TB65910:TC65911 ACX65910:ACY65911 AMT65910:AMU65911 AWP65910:AWQ65911 BGL65910:BGM65911 BQH65910:BQI65911 CAD65910:CAE65911 CJZ65910:CKA65911 CTV65910:CTW65911 DDR65910:DDS65911 DNN65910:DNO65911 DXJ65910:DXK65911 EHF65910:EHG65911 ERB65910:ERC65911 FAX65910:FAY65911 FKT65910:FKU65911 FUP65910:FUQ65911 GEL65910:GEM65911 GOH65910:GOI65911 GYD65910:GYE65911 HHZ65910:HIA65911 HRV65910:HRW65911 IBR65910:IBS65911 ILN65910:ILO65911 IVJ65910:IVK65911 JFF65910:JFG65911 JPB65910:JPC65911 JYX65910:JYY65911 KIT65910:KIU65911 KSP65910:KSQ65911 LCL65910:LCM65911 LMH65910:LMI65911 LWD65910:LWE65911 MFZ65910:MGA65911 MPV65910:MPW65911 MZR65910:MZS65911 NJN65910:NJO65911 NTJ65910:NTK65911 ODF65910:ODG65911 ONB65910:ONC65911 OWX65910:OWY65911 PGT65910:PGU65911 PQP65910:PQQ65911 QAL65910:QAM65911 QKH65910:QKI65911 QUD65910:QUE65911 RDZ65910:REA65911 RNV65910:RNW65911 RXR65910:RXS65911 SHN65910:SHO65911 SRJ65910:SRK65911 TBF65910:TBG65911 TLB65910:TLC65911 TUX65910:TUY65911 UET65910:UEU65911 UOP65910:UOQ65911 UYL65910:UYM65911 VIH65910:VII65911 VSD65910:VSE65911 WBZ65910:WCA65911 WLV65910:WLW65911 WVR65910:WVS65911 J131446:J131447 JF131446:JG131447 TB131446:TC131447 ACX131446:ACY131447 AMT131446:AMU131447 AWP131446:AWQ131447 BGL131446:BGM131447 BQH131446:BQI131447 CAD131446:CAE131447 CJZ131446:CKA131447 CTV131446:CTW131447 DDR131446:DDS131447 DNN131446:DNO131447 DXJ131446:DXK131447 EHF131446:EHG131447 ERB131446:ERC131447 FAX131446:FAY131447 FKT131446:FKU131447 FUP131446:FUQ131447 GEL131446:GEM131447 GOH131446:GOI131447 GYD131446:GYE131447 HHZ131446:HIA131447 HRV131446:HRW131447 IBR131446:IBS131447 ILN131446:ILO131447 IVJ131446:IVK131447 JFF131446:JFG131447 JPB131446:JPC131447 JYX131446:JYY131447 KIT131446:KIU131447 KSP131446:KSQ131447 LCL131446:LCM131447 LMH131446:LMI131447 LWD131446:LWE131447 MFZ131446:MGA131447 MPV131446:MPW131447 MZR131446:MZS131447 NJN131446:NJO131447 NTJ131446:NTK131447 ODF131446:ODG131447 ONB131446:ONC131447 OWX131446:OWY131447 PGT131446:PGU131447 PQP131446:PQQ131447 QAL131446:QAM131447 QKH131446:QKI131447 QUD131446:QUE131447 RDZ131446:REA131447 RNV131446:RNW131447 RXR131446:RXS131447 SHN131446:SHO131447 SRJ131446:SRK131447 TBF131446:TBG131447 TLB131446:TLC131447 TUX131446:TUY131447 UET131446:UEU131447 UOP131446:UOQ131447 UYL131446:UYM131447 VIH131446:VII131447 VSD131446:VSE131447 WBZ131446:WCA131447 WLV131446:WLW131447 WVR131446:WVS131447 J196982:J196983 JF196982:JG196983 TB196982:TC196983 ACX196982:ACY196983 AMT196982:AMU196983 AWP196982:AWQ196983 BGL196982:BGM196983 BQH196982:BQI196983 CAD196982:CAE196983 CJZ196982:CKA196983 CTV196982:CTW196983 DDR196982:DDS196983 DNN196982:DNO196983 DXJ196982:DXK196983 EHF196982:EHG196983 ERB196982:ERC196983 FAX196982:FAY196983 FKT196982:FKU196983 FUP196982:FUQ196983 GEL196982:GEM196983 GOH196982:GOI196983 GYD196982:GYE196983 HHZ196982:HIA196983 HRV196982:HRW196983 IBR196982:IBS196983 ILN196982:ILO196983 IVJ196982:IVK196983 JFF196982:JFG196983 JPB196982:JPC196983 JYX196982:JYY196983 KIT196982:KIU196983 KSP196982:KSQ196983 LCL196982:LCM196983 LMH196982:LMI196983 LWD196982:LWE196983 MFZ196982:MGA196983 MPV196982:MPW196983 MZR196982:MZS196983 NJN196982:NJO196983 NTJ196982:NTK196983 ODF196982:ODG196983 ONB196982:ONC196983 OWX196982:OWY196983 PGT196982:PGU196983 PQP196982:PQQ196983 QAL196982:QAM196983 QKH196982:QKI196983 QUD196982:QUE196983 RDZ196982:REA196983 RNV196982:RNW196983 RXR196982:RXS196983 SHN196982:SHO196983 SRJ196982:SRK196983 TBF196982:TBG196983 TLB196982:TLC196983 TUX196982:TUY196983 UET196982:UEU196983 UOP196982:UOQ196983 UYL196982:UYM196983 VIH196982:VII196983 VSD196982:VSE196983 WBZ196982:WCA196983 WLV196982:WLW196983 WVR196982:WVS196983 J262518:J262519 JF262518:JG262519 TB262518:TC262519 ACX262518:ACY262519 AMT262518:AMU262519 AWP262518:AWQ262519 BGL262518:BGM262519 BQH262518:BQI262519 CAD262518:CAE262519 CJZ262518:CKA262519 CTV262518:CTW262519 DDR262518:DDS262519 DNN262518:DNO262519 DXJ262518:DXK262519 EHF262518:EHG262519 ERB262518:ERC262519 FAX262518:FAY262519 FKT262518:FKU262519 FUP262518:FUQ262519 GEL262518:GEM262519 GOH262518:GOI262519 GYD262518:GYE262519 HHZ262518:HIA262519 HRV262518:HRW262519 IBR262518:IBS262519 ILN262518:ILO262519 IVJ262518:IVK262519 JFF262518:JFG262519 JPB262518:JPC262519 JYX262518:JYY262519 KIT262518:KIU262519 KSP262518:KSQ262519 LCL262518:LCM262519 LMH262518:LMI262519 LWD262518:LWE262519 MFZ262518:MGA262519 MPV262518:MPW262519 MZR262518:MZS262519 NJN262518:NJO262519 NTJ262518:NTK262519 ODF262518:ODG262519 ONB262518:ONC262519 OWX262518:OWY262519 PGT262518:PGU262519 PQP262518:PQQ262519 QAL262518:QAM262519 QKH262518:QKI262519 QUD262518:QUE262519 RDZ262518:REA262519 RNV262518:RNW262519 RXR262518:RXS262519 SHN262518:SHO262519 SRJ262518:SRK262519 TBF262518:TBG262519 TLB262518:TLC262519 TUX262518:TUY262519 UET262518:UEU262519 UOP262518:UOQ262519 UYL262518:UYM262519 VIH262518:VII262519 VSD262518:VSE262519 WBZ262518:WCA262519 WLV262518:WLW262519 WVR262518:WVS262519 J328054:J328055 JF328054:JG328055 TB328054:TC328055 ACX328054:ACY328055 AMT328054:AMU328055 AWP328054:AWQ328055 BGL328054:BGM328055 BQH328054:BQI328055 CAD328054:CAE328055 CJZ328054:CKA328055 CTV328054:CTW328055 DDR328054:DDS328055 DNN328054:DNO328055 DXJ328054:DXK328055 EHF328054:EHG328055 ERB328054:ERC328055 FAX328054:FAY328055 FKT328054:FKU328055 FUP328054:FUQ328055 GEL328054:GEM328055 GOH328054:GOI328055 GYD328054:GYE328055 HHZ328054:HIA328055 HRV328054:HRW328055 IBR328054:IBS328055 ILN328054:ILO328055 IVJ328054:IVK328055 JFF328054:JFG328055 JPB328054:JPC328055 JYX328054:JYY328055 KIT328054:KIU328055 KSP328054:KSQ328055 LCL328054:LCM328055 LMH328054:LMI328055 LWD328054:LWE328055 MFZ328054:MGA328055 MPV328054:MPW328055 MZR328054:MZS328055 NJN328054:NJO328055 NTJ328054:NTK328055 ODF328054:ODG328055 ONB328054:ONC328055 OWX328054:OWY328055 PGT328054:PGU328055 PQP328054:PQQ328055 QAL328054:QAM328055 QKH328054:QKI328055 QUD328054:QUE328055 RDZ328054:REA328055 RNV328054:RNW328055 RXR328054:RXS328055 SHN328054:SHO328055 SRJ328054:SRK328055 TBF328054:TBG328055 TLB328054:TLC328055 TUX328054:TUY328055 UET328054:UEU328055 UOP328054:UOQ328055 UYL328054:UYM328055 VIH328054:VII328055 VSD328054:VSE328055 WBZ328054:WCA328055 WLV328054:WLW328055 WVR328054:WVS328055 J393590:J393591 JF393590:JG393591 TB393590:TC393591 ACX393590:ACY393591 AMT393590:AMU393591 AWP393590:AWQ393591 BGL393590:BGM393591 BQH393590:BQI393591 CAD393590:CAE393591 CJZ393590:CKA393591 CTV393590:CTW393591 DDR393590:DDS393591 DNN393590:DNO393591 DXJ393590:DXK393591 EHF393590:EHG393591 ERB393590:ERC393591 FAX393590:FAY393591 FKT393590:FKU393591 FUP393590:FUQ393591 GEL393590:GEM393591 GOH393590:GOI393591 GYD393590:GYE393591 HHZ393590:HIA393591 HRV393590:HRW393591 IBR393590:IBS393591 ILN393590:ILO393591 IVJ393590:IVK393591 JFF393590:JFG393591 JPB393590:JPC393591 JYX393590:JYY393591 KIT393590:KIU393591 KSP393590:KSQ393591 LCL393590:LCM393591 LMH393590:LMI393591 LWD393590:LWE393591 MFZ393590:MGA393591 MPV393590:MPW393591 MZR393590:MZS393591 NJN393590:NJO393591 NTJ393590:NTK393591 ODF393590:ODG393591 ONB393590:ONC393591 OWX393590:OWY393591 PGT393590:PGU393591 PQP393590:PQQ393591 QAL393590:QAM393591 QKH393590:QKI393591 QUD393590:QUE393591 RDZ393590:REA393591 RNV393590:RNW393591 RXR393590:RXS393591 SHN393590:SHO393591 SRJ393590:SRK393591 TBF393590:TBG393591 TLB393590:TLC393591 TUX393590:TUY393591 UET393590:UEU393591 UOP393590:UOQ393591 UYL393590:UYM393591 VIH393590:VII393591 VSD393590:VSE393591 WBZ393590:WCA393591 WLV393590:WLW393591 WVR393590:WVS393591 J459126:J459127 JF459126:JG459127 TB459126:TC459127 ACX459126:ACY459127 AMT459126:AMU459127 AWP459126:AWQ459127 BGL459126:BGM459127 BQH459126:BQI459127 CAD459126:CAE459127 CJZ459126:CKA459127 CTV459126:CTW459127 DDR459126:DDS459127 DNN459126:DNO459127 DXJ459126:DXK459127 EHF459126:EHG459127 ERB459126:ERC459127 FAX459126:FAY459127 FKT459126:FKU459127 FUP459126:FUQ459127 GEL459126:GEM459127 GOH459126:GOI459127 GYD459126:GYE459127 HHZ459126:HIA459127 HRV459126:HRW459127 IBR459126:IBS459127 ILN459126:ILO459127 IVJ459126:IVK459127 JFF459126:JFG459127 JPB459126:JPC459127 JYX459126:JYY459127 KIT459126:KIU459127 KSP459126:KSQ459127 LCL459126:LCM459127 LMH459126:LMI459127 LWD459126:LWE459127 MFZ459126:MGA459127 MPV459126:MPW459127 MZR459126:MZS459127 NJN459126:NJO459127 NTJ459126:NTK459127 ODF459126:ODG459127 ONB459126:ONC459127 OWX459126:OWY459127 PGT459126:PGU459127 PQP459126:PQQ459127 QAL459126:QAM459127 QKH459126:QKI459127 QUD459126:QUE459127 RDZ459126:REA459127 RNV459126:RNW459127 RXR459126:RXS459127 SHN459126:SHO459127 SRJ459126:SRK459127 TBF459126:TBG459127 TLB459126:TLC459127 TUX459126:TUY459127 UET459126:UEU459127 UOP459126:UOQ459127 UYL459126:UYM459127 VIH459126:VII459127 VSD459126:VSE459127 WBZ459126:WCA459127 WLV459126:WLW459127 WVR459126:WVS459127 J524662:J524663 JF524662:JG524663 TB524662:TC524663 ACX524662:ACY524663 AMT524662:AMU524663 AWP524662:AWQ524663 BGL524662:BGM524663 BQH524662:BQI524663 CAD524662:CAE524663 CJZ524662:CKA524663 CTV524662:CTW524663 DDR524662:DDS524663 DNN524662:DNO524663 DXJ524662:DXK524663 EHF524662:EHG524663 ERB524662:ERC524663 FAX524662:FAY524663 FKT524662:FKU524663 FUP524662:FUQ524663 GEL524662:GEM524663 GOH524662:GOI524663 GYD524662:GYE524663 HHZ524662:HIA524663 HRV524662:HRW524663 IBR524662:IBS524663 ILN524662:ILO524663 IVJ524662:IVK524663 JFF524662:JFG524663 JPB524662:JPC524663 JYX524662:JYY524663 KIT524662:KIU524663 KSP524662:KSQ524663 LCL524662:LCM524663 LMH524662:LMI524663 LWD524662:LWE524663 MFZ524662:MGA524663 MPV524662:MPW524663 MZR524662:MZS524663 NJN524662:NJO524663 NTJ524662:NTK524663 ODF524662:ODG524663 ONB524662:ONC524663 OWX524662:OWY524663 PGT524662:PGU524663 PQP524662:PQQ524663 QAL524662:QAM524663 QKH524662:QKI524663 QUD524662:QUE524663 RDZ524662:REA524663 RNV524662:RNW524663 RXR524662:RXS524663 SHN524662:SHO524663 SRJ524662:SRK524663 TBF524662:TBG524663 TLB524662:TLC524663 TUX524662:TUY524663 UET524662:UEU524663 UOP524662:UOQ524663 UYL524662:UYM524663 VIH524662:VII524663 VSD524662:VSE524663 WBZ524662:WCA524663 WLV524662:WLW524663 WVR524662:WVS524663 J590198:J590199 JF590198:JG590199 TB590198:TC590199 ACX590198:ACY590199 AMT590198:AMU590199 AWP590198:AWQ590199 BGL590198:BGM590199 BQH590198:BQI590199 CAD590198:CAE590199 CJZ590198:CKA590199 CTV590198:CTW590199 DDR590198:DDS590199 DNN590198:DNO590199 DXJ590198:DXK590199 EHF590198:EHG590199 ERB590198:ERC590199 FAX590198:FAY590199 FKT590198:FKU590199 FUP590198:FUQ590199 GEL590198:GEM590199 GOH590198:GOI590199 GYD590198:GYE590199 HHZ590198:HIA590199 HRV590198:HRW590199 IBR590198:IBS590199 ILN590198:ILO590199 IVJ590198:IVK590199 JFF590198:JFG590199 JPB590198:JPC590199 JYX590198:JYY590199 KIT590198:KIU590199 KSP590198:KSQ590199 LCL590198:LCM590199 LMH590198:LMI590199 LWD590198:LWE590199 MFZ590198:MGA590199 MPV590198:MPW590199 MZR590198:MZS590199 NJN590198:NJO590199 NTJ590198:NTK590199 ODF590198:ODG590199 ONB590198:ONC590199 OWX590198:OWY590199 PGT590198:PGU590199 PQP590198:PQQ590199 QAL590198:QAM590199 QKH590198:QKI590199 QUD590198:QUE590199 RDZ590198:REA590199 RNV590198:RNW590199 RXR590198:RXS590199 SHN590198:SHO590199 SRJ590198:SRK590199 TBF590198:TBG590199 TLB590198:TLC590199 TUX590198:TUY590199 UET590198:UEU590199 UOP590198:UOQ590199 UYL590198:UYM590199 VIH590198:VII590199 VSD590198:VSE590199 WBZ590198:WCA590199 WLV590198:WLW590199 WVR590198:WVS590199 J655734:J655735 JF655734:JG655735 TB655734:TC655735 ACX655734:ACY655735 AMT655734:AMU655735 AWP655734:AWQ655735 BGL655734:BGM655735 BQH655734:BQI655735 CAD655734:CAE655735 CJZ655734:CKA655735 CTV655734:CTW655735 DDR655734:DDS655735 DNN655734:DNO655735 DXJ655734:DXK655735 EHF655734:EHG655735 ERB655734:ERC655735 FAX655734:FAY655735 FKT655734:FKU655735 FUP655734:FUQ655735 GEL655734:GEM655735 GOH655734:GOI655735 GYD655734:GYE655735 HHZ655734:HIA655735 HRV655734:HRW655735 IBR655734:IBS655735 ILN655734:ILO655735 IVJ655734:IVK655735 JFF655734:JFG655735 JPB655734:JPC655735 JYX655734:JYY655735 KIT655734:KIU655735 KSP655734:KSQ655735 LCL655734:LCM655735 LMH655734:LMI655735 LWD655734:LWE655735 MFZ655734:MGA655735 MPV655734:MPW655735 MZR655734:MZS655735 NJN655734:NJO655735 NTJ655734:NTK655735 ODF655734:ODG655735 ONB655734:ONC655735 OWX655734:OWY655735 PGT655734:PGU655735 PQP655734:PQQ655735 QAL655734:QAM655735 QKH655734:QKI655735 QUD655734:QUE655735 RDZ655734:REA655735 RNV655734:RNW655735 RXR655734:RXS655735 SHN655734:SHO655735 SRJ655734:SRK655735 TBF655734:TBG655735 TLB655734:TLC655735 TUX655734:TUY655735 UET655734:UEU655735 UOP655734:UOQ655735 UYL655734:UYM655735 VIH655734:VII655735 VSD655734:VSE655735 WBZ655734:WCA655735 WLV655734:WLW655735 WVR655734:WVS655735 J721270:J721271 JF721270:JG721271 TB721270:TC721271 ACX721270:ACY721271 AMT721270:AMU721271 AWP721270:AWQ721271 BGL721270:BGM721271 BQH721270:BQI721271 CAD721270:CAE721271 CJZ721270:CKA721271 CTV721270:CTW721271 DDR721270:DDS721271 DNN721270:DNO721271 DXJ721270:DXK721271 EHF721270:EHG721271 ERB721270:ERC721271 FAX721270:FAY721271 FKT721270:FKU721271 FUP721270:FUQ721271 GEL721270:GEM721271 GOH721270:GOI721271 GYD721270:GYE721271 HHZ721270:HIA721271 HRV721270:HRW721271 IBR721270:IBS721271 ILN721270:ILO721271 IVJ721270:IVK721271 JFF721270:JFG721271 JPB721270:JPC721271 JYX721270:JYY721271 KIT721270:KIU721271 KSP721270:KSQ721271 LCL721270:LCM721271 LMH721270:LMI721271 LWD721270:LWE721271 MFZ721270:MGA721271 MPV721270:MPW721271 MZR721270:MZS721271 NJN721270:NJO721271 NTJ721270:NTK721271 ODF721270:ODG721271 ONB721270:ONC721271 OWX721270:OWY721271 PGT721270:PGU721271 PQP721270:PQQ721271 QAL721270:QAM721271 QKH721270:QKI721271 QUD721270:QUE721271 RDZ721270:REA721271 RNV721270:RNW721271 RXR721270:RXS721271 SHN721270:SHO721271 SRJ721270:SRK721271 TBF721270:TBG721271 TLB721270:TLC721271 TUX721270:TUY721271 UET721270:UEU721271 UOP721270:UOQ721271 UYL721270:UYM721271 VIH721270:VII721271 VSD721270:VSE721271 WBZ721270:WCA721271 WLV721270:WLW721271 WVR721270:WVS721271 J786806:J786807 JF786806:JG786807 TB786806:TC786807 ACX786806:ACY786807 AMT786806:AMU786807 AWP786806:AWQ786807 BGL786806:BGM786807 BQH786806:BQI786807 CAD786806:CAE786807 CJZ786806:CKA786807 CTV786806:CTW786807 DDR786806:DDS786807 DNN786806:DNO786807 DXJ786806:DXK786807 EHF786806:EHG786807 ERB786806:ERC786807 FAX786806:FAY786807 FKT786806:FKU786807 FUP786806:FUQ786807 GEL786806:GEM786807 GOH786806:GOI786807 GYD786806:GYE786807 HHZ786806:HIA786807 HRV786806:HRW786807 IBR786806:IBS786807 ILN786806:ILO786807 IVJ786806:IVK786807 JFF786806:JFG786807 JPB786806:JPC786807 JYX786806:JYY786807 KIT786806:KIU786807 KSP786806:KSQ786807 LCL786806:LCM786807 LMH786806:LMI786807 LWD786806:LWE786807 MFZ786806:MGA786807 MPV786806:MPW786807 MZR786806:MZS786807 NJN786806:NJO786807 NTJ786806:NTK786807 ODF786806:ODG786807 ONB786806:ONC786807 OWX786806:OWY786807 PGT786806:PGU786807 PQP786806:PQQ786807 QAL786806:QAM786807 QKH786806:QKI786807 QUD786806:QUE786807 RDZ786806:REA786807 RNV786806:RNW786807 RXR786806:RXS786807 SHN786806:SHO786807 SRJ786806:SRK786807 TBF786806:TBG786807 TLB786806:TLC786807 TUX786806:TUY786807 UET786806:UEU786807 UOP786806:UOQ786807 UYL786806:UYM786807 VIH786806:VII786807 VSD786806:VSE786807 WBZ786806:WCA786807 WLV786806:WLW786807 WVR786806:WVS786807 J852342:J852343 JF852342:JG852343 TB852342:TC852343 ACX852342:ACY852343 AMT852342:AMU852343 AWP852342:AWQ852343 BGL852342:BGM852343 BQH852342:BQI852343 CAD852342:CAE852343 CJZ852342:CKA852343 CTV852342:CTW852343 DDR852342:DDS852343 DNN852342:DNO852343 DXJ852342:DXK852343 EHF852342:EHG852343 ERB852342:ERC852343 FAX852342:FAY852343 FKT852342:FKU852343 FUP852342:FUQ852343 GEL852342:GEM852343 GOH852342:GOI852343 GYD852342:GYE852343 HHZ852342:HIA852343 HRV852342:HRW852343 IBR852342:IBS852343 ILN852342:ILO852343 IVJ852342:IVK852343 JFF852342:JFG852343 JPB852342:JPC852343 JYX852342:JYY852343 KIT852342:KIU852343 KSP852342:KSQ852343 LCL852342:LCM852343 LMH852342:LMI852343 LWD852342:LWE852343 MFZ852342:MGA852343 MPV852342:MPW852343 MZR852342:MZS852343 NJN852342:NJO852343 NTJ852342:NTK852343 ODF852342:ODG852343 ONB852342:ONC852343 OWX852342:OWY852343 PGT852342:PGU852343 PQP852342:PQQ852343 QAL852342:QAM852343 QKH852342:QKI852343 QUD852342:QUE852343 RDZ852342:REA852343 RNV852342:RNW852343 RXR852342:RXS852343 SHN852342:SHO852343 SRJ852342:SRK852343 TBF852342:TBG852343 TLB852342:TLC852343 TUX852342:TUY852343 UET852342:UEU852343 UOP852342:UOQ852343 UYL852342:UYM852343 VIH852342:VII852343 VSD852342:VSE852343 WBZ852342:WCA852343 WLV852342:WLW852343 WVR852342:WVS852343 J917878:J917879 JF917878:JG917879 TB917878:TC917879 ACX917878:ACY917879 AMT917878:AMU917879 AWP917878:AWQ917879 BGL917878:BGM917879 BQH917878:BQI917879 CAD917878:CAE917879 CJZ917878:CKA917879 CTV917878:CTW917879 DDR917878:DDS917879 DNN917878:DNO917879 DXJ917878:DXK917879 EHF917878:EHG917879 ERB917878:ERC917879 FAX917878:FAY917879 FKT917878:FKU917879 FUP917878:FUQ917879 GEL917878:GEM917879 GOH917878:GOI917879 GYD917878:GYE917879 HHZ917878:HIA917879 HRV917878:HRW917879 IBR917878:IBS917879 ILN917878:ILO917879 IVJ917878:IVK917879 JFF917878:JFG917879 JPB917878:JPC917879 JYX917878:JYY917879 KIT917878:KIU917879 KSP917878:KSQ917879 LCL917878:LCM917879 LMH917878:LMI917879 LWD917878:LWE917879 MFZ917878:MGA917879 MPV917878:MPW917879 MZR917878:MZS917879 NJN917878:NJO917879 NTJ917878:NTK917879 ODF917878:ODG917879 ONB917878:ONC917879 OWX917878:OWY917879 PGT917878:PGU917879 PQP917878:PQQ917879 QAL917878:QAM917879 QKH917878:QKI917879 QUD917878:QUE917879 RDZ917878:REA917879 RNV917878:RNW917879 RXR917878:RXS917879 SHN917878:SHO917879 SRJ917878:SRK917879 TBF917878:TBG917879 TLB917878:TLC917879 TUX917878:TUY917879 UET917878:UEU917879 UOP917878:UOQ917879 UYL917878:UYM917879 VIH917878:VII917879 VSD917878:VSE917879 WBZ917878:WCA917879 WLV917878:WLW917879 WVR917878:WVS917879 J983414:J983415 JF983414:JG983415 TB983414:TC983415 ACX983414:ACY983415 AMT983414:AMU983415 AWP983414:AWQ983415 BGL983414:BGM983415 BQH983414:BQI983415 CAD983414:CAE983415 CJZ983414:CKA983415 CTV983414:CTW983415 DDR983414:DDS983415 DNN983414:DNO983415 DXJ983414:DXK983415 EHF983414:EHG983415 ERB983414:ERC983415 FAX983414:FAY983415 FKT983414:FKU983415 FUP983414:FUQ983415 GEL983414:GEM983415 GOH983414:GOI983415 GYD983414:GYE983415 HHZ983414:HIA983415 HRV983414:HRW983415 IBR983414:IBS983415 ILN983414:ILO983415 IVJ983414:IVK983415 JFF983414:JFG983415 JPB983414:JPC983415 JYX983414:JYY983415 KIT983414:KIU983415 KSP983414:KSQ983415 LCL983414:LCM983415 LMH983414:LMI983415 LWD983414:LWE983415 MFZ983414:MGA983415 MPV983414:MPW983415 MZR983414:MZS983415 NJN983414:NJO983415 NTJ983414:NTK983415 ODF983414:ODG983415 ONB983414:ONC983415 OWX983414:OWY983415 PGT983414:PGU983415 PQP983414:PQQ983415 QAL983414:QAM983415 QKH983414:QKI983415 QUD983414:QUE983415 RDZ983414:REA983415 RNV983414:RNW983415 RXR983414:RXS983415 SHN983414:SHO983415 SRJ983414:SRK983415 TBF983414:TBG983415 TLB983414:TLC983415 TUX983414:TUY983415 UET983414:UEU983415 UOP983414:UOQ983415 UYL983414:UYM983415 VIH983414:VII983415 VSD983414:VSE983415 WBZ983414:WCA983415 WLV983414:WLW983415 WVR983414:WVS983415 J65952:J65953 JF65952:JG65953 TB65952:TC65953 ACX65952:ACY65953 AMT65952:AMU65953 AWP65952:AWQ65953 BGL65952:BGM65953 BQH65952:BQI65953 CAD65952:CAE65953 CJZ65952:CKA65953 CTV65952:CTW65953 DDR65952:DDS65953 DNN65952:DNO65953 DXJ65952:DXK65953 EHF65952:EHG65953 ERB65952:ERC65953 FAX65952:FAY65953 FKT65952:FKU65953 FUP65952:FUQ65953 GEL65952:GEM65953 GOH65952:GOI65953 GYD65952:GYE65953 HHZ65952:HIA65953 HRV65952:HRW65953 IBR65952:IBS65953 ILN65952:ILO65953 IVJ65952:IVK65953 JFF65952:JFG65953 JPB65952:JPC65953 JYX65952:JYY65953 KIT65952:KIU65953 KSP65952:KSQ65953 LCL65952:LCM65953 LMH65952:LMI65953 LWD65952:LWE65953 MFZ65952:MGA65953 MPV65952:MPW65953 MZR65952:MZS65953 NJN65952:NJO65953 NTJ65952:NTK65953 ODF65952:ODG65953 ONB65952:ONC65953 OWX65952:OWY65953 PGT65952:PGU65953 PQP65952:PQQ65953 QAL65952:QAM65953 QKH65952:QKI65953 QUD65952:QUE65953 RDZ65952:REA65953 RNV65952:RNW65953 RXR65952:RXS65953 SHN65952:SHO65953 SRJ65952:SRK65953 TBF65952:TBG65953 TLB65952:TLC65953 TUX65952:TUY65953 UET65952:UEU65953 UOP65952:UOQ65953 UYL65952:UYM65953 VIH65952:VII65953 VSD65952:VSE65953 WBZ65952:WCA65953 WLV65952:WLW65953 WVR65952:WVS65953 J131488:J131489 JF131488:JG131489 TB131488:TC131489 ACX131488:ACY131489 AMT131488:AMU131489 AWP131488:AWQ131489 BGL131488:BGM131489 BQH131488:BQI131489 CAD131488:CAE131489 CJZ131488:CKA131489 CTV131488:CTW131489 DDR131488:DDS131489 DNN131488:DNO131489 DXJ131488:DXK131489 EHF131488:EHG131489 ERB131488:ERC131489 FAX131488:FAY131489 FKT131488:FKU131489 FUP131488:FUQ131489 GEL131488:GEM131489 GOH131488:GOI131489 GYD131488:GYE131489 HHZ131488:HIA131489 HRV131488:HRW131489 IBR131488:IBS131489 ILN131488:ILO131489 IVJ131488:IVK131489 JFF131488:JFG131489 JPB131488:JPC131489 JYX131488:JYY131489 KIT131488:KIU131489 KSP131488:KSQ131489 LCL131488:LCM131489 LMH131488:LMI131489 LWD131488:LWE131489 MFZ131488:MGA131489 MPV131488:MPW131489 MZR131488:MZS131489 NJN131488:NJO131489 NTJ131488:NTK131489 ODF131488:ODG131489 ONB131488:ONC131489 OWX131488:OWY131489 PGT131488:PGU131489 PQP131488:PQQ131489 QAL131488:QAM131489 QKH131488:QKI131489 QUD131488:QUE131489 RDZ131488:REA131489 RNV131488:RNW131489 RXR131488:RXS131489 SHN131488:SHO131489 SRJ131488:SRK131489 TBF131488:TBG131489 TLB131488:TLC131489 TUX131488:TUY131489 UET131488:UEU131489 UOP131488:UOQ131489 UYL131488:UYM131489 VIH131488:VII131489 VSD131488:VSE131489 WBZ131488:WCA131489 WLV131488:WLW131489 WVR131488:WVS131489 J197024:J197025 JF197024:JG197025 TB197024:TC197025 ACX197024:ACY197025 AMT197024:AMU197025 AWP197024:AWQ197025 BGL197024:BGM197025 BQH197024:BQI197025 CAD197024:CAE197025 CJZ197024:CKA197025 CTV197024:CTW197025 DDR197024:DDS197025 DNN197024:DNO197025 DXJ197024:DXK197025 EHF197024:EHG197025 ERB197024:ERC197025 FAX197024:FAY197025 FKT197024:FKU197025 FUP197024:FUQ197025 GEL197024:GEM197025 GOH197024:GOI197025 GYD197024:GYE197025 HHZ197024:HIA197025 HRV197024:HRW197025 IBR197024:IBS197025 ILN197024:ILO197025 IVJ197024:IVK197025 JFF197024:JFG197025 JPB197024:JPC197025 JYX197024:JYY197025 KIT197024:KIU197025 KSP197024:KSQ197025 LCL197024:LCM197025 LMH197024:LMI197025 LWD197024:LWE197025 MFZ197024:MGA197025 MPV197024:MPW197025 MZR197024:MZS197025 NJN197024:NJO197025 NTJ197024:NTK197025 ODF197024:ODG197025 ONB197024:ONC197025 OWX197024:OWY197025 PGT197024:PGU197025 PQP197024:PQQ197025 QAL197024:QAM197025 QKH197024:QKI197025 QUD197024:QUE197025 RDZ197024:REA197025 RNV197024:RNW197025 RXR197024:RXS197025 SHN197024:SHO197025 SRJ197024:SRK197025 TBF197024:TBG197025 TLB197024:TLC197025 TUX197024:TUY197025 UET197024:UEU197025 UOP197024:UOQ197025 UYL197024:UYM197025 VIH197024:VII197025 VSD197024:VSE197025 WBZ197024:WCA197025 WLV197024:WLW197025 WVR197024:WVS197025 J262560:J262561 JF262560:JG262561 TB262560:TC262561 ACX262560:ACY262561 AMT262560:AMU262561 AWP262560:AWQ262561 BGL262560:BGM262561 BQH262560:BQI262561 CAD262560:CAE262561 CJZ262560:CKA262561 CTV262560:CTW262561 DDR262560:DDS262561 DNN262560:DNO262561 DXJ262560:DXK262561 EHF262560:EHG262561 ERB262560:ERC262561 FAX262560:FAY262561 FKT262560:FKU262561 FUP262560:FUQ262561 GEL262560:GEM262561 GOH262560:GOI262561 GYD262560:GYE262561 HHZ262560:HIA262561 HRV262560:HRW262561 IBR262560:IBS262561 ILN262560:ILO262561 IVJ262560:IVK262561 JFF262560:JFG262561 JPB262560:JPC262561 JYX262560:JYY262561 KIT262560:KIU262561 KSP262560:KSQ262561 LCL262560:LCM262561 LMH262560:LMI262561 LWD262560:LWE262561 MFZ262560:MGA262561 MPV262560:MPW262561 MZR262560:MZS262561 NJN262560:NJO262561 NTJ262560:NTK262561 ODF262560:ODG262561 ONB262560:ONC262561 OWX262560:OWY262561 PGT262560:PGU262561 PQP262560:PQQ262561 QAL262560:QAM262561 QKH262560:QKI262561 QUD262560:QUE262561 RDZ262560:REA262561 RNV262560:RNW262561 RXR262560:RXS262561 SHN262560:SHO262561 SRJ262560:SRK262561 TBF262560:TBG262561 TLB262560:TLC262561 TUX262560:TUY262561 UET262560:UEU262561 UOP262560:UOQ262561 UYL262560:UYM262561 VIH262560:VII262561 VSD262560:VSE262561 WBZ262560:WCA262561 WLV262560:WLW262561 WVR262560:WVS262561 J328096:J328097 JF328096:JG328097 TB328096:TC328097 ACX328096:ACY328097 AMT328096:AMU328097 AWP328096:AWQ328097 BGL328096:BGM328097 BQH328096:BQI328097 CAD328096:CAE328097 CJZ328096:CKA328097 CTV328096:CTW328097 DDR328096:DDS328097 DNN328096:DNO328097 DXJ328096:DXK328097 EHF328096:EHG328097 ERB328096:ERC328097 FAX328096:FAY328097 FKT328096:FKU328097 FUP328096:FUQ328097 GEL328096:GEM328097 GOH328096:GOI328097 GYD328096:GYE328097 HHZ328096:HIA328097 HRV328096:HRW328097 IBR328096:IBS328097 ILN328096:ILO328097 IVJ328096:IVK328097 JFF328096:JFG328097 JPB328096:JPC328097 JYX328096:JYY328097 KIT328096:KIU328097 KSP328096:KSQ328097 LCL328096:LCM328097 LMH328096:LMI328097 LWD328096:LWE328097 MFZ328096:MGA328097 MPV328096:MPW328097 MZR328096:MZS328097 NJN328096:NJO328097 NTJ328096:NTK328097 ODF328096:ODG328097 ONB328096:ONC328097 OWX328096:OWY328097 PGT328096:PGU328097 PQP328096:PQQ328097 QAL328096:QAM328097 QKH328096:QKI328097 QUD328096:QUE328097 RDZ328096:REA328097 RNV328096:RNW328097 RXR328096:RXS328097 SHN328096:SHO328097 SRJ328096:SRK328097 TBF328096:TBG328097 TLB328096:TLC328097 TUX328096:TUY328097 UET328096:UEU328097 UOP328096:UOQ328097 UYL328096:UYM328097 VIH328096:VII328097 VSD328096:VSE328097 WBZ328096:WCA328097 WLV328096:WLW328097 WVR328096:WVS328097 J393632:J393633 JF393632:JG393633 TB393632:TC393633 ACX393632:ACY393633 AMT393632:AMU393633 AWP393632:AWQ393633 BGL393632:BGM393633 BQH393632:BQI393633 CAD393632:CAE393633 CJZ393632:CKA393633 CTV393632:CTW393633 DDR393632:DDS393633 DNN393632:DNO393633 DXJ393632:DXK393633 EHF393632:EHG393633 ERB393632:ERC393633 FAX393632:FAY393633 FKT393632:FKU393633 FUP393632:FUQ393633 GEL393632:GEM393633 GOH393632:GOI393633 GYD393632:GYE393633 HHZ393632:HIA393633 HRV393632:HRW393633 IBR393632:IBS393633 ILN393632:ILO393633 IVJ393632:IVK393633 JFF393632:JFG393633 JPB393632:JPC393633 JYX393632:JYY393633 KIT393632:KIU393633 KSP393632:KSQ393633 LCL393632:LCM393633 LMH393632:LMI393633 LWD393632:LWE393633 MFZ393632:MGA393633 MPV393632:MPW393633 MZR393632:MZS393633 NJN393632:NJO393633 NTJ393632:NTK393633 ODF393632:ODG393633 ONB393632:ONC393633 OWX393632:OWY393633 PGT393632:PGU393633 PQP393632:PQQ393633 QAL393632:QAM393633 QKH393632:QKI393633 QUD393632:QUE393633 RDZ393632:REA393633 RNV393632:RNW393633 RXR393632:RXS393633 SHN393632:SHO393633 SRJ393632:SRK393633 TBF393632:TBG393633 TLB393632:TLC393633 TUX393632:TUY393633 UET393632:UEU393633 UOP393632:UOQ393633 UYL393632:UYM393633 VIH393632:VII393633 VSD393632:VSE393633 WBZ393632:WCA393633 WLV393632:WLW393633 WVR393632:WVS393633 J459168:J459169 JF459168:JG459169 TB459168:TC459169 ACX459168:ACY459169 AMT459168:AMU459169 AWP459168:AWQ459169 BGL459168:BGM459169 BQH459168:BQI459169 CAD459168:CAE459169 CJZ459168:CKA459169 CTV459168:CTW459169 DDR459168:DDS459169 DNN459168:DNO459169 DXJ459168:DXK459169 EHF459168:EHG459169 ERB459168:ERC459169 FAX459168:FAY459169 FKT459168:FKU459169 FUP459168:FUQ459169 GEL459168:GEM459169 GOH459168:GOI459169 GYD459168:GYE459169 HHZ459168:HIA459169 HRV459168:HRW459169 IBR459168:IBS459169 ILN459168:ILO459169 IVJ459168:IVK459169 JFF459168:JFG459169 JPB459168:JPC459169 JYX459168:JYY459169 KIT459168:KIU459169 KSP459168:KSQ459169 LCL459168:LCM459169 LMH459168:LMI459169 LWD459168:LWE459169 MFZ459168:MGA459169 MPV459168:MPW459169 MZR459168:MZS459169 NJN459168:NJO459169 NTJ459168:NTK459169 ODF459168:ODG459169 ONB459168:ONC459169 OWX459168:OWY459169 PGT459168:PGU459169 PQP459168:PQQ459169 QAL459168:QAM459169 QKH459168:QKI459169 QUD459168:QUE459169 RDZ459168:REA459169 RNV459168:RNW459169 RXR459168:RXS459169 SHN459168:SHO459169 SRJ459168:SRK459169 TBF459168:TBG459169 TLB459168:TLC459169 TUX459168:TUY459169 UET459168:UEU459169 UOP459168:UOQ459169 UYL459168:UYM459169 VIH459168:VII459169 VSD459168:VSE459169 WBZ459168:WCA459169 WLV459168:WLW459169 WVR459168:WVS459169 J524704:J524705 JF524704:JG524705 TB524704:TC524705 ACX524704:ACY524705 AMT524704:AMU524705 AWP524704:AWQ524705 BGL524704:BGM524705 BQH524704:BQI524705 CAD524704:CAE524705 CJZ524704:CKA524705 CTV524704:CTW524705 DDR524704:DDS524705 DNN524704:DNO524705 DXJ524704:DXK524705 EHF524704:EHG524705 ERB524704:ERC524705 FAX524704:FAY524705 FKT524704:FKU524705 FUP524704:FUQ524705 GEL524704:GEM524705 GOH524704:GOI524705 GYD524704:GYE524705 HHZ524704:HIA524705 HRV524704:HRW524705 IBR524704:IBS524705 ILN524704:ILO524705 IVJ524704:IVK524705 JFF524704:JFG524705 JPB524704:JPC524705 JYX524704:JYY524705 KIT524704:KIU524705 KSP524704:KSQ524705 LCL524704:LCM524705 LMH524704:LMI524705 LWD524704:LWE524705 MFZ524704:MGA524705 MPV524704:MPW524705 MZR524704:MZS524705 NJN524704:NJO524705 NTJ524704:NTK524705 ODF524704:ODG524705 ONB524704:ONC524705 OWX524704:OWY524705 PGT524704:PGU524705 PQP524704:PQQ524705 QAL524704:QAM524705 QKH524704:QKI524705 QUD524704:QUE524705 RDZ524704:REA524705 RNV524704:RNW524705 RXR524704:RXS524705 SHN524704:SHO524705 SRJ524704:SRK524705 TBF524704:TBG524705 TLB524704:TLC524705 TUX524704:TUY524705 UET524704:UEU524705 UOP524704:UOQ524705 UYL524704:UYM524705 VIH524704:VII524705 VSD524704:VSE524705 WBZ524704:WCA524705 WLV524704:WLW524705 WVR524704:WVS524705 J590240:J590241 JF590240:JG590241 TB590240:TC590241 ACX590240:ACY590241 AMT590240:AMU590241 AWP590240:AWQ590241 BGL590240:BGM590241 BQH590240:BQI590241 CAD590240:CAE590241 CJZ590240:CKA590241 CTV590240:CTW590241 DDR590240:DDS590241 DNN590240:DNO590241 DXJ590240:DXK590241 EHF590240:EHG590241 ERB590240:ERC590241 FAX590240:FAY590241 FKT590240:FKU590241 FUP590240:FUQ590241 GEL590240:GEM590241 GOH590240:GOI590241 GYD590240:GYE590241 HHZ590240:HIA590241 HRV590240:HRW590241 IBR590240:IBS590241 ILN590240:ILO590241 IVJ590240:IVK590241 JFF590240:JFG590241 JPB590240:JPC590241 JYX590240:JYY590241 KIT590240:KIU590241 KSP590240:KSQ590241 LCL590240:LCM590241 LMH590240:LMI590241 LWD590240:LWE590241 MFZ590240:MGA590241 MPV590240:MPW590241 MZR590240:MZS590241 NJN590240:NJO590241 NTJ590240:NTK590241 ODF590240:ODG590241 ONB590240:ONC590241 OWX590240:OWY590241 PGT590240:PGU590241 PQP590240:PQQ590241 QAL590240:QAM590241 QKH590240:QKI590241 QUD590240:QUE590241 RDZ590240:REA590241 RNV590240:RNW590241 RXR590240:RXS590241 SHN590240:SHO590241 SRJ590240:SRK590241 TBF590240:TBG590241 TLB590240:TLC590241 TUX590240:TUY590241 UET590240:UEU590241 UOP590240:UOQ590241 UYL590240:UYM590241 VIH590240:VII590241 VSD590240:VSE590241 WBZ590240:WCA590241 WLV590240:WLW590241 WVR590240:WVS590241 J655776:J655777 JF655776:JG655777 TB655776:TC655777 ACX655776:ACY655777 AMT655776:AMU655777 AWP655776:AWQ655777 BGL655776:BGM655777 BQH655776:BQI655777 CAD655776:CAE655777 CJZ655776:CKA655777 CTV655776:CTW655777 DDR655776:DDS655777 DNN655776:DNO655777 DXJ655776:DXK655777 EHF655776:EHG655777 ERB655776:ERC655777 FAX655776:FAY655777 FKT655776:FKU655777 FUP655776:FUQ655777 GEL655776:GEM655777 GOH655776:GOI655777 GYD655776:GYE655777 HHZ655776:HIA655777 HRV655776:HRW655777 IBR655776:IBS655777 ILN655776:ILO655777 IVJ655776:IVK655777 JFF655776:JFG655777 JPB655776:JPC655777 JYX655776:JYY655777 KIT655776:KIU655777 KSP655776:KSQ655777 LCL655776:LCM655777 LMH655776:LMI655777 LWD655776:LWE655777 MFZ655776:MGA655777 MPV655776:MPW655777 MZR655776:MZS655777 NJN655776:NJO655777 NTJ655776:NTK655777 ODF655776:ODG655777 ONB655776:ONC655777 OWX655776:OWY655777 PGT655776:PGU655777 PQP655776:PQQ655777 QAL655776:QAM655777 QKH655776:QKI655777 QUD655776:QUE655777 RDZ655776:REA655777 RNV655776:RNW655777 RXR655776:RXS655777 SHN655776:SHO655777 SRJ655776:SRK655777 TBF655776:TBG655777 TLB655776:TLC655777 TUX655776:TUY655777 UET655776:UEU655777 UOP655776:UOQ655777 UYL655776:UYM655777 VIH655776:VII655777 VSD655776:VSE655777 WBZ655776:WCA655777 WLV655776:WLW655777 WVR655776:WVS655777 J721312:J721313 JF721312:JG721313 TB721312:TC721313 ACX721312:ACY721313 AMT721312:AMU721313 AWP721312:AWQ721313 BGL721312:BGM721313 BQH721312:BQI721313 CAD721312:CAE721313 CJZ721312:CKA721313 CTV721312:CTW721313 DDR721312:DDS721313 DNN721312:DNO721313 DXJ721312:DXK721313 EHF721312:EHG721313 ERB721312:ERC721313 FAX721312:FAY721313 FKT721312:FKU721313 FUP721312:FUQ721313 GEL721312:GEM721313 GOH721312:GOI721313 GYD721312:GYE721313 HHZ721312:HIA721313 HRV721312:HRW721313 IBR721312:IBS721313 ILN721312:ILO721313 IVJ721312:IVK721313 JFF721312:JFG721313 JPB721312:JPC721313 JYX721312:JYY721313 KIT721312:KIU721313 KSP721312:KSQ721313 LCL721312:LCM721313 LMH721312:LMI721313 LWD721312:LWE721313 MFZ721312:MGA721313 MPV721312:MPW721313 MZR721312:MZS721313 NJN721312:NJO721313 NTJ721312:NTK721313 ODF721312:ODG721313 ONB721312:ONC721313 OWX721312:OWY721313 PGT721312:PGU721313 PQP721312:PQQ721313 QAL721312:QAM721313 QKH721312:QKI721313 QUD721312:QUE721313 RDZ721312:REA721313 RNV721312:RNW721313 RXR721312:RXS721313 SHN721312:SHO721313 SRJ721312:SRK721313 TBF721312:TBG721313 TLB721312:TLC721313 TUX721312:TUY721313 UET721312:UEU721313 UOP721312:UOQ721313 UYL721312:UYM721313 VIH721312:VII721313 VSD721312:VSE721313 WBZ721312:WCA721313 WLV721312:WLW721313 WVR721312:WVS721313 J786848:J786849 JF786848:JG786849 TB786848:TC786849 ACX786848:ACY786849 AMT786848:AMU786849 AWP786848:AWQ786849 BGL786848:BGM786849 BQH786848:BQI786849 CAD786848:CAE786849 CJZ786848:CKA786849 CTV786848:CTW786849 DDR786848:DDS786849 DNN786848:DNO786849 DXJ786848:DXK786849 EHF786848:EHG786849 ERB786848:ERC786849 FAX786848:FAY786849 FKT786848:FKU786849 FUP786848:FUQ786849 GEL786848:GEM786849 GOH786848:GOI786849 GYD786848:GYE786849 HHZ786848:HIA786849 HRV786848:HRW786849 IBR786848:IBS786849 ILN786848:ILO786849 IVJ786848:IVK786849 JFF786848:JFG786849 JPB786848:JPC786849 JYX786848:JYY786849 KIT786848:KIU786849 KSP786848:KSQ786849 LCL786848:LCM786849 LMH786848:LMI786849 LWD786848:LWE786849 MFZ786848:MGA786849 MPV786848:MPW786849 MZR786848:MZS786849 NJN786848:NJO786849 NTJ786848:NTK786849 ODF786848:ODG786849 ONB786848:ONC786849 OWX786848:OWY786849 PGT786848:PGU786849 PQP786848:PQQ786849 QAL786848:QAM786849 QKH786848:QKI786849 QUD786848:QUE786849 RDZ786848:REA786849 RNV786848:RNW786849 RXR786848:RXS786849 SHN786848:SHO786849 SRJ786848:SRK786849 TBF786848:TBG786849 TLB786848:TLC786849 TUX786848:TUY786849 UET786848:UEU786849 UOP786848:UOQ786849 UYL786848:UYM786849 VIH786848:VII786849 VSD786848:VSE786849 WBZ786848:WCA786849 WLV786848:WLW786849 WVR786848:WVS786849 J852384:J852385 JF852384:JG852385 TB852384:TC852385 ACX852384:ACY852385 AMT852384:AMU852385 AWP852384:AWQ852385 BGL852384:BGM852385 BQH852384:BQI852385 CAD852384:CAE852385 CJZ852384:CKA852385 CTV852384:CTW852385 DDR852384:DDS852385 DNN852384:DNO852385 DXJ852384:DXK852385 EHF852384:EHG852385 ERB852384:ERC852385 FAX852384:FAY852385 FKT852384:FKU852385 FUP852384:FUQ852385 GEL852384:GEM852385 GOH852384:GOI852385 GYD852384:GYE852385 HHZ852384:HIA852385 HRV852384:HRW852385 IBR852384:IBS852385 ILN852384:ILO852385 IVJ852384:IVK852385 JFF852384:JFG852385 JPB852384:JPC852385 JYX852384:JYY852385 KIT852384:KIU852385 KSP852384:KSQ852385 LCL852384:LCM852385 LMH852384:LMI852385 LWD852384:LWE852385 MFZ852384:MGA852385 MPV852384:MPW852385 MZR852384:MZS852385 NJN852384:NJO852385 NTJ852384:NTK852385 ODF852384:ODG852385 ONB852384:ONC852385 OWX852384:OWY852385 PGT852384:PGU852385 PQP852384:PQQ852385 QAL852384:QAM852385 QKH852384:QKI852385 QUD852384:QUE852385 RDZ852384:REA852385 RNV852384:RNW852385 RXR852384:RXS852385 SHN852384:SHO852385 SRJ852384:SRK852385 TBF852384:TBG852385 TLB852384:TLC852385 TUX852384:TUY852385 UET852384:UEU852385 UOP852384:UOQ852385 UYL852384:UYM852385 VIH852384:VII852385 VSD852384:VSE852385 WBZ852384:WCA852385 WLV852384:WLW852385 WVR852384:WVS852385 J917920:J917921 JF917920:JG917921 TB917920:TC917921 ACX917920:ACY917921 AMT917920:AMU917921 AWP917920:AWQ917921 BGL917920:BGM917921 BQH917920:BQI917921 CAD917920:CAE917921 CJZ917920:CKA917921 CTV917920:CTW917921 DDR917920:DDS917921 DNN917920:DNO917921 DXJ917920:DXK917921 EHF917920:EHG917921 ERB917920:ERC917921 FAX917920:FAY917921 FKT917920:FKU917921 FUP917920:FUQ917921 GEL917920:GEM917921 GOH917920:GOI917921 GYD917920:GYE917921 HHZ917920:HIA917921 HRV917920:HRW917921 IBR917920:IBS917921 ILN917920:ILO917921 IVJ917920:IVK917921 JFF917920:JFG917921 JPB917920:JPC917921 JYX917920:JYY917921 KIT917920:KIU917921 KSP917920:KSQ917921 LCL917920:LCM917921 LMH917920:LMI917921 LWD917920:LWE917921 MFZ917920:MGA917921 MPV917920:MPW917921 MZR917920:MZS917921 NJN917920:NJO917921 NTJ917920:NTK917921 ODF917920:ODG917921 ONB917920:ONC917921 OWX917920:OWY917921 PGT917920:PGU917921 PQP917920:PQQ917921 QAL917920:QAM917921 QKH917920:QKI917921 QUD917920:QUE917921 RDZ917920:REA917921 RNV917920:RNW917921 RXR917920:RXS917921 SHN917920:SHO917921 SRJ917920:SRK917921 TBF917920:TBG917921 TLB917920:TLC917921 TUX917920:TUY917921 UET917920:UEU917921 UOP917920:UOQ917921 UYL917920:UYM917921 VIH917920:VII917921 VSD917920:VSE917921 WBZ917920:WCA917921 WLV917920:WLW917921 WVR917920:WVS917921 J983456:J983457 JF983456:JG983457 TB983456:TC983457 ACX983456:ACY983457 AMT983456:AMU983457 AWP983456:AWQ983457 BGL983456:BGM983457 BQH983456:BQI983457 CAD983456:CAE983457 CJZ983456:CKA983457 CTV983456:CTW983457 DDR983456:DDS983457 DNN983456:DNO983457 DXJ983456:DXK983457 EHF983456:EHG983457 ERB983456:ERC983457 FAX983456:FAY983457 FKT983456:FKU983457 FUP983456:FUQ983457 GEL983456:GEM983457 GOH983456:GOI983457 GYD983456:GYE983457 HHZ983456:HIA983457 HRV983456:HRW983457 IBR983456:IBS983457 ILN983456:ILO983457 IVJ983456:IVK983457 JFF983456:JFG983457 JPB983456:JPC983457 JYX983456:JYY983457 KIT983456:KIU983457 KSP983456:KSQ983457 LCL983456:LCM983457 LMH983456:LMI983457 LWD983456:LWE983457 MFZ983456:MGA983457 MPV983456:MPW983457 MZR983456:MZS983457 NJN983456:NJO983457 NTJ983456:NTK983457 ODF983456:ODG983457 ONB983456:ONC983457 OWX983456:OWY983457 PGT983456:PGU983457 PQP983456:PQQ983457 QAL983456:QAM983457 QKH983456:QKI983457 QUD983456:QUE983457 RDZ983456:REA983457 RNV983456:RNW983457 RXR983456:RXS983457 SHN983456:SHO983457 SRJ983456:SRK983457 TBF983456:TBG983457 TLB983456:TLC983457 TUX983456:TUY983457 UET983456:UEU983457 UOP983456:UOQ983457 UYL983456:UYM983457 VIH983456:VII983457 VSD983456:VSE983457 WBZ983456:WCA983457 WLV983456:WLW983457 WVR983456:WVS983457" xr:uid="{00000000-0002-0000-0C00-00000F000000}">
      <formula1>0</formula1>
    </dataValidation>
    <dataValidation type="decimal" operator="greaterThanOrEqual" allowBlank="1" showInputMessage="1" showErrorMessage="1" error="Valor debe ser mayor o igual 0" promptTitle="Reclasificacion" prompt="Diligencia estas casillas si reclasifica estas partidas a propiedad planta y equipo" sqref="JC65673:JD65673 SY65673:SZ65673 ACU65673:ACV65673 AMQ65673:AMR65673 AWM65673:AWN65673 BGI65673:BGJ65673 BQE65673:BQF65673 CAA65673:CAB65673 CJW65673:CJX65673 CTS65673:CTT65673 DDO65673:DDP65673 DNK65673:DNL65673 DXG65673:DXH65673 EHC65673:EHD65673 EQY65673:EQZ65673 FAU65673:FAV65673 FKQ65673:FKR65673 FUM65673:FUN65673 GEI65673:GEJ65673 GOE65673:GOF65673 GYA65673:GYB65673 HHW65673:HHX65673 HRS65673:HRT65673 IBO65673:IBP65673 ILK65673:ILL65673 IVG65673:IVH65673 JFC65673:JFD65673 JOY65673:JOZ65673 JYU65673:JYV65673 KIQ65673:KIR65673 KSM65673:KSN65673 LCI65673:LCJ65673 LME65673:LMF65673 LWA65673:LWB65673 MFW65673:MFX65673 MPS65673:MPT65673 MZO65673:MZP65673 NJK65673:NJL65673 NTG65673:NTH65673 ODC65673:ODD65673 OMY65673:OMZ65673 OWU65673:OWV65673 PGQ65673:PGR65673 PQM65673:PQN65673 QAI65673:QAJ65673 QKE65673:QKF65673 QUA65673:QUB65673 RDW65673:RDX65673 RNS65673:RNT65673 RXO65673:RXP65673 SHK65673:SHL65673 SRG65673:SRH65673 TBC65673:TBD65673 TKY65673:TKZ65673 TUU65673:TUV65673 UEQ65673:UER65673 UOM65673:UON65673 UYI65673:UYJ65673 VIE65673:VIF65673 VSA65673:VSB65673 WBW65673:WBX65673 WLS65673:WLT65673 WVO65673:WVP65673 JC131209:JD131209 SY131209:SZ131209 ACU131209:ACV131209 AMQ131209:AMR131209 AWM131209:AWN131209 BGI131209:BGJ131209 BQE131209:BQF131209 CAA131209:CAB131209 CJW131209:CJX131209 CTS131209:CTT131209 DDO131209:DDP131209 DNK131209:DNL131209 DXG131209:DXH131209 EHC131209:EHD131209 EQY131209:EQZ131209 FAU131209:FAV131209 FKQ131209:FKR131209 FUM131209:FUN131209 GEI131209:GEJ131209 GOE131209:GOF131209 GYA131209:GYB131209 HHW131209:HHX131209 HRS131209:HRT131209 IBO131209:IBP131209 ILK131209:ILL131209 IVG131209:IVH131209 JFC131209:JFD131209 JOY131209:JOZ131209 JYU131209:JYV131209 KIQ131209:KIR131209 KSM131209:KSN131209 LCI131209:LCJ131209 LME131209:LMF131209 LWA131209:LWB131209 MFW131209:MFX131209 MPS131209:MPT131209 MZO131209:MZP131209 NJK131209:NJL131209 NTG131209:NTH131209 ODC131209:ODD131209 OMY131209:OMZ131209 OWU131209:OWV131209 PGQ131209:PGR131209 PQM131209:PQN131209 QAI131209:QAJ131209 QKE131209:QKF131209 QUA131209:QUB131209 RDW131209:RDX131209 RNS131209:RNT131209 RXO131209:RXP131209 SHK131209:SHL131209 SRG131209:SRH131209 TBC131209:TBD131209 TKY131209:TKZ131209 TUU131209:TUV131209 UEQ131209:UER131209 UOM131209:UON131209 UYI131209:UYJ131209 VIE131209:VIF131209 VSA131209:VSB131209 WBW131209:WBX131209 WLS131209:WLT131209 WVO131209:WVP131209 JC196745:JD196745 SY196745:SZ196745 ACU196745:ACV196745 AMQ196745:AMR196745 AWM196745:AWN196745 BGI196745:BGJ196745 BQE196745:BQF196745 CAA196745:CAB196745 CJW196745:CJX196745 CTS196745:CTT196745 DDO196745:DDP196745 DNK196745:DNL196745 DXG196745:DXH196745 EHC196745:EHD196745 EQY196745:EQZ196745 FAU196745:FAV196745 FKQ196745:FKR196745 FUM196745:FUN196745 GEI196745:GEJ196745 GOE196745:GOF196745 GYA196745:GYB196745 HHW196745:HHX196745 HRS196745:HRT196745 IBO196745:IBP196745 ILK196745:ILL196745 IVG196745:IVH196745 JFC196745:JFD196745 JOY196745:JOZ196745 JYU196745:JYV196745 KIQ196745:KIR196745 KSM196745:KSN196745 LCI196745:LCJ196745 LME196745:LMF196745 LWA196745:LWB196745 MFW196745:MFX196745 MPS196745:MPT196745 MZO196745:MZP196745 NJK196745:NJL196745 NTG196745:NTH196745 ODC196745:ODD196745 OMY196745:OMZ196745 OWU196745:OWV196745 PGQ196745:PGR196745 PQM196745:PQN196745 QAI196745:QAJ196745 QKE196745:QKF196745 QUA196745:QUB196745 RDW196745:RDX196745 RNS196745:RNT196745 RXO196745:RXP196745 SHK196745:SHL196745 SRG196745:SRH196745 TBC196745:TBD196745 TKY196745:TKZ196745 TUU196745:TUV196745 UEQ196745:UER196745 UOM196745:UON196745 UYI196745:UYJ196745 VIE196745:VIF196745 VSA196745:VSB196745 WBW196745:WBX196745 WLS196745:WLT196745 WVO196745:WVP196745 JC262281:JD262281 SY262281:SZ262281 ACU262281:ACV262281 AMQ262281:AMR262281 AWM262281:AWN262281 BGI262281:BGJ262281 BQE262281:BQF262281 CAA262281:CAB262281 CJW262281:CJX262281 CTS262281:CTT262281 DDO262281:DDP262281 DNK262281:DNL262281 DXG262281:DXH262281 EHC262281:EHD262281 EQY262281:EQZ262281 FAU262281:FAV262281 FKQ262281:FKR262281 FUM262281:FUN262281 GEI262281:GEJ262281 GOE262281:GOF262281 GYA262281:GYB262281 HHW262281:HHX262281 HRS262281:HRT262281 IBO262281:IBP262281 ILK262281:ILL262281 IVG262281:IVH262281 JFC262281:JFD262281 JOY262281:JOZ262281 JYU262281:JYV262281 KIQ262281:KIR262281 KSM262281:KSN262281 LCI262281:LCJ262281 LME262281:LMF262281 LWA262281:LWB262281 MFW262281:MFX262281 MPS262281:MPT262281 MZO262281:MZP262281 NJK262281:NJL262281 NTG262281:NTH262281 ODC262281:ODD262281 OMY262281:OMZ262281 OWU262281:OWV262281 PGQ262281:PGR262281 PQM262281:PQN262281 QAI262281:QAJ262281 QKE262281:QKF262281 QUA262281:QUB262281 RDW262281:RDX262281 RNS262281:RNT262281 RXO262281:RXP262281 SHK262281:SHL262281 SRG262281:SRH262281 TBC262281:TBD262281 TKY262281:TKZ262281 TUU262281:TUV262281 UEQ262281:UER262281 UOM262281:UON262281 UYI262281:UYJ262281 VIE262281:VIF262281 VSA262281:VSB262281 WBW262281:WBX262281 WLS262281:WLT262281 WVO262281:WVP262281 JC327817:JD327817 SY327817:SZ327817 ACU327817:ACV327817 AMQ327817:AMR327817 AWM327817:AWN327817 BGI327817:BGJ327817 BQE327817:BQF327817 CAA327817:CAB327817 CJW327817:CJX327817 CTS327817:CTT327817 DDO327817:DDP327817 DNK327817:DNL327817 DXG327817:DXH327817 EHC327817:EHD327817 EQY327817:EQZ327817 FAU327817:FAV327817 FKQ327817:FKR327817 FUM327817:FUN327817 GEI327817:GEJ327817 GOE327817:GOF327817 GYA327817:GYB327817 HHW327817:HHX327817 HRS327817:HRT327817 IBO327817:IBP327817 ILK327817:ILL327817 IVG327817:IVH327817 JFC327817:JFD327817 JOY327817:JOZ327817 JYU327817:JYV327817 KIQ327817:KIR327817 KSM327817:KSN327817 LCI327817:LCJ327817 LME327817:LMF327817 LWA327817:LWB327817 MFW327817:MFX327817 MPS327817:MPT327817 MZO327817:MZP327817 NJK327817:NJL327817 NTG327817:NTH327817 ODC327817:ODD327817 OMY327817:OMZ327817 OWU327817:OWV327817 PGQ327817:PGR327817 PQM327817:PQN327817 QAI327817:QAJ327817 QKE327817:QKF327817 QUA327817:QUB327817 RDW327817:RDX327817 RNS327817:RNT327817 RXO327817:RXP327817 SHK327817:SHL327817 SRG327817:SRH327817 TBC327817:TBD327817 TKY327817:TKZ327817 TUU327817:TUV327817 UEQ327817:UER327817 UOM327817:UON327817 UYI327817:UYJ327817 VIE327817:VIF327817 VSA327817:VSB327817 WBW327817:WBX327817 WLS327817:WLT327817 WVO327817:WVP327817 JC393353:JD393353 SY393353:SZ393353 ACU393353:ACV393353 AMQ393353:AMR393353 AWM393353:AWN393353 BGI393353:BGJ393353 BQE393353:BQF393353 CAA393353:CAB393353 CJW393353:CJX393353 CTS393353:CTT393353 DDO393353:DDP393353 DNK393353:DNL393353 DXG393353:DXH393353 EHC393353:EHD393353 EQY393353:EQZ393353 FAU393353:FAV393353 FKQ393353:FKR393353 FUM393353:FUN393353 GEI393353:GEJ393353 GOE393353:GOF393353 GYA393353:GYB393353 HHW393353:HHX393353 HRS393353:HRT393353 IBO393353:IBP393353 ILK393353:ILL393353 IVG393353:IVH393353 JFC393353:JFD393353 JOY393353:JOZ393353 JYU393353:JYV393353 KIQ393353:KIR393353 KSM393353:KSN393353 LCI393353:LCJ393353 LME393353:LMF393353 LWA393353:LWB393353 MFW393353:MFX393353 MPS393353:MPT393353 MZO393353:MZP393353 NJK393353:NJL393353 NTG393353:NTH393353 ODC393353:ODD393353 OMY393353:OMZ393353 OWU393353:OWV393353 PGQ393353:PGR393353 PQM393353:PQN393353 QAI393353:QAJ393353 QKE393353:QKF393353 QUA393353:QUB393353 RDW393353:RDX393353 RNS393353:RNT393353 RXO393353:RXP393353 SHK393353:SHL393353 SRG393353:SRH393353 TBC393353:TBD393353 TKY393353:TKZ393353 TUU393353:TUV393353 UEQ393353:UER393353 UOM393353:UON393353 UYI393353:UYJ393353 VIE393353:VIF393353 VSA393353:VSB393353 WBW393353:WBX393353 WLS393353:WLT393353 WVO393353:WVP393353 JC458889:JD458889 SY458889:SZ458889 ACU458889:ACV458889 AMQ458889:AMR458889 AWM458889:AWN458889 BGI458889:BGJ458889 BQE458889:BQF458889 CAA458889:CAB458889 CJW458889:CJX458889 CTS458889:CTT458889 DDO458889:DDP458889 DNK458889:DNL458889 DXG458889:DXH458889 EHC458889:EHD458889 EQY458889:EQZ458889 FAU458889:FAV458889 FKQ458889:FKR458889 FUM458889:FUN458889 GEI458889:GEJ458889 GOE458889:GOF458889 GYA458889:GYB458889 HHW458889:HHX458889 HRS458889:HRT458889 IBO458889:IBP458889 ILK458889:ILL458889 IVG458889:IVH458889 JFC458889:JFD458889 JOY458889:JOZ458889 JYU458889:JYV458889 KIQ458889:KIR458889 KSM458889:KSN458889 LCI458889:LCJ458889 LME458889:LMF458889 LWA458889:LWB458889 MFW458889:MFX458889 MPS458889:MPT458889 MZO458889:MZP458889 NJK458889:NJL458889 NTG458889:NTH458889 ODC458889:ODD458889 OMY458889:OMZ458889 OWU458889:OWV458889 PGQ458889:PGR458889 PQM458889:PQN458889 QAI458889:QAJ458889 QKE458889:QKF458889 QUA458889:QUB458889 RDW458889:RDX458889 RNS458889:RNT458889 RXO458889:RXP458889 SHK458889:SHL458889 SRG458889:SRH458889 TBC458889:TBD458889 TKY458889:TKZ458889 TUU458889:TUV458889 UEQ458889:UER458889 UOM458889:UON458889 UYI458889:UYJ458889 VIE458889:VIF458889 VSA458889:VSB458889 WBW458889:WBX458889 WLS458889:WLT458889 WVO458889:WVP458889 JC524425:JD524425 SY524425:SZ524425 ACU524425:ACV524425 AMQ524425:AMR524425 AWM524425:AWN524425 BGI524425:BGJ524425 BQE524425:BQF524425 CAA524425:CAB524425 CJW524425:CJX524425 CTS524425:CTT524425 DDO524425:DDP524425 DNK524425:DNL524425 DXG524425:DXH524425 EHC524425:EHD524425 EQY524425:EQZ524425 FAU524425:FAV524425 FKQ524425:FKR524425 FUM524425:FUN524425 GEI524425:GEJ524425 GOE524425:GOF524425 GYA524425:GYB524425 HHW524425:HHX524425 HRS524425:HRT524425 IBO524425:IBP524425 ILK524425:ILL524425 IVG524425:IVH524425 JFC524425:JFD524425 JOY524425:JOZ524425 JYU524425:JYV524425 KIQ524425:KIR524425 KSM524425:KSN524425 LCI524425:LCJ524425 LME524425:LMF524425 LWA524425:LWB524425 MFW524425:MFX524425 MPS524425:MPT524425 MZO524425:MZP524425 NJK524425:NJL524425 NTG524425:NTH524425 ODC524425:ODD524425 OMY524425:OMZ524425 OWU524425:OWV524425 PGQ524425:PGR524425 PQM524425:PQN524425 QAI524425:QAJ524425 QKE524425:QKF524425 QUA524425:QUB524425 RDW524425:RDX524425 RNS524425:RNT524425 RXO524425:RXP524425 SHK524425:SHL524425 SRG524425:SRH524425 TBC524425:TBD524425 TKY524425:TKZ524425 TUU524425:TUV524425 UEQ524425:UER524425 UOM524425:UON524425 UYI524425:UYJ524425 VIE524425:VIF524425 VSA524425:VSB524425 WBW524425:WBX524425 WLS524425:WLT524425 WVO524425:WVP524425 JC589961:JD589961 SY589961:SZ589961 ACU589961:ACV589961 AMQ589961:AMR589961 AWM589961:AWN589961 BGI589961:BGJ589961 BQE589961:BQF589961 CAA589961:CAB589961 CJW589961:CJX589961 CTS589961:CTT589961 DDO589961:DDP589961 DNK589961:DNL589961 DXG589961:DXH589961 EHC589961:EHD589961 EQY589961:EQZ589961 FAU589961:FAV589961 FKQ589961:FKR589961 FUM589961:FUN589961 GEI589961:GEJ589961 GOE589961:GOF589961 GYA589961:GYB589961 HHW589961:HHX589961 HRS589961:HRT589961 IBO589961:IBP589961 ILK589961:ILL589961 IVG589961:IVH589961 JFC589961:JFD589961 JOY589961:JOZ589961 JYU589961:JYV589961 KIQ589961:KIR589961 KSM589961:KSN589961 LCI589961:LCJ589961 LME589961:LMF589961 LWA589961:LWB589961 MFW589961:MFX589961 MPS589961:MPT589961 MZO589961:MZP589961 NJK589961:NJL589961 NTG589961:NTH589961 ODC589961:ODD589961 OMY589961:OMZ589961 OWU589961:OWV589961 PGQ589961:PGR589961 PQM589961:PQN589961 QAI589961:QAJ589961 QKE589961:QKF589961 QUA589961:QUB589961 RDW589961:RDX589961 RNS589961:RNT589961 RXO589961:RXP589961 SHK589961:SHL589961 SRG589961:SRH589961 TBC589961:TBD589961 TKY589961:TKZ589961 TUU589961:TUV589961 UEQ589961:UER589961 UOM589961:UON589961 UYI589961:UYJ589961 VIE589961:VIF589961 VSA589961:VSB589961 WBW589961:WBX589961 WLS589961:WLT589961 WVO589961:WVP589961 JC655497:JD655497 SY655497:SZ655497 ACU655497:ACV655497 AMQ655497:AMR655497 AWM655497:AWN655497 BGI655497:BGJ655497 BQE655497:BQF655497 CAA655497:CAB655497 CJW655497:CJX655497 CTS655497:CTT655497 DDO655497:DDP655497 DNK655497:DNL655497 DXG655497:DXH655497 EHC655497:EHD655497 EQY655497:EQZ655497 FAU655497:FAV655497 FKQ655497:FKR655497 FUM655497:FUN655497 GEI655497:GEJ655497 GOE655497:GOF655497 GYA655497:GYB655497 HHW655497:HHX655497 HRS655497:HRT655497 IBO655497:IBP655497 ILK655497:ILL655497 IVG655497:IVH655497 JFC655497:JFD655497 JOY655497:JOZ655497 JYU655497:JYV655497 KIQ655497:KIR655497 KSM655497:KSN655497 LCI655497:LCJ655497 LME655497:LMF655497 LWA655497:LWB655497 MFW655497:MFX655497 MPS655497:MPT655497 MZO655497:MZP655497 NJK655497:NJL655497 NTG655497:NTH655497 ODC655497:ODD655497 OMY655497:OMZ655497 OWU655497:OWV655497 PGQ655497:PGR655497 PQM655497:PQN655497 QAI655497:QAJ655497 QKE655497:QKF655497 QUA655497:QUB655497 RDW655497:RDX655497 RNS655497:RNT655497 RXO655497:RXP655497 SHK655497:SHL655497 SRG655497:SRH655497 TBC655497:TBD655497 TKY655497:TKZ655497 TUU655497:TUV655497 UEQ655497:UER655497 UOM655497:UON655497 UYI655497:UYJ655497 VIE655497:VIF655497 VSA655497:VSB655497 WBW655497:WBX655497 WLS655497:WLT655497 WVO655497:WVP655497 JC721033:JD721033 SY721033:SZ721033 ACU721033:ACV721033 AMQ721033:AMR721033 AWM721033:AWN721033 BGI721033:BGJ721033 BQE721033:BQF721033 CAA721033:CAB721033 CJW721033:CJX721033 CTS721033:CTT721033 DDO721033:DDP721033 DNK721033:DNL721033 DXG721033:DXH721033 EHC721033:EHD721033 EQY721033:EQZ721033 FAU721033:FAV721033 FKQ721033:FKR721033 FUM721033:FUN721033 GEI721033:GEJ721033 GOE721033:GOF721033 GYA721033:GYB721033 HHW721033:HHX721033 HRS721033:HRT721033 IBO721033:IBP721033 ILK721033:ILL721033 IVG721033:IVH721033 JFC721033:JFD721033 JOY721033:JOZ721033 JYU721033:JYV721033 KIQ721033:KIR721033 KSM721033:KSN721033 LCI721033:LCJ721033 LME721033:LMF721033 LWA721033:LWB721033 MFW721033:MFX721033 MPS721033:MPT721033 MZO721033:MZP721033 NJK721033:NJL721033 NTG721033:NTH721033 ODC721033:ODD721033 OMY721033:OMZ721033 OWU721033:OWV721033 PGQ721033:PGR721033 PQM721033:PQN721033 QAI721033:QAJ721033 QKE721033:QKF721033 QUA721033:QUB721033 RDW721033:RDX721033 RNS721033:RNT721033 RXO721033:RXP721033 SHK721033:SHL721033 SRG721033:SRH721033 TBC721033:TBD721033 TKY721033:TKZ721033 TUU721033:TUV721033 UEQ721033:UER721033 UOM721033:UON721033 UYI721033:UYJ721033 VIE721033:VIF721033 VSA721033:VSB721033 WBW721033:WBX721033 WLS721033:WLT721033 WVO721033:WVP721033 JC786569:JD786569 SY786569:SZ786569 ACU786569:ACV786569 AMQ786569:AMR786569 AWM786569:AWN786569 BGI786569:BGJ786569 BQE786569:BQF786569 CAA786569:CAB786569 CJW786569:CJX786569 CTS786569:CTT786569 DDO786569:DDP786569 DNK786569:DNL786569 DXG786569:DXH786569 EHC786569:EHD786569 EQY786569:EQZ786569 FAU786569:FAV786569 FKQ786569:FKR786569 FUM786569:FUN786569 GEI786569:GEJ786569 GOE786569:GOF786569 GYA786569:GYB786569 HHW786569:HHX786569 HRS786569:HRT786569 IBO786569:IBP786569 ILK786569:ILL786569 IVG786569:IVH786569 JFC786569:JFD786569 JOY786569:JOZ786569 JYU786569:JYV786569 KIQ786569:KIR786569 KSM786569:KSN786569 LCI786569:LCJ786569 LME786569:LMF786569 LWA786569:LWB786569 MFW786569:MFX786569 MPS786569:MPT786569 MZO786569:MZP786569 NJK786569:NJL786569 NTG786569:NTH786569 ODC786569:ODD786569 OMY786569:OMZ786569 OWU786569:OWV786569 PGQ786569:PGR786569 PQM786569:PQN786569 QAI786569:QAJ786569 QKE786569:QKF786569 QUA786569:QUB786569 RDW786569:RDX786569 RNS786569:RNT786569 RXO786569:RXP786569 SHK786569:SHL786569 SRG786569:SRH786569 TBC786569:TBD786569 TKY786569:TKZ786569 TUU786569:TUV786569 UEQ786569:UER786569 UOM786569:UON786569 UYI786569:UYJ786569 VIE786569:VIF786569 VSA786569:VSB786569 WBW786569:WBX786569 WLS786569:WLT786569 WVO786569:WVP786569 JC852105:JD852105 SY852105:SZ852105 ACU852105:ACV852105 AMQ852105:AMR852105 AWM852105:AWN852105 BGI852105:BGJ852105 BQE852105:BQF852105 CAA852105:CAB852105 CJW852105:CJX852105 CTS852105:CTT852105 DDO852105:DDP852105 DNK852105:DNL852105 DXG852105:DXH852105 EHC852105:EHD852105 EQY852105:EQZ852105 FAU852105:FAV852105 FKQ852105:FKR852105 FUM852105:FUN852105 GEI852105:GEJ852105 GOE852105:GOF852105 GYA852105:GYB852105 HHW852105:HHX852105 HRS852105:HRT852105 IBO852105:IBP852105 ILK852105:ILL852105 IVG852105:IVH852105 JFC852105:JFD852105 JOY852105:JOZ852105 JYU852105:JYV852105 KIQ852105:KIR852105 KSM852105:KSN852105 LCI852105:LCJ852105 LME852105:LMF852105 LWA852105:LWB852105 MFW852105:MFX852105 MPS852105:MPT852105 MZO852105:MZP852105 NJK852105:NJL852105 NTG852105:NTH852105 ODC852105:ODD852105 OMY852105:OMZ852105 OWU852105:OWV852105 PGQ852105:PGR852105 PQM852105:PQN852105 QAI852105:QAJ852105 QKE852105:QKF852105 QUA852105:QUB852105 RDW852105:RDX852105 RNS852105:RNT852105 RXO852105:RXP852105 SHK852105:SHL852105 SRG852105:SRH852105 TBC852105:TBD852105 TKY852105:TKZ852105 TUU852105:TUV852105 UEQ852105:UER852105 UOM852105:UON852105 UYI852105:UYJ852105 VIE852105:VIF852105 VSA852105:VSB852105 WBW852105:WBX852105 WLS852105:WLT852105 WVO852105:WVP852105 JC917641:JD917641 SY917641:SZ917641 ACU917641:ACV917641 AMQ917641:AMR917641 AWM917641:AWN917641 BGI917641:BGJ917641 BQE917641:BQF917641 CAA917641:CAB917641 CJW917641:CJX917641 CTS917641:CTT917641 DDO917641:DDP917641 DNK917641:DNL917641 DXG917641:DXH917641 EHC917641:EHD917641 EQY917641:EQZ917641 FAU917641:FAV917641 FKQ917641:FKR917641 FUM917641:FUN917641 GEI917641:GEJ917641 GOE917641:GOF917641 GYA917641:GYB917641 HHW917641:HHX917641 HRS917641:HRT917641 IBO917641:IBP917641 ILK917641:ILL917641 IVG917641:IVH917641 JFC917641:JFD917641 JOY917641:JOZ917641 JYU917641:JYV917641 KIQ917641:KIR917641 KSM917641:KSN917641 LCI917641:LCJ917641 LME917641:LMF917641 LWA917641:LWB917641 MFW917641:MFX917641 MPS917641:MPT917641 MZO917641:MZP917641 NJK917641:NJL917641 NTG917641:NTH917641 ODC917641:ODD917641 OMY917641:OMZ917641 OWU917641:OWV917641 PGQ917641:PGR917641 PQM917641:PQN917641 QAI917641:QAJ917641 QKE917641:QKF917641 QUA917641:QUB917641 RDW917641:RDX917641 RNS917641:RNT917641 RXO917641:RXP917641 SHK917641:SHL917641 SRG917641:SRH917641 TBC917641:TBD917641 TKY917641:TKZ917641 TUU917641:TUV917641 UEQ917641:UER917641 UOM917641:UON917641 UYI917641:UYJ917641 VIE917641:VIF917641 VSA917641:VSB917641 WBW917641:WBX917641 WLS917641:WLT917641 WVO917641:WVP917641 JC983177:JD983177 SY983177:SZ983177 ACU983177:ACV983177 AMQ983177:AMR983177 AWM983177:AWN983177 BGI983177:BGJ983177 BQE983177:BQF983177 CAA983177:CAB983177 CJW983177:CJX983177 CTS983177:CTT983177 DDO983177:DDP983177 DNK983177:DNL983177 DXG983177:DXH983177 EHC983177:EHD983177 EQY983177:EQZ983177 FAU983177:FAV983177 FKQ983177:FKR983177 FUM983177:FUN983177 GEI983177:GEJ983177 GOE983177:GOF983177 GYA983177:GYB983177 HHW983177:HHX983177 HRS983177:HRT983177 IBO983177:IBP983177 ILK983177:ILL983177 IVG983177:IVH983177 JFC983177:JFD983177 JOY983177:JOZ983177 JYU983177:JYV983177 KIQ983177:KIR983177 KSM983177:KSN983177 LCI983177:LCJ983177 LME983177:LMF983177 LWA983177:LWB983177 MFW983177:MFX983177 MPS983177:MPT983177 MZO983177:MZP983177 NJK983177:NJL983177 NTG983177:NTH983177 ODC983177:ODD983177 OMY983177:OMZ983177 OWU983177:OWV983177 PGQ983177:PGR983177 PQM983177:PQN983177 QAI983177:QAJ983177 QKE983177:QKF983177 QUA983177:QUB983177 RDW983177:RDX983177 RNS983177:RNT983177 RXO983177:RXP983177 SHK983177:SHL983177 SRG983177:SRH983177 TBC983177:TBD983177 TKY983177:TKZ983177 TUU983177:TUV983177 UEQ983177:UER983177 UOM983177:UON983177 UYI983177:UYJ983177 VIE983177:VIF983177 VSA983177:VSB983177 WBW983177:WBX983177 WLS983177:WLT983177 WVO983177:WVP983177" xr:uid="{00000000-0002-0000-0C00-000010000000}">
      <formula1>0</formula1>
    </dataValidation>
    <dataValidation type="decimal" operator="greaterThanOrEqual" allowBlank="1" showInputMessage="1" showErrorMessage="1" error="Valor debe ser mayor o igual 0" prompt="En caso que no haya reclasificado estas partidas a propiedad planta y equipo diligencie los valores para efectos fiscales asociando los conceptos a la renta" sqref="J65673 JF65673:JG65673 TB65673:TC65673 ACX65673:ACY65673 AMT65673:AMU65673 AWP65673:AWQ65673 BGL65673:BGM65673 BQH65673:BQI65673 CAD65673:CAE65673 CJZ65673:CKA65673 CTV65673:CTW65673 DDR65673:DDS65673 DNN65673:DNO65673 DXJ65673:DXK65673 EHF65673:EHG65673 ERB65673:ERC65673 FAX65673:FAY65673 FKT65673:FKU65673 FUP65673:FUQ65673 GEL65673:GEM65673 GOH65673:GOI65673 GYD65673:GYE65673 HHZ65673:HIA65673 HRV65673:HRW65673 IBR65673:IBS65673 ILN65673:ILO65673 IVJ65673:IVK65673 JFF65673:JFG65673 JPB65673:JPC65673 JYX65673:JYY65673 KIT65673:KIU65673 KSP65673:KSQ65673 LCL65673:LCM65673 LMH65673:LMI65673 LWD65673:LWE65673 MFZ65673:MGA65673 MPV65673:MPW65673 MZR65673:MZS65673 NJN65673:NJO65673 NTJ65673:NTK65673 ODF65673:ODG65673 ONB65673:ONC65673 OWX65673:OWY65673 PGT65673:PGU65673 PQP65673:PQQ65673 QAL65673:QAM65673 QKH65673:QKI65673 QUD65673:QUE65673 RDZ65673:REA65673 RNV65673:RNW65673 RXR65673:RXS65673 SHN65673:SHO65673 SRJ65673:SRK65673 TBF65673:TBG65673 TLB65673:TLC65673 TUX65673:TUY65673 UET65673:UEU65673 UOP65673:UOQ65673 UYL65673:UYM65673 VIH65673:VII65673 VSD65673:VSE65673 WBZ65673:WCA65673 WLV65673:WLW65673 WVR65673:WVS65673 J131209 JF131209:JG131209 TB131209:TC131209 ACX131209:ACY131209 AMT131209:AMU131209 AWP131209:AWQ131209 BGL131209:BGM131209 BQH131209:BQI131209 CAD131209:CAE131209 CJZ131209:CKA131209 CTV131209:CTW131209 DDR131209:DDS131209 DNN131209:DNO131209 DXJ131209:DXK131209 EHF131209:EHG131209 ERB131209:ERC131209 FAX131209:FAY131209 FKT131209:FKU131209 FUP131209:FUQ131209 GEL131209:GEM131209 GOH131209:GOI131209 GYD131209:GYE131209 HHZ131209:HIA131209 HRV131209:HRW131209 IBR131209:IBS131209 ILN131209:ILO131209 IVJ131209:IVK131209 JFF131209:JFG131209 JPB131209:JPC131209 JYX131209:JYY131209 KIT131209:KIU131209 KSP131209:KSQ131209 LCL131209:LCM131209 LMH131209:LMI131209 LWD131209:LWE131209 MFZ131209:MGA131209 MPV131209:MPW131209 MZR131209:MZS131209 NJN131209:NJO131209 NTJ131209:NTK131209 ODF131209:ODG131209 ONB131209:ONC131209 OWX131209:OWY131209 PGT131209:PGU131209 PQP131209:PQQ131209 QAL131209:QAM131209 QKH131209:QKI131209 QUD131209:QUE131209 RDZ131209:REA131209 RNV131209:RNW131209 RXR131209:RXS131209 SHN131209:SHO131209 SRJ131209:SRK131209 TBF131209:TBG131209 TLB131209:TLC131209 TUX131209:TUY131209 UET131209:UEU131209 UOP131209:UOQ131209 UYL131209:UYM131209 VIH131209:VII131209 VSD131209:VSE131209 WBZ131209:WCA131209 WLV131209:WLW131209 WVR131209:WVS131209 J196745 JF196745:JG196745 TB196745:TC196745 ACX196745:ACY196745 AMT196745:AMU196745 AWP196745:AWQ196745 BGL196745:BGM196745 BQH196745:BQI196745 CAD196745:CAE196745 CJZ196745:CKA196745 CTV196745:CTW196745 DDR196745:DDS196745 DNN196745:DNO196745 DXJ196745:DXK196745 EHF196745:EHG196745 ERB196745:ERC196745 FAX196745:FAY196745 FKT196745:FKU196745 FUP196745:FUQ196745 GEL196745:GEM196745 GOH196745:GOI196745 GYD196745:GYE196745 HHZ196745:HIA196745 HRV196745:HRW196745 IBR196745:IBS196745 ILN196745:ILO196745 IVJ196745:IVK196745 JFF196745:JFG196745 JPB196745:JPC196745 JYX196745:JYY196745 KIT196745:KIU196745 KSP196745:KSQ196745 LCL196745:LCM196745 LMH196745:LMI196745 LWD196745:LWE196745 MFZ196745:MGA196745 MPV196745:MPW196745 MZR196745:MZS196745 NJN196745:NJO196745 NTJ196745:NTK196745 ODF196745:ODG196745 ONB196745:ONC196745 OWX196745:OWY196745 PGT196745:PGU196745 PQP196745:PQQ196745 QAL196745:QAM196745 QKH196745:QKI196745 QUD196745:QUE196745 RDZ196745:REA196745 RNV196745:RNW196745 RXR196745:RXS196745 SHN196745:SHO196745 SRJ196745:SRK196745 TBF196745:TBG196745 TLB196745:TLC196745 TUX196745:TUY196745 UET196745:UEU196745 UOP196745:UOQ196745 UYL196745:UYM196745 VIH196745:VII196745 VSD196745:VSE196745 WBZ196745:WCA196745 WLV196745:WLW196745 WVR196745:WVS196745 J262281 JF262281:JG262281 TB262281:TC262281 ACX262281:ACY262281 AMT262281:AMU262281 AWP262281:AWQ262281 BGL262281:BGM262281 BQH262281:BQI262281 CAD262281:CAE262281 CJZ262281:CKA262281 CTV262281:CTW262281 DDR262281:DDS262281 DNN262281:DNO262281 DXJ262281:DXK262281 EHF262281:EHG262281 ERB262281:ERC262281 FAX262281:FAY262281 FKT262281:FKU262281 FUP262281:FUQ262281 GEL262281:GEM262281 GOH262281:GOI262281 GYD262281:GYE262281 HHZ262281:HIA262281 HRV262281:HRW262281 IBR262281:IBS262281 ILN262281:ILO262281 IVJ262281:IVK262281 JFF262281:JFG262281 JPB262281:JPC262281 JYX262281:JYY262281 KIT262281:KIU262281 KSP262281:KSQ262281 LCL262281:LCM262281 LMH262281:LMI262281 LWD262281:LWE262281 MFZ262281:MGA262281 MPV262281:MPW262281 MZR262281:MZS262281 NJN262281:NJO262281 NTJ262281:NTK262281 ODF262281:ODG262281 ONB262281:ONC262281 OWX262281:OWY262281 PGT262281:PGU262281 PQP262281:PQQ262281 QAL262281:QAM262281 QKH262281:QKI262281 QUD262281:QUE262281 RDZ262281:REA262281 RNV262281:RNW262281 RXR262281:RXS262281 SHN262281:SHO262281 SRJ262281:SRK262281 TBF262281:TBG262281 TLB262281:TLC262281 TUX262281:TUY262281 UET262281:UEU262281 UOP262281:UOQ262281 UYL262281:UYM262281 VIH262281:VII262281 VSD262281:VSE262281 WBZ262281:WCA262281 WLV262281:WLW262281 WVR262281:WVS262281 J327817 JF327817:JG327817 TB327817:TC327817 ACX327817:ACY327817 AMT327817:AMU327817 AWP327817:AWQ327817 BGL327817:BGM327817 BQH327817:BQI327817 CAD327817:CAE327817 CJZ327817:CKA327817 CTV327817:CTW327817 DDR327817:DDS327817 DNN327817:DNO327817 DXJ327817:DXK327817 EHF327817:EHG327817 ERB327817:ERC327817 FAX327817:FAY327817 FKT327817:FKU327817 FUP327817:FUQ327817 GEL327817:GEM327817 GOH327817:GOI327817 GYD327817:GYE327817 HHZ327817:HIA327817 HRV327817:HRW327817 IBR327817:IBS327817 ILN327817:ILO327817 IVJ327817:IVK327817 JFF327817:JFG327817 JPB327817:JPC327817 JYX327817:JYY327817 KIT327817:KIU327817 KSP327817:KSQ327817 LCL327817:LCM327817 LMH327817:LMI327817 LWD327817:LWE327817 MFZ327817:MGA327817 MPV327817:MPW327817 MZR327817:MZS327817 NJN327817:NJO327817 NTJ327817:NTK327817 ODF327817:ODG327817 ONB327817:ONC327817 OWX327817:OWY327817 PGT327817:PGU327817 PQP327817:PQQ327817 QAL327817:QAM327817 QKH327817:QKI327817 QUD327817:QUE327817 RDZ327817:REA327817 RNV327817:RNW327817 RXR327817:RXS327817 SHN327817:SHO327817 SRJ327817:SRK327817 TBF327817:TBG327817 TLB327817:TLC327817 TUX327817:TUY327817 UET327817:UEU327817 UOP327817:UOQ327817 UYL327817:UYM327817 VIH327817:VII327817 VSD327817:VSE327817 WBZ327817:WCA327817 WLV327817:WLW327817 WVR327817:WVS327817 J393353 JF393353:JG393353 TB393353:TC393353 ACX393353:ACY393353 AMT393353:AMU393353 AWP393353:AWQ393353 BGL393353:BGM393353 BQH393353:BQI393353 CAD393353:CAE393353 CJZ393353:CKA393353 CTV393353:CTW393353 DDR393353:DDS393353 DNN393353:DNO393353 DXJ393353:DXK393353 EHF393353:EHG393353 ERB393353:ERC393353 FAX393353:FAY393353 FKT393353:FKU393353 FUP393353:FUQ393353 GEL393353:GEM393353 GOH393353:GOI393353 GYD393353:GYE393353 HHZ393353:HIA393353 HRV393353:HRW393353 IBR393353:IBS393353 ILN393353:ILO393353 IVJ393353:IVK393353 JFF393353:JFG393353 JPB393353:JPC393353 JYX393353:JYY393353 KIT393353:KIU393353 KSP393353:KSQ393353 LCL393353:LCM393353 LMH393353:LMI393353 LWD393353:LWE393353 MFZ393353:MGA393353 MPV393353:MPW393353 MZR393353:MZS393353 NJN393353:NJO393353 NTJ393353:NTK393353 ODF393353:ODG393353 ONB393353:ONC393353 OWX393353:OWY393353 PGT393353:PGU393353 PQP393353:PQQ393353 QAL393353:QAM393353 QKH393353:QKI393353 QUD393353:QUE393353 RDZ393353:REA393353 RNV393353:RNW393353 RXR393353:RXS393353 SHN393353:SHO393353 SRJ393353:SRK393353 TBF393353:TBG393353 TLB393353:TLC393353 TUX393353:TUY393353 UET393353:UEU393353 UOP393353:UOQ393353 UYL393353:UYM393353 VIH393353:VII393353 VSD393353:VSE393353 WBZ393353:WCA393353 WLV393353:WLW393353 WVR393353:WVS393353 J458889 JF458889:JG458889 TB458889:TC458889 ACX458889:ACY458889 AMT458889:AMU458889 AWP458889:AWQ458889 BGL458889:BGM458889 BQH458889:BQI458889 CAD458889:CAE458889 CJZ458889:CKA458889 CTV458889:CTW458889 DDR458889:DDS458889 DNN458889:DNO458889 DXJ458889:DXK458889 EHF458889:EHG458889 ERB458889:ERC458889 FAX458889:FAY458889 FKT458889:FKU458889 FUP458889:FUQ458889 GEL458889:GEM458889 GOH458889:GOI458889 GYD458889:GYE458889 HHZ458889:HIA458889 HRV458889:HRW458889 IBR458889:IBS458889 ILN458889:ILO458889 IVJ458889:IVK458889 JFF458889:JFG458889 JPB458889:JPC458889 JYX458889:JYY458889 KIT458889:KIU458889 KSP458889:KSQ458889 LCL458889:LCM458889 LMH458889:LMI458889 LWD458889:LWE458889 MFZ458889:MGA458889 MPV458889:MPW458889 MZR458889:MZS458889 NJN458889:NJO458889 NTJ458889:NTK458889 ODF458889:ODG458889 ONB458889:ONC458889 OWX458889:OWY458889 PGT458889:PGU458889 PQP458889:PQQ458889 QAL458889:QAM458889 QKH458889:QKI458889 QUD458889:QUE458889 RDZ458889:REA458889 RNV458889:RNW458889 RXR458889:RXS458889 SHN458889:SHO458889 SRJ458889:SRK458889 TBF458889:TBG458889 TLB458889:TLC458889 TUX458889:TUY458889 UET458889:UEU458889 UOP458889:UOQ458889 UYL458889:UYM458889 VIH458889:VII458889 VSD458889:VSE458889 WBZ458889:WCA458889 WLV458889:WLW458889 WVR458889:WVS458889 J524425 JF524425:JG524425 TB524425:TC524425 ACX524425:ACY524425 AMT524425:AMU524425 AWP524425:AWQ524425 BGL524425:BGM524425 BQH524425:BQI524425 CAD524425:CAE524425 CJZ524425:CKA524425 CTV524425:CTW524425 DDR524425:DDS524425 DNN524425:DNO524425 DXJ524425:DXK524425 EHF524425:EHG524425 ERB524425:ERC524425 FAX524425:FAY524425 FKT524425:FKU524425 FUP524425:FUQ524425 GEL524425:GEM524425 GOH524425:GOI524425 GYD524425:GYE524425 HHZ524425:HIA524425 HRV524425:HRW524425 IBR524425:IBS524425 ILN524425:ILO524425 IVJ524425:IVK524425 JFF524425:JFG524425 JPB524425:JPC524425 JYX524425:JYY524425 KIT524425:KIU524425 KSP524425:KSQ524425 LCL524425:LCM524425 LMH524425:LMI524425 LWD524425:LWE524425 MFZ524425:MGA524425 MPV524425:MPW524425 MZR524425:MZS524425 NJN524425:NJO524425 NTJ524425:NTK524425 ODF524425:ODG524425 ONB524425:ONC524425 OWX524425:OWY524425 PGT524425:PGU524425 PQP524425:PQQ524425 QAL524425:QAM524425 QKH524425:QKI524425 QUD524425:QUE524425 RDZ524425:REA524425 RNV524425:RNW524425 RXR524425:RXS524425 SHN524425:SHO524425 SRJ524425:SRK524425 TBF524425:TBG524425 TLB524425:TLC524425 TUX524425:TUY524425 UET524425:UEU524425 UOP524425:UOQ524425 UYL524425:UYM524425 VIH524425:VII524425 VSD524425:VSE524425 WBZ524425:WCA524425 WLV524425:WLW524425 WVR524425:WVS524425 J589961 JF589961:JG589961 TB589961:TC589961 ACX589961:ACY589961 AMT589961:AMU589961 AWP589961:AWQ589961 BGL589961:BGM589961 BQH589961:BQI589961 CAD589961:CAE589961 CJZ589961:CKA589961 CTV589961:CTW589961 DDR589961:DDS589961 DNN589961:DNO589961 DXJ589961:DXK589961 EHF589961:EHG589961 ERB589961:ERC589961 FAX589961:FAY589961 FKT589961:FKU589961 FUP589961:FUQ589961 GEL589961:GEM589961 GOH589961:GOI589961 GYD589961:GYE589961 HHZ589961:HIA589961 HRV589961:HRW589961 IBR589961:IBS589961 ILN589961:ILO589961 IVJ589961:IVK589961 JFF589961:JFG589961 JPB589961:JPC589961 JYX589961:JYY589961 KIT589961:KIU589961 KSP589961:KSQ589961 LCL589961:LCM589961 LMH589961:LMI589961 LWD589961:LWE589961 MFZ589961:MGA589961 MPV589961:MPW589961 MZR589961:MZS589961 NJN589961:NJO589961 NTJ589961:NTK589961 ODF589961:ODG589961 ONB589961:ONC589961 OWX589961:OWY589961 PGT589961:PGU589961 PQP589961:PQQ589961 QAL589961:QAM589961 QKH589961:QKI589961 QUD589961:QUE589961 RDZ589961:REA589961 RNV589961:RNW589961 RXR589961:RXS589961 SHN589961:SHO589961 SRJ589961:SRK589961 TBF589961:TBG589961 TLB589961:TLC589961 TUX589961:TUY589961 UET589961:UEU589961 UOP589961:UOQ589961 UYL589961:UYM589961 VIH589961:VII589961 VSD589961:VSE589961 WBZ589961:WCA589961 WLV589961:WLW589961 WVR589961:WVS589961 J655497 JF655497:JG655497 TB655497:TC655497 ACX655497:ACY655497 AMT655497:AMU655497 AWP655497:AWQ655497 BGL655497:BGM655497 BQH655497:BQI655497 CAD655497:CAE655497 CJZ655497:CKA655497 CTV655497:CTW655497 DDR655497:DDS655497 DNN655497:DNO655497 DXJ655497:DXK655497 EHF655497:EHG655497 ERB655497:ERC655497 FAX655497:FAY655497 FKT655497:FKU655497 FUP655497:FUQ655497 GEL655497:GEM655497 GOH655497:GOI655497 GYD655497:GYE655497 HHZ655497:HIA655497 HRV655497:HRW655497 IBR655497:IBS655497 ILN655497:ILO655497 IVJ655497:IVK655497 JFF655497:JFG655497 JPB655497:JPC655497 JYX655497:JYY655497 KIT655497:KIU655497 KSP655497:KSQ655497 LCL655497:LCM655497 LMH655497:LMI655497 LWD655497:LWE655497 MFZ655497:MGA655497 MPV655497:MPW655497 MZR655497:MZS655497 NJN655497:NJO655497 NTJ655497:NTK655497 ODF655497:ODG655497 ONB655497:ONC655497 OWX655497:OWY655497 PGT655497:PGU655497 PQP655497:PQQ655497 QAL655497:QAM655497 QKH655497:QKI655497 QUD655497:QUE655497 RDZ655497:REA655497 RNV655497:RNW655497 RXR655497:RXS655497 SHN655497:SHO655497 SRJ655497:SRK655497 TBF655497:TBG655497 TLB655497:TLC655497 TUX655497:TUY655497 UET655497:UEU655497 UOP655497:UOQ655497 UYL655497:UYM655497 VIH655497:VII655497 VSD655497:VSE655497 WBZ655497:WCA655497 WLV655497:WLW655497 WVR655497:WVS655497 J721033 JF721033:JG721033 TB721033:TC721033 ACX721033:ACY721033 AMT721033:AMU721033 AWP721033:AWQ721033 BGL721033:BGM721033 BQH721033:BQI721033 CAD721033:CAE721033 CJZ721033:CKA721033 CTV721033:CTW721033 DDR721033:DDS721033 DNN721033:DNO721033 DXJ721033:DXK721033 EHF721033:EHG721033 ERB721033:ERC721033 FAX721033:FAY721033 FKT721033:FKU721033 FUP721033:FUQ721033 GEL721033:GEM721033 GOH721033:GOI721033 GYD721033:GYE721033 HHZ721033:HIA721033 HRV721033:HRW721033 IBR721033:IBS721033 ILN721033:ILO721033 IVJ721033:IVK721033 JFF721033:JFG721033 JPB721033:JPC721033 JYX721033:JYY721033 KIT721033:KIU721033 KSP721033:KSQ721033 LCL721033:LCM721033 LMH721033:LMI721033 LWD721033:LWE721033 MFZ721033:MGA721033 MPV721033:MPW721033 MZR721033:MZS721033 NJN721033:NJO721033 NTJ721033:NTK721033 ODF721033:ODG721033 ONB721033:ONC721033 OWX721033:OWY721033 PGT721033:PGU721033 PQP721033:PQQ721033 QAL721033:QAM721033 QKH721033:QKI721033 QUD721033:QUE721033 RDZ721033:REA721033 RNV721033:RNW721033 RXR721033:RXS721033 SHN721033:SHO721033 SRJ721033:SRK721033 TBF721033:TBG721033 TLB721033:TLC721033 TUX721033:TUY721033 UET721033:UEU721033 UOP721033:UOQ721033 UYL721033:UYM721033 VIH721033:VII721033 VSD721033:VSE721033 WBZ721033:WCA721033 WLV721033:WLW721033 WVR721033:WVS721033 J786569 JF786569:JG786569 TB786569:TC786569 ACX786569:ACY786569 AMT786569:AMU786569 AWP786569:AWQ786569 BGL786569:BGM786569 BQH786569:BQI786569 CAD786569:CAE786569 CJZ786569:CKA786569 CTV786569:CTW786569 DDR786569:DDS786569 DNN786569:DNO786569 DXJ786569:DXK786569 EHF786569:EHG786569 ERB786569:ERC786569 FAX786569:FAY786569 FKT786569:FKU786569 FUP786569:FUQ786569 GEL786569:GEM786569 GOH786569:GOI786569 GYD786569:GYE786569 HHZ786569:HIA786569 HRV786569:HRW786569 IBR786569:IBS786569 ILN786569:ILO786569 IVJ786569:IVK786569 JFF786569:JFG786569 JPB786569:JPC786569 JYX786569:JYY786569 KIT786569:KIU786569 KSP786569:KSQ786569 LCL786569:LCM786569 LMH786569:LMI786569 LWD786569:LWE786569 MFZ786569:MGA786569 MPV786569:MPW786569 MZR786569:MZS786569 NJN786569:NJO786569 NTJ786569:NTK786569 ODF786569:ODG786569 ONB786569:ONC786569 OWX786569:OWY786569 PGT786569:PGU786569 PQP786569:PQQ786569 QAL786569:QAM786569 QKH786569:QKI786569 QUD786569:QUE786569 RDZ786569:REA786569 RNV786569:RNW786569 RXR786569:RXS786569 SHN786569:SHO786569 SRJ786569:SRK786569 TBF786569:TBG786569 TLB786569:TLC786569 TUX786569:TUY786569 UET786569:UEU786569 UOP786569:UOQ786569 UYL786569:UYM786569 VIH786569:VII786569 VSD786569:VSE786569 WBZ786569:WCA786569 WLV786569:WLW786569 WVR786569:WVS786569 J852105 JF852105:JG852105 TB852105:TC852105 ACX852105:ACY852105 AMT852105:AMU852105 AWP852105:AWQ852105 BGL852105:BGM852105 BQH852105:BQI852105 CAD852105:CAE852105 CJZ852105:CKA852105 CTV852105:CTW852105 DDR852105:DDS852105 DNN852105:DNO852105 DXJ852105:DXK852105 EHF852105:EHG852105 ERB852105:ERC852105 FAX852105:FAY852105 FKT852105:FKU852105 FUP852105:FUQ852105 GEL852105:GEM852105 GOH852105:GOI852105 GYD852105:GYE852105 HHZ852105:HIA852105 HRV852105:HRW852105 IBR852105:IBS852105 ILN852105:ILO852105 IVJ852105:IVK852105 JFF852105:JFG852105 JPB852105:JPC852105 JYX852105:JYY852105 KIT852105:KIU852105 KSP852105:KSQ852105 LCL852105:LCM852105 LMH852105:LMI852105 LWD852105:LWE852105 MFZ852105:MGA852105 MPV852105:MPW852105 MZR852105:MZS852105 NJN852105:NJO852105 NTJ852105:NTK852105 ODF852105:ODG852105 ONB852105:ONC852105 OWX852105:OWY852105 PGT852105:PGU852105 PQP852105:PQQ852105 QAL852105:QAM852105 QKH852105:QKI852105 QUD852105:QUE852105 RDZ852105:REA852105 RNV852105:RNW852105 RXR852105:RXS852105 SHN852105:SHO852105 SRJ852105:SRK852105 TBF852105:TBG852105 TLB852105:TLC852105 TUX852105:TUY852105 UET852105:UEU852105 UOP852105:UOQ852105 UYL852105:UYM852105 VIH852105:VII852105 VSD852105:VSE852105 WBZ852105:WCA852105 WLV852105:WLW852105 WVR852105:WVS852105 J917641 JF917641:JG917641 TB917641:TC917641 ACX917641:ACY917641 AMT917641:AMU917641 AWP917641:AWQ917641 BGL917641:BGM917641 BQH917641:BQI917641 CAD917641:CAE917641 CJZ917641:CKA917641 CTV917641:CTW917641 DDR917641:DDS917641 DNN917641:DNO917641 DXJ917641:DXK917641 EHF917641:EHG917641 ERB917641:ERC917641 FAX917641:FAY917641 FKT917641:FKU917641 FUP917641:FUQ917641 GEL917641:GEM917641 GOH917641:GOI917641 GYD917641:GYE917641 HHZ917641:HIA917641 HRV917641:HRW917641 IBR917641:IBS917641 ILN917641:ILO917641 IVJ917641:IVK917641 JFF917641:JFG917641 JPB917641:JPC917641 JYX917641:JYY917641 KIT917641:KIU917641 KSP917641:KSQ917641 LCL917641:LCM917641 LMH917641:LMI917641 LWD917641:LWE917641 MFZ917641:MGA917641 MPV917641:MPW917641 MZR917641:MZS917641 NJN917641:NJO917641 NTJ917641:NTK917641 ODF917641:ODG917641 ONB917641:ONC917641 OWX917641:OWY917641 PGT917641:PGU917641 PQP917641:PQQ917641 QAL917641:QAM917641 QKH917641:QKI917641 QUD917641:QUE917641 RDZ917641:REA917641 RNV917641:RNW917641 RXR917641:RXS917641 SHN917641:SHO917641 SRJ917641:SRK917641 TBF917641:TBG917641 TLB917641:TLC917641 TUX917641:TUY917641 UET917641:UEU917641 UOP917641:UOQ917641 UYL917641:UYM917641 VIH917641:VII917641 VSD917641:VSE917641 WBZ917641:WCA917641 WLV917641:WLW917641 WVR917641:WVS917641 J983177 JF983177:JG983177 TB983177:TC983177 ACX983177:ACY983177 AMT983177:AMU983177 AWP983177:AWQ983177 BGL983177:BGM983177 BQH983177:BQI983177 CAD983177:CAE983177 CJZ983177:CKA983177 CTV983177:CTW983177 DDR983177:DDS983177 DNN983177:DNO983177 DXJ983177:DXK983177 EHF983177:EHG983177 ERB983177:ERC983177 FAX983177:FAY983177 FKT983177:FKU983177 FUP983177:FUQ983177 GEL983177:GEM983177 GOH983177:GOI983177 GYD983177:GYE983177 HHZ983177:HIA983177 HRV983177:HRW983177 IBR983177:IBS983177 ILN983177:ILO983177 IVJ983177:IVK983177 JFF983177:JFG983177 JPB983177:JPC983177 JYX983177:JYY983177 KIT983177:KIU983177 KSP983177:KSQ983177 LCL983177:LCM983177 LMH983177:LMI983177 LWD983177:LWE983177 MFZ983177:MGA983177 MPV983177:MPW983177 MZR983177:MZS983177 NJN983177:NJO983177 NTJ983177:NTK983177 ODF983177:ODG983177 ONB983177:ONC983177 OWX983177:OWY983177 PGT983177:PGU983177 PQP983177:PQQ983177 QAL983177:QAM983177 QKH983177:QKI983177 QUD983177:QUE983177 RDZ983177:REA983177 RNV983177:RNW983177 RXR983177:RXS983177 SHN983177:SHO983177 SRJ983177:SRK983177 TBF983177:TBG983177 TLB983177:TLC983177 TUX983177:TUY983177 UET983177:UEU983177 UOP983177:UOQ983177 UYL983177:UYM983177 VIH983177:VII983177 VSD983177:VSE983177 WBZ983177:WCA983177 WLV983177:WLW983177 WVR983177:WVS983177" xr:uid="{00000000-0002-0000-0C00-000011000000}">
      <formula1>0</formula1>
    </dataValidation>
    <dataValidation type="decimal" operator="greaterThanOrEqual" allowBlank="1" showInputMessage="1" showErrorMessage="1" error="Valor debe ser mayor o igual que 0" promptTitle="Diferencia contable Vs fiscal" prompt="Si existe una diferencia en el  momento del reconocimiento contable a 31/12/2015 y la elaboracion de la declaracion de renta que modifique el impuesto a las ganancias diferido, registre el ajuste respectivo" sqref="JC66024:JD66042 SY66024:SZ66042 ACU66024:ACV66042 AMQ66024:AMR66042 AWM66024:AWN66042 BGI66024:BGJ66042 BQE66024:BQF66042 CAA66024:CAB66042 CJW66024:CJX66042 CTS66024:CTT66042 DDO66024:DDP66042 DNK66024:DNL66042 DXG66024:DXH66042 EHC66024:EHD66042 EQY66024:EQZ66042 FAU66024:FAV66042 FKQ66024:FKR66042 FUM66024:FUN66042 GEI66024:GEJ66042 GOE66024:GOF66042 GYA66024:GYB66042 HHW66024:HHX66042 HRS66024:HRT66042 IBO66024:IBP66042 ILK66024:ILL66042 IVG66024:IVH66042 JFC66024:JFD66042 JOY66024:JOZ66042 JYU66024:JYV66042 KIQ66024:KIR66042 KSM66024:KSN66042 LCI66024:LCJ66042 LME66024:LMF66042 LWA66024:LWB66042 MFW66024:MFX66042 MPS66024:MPT66042 MZO66024:MZP66042 NJK66024:NJL66042 NTG66024:NTH66042 ODC66024:ODD66042 OMY66024:OMZ66042 OWU66024:OWV66042 PGQ66024:PGR66042 PQM66024:PQN66042 QAI66024:QAJ66042 QKE66024:QKF66042 QUA66024:QUB66042 RDW66024:RDX66042 RNS66024:RNT66042 RXO66024:RXP66042 SHK66024:SHL66042 SRG66024:SRH66042 TBC66024:TBD66042 TKY66024:TKZ66042 TUU66024:TUV66042 UEQ66024:UER66042 UOM66024:UON66042 UYI66024:UYJ66042 VIE66024:VIF66042 VSA66024:VSB66042 WBW66024:WBX66042 WLS66024:WLT66042 WVO66024:WVP66042 JC131560:JD131578 SY131560:SZ131578 ACU131560:ACV131578 AMQ131560:AMR131578 AWM131560:AWN131578 BGI131560:BGJ131578 BQE131560:BQF131578 CAA131560:CAB131578 CJW131560:CJX131578 CTS131560:CTT131578 DDO131560:DDP131578 DNK131560:DNL131578 DXG131560:DXH131578 EHC131560:EHD131578 EQY131560:EQZ131578 FAU131560:FAV131578 FKQ131560:FKR131578 FUM131560:FUN131578 GEI131560:GEJ131578 GOE131560:GOF131578 GYA131560:GYB131578 HHW131560:HHX131578 HRS131560:HRT131578 IBO131560:IBP131578 ILK131560:ILL131578 IVG131560:IVH131578 JFC131560:JFD131578 JOY131560:JOZ131578 JYU131560:JYV131578 KIQ131560:KIR131578 KSM131560:KSN131578 LCI131560:LCJ131578 LME131560:LMF131578 LWA131560:LWB131578 MFW131560:MFX131578 MPS131560:MPT131578 MZO131560:MZP131578 NJK131560:NJL131578 NTG131560:NTH131578 ODC131560:ODD131578 OMY131560:OMZ131578 OWU131560:OWV131578 PGQ131560:PGR131578 PQM131560:PQN131578 QAI131560:QAJ131578 QKE131560:QKF131578 QUA131560:QUB131578 RDW131560:RDX131578 RNS131560:RNT131578 RXO131560:RXP131578 SHK131560:SHL131578 SRG131560:SRH131578 TBC131560:TBD131578 TKY131560:TKZ131578 TUU131560:TUV131578 UEQ131560:UER131578 UOM131560:UON131578 UYI131560:UYJ131578 VIE131560:VIF131578 VSA131560:VSB131578 WBW131560:WBX131578 WLS131560:WLT131578 WVO131560:WVP131578 JC197096:JD197114 SY197096:SZ197114 ACU197096:ACV197114 AMQ197096:AMR197114 AWM197096:AWN197114 BGI197096:BGJ197114 BQE197096:BQF197114 CAA197096:CAB197114 CJW197096:CJX197114 CTS197096:CTT197114 DDO197096:DDP197114 DNK197096:DNL197114 DXG197096:DXH197114 EHC197096:EHD197114 EQY197096:EQZ197114 FAU197096:FAV197114 FKQ197096:FKR197114 FUM197096:FUN197114 GEI197096:GEJ197114 GOE197096:GOF197114 GYA197096:GYB197114 HHW197096:HHX197114 HRS197096:HRT197114 IBO197096:IBP197114 ILK197096:ILL197114 IVG197096:IVH197114 JFC197096:JFD197114 JOY197096:JOZ197114 JYU197096:JYV197114 KIQ197096:KIR197114 KSM197096:KSN197114 LCI197096:LCJ197114 LME197096:LMF197114 LWA197096:LWB197114 MFW197096:MFX197114 MPS197096:MPT197114 MZO197096:MZP197114 NJK197096:NJL197114 NTG197096:NTH197114 ODC197096:ODD197114 OMY197096:OMZ197114 OWU197096:OWV197114 PGQ197096:PGR197114 PQM197096:PQN197114 QAI197096:QAJ197114 QKE197096:QKF197114 QUA197096:QUB197114 RDW197096:RDX197114 RNS197096:RNT197114 RXO197096:RXP197114 SHK197096:SHL197114 SRG197096:SRH197114 TBC197096:TBD197114 TKY197096:TKZ197114 TUU197096:TUV197114 UEQ197096:UER197114 UOM197096:UON197114 UYI197096:UYJ197114 VIE197096:VIF197114 VSA197096:VSB197114 WBW197096:WBX197114 WLS197096:WLT197114 WVO197096:WVP197114 JC262632:JD262650 SY262632:SZ262650 ACU262632:ACV262650 AMQ262632:AMR262650 AWM262632:AWN262650 BGI262632:BGJ262650 BQE262632:BQF262650 CAA262632:CAB262650 CJW262632:CJX262650 CTS262632:CTT262650 DDO262632:DDP262650 DNK262632:DNL262650 DXG262632:DXH262650 EHC262632:EHD262650 EQY262632:EQZ262650 FAU262632:FAV262650 FKQ262632:FKR262650 FUM262632:FUN262650 GEI262632:GEJ262650 GOE262632:GOF262650 GYA262632:GYB262650 HHW262632:HHX262650 HRS262632:HRT262650 IBO262632:IBP262650 ILK262632:ILL262650 IVG262632:IVH262650 JFC262632:JFD262650 JOY262632:JOZ262650 JYU262632:JYV262650 KIQ262632:KIR262650 KSM262632:KSN262650 LCI262632:LCJ262650 LME262632:LMF262650 LWA262632:LWB262650 MFW262632:MFX262650 MPS262632:MPT262650 MZO262632:MZP262650 NJK262632:NJL262650 NTG262632:NTH262650 ODC262632:ODD262650 OMY262632:OMZ262650 OWU262632:OWV262650 PGQ262632:PGR262650 PQM262632:PQN262650 QAI262632:QAJ262650 QKE262632:QKF262650 QUA262632:QUB262650 RDW262632:RDX262650 RNS262632:RNT262650 RXO262632:RXP262650 SHK262632:SHL262650 SRG262632:SRH262650 TBC262632:TBD262650 TKY262632:TKZ262650 TUU262632:TUV262650 UEQ262632:UER262650 UOM262632:UON262650 UYI262632:UYJ262650 VIE262632:VIF262650 VSA262632:VSB262650 WBW262632:WBX262650 WLS262632:WLT262650 WVO262632:WVP262650 JC328168:JD328186 SY328168:SZ328186 ACU328168:ACV328186 AMQ328168:AMR328186 AWM328168:AWN328186 BGI328168:BGJ328186 BQE328168:BQF328186 CAA328168:CAB328186 CJW328168:CJX328186 CTS328168:CTT328186 DDO328168:DDP328186 DNK328168:DNL328186 DXG328168:DXH328186 EHC328168:EHD328186 EQY328168:EQZ328186 FAU328168:FAV328186 FKQ328168:FKR328186 FUM328168:FUN328186 GEI328168:GEJ328186 GOE328168:GOF328186 GYA328168:GYB328186 HHW328168:HHX328186 HRS328168:HRT328186 IBO328168:IBP328186 ILK328168:ILL328186 IVG328168:IVH328186 JFC328168:JFD328186 JOY328168:JOZ328186 JYU328168:JYV328186 KIQ328168:KIR328186 KSM328168:KSN328186 LCI328168:LCJ328186 LME328168:LMF328186 LWA328168:LWB328186 MFW328168:MFX328186 MPS328168:MPT328186 MZO328168:MZP328186 NJK328168:NJL328186 NTG328168:NTH328186 ODC328168:ODD328186 OMY328168:OMZ328186 OWU328168:OWV328186 PGQ328168:PGR328186 PQM328168:PQN328186 QAI328168:QAJ328186 QKE328168:QKF328186 QUA328168:QUB328186 RDW328168:RDX328186 RNS328168:RNT328186 RXO328168:RXP328186 SHK328168:SHL328186 SRG328168:SRH328186 TBC328168:TBD328186 TKY328168:TKZ328186 TUU328168:TUV328186 UEQ328168:UER328186 UOM328168:UON328186 UYI328168:UYJ328186 VIE328168:VIF328186 VSA328168:VSB328186 WBW328168:WBX328186 WLS328168:WLT328186 WVO328168:WVP328186 JC393704:JD393722 SY393704:SZ393722 ACU393704:ACV393722 AMQ393704:AMR393722 AWM393704:AWN393722 BGI393704:BGJ393722 BQE393704:BQF393722 CAA393704:CAB393722 CJW393704:CJX393722 CTS393704:CTT393722 DDO393704:DDP393722 DNK393704:DNL393722 DXG393704:DXH393722 EHC393704:EHD393722 EQY393704:EQZ393722 FAU393704:FAV393722 FKQ393704:FKR393722 FUM393704:FUN393722 GEI393704:GEJ393722 GOE393704:GOF393722 GYA393704:GYB393722 HHW393704:HHX393722 HRS393704:HRT393722 IBO393704:IBP393722 ILK393704:ILL393722 IVG393704:IVH393722 JFC393704:JFD393722 JOY393704:JOZ393722 JYU393704:JYV393722 KIQ393704:KIR393722 KSM393704:KSN393722 LCI393704:LCJ393722 LME393704:LMF393722 LWA393704:LWB393722 MFW393704:MFX393722 MPS393704:MPT393722 MZO393704:MZP393722 NJK393704:NJL393722 NTG393704:NTH393722 ODC393704:ODD393722 OMY393704:OMZ393722 OWU393704:OWV393722 PGQ393704:PGR393722 PQM393704:PQN393722 QAI393704:QAJ393722 QKE393704:QKF393722 QUA393704:QUB393722 RDW393704:RDX393722 RNS393704:RNT393722 RXO393704:RXP393722 SHK393704:SHL393722 SRG393704:SRH393722 TBC393704:TBD393722 TKY393704:TKZ393722 TUU393704:TUV393722 UEQ393704:UER393722 UOM393704:UON393722 UYI393704:UYJ393722 VIE393704:VIF393722 VSA393704:VSB393722 WBW393704:WBX393722 WLS393704:WLT393722 WVO393704:WVP393722 JC459240:JD459258 SY459240:SZ459258 ACU459240:ACV459258 AMQ459240:AMR459258 AWM459240:AWN459258 BGI459240:BGJ459258 BQE459240:BQF459258 CAA459240:CAB459258 CJW459240:CJX459258 CTS459240:CTT459258 DDO459240:DDP459258 DNK459240:DNL459258 DXG459240:DXH459258 EHC459240:EHD459258 EQY459240:EQZ459258 FAU459240:FAV459258 FKQ459240:FKR459258 FUM459240:FUN459258 GEI459240:GEJ459258 GOE459240:GOF459258 GYA459240:GYB459258 HHW459240:HHX459258 HRS459240:HRT459258 IBO459240:IBP459258 ILK459240:ILL459258 IVG459240:IVH459258 JFC459240:JFD459258 JOY459240:JOZ459258 JYU459240:JYV459258 KIQ459240:KIR459258 KSM459240:KSN459258 LCI459240:LCJ459258 LME459240:LMF459258 LWA459240:LWB459258 MFW459240:MFX459258 MPS459240:MPT459258 MZO459240:MZP459258 NJK459240:NJL459258 NTG459240:NTH459258 ODC459240:ODD459258 OMY459240:OMZ459258 OWU459240:OWV459258 PGQ459240:PGR459258 PQM459240:PQN459258 QAI459240:QAJ459258 QKE459240:QKF459258 QUA459240:QUB459258 RDW459240:RDX459258 RNS459240:RNT459258 RXO459240:RXP459258 SHK459240:SHL459258 SRG459240:SRH459258 TBC459240:TBD459258 TKY459240:TKZ459258 TUU459240:TUV459258 UEQ459240:UER459258 UOM459240:UON459258 UYI459240:UYJ459258 VIE459240:VIF459258 VSA459240:VSB459258 WBW459240:WBX459258 WLS459240:WLT459258 WVO459240:WVP459258 JC524776:JD524794 SY524776:SZ524794 ACU524776:ACV524794 AMQ524776:AMR524794 AWM524776:AWN524794 BGI524776:BGJ524794 BQE524776:BQF524794 CAA524776:CAB524794 CJW524776:CJX524794 CTS524776:CTT524794 DDO524776:DDP524794 DNK524776:DNL524794 DXG524776:DXH524794 EHC524776:EHD524794 EQY524776:EQZ524794 FAU524776:FAV524794 FKQ524776:FKR524794 FUM524776:FUN524794 GEI524776:GEJ524794 GOE524776:GOF524794 GYA524776:GYB524794 HHW524776:HHX524794 HRS524776:HRT524794 IBO524776:IBP524794 ILK524776:ILL524794 IVG524776:IVH524794 JFC524776:JFD524794 JOY524776:JOZ524794 JYU524776:JYV524794 KIQ524776:KIR524794 KSM524776:KSN524794 LCI524776:LCJ524794 LME524776:LMF524794 LWA524776:LWB524794 MFW524776:MFX524794 MPS524776:MPT524794 MZO524776:MZP524794 NJK524776:NJL524794 NTG524776:NTH524794 ODC524776:ODD524794 OMY524776:OMZ524794 OWU524776:OWV524794 PGQ524776:PGR524794 PQM524776:PQN524794 QAI524776:QAJ524794 QKE524776:QKF524794 QUA524776:QUB524794 RDW524776:RDX524794 RNS524776:RNT524794 RXO524776:RXP524794 SHK524776:SHL524794 SRG524776:SRH524794 TBC524776:TBD524794 TKY524776:TKZ524794 TUU524776:TUV524794 UEQ524776:UER524794 UOM524776:UON524794 UYI524776:UYJ524794 VIE524776:VIF524794 VSA524776:VSB524794 WBW524776:WBX524794 WLS524776:WLT524794 WVO524776:WVP524794 JC590312:JD590330 SY590312:SZ590330 ACU590312:ACV590330 AMQ590312:AMR590330 AWM590312:AWN590330 BGI590312:BGJ590330 BQE590312:BQF590330 CAA590312:CAB590330 CJW590312:CJX590330 CTS590312:CTT590330 DDO590312:DDP590330 DNK590312:DNL590330 DXG590312:DXH590330 EHC590312:EHD590330 EQY590312:EQZ590330 FAU590312:FAV590330 FKQ590312:FKR590330 FUM590312:FUN590330 GEI590312:GEJ590330 GOE590312:GOF590330 GYA590312:GYB590330 HHW590312:HHX590330 HRS590312:HRT590330 IBO590312:IBP590330 ILK590312:ILL590330 IVG590312:IVH590330 JFC590312:JFD590330 JOY590312:JOZ590330 JYU590312:JYV590330 KIQ590312:KIR590330 KSM590312:KSN590330 LCI590312:LCJ590330 LME590312:LMF590330 LWA590312:LWB590330 MFW590312:MFX590330 MPS590312:MPT590330 MZO590312:MZP590330 NJK590312:NJL590330 NTG590312:NTH590330 ODC590312:ODD590330 OMY590312:OMZ590330 OWU590312:OWV590330 PGQ590312:PGR590330 PQM590312:PQN590330 QAI590312:QAJ590330 QKE590312:QKF590330 QUA590312:QUB590330 RDW590312:RDX590330 RNS590312:RNT590330 RXO590312:RXP590330 SHK590312:SHL590330 SRG590312:SRH590330 TBC590312:TBD590330 TKY590312:TKZ590330 TUU590312:TUV590330 UEQ590312:UER590330 UOM590312:UON590330 UYI590312:UYJ590330 VIE590312:VIF590330 VSA590312:VSB590330 WBW590312:WBX590330 WLS590312:WLT590330 WVO590312:WVP590330 JC655848:JD655866 SY655848:SZ655866 ACU655848:ACV655866 AMQ655848:AMR655866 AWM655848:AWN655866 BGI655848:BGJ655866 BQE655848:BQF655866 CAA655848:CAB655866 CJW655848:CJX655866 CTS655848:CTT655866 DDO655848:DDP655866 DNK655848:DNL655866 DXG655848:DXH655866 EHC655848:EHD655866 EQY655848:EQZ655866 FAU655848:FAV655866 FKQ655848:FKR655866 FUM655848:FUN655866 GEI655848:GEJ655866 GOE655848:GOF655866 GYA655848:GYB655866 HHW655848:HHX655866 HRS655848:HRT655866 IBO655848:IBP655866 ILK655848:ILL655866 IVG655848:IVH655866 JFC655848:JFD655866 JOY655848:JOZ655866 JYU655848:JYV655866 KIQ655848:KIR655866 KSM655848:KSN655866 LCI655848:LCJ655866 LME655848:LMF655866 LWA655848:LWB655866 MFW655848:MFX655866 MPS655848:MPT655866 MZO655848:MZP655866 NJK655848:NJL655866 NTG655848:NTH655866 ODC655848:ODD655866 OMY655848:OMZ655866 OWU655848:OWV655866 PGQ655848:PGR655866 PQM655848:PQN655866 QAI655848:QAJ655866 QKE655848:QKF655866 QUA655848:QUB655866 RDW655848:RDX655866 RNS655848:RNT655866 RXO655848:RXP655866 SHK655848:SHL655866 SRG655848:SRH655866 TBC655848:TBD655866 TKY655848:TKZ655866 TUU655848:TUV655866 UEQ655848:UER655866 UOM655848:UON655866 UYI655848:UYJ655866 VIE655848:VIF655866 VSA655848:VSB655866 WBW655848:WBX655866 WLS655848:WLT655866 WVO655848:WVP655866 JC721384:JD721402 SY721384:SZ721402 ACU721384:ACV721402 AMQ721384:AMR721402 AWM721384:AWN721402 BGI721384:BGJ721402 BQE721384:BQF721402 CAA721384:CAB721402 CJW721384:CJX721402 CTS721384:CTT721402 DDO721384:DDP721402 DNK721384:DNL721402 DXG721384:DXH721402 EHC721384:EHD721402 EQY721384:EQZ721402 FAU721384:FAV721402 FKQ721384:FKR721402 FUM721384:FUN721402 GEI721384:GEJ721402 GOE721384:GOF721402 GYA721384:GYB721402 HHW721384:HHX721402 HRS721384:HRT721402 IBO721384:IBP721402 ILK721384:ILL721402 IVG721384:IVH721402 JFC721384:JFD721402 JOY721384:JOZ721402 JYU721384:JYV721402 KIQ721384:KIR721402 KSM721384:KSN721402 LCI721384:LCJ721402 LME721384:LMF721402 LWA721384:LWB721402 MFW721384:MFX721402 MPS721384:MPT721402 MZO721384:MZP721402 NJK721384:NJL721402 NTG721384:NTH721402 ODC721384:ODD721402 OMY721384:OMZ721402 OWU721384:OWV721402 PGQ721384:PGR721402 PQM721384:PQN721402 QAI721384:QAJ721402 QKE721384:QKF721402 QUA721384:QUB721402 RDW721384:RDX721402 RNS721384:RNT721402 RXO721384:RXP721402 SHK721384:SHL721402 SRG721384:SRH721402 TBC721384:TBD721402 TKY721384:TKZ721402 TUU721384:TUV721402 UEQ721384:UER721402 UOM721384:UON721402 UYI721384:UYJ721402 VIE721384:VIF721402 VSA721384:VSB721402 WBW721384:WBX721402 WLS721384:WLT721402 WVO721384:WVP721402 JC786920:JD786938 SY786920:SZ786938 ACU786920:ACV786938 AMQ786920:AMR786938 AWM786920:AWN786938 BGI786920:BGJ786938 BQE786920:BQF786938 CAA786920:CAB786938 CJW786920:CJX786938 CTS786920:CTT786938 DDO786920:DDP786938 DNK786920:DNL786938 DXG786920:DXH786938 EHC786920:EHD786938 EQY786920:EQZ786938 FAU786920:FAV786938 FKQ786920:FKR786938 FUM786920:FUN786938 GEI786920:GEJ786938 GOE786920:GOF786938 GYA786920:GYB786938 HHW786920:HHX786938 HRS786920:HRT786938 IBO786920:IBP786938 ILK786920:ILL786938 IVG786920:IVH786938 JFC786920:JFD786938 JOY786920:JOZ786938 JYU786920:JYV786938 KIQ786920:KIR786938 KSM786920:KSN786938 LCI786920:LCJ786938 LME786920:LMF786938 LWA786920:LWB786938 MFW786920:MFX786938 MPS786920:MPT786938 MZO786920:MZP786938 NJK786920:NJL786938 NTG786920:NTH786938 ODC786920:ODD786938 OMY786920:OMZ786938 OWU786920:OWV786938 PGQ786920:PGR786938 PQM786920:PQN786938 QAI786920:QAJ786938 QKE786920:QKF786938 QUA786920:QUB786938 RDW786920:RDX786938 RNS786920:RNT786938 RXO786920:RXP786938 SHK786920:SHL786938 SRG786920:SRH786938 TBC786920:TBD786938 TKY786920:TKZ786938 TUU786920:TUV786938 UEQ786920:UER786938 UOM786920:UON786938 UYI786920:UYJ786938 VIE786920:VIF786938 VSA786920:VSB786938 WBW786920:WBX786938 WLS786920:WLT786938 WVO786920:WVP786938 JC852456:JD852474 SY852456:SZ852474 ACU852456:ACV852474 AMQ852456:AMR852474 AWM852456:AWN852474 BGI852456:BGJ852474 BQE852456:BQF852474 CAA852456:CAB852474 CJW852456:CJX852474 CTS852456:CTT852474 DDO852456:DDP852474 DNK852456:DNL852474 DXG852456:DXH852474 EHC852456:EHD852474 EQY852456:EQZ852474 FAU852456:FAV852474 FKQ852456:FKR852474 FUM852456:FUN852474 GEI852456:GEJ852474 GOE852456:GOF852474 GYA852456:GYB852474 HHW852456:HHX852474 HRS852456:HRT852474 IBO852456:IBP852474 ILK852456:ILL852474 IVG852456:IVH852474 JFC852456:JFD852474 JOY852456:JOZ852474 JYU852456:JYV852474 KIQ852456:KIR852474 KSM852456:KSN852474 LCI852456:LCJ852474 LME852456:LMF852474 LWA852456:LWB852474 MFW852456:MFX852474 MPS852456:MPT852474 MZO852456:MZP852474 NJK852456:NJL852474 NTG852456:NTH852474 ODC852456:ODD852474 OMY852456:OMZ852474 OWU852456:OWV852474 PGQ852456:PGR852474 PQM852456:PQN852474 QAI852456:QAJ852474 QKE852456:QKF852474 QUA852456:QUB852474 RDW852456:RDX852474 RNS852456:RNT852474 RXO852456:RXP852474 SHK852456:SHL852474 SRG852456:SRH852474 TBC852456:TBD852474 TKY852456:TKZ852474 TUU852456:TUV852474 UEQ852456:UER852474 UOM852456:UON852474 UYI852456:UYJ852474 VIE852456:VIF852474 VSA852456:VSB852474 WBW852456:WBX852474 WLS852456:WLT852474 WVO852456:WVP852474 JC917992:JD918010 SY917992:SZ918010 ACU917992:ACV918010 AMQ917992:AMR918010 AWM917992:AWN918010 BGI917992:BGJ918010 BQE917992:BQF918010 CAA917992:CAB918010 CJW917992:CJX918010 CTS917992:CTT918010 DDO917992:DDP918010 DNK917992:DNL918010 DXG917992:DXH918010 EHC917992:EHD918010 EQY917992:EQZ918010 FAU917992:FAV918010 FKQ917992:FKR918010 FUM917992:FUN918010 GEI917992:GEJ918010 GOE917992:GOF918010 GYA917992:GYB918010 HHW917992:HHX918010 HRS917992:HRT918010 IBO917992:IBP918010 ILK917992:ILL918010 IVG917992:IVH918010 JFC917992:JFD918010 JOY917992:JOZ918010 JYU917992:JYV918010 KIQ917992:KIR918010 KSM917992:KSN918010 LCI917992:LCJ918010 LME917992:LMF918010 LWA917992:LWB918010 MFW917992:MFX918010 MPS917992:MPT918010 MZO917992:MZP918010 NJK917992:NJL918010 NTG917992:NTH918010 ODC917992:ODD918010 OMY917992:OMZ918010 OWU917992:OWV918010 PGQ917992:PGR918010 PQM917992:PQN918010 QAI917992:QAJ918010 QKE917992:QKF918010 QUA917992:QUB918010 RDW917992:RDX918010 RNS917992:RNT918010 RXO917992:RXP918010 SHK917992:SHL918010 SRG917992:SRH918010 TBC917992:TBD918010 TKY917992:TKZ918010 TUU917992:TUV918010 UEQ917992:UER918010 UOM917992:UON918010 UYI917992:UYJ918010 VIE917992:VIF918010 VSA917992:VSB918010 WBW917992:WBX918010 WLS917992:WLT918010 WVO917992:WVP918010 JC983528:JD983546 SY983528:SZ983546 ACU983528:ACV983546 AMQ983528:AMR983546 AWM983528:AWN983546 BGI983528:BGJ983546 BQE983528:BQF983546 CAA983528:CAB983546 CJW983528:CJX983546 CTS983528:CTT983546 DDO983528:DDP983546 DNK983528:DNL983546 DXG983528:DXH983546 EHC983528:EHD983546 EQY983528:EQZ983546 FAU983528:FAV983546 FKQ983528:FKR983546 FUM983528:FUN983546 GEI983528:GEJ983546 GOE983528:GOF983546 GYA983528:GYB983546 HHW983528:HHX983546 HRS983528:HRT983546 IBO983528:IBP983546 ILK983528:ILL983546 IVG983528:IVH983546 JFC983528:JFD983546 JOY983528:JOZ983546 JYU983528:JYV983546 KIQ983528:KIR983546 KSM983528:KSN983546 LCI983528:LCJ983546 LME983528:LMF983546 LWA983528:LWB983546 MFW983528:MFX983546 MPS983528:MPT983546 MZO983528:MZP983546 NJK983528:NJL983546 NTG983528:NTH983546 ODC983528:ODD983546 OMY983528:OMZ983546 OWU983528:OWV983546 PGQ983528:PGR983546 PQM983528:PQN983546 QAI983528:QAJ983546 QKE983528:QKF983546 QUA983528:QUB983546 RDW983528:RDX983546 RNS983528:RNT983546 RXO983528:RXP983546 SHK983528:SHL983546 SRG983528:SRH983546 TBC983528:TBD983546 TKY983528:TKZ983546 TUU983528:TUV983546 UEQ983528:UER983546 UOM983528:UON983546 UYI983528:UYJ983546 VIE983528:VIF983546 VSA983528:VSB983546 WBW983528:WBX983546 WLS983528:WLT983546 WVO983528:WVP983546" xr:uid="{00000000-0002-0000-0C00-000012000000}">
      <formula1>0</formula1>
    </dataValidation>
    <dataValidation type="decimal" operator="greaterThanOrEqual" allowBlank="1" showInputMessage="1" showErrorMessage="1" error="Valor debe ser mayor o igual que 0" promptTitle="Diferncia contable Vs fiscal" prompt="Si existe una diferencia en el  momento del reconocimiento contable a 31/12/2015 y la elaboracion de la declaracion de renta que altere el impuesto a las ganancias corrientes, registre el ajuste respectivo" sqref="JD66018 SZ66018 ACV66018 AMR66018 AWN66018 BGJ66018 BQF66018 CAB66018 CJX66018 CTT66018 DDP66018 DNL66018 DXH66018 EHD66018 EQZ66018 FAV66018 FKR66018 FUN66018 GEJ66018 GOF66018 GYB66018 HHX66018 HRT66018 IBP66018 ILL66018 IVH66018 JFD66018 JOZ66018 JYV66018 KIR66018 KSN66018 LCJ66018 LMF66018 LWB66018 MFX66018 MPT66018 MZP66018 NJL66018 NTH66018 ODD66018 OMZ66018 OWV66018 PGR66018 PQN66018 QAJ66018 QKF66018 QUB66018 RDX66018 RNT66018 RXP66018 SHL66018 SRH66018 TBD66018 TKZ66018 TUV66018 UER66018 UON66018 UYJ66018 VIF66018 VSB66018 WBX66018 WLT66018 WVP66018 JD131554 SZ131554 ACV131554 AMR131554 AWN131554 BGJ131554 BQF131554 CAB131554 CJX131554 CTT131554 DDP131554 DNL131554 DXH131554 EHD131554 EQZ131554 FAV131554 FKR131554 FUN131554 GEJ131554 GOF131554 GYB131554 HHX131554 HRT131554 IBP131554 ILL131554 IVH131554 JFD131554 JOZ131554 JYV131554 KIR131554 KSN131554 LCJ131554 LMF131554 LWB131554 MFX131554 MPT131554 MZP131554 NJL131554 NTH131554 ODD131554 OMZ131554 OWV131554 PGR131554 PQN131554 QAJ131554 QKF131554 QUB131554 RDX131554 RNT131554 RXP131554 SHL131554 SRH131554 TBD131554 TKZ131554 TUV131554 UER131554 UON131554 UYJ131554 VIF131554 VSB131554 WBX131554 WLT131554 WVP131554 JD197090 SZ197090 ACV197090 AMR197090 AWN197090 BGJ197090 BQF197090 CAB197090 CJX197090 CTT197090 DDP197090 DNL197090 DXH197090 EHD197090 EQZ197090 FAV197090 FKR197090 FUN197090 GEJ197090 GOF197090 GYB197090 HHX197090 HRT197090 IBP197090 ILL197090 IVH197090 JFD197090 JOZ197090 JYV197090 KIR197090 KSN197090 LCJ197090 LMF197090 LWB197090 MFX197090 MPT197090 MZP197090 NJL197090 NTH197090 ODD197090 OMZ197090 OWV197090 PGR197090 PQN197090 QAJ197090 QKF197090 QUB197090 RDX197090 RNT197090 RXP197090 SHL197090 SRH197090 TBD197090 TKZ197090 TUV197090 UER197090 UON197090 UYJ197090 VIF197090 VSB197090 WBX197090 WLT197090 WVP197090 JD262626 SZ262626 ACV262626 AMR262626 AWN262626 BGJ262626 BQF262626 CAB262626 CJX262626 CTT262626 DDP262626 DNL262626 DXH262626 EHD262626 EQZ262626 FAV262626 FKR262626 FUN262626 GEJ262626 GOF262626 GYB262626 HHX262626 HRT262626 IBP262626 ILL262626 IVH262626 JFD262626 JOZ262626 JYV262626 KIR262626 KSN262626 LCJ262626 LMF262626 LWB262626 MFX262626 MPT262626 MZP262626 NJL262626 NTH262626 ODD262626 OMZ262626 OWV262626 PGR262626 PQN262626 QAJ262626 QKF262626 QUB262626 RDX262626 RNT262626 RXP262626 SHL262626 SRH262626 TBD262626 TKZ262626 TUV262626 UER262626 UON262626 UYJ262626 VIF262626 VSB262626 WBX262626 WLT262626 WVP262626 JD328162 SZ328162 ACV328162 AMR328162 AWN328162 BGJ328162 BQF328162 CAB328162 CJX328162 CTT328162 DDP328162 DNL328162 DXH328162 EHD328162 EQZ328162 FAV328162 FKR328162 FUN328162 GEJ328162 GOF328162 GYB328162 HHX328162 HRT328162 IBP328162 ILL328162 IVH328162 JFD328162 JOZ328162 JYV328162 KIR328162 KSN328162 LCJ328162 LMF328162 LWB328162 MFX328162 MPT328162 MZP328162 NJL328162 NTH328162 ODD328162 OMZ328162 OWV328162 PGR328162 PQN328162 QAJ328162 QKF328162 QUB328162 RDX328162 RNT328162 RXP328162 SHL328162 SRH328162 TBD328162 TKZ328162 TUV328162 UER328162 UON328162 UYJ328162 VIF328162 VSB328162 WBX328162 WLT328162 WVP328162 JD393698 SZ393698 ACV393698 AMR393698 AWN393698 BGJ393698 BQF393698 CAB393698 CJX393698 CTT393698 DDP393698 DNL393698 DXH393698 EHD393698 EQZ393698 FAV393698 FKR393698 FUN393698 GEJ393698 GOF393698 GYB393698 HHX393698 HRT393698 IBP393698 ILL393698 IVH393698 JFD393698 JOZ393698 JYV393698 KIR393698 KSN393698 LCJ393698 LMF393698 LWB393698 MFX393698 MPT393698 MZP393698 NJL393698 NTH393698 ODD393698 OMZ393698 OWV393698 PGR393698 PQN393698 QAJ393698 QKF393698 QUB393698 RDX393698 RNT393698 RXP393698 SHL393698 SRH393698 TBD393698 TKZ393698 TUV393698 UER393698 UON393698 UYJ393698 VIF393698 VSB393698 WBX393698 WLT393698 WVP393698 JD459234 SZ459234 ACV459234 AMR459234 AWN459234 BGJ459234 BQF459234 CAB459234 CJX459234 CTT459234 DDP459234 DNL459234 DXH459234 EHD459234 EQZ459234 FAV459234 FKR459234 FUN459234 GEJ459234 GOF459234 GYB459234 HHX459234 HRT459234 IBP459234 ILL459234 IVH459234 JFD459234 JOZ459234 JYV459234 KIR459234 KSN459234 LCJ459234 LMF459234 LWB459234 MFX459234 MPT459234 MZP459234 NJL459234 NTH459234 ODD459234 OMZ459234 OWV459234 PGR459234 PQN459234 QAJ459234 QKF459234 QUB459234 RDX459234 RNT459234 RXP459234 SHL459234 SRH459234 TBD459234 TKZ459234 TUV459234 UER459234 UON459234 UYJ459234 VIF459234 VSB459234 WBX459234 WLT459234 WVP459234 JD524770 SZ524770 ACV524770 AMR524770 AWN524770 BGJ524770 BQF524770 CAB524770 CJX524770 CTT524770 DDP524770 DNL524770 DXH524770 EHD524770 EQZ524770 FAV524770 FKR524770 FUN524770 GEJ524770 GOF524770 GYB524770 HHX524770 HRT524770 IBP524770 ILL524770 IVH524770 JFD524770 JOZ524770 JYV524770 KIR524770 KSN524770 LCJ524770 LMF524770 LWB524770 MFX524770 MPT524770 MZP524770 NJL524770 NTH524770 ODD524770 OMZ524770 OWV524770 PGR524770 PQN524770 QAJ524770 QKF524770 QUB524770 RDX524770 RNT524770 RXP524770 SHL524770 SRH524770 TBD524770 TKZ524770 TUV524770 UER524770 UON524770 UYJ524770 VIF524770 VSB524770 WBX524770 WLT524770 WVP524770 JD590306 SZ590306 ACV590306 AMR590306 AWN590306 BGJ590306 BQF590306 CAB590306 CJX590306 CTT590306 DDP590306 DNL590306 DXH590306 EHD590306 EQZ590306 FAV590306 FKR590306 FUN590306 GEJ590306 GOF590306 GYB590306 HHX590306 HRT590306 IBP590306 ILL590306 IVH590306 JFD590306 JOZ590306 JYV590306 KIR590306 KSN590306 LCJ590306 LMF590306 LWB590306 MFX590306 MPT590306 MZP590306 NJL590306 NTH590306 ODD590306 OMZ590306 OWV590306 PGR590306 PQN590306 QAJ590306 QKF590306 QUB590306 RDX590306 RNT590306 RXP590306 SHL590306 SRH590306 TBD590306 TKZ590306 TUV590306 UER590306 UON590306 UYJ590306 VIF590306 VSB590306 WBX590306 WLT590306 WVP590306 JD655842 SZ655842 ACV655842 AMR655842 AWN655842 BGJ655842 BQF655842 CAB655842 CJX655842 CTT655842 DDP655842 DNL655842 DXH655842 EHD655842 EQZ655842 FAV655842 FKR655842 FUN655842 GEJ655842 GOF655842 GYB655842 HHX655842 HRT655842 IBP655842 ILL655842 IVH655842 JFD655842 JOZ655842 JYV655842 KIR655842 KSN655842 LCJ655842 LMF655842 LWB655842 MFX655842 MPT655842 MZP655842 NJL655842 NTH655842 ODD655842 OMZ655842 OWV655842 PGR655842 PQN655842 QAJ655842 QKF655842 QUB655842 RDX655842 RNT655842 RXP655842 SHL655842 SRH655842 TBD655842 TKZ655842 TUV655842 UER655842 UON655842 UYJ655842 VIF655842 VSB655842 WBX655842 WLT655842 WVP655842 JD721378 SZ721378 ACV721378 AMR721378 AWN721378 BGJ721378 BQF721378 CAB721378 CJX721378 CTT721378 DDP721378 DNL721378 DXH721378 EHD721378 EQZ721378 FAV721378 FKR721378 FUN721378 GEJ721378 GOF721378 GYB721378 HHX721378 HRT721378 IBP721378 ILL721378 IVH721378 JFD721378 JOZ721378 JYV721378 KIR721378 KSN721378 LCJ721378 LMF721378 LWB721378 MFX721378 MPT721378 MZP721378 NJL721378 NTH721378 ODD721378 OMZ721378 OWV721378 PGR721378 PQN721378 QAJ721378 QKF721378 QUB721378 RDX721378 RNT721378 RXP721378 SHL721378 SRH721378 TBD721378 TKZ721378 TUV721378 UER721378 UON721378 UYJ721378 VIF721378 VSB721378 WBX721378 WLT721378 WVP721378 JD786914 SZ786914 ACV786914 AMR786914 AWN786914 BGJ786914 BQF786914 CAB786914 CJX786914 CTT786914 DDP786914 DNL786914 DXH786914 EHD786914 EQZ786914 FAV786914 FKR786914 FUN786914 GEJ786914 GOF786914 GYB786914 HHX786914 HRT786914 IBP786914 ILL786914 IVH786914 JFD786914 JOZ786914 JYV786914 KIR786914 KSN786914 LCJ786914 LMF786914 LWB786914 MFX786914 MPT786914 MZP786914 NJL786914 NTH786914 ODD786914 OMZ786914 OWV786914 PGR786914 PQN786914 QAJ786914 QKF786914 QUB786914 RDX786914 RNT786914 RXP786914 SHL786914 SRH786914 TBD786914 TKZ786914 TUV786914 UER786914 UON786914 UYJ786914 VIF786914 VSB786914 WBX786914 WLT786914 WVP786914 JD852450 SZ852450 ACV852450 AMR852450 AWN852450 BGJ852450 BQF852450 CAB852450 CJX852450 CTT852450 DDP852450 DNL852450 DXH852450 EHD852450 EQZ852450 FAV852450 FKR852450 FUN852450 GEJ852450 GOF852450 GYB852450 HHX852450 HRT852450 IBP852450 ILL852450 IVH852450 JFD852450 JOZ852450 JYV852450 KIR852450 KSN852450 LCJ852450 LMF852450 LWB852450 MFX852450 MPT852450 MZP852450 NJL852450 NTH852450 ODD852450 OMZ852450 OWV852450 PGR852450 PQN852450 QAJ852450 QKF852450 QUB852450 RDX852450 RNT852450 RXP852450 SHL852450 SRH852450 TBD852450 TKZ852450 TUV852450 UER852450 UON852450 UYJ852450 VIF852450 VSB852450 WBX852450 WLT852450 WVP852450 JD917986 SZ917986 ACV917986 AMR917986 AWN917986 BGJ917986 BQF917986 CAB917986 CJX917986 CTT917986 DDP917986 DNL917986 DXH917986 EHD917986 EQZ917986 FAV917986 FKR917986 FUN917986 GEJ917986 GOF917986 GYB917986 HHX917986 HRT917986 IBP917986 ILL917986 IVH917986 JFD917986 JOZ917986 JYV917986 KIR917986 KSN917986 LCJ917986 LMF917986 LWB917986 MFX917986 MPT917986 MZP917986 NJL917986 NTH917986 ODD917986 OMZ917986 OWV917986 PGR917986 PQN917986 QAJ917986 QKF917986 QUB917986 RDX917986 RNT917986 RXP917986 SHL917986 SRH917986 TBD917986 TKZ917986 TUV917986 UER917986 UON917986 UYJ917986 VIF917986 VSB917986 WBX917986 WLT917986 WVP917986 JD983522 SZ983522 ACV983522 AMR983522 AWN983522 BGJ983522 BQF983522 CAB983522 CJX983522 CTT983522 DDP983522 DNL983522 DXH983522 EHD983522 EQZ983522 FAV983522 FKR983522 FUN983522 GEJ983522 GOF983522 GYB983522 HHX983522 HRT983522 IBP983522 ILL983522 IVH983522 JFD983522 JOZ983522 JYV983522 KIR983522 KSN983522 LCJ983522 LMF983522 LWB983522 MFX983522 MPT983522 MZP983522 NJL983522 NTH983522 ODD983522 OMZ983522 OWV983522 PGR983522 PQN983522 QAJ983522 QKF983522 QUB983522 RDX983522 RNT983522 RXP983522 SHL983522 SRH983522 TBD983522 TKZ983522 TUV983522 UER983522 UON983522 UYJ983522 VIF983522 VSB983522 WBX983522 WLT983522 WVP983522" xr:uid="{00000000-0002-0000-0C00-000013000000}">
      <formula1>0</formula1>
    </dataValidation>
    <dataValidation type="decimal" operator="greaterThanOrEqual" allowBlank="1" showInputMessage="1" showErrorMessage="1" error="Valor debe ser mayor o igual que 0" promptTitle="Diferencia contable Vs fiscal" prompt="Si existe una diferencia en el  momento del reconocimiento contable a 31/12/2015 y la elaboracion de la declaracion de renta que modifiique el impuesto a las ganancias corrientes, registre el ajuste respectivo" sqref="JC66018 SY66018 ACU66018 AMQ66018 AWM66018 BGI66018 BQE66018 CAA66018 CJW66018 CTS66018 DDO66018 DNK66018 DXG66018 EHC66018 EQY66018 FAU66018 FKQ66018 FUM66018 GEI66018 GOE66018 GYA66018 HHW66018 HRS66018 IBO66018 ILK66018 IVG66018 JFC66018 JOY66018 JYU66018 KIQ66018 KSM66018 LCI66018 LME66018 LWA66018 MFW66018 MPS66018 MZO66018 NJK66018 NTG66018 ODC66018 OMY66018 OWU66018 PGQ66018 PQM66018 QAI66018 QKE66018 QUA66018 RDW66018 RNS66018 RXO66018 SHK66018 SRG66018 TBC66018 TKY66018 TUU66018 UEQ66018 UOM66018 UYI66018 VIE66018 VSA66018 WBW66018 WLS66018 WVO66018 JC131554 SY131554 ACU131554 AMQ131554 AWM131554 BGI131554 BQE131554 CAA131554 CJW131554 CTS131554 DDO131554 DNK131554 DXG131554 EHC131554 EQY131554 FAU131554 FKQ131554 FUM131554 GEI131554 GOE131554 GYA131554 HHW131554 HRS131554 IBO131554 ILK131554 IVG131554 JFC131554 JOY131554 JYU131554 KIQ131554 KSM131554 LCI131554 LME131554 LWA131554 MFW131554 MPS131554 MZO131554 NJK131554 NTG131554 ODC131554 OMY131554 OWU131554 PGQ131554 PQM131554 QAI131554 QKE131554 QUA131554 RDW131554 RNS131554 RXO131554 SHK131554 SRG131554 TBC131554 TKY131554 TUU131554 UEQ131554 UOM131554 UYI131554 VIE131554 VSA131554 WBW131554 WLS131554 WVO131554 JC197090 SY197090 ACU197090 AMQ197090 AWM197090 BGI197090 BQE197090 CAA197090 CJW197090 CTS197090 DDO197090 DNK197090 DXG197090 EHC197090 EQY197090 FAU197090 FKQ197090 FUM197090 GEI197090 GOE197090 GYA197090 HHW197090 HRS197090 IBO197090 ILK197090 IVG197090 JFC197090 JOY197090 JYU197090 KIQ197090 KSM197090 LCI197090 LME197090 LWA197090 MFW197090 MPS197090 MZO197090 NJK197090 NTG197090 ODC197090 OMY197090 OWU197090 PGQ197090 PQM197090 QAI197090 QKE197090 QUA197090 RDW197090 RNS197090 RXO197090 SHK197090 SRG197090 TBC197090 TKY197090 TUU197090 UEQ197090 UOM197090 UYI197090 VIE197090 VSA197090 WBW197090 WLS197090 WVO197090 JC262626 SY262626 ACU262626 AMQ262626 AWM262626 BGI262626 BQE262626 CAA262626 CJW262626 CTS262626 DDO262626 DNK262626 DXG262626 EHC262626 EQY262626 FAU262626 FKQ262626 FUM262626 GEI262626 GOE262626 GYA262626 HHW262626 HRS262626 IBO262626 ILK262626 IVG262626 JFC262626 JOY262626 JYU262626 KIQ262626 KSM262626 LCI262626 LME262626 LWA262626 MFW262626 MPS262626 MZO262626 NJK262626 NTG262626 ODC262626 OMY262626 OWU262626 PGQ262626 PQM262626 QAI262626 QKE262626 QUA262626 RDW262626 RNS262626 RXO262626 SHK262626 SRG262626 TBC262626 TKY262626 TUU262626 UEQ262626 UOM262626 UYI262626 VIE262626 VSA262626 WBW262626 WLS262626 WVO262626 JC328162 SY328162 ACU328162 AMQ328162 AWM328162 BGI328162 BQE328162 CAA328162 CJW328162 CTS328162 DDO328162 DNK328162 DXG328162 EHC328162 EQY328162 FAU328162 FKQ328162 FUM328162 GEI328162 GOE328162 GYA328162 HHW328162 HRS328162 IBO328162 ILK328162 IVG328162 JFC328162 JOY328162 JYU328162 KIQ328162 KSM328162 LCI328162 LME328162 LWA328162 MFW328162 MPS328162 MZO328162 NJK328162 NTG328162 ODC328162 OMY328162 OWU328162 PGQ328162 PQM328162 QAI328162 QKE328162 QUA328162 RDW328162 RNS328162 RXO328162 SHK328162 SRG328162 TBC328162 TKY328162 TUU328162 UEQ328162 UOM328162 UYI328162 VIE328162 VSA328162 WBW328162 WLS328162 WVO328162 JC393698 SY393698 ACU393698 AMQ393698 AWM393698 BGI393698 BQE393698 CAA393698 CJW393698 CTS393698 DDO393698 DNK393698 DXG393698 EHC393698 EQY393698 FAU393698 FKQ393698 FUM393698 GEI393698 GOE393698 GYA393698 HHW393698 HRS393698 IBO393698 ILK393698 IVG393698 JFC393698 JOY393698 JYU393698 KIQ393698 KSM393698 LCI393698 LME393698 LWA393698 MFW393698 MPS393698 MZO393698 NJK393698 NTG393698 ODC393698 OMY393698 OWU393698 PGQ393698 PQM393698 QAI393698 QKE393698 QUA393698 RDW393698 RNS393698 RXO393698 SHK393698 SRG393698 TBC393698 TKY393698 TUU393698 UEQ393698 UOM393698 UYI393698 VIE393698 VSA393698 WBW393698 WLS393698 WVO393698 JC459234 SY459234 ACU459234 AMQ459234 AWM459234 BGI459234 BQE459234 CAA459234 CJW459234 CTS459234 DDO459234 DNK459234 DXG459234 EHC459234 EQY459234 FAU459234 FKQ459234 FUM459234 GEI459234 GOE459234 GYA459234 HHW459234 HRS459234 IBO459234 ILK459234 IVG459234 JFC459234 JOY459234 JYU459234 KIQ459234 KSM459234 LCI459234 LME459234 LWA459234 MFW459234 MPS459234 MZO459234 NJK459234 NTG459234 ODC459234 OMY459234 OWU459234 PGQ459234 PQM459234 QAI459234 QKE459234 QUA459234 RDW459234 RNS459234 RXO459234 SHK459234 SRG459234 TBC459234 TKY459234 TUU459234 UEQ459234 UOM459234 UYI459234 VIE459234 VSA459234 WBW459234 WLS459234 WVO459234 JC524770 SY524770 ACU524770 AMQ524770 AWM524770 BGI524770 BQE524770 CAA524770 CJW524770 CTS524770 DDO524770 DNK524770 DXG524770 EHC524770 EQY524770 FAU524770 FKQ524770 FUM524770 GEI524770 GOE524770 GYA524770 HHW524770 HRS524770 IBO524770 ILK524770 IVG524770 JFC524770 JOY524770 JYU524770 KIQ524770 KSM524770 LCI524770 LME524770 LWA524770 MFW524770 MPS524770 MZO524770 NJK524770 NTG524770 ODC524770 OMY524770 OWU524770 PGQ524770 PQM524770 QAI524770 QKE524770 QUA524770 RDW524770 RNS524770 RXO524770 SHK524770 SRG524770 TBC524770 TKY524770 TUU524770 UEQ524770 UOM524770 UYI524770 VIE524770 VSA524770 WBW524770 WLS524770 WVO524770 JC590306 SY590306 ACU590306 AMQ590306 AWM590306 BGI590306 BQE590306 CAA590306 CJW590306 CTS590306 DDO590306 DNK590306 DXG590306 EHC590306 EQY590306 FAU590306 FKQ590306 FUM590306 GEI590306 GOE590306 GYA590306 HHW590306 HRS590306 IBO590306 ILK590306 IVG590306 JFC590306 JOY590306 JYU590306 KIQ590306 KSM590306 LCI590306 LME590306 LWA590306 MFW590306 MPS590306 MZO590306 NJK590306 NTG590306 ODC590306 OMY590306 OWU590306 PGQ590306 PQM590306 QAI590306 QKE590306 QUA590306 RDW590306 RNS590306 RXO590306 SHK590306 SRG590306 TBC590306 TKY590306 TUU590306 UEQ590306 UOM590306 UYI590306 VIE590306 VSA590306 WBW590306 WLS590306 WVO590306 JC655842 SY655842 ACU655842 AMQ655842 AWM655842 BGI655842 BQE655842 CAA655842 CJW655842 CTS655842 DDO655842 DNK655842 DXG655842 EHC655842 EQY655842 FAU655842 FKQ655842 FUM655842 GEI655842 GOE655842 GYA655842 HHW655842 HRS655842 IBO655842 ILK655842 IVG655842 JFC655842 JOY655842 JYU655842 KIQ655842 KSM655842 LCI655842 LME655842 LWA655842 MFW655842 MPS655842 MZO655842 NJK655842 NTG655842 ODC655842 OMY655842 OWU655842 PGQ655842 PQM655842 QAI655842 QKE655842 QUA655842 RDW655842 RNS655842 RXO655842 SHK655842 SRG655842 TBC655842 TKY655842 TUU655842 UEQ655842 UOM655842 UYI655842 VIE655842 VSA655842 WBW655842 WLS655842 WVO655842 JC721378 SY721378 ACU721378 AMQ721378 AWM721378 BGI721378 BQE721378 CAA721378 CJW721378 CTS721378 DDO721378 DNK721378 DXG721378 EHC721378 EQY721378 FAU721378 FKQ721378 FUM721378 GEI721378 GOE721378 GYA721378 HHW721378 HRS721378 IBO721378 ILK721378 IVG721378 JFC721378 JOY721378 JYU721378 KIQ721378 KSM721378 LCI721378 LME721378 LWA721378 MFW721378 MPS721378 MZO721378 NJK721378 NTG721378 ODC721378 OMY721378 OWU721378 PGQ721378 PQM721378 QAI721378 QKE721378 QUA721378 RDW721378 RNS721378 RXO721378 SHK721378 SRG721378 TBC721378 TKY721378 TUU721378 UEQ721378 UOM721378 UYI721378 VIE721378 VSA721378 WBW721378 WLS721378 WVO721378 JC786914 SY786914 ACU786914 AMQ786914 AWM786914 BGI786914 BQE786914 CAA786914 CJW786914 CTS786914 DDO786914 DNK786914 DXG786914 EHC786914 EQY786914 FAU786914 FKQ786914 FUM786914 GEI786914 GOE786914 GYA786914 HHW786914 HRS786914 IBO786914 ILK786914 IVG786914 JFC786914 JOY786914 JYU786914 KIQ786914 KSM786914 LCI786914 LME786914 LWA786914 MFW786914 MPS786914 MZO786914 NJK786914 NTG786914 ODC786914 OMY786914 OWU786914 PGQ786914 PQM786914 QAI786914 QKE786914 QUA786914 RDW786914 RNS786914 RXO786914 SHK786914 SRG786914 TBC786914 TKY786914 TUU786914 UEQ786914 UOM786914 UYI786914 VIE786914 VSA786914 WBW786914 WLS786914 WVO786914 JC852450 SY852450 ACU852450 AMQ852450 AWM852450 BGI852450 BQE852450 CAA852450 CJW852450 CTS852450 DDO852450 DNK852450 DXG852450 EHC852450 EQY852450 FAU852450 FKQ852450 FUM852450 GEI852450 GOE852450 GYA852450 HHW852450 HRS852450 IBO852450 ILK852450 IVG852450 JFC852450 JOY852450 JYU852450 KIQ852450 KSM852450 LCI852450 LME852450 LWA852450 MFW852450 MPS852450 MZO852450 NJK852450 NTG852450 ODC852450 OMY852450 OWU852450 PGQ852450 PQM852450 QAI852450 QKE852450 QUA852450 RDW852450 RNS852450 RXO852450 SHK852450 SRG852450 TBC852450 TKY852450 TUU852450 UEQ852450 UOM852450 UYI852450 VIE852450 VSA852450 WBW852450 WLS852450 WVO852450 JC917986 SY917986 ACU917986 AMQ917986 AWM917986 BGI917986 BQE917986 CAA917986 CJW917986 CTS917986 DDO917986 DNK917986 DXG917986 EHC917986 EQY917986 FAU917986 FKQ917986 FUM917986 GEI917986 GOE917986 GYA917986 HHW917986 HRS917986 IBO917986 ILK917986 IVG917986 JFC917986 JOY917986 JYU917986 KIQ917986 KSM917986 LCI917986 LME917986 LWA917986 MFW917986 MPS917986 MZO917986 NJK917986 NTG917986 ODC917986 OMY917986 OWU917986 PGQ917986 PQM917986 QAI917986 QKE917986 QUA917986 RDW917986 RNS917986 RXO917986 SHK917986 SRG917986 TBC917986 TKY917986 TUU917986 UEQ917986 UOM917986 UYI917986 VIE917986 VSA917986 WBW917986 WLS917986 WVO917986 JC983522 SY983522 ACU983522 AMQ983522 AWM983522 BGI983522 BQE983522 CAA983522 CJW983522 CTS983522 DDO983522 DNK983522 DXG983522 EHC983522 EQY983522 FAU983522 FKQ983522 FUM983522 GEI983522 GOE983522 GYA983522 HHW983522 HRS983522 IBO983522 ILK983522 IVG983522 JFC983522 JOY983522 JYU983522 KIQ983522 KSM983522 LCI983522 LME983522 LWA983522 MFW983522 MPS983522 MZO983522 NJK983522 NTG983522 ODC983522 OMY983522 OWU983522 PGQ983522 PQM983522 QAI983522 QKE983522 QUA983522 RDW983522 RNS983522 RXO983522 SHK983522 SRG983522 TBC983522 TKY983522 TUU983522 UEQ983522 UOM983522 UYI983522 VIE983522 VSA983522 WBW983522 WLS983522 WVO983522" xr:uid="{00000000-0002-0000-0C00-000014000000}">
      <formula1>0</formula1>
    </dataValidation>
    <dataValidation type="decimal" operator="greaterThanOrEqual" allowBlank="1" showInputMessage="1" showErrorMessage="1" error="Valor debe ser mayor o igual que 0" promptTitle="Diferencia contable Vs fiscal" prompt="Si existe una diferencia en el  momento del reconocimiento contable a 31/12/2015 y la elaboracion de la declaracion de renta que modifique el impuesto a las ganancias corrientes, registre el ajuste respectivo" sqref="JC66019:JD66023 SY66019:SZ66023 ACU66019:ACV66023 AMQ66019:AMR66023 AWM66019:AWN66023 BGI66019:BGJ66023 BQE66019:BQF66023 CAA66019:CAB66023 CJW66019:CJX66023 CTS66019:CTT66023 DDO66019:DDP66023 DNK66019:DNL66023 DXG66019:DXH66023 EHC66019:EHD66023 EQY66019:EQZ66023 FAU66019:FAV66023 FKQ66019:FKR66023 FUM66019:FUN66023 GEI66019:GEJ66023 GOE66019:GOF66023 GYA66019:GYB66023 HHW66019:HHX66023 HRS66019:HRT66023 IBO66019:IBP66023 ILK66019:ILL66023 IVG66019:IVH66023 JFC66019:JFD66023 JOY66019:JOZ66023 JYU66019:JYV66023 KIQ66019:KIR66023 KSM66019:KSN66023 LCI66019:LCJ66023 LME66019:LMF66023 LWA66019:LWB66023 MFW66019:MFX66023 MPS66019:MPT66023 MZO66019:MZP66023 NJK66019:NJL66023 NTG66019:NTH66023 ODC66019:ODD66023 OMY66019:OMZ66023 OWU66019:OWV66023 PGQ66019:PGR66023 PQM66019:PQN66023 QAI66019:QAJ66023 QKE66019:QKF66023 QUA66019:QUB66023 RDW66019:RDX66023 RNS66019:RNT66023 RXO66019:RXP66023 SHK66019:SHL66023 SRG66019:SRH66023 TBC66019:TBD66023 TKY66019:TKZ66023 TUU66019:TUV66023 UEQ66019:UER66023 UOM66019:UON66023 UYI66019:UYJ66023 VIE66019:VIF66023 VSA66019:VSB66023 WBW66019:WBX66023 WLS66019:WLT66023 WVO66019:WVP66023 JC131555:JD131559 SY131555:SZ131559 ACU131555:ACV131559 AMQ131555:AMR131559 AWM131555:AWN131559 BGI131555:BGJ131559 BQE131555:BQF131559 CAA131555:CAB131559 CJW131555:CJX131559 CTS131555:CTT131559 DDO131555:DDP131559 DNK131555:DNL131559 DXG131555:DXH131559 EHC131555:EHD131559 EQY131555:EQZ131559 FAU131555:FAV131559 FKQ131555:FKR131559 FUM131555:FUN131559 GEI131555:GEJ131559 GOE131555:GOF131559 GYA131555:GYB131559 HHW131555:HHX131559 HRS131555:HRT131559 IBO131555:IBP131559 ILK131555:ILL131559 IVG131555:IVH131559 JFC131555:JFD131559 JOY131555:JOZ131559 JYU131555:JYV131559 KIQ131555:KIR131559 KSM131555:KSN131559 LCI131555:LCJ131559 LME131555:LMF131559 LWA131555:LWB131559 MFW131555:MFX131559 MPS131555:MPT131559 MZO131555:MZP131559 NJK131555:NJL131559 NTG131555:NTH131559 ODC131555:ODD131559 OMY131555:OMZ131559 OWU131555:OWV131559 PGQ131555:PGR131559 PQM131555:PQN131559 QAI131555:QAJ131559 QKE131555:QKF131559 QUA131555:QUB131559 RDW131555:RDX131559 RNS131555:RNT131559 RXO131555:RXP131559 SHK131555:SHL131559 SRG131555:SRH131559 TBC131555:TBD131559 TKY131555:TKZ131559 TUU131555:TUV131559 UEQ131555:UER131559 UOM131555:UON131559 UYI131555:UYJ131559 VIE131555:VIF131559 VSA131555:VSB131559 WBW131555:WBX131559 WLS131555:WLT131559 WVO131555:WVP131559 JC197091:JD197095 SY197091:SZ197095 ACU197091:ACV197095 AMQ197091:AMR197095 AWM197091:AWN197095 BGI197091:BGJ197095 BQE197091:BQF197095 CAA197091:CAB197095 CJW197091:CJX197095 CTS197091:CTT197095 DDO197091:DDP197095 DNK197091:DNL197095 DXG197091:DXH197095 EHC197091:EHD197095 EQY197091:EQZ197095 FAU197091:FAV197095 FKQ197091:FKR197095 FUM197091:FUN197095 GEI197091:GEJ197095 GOE197091:GOF197095 GYA197091:GYB197095 HHW197091:HHX197095 HRS197091:HRT197095 IBO197091:IBP197095 ILK197091:ILL197095 IVG197091:IVH197095 JFC197091:JFD197095 JOY197091:JOZ197095 JYU197091:JYV197095 KIQ197091:KIR197095 KSM197091:KSN197095 LCI197091:LCJ197095 LME197091:LMF197095 LWA197091:LWB197095 MFW197091:MFX197095 MPS197091:MPT197095 MZO197091:MZP197095 NJK197091:NJL197095 NTG197091:NTH197095 ODC197091:ODD197095 OMY197091:OMZ197095 OWU197091:OWV197095 PGQ197091:PGR197095 PQM197091:PQN197095 QAI197091:QAJ197095 QKE197091:QKF197095 QUA197091:QUB197095 RDW197091:RDX197095 RNS197091:RNT197095 RXO197091:RXP197095 SHK197091:SHL197095 SRG197091:SRH197095 TBC197091:TBD197095 TKY197091:TKZ197095 TUU197091:TUV197095 UEQ197091:UER197095 UOM197091:UON197095 UYI197091:UYJ197095 VIE197091:VIF197095 VSA197091:VSB197095 WBW197091:WBX197095 WLS197091:WLT197095 WVO197091:WVP197095 JC262627:JD262631 SY262627:SZ262631 ACU262627:ACV262631 AMQ262627:AMR262631 AWM262627:AWN262631 BGI262627:BGJ262631 BQE262627:BQF262631 CAA262627:CAB262631 CJW262627:CJX262631 CTS262627:CTT262631 DDO262627:DDP262631 DNK262627:DNL262631 DXG262627:DXH262631 EHC262627:EHD262631 EQY262627:EQZ262631 FAU262627:FAV262631 FKQ262627:FKR262631 FUM262627:FUN262631 GEI262627:GEJ262631 GOE262627:GOF262631 GYA262627:GYB262631 HHW262627:HHX262631 HRS262627:HRT262631 IBO262627:IBP262631 ILK262627:ILL262631 IVG262627:IVH262631 JFC262627:JFD262631 JOY262627:JOZ262631 JYU262627:JYV262631 KIQ262627:KIR262631 KSM262627:KSN262631 LCI262627:LCJ262631 LME262627:LMF262631 LWA262627:LWB262631 MFW262627:MFX262631 MPS262627:MPT262631 MZO262627:MZP262631 NJK262627:NJL262631 NTG262627:NTH262631 ODC262627:ODD262631 OMY262627:OMZ262631 OWU262627:OWV262631 PGQ262627:PGR262631 PQM262627:PQN262631 QAI262627:QAJ262631 QKE262627:QKF262631 QUA262627:QUB262631 RDW262627:RDX262631 RNS262627:RNT262631 RXO262627:RXP262631 SHK262627:SHL262631 SRG262627:SRH262631 TBC262627:TBD262631 TKY262627:TKZ262631 TUU262627:TUV262631 UEQ262627:UER262631 UOM262627:UON262631 UYI262627:UYJ262631 VIE262627:VIF262631 VSA262627:VSB262631 WBW262627:WBX262631 WLS262627:WLT262631 WVO262627:WVP262631 JC328163:JD328167 SY328163:SZ328167 ACU328163:ACV328167 AMQ328163:AMR328167 AWM328163:AWN328167 BGI328163:BGJ328167 BQE328163:BQF328167 CAA328163:CAB328167 CJW328163:CJX328167 CTS328163:CTT328167 DDO328163:DDP328167 DNK328163:DNL328167 DXG328163:DXH328167 EHC328163:EHD328167 EQY328163:EQZ328167 FAU328163:FAV328167 FKQ328163:FKR328167 FUM328163:FUN328167 GEI328163:GEJ328167 GOE328163:GOF328167 GYA328163:GYB328167 HHW328163:HHX328167 HRS328163:HRT328167 IBO328163:IBP328167 ILK328163:ILL328167 IVG328163:IVH328167 JFC328163:JFD328167 JOY328163:JOZ328167 JYU328163:JYV328167 KIQ328163:KIR328167 KSM328163:KSN328167 LCI328163:LCJ328167 LME328163:LMF328167 LWA328163:LWB328167 MFW328163:MFX328167 MPS328163:MPT328167 MZO328163:MZP328167 NJK328163:NJL328167 NTG328163:NTH328167 ODC328163:ODD328167 OMY328163:OMZ328167 OWU328163:OWV328167 PGQ328163:PGR328167 PQM328163:PQN328167 QAI328163:QAJ328167 QKE328163:QKF328167 QUA328163:QUB328167 RDW328163:RDX328167 RNS328163:RNT328167 RXO328163:RXP328167 SHK328163:SHL328167 SRG328163:SRH328167 TBC328163:TBD328167 TKY328163:TKZ328167 TUU328163:TUV328167 UEQ328163:UER328167 UOM328163:UON328167 UYI328163:UYJ328167 VIE328163:VIF328167 VSA328163:VSB328167 WBW328163:WBX328167 WLS328163:WLT328167 WVO328163:WVP328167 JC393699:JD393703 SY393699:SZ393703 ACU393699:ACV393703 AMQ393699:AMR393703 AWM393699:AWN393703 BGI393699:BGJ393703 BQE393699:BQF393703 CAA393699:CAB393703 CJW393699:CJX393703 CTS393699:CTT393703 DDO393699:DDP393703 DNK393699:DNL393703 DXG393699:DXH393703 EHC393699:EHD393703 EQY393699:EQZ393703 FAU393699:FAV393703 FKQ393699:FKR393703 FUM393699:FUN393703 GEI393699:GEJ393703 GOE393699:GOF393703 GYA393699:GYB393703 HHW393699:HHX393703 HRS393699:HRT393703 IBO393699:IBP393703 ILK393699:ILL393703 IVG393699:IVH393703 JFC393699:JFD393703 JOY393699:JOZ393703 JYU393699:JYV393703 KIQ393699:KIR393703 KSM393699:KSN393703 LCI393699:LCJ393703 LME393699:LMF393703 LWA393699:LWB393703 MFW393699:MFX393703 MPS393699:MPT393703 MZO393699:MZP393703 NJK393699:NJL393703 NTG393699:NTH393703 ODC393699:ODD393703 OMY393699:OMZ393703 OWU393699:OWV393703 PGQ393699:PGR393703 PQM393699:PQN393703 QAI393699:QAJ393703 QKE393699:QKF393703 QUA393699:QUB393703 RDW393699:RDX393703 RNS393699:RNT393703 RXO393699:RXP393703 SHK393699:SHL393703 SRG393699:SRH393703 TBC393699:TBD393703 TKY393699:TKZ393703 TUU393699:TUV393703 UEQ393699:UER393703 UOM393699:UON393703 UYI393699:UYJ393703 VIE393699:VIF393703 VSA393699:VSB393703 WBW393699:WBX393703 WLS393699:WLT393703 WVO393699:WVP393703 JC459235:JD459239 SY459235:SZ459239 ACU459235:ACV459239 AMQ459235:AMR459239 AWM459235:AWN459239 BGI459235:BGJ459239 BQE459235:BQF459239 CAA459235:CAB459239 CJW459235:CJX459239 CTS459235:CTT459239 DDO459235:DDP459239 DNK459235:DNL459239 DXG459235:DXH459239 EHC459235:EHD459239 EQY459235:EQZ459239 FAU459235:FAV459239 FKQ459235:FKR459239 FUM459235:FUN459239 GEI459235:GEJ459239 GOE459235:GOF459239 GYA459235:GYB459239 HHW459235:HHX459239 HRS459235:HRT459239 IBO459235:IBP459239 ILK459235:ILL459239 IVG459235:IVH459239 JFC459235:JFD459239 JOY459235:JOZ459239 JYU459235:JYV459239 KIQ459235:KIR459239 KSM459235:KSN459239 LCI459235:LCJ459239 LME459235:LMF459239 LWA459235:LWB459239 MFW459235:MFX459239 MPS459235:MPT459239 MZO459235:MZP459239 NJK459235:NJL459239 NTG459235:NTH459239 ODC459235:ODD459239 OMY459235:OMZ459239 OWU459235:OWV459239 PGQ459235:PGR459239 PQM459235:PQN459239 QAI459235:QAJ459239 QKE459235:QKF459239 QUA459235:QUB459239 RDW459235:RDX459239 RNS459235:RNT459239 RXO459235:RXP459239 SHK459235:SHL459239 SRG459235:SRH459239 TBC459235:TBD459239 TKY459235:TKZ459239 TUU459235:TUV459239 UEQ459235:UER459239 UOM459235:UON459239 UYI459235:UYJ459239 VIE459235:VIF459239 VSA459235:VSB459239 WBW459235:WBX459239 WLS459235:WLT459239 WVO459235:WVP459239 JC524771:JD524775 SY524771:SZ524775 ACU524771:ACV524775 AMQ524771:AMR524775 AWM524771:AWN524775 BGI524771:BGJ524775 BQE524771:BQF524775 CAA524771:CAB524775 CJW524771:CJX524775 CTS524771:CTT524775 DDO524771:DDP524775 DNK524771:DNL524775 DXG524771:DXH524775 EHC524771:EHD524775 EQY524771:EQZ524775 FAU524771:FAV524775 FKQ524771:FKR524775 FUM524771:FUN524775 GEI524771:GEJ524775 GOE524771:GOF524775 GYA524771:GYB524775 HHW524771:HHX524775 HRS524771:HRT524775 IBO524771:IBP524775 ILK524771:ILL524775 IVG524771:IVH524775 JFC524771:JFD524775 JOY524771:JOZ524775 JYU524771:JYV524775 KIQ524771:KIR524775 KSM524771:KSN524775 LCI524771:LCJ524775 LME524771:LMF524775 LWA524771:LWB524775 MFW524771:MFX524775 MPS524771:MPT524775 MZO524771:MZP524775 NJK524771:NJL524775 NTG524771:NTH524775 ODC524771:ODD524775 OMY524771:OMZ524775 OWU524771:OWV524775 PGQ524771:PGR524775 PQM524771:PQN524775 QAI524771:QAJ524775 QKE524771:QKF524775 QUA524771:QUB524775 RDW524771:RDX524775 RNS524771:RNT524775 RXO524771:RXP524775 SHK524771:SHL524775 SRG524771:SRH524775 TBC524771:TBD524775 TKY524771:TKZ524775 TUU524771:TUV524775 UEQ524771:UER524775 UOM524771:UON524775 UYI524771:UYJ524775 VIE524771:VIF524775 VSA524771:VSB524775 WBW524771:WBX524775 WLS524771:WLT524775 WVO524771:WVP524775 JC590307:JD590311 SY590307:SZ590311 ACU590307:ACV590311 AMQ590307:AMR590311 AWM590307:AWN590311 BGI590307:BGJ590311 BQE590307:BQF590311 CAA590307:CAB590311 CJW590307:CJX590311 CTS590307:CTT590311 DDO590307:DDP590311 DNK590307:DNL590311 DXG590307:DXH590311 EHC590307:EHD590311 EQY590307:EQZ590311 FAU590307:FAV590311 FKQ590307:FKR590311 FUM590307:FUN590311 GEI590307:GEJ590311 GOE590307:GOF590311 GYA590307:GYB590311 HHW590307:HHX590311 HRS590307:HRT590311 IBO590307:IBP590311 ILK590307:ILL590311 IVG590307:IVH590311 JFC590307:JFD590311 JOY590307:JOZ590311 JYU590307:JYV590311 KIQ590307:KIR590311 KSM590307:KSN590311 LCI590307:LCJ590311 LME590307:LMF590311 LWA590307:LWB590311 MFW590307:MFX590311 MPS590307:MPT590311 MZO590307:MZP590311 NJK590307:NJL590311 NTG590307:NTH590311 ODC590307:ODD590311 OMY590307:OMZ590311 OWU590307:OWV590311 PGQ590307:PGR590311 PQM590307:PQN590311 QAI590307:QAJ590311 QKE590307:QKF590311 QUA590307:QUB590311 RDW590307:RDX590311 RNS590307:RNT590311 RXO590307:RXP590311 SHK590307:SHL590311 SRG590307:SRH590311 TBC590307:TBD590311 TKY590307:TKZ590311 TUU590307:TUV590311 UEQ590307:UER590311 UOM590307:UON590311 UYI590307:UYJ590311 VIE590307:VIF590311 VSA590307:VSB590311 WBW590307:WBX590311 WLS590307:WLT590311 WVO590307:WVP590311 JC655843:JD655847 SY655843:SZ655847 ACU655843:ACV655847 AMQ655843:AMR655847 AWM655843:AWN655847 BGI655843:BGJ655847 BQE655843:BQF655847 CAA655843:CAB655847 CJW655843:CJX655847 CTS655843:CTT655847 DDO655843:DDP655847 DNK655843:DNL655847 DXG655843:DXH655847 EHC655843:EHD655847 EQY655843:EQZ655847 FAU655843:FAV655847 FKQ655843:FKR655847 FUM655843:FUN655847 GEI655843:GEJ655847 GOE655843:GOF655847 GYA655843:GYB655847 HHW655843:HHX655847 HRS655843:HRT655847 IBO655843:IBP655847 ILK655843:ILL655847 IVG655843:IVH655847 JFC655843:JFD655847 JOY655843:JOZ655847 JYU655843:JYV655847 KIQ655843:KIR655847 KSM655843:KSN655847 LCI655843:LCJ655847 LME655843:LMF655847 LWA655843:LWB655847 MFW655843:MFX655847 MPS655843:MPT655847 MZO655843:MZP655847 NJK655843:NJL655847 NTG655843:NTH655847 ODC655843:ODD655847 OMY655843:OMZ655847 OWU655843:OWV655847 PGQ655843:PGR655847 PQM655843:PQN655847 QAI655843:QAJ655847 QKE655843:QKF655847 QUA655843:QUB655847 RDW655843:RDX655847 RNS655843:RNT655847 RXO655843:RXP655847 SHK655843:SHL655847 SRG655843:SRH655847 TBC655843:TBD655847 TKY655843:TKZ655847 TUU655843:TUV655847 UEQ655843:UER655847 UOM655843:UON655847 UYI655843:UYJ655847 VIE655843:VIF655847 VSA655843:VSB655847 WBW655843:WBX655847 WLS655843:WLT655847 WVO655843:WVP655847 JC721379:JD721383 SY721379:SZ721383 ACU721379:ACV721383 AMQ721379:AMR721383 AWM721379:AWN721383 BGI721379:BGJ721383 BQE721379:BQF721383 CAA721379:CAB721383 CJW721379:CJX721383 CTS721379:CTT721383 DDO721379:DDP721383 DNK721379:DNL721383 DXG721379:DXH721383 EHC721379:EHD721383 EQY721379:EQZ721383 FAU721379:FAV721383 FKQ721379:FKR721383 FUM721379:FUN721383 GEI721379:GEJ721383 GOE721379:GOF721383 GYA721379:GYB721383 HHW721379:HHX721383 HRS721379:HRT721383 IBO721379:IBP721383 ILK721379:ILL721383 IVG721379:IVH721383 JFC721379:JFD721383 JOY721379:JOZ721383 JYU721379:JYV721383 KIQ721379:KIR721383 KSM721379:KSN721383 LCI721379:LCJ721383 LME721379:LMF721383 LWA721379:LWB721383 MFW721379:MFX721383 MPS721379:MPT721383 MZO721379:MZP721383 NJK721379:NJL721383 NTG721379:NTH721383 ODC721379:ODD721383 OMY721379:OMZ721383 OWU721379:OWV721383 PGQ721379:PGR721383 PQM721379:PQN721383 QAI721379:QAJ721383 QKE721379:QKF721383 QUA721379:QUB721383 RDW721379:RDX721383 RNS721379:RNT721383 RXO721379:RXP721383 SHK721379:SHL721383 SRG721379:SRH721383 TBC721379:TBD721383 TKY721379:TKZ721383 TUU721379:TUV721383 UEQ721379:UER721383 UOM721379:UON721383 UYI721379:UYJ721383 VIE721379:VIF721383 VSA721379:VSB721383 WBW721379:WBX721383 WLS721379:WLT721383 WVO721379:WVP721383 JC786915:JD786919 SY786915:SZ786919 ACU786915:ACV786919 AMQ786915:AMR786919 AWM786915:AWN786919 BGI786915:BGJ786919 BQE786915:BQF786919 CAA786915:CAB786919 CJW786915:CJX786919 CTS786915:CTT786919 DDO786915:DDP786919 DNK786915:DNL786919 DXG786915:DXH786919 EHC786915:EHD786919 EQY786915:EQZ786919 FAU786915:FAV786919 FKQ786915:FKR786919 FUM786915:FUN786919 GEI786915:GEJ786919 GOE786915:GOF786919 GYA786915:GYB786919 HHW786915:HHX786919 HRS786915:HRT786919 IBO786915:IBP786919 ILK786915:ILL786919 IVG786915:IVH786919 JFC786915:JFD786919 JOY786915:JOZ786919 JYU786915:JYV786919 KIQ786915:KIR786919 KSM786915:KSN786919 LCI786915:LCJ786919 LME786915:LMF786919 LWA786915:LWB786919 MFW786915:MFX786919 MPS786915:MPT786919 MZO786915:MZP786919 NJK786915:NJL786919 NTG786915:NTH786919 ODC786915:ODD786919 OMY786915:OMZ786919 OWU786915:OWV786919 PGQ786915:PGR786919 PQM786915:PQN786919 QAI786915:QAJ786919 QKE786915:QKF786919 QUA786915:QUB786919 RDW786915:RDX786919 RNS786915:RNT786919 RXO786915:RXP786919 SHK786915:SHL786919 SRG786915:SRH786919 TBC786915:TBD786919 TKY786915:TKZ786919 TUU786915:TUV786919 UEQ786915:UER786919 UOM786915:UON786919 UYI786915:UYJ786919 VIE786915:VIF786919 VSA786915:VSB786919 WBW786915:WBX786919 WLS786915:WLT786919 WVO786915:WVP786919 JC852451:JD852455 SY852451:SZ852455 ACU852451:ACV852455 AMQ852451:AMR852455 AWM852451:AWN852455 BGI852451:BGJ852455 BQE852451:BQF852455 CAA852451:CAB852455 CJW852451:CJX852455 CTS852451:CTT852455 DDO852451:DDP852455 DNK852451:DNL852455 DXG852451:DXH852455 EHC852451:EHD852455 EQY852451:EQZ852455 FAU852451:FAV852455 FKQ852451:FKR852455 FUM852451:FUN852455 GEI852451:GEJ852455 GOE852451:GOF852455 GYA852451:GYB852455 HHW852451:HHX852455 HRS852451:HRT852455 IBO852451:IBP852455 ILK852451:ILL852455 IVG852451:IVH852455 JFC852451:JFD852455 JOY852451:JOZ852455 JYU852451:JYV852455 KIQ852451:KIR852455 KSM852451:KSN852455 LCI852451:LCJ852455 LME852451:LMF852455 LWA852451:LWB852455 MFW852451:MFX852455 MPS852451:MPT852455 MZO852451:MZP852455 NJK852451:NJL852455 NTG852451:NTH852455 ODC852451:ODD852455 OMY852451:OMZ852455 OWU852451:OWV852455 PGQ852451:PGR852455 PQM852451:PQN852455 QAI852451:QAJ852455 QKE852451:QKF852455 QUA852451:QUB852455 RDW852451:RDX852455 RNS852451:RNT852455 RXO852451:RXP852455 SHK852451:SHL852455 SRG852451:SRH852455 TBC852451:TBD852455 TKY852451:TKZ852455 TUU852451:TUV852455 UEQ852451:UER852455 UOM852451:UON852455 UYI852451:UYJ852455 VIE852451:VIF852455 VSA852451:VSB852455 WBW852451:WBX852455 WLS852451:WLT852455 WVO852451:WVP852455 JC917987:JD917991 SY917987:SZ917991 ACU917987:ACV917991 AMQ917987:AMR917991 AWM917987:AWN917991 BGI917987:BGJ917991 BQE917987:BQF917991 CAA917987:CAB917991 CJW917987:CJX917991 CTS917987:CTT917991 DDO917987:DDP917991 DNK917987:DNL917991 DXG917987:DXH917991 EHC917987:EHD917991 EQY917987:EQZ917991 FAU917987:FAV917991 FKQ917987:FKR917991 FUM917987:FUN917991 GEI917987:GEJ917991 GOE917987:GOF917991 GYA917987:GYB917991 HHW917987:HHX917991 HRS917987:HRT917991 IBO917987:IBP917991 ILK917987:ILL917991 IVG917987:IVH917991 JFC917987:JFD917991 JOY917987:JOZ917991 JYU917987:JYV917991 KIQ917987:KIR917991 KSM917987:KSN917991 LCI917987:LCJ917991 LME917987:LMF917991 LWA917987:LWB917991 MFW917987:MFX917991 MPS917987:MPT917991 MZO917987:MZP917991 NJK917987:NJL917991 NTG917987:NTH917991 ODC917987:ODD917991 OMY917987:OMZ917991 OWU917987:OWV917991 PGQ917987:PGR917991 PQM917987:PQN917991 QAI917987:QAJ917991 QKE917987:QKF917991 QUA917987:QUB917991 RDW917987:RDX917991 RNS917987:RNT917991 RXO917987:RXP917991 SHK917987:SHL917991 SRG917987:SRH917991 TBC917987:TBD917991 TKY917987:TKZ917991 TUU917987:TUV917991 UEQ917987:UER917991 UOM917987:UON917991 UYI917987:UYJ917991 VIE917987:VIF917991 VSA917987:VSB917991 WBW917987:WBX917991 WLS917987:WLT917991 WVO917987:WVP917991 JC983523:JD983527 SY983523:SZ983527 ACU983523:ACV983527 AMQ983523:AMR983527 AWM983523:AWN983527 BGI983523:BGJ983527 BQE983523:BQF983527 CAA983523:CAB983527 CJW983523:CJX983527 CTS983523:CTT983527 DDO983523:DDP983527 DNK983523:DNL983527 DXG983523:DXH983527 EHC983523:EHD983527 EQY983523:EQZ983527 FAU983523:FAV983527 FKQ983523:FKR983527 FUM983523:FUN983527 GEI983523:GEJ983527 GOE983523:GOF983527 GYA983523:GYB983527 HHW983523:HHX983527 HRS983523:HRT983527 IBO983523:IBP983527 ILK983523:ILL983527 IVG983523:IVH983527 JFC983523:JFD983527 JOY983523:JOZ983527 JYU983523:JYV983527 KIQ983523:KIR983527 KSM983523:KSN983527 LCI983523:LCJ983527 LME983523:LMF983527 LWA983523:LWB983527 MFW983523:MFX983527 MPS983523:MPT983527 MZO983523:MZP983527 NJK983523:NJL983527 NTG983523:NTH983527 ODC983523:ODD983527 OMY983523:OMZ983527 OWU983523:OWV983527 PGQ983523:PGR983527 PQM983523:PQN983527 QAI983523:QAJ983527 QKE983523:QKF983527 QUA983523:QUB983527 RDW983523:RDX983527 RNS983523:RNT983527 RXO983523:RXP983527 SHK983523:SHL983527 SRG983523:SRH983527 TBC983523:TBD983527 TKY983523:TKZ983527 TUU983523:TUV983527 UEQ983523:UER983527 UOM983523:UON983527 UYI983523:UYJ983527 VIE983523:VIF983527 VSA983523:VSB983527 WBW983523:WBX983527 WLS983523:WLT983527 WVO983523:WVP983527" xr:uid="{00000000-0002-0000-0C00-000015000000}">
      <formula1>0</formula1>
    </dataValidation>
    <dataValidation type="whole" operator="greaterThanOrEqual" allowBlank="1" showErrorMessage="1" errorTitle="MAYOR VALOR FISCAL" error="Debe Ingresar un número Entero &gt;=0" sqref="K355:K358 K21:K24 K26:K36 K40:K54 K56:K58 K60:K61 K63:K67 K69:K77 K79:K87 K89:K100 K102:K107 K109:K112 K114:K123 K126:K127 K131:K135 K138:K141 K145:K160 K162:K165 K167:K190 K192:K204 K364:K371 K373:K374 K208:K212 K215:K218 K220:K239 K241:K264 K267:K270 K272:K291 K293:K316 K318:K326 K331:K335 K337:K345 K347:K353 K18:K19" xr:uid="{00000000-0002-0000-0C00-000016000000}">
      <formula1>0</formula1>
    </dataValidation>
    <dataValidation type="whole" operator="greaterThanOrEqual" allowBlank="1" showErrorMessage="1" errorTitle="MENOR VALOR FISCAL" error="Debe Ingresar un número Entero &gt;=0" sqref="J355:J357 J21:J23 J26:J34 J40:J54 J56:J58 J60:J61 J63:J67 J69:J77 J79:J87 J89:J100 J102:J107 J109:J112 J114:J123 J131:J135 J138:J140 J145:J160 J162:J165 J167:J190 J192:J202 J364:J371 J373:J374 J208:J212 J215:J218 J220:J239 J241:J264 J267:J270 J272:J291 J293:J316 J318:J326 J331:J335 J337:J345 J347:J353" xr:uid="{00000000-0002-0000-0C00-000017000000}">
      <formula1>0</formula1>
    </dataValidation>
    <dataValidation type="whole" allowBlank="1" showErrorMessage="1" errorTitle="ERROR EFECTO DE CONVERSION" error="Debe ingresar un número Entero" sqref="I11:K17 I21:I23 I26:I34 I40:I54 I56:I58 I60:I61 I63:I67 I69:I77 I79:I87 I89:I100 I102:I107 I109:I112 I129:I135 I138:I140 I114:I124 I145:I160 I162:I165 I167:I190 I192:I202 I364:I371 I373:I374 I208:I212 I215:I218 I220:I239 I241:I264 I267:I270 I272:I291 I293:I316 I318:I326 I328:I329 I331:I335 I337:I345 I347:I353 I355:I357 I359 J623:J634 I646 I648:I652 I657:I671" xr:uid="{00000000-0002-0000-0C00-000018000000}">
      <formula1>-99999999999999900</formula1>
      <formula2>999999999999999000</formula2>
    </dataValidation>
    <dataValidation type="whole" operator="greaterThanOrEqual" allowBlank="1" showErrorMessage="1" errorTitle="ERROR VALOR CONTABLE" error="Debe Ingresar un número Entero &gt;=0" sqref="H11:H17 H21:H23 H26:H34 H40:H54 H56:H58 H60:H61 H63:H67 H69:H77 H79:H87 H89:H100 H102:H107 H109:H112 H114:H124 H129:H135 H138:H140 H145:H160 H162:H165 H167:H190 H192:H202 H364:H371 H373:H374 H208:H212 H215:H218 H220:H239 H241:H264 H267:H270 H272:H291 H293:H316 H318:H326 H328:H329 H331:H335 H337:H345 H347:H353 H355:H357 H359 K360" xr:uid="{00000000-0002-0000-0C00-000019000000}">
      <formula1>0</formula1>
    </dataValidation>
    <dataValidation type="whole" operator="greaterThanOrEqual" allowBlank="1" showErrorMessage="1" errorTitle="ERROR RENTAS NO LABORALES" error="Debe Ingresar un número Entero &gt;=0" sqref="K379:K381 K383:K386 K388:K389 K391 K396:K397 K401:K406 K408:K409 K413:K414 K416:K419 K426 K428 K432:K433 K437:K439 K448" xr:uid="{00000000-0002-0000-0C00-00001A000000}">
      <formula1>0</formula1>
    </dataValidation>
    <dataValidation type="whole" operator="greaterThanOrEqual" allowBlank="1" showErrorMessage="1" errorTitle="ERROR RENTAS DE CAPITAL" error="Debe Ingresar un número Entero &gt;=0" sqref="J379:J381 J383:J387 J392 J396:J397 J401:J406 J408:J409 J413:J414 J416:J419 J426:J429 H426 H428 H430:H431 J437:J439 J448 H434:H437 H440" xr:uid="{00000000-0002-0000-0C00-00001B000000}">
      <formula1>0</formula1>
    </dataValidation>
    <dataValidation type="whole" operator="greaterThanOrEqual" allowBlank="1" showErrorMessage="1" errorTitle="ERROR RENTAS DE TRABAJO" error="Debe Ingresar un número Entero &gt;=0" sqref="H379:H381 H383:H387 H411:H419 H421:H423" xr:uid="{00000000-0002-0000-0C00-00001C000000}">
      <formula1>0</formula1>
    </dataValidation>
    <dataValidation type="whole" operator="greaterThanOrEqual" allowBlank="1" showErrorMessage="1" errorTitle="ERROR RENTAS DE TRABAJO HON COM" error="Debe Ingresar un número Entero &gt;=0" sqref="I379:I381 I383:I387 I389 I392 I394 I396:I397 I411:I419 I421 I426 I428 I431 I437 I448" xr:uid="{00000000-0002-0000-0C00-00001D000000}">
      <formula1>0</formula1>
    </dataValidation>
    <dataValidation type="whole" operator="greaterThanOrEqual" allowBlank="1" showErrorMessage="1" errorTitle="ERROR MEGA INVERSIONES" error="Debe Ingresar un número Entero &gt;=0" sqref="N379:N381 N383:N386 N388:N389 N391 N394 N396:N397 N401:N406 N408:N409 N413:N414 N416:N419 N426 N428 N437:N439 N445 N448:N449 N451:N456" xr:uid="{00000000-0002-0000-0C00-00001E000000}">
      <formula1>0</formula1>
    </dataValidation>
    <dataValidation type="whole" operator="greaterThanOrEqual" allowBlank="1" showErrorMessage="1" errorTitle="ERROR RENTAS DE PENSIONES" error="Debe Ingresar un número Entero &gt;=0" sqref="M384 M386 M392 M394 M424:M425 M428 M437" xr:uid="{00000000-0002-0000-0C00-00001F000000}">
      <formula1>0</formula1>
    </dataValidation>
    <dataValidation type="whole" operator="greaterThanOrEqual" allowBlank="1" showErrorMessage="1" errorTitle="ERROR CEDULA GENERAL" error="Debe Ingresar un número Entero &gt;=0" sqref="L448:L449 L451:L456" xr:uid="{00000000-0002-0000-0C00-000020000000}">
      <formula1>0</formula1>
    </dataValidation>
    <dataValidation type="whole" operator="greaterThanOrEqual" allowBlank="1" showInputMessage="1" showErrorMessage="1" errorTitle="VALOR FISCAL QUE TIENE DERECHO" error="Valor debe ser mayor o igual que 0" sqref="K466:K473 K475:K503" xr:uid="{00000000-0002-0000-0C00-000021000000}">
      <formula1>0</formula1>
    </dataValidation>
    <dataValidation type="whole" operator="greaterThanOrEqual" allowBlank="1" showInputMessage="1" showErrorMessage="1" errorTitle="VALOR FISCAL SOLICITADO" error="Valor debe ser mayor o igual que 0" sqref="L466:L473 L475 L477:L499 L502:L503" xr:uid="{00000000-0002-0000-0C00-000022000000}">
      <formula1>0</formula1>
    </dataValidation>
    <dataValidation type="whole" operator="greaterThanOrEqual" allowBlank="1" showInputMessage="1" showErrorMessage="1" errorTitle="ERROR EN EL VALOR" error="Valor debe ser mayor o igual que 0" sqref="J507:K541 J544:K559 J563:L570 H563:H570 L577:L584 L587:L588 L590:L591 L593:L594 L596:L604 L606:L616 L618:L620 L646:L648 H638:H643 H646 H657:H671 H623:I634 H648:H652 L657:L658 L663:L671" xr:uid="{00000000-0002-0000-0C00-000023000000}">
      <formula1>0</formula1>
    </dataValidation>
  </dataValidations>
  <pageMargins left="0.70866141732283472" right="0.51181102362204722" top="0.74803149606299213" bottom="0.74803149606299213" header="0.31496062992125984" footer="0.31496062992125984"/>
  <pageSetup scale="70" orientation="landscape" r:id="rId1"/>
  <headerFooter>
    <oddFooter>&amp;R&amp;P</oddFooter>
  </headerFooter>
  <drawing r:id="rId2"/>
  <legacyDrawing r:id="rId3"/>
  <controls>
    <mc:AlternateContent xmlns:mc="http://schemas.openxmlformats.org/markup-compatibility/2006">
      <mc:Choice Requires="x14">
        <control shapeId="31745" r:id="rId4" name="TBoxAyuda">
          <controlPr defaultSize="0" autoFill="0" autoLine="0" autoPict="0" r:id="rId5">
            <anchor moveWithCells="1">
              <from>
                <xdr:col>14</xdr:col>
                <xdr:colOff>47625</xdr:colOff>
                <xdr:row>0</xdr:row>
                <xdr:rowOff>9525</xdr:rowOff>
              </from>
              <to>
                <xdr:col>21</xdr:col>
                <xdr:colOff>0</xdr:colOff>
                <xdr:row>10</xdr:row>
                <xdr:rowOff>19050</xdr:rowOff>
              </to>
            </anchor>
          </controlPr>
        </control>
      </mc:Choice>
      <mc:Fallback>
        <control shapeId="31745" r:id="rId4" name="TBoxAyuda"/>
      </mc:Fallback>
    </mc:AlternateContent>
    <mc:AlternateContent xmlns:mc="http://schemas.openxmlformats.org/markup-compatibility/2006">
      <mc:Choice Requires="x14">
        <control shapeId="31747" r:id="rId6" name="TBoxTopMax">
          <controlPr defaultSize="0" autoLine="0" r:id="rId7">
            <anchor moveWithCells="1">
              <from>
                <xdr:col>14</xdr:col>
                <xdr:colOff>47625</xdr:colOff>
                <xdr:row>443</xdr:row>
                <xdr:rowOff>38100</xdr:rowOff>
              </from>
              <to>
                <xdr:col>48</xdr:col>
                <xdr:colOff>57150</xdr:colOff>
                <xdr:row>445</xdr:row>
                <xdr:rowOff>409575</xdr:rowOff>
              </to>
            </anchor>
          </controlPr>
        </control>
      </mc:Choice>
      <mc:Fallback>
        <control shapeId="31747" r:id="rId6" name="TBoxTopMax"/>
      </mc:Fallback>
    </mc:AlternateContent>
  </controls>
  <extLst>
    <ext xmlns:x14="http://schemas.microsoft.com/office/spreadsheetml/2009/9/main" uri="{CCE6A557-97BC-4b89-ADB6-D9C93CAAB3DF}">
      <x14:dataValidations xmlns:xm="http://schemas.microsoft.com/office/excel/2006/main" count="3">
        <x14:dataValidation type="decimal" operator="greaterThanOrEqual" allowBlank="1" showInputMessage="1" showErrorMessage="1" error="Valor debe ser mayor o igual que 0" xr:uid="{00000000-0002-0000-0C00-000024000000}">
          <x14:formula1>
            <xm:f>0</xm:f>
          </x14:formula1>
          <xm:sqref>JB65993:JH66011 SX65993:TD66011 ACT65993:ACZ66011 AMP65993:AMV66011 AWL65993:AWR66011 BGH65993:BGN66011 BQD65993:BQJ66011 BZZ65993:CAF66011 CJV65993:CKB66011 CTR65993:CTX66011 DDN65993:DDT66011 DNJ65993:DNP66011 DXF65993:DXL66011 EHB65993:EHH66011 EQX65993:ERD66011 FAT65993:FAZ66011 FKP65993:FKV66011 FUL65993:FUR66011 GEH65993:GEN66011 GOD65993:GOJ66011 GXZ65993:GYF66011 HHV65993:HIB66011 HRR65993:HRX66011 IBN65993:IBT66011 ILJ65993:ILP66011 IVF65993:IVL66011 JFB65993:JFH66011 JOX65993:JPD66011 JYT65993:JYZ66011 KIP65993:KIV66011 KSL65993:KSR66011 LCH65993:LCN66011 LMD65993:LMJ66011 LVZ65993:LWF66011 MFV65993:MGB66011 MPR65993:MPX66011 MZN65993:MZT66011 NJJ65993:NJP66011 NTF65993:NTL66011 ODB65993:ODH66011 OMX65993:OND66011 OWT65993:OWZ66011 PGP65993:PGV66011 PQL65993:PQR66011 QAH65993:QAN66011 QKD65993:QKJ66011 QTZ65993:QUF66011 RDV65993:REB66011 RNR65993:RNX66011 RXN65993:RXT66011 SHJ65993:SHP66011 SRF65993:SRL66011 TBB65993:TBH66011 TKX65993:TLD66011 TUT65993:TUZ66011 UEP65993:UEV66011 UOL65993:UOR66011 UYH65993:UYN66011 VID65993:VIJ66011 VRZ65993:VSF66011 WBV65993:WCB66011 WLR65993:WLX66011 WVN65993:WVT66011 JB131529:JH131547 SX131529:TD131547 ACT131529:ACZ131547 AMP131529:AMV131547 AWL131529:AWR131547 BGH131529:BGN131547 BQD131529:BQJ131547 BZZ131529:CAF131547 CJV131529:CKB131547 CTR131529:CTX131547 DDN131529:DDT131547 DNJ131529:DNP131547 DXF131529:DXL131547 EHB131529:EHH131547 EQX131529:ERD131547 FAT131529:FAZ131547 FKP131529:FKV131547 FUL131529:FUR131547 GEH131529:GEN131547 GOD131529:GOJ131547 GXZ131529:GYF131547 HHV131529:HIB131547 HRR131529:HRX131547 IBN131529:IBT131547 ILJ131529:ILP131547 IVF131529:IVL131547 JFB131529:JFH131547 JOX131529:JPD131547 JYT131529:JYZ131547 KIP131529:KIV131547 KSL131529:KSR131547 LCH131529:LCN131547 LMD131529:LMJ131547 LVZ131529:LWF131547 MFV131529:MGB131547 MPR131529:MPX131547 MZN131529:MZT131547 NJJ131529:NJP131547 NTF131529:NTL131547 ODB131529:ODH131547 OMX131529:OND131547 OWT131529:OWZ131547 PGP131529:PGV131547 PQL131529:PQR131547 QAH131529:QAN131547 QKD131529:QKJ131547 QTZ131529:QUF131547 RDV131529:REB131547 RNR131529:RNX131547 RXN131529:RXT131547 SHJ131529:SHP131547 SRF131529:SRL131547 TBB131529:TBH131547 TKX131529:TLD131547 TUT131529:TUZ131547 UEP131529:UEV131547 UOL131529:UOR131547 UYH131529:UYN131547 VID131529:VIJ131547 VRZ131529:VSF131547 WBV131529:WCB131547 WLR131529:WLX131547 WVN131529:WVT131547 JB197065:JH197083 SX197065:TD197083 ACT197065:ACZ197083 AMP197065:AMV197083 AWL197065:AWR197083 BGH197065:BGN197083 BQD197065:BQJ197083 BZZ197065:CAF197083 CJV197065:CKB197083 CTR197065:CTX197083 DDN197065:DDT197083 DNJ197065:DNP197083 DXF197065:DXL197083 EHB197065:EHH197083 EQX197065:ERD197083 FAT197065:FAZ197083 FKP197065:FKV197083 FUL197065:FUR197083 GEH197065:GEN197083 GOD197065:GOJ197083 GXZ197065:GYF197083 HHV197065:HIB197083 HRR197065:HRX197083 IBN197065:IBT197083 ILJ197065:ILP197083 IVF197065:IVL197083 JFB197065:JFH197083 JOX197065:JPD197083 JYT197065:JYZ197083 KIP197065:KIV197083 KSL197065:KSR197083 LCH197065:LCN197083 LMD197065:LMJ197083 LVZ197065:LWF197083 MFV197065:MGB197083 MPR197065:MPX197083 MZN197065:MZT197083 NJJ197065:NJP197083 NTF197065:NTL197083 ODB197065:ODH197083 OMX197065:OND197083 OWT197065:OWZ197083 PGP197065:PGV197083 PQL197065:PQR197083 QAH197065:QAN197083 QKD197065:QKJ197083 QTZ197065:QUF197083 RDV197065:REB197083 RNR197065:RNX197083 RXN197065:RXT197083 SHJ197065:SHP197083 SRF197065:SRL197083 TBB197065:TBH197083 TKX197065:TLD197083 TUT197065:TUZ197083 UEP197065:UEV197083 UOL197065:UOR197083 UYH197065:UYN197083 VID197065:VIJ197083 VRZ197065:VSF197083 WBV197065:WCB197083 WLR197065:WLX197083 WVN197065:WVT197083 JB262601:JH262619 SX262601:TD262619 ACT262601:ACZ262619 AMP262601:AMV262619 AWL262601:AWR262619 BGH262601:BGN262619 BQD262601:BQJ262619 BZZ262601:CAF262619 CJV262601:CKB262619 CTR262601:CTX262619 DDN262601:DDT262619 DNJ262601:DNP262619 DXF262601:DXL262619 EHB262601:EHH262619 EQX262601:ERD262619 FAT262601:FAZ262619 FKP262601:FKV262619 FUL262601:FUR262619 GEH262601:GEN262619 GOD262601:GOJ262619 GXZ262601:GYF262619 HHV262601:HIB262619 HRR262601:HRX262619 IBN262601:IBT262619 ILJ262601:ILP262619 IVF262601:IVL262619 JFB262601:JFH262619 JOX262601:JPD262619 JYT262601:JYZ262619 KIP262601:KIV262619 KSL262601:KSR262619 LCH262601:LCN262619 LMD262601:LMJ262619 LVZ262601:LWF262619 MFV262601:MGB262619 MPR262601:MPX262619 MZN262601:MZT262619 NJJ262601:NJP262619 NTF262601:NTL262619 ODB262601:ODH262619 OMX262601:OND262619 OWT262601:OWZ262619 PGP262601:PGV262619 PQL262601:PQR262619 QAH262601:QAN262619 QKD262601:QKJ262619 QTZ262601:QUF262619 RDV262601:REB262619 RNR262601:RNX262619 RXN262601:RXT262619 SHJ262601:SHP262619 SRF262601:SRL262619 TBB262601:TBH262619 TKX262601:TLD262619 TUT262601:TUZ262619 UEP262601:UEV262619 UOL262601:UOR262619 UYH262601:UYN262619 VID262601:VIJ262619 VRZ262601:VSF262619 WBV262601:WCB262619 WLR262601:WLX262619 WVN262601:WVT262619 JB328137:JH328155 SX328137:TD328155 ACT328137:ACZ328155 AMP328137:AMV328155 AWL328137:AWR328155 BGH328137:BGN328155 BQD328137:BQJ328155 BZZ328137:CAF328155 CJV328137:CKB328155 CTR328137:CTX328155 DDN328137:DDT328155 DNJ328137:DNP328155 DXF328137:DXL328155 EHB328137:EHH328155 EQX328137:ERD328155 FAT328137:FAZ328155 FKP328137:FKV328155 FUL328137:FUR328155 GEH328137:GEN328155 GOD328137:GOJ328155 GXZ328137:GYF328155 HHV328137:HIB328155 HRR328137:HRX328155 IBN328137:IBT328155 ILJ328137:ILP328155 IVF328137:IVL328155 JFB328137:JFH328155 JOX328137:JPD328155 JYT328137:JYZ328155 KIP328137:KIV328155 KSL328137:KSR328155 LCH328137:LCN328155 LMD328137:LMJ328155 LVZ328137:LWF328155 MFV328137:MGB328155 MPR328137:MPX328155 MZN328137:MZT328155 NJJ328137:NJP328155 NTF328137:NTL328155 ODB328137:ODH328155 OMX328137:OND328155 OWT328137:OWZ328155 PGP328137:PGV328155 PQL328137:PQR328155 QAH328137:QAN328155 QKD328137:QKJ328155 QTZ328137:QUF328155 RDV328137:REB328155 RNR328137:RNX328155 RXN328137:RXT328155 SHJ328137:SHP328155 SRF328137:SRL328155 TBB328137:TBH328155 TKX328137:TLD328155 TUT328137:TUZ328155 UEP328137:UEV328155 UOL328137:UOR328155 UYH328137:UYN328155 VID328137:VIJ328155 VRZ328137:VSF328155 WBV328137:WCB328155 WLR328137:WLX328155 WVN328137:WVT328155 JB393673:JH393691 SX393673:TD393691 ACT393673:ACZ393691 AMP393673:AMV393691 AWL393673:AWR393691 BGH393673:BGN393691 BQD393673:BQJ393691 BZZ393673:CAF393691 CJV393673:CKB393691 CTR393673:CTX393691 DDN393673:DDT393691 DNJ393673:DNP393691 DXF393673:DXL393691 EHB393673:EHH393691 EQX393673:ERD393691 FAT393673:FAZ393691 FKP393673:FKV393691 FUL393673:FUR393691 GEH393673:GEN393691 GOD393673:GOJ393691 GXZ393673:GYF393691 HHV393673:HIB393691 HRR393673:HRX393691 IBN393673:IBT393691 ILJ393673:ILP393691 IVF393673:IVL393691 JFB393673:JFH393691 JOX393673:JPD393691 JYT393673:JYZ393691 KIP393673:KIV393691 KSL393673:KSR393691 LCH393673:LCN393691 LMD393673:LMJ393691 LVZ393673:LWF393691 MFV393673:MGB393691 MPR393673:MPX393691 MZN393673:MZT393691 NJJ393673:NJP393691 NTF393673:NTL393691 ODB393673:ODH393691 OMX393673:OND393691 OWT393673:OWZ393691 PGP393673:PGV393691 PQL393673:PQR393691 QAH393673:QAN393691 QKD393673:QKJ393691 QTZ393673:QUF393691 RDV393673:REB393691 RNR393673:RNX393691 RXN393673:RXT393691 SHJ393673:SHP393691 SRF393673:SRL393691 TBB393673:TBH393691 TKX393673:TLD393691 TUT393673:TUZ393691 UEP393673:UEV393691 UOL393673:UOR393691 UYH393673:UYN393691 VID393673:VIJ393691 VRZ393673:VSF393691 WBV393673:WCB393691 WLR393673:WLX393691 WVN393673:WVT393691 JB459209:JH459227 SX459209:TD459227 ACT459209:ACZ459227 AMP459209:AMV459227 AWL459209:AWR459227 BGH459209:BGN459227 BQD459209:BQJ459227 BZZ459209:CAF459227 CJV459209:CKB459227 CTR459209:CTX459227 DDN459209:DDT459227 DNJ459209:DNP459227 DXF459209:DXL459227 EHB459209:EHH459227 EQX459209:ERD459227 FAT459209:FAZ459227 FKP459209:FKV459227 FUL459209:FUR459227 GEH459209:GEN459227 GOD459209:GOJ459227 GXZ459209:GYF459227 HHV459209:HIB459227 HRR459209:HRX459227 IBN459209:IBT459227 ILJ459209:ILP459227 IVF459209:IVL459227 JFB459209:JFH459227 JOX459209:JPD459227 JYT459209:JYZ459227 KIP459209:KIV459227 KSL459209:KSR459227 LCH459209:LCN459227 LMD459209:LMJ459227 LVZ459209:LWF459227 MFV459209:MGB459227 MPR459209:MPX459227 MZN459209:MZT459227 NJJ459209:NJP459227 NTF459209:NTL459227 ODB459209:ODH459227 OMX459209:OND459227 OWT459209:OWZ459227 PGP459209:PGV459227 PQL459209:PQR459227 QAH459209:QAN459227 QKD459209:QKJ459227 QTZ459209:QUF459227 RDV459209:REB459227 RNR459209:RNX459227 RXN459209:RXT459227 SHJ459209:SHP459227 SRF459209:SRL459227 TBB459209:TBH459227 TKX459209:TLD459227 TUT459209:TUZ459227 UEP459209:UEV459227 UOL459209:UOR459227 UYH459209:UYN459227 VID459209:VIJ459227 VRZ459209:VSF459227 WBV459209:WCB459227 WLR459209:WLX459227 WVN459209:WVT459227 JB524745:JH524763 SX524745:TD524763 ACT524745:ACZ524763 AMP524745:AMV524763 AWL524745:AWR524763 BGH524745:BGN524763 BQD524745:BQJ524763 BZZ524745:CAF524763 CJV524745:CKB524763 CTR524745:CTX524763 DDN524745:DDT524763 DNJ524745:DNP524763 DXF524745:DXL524763 EHB524745:EHH524763 EQX524745:ERD524763 FAT524745:FAZ524763 FKP524745:FKV524763 FUL524745:FUR524763 GEH524745:GEN524763 GOD524745:GOJ524763 GXZ524745:GYF524763 HHV524745:HIB524763 HRR524745:HRX524763 IBN524745:IBT524763 ILJ524745:ILP524763 IVF524745:IVL524763 JFB524745:JFH524763 JOX524745:JPD524763 JYT524745:JYZ524763 KIP524745:KIV524763 KSL524745:KSR524763 LCH524745:LCN524763 LMD524745:LMJ524763 LVZ524745:LWF524763 MFV524745:MGB524763 MPR524745:MPX524763 MZN524745:MZT524763 NJJ524745:NJP524763 NTF524745:NTL524763 ODB524745:ODH524763 OMX524745:OND524763 OWT524745:OWZ524763 PGP524745:PGV524763 PQL524745:PQR524763 QAH524745:QAN524763 QKD524745:QKJ524763 QTZ524745:QUF524763 RDV524745:REB524763 RNR524745:RNX524763 RXN524745:RXT524763 SHJ524745:SHP524763 SRF524745:SRL524763 TBB524745:TBH524763 TKX524745:TLD524763 TUT524745:TUZ524763 UEP524745:UEV524763 UOL524745:UOR524763 UYH524745:UYN524763 VID524745:VIJ524763 VRZ524745:VSF524763 WBV524745:WCB524763 WLR524745:WLX524763 WVN524745:WVT524763 JB590281:JH590299 SX590281:TD590299 ACT590281:ACZ590299 AMP590281:AMV590299 AWL590281:AWR590299 BGH590281:BGN590299 BQD590281:BQJ590299 BZZ590281:CAF590299 CJV590281:CKB590299 CTR590281:CTX590299 DDN590281:DDT590299 DNJ590281:DNP590299 DXF590281:DXL590299 EHB590281:EHH590299 EQX590281:ERD590299 FAT590281:FAZ590299 FKP590281:FKV590299 FUL590281:FUR590299 GEH590281:GEN590299 GOD590281:GOJ590299 GXZ590281:GYF590299 HHV590281:HIB590299 HRR590281:HRX590299 IBN590281:IBT590299 ILJ590281:ILP590299 IVF590281:IVL590299 JFB590281:JFH590299 JOX590281:JPD590299 JYT590281:JYZ590299 KIP590281:KIV590299 KSL590281:KSR590299 LCH590281:LCN590299 LMD590281:LMJ590299 LVZ590281:LWF590299 MFV590281:MGB590299 MPR590281:MPX590299 MZN590281:MZT590299 NJJ590281:NJP590299 NTF590281:NTL590299 ODB590281:ODH590299 OMX590281:OND590299 OWT590281:OWZ590299 PGP590281:PGV590299 PQL590281:PQR590299 QAH590281:QAN590299 QKD590281:QKJ590299 QTZ590281:QUF590299 RDV590281:REB590299 RNR590281:RNX590299 RXN590281:RXT590299 SHJ590281:SHP590299 SRF590281:SRL590299 TBB590281:TBH590299 TKX590281:TLD590299 TUT590281:TUZ590299 UEP590281:UEV590299 UOL590281:UOR590299 UYH590281:UYN590299 VID590281:VIJ590299 VRZ590281:VSF590299 WBV590281:WCB590299 WLR590281:WLX590299 WVN590281:WVT590299 JB655817:JH655835 SX655817:TD655835 ACT655817:ACZ655835 AMP655817:AMV655835 AWL655817:AWR655835 BGH655817:BGN655835 BQD655817:BQJ655835 BZZ655817:CAF655835 CJV655817:CKB655835 CTR655817:CTX655835 DDN655817:DDT655835 DNJ655817:DNP655835 DXF655817:DXL655835 EHB655817:EHH655835 EQX655817:ERD655835 FAT655817:FAZ655835 FKP655817:FKV655835 FUL655817:FUR655835 GEH655817:GEN655835 GOD655817:GOJ655835 GXZ655817:GYF655835 HHV655817:HIB655835 HRR655817:HRX655835 IBN655817:IBT655835 ILJ655817:ILP655835 IVF655817:IVL655835 JFB655817:JFH655835 JOX655817:JPD655835 JYT655817:JYZ655835 KIP655817:KIV655835 KSL655817:KSR655835 LCH655817:LCN655835 LMD655817:LMJ655835 LVZ655817:LWF655835 MFV655817:MGB655835 MPR655817:MPX655835 MZN655817:MZT655835 NJJ655817:NJP655835 NTF655817:NTL655835 ODB655817:ODH655835 OMX655817:OND655835 OWT655817:OWZ655835 PGP655817:PGV655835 PQL655817:PQR655835 QAH655817:QAN655835 QKD655817:QKJ655835 QTZ655817:QUF655835 RDV655817:REB655835 RNR655817:RNX655835 RXN655817:RXT655835 SHJ655817:SHP655835 SRF655817:SRL655835 TBB655817:TBH655835 TKX655817:TLD655835 TUT655817:TUZ655835 UEP655817:UEV655835 UOL655817:UOR655835 UYH655817:UYN655835 VID655817:VIJ655835 VRZ655817:VSF655835 WBV655817:WCB655835 WLR655817:WLX655835 WVN655817:WVT655835 JB721353:JH721371 SX721353:TD721371 ACT721353:ACZ721371 AMP721353:AMV721371 AWL721353:AWR721371 BGH721353:BGN721371 BQD721353:BQJ721371 BZZ721353:CAF721371 CJV721353:CKB721371 CTR721353:CTX721371 DDN721353:DDT721371 DNJ721353:DNP721371 DXF721353:DXL721371 EHB721353:EHH721371 EQX721353:ERD721371 FAT721353:FAZ721371 FKP721353:FKV721371 FUL721353:FUR721371 GEH721353:GEN721371 GOD721353:GOJ721371 GXZ721353:GYF721371 HHV721353:HIB721371 HRR721353:HRX721371 IBN721353:IBT721371 ILJ721353:ILP721371 IVF721353:IVL721371 JFB721353:JFH721371 JOX721353:JPD721371 JYT721353:JYZ721371 KIP721353:KIV721371 KSL721353:KSR721371 LCH721353:LCN721371 LMD721353:LMJ721371 LVZ721353:LWF721371 MFV721353:MGB721371 MPR721353:MPX721371 MZN721353:MZT721371 NJJ721353:NJP721371 NTF721353:NTL721371 ODB721353:ODH721371 OMX721353:OND721371 OWT721353:OWZ721371 PGP721353:PGV721371 PQL721353:PQR721371 QAH721353:QAN721371 QKD721353:QKJ721371 QTZ721353:QUF721371 RDV721353:REB721371 RNR721353:RNX721371 RXN721353:RXT721371 SHJ721353:SHP721371 SRF721353:SRL721371 TBB721353:TBH721371 TKX721353:TLD721371 TUT721353:TUZ721371 UEP721353:UEV721371 UOL721353:UOR721371 UYH721353:UYN721371 VID721353:VIJ721371 VRZ721353:VSF721371 WBV721353:WCB721371 WLR721353:WLX721371 WVN721353:WVT721371 JB786889:JH786907 SX786889:TD786907 ACT786889:ACZ786907 AMP786889:AMV786907 AWL786889:AWR786907 BGH786889:BGN786907 BQD786889:BQJ786907 BZZ786889:CAF786907 CJV786889:CKB786907 CTR786889:CTX786907 DDN786889:DDT786907 DNJ786889:DNP786907 DXF786889:DXL786907 EHB786889:EHH786907 EQX786889:ERD786907 FAT786889:FAZ786907 FKP786889:FKV786907 FUL786889:FUR786907 GEH786889:GEN786907 GOD786889:GOJ786907 GXZ786889:GYF786907 HHV786889:HIB786907 HRR786889:HRX786907 IBN786889:IBT786907 ILJ786889:ILP786907 IVF786889:IVL786907 JFB786889:JFH786907 JOX786889:JPD786907 JYT786889:JYZ786907 KIP786889:KIV786907 KSL786889:KSR786907 LCH786889:LCN786907 LMD786889:LMJ786907 LVZ786889:LWF786907 MFV786889:MGB786907 MPR786889:MPX786907 MZN786889:MZT786907 NJJ786889:NJP786907 NTF786889:NTL786907 ODB786889:ODH786907 OMX786889:OND786907 OWT786889:OWZ786907 PGP786889:PGV786907 PQL786889:PQR786907 QAH786889:QAN786907 QKD786889:QKJ786907 QTZ786889:QUF786907 RDV786889:REB786907 RNR786889:RNX786907 RXN786889:RXT786907 SHJ786889:SHP786907 SRF786889:SRL786907 TBB786889:TBH786907 TKX786889:TLD786907 TUT786889:TUZ786907 UEP786889:UEV786907 UOL786889:UOR786907 UYH786889:UYN786907 VID786889:VIJ786907 VRZ786889:VSF786907 WBV786889:WCB786907 WLR786889:WLX786907 WVN786889:WVT786907 JB852425:JH852443 SX852425:TD852443 ACT852425:ACZ852443 AMP852425:AMV852443 AWL852425:AWR852443 BGH852425:BGN852443 BQD852425:BQJ852443 BZZ852425:CAF852443 CJV852425:CKB852443 CTR852425:CTX852443 DDN852425:DDT852443 DNJ852425:DNP852443 DXF852425:DXL852443 EHB852425:EHH852443 EQX852425:ERD852443 FAT852425:FAZ852443 FKP852425:FKV852443 FUL852425:FUR852443 GEH852425:GEN852443 GOD852425:GOJ852443 GXZ852425:GYF852443 HHV852425:HIB852443 HRR852425:HRX852443 IBN852425:IBT852443 ILJ852425:ILP852443 IVF852425:IVL852443 JFB852425:JFH852443 JOX852425:JPD852443 JYT852425:JYZ852443 KIP852425:KIV852443 KSL852425:KSR852443 LCH852425:LCN852443 LMD852425:LMJ852443 LVZ852425:LWF852443 MFV852425:MGB852443 MPR852425:MPX852443 MZN852425:MZT852443 NJJ852425:NJP852443 NTF852425:NTL852443 ODB852425:ODH852443 OMX852425:OND852443 OWT852425:OWZ852443 PGP852425:PGV852443 PQL852425:PQR852443 QAH852425:QAN852443 QKD852425:QKJ852443 QTZ852425:QUF852443 RDV852425:REB852443 RNR852425:RNX852443 RXN852425:RXT852443 SHJ852425:SHP852443 SRF852425:SRL852443 TBB852425:TBH852443 TKX852425:TLD852443 TUT852425:TUZ852443 UEP852425:UEV852443 UOL852425:UOR852443 UYH852425:UYN852443 VID852425:VIJ852443 VRZ852425:VSF852443 WBV852425:WCB852443 WLR852425:WLX852443 WVN852425:WVT852443 JB917961:JH917979 SX917961:TD917979 ACT917961:ACZ917979 AMP917961:AMV917979 AWL917961:AWR917979 BGH917961:BGN917979 BQD917961:BQJ917979 BZZ917961:CAF917979 CJV917961:CKB917979 CTR917961:CTX917979 DDN917961:DDT917979 DNJ917961:DNP917979 DXF917961:DXL917979 EHB917961:EHH917979 EQX917961:ERD917979 FAT917961:FAZ917979 FKP917961:FKV917979 FUL917961:FUR917979 GEH917961:GEN917979 GOD917961:GOJ917979 GXZ917961:GYF917979 HHV917961:HIB917979 HRR917961:HRX917979 IBN917961:IBT917979 ILJ917961:ILP917979 IVF917961:IVL917979 JFB917961:JFH917979 JOX917961:JPD917979 JYT917961:JYZ917979 KIP917961:KIV917979 KSL917961:KSR917979 LCH917961:LCN917979 LMD917961:LMJ917979 LVZ917961:LWF917979 MFV917961:MGB917979 MPR917961:MPX917979 MZN917961:MZT917979 NJJ917961:NJP917979 NTF917961:NTL917979 ODB917961:ODH917979 OMX917961:OND917979 OWT917961:OWZ917979 PGP917961:PGV917979 PQL917961:PQR917979 QAH917961:QAN917979 QKD917961:QKJ917979 QTZ917961:QUF917979 RDV917961:REB917979 RNR917961:RNX917979 RXN917961:RXT917979 SHJ917961:SHP917979 SRF917961:SRL917979 TBB917961:TBH917979 TKX917961:TLD917979 TUT917961:TUZ917979 UEP917961:UEV917979 UOL917961:UOR917979 UYH917961:UYN917979 VID917961:VIJ917979 VRZ917961:VSF917979 WBV917961:WCB917979 WLR917961:WLX917979 WVN917961:WVT917979 JB983497:JH983515 SX983497:TD983515 ACT983497:ACZ983515 AMP983497:AMV983515 AWL983497:AWR983515 BGH983497:BGN983515 BQD983497:BQJ983515 BZZ983497:CAF983515 CJV983497:CKB983515 CTR983497:CTX983515 DDN983497:DDT983515 DNJ983497:DNP983515 DXF983497:DXL983515 EHB983497:EHH983515 EQX983497:ERD983515 FAT983497:FAZ983515 FKP983497:FKV983515 FUL983497:FUR983515 GEH983497:GEN983515 GOD983497:GOJ983515 GXZ983497:GYF983515 HHV983497:HIB983515 HRR983497:HRX983515 IBN983497:IBT983515 ILJ983497:ILP983515 IVF983497:IVL983515 JFB983497:JFH983515 JOX983497:JPD983515 JYT983497:JYZ983515 KIP983497:KIV983515 KSL983497:KSR983515 LCH983497:LCN983515 LMD983497:LMJ983515 LVZ983497:LWF983515 MFV983497:MGB983515 MPR983497:MPX983515 MZN983497:MZT983515 NJJ983497:NJP983515 NTF983497:NTL983515 ODB983497:ODH983515 OMX983497:OND983515 OWT983497:OWZ983515 PGP983497:PGV983515 PQL983497:PQR983515 QAH983497:QAN983515 QKD983497:QKJ983515 QTZ983497:QUF983515 RDV983497:REB983515 RNR983497:RNX983515 RXN983497:RXT983515 SHJ983497:SHP983515 SRF983497:SRL983515 TBB983497:TBH983515 TKX983497:TLD983515 TUT983497:TUZ983515 UEP983497:UEV983515 UOL983497:UOR983515 UYH983497:UYN983515 VID983497:VIJ983515 VRZ983497:VSF983515 WBV983497:WCB983515 WLR983497:WLX983515 WVN983497:WVT983515 H65829:I65830 JB65829:JD65830 SX65829:SZ65830 ACT65829:ACV65830 AMP65829:AMR65830 AWL65829:AWN65830 BGH65829:BGJ65830 BQD65829:BQF65830 BZZ65829:CAB65830 CJV65829:CJX65830 CTR65829:CTT65830 DDN65829:DDP65830 DNJ65829:DNL65830 DXF65829:DXH65830 EHB65829:EHD65830 EQX65829:EQZ65830 FAT65829:FAV65830 FKP65829:FKR65830 FUL65829:FUN65830 GEH65829:GEJ65830 GOD65829:GOF65830 GXZ65829:GYB65830 HHV65829:HHX65830 HRR65829:HRT65830 IBN65829:IBP65830 ILJ65829:ILL65830 IVF65829:IVH65830 JFB65829:JFD65830 JOX65829:JOZ65830 JYT65829:JYV65830 KIP65829:KIR65830 KSL65829:KSN65830 LCH65829:LCJ65830 LMD65829:LMF65830 LVZ65829:LWB65830 MFV65829:MFX65830 MPR65829:MPT65830 MZN65829:MZP65830 NJJ65829:NJL65830 NTF65829:NTH65830 ODB65829:ODD65830 OMX65829:OMZ65830 OWT65829:OWV65830 PGP65829:PGR65830 PQL65829:PQN65830 QAH65829:QAJ65830 QKD65829:QKF65830 QTZ65829:QUB65830 RDV65829:RDX65830 RNR65829:RNT65830 RXN65829:RXP65830 SHJ65829:SHL65830 SRF65829:SRH65830 TBB65829:TBD65830 TKX65829:TKZ65830 TUT65829:TUV65830 UEP65829:UER65830 UOL65829:UON65830 UYH65829:UYJ65830 VID65829:VIF65830 VRZ65829:VSB65830 WBV65829:WBX65830 WLR65829:WLT65830 WVN65829:WVP65830 H131365:I131366 JB131365:JD131366 SX131365:SZ131366 ACT131365:ACV131366 AMP131365:AMR131366 AWL131365:AWN131366 BGH131365:BGJ131366 BQD131365:BQF131366 BZZ131365:CAB131366 CJV131365:CJX131366 CTR131365:CTT131366 DDN131365:DDP131366 DNJ131365:DNL131366 DXF131365:DXH131366 EHB131365:EHD131366 EQX131365:EQZ131366 FAT131365:FAV131366 FKP131365:FKR131366 FUL131365:FUN131366 GEH131365:GEJ131366 GOD131365:GOF131366 GXZ131365:GYB131366 HHV131365:HHX131366 HRR131365:HRT131366 IBN131365:IBP131366 ILJ131365:ILL131366 IVF131365:IVH131366 JFB131365:JFD131366 JOX131365:JOZ131366 JYT131365:JYV131366 KIP131365:KIR131366 KSL131365:KSN131366 LCH131365:LCJ131366 LMD131365:LMF131366 LVZ131365:LWB131366 MFV131365:MFX131366 MPR131365:MPT131366 MZN131365:MZP131366 NJJ131365:NJL131366 NTF131365:NTH131366 ODB131365:ODD131366 OMX131365:OMZ131366 OWT131365:OWV131366 PGP131365:PGR131366 PQL131365:PQN131366 QAH131365:QAJ131366 QKD131365:QKF131366 QTZ131365:QUB131366 RDV131365:RDX131366 RNR131365:RNT131366 RXN131365:RXP131366 SHJ131365:SHL131366 SRF131365:SRH131366 TBB131365:TBD131366 TKX131365:TKZ131366 TUT131365:TUV131366 UEP131365:UER131366 UOL131365:UON131366 UYH131365:UYJ131366 VID131365:VIF131366 VRZ131365:VSB131366 WBV131365:WBX131366 WLR131365:WLT131366 WVN131365:WVP131366 H196901:I196902 JB196901:JD196902 SX196901:SZ196902 ACT196901:ACV196902 AMP196901:AMR196902 AWL196901:AWN196902 BGH196901:BGJ196902 BQD196901:BQF196902 BZZ196901:CAB196902 CJV196901:CJX196902 CTR196901:CTT196902 DDN196901:DDP196902 DNJ196901:DNL196902 DXF196901:DXH196902 EHB196901:EHD196902 EQX196901:EQZ196902 FAT196901:FAV196902 FKP196901:FKR196902 FUL196901:FUN196902 GEH196901:GEJ196902 GOD196901:GOF196902 GXZ196901:GYB196902 HHV196901:HHX196902 HRR196901:HRT196902 IBN196901:IBP196902 ILJ196901:ILL196902 IVF196901:IVH196902 JFB196901:JFD196902 JOX196901:JOZ196902 JYT196901:JYV196902 KIP196901:KIR196902 KSL196901:KSN196902 LCH196901:LCJ196902 LMD196901:LMF196902 LVZ196901:LWB196902 MFV196901:MFX196902 MPR196901:MPT196902 MZN196901:MZP196902 NJJ196901:NJL196902 NTF196901:NTH196902 ODB196901:ODD196902 OMX196901:OMZ196902 OWT196901:OWV196902 PGP196901:PGR196902 PQL196901:PQN196902 QAH196901:QAJ196902 QKD196901:QKF196902 QTZ196901:QUB196902 RDV196901:RDX196902 RNR196901:RNT196902 RXN196901:RXP196902 SHJ196901:SHL196902 SRF196901:SRH196902 TBB196901:TBD196902 TKX196901:TKZ196902 TUT196901:TUV196902 UEP196901:UER196902 UOL196901:UON196902 UYH196901:UYJ196902 VID196901:VIF196902 VRZ196901:VSB196902 WBV196901:WBX196902 WLR196901:WLT196902 WVN196901:WVP196902 H262437:I262438 JB262437:JD262438 SX262437:SZ262438 ACT262437:ACV262438 AMP262437:AMR262438 AWL262437:AWN262438 BGH262437:BGJ262438 BQD262437:BQF262438 BZZ262437:CAB262438 CJV262437:CJX262438 CTR262437:CTT262438 DDN262437:DDP262438 DNJ262437:DNL262438 DXF262437:DXH262438 EHB262437:EHD262438 EQX262437:EQZ262438 FAT262437:FAV262438 FKP262437:FKR262438 FUL262437:FUN262438 GEH262437:GEJ262438 GOD262437:GOF262438 GXZ262437:GYB262438 HHV262437:HHX262438 HRR262437:HRT262438 IBN262437:IBP262438 ILJ262437:ILL262438 IVF262437:IVH262438 JFB262437:JFD262438 JOX262437:JOZ262438 JYT262437:JYV262438 KIP262437:KIR262438 KSL262437:KSN262438 LCH262437:LCJ262438 LMD262437:LMF262438 LVZ262437:LWB262438 MFV262437:MFX262438 MPR262437:MPT262438 MZN262437:MZP262438 NJJ262437:NJL262438 NTF262437:NTH262438 ODB262437:ODD262438 OMX262437:OMZ262438 OWT262437:OWV262438 PGP262437:PGR262438 PQL262437:PQN262438 QAH262437:QAJ262438 QKD262437:QKF262438 QTZ262437:QUB262438 RDV262437:RDX262438 RNR262437:RNT262438 RXN262437:RXP262438 SHJ262437:SHL262438 SRF262437:SRH262438 TBB262437:TBD262438 TKX262437:TKZ262438 TUT262437:TUV262438 UEP262437:UER262438 UOL262437:UON262438 UYH262437:UYJ262438 VID262437:VIF262438 VRZ262437:VSB262438 WBV262437:WBX262438 WLR262437:WLT262438 WVN262437:WVP262438 H327973:I327974 JB327973:JD327974 SX327973:SZ327974 ACT327973:ACV327974 AMP327973:AMR327974 AWL327973:AWN327974 BGH327973:BGJ327974 BQD327973:BQF327974 BZZ327973:CAB327974 CJV327973:CJX327974 CTR327973:CTT327974 DDN327973:DDP327974 DNJ327973:DNL327974 DXF327973:DXH327974 EHB327973:EHD327974 EQX327973:EQZ327974 FAT327973:FAV327974 FKP327973:FKR327974 FUL327973:FUN327974 GEH327973:GEJ327974 GOD327973:GOF327974 GXZ327973:GYB327974 HHV327973:HHX327974 HRR327973:HRT327974 IBN327973:IBP327974 ILJ327973:ILL327974 IVF327973:IVH327974 JFB327973:JFD327974 JOX327973:JOZ327974 JYT327973:JYV327974 KIP327973:KIR327974 KSL327973:KSN327974 LCH327973:LCJ327974 LMD327973:LMF327974 LVZ327973:LWB327974 MFV327973:MFX327974 MPR327973:MPT327974 MZN327973:MZP327974 NJJ327973:NJL327974 NTF327973:NTH327974 ODB327973:ODD327974 OMX327973:OMZ327974 OWT327973:OWV327974 PGP327973:PGR327974 PQL327973:PQN327974 QAH327973:QAJ327974 QKD327973:QKF327974 QTZ327973:QUB327974 RDV327973:RDX327974 RNR327973:RNT327974 RXN327973:RXP327974 SHJ327973:SHL327974 SRF327973:SRH327974 TBB327973:TBD327974 TKX327973:TKZ327974 TUT327973:TUV327974 UEP327973:UER327974 UOL327973:UON327974 UYH327973:UYJ327974 VID327973:VIF327974 VRZ327973:VSB327974 WBV327973:WBX327974 WLR327973:WLT327974 WVN327973:WVP327974 H393509:I393510 JB393509:JD393510 SX393509:SZ393510 ACT393509:ACV393510 AMP393509:AMR393510 AWL393509:AWN393510 BGH393509:BGJ393510 BQD393509:BQF393510 BZZ393509:CAB393510 CJV393509:CJX393510 CTR393509:CTT393510 DDN393509:DDP393510 DNJ393509:DNL393510 DXF393509:DXH393510 EHB393509:EHD393510 EQX393509:EQZ393510 FAT393509:FAV393510 FKP393509:FKR393510 FUL393509:FUN393510 GEH393509:GEJ393510 GOD393509:GOF393510 GXZ393509:GYB393510 HHV393509:HHX393510 HRR393509:HRT393510 IBN393509:IBP393510 ILJ393509:ILL393510 IVF393509:IVH393510 JFB393509:JFD393510 JOX393509:JOZ393510 JYT393509:JYV393510 KIP393509:KIR393510 KSL393509:KSN393510 LCH393509:LCJ393510 LMD393509:LMF393510 LVZ393509:LWB393510 MFV393509:MFX393510 MPR393509:MPT393510 MZN393509:MZP393510 NJJ393509:NJL393510 NTF393509:NTH393510 ODB393509:ODD393510 OMX393509:OMZ393510 OWT393509:OWV393510 PGP393509:PGR393510 PQL393509:PQN393510 QAH393509:QAJ393510 QKD393509:QKF393510 QTZ393509:QUB393510 RDV393509:RDX393510 RNR393509:RNT393510 RXN393509:RXP393510 SHJ393509:SHL393510 SRF393509:SRH393510 TBB393509:TBD393510 TKX393509:TKZ393510 TUT393509:TUV393510 UEP393509:UER393510 UOL393509:UON393510 UYH393509:UYJ393510 VID393509:VIF393510 VRZ393509:VSB393510 WBV393509:WBX393510 WLR393509:WLT393510 WVN393509:WVP393510 H459045:I459046 JB459045:JD459046 SX459045:SZ459046 ACT459045:ACV459046 AMP459045:AMR459046 AWL459045:AWN459046 BGH459045:BGJ459046 BQD459045:BQF459046 BZZ459045:CAB459046 CJV459045:CJX459046 CTR459045:CTT459046 DDN459045:DDP459046 DNJ459045:DNL459046 DXF459045:DXH459046 EHB459045:EHD459046 EQX459045:EQZ459046 FAT459045:FAV459046 FKP459045:FKR459046 FUL459045:FUN459046 GEH459045:GEJ459046 GOD459045:GOF459046 GXZ459045:GYB459046 HHV459045:HHX459046 HRR459045:HRT459046 IBN459045:IBP459046 ILJ459045:ILL459046 IVF459045:IVH459046 JFB459045:JFD459046 JOX459045:JOZ459046 JYT459045:JYV459046 KIP459045:KIR459046 KSL459045:KSN459046 LCH459045:LCJ459046 LMD459045:LMF459046 LVZ459045:LWB459046 MFV459045:MFX459046 MPR459045:MPT459046 MZN459045:MZP459046 NJJ459045:NJL459046 NTF459045:NTH459046 ODB459045:ODD459046 OMX459045:OMZ459046 OWT459045:OWV459046 PGP459045:PGR459046 PQL459045:PQN459046 QAH459045:QAJ459046 QKD459045:QKF459046 QTZ459045:QUB459046 RDV459045:RDX459046 RNR459045:RNT459046 RXN459045:RXP459046 SHJ459045:SHL459046 SRF459045:SRH459046 TBB459045:TBD459046 TKX459045:TKZ459046 TUT459045:TUV459046 UEP459045:UER459046 UOL459045:UON459046 UYH459045:UYJ459046 VID459045:VIF459046 VRZ459045:VSB459046 WBV459045:WBX459046 WLR459045:WLT459046 WVN459045:WVP459046 H524581:I524582 JB524581:JD524582 SX524581:SZ524582 ACT524581:ACV524582 AMP524581:AMR524582 AWL524581:AWN524582 BGH524581:BGJ524582 BQD524581:BQF524582 BZZ524581:CAB524582 CJV524581:CJX524582 CTR524581:CTT524582 DDN524581:DDP524582 DNJ524581:DNL524582 DXF524581:DXH524582 EHB524581:EHD524582 EQX524581:EQZ524582 FAT524581:FAV524582 FKP524581:FKR524582 FUL524581:FUN524582 GEH524581:GEJ524582 GOD524581:GOF524582 GXZ524581:GYB524582 HHV524581:HHX524582 HRR524581:HRT524582 IBN524581:IBP524582 ILJ524581:ILL524582 IVF524581:IVH524582 JFB524581:JFD524582 JOX524581:JOZ524582 JYT524581:JYV524582 KIP524581:KIR524582 KSL524581:KSN524582 LCH524581:LCJ524582 LMD524581:LMF524582 LVZ524581:LWB524582 MFV524581:MFX524582 MPR524581:MPT524582 MZN524581:MZP524582 NJJ524581:NJL524582 NTF524581:NTH524582 ODB524581:ODD524582 OMX524581:OMZ524582 OWT524581:OWV524582 PGP524581:PGR524582 PQL524581:PQN524582 QAH524581:QAJ524582 QKD524581:QKF524582 QTZ524581:QUB524582 RDV524581:RDX524582 RNR524581:RNT524582 RXN524581:RXP524582 SHJ524581:SHL524582 SRF524581:SRH524582 TBB524581:TBD524582 TKX524581:TKZ524582 TUT524581:TUV524582 UEP524581:UER524582 UOL524581:UON524582 UYH524581:UYJ524582 VID524581:VIF524582 VRZ524581:VSB524582 WBV524581:WBX524582 WLR524581:WLT524582 WVN524581:WVP524582 H590117:I590118 JB590117:JD590118 SX590117:SZ590118 ACT590117:ACV590118 AMP590117:AMR590118 AWL590117:AWN590118 BGH590117:BGJ590118 BQD590117:BQF590118 BZZ590117:CAB590118 CJV590117:CJX590118 CTR590117:CTT590118 DDN590117:DDP590118 DNJ590117:DNL590118 DXF590117:DXH590118 EHB590117:EHD590118 EQX590117:EQZ590118 FAT590117:FAV590118 FKP590117:FKR590118 FUL590117:FUN590118 GEH590117:GEJ590118 GOD590117:GOF590118 GXZ590117:GYB590118 HHV590117:HHX590118 HRR590117:HRT590118 IBN590117:IBP590118 ILJ590117:ILL590118 IVF590117:IVH590118 JFB590117:JFD590118 JOX590117:JOZ590118 JYT590117:JYV590118 KIP590117:KIR590118 KSL590117:KSN590118 LCH590117:LCJ590118 LMD590117:LMF590118 LVZ590117:LWB590118 MFV590117:MFX590118 MPR590117:MPT590118 MZN590117:MZP590118 NJJ590117:NJL590118 NTF590117:NTH590118 ODB590117:ODD590118 OMX590117:OMZ590118 OWT590117:OWV590118 PGP590117:PGR590118 PQL590117:PQN590118 QAH590117:QAJ590118 QKD590117:QKF590118 QTZ590117:QUB590118 RDV590117:RDX590118 RNR590117:RNT590118 RXN590117:RXP590118 SHJ590117:SHL590118 SRF590117:SRH590118 TBB590117:TBD590118 TKX590117:TKZ590118 TUT590117:TUV590118 UEP590117:UER590118 UOL590117:UON590118 UYH590117:UYJ590118 VID590117:VIF590118 VRZ590117:VSB590118 WBV590117:WBX590118 WLR590117:WLT590118 WVN590117:WVP590118 H655653:I655654 JB655653:JD655654 SX655653:SZ655654 ACT655653:ACV655654 AMP655653:AMR655654 AWL655653:AWN655654 BGH655653:BGJ655654 BQD655653:BQF655654 BZZ655653:CAB655654 CJV655653:CJX655654 CTR655653:CTT655654 DDN655653:DDP655654 DNJ655653:DNL655654 DXF655653:DXH655654 EHB655653:EHD655654 EQX655653:EQZ655654 FAT655653:FAV655654 FKP655653:FKR655654 FUL655653:FUN655654 GEH655653:GEJ655654 GOD655653:GOF655654 GXZ655653:GYB655654 HHV655653:HHX655654 HRR655653:HRT655654 IBN655653:IBP655654 ILJ655653:ILL655654 IVF655653:IVH655654 JFB655653:JFD655654 JOX655653:JOZ655654 JYT655653:JYV655654 KIP655653:KIR655654 KSL655653:KSN655654 LCH655653:LCJ655654 LMD655653:LMF655654 LVZ655653:LWB655654 MFV655653:MFX655654 MPR655653:MPT655654 MZN655653:MZP655654 NJJ655653:NJL655654 NTF655653:NTH655654 ODB655653:ODD655654 OMX655653:OMZ655654 OWT655653:OWV655654 PGP655653:PGR655654 PQL655653:PQN655654 QAH655653:QAJ655654 QKD655653:QKF655654 QTZ655653:QUB655654 RDV655653:RDX655654 RNR655653:RNT655654 RXN655653:RXP655654 SHJ655653:SHL655654 SRF655653:SRH655654 TBB655653:TBD655654 TKX655653:TKZ655654 TUT655653:TUV655654 UEP655653:UER655654 UOL655653:UON655654 UYH655653:UYJ655654 VID655653:VIF655654 VRZ655653:VSB655654 WBV655653:WBX655654 WLR655653:WLT655654 WVN655653:WVP655654 H721189:I721190 JB721189:JD721190 SX721189:SZ721190 ACT721189:ACV721190 AMP721189:AMR721190 AWL721189:AWN721190 BGH721189:BGJ721190 BQD721189:BQF721190 BZZ721189:CAB721190 CJV721189:CJX721190 CTR721189:CTT721190 DDN721189:DDP721190 DNJ721189:DNL721190 DXF721189:DXH721190 EHB721189:EHD721190 EQX721189:EQZ721190 FAT721189:FAV721190 FKP721189:FKR721190 FUL721189:FUN721190 GEH721189:GEJ721190 GOD721189:GOF721190 GXZ721189:GYB721190 HHV721189:HHX721190 HRR721189:HRT721190 IBN721189:IBP721190 ILJ721189:ILL721190 IVF721189:IVH721190 JFB721189:JFD721190 JOX721189:JOZ721190 JYT721189:JYV721190 KIP721189:KIR721190 KSL721189:KSN721190 LCH721189:LCJ721190 LMD721189:LMF721190 LVZ721189:LWB721190 MFV721189:MFX721190 MPR721189:MPT721190 MZN721189:MZP721190 NJJ721189:NJL721190 NTF721189:NTH721190 ODB721189:ODD721190 OMX721189:OMZ721190 OWT721189:OWV721190 PGP721189:PGR721190 PQL721189:PQN721190 QAH721189:QAJ721190 QKD721189:QKF721190 QTZ721189:QUB721190 RDV721189:RDX721190 RNR721189:RNT721190 RXN721189:RXP721190 SHJ721189:SHL721190 SRF721189:SRH721190 TBB721189:TBD721190 TKX721189:TKZ721190 TUT721189:TUV721190 UEP721189:UER721190 UOL721189:UON721190 UYH721189:UYJ721190 VID721189:VIF721190 VRZ721189:VSB721190 WBV721189:WBX721190 WLR721189:WLT721190 WVN721189:WVP721190 H786725:I786726 JB786725:JD786726 SX786725:SZ786726 ACT786725:ACV786726 AMP786725:AMR786726 AWL786725:AWN786726 BGH786725:BGJ786726 BQD786725:BQF786726 BZZ786725:CAB786726 CJV786725:CJX786726 CTR786725:CTT786726 DDN786725:DDP786726 DNJ786725:DNL786726 DXF786725:DXH786726 EHB786725:EHD786726 EQX786725:EQZ786726 FAT786725:FAV786726 FKP786725:FKR786726 FUL786725:FUN786726 GEH786725:GEJ786726 GOD786725:GOF786726 GXZ786725:GYB786726 HHV786725:HHX786726 HRR786725:HRT786726 IBN786725:IBP786726 ILJ786725:ILL786726 IVF786725:IVH786726 JFB786725:JFD786726 JOX786725:JOZ786726 JYT786725:JYV786726 KIP786725:KIR786726 KSL786725:KSN786726 LCH786725:LCJ786726 LMD786725:LMF786726 LVZ786725:LWB786726 MFV786725:MFX786726 MPR786725:MPT786726 MZN786725:MZP786726 NJJ786725:NJL786726 NTF786725:NTH786726 ODB786725:ODD786726 OMX786725:OMZ786726 OWT786725:OWV786726 PGP786725:PGR786726 PQL786725:PQN786726 QAH786725:QAJ786726 QKD786725:QKF786726 QTZ786725:QUB786726 RDV786725:RDX786726 RNR786725:RNT786726 RXN786725:RXP786726 SHJ786725:SHL786726 SRF786725:SRH786726 TBB786725:TBD786726 TKX786725:TKZ786726 TUT786725:TUV786726 UEP786725:UER786726 UOL786725:UON786726 UYH786725:UYJ786726 VID786725:VIF786726 VRZ786725:VSB786726 WBV786725:WBX786726 WLR786725:WLT786726 WVN786725:WVP786726 H852261:I852262 JB852261:JD852262 SX852261:SZ852262 ACT852261:ACV852262 AMP852261:AMR852262 AWL852261:AWN852262 BGH852261:BGJ852262 BQD852261:BQF852262 BZZ852261:CAB852262 CJV852261:CJX852262 CTR852261:CTT852262 DDN852261:DDP852262 DNJ852261:DNL852262 DXF852261:DXH852262 EHB852261:EHD852262 EQX852261:EQZ852262 FAT852261:FAV852262 FKP852261:FKR852262 FUL852261:FUN852262 GEH852261:GEJ852262 GOD852261:GOF852262 GXZ852261:GYB852262 HHV852261:HHX852262 HRR852261:HRT852262 IBN852261:IBP852262 ILJ852261:ILL852262 IVF852261:IVH852262 JFB852261:JFD852262 JOX852261:JOZ852262 JYT852261:JYV852262 KIP852261:KIR852262 KSL852261:KSN852262 LCH852261:LCJ852262 LMD852261:LMF852262 LVZ852261:LWB852262 MFV852261:MFX852262 MPR852261:MPT852262 MZN852261:MZP852262 NJJ852261:NJL852262 NTF852261:NTH852262 ODB852261:ODD852262 OMX852261:OMZ852262 OWT852261:OWV852262 PGP852261:PGR852262 PQL852261:PQN852262 QAH852261:QAJ852262 QKD852261:QKF852262 QTZ852261:QUB852262 RDV852261:RDX852262 RNR852261:RNT852262 RXN852261:RXP852262 SHJ852261:SHL852262 SRF852261:SRH852262 TBB852261:TBD852262 TKX852261:TKZ852262 TUT852261:TUV852262 UEP852261:UER852262 UOL852261:UON852262 UYH852261:UYJ852262 VID852261:VIF852262 VRZ852261:VSB852262 WBV852261:WBX852262 WLR852261:WLT852262 WVN852261:WVP852262 H917797:I917798 JB917797:JD917798 SX917797:SZ917798 ACT917797:ACV917798 AMP917797:AMR917798 AWL917797:AWN917798 BGH917797:BGJ917798 BQD917797:BQF917798 BZZ917797:CAB917798 CJV917797:CJX917798 CTR917797:CTT917798 DDN917797:DDP917798 DNJ917797:DNL917798 DXF917797:DXH917798 EHB917797:EHD917798 EQX917797:EQZ917798 FAT917797:FAV917798 FKP917797:FKR917798 FUL917797:FUN917798 GEH917797:GEJ917798 GOD917797:GOF917798 GXZ917797:GYB917798 HHV917797:HHX917798 HRR917797:HRT917798 IBN917797:IBP917798 ILJ917797:ILL917798 IVF917797:IVH917798 JFB917797:JFD917798 JOX917797:JOZ917798 JYT917797:JYV917798 KIP917797:KIR917798 KSL917797:KSN917798 LCH917797:LCJ917798 LMD917797:LMF917798 LVZ917797:LWB917798 MFV917797:MFX917798 MPR917797:MPT917798 MZN917797:MZP917798 NJJ917797:NJL917798 NTF917797:NTH917798 ODB917797:ODD917798 OMX917797:OMZ917798 OWT917797:OWV917798 PGP917797:PGR917798 PQL917797:PQN917798 QAH917797:QAJ917798 QKD917797:QKF917798 QTZ917797:QUB917798 RDV917797:RDX917798 RNR917797:RNT917798 RXN917797:RXP917798 SHJ917797:SHL917798 SRF917797:SRH917798 TBB917797:TBD917798 TKX917797:TKZ917798 TUT917797:TUV917798 UEP917797:UER917798 UOL917797:UON917798 UYH917797:UYJ917798 VID917797:VIF917798 VRZ917797:VSB917798 WBV917797:WBX917798 WLR917797:WLT917798 WVN917797:WVP917798 H983333:I983334 JB983333:JD983334 SX983333:SZ983334 ACT983333:ACV983334 AMP983333:AMR983334 AWL983333:AWN983334 BGH983333:BGJ983334 BQD983333:BQF983334 BZZ983333:CAB983334 CJV983333:CJX983334 CTR983333:CTT983334 DDN983333:DDP983334 DNJ983333:DNL983334 DXF983333:DXH983334 EHB983333:EHD983334 EQX983333:EQZ983334 FAT983333:FAV983334 FKP983333:FKR983334 FUL983333:FUN983334 GEH983333:GEJ983334 GOD983333:GOF983334 GXZ983333:GYB983334 HHV983333:HHX983334 HRR983333:HRT983334 IBN983333:IBP983334 ILJ983333:ILL983334 IVF983333:IVH983334 JFB983333:JFD983334 JOX983333:JOZ983334 JYT983333:JYV983334 KIP983333:KIR983334 KSL983333:KSN983334 LCH983333:LCJ983334 LMD983333:LMF983334 LVZ983333:LWB983334 MFV983333:MFX983334 MPR983333:MPT983334 MZN983333:MZP983334 NJJ983333:NJL983334 NTF983333:NTH983334 ODB983333:ODD983334 OMX983333:OMZ983334 OWT983333:OWV983334 PGP983333:PGR983334 PQL983333:PQN983334 QAH983333:QAJ983334 QKD983333:QKF983334 QTZ983333:QUB983334 RDV983333:RDX983334 RNR983333:RNT983334 RXN983333:RXP983334 SHJ983333:SHL983334 SRF983333:SRH983334 TBB983333:TBD983334 TKX983333:TKZ983334 TUT983333:TUV983334 UEP983333:UER983334 UOL983333:UON983334 UYH983333:UYJ983334 VID983333:VIF983334 VRZ983333:VSB983334 WBV983333:WBX983334 WLR983333:WLT983334 WVN983333:WVP983334 K66013 JH66013 TD66013 ACZ66013 AMV66013 AWR66013 BGN66013 BQJ66013 CAF66013 CKB66013 CTX66013 DDT66013 DNP66013 DXL66013 EHH66013 ERD66013 FAZ66013 FKV66013 FUR66013 GEN66013 GOJ66013 GYF66013 HIB66013 HRX66013 IBT66013 ILP66013 IVL66013 JFH66013 JPD66013 JYZ66013 KIV66013 KSR66013 LCN66013 LMJ66013 LWF66013 MGB66013 MPX66013 MZT66013 NJP66013 NTL66013 ODH66013 OND66013 OWZ66013 PGV66013 PQR66013 QAN66013 QKJ66013 QUF66013 REB66013 RNX66013 RXT66013 SHP66013 SRL66013 TBH66013 TLD66013 TUZ66013 UEV66013 UOR66013 UYN66013 VIJ66013 VSF66013 WCB66013 WLX66013 WVT66013 K131549 JH131549 TD131549 ACZ131549 AMV131549 AWR131549 BGN131549 BQJ131549 CAF131549 CKB131549 CTX131549 DDT131549 DNP131549 DXL131549 EHH131549 ERD131549 FAZ131549 FKV131549 FUR131549 GEN131549 GOJ131549 GYF131549 HIB131549 HRX131549 IBT131549 ILP131549 IVL131549 JFH131549 JPD131549 JYZ131549 KIV131549 KSR131549 LCN131549 LMJ131549 LWF131549 MGB131549 MPX131549 MZT131549 NJP131549 NTL131549 ODH131549 OND131549 OWZ131549 PGV131549 PQR131549 QAN131549 QKJ131549 QUF131549 REB131549 RNX131549 RXT131549 SHP131549 SRL131549 TBH131549 TLD131549 TUZ131549 UEV131549 UOR131549 UYN131549 VIJ131549 VSF131549 WCB131549 WLX131549 WVT131549 K197085 JH197085 TD197085 ACZ197085 AMV197085 AWR197085 BGN197085 BQJ197085 CAF197085 CKB197085 CTX197085 DDT197085 DNP197085 DXL197085 EHH197085 ERD197085 FAZ197085 FKV197085 FUR197085 GEN197085 GOJ197085 GYF197085 HIB197085 HRX197085 IBT197085 ILP197085 IVL197085 JFH197085 JPD197085 JYZ197085 KIV197085 KSR197085 LCN197085 LMJ197085 LWF197085 MGB197085 MPX197085 MZT197085 NJP197085 NTL197085 ODH197085 OND197085 OWZ197085 PGV197085 PQR197085 QAN197085 QKJ197085 QUF197085 REB197085 RNX197085 RXT197085 SHP197085 SRL197085 TBH197085 TLD197085 TUZ197085 UEV197085 UOR197085 UYN197085 VIJ197085 VSF197085 WCB197085 WLX197085 WVT197085 K262621 JH262621 TD262621 ACZ262621 AMV262621 AWR262621 BGN262621 BQJ262621 CAF262621 CKB262621 CTX262621 DDT262621 DNP262621 DXL262621 EHH262621 ERD262621 FAZ262621 FKV262621 FUR262621 GEN262621 GOJ262621 GYF262621 HIB262621 HRX262621 IBT262621 ILP262621 IVL262621 JFH262621 JPD262621 JYZ262621 KIV262621 KSR262621 LCN262621 LMJ262621 LWF262621 MGB262621 MPX262621 MZT262621 NJP262621 NTL262621 ODH262621 OND262621 OWZ262621 PGV262621 PQR262621 QAN262621 QKJ262621 QUF262621 REB262621 RNX262621 RXT262621 SHP262621 SRL262621 TBH262621 TLD262621 TUZ262621 UEV262621 UOR262621 UYN262621 VIJ262621 VSF262621 WCB262621 WLX262621 WVT262621 K328157 JH328157 TD328157 ACZ328157 AMV328157 AWR328157 BGN328157 BQJ328157 CAF328157 CKB328157 CTX328157 DDT328157 DNP328157 DXL328157 EHH328157 ERD328157 FAZ328157 FKV328157 FUR328157 GEN328157 GOJ328157 GYF328157 HIB328157 HRX328157 IBT328157 ILP328157 IVL328157 JFH328157 JPD328157 JYZ328157 KIV328157 KSR328157 LCN328157 LMJ328157 LWF328157 MGB328157 MPX328157 MZT328157 NJP328157 NTL328157 ODH328157 OND328157 OWZ328157 PGV328157 PQR328157 QAN328157 QKJ328157 QUF328157 REB328157 RNX328157 RXT328157 SHP328157 SRL328157 TBH328157 TLD328157 TUZ328157 UEV328157 UOR328157 UYN328157 VIJ328157 VSF328157 WCB328157 WLX328157 WVT328157 K393693 JH393693 TD393693 ACZ393693 AMV393693 AWR393693 BGN393693 BQJ393693 CAF393693 CKB393693 CTX393693 DDT393693 DNP393693 DXL393693 EHH393693 ERD393693 FAZ393693 FKV393693 FUR393693 GEN393693 GOJ393693 GYF393693 HIB393693 HRX393693 IBT393693 ILP393693 IVL393693 JFH393693 JPD393693 JYZ393693 KIV393693 KSR393693 LCN393693 LMJ393693 LWF393693 MGB393693 MPX393693 MZT393693 NJP393693 NTL393693 ODH393693 OND393693 OWZ393693 PGV393693 PQR393693 QAN393693 QKJ393693 QUF393693 REB393693 RNX393693 RXT393693 SHP393693 SRL393693 TBH393693 TLD393693 TUZ393693 UEV393693 UOR393693 UYN393693 VIJ393693 VSF393693 WCB393693 WLX393693 WVT393693 K459229 JH459229 TD459229 ACZ459229 AMV459229 AWR459229 BGN459229 BQJ459229 CAF459229 CKB459229 CTX459229 DDT459229 DNP459229 DXL459229 EHH459229 ERD459229 FAZ459229 FKV459229 FUR459229 GEN459229 GOJ459229 GYF459229 HIB459229 HRX459229 IBT459229 ILP459229 IVL459229 JFH459229 JPD459229 JYZ459229 KIV459229 KSR459229 LCN459229 LMJ459229 LWF459229 MGB459229 MPX459229 MZT459229 NJP459229 NTL459229 ODH459229 OND459229 OWZ459229 PGV459229 PQR459229 QAN459229 QKJ459229 QUF459229 REB459229 RNX459229 RXT459229 SHP459229 SRL459229 TBH459229 TLD459229 TUZ459229 UEV459229 UOR459229 UYN459229 VIJ459229 VSF459229 WCB459229 WLX459229 WVT459229 K524765 JH524765 TD524765 ACZ524765 AMV524765 AWR524765 BGN524765 BQJ524765 CAF524765 CKB524765 CTX524765 DDT524765 DNP524765 DXL524765 EHH524765 ERD524765 FAZ524765 FKV524765 FUR524765 GEN524765 GOJ524765 GYF524765 HIB524765 HRX524765 IBT524765 ILP524765 IVL524765 JFH524765 JPD524765 JYZ524765 KIV524765 KSR524765 LCN524765 LMJ524765 LWF524765 MGB524765 MPX524765 MZT524765 NJP524765 NTL524765 ODH524765 OND524765 OWZ524765 PGV524765 PQR524765 QAN524765 QKJ524765 QUF524765 REB524765 RNX524765 RXT524765 SHP524765 SRL524765 TBH524765 TLD524765 TUZ524765 UEV524765 UOR524765 UYN524765 VIJ524765 VSF524765 WCB524765 WLX524765 WVT524765 K590301 JH590301 TD590301 ACZ590301 AMV590301 AWR590301 BGN590301 BQJ590301 CAF590301 CKB590301 CTX590301 DDT590301 DNP590301 DXL590301 EHH590301 ERD590301 FAZ590301 FKV590301 FUR590301 GEN590301 GOJ590301 GYF590301 HIB590301 HRX590301 IBT590301 ILP590301 IVL590301 JFH590301 JPD590301 JYZ590301 KIV590301 KSR590301 LCN590301 LMJ590301 LWF590301 MGB590301 MPX590301 MZT590301 NJP590301 NTL590301 ODH590301 OND590301 OWZ590301 PGV590301 PQR590301 QAN590301 QKJ590301 QUF590301 REB590301 RNX590301 RXT590301 SHP590301 SRL590301 TBH590301 TLD590301 TUZ590301 UEV590301 UOR590301 UYN590301 VIJ590301 VSF590301 WCB590301 WLX590301 WVT590301 K655837 JH655837 TD655837 ACZ655837 AMV655837 AWR655837 BGN655837 BQJ655837 CAF655837 CKB655837 CTX655837 DDT655837 DNP655837 DXL655837 EHH655837 ERD655837 FAZ655837 FKV655837 FUR655837 GEN655837 GOJ655837 GYF655837 HIB655837 HRX655837 IBT655837 ILP655837 IVL655837 JFH655837 JPD655837 JYZ655837 KIV655837 KSR655837 LCN655837 LMJ655837 LWF655837 MGB655837 MPX655837 MZT655837 NJP655837 NTL655837 ODH655837 OND655837 OWZ655837 PGV655837 PQR655837 QAN655837 QKJ655837 QUF655837 REB655837 RNX655837 RXT655837 SHP655837 SRL655837 TBH655837 TLD655837 TUZ655837 UEV655837 UOR655837 UYN655837 VIJ655837 VSF655837 WCB655837 WLX655837 WVT655837 K721373 JH721373 TD721373 ACZ721373 AMV721373 AWR721373 BGN721373 BQJ721373 CAF721373 CKB721373 CTX721373 DDT721373 DNP721373 DXL721373 EHH721373 ERD721373 FAZ721373 FKV721373 FUR721373 GEN721373 GOJ721373 GYF721373 HIB721373 HRX721373 IBT721373 ILP721373 IVL721373 JFH721373 JPD721373 JYZ721373 KIV721373 KSR721373 LCN721373 LMJ721373 LWF721373 MGB721373 MPX721373 MZT721373 NJP721373 NTL721373 ODH721373 OND721373 OWZ721373 PGV721373 PQR721373 QAN721373 QKJ721373 QUF721373 REB721373 RNX721373 RXT721373 SHP721373 SRL721373 TBH721373 TLD721373 TUZ721373 UEV721373 UOR721373 UYN721373 VIJ721373 VSF721373 WCB721373 WLX721373 WVT721373 K786909 JH786909 TD786909 ACZ786909 AMV786909 AWR786909 BGN786909 BQJ786909 CAF786909 CKB786909 CTX786909 DDT786909 DNP786909 DXL786909 EHH786909 ERD786909 FAZ786909 FKV786909 FUR786909 GEN786909 GOJ786909 GYF786909 HIB786909 HRX786909 IBT786909 ILP786909 IVL786909 JFH786909 JPD786909 JYZ786909 KIV786909 KSR786909 LCN786909 LMJ786909 LWF786909 MGB786909 MPX786909 MZT786909 NJP786909 NTL786909 ODH786909 OND786909 OWZ786909 PGV786909 PQR786909 QAN786909 QKJ786909 QUF786909 REB786909 RNX786909 RXT786909 SHP786909 SRL786909 TBH786909 TLD786909 TUZ786909 UEV786909 UOR786909 UYN786909 VIJ786909 VSF786909 WCB786909 WLX786909 WVT786909 K852445 JH852445 TD852445 ACZ852445 AMV852445 AWR852445 BGN852445 BQJ852445 CAF852445 CKB852445 CTX852445 DDT852445 DNP852445 DXL852445 EHH852445 ERD852445 FAZ852445 FKV852445 FUR852445 GEN852445 GOJ852445 GYF852445 HIB852445 HRX852445 IBT852445 ILP852445 IVL852445 JFH852445 JPD852445 JYZ852445 KIV852445 KSR852445 LCN852445 LMJ852445 LWF852445 MGB852445 MPX852445 MZT852445 NJP852445 NTL852445 ODH852445 OND852445 OWZ852445 PGV852445 PQR852445 QAN852445 QKJ852445 QUF852445 REB852445 RNX852445 RXT852445 SHP852445 SRL852445 TBH852445 TLD852445 TUZ852445 UEV852445 UOR852445 UYN852445 VIJ852445 VSF852445 WCB852445 WLX852445 WVT852445 K917981 JH917981 TD917981 ACZ917981 AMV917981 AWR917981 BGN917981 BQJ917981 CAF917981 CKB917981 CTX917981 DDT917981 DNP917981 DXL917981 EHH917981 ERD917981 FAZ917981 FKV917981 FUR917981 GEN917981 GOJ917981 GYF917981 HIB917981 HRX917981 IBT917981 ILP917981 IVL917981 JFH917981 JPD917981 JYZ917981 KIV917981 KSR917981 LCN917981 LMJ917981 LWF917981 MGB917981 MPX917981 MZT917981 NJP917981 NTL917981 ODH917981 OND917981 OWZ917981 PGV917981 PQR917981 QAN917981 QKJ917981 QUF917981 REB917981 RNX917981 RXT917981 SHP917981 SRL917981 TBH917981 TLD917981 TUZ917981 UEV917981 UOR917981 UYN917981 VIJ917981 VSF917981 WCB917981 WLX917981 WVT917981 K983517 JH983517 TD983517 ACZ983517 AMV983517 AWR983517 BGN983517 BQJ983517 CAF983517 CKB983517 CTX983517 DDT983517 DNP983517 DXL983517 EHH983517 ERD983517 FAZ983517 FKV983517 FUR983517 GEN983517 GOJ983517 GYF983517 HIB983517 HRX983517 IBT983517 ILP983517 IVL983517 JFH983517 JPD983517 JYZ983517 KIV983517 KSR983517 LCN983517 LMJ983517 LWF983517 MGB983517 MPX983517 MZT983517 NJP983517 NTL983517 ODH983517 OND983517 OWZ983517 PGV983517 PQR983517 QAN983517 QKJ983517 QUF983517 REB983517 RNX983517 RXT983517 SHP983517 SRL983517 TBH983517 TLD983517 TUZ983517 UEV983517 UOR983517 UYN983517 VIJ983517 VSF983517 WCB983517 WLX983517 WVT983517 JB66015:JH66015 SX66015:TD66015 ACT66015:ACZ66015 AMP66015:AMV66015 AWL66015:AWR66015 BGH66015:BGN66015 BQD66015:BQJ66015 BZZ66015:CAF66015 CJV66015:CKB66015 CTR66015:CTX66015 DDN66015:DDT66015 DNJ66015:DNP66015 DXF66015:DXL66015 EHB66015:EHH66015 EQX66015:ERD66015 FAT66015:FAZ66015 FKP66015:FKV66015 FUL66015:FUR66015 GEH66015:GEN66015 GOD66015:GOJ66015 GXZ66015:GYF66015 HHV66015:HIB66015 HRR66015:HRX66015 IBN66015:IBT66015 ILJ66015:ILP66015 IVF66015:IVL66015 JFB66015:JFH66015 JOX66015:JPD66015 JYT66015:JYZ66015 KIP66015:KIV66015 KSL66015:KSR66015 LCH66015:LCN66015 LMD66015:LMJ66015 LVZ66015:LWF66015 MFV66015:MGB66015 MPR66015:MPX66015 MZN66015:MZT66015 NJJ66015:NJP66015 NTF66015:NTL66015 ODB66015:ODH66015 OMX66015:OND66015 OWT66015:OWZ66015 PGP66015:PGV66015 PQL66015:PQR66015 QAH66015:QAN66015 QKD66015:QKJ66015 QTZ66015:QUF66015 RDV66015:REB66015 RNR66015:RNX66015 RXN66015:RXT66015 SHJ66015:SHP66015 SRF66015:SRL66015 TBB66015:TBH66015 TKX66015:TLD66015 TUT66015:TUZ66015 UEP66015:UEV66015 UOL66015:UOR66015 UYH66015:UYN66015 VID66015:VIJ66015 VRZ66015:VSF66015 WBV66015:WCB66015 WLR66015:WLX66015 WVN66015:WVT66015 JB131551:JH131551 SX131551:TD131551 ACT131551:ACZ131551 AMP131551:AMV131551 AWL131551:AWR131551 BGH131551:BGN131551 BQD131551:BQJ131551 BZZ131551:CAF131551 CJV131551:CKB131551 CTR131551:CTX131551 DDN131551:DDT131551 DNJ131551:DNP131551 DXF131551:DXL131551 EHB131551:EHH131551 EQX131551:ERD131551 FAT131551:FAZ131551 FKP131551:FKV131551 FUL131551:FUR131551 GEH131551:GEN131551 GOD131551:GOJ131551 GXZ131551:GYF131551 HHV131551:HIB131551 HRR131551:HRX131551 IBN131551:IBT131551 ILJ131551:ILP131551 IVF131551:IVL131551 JFB131551:JFH131551 JOX131551:JPD131551 JYT131551:JYZ131551 KIP131551:KIV131551 KSL131551:KSR131551 LCH131551:LCN131551 LMD131551:LMJ131551 LVZ131551:LWF131551 MFV131551:MGB131551 MPR131551:MPX131551 MZN131551:MZT131551 NJJ131551:NJP131551 NTF131551:NTL131551 ODB131551:ODH131551 OMX131551:OND131551 OWT131551:OWZ131551 PGP131551:PGV131551 PQL131551:PQR131551 QAH131551:QAN131551 QKD131551:QKJ131551 QTZ131551:QUF131551 RDV131551:REB131551 RNR131551:RNX131551 RXN131551:RXT131551 SHJ131551:SHP131551 SRF131551:SRL131551 TBB131551:TBH131551 TKX131551:TLD131551 TUT131551:TUZ131551 UEP131551:UEV131551 UOL131551:UOR131551 UYH131551:UYN131551 VID131551:VIJ131551 VRZ131551:VSF131551 WBV131551:WCB131551 WLR131551:WLX131551 WVN131551:WVT131551 JB197087:JH197087 SX197087:TD197087 ACT197087:ACZ197087 AMP197087:AMV197087 AWL197087:AWR197087 BGH197087:BGN197087 BQD197087:BQJ197087 BZZ197087:CAF197087 CJV197087:CKB197087 CTR197087:CTX197087 DDN197087:DDT197087 DNJ197087:DNP197087 DXF197087:DXL197087 EHB197087:EHH197087 EQX197087:ERD197087 FAT197087:FAZ197087 FKP197087:FKV197087 FUL197087:FUR197087 GEH197087:GEN197087 GOD197087:GOJ197087 GXZ197087:GYF197087 HHV197087:HIB197087 HRR197087:HRX197087 IBN197087:IBT197087 ILJ197087:ILP197087 IVF197087:IVL197087 JFB197087:JFH197087 JOX197087:JPD197087 JYT197087:JYZ197087 KIP197087:KIV197087 KSL197087:KSR197087 LCH197087:LCN197087 LMD197087:LMJ197087 LVZ197087:LWF197087 MFV197087:MGB197087 MPR197087:MPX197087 MZN197087:MZT197087 NJJ197087:NJP197087 NTF197087:NTL197087 ODB197087:ODH197087 OMX197087:OND197087 OWT197087:OWZ197087 PGP197087:PGV197087 PQL197087:PQR197087 QAH197087:QAN197087 QKD197087:QKJ197087 QTZ197087:QUF197087 RDV197087:REB197087 RNR197087:RNX197087 RXN197087:RXT197087 SHJ197087:SHP197087 SRF197087:SRL197087 TBB197087:TBH197087 TKX197087:TLD197087 TUT197087:TUZ197087 UEP197087:UEV197087 UOL197087:UOR197087 UYH197087:UYN197087 VID197087:VIJ197087 VRZ197087:VSF197087 WBV197087:WCB197087 WLR197087:WLX197087 WVN197087:WVT197087 JB262623:JH262623 SX262623:TD262623 ACT262623:ACZ262623 AMP262623:AMV262623 AWL262623:AWR262623 BGH262623:BGN262623 BQD262623:BQJ262623 BZZ262623:CAF262623 CJV262623:CKB262623 CTR262623:CTX262623 DDN262623:DDT262623 DNJ262623:DNP262623 DXF262623:DXL262623 EHB262623:EHH262623 EQX262623:ERD262623 FAT262623:FAZ262623 FKP262623:FKV262623 FUL262623:FUR262623 GEH262623:GEN262623 GOD262623:GOJ262623 GXZ262623:GYF262623 HHV262623:HIB262623 HRR262623:HRX262623 IBN262623:IBT262623 ILJ262623:ILP262623 IVF262623:IVL262623 JFB262623:JFH262623 JOX262623:JPD262623 JYT262623:JYZ262623 KIP262623:KIV262623 KSL262623:KSR262623 LCH262623:LCN262623 LMD262623:LMJ262623 LVZ262623:LWF262623 MFV262623:MGB262623 MPR262623:MPX262623 MZN262623:MZT262623 NJJ262623:NJP262623 NTF262623:NTL262623 ODB262623:ODH262623 OMX262623:OND262623 OWT262623:OWZ262623 PGP262623:PGV262623 PQL262623:PQR262623 QAH262623:QAN262623 QKD262623:QKJ262623 QTZ262623:QUF262623 RDV262623:REB262623 RNR262623:RNX262623 RXN262623:RXT262623 SHJ262623:SHP262623 SRF262623:SRL262623 TBB262623:TBH262623 TKX262623:TLD262623 TUT262623:TUZ262623 UEP262623:UEV262623 UOL262623:UOR262623 UYH262623:UYN262623 VID262623:VIJ262623 VRZ262623:VSF262623 WBV262623:WCB262623 WLR262623:WLX262623 WVN262623:WVT262623 JB328159:JH328159 SX328159:TD328159 ACT328159:ACZ328159 AMP328159:AMV328159 AWL328159:AWR328159 BGH328159:BGN328159 BQD328159:BQJ328159 BZZ328159:CAF328159 CJV328159:CKB328159 CTR328159:CTX328159 DDN328159:DDT328159 DNJ328159:DNP328159 DXF328159:DXL328159 EHB328159:EHH328159 EQX328159:ERD328159 FAT328159:FAZ328159 FKP328159:FKV328159 FUL328159:FUR328159 GEH328159:GEN328159 GOD328159:GOJ328159 GXZ328159:GYF328159 HHV328159:HIB328159 HRR328159:HRX328159 IBN328159:IBT328159 ILJ328159:ILP328159 IVF328159:IVL328159 JFB328159:JFH328159 JOX328159:JPD328159 JYT328159:JYZ328159 KIP328159:KIV328159 KSL328159:KSR328159 LCH328159:LCN328159 LMD328159:LMJ328159 LVZ328159:LWF328159 MFV328159:MGB328159 MPR328159:MPX328159 MZN328159:MZT328159 NJJ328159:NJP328159 NTF328159:NTL328159 ODB328159:ODH328159 OMX328159:OND328159 OWT328159:OWZ328159 PGP328159:PGV328159 PQL328159:PQR328159 QAH328159:QAN328159 QKD328159:QKJ328159 QTZ328159:QUF328159 RDV328159:REB328159 RNR328159:RNX328159 RXN328159:RXT328159 SHJ328159:SHP328159 SRF328159:SRL328159 TBB328159:TBH328159 TKX328159:TLD328159 TUT328159:TUZ328159 UEP328159:UEV328159 UOL328159:UOR328159 UYH328159:UYN328159 VID328159:VIJ328159 VRZ328159:VSF328159 WBV328159:WCB328159 WLR328159:WLX328159 WVN328159:WVT328159 JB393695:JH393695 SX393695:TD393695 ACT393695:ACZ393695 AMP393695:AMV393695 AWL393695:AWR393695 BGH393695:BGN393695 BQD393695:BQJ393695 BZZ393695:CAF393695 CJV393695:CKB393695 CTR393695:CTX393695 DDN393695:DDT393695 DNJ393695:DNP393695 DXF393695:DXL393695 EHB393695:EHH393695 EQX393695:ERD393695 FAT393695:FAZ393695 FKP393695:FKV393695 FUL393695:FUR393695 GEH393695:GEN393695 GOD393695:GOJ393695 GXZ393695:GYF393695 HHV393695:HIB393695 HRR393695:HRX393695 IBN393695:IBT393695 ILJ393695:ILP393695 IVF393695:IVL393695 JFB393695:JFH393695 JOX393695:JPD393695 JYT393695:JYZ393695 KIP393695:KIV393695 KSL393695:KSR393695 LCH393695:LCN393695 LMD393695:LMJ393695 LVZ393695:LWF393695 MFV393695:MGB393695 MPR393695:MPX393695 MZN393695:MZT393695 NJJ393695:NJP393695 NTF393695:NTL393695 ODB393695:ODH393695 OMX393695:OND393695 OWT393695:OWZ393695 PGP393695:PGV393695 PQL393695:PQR393695 QAH393695:QAN393695 QKD393695:QKJ393695 QTZ393695:QUF393695 RDV393695:REB393695 RNR393695:RNX393695 RXN393695:RXT393695 SHJ393695:SHP393695 SRF393695:SRL393695 TBB393695:TBH393695 TKX393695:TLD393695 TUT393695:TUZ393695 UEP393695:UEV393695 UOL393695:UOR393695 UYH393695:UYN393695 VID393695:VIJ393695 VRZ393695:VSF393695 WBV393695:WCB393695 WLR393695:WLX393695 WVN393695:WVT393695 JB459231:JH459231 SX459231:TD459231 ACT459231:ACZ459231 AMP459231:AMV459231 AWL459231:AWR459231 BGH459231:BGN459231 BQD459231:BQJ459231 BZZ459231:CAF459231 CJV459231:CKB459231 CTR459231:CTX459231 DDN459231:DDT459231 DNJ459231:DNP459231 DXF459231:DXL459231 EHB459231:EHH459231 EQX459231:ERD459231 FAT459231:FAZ459231 FKP459231:FKV459231 FUL459231:FUR459231 GEH459231:GEN459231 GOD459231:GOJ459231 GXZ459231:GYF459231 HHV459231:HIB459231 HRR459231:HRX459231 IBN459231:IBT459231 ILJ459231:ILP459231 IVF459231:IVL459231 JFB459231:JFH459231 JOX459231:JPD459231 JYT459231:JYZ459231 KIP459231:KIV459231 KSL459231:KSR459231 LCH459231:LCN459231 LMD459231:LMJ459231 LVZ459231:LWF459231 MFV459231:MGB459231 MPR459231:MPX459231 MZN459231:MZT459231 NJJ459231:NJP459231 NTF459231:NTL459231 ODB459231:ODH459231 OMX459231:OND459231 OWT459231:OWZ459231 PGP459231:PGV459231 PQL459231:PQR459231 QAH459231:QAN459231 QKD459231:QKJ459231 QTZ459231:QUF459231 RDV459231:REB459231 RNR459231:RNX459231 RXN459231:RXT459231 SHJ459231:SHP459231 SRF459231:SRL459231 TBB459231:TBH459231 TKX459231:TLD459231 TUT459231:TUZ459231 UEP459231:UEV459231 UOL459231:UOR459231 UYH459231:UYN459231 VID459231:VIJ459231 VRZ459231:VSF459231 WBV459231:WCB459231 WLR459231:WLX459231 WVN459231:WVT459231 JB524767:JH524767 SX524767:TD524767 ACT524767:ACZ524767 AMP524767:AMV524767 AWL524767:AWR524767 BGH524767:BGN524767 BQD524767:BQJ524767 BZZ524767:CAF524767 CJV524767:CKB524767 CTR524767:CTX524767 DDN524767:DDT524767 DNJ524767:DNP524767 DXF524767:DXL524767 EHB524767:EHH524767 EQX524767:ERD524767 FAT524767:FAZ524767 FKP524767:FKV524767 FUL524767:FUR524767 GEH524767:GEN524767 GOD524767:GOJ524767 GXZ524767:GYF524767 HHV524767:HIB524767 HRR524767:HRX524767 IBN524767:IBT524767 ILJ524767:ILP524767 IVF524767:IVL524767 JFB524767:JFH524767 JOX524767:JPD524767 JYT524767:JYZ524767 KIP524767:KIV524767 KSL524767:KSR524767 LCH524767:LCN524767 LMD524767:LMJ524767 LVZ524767:LWF524767 MFV524767:MGB524767 MPR524767:MPX524767 MZN524767:MZT524767 NJJ524767:NJP524767 NTF524767:NTL524767 ODB524767:ODH524767 OMX524767:OND524767 OWT524767:OWZ524767 PGP524767:PGV524767 PQL524767:PQR524767 QAH524767:QAN524767 QKD524767:QKJ524767 QTZ524767:QUF524767 RDV524767:REB524767 RNR524767:RNX524767 RXN524767:RXT524767 SHJ524767:SHP524767 SRF524767:SRL524767 TBB524767:TBH524767 TKX524767:TLD524767 TUT524767:TUZ524767 UEP524767:UEV524767 UOL524767:UOR524767 UYH524767:UYN524767 VID524767:VIJ524767 VRZ524767:VSF524767 WBV524767:WCB524767 WLR524767:WLX524767 WVN524767:WVT524767 JB590303:JH590303 SX590303:TD590303 ACT590303:ACZ590303 AMP590303:AMV590303 AWL590303:AWR590303 BGH590303:BGN590303 BQD590303:BQJ590303 BZZ590303:CAF590303 CJV590303:CKB590303 CTR590303:CTX590303 DDN590303:DDT590303 DNJ590303:DNP590303 DXF590303:DXL590303 EHB590303:EHH590303 EQX590303:ERD590303 FAT590303:FAZ590303 FKP590303:FKV590303 FUL590303:FUR590303 GEH590303:GEN590303 GOD590303:GOJ590303 GXZ590303:GYF590303 HHV590303:HIB590303 HRR590303:HRX590303 IBN590303:IBT590303 ILJ590303:ILP590303 IVF590303:IVL590303 JFB590303:JFH590303 JOX590303:JPD590303 JYT590303:JYZ590303 KIP590303:KIV590303 KSL590303:KSR590303 LCH590303:LCN590303 LMD590303:LMJ590303 LVZ590303:LWF590303 MFV590303:MGB590303 MPR590303:MPX590303 MZN590303:MZT590303 NJJ590303:NJP590303 NTF590303:NTL590303 ODB590303:ODH590303 OMX590303:OND590303 OWT590303:OWZ590303 PGP590303:PGV590303 PQL590303:PQR590303 QAH590303:QAN590303 QKD590303:QKJ590303 QTZ590303:QUF590303 RDV590303:REB590303 RNR590303:RNX590303 RXN590303:RXT590303 SHJ590303:SHP590303 SRF590303:SRL590303 TBB590303:TBH590303 TKX590303:TLD590303 TUT590303:TUZ590303 UEP590303:UEV590303 UOL590303:UOR590303 UYH590303:UYN590303 VID590303:VIJ590303 VRZ590303:VSF590303 WBV590303:WCB590303 WLR590303:WLX590303 WVN590303:WVT590303 JB655839:JH655839 SX655839:TD655839 ACT655839:ACZ655839 AMP655839:AMV655839 AWL655839:AWR655839 BGH655839:BGN655839 BQD655839:BQJ655839 BZZ655839:CAF655839 CJV655839:CKB655839 CTR655839:CTX655839 DDN655839:DDT655839 DNJ655839:DNP655839 DXF655839:DXL655839 EHB655839:EHH655839 EQX655839:ERD655839 FAT655839:FAZ655839 FKP655839:FKV655839 FUL655839:FUR655839 GEH655839:GEN655839 GOD655839:GOJ655839 GXZ655839:GYF655839 HHV655839:HIB655839 HRR655839:HRX655839 IBN655839:IBT655839 ILJ655839:ILP655839 IVF655839:IVL655839 JFB655839:JFH655839 JOX655839:JPD655839 JYT655839:JYZ655839 KIP655839:KIV655839 KSL655839:KSR655839 LCH655839:LCN655839 LMD655839:LMJ655839 LVZ655839:LWF655839 MFV655839:MGB655839 MPR655839:MPX655839 MZN655839:MZT655839 NJJ655839:NJP655839 NTF655839:NTL655839 ODB655839:ODH655839 OMX655839:OND655839 OWT655839:OWZ655839 PGP655839:PGV655839 PQL655839:PQR655839 QAH655839:QAN655839 QKD655839:QKJ655839 QTZ655839:QUF655839 RDV655839:REB655839 RNR655839:RNX655839 RXN655839:RXT655839 SHJ655839:SHP655839 SRF655839:SRL655839 TBB655839:TBH655839 TKX655839:TLD655839 TUT655839:TUZ655839 UEP655839:UEV655839 UOL655839:UOR655839 UYH655839:UYN655839 VID655839:VIJ655839 VRZ655839:VSF655839 WBV655839:WCB655839 WLR655839:WLX655839 WVN655839:WVT655839 JB721375:JH721375 SX721375:TD721375 ACT721375:ACZ721375 AMP721375:AMV721375 AWL721375:AWR721375 BGH721375:BGN721375 BQD721375:BQJ721375 BZZ721375:CAF721375 CJV721375:CKB721375 CTR721375:CTX721375 DDN721375:DDT721375 DNJ721375:DNP721375 DXF721375:DXL721375 EHB721375:EHH721375 EQX721375:ERD721375 FAT721375:FAZ721375 FKP721375:FKV721375 FUL721375:FUR721375 GEH721375:GEN721375 GOD721375:GOJ721375 GXZ721375:GYF721375 HHV721375:HIB721375 HRR721375:HRX721375 IBN721375:IBT721375 ILJ721375:ILP721375 IVF721375:IVL721375 JFB721375:JFH721375 JOX721375:JPD721375 JYT721375:JYZ721375 KIP721375:KIV721375 KSL721375:KSR721375 LCH721375:LCN721375 LMD721375:LMJ721375 LVZ721375:LWF721375 MFV721375:MGB721375 MPR721375:MPX721375 MZN721375:MZT721375 NJJ721375:NJP721375 NTF721375:NTL721375 ODB721375:ODH721375 OMX721375:OND721375 OWT721375:OWZ721375 PGP721375:PGV721375 PQL721375:PQR721375 QAH721375:QAN721375 QKD721375:QKJ721375 QTZ721375:QUF721375 RDV721375:REB721375 RNR721375:RNX721375 RXN721375:RXT721375 SHJ721375:SHP721375 SRF721375:SRL721375 TBB721375:TBH721375 TKX721375:TLD721375 TUT721375:TUZ721375 UEP721375:UEV721375 UOL721375:UOR721375 UYH721375:UYN721375 VID721375:VIJ721375 VRZ721375:VSF721375 WBV721375:WCB721375 WLR721375:WLX721375 WVN721375:WVT721375 JB786911:JH786911 SX786911:TD786911 ACT786911:ACZ786911 AMP786911:AMV786911 AWL786911:AWR786911 BGH786911:BGN786911 BQD786911:BQJ786911 BZZ786911:CAF786911 CJV786911:CKB786911 CTR786911:CTX786911 DDN786911:DDT786911 DNJ786911:DNP786911 DXF786911:DXL786911 EHB786911:EHH786911 EQX786911:ERD786911 FAT786911:FAZ786911 FKP786911:FKV786911 FUL786911:FUR786911 GEH786911:GEN786911 GOD786911:GOJ786911 GXZ786911:GYF786911 HHV786911:HIB786911 HRR786911:HRX786911 IBN786911:IBT786911 ILJ786911:ILP786911 IVF786911:IVL786911 JFB786911:JFH786911 JOX786911:JPD786911 JYT786911:JYZ786911 KIP786911:KIV786911 KSL786911:KSR786911 LCH786911:LCN786911 LMD786911:LMJ786911 LVZ786911:LWF786911 MFV786911:MGB786911 MPR786911:MPX786911 MZN786911:MZT786911 NJJ786911:NJP786911 NTF786911:NTL786911 ODB786911:ODH786911 OMX786911:OND786911 OWT786911:OWZ786911 PGP786911:PGV786911 PQL786911:PQR786911 QAH786911:QAN786911 QKD786911:QKJ786911 QTZ786911:QUF786911 RDV786911:REB786911 RNR786911:RNX786911 RXN786911:RXT786911 SHJ786911:SHP786911 SRF786911:SRL786911 TBB786911:TBH786911 TKX786911:TLD786911 TUT786911:TUZ786911 UEP786911:UEV786911 UOL786911:UOR786911 UYH786911:UYN786911 VID786911:VIJ786911 VRZ786911:VSF786911 WBV786911:WCB786911 WLR786911:WLX786911 WVN786911:WVT786911 JB852447:JH852447 SX852447:TD852447 ACT852447:ACZ852447 AMP852447:AMV852447 AWL852447:AWR852447 BGH852447:BGN852447 BQD852447:BQJ852447 BZZ852447:CAF852447 CJV852447:CKB852447 CTR852447:CTX852447 DDN852447:DDT852447 DNJ852447:DNP852447 DXF852447:DXL852447 EHB852447:EHH852447 EQX852447:ERD852447 FAT852447:FAZ852447 FKP852447:FKV852447 FUL852447:FUR852447 GEH852447:GEN852447 GOD852447:GOJ852447 GXZ852447:GYF852447 HHV852447:HIB852447 HRR852447:HRX852447 IBN852447:IBT852447 ILJ852447:ILP852447 IVF852447:IVL852447 JFB852447:JFH852447 JOX852447:JPD852447 JYT852447:JYZ852447 KIP852447:KIV852447 KSL852447:KSR852447 LCH852447:LCN852447 LMD852447:LMJ852447 LVZ852447:LWF852447 MFV852447:MGB852447 MPR852447:MPX852447 MZN852447:MZT852447 NJJ852447:NJP852447 NTF852447:NTL852447 ODB852447:ODH852447 OMX852447:OND852447 OWT852447:OWZ852447 PGP852447:PGV852447 PQL852447:PQR852447 QAH852447:QAN852447 QKD852447:QKJ852447 QTZ852447:QUF852447 RDV852447:REB852447 RNR852447:RNX852447 RXN852447:RXT852447 SHJ852447:SHP852447 SRF852447:SRL852447 TBB852447:TBH852447 TKX852447:TLD852447 TUT852447:TUZ852447 UEP852447:UEV852447 UOL852447:UOR852447 UYH852447:UYN852447 VID852447:VIJ852447 VRZ852447:VSF852447 WBV852447:WCB852447 WLR852447:WLX852447 WVN852447:WVT852447 JB917983:JH917983 SX917983:TD917983 ACT917983:ACZ917983 AMP917983:AMV917983 AWL917983:AWR917983 BGH917983:BGN917983 BQD917983:BQJ917983 BZZ917983:CAF917983 CJV917983:CKB917983 CTR917983:CTX917983 DDN917983:DDT917983 DNJ917983:DNP917983 DXF917983:DXL917983 EHB917983:EHH917983 EQX917983:ERD917983 FAT917983:FAZ917983 FKP917983:FKV917983 FUL917983:FUR917983 GEH917983:GEN917983 GOD917983:GOJ917983 GXZ917983:GYF917983 HHV917983:HIB917983 HRR917983:HRX917983 IBN917983:IBT917983 ILJ917983:ILP917983 IVF917983:IVL917983 JFB917983:JFH917983 JOX917983:JPD917983 JYT917983:JYZ917983 KIP917983:KIV917983 KSL917983:KSR917983 LCH917983:LCN917983 LMD917983:LMJ917983 LVZ917983:LWF917983 MFV917983:MGB917983 MPR917983:MPX917983 MZN917983:MZT917983 NJJ917983:NJP917983 NTF917983:NTL917983 ODB917983:ODH917983 OMX917983:OND917983 OWT917983:OWZ917983 PGP917983:PGV917983 PQL917983:PQR917983 QAH917983:QAN917983 QKD917983:QKJ917983 QTZ917983:QUF917983 RDV917983:REB917983 RNR917983:RNX917983 RXN917983:RXT917983 SHJ917983:SHP917983 SRF917983:SRL917983 TBB917983:TBH917983 TKX917983:TLD917983 TUT917983:TUZ917983 UEP917983:UEV917983 UOL917983:UOR917983 UYH917983:UYN917983 VID917983:VIJ917983 VRZ917983:VSF917983 WBV917983:WCB917983 WLR917983:WLX917983 WVN917983:WVT917983 JB983519:JH983519 SX983519:TD983519 ACT983519:ACZ983519 AMP983519:AMV983519 AWL983519:AWR983519 BGH983519:BGN983519 BQD983519:BQJ983519 BZZ983519:CAF983519 CJV983519:CKB983519 CTR983519:CTX983519 DDN983519:DDT983519 DNJ983519:DNP983519 DXF983519:DXL983519 EHB983519:EHH983519 EQX983519:ERD983519 FAT983519:FAZ983519 FKP983519:FKV983519 FUL983519:FUR983519 GEH983519:GEN983519 GOD983519:GOJ983519 GXZ983519:GYF983519 HHV983519:HIB983519 HRR983519:HRX983519 IBN983519:IBT983519 ILJ983519:ILP983519 IVF983519:IVL983519 JFB983519:JFH983519 JOX983519:JPD983519 JYT983519:JYZ983519 KIP983519:KIV983519 KSL983519:KSR983519 LCH983519:LCN983519 LMD983519:LMJ983519 LVZ983519:LWF983519 MFV983519:MGB983519 MPR983519:MPX983519 MZN983519:MZT983519 NJJ983519:NJP983519 NTF983519:NTL983519 ODB983519:ODH983519 OMX983519:OND983519 OWT983519:OWZ983519 PGP983519:PGV983519 PQL983519:PQR983519 QAH983519:QAN983519 QKD983519:QKJ983519 QTZ983519:QUF983519 RDV983519:REB983519 RNR983519:RNX983519 RXN983519:RXT983519 SHJ983519:SHP983519 SRF983519:SRL983519 TBB983519:TBH983519 TKX983519:TLD983519 TUT983519:TUZ983519 UEP983519:UEV983519 UOL983519:UOR983519 UYH983519:UYN983519 VID983519:VIJ983519 VRZ983519:VSF983519 WBV983519:WCB983519 WLR983519:WLX983519 WVN983519:WVT983519 JF66048:JH66048 TB66048:TD66048 ACX66048:ACZ66048 AMT66048:AMV66048 AWP66048:AWR66048 BGL66048:BGN66048 BQH66048:BQJ66048 CAD66048:CAF66048 CJZ66048:CKB66048 CTV66048:CTX66048 DDR66048:DDT66048 DNN66048:DNP66048 DXJ66048:DXL66048 EHF66048:EHH66048 ERB66048:ERD66048 FAX66048:FAZ66048 FKT66048:FKV66048 FUP66048:FUR66048 GEL66048:GEN66048 GOH66048:GOJ66048 GYD66048:GYF66048 HHZ66048:HIB66048 HRV66048:HRX66048 IBR66048:IBT66048 ILN66048:ILP66048 IVJ66048:IVL66048 JFF66048:JFH66048 JPB66048:JPD66048 JYX66048:JYZ66048 KIT66048:KIV66048 KSP66048:KSR66048 LCL66048:LCN66048 LMH66048:LMJ66048 LWD66048:LWF66048 MFZ66048:MGB66048 MPV66048:MPX66048 MZR66048:MZT66048 NJN66048:NJP66048 NTJ66048:NTL66048 ODF66048:ODH66048 ONB66048:OND66048 OWX66048:OWZ66048 PGT66048:PGV66048 PQP66048:PQR66048 QAL66048:QAN66048 QKH66048:QKJ66048 QUD66048:QUF66048 RDZ66048:REB66048 RNV66048:RNX66048 RXR66048:RXT66048 SHN66048:SHP66048 SRJ66048:SRL66048 TBF66048:TBH66048 TLB66048:TLD66048 TUX66048:TUZ66048 UET66048:UEV66048 UOP66048:UOR66048 UYL66048:UYN66048 VIH66048:VIJ66048 VSD66048:VSF66048 WBZ66048:WCB66048 WLV66048:WLX66048 WVR66048:WVT66048 JF131584:JH131584 TB131584:TD131584 ACX131584:ACZ131584 AMT131584:AMV131584 AWP131584:AWR131584 BGL131584:BGN131584 BQH131584:BQJ131584 CAD131584:CAF131584 CJZ131584:CKB131584 CTV131584:CTX131584 DDR131584:DDT131584 DNN131584:DNP131584 DXJ131584:DXL131584 EHF131584:EHH131584 ERB131584:ERD131584 FAX131584:FAZ131584 FKT131584:FKV131584 FUP131584:FUR131584 GEL131584:GEN131584 GOH131584:GOJ131584 GYD131584:GYF131584 HHZ131584:HIB131584 HRV131584:HRX131584 IBR131584:IBT131584 ILN131584:ILP131584 IVJ131584:IVL131584 JFF131584:JFH131584 JPB131584:JPD131584 JYX131584:JYZ131584 KIT131584:KIV131584 KSP131584:KSR131584 LCL131584:LCN131584 LMH131584:LMJ131584 LWD131584:LWF131584 MFZ131584:MGB131584 MPV131584:MPX131584 MZR131584:MZT131584 NJN131584:NJP131584 NTJ131584:NTL131584 ODF131584:ODH131584 ONB131584:OND131584 OWX131584:OWZ131584 PGT131584:PGV131584 PQP131584:PQR131584 QAL131584:QAN131584 QKH131584:QKJ131584 QUD131584:QUF131584 RDZ131584:REB131584 RNV131584:RNX131584 RXR131584:RXT131584 SHN131584:SHP131584 SRJ131584:SRL131584 TBF131584:TBH131584 TLB131584:TLD131584 TUX131584:TUZ131584 UET131584:UEV131584 UOP131584:UOR131584 UYL131584:UYN131584 VIH131584:VIJ131584 VSD131584:VSF131584 WBZ131584:WCB131584 WLV131584:WLX131584 WVR131584:WVT131584 JF197120:JH197120 TB197120:TD197120 ACX197120:ACZ197120 AMT197120:AMV197120 AWP197120:AWR197120 BGL197120:BGN197120 BQH197120:BQJ197120 CAD197120:CAF197120 CJZ197120:CKB197120 CTV197120:CTX197120 DDR197120:DDT197120 DNN197120:DNP197120 DXJ197120:DXL197120 EHF197120:EHH197120 ERB197120:ERD197120 FAX197120:FAZ197120 FKT197120:FKV197120 FUP197120:FUR197120 GEL197120:GEN197120 GOH197120:GOJ197120 GYD197120:GYF197120 HHZ197120:HIB197120 HRV197120:HRX197120 IBR197120:IBT197120 ILN197120:ILP197120 IVJ197120:IVL197120 JFF197120:JFH197120 JPB197120:JPD197120 JYX197120:JYZ197120 KIT197120:KIV197120 KSP197120:KSR197120 LCL197120:LCN197120 LMH197120:LMJ197120 LWD197120:LWF197120 MFZ197120:MGB197120 MPV197120:MPX197120 MZR197120:MZT197120 NJN197120:NJP197120 NTJ197120:NTL197120 ODF197120:ODH197120 ONB197120:OND197120 OWX197120:OWZ197120 PGT197120:PGV197120 PQP197120:PQR197120 QAL197120:QAN197120 QKH197120:QKJ197120 QUD197120:QUF197120 RDZ197120:REB197120 RNV197120:RNX197120 RXR197120:RXT197120 SHN197120:SHP197120 SRJ197120:SRL197120 TBF197120:TBH197120 TLB197120:TLD197120 TUX197120:TUZ197120 UET197120:UEV197120 UOP197120:UOR197120 UYL197120:UYN197120 VIH197120:VIJ197120 VSD197120:VSF197120 WBZ197120:WCB197120 WLV197120:WLX197120 WVR197120:WVT197120 JF262656:JH262656 TB262656:TD262656 ACX262656:ACZ262656 AMT262656:AMV262656 AWP262656:AWR262656 BGL262656:BGN262656 BQH262656:BQJ262656 CAD262656:CAF262656 CJZ262656:CKB262656 CTV262656:CTX262656 DDR262656:DDT262656 DNN262656:DNP262656 DXJ262656:DXL262656 EHF262656:EHH262656 ERB262656:ERD262656 FAX262656:FAZ262656 FKT262656:FKV262656 FUP262656:FUR262656 GEL262656:GEN262656 GOH262656:GOJ262656 GYD262656:GYF262656 HHZ262656:HIB262656 HRV262656:HRX262656 IBR262656:IBT262656 ILN262656:ILP262656 IVJ262656:IVL262656 JFF262656:JFH262656 JPB262656:JPD262656 JYX262656:JYZ262656 KIT262656:KIV262656 KSP262656:KSR262656 LCL262656:LCN262656 LMH262656:LMJ262656 LWD262656:LWF262656 MFZ262656:MGB262656 MPV262656:MPX262656 MZR262656:MZT262656 NJN262656:NJP262656 NTJ262656:NTL262656 ODF262656:ODH262656 ONB262656:OND262656 OWX262656:OWZ262656 PGT262656:PGV262656 PQP262656:PQR262656 QAL262656:QAN262656 QKH262656:QKJ262656 QUD262656:QUF262656 RDZ262656:REB262656 RNV262656:RNX262656 RXR262656:RXT262656 SHN262656:SHP262656 SRJ262656:SRL262656 TBF262656:TBH262656 TLB262656:TLD262656 TUX262656:TUZ262656 UET262656:UEV262656 UOP262656:UOR262656 UYL262656:UYN262656 VIH262656:VIJ262656 VSD262656:VSF262656 WBZ262656:WCB262656 WLV262656:WLX262656 WVR262656:WVT262656 JF328192:JH328192 TB328192:TD328192 ACX328192:ACZ328192 AMT328192:AMV328192 AWP328192:AWR328192 BGL328192:BGN328192 BQH328192:BQJ328192 CAD328192:CAF328192 CJZ328192:CKB328192 CTV328192:CTX328192 DDR328192:DDT328192 DNN328192:DNP328192 DXJ328192:DXL328192 EHF328192:EHH328192 ERB328192:ERD328192 FAX328192:FAZ328192 FKT328192:FKV328192 FUP328192:FUR328192 GEL328192:GEN328192 GOH328192:GOJ328192 GYD328192:GYF328192 HHZ328192:HIB328192 HRV328192:HRX328192 IBR328192:IBT328192 ILN328192:ILP328192 IVJ328192:IVL328192 JFF328192:JFH328192 JPB328192:JPD328192 JYX328192:JYZ328192 KIT328192:KIV328192 KSP328192:KSR328192 LCL328192:LCN328192 LMH328192:LMJ328192 LWD328192:LWF328192 MFZ328192:MGB328192 MPV328192:MPX328192 MZR328192:MZT328192 NJN328192:NJP328192 NTJ328192:NTL328192 ODF328192:ODH328192 ONB328192:OND328192 OWX328192:OWZ328192 PGT328192:PGV328192 PQP328192:PQR328192 QAL328192:QAN328192 QKH328192:QKJ328192 QUD328192:QUF328192 RDZ328192:REB328192 RNV328192:RNX328192 RXR328192:RXT328192 SHN328192:SHP328192 SRJ328192:SRL328192 TBF328192:TBH328192 TLB328192:TLD328192 TUX328192:TUZ328192 UET328192:UEV328192 UOP328192:UOR328192 UYL328192:UYN328192 VIH328192:VIJ328192 VSD328192:VSF328192 WBZ328192:WCB328192 WLV328192:WLX328192 WVR328192:WVT328192 JF393728:JH393728 TB393728:TD393728 ACX393728:ACZ393728 AMT393728:AMV393728 AWP393728:AWR393728 BGL393728:BGN393728 BQH393728:BQJ393728 CAD393728:CAF393728 CJZ393728:CKB393728 CTV393728:CTX393728 DDR393728:DDT393728 DNN393728:DNP393728 DXJ393728:DXL393728 EHF393728:EHH393728 ERB393728:ERD393728 FAX393728:FAZ393728 FKT393728:FKV393728 FUP393728:FUR393728 GEL393728:GEN393728 GOH393728:GOJ393728 GYD393728:GYF393728 HHZ393728:HIB393728 HRV393728:HRX393728 IBR393728:IBT393728 ILN393728:ILP393728 IVJ393728:IVL393728 JFF393728:JFH393728 JPB393728:JPD393728 JYX393728:JYZ393728 KIT393728:KIV393728 KSP393728:KSR393728 LCL393728:LCN393728 LMH393728:LMJ393728 LWD393728:LWF393728 MFZ393728:MGB393728 MPV393728:MPX393728 MZR393728:MZT393728 NJN393728:NJP393728 NTJ393728:NTL393728 ODF393728:ODH393728 ONB393728:OND393728 OWX393728:OWZ393728 PGT393728:PGV393728 PQP393728:PQR393728 QAL393728:QAN393728 QKH393728:QKJ393728 QUD393728:QUF393728 RDZ393728:REB393728 RNV393728:RNX393728 RXR393728:RXT393728 SHN393728:SHP393728 SRJ393728:SRL393728 TBF393728:TBH393728 TLB393728:TLD393728 TUX393728:TUZ393728 UET393728:UEV393728 UOP393728:UOR393728 UYL393728:UYN393728 VIH393728:VIJ393728 VSD393728:VSF393728 WBZ393728:WCB393728 WLV393728:WLX393728 WVR393728:WVT393728 JF459264:JH459264 TB459264:TD459264 ACX459264:ACZ459264 AMT459264:AMV459264 AWP459264:AWR459264 BGL459264:BGN459264 BQH459264:BQJ459264 CAD459264:CAF459264 CJZ459264:CKB459264 CTV459264:CTX459264 DDR459264:DDT459264 DNN459264:DNP459264 DXJ459264:DXL459264 EHF459264:EHH459264 ERB459264:ERD459264 FAX459264:FAZ459264 FKT459264:FKV459264 FUP459264:FUR459264 GEL459264:GEN459264 GOH459264:GOJ459264 GYD459264:GYF459264 HHZ459264:HIB459264 HRV459264:HRX459264 IBR459264:IBT459264 ILN459264:ILP459264 IVJ459264:IVL459264 JFF459264:JFH459264 JPB459264:JPD459264 JYX459264:JYZ459264 KIT459264:KIV459264 KSP459264:KSR459264 LCL459264:LCN459264 LMH459264:LMJ459264 LWD459264:LWF459264 MFZ459264:MGB459264 MPV459264:MPX459264 MZR459264:MZT459264 NJN459264:NJP459264 NTJ459264:NTL459264 ODF459264:ODH459264 ONB459264:OND459264 OWX459264:OWZ459264 PGT459264:PGV459264 PQP459264:PQR459264 QAL459264:QAN459264 QKH459264:QKJ459264 QUD459264:QUF459264 RDZ459264:REB459264 RNV459264:RNX459264 RXR459264:RXT459264 SHN459264:SHP459264 SRJ459264:SRL459264 TBF459264:TBH459264 TLB459264:TLD459264 TUX459264:TUZ459264 UET459264:UEV459264 UOP459264:UOR459264 UYL459264:UYN459264 VIH459264:VIJ459264 VSD459264:VSF459264 WBZ459264:WCB459264 WLV459264:WLX459264 WVR459264:WVT459264 JF524800:JH524800 TB524800:TD524800 ACX524800:ACZ524800 AMT524800:AMV524800 AWP524800:AWR524800 BGL524800:BGN524800 BQH524800:BQJ524800 CAD524800:CAF524800 CJZ524800:CKB524800 CTV524800:CTX524800 DDR524800:DDT524800 DNN524800:DNP524800 DXJ524800:DXL524800 EHF524800:EHH524800 ERB524800:ERD524800 FAX524800:FAZ524800 FKT524800:FKV524800 FUP524800:FUR524800 GEL524800:GEN524800 GOH524800:GOJ524800 GYD524800:GYF524800 HHZ524800:HIB524800 HRV524800:HRX524800 IBR524800:IBT524800 ILN524800:ILP524800 IVJ524800:IVL524800 JFF524800:JFH524800 JPB524800:JPD524800 JYX524800:JYZ524800 KIT524800:KIV524800 KSP524800:KSR524800 LCL524800:LCN524800 LMH524800:LMJ524800 LWD524800:LWF524800 MFZ524800:MGB524800 MPV524800:MPX524800 MZR524800:MZT524800 NJN524800:NJP524800 NTJ524800:NTL524800 ODF524800:ODH524800 ONB524800:OND524800 OWX524800:OWZ524800 PGT524800:PGV524800 PQP524800:PQR524800 QAL524800:QAN524800 QKH524800:QKJ524800 QUD524800:QUF524800 RDZ524800:REB524800 RNV524800:RNX524800 RXR524800:RXT524800 SHN524800:SHP524800 SRJ524800:SRL524800 TBF524800:TBH524800 TLB524800:TLD524800 TUX524800:TUZ524800 UET524800:UEV524800 UOP524800:UOR524800 UYL524800:UYN524800 VIH524800:VIJ524800 VSD524800:VSF524800 WBZ524800:WCB524800 WLV524800:WLX524800 WVR524800:WVT524800 JF590336:JH590336 TB590336:TD590336 ACX590336:ACZ590336 AMT590336:AMV590336 AWP590336:AWR590336 BGL590336:BGN590336 BQH590336:BQJ590336 CAD590336:CAF590336 CJZ590336:CKB590336 CTV590336:CTX590336 DDR590336:DDT590336 DNN590336:DNP590336 DXJ590336:DXL590336 EHF590336:EHH590336 ERB590336:ERD590336 FAX590336:FAZ590336 FKT590336:FKV590336 FUP590336:FUR590336 GEL590336:GEN590336 GOH590336:GOJ590336 GYD590336:GYF590336 HHZ590336:HIB590336 HRV590336:HRX590336 IBR590336:IBT590336 ILN590336:ILP590336 IVJ590336:IVL590336 JFF590336:JFH590336 JPB590336:JPD590336 JYX590336:JYZ590336 KIT590336:KIV590336 KSP590336:KSR590336 LCL590336:LCN590336 LMH590336:LMJ590336 LWD590336:LWF590336 MFZ590336:MGB590336 MPV590336:MPX590336 MZR590336:MZT590336 NJN590336:NJP590336 NTJ590336:NTL590336 ODF590336:ODH590336 ONB590336:OND590336 OWX590336:OWZ590336 PGT590336:PGV590336 PQP590336:PQR590336 QAL590336:QAN590336 QKH590336:QKJ590336 QUD590336:QUF590336 RDZ590336:REB590336 RNV590336:RNX590336 RXR590336:RXT590336 SHN590336:SHP590336 SRJ590336:SRL590336 TBF590336:TBH590336 TLB590336:TLD590336 TUX590336:TUZ590336 UET590336:UEV590336 UOP590336:UOR590336 UYL590336:UYN590336 VIH590336:VIJ590336 VSD590336:VSF590336 WBZ590336:WCB590336 WLV590336:WLX590336 WVR590336:WVT590336 JF655872:JH655872 TB655872:TD655872 ACX655872:ACZ655872 AMT655872:AMV655872 AWP655872:AWR655872 BGL655872:BGN655872 BQH655872:BQJ655872 CAD655872:CAF655872 CJZ655872:CKB655872 CTV655872:CTX655872 DDR655872:DDT655872 DNN655872:DNP655872 DXJ655872:DXL655872 EHF655872:EHH655872 ERB655872:ERD655872 FAX655872:FAZ655872 FKT655872:FKV655872 FUP655872:FUR655872 GEL655872:GEN655872 GOH655872:GOJ655872 GYD655872:GYF655872 HHZ655872:HIB655872 HRV655872:HRX655872 IBR655872:IBT655872 ILN655872:ILP655872 IVJ655872:IVL655872 JFF655872:JFH655872 JPB655872:JPD655872 JYX655872:JYZ655872 KIT655872:KIV655872 KSP655872:KSR655872 LCL655872:LCN655872 LMH655872:LMJ655872 LWD655872:LWF655872 MFZ655872:MGB655872 MPV655872:MPX655872 MZR655872:MZT655872 NJN655872:NJP655872 NTJ655872:NTL655872 ODF655872:ODH655872 ONB655872:OND655872 OWX655872:OWZ655872 PGT655872:PGV655872 PQP655872:PQR655872 QAL655872:QAN655872 QKH655872:QKJ655872 QUD655872:QUF655872 RDZ655872:REB655872 RNV655872:RNX655872 RXR655872:RXT655872 SHN655872:SHP655872 SRJ655872:SRL655872 TBF655872:TBH655872 TLB655872:TLD655872 TUX655872:TUZ655872 UET655872:UEV655872 UOP655872:UOR655872 UYL655872:UYN655872 VIH655872:VIJ655872 VSD655872:VSF655872 WBZ655872:WCB655872 WLV655872:WLX655872 WVR655872:WVT655872 JF721408:JH721408 TB721408:TD721408 ACX721408:ACZ721408 AMT721408:AMV721408 AWP721408:AWR721408 BGL721408:BGN721408 BQH721408:BQJ721408 CAD721408:CAF721408 CJZ721408:CKB721408 CTV721408:CTX721408 DDR721408:DDT721408 DNN721408:DNP721408 DXJ721408:DXL721408 EHF721408:EHH721408 ERB721408:ERD721408 FAX721408:FAZ721408 FKT721408:FKV721408 FUP721408:FUR721408 GEL721408:GEN721408 GOH721408:GOJ721408 GYD721408:GYF721408 HHZ721408:HIB721408 HRV721408:HRX721408 IBR721408:IBT721408 ILN721408:ILP721408 IVJ721408:IVL721408 JFF721408:JFH721408 JPB721408:JPD721408 JYX721408:JYZ721408 KIT721408:KIV721408 KSP721408:KSR721408 LCL721408:LCN721408 LMH721408:LMJ721408 LWD721408:LWF721408 MFZ721408:MGB721408 MPV721408:MPX721408 MZR721408:MZT721408 NJN721408:NJP721408 NTJ721408:NTL721408 ODF721408:ODH721408 ONB721408:OND721408 OWX721408:OWZ721408 PGT721408:PGV721408 PQP721408:PQR721408 QAL721408:QAN721408 QKH721408:QKJ721408 QUD721408:QUF721408 RDZ721408:REB721408 RNV721408:RNX721408 RXR721408:RXT721408 SHN721408:SHP721408 SRJ721408:SRL721408 TBF721408:TBH721408 TLB721408:TLD721408 TUX721408:TUZ721408 UET721408:UEV721408 UOP721408:UOR721408 UYL721408:UYN721408 VIH721408:VIJ721408 VSD721408:VSF721408 WBZ721408:WCB721408 WLV721408:WLX721408 WVR721408:WVT721408 JF786944:JH786944 TB786944:TD786944 ACX786944:ACZ786944 AMT786944:AMV786944 AWP786944:AWR786944 BGL786944:BGN786944 BQH786944:BQJ786944 CAD786944:CAF786944 CJZ786944:CKB786944 CTV786944:CTX786944 DDR786944:DDT786944 DNN786944:DNP786944 DXJ786944:DXL786944 EHF786944:EHH786944 ERB786944:ERD786944 FAX786944:FAZ786944 FKT786944:FKV786944 FUP786944:FUR786944 GEL786944:GEN786944 GOH786944:GOJ786944 GYD786944:GYF786944 HHZ786944:HIB786944 HRV786944:HRX786944 IBR786944:IBT786944 ILN786944:ILP786944 IVJ786944:IVL786944 JFF786944:JFH786944 JPB786944:JPD786944 JYX786944:JYZ786944 KIT786944:KIV786944 KSP786944:KSR786944 LCL786944:LCN786944 LMH786944:LMJ786944 LWD786944:LWF786944 MFZ786944:MGB786944 MPV786944:MPX786944 MZR786944:MZT786944 NJN786944:NJP786944 NTJ786944:NTL786944 ODF786944:ODH786944 ONB786944:OND786944 OWX786944:OWZ786944 PGT786944:PGV786944 PQP786944:PQR786944 QAL786944:QAN786944 QKH786944:QKJ786944 QUD786944:QUF786944 RDZ786944:REB786944 RNV786944:RNX786944 RXR786944:RXT786944 SHN786944:SHP786944 SRJ786944:SRL786944 TBF786944:TBH786944 TLB786944:TLD786944 TUX786944:TUZ786944 UET786944:UEV786944 UOP786944:UOR786944 UYL786944:UYN786944 VIH786944:VIJ786944 VSD786944:VSF786944 WBZ786944:WCB786944 WLV786944:WLX786944 WVR786944:WVT786944 JF852480:JH852480 TB852480:TD852480 ACX852480:ACZ852480 AMT852480:AMV852480 AWP852480:AWR852480 BGL852480:BGN852480 BQH852480:BQJ852480 CAD852480:CAF852480 CJZ852480:CKB852480 CTV852480:CTX852480 DDR852480:DDT852480 DNN852480:DNP852480 DXJ852480:DXL852480 EHF852480:EHH852480 ERB852480:ERD852480 FAX852480:FAZ852480 FKT852480:FKV852480 FUP852480:FUR852480 GEL852480:GEN852480 GOH852480:GOJ852480 GYD852480:GYF852480 HHZ852480:HIB852480 HRV852480:HRX852480 IBR852480:IBT852480 ILN852480:ILP852480 IVJ852480:IVL852480 JFF852480:JFH852480 JPB852480:JPD852480 JYX852480:JYZ852480 KIT852480:KIV852480 KSP852480:KSR852480 LCL852480:LCN852480 LMH852480:LMJ852480 LWD852480:LWF852480 MFZ852480:MGB852480 MPV852480:MPX852480 MZR852480:MZT852480 NJN852480:NJP852480 NTJ852480:NTL852480 ODF852480:ODH852480 ONB852480:OND852480 OWX852480:OWZ852480 PGT852480:PGV852480 PQP852480:PQR852480 QAL852480:QAN852480 QKH852480:QKJ852480 QUD852480:QUF852480 RDZ852480:REB852480 RNV852480:RNX852480 RXR852480:RXT852480 SHN852480:SHP852480 SRJ852480:SRL852480 TBF852480:TBH852480 TLB852480:TLD852480 TUX852480:TUZ852480 UET852480:UEV852480 UOP852480:UOR852480 UYL852480:UYN852480 VIH852480:VIJ852480 VSD852480:VSF852480 WBZ852480:WCB852480 WLV852480:WLX852480 WVR852480:WVT852480 JF918016:JH918016 TB918016:TD918016 ACX918016:ACZ918016 AMT918016:AMV918016 AWP918016:AWR918016 BGL918016:BGN918016 BQH918016:BQJ918016 CAD918016:CAF918016 CJZ918016:CKB918016 CTV918016:CTX918016 DDR918016:DDT918016 DNN918016:DNP918016 DXJ918016:DXL918016 EHF918016:EHH918016 ERB918016:ERD918016 FAX918016:FAZ918016 FKT918016:FKV918016 FUP918016:FUR918016 GEL918016:GEN918016 GOH918016:GOJ918016 GYD918016:GYF918016 HHZ918016:HIB918016 HRV918016:HRX918016 IBR918016:IBT918016 ILN918016:ILP918016 IVJ918016:IVL918016 JFF918016:JFH918016 JPB918016:JPD918016 JYX918016:JYZ918016 KIT918016:KIV918016 KSP918016:KSR918016 LCL918016:LCN918016 LMH918016:LMJ918016 LWD918016:LWF918016 MFZ918016:MGB918016 MPV918016:MPX918016 MZR918016:MZT918016 NJN918016:NJP918016 NTJ918016:NTL918016 ODF918016:ODH918016 ONB918016:OND918016 OWX918016:OWZ918016 PGT918016:PGV918016 PQP918016:PQR918016 QAL918016:QAN918016 QKH918016:QKJ918016 QUD918016:QUF918016 RDZ918016:REB918016 RNV918016:RNX918016 RXR918016:RXT918016 SHN918016:SHP918016 SRJ918016:SRL918016 TBF918016:TBH918016 TLB918016:TLD918016 TUX918016:TUZ918016 UET918016:UEV918016 UOP918016:UOR918016 UYL918016:UYN918016 VIH918016:VIJ918016 VSD918016:VSF918016 WBZ918016:WCB918016 WLV918016:WLX918016 WVR918016:WVT918016 JF983552:JH983552 TB983552:TD983552 ACX983552:ACZ983552 AMT983552:AMV983552 AWP983552:AWR983552 BGL983552:BGN983552 BQH983552:BQJ983552 CAD983552:CAF983552 CJZ983552:CKB983552 CTV983552:CTX983552 DDR983552:DDT983552 DNN983552:DNP983552 DXJ983552:DXL983552 EHF983552:EHH983552 ERB983552:ERD983552 FAX983552:FAZ983552 FKT983552:FKV983552 FUP983552:FUR983552 GEL983552:GEN983552 GOH983552:GOJ983552 GYD983552:GYF983552 HHZ983552:HIB983552 HRV983552:HRX983552 IBR983552:IBT983552 ILN983552:ILP983552 IVJ983552:IVL983552 JFF983552:JFH983552 JPB983552:JPD983552 JYX983552:JYZ983552 KIT983552:KIV983552 KSP983552:KSR983552 LCL983552:LCN983552 LMH983552:LMJ983552 LWD983552:LWF983552 MFZ983552:MGB983552 MPV983552:MPX983552 MZR983552:MZT983552 NJN983552:NJP983552 NTJ983552:NTL983552 ODF983552:ODH983552 ONB983552:OND983552 OWX983552:OWZ983552 PGT983552:PGV983552 PQP983552:PQR983552 QAL983552:QAN983552 QKH983552:QKJ983552 QUD983552:QUF983552 RDZ983552:REB983552 RNV983552:RNX983552 RXR983552:RXT983552 SHN983552:SHP983552 SRJ983552:SRL983552 TBF983552:TBH983552 TLB983552:TLD983552 TUX983552:TUZ983552 UET983552:UEV983552 UOP983552:UOR983552 UYL983552:UYN983552 VIH983552:VIJ983552 VSD983552:VSF983552 WBZ983552:WCB983552 WLV983552:WLX983552 WVR983552:WVT983552 K66049:K66050 JH66049:JH66050 TD66049:TD66050 ACZ66049:ACZ66050 AMV66049:AMV66050 AWR66049:AWR66050 BGN66049:BGN66050 BQJ66049:BQJ66050 CAF66049:CAF66050 CKB66049:CKB66050 CTX66049:CTX66050 DDT66049:DDT66050 DNP66049:DNP66050 DXL66049:DXL66050 EHH66049:EHH66050 ERD66049:ERD66050 FAZ66049:FAZ66050 FKV66049:FKV66050 FUR66049:FUR66050 GEN66049:GEN66050 GOJ66049:GOJ66050 GYF66049:GYF66050 HIB66049:HIB66050 HRX66049:HRX66050 IBT66049:IBT66050 ILP66049:ILP66050 IVL66049:IVL66050 JFH66049:JFH66050 JPD66049:JPD66050 JYZ66049:JYZ66050 KIV66049:KIV66050 KSR66049:KSR66050 LCN66049:LCN66050 LMJ66049:LMJ66050 LWF66049:LWF66050 MGB66049:MGB66050 MPX66049:MPX66050 MZT66049:MZT66050 NJP66049:NJP66050 NTL66049:NTL66050 ODH66049:ODH66050 OND66049:OND66050 OWZ66049:OWZ66050 PGV66049:PGV66050 PQR66049:PQR66050 QAN66049:QAN66050 QKJ66049:QKJ66050 QUF66049:QUF66050 REB66049:REB66050 RNX66049:RNX66050 RXT66049:RXT66050 SHP66049:SHP66050 SRL66049:SRL66050 TBH66049:TBH66050 TLD66049:TLD66050 TUZ66049:TUZ66050 UEV66049:UEV66050 UOR66049:UOR66050 UYN66049:UYN66050 VIJ66049:VIJ66050 VSF66049:VSF66050 WCB66049:WCB66050 WLX66049:WLX66050 WVT66049:WVT66050 K131585:K131586 JH131585:JH131586 TD131585:TD131586 ACZ131585:ACZ131586 AMV131585:AMV131586 AWR131585:AWR131586 BGN131585:BGN131586 BQJ131585:BQJ131586 CAF131585:CAF131586 CKB131585:CKB131586 CTX131585:CTX131586 DDT131585:DDT131586 DNP131585:DNP131586 DXL131585:DXL131586 EHH131585:EHH131586 ERD131585:ERD131586 FAZ131585:FAZ131586 FKV131585:FKV131586 FUR131585:FUR131586 GEN131585:GEN131586 GOJ131585:GOJ131586 GYF131585:GYF131586 HIB131585:HIB131586 HRX131585:HRX131586 IBT131585:IBT131586 ILP131585:ILP131586 IVL131585:IVL131586 JFH131585:JFH131586 JPD131585:JPD131586 JYZ131585:JYZ131586 KIV131585:KIV131586 KSR131585:KSR131586 LCN131585:LCN131586 LMJ131585:LMJ131586 LWF131585:LWF131586 MGB131585:MGB131586 MPX131585:MPX131586 MZT131585:MZT131586 NJP131585:NJP131586 NTL131585:NTL131586 ODH131585:ODH131586 OND131585:OND131586 OWZ131585:OWZ131586 PGV131585:PGV131586 PQR131585:PQR131586 QAN131585:QAN131586 QKJ131585:QKJ131586 QUF131585:QUF131586 REB131585:REB131586 RNX131585:RNX131586 RXT131585:RXT131586 SHP131585:SHP131586 SRL131585:SRL131586 TBH131585:TBH131586 TLD131585:TLD131586 TUZ131585:TUZ131586 UEV131585:UEV131586 UOR131585:UOR131586 UYN131585:UYN131586 VIJ131585:VIJ131586 VSF131585:VSF131586 WCB131585:WCB131586 WLX131585:WLX131586 WVT131585:WVT131586 K197121:K197122 JH197121:JH197122 TD197121:TD197122 ACZ197121:ACZ197122 AMV197121:AMV197122 AWR197121:AWR197122 BGN197121:BGN197122 BQJ197121:BQJ197122 CAF197121:CAF197122 CKB197121:CKB197122 CTX197121:CTX197122 DDT197121:DDT197122 DNP197121:DNP197122 DXL197121:DXL197122 EHH197121:EHH197122 ERD197121:ERD197122 FAZ197121:FAZ197122 FKV197121:FKV197122 FUR197121:FUR197122 GEN197121:GEN197122 GOJ197121:GOJ197122 GYF197121:GYF197122 HIB197121:HIB197122 HRX197121:HRX197122 IBT197121:IBT197122 ILP197121:ILP197122 IVL197121:IVL197122 JFH197121:JFH197122 JPD197121:JPD197122 JYZ197121:JYZ197122 KIV197121:KIV197122 KSR197121:KSR197122 LCN197121:LCN197122 LMJ197121:LMJ197122 LWF197121:LWF197122 MGB197121:MGB197122 MPX197121:MPX197122 MZT197121:MZT197122 NJP197121:NJP197122 NTL197121:NTL197122 ODH197121:ODH197122 OND197121:OND197122 OWZ197121:OWZ197122 PGV197121:PGV197122 PQR197121:PQR197122 QAN197121:QAN197122 QKJ197121:QKJ197122 QUF197121:QUF197122 REB197121:REB197122 RNX197121:RNX197122 RXT197121:RXT197122 SHP197121:SHP197122 SRL197121:SRL197122 TBH197121:TBH197122 TLD197121:TLD197122 TUZ197121:TUZ197122 UEV197121:UEV197122 UOR197121:UOR197122 UYN197121:UYN197122 VIJ197121:VIJ197122 VSF197121:VSF197122 WCB197121:WCB197122 WLX197121:WLX197122 WVT197121:WVT197122 K262657:K262658 JH262657:JH262658 TD262657:TD262658 ACZ262657:ACZ262658 AMV262657:AMV262658 AWR262657:AWR262658 BGN262657:BGN262658 BQJ262657:BQJ262658 CAF262657:CAF262658 CKB262657:CKB262658 CTX262657:CTX262658 DDT262657:DDT262658 DNP262657:DNP262658 DXL262657:DXL262658 EHH262657:EHH262658 ERD262657:ERD262658 FAZ262657:FAZ262658 FKV262657:FKV262658 FUR262657:FUR262658 GEN262657:GEN262658 GOJ262657:GOJ262658 GYF262657:GYF262658 HIB262657:HIB262658 HRX262657:HRX262658 IBT262657:IBT262658 ILP262657:ILP262658 IVL262657:IVL262658 JFH262657:JFH262658 JPD262657:JPD262658 JYZ262657:JYZ262658 KIV262657:KIV262658 KSR262657:KSR262658 LCN262657:LCN262658 LMJ262657:LMJ262658 LWF262657:LWF262658 MGB262657:MGB262658 MPX262657:MPX262658 MZT262657:MZT262658 NJP262657:NJP262658 NTL262657:NTL262658 ODH262657:ODH262658 OND262657:OND262658 OWZ262657:OWZ262658 PGV262657:PGV262658 PQR262657:PQR262658 QAN262657:QAN262658 QKJ262657:QKJ262658 QUF262657:QUF262658 REB262657:REB262658 RNX262657:RNX262658 RXT262657:RXT262658 SHP262657:SHP262658 SRL262657:SRL262658 TBH262657:TBH262658 TLD262657:TLD262658 TUZ262657:TUZ262658 UEV262657:UEV262658 UOR262657:UOR262658 UYN262657:UYN262658 VIJ262657:VIJ262658 VSF262657:VSF262658 WCB262657:WCB262658 WLX262657:WLX262658 WVT262657:WVT262658 K328193:K328194 JH328193:JH328194 TD328193:TD328194 ACZ328193:ACZ328194 AMV328193:AMV328194 AWR328193:AWR328194 BGN328193:BGN328194 BQJ328193:BQJ328194 CAF328193:CAF328194 CKB328193:CKB328194 CTX328193:CTX328194 DDT328193:DDT328194 DNP328193:DNP328194 DXL328193:DXL328194 EHH328193:EHH328194 ERD328193:ERD328194 FAZ328193:FAZ328194 FKV328193:FKV328194 FUR328193:FUR328194 GEN328193:GEN328194 GOJ328193:GOJ328194 GYF328193:GYF328194 HIB328193:HIB328194 HRX328193:HRX328194 IBT328193:IBT328194 ILP328193:ILP328194 IVL328193:IVL328194 JFH328193:JFH328194 JPD328193:JPD328194 JYZ328193:JYZ328194 KIV328193:KIV328194 KSR328193:KSR328194 LCN328193:LCN328194 LMJ328193:LMJ328194 LWF328193:LWF328194 MGB328193:MGB328194 MPX328193:MPX328194 MZT328193:MZT328194 NJP328193:NJP328194 NTL328193:NTL328194 ODH328193:ODH328194 OND328193:OND328194 OWZ328193:OWZ328194 PGV328193:PGV328194 PQR328193:PQR328194 QAN328193:QAN328194 QKJ328193:QKJ328194 QUF328193:QUF328194 REB328193:REB328194 RNX328193:RNX328194 RXT328193:RXT328194 SHP328193:SHP328194 SRL328193:SRL328194 TBH328193:TBH328194 TLD328193:TLD328194 TUZ328193:TUZ328194 UEV328193:UEV328194 UOR328193:UOR328194 UYN328193:UYN328194 VIJ328193:VIJ328194 VSF328193:VSF328194 WCB328193:WCB328194 WLX328193:WLX328194 WVT328193:WVT328194 K393729:K393730 JH393729:JH393730 TD393729:TD393730 ACZ393729:ACZ393730 AMV393729:AMV393730 AWR393729:AWR393730 BGN393729:BGN393730 BQJ393729:BQJ393730 CAF393729:CAF393730 CKB393729:CKB393730 CTX393729:CTX393730 DDT393729:DDT393730 DNP393729:DNP393730 DXL393729:DXL393730 EHH393729:EHH393730 ERD393729:ERD393730 FAZ393729:FAZ393730 FKV393729:FKV393730 FUR393729:FUR393730 GEN393729:GEN393730 GOJ393729:GOJ393730 GYF393729:GYF393730 HIB393729:HIB393730 HRX393729:HRX393730 IBT393729:IBT393730 ILP393729:ILP393730 IVL393729:IVL393730 JFH393729:JFH393730 JPD393729:JPD393730 JYZ393729:JYZ393730 KIV393729:KIV393730 KSR393729:KSR393730 LCN393729:LCN393730 LMJ393729:LMJ393730 LWF393729:LWF393730 MGB393729:MGB393730 MPX393729:MPX393730 MZT393729:MZT393730 NJP393729:NJP393730 NTL393729:NTL393730 ODH393729:ODH393730 OND393729:OND393730 OWZ393729:OWZ393730 PGV393729:PGV393730 PQR393729:PQR393730 QAN393729:QAN393730 QKJ393729:QKJ393730 QUF393729:QUF393730 REB393729:REB393730 RNX393729:RNX393730 RXT393729:RXT393730 SHP393729:SHP393730 SRL393729:SRL393730 TBH393729:TBH393730 TLD393729:TLD393730 TUZ393729:TUZ393730 UEV393729:UEV393730 UOR393729:UOR393730 UYN393729:UYN393730 VIJ393729:VIJ393730 VSF393729:VSF393730 WCB393729:WCB393730 WLX393729:WLX393730 WVT393729:WVT393730 K459265:K459266 JH459265:JH459266 TD459265:TD459266 ACZ459265:ACZ459266 AMV459265:AMV459266 AWR459265:AWR459266 BGN459265:BGN459266 BQJ459265:BQJ459266 CAF459265:CAF459266 CKB459265:CKB459266 CTX459265:CTX459266 DDT459265:DDT459266 DNP459265:DNP459266 DXL459265:DXL459266 EHH459265:EHH459266 ERD459265:ERD459266 FAZ459265:FAZ459266 FKV459265:FKV459266 FUR459265:FUR459266 GEN459265:GEN459266 GOJ459265:GOJ459266 GYF459265:GYF459266 HIB459265:HIB459266 HRX459265:HRX459266 IBT459265:IBT459266 ILP459265:ILP459266 IVL459265:IVL459266 JFH459265:JFH459266 JPD459265:JPD459266 JYZ459265:JYZ459266 KIV459265:KIV459266 KSR459265:KSR459266 LCN459265:LCN459266 LMJ459265:LMJ459266 LWF459265:LWF459266 MGB459265:MGB459266 MPX459265:MPX459266 MZT459265:MZT459266 NJP459265:NJP459266 NTL459265:NTL459266 ODH459265:ODH459266 OND459265:OND459266 OWZ459265:OWZ459266 PGV459265:PGV459266 PQR459265:PQR459266 QAN459265:QAN459266 QKJ459265:QKJ459266 QUF459265:QUF459266 REB459265:REB459266 RNX459265:RNX459266 RXT459265:RXT459266 SHP459265:SHP459266 SRL459265:SRL459266 TBH459265:TBH459266 TLD459265:TLD459266 TUZ459265:TUZ459266 UEV459265:UEV459266 UOR459265:UOR459266 UYN459265:UYN459266 VIJ459265:VIJ459266 VSF459265:VSF459266 WCB459265:WCB459266 WLX459265:WLX459266 WVT459265:WVT459266 K524801:K524802 JH524801:JH524802 TD524801:TD524802 ACZ524801:ACZ524802 AMV524801:AMV524802 AWR524801:AWR524802 BGN524801:BGN524802 BQJ524801:BQJ524802 CAF524801:CAF524802 CKB524801:CKB524802 CTX524801:CTX524802 DDT524801:DDT524802 DNP524801:DNP524802 DXL524801:DXL524802 EHH524801:EHH524802 ERD524801:ERD524802 FAZ524801:FAZ524802 FKV524801:FKV524802 FUR524801:FUR524802 GEN524801:GEN524802 GOJ524801:GOJ524802 GYF524801:GYF524802 HIB524801:HIB524802 HRX524801:HRX524802 IBT524801:IBT524802 ILP524801:ILP524802 IVL524801:IVL524802 JFH524801:JFH524802 JPD524801:JPD524802 JYZ524801:JYZ524802 KIV524801:KIV524802 KSR524801:KSR524802 LCN524801:LCN524802 LMJ524801:LMJ524802 LWF524801:LWF524802 MGB524801:MGB524802 MPX524801:MPX524802 MZT524801:MZT524802 NJP524801:NJP524802 NTL524801:NTL524802 ODH524801:ODH524802 OND524801:OND524802 OWZ524801:OWZ524802 PGV524801:PGV524802 PQR524801:PQR524802 QAN524801:QAN524802 QKJ524801:QKJ524802 QUF524801:QUF524802 REB524801:REB524802 RNX524801:RNX524802 RXT524801:RXT524802 SHP524801:SHP524802 SRL524801:SRL524802 TBH524801:TBH524802 TLD524801:TLD524802 TUZ524801:TUZ524802 UEV524801:UEV524802 UOR524801:UOR524802 UYN524801:UYN524802 VIJ524801:VIJ524802 VSF524801:VSF524802 WCB524801:WCB524802 WLX524801:WLX524802 WVT524801:WVT524802 K590337:K590338 JH590337:JH590338 TD590337:TD590338 ACZ590337:ACZ590338 AMV590337:AMV590338 AWR590337:AWR590338 BGN590337:BGN590338 BQJ590337:BQJ590338 CAF590337:CAF590338 CKB590337:CKB590338 CTX590337:CTX590338 DDT590337:DDT590338 DNP590337:DNP590338 DXL590337:DXL590338 EHH590337:EHH590338 ERD590337:ERD590338 FAZ590337:FAZ590338 FKV590337:FKV590338 FUR590337:FUR590338 GEN590337:GEN590338 GOJ590337:GOJ590338 GYF590337:GYF590338 HIB590337:HIB590338 HRX590337:HRX590338 IBT590337:IBT590338 ILP590337:ILP590338 IVL590337:IVL590338 JFH590337:JFH590338 JPD590337:JPD590338 JYZ590337:JYZ590338 KIV590337:KIV590338 KSR590337:KSR590338 LCN590337:LCN590338 LMJ590337:LMJ590338 LWF590337:LWF590338 MGB590337:MGB590338 MPX590337:MPX590338 MZT590337:MZT590338 NJP590337:NJP590338 NTL590337:NTL590338 ODH590337:ODH590338 OND590337:OND590338 OWZ590337:OWZ590338 PGV590337:PGV590338 PQR590337:PQR590338 QAN590337:QAN590338 QKJ590337:QKJ590338 QUF590337:QUF590338 REB590337:REB590338 RNX590337:RNX590338 RXT590337:RXT590338 SHP590337:SHP590338 SRL590337:SRL590338 TBH590337:TBH590338 TLD590337:TLD590338 TUZ590337:TUZ590338 UEV590337:UEV590338 UOR590337:UOR590338 UYN590337:UYN590338 VIJ590337:VIJ590338 VSF590337:VSF590338 WCB590337:WCB590338 WLX590337:WLX590338 WVT590337:WVT590338 K655873:K655874 JH655873:JH655874 TD655873:TD655874 ACZ655873:ACZ655874 AMV655873:AMV655874 AWR655873:AWR655874 BGN655873:BGN655874 BQJ655873:BQJ655874 CAF655873:CAF655874 CKB655873:CKB655874 CTX655873:CTX655874 DDT655873:DDT655874 DNP655873:DNP655874 DXL655873:DXL655874 EHH655873:EHH655874 ERD655873:ERD655874 FAZ655873:FAZ655874 FKV655873:FKV655874 FUR655873:FUR655874 GEN655873:GEN655874 GOJ655873:GOJ655874 GYF655873:GYF655874 HIB655873:HIB655874 HRX655873:HRX655874 IBT655873:IBT655874 ILP655873:ILP655874 IVL655873:IVL655874 JFH655873:JFH655874 JPD655873:JPD655874 JYZ655873:JYZ655874 KIV655873:KIV655874 KSR655873:KSR655874 LCN655873:LCN655874 LMJ655873:LMJ655874 LWF655873:LWF655874 MGB655873:MGB655874 MPX655873:MPX655874 MZT655873:MZT655874 NJP655873:NJP655874 NTL655873:NTL655874 ODH655873:ODH655874 OND655873:OND655874 OWZ655873:OWZ655874 PGV655873:PGV655874 PQR655873:PQR655874 QAN655873:QAN655874 QKJ655873:QKJ655874 QUF655873:QUF655874 REB655873:REB655874 RNX655873:RNX655874 RXT655873:RXT655874 SHP655873:SHP655874 SRL655873:SRL655874 TBH655873:TBH655874 TLD655873:TLD655874 TUZ655873:TUZ655874 UEV655873:UEV655874 UOR655873:UOR655874 UYN655873:UYN655874 VIJ655873:VIJ655874 VSF655873:VSF655874 WCB655873:WCB655874 WLX655873:WLX655874 WVT655873:WVT655874 K721409:K721410 JH721409:JH721410 TD721409:TD721410 ACZ721409:ACZ721410 AMV721409:AMV721410 AWR721409:AWR721410 BGN721409:BGN721410 BQJ721409:BQJ721410 CAF721409:CAF721410 CKB721409:CKB721410 CTX721409:CTX721410 DDT721409:DDT721410 DNP721409:DNP721410 DXL721409:DXL721410 EHH721409:EHH721410 ERD721409:ERD721410 FAZ721409:FAZ721410 FKV721409:FKV721410 FUR721409:FUR721410 GEN721409:GEN721410 GOJ721409:GOJ721410 GYF721409:GYF721410 HIB721409:HIB721410 HRX721409:HRX721410 IBT721409:IBT721410 ILP721409:ILP721410 IVL721409:IVL721410 JFH721409:JFH721410 JPD721409:JPD721410 JYZ721409:JYZ721410 KIV721409:KIV721410 KSR721409:KSR721410 LCN721409:LCN721410 LMJ721409:LMJ721410 LWF721409:LWF721410 MGB721409:MGB721410 MPX721409:MPX721410 MZT721409:MZT721410 NJP721409:NJP721410 NTL721409:NTL721410 ODH721409:ODH721410 OND721409:OND721410 OWZ721409:OWZ721410 PGV721409:PGV721410 PQR721409:PQR721410 QAN721409:QAN721410 QKJ721409:QKJ721410 QUF721409:QUF721410 REB721409:REB721410 RNX721409:RNX721410 RXT721409:RXT721410 SHP721409:SHP721410 SRL721409:SRL721410 TBH721409:TBH721410 TLD721409:TLD721410 TUZ721409:TUZ721410 UEV721409:UEV721410 UOR721409:UOR721410 UYN721409:UYN721410 VIJ721409:VIJ721410 VSF721409:VSF721410 WCB721409:WCB721410 WLX721409:WLX721410 WVT721409:WVT721410 K786945:K786946 JH786945:JH786946 TD786945:TD786946 ACZ786945:ACZ786946 AMV786945:AMV786946 AWR786945:AWR786946 BGN786945:BGN786946 BQJ786945:BQJ786946 CAF786945:CAF786946 CKB786945:CKB786946 CTX786945:CTX786946 DDT786945:DDT786946 DNP786945:DNP786946 DXL786945:DXL786946 EHH786945:EHH786946 ERD786945:ERD786946 FAZ786945:FAZ786946 FKV786945:FKV786946 FUR786945:FUR786946 GEN786945:GEN786946 GOJ786945:GOJ786946 GYF786945:GYF786946 HIB786945:HIB786946 HRX786945:HRX786946 IBT786945:IBT786946 ILP786945:ILP786946 IVL786945:IVL786946 JFH786945:JFH786946 JPD786945:JPD786946 JYZ786945:JYZ786946 KIV786945:KIV786946 KSR786945:KSR786946 LCN786945:LCN786946 LMJ786945:LMJ786946 LWF786945:LWF786946 MGB786945:MGB786946 MPX786945:MPX786946 MZT786945:MZT786946 NJP786945:NJP786946 NTL786945:NTL786946 ODH786945:ODH786946 OND786945:OND786946 OWZ786945:OWZ786946 PGV786945:PGV786946 PQR786945:PQR786946 QAN786945:QAN786946 QKJ786945:QKJ786946 QUF786945:QUF786946 REB786945:REB786946 RNX786945:RNX786946 RXT786945:RXT786946 SHP786945:SHP786946 SRL786945:SRL786946 TBH786945:TBH786946 TLD786945:TLD786946 TUZ786945:TUZ786946 UEV786945:UEV786946 UOR786945:UOR786946 UYN786945:UYN786946 VIJ786945:VIJ786946 VSF786945:VSF786946 WCB786945:WCB786946 WLX786945:WLX786946 WVT786945:WVT786946 K852481:K852482 JH852481:JH852482 TD852481:TD852482 ACZ852481:ACZ852482 AMV852481:AMV852482 AWR852481:AWR852482 BGN852481:BGN852482 BQJ852481:BQJ852482 CAF852481:CAF852482 CKB852481:CKB852482 CTX852481:CTX852482 DDT852481:DDT852482 DNP852481:DNP852482 DXL852481:DXL852482 EHH852481:EHH852482 ERD852481:ERD852482 FAZ852481:FAZ852482 FKV852481:FKV852482 FUR852481:FUR852482 GEN852481:GEN852482 GOJ852481:GOJ852482 GYF852481:GYF852482 HIB852481:HIB852482 HRX852481:HRX852482 IBT852481:IBT852482 ILP852481:ILP852482 IVL852481:IVL852482 JFH852481:JFH852482 JPD852481:JPD852482 JYZ852481:JYZ852482 KIV852481:KIV852482 KSR852481:KSR852482 LCN852481:LCN852482 LMJ852481:LMJ852482 LWF852481:LWF852482 MGB852481:MGB852482 MPX852481:MPX852482 MZT852481:MZT852482 NJP852481:NJP852482 NTL852481:NTL852482 ODH852481:ODH852482 OND852481:OND852482 OWZ852481:OWZ852482 PGV852481:PGV852482 PQR852481:PQR852482 QAN852481:QAN852482 QKJ852481:QKJ852482 QUF852481:QUF852482 REB852481:REB852482 RNX852481:RNX852482 RXT852481:RXT852482 SHP852481:SHP852482 SRL852481:SRL852482 TBH852481:TBH852482 TLD852481:TLD852482 TUZ852481:TUZ852482 UEV852481:UEV852482 UOR852481:UOR852482 UYN852481:UYN852482 VIJ852481:VIJ852482 VSF852481:VSF852482 WCB852481:WCB852482 WLX852481:WLX852482 WVT852481:WVT852482 K918017:K918018 JH918017:JH918018 TD918017:TD918018 ACZ918017:ACZ918018 AMV918017:AMV918018 AWR918017:AWR918018 BGN918017:BGN918018 BQJ918017:BQJ918018 CAF918017:CAF918018 CKB918017:CKB918018 CTX918017:CTX918018 DDT918017:DDT918018 DNP918017:DNP918018 DXL918017:DXL918018 EHH918017:EHH918018 ERD918017:ERD918018 FAZ918017:FAZ918018 FKV918017:FKV918018 FUR918017:FUR918018 GEN918017:GEN918018 GOJ918017:GOJ918018 GYF918017:GYF918018 HIB918017:HIB918018 HRX918017:HRX918018 IBT918017:IBT918018 ILP918017:ILP918018 IVL918017:IVL918018 JFH918017:JFH918018 JPD918017:JPD918018 JYZ918017:JYZ918018 KIV918017:KIV918018 KSR918017:KSR918018 LCN918017:LCN918018 LMJ918017:LMJ918018 LWF918017:LWF918018 MGB918017:MGB918018 MPX918017:MPX918018 MZT918017:MZT918018 NJP918017:NJP918018 NTL918017:NTL918018 ODH918017:ODH918018 OND918017:OND918018 OWZ918017:OWZ918018 PGV918017:PGV918018 PQR918017:PQR918018 QAN918017:QAN918018 QKJ918017:QKJ918018 QUF918017:QUF918018 REB918017:REB918018 RNX918017:RNX918018 RXT918017:RXT918018 SHP918017:SHP918018 SRL918017:SRL918018 TBH918017:TBH918018 TLD918017:TLD918018 TUZ918017:TUZ918018 UEV918017:UEV918018 UOR918017:UOR918018 UYN918017:UYN918018 VIJ918017:VIJ918018 VSF918017:VSF918018 WCB918017:WCB918018 WLX918017:WLX918018 WVT918017:WVT918018 K983553:K983554 JH983553:JH983554 TD983553:TD983554 ACZ983553:ACZ983554 AMV983553:AMV983554 AWR983553:AWR983554 BGN983553:BGN983554 BQJ983553:BQJ983554 CAF983553:CAF983554 CKB983553:CKB983554 CTX983553:CTX983554 DDT983553:DDT983554 DNP983553:DNP983554 DXL983553:DXL983554 EHH983553:EHH983554 ERD983553:ERD983554 FAZ983553:FAZ983554 FKV983553:FKV983554 FUR983553:FUR983554 GEN983553:GEN983554 GOJ983553:GOJ983554 GYF983553:GYF983554 HIB983553:HIB983554 HRX983553:HRX983554 IBT983553:IBT983554 ILP983553:ILP983554 IVL983553:IVL983554 JFH983553:JFH983554 JPD983553:JPD983554 JYZ983553:JYZ983554 KIV983553:KIV983554 KSR983553:KSR983554 LCN983553:LCN983554 LMJ983553:LMJ983554 LWF983553:LWF983554 MGB983553:MGB983554 MPX983553:MPX983554 MZT983553:MZT983554 NJP983553:NJP983554 NTL983553:NTL983554 ODH983553:ODH983554 OND983553:OND983554 OWZ983553:OWZ983554 PGV983553:PGV983554 PQR983553:PQR983554 QAN983553:QAN983554 QKJ983553:QKJ983554 QUF983553:QUF983554 REB983553:REB983554 RNX983553:RNX983554 RXT983553:RXT983554 SHP983553:SHP983554 SRL983553:SRL983554 TBH983553:TBH983554 TLD983553:TLD983554 TUZ983553:TUZ983554 UEV983553:UEV983554 UOR983553:UOR983554 UYN983553:UYN983554 VIJ983553:VIJ983554 VSF983553:VSF983554 WCB983553:WCB983554 WLX983553:WLX983554 WVT983553:WVT983554 H66047:I66048 JB66047:JE66048 SX66047:TA66048 ACT66047:ACW66048 AMP66047:AMS66048 AWL66047:AWO66048 BGH66047:BGK66048 BQD66047:BQG66048 BZZ66047:CAC66048 CJV66047:CJY66048 CTR66047:CTU66048 DDN66047:DDQ66048 DNJ66047:DNM66048 DXF66047:DXI66048 EHB66047:EHE66048 EQX66047:ERA66048 FAT66047:FAW66048 FKP66047:FKS66048 FUL66047:FUO66048 GEH66047:GEK66048 GOD66047:GOG66048 GXZ66047:GYC66048 HHV66047:HHY66048 HRR66047:HRU66048 IBN66047:IBQ66048 ILJ66047:ILM66048 IVF66047:IVI66048 JFB66047:JFE66048 JOX66047:JPA66048 JYT66047:JYW66048 KIP66047:KIS66048 KSL66047:KSO66048 LCH66047:LCK66048 LMD66047:LMG66048 LVZ66047:LWC66048 MFV66047:MFY66048 MPR66047:MPU66048 MZN66047:MZQ66048 NJJ66047:NJM66048 NTF66047:NTI66048 ODB66047:ODE66048 OMX66047:ONA66048 OWT66047:OWW66048 PGP66047:PGS66048 PQL66047:PQO66048 QAH66047:QAK66048 QKD66047:QKG66048 QTZ66047:QUC66048 RDV66047:RDY66048 RNR66047:RNU66048 RXN66047:RXQ66048 SHJ66047:SHM66048 SRF66047:SRI66048 TBB66047:TBE66048 TKX66047:TLA66048 TUT66047:TUW66048 UEP66047:UES66048 UOL66047:UOO66048 UYH66047:UYK66048 VID66047:VIG66048 VRZ66047:VSC66048 WBV66047:WBY66048 WLR66047:WLU66048 WVN66047:WVQ66048 H131583:I131584 JB131583:JE131584 SX131583:TA131584 ACT131583:ACW131584 AMP131583:AMS131584 AWL131583:AWO131584 BGH131583:BGK131584 BQD131583:BQG131584 BZZ131583:CAC131584 CJV131583:CJY131584 CTR131583:CTU131584 DDN131583:DDQ131584 DNJ131583:DNM131584 DXF131583:DXI131584 EHB131583:EHE131584 EQX131583:ERA131584 FAT131583:FAW131584 FKP131583:FKS131584 FUL131583:FUO131584 GEH131583:GEK131584 GOD131583:GOG131584 GXZ131583:GYC131584 HHV131583:HHY131584 HRR131583:HRU131584 IBN131583:IBQ131584 ILJ131583:ILM131584 IVF131583:IVI131584 JFB131583:JFE131584 JOX131583:JPA131584 JYT131583:JYW131584 KIP131583:KIS131584 KSL131583:KSO131584 LCH131583:LCK131584 LMD131583:LMG131584 LVZ131583:LWC131584 MFV131583:MFY131584 MPR131583:MPU131584 MZN131583:MZQ131584 NJJ131583:NJM131584 NTF131583:NTI131584 ODB131583:ODE131584 OMX131583:ONA131584 OWT131583:OWW131584 PGP131583:PGS131584 PQL131583:PQO131584 QAH131583:QAK131584 QKD131583:QKG131584 QTZ131583:QUC131584 RDV131583:RDY131584 RNR131583:RNU131584 RXN131583:RXQ131584 SHJ131583:SHM131584 SRF131583:SRI131584 TBB131583:TBE131584 TKX131583:TLA131584 TUT131583:TUW131584 UEP131583:UES131584 UOL131583:UOO131584 UYH131583:UYK131584 VID131583:VIG131584 VRZ131583:VSC131584 WBV131583:WBY131584 WLR131583:WLU131584 WVN131583:WVQ131584 H197119:I197120 JB197119:JE197120 SX197119:TA197120 ACT197119:ACW197120 AMP197119:AMS197120 AWL197119:AWO197120 BGH197119:BGK197120 BQD197119:BQG197120 BZZ197119:CAC197120 CJV197119:CJY197120 CTR197119:CTU197120 DDN197119:DDQ197120 DNJ197119:DNM197120 DXF197119:DXI197120 EHB197119:EHE197120 EQX197119:ERA197120 FAT197119:FAW197120 FKP197119:FKS197120 FUL197119:FUO197120 GEH197119:GEK197120 GOD197119:GOG197120 GXZ197119:GYC197120 HHV197119:HHY197120 HRR197119:HRU197120 IBN197119:IBQ197120 ILJ197119:ILM197120 IVF197119:IVI197120 JFB197119:JFE197120 JOX197119:JPA197120 JYT197119:JYW197120 KIP197119:KIS197120 KSL197119:KSO197120 LCH197119:LCK197120 LMD197119:LMG197120 LVZ197119:LWC197120 MFV197119:MFY197120 MPR197119:MPU197120 MZN197119:MZQ197120 NJJ197119:NJM197120 NTF197119:NTI197120 ODB197119:ODE197120 OMX197119:ONA197120 OWT197119:OWW197120 PGP197119:PGS197120 PQL197119:PQO197120 QAH197119:QAK197120 QKD197119:QKG197120 QTZ197119:QUC197120 RDV197119:RDY197120 RNR197119:RNU197120 RXN197119:RXQ197120 SHJ197119:SHM197120 SRF197119:SRI197120 TBB197119:TBE197120 TKX197119:TLA197120 TUT197119:TUW197120 UEP197119:UES197120 UOL197119:UOO197120 UYH197119:UYK197120 VID197119:VIG197120 VRZ197119:VSC197120 WBV197119:WBY197120 WLR197119:WLU197120 WVN197119:WVQ197120 H262655:I262656 JB262655:JE262656 SX262655:TA262656 ACT262655:ACW262656 AMP262655:AMS262656 AWL262655:AWO262656 BGH262655:BGK262656 BQD262655:BQG262656 BZZ262655:CAC262656 CJV262655:CJY262656 CTR262655:CTU262656 DDN262655:DDQ262656 DNJ262655:DNM262656 DXF262655:DXI262656 EHB262655:EHE262656 EQX262655:ERA262656 FAT262655:FAW262656 FKP262655:FKS262656 FUL262655:FUO262656 GEH262655:GEK262656 GOD262655:GOG262656 GXZ262655:GYC262656 HHV262655:HHY262656 HRR262655:HRU262656 IBN262655:IBQ262656 ILJ262655:ILM262656 IVF262655:IVI262656 JFB262655:JFE262656 JOX262655:JPA262656 JYT262655:JYW262656 KIP262655:KIS262656 KSL262655:KSO262656 LCH262655:LCK262656 LMD262655:LMG262656 LVZ262655:LWC262656 MFV262655:MFY262656 MPR262655:MPU262656 MZN262655:MZQ262656 NJJ262655:NJM262656 NTF262655:NTI262656 ODB262655:ODE262656 OMX262655:ONA262656 OWT262655:OWW262656 PGP262655:PGS262656 PQL262655:PQO262656 QAH262655:QAK262656 QKD262655:QKG262656 QTZ262655:QUC262656 RDV262655:RDY262656 RNR262655:RNU262656 RXN262655:RXQ262656 SHJ262655:SHM262656 SRF262655:SRI262656 TBB262655:TBE262656 TKX262655:TLA262656 TUT262655:TUW262656 UEP262655:UES262656 UOL262655:UOO262656 UYH262655:UYK262656 VID262655:VIG262656 VRZ262655:VSC262656 WBV262655:WBY262656 WLR262655:WLU262656 WVN262655:WVQ262656 H328191:I328192 JB328191:JE328192 SX328191:TA328192 ACT328191:ACW328192 AMP328191:AMS328192 AWL328191:AWO328192 BGH328191:BGK328192 BQD328191:BQG328192 BZZ328191:CAC328192 CJV328191:CJY328192 CTR328191:CTU328192 DDN328191:DDQ328192 DNJ328191:DNM328192 DXF328191:DXI328192 EHB328191:EHE328192 EQX328191:ERA328192 FAT328191:FAW328192 FKP328191:FKS328192 FUL328191:FUO328192 GEH328191:GEK328192 GOD328191:GOG328192 GXZ328191:GYC328192 HHV328191:HHY328192 HRR328191:HRU328192 IBN328191:IBQ328192 ILJ328191:ILM328192 IVF328191:IVI328192 JFB328191:JFE328192 JOX328191:JPA328192 JYT328191:JYW328192 KIP328191:KIS328192 KSL328191:KSO328192 LCH328191:LCK328192 LMD328191:LMG328192 LVZ328191:LWC328192 MFV328191:MFY328192 MPR328191:MPU328192 MZN328191:MZQ328192 NJJ328191:NJM328192 NTF328191:NTI328192 ODB328191:ODE328192 OMX328191:ONA328192 OWT328191:OWW328192 PGP328191:PGS328192 PQL328191:PQO328192 QAH328191:QAK328192 QKD328191:QKG328192 QTZ328191:QUC328192 RDV328191:RDY328192 RNR328191:RNU328192 RXN328191:RXQ328192 SHJ328191:SHM328192 SRF328191:SRI328192 TBB328191:TBE328192 TKX328191:TLA328192 TUT328191:TUW328192 UEP328191:UES328192 UOL328191:UOO328192 UYH328191:UYK328192 VID328191:VIG328192 VRZ328191:VSC328192 WBV328191:WBY328192 WLR328191:WLU328192 WVN328191:WVQ328192 H393727:I393728 JB393727:JE393728 SX393727:TA393728 ACT393727:ACW393728 AMP393727:AMS393728 AWL393727:AWO393728 BGH393727:BGK393728 BQD393727:BQG393728 BZZ393727:CAC393728 CJV393727:CJY393728 CTR393727:CTU393728 DDN393727:DDQ393728 DNJ393727:DNM393728 DXF393727:DXI393728 EHB393727:EHE393728 EQX393727:ERA393728 FAT393727:FAW393728 FKP393727:FKS393728 FUL393727:FUO393728 GEH393727:GEK393728 GOD393727:GOG393728 GXZ393727:GYC393728 HHV393727:HHY393728 HRR393727:HRU393728 IBN393727:IBQ393728 ILJ393727:ILM393728 IVF393727:IVI393728 JFB393727:JFE393728 JOX393727:JPA393728 JYT393727:JYW393728 KIP393727:KIS393728 KSL393727:KSO393728 LCH393727:LCK393728 LMD393727:LMG393728 LVZ393727:LWC393728 MFV393727:MFY393728 MPR393727:MPU393728 MZN393727:MZQ393728 NJJ393727:NJM393728 NTF393727:NTI393728 ODB393727:ODE393728 OMX393727:ONA393728 OWT393727:OWW393728 PGP393727:PGS393728 PQL393727:PQO393728 QAH393727:QAK393728 QKD393727:QKG393728 QTZ393727:QUC393728 RDV393727:RDY393728 RNR393727:RNU393728 RXN393727:RXQ393728 SHJ393727:SHM393728 SRF393727:SRI393728 TBB393727:TBE393728 TKX393727:TLA393728 TUT393727:TUW393728 UEP393727:UES393728 UOL393727:UOO393728 UYH393727:UYK393728 VID393727:VIG393728 VRZ393727:VSC393728 WBV393727:WBY393728 WLR393727:WLU393728 WVN393727:WVQ393728 H459263:I459264 JB459263:JE459264 SX459263:TA459264 ACT459263:ACW459264 AMP459263:AMS459264 AWL459263:AWO459264 BGH459263:BGK459264 BQD459263:BQG459264 BZZ459263:CAC459264 CJV459263:CJY459264 CTR459263:CTU459264 DDN459263:DDQ459264 DNJ459263:DNM459264 DXF459263:DXI459264 EHB459263:EHE459264 EQX459263:ERA459264 FAT459263:FAW459264 FKP459263:FKS459264 FUL459263:FUO459264 GEH459263:GEK459264 GOD459263:GOG459264 GXZ459263:GYC459264 HHV459263:HHY459264 HRR459263:HRU459264 IBN459263:IBQ459264 ILJ459263:ILM459264 IVF459263:IVI459264 JFB459263:JFE459264 JOX459263:JPA459264 JYT459263:JYW459264 KIP459263:KIS459264 KSL459263:KSO459264 LCH459263:LCK459264 LMD459263:LMG459264 LVZ459263:LWC459264 MFV459263:MFY459264 MPR459263:MPU459264 MZN459263:MZQ459264 NJJ459263:NJM459264 NTF459263:NTI459264 ODB459263:ODE459264 OMX459263:ONA459264 OWT459263:OWW459264 PGP459263:PGS459264 PQL459263:PQO459264 QAH459263:QAK459264 QKD459263:QKG459264 QTZ459263:QUC459264 RDV459263:RDY459264 RNR459263:RNU459264 RXN459263:RXQ459264 SHJ459263:SHM459264 SRF459263:SRI459264 TBB459263:TBE459264 TKX459263:TLA459264 TUT459263:TUW459264 UEP459263:UES459264 UOL459263:UOO459264 UYH459263:UYK459264 VID459263:VIG459264 VRZ459263:VSC459264 WBV459263:WBY459264 WLR459263:WLU459264 WVN459263:WVQ459264 H524799:I524800 JB524799:JE524800 SX524799:TA524800 ACT524799:ACW524800 AMP524799:AMS524800 AWL524799:AWO524800 BGH524799:BGK524800 BQD524799:BQG524800 BZZ524799:CAC524800 CJV524799:CJY524800 CTR524799:CTU524800 DDN524799:DDQ524800 DNJ524799:DNM524800 DXF524799:DXI524800 EHB524799:EHE524800 EQX524799:ERA524800 FAT524799:FAW524800 FKP524799:FKS524800 FUL524799:FUO524800 GEH524799:GEK524800 GOD524799:GOG524800 GXZ524799:GYC524800 HHV524799:HHY524800 HRR524799:HRU524800 IBN524799:IBQ524800 ILJ524799:ILM524800 IVF524799:IVI524800 JFB524799:JFE524800 JOX524799:JPA524800 JYT524799:JYW524800 KIP524799:KIS524800 KSL524799:KSO524800 LCH524799:LCK524800 LMD524799:LMG524800 LVZ524799:LWC524800 MFV524799:MFY524800 MPR524799:MPU524800 MZN524799:MZQ524800 NJJ524799:NJM524800 NTF524799:NTI524800 ODB524799:ODE524800 OMX524799:ONA524800 OWT524799:OWW524800 PGP524799:PGS524800 PQL524799:PQO524800 QAH524799:QAK524800 QKD524799:QKG524800 QTZ524799:QUC524800 RDV524799:RDY524800 RNR524799:RNU524800 RXN524799:RXQ524800 SHJ524799:SHM524800 SRF524799:SRI524800 TBB524799:TBE524800 TKX524799:TLA524800 TUT524799:TUW524800 UEP524799:UES524800 UOL524799:UOO524800 UYH524799:UYK524800 VID524799:VIG524800 VRZ524799:VSC524800 WBV524799:WBY524800 WLR524799:WLU524800 WVN524799:WVQ524800 H590335:I590336 JB590335:JE590336 SX590335:TA590336 ACT590335:ACW590336 AMP590335:AMS590336 AWL590335:AWO590336 BGH590335:BGK590336 BQD590335:BQG590336 BZZ590335:CAC590336 CJV590335:CJY590336 CTR590335:CTU590336 DDN590335:DDQ590336 DNJ590335:DNM590336 DXF590335:DXI590336 EHB590335:EHE590336 EQX590335:ERA590336 FAT590335:FAW590336 FKP590335:FKS590336 FUL590335:FUO590336 GEH590335:GEK590336 GOD590335:GOG590336 GXZ590335:GYC590336 HHV590335:HHY590336 HRR590335:HRU590336 IBN590335:IBQ590336 ILJ590335:ILM590336 IVF590335:IVI590336 JFB590335:JFE590336 JOX590335:JPA590336 JYT590335:JYW590336 KIP590335:KIS590336 KSL590335:KSO590336 LCH590335:LCK590336 LMD590335:LMG590336 LVZ590335:LWC590336 MFV590335:MFY590336 MPR590335:MPU590336 MZN590335:MZQ590336 NJJ590335:NJM590336 NTF590335:NTI590336 ODB590335:ODE590336 OMX590335:ONA590336 OWT590335:OWW590336 PGP590335:PGS590336 PQL590335:PQO590336 QAH590335:QAK590336 QKD590335:QKG590336 QTZ590335:QUC590336 RDV590335:RDY590336 RNR590335:RNU590336 RXN590335:RXQ590336 SHJ590335:SHM590336 SRF590335:SRI590336 TBB590335:TBE590336 TKX590335:TLA590336 TUT590335:TUW590336 UEP590335:UES590336 UOL590335:UOO590336 UYH590335:UYK590336 VID590335:VIG590336 VRZ590335:VSC590336 WBV590335:WBY590336 WLR590335:WLU590336 WVN590335:WVQ590336 H655871:I655872 JB655871:JE655872 SX655871:TA655872 ACT655871:ACW655872 AMP655871:AMS655872 AWL655871:AWO655872 BGH655871:BGK655872 BQD655871:BQG655872 BZZ655871:CAC655872 CJV655871:CJY655872 CTR655871:CTU655872 DDN655871:DDQ655872 DNJ655871:DNM655872 DXF655871:DXI655872 EHB655871:EHE655872 EQX655871:ERA655872 FAT655871:FAW655872 FKP655871:FKS655872 FUL655871:FUO655872 GEH655871:GEK655872 GOD655871:GOG655872 GXZ655871:GYC655872 HHV655871:HHY655872 HRR655871:HRU655872 IBN655871:IBQ655872 ILJ655871:ILM655872 IVF655871:IVI655872 JFB655871:JFE655872 JOX655871:JPA655872 JYT655871:JYW655872 KIP655871:KIS655872 KSL655871:KSO655872 LCH655871:LCK655872 LMD655871:LMG655872 LVZ655871:LWC655872 MFV655871:MFY655872 MPR655871:MPU655872 MZN655871:MZQ655872 NJJ655871:NJM655872 NTF655871:NTI655872 ODB655871:ODE655872 OMX655871:ONA655872 OWT655871:OWW655872 PGP655871:PGS655872 PQL655871:PQO655872 QAH655871:QAK655872 QKD655871:QKG655872 QTZ655871:QUC655872 RDV655871:RDY655872 RNR655871:RNU655872 RXN655871:RXQ655872 SHJ655871:SHM655872 SRF655871:SRI655872 TBB655871:TBE655872 TKX655871:TLA655872 TUT655871:TUW655872 UEP655871:UES655872 UOL655871:UOO655872 UYH655871:UYK655872 VID655871:VIG655872 VRZ655871:VSC655872 WBV655871:WBY655872 WLR655871:WLU655872 WVN655871:WVQ655872 H721407:I721408 JB721407:JE721408 SX721407:TA721408 ACT721407:ACW721408 AMP721407:AMS721408 AWL721407:AWO721408 BGH721407:BGK721408 BQD721407:BQG721408 BZZ721407:CAC721408 CJV721407:CJY721408 CTR721407:CTU721408 DDN721407:DDQ721408 DNJ721407:DNM721408 DXF721407:DXI721408 EHB721407:EHE721408 EQX721407:ERA721408 FAT721407:FAW721408 FKP721407:FKS721408 FUL721407:FUO721408 GEH721407:GEK721408 GOD721407:GOG721408 GXZ721407:GYC721408 HHV721407:HHY721408 HRR721407:HRU721408 IBN721407:IBQ721408 ILJ721407:ILM721408 IVF721407:IVI721408 JFB721407:JFE721408 JOX721407:JPA721408 JYT721407:JYW721408 KIP721407:KIS721408 KSL721407:KSO721408 LCH721407:LCK721408 LMD721407:LMG721408 LVZ721407:LWC721408 MFV721407:MFY721408 MPR721407:MPU721408 MZN721407:MZQ721408 NJJ721407:NJM721408 NTF721407:NTI721408 ODB721407:ODE721408 OMX721407:ONA721408 OWT721407:OWW721408 PGP721407:PGS721408 PQL721407:PQO721408 QAH721407:QAK721408 QKD721407:QKG721408 QTZ721407:QUC721408 RDV721407:RDY721408 RNR721407:RNU721408 RXN721407:RXQ721408 SHJ721407:SHM721408 SRF721407:SRI721408 TBB721407:TBE721408 TKX721407:TLA721408 TUT721407:TUW721408 UEP721407:UES721408 UOL721407:UOO721408 UYH721407:UYK721408 VID721407:VIG721408 VRZ721407:VSC721408 WBV721407:WBY721408 WLR721407:WLU721408 WVN721407:WVQ721408 H786943:I786944 JB786943:JE786944 SX786943:TA786944 ACT786943:ACW786944 AMP786943:AMS786944 AWL786943:AWO786944 BGH786943:BGK786944 BQD786943:BQG786944 BZZ786943:CAC786944 CJV786943:CJY786944 CTR786943:CTU786944 DDN786943:DDQ786944 DNJ786943:DNM786944 DXF786943:DXI786944 EHB786943:EHE786944 EQX786943:ERA786944 FAT786943:FAW786944 FKP786943:FKS786944 FUL786943:FUO786944 GEH786943:GEK786944 GOD786943:GOG786944 GXZ786943:GYC786944 HHV786943:HHY786944 HRR786943:HRU786944 IBN786943:IBQ786944 ILJ786943:ILM786944 IVF786943:IVI786944 JFB786943:JFE786944 JOX786943:JPA786944 JYT786943:JYW786944 KIP786943:KIS786944 KSL786943:KSO786944 LCH786943:LCK786944 LMD786943:LMG786944 LVZ786943:LWC786944 MFV786943:MFY786944 MPR786943:MPU786944 MZN786943:MZQ786944 NJJ786943:NJM786944 NTF786943:NTI786944 ODB786943:ODE786944 OMX786943:ONA786944 OWT786943:OWW786944 PGP786943:PGS786944 PQL786943:PQO786944 QAH786943:QAK786944 QKD786943:QKG786944 QTZ786943:QUC786944 RDV786943:RDY786944 RNR786943:RNU786944 RXN786943:RXQ786944 SHJ786943:SHM786944 SRF786943:SRI786944 TBB786943:TBE786944 TKX786943:TLA786944 TUT786943:TUW786944 UEP786943:UES786944 UOL786943:UOO786944 UYH786943:UYK786944 VID786943:VIG786944 VRZ786943:VSC786944 WBV786943:WBY786944 WLR786943:WLU786944 WVN786943:WVQ786944 H852479:I852480 JB852479:JE852480 SX852479:TA852480 ACT852479:ACW852480 AMP852479:AMS852480 AWL852479:AWO852480 BGH852479:BGK852480 BQD852479:BQG852480 BZZ852479:CAC852480 CJV852479:CJY852480 CTR852479:CTU852480 DDN852479:DDQ852480 DNJ852479:DNM852480 DXF852479:DXI852480 EHB852479:EHE852480 EQX852479:ERA852480 FAT852479:FAW852480 FKP852479:FKS852480 FUL852479:FUO852480 GEH852479:GEK852480 GOD852479:GOG852480 GXZ852479:GYC852480 HHV852479:HHY852480 HRR852479:HRU852480 IBN852479:IBQ852480 ILJ852479:ILM852480 IVF852479:IVI852480 JFB852479:JFE852480 JOX852479:JPA852480 JYT852479:JYW852480 KIP852479:KIS852480 KSL852479:KSO852480 LCH852479:LCK852480 LMD852479:LMG852480 LVZ852479:LWC852480 MFV852479:MFY852480 MPR852479:MPU852480 MZN852479:MZQ852480 NJJ852479:NJM852480 NTF852479:NTI852480 ODB852479:ODE852480 OMX852479:ONA852480 OWT852479:OWW852480 PGP852479:PGS852480 PQL852479:PQO852480 QAH852479:QAK852480 QKD852479:QKG852480 QTZ852479:QUC852480 RDV852479:RDY852480 RNR852479:RNU852480 RXN852479:RXQ852480 SHJ852479:SHM852480 SRF852479:SRI852480 TBB852479:TBE852480 TKX852479:TLA852480 TUT852479:TUW852480 UEP852479:UES852480 UOL852479:UOO852480 UYH852479:UYK852480 VID852479:VIG852480 VRZ852479:VSC852480 WBV852479:WBY852480 WLR852479:WLU852480 WVN852479:WVQ852480 H918015:I918016 JB918015:JE918016 SX918015:TA918016 ACT918015:ACW918016 AMP918015:AMS918016 AWL918015:AWO918016 BGH918015:BGK918016 BQD918015:BQG918016 BZZ918015:CAC918016 CJV918015:CJY918016 CTR918015:CTU918016 DDN918015:DDQ918016 DNJ918015:DNM918016 DXF918015:DXI918016 EHB918015:EHE918016 EQX918015:ERA918016 FAT918015:FAW918016 FKP918015:FKS918016 FUL918015:FUO918016 GEH918015:GEK918016 GOD918015:GOG918016 GXZ918015:GYC918016 HHV918015:HHY918016 HRR918015:HRU918016 IBN918015:IBQ918016 ILJ918015:ILM918016 IVF918015:IVI918016 JFB918015:JFE918016 JOX918015:JPA918016 JYT918015:JYW918016 KIP918015:KIS918016 KSL918015:KSO918016 LCH918015:LCK918016 LMD918015:LMG918016 LVZ918015:LWC918016 MFV918015:MFY918016 MPR918015:MPU918016 MZN918015:MZQ918016 NJJ918015:NJM918016 NTF918015:NTI918016 ODB918015:ODE918016 OMX918015:ONA918016 OWT918015:OWW918016 PGP918015:PGS918016 PQL918015:PQO918016 QAH918015:QAK918016 QKD918015:QKG918016 QTZ918015:QUC918016 RDV918015:RDY918016 RNR918015:RNU918016 RXN918015:RXQ918016 SHJ918015:SHM918016 SRF918015:SRI918016 TBB918015:TBE918016 TKX918015:TLA918016 TUT918015:TUW918016 UEP918015:UES918016 UOL918015:UOO918016 UYH918015:UYK918016 VID918015:VIG918016 VRZ918015:VSC918016 WBV918015:WBY918016 WLR918015:WLU918016 WVN918015:WVQ918016 H983551:I983552 JB983551:JE983552 SX983551:TA983552 ACT983551:ACW983552 AMP983551:AMS983552 AWL983551:AWO983552 BGH983551:BGK983552 BQD983551:BQG983552 BZZ983551:CAC983552 CJV983551:CJY983552 CTR983551:CTU983552 DDN983551:DDQ983552 DNJ983551:DNM983552 DXF983551:DXI983552 EHB983551:EHE983552 EQX983551:ERA983552 FAT983551:FAW983552 FKP983551:FKS983552 FUL983551:FUO983552 GEH983551:GEK983552 GOD983551:GOG983552 GXZ983551:GYC983552 HHV983551:HHY983552 HRR983551:HRU983552 IBN983551:IBQ983552 ILJ983551:ILM983552 IVF983551:IVI983552 JFB983551:JFE983552 JOX983551:JPA983552 JYT983551:JYW983552 KIP983551:KIS983552 KSL983551:KSO983552 LCH983551:LCK983552 LMD983551:LMG983552 LVZ983551:LWC983552 MFV983551:MFY983552 MPR983551:MPU983552 MZN983551:MZQ983552 NJJ983551:NJM983552 NTF983551:NTI983552 ODB983551:ODE983552 OMX983551:ONA983552 OWT983551:OWW983552 PGP983551:PGS983552 PQL983551:PQO983552 QAH983551:QAK983552 QKD983551:QKG983552 QTZ983551:QUC983552 RDV983551:RDY983552 RNR983551:RNU983552 RXN983551:RXQ983552 SHJ983551:SHM983552 SRF983551:SRI983552 TBB983551:TBE983552 TKX983551:TLA983552 TUT983551:TUW983552 UEP983551:UES983552 UOL983551:UOO983552 UYH983551:UYK983552 VID983551:VIG983552 VRZ983551:VSC983552 WBV983551:WBY983552 WLR983551:WLU983552 WVN983551:WVQ983552 H66017:I66018 JB66017:JB66018 SX66017:SX66018 ACT66017:ACT66018 AMP66017:AMP66018 AWL66017:AWL66018 BGH66017:BGH66018 BQD66017:BQD66018 BZZ66017:BZZ66018 CJV66017:CJV66018 CTR66017:CTR66018 DDN66017:DDN66018 DNJ66017:DNJ66018 DXF66017:DXF66018 EHB66017:EHB66018 EQX66017:EQX66018 FAT66017:FAT66018 FKP66017:FKP66018 FUL66017:FUL66018 GEH66017:GEH66018 GOD66017:GOD66018 GXZ66017:GXZ66018 HHV66017:HHV66018 HRR66017:HRR66018 IBN66017:IBN66018 ILJ66017:ILJ66018 IVF66017:IVF66018 JFB66017:JFB66018 JOX66017:JOX66018 JYT66017:JYT66018 KIP66017:KIP66018 KSL66017:KSL66018 LCH66017:LCH66018 LMD66017:LMD66018 LVZ66017:LVZ66018 MFV66017:MFV66018 MPR66017:MPR66018 MZN66017:MZN66018 NJJ66017:NJJ66018 NTF66017:NTF66018 ODB66017:ODB66018 OMX66017:OMX66018 OWT66017:OWT66018 PGP66017:PGP66018 PQL66017:PQL66018 QAH66017:QAH66018 QKD66017:QKD66018 QTZ66017:QTZ66018 RDV66017:RDV66018 RNR66017:RNR66018 RXN66017:RXN66018 SHJ66017:SHJ66018 SRF66017:SRF66018 TBB66017:TBB66018 TKX66017:TKX66018 TUT66017:TUT66018 UEP66017:UEP66018 UOL66017:UOL66018 UYH66017:UYH66018 VID66017:VID66018 VRZ66017:VRZ66018 WBV66017:WBV66018 WLR66017:WLR66018 WVN66017:WVN66018 H131553:I131554 JB131553:JB131554 SX131553:SX131554 ACT131553:ACT131554 AMP131553:AMP131554 AWL131553:AWL131554 BGH131553:BGH131554 BQD131553:BQD131554 BZZ131553:BZZ131554 CJV131553:CJV131554 CTR131553:CTR131554 DDN131553:DDN131554 DNJ131553:DNJ131554 DXF131553:DXF131554 EHB131553:EHB131554 EQX131553:EQX131554 FAT131553:FAT131554 FKP131553:FKP131554 FUL131553:FUL131554 GEH131553:GEH131554 GOD131553:GOD131554 GXZ131553:GXZ131554 HHV131553:HHV131554 HRR131553:HRR131554 IBN131553:IBN131554 ILJ131553:ILJ131554 IVF131553:IVF131554 JFB131553:JFB131554 JOX131553:JOX131554 JYT131553:JYT131554 KIP131553:KIP131554 KSL131553:KSL131554 LCH131553:LCH131554 LMD131553:LMD131554 LVZ131553:LVZ131554 MFV131553:MFV131554 MPR131553:MPR131554 MZN131553:MZN131554 NJJ131553:NJJ131554 NTF131553:NTF131554 ODB131553:ODB131554 OMX131553:OMX131554 OWT131553:OWT131554 PGP131553:PGP131554 PQL131553:PQL131554 QAH131553:QAH131554 QKD131553:QKD131554 QTZ131553:QTZ131554 RDV131553:RDV131554 RNR131553:RNR131554 RXN131553:RXN131554 SHJ131553:SHJ131554 SRF131553:SRF131554 TBB131553:TBB131554 TKX131553:TKX131554 TUT131553:TUT131554 UEP131553:UEP131554 UOL131553:UOL131554 UYH131553:UYH131554 VID131553:VID131554 VRZ131553:VRZ131554 WBV131553:WBV131554 WLR131553:WLR131554 WVN131553:WVN131554 H197089:I197090 JB197089:JB197090 SX197089:SX197090 ACT197089:ACT197090 AMP197089:AMP197090 AWL197089:AWL197090 BGH197089:BGH197090 BQD197089:BQD197090 BZZ197089:BZZ197090 CJV197089:CJV197090 CTR197089:CTR197090 DDN197089:DDN197090 DNJ197089:DNJ197090 DXF197089:DXF197090 EHB197089:EHB197090 EQX197089:EQX197090 FAT197089:FAT197090 FKP197089:FKP197090 FUL197089:FUL197090 GEH197089:GEH197090 GOD197089:GOD197090 GXZ197089:GXZ197090 HHV197089:HHV197090 HRR197089:HRR197090 IBN197089:IBN197090 ILJ197089:ILJ197090 IVF197089:IVF197090 JFB197089:JFB197090 JOX197089:JOX197090 JYT197089:JYT197090 KIP197089:KIP197090 KSL197089:KSL197090 LCH197089:LCH197090 LMD197089:LMD197090 LVZ197089:LVZ197090 MFV197089:MFV197090 MPR197089:MPR197090 MZN197089:MZN197090 NJJ197089:NJJ197090 NTF197089:NTF197090 ODB197089:ODB197090 OMX197089:OMX197090 OWT197089:OWT197090 PGP197089:PGP197090 PQL197089:PQL197090 QAH197089:QAH197090 QKD197089:QKD197090 QTZ197089:QTZ197090 RDV197089:RDV197090 RNR197089:RNR197090 RXN197089:RXN197090 SHJ197089:SHJ197090 SRF197089:SRF197090 TBB197089:TBB197090 TKX197089:TKX197090 TUT197089:TUT197090 UEP197089:UEP197090 UOL197089:UOL197090 UYH197089:UYH197090 VID197089:VID197090 VRZ197089:VRZ197090 WBV197089:WBV197090 WLR197089:WLR197090 WVN197089:WVN197090 H262625:I262626 JB262625:JB262626 SX262625:SX262626 ACT262625:ACT262626 AMP262625:AMP262626 AWL262625:AWL262626 BGH262625:BGH262626 BQD262625:BQD262626 BZZ262625:BZZ262626 CJV262625:CJV262626 CTR262625:CTR262626 DDN262625:DDN262626 DNJ262625:DNJ262626 DXF262625:DXF262626 EHB262625:EHB262626 EQX262625:EQX262626 FAT262625:FAT262626 FKP262625:FKP262626 FUL262625:FUL262626 GEH262625:GEH262626 GOD262625:GOD262626 GXZ262625:GXZ262626 HHV262625:HHV262626 HRR262625:HRR262626 IBN262625:IBN262626 ILJ262625:ILJ262626 IVF262625:IVF262626 JFB262625:JFB262626 JOX262625:JOX262626 JYT262625:JYT262626 KIP262625:KIP262626 KSL262625:KSL262626 LCH262625:LCH262626 LMD262625:LMD262626 LVZ262625:LVZ262626 MFV262625:MFV262626 MPR262625:MPR262626 MZN262625:MZN262626 NJJ262625:NJJ262626 NTF262625:NTF262626 ODB262625:ODB262626 OMX262625:OMX262626 OWT262625:OWT262626 PGP262625:PGP262626 PQL262625:PQL262626 QAH262625:QAH262626 QKD262625:QKD262626 QTZ262625:QTZ262626 RDV262625:RDV262626 RNR262625:RNR262626 RXN262625:RXN262626 SHJ262625:SHJ262626 SRF262625:SRF262626 TBB262625:TBB262626 TKX262625:TKX262626 TUT262625:TUT262626 UEP262625:UEP262626 UOL262625:UOL262626 UYH262625:UYH262626 VID262625:VID262626 VRZ262625:VRZ262626 WBV262625:WBV262626 WLR262625:WLR262626 WVN262625:WVN262626 H328161:I328162 JB328161:JB328162 SX328161:SX328162 ACT328161:ACT328162 AMP328161:AMP328162 AWL328161:AWL328162 BGH328161:BGH328162 BQD328161:BQD328162 BZZ328161:BZZ328162 CJV328161:CJV328162 CTR328161:CTR328162 DDN328161:DDN328162 DNJ328161:DNJ328162 DXF328161:DXF328162 EHB328161:EHB328162 EQX328161:EQX328162 FAT328161:FAT328162 FKP328161:FKP328162 FUL328161:FUL328162 GEH328161:GEH328162 GOD328161:GOD328162 GXZ328161:GXZ328162 HHV328161:HHV328162 HRR328161:HRR328162 IBN328161:IBN328162 ILJ328161:ILJ328162 IVF328161:IVF328162 JFB328161:JFB328162 JOX328161:JOX328162 JYT328161:JYT328162 KIP328161:KIP328162 KSL328161:KSL328162 LCH328161:LCH328162 LMD328161:LMD328162 LVZ328161:LVZ328162 MFV328161:MFV328162 MPR328161:MPR328162 MZN328161:MZN328162 NJJ328161:NJJ328162 NTF328161:NTF328162 ODB328161:ODB328162 OMX328161:OMX328162 OWT328161:OWT328162 PGP328161:PGP328162 PQL328161:PQL328162 QAH328161:QAH328162 QKD328161:QKD328162 QTZ328161:QTZ328162 RDV328161:RDV328162 RNR328161:RNR328162 RXN328161:RXN328162 SHJ328161:SHJ328162 SRF328161:SRF328162 TBB328161:TBB328162 TKX328161:TKX328162 TUT328161:TUT328162 UEP328161:UEP328162 UOL328161:UOL328162 UYH328161:UYH328162 VID328161:VID328162 VRZ328161:VRZ328162 WBV328161:WBV328162 WLR328161:WLR328162 WVN328161:WVN328162 H393697:I393698 JB393697:JB393698 SX393697:SX393698 ACT393697:ACT393698 AMP393697:AMP393698 AWL393697:AWL393698 BGH393697:BGH393698 BQD393697:BQD393698 BZZ393697:BZZ393698 CJV393697:CJV393698 CTR393697:CTR393698 DDN393697:DDN393698 DNJ393697:DNJ393698 DXF393697:DXF393698 EHB393697:EHB393698 EQX393697:EQX393698 FAT393697:FAT393698 FKP393697:FKP393698 FUL393697:FUL393698 GEH393697:GEH393698 GOD393697:GOD393698 GXZ393697:GXZ393698 HHV393697:HHV393698 HRR393697:HRR393698 IBN393697:IBN393698 ILJ393697:ILJ393698 IVF393697:IVF393698 JFB393697:JFB393698 JOX393697:JOX393698 JYT393697:JYT393698 KIP393697:KIP393698 KSL393697:KSL393698 LCH393697:LCH393698 LMD393697:LMD393698 LVZ393697:LVZ393698 MFV393697:MFV393698 MPR393697:MPR393698 MZN393697:MZN393698 NJJ393697:NJJ393698 NTF393697:NTF393698 ODB393697:ODB393698 OMX393697:OMX393698 OWT393697:OWT393698 PGP393697:PGP393698 PQL393697:PQL393698 QAH393697:QAH393698 QKD393697:QKD393698 QTZ393697:QTZ393698 RDV393697:RDV393698 RNR393697:RNR393698 RXN393697:RXN393698 SHJ393697:SHJ393698 SRF393697:SRF393698 TBB393697:TBB393698 TKX393697:TKX393698 TUT393697:TUT393698 UEP393697:UEP393698 UOL393697:UOL393698 UYH393697:UYH393698 VID393697:VID393698 VRZ393697:VRZ393698 WBV393697:WBV393698 WLR393697:WLR393698 WVN393697:WVN393698 H459233:I459234 JB459233:JB459234 SX459233:SX459234 ACT459233:ACT459234 AMP459233:AMP459234 AWL459233:AWL459234 BGH459233:BGH459234 BQD459233:BQD459234 BZZ459233:BZZ459234 CJV459233:CJV459234 CTR459233:CTR459234 DDN459233:DDN459234 DNJ459233:DNJ459234 DXF459233:DXF459234 EHB459233:EHB459234 EQX459233:EQX459234 FAT459233:FAT459234 FKP459233:FKP459234 FUL459233:FUL459234 GEH459233:GEH459234 GOD459233:GOD459234 GXZ459233:GXZ459234 HHV459233:HHV459234 HRR459233:HRR459234 IBN459233:IBN459234 ILJ459233:ILJ459234 IVF459233:IVF459234 JFB459233:JFB459234 JOX459233:JOX459234 JYT459233:JYT459234 KIP459233:KIP459234 KSL459233:KSL459234 LCH459233:LCH459234 LMD459233:LMD459234 LVZ459233:LVZ459234 MFV459233:MFV459234 MPR459233:MPR459234 MZN459233:MZN459234 NJJ459233:NJJ459234 NTF459233:NTF459234 ODB459233:ODB459234 OMX459233:OMX459234 OWT459233:OWT459234 PGP459233:PGP459234 PQL459233:PQL459234 QAH459233:QAH459234 QKD459233:QKD459234 QTZ459233:QTZ459234 RDV459233:RDV459234 RNR459233:RNR459234 RXN459233:RXN459234 SHJ459233:SHJ459234 SRF459233:SRF459234 TBB459233:TBB459234 TKX459233:TKX459234 TUT459233:TUT459234 UEP459233:UEP459234 UOL459233:UOL459234 UYH459233:UYH459234 VID459233:VID459234 VRZ459233:VRZ459234 WBV459233:WBV459234 WLR459233:WLR459234 WVN459233:WVN459234 H524769:I524770 JB524769:JB524770 SX524769:SX524770 ACT524769:ACT524770 AMP524769:AMP524770 AWL524769:AWL524770 BGH524769:BGH524770 BQD524769:BQD524770 BZZ524769:BZZ524770 CJV524769:CJV524770 CTR524769:CTR524770 DDN524769:DDN524770 DNJ524769:DNJ524770 DXF524769:DXF524770 EHB524769:EHB524770 EQX524769:EQX524770 FAT524769:FAT524770 FKP524769:FKP524770 FUL524769:FUL524770 GEH524769:GEH524770 GOD524769:GOD524770 GXZ524769:GXZ524770 HHV524769:HHV524770 HRR524769:HRR524770 IBN524769:IBN524770 ILJ524769:ILJ524770 IVF524769:IVF524770 JFB524769:JFB524770 JOX524769:JOX524770 JYT524769:JYT524770 KIP524769:KIP524770 KSL524769:KSL524770 LCH524769:LCH524770 LMD524769:LMD524770 LVZ524769:LVZ524770 MFV524769:MFV524770 MPR524769:MPR524770 MZN524769:MZN524770 NJJ524769:NJJ524770 NTF524769:NTF524770 ODB524769:ODB524770 OMX524769:OMX524770 OWT524769:OWT524770 PGP524769:PGP524770 PQL524769:PQL524770 QAH524769:QAH524770 QKD524769:QKD524770 QTZ524769:QTZ524770 RDV524769:RDV524770 RNR524769:RNR524770 RXN524769:RXN524770 SHJ524769:SHJ524770 SRF524769:SRF524770 TBB524769:TBB524770 TKX524769:TKX524770 TUT524769:TUT524770 UEP524769:UEP524770 UOL524769:UOL524770 UYH524769:UYH524770 VID524769:VID524770 VRZ524769:VRZ524770 WBV524769:WBV524770 WLR524769:WLR524770 WVN524769:WVN524770 H590305:I590306 JB590305:JB590306 SX590305:SX590306 ACT590305:ACT590306 AMP590305:AMP590306 AWL590305:AWL590306 BGH590305:BGH590306 BQD590305:BQD590306 BZZ590305:BZZ590306 CJV590305:CJV590306 CTR590305:CTR590306 DDN590305:DDN590306 DNJ590305:DNJ590306 DXF590305:DXF590306 EHB590305:EHB590306 EQX590305:EQX590306 FAT590305:FAT590306 FKP590305:FKP590306 FUL590305:FUL590306 GEH590305:GEH590306 GOD590305:GOD590306 GXZ590305:GXZ590306 HHV590305:HHV590306 HRR590305:HRR590306 IBN590305:IBN590306 ILJ590305:ILJ590306 IVF590305:IVF590306 JFB590305:JFB590306 JOX590305:JOX590306 JYT590305:JYT590306 KIP590305:KIP590306 KSL590305:KSL590306 LCH590305:LCH590306 LMD590305:LMD590306 LVZ590305:LVZ590306 MFV590305:MFV590306 MPR590305:MPR590306 MZN590305:MZN590306 NJJ590305:NJJ590306 NTF590305:NTF590306 ODB590305:ODB590306 OMX590305:OMX590306 OWT590305:OWT590306 PGP590305:PGP590306 PQL590305:PQL590306 QAH590305:QAH590306 QKD590305:QKD590306 QTZ590305:QTZ590306 RDV590305:RDV590306 RNR590305:RNR590306 RXN590305:RXN590306 SHJ590305:SHJ590306 SRF590305:SRF590306 TBB590305:TBB590306 TKX590305:TKX590306 TUT590305:TUT590306 UEP590305:UEP590306 UOL590305:UOL590306 UYH590305:UYH590306 VID590305:VID590306 VRZ590305:VRZ590306 WBV590305:WBV590306 WLR590305:WLR590306 WVN590305:WVN590306 H655841:I655842 JB655841:JB655842 SX655841:SX655842 ACT655841:ACT655842 AMP655841:AMP655842 AWL655841:AWL655842 BGH655841:BGH655842 BQD655841:BQD655842 BZZ655841:BZZ655842 CJV655841:CJV655842 CTR655841:CTR655842 DDN655841:DDN655842 DNJ655841:DNJ655842 DXF655841:DXF655842 EHB655841:EHB655842 EQX655841:EQX655842 FAT655841:FAT655842 FKP655841:FKP655842 FUL655841:FUL655842 GEH655841:GEH655842 GOD655841:GOD655842 GXZ655841:GXZ655842 HHV655841:HHV655842 HRR655841:HRR655842 IBN655841:IBN655842 ILJ655841:ILJ655842 IVF655841:IVF655842 JFB655841:JFB655842 JOX655841:JOX655842 JYT655841:JYT655842 KIP655841:KIP655842 KSL655841:KSL655842 LCH655841:LCH655842 LMD655841:LMD655842 LVZ655841:LVZ655842 MFV655841:MFV655842 MPR655841:MPR655842 MZN655841:MZN655842 NJJ655841:NJJ655842 NTF655841:NTF655842 ODB655841:ODB655842 OMX655841:OMX655842 OWT655841:OWT655842 PGP655841:PGP655842 PQL655841:PQL655842 QAH655841:QAH655842 QKD655841:QKD655842 QTZ655841:QTZ655842 RDV655841:RDV655842 RNR655841:RNR655842 RXN655841:RXN655842 SHJ655841:SHJ655842 SRF655841:SRF655842 TBB655841:TBB655842 TKX655841:TKX655842 TUT655841:TUT655842 UEP655841:UEP655842 UOL655841:UOL655842 UYH655841:UYH655842 VID655841:VID655842 VRZ655841:VRZ655842 WBV655841:WBV655842 WLR655841:WLR655842 WVN655841:WVN655842 H721377:I721378 JB721377:JB721378 SX721377:SX721378 ACT721377:ACT721378 AMP721377:AMP721378 AWL721377:AWL721378 BGH721377:BGH721378 BQD721377:BQD721378 BZZ721377:BZZ721378 CJV721377:CJV721378 CTR721377:CTR721378 DDN721377:DDN721378 DNJ721377:DNJ721378 DXF721377:DXF721378 EHB721377:EHB721378 EQX721377:EQX721378 FAT721377:FAT721378 FKP721377:FKP721378 FUL721377:FUL721378 GEH721377:GEH721378 GOD721377:GOD721378 GXZ721377:GXZ721378 HHV721377:HHV721378 HRR721377:HRR721378 IBN721377:IBN721378 ILJ721377:ILJ721378 IVF721377:IVF721378 JFB721377:JFB721378 JOX721377:JOX721378 JYT721377:JYT721378 KIP721377:KIP721378 KSL721377:KSL721378 LCH721377:LCH721378 LMD721377:LMD721378 LVZ721377:LVZ721378 MFV721377:MFV721378 MPR721377:MPR721378 MZN721377:MZN721378 NJJ721377:NJJ721378 NTF721377:NTF721378 ODB721377:ODB721378 OMX721377:OMX721378 OWT721377:OWT721378 PGP721377:PGP721378 PQL721377:PQL721378 QAH721377:QAH721378 QKD721377:QKD721378 QTZ721377:QTZ721378 RDV721377:RDV721378 RNR721377:RNR721378 RXN721377:RXN721378 SHJ721377:SHJ721378 SRF721377:SRF721378 TBB721377:TBB721378 TKX721377:TKX721378 TUT721377:TUT721378 UEP721377:UEP721378 UOL721377:UOL721378 UYH721377:UYH721378 VID721377:VID721378 VRZ721377:VRZ721378 WBV721377:WBV721378 WLR721377:WLR721378 WVN721377:WVN721378 H786913:I786914 JB786913:JB786914 SX786913:SX786914 ACT786913:ACT786914 AMP786913:AMP786914 AWL786913:AWL786914 BGH786913:BGH786914 BQD786913:BQD786914 BZZ786913:BZZ786914 CJV786913:CJV786914 CTR786913:CTR786914 DDN786913:DDN786914 DNJ786913:DNJ786914 DXF786913:DXF786914 EHB786913:EHB786914 EQX786913:EQX786914 FAT786913:FAT786914 FKP786913:FKP786914 FUL786913:FUL786914 GEH786913:GEH786914 GOD786913:GOD786914 GXZ786913:GXZ786914 HHV786913:HHV786914 HRR786913:HRR786914 IBN786913:IBN786914 ILJ786913:ILJ786914 IVF786913:IVF786914 JFB786913:JFB786914 JOX786913:JOX786914 JYT786913:JYT786914 KIP786913:KIP786914 KSL786913:KSL786914 LCH786913:LCH786914 LMD786913:LMD786914 LVZ786913:LVZ786914 MFV786913:MFV786914 MPR786913:MPR786914 MZN786913:MZN786914 NJJ786913:NJJ786914 NTF786913:NTF786914 ODB786913:ODB786914 OMX786913:OMX786914 OWT786913:OWT786914 PGP786913:PGP786914 PQL786913:PQL786914 QAH786913:QAH786914 QKD786913:QKD786914 QTZ786913:QTZ786914 RDV786913:RDV786914 RNR786913:RNR786914 RXN786913:RXN786914 SHJ786913:SHJ786914 SRF786913:SRF786914 TBB786913:TBB786914 TKX786913:TKX786914 TUT786913:TUT786914 UEP786913:UEP786914 UOL786913:UOL786914 UYH786913:UYH786914 VID786913:VID786914 VRZ786913:VRZ786914 WBV786913:WBV786914 WLR786913:WLR786914 WVN786913:WVN786914 H852449:I852450 JB852449:JB852450 SX852449:SX852450 ACT852449:ACT852450 AMP852449:AMP852450 AWL852449:AWL852450 BGH852449:BGH852450 BQD852449:BQD852450 BZZ852449:BZZ852450 CJV852449:CJV852450 CTR852449:CTR852450 DDN852449:DDN852450 DNJ852449:DNJ852450 DXF852449:DXF852450 EHB852449:EHB852450 EQX852449:EQX852450 FAT852449:FAT852450 FKP852449:FKP852450 FUL852449:FUL852450 GEH852449:GEH852450 GOD852449:GOD852450 GXZ852449:GXZ852450 HHV852449:HHV852450 HRR852449:HRR852450 IBN852449:IBN852450 ILJ852449:ILJ852450 IVF852449:IVF852450 JFB852449:JFB852450 JOX852449:JOX852450 JYT852449:JYT852450 KIP852449:KIP852450 KSL852449:KSL852450 LCH852449:LCH852450 LMD852449:LMD852450 LVZ852449:LVZ852450 MFV852449:MFV852450 MPR852449:MPR852450 MZN852449:MZN852450 NJJ852449:NJJ852450 NTF852449:NTF852450 ODB852449:ODB852450 OMX852449:OMX852450 OWT852449:OWT852450 PGP852449:PGP852450 PQL852449:PQL852450 QAH852449:QAH852450 QKD852449:QKD852450 QTZ852449:QTZ852450 RDV852449:RDV852450 RNR852449:RNR852450 RXN852449:RXN852450 SHJ852449:SHJ852450 SRF852449:SRF852450 TBB852449:TBB852450 TKX852449:TKX852450 TUT852449:TUT852450 UEP852449:UEP852450 UOL852449:UOL852450 UYH852449:UYH852450 VID852449:VID852450 VRZ852449:VRZ852450 WBV852449:WBV852450 WLR852449:WLR852450 WVN852449:WVN852450 H917985:I917986 JB917985:JB917986 SX917985:SX917986 ACT917985:ACT917986 AMP917985:AMP917986 AWL917985:AWL917986 BGH917985:BGH917986 BQD917985:BQD917986 BZZ917985:BZZ917986 CJV917985:CJV917986 CTR917985:CTR917986 DDN917985:DDN917986 DNJ917985:DNJ917986 DXF917985:DXF917986 EHB917985:EHB917986 EQX917985:EQX917986 FAT917985:FAT917986 FKP917985:FKP917986 FUL917985:FUL917986 GEH917985:GEH917986 GOD917985:GOD917986 GXZ917985:GXZ917986 HHV917985:HHV917986 HRR917985:HRR917986 IBN917985:IBN917986 ILJ917985:ILJ917986 IVF917985:IVF917986 JFB917985:JFB917986 JOX917985:JOX917986 JYT917985:JYT917986 KIP917985:KIP917986 KSL917985:KSL917986 LCH917985:LCH917986 LMD917985:LMD917986 LVZ917985:LVZ917986 MFV917985:MFV917986 MPR917985:MPR917986 MZN917985:MZN917986 NJJ917985:NJJ917986 NTF917985:NTF917986 ODB917985:ODB917986 OMX917985:OMX917986 OWT917985:OWT917986 PGP917985:PGP917986 PQL917985:PQL917986 QAH917985:QAH917986 QKD917985:QKD917986 QTZ917985:QTZ917986 RDV917985:RDV917986 RNR917985:RNR917986 RXN917985:RXN917986 SHJ917985:SHJ917986 SRF917985:SRF917986 TBB917985:TBB917986 TKX917985:TKX917986 TUT917985:TUT917986 UEP917985:UEP917986 UOL917985:UOL917986 UYH917985:UYH917986 VID917985:VID917986 VRZ917985:VRZ917986 WBV917985:WBV917986 WLR917985:WLR917986 WVN917985:WVN917986 H983521:I983522 JB983521:JB983522 SX983521:SX983522 ACT983521:ACT983522 AMP983521:AMP983522 AWL983521:AWL983522 BGH983521:BGH983522 BQD983521:BQD983522 BZZ983521:BZZ983522 CJV983521:CJV983522 CTR983521:CTR983522 DDN983521:DDN983522 DNJ983521:DNJ983522 DXF983521:DXF983522 EHB983521:EHB983522 EQX983521:EQX983522 FAT983521:FAT983522 FKP983521:FKP983522 FUL983521:FUL983522 GEH983521:GEH983522 GOD983521:GOD983522 GXZ983521:GXZ983522 HHV983521:HHV983522 HRR983521:HRR983522 IBN983521:IBN983522 ILJ983521:ILJ983522 IVF983521:IVF983522 JFB983521:JFB983522 JOX983521:JOX983522 JYT983521:JYT983522 KIP983521:KIP983522 KSL983521:KSL983522 LCH983521:LCH983522 LMD983521:LMD983522 LVZ983521:LVZ983522 MFV983521:MFV983522 MPR983521:MPR983522 MZN983521:MZN983522 NJJ983521:NJJ983522 NTF983521:NTF983522 ODB983521:ODB983522 OMX983521:OMX983522 OWT983521:OWT983522 PGP983521:PGP983522 PQL983521:PQL983522 QAH983521:QAH983522 QKD983521:QKD983522 QTZ983521:QTZ983522 RDV983521:RDV983522 RNR983521:RNR983522 RXN983521:RXN983522 SHJ983521:SHJ983522 SRF983521:SRF983522 TBB983521:TBB983522 TKX983521:TKX983522 TUT983521:TUT983522 UEP983521:UEP983522 UOL983521:UOL983522 UYH983521:UYH983522 VID983521:VID983522 VRZ983521:VRZ983522 WBV983521:WBV983522 WLR983521:WLR983522 WVN983521:WVN983522 JE66013 TA66013 ACW66013 AMS66013 AWO66013 BGK66013 BQG66013 CAC66013 CJY66013 CTU66013 DDQ66013 DNM66013 DXI66013 EHE66013 ERA66013 FAW66013 FKS66013 FUO66013 GEK66013 GOG66013 GYC66013 HHY66013 HRU66013 IBQ66013 ILM66013 IVI66013 JFE66013 JPA66013 JYW66013 KIS66013 KSO66013 LCK66013 LMG66013 LWC66013 MFY66013 MPU66013 MZQ66013 NJM66013 NTI66013 ODE66013 ONA66013 OWW66013 PGS66013 PQO66013 QAK66013 QKG66013 QUC66013 RDY66013 RNU66013 RXQ66013 SHM66013 SRI66013 TBE66013 TLA66013 TUW66013 UES66013 UOO66013 UYK66013 VIG66013 VSC66013 WBY66013 WLU66013 WVQ66013 JE131549 TA131549 ACW131549 AMS131549 AWO131549 BGK131549 BQG131549 CAC131549 CJY131549 CTU131549 DDQ131549 DNM131549 DXI131549 EHE131549 ERA131549 FAW131549 FKS131549 FUO131549 GEK131549 GOG131549 GYC131549 HHY131549 HRU131549 IBQ131549 ILM131549 IVI131549 JFE131549 JPA131549 JYW131549 KIS131549 KSO131549 LCK131549 LMG131549 LWC131549 MFY131549 MPU131549 MZQ131549 NJM131549 NTI131549 ODE131549 ONA131549 OWW131549 PGS131549 PQO131549 QAK131549 QKG131549 QUC131549 RDY131549 RNU131549 RXQ131549 SHM131549 SRI131549 TBE131549 TLA131549 TUW131549 UES131549 UOO131549 UYK131549 VIG131549 VSC131549 WBY131549 WLU131549 WVQ131549 JE197085 TA197085 ACW197085 AMS197085 AWO197085 BGK197085 BQG197085 CAC197085 CJY197085 CTU197085 DDQ197085 DNM197085 DXI197085 EHE197085 ERA197085 FAW197085 FKS197085 FUO197085 GEK197085 GOG197085 GYC197085 HHY197085 HRU197085 IBQ197085 ILM197085 IVI197085 JFE197085 JPA197085 JYW197085 KIS197085 KSO197085 LCK197085 LMG197085 LWC197085 MFY197085 MPU197085 MZQ197085 NJM197085 NTI197085 ODE197085 ONA197085 OWW197085 PGS197085 PQO197085 QAK197085 QKG197085 QUC197085 RDY197085 RNU197085 RXQ197085 SHM197085 SRI197085 TBE197085 TLA197085 TUW197085 UES197085 UOO197085 UYK197085 VIG197085 VSC197085 WBY197085 WLU197085 WVQ197085 JE262621 TA262621 ACW262621 AMS262621 AWO262621 BGK262621 BQG262621 CAC262621 CJY262621 CTU262621 DDQ262621 DNM262621 DXI262621 EHE262621 ERA262621 FAW262621 FKS262621 FUO262621 GEK262621 GOG262621 GYC262621 HHY262621 HRU262621 IBQ262621 ILM262621 IVI262621 JFE262621 JPA262621 JYW262621 KIS262621 KSO262621 LCK262621 LMG262621 LWC262621 MFY262621 MPU262621 MZQ262621 NJM262621 NTI262621 ODE262621 ONA262621 OWW262621 PGS262621 PQO262621 QAK262621 QKG262621 QUC262621 RDY262621 RNU262621 RXQ262621 SHM262621 SRI262621 TBE262621 TLA262621 TUW262621 UES262621 UOO262621 UYK262621 VIG262621 VSC262621 WBY262621 WLU262621 WVQ262621 JE328157 TA328157 ACW328157 AMS328157 AWO328157 BGK328157 BQG328157 CAC328157 CJY328157 CTU328157 DDQ328157 DNM328157 DXI328157 EHE328157 ERA328157 FAW328157 FKS328157 FUO328157 GEK328157 GOG328157 GYC328157 HHY328157 HRU328157 IBQ328157 ILM328157 IVI328157 JFE328157 JPA328157 JYW328157 KIS328157 KSO328157 LCK328157 LMG328157 LWC328157 MFY328157 MPU328157 MZQ328157 NJM328157 NTI328157 ODE328157 ONA328157 OWW328157 PGS328157 PQO328157 QAK328157 QKG328157 QUC328157 RDY328157 RNU328157 RXQ328157 SHM328157 SRI328157 TBE328157 TLA328157 TUW328157 UES328157 UOO328157 UYK328157 VIG328157 VSC328157 WBY328157 WLU328157 WVQ328157 JE393693 TA393693 ACW393693 AMS393693 AWO393693 BGK393693 BQG393693 CAC393693 CJY393693 CTU393693 DDQ393693 DNM393693 DXI393693 EHE393693 ERA393693 FAW393693 FKS393693 FUO393693 GEK393693 GOG393693 GYC393693 HHY393693 HRU393693 IBQ393693 ILM393693 IVI393693 JFE393693 JPA393693 JYW393693 KIS393693 KSO393693 LCK393693 LMG393693 LWC393693 MFY393693 MPU393693 MZQ393693 NJM393693 NTI393693 ODE393693 ONA393693 OWW393693 PGS393693 PQO393693 QAK393693 QKG393693 QUC393693 RDY393693 RNU393693 RXQ393693 SHM393693 SRI393693 TBE393693 TLA393693 TUW393693 UES393693 UOO393693 UYK393693 VIG393693 VSC393693 WBY393693 WLU393693 WVQ393693 JE459229 TA459229 ACW459229 AMS459229 AWO459229 BGK459229 BQG459229 CAC459229 CJY459229 CTU459229 DDQ459229 DNM459229 DXI459229 EHE459229 ERA459229 FAW459229 FKS459229 FUO459229 GEK459229 GOG459229 GYC459229 HHY459229 HRU459229 IBQ459229 ILM459229 IVI459229 JFE459229 JPA459229 JYW459229 KIS459229 KSO459229 LCK459229 LMG459229 LWC459229 MFY459229 MPU459229 MZQ459229 NJM459229 NTI459229 ODE459229 ONA459229 OWW459229 PGS459229 PQO459229 QAK459229 QKG459229 QUC459229 RDY459229 RNU459229 RXQ459229 SHM459229 SRI459229 TBE459229 TLA459229 TUW459229 UES459229 UOO459229 UYK459229 VIG459229 VSC459229 WBY459229 WLU459229 WVQ459229 JE524765 TA524765 ACW524765 AMS524765 AWO524765 BGK524765 BQG524765 CAC524765 CJY524765 CTU524765 DDQ524765 DNM524765 DXI524765 EHE524765 ERA524765 FAW524765 FKS524765 FUO524765 GEK524765 GOG524765 GYC524765 HHY524765 HRU524765 IBQ524765 ILM524765 IVI524765 JFE524765 JPA524765 JYW524765 KIS524765 KSO524765 LCK524765 LMG524765 LWC524765 MFY524765 MPU524765 MZQ524765 NJM524765 NTI524765 ODE524765 ONA524765 OWW524765 PGS524765 PQO524765 QAK524765 QKG524765 QUC524765 RDY524765 RNU524765 RXQ524765 SHM524765 SRI524765 TBE524765 TLA524765 TUW524765 UES524765 UOO524765 UYK524765 VIG524765 VSC524765 WBY524765 WLU524765 WVQ524765 JE590301 TA590301 ACW590301 AMS590301 AWO590301 BGK590301 BQG590301 CAC590301 CJY590301 CTU590301 DDQ590301 DNM590301 DXI590301 EHE590301 ERA590301 FAW590301 FKS590301 FUO590301 GEK590301 GOG590301 GYC590301 HHY590301 HRU590301 IBQ590301 ILM590301 IVI590301 JFE590301 JPA590301 JYW590301 KIS590301 KSO590301 LCK590301 LMG590301 LWC590301 MFY590301 MPU590301 MZQ590301 NJM590301 NTI590301 ODE590301 ONA590301 OWW590301 PGS590301 PQO590301 QAK590301 QKG590301 QUC590301 RDY590301 RNU590301 RXQ590301 SHM590301 SRI590301 TBE590301 TLA590301 TUW590301 UES590301 UOO590301 UYK590301 VIG590301 VSC590301 WBY590301 WLU590301 WVQ590301 JE655837 TA655837 ACW655837 AMS655837 AWO655837 BGK655837 BQG655837 CAC655837 CJY655837 CTU655837 DDQ655837 DNM655837 DXI655837 EHE655837 ERA655837 FAW655837 FKS655837 FUO655837 GEK655837 GOG655837 GYC655837 HHY655837 HRU655837 IBQ655837 ILM655837 IVI655837 JFE655837 JPA655837 JYW655837 KIS655837 KSO655837 LCK655837 LMG655837 LWC655837 MFY655837 MPU655837 MZQ655837 NJM655837 NTI655837 ODE655837 ONA655837 OWW655837 PGS655837 PQO655837 QAK655837 QKG655837 QUC655837 RDY655837 RNU655837 RXQ655837 SHM655837 SRI655837 TBE655837 TLA655837 TUW655837 UES655837 UOO655837 UYK655837 VIG655837 VSC655837 WBY655837 WLU655837 WVQ655837 JE721373 TA721373 ACW721373 AMS721373 AWO721373 BGK721373 BQG721373 CAC721373 CJY721373 CTU721373 DDQ721373 DNM721373 DXI721373 EHE721373 ERA721373 FAW721373 FKS721373 FUO721373 GEK721373 GOG721373 GYC721373 HHY721373 HRU721373 IBQ721373 ILM721373 IVI721373 JFE721373 JPA721373 JYW721373 KIS721373 KSO721373 LCK721373 LMG721373 LWC721373 MFY721373 MPU721373 MZQ721373 NJM721373 NTI721373 ODE721373 ONA721373 OWW721373 PGS721373 PQO721373 QAK721373 QKG721373 QUC721373 RDY721373 RNU721373 RXQ721373 SHM721373 SRI721373 TBE721373 TLA721373 TUW721373 UES721373 UOO721373 UYK721373 VIG721373 VSC721373 WBY721373 WLU721373 WVQ721373 JE786909 TA786909 ACW786909 AMS786909 AWO786909 BGK786909 BQG786909 CAC786909 CJY786909 CTU786909 DDQ786909 DNM786909 DXI786909 EHE786909 ERA786909 FAW786909 FKS786909 FUO786909 GEK786909 GOG786909 GYC786909 HHY786909 HRU786909 IBQ786909 ILM786909 IVI786909 JFE786909 JPA786909 JYW786909 KIS786909 KSO786909 LCK786909 LMG786909 LWC786909 MFY786909 MPU786909 MZQ786909 NJM786909 NTI786909 ODE786909 ONA786909 OWW786909 PGS786909 PQO786909 QAK786909 QKG786909 QUC786909 RDY786909 RNU786909 RXQ786909 SHM786909 SRI786909 TBE786909 TLA786909 TUW786909 UES786909 UOO786909 UYK786909 VIG786909 VSC786909 WBY786909 WLU786909 WVQ786909 JE852445 TA852445 ACW852445 AMS852445 AWO852445 BGK852445 BQG852445 CAC852445 CJY852445 CTU852445 DDQ852445 DNM852445 DXI852445 EHE852445 ERA852445 FAW852445 FKS852445 FUO852445 GEK852445 GOG852445 GYC852445 HHY852445 HRU852445 IBQ852445 ILM852445 IVI852445 JFE852445 JPA852445 JYW852445 KIS852445 KSO852445 LCK852445 LMG852445 LWC852445 MFY852445 MPU852445 MZQ852445 NJM852445 NTI852445 ODE852445 ONA852445 OWW852445 PGS852445 PQO852445 QAK852445 QKG852445 QUC852445 RDY852445 RNU852445 RXQ852445 SHM852445 SRI852445 TBE852445 TLA852445 TUW852445 UES852445 UOO852445 UYK852445 VIG852445 VSC852445 WBY852445 WLU852445 WVQ852445 JE917981 TA917981 ACW917981 AMS917981 AWO917981 BGK917981 BQG917981 CAC917981 CJY917981 CTU917981 DDQ917981 DNM917981 DXI917981 EHE917981 ERA917981 FAW917981 FKS917981 FUO917981 GEK917981 GOG917981 GYC917981 HHY917981 HRU917981 IBQ917981 ILM917981 IVI917981 JFE917981 JPA917981 JYW917981 KIS917981 KSO917981 LCK917981 LMG917981 LWC917981 MFY917981 MPU917981 MZQ917981 NJM917981 NTI917981 ODE917981 ONA917981 OWW917981 PGS917981 PQO917981 QAK917981 QKG917981 QUC917981 RDY917981 RNU917981 RXQ917981 SHM917981 SRI917981 TBE917981 TLA917981 TUW917981 UES917981 UOO917981 UYK917981 VIG917981 VSC917981 WBY917981 WLU917981 WVQ917981 JE983517 TA983517 ACW983517 AMS983517 AWO983517 BGK983517 BQG983517 CAC983517 CJY983517 CTU983517 DDQ983517 DNM983517 DXI983517 EHE983517 ERA983517 FAW983517 FKS983517 FUO983517 GEK983517 GOG983517 GYC983517 HHY983517 HRU983517 IBQ983517 ILM983517 IVI983517 JFE983517 JPA983517 JYW983517 KIS983517 KSO983517 LCK983517 LMG983517 LWC983517 MFY983517 MPU983517 MZQ983517 NJM983517 NTI983517 ODE983517 ONA983517 OWW983517 PGS983517 PQO983517 QAK983517 QKG983517 QUC983517 RDY983517 RNU983517 RXQ983517 SHM983517 SRI983517 TBE983517 TLA983517 TUW983517 UES983517 UOO983517 UYK983517 VIG983517 VSC983517 WBY983517 WLU983517 WVQ983517 H65833:I65990 JB65833:JB65990 SX65833:SX65990 ACT65833:ACT65990 AMP65833:AMP65990 AWL65833:AWL65990 BGH65833:BGH65990 BQD65833:BQD65990 BZZ65833:BZZ65990 CJV65833:CJV65990 CTR65833:CTR65990 DDN65833:DDN65990 DNJ65833:DNJ65990 DXF65833:DXF65990 EHB65833:EHB65990 EQX65833:EQX65990 FAT65833:FAT65990 FKP65833:FKP65990 FUL65833:FUL65990 GEH65833:GEH65990 GOD65833:GOD65990 GXZ65833:GXZ65990 HHV65833:HHV65990 HRR65833:HRR65990 IBN65833:IBN65990 ILJ65833:ILJ65990 IVF65833:IVF65990 JFB65833:JFB65990 JOX65833:JOX65990 JYT65833:JYT65990 KIP65833:KIP65990 KSL65833:KSL65990 LCH65833:LCH65990 LMD65833:LMD65990 LVZ65833:LVZ65990 MFV65833:MFV65990 MPR65833:MPR65990 MZN65833:MZN65990 NJJ65833:NJJ65990 NTF65833:NTF65990 ODB65833:ODB65990 OMX65833:OMX65990 OWT65833:OWT65990 PGP65833:PGP65990 PQL65833:PQL65990 QAH65833:QAH65990 QKD65833:QKD65990 QTZ65833:QTZ65990 RDV65833:RDV65990 RNR65833:RNR65990 RXN65833:RXN65990 SHJ65833:SHJ65990 SRF65833:SRF65990 TBB65833:TBB65990 TKX65833:TKX65990 TUT65833:TUT65990 UEP65833:UEP65990 UOL65833:UOL65990 UYH65833:UYH65990 VID65833:VID65990 VRZ65833:VRZ65990 WBV65833:WBV65990 WLR65833:WLR65990 WVN65833:WVN65990 H131369:I131526 JB131369:JB131526 SX131369:SX131526 ACT131369:ACT131526 AMP131369:AMP131526 AWL131369:AWL131526 BGH131369:BGH131526 BQD131369:BQD131526 BZZ131369:BZZ131526 CJV131369:CJV131526 CTR131369:CTR131526 DDN131369:DDN131526 DNJ131369:DNJ131526 DXF131369:DXF131526 EHB131369:EHB131526 EQX131369:EQX131526 FAT131369:FAT131526 FKP131369:FKP131526 FUL131369:FUL131526 GEH131369:GEH131526 GOD131369:GOD131526 GXZ131369:GXZ131526 HHV131369:HHV131526 HRR131369:HRR131526 IBN131369:IBN131526 ILJ131369:ILJ131526 IVF131369:IVF131526 JFB131369:JFB131526 JOX131369:JOX131526 JYT131369:JYT131526 KIP131369:KIP131526 KSL131369:KSL131526 LCH131369:LCH131526 LMD131369:LMD131526 LVZ131369:LVZ131526 MFV131369:MFV131526 MPR131369:MPR131526 MZN131369:MZN131526 NJJ131369:NJJ131526 NTF131369:NTF131526 ODB131369:ODB131526 OMX131369:OMX131526 OWT131369:OWT131526 PGP131369:PGP131526 PQL131369:PQL131526 QAH131369:QAH131526 QKD131369:QKD131526 QTZ131369:QTZ131526 RDV131369:RDV131526 RNR131369:RNR131526 RXN131369:RXN131526 SHJ131369:SHJ131526 SRF131369:SRF131526 TBB131369:TBB131526 TKX131369:TKX131526 TUT131369:TUT131526 UEP131369:UEP131526 UOL131369:UOL131526 UYH131369:UYH131526 VID131369:VID131526 VRZ131369:VRZ131526 WBV131369:WBV131526 WLR131369:WLR131526 WVN131369:WVN131526 H196905:I197062 JB196905:JB197062 SX196905:SX197062 ACT196905:ACT197062 AMP196905:AMP197062 AWL196905:AWL197062 BGH196905:BGH197062 BQD196905:BQD197062 BZZ196905:BZZ197062 CJV196905:CJV197062 CTR196905:CTR197062 DDN196905:DDN197062 DNJ196905:DNJ197062 DXF196905:DXF197062 EHB196905:EHB197062 EQX196905:EQX197062 FAT196905:FAT197062 FKP196905:FKP197062 FUL196905:FUL197062 GEH196905:GEH197062 GOD196905:GOD197062 GXZ196905:GXZ197062 HHV196905:HHV197062 HRR196905:HRR197062 IBN196905:IBN197062 ILJ196905:ILJ197062 IVF196905:IVF197062 JFB196905:JFB197062 JOX196905:JOX197062 JYT196905:JYT197062 KIP196905:KIP197062 KSL196905:KSL197062 LCH196905:LCH197062 LMD196905:LMD197062 LVZ196905:LVZ197062 MFV196905:MFV197062 MPR196905:MPR197062 MZN196905:MZN197062 NJJ196905:NJJ197062 NTF196905:NTF197062 ODB196905:ODB197062 OMX196905:OMX197062 OWT196905:OWT197062 PGP196905:PGP197062 PQL196905:PQL197062 QAH196905:QAH197062 QKD196905:QKD197062 QTZ196905:QTZ197062 RDV196905:RDV197062 RNR196905:RNR197062 RXN196905:RXN197062 SHJ196905:SHJ197062 SRF196905:SRF197062 TBB196905:TBB197062 TKX196905:TKX197062 TUT196905:TUT197062 UEP196905:UEP197062 UOL196905:UOL197062 UYH196905:UYH197062 VID196905:VID197062 VRZ196905:VRZ197062 WBV196905:WBV197062 WLR196905:WLR197062 WVN196905:WVN197062 H262441:I262598 JB262441:JB262598 SX262441:SX262598 ACT262441:ACT262598 AMP262441:AMP262598 AWL262441:AWL262598 BGH262441:BGH262598 BQD262441:BQD262598 BZZ262441:BZZ262598 CJV262441:CJV262598 CTR262441:CTR262598 DDN262441:DDN262598 DNJ262441:DNJ262598 DXF262441:DXF262598 EHB262441:EHB262598 EQX262441:EQX262598 FAT262441:FAT262598 FKP262441:FKP262598 FUL262441:FUL262598 GEH262441:GEH262598 GOD262441:GOD262598 GXZ262441:GXZ262598 HHV262441:HHV262598 HRR262441:HRR262598 IBN262441:IBN262598 ILJ262441:ILJ262598 IVF262441:IVF262598 JFB262441:JFB262598 JOX262441:JOX262598 JYT262441:JYT262598 KIP262441:KIP262598 KSL262441:KSL262598 LCH262441:LCH262598 LMD262441:LMD262598 LVZ262441:LVZ262598 MFV262441:MFV262598 MPR262441:MPR262598 MZN262441:MZN262598 NJJ262441:NJJ262598 NTF262441:NTF262598 ODB262441:ODB262598 OMX262441:OMX262598 OWT262441:OWT262598 PGP262441:PGP262598 PQL262441:PQL262598 QAH262441:QAH262598 QKD262441:QKD262598 QTZ262441:QTZ262598 RDV262441:RDV262598 RNR262441:RNR262598 RXN262441:RXN262598 SHJ262441:SHJ262598 SRF262441:SRF262598 TBB262441:TBB262598 TKX262441:TKX262598 TUT262441:TUT262598 UEP262441:UEP262598 UOL262441:UOL262598 UYH262441:UYH262598 VID262441:VID262598 VRZ262441:VRZ262598 WBV262441:WBV262598 WLR262441:WLR262598 WVN262441:WVN262598 H327977:I328134 JB327977:JB328134 SX327977:SX328134 ACT327977:ACT328134 AMP327977:AMP328134 AWL327977:AWL328134 BGH327977:BGH328134 BQD327977:BQD328134 BZZ327977:BZZ328134 CJV327977:CJV328134 CTR327977:CTR328134 DDN327977:DDN328134 DNJ327977:DNJ328134 DXF327977:DXF328134 EHB327977:EHB328134 EQX327977:EQX328134 FAT327977:FAT328134 FKP327977:FKP328134 FUL327977:FUL328134 GEH327977:GEH328134 GOD327977:GOD328134 GXZ327977:GXZ328134 HHV327977:HHV328134 HRR327977:HRR328134 IBN327977:IBN328134 ILJ327977:ILJ328134 IVF327977:IVF328134 JFB327977:JFB328134 JOX327977:JOX328134 JYT327977:JYT328134 KIP327977:KIP328134 KSL327977:KSL328134 LCH327977:LCH328134 LMD327977:LMD328134 LVZ327977:LVZ328134 MFV327977:MFV328134 MPR327977:MPR328134 MZN327977:MZN328134 NJJ327977:NJJ328134 NTF327977:NTF328134 ODB327977:ODB328134 OMX327977:OMX328134 OWT327977:OWT328134 PGP327977:PGP328134 PQL327977:PQL328134 QAH327977:QAH328134 QKD327977:QKD328134 QTZ327977:QTZ328134 RDV327977:RDV328134 RNR327977:RNR328134 RXN327977:RXN328134 SHJ327977:SHJ328134 SRF327977:SRF328134 TBB327977:TBB328134 TKX327977:TKX328134 TUT327977:TUT328134 UEP327977:UEP328134 UOL327977:UOL328134 UYH327977:UYH328134 VID327977:VID328134 VRZ327977:VRZ328134 WBV327977:WBV328134 WLR327977:WLR328134 WVN327977:WVN328134 H393513:I393670 JB393513:JB393670 SX393513:SX393670 ACT393513:ACT393670 AMP393513:AMP393670 AWL393513:AWL393670 BGH393513:BGH393670 BQD393513:BQD393670 BZZ393513:BZZ393670 CJV393513:CJV393670 CTR393513:CTR393670 DDN393513:DDN393670 DNJ393513:DNJ393670 DXF393513:DXF393670 EHB393513:EHB393670 EQX393513:EQX393670 FAT393513:FAT393670 FKP393513:FKP393670 FUL393513:FUL393670 GEH393513:GEH393670 GOD393513:GOD393670 GXZ393513:GXZ393670 HHV393513:HHV393670 HRR393513:HRR393670 IBN393513:IBN393670 ILJ393513:ILJ393670 IVF393513:IVF393670 JFB393513:JFB393670 JOX393513:JOX393670 JYT393513:JYT393670 KIP393513:KIP393670 KSL393513:KSL393670 LCH393513:LCH393670 LMD393513:LMD393670 LVZ393513:LVZ393670 MFV393513:MFV393670 MPR393513:MPR393670 MZN393513:MZN393670 NJJ393513:NJJ393670 NTF393513:NTF393670 ODB393513:ODB393670 OMX393513:OMX393670 OWT393513:OWT393670 PGP393513:PGP393670 PQL393513:PQL393670 QAH393513:QAH393670 QKD393513:QKD393670 QTZ393513:QTZ393670 RDV393513:RDV393670 RNR393513:RNR393670 RXN393513:RXN393670 SHJ393513:SHJ393670 SRF393513:SRF393670 TBB393513:TBB393670 TKX393513:TKX393670 TUT393513:TUT393670 UEP393513:UEP393670 UOL393513:UOL393670 UYH393513:UYH393670 VID393513:VID393670 VRZ393513:VRZ393670 WBV393513:WBV393670 WLR393513:WLR393670 WVN393513:WVN393670 H459049:I459206 JB459049:JB459206 SX459049:SX459206 ACT459049:ACT459206 AMP459049:AMP459206 AWL459049:AWL459206 BGH459049:BGH459206 BQD459049:BQD459206 BZZ459049:BZZ459206 CJV459049:CJV459206 CTR459049:CTR459206 DDN459049:DDN459206 DNJ459049:DNJ459206 DXF459049:DXF459206 EHB459049:EHB459206 EQX459049:EQX459206 FAT459049:FAT459206 FKP459049:FKP459206 FUL459049:FUL459206 GEH459049:GEH459206 GOD459049:GOD459206 GXZ459049:GXZ459206 HHV459049:HHV459206 HRR459049:HRR459206 IBN459049:IBN459206 ILJ459049:ILJ459206 IVF459049:IVF459206 JFB459049:JFB459206 JOX459049:JOX459206 JYT459049:JYT459206 KIP459049:KIP459206 KSL459049:KSL459206 LCH459049:LCH459206 LMD459049:LMD459206 LVZ459049:LVZ459206 MFV459049:MFV459206 MPR459049:MPR459206 MZN459049:MZN459206 NJJ459049:NJJ459206 NTF459049:NTF459206 ODB459049:ODB459206 OMX459049:OMX459206 OWT459049:OWT459206 PGP459049:PGP459206 PQL459049:PQL459206 QAH459049:QAH459206 QKD459049:QKD459206 QTZ459049:QTZ459206 RDV459049:RDV459206 RNR459049:RNR459206 RXN459049:RXN459206 SHJ459049:SHJ459206 SRF459049:SRF459206 TBB459049:TBB459206 TKX459049:TKX459206 TUT459049:TUT459206 UEP459049:UEP459206 UOL459049:UOL459206 UYH459049:UYH459206 VID459049:VID459206 VRZ459049:VRZ459206 WBV459049:WBV459206 WLR459049:WLR459206 WVN459049:WVN459206 H524585:I524742 JB524585:JB524742 SX524585:SX524742 ACT524585:ACT524742 AMP524585:AMP524742 AWL524585:AWL524742 BGH524585:BGH524742 BQD524585:BQD524742 BZZ524585:BZZ524742 CJV524585:CJV524742 CTR524585:CTR524742 DDN524585:DDN524742 DNJ524585:DNJ524742 DXF524585:DXF524742 EHB524585:EHB524742 EQX524585:EQX524742 FAT524585:FAT524742 FKP524585:FKP524742 FUL524585:FUL524742 GEH524585:GEH524742 GOD524585:GOD524742 GXZ524585:GXZ524742 HHV524585:HHV524742 HRR524585:HRR524742 IBN524585:IBN524742 ILJ524585:ILJ524742 IVF524585:IVF524742 JFB524585:JFB524742 JOX524585:JOX524742 JYT524585:JYT524742 KIP524585:KIP524742 KSL524585:KSL524742 LCH524585:LCH524742 LMD524585:LMD524742 LVZ524585:LVZ524742 MFV524585:MFV524742 MPR524585:MPR524742 MZN524585:MZN524742 NJJ524585:NJJ524742 NTF524585:NTF524742 ODB524585:ODB524742 OMX524585:OMX524742 OWT524585:OWT524742 PGP524585:PGP524742 PQL524585:PQL524742 QAH524585:QAH524742 QKD524585:QKD524742 QTZ524585:QTZ524742 RDV524585:RDV524742 RNR524585:RNR524742 RXN524585:RXN524742 SHJ524585:SHJ524742 SRF524585:SRF524742 TBB524585:TBB524742 TKX524585:TKX524742 TUT524585:TUT524742 UEP524585:UEP524742 UOL524585:UOL524742 UYH524585:UYH524742 VID524585:VID524742 VRZ524585:VRZ524742 WBV524585:WBV524742 WLR524585:WLR524742 WVN524585:WVN524742 H590121:I590278 JB590121:JB590278 SX590121:SX590278 ACT590121:ACT590278 AMP590121:AMP590278 AWL590121:AWL590278 BGH590121:BGH590278 BQD590121:BQD590278 BZZ590121:BZZ590278 CJV590121:CJV590278 CTR590121:CTR590278 DDN590121:DDN590278 DNJ590121:DNJ590278 DXF590121:DXF590278 EHB590121:EHB590278 EQX590121:EQX590278 FAT590121:FAT590278 FKP590121:FKP590278 FUL590121:FUL590278 GEH590121:GEH590278 GOD590121:GOD590278 GXZ590121:GXZ590278 HHV590121:HHV590278 HRR590121:HRR590278 IBN590121:IBN590278 ILJ590121:ILJ590278 IVF590121:IVF590278 JFB590121:JFB590278 JOX590121:JOX590278 JYT590121:JYT590278 KIP590121:KIP590278 KSL590121:KSL590278 LCH590121:LCH590278 LMD590121:LMD590278 LVZ590121:LVZ590278 MFV590121:MFV590278 MPR590121:MPR590278 MZN590121:MZN590278 NJJ590121:NJJ590278 NTF590121:NTF590278 ODB590121:ODB590278 OMX590121:OMX590278 OWT590121:OWT590278 PGP590121:PGP590278 PQL590121:PQL590278 QAH590121:QAH590278 QKD590121:QKD590278 QTZ590121:QTZ590278 RDV590121:RDV590278 RNR590121:RNR590278 RXN590121:RXN590278 SHJ590121:SHJ590278 SRF590121:SRF590278 TBB590121:TBB590278 TKX590121:TKX590278 TUT590121:TUT590278 UEP590121:UEP590278 UOL590121:UOL590278 UYH590121:UYH590278 VID590121:VID590278 VRZ590121:VRZ590278 WBV590121:WBV590278 WLR590121:WLR590278 WVN590121:WVN590278 H655657:I655814 JB655657:JB655814 SX655657:SX655814 ACT655657:ACT655814 AMP655657:AMP655814 AWL655657:AWL655814 BGH655657:BGH655814 BQD655657:BQD655814 BZZ655657:BZZ655814 CJV655657:CJV655814 CTR655657:CTR655814 DDN655657:DDN655814 DNJ655657:DNJ655814 DXF655657:DXF655814 EHB655657:EHB655814 EQX655657:EQX655814 FAT655657:FAT655814 FKP655657:FKP655814 FUL655657:FUL655814 GEH655657:GEH655814 GOD655657:GOD655814 GXZ655657:GXZ655814 HHV655657:HHV655814 HRR655657:HRR655814 IBN655657:IBN655814 ILJ655657:ILJ655814 IVF655657:IVF655814 JFB655657:JFB655814 JOX655657:JOX655814 JYT655657:JYT655814 KIP655657:KIP655814 KSL655657:KSL655814 LCH655657:LCH655814 LMD655657:LMD655814 LVZ655657:LVZ655814 MFV655657:MFV655814 MPR655657:MPR655814 MZN655657:MZN655814 NJJ655657:NJJ655814 NTF655657:NTF655814 ODB655657:ODB655814 OMX655657:OMX655814 OWT655657:OWT655814 PGP655657:PGP655814 PQL655657:PQL655814 QAH655657:QAH655814 QKD655657:QKD655814 QTZ655657:QTZ655814 RDV655657:RDV655814 RNR655657:RNR655814 RXN655657:RXN655814 SHJ655657:SHJ655814 SRF655657:SRF655814 TBB655657:TBB655814 TKX655657:TKX655814 TUT655657:TUT655814 UEP655657:UEP655814 UOL655657:UOL655814 UYH655657:UYH655814 VID655657:VID655814 VRZ655657:VRZ655814 WBV655657:WBV655814 WLR655657:WLR655814 WVN655657:WVN655814 H721193:I721350 JB721193:JB721350 SX721193:SX721350 ACT721193:ACT721350 AMP721193:AMP721350 AWL721193:AWL721350 BGH721193:BGH721350 BQD721193:BQD721350 BZZ721193:BZZ721350 CJV721193:CJV721350 CTR721193:CTR721350 DDN721193:DDN721350 DNJ721193:DNJ721350 DXF721193:DXF721350 EHB721193:EHB721350 EQX721193:EQX721350 FAT721193:FAT721350 FKP721193:FKP721350 FUL721193:FUL721350 GEH721193:GEH721350 GOD721193:GOD721350 GXZ721193:GXZ721350 HHV721193:HHV721350 HRR721193:HRR721350 IBN721193:IBN721350 ILJ721193:ILJ721350 IVF721193:IVF721350 JFB721193:JFB721350 JOX721193:JOX721350 JYT721193:JYT721350 KIP721193:KIP721350 KSL721193:KSL721350 LCH721193:LCH721350 LMD721193:LMD721350 LVZ721193:LVZ721350 MFV721193:MFV721350 MPR721193:MPR721350 MZN721193:MZN721350 NJJ721193:NJJ721350 NTF721193:NTF721350 ODB721193:ODB721350 OMX721193:OMX721350 OWT721193:OWT721350 PGP721193:PGP721350 PQL721193:PQL721350 QAH721193:QAH721350 QKD721193:QKD721350 QTZ721193:QTZ721350 RDV721193:RDV721350 RNR721193:RNR721350 RXN721193:RXN721350 SHJ721193:SHJ721350 SRF721193:SRF721350 TBB721193:TBB721350 TKX721193:TKX721350 TUT721193:TUT721350 UEP721193:UEP721350 UOL721193:UOL721350 UYH721193:UYH721350 VID721193:VID721350 VRZ721193:VRZ721350 WBV721193:WBV721350 WLR721193:WLR721350 WVN721193:WVN721350 H786729:I786886 JB786729:JB786886 SX786729:SX786886 ACT786729:ACT786886 AMP786729:AMP786886 AWL786729:AWL786886 BGH786729:BGH786886 BQD786729:BQD786886 BZZ786729:BZZ786886 CJV786729:CJV786886 CTR786729:CTR786886 DDN786729:DDN786886 DNJ786729:DNJ786886 DXF786729:DXF786886 EHB786729:EHB786886 EQX786729:EQX786886 FAT786729:FAT786886 FKP786729:FKP786886 FUL786729:FUL786886 GEH786729:GEH786886 GOD786729:GOD786886 GXZ786729:GXZ786886 HHV786729:HHV786886 HRR786729:HRR786886 IBN786729:IBN786886 ILJ786729:ILJ786886 IVF786729:IVF786886 JFB786729:JFB786886 JOX786729:JOX786886 JYT786729:JYT786886 KIP786729:KIP786886 KSL786729:KSL786886 LCH786729:LCH786886 LMD786729:LMD786886 LVZ786729:LVZ786886 MFV786729:MFV786886 MPR786729:MPR786886 MZN786729:MZN786886 NJJ786729:NJJ786886 NTF786729:NTF786886 ODB786729:ODB786886 OMX786729:OMX786886 OWT786729:OWT786886 PGP786729:PGP786886 PQL786729:PQL786886 QAH786729:QAH786886 QKD786729:QKD786886 QTZ786729:QTZ786886 RDV786729:RDV786886 RNR786729:RNR786886 RXN786729:RXN786886 SHJ786729:SHJ786886 SRF786729:SRF786886 TBB786729:TBB786886 TKX786729:TKX786886 TUT786729:TUT786886 UEP786729:UEP786886 UOL786729:UOL786886 UYH786729:UYH786886 VID786729:VID786886 VRZ786729:VRZ786886 WBV786729:WBV786886 WLR786729:WLR786886 WVN786729:WVN786886 H852265:I852422 JB852265:JB852422 SX852265:SX852422 ACT852265:ACT852422 AMP852265:AMP852422 AWL852265:AWL852422 BGH852265:BGH852422 BQD852265:BQD852422 BZZ852265:BZZ852422 CJV852265:CJV852422 CTR852265:CTR852422 DDN852265:DDN852422 DNJ852265:DNJ852422 DXF852265:DXF852422 EHB852265:EHB852422 EQX852265:EQX852422 FAT852265:FAT852422 FKP852265:FKP852422 FUL852265:FUL852422 GEH852265:GEH852422 GOD852265:GOD852422 GXZ852265:GXZ852422 HHV852265:HHV852422 HRR852265:HRR852422 IBN852265:IBN852422 ILJ852265:ILJ852422 IVF852265:IVF852422 JFB852265:JFB852422 JOX852265:JOX852422 JYT852265:JYT852422 KIP852265:KIP852422 KSL852265:KSL852422 LCH852265:LCH852422 LMD852265:LMD852422 LVZ852265:LVZ852422 MFV852265:MFV852422 MPR852265:MPR852422 MZN852265:MZN852422 NJJ852265:NJJ852422 NTF852265:NTF852422 ODB852265:ODB852422 OMX852265:OMX852422 OWT852265:OWT852422 PGP852265:PGP852422 PQL852265:PQL852422 QAH852265:QAH852422 QKD852265:QKD852422 QTZ852265:QTZ852422 RDV852265:RDV852422 RNR852265:RNR852422 RXN852265:RXN852422 SHJ852265:SHJ852422 SRF852265:SRF852422 TBB852265:TBB852422 TKX852265:TKX852422 TUT852265:TUT852422 UEP852265:UEP852422 UOL852265:UOL852422 UYH852265:UYH852422 VID852265:VID852422 VRZ852265:VRZ852422 WBV852265:WBV852422 WLR852265:WLR852422 WVN852265:WVN852422 H917801:I917958 JB917801:JB917958 SX917801:SX917958 ACT917801:ACT917958 AMP917801:AMP917958 AWL917801:AWL917958 BGH917801:BGH917958 BQD917801:BQD917958 BZZ917801:BZZ917958 CJV917801:CJV917958 CTR917801:CTR917958 DDN917801:DDN917958 DNJ917801:DNJ917958 DXF917801:DXF917958 EHB917801:EHB917958 EQX917801:EQX917958 FAT917801:FAT917958 FKP917801:FKP917958 FUL917801:FUL917958 GEH917801:GEH917958 GOD917801:GOD917958 GXZ917801:GXZ917958 HHV917801:HHV917958 HRR917801:HRR917958 IBN917801:IBN917958 ILJ917801:ILJ917958 IVF917801:IVF917958 JFB917801:JFB917958 JOX917801:JOX917958 JYT917801:JYT917958 KIP917801:KIP917958 KSL917801:KSL917958 LCH917801:LCH917958 LMD917801:LMD917958 LVZ917801:LVZ917958 MFV917801:MFV917958 MPR917801:MPR917958 MZN917801:MZN917958 NJJ917801:NJJ917958 NTF917801:NTF917958 ODB917801:ODB917958 OMX917801:OMX917958 OWT917801:OWT917958 PGP917801:PGP917958 PQL917801:PQL917958 QAH917801:QAH917958 QKD917801:QKD917958 QTZ917801:QTZ917958 RDV917801:RDV917958 RNR917801:RNR917958 RXN917801:RXN917958 SHJ917801:SHJ917958 SRF917801:SRF917958 TBB917801:TBB917958 TKX917801:TKX917958 TUT917801:TUT917958 UEP917801:UEP917958 UOL917801:UOL917958 UYH917801:UYH917958 VID917801:VID917958 VRZ917801:VRZ917958 WBV917801:WBV917958 WLR917801:WLR917958 WVN917801:WVN917958 H983337:I983494 JB983337:JB983494 SX983337:SX983494 ACT983337:ACT983494 AMP983337:AMP983494 AWL983337:AWL983494 BGH983337:BGH983494 BQD983337:BQD983494 BZZ983337:BZZ983494 CJV983337:CJV983494 CTR983337:CTR983494 DDN983337:DDN983494 DNJ983337:DNJ983494 DXF983337:DXF983494 EHB983337:EHB983494 EQX983337:EQX983494 FAT983337:FAT983494 FKP983337:FKP983494 FUL983337:FUL983494 GEH983337:GEH983494 GOD983337:GOD983494 GXZ983337:GXZ983494 HHV983337:HHV983494 HRR983337:HRR983494 IBN983337:IBN983494 ILJ983337:ILJ983494 IVF983337:IVF983494 JFB983337:JFB983494 JOX983337:JOX983494 JYT983337:JYT983494 KIP983337:KIP983494 KSL983337:KSL983494 LCH983337:LCH983494 LMD983337:LMD983494 LVZ983337:LVZ983494 MFV983337:MFV983494 MPR983337:MPR983494 MZN983337:MZN983494 NJJ983337:NJJ983494 NTF983337:NTF983494 ODB983337:ODB983494 OMX983337:OMX983494 OWT983337:OWT983494 PGP983337:PGP983494 PQL983337:PQL983494 QAH983337:QAH983494 QKD983337:QKD983494 QTZ983337:QTZ983494 RDV983337:RDV983494 RNR983337:RNR983494 RXN983337:RXN983494 SHJ983337:SHJ983494 SRF983337:SRF983494 TBB983337:TBB983494 TKX983337:TKX983494 TUT983337:TUT983494 UEP983337:UEP983494 UOL983337:UOL983494 UYH983337:UYH983494 VID983337:VID983494 VRZ983337:VRZ983494 WBV983337:WBV983494 WLR983337:WLR983494 WVN983337:WVN983494 JE65992 TA65992 ACW65992 AMS65992 AWO65992 BGK65992 BQG65992 CAC65992 CJY65992 CTU65992 DDQ65992 DNM65992 DXI65992 EHE65992 ERA65992 FAW65992 FKS65992 FUO65992 GEK65992 GOG65992 GYC65992 HHY65992 HRU65992 IBQ65992 ILM65992 IVI65992 JFE65992 JPA65992 JYW65992 KIS65992 KSO65992 LCK65992 LMG65992 LWC65992 MFY65992 MPU65992 MZQ65992 NJM65992 NTI65992 ODE65992 ONA65992 OWW65992 PGS65992 PQO65992 QAK65992 QKG65992 QUC65992 RDY65992 RNU65992 RXQ65992 SHM65992 SRI65992 TBE65992 TLA65992 TUW65992 UES65992 UOO65992 UYK65992 VIG65992 VSC65992 WBY65992 WLU65992 WVQ65992 JE131528 TA131528 ACW131528 AMS131528 AWO131528 BGK131528 BQG131528 CAC131528 CJY131528 CTU131528 DDQ131528 DNM131528 DXI131528 EHE131528 ERA131528 FAW131528 FKS131528 FUO131528 GEK131528 GOG131528 GYC131528 HHY131528 HRU131528 IBQ131528 ILM131528 IVI131528 JFE131528 JPA131528 JYW131528 KIS131528 KSO131528 LCK131528 LMG131528 LWC131528 MFY131528 MPU131528 MZQ131528 NJM131528 NTI131528 ODE131528 ONA131528 OWW131528 PGS131528 PQO131528 QAK131528 QKG131528 QUC131528 RDY131528 RNU131528 RXQ131528 SHM131528 SRI131528 TBE131528 TLA131528 TUW131528 UES131528 UOO131528 UYK131528 VIG131528 VSC131528 WBY131528 WLU131528 WVQ131528 JE197064 TA197064 ACW197064 AMS197064 AWO197064 BGK197064 BQG197064 CAC197064 CJY197064 CTU197064 DDQ197064 DNM197064 DXI197064 EHE197064 ERA197064 FAW197064 FKS197064 FUO197064 GEK197064 GOG197064 GYC197064 HHY197064 HRU197064 IBQ197064 ILM197064 IVI197064 JFE197064 JPA197064 JYW197064 KIS197064 KSO197064 LCK197064 LMG197064 LWC197064 MFY197064 MPU197064 MZQ197064 NJM197064 NTI197064 ODE197064 ONA197064 OWW197064 PGS197064 PQO197064 QAK197064 QKG197064 QUC197064 RDY197064 RNU197064 RXQ197064 SHM197064 SRI197064 TBE197064 TLA197064 TUW197064 UES197064 UOO197064 UYK197064 VIG197064 VSC197064 WBY197064 WLU197064 WVQ197064 JE262600 TA262600 ACW262600 AMS262600 AWO262600 BGK262600 BQG262600 CAC262600 CJY262600 CTU262600 DDQ262600 DNM262600 DXI262600 EHE262600 ERA262600 FAW262600 FKS262600 FUO262600 GEK262600 GOG262600 GYC262600 HHY262600 HRU262600 IBQ262600 ILM262600 IVI262600 JFE262600 JPA262600 JYW262600 KIS262600 KSO262600 LCK262600 LMG262600 LWC262600 MFY262600 MPU262600 MZQ262600 NJM262600 NTI262600 ODE262600 ONA262600 OWW262600 PGS262600 PQO262600 QAK262600 QKG262600 QUC262600 RDY262600 RNU262600 RXQ262600 SHM262600 SRI262600 TBE262600 TLA262600 TUW262600 UES262600 UOO262600 UYK262600 VIG262600 VSC262600 WBY262600 WLU262600 WVQ262600 JE328136 TA328136 ACW328136 AMS328136 AWO328136 BGK328136 BQG328136 CAC328136 CJY328136 CTU328136 DDQ328136 DNM328136 DXI328136 EHE328136 ERA328136 FAW328136 FKS328136 FUO328136 GEK328136 GOG328136 GYC328136 HHY328136 HRU328136 IBQ328136 ILM328136 IVI328136 JFE328136 JPA328136 JYW328136 KIS328136 KSO328136 LCK328136 LMG328136 LWC328136 MFY328136 MPU328136 MZQ328136 NJM328136 NTI328136 ODE328136 ONA328136 OWW328136 PGS328136 PQO328136 QAK328136 QKG328136 QUC328136 RDY328136 RNU328136 RXQ328136 SHM328136 SRI328136 TBE328136 TLA328136 TUW328136 UES328136 UOO328136 UYK328136 VIG328136 VSC328136 WBY328136 WLU328136 WVQ328136 JE393672 TA393672 ACW393672 AMS393672 AWO393672 BGK393672 BQG393672 CAC393672 CJY393672 CTU393672 DDQ393672 DNM393672 DXI393672 EHE393672 ERA393672 FAW393672 FKS393672 FUO393672 GEK393672 GOG393672 GYC393672 HHY393672 HRU393672 IBQ393672 ILM393672 IVI393672 JFE393672 JPA393672 JYW393672 KIS393672 KSO393672 LCK393672 LMG393672 LWC393672 MFY393672 MPU393672 MZQ393672 NJM393672 NTI393672 ODE393672 ONA393672 OWW393672 PGS393672 PQO393672 QAK393672 QKG393672 QUC393672 RDY393672 RNU393672 RXQ393672 SHM393672 SRI393672 TBE393672 TLA393672 TUW393672 UES393672 UOO393672 UYK393672 VIG393672 VSC393672 WBY393672 WLU393672 WVQ393672 JE459208 TA459208 ACW459208 AMS459208 AWO459208 BGK459208 BQG459208 CAC459208 CJY459208 CTU459208 DDQ459208 DNM459208 DXI459208 EHE459208 ERA459208 FAW459208 FKS459208 FUO459208 GEK459208 GOG459208 GYC459208 HHY459208 HRU459208 IBQ459208 ILM459208 IVI459208 JFE459208 JPA459208 JYW459208 KIS459208 KSO459208 LCK459208 LMG459208 LWC459208 MFY459208 MPU459208 MZQ459208 NJM459208 NTI459208 ODE459208 ONA459208 OWW459208 PGS459208 PQO459208 QAK459208 QKG459208 QUC459208 RDY459208 RNU459208 RXQ459208 SHM459208 SRI459208 TBE459208 TLA459208 TUW459208 UES459208 UOO459208 UYK459208 VIG459208 VSC459208 WBY459208 WLU459208 WVQ459208 JE524744 TA524744 ACW524744 AMS524744 AWO524744 BGK524744 BQG524744 CAC524744 CJY524744 CTU524744 DDQ524744 DNM524744 DXI524744 EHE524744 ERA524744 FAW524744 FKS524744 FUO524744 GEK524744 GOG524744 GYC524744 HHY524744 HRU524744 IBQ524744 ILM524744 IVI524744 JFE524744 JPA524744 JYW524744 KIS524744 KSO524744 LCK524744 LMG524744 LWC524744 MFY524744 MPU524744 MZQ524744 NJM524744 NTI524744 ODE524744 ONA524744 OWW524744 PGS524744 PQO524744 QAK524744 QKG524744 QUC524744 RDY524744 RNU524744 RXQ524744 SHM524744 SRI524744 TBE524744 TLA524744 TUW524744 UES524744 UOO524744 UYK524744 VIG524744 VSC524744 WBY524744 WLU524744 WVQ524744 JE590280 TA590280 ACW590280 AMS590280 AWO590280 BGK590280 BQG590280 CAC590280 CJY590280 CTU590280 DDQ590280 DNM590280 DXI590280 EHE590280 ERA590280 FAW590280 FKS590280 FUO590280 GEK590280 GOG590280 GYC590280 HHY590280 HRU590280 IBQ590280 ILM590280 IVI590280 JFE590280 JPA590280 JYW590280 KIS590280 KSO590280 LCK590280 LMG590280 LWC590280 MFY590280 MPU590280 MZQ590280 NJM590280 NTI590280 ODE590280 ONA590280 OWW590280 PGS590280 PQO590280 QAK590280 QKG590280 QUC590280 RDY590280 RNU590280 RXQ590280 SHM590280 SRI590280 TBE590280 TLA590280 TUW590280 UES590280 UOO590280 UYK590280 VIG590280 VSC590280 WBY590280 WLU590280 WVQ590280 JE655816 TA655816 ACW655816 AMS655816 AWO655816 BGK655816 BQG655816 CAC655816 CJY655816 CTU655816 DDQ655816 DNM655816 DXI655816 EHE655816 ERA655816 FAW655816 FKS655816 FUO655816 GEK655816 GOG655816 GYC655816 HHY655816 HRU655816 IBQ655816 ILM655816 IVI655816 JFE655816 JPA655816 JYW655816 KIS655816 KSO655816 LCK655816 LMG655816 LWC655816 MFY655816 MPU655816 MZQ655816 NJM655816 NTI655816 ODE655816 ONA655816 OWW655816 PGS655816 PQO655816 QAK655816 QKG655816 QUC655816 RDY655816 RNU655816 RXQ655816 SHM655816 SRI655816 TBE655816 TLA655816 TUW655816 UES655816 UOO655816 UYK655816 VIG655816 VSC655816 WBY655816 WLU655816 WVQ655816 JE721352 TA721352 ACW721352 AMS721352 AWO721352 BGK721352 BQG721352 CAC721352 CJY721352 CTU721352 DDQ721352 DNM721352 DXI721352 EHE721352 ERA721352 FAW721352 FKS721352 FUO721352 GEK721352 GOG721352 GYC721352 HHY721352 HRU721352 IBQ721352 ILM721352 IVI721352 JFE721352 JPA721352 JYW721352 KIS721352 KSO721352 LCK721352 LMG721352 LWC721352 MFY721352 MPU721352 MZQ721352 NJM721352 NTI721352 ODE721352 ONA721352 OWW721352 PGS721352 PQO721352 QAK721352 QKG721352 QUC721352 RDY721352 RNU721352 RXQ721352 SHM721352 SRI721352 TBE721352 TLA721352 TUW721352 UES721352 UOO721352 UYK721352 VIG721352 VSC721352 WBY721352 WLU721352 WVQ721352 JE786888 TA786888 ACW786888 AMS786888 AWO786888 BGK786888 BQG786888 CAC786888 CJY786888 CTU786888 DDQ786888 DNM786888 DXI786888 EHE786888 ERA786888 FAW786888 FKS786888 FUO786888 GEK786888 GOG786888 GYC786888 HHY786888 HRU786888 IBQ786888 ILM786888 IVI786888 JFE786888 JPA786888 JYW786888 KIS786888 KSO786888 LCK786888 LMG786888 LWC786888 MFY786888 MPU786888 MZQ786888 NJM786888 NTI786888 ODE786888 ONA786888 OWW786888 PGS786888 PQO786888 QAK786888 QKG786888 QUC786888 RDY786888 RNU786888 RXQ786888 SHM786888 SRI786888 TBE786888 TLA786888 TUW786888 UES786888 UOO786888 UYK786888 VIG786888 VSC786888 WBY786888 WLU786888 WVQ786888 JE852424 TA852424 ACW852424 AMS852424 AWO852424 BGK852424 BQG852424 CAC852424 CJY852424 CTU852424 DDQ852424 DNM852424 DXI852424 EHE852424 ERA852424 FAW852424 FKS852424 FUO852424 GEK852424 GOG852424 GYC852424 HHY852424 HRU852424 IBQ852424 ILM852424 IVI852424 JFE852424 JPA852424 JYW852424 KIS852424 KSO852424 LCK852424 LMG852424 LWC852424 MFY852424 MPU852424 MZQ852424 NJM852424 NTI852424 ODE852424 ONA852424 OWW852424 PGS852424 PQO852424 QAK852424 QKG852424 QUC852424 RDY852424 RNU852424 RXQ852424 SHM852424 SRI852424 TBE852424 TLA852424 TUW852424 UES852424 UOO852424 UYK852424 VIG852424 VSC852424 WBY852424 WLU852424 WVQ852424 JE917960 TA917960 ACW917960 AMS917960 AWO917960 BGK917960 BQG917960 CAC917960 CJY917960 CTU917960 DDQ917960 DNM917960 DXI917960 EHE917960 ERA917960 FAW917960 FKS917960 FUO917960 GEK917960 GOG917960 GYC917960 HHY917960 HRU917960 IBQ917960 ILM917960 IVI917960 JFE917960 JPA917960 JYW917960 KIS917960 KSO917960 LCK917960 LMG917960 LWC917960 MFY917960 MPU917960 MZQ917960 NJM917960 NTI917960 ODE917960 ONA917960 OWW917960 PGS917960 PQO917960 QAK917960 QKG917960 QUC917960 RDY917960 RNU917960 RXQ917960 SHM917960 SRI917960 TBE917960 TLA917960 TUW917960 UES917960 UOO917960 UYK917960 VIG917960 VSC917960 WBY917960 WLU917960 WVQ917960 JE983496 TA983496 ACW983496 AMS983496 AWO983496 BGK983496 BQG983496 CAC983496 CJY983496 CTU983496 DDQ983496 DNM983496 DXI983496 EHE983496 ERA983496 FAW983496 FKS983496 FUO983496 GEK983496 GOG983496 GYC983496 HHY983496 HRU983496 IBQ983496 ILM983496 IVI983496 JFE983496 JPA983496 JYW983496 KIS983496 KSO983496 LCK983496 LMG983496 LWC983496 MFY983496 MPU983496 MZQ983496 NJM983496 NTI983496 ODE983496 ONA983496 OWW983496 PGS983496 PQO983496 QAK983496 QKG983496 QUC983496 RDY983496 RNU983496 RXQ983496 SHM983496 SRI983496 TBE983496 TLA983496 TUW983496 UES983496 UOO983496 UYK983496 VIG983496 VSC983496 WBY983496 WLU983496 WVQ983496 JC65833:JD65909 SY65833:SZ65909 ACU65833:ACV65909 AMQ65833:AMR65909 AWM65833:AWN65909 BGI65833:BGJ65909 BQE65833:BQF65909 CAA65833:CAB65909 CJW65833:CJX65909 CTS65833:CTT65909 DDO65833:DDP65909 DNK65833:DNL65909 DXG65833:DXH65909 EHC65833:EHD65909 EQY65833:EQZ65909 FAU65833:FAV65909 FKQ65833:FKR65909 FUM65833:FUN65909 GEI65833:GEJ65909 GOE65833:GOF65909 GYA65833:GYB65909 HHW65833:HHX65909 HRS65833:HRT65909 IBO65833:IBP65909 ILK65833:ILL65909 IVG65833:IVH65909 JFC65833:JFD65909 JOY65833:JOZ65909 JYU65833:JYV65909 KIQ65833:KIR65909 KSM65833:KSN65909 LCI65833:LCJ65909 LME65833:LMF65909 LWA65833:LWB65909 MFW65833:MFX65909 MPS65833:MPT65909 MZO65833:MZP65909 NJK65833:NJL65909 NTG65833:NTH65909 ODC65833:ODD65909 OMY65833:OMZ65909 OWU65833:OWV65909 PGQ65833:PGR65909 PQM65833:PQN65909 QAI65833:QAJ65909 QKE65833:QKF65909 QUA65833:QUB65909 RDW65833:RDX65909 RNS65833:RNT65909 RXO65833:RXP65909 SHK65833:SHL65909 SRG65833:SRH65909 TBC65833:TBD65909 TKY65833:TKZ65909 TUU65833:TUV65909 UEQ65833:UER65909 UOM65833:UON65909 UYI65833:UYJ65909 VIE65833:VIF65909 VSA65833:VSB65909 WBW65833:WBX65909 WLS65833:WLT65909 WVO65833:WVP65909 JC131369:JD131445 SY131369:SZ131445 ACU131369:ACV131445 AMQ131369:AMR131445 AWM131369:AWN131445 BGI131369:BGJ131445 BQE131369:BQF131445 CAA131369:CAB131445 CJW131369:CJX131445 CTS131369:CTT131445 DDO131369:DDP131445 DNK131369:DNL131445 DXG131369:DXH131445 EHC131369:EHD131445 EQY131369:EQZ131445 FAU131369:FAV131445 FKQ131369:FKR131445 FUM131369:FUN131445 GEI131369:GEJ131445 GOE131369:GOF131445 GYA131369:GYB131445 HHW131369:HHX131445 HRS131369:HRT131445 IBO131369:IBP131445 ILK131369:ILL131445 IVG131369:IVH131445 JFC131369:JFD131445 JOY131369:JOZ131445 JYU131369:JYV131445 KIQ131369:KIR131445 KSM131369:KSN131445 LCI131369:LCJ131445 LME131369:LMF131445 LWA131369:LWB131445 MFW131369:MFX131445 MPS131369:MPT131445 MZO131369:MZP131445 NJK131369:NJL131445 NTG131369:NTH131445 ODC131369:ODD131445 OMY131369:OMZ131445 OWU131369:OWV131445 PGQ131369:PGR131445 PQM131369:PQN131445 QAI131369:QAJ131445 QKE131369:QKF131445 QUA131369:QUB131445 RDW131369:RDX131445 RNS131369:RNT131445 RXO131369:RXP131445 SHK131369:SHL131445 SRG131369:SRH131445 TBC131369:TBD131445 TKY131369:TKZ131445 TUU131369:TUV131445 UEQ131369:UER131445 UOM131369:UON131445 UYI131369:UYJ131445 VIE131369:VIF131445 VSA131369:VSB131445 WBW131369:WBX131445 WLS131369:WLT131445 WVO131369:WVP131445 JC196905:JD196981 SY196905:SZ196981 ACU196905:ACV196981 AMQ196905:AMR196981 AWM196905:AWN196981 BGI196905:BGJ196981 BQE196905:BQF196981 CAA196905:CAB196981 CJW196905:CJX196981 CTS196905:CTT196981 DDO196905:DDP196981 DNK196905:DNL196981 DXG196905:DXH196981 EHC196905:EHD196981 EQY196905:EQZ196981 FAU196905:FAV196981 FKQ196905:FKR196981 FUM196905:FUN196981 GEI196905:GEJ196981 GOE196905:GOF196981 GYA196905:GYB196981 HHW196905:HHX196981 HRS196905:HRT196981 IBO196905:IBP196981 ILK196905:ILL196981 IVG196905:IVH196981 JFC196905:JFD196981 JOY196905:JOZ196981 JYU196905:JYV196981 KIQ196905:KIR196981 KSM196905:KSN196981 LCI196905:LCJ196981 LME196905:LMF196981 LWA196905:LWB196981 MFW196905:MFX196981 MPS196905:MPT196981 MZO196905:MZP196981 NJK196905:NJL196981 NTG196905:NTH196981 ODC196905:ODD196981 OMY196905:OMZ196981 OWU196905:OWV196981 PGQ196905:PGR196981 PQM196905:PQN196981 QAI196905:QAJ196981 QKE196905:QKF196981 QUA196905:QUB196981 RDW196905:RDX196981 RNS196905:RNT196981 RXO196905:RXP196981 SHK196905:SHL196981 SRG196905:SRH196981 TBC196905:TBD196981 TKY196905:TKZ196981 TUU196905:TUV196981 UEQ196905:UER196981 UOM196905:UON196981 UYI196905:UYJ196981 VIE196905:VIF196981 VSA196905:VSB196981 WBW196905:WBX196981 WLS196905:WLT196981 WVO196905:WVP196981 JC262441:JD262517 SY262441:SZ262517 ACU262441:ACV262517 AMQ262441:AMR262517 AWM262441:AWN262517 BGI262441:BGJ262517 BQE262441:BQF262517 CAA262441:CAB262517 CJW262441:CJX262517 CTS262441:CTT262517 DDO262441:DDP262517 DNK262441:DNL262517 DXG262441:DXH262517 EHC262441:EHD262517 EQY262441:EQZ262517 FAU262441:FAV262517 FKQ262441:FKR262517 FUM262441:FUN262517 GEI262441:GEJ262517 GOE262441:GOF262517 GYA262441:GYB262517 HHW262441:HHX262517 HRS262441:HRT262517 IBO262441:IBP262517 ILK262441:ILL262517 IVG262441:IVH262517 JFC262441:JFD262517 JOY262441:JOZ262517 JYU262441:JYV262517 KIQ262441:KIR262517 KSM262441:KSN262517 LCI262441:LCJ262517 LME262441:LMF262517 LWA262441:LWB262517 MFW262441:MFX262517 MPS262441:MPT262517 MZO262441:MZP262517 NJK262441:NJL262517 NTG262441:NTH262517 ODC262441:ODD262517 OMY262441:OMZ262517 OWU262441:OWV262517 PGQ262441:PGR262517 PQM262441:PQN262517 QAI262441:QAJ262517 QKE262441:QKF262517 QUA262441:QUB262517 RDW262441:RDX262517 RNS262441:RNT262517 RXO262441:RXP262517 SHK262441:SHL262517 SRG262441:SRH262517 TBC262441:TBD262517 TKY262441:TKZ262517 TUU262441:TUV262517 UEQ262441:UER262517 UOM262441:UON262517 UYI262441:UYJ262517 VIE262441:VIF262517 VSA262441:VSB262517 WBW262441:WBX262517 WLS262441:WLT262517 WVO262441:WVP262517 JC327977:JD328053 SY327977:SZ328053 ACU327977:ACV328053 AMQ327977:AMR328053 AWM327977:AWN328053 BGI327977:BGJ328053 BQE327977:BQF328053 CAA327977:CAB328053 CJW327977:CJX328053 CTS327977:CTT328053 DDO327977:DDP328053 DNK327977:DNL328053 DXG327977:DXH328053 EHC327977:EHD328053 EQY327977:EQZ328053 FAU327977:FAV328053 FKQ327977:FKR328053 FUM327977:FUN328053 GEI327977:GEJ328053 GOE327977:GOF328053 GYA327977:GYB328053 HHW327977:HHX328053 HRS327977:HRT328053 IBO327977:IBP328053 ILK327977:ILL328053 IVG327977:IVH328053 JFC327977:JFD328053 JOY327977:JOZ328053 JYU327977:JYV328053 KIQ327977:KIR328053 KSM327977:KSN328053 LCI327977:LCJ328053 LME327977:LMF328053 LWA327977:LWB328053 MFW327977:MFX328053 MPS327977:MPT328053 MZO327977:MZP328053 NJK327977:NJL328053 NTG327977:NTH328053 ODC327977:ODD328053 OMY327977:OMZ328053 OWU327977:OWV328053 PGQ327977:PGR328053 PQM327977:PQN328053 QAI327977:QAJ328053 QKE327977:QKF328053 QUA327977:QUB328053 RDW327977:RDX328053 RNS327977:RNT328053 RXO327977:RXP328053 SHK327977:SHL328053 SRG327977:SRH328053 TBC327977:TBD328053 TKY327977:TKZ328053 TUU327977:TUV328053 UEQ327977:UER328053 UOM327977:UON328053 UYI327977:UYJ328053 VIE327977:VIF328053 VSA327977:VSB328053 WBW327977:WBX328053 WLS327977:WLT328053 WVO327977:WVP328053 JC393513:JD393589 SY393513:SZ393589 ACU393513:ACV393589 AMQ393513:AMR393589 AWM393513:AWN393589 BGI393513:BGJ393589 BQE393513:BQF393589 CAA393513:CAB393589 CJW393513:CJX393589 CTS393513:CTT393589 DDO393513:DDP393589 DNK393513:DNL393589 DXG393513:DXH393589 EHC393513:EHD393589 EQY393513:EQZ393589 FAU393513:FAV393589 FKQ393513:FKR393589 FUM393513:FUN393589 GEI393513:GEJ393589 GOE393513:GOF393589 GYA393513:GYB393589 HHW393513:HHX393589 HRS393513:HRT393589 IBO393513:IBP393589 ILK393513:ILL393589 IVG393513:IVH393589 JFC393513:JFD393589 JOY393513:JOZ393589 JYU393513:JYV393589 KIQ393513:KIR393589 KSM393513:KSN393589 LCI393513:LCJ393589 LME393513:LMF393589 LWA393513:LWB393589 MFW393513:MFX393589 MPS393513:MPT393589 MZO393513:MZP393589 NJK393513:NJL393589 NTG393513:NTH393589 ODC393513:ODD393589 OMY393513:OMZ393589 OWU393513:OWV393589 PGQ393513:PGR393589 PQM393513:PQN393589 QAI393513:QAJ393589 QKE393513:QKF393589 QUA393513:QUB393589 RDW393513:RDX393589 RNS393513:RNT393589 RXO393513:RXP393589 SHK393513:SHL393589 SRG393513:SRH393589 TBC393513:TBD393589 TKY393513:TKZ393589 TUU393513:TUV393589 UEQ393513:UER393589 UOM393513:UON393589 UYI393513:UYJ393589 VIE393513:VIF393589 VSA393513:VSB393589 WBW393513:WBX393589 WLS393513:WLT393589 WVO393513:WVP393589 JC459049:JD459125 SY459049:SZ459125 ACU459049:ACV459125 AMQ459049:AMR459125 AWM459049:AWN459125 BGI459049:BGJ459125 BQE459049:BQF459125 CAA459049:CAB459125 CJW459049:CJX459125 CTS459049:CTT459125 DDO459049:DDP459125 DNK459049:DNL459125 DXG459049:DXH459125 EHC459049:EHD459125 EQY459049:EQZ459125 FAU459049:FAV459125 FKQ459049:FKR459125 FUM459049:FUN459125 GEI459049:GEJ459125 GOE459049:GOF459125 GYA459049:GYB459125 HHW459049:HHX459125 HRS459049:HRT459125 IBO459049:IBP459125 ILK459049:ILL459125 IVG459049:IVH459125 JFC459049:JFD459125 JOY459049:JOZ459125 JYU459049:JYV459125 KIQ459049:KIR459125 KSM459049:KSN459125 LCI459049:LCJ459125 LME459049:LMF459125 LWA459049:LWB459125 MFW459049:MFX459125 MPS459049:MPT459125 MZO459049:MZP459125 NJK459049:NJL459125 NTG459049:NTH459125 ODC459049:ODD459125 OMY459049:OMZ459125 OWU459049:OWV459125 PGQ459049:PGR459125 PQM459049:PQN459125 QAI459049:QAJ459125 QKE459049:QKF459125 QUA459049:QUB459125 RDW459049:RDX459125 RNS459049:RNT459125 RXO459049:RXP459125 SHK459049:SHL459125 SRG459049:SRH459125 TBC459049:TBD459125 TKY459049:TKZ459125 TUU459049:TUV459125 UEQ459049:UER459125 UOM459049:UON459125 UYI459049:UYJ459125 VIE459049:VIF459125 VSA459049:VSB459125 WBW459049:WBX459125 WLS459049:WLT459125 WVO459049:WVP459125 JC524585:JD524661 SY524585:SZ524661 ACU524585:ACV524661 AMQ524585:AMR524661 AWM524585:AWN524661 BGI524585:BGJ524661 BQE524585:BQF524661 CAA524585:CAB524661 CJW524585:CJX524661 CTS524585:CTT524661 DDO524585:DDP524661 DNK524585:DNL524661 DXG524585:DXH524661 EHC524585:EHD524661 EQY524585:EQZ524661 FAU524585:FAV524661 FKQ524585:FKR524661 FUM524585:FUN524661 GEI524585:GEJ524661 GOE524585:GOF524661 GYA524585:GYB524661 HHW524585:HHX524661 HRS524585:HRT524661 IBO524585:IBP524661 ILK524585:ILL524661 IVG524585:IVH524661 JFC524585:JFD524661 JOY524585:JOZ524661 JYU524585:JYV524661 KIQ524585:KIR524661 KSM524585:KSN524661 LCI524585:LCJ524661 LME524585:LMF524661 LWA524585:LWB524661 MFW524585:MFX524661 MPS524585:MPT524661 MZO524585:MZP524661 NJK524585:NJL524661 NTG524585:NTH524661 ODC524585:ODD524661 OMY524585:OMZ524661 OWU524585:OWV524661 PGQ524585:PGR524661 PQM524585:PQN524661 QAI524585:QAJ524661 QKE524585:QKF524661 QUA524585:QUB524661 RDW524585:RDX524661 RNS524585:RNT524661 RXO524585:RXP524661 SHK524585:SHL524661 SRG524585:SRH524661 TBC524585:TBD524661 TKY524585:TKZ524661 TUU524585:TUV524661 UEQ524585:UER524661 UOM524585:UON524661 UYI524585:UYJ524661 VIE524585:VIF524661 VSA524585:VSB524661 WBW524585:WBX524661 WLS524585:WLT524661 WVO524585:WVP524661 JC590121:JD590197 SY590121:SZ590197 ACU590121:ACV590197 AMQ590121:AMR590197 AWM590121:AWN590197 BGI590121:BGJ590197 BQE590121:BQF590197 CAA590121:CAB590197 CJW590121:CJX590197 CTS590121:CTT590197 DDO590121:DDP590197 DNK590121:DNL590197 DXG590121:DXH590197 EHC590121:EHD590197 EQY590121:EQZ590197 FAU590121:FAV590197 FKQ590121:FKR590197 FUM590121:FUN590197 GEI590121:GEJ590197 GOE590121:GOF590197 GYA590121:GYB590197 HHW590121:HHX590197 HRS590121:HRT590197 IBO590121:IBP590197 ILK590121:ILL590197 IVG590121:IVH590197 JFC590121:JFD590197 JOY590121:JOZ590197 JYU590121:JYV590197 KIQ590121:KIR590197 KSM590121:KSN590197 LCI590121:LCJ590197 LME590121:LMF590197 LWA590121:LWB590197 MFW590121:MFX590197 MPS590121:MPT590197 MZO590121:MZP590197 NJK590121:NJL590197 NTG590121:NTH590197 ODC590121:ODD590197 OMY590121:OMZ590197 OWU590121:OWV590197 PGQ590121:PGR590197 PQM590121:PQN590197 QAI590121:QAJ590197 QKE590121:QKF590197 QUA590121:QUB590197 RDW590121:RDX590197 RNS590121:RNT590197 RXO590121:RXP590197 SHK590121:SHL590197 SRG590121:SRH590197 TBC590121:TBD590197 TKY590121:TKZ590197 TUU590121:TUV590197 UEQ590121:UER590197 UOM590121:UON590197 UYI590121:UYJ590197 VIE590121:VIF590197 VSA590121:VSB590197 WBW590121:WBX590197 WLS590121:WLT590197 WVO590121:WVP590197 JC655657:JD655733 SY655657:SZ655733 ACU655657:ACV655733 AMQ655657:AMR655733 AWM655657:AWN655733 BGI655657:BGJ655733 BQE655657:BQF655733 CAA655657:CAB655733 CJW655657:CJX655733 CTS655657:CTT655733 DDO655657:DDP655733 DNK655657:DNL655733 DXG655657:DXH655733 EHC655657:EHD655733 EQY655657:EQZ655733 FAU655657:FAV655733 FKQ655657:FKR655733 FUM655657:FUN655733 GEI655657:GEJ655733 GOE655657:GOF655733 GYA655657:GYB655733 HHW655657:HHX655733 HRS655657:HRT655733 IBO655657:IBP655733 ILK655657:ILL655733 IVG655657:IVH655733 JFC655657:JFD655733 JOY655657:JOZ655733 JYU655657:JYV655733 KIQ655657:KIR655733 KSM655657:KSN655733 LCI655657:LCJ655733 LME655657:LMF655733 LWA655657:LWB655733 MFW655657:MFX655733 MPS655657:MPT655733 MZO655657:MZP655733 NJK655657:NJL655733 NTG655657:NTH655733 ODC655657:ODD655733 OMY655657:OMZ655733 OWU655657:OWV655733 PGQ655657:PGR655733 PQM655657:PQN655733 QAI655657:QAJ655733 QKE655657:QKF655733 QUA655657:QUB655733 RDW655657:RDX655733 RNS655657:RNT655733 RXO655657:RXP655733 SHK655657:SHL655733 SRG655657:SRH655733 TBC655657:TBD655733 TKY655657:TKZ655733 TUU655657:TUV655733 UEQ655657:UER655733 UOM655657:UON655733 UYI655657:UYJ655733 VIE655657:VIF655733 VSA655657:VSB655733 WBW655657:WBX655733 WLS655657:WLT655733 WVO655657:WVP655733 JC721193:JD721269 SY721193:SZ721269 ACU721193:ACV721269 AMQ721193:AMR721269 AWM721193:AWN721269 BGI721193:BGJ721269 BQE721193:BQF721269 CAA721193:CAB721269 CJW721193:CJX721269 CTS721193:CTT721269 DDO721193:DDP721269 DNK721193:DNL721269 DXG721193:DXH721269 EHC721193:EHD721269 EQY721193:EQZ721269 FAU721193:FAV721269 FKQ721193:FKR721269 FUM721193:FUN721269 GEI721193:GEJ721269 GOE721193:GOF721269 GYA721193:GYB721269 HHW721193:HHX721269 HRS721193:HRT721269 IBO721193:IBP721269 ILK721193:ILL721269 IVG721193:IVH721269 JFC721193:JFD721269 JOY721193:JOZ721269 JYU721193:JYV721269 KIQ721193:KIR721269 KSM721193:KSN721269 LCI721193:LCJ721269 LME721193:LMF721269 LWA721193:LWB721269 MFW721193:MFX721269 MPS721193:MPT721269 MZO721193:MZP721269 NJK721193:NJL721269 NTG721193:NTH721269 ODC721193:ODD721269 OMY721193:OMZ721269 OWU721193:OWV721269 PGQ721193:PGR721269 PQM721193:PQN721269 QAI721193:QAJ721269 QKE721193:QKF721269 QUA721193:QUB721269 RDW721193:RDX721269 RNS721193:RNT721269 RXO721193:RXP721269 SHK721193:SHL721269 SRG721193:SRH721269 TBC721193:TBD721269 TKY721193:TKZ721269 TUU721193:TUV721269 UEQ721193:UER721269 UOM721193:UON721269 UYI721193:UYJ721269 VIE721193:VIF721269 VSA721193:VSB721269 WBW721193:WBX721269 WLS721193:WLT721269 WVO721193:WVP721269 JC786729:JD786805 SY786729:SZ786805 ACU786729:ACV786805 AMQ786729:AMR786805 AWM786729:AWN786805 BGI786729:BGJ786805 BQE786729:BQF786805 CAA786729:CAB786805 CJW786729:CJX786805 CTS786729:CTT786805 DDO786729:DDP786805 DNK786729:DNL786805 DXG786729:DXH786805 EHC786729:EHD786805 EQY786729:EQZ786805 FAU786729:FAV786805 FKQ786729:FKR786805 FUM786729:FUN786805 GEI786729:GEJ786805 GOE786729:GOF786805 GYA786729:GYB786805 HHW786729:HHX786805 HRS786729:HRT786805 IBO786729:IBP786805 ILK786729:ILL786805 IVG786729:IVH786805 JFC786729:JFD786805 JOY786729:JOZ786805 JYU786729:JYV786805 KIQ786729:KIR786805 KSM786729:KSN786805 LCI786729:LCJ786805 LME786729:LMF786805 LWA786729:LWB786805 MFW786729:MFX786805 MPS786729:MPT786805 MZO786729:MZP786805 NJK786729:NJL786805 NTG786729:NTH786805 ODC786729:ODD786805 OMY786729:OMZ786805 OWU786729:OWV786805 PGQ786729:PGR786805 PQM786729:PQN786805 QAI786729:QAJ786805 QKE786729:QKF786805 QUA786729:QUB786805 RDW786729:RDX786805 RNS786729:RNT786805 RXO786729:RXP786805 SHK786729:SHL786805 SRG786729:SRH786805 TBC786729:TBD786805 TKY786729:TKZ786805 TUU786729:TUV786805 UEQ786729:UER786805 UOM786729:UON786805 UYI786729:UYJ786805 VIE786729:VIF786805 VSA786729:VSB786805 WBW786729:WBX786805 WLS786729:WLT786805 WVO786729:WVP786805 JC852265:JD852341 SY852265:SZ852341 ACU852265:ACV852341 AMQ852265:AMR852341 AWM852265:AWN852341 BGI852265:BGJ852341 BQE852265:BQF852341 CAA852265:CAB852341 CJW852265:CJX852341 CTS852265:CTT852341 DDO852265:DDP852341 DNK852265:DNL852341 DXG852265:DXH852341 EHC852265:EHD852341 EQY852265:EQZ852341 FAU852265:FAV852341 FKQ852265:FKR852341 FUM852265:FUN852341 GEI852265:GEJ852341 GOE852265:GOF852341 GYA852265:GYB852341 HHW852265:HHX852341 HRS852265:HRT852341 IBO852265:IBP852341 ILK852265:ILL852341 IVG852265:IVH852341 JFC852265:JFD852341 JOY852265:JOZ852341 JYU852265:JYV852341 KIQ852265:KIR852341 KSM852265:KSN852341 LCI852265:LCJ852341 LME852265:LMF852341 LWA852265:LWB852341 MFW852265:MFX852341 MPS852265:MPT852341 MZO852265:MZP852341 NJK852265:NJL852341 NTG852265:NTH852341 ODC852265:ODD852341 OMY852265:OMZ852341 OWU852265:OWV852341 PGQ852265:PGR852341 PQM852265:PQN852341 QAI852265:QAJ852341 QKE852265:QKF852341 QUA852265:QUB852341 RDW852265:RDX852341 RNS852265:RNT852341 RXO852265:RXP852341 SHK852265:SHL852341 SRG852265:SRH852341 TBC852265:TBD852341 TKY852265:TKZ852341 TUU852265:TUV852341 UEQ852265:UER852341 UOM852265:UON852341 UYI852265:UYJ852341 VIE852265:VIF852341 VSA852265:VSB852341 WBW852265:WBX852341 WLS852265:WLT852341 WVO852265:WVP852341 JC917801:JD917877 SY917801:SZ917877 ACU917801:ACV917877 AMQ917801:AMR917877 AWM917801:AWN917877 BGI917801:BGJ917877 BQE917801:BQF917877 CAA917801:CAB917877 CJW917801:CJX917877 CTS917801:CTT917877 DDO917801:DDP917877 DNK917801:DNL917877 DXG917801:DXH917877 EHC917801:EHD917877 EQY917801:EQZ917877 FAU917801:FAV917877 FKQ917801:FKR917877 FUM917801:FUN917877 GEI917801:GEJ917877 GOE917801:GOF917877 GYA917801:GYB917877 HHW917801:HHX917877 HRS917801:HRT917877 IBO917801:IBP917877 ILK917801:ILL917877 IVG917801:IVH917877 JFC917801:JFD917877 JOY917801:JOZ917877 JYU917801:JYV917877 KIQ917801:KIR917877 KSM917801:KSN917877 LCI917801:LCJ917877 LME917801:LMF917877 LWA917801:LWB917877 MFW917801:MFX917877 MPS917801:MPT917877 MZO917801:MZP917877 NJK917801:NJL917877 NTG917801:NTH917877 ODC917801:ODD917877 OMY917801:OMZ917877 OWU917801:OWV917877 PGQ917801:PGR917877 PQM917801:PQN917877 QAI917801:QAJ917877 QKE917801:QKF917877 QUA917801:QUB917877 RDW917801:RDX917877 RNS917801:RNT917877 RXO917801:RXP917877 SHK917801:SHL917877 SRG917801:SRH917877 TBC917801:TBD917877 TKY917801:TKZ917877 TUU917801:TUV917877 UEQ917801:UER917877 UOM917801:UON917877 UYI917801:UYJ917877 VIE917801:VIF917877 VSA917801:VSB917877 WBW917801:WBX917877 WLS917801:WLT917877 WVO917801:WVP917877 JC983337:JD983413 SY983337:SZ983413 ACU983337:ACV983413 AMQ983337:AMR983413 AWM983337:AWN983413 BGI983337:BGJ983413 BQE983337:BQF983413 CAA983337:CAB983413 CJW983337:CJX983413 CTS983337:CTT983413 DDO983337:DDP983413 DNK983337:DNL983413 DXG983337:DXH983413 EHC983337:EHD983413 EQY983337:EQZ983413 FAU983337:FAV983413 FKQ983337:FKR983413 FUM983337:FUN983413 GEI983337:GEJ983413 GOE983337:GOF983413 GYA983337:GYB983413 HHW983337:HHX983413 HRS983337:HRT983413 IBO983337:IBP983413 ILK983337:ILL983413 IVG983337:IVH983413 JFC983337:JFD983413 JOY983337:JOZ983413 JYU983337:JYV983413 KIQ983337:KIR983413 KSM983337:KSN983413 LCI983337:LCJ983413 LME983337:LMF983413 LWA983337:LWB983413 MFW983337:MFX983413 MPS983337:MPT983413 MZO983337:MZP983413 NJK983337:NJL983413 NTG983337:NTH983413 ODC983337:ODD983413 OMY983337:OMZ983413 OWU983337:OWV983413 PGQ983337:PGR983413 PQM983337:PQN983413 QAI983337:QAJ983413 QKE983337:QKF983413 QUA983337:QUB983413 RDW983337:RDX983413 RNS983337:RNT983413 RXO983337:RXP983413 SHK983337:SHL983413 SRG983337:SRH983413 TBC983337:TBD983413 TKY983337:TKZ983413 TUU983337:TUV983413 UEQ983337:UER983413 UOM983337:UON983413 UYI983337:UYJ983413 VIE983337:VIF983413 VSA983337:VSB983413 WBW983337:WBX983413 WLS983337:WLT983413 WVO983337:WVP983413 JD65954:JD65990 SZ65954:SZ65990 ACV65954:ACV65990 AMR65954:AMR65990 AWN65954:AWN65990 BGJ65954:BGJ65990 BQF65954:BQF65990 CAB65954:CAB65990 CJX65954:CJX65990 CTT65954:CTT65990 DDP65954:DDP65990 DNL65954:DNL65990 DXH65954:DXH65990 EHD65954:EHD65990 EQZ65954:EQZ65990 FAV65954:FAV65990 FKR65954:FKR65990 FUN65954:FUN65990 GEJ65954:GEJ65990 GOF65954:GOF65990 GYB65954:GYB65990 HHX65954:HHX65990 HRT65954:HRT65990 IBP65954:IBP65990 ILL65954:ILL65990 IVH65954:IVH65990 JFD65954:JFD65990 JOZ65954:JOZ65990 JYV65954:JYV65990 KIR65954:KIR65990 KSN65954:KSN65990 LCJ65954:LCJ65990 LMF65954:LMF65990 LWB65954:LWB65990 MFX65954:MFX65990 MPT65954:MPT65990 MZP65954:MZP65990 NJL65954:NJL65990 NTH65954:NTH65990 ODD65954:ODD65990 OMZ65954:OMZ65990 OWV65954:OWV65990 PGR65954:PGR65990 PQN65954:PQN65990 QAJ65954:QAJ65990 QKF65954:QKF65990 QUB65954:QUB65990 RDX65954:RDX65990 RNT65954:RNT65990 RXP65954:RXP65990 SHL65954:SHL65990 SRH65954:SRH65990 TBD65954:TBD65990 TKZ65954:TKZ65990 TUV65954:TUV65990 UER65954:UER65990 UON65954:UON65990 UYJ65954:UYJ65990 VIF65954:VIF65990 VSB65954:VSB65990 WBX65954:WBX65990 WLT65954:WLT65990 WVP65954:WVP65990 JD131490:JD131526 SZ131490:SZ131526 ACV131490:ACV131526 AMR131490:AMR131526 AWN131490:AWN131526 BGJ131490:BGJ131526 BQF131490:BQF131526 CAB131490:CAB131526 CJX131490:CJX131526 CTT131490:CTT131526 DDP131490:DDP131526 DNL131490:DNL131526 DXH131490:DXH131526 EHD131490:EHD131526 EQZ131490:EQZ131526 FAV131490:FAV131526 FKR131490:FKR131526 FUN131490:FUN131526 GEJ131490:GEJ131526 GOF131490:GOF131526 GYB131490:GYB131526 HHX131490:HHX131526 HRT131490:HRT131526 IBP131490:IBP131526 ILL131490:ILL131526 IVH131490:IVH131526 JFD131490:JFD131526 JOZ131490:JOZ131526 JYV131490:JYV131526 KIR131490:KIR131526 KSN131490:KSN131526 LCJ131490:LCJ131526 LMF131490:LMF131526 LWB131490:LWB131526 MFX131490:MFX131526 MPT131490:MPT131526 MZP131490:MZP131526 NJL131490:NJL131526 NTH131490:NTH131526 ODD131490:ODD131526 OMZ131490:OMZ131526 OWV131490:OWV131526 PGR131490:PGR131526 PQN131490:PQN131526 QAJ131490:QAJ131526 QKF131490:QKF131526 QUB131490:QUB131526 RDX131490:RDX131526 RNT131490:RNT131526 RXP131490:RXP131526 SHL131490:SHL131526 SRH131490:SRH131526 TBD131490:TBD131526 TKZ131490:TKZ131526 TUV131490:TUV131526 UER131490:UER131526 UON131490:UON131526 UYJ131490:UYJ131526 VIF131490:VIF131526 VSB131490:VSB131526 WBX131490:WBX131526 WLT131490:WLT131526 WVP131490:WVP131526 JD197026:JD197062 SZ197026:SZ197062 ACV197026:ACV197062 AMR197026:AMR197062 AWN197026:AWN197062 BGJ197026:BGJ197062 BQF197026:BQF197062 CAB197026:CAB197062 CJX197026:CJX197062 CTT197026:CTT197062 DDP197026:DDP197062 DNL197026:DNL197062 DXH197026:DXH197062 EHD197026:EHD197062 EQZ197026:EQZ197062 FAV197026:FAV197062 FKR197026:FKR197062 FUN197026:FUN197062 GEJ197026:GEJ197062 GOF197026:GOF197062 GYB197026:GYB197062 HHX197026:HHX197062 HRT197026:HRT197062 IBP197026:IBP197062 ILL197026:ILL197062 IVH197026:IVH197062 JFD197026:JFD197062 JOZ197026:JOZ197062 JYV197026:JYV197062 KIR197026:KIR197062 KSN197026:KSN197062 LCJ197026:LCJ197062 LMF197026:LMF197062 LWB197026:LWB197062 MFX197026:MFX197062 MPT197026:MPT197062 MZP197026:MZP197062 NJL197026:NJL197062 NTH197026:NTH197062 ODD197026:ODD197062 OMZ197026:OMZ197062 OWV197026:OWV197062 PGR197026:PGR197062 PQN197026:PQN197062 QAJ197026:QAJ197062 QKF197026:QKF197062 QUB197026:QUB197062 RDX197026:RDX197062 RNT197026:RNT197062 RXP197026:RXP197062 SHL197026:SHL197062 SRH197026:SRH197062 TBD197026:TBD197062 TKZ197026:TKZ197062 TUV197026:TUV197062 UER197026:UER197062 UON197026:UON197062 UYJ197026:UYJ197062 VIF197026:VIF197062 VSB197026:VSB197062 WBX197026:WBX197062 WLT197026:WLT197062 WVP197026:WVP197062 JD262562:JD262598 SZ262562:SZ262598 ACV262562:ACV262598 AMR262562:AMR262598 AWN262562:AWN262598 BGJ262562:BGJ262598 BQF262562:BQF262598 CAB262562:CAB262598 CJX262562:CJX262598 CTT262562:CTT262598 DDP262562:DDP262598 DNL262562:DNL262598 DXH262562:DXH262598 EHD262562:EHD262598 EQZ262562:EQZ262598 FAV262562:FAV262598 FKR262562:FKR262598 FUN262562:FUN262598 GEJ262562:GEJ262598 GOF262562:GOF262598 GYB262562:GYB262598 HHX262562:HHX262598 HRT262562:HRT262598 IBP262562:IBP262598 ILL262562:ILL262598 IVH262562:IVH262598 JFD262562:JFD262598 JOZ262562:JOZ262598 JYV262562:JYV262598 KIR262562:KIR262598 KSN262562:KSN262598 LCJ262562:LCJ262598 LMF262562:LMF262598 LWB262562:LWB262598 MFX262562:MFX262598 MPT262562:MPT262598 MZP262562:MZP262598 NJL262562:NJL262598 NTH262562:NTH262598 ODD262562:ODD262598 OMZ262562:OMZ262598 OWV262562:OWV262598 PGR262562:PGR262598 PQN262562:PQN262598 QAJ262562:QAJ262598 QKF262562:QKF262598 QUB262562:QUB262598 RDX262562:RDX262598 RNT262562:RNT262598 RXP262562:RXP262598 SHL262562:SHL262598 SRH262562:SRH262598 TBD262562:TBD262598 TKZ262562:TKZ262598 TUV262562:TUV262598 UER262562:UER262598 UON262562:UON262598 UYJ262562:UYJ262598 VIF262562:VIF262598 VSB262562:VSB262598 WBX262562:WBX262598 WLT262562:WLT262598 WVP262562:WVP262598 JD328098:JD328134 SZ328098:SZ328134 ACV328098:ACV328134 AMR328098:AMR328134 AWN328098:AWN328134 BGJ328098:BGJ328134 BQF328098:BQF328134 CAB328098:CAB328134 CJX328098:CJX328134 CTT328098:CTT328134 DDP328098:DDP328134 DNL328098:DNL328134 DXH328098:DXH328134 EHD328098:EHD328134 EQZ328098:EQZ328134 FAV328098:FAV328134 FKR328098:FKR328134 FUN328098:FUN328134 GEJ328098:GEJ328134 GOF328098:GOF328134 GYB328098:GYB328134 HHX328098:HHX328134 HRT328098:HRT328134 IBP328098:IBP328134 ILL328098:ILL328134 IVH328098:IVH328134 JFD328098:JFD328134 JOZ328098:JOZ328134 JYV328098:JYV328134 KIR328098:KIR328134 KSN328098:KSN328134 LCJ328098:LCJ328134 LMF328098:LMF328134 LWB328098:LWB328134 MFX328098:MFX328134 MPT328098:MPT328134 MZP328098:MZP328134 NJL328098:NJL328134 NTH328098:NTH328134 ODD328098:ODD328134 OMZ328098:OMZ328134 OWV328098:OWV328134 PGR328098:PGR328134 PQN328098:PQN328134 QAJ328098:QAJ328134 QKF328098:QKF328134 QUB328098:QUB328134 RDX328098:RDX328134 RNT328098:RNT328134 RXP328098:RXP328134 SHL328098:SHL328134 SRH328098:SRH328134 TBD328098:TBD328134 TKZ328098:TKZ328134 TUV328098:TUV328134 UER328098:UER328134 UON328098:UON328134 UYJ328098:UYJ328134 VIF328098:VIF328134 VSB328098:VSB328134 WBX328098:WBX328134 WLT328098:WLT328134 WVP328098:WVP328134 JD393634:JD393670 SZ393634:SZ393670 ACV393634:ACV393670 AMR393634:AMR393670 AWN393634:AWN393670 BGJ393634:BGJ393670 BQF393634:BQF393670 CAB393634:CAB393670 CJX393634:CJX393670 CTT393634:CTT393670 DDP393634:DDP393670 DNL393634:DNL393670 DXH393634:DXH393670 EHD393634:EHD393670 EQZ393634:EQZ393670 FAV393634:FAV393670 FKR393634:FKR393670 FUN393634:FUN393670 GEJ393634:GEJ393670 GOF393634:GOF393670 GYB393634:GYB393670 HHX393634:HHX393670 HRT393634:HRT393670 IBP393634:IBP393670 ILL393634:ILL393670 IVH393634:IVH393670 JFD393634:JFD393670 JOZ393634:JOZ393670 JYV393634:JYV393670 KIR393634:KIR393670 KSN393634:KSN393670 LCJ393634:LCJ393670 LMF393634:LMF393670 LWB393634:LWB393670 MFX393634:MFX393670 MPT393634:MPT393670 MZP393634:MZP393670 NJL393634:NJL393670 NTH393634:NTH393670 ODD393634:ODD393670 OMZ393634:OMZ393670 OWV393634:OWV393670 PGR393634:PGR393670 PQN393634:PQN393670 QAJ393634:QAJ393670 QKF393634:QKF393670 QUB393634:QUB393670 RDX393634:RDX393670 RNT393634:RNT393670 RXP393634:RXP393670 SHL393634:SHL393670 SRH393634:SRH393670 TBD393634:TBD393670 TKZ393634:TKZ393670 TUV393634:TUV393670 UER393634:UER393670 UON393634:UON393670 UYJ393634:UYJ393670 VIF393634:VIF393670 VSB393634:VSB393670 WBX393634:WBX393670 WLT393634:WLT393670 WVP393634:WVP393670 JD459170:JD459206 SZ459170:SZ459206 ACV459170:ACV459206 AMR459170:AMR459206 AWN459170:AWN459206 BGJ459170:BGJ459206 BQF459170:BQF459206 CAB459170:CAB459206 CJX459170:CJX459206 CTT459170:CTT459206 DDP459170:DDP459206 DNL459170:DNL459206 DXH459170:DXH459206 EHD459170:EHD459206 EQZ459170:EQZ459206 FAV459170:FAV459206 FKR459170:FKR459206 FUN459170:FUN459206 GEJ459170:GEJ459206 GOF459170:GOF459206 GYB459170:GYB459206 HHX459170:HHX459206 HRT459170:HRT459206 IBP459170:IBP459206 ILL459170:ILL459206 IVH459170:IVH459206 JFD459170:JFD459206 JOZ459170:JOZ459206 JYV459170:JYV459206 KIR459170:KIR459206 KSN459170:KSN459206 LCJ459170:LCJ459206 LMF459170:LMF459206 LWB459170:LWB459206 MFX459170:MFX459206 MPT459170:MPT459206 MZP459170:MZP459206 NJL459170:NJL459206 NTH459170:NTH459206 ODD459170:ODD459206 OMZ459170:OMZ459206 OWV459170:OWV459206 PGR459170:PGR459206 PQN459170:PQN459206 QAJ459170:QAJ459206 QKF459170:QKF459206 QUB459170:QUB459206 RDX459170:RDX459206 RNT459170:RNT459206 RXP459170:RXP459206 SHL459170:SHL459206 SRH459170:SRH459206 TBD459170:TBD459206 TKZ459170:TKZ459206 TUV459170:TUV459206 UER459170:UER459206 UON459170:UON459206 UYJ459170:UYJ459206 VIF459170:VIF459206 VSB459170:VSB459206 WBX459170:WBX459206 WLT459170:WLT459206 WVP459170:WVP459206 JD524706:JD524742 SZ524706:SZ524742 ACV524706:ACV524742 AMR524706:AMR524742 AWN524706:AWN524742 BGJ524706:BGJ524742 BQF524706:BQF524742 CAB524706:CAB524742 CJX524706:CJX524742 CTT524706:CTT524742 DDP524706:DDP524742 DNL524706:DNL524742 DXH524706:DXH524742 EHD524706:EHD524742 EQZ524706:EQZ524742 FAV524706:FAV524742 FKR524706:FKR524742 FUN524706:FUN524742 GEJ524706:GEJ524742 GOF524706:GOF524742 GYB524706:GYB524742 HHX524706:HHX524742 HRT524706:HRT524742 IBP524706:IBP524742 ILL524706:ILL524742 IVH524706:IVH524742 JFD524706:JFD524742 JOZ524706:JOZ524742 JYV524706:JYV524742 KIR524706:KIR524742 KSN524706:KSN524742 LCJ524706:LCJ524742 LMF524706:LMF524742 LWB524706:LWB524742 MFX524706:MFX524742 MPT524706:MPT524742 MZP524706:MZP524742 NJL524706:NJL524742 NTH524706:NTH524742 ODD524706:ODD524742 OMZ524706:OMZ524742 OWV524706:OWV524742 PGR524706:PGR524742 PQN524706:PQN524742 QAJ524706:QAJ524742 QKF524706:QKF524742 QUB524706:QUB524742 RDX524706:RDX524742 RNT524706:RNT524742 RXP524706:RXP524742 SHL524706:SHL524742 SRH524706:SRH524742 TBD524706:TBD524742 TKZ524706:TKZ524742 TUV524706:TUV524742 UER524706:UER524742 UON524706:UON524742 UYJ524706:UYJ524742 VIF524706:VIF524742 VSB524706:VSB524742 WBX524706:WBX524742 WLT524706:WLT524742 WVP524706:WVP524742 JD590242:JD590278 SZ590242:SZ590278 ACV590242:ACV590278 AMR590242:AMR590278 AWN590242:AWN590278 BGJ590242:BGJ590278 BQF590242:BQF590278 CAB590242:CAB590278 CJX590242:CJX590278 CTT590242:CTT590278 DDP590242:DDP590278 DNL590242:DNL590278 DXH590242:DXH590278 EHD590242:EHD590278 EQZ590242:EQZ590278 FAV590242:FAV590278 FKR590242:FKR590278 FUN590242:FUN590278 GEJ590242:GEJ590278 GOF590242:GOF590278 GYB590242:GYB590278 HHX590242:HHX590278 HRT590242:HRT590278 IBP590242:IBP590278 ILL590242:ILL590278 IVH590242:IVH590278 JFD590242:JFD590278 JOZ590242:JOZ590278 JYV590242:JYV590278 KIR590242:KIR590278 KSN590242:KSN590278 LCJ590242:LCJ590278 LMF590242:LMF590278 LWB590242:LWB590278 MFX590242:MFX590278 MPT590242:MPT590278 MZP590242:MZP590278 NJL590242:NJL590278 NTH590242:NTH590278 ODD590242:ODD590278 OMZ590242:OMZ590278 OWV590242:OWV590278 PGR590242:PGR590278 PQN590242:PQN590278 QAJ590242:QAJ590278 QKF590242:QKF590278 QUB590242:QUB590278 RDX590242:RDX590278 RNT590242:RNT590278 RXP590242:RXP590278 SHL590242:SHL590278 SRH590242:SRH590278 TBD590242:TBD590278 TKZ590242:TKZ590278 TUV590242:TUV590278 UER590242:UER590278 UON590242:UON590278 UYJ590242:UYJ590278 VIF590242:VIF590278 VSB590242:VSB590278 WBX590242:WBX590278 WLT590242:WLT590278 WVP590242:WVP590278 JD655778:JD655814 SZ655778:SZ655814 ACV655778:ACV655814 AMR655778:AMR655814 AWN655778:AWN655814 BGJ655778:BGJ655814 BQF655778:BQF655814 CAB655778:CAB655814 CJX655778:CJX655814 CTT655778:CTT655814 DDP655778:DDP655814 DNL655778:DNL655814 DXH655778:DXH655814 EHD655778:EHD655814 EQZ655778:EQZ655814 FAV655778:FAV655814 FKR655778:FKR655814 FUN655778:FUN655814 GEJ655778:GEJ655814 GOF655778:GOF655814 GYB655778:GYB655814 HHX655778:HHX655814 HRT655778:HRT655814 IBP655778:IBP655814 ILL655778:ILL655814 IVH655778:IVH655814 JFD655778:JFD655814 JOZ655778:JOZ655814 JYV655778:JYV655814 KIR655778:KIR655814 KSN655778:KSN655814 LCJ655778:LCJ655814 LMF655778:LMF655814 LWB655778:LWB655814 MFX655778:MFX655814 MPT655778:MPT655814 MZP655778:MZP655814 NJL655778:NJL655814 NTH655778:NTH655814 ODD655778:ODD655814 OMZ655778:OMZ655814 OWV655778:OWV655814 PGR655778:PGR655814 PQN655778:PQN655814 QAJ655778:QAJ655814 QKF655778:QKF655814 QUB655778:QUB655814 RDX655778:RDX655814 RNT655778:RNT655814 RXP655778:RXP655814 SHL655778:SHL655814 SRH655778:SRH655814 TBD655778:TBD655814 TKZ655778:TKZ655814 TUV655778:TUV655814 UER655778:UER655814 UON655778:UON655814 UYJ655778:UYJ655814 VIF655778:VIF655814 VSB655778:VSB655814 WBX655778:WBX655814 WLT655778:WLT655814 WVP655778:WVP655814 JD721314:JD721350 SZ721314:SZ721350 ACV721314:ACV721350 AMR721314:AMR721350 AWN721314:AWN721350 BGJ721314:BGJ721350 BQF721314:BQF721350 CAB721314:CAB721350 CJX721314:CJX721350 CTT721314:CTT721350 DDP721314:DDP721350 DNL721314:DNL721350 DXH721314:DXH721350 EHD721314:EHD721350 EQZ721314:EQZ721350 FAV721314:FAV721350 FKR721314:FKR721350 FUN721314:FUN721350 GEJ721314:GEJ721350 GOF721314:GOF721350 GYB721314:GYB721350 HHX721314:HHX721350 HRT721314:HRT721350 IBP721314:IBP721350 ILL721314:ILL721350 IVH721314:IVH721350 JFD721314:JFD721350 JOZ721314:JOZ721350 JYV721314:JYV721350 KIR721314:KIR721350 KSN721314:KSN721350 LCJ721314:LCJ721350 LMF721314:LMF721350 LWB721314:LWB721350 MFX721314:MFX721350 MPT721314:MPT721350 MZP721314:MZP721350 NJL721314:NJL721350 NTH721314:NTH721350 ODD721314:ODD721350 OMZ721314:OMZ721350 OWV721314:OWV721350 PGR721314:PGR721350 PQN721314:PQN721350 QAJ721314:QAJ721350 QKF721314:QKF721350 QUB721314:QUB721350 RDX721314:RDX721350 RNT721314:RNT721350 RXP721314:RXP721350 SHL721314:SHL721350 SRH721314:SRH721350 TBD721314:TBD721350 TKZ721314:TKZ721350 TUV721314:TUV721350 UER721314:UER721350 UON721314:UON721350 UYJ721314:UYJ721350 VIF721314:VIF721350 VSB721314:VSB721350 WBX721314:WBX721350 WLT721314:WLT721350 WVP721314:WVP721350 JD786850:JD786886 SZ786850:SZ786886 ACV786850:ACV786886 AMR786850:AMR786886 AWN786850:AWN786886 BGJ786850:BGJ786886 BQF786850:BQF786886 CAB786850:CAB786886 CJX786850:CJX786886 CTT786850:CTT786886 DDP786850:DDP786886 DNL786850:DNL786886 DXH786850:DXH786886 EHD786850:EHD786886 EQZ786850:EQZ786886 FAV786850:FAV786886 FKR786850:FKR786886 FUN786850:FUN786886 GEJ786850:GEJ786886 GOF786850:GOF786886 GYB786850:GYB786886 HHX786850:HHX786886 HRT786850:HRT786886 IBP786850:IBP786886 ILL786850:ILL786886 IVH786850:IVH786886 JFD786850:JFD786886 JOZ786850:JOZ786886 JYV786850:JYV786886 KIR786850:KIR786886 KSN786850:KSN786886 LCJ786850:LCJ786886 LMF786850:LMF786886 LWB786850:LWB786886 MFX786850:MFX786886 MPT786850:MPT786886 MZP786850:MZP786886 NJL786850:NJL786886 NTH786850:NTH786886 ODD786850:ODD786886 OMZ786850:OMZ786886 OWV786850:OWV786886 PGR786850:PGR786886 PQN786850:PQN786886 QAJ786850:QAJ786886 QKF786850:QKF786886 QUB786850:QUB786886 RDX786850:RDX786886 RNT786850:RNT786886 RXP786850:RXP786886 SHL786850:SHL786886 SRH786850:SRH786886 TBD786850:TBD786886 TKZ786850:TKZ786886 TUV786850:TUV786886 UER786850:UER786886 UON786850:UON786886 UYJ786850:UYJ786886 VIF786850:VIF786886 VSB786850:VSB786886 WBX786850:WBX786886 WLT786850:WLT786886 WVP786850:WVP786886 JD852386:JD852422 SZ852386:SZ852422 ACV852386:ACV852422 AMR852386:AMR852422 AWN852386:AWN852422 BGJ852386:BGJ852422 BQF852386:BQF852422 CAB852386:CAB852422 CJX852386:CJX852422 CTT852386:CTT852422 DDP852386:DDP852422 DNL852386:DNL852422 DXH852386:DXH852422 EHD852386:EHD852422 EQZ852386:EQZ852422 FAV852386:FAV852422 FKR852386:FKR852422 FUN852386:FUN852422 GEJ852386:GEJ852422 GOF852386:GOF852422 GYB852386:GYB852422 HHX852386:HHX852422 HRT852386:HRT852422 IBP852386:IBP852422 ILL852386:ILL852422 IVH852386:IVH852422 JFD852386:JFD852422 JOZ852386:JOZ852422 JYV852386:JYV852422 KIR852386:KIR852422 KSN852386:KSN852422 LCJ852386:LCJ852422 LMF852386:LMF852422 LWB852386:LWB852422 MFX852386:MFX852422 MPT852386:MPT852422 MZP852386:MZP852422 NJL852386:NJL852422 NTH852386:NTH852422 ODD852386:ODD852422 OMZ852386:OMZ852422 OWV852386:OWV852422 PGR852386:PGR852422 PQN852386:PQN852422 QAJ852386:QAJ852422 QKF852386:QKF852422 QUB852386:QUB852422 RDX852386:RDX852422 RNT852386:RNT852422 RXP852386:RXP852422 SHL852386:SHL852422 SRH852386:SRH852422 TBD852386:TBD852422 TKZ852386:TKZ852422 TUV852386:TUV852422 UER852386:UER852422 UON852386:UON852422 UYJ852386:UYJ852422 VIF852386:VIF852422 VSB852386:VSB852422 WBX852386:WBX852422 WLT852386:WLT852422 WVP852386:WVP852422 JD917922:JD917958 SZ917922:SZ917958 ACV917922:ACV917958 AMR917922:AMR917958 AWN917922:AWN917958 BGJ917922:BGJ917958 BQF917922:BQF917958 CAB917922:CAB917958 CJX917922:CJX917958 CTT917922:CTT917958 DDP917922:DDP917958 DNL917922:DNL917958 DXH917922:DXH917958 EHD917922:EHD917958 EQZ917922:EQZ917958 FAV917922:FAV917958 FKR917922:FKR917958 FUN917922:FUN917958 GEJ917922:GEJ917958 GOF917922:GOF917958 GYB917922:GYB917958 HHX917922:HHX917958 HRT917922:HRT917958 IBP917922:IBP917958 ILL917922:ILL917958 IVH917922:IVH917958 JFD917922:JFD917958 JOZ917922:JOZ917958 JYV917922:JYV917958 KIR917922:KIR917958 KSN917922:KSN917958 LCJ917922:LCJ917958 LMF917922:LMF917958 LWB917922:LWB917958 MFX917922:MFX917958 MPT917922:MPT917958 MZP917922:MZP917958 NJL917922:NJL917958 NTH917922:NTH917958 ODD917922:ODD917958 OMZ917922:OMZ917958 OWV917922:OWV917958 PGR917922:PGR917958 PQN917922:PQN917958 QAJ917922:QAJ917958 QKF917922:QKF917958 QUB917922:QUB917958 RDX917922:RDX917958 RNT917922:RNT917958 RXP917922:RXP917958 SHL917922:SHL917958 SRH917922:SRH917958 TBD917922:TBD917958 TKZ917922:TKZ917958 TUV917922:TUV917958 UER917922:UER917958 UON917922:UON917958 UYJ917922:UYJ917958 VIF917922:VIF917958 VSB917922:VSB917958 WBX917922:WBX917958 WLT917922:WLT917958 WVP917922:WVP917958 JD983458:JD983494 SZ983458:SZ983494 ACV983458:ACV983494 AMR983458:AMR983494 AWN983458:AWN983494 BGJ983458:BGJ983494 BQF983458:BQF983494 CAB983458:CAB983494 CJX983458:CJX983494 CTT983458:CTT983494 DDP983458:DDP983494 DNL983458:DNL983494 DXH983458:DXH983494 EHD983458:EHD983494 EQZ983458:EQZ983494 FAV983458:FAV983494 FKR983458:FKR983494 FUN983458:FUN983494 GEJ983458:GEJ983494 GOF983458:GOF983494 GYB983458:GYB983494 HHX983458:HHX983494 HRT983458:HRT983494 IBP983458:IBP983494 ILL983458:ILL983494 IVH983458:IVH983494 JFD983458:JFD983494 JOZ983458:JOZ983494 JYV983458:JYV983494 KIR983458:KIR983494 KSN983458:KSN983494 LCJ983458:LCJ983494 LMF983458:LMF983494 LWB983458:LWB983494 MFX983458:MFX983494 MPT983458:MPT983494 MZP983458:MZP983494 NJL983458:NJL983494 NTH983458:NTH983494 ODD983458:ODD983494 OMZ983458:OMZ983494 OWV983458:OWV983494 PGR983458:PGR983494 PQN983458:PQN983494 QAJ983458:QAJ983494 QKF983458:QKF983494 QUB983458:QUB983494 RDX983458:RDX983494 RNT983458:RNT983494 RXP983458:RXP983494 SHL983458:SHL983494 SRH983458:SRH983494 TBD983458:TBD983494 TKZ983458:TKZ983494 TUV983458:TUV983494 UER983458:UER983494 UON983458:UON983494 UYJ983458:UYJ983494 VIF983458:VIF983494 VSB983458:VSB983494 WBX983458:WBX983494 WLT983458:WLT983494 WVP983458:WVP983494 J65828:J65909 JF65828:JG65909 TB65828:TC65909 ACX65828:ACY65909 AMT65828:AMU65909 AWP65828:AWQ65909 BGL65828:BGM65909 BQH65828:BQI65909 CAD65828:CAE65909 CJZ65828:CKA65909 CTV65828:CTW65909 DDR65828:DDS65909 DNN65828:DNO65909 DXJ65828:DXK65909 EHF65828:EHG65909 ERB65828:ERC65909 FAX65828:FAY65909 FKT65828:FKU65909 FUP65828:FUQ65909 GEL65828:GEM65909 GOH65828:GOI65909 GYD65828:GYE65909 HHZ65828:HIA65909 HRV65828:HRW65909 IBR65828:IBS65909 ILN65828:ILO65909 IVJ65828:IVK65909 JFF65828:JFG65909 JPB65828:JPC65909 JYX65828:JYY65909 KIT65828:KIU65909 KSP65828:KSQ65909 LCL65828:LCM65909 LMH65828:LMI65909 LWD65828:LWE65909 MFZ65828:MGA65909 MPV65828:MPW65909 MZR65828:MZS65909 NJN65828:NJO65909 NTJ65828:NTK65909 ODF65828:ODG65909 ONB65828:ONC65909 OWX65828:OWY65909 PGT65828:PGU65909 PQP65828:PQQ65909 QAL65828:QAM65909 QKH65828:QKI65909 QUD65828:QUE65909 RDZ65828:REA65909 RNV65828:RNW65909 RXR65828:RXS65909 SHN65828:SHO65909 SRJ65828:SRK65909 TBF65828:TBG65909 TLB65828:TLC65909 TUX65828:TUY65909 UET65828:UEU65909 UOP65828:UOQ65909 UYL65828:UYM65909 VIH65828:VII65909 VSD65828:VSE65909 WBZ65828:WCA65909 WLV65828:WLW65909 WVR65828:WVS65909 J131364:J131445 JF131364:JG131445 TB131364:TC131445 ACX131364:ACY131445 AMT131364:AMU131445 AWP131364:AWQ131445 BGL131364:BGM131445 BQH131364:BQI131445 CAD131364:CAE131445 CJZ131364:CKA131445 CTV131364:CTW131445 DDR131364:DDS131445 DNN131364:DNO131445 DXJ131364:DXK131445 EHF131364:EHG131445 ERB131364:ERC131445 FAX131364:FAY131445 FKT131364:FKU131445 FUP131364:FUQ131445 GEL131364:GEM131445 GOH131364:GOI131445 GYD131364:GYE131445 HHZ131364:HIA131445 HRV131364:HRW131445 IBR131364:IBS131445 ILN131364:ILO131445 IVJ131364:IVK131445 JFF131364:JFG131445 JPB131364:JPC131445 JYX131364:JYY131445 KIT131364:KIU131445 KSP131364:KSQ131445 LCL131364:LCM131445 LMH131364:LMI131445 LWD131364:LWE131445 MFZ131364:MGA131445 MPV131364:MPW131445 MZR131364:MZS131445 NJN131364:NJO131445 NTJ131364:NTK131445 ODF131364:ODG131445 ONB131364:ONC131445 OWX131364:OWY131445 PGT131364:PGU131445 PQP131364:PQQ131445 QAL131364:QAM131445 QKH131364:QKI131445 QUD131364:QUE131445 RDZ131364:REA131445 RNV131364:RNW131445 RXR131364:RXS131445 SHN131364:SHO131445 SRJ131364:SRK131445 TBF131364:TBG131445 TLB131364:TLC131445 TUX131364:TUY131445 UET131364:UEU131445 UOP131364:UOQ131445 UYL131364:UYM131445 VIH131364:VII131445 VSD131364:VSE131445 WBZ131364:WCA131445 WLV131364:WLW131445 WVR131364:WVS131445 J196900:J196981 JF196900:JG196981 TB196900:TC196981 ACX196900:ACY196981 AMT196900:AMU196981 AWP196900:AWQ196981 BGL196900:BGM196981 BQH196900:BQI196981 CAD196900:CAE196981 CJZ196900:CKA196981 CTV196900:CTW196981 DDR196900:DDS196981 DNN196900:DNO196981 DXJ196900:DXK196981 EHF196900:EHG196981 ERB196900:ERC196981 FAX196900:FAY196981 FKT196900:FKU196981 FUP196900:FUQ196981 GEL196900:GEM196981 GOH196900:GOI196981 GYD196900:GYE196981 HHZ196900:HIA196981 HRV196900:HRW196981 IBR196900:IBS196981 ILN196900:ILO196981 IVJ196900:IVK196981 JFF196900:JFG196981 JPB196900:JPC196981 JYX196900:JYY196981 KIT196900:KIU196981 KSP196900:KSQ196981 LCL196900:LCM196981 LMH196900:LMI196981 LWD196900:LWE196981 MFZ196900:MGA196981 MPV196900:MPW196981 MZR196900:MZS196981 NJN196900:NJO196981 NTJ196900:NTK196981 ODF196900:ODG196981 ONB196900:ONC196981 OWX196900:OWY196981 PGT196900:PGU196981 PQP196900:PQQ196981 QAL196900:QAM196981 QKH196900:QKI196981 QUD196900:QUE196981 RDZ196900:REA196981 RNV196900:RNW196981 RXR196900:RXS196981 SHN196900:SHO196981 SRJ196900:SRK196981 TBF196900:TBG196981 TLB196900:TLC196981 TUX196900:TUY196981 UET196900:UEU196981 UOP196900:UOQ196981 UYL196900:UYM196981 VIH196900:VII196981 VSD196900:VSE196981 WBZ196900:WCA196981 WLV196900:WLW196981 WVR196900:WVS196981 J262436:J262517 JF262436:JG262517 TB262436:TC262517 ACX262436:ACY262517 AMT262436:AMU262517 AWP262436:AWQ262517 BGL262436:BGM262517 BQH262436:BQI262517 CAD262436:CAE262517 CJZ262436:CKA262517 CTV262436:CTW262517 DDR262436:DDS262517 DNN262436:DNO262517 DXJ262436:DXK262517 EHF262436:EHG262517 ERB262436:ERC262517 FAX262436:FAY262517 FKT262436:FKU262517 FUP262436:FUQ262517 GEL262436:GEM262517 GOH262436:GOI262517 GYD262436:GYE262517 HHZ262436:HIA262517 HRV262436:HRW262517 IBR262436:IBS262517 ILN262436:ILO262517 IVJ262436:IVK262517 JFF262436:JFG262517 JPB262436:JPC262517 JYX262436:JYY262517 KIT262436:KIU262517 KSP262436:KSQ262517 LCL262436:LCM262517 LMH262436:LMI262517 LWD262436:LWE262517 MFZ262436:MGA262517 MPV262436:MPW262517 MZR262436:MZS262517 NJN262436:NJO262517 NTJ262436:NTK262517 ODF262436:ODG262517 ONB262436:ONC262517 OWX262436:OWY262517 PGT262436:PGU262517 PQP262436:PQQ262517 QAL262436:QAM262517 QKH262436:QKI262517 QUD262436:QUE262517 RDZ262436:REA262517 RNV262436:RNW262517 RXR262436:RXS262517 SHN262436:SHO262517 SRJ262436:SRK262517 TBF262436:TBG262517 TLB262436:TLC262517 TUX262436:TUY262517 UET262436:UEU262517 UOP262436:UOQ262517 UYL262436:UYM262517 VIH262436:VII262517 VSD262436:VSE262517 WBZ262436:WCA262517 WLV262436:WLW262517 WVR262436:WVS262517 J327972:J328053 JF327972:JG328053 TB327972:TC328053 ACX327972:ACY328053 AMT327972:AMU328053 AWP327972:AWQ328053 BGL327972:BGM328053 BQH327972:BQI328053 CAD327972:CAE328053 CJZ327972:CKA328053 CTV327972:CTW328053 DDR327972:DDS328053 DNN327972:DNO328053 DXJ327972:DXK328053 EHF327972:EHG328053 ERB327972:ERC328053 FAX327972:FAY328053 FKT327972:FKU328053 FUP327972:FUQ328053 GEL327972:GEM328053 GOH327972:GOI328053 GYD327972:GYE328053 HHZ327972:HIA328053 HRV327972:HRW328053 IBR327972:IBS328053 ILN327972:ILO328053 IVJ327972:IVK328053 JFF327972:JFG328053 JPB327972:JPC328053 JYX327972:JYY328053 KIT327972:KIU328053 KSP327972:KSQ328053 LCL327972:LCM328053 LMH327972:LMI328053 LWD327972:LWE328053 MFZ327972:MGA328053 MPV327972:MPW328053 MZR327972:MZS328053 NJN327972:NJO328053 NTJ327972:NTK328053 ODF327972:ODG328053 ONB327972:ONC328053 OWX327972:OWY328053 PGT327972:PGU328053 PQP327972:PQQ328053 QAL327972:QAM328053 QKH327972:QKI328053 QUD327972:QUE328053 RDZ327972:REA328053 RNV327972:RNW328053 RXR327972:RXS328053 SHN327972:SHO328053 SRJ327972:SRK328053 TBF327972:TBG328053 TLB327972:TLC328053 TUX327972:TUY328053 UET327972:UEU328053 UOP327972:UOQ328053 UYL327972:UYM328053 VIH327972:VII328053 VSD327972:VSE328053 WBZ327972:WCA328053 WLV327972:WLW328053 WVR327972:WVS328053 J393508:J393589 JF393508:JG393589 TB393508:TC393589 ACX393508:ACY393589 AMT393508:AMU393589 AWP393508:AWQ393589 BGL393508:BGM393589 BQH393508:BQI393589 CAD393508:CAE393589 CJZ393508:CKA393589 CTV393508:CTW393589 DDR393508:DDS393589 DNN393508:DNO393589 DXJ393508:DXK393589 EHF393508:EHG393589 ERB393508:ERC393589 FAX393508:FAY393589 FKT393508:FKU393589 FUP393508:FUQ393589 GEL393508:GEM393589 GOH393508:GOI393589 GYD393508:GYE393589 HHZ393508:HIA393589 HRV393508:HRW393589 IBR393508:IBS393589 ILN393508:ILO393589 IVJ393508:IVK393589 JFF393508:JFG393589 JPB393508:JPC393589 JYX393508:JYY393589 KIT393508:KIU393589 KSP393508:KSQ393589 LCL393508:LCM393589 LMH393508:LMI393589 LWD393508:LWE393589 MFZ393508:MGA393589 MPV393508:MPW393589 MZR393508:MZS393589 NJN393508:NJO393589 NTJ393508:NTK393589 ODF393508:ODG393589 ONB393508:ONC393589 OWX393508:OWY393589 PGT393508:PGU393589 PQP393508:PQQ393589 QAL393508:QAM393589 QKH393508:QKI393589 QUD393508:QUE393589 RDZ393508:REA393589 RNV393508:RNW393589 RXR393508:RXS393589 SHN393508:SHO393589 SRJ393508:SRK393589 TBF393508:TBG393589 TLB393508:TLC393589 TUX393508:TUY393589 UET393508:UEU393589 UOP393508:UOQ393589 UYL393508:UYM393589 VIH393508:VII393589 VSD393508:VSE393589 WBZ393508:WCA393589 WLV393508:WLW393589 WVR393508:WVS393589 J459044:J459125 JF459044:JG459125 TB459044:TC459125 ACX459044:ACY459125 AMT459044:AMU459125 AWP459044:AWQ459125 BGL459044:BGM459125 BQH459044:BQI459125 CAD459044:CAE459125 CJZ459044:CKA459125 CTV459044:CTW459125 DDR459044:DDS459125 DNN459044:DNO459125 DXJ459044:DXK459125 EHF459044:EHG459125 ERB459044:ERC459125 FAX459044:FAY459125 FKT459044:FKU459125 FUP459044:FUQ459125 GEL459044:GEM459125 GOH459044:GOI459125 GYD459044:GYE459125 HHZ459044:HIA459125 HRV459044:HRW459125 IBR459044:IBS459125 ILN459044:ILO459125 IVJ459044:IVK459125 JFF459044:JFG459125 JPB459044:JPC459125 JYX459044:JYY459125 KIT459044:KIU459125 KSP459044:KSQ459125 LCL459044:LCM459125 LMH459044:LMI459125 LWD459044:LWE459125 MFZ459044:MGA459125 MPV459044:MPW459125 MZR459044:MZS459125 NJN459044:NJO459125 NTJ459044:NTK459125 ODF459044:ODG459125 ONB459044:ONC459125 OWX459044:OWY459125 PGT459044:PGU459125 PQP459044:PQQ459125 QAL459044:QAM459125 QKH459044:QKI459125 QUD459044:QUE459125 RDZ459044:REA459125 RNV459044:RNW459125 RXR459044:RXS459125 SHN459044:SHO459125 SRJ459044:SRK459125 TBF459044:TBG459125 TLB459044:TLC459125 TUX459044:TUY459125 UET459044:UEU459125 UOP459044:UOQ459125 UYL459044:UYM459125 VIH459044:VII459125 VSD459044:VSE459125 WBZ459044:WCA459125 WLV459044:WLW459125 WVR459044:WVS459125 J524580:J524661 JF524580:JG524661 TB524580:TC524661 ACX524580:ACY524661 AMT524580:AMU524661 AWP524580:AWQ524661 BGL524580:BGM524661 BQH524580:BQI524661 CAD524580:CAE524661 CJZ524580:CKA524661 CTV524580:CTW524661 DDR524580:DDS524661 DNN524580:DNO524661 DXJ524580:DXK524661 EHF524580:EHG524661 ERB524580:ERC524661 FAX524580:FAY524661 FKT524580:FKU524661 FUP524580:FUQ524661 GEL524580:GEM524661 GOH524580:GOI524661 GYD524580:GYE524661 HHZ524580:HIA524661 HRV524580:HRW524661 IBR524580:IBS524661 ILN524580:ILO524661 IVJ524580:IVK524661 JFF524580:JFG524661 JPB524580:JPC524661 JYX524580:JYY524661 KIT524580:KIU524661 KSP524580:KSQ524661 LCL524580:LCM524661 LMH524580:LMI524661 LWD524580:LWE524661 MFZ524580:MGA524661 MPV524580:MPW524661 MZR524580:MZS524661 NJN524580:NJO524661 NTJ524580:NTK524661 ODF524580:ODG524661 ONB524580:ONC524661 OWX524580:OWY524661 PGT524580:PGU524661 PQP524580:PQQ524661 QAL524580:QAM524661 QKH524580:QKI524661 QUD524580:QUE524661 RDZ524580:REA524661 RNV524580:RNW524661 RXR524580:RXS524661 SHN524580:SHO524661 SRJ524580:SRK524661 TBF524580:TBG524661 TLB524580:TLC524661 TUX524580:TUY524661 UET524580:UEU524661 UOP524580:UOQ524661 UYL524580:UYM524661 VIH524580:VII524661 VSD524580:VSE524661 WBZ524580:WCA524661 WLV524580:WLW524661 WVR524580:WVS524661 J590116:J590197 JF590116:JG590197 TB590116:TC590197 ACX590116:ACY590197 AMT590116:AMU590197 AWP590116:AWQ590197 BGL590116:BGM590197 BQH590116:BQI590197 CAD590116:CAE590197 CJZ590116:CKA590197 CTV590116:CTW590197 DDR590116:DDS590197 DNN590116:DNO590197 DXJ590116:DXK590197 EHF590116:EHG590197 ERB590116:ERC590197 FAX590116:FAY590197 FKT590116:FKU590197 FUP590116:FUQ590197 GEL590116:GEM590197 GOH590116:GOI590197 GYD590116:GYE590197 HHZ590116:HIA590197 HRV590116:HRW590197 IBR590116:IBS590197 ILN590116:ILO590197 IVJ590116:IVK590197 JFF590116:JFG590197 JPB590116:JPC590197 JYX590116:JYY590197 KIT590116:KIU590197 KSP590116:KSQ590197 LCL590116:LCM590197 LMH590116:LMI590197 LWD590116:LWE590197 MFZ590116:MGA590197 MPV590116:MPW590197 MZR590116:MZS590197 NJN590116:NJO590197 NTJ590116:NTK590197 ODF590116:ODG590197 ONB590116:ONC590197 OWX590116:OWY590197 PGT590116:PGU590197 PQP590116:PQQ590197 QAL590116:QAM590197 QKH590116:QKI590197 QUD590116:QUE590197 RDZ590116:REA590197 RNV590116:RNW590197 RXR590116:RXS590197 SHN590116:SHO590197 SRJ590116:SRK590197 TBF590116:TBG590197 TLB590116:TLC590197 TUX590116:TUY590197 UET590116:UEU590197 UOP590116:UOQ590197 UYL590116:UYM590197 VIH590116:VII590197 VSD590116:VSE590197 WBZ590116:WCA590197 WLV590116:WLW590197 WVR590116:WVS590197 J655652:J655733 JF655652:JG655733 TB655652:TC655733 ACX655652:ACY655733 AMT655652:AMU655733 AWP655652:AWQ655733 BGL655652:BGM655733 BQH655652:BQI655733 CAD655652:CAE655733 CJZ655652:CKA655733 CTV655652:CTW655733 DDR655652:DDS655733 DNN655652:DNO655733 DXJ655652:DXK655733 EHF655652:EHG655733 ERB655652:ERC655733 FAX655652:FAY655733 FKT655652:FKU655733 FUP655652:FUQ655733 GEL655652:GEM655733 GOH655652:GOI655733 GYD655652:GYE655733 HHZ655652:HIA655733 HRV655652:HRW655733 IBR655652:IBS655733 ILN655652:ILO655733 IVJ655652:IVK655733 JFF655652:JFG655733 JPB655652:JPC655733 JYX655652:JYY655733 KIT655652:KIU655733 KSP655652:KSQ655733 LCL655652:LCM655733 LMH655652:LMI655733 LWD655652:LWE655733 MFZ655652:MGA655733 MPV655652:MPW655733 MZR655652:MZS655733 NJN655652:NJO655733 NTJ655652:NTK655733 ODF655652:ODG655733 ONB655652:ONC655733 OWX655652:OWY655733 PGT655652:PGU655733 PQP655652:PQQ655733 QAL655652:QAM655733 QKH655652:QKI655733 QUD655652:QUE655733 RDZ655652:REA655733 RNV655652:RNW655733 RXR655652:RXS655733 SHN655652:SHO655733 SRJ655652:SRK655733 TBF655652:TBG655733 TLB655652:TLC655733 TUX655652:TUY655733 UET655652:UEU655733 UOP655652:UOQ655733 UYL655652:UYM655733 VIH655652:VII655733 VSD655652:VSE655733 WBZ655652:WCA655733 WLV655652:WLW655733 WVR655652:WVS655733 J721188:J721269 JF721188:JG721269 TB721188:TC721269 ACX721188:ACY721269 AMT721188:AMU721269 AWP721188:AWQ721269 BGL721188:BGM721269 BQH721188:BQI721269 CAD721188:CAE721269 CJZ721188:CKA721269 CTV721188:CTW721269 DDR721188:DDS721269 DNN721188:DNO721269 DXJ721188:DXK721269 EHF721188:EHG721269 ERB721188:ERC721269 FAX721188:FAY721269 FKT721188:FKU721269 FUP721188:FUQ721269 GEL721188:GEM721269 GOH721188:GOI721269 GYD721188:GYE721269 HHZ721188:HIA721269 HRV721188:HRW721269 IBR721188:IBS721269 ILN721188:ILO721269 IVJ721188:IVK721269 JFF721188:JFG721269 JPB721188:JPC721269 JYX721188:JYY721269 KIT721188:KIU721269 KSP721188:KSQ721269 LCL721188:LCM721269 LMH721188:LMI721269 LWD721188:LWE721269 MFZ721188:MGA721269 MPV721188:MPW721269 MZR721188:MZS721269 NJN721188:NJO721269 NTJ721188:NTK721269 ODF721188:ODG721269 ONB721188:ONC721269 OWX721188:OWY721269 PGT721188:PGU721269 PQP721188:PQQ721269 QAL721188:QAM721269 QKH721188:QKI721269 QUD721188:QUE721269 RDZ721188:REA721269 RNV721188:RNW721269 RXR721188:RXS721269 SHN721188:SHO721269 SRJ721188:SRK721269 TBF721188:TBG721269 TLB721188:TLC721269 TUX721188:TUY721269 UET721188:UEU721269 UOP721188:UOQ721269 UYL721188:UYM721269 VIH721188:VII721269 VSD721188:VSE721269 WBZ721188:WCA721269 WLV721188:WLW721269 WVR721188:WVS721269 J786724:J786805 JF786724:JG786805 TB786724:TC786805 ACX786724:ACY786805 AMT786724:AMU786805 AWP786724:AWQ786805 BGL786724:BGM786805 BQH786724:BQI786805 CAD786724:CAE786805 CJZ786724:CKA786805 CTV786724:CTW786805 DDR786724:DDS786805 DNN786724:DNO786805 DXJ786724:DXK786805 EHF786724:EHG786805 ERB786724:ERC786805 FAX786724:FAY786805 FKT786724:FKU786805 FUP786724:FUQ786805 GEL786724:GEM786805 GOH786724:GOI786805 GYD786724:GYE786805 HHZ786724:HIA786805 HRV786724:HRW786805 IBR786724:IBS786805 ILN786724:ILO786805 IVJ786724:IVK786805 JFF786724:JFG786805 JPB786724:JPC786805 JYX786724:JYY786805 KIT786724:KIU786805 KSP786724:KSQ786805 LCL786724:LCM786805 LMH786724:LMI786805 LWD786724:LWE786805 MFZ786724:MGA786805 MPV786724:MPW786805 MZR786724:MZS786805 NJN786724:NJO786805 NTJ786724:NTK786805 ODF786724:ODG786805 ONB786724:ONC786805 OWX786724:OWY786805 PGT786724:PGU786805 PQP786724:PQQ786805 QAL786724:QAM786805 QKH786724:QKI786805 QUD786724:QUE786805 RDZ786724:REA786805 RNV786724:RNW786805 RXR786724:RXS786805 SHN786724:SHO786805 SRJ786724:SRK786805 TBF786724:TBG786805 TLB786724:TLC786805 TUX786724:TUY786805 UET786724:UEU786805 UOP786724:UOQ786805 UYL786724:UYM786805 VIH786724:VII786805 VSD786724:VSE786805 WBZ786724:WCA786805 WLV786724:WLW786805 WVR786724:WVS786805 J852260:J852341 JF852260:JG852341 TB852260:TC852341 ACX852260:ACY852341 AMT852260:AMU852341 AWP852260:AWQ852341 BGL852260:BGM852341 BQH852260:BQI852341 CAD852260:CAE852341 CJZ852260:CKA852341 CTV852260:CTW852341 DDR852260:DDS852341 DNN852260:DNO852341 DXJ852260:DXK852341 EHF852260:EHG852341 ERB852260:ERC852341 FAX852260:FAY852341 FKT852260:FKU852341 FUP852260:FUQ852341 GEL852260:GEM852341 GOH852260:GOI852341 GYD852260:GYE852341 HHZ852260:HIA852341 HRV852260:HRW852341 IBR852260:IBS852341 ILN852260:ILO852341 IVJ852260:IVK852341 JFF852260:JFG852341 JPB852260:JPC852341 JYX852260:JYY852341 KIT852260:KIU852341 KSP852260:KSQ852341 LCL852260:LCM852341 LMH852260:LMI852341 LWD852260:LWE852341 MFZ852260:MGA852341 MPV852260:MPW852341 MZR852260:MZS852341 NJN852260:NJO852341 NTJ852260:NTK852341 ODF852260:ODG852341 ONB852260:ONC852341 OWX852260:OWY852341 PGT852260:PGU852341 PQP852260:PQQ852341 QAL852260:QAM852341 QKH852260:QKI852341 QUD852260:QUE852341 RDZ852260:REA852341 RNV852260:RNW852341 RXR852260:RXS852341 SHN852260:SHO852341 SRJ852260:SRK852341 TBF852260:TBG852341 TLB852260:TLC852341 TUX852260:TUY852341 UET852260:UEU852341 UOP852260:UOQ852341 UYL852260:UYM852341 VIH852260:VII852341 VSD852260:VSE852341 WBZ852260:WCA852341 WLV852260:WLW852341 WVR852260:WVS852341 J917796:J917877 JF917796:JG917877 TB917796:TC917877 ACX917796:ACY917877 AMT917796:AMU917877 AWP917796:AWQ917877 BGL917796:BGM917877 BQH917796:BQI917877 CAD917796:CAE917877 CJZ917796:CKA917877 CTV917796:CTW917877 DDR917796:DDS917877 DNN917796:DNO917877 DXJ917796:DXK917877 EHF917796:EHG917877 ERB917796:ERC917877 FAX917796:FAY917877 FKT917796:FKU917877 FUP917796:FUQ917877 GEL917796:GEM917877 GOH917796:GOI917877 GYD917796:GYE917877 HHZ917796:HIA917877 HRV917796:HRW917877 IBR917796:IBS917877 ILN917796:ILO917877 IVJ917796:IVK917877 JFF917796:JFG917877 JPB917796:JPC917877 JYX917796:JYY917877 KIT917796:KIU917877 KSP917796:KSQ917877 LCL917796:LCM917877 LMH917796:LMI917877 LWD917796:LWE917877 MFZ917796:MGA917877 MPV917796:MPW917877 MZR917796:MZS917877 NJN917796:NJO917877 NTJ917796:NTK917877 ODF917796:ODG917877 ONB917796:ONC917877 OWX917796:OWY917877 PGT917796:PGU917877 PQP917796:PQQ917877 QAL917796:QAM917877 QKH917796:QKI917877 QUD917796:QUE917877 RDZ917796:REA917877 RNV917796:RNW917877 RXR917796:RXS917877 SHN917796:SHO917877 SRJ917796:SRK917877 TBF917796:TBG917877 TLB917796:TLC917877 TUX917796:TUY917877 UET917796:UEU917877 UOP917796:UOQ917877 UYL917796:UYM917877 VIH917796:VII917877 VSD917796:VSE917877 WBZ917796:WCA917877 WLV917796:WLW917877 WVR917796:WVS917877 J983332:J983413 JF983332:JG983413 TB983332:TC983413 ACX983332:ACY983413 AMT983332:AMU983413 AWP983332:AWQ983413 BGL983332:BGM983413 BQH983332:BQI983413 CAD983332:CAE983413 CJZ983332:CKA983413 CTV983332:CTW983413 DDR983332:DDS983413 DNN983332:DNO983413 DXJ983332:DXK983413 EHF983332:EHG983413 ERB983332:ERC983413 FAX983332:FAY983413 FKT983332:FKU983413 FUP983332:FUQ983413 GEL983332:GEM983413 GOH983332:GOI983413 GYD983332:GYE983413 HHZ983332:HIA983413 HRV983332:HRW983413 IBR983332:IBS983413 ILN983332:ILO983413 IVJ983332:IVK983413 JFF983332:JFG983413 JPB983332:JPC983413 JYX983332:JYY983413 KIT983332:KIU983413 KSP983332:KSQ983413 LCL983332:LCM983413 LMH983332:LMI983413 LWD983332:LWE983413 MFZ983332:MGA983413 MPV983332:MPW983413 MZR983332:MZS983413 NJN983332:NJO983413 NTJ983332:NTK983413 ODF983332:ODG983413 ONB983332:ONC983413 OWX983332:OWY983413 PGT983332:PGU983413 PQP983332:PQQ983413 QAL983332:QAM983413 QKH983332:QKI983413 QUD983332:QUE983413 RDZ983332:REA983413 RNV983332:RNW983413 RXR983332:RXS983413 SHN983332:SHO983413 SRJ983332:SRK983413 TBF983332:TBG983413 TLB983332:TLC983413 TUX983332:TUY983413 UET983332:UEU983413 UOP983332:UOQ983413 UYL983332:UYM983413 VIH983332:VII983413 VSD983332:VSE983413 WBZ983332:WCA983413 WLV983332:WLW983413 WVR983332:WVS983413 JC65910:JC65990 SY65910:SY65990 ACU65910:ACU65990 AMQ65910:AMQ65990 AWM65910:AWM65990 BGI65910:BGI65990 BQE65910:BQE65990 CAA65910:CAA65990 CJW65910:CJW65990 CTS65910:CTS65990 DDO65910:DDO65990 DNK65910:DNK65990 DXG65910:DXG65990 EHC65910:EHC65990 EQY65910:EQY65990 FAU65910:FAU65990 FKQ65910:FKQ65990 FUM65910:FUM65990 GEI65910:GEI65990 GOE65910:GOE65990 GYA65910:GYA65990 HHW65910:HHW65990 HRS65910:HRS65990 IBO65910:IBO65990 ILK65910:ILK65990 IVG65910:IVG65990 JFC65910:JFC65990 JOY65910:JOY65990 JYU65910:JYU65990 KIQ65910:KIQ65990 KSM65910:KSM65990 LCI65910:LCI65990 LME65910:LME65990 LWA65910:LWA65990 MFW65910:MFW65990 MPS65910:MPS65990 MZO65910:MZO65990 NJK65910:NJK65990 NTG65910:NTG65990 ODC65910:ODC65990 OMY65910:OMY65990 OWU65910:OWU65990 PGQ65910:PGQ65990 PQM65910:PQM65990 QAI65910:QAI65990 QKE65910:QKE65990 QUA65910:QUA65990 RDW65910:RDW65990 RNS65910:RNS65990 RXO65910:RXO65990 SHK65910:SHK65990 SRG65910:SRG65990 TBC65910:TBC65990 TKY65910:TKY65990 TUU65910:TUU65990 UEQ65910:UEQ65990 UOM65910:UOM65990 UYI65910:UYI65990 VIE65910:VIE65990 VSA65910:VSA65990 WBW65910:WBW65990 WLS65910:WLS65990 WVO65910:WVO65990 JC131446:JC131526 SY131446:SY131526 ACU131446:ACU131526 AMQ131446:AMQ131526 AWM131446:AWM131526 BGI131446:BGI131526 BQE131446:BQE131526 CAA131446:CAA131526 CJW131446:CJW131526 CTS131446:CTS131526 DDO131446:DDO131526 DNK131446:DNK131526 DXG131446:DXG131526 EHC131446:EHC131526 EQY131446:EQY131526 FAU131446:FAU131526 FKQ131446:FKQ131526 FUM131446:FUM131526 GEI131446:GEI131526 GOE131446:GOE131526 GYA131446:GYA131526 HHW131446:HHW131526 HRS131446:HRS131526 IBO131446:IBO131526 ILK131446:ILK131526 IVG131446:IVG131526 JFC131446:JFC131526 JOY131446:JOY131526 JYU131446:JYU131526 KIQ131446:KIQ131526 KSM131446:KSM131526 LCI131446:LCI131526 LME131446:LME131526 LWA131446:LWA131526 MFW131446:MFW131526 MPS131446:MPS131526 MZO131446:MZO131526 NJK131446:NJK131526 NTG131446:NTG131526 ODC131446:ODC131526 OMY131446:OMY131526 OWU131446:OWU131526 PGQ131446:PGQ131526 PQM131446:PQM131526 QAI131446:QAI131526 QKE131446:QKE131526 QUA131446:QUA131526 RDW131446:RDW131526 RNS131446:RNS131526 RXO131446:RXO131526 SHK131446:SHK131526 SRG131446:SRG131526 TBC131446:TBC131526 TKY131446:TKY131526 TUU131446:TUU131526 UEQ131446:UEQ131526 UOM131446:UOM131526 UYI131446:UYI131526 VIE131446:VIE131526 VSA131446:VSA131526 WBW131446:WBW131526 WLS131446:WLS131526 WVO131446:WVO131526 JC196982:JC197062 SY196982:SY197062 ACU196982:ACU197062 AMQ196982:AMQ197062 AWM196982:AWM197062 BGI196982:BGI197062 BQE196982:BQE197062 CAA196982:CAA197062 CJW196982:CJW197062 CTS196982:CTS197062 DDO196982:DDO197062 DNK196982:DNK197062 DXG196982:DXG197062 EHC196982:EHC197062 EQY196982:EQY197062 FAU196982:FAU197062 FKQ196982:FKQ197062 FUM196982:FUM197062 GEI196982:GEI197062 GOE196982:GOE197062 GYA196982:GYA197062 HHW196982:HHW197062 HRS196982:HRS197062 IBO196982:IBO197062 ILK196982:ILK197062 IVG196982:IVG197062 JFC196982:JFC197062 JOY196982:JOY197062 JYU196982:JYU197062 KIQ196982:KIQ197062 KSM196982:KSM197062 LCI196982:LCI197062 LME196982:LME197062 LWA196982:LWA197062 MFW196982:MFW197062 MPS196982:MPS197062 MZO196982:MZO197062 NJK196982:NJK197062 NTG196982:NTG197062 ODC196982:ODC197062 OMY196982:OMY197062 OWU196982:OWU197062 PGQ196982:PGQ197062 PQM196982:PQM197062 QAI196982:QAI197062 QKE196982:QKE197062 QUA196982:QUA197062 RDW196982:RDW197062 RNS196982:RNS197062 RXO196982:RXO197062 SHK196982:SHK197062 SRG196982:SRG197062 TBC196982:TBC197062 TKY196982:TKY197062 TUU196982:TUU197062 UEQ196982:UEQ197062 UOM196982:UOM197062 UYI196982:UYI197062 VIE196982:VIE197062 VSA196982:VSA197062 WBW196982:WBW197062 WLS196982:WLS197062 WVO196982:WVO197062 JC262518:JC262598 SY262518:SY262598 ACU262518:ACU262598 AMQ262518:AMQ262598 AWM262518:AWM262598 BGI262518:BGI262598 BQE262518:BQE262598 CAA262518:CAA262598 CJW262518:CJW262598 CTS262518:CTS262598 DDO262518:DDO262598 DNK262518:DNK262598 DXG262518:DXG262598 EHC262518:EHC262598 EQY262518:EQY262598 FAU262518:FAU262598 FKQ262518:FKQ262598 FUM262518:FUM262598 GEI262518:GEI262598 GOE262518:GOE262598 GYA262518:GYA262598 HHW262518:HHW262598 HRS262518:HRS262598 IBO262518:IBO262598 ILK262518:ILK262598 IVG262518:IVG262598 JFC262518:JFC262598 JOY262518:JOY262598 JYU262518:JYU262598 KIQ262518:KIQ262598 KSM262518:KSM262598 LCI262518:LCI262598 LME262518:LME262598 LWA262518:LWA262598 MFW262518:MFW262598 MPS262518:MPS262598 MZO262518:MZO262598 NJK262518:NJK262598 NTG262518:NTG262598 ODC262518:ODC262598 OMY262518:OMY262598 OWU262518:OWU262598 PGQ262518:PGQ262598 PQM262518:PQM262598 QAI262518:QAI262598 QKE262518:QKE262598 QUA262518:QUA262598 RDW262518:RDW262598 RNS262518:RNS262598 RXO262518:RXO262598 SHK262518:SHK262598 SRG262518:SRG262598 TBC262518:TBC262598 TKY262518:TKY262598 TUU262518:TUU262598 UEQ262518:UEQ262598 UOM262518:UOM262598 UYI262518:UYI262598 VIE262518:VIE262598 VSA262518:VSA262598 WBW262518:WBW262598 WLS262518:WLS262598 WVO262518:WVO262598 JC328054:JC328134 SY328054:SY328134 ACU328054:ACU328134 AMQ328054:AMQ328134 AWM328054:AWM328134 BGI328054:BGI328134 BQE328054:BQE328134 CAA328054:CAA328134 CJW328054:CJW328134 CTS328054:CTS328134 DDO328054:DDO328134 DNK328054:DNK328134 DXG328054:DXG328134 EHC328054:EHC328134 EQY328054:EQY328134 FAU328054:FAU328134 FKQ328054:FKQ328134 FUM328054:FUM328134 GEI328054:GEI328134 GOE328054:GOE328134 GYA328054:GYA328134 HHW328054:HHW328134 HRS328054:HRS328134 IBO328054:IBO328134 ILK328054:ILK328134 IVG328054:IVG328134 JFC328054:JFC328134 JOY328054:JOY328134 JYU328054:JYU328134 KIQ328054:KIQ328134 KSM328054:KSM328134 LCI328054:LCI328134 LME328054:LME328134 LWA328054:LWA328134 MFW328054:MFW328134 MPS328054:MPS328134 MZO328054:MZO328134 NJK328054:NJK328134 NTG328054:NTG328134 ODC328054:ODC328134 OMY328054:OMY328134 OWU328054:OWU328134 PGQ328054:PGQ328134 PQM328054:PQM328134 QAI328054:QAI328134 QKE328054:QKE328134 QUA328054:QUA328134 RDW328054:RDW328134 RNS328054:RNS328134 RXO328054:RXO328134 SHK328054:SHK328134 SRG328054:SRG328134 TBC328054:TBC328134 TKY328054:TKY328134 TUU328054:TUU328134 UEQ328054:UEQ328134 UOM328054:UOM328134 UYI328054:UYI328134 VIE328054:VIE328134 VSA328054:VSA328134 WBW328054:WBW328134 WLS328054:WLS328134 WVO328054:WVO328134 JC393590:JC393670 SY393590:SY393670 ACU393590:ACU393670 AMQ393590:AMQ393670 AWM393590:AWM393670 BGI393590:BGI393670 BQE393590:BQE393670 CAA393590:CAA393670 CJW393590:CJW393670 CTS393590:CTS393670 DDO393590:DDO393670 DNK393590:DNK393670 DXG393590:DXG393670 EHC393590:EHC393670 EQY393590:EQY393670 FAU393590:FAU393670 FKQ393590:FKQ393670 FUM393590:FUM393670 GEI393590:GEI393670 GOE393590:GOE393670 GYA393590:GYA393670 HHW393590:HHW393670 HRS393590:HRS393670 IBO393590:IBO393670 ILK393590:ILK393670 IVG393590:IVG393670 JFC393590:JFC393670 JOY393590:JOY393670 JYU393590:JYU393670 KIQ393590:KIQ393670 KSM393590:KSM393670 LCI393590:LCI393670 LME393590:LME393670 LWA393590:LWA393670 MFW393590:MFW393670 MPS393590:MPS393670 MZO393590:MZO393670 NJK393590:NJK393670 NTG393590:NTG393670 ODC393590:ODC393670 OMY393590:OMY393670 OWU393590:OWU393670 PGQ393590:PGQ393670 PQM393590:PQM393670 QAI393590:QAI393670 QKE393590:QKE393670 QUA393590:QUA393670 RDW393590:RDW393670 RNS393590:RNS393670 RXO393590:RXO393670 SHK393590:SHK393670 SRG393590:SRG393670 TBC393590:TBC393670 TKY393590:TKY393670 TUU393590:TUU393670 UEQ393590:UEQ393670 UOM393590:UOM393670 UYI393590:UYI393670 VIE393590:VIE393670 VSA393590:VSA393670 WBW393590:WBW393670 WLS393590:WLS393670 WVO393590:WVO393670 JC459126:JC459206 SY459126:SY459206 ACU459126:ACU459206 AMQ459126:AMQ459206 AWM459126:AWM459206 BGI459126:BGI459206 BQE459126:BQE459206 CAA459126:CAA459206 CJW459126:CJW459206 CTS459126:CTS459206 DDO459126:DDO459206 DNK459126:DNK459206 DXG459126:DXG459206 EHC459126:EHC459206 EQY459126:EQY459206 FAU459126:FAU459206 FKQ459126:FKQ459206 FUM459126:FUM459206 GEI459126:GEI459206 GOE459126:GOE459206 GYA459126:GYA459206 HHW459126:HHW459206 HRS459126:HRS459206 IBO459126:IBO459206 ILK459126:ILK459206 IVG459126:IVG459206 JFC459126:JFC459206 JOY459126:JOY459206 JYU459126:JYU459206 KIQ459126:KIQ459206 KSM459126:KSM459206 LCI459126:LCI459206 LME459126:LME459206 LWA459126:LWA459206 MFW459126:MFW459206 MPS459126:MPS459206 MZO459126:MZO459206 NJK459126:NJK459206 NTG459126:NTG459206 ODC459126:ODC459206 OMY459126:OMY459206 OWU459126:OWU459206 PGQ459126:PGQ459206 PQM459126:PQM459206 QAI459126:QAI459206 QKE459126:QKE459206 QUA459126:QUA459206 RDW459126:RDW459206 RNS459126:RNS459206 RXO459126:RXO459206 SHK459126:SHK459206 SRG459126:SRG459206 TBC459126:TBC459206 TKY459126:TKY459206 TUU459126:TUU459206 UEQ459126:UEQ459206 UOM459126:UOM459206 UYI459126:UYI459206 VIE459126:VIE459206 VSA459126:VSA459206 WBW459126:WBW459206 WLS459126:WLS459206 WVO459126:WVO459206 JC524662:JC524742 SY524662:SY524742 ACU524662:ACU524742 AMQ524662:AMQ524742 AWM524662:AWM524742 BGI524662:BGI524742 BQE524662:BQE524742 CAA524662:CAA524742 CJW524662:CJW524742 CTS524662:CTS524742 DDO524662:DDO524742 DNK524662:DNK524742 DXG524662:DXG524742 EHC524662:EHC524742 EQY524662:EQY524742 FAU524662:FAU524742 FKQ524662:FKQ524742 FUM524662:FUM524742 GEI524662:GEI524742 GOE524662:GOE524742 GYA524662:GYA524742 HHW524662:HHW524742 HRS524662:HRS524742 IBO524662:IBO524742 ILK524662:ILK524742 IVG524662:IVG524742 JFC524662:JFC524742 JOY524662:JOY524742 JYU524662:JYU524742 KIQ524662:KIQ524742 KSM524662:KSM524742 LCI524662:LCI524742 LME524662:LME524742 LWA524662:LWA524742 MFW524662:MFW524742 MPS524662:MPS524742 MZO524662:MZO524742 NJK524662:NJK524742 NTG524662:NTG524742 ODC524662:ODC524742 OMY524662:OMY524742 OWU524662:OWU524742 PGQ524662:PGQ524742 PQM524662:PQM524742 QAI524662:QAI524742 QKE524662:QKE524742 QUA524662:QUA524742 RDW524662:RDW524742 RNS524662:RNS524742 RXO524662:RXO524742 SHK524662:SHK524742 SRG524662:SRG524742 TBC524662:TBC524742 TKY524662:TKY524742 TUU524662:TUU524742 UEQ524662:UEQ524742 UOM524662:UOM524742 UYI524662:UYI524742 VIE524662:VIE524742 VSA524662:VSA524742 WBW524662:WBW524742 WLS524662:WLS524742 WVO524662:WVO524742 JC590198:JC590278 SY590198:SY590278 ACU590198:ACU590278 AMQ590198:AMQ590278 AWM590198:AWM590278 BGI590198:BGI590278 BQE590198:BQE590278 CAA590198:CAA590278 CJW590198:CJW590278 CTS590198:CTS590278 DDO590198:DDO590278 DNK590198:DNK590278 DXG590198:DXG590278 EHC590198:EHC590278 EQY590198:EQY590278 FAU590198:FAU590278 FKQ590198:FKQ590278 FUM590198:FUM590278 GEI590198:GEI590278 GOE590198:GOE590278 GYA590198:GYA590278 HHW590198:HHW590278 HRS590198:HRS590278 IBO590198:IBO590278 ILK590198:ILK590278 IVG590198:IVG590278 JFC590198:JFC590278 JOY590198:JOY590278 JYU590198:JYU590278 KIQ590198:KIQ590278 KSM590198:KSM590278 LCI590198:LCI590278 LME590198:LME590278 LWA590198:LWA590278 MFW590198:MFW590278 MPS590198:MPS590278 MZO590198:MZO590278 NJK590198:NJK590278 NTG590198:NTG590278 ODC590198:ODC590278 OMY590198:OMY590278 OWU590198:OWU590278 PGQ590198:PGQ590278 PQM590198:PQM590278 QAI590198:QAI590278 QKE590198:QKE590278 QUA590198:QUA590278 RDW590198:RDW590278 RNS590198:RNS590278 RXO590198:RXO590278 SHK590198:SHK590278 SRG590198:SRG590278 TBC590198:TBC590278 TKY590198:TKY590278 TUU590198:TUU590278 UEQ590198:UEQ590278 UOM590198:UOM590278 UYI590198:UYI590278 VIE590198:VIE590278 VSA590198:VSA590278 WBW590198:WBW590278 WLS590198:WLS590278 WVO590198:WVO590278 JC655734:JC655814 SY655734:SY655814 ACU655734:ACU655814 AMQ655734:AMQ655814 AWM655734:AWM655814 BGI655734:BGI655814 BQE655734:BQE655814 CAA655734:CAA655814 CJW655734:CJW655814 CTS655734:CTS655814 DDO655734:DDO655814 DNK655734:DNK655814 DXG655734:DXG655814 EHC655734:EHC655814 EQY655734:EQY655814 FAU655734:FAU655814 FKQ655734:FKQ655814 FUM655734:FUM655814 GEI655734:GEI655814 GOE655734:GOE655814 GYA655734:GYA655814 HHW655734:HHW655814 HRS655734:HRS655814 IBO655734:IBO655814 ILK655734:ILK655814 IVG655734:IVG655814 JFC655734:JFC655814 JOY655734:JOY655814 JYU655734:JYU655814 KIQ655734:KIQ655814 KSM655734:KSM655814 LCI655734:LCI655814 LME655734:LME655814 LWA655734:LWA655814 MFW655734:MFW655814 MPS655734:MPS655814 MZO655734:MZO655814 NJK655734:NJK655814 NTG655734:NTG655814 ODC655734:ODC655814 OMY655734:OMY655814 OWU655734:OWU655814 PGQ655734:PGQ655814 PQM655734:PQM655814 QAI655734:QAI655814 QKE655734:QKE655814 QUA655734:QUA655814 RDW655734:RDW655814 RNS655734:RNS655814 RXO655734:RXO655814 SHK655734:SHK655814 SRG655734:SRG655814 TBC655734:TBC655814 TKY655734:TKY655814 TUU655734:TUU655814 UEQ655734:UEQ655814 UOM655734:UOM655814 UYI655734:UYI655814 VIE655734:VIE655814 VSA655734:VSA655814 WBW655734:WBW655814 WLS655734:WLS655814 WVO655734:WVO655814 JC721270:JC721350 SY721270:SY721350 ACU721270:ACU721350 AMQ721270:AMQ721350 AWM721270:AWM721350 BGI721270:BGI721350 BQE721270:BQE721350 CAA721270:CAA721350 CJW721270:CJW721350 CTS721270:CTS721350 DDO721270:DDO721350 DNK721270:DNK721350 DXG721270:DXG721350 EHC721270:EHC721350 EQY721270:EQY721350 FAU721270:FAU721350 FKQ721270:FKQ721350 FUM721270:FUM721350 GEI721270:GEI721350 GOE721270:GOE721350 GYA721270:GYA721350 HHW721270:HHW721350 HRS721270:HRS721350 IBO721270:IBO721350 ILK721270:ILK721350 IVG721270:IVG721350 JFC721270:JFC721350 JOY721270:JOY721350 JYU721270:JYU721350 KIQ721270:KIQ721350 KSM721270:KSM721350 LCI721270:LCI721350 LME721270:LME721350 LWA721270:LWA721350 MFW721270:MFW721350 MPS721270:MPS721350 MZO721270:MZO721350 NJK721270:NJK721350 NTG721270:NTG721350 ODC721270:ODC721350 OMY721270:OMY721350 OWU721270:OWU721350 PGQ721270:PGQ721350 PQM721270:PQM721350 QAI721270:QAI721350 QKE721270:QKE721350 QUA721270:QUA721350 RDW721270:RDW721350 RNS721270:RNS721350 RXO721270:RXO721350 SHK721270:SHK721350 SRG721270:SRG721350 TBC721270:TBC721350 TKY721270:TKY721350 TUU721270:TUU721350 UEQ721270:UEQ721350 UOM721270:UOM721350 UYI721270:UYI721350 VIE721270:VIE721350 VSA721270:VSA721350 WBW721270:WBW721350 WLS721270:WLS721350 WVO721270:WVO721350 JC786806:JC786886 SY786806:SY786886 ACU786806:ACU786886 AMQ786806:AMQ786886 AWM786806:AWM786886 BGI786806:BGI786886 BQE786806:BQE786886 CAA786806:CAA786886 CJW786806:CJW786886 CTS786806:CTS786886 DDO786806:DDO786886 DNK786806:DNK786886 DXG786806:DXG786886 EHC786806:EHC786886 EQY786806:EQY786886 FAU786806:FAU786886 FKQ786806:FKQ786886 FUM786806:FUM786886 GEI786806:GEI786886 GOE786806:GOE786886 GYA786806:GYA786886 HHW786806:HHW786886 HRS786806:HRS786886 IBO786806:IBO786886 ILK786806:ILK786886 IVG786806:IVG786886 JFC786806:JFC786886 JOY786806:JOY786886 JYU786806:JYU786886 KIQ786806:KIQ786886 KSM786806:KSM786886 LCI786806:LCI786886 LME786806:LME786886 LWA786806:LWA786886 MFW786806:MFW786886 MPS786806:MPS786886 MZO786806:MZO786886 NJK786806:NJK786886 NTG786806:NTG786886 ODC786806:ODC786886 OMY786806:OMY786886 OWU786806:OWU786886 PGQ786806:PGQ786886 PQM786806:PQM786886 QAI786806:QAI786886 QKE786806:QKE786886 QUA786806:QUA786886 RDW786806:RDW786886 RNS786806:RNS786886 RXO786806:RXO786886 SHK786806:SHK786886 SRG786806:SRG786886 TBC786806:TBC786886 TKY786806:TKY786886 TUU786806:TUU786886 UEQ786806:UEQ786886 UOM786806:UOM786886 UYI786806:UYI786886 VIE786806:VIE786886 VSA786806:VSA786886 WBW786806:WBW786886 WLS786806:WLS786886 WVO786806:WVO786886 JC852342:JC852422 SY852342:SY852422 ACU852342:ACU852422 AMQ852342:AMQ852422 AWM852342:AWM852422 BGI852342:BGI852422 BQE852342:BQE852422 CAA852342:CAA852422 CJW852342:CJW852422 CTS852342:CTS852422 DDO852342:DDO852422 DNK852342:DNK852422 DXG852342:DXG852422 EHC852342:EHC852422 EQY852342:EQY852422 FAU852342:FAU852422 FKQ852342:FKQ852422 FUM852342:FUM852422 GEI852342:GEI852422 GOE852342:GOE852422 GYA852342:GYA852422 HHW852342:HHW852422 HRS852342:HRS852422 IBO852342:IBO852422 ILK852342:ILK852422 IVG852342:IVG852422 JFC852342:JFC852422 JOY852342:JOY852422 JYU852342:JYU852422 KIQ852342:KIQ852422 KSM852342:KSM852422 LCI852342:LCI852422 LME852342:LME852422 LWA852342:LWA852422 MFW852342:MFW852422 MPS852342:MPS852422 MZO852342:MZO852422 NJK852342:NJK852422 NTG852342:NTG852422 ODC852342:ODC852422 OMY852342:OMY852422 OWU852342:OWU852422 PGQ852342:PGQ852422 PQM852342:PQM852422 QAI852342:QAI852422 QKE852342:QKE852422 QUA852342:QUA852422 RDW852342:RDW852422 RNS852342:RNS852422 RXO852342:RXO852422 SHK852342:SHK852422 SRG852342:SRG852422 TBC852342:TBC852422 TKY852342:TKY852422 TUU852342:TUU852422 UEQ852342:UEQ852422 UOM852342:UOM852422 UYI852342:UYI852422 VIE852342:VIE852422 VSA852342:VSA852422 WBW852342:WBW852422 WLS852342:WLS852422 WVO852342:WVO852422 JC917878:JC917958 SY917878:SY917958 ACU917878:ACU917958 AMQ917878:AMQ917958 AWM917878:AWM917958 BGI917878:BGI917958 BQE917878:BQE917958 CAA917878:CAA917958 CJW917878:CJW917958 CTS917878:CTS917958 DDO917878:DDO917958 DNK917878:DNK917958 DXG917878:DXG917958 EHC917878:EHC917958 EQY917878:EQY917958 FAU917878:FAU917958 FKQ917878:FKQ917958 FUM917878:FUM917958 GEI917878:GEI917958 GOE917878:GOE917958 GYA917878:GYA917958 HHW917878:HHW917958 HRS917878:HRS917958 IBO917878:IBO917958 ILK917878:ILK917958 IVG917878:IVG917958 JFC917878:JFC917958 JOY917878:JOY917958 JYU917878:JYU917958 KIQ917878:KIQ917958 KSM917878:KSM917958 LCI917878:LCI917958 LME917878:LME917958 LWA917878:LWA917958 MFW917878:MFW917958 MPS917878:MPS917958 MZO917878:MZO917958 NJK917878:NJK917958 NTG917878:NTG917958 ODC917878:ODC917958 OMY917878:OMY917958 OWU917878:OWU917958 PGQ917878:PGQ917958 PQM917878:PQM917958 QAI917878:QAI917958 QKE917878:QKE917958 QUA917878:QUA917958 RDW917878:RDW917958 RNS917878:RNS917958 RXO917878:RXO917958 SHK917878:SHK917958 SRG917878:SRG917958 TBC917878:TBC917958 TKY917878:TKY917958 TUU917878:TUU917958 UEQ917878:UEQ917958 UOM917878:UOM917958 UYI917878:UYI917958 VIE917878:VIE917958 VSA917878:VSA917958 WBW917878:WBW917958 WLS917878:WLS917958 WVO917878:WVO917958 JC983414:JC983494 SY983414:SY983494 ACU983414:ACU983494 AMQ983414:AMQ983494 AWM983414:AWM983494 BGI983414:BGI983494 BQE983414:BQE983494 CAA983414:CAA983494 CJW983414:CJW983494 CTS983414:CTS983494 DDO983414:DDO983494 DNK983414:DNK983494 DXG983414:DXG983494 EHC983414:EHC983494 EQY983414:EQY983494 FAU983414:FAU983494 FKQ983414:FKQ983494 FUM983414:FUM983494 GEI983414:GEI983494 GOE983414:GOE983494 GYA983414:GYA983494 HHW983414:HHW983494 HRS983414:HRS983494 IBO983414:IBO983494 ILK983414:ILK983494 IVG983414:IVG983494 JFC983414:JFC983494 JOY983414:JOY983494 JYU983414:JYU983494 KIQ983414:KIQ983494 KSM983414:KSM983494 LCI983414:LCI983494 LME983414:LME983494 LWA983414:LWA983494 MFW983414:MFW983494 MPS983414:MPS983494 MZO983414:MZO983494 NJK983414:NJK983494 NTG983414:NTG983494 ODC983414:ODC983494 OMY983414:OMY983494 OWU983414:OWU983494 PGQ983414:PGQ983494 PQM983414:PQM983494 QAI983414:QAI983494 QKE983414:QKE983494 QUA983414:QUA983494 RDW983414:RDW983494 RNS983414:RNS983494 RXO983414:RXO983494 SHK983414:SHK983494 SRG983414:SRG983494 TBC983414:TBC983494 TKY983414:TKY983494 TUU983414:TUU983494 UEQ983414:UEQ983494 UOM983414:UOM983494 UYI983414:UYI983494 VIE983414:VIE983494 VSA983414:VSA983494 WBW983414:WBW983494 WLS983414:WLS983494 WVO983414:WVO983494 JD65912:JD65951 SZ65912:SZ65951 ACV65912:ACV65951 AMR65912:AMR65951 AWN65912:AWN65951 BGJ65912:BGJ65951 BQF65912:BQF65951 CAB65912:CAB65951 CJX65912:CJX65951 CTT65912:CTT65951 DDP65912:DDP65951 DNL65912:DNL65951 DXH65912:DXH65951 EHD65912:EHD65951 EQZ65912:EQZ65951 FAV65912:FAV65951 FKR65912:FKR65951 FUN65912:FUN65951 GEJ65912:GEJ65951 GOF65912:GOF65951 GYB65912:GYB65951 HHX65912:HHX65951 HRT65912:HRT65951 IBP65912:IBP65951 ILL65912:ILL65951 IVH65912:IVH65951 JFD65912:JFD65951 JOZ65912:JOZ65951 JYV65912:JYV65951 KIR65912:KIR65951 KSN65912:KSN65951 LCJ65912:LCJ65951 LMF65912:LMF65951 LWB65912:LWB65951 MFX65912:MFX65951 MPT65912:MPT65951 MZP65912:MZP65951 NJL65912:NJL65951 NTH65912:NTH65951 ODD65912:ODD65951 OMZ65912:OMZ65951 OWV65912:OWV65951 PGR65912:PGR65951 PQN65912:PQN65951 QAJ65912:QAJ65951 QKF65912:QKF65951 QUB65912:QUB65951 RDX65912:RDX65951 RNT65912:RNT65951 RXP65912:RXP65951 SHL65912:SHL65951 SRH65912:SRH65951 TBD65912:TBD65951 TKZ65912:TKZ65951 TUV65912:TUV65951 UER65912:UER65951 UON65912:UON65951 UYJ65912:UYJ65951 VIF65912:VIF65951 VSB65912:VSB65951 WBX65912:WBX65951 WLT65912:WLT65951 WVP65912:WVP65951 JD131448:JD131487 SZ131448:SZ131487 ACV131448:ACV131487 AMR131448:AMR131487 AWN131448:AWN131487 BGJ131448:BGJ131487 BQF131448:BQF131487 CAB131448:CAB131487 CJX131448:CJX131487 CTT131448:CTT131487 DDP131448:DDP131487 DNL131448:DNL131487 DXH131448:DXH131487 EHD131448:EHD131487 EQZ131448:EQZ131487 FAV131448:FAV131487 FKR131448:FKR131487 FUN131448:FUN131487 GEJ131448:GEJ131487 GOF131448:GOF131487 GYB131448:GYB131487 HHX131448:HHX131487 HRT131448:HRT131487 IBP131448:IBP131487 ILL131448:ILL131487 IVH131448:IVH131487 JFD131448:JFD131487 JOZ131448:JOZ131487 JYV131448:JYV131487 KIR131448:KIR131487 KSN131448:KSN131487 LCJ131448:LCJ131487 LMF131448:LMF131487 LWB131448:LWB131487 MFX131448:MFX131487 MPT131448:MPT131487 MZP131448:MZP131487 NJL131448:NJL131487 NTH131448:NTH131487 ODD131448:ODD131487 OMZ131448:OMZ131487 OWV131448:OWV131487 PGR131448:PGR131487 PQN131448:PQN131487 QAJ131448:QAJ131487 QKF131448:QKF131487 QUB131448:QUB131487 RDX131448:RDX131487 RNT131448:RNT131487 RXP131448:RXP131487 SHL131448:SHL131487 SRH131448:SRH131487 TBD131448:TBD131487 TKZ131448:TKZ131487 TUV131448:TUV131487 UER131448:UER131487 UON131448:UON131487 UYJ131448:UYJ131487 VIF131448:VIF131487 VSB131448:VSB131487 WBX131448:WBX131487 WLT131448:WLT131487 WVP131448:WVP131487 JD196984:JD197023 SZ196984:SZ197023 ACV196984:ACV197023 AMR196984:AMR197023 AWN196984:AWN197023 BGJ196984:BGJ197023 BQF196984:BQF197023 CAB196984:CAB197023 CJX196984:CJX197023 CTT196984:CTT197023 DDP196984:DDP197023 DNL196984:DNL197023 DXH196984:DXH197023 EHD196984:EHD197023 EQZ196984:EQZ197023 FAV196984:FAV197023 FKR196984:FKR197023 FUN196984:FUN197023 GEJ196984:GEJ197023 GOF196984:GOF197023 GYB196984:GYB197023 HHX196984:HHX197023 HRT196984:HRT197023 IBP196984:IBP197023 ILL196984:ILL197023 IVH196984:IVH197023 JFD196984:JFD197023 JOZ196984:JOZ197023 JYV196984:JYV197023 KIR196984:KIR197023 KSN196984:KSN197023 LCJ196984:LCJ197023 LMF196984:LMF197023 LWB196984:LWB197023 MFX196984:MFX197023 MPT196984:MPT197023 MZP196984:MZP197023 NJL196984:NJL197023 NTH196984:NTH197023 ODD196984:ODD197023 OMZ196984:OMZ197023 OWV196984:OWV197023 PGR196984:PGR197023 PQN196984:PQN197023 QAJ196984:QAJ197023 QKF196984:QKF197023 QUB196984:QUB197023 RDX196984:RDX197023 RNT196984:RNT197023 RXP196984:RXP197023 SHL196984:SHL197023 SRH196984:SRH197023 TBD196984:TBD197023 TKZ196984:TKZ197023 TUV196984:TUV197023 UER196984:UER197023 UON196984:UON197023 UYJ196984:UYJ197023 VIF196984:VIF197023 VSB196984:VSB197023 WBX196984:WBX197023 WLT196984:WLT197023 WVP196984:WVP197023 JD262520:JD262559 SZ262520:SZ262559 ACV262520:ACV262559 AMR262520:AMR262559 AWN262520:AWN262559 BGJ262520:BGJ262559 BQF262520:BQF262559 CAB262520:CAB262559 CJX262520:CJX262559 CTT262520:CTT262559 DDP262520:DDP262559 DNL262520:DNL262559 DXH262520:DXH262559 EHD262520:EHD262559 EQZ262520:EQZ262559 FAV262520:FAV262559 FKR262520:FKR262559 FUN262520:FUN262559 GEJ262520:GEJ262559 GOF262520:GOF262559 GYB262520:GYB262559 HHX262520:HHX262559 HRT262520:HRT262559 IBP262520:IBP262559 ILL262520:ILL262559 IVH262520:IVH262559 JFD262520:JFD262559 JOZ262520:JOZ262559 JYV262520:JYV262559 KIR262520:KIR262559 KSN262520:KSN262559 LCJ262520:LCJ262559 LMF262520:LMF262559 LWB262520:LWB262559 MFX262520:MFX262559 MPT262520:MPT262559 MZP262520:MZP262559 NJL262520:NJL262559 NTH262520:NTH262559 ODD262520:ODD262559 OMZ262520:OMZ262559 OWV262520:OWV262559 PGR262520:PGR262559 PQN262520:PQN262559 QAJ262520:QAJ262559 QKF262520:QKF262559 QUB262520:QUB262559 RDX262520:RDX262559 RNT262520:RNT262559 RXP262520:RXP262559 SHL262520:SHL262559 SRH262520:SRH262559 TBD262520:TBD262559 TKZ262520:TKZ262559 TUV262520:TUV262559 UER262520:UER262559 UON262520:UON262559 UYJ262520:UYJ262559 VIF262520:VIF262559 VSB262520:VSB262559 WBX262520:WBX262559 WLT262520:WLT262559 WVP262520:WVP262559 JD328056:JD328095 SZ328056:SZ328095 ACV328056:ACV328095 AMR328056:AMR328095 AWN328056:AWN328095 BGJ328056:BGJ328095 BQF328056:BQF328095 CAB328056:CAB328095 CJX328056:CJX328095 CTT328056:CTT328095 DDP328056:DDP328095 DNL328056:DNL328095 DXH328056:DXH328095 EHD328056:EHD328095 EQZ328056:EQZ328095 FAV328056:FAV328095 FKR328056:FKR328095 FUN328056:FUN328095 GEJ328056:GEJ328095 GOF328056:GOF328095 GYB328056:GYB328095 HHX328056:HHX328095 HRT328056:HRT328095 IBP328056:IBP328095 ILL328056:ILL328095 IVH328056:IVH328095 JFD328056:JFD328095 JOZ328056:JOZ328095 JYV328056:JYV328095 KIR328056:KIR328095 KSN328056:KSN328095 LCJ328056:LCJ328095 LMF328056:LMF328095 LWB328056:LWB328095 MFX328056:MFX328095 MPT328056:MPT328095 MZP328056:MZP328095 NJL328056:NJL328095 NTH328056:NTH328095 ODD328056:ODD328095 OMZ328056:OMZ328095 OWV328056:OWV328095 PGR328056:PGR328095 PQN328056:PQN328095 QAJ328056:QAJ328095 QKF328056:QKF328095 QUB328056:QUB328095 RDX328056:RDX328095 RNT328056:RNT328095 RXP328056:RXP328095 SHL328056:SHL328095 SRH328056:SRH328095 TBD328056:TBD328095 TKZ328056:TKZ328095 TUV328056:TUV328095 UER328056:UER328095 UON328056:UON328095 UYJ328056:UYJ328095 VIF328056:VIF328095 VSB328056:VSB328095 WBX328056:WBX328095 WLT328056:WLT328095 WVP328056:WVP328095 JD393592:JD393631 SZ393592:SZ393631 ACV393592:ACV393631 AMR393592:AMR393631 AWN393592:AWN393631 BGJ393592:BGJ393631 BQF393592:BQF393631 CAB393592:CAB393631 CJX393592:CJX393631 CTT393592:CTT393631 DDP393592:DDP393631 DNL393592:DNL393631 DXH393592:DXH393631 EHD393592:EHD393631 EQZ393592:EQZ393631 FAV393592:FAV393631 FKR393592:FKR393631 FUN393592:FUN393631 GEJ393592:GEJ393631 GOF393592:GOF393631 GYB393592:GYB393631 HHX393592:HHX393631 HRT393592:HRT393631 IBP393592:IBP393631 ILL393592:ILL393631 IVH393592:IVH393631 JFD393592:JFD393631 JOZ393592:JOZ393631 JYV393592:JYV393631 KIR393592:KIR393631 KSN393592:KSN393631 LCJ393592:LCJ393631 LMF393592:LMF393631 LWB393592:LWB393631 MFX393592:MFX393631 MPT393592:MPT393631 MZP393592:MZP393631 NJL393592:NJL393631 NTH393592:NTH393631 ODD393592:ODD393631 OMZ393592:OMZ393631 OWV393592:OWV393631 PGR393592:PGR393631 PQN393592:PQN393631 QAJ393592:QAJ393631 QKF393592:QKF393631 QUB393592:QUB393631 RDX393592:RDX393631 RNT393592:RNT393631 RXP393592:RXP393631 SHL393592:SHL393631 SRH393592:SRH393631 TBD393592:TBD393631 TKZ393592:TKZ393631 TUV393592:TUV393631 UER393592:UER393631 UON393592:UON393631 UYJ393592:UYJ393631 VIF393592:VIF393631 VSB393592:VSB393631 WBX393592:WBX393631 WLT393592:WLT393631 WVP393592:WVP393631 JD459128:JD459167 SZ459128:SZ459167 ACV459128:ACV459167 AMR459128:AMR459167 AWN459128:AWN459167 BGJ459128:BGJ459167 BQF459128:BQF459167 CAB459128:CAB459167 CJX459128:CJX459167 CTT459128:CTT459167 DDP459128:DDP459167 DNL459128:DNL459167 DXH459128:DXH459167 EHD459128:EHD459167 EQZ459128:EQZ459167 FAV459128:FAV459167 FKR459128:FKR459167 FUN459128:FUN459167 GEJ459128:GEJ459167 GOF459128:GOF459167 GYB459128:GYB459167 HHX459128:HHX459167 HRT459128:HRT459167 IBP459128:IBP459167 ILL459128:ILL459167 IVH459128:IVH459167 JFD459128:JFD459167 JOZ459128:JOZ459167 JYV459128:JYV459167 KIR459128:KIR459167 KSN459128:KSN459167 LCJ459128:LCJ459167 LMF459128:LMF459167 LWB459128:LWB459167 MFX459128:MFX459167 MPT459128:MPT459167 MZP459128:MZP459167 NJL459128:NJL459167 NTH459128:NTH459167 ODD459128:ODD459167 OMZ459128:OMZ459167 OWV459128:OWV459167 PGR459128:PGR459167 PQN459128:PQN459167 QAJ459128:QAJ459167 QKF459128:QKF459167 QUB459128:QUB459167 RDX459128:RDX459167 RNT459128:RNT459167 RXP459128:RXP459167 SHL459128:SHL459167 SRH459128:SRH459167 TBD459128:TBD459167 TKZ459128:TKZ459167 TUV459128:TUV459167 UER459128:UER459167 UON459128:UON459167 UYJ459128:UYJ459167 VIF459128:VIF459167 VSB459128:VSB459167 WBX459128:WBX459167 WLT459128:WLT459167 WVP459128:WVP459167 JD524664:JD524703 SZ524664:SZ524703 ACV524664:ACV524703 AMR524664:AMR524703 AWN524664:AWN524703 BGJ524664:BGJ524703 BQF524664:BQF524703 CAB524664:CAB524703 CJX524664:CJX524703 CTT524664:CTT524703 DDP524664:DDP524703 DNL524664:DNL524703 DXH524664:DXH524703 EHD524664:EHD524703 EQZ524664:EQZ524703 FAV524664:FAV524703 FKR524664:FKR524703 FUN524664:FUN524703 GEJ524664:GEJ524703 GOF524664:GOF524703 GYB524664:GYB524703 HHX524664:HHX524703 HRT524664:HRT524703 IBP524664:IBP524703 ILL524664:ILL524703 IVH524664:IVH524703 JFD524664:JFD524703 JOZ524664:JOZ524703 JYV524664:JYV524703 KIR524664:KIR524703 KSN524664:KSN524703 LCJ524664:LCJ524703 LMF524664:LMF524703 LWB524664:LWB524703 MFX524664:MFX524703 MPT524664:MPT524703 MZP524664:MZP524703 NJL524664:NJL524703 NTH524664:NTH524703 ODD524664:ODD524703 OMZ524664:OMZ524703 OWV524664:OWV524703 PGR524664:PGR524703 PQN524664:PQN524703 QAJ524664:QAJ524703 QKF524664:QKF524703 QUB524664:QUB524703 RDX524664:RDX524703 RNT524664:RNT524703 RXP524664:RXP524703 SHL524664:SHL524703 SRH524664:SRH524703 TBD524664:TBD524703 TKZ524664:TKZ524703 TUV524664:TUV524703 UER524664:UER524703 UON524664:UON524703 UYJ524664:UYJ524703 VIF524664:VIF524703 VSB524664:VSB524703 WBX524664:WBX524703 WLT524664:WLT524703 WVP524664:WVP524703 JD590200:JD590239 SZ590200:SZ590239 ACV590200:ACV590239 AMR590200:AMR590239 AWN590200:AWN590239 BGJ590200:BGJ590239 BQF590200:BQF590239 CAB590200:CAB590239 CJX590200:CJX590239 CTT590200:CTT590239 DDP590200:DDP590239 DNL590200:DNL590239 DXH590200:DXH590239 EHD590200:EHD590239 EQZ590200:EQZ590239 FAV590200:FAV590239 FKR590200:FKR590239 FUN590200:FUN590239 GEJ590200:GEJ590239 GOF590200:GOF590239 GYB590200:GYB590239 HHX590200:HHX590239 HRT590200:HRT590239 IBP590200:IBP590239 ILL590200:ILL590239 IVH590200:IVH590239 JFD590200:JFD590239 JOZ590200:JOZ590239 JYV590200:JYV590239 KIR590200:KIR590239 KSN590200:KSN590239 LCJ590200:LCJ590239 LMF590200:LMF590239 LWB590200:LWB590239 MFX590200:MFX590239 MPT590200:MPT590239 MZP590200:MZP590239 NJL590200:NJL590239 NTH590200:NTH590239 ODD590200:ODD590239 OMZ590200:OMZ590239 OWV590200:OWV590239 PGR590200:PGR590239 PQN590200:PQN590239 QAJ590200:QAJ590239 QKF590200:QKF590239 QUB590200:QUB590239 RDX590200:RDX590239 RNT590200:RNT590239 RXP590200:RXP590239 SHL590200:SHL590239 SRH590200:SRH590239 TBD590200:TBD590239 TKZ590200:TKZ590239 TUV590200:TUV590239 UER590200:UER590239 UON590200:UON590239 UYJ590200:UYJ590239 VIF590200:VIF590239 VSB590200:VSB590239 WBX590200:WBX590239 WLT590200:WLT590239 WVP590200:WVP590239 JD655736:JD655775 SZ655736:SZ655775 ACV655736:ACV655775 AMR655736:AMR655775 AWN655736:AWN655775 BGJ655736:BGJ655775 BQF655736:BQF655775 CAB655736:CAB655775 CJX655736:CJX655775 CTT655736:CTT655775 DDP655736:DDP655775 DNL655736:DNL655775 DXH655736:DXH655775 EHD655736:EHD655775 EQZ655736:EQZ655775 FAV655736:FAV655775 FKR655736:FKR655775 FUN655736:FUN655775 GEJ655736:GEJ655775 GOF655736:GOF655775 GYB655736:GYB655775 HHX655736:HHX655775 HRT655736:HRT655775 IBP655736:IBP655775 ILL655736:ILL655775 IVH655736:IVH655775 JFD655736:JFD655775 JOZ655736:JOZ655775 JYV655736:JYV655775 KIR655736:KIR655775 KSN655736:KSN655775 LCJ655736:LCJ655775 LMF655736:LMF655775 LWB655736:LWB655775 MFX655736:MFX655775 MPT655736:MPT655775 MZP655736:MZP655775 NJL655736:NJL655775 NTH655736:NTH655775 ODD655736:ODD655775 OMZ655736:OMZ655775 OWV655736:OWV655775 PGR655736:PGR655775 PQN655736:PQN655775 QAJ655736:QAJ655775 QKF655736:QKF655775 QUB655736:QUB655775 RDX655736:RDX655775 RNT655736:RNT655775 RXP655736:RXP655775 SHL655736:SHL655775 SRH655736:SRH655775 TBD655736:TBD655775 TKZ655736:TKZ655775 TUV655736:TUV655775 UER655736:UER655775 UON655736:UON655775 UYJ655736:UYJ655775 VIF655736:VIF655775 VSB655736:VSB655775 WBX655736:WBX655775 WLT655736:WLT655775 WVP655736:WVP655775 JD721272:JD721311 SZ721272:SZ721311 ACV721272:ACV721311 AMR721272:AMR721311 AWN721272:AWN721311 BGJ721272:BGJ721311 BQF721272:BQF721311 CAB721272:CAB721311 CJX721272:CJX721311 CTT721272:CTT721311 DDP721272:DDP721311 DNL721272:DNL721311 DXH721272:DXH721311 EHD721272:EHD721311 EQZ721272:EQZ721311 FAV721272:FAV721311 FKR721272:FKR721311 FUN721272:FUN721311 GEJ721272:GEJ721311 GOF721272:GOF721311 GYB721272:GYB721311 HHX721272:HHX721311 HRT721272:HRT721311 IBP721272:IBP721311 ILL721272:ILL721311 IVH721272:IVH721311 JFD721272:JFD721311 JOZ721272:JOZ721311 JYV721272:JYV721311 KIR721272:KIR721311 KSN721272:KSN721311 LCJ721272:LCJ721311 LMF721272:LMF721311 LWB721272:LWB721311 MFX721272:MFX721311 MPT721272:MPT721311 MZP721272:MZP721311 NJL721272:NJL721311 NTH721272:NTH721311 ODD721272:ODD721311 OMZ721272:OMZ721311 OWV721272:OWV721311 PGR721272:PGR721311 PQN721272:PQN721311 QAJ721272:QAJ721311 QKF721272:QKF721311 QUB721272:QUB721311 RDX721272:RDX721311 RNT721272:RNT721311 RXP721272:RXP721311 SHL721272:SHL721311 SRH721272:SRH721311 TBD721272:TBD721311 TKZ721272:TKZ721311 TUV721272:TUV721311 UER721272:UER721311 UON721272:UON721311 UYJ721272:UYJ721311 VIF721272:VIF721311 VSB721272:VSB721311 WBX721272:WBX721311 WLT721272:WLT721311 WVP721272:WVP721311 JD786808:JD786847 SZ786808:SZ786847 ACV786808:ACV786847 AMR786808:AMR786847 AWN786808:AWN786847 BGJ786808:BGJ786847 BQF786808:BQF786847 CAB786808:CAB786847 CJX786808:CJX786847 CTT786808:CTT786847 DDP786808:DDP786847 DNL786808:DNL786847 DXH786808:DXH786847 EHD786808:EHD786847 EQZ786808:EQZ786847 FAV786808:FAV786847 FKR786808:FKR786847 FUN786808:FUN786847 GEJ786808:GEJ786847 GOF786808:GOF786847 GYB786808:GYB786847 HHX786808:HHX786847 HRT786808:HRT786847 IBP786808:IBP786847 ILL786808:ILL786847 IVH786808:IVH786847 JFD786808:JFD786847 JOZ786808:JOZ786847 JYV786808:JYV786847 KIR786808:KIR786847 KSN786808:KSN786847 LCJ786808:LCJ786847 LMF786808:LMF786847 LWB786808:LWB786847 MFX786808:MFX786847 MPT786808:MPT786847 MZP786808:MZP786847 NJL786808:NJL786847 NTH786808:NTH786847 ODD786808:ODD786847 OMZ786808:OMZ786847 OWV786808:OWV786847 PGR786808:PGR786847 PQN786808:PQN786847 QAJ786808:QAJ786847 QKF786808:QKF786847 QUB786808:QUB786847 RDX786808:RDX786847 RNT786808:RNT786847 RXP786808:RXP786847 SHL786808:SHL786847 SRH786808:SRH786847 TBD786808:TBD786847 TKZ786808:TKZ786847 TUV786808:TUV786847 UER786808:UER786847 UON786808:UON786847 UYJ786808:UYJ786847 VIF786808:VIF786847 VSB786808:VSB786847 WBX786808:WBX786847 WLT786808:WLT786847 WVP786808:WVP786847 JD852344:JD852383 SZ852344:SZ852383 ACV852344:ACV852383 AMR852344:AMR852383 AWN852344:AWN852383 BGJ852344:BGJ852383 BQF852344:BQF852383 CAB852344:CAB852383 CJX852344:CJX852383 CTT852344:CTT852383 DDP852344:DDP852383 DNL852344:DNL852383 DXH852344:DXH852383 EHD852344:EHD852383 EQZ852344:EQZ852383 FAV852344:FAV852383 FKR852344:FKR852383 FUN852344:FUN852383 GEJ852344:GEJ852383 GOF852344:GOF852383 GYB852344:GYB852383 HHX852344:HHX852383 HRT852344:HRT852383 IBP852344:IBP852383 ILL852344:ILL852383 IVH852344:IVH852383 JFD852344:JFD852383 JOZ852344:JOZ852383 JYV852344:JYV852383 KIR852344:KIR852383 KSN852344:KSN852383 LCJ852344:LCJ852383 LMF852344:LMF852383 LWB852344:LWB852383 MFX852344:MFX852383 MPT852344:MPT852383 MZP852344:MZP852383 NJL852344:NJL852383 NTH852344:NTH852383 ODD852344:ODD852383 OMZ852344:OMZ852383 OWV852344:OWV852383 PGR852344:PGR852383 PQN852344:PQN852383 QAJ852344:QAJ852383 QKF852344:QKF852383 QUB852344:QUB852383 RDX852344:RDX852383 RNT852344:RNT852383 RXP852344:RXP852383 SHL852344:SHL852383 SRH852344:SRH852383 TBD852344:TBD852383 TKZ852344:TKZ852383 TUV852344:TUV852383 UER852344:UER852383 UON852344:UON852383 UYJ852344:UYJ852383 VIF852344:VIF852383 VSB852344:VSB852383 WBX852344:WBX852383 WLT852344:WLT852383 WVP852344:WVP852383 JD917880:JD917919 SZ917880:SZ917919 ACV917880:ACV917919 AMR917880:AMR917919 AWN917880:AWN917919 BGJ917880:BGJ917919 BQF917880:BQF917919 CAB917880:CAB917919 CJX917880:CJX917919 CTT917880:CTT917919 DDP917880:DDP917919 DNL917880:DNL917919 DXH917880:DXH917919 EHD917880:EHD917919 EQZ917880:EQZ917919 FAV917880:FAV917919 FKR917880:FKR917919 FUN917880:FUN917919 GEJ917880:GEJ917919 GOF917880:GOF917919 GYB917880:GYB917919 HHX917880:HHX917919 HRT917880:HRT917919 IBP917880:IBP917919 ILL917880:ILL917919 IVH917880:IVH917919 JFD917880:JFD917919 JOZ917880:JOZ917919 JYV917880:JYV917919 KIR917880:KIR917919 KSN917880:KSN917919 LCJ917880:LCJ917919 LMF917880:LMF917919 LWB917880:LWB917919 MFX917880:MFX917919 MPT917880:MPT917919 MZP917880:MZP917919 NJL917880:NJL917919 NTH917880:NTH917919 ODD917880:ODD917919 OMZ917880:OMZ917919 OWV917880:OWV917919 PGR917880:PGR917919 PQN917880:PQN917919 QAJ917880:QAJ917919 QKF917880:QKF917919 QUB917880:QUB917919 RDX917880:RDX917919 RNT917880:RNT917919 RXP917880:RXP917919 SHL917880:SHL917919 SRH917880:SRH917919 TBD917880:TBD917919 TKZ917880:TKZ917919 TUV917880:TUV917919 UER917880:UER917919 UON917880:UON917919 UYJ917880:UYJ917919 VIF917880:VIF917919 VSB917880:VSB917919 WBX917880:WBX917919 WLT917880:WLT917919 WVP917880:WVP917919 JD983416:JD983455 SZ983416:SZ983455 ACV983416:ACV983455 AMR983416:AMR983455 AWN983416:AWN983455 BGJ983416:BGJ983455 BQF983416:BQF983455 CAB983416:CAB983455 CJX983416:CJX983455 CTT983416:CTT983455 DDP983416:DDP983455 DNL983416:DNL983455 DXH983416:DXH983455 EHD983416:EHD983455 EQZ983416:EQZ983455 FAV983416:FAV983455 FKR983416:FKR983455 FUN983416:FUN983455 GEJ983416:GEJ983455 GOF983416:GOF983455 GYB983416:GYB983455 HHX983416:HHX983455 HRT983416:HRT983455 IBP983416:IBP983455 ILL983416:ILL983455 IVH983416:IVH983455 JFD983416:JFD983455 JOZ983416:JOZ983455 JYV983416:JYV983455 KIR983416:KIR983455 KSN983416:KSN983455 LCJ983416:LCJ983455 LMF983416:LMF983455 LWB983416:LWB983455 MFX983416:MFX983455 MPT983416:MPT983455 MZP983416:MZP983455 NJL983416:NJL983455 NTH983416:NTH983455 ODD983416:ODD983455 OMZ983416:OMZ983455 OWV983416:OWV983455 PGR983416:PGR983455 PQN983416:PQN983455 QAJ983416:QAJ983455 QKF983416:QKF983455 QUB983416:QUB983455 RDX983416:RDX983455 RNT983416:RNT983455 RXP983416:RXP983455 SHL983416:SHL983455 SRH983416:SRH983455 TBD983416:TBD983455 TKZ983416:TKZ983455 TUV983416:TUV983455 UER983416:UER983455 UON983416:UON983455 UYJ983416:UYJ983455 VIF983416:VIF983455 VSB983416:VSB983455 WBX983416:WBX983455 WLT983416:WLT983455 WVP983416:WVP983455 J65954:J65990 JF65954:JG65990 TB65954:TC65990 ACX65954:ACY65990 AMT65954:AMU65990 AWP65954:AWQ65990 BGL65954:BGM65990 BQH65954:BQI65990 CAD65954:CAE65990 CJZ65954:CKA65990 CTV65954:CTW65990 DDR65954:DDS65990 DNN65954:DNO65990 DXJ65954:DXK65990 EHF65954:EHG65990 ERB65954:ERC65990 FAX65954:FAY65990 FKT65954:FKU65990 FUP65954:FUQ65990 GEL65954:GEM65990 GOH65954:GOI65990 GYD65954:GYE65990 HHZ65954:HIA65990 HRV65954:HRW65990 IBR65954:IBS65990 ILN65954:ILO65990 IVJ65954:IVK65990 JFF65954:JFG65990 JPB65954:JPC65990 JYX65954:JYY65990 KIT65954:KIU65990 KSP65954:KSQ65990 LCL65954:LCM65990 LMH65954:LMI65990 LWD65954:LWE65990 MFZ65954:MGA65990 MPV65954:MPW65990 MZR65954:MZS65990 NJN65954:NJO65990 NTJ65954:NTK65990 ODF65954:ODG65990 ONB65954:ONC65990 OWX65954:OWY65990 PGT65954:PGU65990 PQP65954:PQQ65990 QAL65954:QAM65990 QKH65954:QKI65990 QUD65954:QUE65990 RDZ65954:REA65990 RNV65954:RNW65990 RXR65954:RXS65990 SHN65954:SHO65990 SRJ65954:SRK65990 TBF65954:TBG65990 TLB65954:TLC65990 TUX65954:TUY65990 UET65954:UEU65990 UOP65954:UOQ65990 UYL65954:UYM65990 VIH65954:VII65990 VSD65954:VSE65990 WBZ65954:WCA65990 WLV65954:WLW65990 WVR65954:WVS65990 J131490:J131526 JF131490:JG131526 TB131490:TC131526 ACX131490:ACY131526 AMT131490:AMU131526 AWP131490:AWQ131526 BGL131490:BGM131526 BQH131490:BQI131526 CAD131490:CAE131526 CJZ131490:CKA131526 CTV131490:CTW131526 DDR131490:DDS131526 DNN131490:DNO131526 DXJ131490:DXK131526 EHF131490:EHG131526 ERB131490:ERC131526 FAX131490:FAY131526 FKT131490:FKU131526 FUP131490:FUQ131526 GEL131490:GEM131526 GOH131490:GOI131526 GYD131490:GYE131526 HHZ131490:HIA131526 HRV131490:HRW131526 IBR131490:IBS131526 ILN131490:ILO131526 IVJ131490:IVK131526 JFF131490:JFG131526 JPB131490:JPC131526 JYX131490:JYY131526 KIT131490:KIU131526 KSP131490:KSQ131526 LCL131490:LCM131526 LMH131490:LMI131526 LWD131490:LWE131526 MFZ131490:MGA131526 MPV131490:MPW131526 MZR131490:MZS131526 NJN131490:NJO131526 NTJ131490:NTK131526 ODF131490:ODG131526 ONB131490:ONC131526 OWX131490:OWY131526 PGT131490:PGU131526 PQP131490:PQQ131526 QAL131490:QAM131526 QKH131490:QKI131526 QUD131490:QUE131526 RDZ131490:REA131526 RNV131490:RNW131526 RXR131490:RXS131526 SHN131490:SHO131526 SRJ131490:SRK131526 TBF131490:TBG131526 TLB131490:TLC131526 TUX131490:TUY131526 UET131490:UEU131526 UOP131490:UOQ131526 UYL131490:UYM131526 VIH131490:VII131526 VSD131490:VSE131526 WBZ131490:WCA131526 WLV131490:WLW131526 WVR131490:WVS131526 J197026:J197062 JF197026:JG197062 TB197026:TC197062 ACX197026:ACY197062 AMT197026:AMU197062 AWP197026:AWQ197062 BGL197026:BGM197062 BQH197026:BQI197062 CAD197026:CAE197062 CJZ197026:CKA197062 CTV197026:CTW197062 DDR197026:DDS197062 DNN197026:DNO197062 DXJ197026:DXK197062 EHF197026:EHG197062 ERB197026:ERC197062 FAX197026:FAY197062 FKT197026:FKU197062 FUP197026:FUQ197062 GEL197026:GEM197062 GOH197026:GOI197062 GYD197026:GYE197062 HHZ197026:HIA197062 HRV197026:HRW197062 IBR197026:IBS197062 ILN197026:ILO197062 IVJ197026:IVK197062 JFF197026:JFG197062 JPB197026:JPC197062 JYX197026:JYY197062 KIT197026:KIU197062 KSP197026:KSQ197062 LCL197026:LCM197062 LMH197026:LMI197062 LWD197026:LWE197062 MFZ197026:MGA197062 MPV197026:MPW197062 MZR197026:MZS197062 NJN197026:NJO197062 NTJ197026:NTK197062 ODF197026:ODG197062 ONB197026:ONC197062 OWX197026:OWY197062 PGT197026:PGU197062 PQP197026:PQQ197062 QAL197026:QAM197062 QKH197026:QKI197062 QUD197026:QUE197062 RDZ197026:REA197062 RNV197026:RNW197062 RXR197026:RXS197062 SHN197026:SHO197062 SRJ197026:SRK197062 TBF197026:TBG197062 TLB197026:TLC197062 TUX197026:TUY197062 UET197026:UEU197062 UOP197026:UOQ197062 UYL197026:UYM197062 VIH197026:VII197062 VSD197026:VSE197062 WBZ197026:WCA197062 WLV197026:WLW197062 WVR197026:WVS197062 J262562:J262598 JF262562:JG262598 TB262562:TC262598 ACX262562:ACY262598 AMT262562:AMU262598 AWP262562:AWQ262598 BGL262562:BGM262598 BQH262562:BQI262598 CAD262562:CAE262598 CJZ262562:CKA262598 CTV262562:CTW262598 DDR262562:DDS262598 DNN262562:DNO262598 DXJ262562:DXK262598 EHF262562:EHG262598 ERB262562:ERC262598 FAX262562:FAY262598 FKT262562:FKU262598 FUP262562:FUQ262598 GEL262562:GEM262598 GOH262562:GOI262598 GYD262562:GYE262598 HHZ262562:HIA262598 HRV262562:HRW262598 IBR262562:IBS262598 ILN262562:ILO262598 IVJ262562:IVK262598 JFF262562:JFG262598 JPB262562:JPC262598 JYX262562:JYY262598 KIT262562:KIU262598 KSP262562:KSQ262598 LCL262562:LCM262598 LMH262562:LMI262598 LWD262562:LWE262598 MFZ262562:MGA262598 MPV262562:MPW262598 MZR262562:MZS262598 NJN262562:NJO262598 NTJ262562:NTK262598 ODF262562:ODG262598 ONB262562:ONC262598 OWX262562:OWY262598 PGT262562:PGU262598 PQP262562:PQQ262598 QAL262562:QAM262598 QKH262562:QKI262598 QUD262562:QUE262598 RDZ262562:REA262598 RNV262562:RNW262598 RXR262562:RXS262598 SHN262562:SHO262598 SRJ262562:SRK262598 TBF262562:TBG262598 TLB262562:TLC262598 TUX262562:TUY262598 UET262562:UEU262598 UOP262562:UOQ262598 UYL262562:UYM262598 VIH262562:VII262598 VSD262562:VSE262598 WBZ262562:WCA262598 WLV262562:WLW262598 WVR262562:WVS262598 J328098:J328134 JF328098:JG328134 TB328098:TC328134 ACX328098:ACY328134 AMT328098:AMU328134 AWP328098:AWQ328134 BGL328098:BGM328134 BQH328098:BQI328134 CAD328098:CAE328134 CJZ328098:CKA328134 CTV328098:CTW328134 DDR328098:DDS328134 DNN328098:DNO328134 DXJ328098:DXK328134 EHF328098:EHG328134 ERB328098:ERC328134 FAX328098:FAY328134 FKT328098:FKU328134 FUP328098:FUQ328134 GEL328098:GEM328134 GOH328098:GOI328134 GYD328098:GYE328134 HHZ328098:HIA328134 HRV328098:HRW328134 IBR328098:IBS328134 ILN328098:ILO328134 IVJ328098:IVK328134 JFF328098:JFG328134 JPB328098:JPC328134 JYX328098:JYY328134 KIT328098:KIU328134 KSP328098:KSQ328134 LCL328098:LCM328134 LMH328098:LMI328134 LWD328098:LWE328134 MFZ328098:MGA328134 MPV328098:MPW328134 MZR328098:MZS328134 NJN328098:NJO328134 NTJ328098:NTK328134 ODF328098:ODG328134 ONB328098:ONC328134 OWX328098:OWY328134 PGT328098:PGU328134 PQP328098:PQQ328134 QAL328098:QAM328134 QKH328098:QKI328134 QUD328098:QUE328134 RDZ328098:REA328134 RNV328098:RNW328134 RXR328098:RXS328134 SHN328098:SHO328134 SRJ328098:SRK328134 TBF328098:TBG328134 TLB328098:TLC328134 TUX328098:TUY328134 UET328098:UEU328134 UOP328098:UOQ328134 UYL328098:UYM328134 VIH328098:VII328134 VSD328098:VSE328134 WBZ328098:WCA328134 WLV328098:WLW328134 WVR328098:WVS328134 J393634:J393670 JF393634:JG393670 TB393634:TC393670 ACX393634:ACY393670 AMT393634:AMU393670 AWP393634:AWQ393670 BGL393634:BGM393670 BQH393634:BQI393670 CAD393634:CAE393670 CJZ393634:CKA393670 CTV393634:CTW393670 DDR393634:DDS393670 DNN393634:DNO393670 DXJ393634:DXK393670 EHF393634:EHG393670 ERB393634:ERC393670 FAX393634:FAY393670 FKT393634:FKU393670 FUP393634:FUQ393670 GEL393634:GEM393670 GOH393634:GOI393670 GYD393634:GYE393670 HHZ393634:HIA393670 HRV393634:HRW393670 IBR393634:IBS393670 ILN393634:ILO393670 IVJ393634:IVK393670 JFF393634:JFG393670 JPB393634:JPC393670 JYX393634:JYY393670 KIT393634:KIU393670 KSP393634:KSQ393670 LCL393634:LCM393670 LMH393634:LMI393670 LWD393634:LWE393670 MFZ393634:MGA393670 MPV393634:MPW393670 MZR393634:MZS393670 NJN393634:NJO393670 NTJ393634:NTK393670 ODF393634:ODG393670 ONB393634:ONC393670 OWX393634:OWY393670 PGT393634:PGU393670 PQP393634:PQQ393670 QAL393634:QAM393670 QKH393634:QKI393670 QUD393634:QUE393670 RDZ393634:REA393670 RNV393634:RNW393670 RXR393634:RXS393670 SHN393634:SHO393670 SRJ393634:SRK393670 TBF393634:TBG393670 TLB393634:TLC393670 TUX393634:TUY393670 UET393634:UEU393670 UOP393634:UOQ393670 UYL393634:UYM393670 VIH393634:VII393670 VSD393634:VSE393670 WBZ393634:WCA393670 WLV393634:WLW393670 WVR393634:WVS393670 J459170:J459206 JF459170:JG459206 TB459170:TC459206 ACX459170:ACY459206 AMT459170:AMU459206 AWP459170:AWQ459206 BGL459170:BGM459206 BQH459170:BQI459206 CAD459170:CAE459206 CJZ459170:CKA459206 CTV459170:CTW459206 DDR459170:DDS459206 DNN459170:DNO459206 DXJ459170:DXK459206 EHF459170:EHG459206 ERB459170:ERC459206 FAX459170:FAY459206 FKT459170:FKU459206 FUP459170:FUQ459206 GEL459170:GEM459206 GOH459170:GOI459206 GYD459170:GYE459206 HHZ459170:HIA459206 HRV459170:HRW459206 IBR459170:IBS459206 ILN459170:ILO459206 IVJ459170:IVK459206 JFF459170:JFG459206 JPB459170:JPC459206 JYX459170:JYY459206 KIT459170:KIU459206 KSP459170:KSQ459206 LCL459170:LCM459206 LMH459170:LMI459206 LWD459170:LWE459206 MFZ459170:MGA459206 MPV459170:MPW459206 MZR459170:MZS459206 NJN459170:NJO459206 NTJ459170:NTK459206 ODF459170:ODG459206 ONB459170:ONC459206 OWX459170:OWY459206 PGT459170:PGU459206 PQP459170:PQQ459206 QAL459170:QAM459206 QKH459170:QKI459206 QUD459170:QUE459206 RDZ459170:REA459206 RNV459170:RNW459206 RXR459170:RXS459206 SHN459170:SHO459206 SRJ459170:SRK459206 TBF459170:TBG459206 TLB459170:TLC459206 TUX459170:TUY459206 UET459170:UEU459206 UOP459170:UOQ459206 UYL459170:UYM459206 VIH459170:VII459206 VSD459170:VSE459206 WBZ459170:WCA459206 WLV459170:WLW459206 WVR459170:WVS459206 J524706:J524742 JF524706:JG524742 TB524706:TC524742 ACX524706:ACY524742 AMT524706:AMU524742 AWP524706:AWQ524742 BGL524706:BGM524742 BQH524706:BQI524742 CAD524706:CAE524742 CJZ524706:CKA524742 CTV524706:CTW524742 DDR524706:DDS524742 DNN524706:DNO524742 DXJ524706:DXK524742 EHF524706:EHG524742 ERB524706:ERC524742 FAX524706:FAY524742 FKT524706:FKU524742 FUP524706:FUQ524742 GEL524706:GEM524742 GOH524706:GOI524742 GYD524706:GYE524742 HHZ524706:HIA524742 HRV524706:HRW524742 IBR524706:IBS524742 ILN524706:ILO524742 IVJ524706:IVK524742 JFF524706:JFG524742 JPB524706:JPC524742 JYX524706:JYY524742 KIT524706:KIU524742 KSP524706:KSQ524742 LCL524706:LCM524742 LMH524706:LMI524742 LWD524706:LWE524742 MFZ524706:MGA524742 MPV524706:MPW524742 MZR524706:MZS524742 NJN524706:NJO524742 NTJ524706:NTK524742 ODF524706:ODG524742 ONB524706:ONC524742 OWX524706:OWY524742 PGT524706:PGU524742 PQP524706:PQQ524742 QAL524706:QAM524742 QKH524706:QKI524742 QUD524706:QUE524742 RDZ524706:REA524742 RNV524706:RNW524742 RXR524706:RXS524742 SHN524706:SHO524742 SRJ524706:SRK524742 TBF524706:TBG524742 TLB524706:TLC524742 TUX524706:TUY524742 UET524706:UEU524742 UOP524706:UOQ524742 UYL524706:UYM524742 VIH524706:VII524742 VSD524706:VSE524742 WBZ524706:WCA524742 WLV524706:WLW524742 WVR524706:WVS524742 J590242:J590278 JF590242:JG590278 TB590242:TC590278 ACX590242:ACY590278 AMT590242:AMU590278 AWP590242:AWQ590278 BGL590242:BGM590278 BQH590242:BQI590278 CAD590242:CAE590278 CJZ590242:CKA590278 CTV590242:CTW590278 DDR590242:DDS590278 DNN590242:DNO590278 DXJ590242:DXK590278 EHF590242:EHG590278 ERB590242:ERC590278 FAX590242:FAY590278 FKT590242:FKU590278 FUP590242:FUQ590278 GEL590242:GEM590278 GOH590242:GOI590278 GYD590242:GYE590278 HHZ590242:HIA590278 HRV590242:HRW590278 IBR590242:IBS590278 ILN590242:ILO590278 IVJ590242:IVK590278 JFF590242:JFG590278 JPB590242:JPC590278 JYX590242:JYY590278 KIT590242:KIU590278 KSP590242:KSQ590278 LCL590242:LCM590278 LMH590242:LMI590278 LWD590242:LWE590278 MFZ590242:MGA590278 MPV590242:MPW590278 MZR590242:MZS590278 NJN590242:NJO590278 NTJ590242:NTK590278 ODF590242:ODG590278 ONB590242:ONC590278 OWX590242:OWY590278 PGT590242:PGU590278 PQP590242:PQQ590278 QAL590242:QAM590278 QKH590242:QKI590278 QUD590242:QUE590278 RDZ590242:REA590278 RNV590242:RNW590278 RXR590242:RXS590278 SHN590242:SHO590278 SRJ590242:SRK590278 TBF590242:TBG590278 TLB590242:TLC590278 TUX590242:TUY590278 UET590242:UEU590278 UOP590242:UOQ590278 UYL590242:UYM590278 VIH590242:VII590278 VSD590242:VSE590278 WBZ590242:WCA590278 WLV590242:WLW590278 WVR590242:WVS590278 J655778:J655814 JF655778:JG655814 TB655778:TC655814 ACX655778:ACY655814 AMT655778:AMU655814 AWP655778:AWQ655814 BGL655778:BGM655814 BQH655778:BQI655814 CAD655778:CAE655814 CJZ655778:CKA655814 CTV655778:CTW655814 DDR655778:DDS655814 DNN655778:DNO655814 DXJ655778:DXK655814 EHF655778:EHG655814 ERB655778:ERC655814 FAX655778:FAY655814 FKT655778:FKU655814 FUP655778:FUQ655814 GEL655778:GEM655814 GOH655778:GOI655814 GYD655778:GYE655814 HHZ655778:HIA655814 HRV655778:HRW655814 IBR655778:IBS655814 ILN655778:ILO655814 IVJ655778:IVK655814 JFF655778:JFG655814 JPB655778:JPC655814 JYX655778:JYY655814 KIT655778:KIU655814 KSP655778:KSQ655814 LCL655778:LCM655814 LMH655778:LMI655814 LWD655778:LWE655814 MFZ655778:MGA655814 MPV655778:MPW655814 MZR655778:MZS655814 NJN655778:NJO655814 NTJ655778:NTK655814 ODF655778:ODG655814 ONB655778:ONC655814 OWX655778:OWY655814 PGT655778:PGU655814 PQP655778:PQQ655814 QAL655778:QAM655814 QKH655778:QKI655814 QUD655778:QUE655814 RDZ655778:REA655814 RNV655778:RNW655814 RXR655778:RXS655814 SHN655778:SHO655814 SRJ655778:SRK655814 TBF655778:TBG655814 TLB655778:TLC655814 TUX655778:TUY655814 UET655778:UEU655814 UOP655778:UOQ655814 UYL655778:UYM655814 VIH655778:VII655814 VSD655778:VSE655814 WBZ655778:WCA655814 WLV655778:WLW655814 WVR655778:WVS655814 J721314:J721350 JF721314:JG721350 TB721314:TC721350 ACX721314:ACY721350 AMT721314:AMU721350 AWP721314:AWQ721350 BGL721314:BGM721350 BQH721314:BQI721350 CAD721314:CAE721350 CJZ721314:CKA721350 CTV721314:CTW721350 DDR721314:DDS721350 DNN721314:DNO721350 DXJ721314:DXK721350 EHF721314:EHG721350 ERB721314:ERC721350 FAX721314:FAY721350 FKT721314:FKU721350 FUP721314:FUQ721350 GEL721314:GEM721350 GOH721314:GOI721350 GYD721314:GYE721350 HHZ721314:HIA721350 HRV721314:HRW721350 IBR721314:IBS721350 ILN721314:ILO721350 IVJ721314:IVK721350 JFF721314:JFG721350 JPB721314:JPC721350 JYX721314:JYY721350 KIT721314:KIU721350 KSP721314:KSQ721350 LCL721314:LCM721350 LMH721314:LMI721350 LWD721314:LWE721350 MFZ721314:MGA721350 MPV721314:MPW721350 MZR721314:MZS721350 NJN721314:NJO721350 NTJ721314:NTK721350 ODF721314:ODG721350 ONB721314:ONC721350 OWX721314:OWY721350 PGT721314:PGU721350 PQP721314:PQQ721350 QAL721314:QAM721350 QKH721314:QKI721350 QUD721314:QUE721350 RDZ721314:REA721350 RNV721314:RNW721350 RXR721314:RXS721350 SHN721314:SHO721350 SRJ721314:SRK721350 TBF721314:TBG721350 TLB721314:TLC721350 TUX721314:TUY721350 UET721314:UEU721350 UOP721314:UOQ721350 UYL721314:UYM721350 VIH721314:VII721350 VSD721314:VSE721350 WBZ721314:WCA721350 WLV721314:WLW721350 WVR721314:WVS721350 J786850:J786886 JF786850:JG786886 TB786850:TC786886 ACX786850:ACY786886 AMT786850:AMU786886 AWP786850:AWQ786886 BGL786850:BGM786886 BQH786850:BQI786886 CAD786850:CAE786886 CJZ786850:CKA786886 CTV786850:CTW786886 DDR786850:DDS786886 DNN786850:DNO786886 DXJ786850:DXK786886 EHF786850:EHG786886 ERB786850:ERC786886 FAX786850:FAY786886 FKT786850:FKU786886 FUP786850:FUQ786886 GEL786850:GEM786886 GOH786850:GOI786886 GYD786850:GYE786886 HHZ786850:HIA786886 HRV786850:HRW786886 IBR786850:IBS786886 ILN786850:ILO786886 IVJ786850:IVK786886 JFF786850:JFG786886 JPB786850:JPC786886 JYX786850:JYY786886 KIT786850:KIU786886 KSP786850:KSQ786886 LCL786850:LCM786886 LMH786850:LMI786886 LWD786850:LWE786886 MFZ786850:MGA786886 MPV786850:MPW786886 MZR786850:MZS786886 NJN786850:NJO786886 NTJ786850:NTK786886 ODF786850:ODG786886 ONB786850:ONC786886 OWX786850:OWY786886 PGT786850:PGU786886 PQP786850:PQQ786886 QAL786850:QAM786886 QKH786850:QKI786886 QUD786850:QUE786886 RDZ786850:REA786886 RNV786850:RNW786886 RXR786850:RXS786886 SHN786850:SHO786886 SRJ786850:SRK786886 TBF786850:TBG786886 TLB786850:TLC786886 TUX786850:TUY786886 UET786850:UEU786886 UOP786850:UOQ786886 UYL786850:UYM786886 VIH786850:VII786886 VSD786850:VSE786886 WBZ786850:WCA786886 WLV786850:WLW786886 WVR786850:WVS786886 J852386:J852422 JF852386:JG852422 TB852386:TC852422 ACX852386:ACY852422 AMT852386:AMU852422 AWP852386:AWQ852422 BGL852386:BGM852422 BQH852386:BQI852422 CAD852386:CAE852422 CJZ852386:CKA852422 CTV852386:CTW852422 DDR852386:DDS852422 DNN852386:DNO852422 DXJ852386:DXK852422 EHF852386:EHG852422 ERB852386:ERC852422 FAX852386:FAY852422 FKT852386:FKU852422 FUP852386:FUQ852422 GEL852386:GEM852422 GOH852386:GOI852422 GYD852386:GYE852422 HHZ852386:HIA852422 HRV852386:HRW852422 IBR852386:IBS852422 ILN852386:ILO852422 IVJ852386:IVK852422 JFF852386:JFG852422 JPB852386:JPC852422 JYX852386:JYY852422 KIT852386:KIU852422 KSP852386:KSQ852422 LCL852386:LCM852422 LMH852386:LMI852422 LWD852386:LWE852422 MFZ852386:MGA852422 MPV852386:MPW852422 MZR852386:MZS852422 NJN852386:NJO852422 NTJ852386:NTK852422 ODF852386:ODG852422 ONB852386:ONC852422 OWX852386:OWY852422 PGT852386:PGU852422 PQP852386:PQQ852422 QAL852386:QAM852422 QKH852386:QKI852422 QUD852386:QUE852422 RDZ852386:REA852422 RNV852386:RNW852422 RXR852386:RXS852422 SHN852386:SHO852422 SRJ852386:SRK852422 TBF852386:TBG852422 TLB852386:TLC852422 TUX852386:TUY852422 UET852386:UEU852422 UOP852386:UOQ852422 UYL852386:UYM852422 VIH852386:VII852422 VSD852386:VSE852422 WBZ852386:WCA852422 WLV852386:WLW852422 WVR852386:WVS852422 J917922:J917958 JF917922:JG917958 TB917922:TC917958 ACX917922:ACY917958 AMT917922:AMU917958 AWP917922:AWQ917958 BGL917922:BGM917958 BQH917922:BQI917958 CAD917922:CAE917958 CJZ917922:CKA917958 CTV917922:CTW917958 DDR917922:DDS917958 DNN917922:DNO917958 DXJ917922:DXK917958 EHF917922:EHG917958 ERB917922:ERC917958 FAX917922:FAY917958 FKT917922:FKU917958 FUP917922:FUQ917958 GEL917922:GEM917958 GOH917922:GOI917958 GYD917922:GYE917958 HHZ917922:HIA917958 HRV917922:HRW917958 IBR917922:IBS917958 ILN917922:ILO917958 IVJ917922:IVK917958 JFF917922:JFG917958 JPB917922:JPC917958 JYX917922:JYY917958 KIT917922:KIU917958 KSP917922:KSQ917958 LCL917922:LCM917958 LMH917922:LMI917958 LWD917922:LWE917958 MFZ917922:MGA917958 MPV917922:MPW917958 MZR917922:MZS917958 NJN917922:NJO917958 NTJ917922:NTK917958 ODF917922:ODG917958 ONB917922:ONC917958 OWX917922:OWY917958 PGT917922:PGU917958 PQP917922:PQQ917958 QAL917922:QAM917958 QKH917922:QKI917958 QUD917922:QUE917958 RDZ917922:REA917958 RNV917922:RNW917958 RXR917922:RXS917958 SHN917922:SHO917958 SRJ917922:SRK917958 TBF917922:TBG917958 TLB917922:TLC917958 TUX917922:TUY917958 UET917922:UEU917958 UOP917922:UOQ917958 UYL917922:UYM917958 VIH917922:VII917958 VSD917922:VSE917958 WBZ917922:WCA917958 WLV917922:WLW917958 WVR917922:WVS917958 J983458:J983494 JF983458:JG983494 TB983458:TC983494 ACX983458:ACY983494 AMT983458:AMU983494 AWP983458:AWQ983494 BGL983458:BGM983494 BQH983458:BQI983494 CAD983458:CAE983494 CJZ983458:CKA983494 CTV983458:CTW983494 DDR983458:DDS983494 DNN983458:DNO983494 DXJ983458:DXK983494 EHF983458:EHG983494 ERB983458:ERC983494 FAX983458:FAY983494 FKT983458:FKU983494 FUP983458:FUQ983494 GEL983458:GEM983494 GOH983458:GOI983494 GYD983458:GYE983494 HHZ983458:HIA983494 HRV983458:HRW983494 IBR983458:IBS983494 ILN983458:ILO983494 IVJ983458:IVK983494 JFF983458:JFG983494 JPB983458:JPC983494 JYX983458:JYY983494 KIT983458:KIU983494 KSP983458:KSQ983494 LCL983458:LCM983494 LMH983458:LMI983494 LWD983458:LWE983494 MFZ983458:MGA983494 MPV983458:MPW983494 MZR983458:MZS983494 NJN983458:NJO983494 NTJ983458:NTK983494 ODF983458:ODG983494 ONB983458:ONC983494 OWX983458:OWY983494 PGT983458:PGU983494 PQP983458:PQQ983494 QAL983458:QAM983494 QKH983458:QKI983494 QUD983458:QUE983494 RDZ983458:REA983494 RNV983458:RNW983494 RXR983458:RXS983494 SHN983458:SHO983494 SRJ983458:SRK983494 TBF983458:TBG983494 TLB983458:TLC983494 TUX983458:TUY983494 UET983458:UEU983494 UOP983458:UOQ983494 UYL983458:UYM983494 VIH983458:VII983494 VSD983458:VSE983494 WBZ983458:WCA983494 WLV983458:WLW983494 WVR983458:WVS983494 J65912:J65951 JF65912:JG65951 TB65912:TC65951 ACX65912:ACY65951 AMT65912:AMU65951 AWP65912:AWQ65951 BGL65912:BGM65951 BQH65912:BQI65951 CAD65912:CAE65951 CJZ65912:CKA65951 CTV65912:CTW65951 DDR65912:DDS65951 DNN65912:DNO65951 DXJ65912:DXK65951 EHF65912:EHG65951 ERB65912:ERC65951 FAX65912:FAY65951 FKT65912:FKU65951 FUP65912:FUQ65951 GEL65912:GEM65951 GOH65912:GOI65951 GYD65912:GYE65951 HHZ65912:HIA65951 HRV65912:HRW65951 IBR65912:IBS65951 ILN65912:ILO65951 IVJ65912:IVK65951 JFF65912:JFG65951 JPB65912:JPC65951 JYX65912:JYY65951 KIT65912:KIU65951 KSP65912:KSQ65951 LCL65912:LCM65951 LMH65912:LMI65951 LWD65912:LWE65951 MFZ65912:MGA65951 MPV65912:MPW65951 MZR65912:MZS65951 NJN65912:NJO65951 NTJ65912:NTK65951 ODF65912:ODG65951 ONB65912:ONC65951 OWX65912:OWY65951 PGT65912:PGU65951 PQP65912:PQQ65951 QAL65912:QAM65951 QKH65912:QKI65951 QUD65912:QUE65951 RDZ65912:REA65951 RNV65912:RNW65951 RXR65912:RXS65951 SHN65912:SHO65951 SRJ65912:SRK65951 TBF65912:TBG65951 TLB65912:TLC65951 TUX65912:TUY65951 UET65912:UEU65951 UOP65912:UOQ65951 UYL65912:UYM65951 VIH65912:VII65951 VSD65912:VSE65951 WBZ65912:WCA65951 WLV65912:WLW65951 WVR65912:WVS65951 J131448:J131487 JF131448:JG131487 TB131448:TC131487 ACX131448:ACY131487 AMT131448:AMU131487 AWP131448:AWQ131487 BGL131448:BGM131487 BQH131448:BQI131487 CAD131448:CAE131487 CJZ131448:CKA131487 CTV131448:CTW131487 DDR131448:DDS131487 DNN131448:DNO131487 DXJ131448:DXK131487 EHF131448:EHG131487 ERB131448:ERC131487 FAX131448:FAY131487 FKT131448:FKU131487 FUP131448:FUQ131487 GEL131448:GEM131487 GOH131448:GOI131487 GYD131448:GYE131487 HHZ131448:HIA131487 HRV131448:HRW131487 IBR131448:IBS131487 ILN131448:ILO131487 IVJ131448:IVK131487 JFF131448:JFG131487 JPB131448:JPC131487 JYX131448:JYY131487 KIT131448:KIU131487 KSP131448:KSQ131487 LCL131448:LCM131487 LMH131448:LMI131487 LWD131448:LWE131487 MFZ131448:MGA131487 MPV131448:MPW131487 MZR131448:MZS131487 NJN131448:NJO131487 NTJ131448:NTK131487 ODF131448:ODG131487 ONB131448:ONC131487 OWX131448:OWY131487 PGT131448:PGU131487 PQP131448:PQQ131487 QAL131448:QAM131487 QKH131448:QKI131487 QUD131448:QUE131487 RDZ131448:REA131487 RNV131448:RNW131487 RXR131448:RXS131487 SHN131448:SHO131487 SRJ131448:SRK131487 TBF131448:TBG131487 TLB131448:TLC131487 TUX131448:TUY131487 UET131448:UEU131487 UOP131448:UOQ131487 UYL131448:UYM131487 VIH131448:VII131487 VSD131448:VSE131487 WBZ131448:WCA131487 WLV131448:WLW131487 WVR131448:WVS131487 J196984:J197023 JF196984:JG197023 TB196984:TC197023 ACX196984:ACY197023 AMT196984:AMU197023 AWP196984:AWQ197023 BGL196984:BGM197023 BQH196984:BQI197023 CAD196984:CAE197023 CJZ196984:CKA197023 CTV196984:CTW197023 DDR196984:DDS197023 DNN196984:DNO197023 DXJ196984:DXK197023 EHF196984:EHG197023 ERB196984:ERC197023 FAX196984:FAY197023 FKT196984:FKU197023 FUP196984:FUQ197023 GEL196984:GEM197023 GOH196984:GOI197023 GYD196984:GYE197023 HHZ196984:HIA197023 HRV196984:HRW197023 IBR196984:IBS197023 ILN196984:ILO197023 IVJ196984:IVK197023 JFF196984:JFG197023 JPB196984:JPC197023 JYX196984:JYY197023 KIT196984:KIU197023 KSP196984:KSQ197023 LCL196984:LCM197023 LMH196984:LMI197023 LWD196984:LWE197023 MFZ196984:MGA197023 MPV196984:MPW197023 MZR196984:MZS197023 NJN196984:NJO197023 NTJ196984:NTK197023 ODF196984:ODG197023 ONB196984:ONC197023 OWX196984:OWY197023 PGT196984:PGU197023 PQP196984:PQQ197023 QAL196984:QAM197023 QKH196984:QKI197023 QUD196984:QUE197023 RDZ196984:REA197023 RNV196984:RNW197023 RXR196984:RXS197023 SHN196984:SHO197023 SRJ196984:SRK197023 TBF196984:TBG197023 TLB196984:TLC197023 TUX196984:TUY197023 UET196984:UEU197023 UOP196984:UOQ197023 UYL196984:UYM197023 VIH196984:VII197023 VSD196984:VSE197023 WBZ196984:WCA197023 WLV196984:WLW197023 WVR196984:WVS197023 J262520:J262559 JF262520:JG262559 TB262520:TC262559 ACX262520:ACY262559 AMT262520:AMU262559 AWP262520:AWQ262559 BGL262520:BGM262559 BQH262520:BQI262559 CAD262520:CAE262559 CJZ262520:CKA262559 CTV262520:CTW262559 DDR262520:DDS262559 DNN262520:DNO262559 DXJ262520:DXK262559 EHF262520:EHG262559 ERB262520:ERC262559 FAX262520:FAY262559 FKT262520:FKU262559 FUP262520:FUQ262559 GEL262520:GEM262559 GOH262520:GOI262559 GYD262520:GYE262559 HHZ262520:HIA262559 HRV262520:HRW262559 IBR262520:IBS262559 ILN262520:ILO262559 IVJ262520:IVK262559 JFF262520:JFG262559 JPB262520:JPC262559 JYX262520:JYY262559 KIT262520:KIU262559 KSP262520:KSQ262559 LCL262520:LCM262559 LMH262520:LMI262559 LWD262520:LWE262559 MFZ262520:MGA262559 MPV262520:MPW262559 MZR262520:MZS262559 NJN262520:NJO262559 NTJ262520:NTK262559 ODF262520:ODG262559 ONB262520:ONC262559 OWX262520:OWY262559 PGT262520:PGU262559 PQP262520:PQQ262559 QAL262520:QAM262559 QKH262520:QKI262559 QUD262520:QUE262559 RDZ262520:REA262559 RNV262520:RNW262559 RXR262520:RXS262559 SHN262520:SHO262559 SRJ262520:SRK262559 TBF262520:TBG262559 TLB262520:TLC262559 TUX262520:TUY262559 UET262520:UEU262559 UOP262520:UOQ262559 UYL262520:UYM262559 VIH262520:VII262559 VSD262520:VSE262559 WBZ262520:WCA262559 WLV262520:WLW262559 WVR262520:WVS262559 J328056:J328095 JF328056:JG328095 TB328056:TC328095 ACX328056:ACY328095 AMT328056:AMU328095 AWP328056:AWQ328095 BGL328056:BGM328095 BQH328056:BQI328095 CAD328056:CAE328095 CJZ328056:CKA328095 CTV328056:CTW328095 DDR328056:DDS328095 DNN328056:DNO328095 DXJ328056:DXK328095 EHF328056:EHG328095 ERB328056:ERC328095 FAX328056:FAY328095 FKT328056:FKU328095 FUP328056:FUQ328095 GEL328056:GEM328095 GOH328056:GOI328095 GYD328056:GYE328095 HHZ328056:HIA328095 HRV328056:HRW328095 IBR328056:IBS328095 ILN328056:ILO328095 IVJ328056:IVK328095 JFF328056:JFG328095 JPB328056:JPC328095 JYX328056:JYY328095 KIT328056:KIU328095 KSP328056:KSQ328095 LCL328056:LCM328095 LMH328056:LMI328095 LWD328056:LWE328095 MFZ328056:MGA328095 MPV328056:MPW328095 MZR328056:MZS328095 NJN328056:NJO328095 NTJ328056:NTK328095 ODF328056:ODG328095 ONB328056:ONC328095 OWX328056:OWY328095 PGT328056:PGU328095 PQP328056:PQQ328095 QAL328056:QAM328095 QKH328056:QKI328095 QUD328056:QUE328095 RDZ328056:REA328095 RNV328056:RNW328095 RXR328056:RXS328095 SHN328056:SHO328095 SRJ328056:SRK328095 TBF328056:TBG328095 TLB328056:TLC328095 TUX328056:TUY328095 UET328056:UEU328095 UOP328056:UOQ328095 UYL328056:UYM328095 VIH328056:VII328095 VSD328056:VSE328095 WBZ328056:WCA328095 WLV328056:WLW328095 WVR328056:WVS328095 J393592:J393631 JF393592:JG393631 TB393592:TC393631 ACX393592:ACY393631 AMT393592:AMU393631 AWP393592:AWQ393631 BGL393592:BGM393631 BQH393592:BQI393631 CAD393592:CAE393631 CJZ393592:CKA393631 CTV393592:CTW393631 DDR393592:DDS393631 DNN393592:DNO393631 DXJ393592:DXK393631 EHF393592:EHG393631 ERB393592:ERC393631 FAX393592:FAY393631 FKT393592:FKU393631 FUP393592:FUQ393631 GEL393592:GEM393631 GOH393592:GOI393631 GYD393592:GYE393631 HHZ393592:HIA393631 HRV393592:HRW393631 IBR393592:IBS393631 ILN393592:ILO393631 IVJ393592:IVK393631 JFF393592:JFG393631 JPB393592:JPC393631 JYX393592:JYY393631 KIT393592:KIU393631 KSP393592:KSQ393631 LCL393592:LCM393631 LMH393592:LMI393631 LWD393592:LWE393631 MFZ393592:MGA393631 MPV393592:MPW393631 MZR393592:MZS393631 NJN393592:NJO393631 NTJ393592:NTK393631 ODF393592:ODG393631 ONB393592:ONC393631 OWX393592:OWY393631 PGT393592:PGU393631 PQP393592:PQQ393631 QAL393592:QAM393631 QKH393592:QKI393631 QUD393592:QUE393631 RDZ393592:REA393631 RNV393592:RNW393631 RXR393592:RXS393631 SHN393592:SHO393631 SRJ393592:SRK393631 TBF393592:TBG393631 TLB393592:TLC393631 TUX393592:TUY393631 UET393592:UEU393631 UOP393592:UOQ393631 UYL393592:UYM393631 VIH393592:VII393631 VSD393592:VSE393631 WBZ393592:WCA393631 WLV393592:WLW393631 WVR393592:WVS393631 J459128:J459167 JF459128:JG459167 TB459128:TC459167 ACX459128:ACY459167 AMT459128:AMU459167 AWP459128:AWQ459167 BGL459128:BGM459167 BQH459128:BQI459167 CAD459128:CAE459167 CJZ459128:CKA459167 CTV459128:CTW459167 DDR459128:DDS459167 DNN459128:DNO459167 DXJ459128:DXK459167 EHF459128:EHG459167 ERB459128:ERC459167 FAX459128:FAY459167 FKT459128:FKU459167 FUP459128:FUQ459167 GEL459128:GEM459167 GOH459128:GOI459167 GYD459128:GYE459167 HHZ459128:HIA459167 HRV459128:HRW459167 IBR459128:IBS459167 ILN459128:ILO459167 IVJ459128:IVK459167 JFF459128:JFG459167 JPB459128:JPC459167 JYX459128:JYY459167 KIT459128:KIU459167 KSP459128:KSQ459167 LCL459128:LCM459167 LMH459128:LMI459167 LWD459128:LWE459167 MFZ459128:MGA459167 MPV459128:MPW459167 MZR459128:MZS459167 NJN459128:NJO459167 NTJ459128:NTK459167 ODF459128:ODG459167 ONB459128:ONC459167 OWX459128:OWY459167 PGT459128:PGU459167 PQP459128:PQQ459167 QAL459128:QAM459167 QKH459128:QKI459167 QUD459128:QUE459167 RDZ459128:REA459167 RNV459128:RNW459167 RXR459128:RXS459167 SHN459128:SHO459167 SRJ459128:SRK459167 TBF459128:TBG459167 TLB459128:TLC459167 TUX459128:TUY459167 UET459128:UEU459167 UOP459128:UOQ459167 UYL459128:UYM459167 VIH459128:VII459167 VSD459128:VSE459167 WBZ459128:WCA459167 WLV459128:WLW459167 WVR459128:WVS459167 J524664:J524703 JF524664:JG524703 TB524664:TC524703 ACX524664:ACY524703 AMT524664:AMU524703 AWP524664:AWQ524703 BGL524664:BGM524703 BQH524664:BQI524703 CAD524664:CAE524703 CJZ524664:CKA524703 CTV524664:CTW524703 DDR524664:DDS524703 DNN524664:DNO524703 DXJ524664:DXK524703 EHF524664:EHG524703 ERB524664:ERC524703 FAX524664:FAY524703 FKT524664:FKU524703 FUP524664:FUQ524703 GEL524664:GEM524703 GOH524664:GOI524703 GYD524664:GYE524703 HHZ524664:HIA524703 HRV524664:HRW524703 IBR524664:IBS524703 ILN524664:ILO524703 IVJ524664:IVK524703 JFF524664:JFG524703 JPB524664:JPC524703 JYX524664:JYY524703 KIT524664:KIU524703 KSP524664:KSQ524703 LCL524664:LCM524703 LMH524664:LMI524703 LWD524664:LWE524703 MFZ524664:MGA524703 MPV524664:MPW524703 MZR524664:MZS524703 NJN524664:NJO524703 NTJ524664:NTK524703 ODF524664:ODG524703 ONB524664:ONC524703 OWX524664:OWY524703 PGT524664:PGU524703 PQP524664:PQQ524703 QAL524664:QAM524703 QKH524664:QKI524703 QUD524664:QUE524703 RDZ524664:REA524703 RNV524664:RNW524703 RXR524664:RXS524703 SHN524664:SHO524703 SRJ524664:SRK524703 TBF524664:TBG524703 TLB524664:TLC524703 TUX524664:TUY524703 UET524664:UEU524703 UOP524664:UOQ524703 UYL524664:UYM524703 VIH524664:VII524703 VSD524664:VSE524703 WBZ524664:WCA524703 WLV524664:WLW524703 WVR524664:WVS524703 J590200:J590239 JF590200:JG590239 TB590200:TC590239 ACX590200:ACY590239 AMT590200:AMU590239 AWP590200:AWQ590239 BGL590200:BGM590239 BQH590200:BQI590239 CAD590200:CAE590239 CJZ590200:CKA590239 CTV590200:CTW590239 DDR590200:DDS590239 DNN590200:DNO590239 DXJ590200:DXK590239 EHF590200:EHG590239 ERB590200:ERC590239 FAX590200:FAY590239 FKT590200:FKU590239 FUP590200:FUQ590239 GEL590200:GEM590239 GOH590200:GOI590239 GYD590200:GYE590239 HHZ590200:HIA590239 HRV590200:HRW590239 IBR590200:IBS590239 ILN590200:ILO590239 IVJ590200:IVK590239 JFF590200:JFG590239 JPB590200:JPC590239 JYX590200:JYY590239 KIT590200:KIU590239 KSP590200:KSQ590239 LCL590200:LCM590239 LMH590200:LMI590239 LWD590200:LWE590239 MFZ590200:MGA590239 MPV590200:MPW590239 MZR590200:MZS590239 NJN590200:NJO590239 NTJ590200:NTK590239 ODF590200:ODG590239 ONB590200:ONC590239 OWX590200:OWY590239 PGT590200:PGU590239 PQP590200:PQQ590239 QAL590200:QAM590239 QKH590200:QKI590239 QUD590200:QUE590239 RDZ590200:REA590239 RNV590200:RNW590239 RXR590200:RXS590239 SHN590200:SHO590239 SRJ590200:SRK590239 TBF590200:TBG590239 TLB590200:TLC590239 TUX590200:TUY590239 UET590200:UEU590239 UOP590200:UOQ590239 UYL590200:UYM590239 VIH590200:VII590239 VSD590200:VSE590239 WBZ590200:WCA590239 WLV590200:WLW590239 WVR590200:WVS590239 J655736:J655775 JF655736:JG655775 TB655736:TC655775 ACX655736:ACY655775 AMT655736:AMU655775 AWP655736:AWQ655775 BGL655736:BGM655775 BQH655736:BQI655775 CAD655736:CAE655775 CJZ655736:CKA655775 CTV655736:CTW655775 DDR655736:DDS655775 DNN655736:DNO655775 DXJ655736:DXK655775 EHF655736:EHG655775 ERB655736:ERC655775 FAX655736:FAY655775 FKT655736:FKU655775 FUP655736:FUQ655775 GEL655736:GEM655775 GOH655736:GOI655775 GYD655736:GYE655775 HHZ655736:HIA655775 HRV655736:HRW655775 IBR655736:IBS655775 ILN655736:ILO655775 IVJ655736:IVK655775 JFF655736:JFG655775 JPB655736:JPC655775 JYX655736:JYY655775 KIT655736:KIU655775 KSP655736:KSQ655775 LCL655736:LCM655775 LMH655736:LMI655775 LWD655736:LWE655775 MFZ655736:MGA655775 MPV655736:MPW655775 MZR655736:MZS655775 NJN655736:NJO655775 NTJ655736:NTK655775 ODF655736:ODG655775 ONB655736:ONC655775 OWX655736:OWY655775 PGT655736:PGU655775 PQP655736:PQQ655775 QAL655736:QAM655775 QKH655736:QKI655775 QUD655736:QUE655775 RDZ655736:REA655775 RNV655736:RNW655775 RXR655736:RXS655775 SHN655736:SHO655775 SRJ655736:SRK655775 TBF655736:TBG655775 TLB655736:TLC655775 TUX655736:TUY655775 UET655736:UEU655775 UOP655736:UOQ655775 UYL655736:UYM655775 VIH655736:VII655775 VSD655736:VSE655775 WBZ655736:WCA655775 WLV655736:WLW655775 WVR655736:WVS655775 J721272:J721311 JF721272:JG721311 TB721272:TC721311 ACX721272:ACY721311 AMT721272:AMU721311 AWP721272:AWQ721311 BGL721272:BGM721311 BQH721272:BQI721311 CAD721272:CAE721311 CJZ721272:CKA721311 CTV721272:CTW721311 DDR721272:DDS721311 DNN721272:DNO721311 DXJ721272:DXK721311 EHF721272:EHG721311 ERB721272:ERC721311 FAX721272:FAY721311 FKT721272:FKU721311 FUP721272:FUQ721311 GEL721272:GEM721311 GOH721272:GOI721311 GYD721272:GYE721311 HHZ721272:HIA721311 HRV721272:HRW721311 IBR721272:IBS721311 ILN721272:ILO721311 IVJ721272:IVK721311 JFF721272:JFG721311 JPB721272:JPC721311 JYX721272:JYY721311 KIT721272:KIU721311 KSP721272:KSQ721311 LCL721272:LCM721311 LMH721272:LMI721311 LWD721272:LWE721311 MFZ721272:MGA721311 MPV721272:MPW721311 MZR721272:MZS721311 NJN721272:NJO721311 NTJ721272:NTK721311 ODF721272:ODG721311 ONB721272:ONC721311 OWX721272:OWY721311 PGT721272:PGU721311 PQP721272:PQQ721311 QAL721272:QAM721311 QKH721272:QKI721311 QUD721272:QUE721311 RDZ721272:REA721311 RNV721272:RNW721311 RXR721272:RXS721311 SHN721272:SHO721311 SRJ721272:SRK721311 TBF721272:TBG721311 TLB721272:TLC721311 TUX721272:TUY721311 UET721272:UEU721311 UOP721272:UOQ721311 UYL721272:UYM721311 VIH721272:VII721311 VSD721272:VSE721311 WBZ721272:WCA721311 WLV721272:WLW721311 WVR721272:WVS721311 J786808:J786847 JF786808:JG786847 TB786808:TC786847 ACX786808:ACY786847 AMT786808:AMU786847 AWP786808:AWQ786847 BGL786808:BGM786847 BQH786808:BQI786847 CAD786808:CAE786847 CJZ786808:CKA786847 CTV786808:CTW786847 DDR786808:DDS786847 DNN786808:DNO786847 DXJ786808:DXK786847 EHF786808:EHG786847 ERB786808:ERC786847 FAX786808:FAY786847 FKT786808:FKU786847 FUP786808:FUQ786847 GEL786808:GEM786847 GOH786808:GOI786847 GYD786808:GYE786847 HHZ786808:HIA786847 HRV786808:HRW786847 IBR786808:IBS786847 ILN786808:ILO786847 IVJ786808:IVK786847 JFF786808:JFG786847 JPB786808:JPC786847 JYX786808:JYY786847 KIT786808:KIU786847 KSP786808:KSQ786847 LCL786808:LCM786847 LMH786808:LMI786847 LWD786808:LWE786847 MFZ786808:MGA786847 MPV786808:MPW786847 MZR786808:MZS786847 NJN786808:NJO786847 NTJ786808:NTK786847 ODF786808:ODG786847 ONB786808:ONC786847 OWX786808:OWY786847 PGT786808:PGU786847 PQP786808:PQQ786847 QAL786808:QAM786847 QKH786808:QKI786847 QUD786808:QUE786847 RDZ786808:REA786847 RNV786808:RNW786847 RXR786808:RXS786847 SHN786808:SHO786847 SRJ786808:SRK786847 TBF786808:TBG786847 TLB786808:TLC786847 TUX786808:TUY786847 UET786808:UEU786847 UOP786808:UOQ786847 UYL786808:UYM786847 VIH786808:VII786847 VSD786808:VSE786847 WBZ786808:WCA786847 WLV786808:WLW786847 WVR786808:WVS786847 J852344:J852383 JF852344:JG852383 TB852344:TC852383 ACX852344:ACY852383 AMT852344:AMU852383 AWP852344:AWQ852383 BGL852344:BGM852383 BQH852344:BQI852383 CAD852344:CAE852383 CJZ852344:CKA852383 CTV852344:CTW852383 DDR852344:DDS852383 DNN852344:DNO852383 DXJ852344:DXK852383 EHF852344:EHG852383 ERB852344:ERC852383 FAX852344:FAY852383 FKT852344:FKU852383 FUP852344:FUQ852383 GEL852344:GEM852383 GOH852344:GOI852383 GYD852344:GYE852383 HHZ852344:HIA852383 HRV852344:HRW852383 IBR852344:IBS852383 ILN852344:ILO852383 IVJ852344:IVK852383 JFF852344:JFG852383 JPB852344:JPC852383 JYX852344:JYY852383 KIT852344:KIU852383 KSP852344:KSQ852383 LCL852344:LCM852383 LMH852344:LMI852383 LWD852344:LWE852383 MFZ852344:MGA852383 MPV852344:MPW852383 MZR852344:MZS852383 NJN852344:NJO852383 NTJ852344:NTK852383 ODF852344:ODG852383 ONB852344:ONC852383 OWX852344:OWY852383 PGT852344:PGU852383 PQP852344:PQQ852383 QAL852344:QAM852383 QKH852344:QKI852383 QUD852344:QUE852383 RDZ852344:REA852383 RNV852344:RNW852383 RXR852344:RXS852383 SHN852344:SHO852383 SRJ852344:SRK852383 TBF852344:TBG852383 TLB852344:TLC852383 TUX852344:TUY852383 UET852344:UEU852383 UOP852344:UOQ852383 UYL852344:UYM852383 VIH852344:VII852383 VSD852344:VSE852383 WBZ852344:WCA852383 WLV852344:WLW852383 WVR852344:WVS852383 J917880:J917919 JF917880:JG917919 TB917880:TC917919 ACX917880:ACY917919 AMT917880:AMU917919 AWP917880:AWQ917919 BGL917880:BGM917919 BQH917880:BQI917919 CAD917880:CAE917919 CJZ917880:CKA917919 CTV917880:CTW917919 DDR917880:DDS917919 DNN917880:DNO917919 DXJ917880:DXK917919 EHF917880:EHG917919 ERB917880:ERC917919 FAX917880:FAY917919 FKT917880:FKU917919 FUP917880:FUQ917919 GEL917880:GEM917919 GOH917880:GOI917919 GYD917880:GYE917919 HHZ917880:HIA917919 HRV917880:HRW917919 IBR917880:IBS917919 ILN917880:ILO917919 IVJ917880:IVK917919 JFF917880:JFG917919 JPB917880:JPC917919 JYX917880:JYY917919 KIT917880:KIU917919 KSP917880:KSQ917919 LCL917880:LCM917919 LMH917880:LMI917919 LWD917880:LWE917919 MFZ917880:MGA917919 MPV917880:MPW917919 MZR917880:MZS917919 NJN917880:NJO917919 NTJ917880:NTK917919 ODF917880:ODG917919 ONB917880:ONC917919 OWX917880:OWY917919 PGT917880:PGU917919 PQP917880:PQQ917919 QAL917880:QAM917919 QKH917880:QKI917919 QUD917880:QUE917919 RDZ917880:REA917919 RNV917880:RNW917919 RXR917880:RXS917919 SHN917880:SHO917919 SRJ917880:SRK917919 TBF917880:TBG917919 TLB917880:TLC917919 TUX917880:TUY917919 UET917880:UEU917919 UOP917880:UOQ917919 UYL917880:UYM917919 VIH917880:VII917919 VSD917880:VSE917919 WBZ917880:WCA917919 WLV917880:WLW917919 WVR917880:WVS917919 J983416:J983455 JF983416:JG983455 TB983416:TC983455 ACX983416:ACY983455 AMT983416:AMU983455 AWP983416:AWQ983455 BGL983416:BGM983455 BQH983416:BQI983455 CAD983416:CAE983455 CJZ983416:CKA983455 CTV983416:CTW983455 DDR983416:DDS983455 DNN983416:DNO983455 DXJ983416:DXK983455 EHF983416:EHG983455 ERB983416:ERC983455 FAX983416:FAY983455 FKT983416:FKU983455 FUP983416:FUQ983455 GEL983416:GEM983455 GOH983416:GOI983455 GYD983416:GYE983455 HHZ983416:HIA983455 HRV983416:HRW983455 IBR983416:IBS983455 ILN983416:ILO983455 IVJ983416:IVK983455 JFF983416:JFG983455 JPB983416:JPC983455 JYX983416:JYY983455 KIT983416:KIU983455 KSP983416:KSQ983455 LCL983416:LCM983455 LMH983416:LMI983455 LWD983416:LWE983455 MFZ983416:MGA983455 MPV983416:MPW983455 MZR983416:MZS983455 NJN983416:NJO983455 NTJ983416:NTK983455 ODF983416:ODG983455 ONB983416:ONC983455 OWX983416:OWY983455 PGT983416:PGU983455 PQP983416:PQQ983455 QAL983416:QAM983455 QKH983416:QKI983455 QUD983416:QUE983455 RDZ983416:REA983455 RNV983416:RNW983455 RXR983416:RXS983455 SHN983416:SHO983455 SRJ983416:SRK983455 TBF983416:TBG983455 TLB983416:TLC983455 TUX983416:TUY983455 UET983416:UEU983455 UOP983416:UOQ983455 UYL983416:UYM983455 VIH983416:VII983455 VSD983416:VSE983455 WBZ983416:WCA983455 WLV983416:WLW983455 WVR983416:WVS983455 K65828:K65990 JH65828:JH65990 TD65828:TD65990 ACZ65828:ACZ65990 AMV65828:AMV65990 AWR65828:AWR65990 BGN65828:BGN65990 BQJ65828:BQJ65990 CAF65828:CAF65990 CKB65828:CKB65990 CTX65828:CTX65990 DDT65828:DDT65990 DNP65828:DNP65990 DXL65828:DXL65990 EHH65828:EHH65990 ERD65828:ERD65990 FAZ65828:FAZ65990 FKV65828:FKV65990 FUR65828:FUR65990 GEN65828:GEN65990 GOJ65828:GOJ65990 GYF65828:GYF65990 HIB65828:HIB65990 HRX65828:HRX65990 IBT65828:IBT65990 ILP65828:ILP65990 IVL65828:IVL65990 JFH65828:JFH65990 JPD65828:JPD65990 JYZ65828:JYZ65990 KIV65828:KIV65990 KSR65828:KSR65990 LCN65828:LCN65990 LMJ65828:LMJ65990 LWF65828:LWF65990 MGB65828:MGB65990 MPX65828:MPX65990 MZT65828:MZT65990 NJP65828:NJP65990 NTL65828:NTL65990 ODH65828:ODH65990 OND65828:OND65990 OWZ65828:OWZ65990 PGV65828:PGV65990 PQR65828:PQR65990 QAN65828:QAN65990 QKJ65828:QKJ65990 QUF65828:QUF65990 REB65828:REB65990 RNX65828:RNX65990 RXT65828:RXT65990 SHP65828:SHP65990 SRL65828:SRL65990 TBH65828:TBH65990 TLD65828:TLD65990 TUZ65828:TUZ65990 UEV65828:UEV65990 UOR65828:UOR65990 UYN65828:UYN65990 VIJ65828:VIJ65990 VSF65828:VSF65990 WCB65828:WCB65990 WLX65828:WLX65990 WVT65828:WVT65990 K131364:K131526 JH131364:JH131526 TD131364:TD131526 ACZ131364:ACZ131526 AMV131364:AMV131526 AWR131364:AWR131526 BGN131364:BGN131526 BQJ131364:BQJ131526 CAF131364:CAF131526 CKB131364:CKB131526 CTX131364:CTX131526 DDT131364:DDT131526 DNP131364:DNP131526 DXL131364:DXL131526 EHH131364:EHH131526 ERD131364:ERD131526 FAZ131364:FAZ131526 FKV131364:FKV131526 FUR131364:FUR131526 GEN131364:GEN131526 GOJ131364:GOJ131526 GYF131364:GYF131526 HIB131364:HIB131526 HRX131364:HRX131526 IBT131364:IBT131526 ILP131364:ILP131526 IVL131364:IVL131526 JFH131364:JFH131526 JPD131364:JPD131526 JYZ131364:JYZ131526 KIV131364:KIV131526 KSR131364:KSR131526 LCN131364:LCN131526 LMJ131364:LMJ131526 LWF131364:LWF131526 MGB131364:MGB131526 MPX131364:MPX131526 MZT131364:MZT131526 NJP131364:NJP131526 NTL131364:NTL131526 ODH131364:ODH131526 OND131364:OND131526 OWZ131364:OWZ131526 PGV131364:PGV131526 PQR131364:PQR131526 QAN131364:QAN131526 QKJ131364:QKJ131526 QUF131364:QUF131526 REB131364:REB131526 RNX131364:RNX131526 RXT131364:RXT131526 SHP131364:SHP131526 SRL131364:SRL131526 TBH131364:TBH131526 TLD131364:TLD131526 TUZ131364:TUZ131526 UEV131364:UEV131526 UOR131364:UOR131526 UYN131364:UYN131526 VIJ131364:VIJ131526 VSF131364:VSF131526 WCB131364:WCB131526 WLX131364:WLX131526 WVT131364:WVT131526 K196900:K197062 JH196900:JH197062 TD196900:TD197062 ACZ196900:ACZ197062 AMV196900:AMV197062 AWR196900:AWR197062 BGN196900:BGN197062 BQJ196900:BQJ197062 CAF196900:CAF197062 CKB196900:CKB197062 CTX196900:CTX197062 DDT196900:DDT197062 DNP196900:DNP197062 DXL196900:DXL197062 EHH196900:EHH197062 ERD196900:ERD197062 FAZ196900:FAZ197062 FKV196900:FKV197062 FUR196900:FUR197062 GEN196900:GEN197062 GOJ196900:GOJ197062 GYF196900:GYF197062 HIB196900:HIB197062 HRX196900:HRX197062 IBT196900:IBT197062 ILP196900:ILP197062 IVL196900:IVL197062 JFH196900:JFH197062 JPD196900:JPD197062 JYZ196900:JYZ197062 KIV196900:KIV197062 KSR196900:KSR197062 LCN196900:LCN197062 LMJ196900:LMJ197062 LWF196900:LWF197062 MGB196900:MGB197062 MPX196900:MPX197062 MZT196900:MZT197062 NJP196900:NJP197062 NTL196900:NTL197062 ODH196900:ODH197062 OND196900:OND197062 OWZ196900:OWZ197062 PGV196900:PGV197062 PQR196900:PQR197062 QAN196900:QAN197062 QKJ196900:QKJ197062 QUF196900:QUF197062 REB196900:REB197062 RNX196900:RNX197062 RXT196900:RXT197062 SHP196900:SHP197062 SRL196900:SRL197062 TBH196900:TBH197062 TLD196900:TLD197062 TUZ196900:TUZ197062 UEV196900:UEV197062 UOR196900:UOR197062 UYN196900:UYN197062 VIJ196900:VIJ197062 VSF196900:VSF197062 WCB196900:WCB197062 WLX196900:WLX197062 WVT196900:WVT197062 K262436:K262598 JH262436:JH262598 TD262436:TD262598 ACZ262436:ACZ262598 AMV262436:AMV262598 AWR262436:AWR262598 BGN262436:BGN262598 BQJ262436:BQJ262598 CAF262436:CAF262598 CKB262436:CKB262598 CTX262436:CTX262598 DDT262436:DDT262598 DNP262436:DNP262598 DXL262436:DXL262598 EHH262436:EHH262598 ERD262436:ERD262598 FAZ262436:FAZ262598 FKV262436:FKV262598 FUR262436:FUR262598 GEN262436:GEN262598 GOJ262436:GOJ262598 GYF262436:GYF262598 HIB262436:HIB262598 HRX262436:HRX262598 IBT262436:IBT262598 ILP262436:ILP262598 IVL262436:IVL262598 JFH262436:JFH262598 JPD262436:JPD262598 JYZ262436:JYZ262598 KIV262436:KIV262598 KSR262436:KSR262598 LCN262436:LCN262598 LMJ262436:LMJ262598 LWF262436:LWF262598 MGB262436:MGB262598 MPX262436:MPX262598 MZT262436:MZT262598 NJP262436:NJP262598 NTL262436:NTL262598 ODH262436:ODH262598 OND262436:OND262598 OWZ262436:OWZ262598 PGV262436:PGV262598 PQR262436:PQR262598 QAN262436:QAN262598 QKJ262436:QKJ262598 QUF262436:QUF262598 REB262436:REB262598 RNX262436:RNX262598 RXT262436:RXT262598 SHP262436:SHP262598 SRL262436:SRL262598 TBH262436:TBH262598 TLD262436:TLD262598 TUZ262436:TUZ262598 UEV262436:UEV262598 UOR262436:UOR262598 UYN262436:UYN262598 VIJ262436:VIJ262598 VSF262436:VSF262598 WCB262436:WCB262598 WLX262436:WLX262598 WVT262436:WVT262598 K327972:K328134 JH327972:JH328134 TD327972:TD328134 ACZ327972:ACZ328134 AMV327972:AMV328134 AWR327972:AWR328134 BGN327972:BGN328134 BQJ327972:BQJ328134 CAF327972:CAF328134 CKB327972:CKB328134 CTX327972:CTX328134 DDT327972:DDT328134 DNP327972:DNP328134 DXL327972:DXL328134 EHH327972:EHH328134 ERD327972:ERD328134 FAZ327972:FAZ328134 FKV327972:FKV328134 FUR327972:FUR328134 GEN327972:GEN328134 GOJ327972:GOJ328134 GYF327972:GYF328134 HIB327972:HIB328134 HRX327972:HRX328134 IBT327972:IBT328134 ILP327972:ILP328134 IVL327972:IVL328134 JFH327972:JFH328134 JPD327972:JPD328134 JYZ327972:JYZ328134 KIV327972:KIV328134 KSR327972:KSR328134 LCN327972:LCN328134 LMJ327972:LMJ328134 LWF327972:LWF328134 MGB327972:MGB328134 MPX327972:MPX328134 MZT327972:MZT328134 NJP327972:NJP328134 NTL327972:NTL328134 ODH327972:ODH328134 OND327972:OND328134 OWZ327972:OWZ328134 PGV327972:PGV328134 PQR327972:PQR328134 QAN327972:QAN328134 QKJ327972:QKJ328134 QUF327972:QUF328134 REB327972:REB328134 RNX327972:RNX328134 RXT327972:RXT328134 SHP327972:SHP328134 SRL327972:SRL328134 TBH327972:TBH328134 TLD327972:TLD328134 TUZ327972:TUZ328134 UEV327972:UEV328134 UOR327972:UOR328134 UYN327972:UYN328134 VIJ327972:VIJ328134 VSF327972:VSF328134 WCB327972:WCB328134 WLX327972:WLX328134 WVT327972:WVT328134 K393508:K393670 JH393508:JH393670 TD393508:TD393670 ACZ393508:ACZ393670 AMV393508:AMV393670 AWR393508:AWR393670 BGN393508:BGN393670 BQJ393508:BQJ393670 CAF393508:CAF393670 CKB393508:CKB393670 CTX393508:CTX393670 DDT393508:DDT393670 DNP393508:DNP393670 DXL393508:DXL393670 EHH393508:EHH393670 ERD393508:ERD393670 FAZ393508:FAZ393670 FKV393508:FKV393670 FUR393508:FUR393670 GEN393508:GEN393670 GOJ393508:GOJ393670 GYF393508:GYF393670 HIB393508:HIB393670 HRX393508:HRX393670 IBT393508:IBT393670 ILP393508:ILP393670 IVL393508:IVL393670 JFH393508:JFH393670 JPD393508:JPD393670 JYZ393508:JYZ393670 KIV393508:KIV393670 KSR393508:KSR393670 LCN393508:LCN393670 LMJ393508:LMJ393670 LWF393508:LWF393670 MGB393508:MGB393670 MPX393508:MPX393670 MZT393508:MZT393670 NJP393508:NJP393670 NTL393508:NTL393670 ODH393508:ODH393670 OND393508:OND393670 OWZ393508:OWZ393670 PGV393508:PGV393670 PQR393508:PQR393670 QAN393508:QAN393670 QKJ393508:QKJ393670 QUF393508:QUF393670 REB393508:REB393670 RNX393508:RNX393670 RXT393508:RXT393670 SHP393508:SHP393670 SRL393508:SRL393670 TBH393508:TBH393670 TLD393508:TLD393670 TUZ393508:TUZ393670 UEV393508:UEV393670 UOR393508:UOR393670 UYN393508:UYN393670 VIJ393508:VIJ393670 VSF393508:VSF393670 WCB393508:WCB393670 WLX393508:WLX393670 WVT393508:WVT393670 K459044:K459206 JH459044:JH459206 TD459044:TD459206 ACZ459044:ACZ459206 AMV459044:AMV459206 AWR459044:AWR459206 BGN459044:BGN459206 BQJ459044:BQJ459206 CAF459044:CAF459206 CKB459044:CKB459206 CTX459044:CTX459206 DDT459044:DDT459206 DNP459044:DNP459206 DXL459044:DXL459206 EHH459044:EHH459206 ERD459044:ERD459206 FAZ459044:FAZ459206 FKV459044:FKV459206 FUR459044:FUR459206 GEN459044:GEN459206 GOJ459044:GOJ459206 GYF459044:GYF459206 HIB459044:HIB459206 HRX459044:HRX459206 IBT459044:IBT459206 ILP459044:ILP459206 IVL459044:IVL459206 JFH459044:JFH459206 JPD459044:JPD459206 JYZ459044:JYZ459206 KIV459044:KIV459206 KSR459044:KSR459206 LCN459044:LCN459206 LMJ459044:LMJ459206 LWF459044:LWF459206 MGB459044:MGB459206 MPX459044:MPX459206 MZT459044:MZT459206 NJP459044:NJP459206 NTL459044:NTL459206 ODH459044:ODH459206 OND459044:OND459206 OWZ459044:OWZ459206 PGV459044:PGV459206 PQR459044:PQR459206 QAN459044:QAN459206 QKJ459044:QKJ459206 QUF459044:QUF459206 REB459044:REB459206 RNX459044:RNX459206 RXT459044:RXT459206 SHP459044:SHP459206 SRL459044:SRL459206 TBH459044:TBH459206 TLD459044:TLD459206 TUZ459044:TUZ459206 UEV459044:UEV459206 UOR459044:UOR459206 UYN459044:UYN459206 VIJ459044:VIJ459206 VSF459044:VSF459206 WCB459044:WCB459206 WLX459044:WLX459206 WVT459044:WVT459206 K524580:K524742 JH524580:JH524742 TD524580:TD524742 ACZ524580:ACZ524742 AMV524580:AMV524742 AWR524580:AWR524742 BGN524580:BGN524742 BQJ524580:BQJ524742 CAF524580:CAF524742 CKB524580:CKB524742 CTX524580:CTX524742 DDT524580:DDT524742 DNP524580:DNP524742 DXL524580:DXL524742 EHH524580:EHH524742 ERD524580:ERD524742 FAZ524580:FAZ524742 FKV524580:FKV524742 FUR524580:FUR524742 GEN524580:GEN524742 GOJ524580:GOJ524742 GYF524580:GYF524742 HIB524580:HIB524742 HRX524580:HRX524742 IBT524580:IBT524742 ILP524580:ILP524742 IVL524580:IVL524742 JFH524580:JFH524742 JPD524580:JPD524742 JYZ524580:JYZ524742 KIV524580:KIV524742 KSR524580:KSR524742 LCN524580:LCN524742 LMJ524580:LMJ524742 LWF524580:LWF524742 MGB524580:MGB524742 MPX524580:MPX524742 MZT524580:MZT524742 NJP524580:NJP524742 NTL524580:NTL524742 ODH524580:ODH524742 OND524580:OND524742 OWZ524580:OWZ524742 PGV524580:PGV524742 PQR524580:PQR524742 QAN524580:QAN524742 QKJ524580:QKJ524742 QUF524580:QUF524742 REB524580:REB524742 RNX524580:RNX524742 RXT524580:RXT524742 SHP524580:SHP524742 SRL524580:SRL524742 TBH524580:TBH524742 TLD524580:TLD524742 TUZ524580:TUZ524742 UEV524580:UEV524742 UOR524580:UOR524742 UYN524580:UYN524742 VIJ524580:VIJ524742 VSF524580:VSF524742 WCB524580:WCB524742 WLX524580:WLX524742 WVT524580:WVT524742 K590116:K590278 JH590116:JH590278 TD590116:TD590278 ACZ590116:ACZ590278 AMV590116:AMV590278 AWR590116:AWR590278 BGN590116:BGN590278 BQJ590116:BQJ590278 CAF590116:CAF590278 CKB590116:CKB590278 CTX590116:CTX590278 DDT590116:DDT590278 DNP590116:DNP590278 DXL590116:DXL590278 EHH590116:EHH590278 ERD590116:ERD590278 FAZ590116:FAZ590278 FKV590116:FKV590278 FUR590116:FUR590278 GEN590116:GEN590278 GOJ590116:GOJ590278 GYF590116:GYF590278 HIB590116:HIB590278 HRX590116:HRX590278 IBT590116:IBT590278 ILP590116:ILP590278 IVL590116:IVL590278 JFH590116:JFH590278 JPD590116:JPD590278 JYZ590116:JYZ590278 KIV590116:KIV590278 KSR590116:KSR590278 LCN590116:LCN590278 LMJ590116:LMJ590278 LWF590116:LWF590278 MGB590116:MGB590278 MPX590116:MPX590278 MZT590116:MZT590278 NJP590116:NJP590278 NTL590116:NTL590278 ODH590116:ODH590278 OND590116:OND590278 OWZ590116:OWZ590278 PGV590116:PGV590278 PQR590116:PQR590278 QAN590116:QAN590278 QKJ590116:QKJ590278 QUF590116:QUF590278 REB590116:REB590278 RNX590116:RNX590278 RXT590116:RXT590278 SHP590116:SHP590278 SRL590116:SRL590278 TBH590116:TBH590278 TLD590116:TLD590278 TUZ590116:TUZ590278 UEV590116:UEV590278 UOR590116:UOR590278 UYN590116:UYN590278 VIJ590116:VIJ590278 VSF590116:VSF590278 WCB590116:WCB590278 WLX590116:WLX590278 WVT590116:WVT590278 K655652:K655814 JH655652:JH655814 TD655652:TD655814 ACZ655652:ACZ655814 AMV655652:AMV655814 AWR655652:AWR655814 BGN655652:BGN655814 BQJ655652:BQJ655814 CAF655652:CAF655814 CKB655652:CKB655814 CTX655652:CTX655814 DDT655652:DDT655814 DNP655652:DNP655814 DXL655652:DXL655814 EHH655652:EHH655814 ERD655652:ERD655814 FAZ655652:FAZ655814 FKV655652:FKV655814 FUR655652:FUR655814 GEN655652:GEN655814 GOJ655652:GOJ655814 GYF655652:GYF655814 HIB655652:HIB655814 HRX655652:HRX655814 IBT655652:IBT655814 ILP655652:ILP655814 IVL655652:IVL655814 JFH655652:JFH655814 JPD655652:JPD655814 JYZ655652:JYZ655814 KIV655652:KIV655814 KSR655652:KSR655814 LCN655652:LCN655814 LMJ655652:LMJ655814 LWF655652:LWF655814 MGB655652:MGB655814 MPX655652:MPX655814 MZT655652:MZT655814 NJP655652:NJP655814 NTL655652:NTL655814 ODH655652:ODH655814 OND655652:OND655814 OWZ655652:OWZ655814 PGV655652:PGV655814 PQR655652:PQR655814 QAN655652:QAN655814 QKJ655652:QKJ655814 QUF655652:QUF655814 REB655652:REB655814 RNX655652:RNX655814 RXT655652:RXT655814 SHP655652:SHP655814 SRL655652:SRL655814 TBH655652:TBH655814 TLD655652:TLD655814 TUZ655652:TUZ655814 UEV655652:UEV655814 UOR655652:UOR655814 UYN655652:UYN655814 VIJ655652:VIJ655814 VSF655652:VSF655814 WCB655652:WCB655814 WLX655652:WLX655814 WVT655652:WVT655814 K721188:K721350 JH721188:JH721350 TD721188:TD721350 ACZ721188:ACZ721350 AMV721188:AMV721350 AWR721188:AWR721350 BGN721188:BGN721350 BQJ721188:BQJ721350 CAF721188:CAF721350 CKB721188:CKB721350 CTX721188:CTX721350 DDT721188:DDT721350 DNP721188:DNP721350 DXL721188:DXL721350 EHH721188:EHH721350 ERD721188:ERD721350 FAZ721188:FAZ721350 FKV721188:FKV721350 FUR721188:FUR721350 GEN721188:GEN721350 GOJ721188:GOJ721350 GYF721188:GYF721350 HIB721188:HIB721350 HRX721188:HRX721350 IBT721188:IBT721350 ILP721188:ILP721350 IVL721188:IVL721350 JFH721188:JFH721350 JPD721188:JPD721350 JYZ721188:JYZ721350 KIV721188:KIV721350 KSR721188:KSR721350 LCN721188:LCN721350 LMJ721188:LMJ721350 LWF721188:LWF721350 MGB721188:MGB721350 MPX721188:MPX721350 MZT721188:MZT721350 NJP721188:NJP721350 NTL721188:NTL721350 ODH721188:ODH721350 OND721188:OND721350 OWZ721188:OWZ721350 PGV721188:PGV721350 PQR721188:PQR721350 QAN721188:QAN721350 QKJ721188:QKJ721350 QUF721188:QUF721350 REB721188:REB721350 RNX721188:RNX721350 RXT721188:RXT721350 SHP721188:SHP721350 SRL721188:SRL721350 TBH721188:TBH721350 TLD721188:TLD721350 TUZ721188:TUZ721350 UEV721188:UEV721350 UOR721188:UOR721350 UYN721188:UYN721350 VIJ721188:VIJ721350 VSF721188:VSF721350 WCB721188:WCB721350 WLX721188:WLX721350 WVT721188:WVT721350 K786724:K786886 JH786724:JH786886 TD786724:TD786886 ACZ786724:ACZ786886 AMV786724:AMV786886 AWR786724:AWR786886 BGN786724:BGN786886 BQJ786724:BQJ786886 CAF786724:CAF786886 CKB786724:CKB786886 CTX786724:CTX786886 DDT786724:DDT786886 DNP786724:DNP786886 DXL786724:DXL786886 EHH786724:EHH786886 ERD786724:ERD786886 FAZ786724:FAZ786886 FKV786724:FKV786886 FUR786724:FUR786886 GEN786724:GEN786886 GOJ786724:GOJ786886 GYF786724:GYF786886 HIB786724:HIB786886 HRX786724:HRX786886 IBT786724:IBT786886 ILP786724:ILP786886 IVL786724:IVL786886 JFH786724:JFH786886 JPD786724:JPD786886 JYZ786724:JYZ786886 KIV786724:KIV786886 KSR786724:KSR786886 LCN786724:LCN786886 LMJ786724:LMJ786886 LWF786724:LWF786886 MGB786724:MGB786886 MPX786724:MPX786886 MZT786724:MZT786886 NJP786724:NJP786886 NTL786724:NTL786886 ODH786724:ODH786886 OND786724:OND786886 OWZ786724:OWZ786886 PGV786724:PGV786886 PQR786724:PQR786886 QAN786724:QAN786886 QKJ786724:QKJ786886 QUF786724:QUF786886 REB786724:REB786886 RNX786724:RNX786886 RXT786724:RXT786886 SHP786724:SHP786886 SRL786724:SRL786886 TBH786724:TBH786886 TLD786724:TLD786886 TUZ786724:TUZ786886 UEV786724:UEV786886 UOR786724:UOR786886 UYN786724:UYN786886 VIJ786724:VIJ786886 VSF786724:VSF786886 WCB786724:WCB786886 WLX786724:WLX786886 WVT786724:WVT786886 K852260:K852422 JH852260:JH852422 TD852260:TD852422 ACZ852260:ACZ852422 AMV852260:AMV852422 AWR852260:AWR852422 BGN852260:BGN852422 BQJ852260:BQJ852422 CAF852260:CAF852422 CKB852260:CKB852422 CTX852260:CTX852422 DDT852260:DDT852422 DNP852260:DNP852422 DXL852260:DXL852422 EHH852260:EHH852422 ERD852260:ERD852422 FAZ852260:FAZ852422 FKV852260:FKV852422 FUR852260:FUR852422 GEN852260:GEN852422 GOJ852260:GOJ852422 GYF852260:GYF852422 HIB852260:HIB852422 HRX852260:HRX852422 IBT852260:IBT852422 ILP852260:ILP852422 IVL852260:IVL852422 JFH852260:JFH852422 JPD852260:JPD852422 JYZ852260:JYZ852422 KIV852260:KIV852422 KSR852260:KSR852422 LCN852260:LCN852422 LMJ852260:LMJ852422 LWF852260:LWF852422 MGB852260:MGB852422 MPX852260:MPX852422 MZT852260:MZT852422 NJP852260:NJP852422 NTL852260:NTL852422 ODH852260:ODH852422 OND852260:OND852422 OWZ852260:OWZ852422 PGV852260:PGV852422 PQR852260:PQR852422 QAN852260:QAN852422 QKJ852260:QKJ852422 QUF852260:QUF852422 REB852260:REB852422 RNX852260:RNX852422 RXT852260:RXT852422 SHP852260:SHP852422 SRL852260:SRL852422 TBH852260:TBH852422 TLD852260:TLD852422 TUZ852260:TUZ852422 UEV852260:UEV852422 UOR852260:UOR852422 UYN852260:UYN852422 VIJ852260:VIJ852422 VSF852260:VSF852422 WCB852260:WCB852422 WLX852260:WLX852422 WVT852260:WVT852422 K917796:K917958 JH917796:JH917958 TD917796:TD917958 ACZ917796:ACZ917958 AMV917796:AMV917958 AWR917796:AWR917958 BGN917796:BGN917958 BQJ917796:BQJ917958 CAF917796:CAF917958 CKB917796:CKB917958 CTX917796:CTX917958 DDT917796:DDT917958 DNP917796:DNP917958 DXL917796:DXL917958 EHH917796:EHH917958 ERD917796:ERD917958 FAZ917796:FAZ917958 FKV917796:FKV917958 FUR917796:FUR917958 GEN917796:GEN917958 GOJ917796:GOJ917958 GYF917796:GYF917958 HIB917796:HIB917958 HRX917796:HRX917958 IBT917796:IBT917958 ILP917796:ILP917958 IVL917796:IVL917958 JFH917796:JFH917958 JPD917796:JPD917958 JYZ917796:JYZ917958 KIV917796:KIV917958 KSR917796:KSR917958 LCN917796:LCN917958 LMJ917796:LMJ917958 LWF917796:LWF917958 MGB917796:MGB917958 MPX917796:MPX917958 MZT917796:MZT917958 NJP917796:NJP917958 NTL917796:NTL917958 ODH917796:ODH917958 OND917796:OND917958 OWZ917796:OWZ917958 PGV917796:PGV917958 PQR917796:PQR917958 QAN917796:QAN917958 QKJ917796:QKJ917958 QUF917796:QUF917958 REB917796:REB917958 RNX917796:RNX917958 RXT917796:RXT917958 SHP917796:SHP917958 SRL917796:SRL917958 TBH917796:TBH917958 TLD917796:TLD917958 TUZ917796:TUZ917958 UEV917796:UEV917958 UOR917796:UOR917958 UYN917796:UYN917958 VIJ917796:VIJ917958 VSF917796:VSF917958 WCB917796:WCB917958 WLX917796:WLX917958 WVT917796:WVT917958 K983332:K983494 JH983332:JH983494 TD983332:TD983494 ACZ983332:ACZ983494 AMV983332:AMV983494 AWR983332:AWR983494 BGN983332:BGN983494 BQJ983332:BQJ983494 CAF983332:CAF983494 CKB983332:CKB983494 CTX983332:CTX983494 DDT983332:DDT983494 DNP983332:DNP983494 DXL983332:DXL983494 EHH983332:EHH983494 ERD983332:ERD983494 FAZ983332:FAZ983494 FKV983332:FKV983494 FUR983332:FUR983494 GEN983332:GEN983494 GOJ983332:GOJ983494 GYF983332:GYF983494 HIB983332:HIB983494 HRX983332:HRX983494 IBT983332:IBT983494 ILP983332:ILP983494 IVL983332:IVL983494 JFH983332:JFH983494 JPD983332:JPD983494 JYZ983332:JYZ983494 KIV983332:KIV983494 KSR983332:KSR983494 LCN983332:LCN983494 LMJ983332:LMJ983494 LWF983332:LWF983494 MGB983332:MGB983494 MPX983332:MPX983494 MZT983332:MZT983494 NJP983332:NJP983494 NTL983332:NTL983494 ODH983332:ODH983494 OND983332:OND983494 OWZ983332:OWZ983494 PGV983332:PGV983494 PQR983332:PQR983494 QAN983332:QAN983494 QKJ983332:QKJ983494 QUF983332:QUF983494 REB983332:REB983494 RNX983332:RNX983494 RXT983332:RXT983494 SHP983332:SHP983494 SRL983332:SRL983494 TBH983332:TBH983494 TLD983332:TLD983494 TUZ983332:TUZ983494 UEV983332:UEV983494 UOR983332:UOR983494 UYN983332:UYN983494 VIJ983332:VIJ983494 VSF983332:VSF983494 WCB983332:WCB983494 WLX983332:WLX983494 WVT983332:WVT983494 JE65828:JE65990 TA65828:TA65990 ACW65828:ACW65990 AMS65828:AMS65990 AWO65828:AWO65990 BGK65828:BGK65990 BQG65828:BQG65990 CAC65828:CAC65990 CJY65828:CJY65990 CTU65828:CTU65990 DDQ65828:DDQ65990 DNM65828:DNM65990 DXI65828:DXI65990 EHE65828:EHE65990 ERA65828:ERA65990 FAW65828:FAW65990 FKS65828:FKS65990 FUO65828:FUO65990 GEK65828:GEK65990 GOG65828:GOG65990 GYC65828:GYC65990 HHY65828:HHY65990 HRU65828:HRU65990 IBQ65828:IBQ65990 ILM65828:ILM65990 IVI65828:IVI65990 JFE65828:JFE65990 JPA65828:JPA65990 JYW65828:JYW65990 KIS65828:KIS65990 KSO65828:KSO65990 LCK65828:LCK65990 LMG65828:LMG65990 LWC65828:LWC65990 MFY65828:MFY65990 MPU65828:MPU65990 MZQ65828:MZQ65990 NJM65828:NJM65990 NTI65828:NTI65990 ODE65828:ODE65990 ONA65828:ONA65990 OWW65828:OWW65990 PGS65828:PGS65990 PQO65828:PQO65990 QAK65828:QAK65990 QKG65828:QKG65990 QUC65828:QUC65990 RDY65828:RDY65990 RNU65828:RNU65990 RXQ65828:RXQ65990 SHM65828:SHM65990 SRI65828:SRI65990 TBE65828:TBE65990 TLA65828:TLA65990 TUW65828:TUW65990 UES65828:UES65990 UOO65828:UOO65990 UYK65828:UYK65990 VIG65828:VIG65990 VSC65828:VSC65990 WBY65828:WBY65990 WLU65828:WLU65990 WVQ65828:WVQ65990 JE131364:JE131526 TA131364:TA131526 ACW131364:ACW131526 AMS131364:AMS131526 AWO131364:AWO131526 BGK131364:BGK131526 BQG131364:BQG131526 CAC131364:CAC131526 CJY131364:CJY131526 CTU131364:CTU131526 DDQ131364:DDQ131526 DNM131364:DNM131526 DXI131364:DXI131526 EHE131364:EHE131526 ERA131364:ERA131526 FAW131364:FAW131526 FKS131364:FKS131526 FUO131364:FUO131526 GEK131364:GEK131526 GOG131364:GOG131526 GYC131364:GYC131526 HHY131364:HHY131526 HRU131364:HRU131526 IBQ131364:IBQ131526 ILM131364:ILM131526 IVI131364:IVI131526 JFE131364:JFE131526 JPA131364:JPA131526 JYW131364:JYW131526 KIS131364:KIS131526 KSO131364:KSO131526 LCK131364:LCK131526 LMG131364:LMG131526 LWC131364:LWC131526 MFY131364:MFY131526 MPU131364:MPU131526 MZQ131364:MZQ131526 NJM131364:NJM131526 NTI131364:NTI131526 ODE131364:ODE131526 ONA131364:ONA131526 OWW131364:OWW131526 PGS131364:PGS131526 PQO131364:PQO131526 QAK131364:QAK131526 QKG131364:QKG131526 QUC131364:QUC131526 RDY131364:RDY131526 RNU131364:RNU131526 RXQ131364:RXQ131526 SHM131364:SHM131526 SRI131364:SRI131526 TBE131364:TBE131526 TLA131364:TLA131526 TUW131364:TUW131526 UES131364:UES131526 UOO131364:UOO131526 UYK131364:UYK131526 VIG131364:VIG131526 VSC131364:VSC131526 WBY131364:WBY131526 WLU131364:WLU131526 WVQ131364:WVQ131526 JE196900:JE197062 TA196900:TA197062 ACW196900:ACW197062 AMS196900:AMS197062 AWO196900:AWO197062 BGK196900:BGK197062 BQG196900:BQG197062 CAC196900:CAC197062 CJY196900:CJY197062 CTU196900:CTU197062 DDQ196900:DDQ197062 DNM196900:DNM197062 DXI196900:DXI197062 EHE196900:EHE197062 ERA196900:ERA197062 FAW196900:FAW197062 FKS196900:FKS197062 FUO196900:FUO197062 GEK196900:GEK197062 GOG196900:GOG197062 GYC196900:GYC197062 HHY196900:HHY197062 HRU196900:HRU197062 IBQ196900:IBQ197062 ILM196900:ILM197062 IVI196900:IVI197062 JFE196900:JFE197062 JPA196900:JPA197062 JYW196900:JYW197062 KIS196900:KIS197062 KSO196900:KSO197062 LCK196900:LCK197062 LMG196900:LMG197062 LWC196900:LWC197062 MFY196900:MFY197062 MPU196900:MPU197062 MZQ196900:MZQ197062 NJM196900:NJM197062 NTI196900:NTI197062 ODE196900:ODE197062 ONA196900:ONA197062 OWW196900:OWW197062 PGS196900:PGS197062 PQO196900:PQO197062 QAK196900:QAK197062 QKG196900:QKG197062 QUC196900:QUC197062 RDY196900:RDY197062 RNU196900:RNU197062 RXQ196900:RXQ197062 SHM196900:SHM197062 SRI196900:SRI197062 TBE196900:TBE197062 TLA196900:TLA197062 TUW196900:TUW197062 UES196900:UES197062 UOO196900:UOO197062 UYK196900:UYK197062 VIG196900:VIG197062 VSC196900:VSC197062 WBY196900:WBY197062 WLU196900:WLU197062 WVQ196900:WVQ197062 JE262436:JE262598 TA262436:TA262598 ACW262436:ACW262598 AMS262436:AMS262598 AWO262436:AWO262598 BGK262436:BGK262598 BQG262436:BQG262598 CAC262436:CAC262598 CJY262436:CJY262598 CTU262436:CTU262598 DDQ262436:DDQ262598 DNM262436:DNM262598 DXI262436:DXI262598 EHE262436:EHE262598 ERA262436:ERA262598 FAW262436:FAW262598 FKS262436:FKS262598 FUO262436:FUO262598 GEK262436:GEK262598 GOG262436:GOG262598 GYC262436:GYC262598 HHY262436:HHY262598 HRU262436:HRU262598 IBQ262436:IBQ262598 ILM262436:ILM262598 IVI262436:IVI262598 JFE262436:JFE262598 JPA262436:JPA262598 JYW262436:JYW262598 KIS262436:KIS262598 KSO262436:KSO262598 LCK262436:LCK262598 LMG262436:LMG262598 LWC262436:LWC262598 MFY262436:MFY262598 MPU262436:MPU262598 MZQ262436:MZQ262598 NJM262436:NJM262598 NTI262436:NTI262598 ODE262436:ODE262598 ONA262436:ONA262598 OWW262436:OWW262598 PGS262436:PGS262598 PQO262436:PQO262598 QAK262436:QAK262598 QKG262436:QKG262598 QUC262436:QUC262598 RDY262436:RDY262598 RNU262436:RNU262598 RXQ262436:RXQ262598 SHM262436:SHM262598 SRI262436:SRI262598 TBE262436:TBE262598 TLA262436:TLA262598 TUW262436:TUW262598 UES262436:UES262598 UOO262436:UOO262598 UYK262436:UYK262598 VIG262436:VIG262598 VSC262436:VSC262598 WBY262436:WBY262598 WLU262436:WLU262598 WVQ262436:WVQ262598 JE327972:JE328134 TA327972:TA328134 ACW327972:ACW328134 AMS327972:AMS328134 AWO327972:AWO328134 BGK327972:BGK328134 BQG327972:BQG328134 CAC327972:CAC328134 CJY327972:CJY328134 CTU327972:CTU328134 DDQ327972:DDQ328134 DNM327972:DNM328134 DXI327972:DXI328134 EHE327972:EHE328134 ERA327972:ERA328134 FAW327972:FAW328134 FKS327972:FKS328134 FUO327972:FUO328134 GEK327972:GEK328134 GOG327972:GOG328134 GYC327972:GYC328134 HHY327972:HHY328134 HRU327972:HRU328134 IBQ327972:IBQ328134 ILM327972:ILM328134 IVI327972:IVI328134 JFE327972:JFE328134 JPA327972:JPA328134 JYW327972:JYW328134 KIS327972:KIS328134 KSO327972:KSO328134 LCK327972:LCK328134 LMG327972:LMG328134 LWC327972:LWC328134 MFY327972:MFY328134 MPU327972:MPU328134 MZQ327972:MZQ328134 NJM327972:NJM328134 NTI327972:NTI328134 ODE327972:ODE328134 ONA327972:ONA328134 OWW327972:OWW328134 PGS327972:PGS328134 PQO327972:PQO328134 QAK327972:QAK328134 QKG327972:QKG328134 QUC327972:QUC328134 RDY327972:RDY328134 RNU327972:RNU328134 RXQ327972:RXQ328134 SHM327972:SHM328134 SRI327972:SRI328134 TBE327972:TBE328134 TLA327972:TLA328134 TUW327972:TUW328134 UES327972:UES328134 UOO327972:UOO328134 UYK327972:UYK328134 VIG327972:VIG328134 VSC327972:VSC328134 WBY327972:WBY328134 WLU327972:WLU328134 WVQ327972:WVQ328134 JE393508:JE393670 TA393508:TA393670 ACW393508:ACW393670 AMS393508:AMS393670 AWO393508:AWO393670 BGK393508:BGK393670 BQG393508:BQG393670 CAC393508:CAC393670 CJY393508:CJY393670 CTU393508:CTU393670 DDQ393508:DDQ393670 DNM393508:DNM393670 DXI393508:DXI393670 EHE393508:EHE393670 ERA393508:ERA393670 FAW393508:FAW393670 FKS393508:FKS393670 FUO393508:FUO393670 GEK393508:GEK393670 GOG393508:GOG393670 GYC393508:GYC393670 HHY393508:HHY393670 HRU393508:HRU393670 IBQ393508:IBQ393670 ILM393508:ILM393670 IVI393508:IVI393670 JFE393508:JFE393670 JPA393508:JPA393670 JYW393508:JYW393670 KIS393508:KIS393670 KSO393508:KSO393670 LCK393508:LCK393670 LMG393508:LMG393670 LWC393508:LWC393670 MFY393508:MFY393670 MPU393508:MPU393670 MZQ393508:MZQ393670 NJM393508:NJM393670 NTI393508:NTI393670 ODE393508:ODE393670 ONA393508:ONA393670 OWW393508:OWW393670 PGS393508:PGS393670 PQO393508:PQO393670 QAK393508:QAK393670 QKG393508:QKG393670 QUC393508:QUC393670 RDY393508:RDY393670 RNU393508:RNU393670 RXQ393508:RXQ393670 SHM393508:SHM393670 SRI393508:SRI393670 TBE393508:TBE393670 TLA393508:TLA393670 TUW393508:TUW393670 UES393508:UES393670 UOO393508:UOO393670 UYK393508:UYK393670 VIG393508:VIG393670 VSC393508:VSC393670 WBY393508:WBY393670 WLU393508:WLU393670 WVQ393508:WVQ393670 JE459044:JE459206 TA459044:TA459206 ACW459044:ACW459206 AMS459044:AMS459206 AWO459044:AWO459206 BGK459044:BGK459206 BQG459044:BQG459206 CAC459044:CAC459206 CJY459044:CJY459206 CTU459044:CTU459206 DDQ459044:DDQ459206 DNM459044:DNM459206 DXI459044:DXI459206 EHE459044:EHE459206 ERA459044:ERA459206 FAW459044:FAW459206 FKS459044:FKS459206 FUO459044:FUO459206 GEK459044:GEK459206 GOG459044:GOG459206 GYC459044:GYC459206 HHY459044:HHY459206 HRU459044:HRU459206 IBQ459044:IBQ459206 ILM459044:ILM459206 IVI459044:IVI459206 JFE459044:JFE459206 JPA459044:JPA459206 JYW459044:JYW459206 KIS459044:KIS459206 KSO459044:KSO459206 LCK459044:LCK459206 LMG459044:LMG459206 LWC459044:LWC459206 MFY459044:MFY459206 MPU459044:MPU459206 MZQ459044:MZQ459206 NJM459044:NJM459206 NTI459044:NTI459206 ODE459044:ODE459206 ONA459044:ONA459206 OWW459044:OWW459206 PGS459044:PGS459206 PQO459044:PQO459206 QAK459044:QAK459206 QKG459044:QKG459206 QUC459044:QUC459206 RDY459044:RDY459206 RNU459044:RNU459206 RXQ459044:RXQ459206 SHM459044:SHM459206 SRI459044:SRI459206 TBE459044:TBE459206 TLA459044:TLA459206 TUW459044:TUW459206 UES459044:UES459206 UOO459044:UOO459206 UYK459044:UYK459206 VIG459044:VIG459206 VSC459044:VSC459206 WBY459044:WBY459206 WLU459044:WLU459206 WVQ459044:WVQ459206 JE524580:JE524742 TA524580:TA524742 ACW524580:ACW524742 AMS524580:AMS524742 AWO524580:AWO524742 BGK524580:BGK524742 BQG524580:BQG524742 CAC524580:CAC524742 CJY524580:CJY524742 CTU524580:CTU524742 DDQ524580:DDQ524742 DNM524580:DNM524742 DXI524580:DXI524742 EHE524580:EHE524742 ERA524580:ERA524742 FAW524580:FAW524742 FKS524580:FKS524742 FUO524580:FUO524742 GEK524580:GEK524742 GOG524580:GOG524742 GYC524580:GYC524742 HHY524580:HHY524742 HRU524580:HRU524742 IBQ524580:IBQ524742 ILM524580:ILM524742 IVI524580:IVI524742 JFE524580:JFE524742 JPA524580:JPA524742 JYW524580:JYW524742 KIS524580:KIS524742 KSO524580:KSO524742 LCK524580:LCK524742 LMG524580:LMG524742 LWC524580:LWC524742 MFY524580:MFY524742 MPU524580:MPU524742 MZQ524580:MZQ524742 NJM524580:NJM524742 NTI524580:NTI524742 ODE524580:ODE524742 ONA524580:ONA524742 OWW524580:OWW524742 PGS524580:PGS524742 PQO524580:PQO524742 QAK524580:QAK524742 QKG524580:QKG524742 QUC524580:QUC524742 RDY524580:RDY524742 RNU524580:RNU524742 RXQ524580:RXQ524742 SHM524580:SHM524742 SRI524580:SRI524742 TBE524580:TBE524742 TLA524580:TLA524742 TUW524580:TUW524742 UES524580:UES524742 UOO524580:UOO524742 UYK524580:UYK524742 VIG524580:VIG524742 VSC524580:VSC524742 WBY524580:WBY524742 WLU524580:WLU524742 WVQ524580:WVQ524742 JE590116:JE590278 TA590116:TA590278 ACW590116:ACW590278 AMS590116:AMS590278 AWO590116:AWO590278 BGK590116:BGK590278 BQG590116:BQG590278 CAC590116:CAC590278 CJY590116:CJY590278 CTU590116:CTU590278 DDQ590116:DDQ590278 DNM590116:DNM590278 DXI590116:DXI590278 EHE590116:EHE590278 ERA590116:ERA590278 FAW590116:FAW590278 FKS590116:FKS590278 FUO590116:FUO590278 GEK590116:GEK590278 GOG590116:GOG590278 GYC590116:GYC590278 HHY590116:HHY590278 HRU590116:HRU590278 IBQ590116:IBQ590278 ILM590116:ILM590278 IVI590116:IVI590278 JFE590116:JFE590278 JPA590116:JPA590278 JYW590116:JYW590278 KIS590116:KIS590278 KSO590116:KSO590278 LCK590116:LCK590278 LMG590116:LMG590278 LWC590116:LWC590278 MFY590116:MFY590278 MPU590116:MPU590278 MZQ590116:MZQ590278 NJM590116:NJM590278 NTI590116:NTI590278 ODE590116:ODE590278 ONA590116:ONA590278 OWW590116:OWW590278 PGS590116:PGS590278 PQO590116:PQO590278 QAK590116:QAK590278 QKG590116:QKG590278 QUC590116:QUC590278 RDY590116:RDY590278 RNU590116:RNU590278 RXQ590116:RXQ590278 SHM590116:SHM590278 SRI590116:SRI590278 TBE590116:TBE590278 TLA590116:TLA590278 TUW590116:TUW590278 UES590116:UES590278 UOO590116:UOO590278 UYK590116:UYK590278 VIG590116:VIG590278 VSC590116:VSC590278 WBY590116:WBY590278 WLU590116:WLU590278 WVQ590116:WVQ590278 JE655652:JE655814 TA655652:TA655814 ACW655652:ACW655814 AMS655652:AMS655814 AWO655652:AWO655814 BGK655652:BGK655814 BQG655652:BQG655814 CAC655652:CAC655814 CJY655652:CJY655814 CTU655652:CTU655814 DDQ655652:DDQ655814 DNM655652:DNM655814 DXI655652:DXI655814 EHE655652:EHE655814 ERA655652:ERA655814 FAW655652:FAW655814 FKS655652:FKS655814 FUO655652:FUO655814 GEK655652:GEK655814 GOG655652:GOG655814 GYC655652:GYC655814 HHY655652:HHY655814 HRU655652:HRU655814 IBQ655652:IBQ655814 ILM655652:ILM655814 IVI655652:IVI655814 JFE655652:JFE655814 JPA655652:JPA655814 JYW655652:JYW655814 KIS655652:KIS655814 KSO655652:KSO655814 LCK655652:LCK655814 LMG655652:LMG655814 LWC655652:LWC655814 MFY655652:MFY655814 MPU655652:MPU655814 MZQ655652:MZQ655814 NJM655652:NJM655814 NTI655652:NTI655814 ODE655652:ODE655814 ONA655652:ONA655814 OWW655652:OWW655814 PGS655652:PGS655814 PQO655652:PQO655814 QAK655652:QAK655814 QKG655652:QKG655814 QUC655652:QUC655814 RDY655652:RDY655814 RNU655652:RNU655814 RXQ655652:RXQ655814 SHM655652:SHM655814 SRI655652:SRI655814 TBE655652:TBE655814 TLA655652:TLA655814 TUW655652:TUW655814 UES655652:UES655814 UOO655652:UOO655814 UYK655652:UYK655814 VIG655652:VIG655814 VSC655652:VSC655814 WBY655652:WBY655814 WLU655652:WLU655814 WVQ655652:WVQ655814 JE721188:JE721350 TA721188:TA721350 ACW721188:ACW721350 AMS721188:AMS721350 AWO721188:AWO721350 BGK721188:BGK721350 BQG721188:BQG721350 CAC721188:CAC721350 CJY721188:CJY721350 CTU721188:CTU721350 DDQ721188:DDQ721350 DNM721188:DNM721350 DXI721188:DXI721350 EHE721188:EHE721350 ERA721188:ERA721350 FAW721188:FAW721350 FKS721188:FKS721350 FUO721188:FUO721350 GEK721188:GEK721350 GOG721188:GOG721350 GYC721188:GYC721350 HHY721188:HHY721350 HRU721188:HRU721350 IBQ721188:IBQ721350 ILM721188:ILM721350 IVI721188:IVI721350 JFE721188:JFE721350 JPA721188:JPA721350 JYW721188:JYW721350 KIS721188:KIS721350 KSO721188:KSO721350 LCK721188:LCK721350 LMG721188:LMG721350 LWC721188:LWC721350 MFY721188:MFY721350 MPU721188:MPU721350 MZQ721188:MZQ721350 NJM721188:NJM721350 NTI721188:NTI721350 ODE721188:ODE721350 ONA721188:ONA721350 OWW721188:OWW721350 PGS721188:PGS721350 PQO721188:PQO721350 QAK721188:QAK721350 QKG721188:QKG721350 QUC721188:QUC721350 RDY721188:RDY721350 RNU721188:RNU721350 RXQ721188:RXQ721350 SHM721188:SHM721350 SRI721188:SRI721350 TBE721188:TBE721350 TLA721188:TLA721350 TUW721188:TUW721350 UES721188:UES721350 UOO721188:UOO721350 UYK721188:UYK721350 VIG721188:VIG721350 VSC721188:VSC721350 WBY721188:WBY721350 WLU721188:WLU721350 WVQ721188:WVQ721350 JE786724:JE786886 TA786724:TA786886 ACW786724:ACW786886 AMS786724:AMS786886 AWO786724:AWO786886 BGK786724:BGK786886 BQG786724:BQG786886 CAC786724:CAC786886 CJY786724:CJY786886 CTU786724:CTU786886 DDQ786724:DDQ786886 DNM786724:DNM786886 DXI786724:DXI786886 EHE786724:EHE786886 ERA786724:ERA786886 FAW786724:FAW786886 FKS786724:FKS786886 FUO786724:FUO786886 GEK786724:GEK786886 GOG786724:GOG786886 GYC786724:GYC786886 HHY786724:HHY786886 HRU786724:HRU786886 IBQ786724:IBQ786886 ILM786724:ILM786886 IVI786724:IVI786886 JFE786724:JFE786886 JPA786724:JPA786886 JYW786724:JYW786886 KIS786724:KIS786886 KSO786724:KSO786886 LCK786724:LCK786886 LMG786724:LMG786886 LWC786724:LWC786886 MFY786724:MFY786886 MPU786724:MPU786886 MZQ786724:MZQ786886 NJM786724:NJM786886 NTI786724:NTI786886 ODE786724:ODE786886 ONA786724:ONA786886 OWW786724:OWW786886 PGS786724:PGS786886 PQO786724:PQO786886 QAK786724:QAK786886 QKG786724:QKG786886 QUC786724:QUC786886 RDY786724:RDY786886 RNU786724:RNU786886 RXQ786724:RXQ786886 SHM786724:SHM786886 SRI786724:SRI786886 TBE786724:TBE786886 TLA786724:TLA786886 TUW786724:TUW786886 UES786724:UES786886 UOO786724:UOO786886 UYK786724:UYK786886 VIG786724:VIG786886 VSC786724:VSC786886 WBY786724:WBY786886 WLU786724:WLU786886 WVQ786724:WVQ786886 JE852260:JE852422 TA852260:TA852422 ACW852260:ACW852422 AMS852260:AMS852422 AWO852260:AWO852422 BGK852260:BGK852422 BQG852260:BQG852422 CAC852260:CAC852422 CJY852260:CJY852422 CTU852260:CTU852422 DDQ852260:DDQ852422 DNM852260:DNM852422 DXI852260:DXI852422 EHE852260:EHE852422 ERA852260:ERA852422 FAW852260:FAW852422 FKS852260:FKS852422 FUO852260:FUO852422 GEK852260:GEK852422 GOG852260:GOG852422 GYC852260:GYC852422 HHY852260:HHY852422 HRU852260:HRU852422 IBQ852260:IBQ852422 ILM852260:ILM852422 IVI852260:IVI852422 JFE852260:JFE852422 JPA852260:JPA852422 JYW852260:JYW852422 KIS852260:KIS852422 KSO852260:KSO852422 LCK852260:LCK852422 LMG852260:LMG852422 LWC852260:LWC852422 MFY852260:MFY852422 MPU852260:MPU852422 MZQ852260:MZQ852422 NJM852260:NJM852422 NTI852260:NTI852422 ODE852260:ODE852422 ONA852260:ONA852422 OWW852260:OWW852422 PGS852260:PGS852422 PQO852260:PQO852422 QAK852260:QAK852422 QKG852260:QKG852422 QUC852260:QUC852422 RDY852260:RDY852422 RNU852260:RNU852422 RXQ852260:RXQ852422 SHM852260:SHM852422 SRI852260:SRI852422 TBE852260:TBE852422 TLA852260:TLA852422 TUW852260:TUW852422 UES852260:UES852422 UOO852260:UOO852422 UYK852260:UYK852422 VIG852260:VIG852422 VSC852260:VSC852422 WBY852260:WBY852422 WLU852260:WLU852422 WVQ852260:WVQ852422 JE917796:JE917958 TA917796:TA917958 ACW917796:ACW917958 AMS917796:AMS917958 AWO917796:AWO917958 BGK917796:BGK917958 BQG917796:BQG917958 CAC917796:CAC917958 CJY917796:CJY917958 CTU917796:CTU917958 DDQ917796:DDQ917958 DNM917796:DNM917958 DXI917796:DXI917958 EHE917796:EHE917958 ERA917796:ERA917958 FAW917796:FAW917958 FKS917796:FKS917958 FUO917796:FUO917958 GEK917796:GEK917958 GOG917796:GOG917958 GYC917796:GYC917958 HHY917796:HHY917958 HRU917796:HRU917958 IBQ917796:IBQ917958 ILM917796:ILM917958 IVI917796:IVI917958 JFE917796:JFE917958 JPA917796:JPA917958 JYW917796:JYW917958 KIS917796:KIS917958 KSO917796:KSO917958 LCK917796:LCK917958 LMG917796:LMG917958 LWC917796:LWC917958 MFY917796:MFY917958 MPU917796:MPU917958 MZQ917796:MZQ917958 NJM917796:NJM917958 NTI917796:NTI917958 ODE917796:ODE917958 ONA917796:ONA917958 OWW917796:OWW917958 PGS917796:PGS917958 PQO917796:PQO917958 QAK917796:QAK917958 QKG917796:QKG917958 QUC917796:QUC917958 RDY917796:RDY917958 RNU917796:RNU917958 RXQ917796:RXQ917958 SHM917796:SHM917958 SRI917796:SRI917958 TBE917796:TBE917958 TLA917796:TLA917958 TUW917796:TUW917958 UES917796:UES917958 UOO917796:UOO917958 UYK917796:UYK917958 VIG917796:VIG917958 VSC917796:VSC917958 WBY917796:WBY917958 WLU917796:WLU917958 WVQ917796:WVQ917958 JE983332:JE983494 TA983332:TA983494 ACW983332:ACW983494 AMS983332:AMS983494 AWO983332:AWO983494 BGK983332:BGK983494 BQG983332:BQG983494 CAC983332:CAC983494 CJY983332:CJY983494 CTU983332:CTU983494 DDQ983332:DDQ983494 DNM983332:DNM983494 DXI983332:DXI983494 EHE983332:EHE983494 ERA983332:ERA983494 FAW983332:FAW983494 FKS983332:FKS983494 FUO983332:FUO983494 GEK983332:GEK983494 GOG983332:GOG983494 GYC983332:GYC983494 HHY983332:HHY983494 HRU983332:HRU983494 IBQ983332:IBQ983494 ILM983332:ILM983494 IVI983332:IVI983494 JFE983332:JFE983494 JPA983332:JPA983494 JYW983332:JYW983494 KIS983332:KIS983494 KSO983332:KSO983494 LCK983332:LCK983494 LMG983332:LMG983494 LWC983332:LWC983494 MFY983332:MFY983494 MPU983332:MPU983494 MZQ983332:MZQ983494 NJM983332:NJM983494 NTI983332:NTI983494 ODE983332:ODE983494 ONA983332:ONA983494 OWW983332:OWW983494 PGS983332:PGS983494 PQO983332:PQO983494 QAK983332:QAK983494 QKG983332:QKG983494 QUC983332:QUC983494 RDY983332:RDY983494 RNU983332:RNU983494 RXQ983332:RXQ983494 SHM983332:SHM983494 SRI983332:SRI983494 TBE983332:TBE983494 TLA983332:TLA983494 TUW983332:TUW983494 UES983332:UES983494 UOO983332:UOO983494 UYK983332:UYK983494 VIG983332:VIG983494 VSC983332:VSC983494 WBY983332:WBY983494 WLU983332:WLU983494 WVQ983332:WVQ983494 JE66025:JE66042 TA66025:TA66042 ACW66025:ACW66042 AMS66025:AMS66042 AWO66025:AWO66042 BGK66025:BGK66042 BQG66025:BQG66042 CAC66025:CAC66042 CJY66025:CJY66042 CTU66025:CTU66042 DDQ66025:DDQ66042 DNM66025:DNM66042 DXI66025:DXI66042 EHE66025:EHE66042 ERA66025:ERA66042 FAW66025:FAW66042 FKS66025:FKS66042 FUO66025:FUO66042 GEK66025:GEK66042 GOG66025:GOG66042 GYC66025:GYC66042 HHY66025:HHY66042 HRU66025:HRU66042 IBQ66025:IBQ66042 ILM66025:ILM66042 IVI66025:IVI66042 JFE66025:JFE66042 JPA66025:JPA66042 JYW66025:JYW66042 KIS66025:KIS66042 KSO66025:KSO66042 LCK66025:LCK66042 LMG66025:LMG66042 LWC66025:LWC66042 MFY66025:MFY66042 MPU66025:MPU66042 MZQ66025:MZQ66042 NJM66025:NJM66042 NTI66025:NTI66042 ODE66025:ODE66042 ONA66025:ONA66042 OWW66025:OWW66042 PGS66025:PGS66042 PQO66025:PQO66042 QAK66025:QAK66042 QKG66025:QKG66042 QUC66025:QUC66042 RDY66025:RDY66042 RNU66025:RNU66042 RXQ66025:RXQ66042 SHM66025:SHM66042 SRI66025:SRI66042 TBE66025:TBE66042 TLA66025:TLA66042 TUW66025:TUW66042 UES66025:UES66042 UOO66025:UOO66042 UYK66025:UYK66042 VIG66025:VIG66042 VSC66025:VSC66042 WBY66025:WBY66042 WLU66025:WLU66042 WVQ66025:WVQ66042 JE131561:JE131578 TA131561:TA131578 ACW131561:ACW131578 AMS131561:AMS131578 AWO131561:AWO131578 BGK131561:BGK131578 BQG131561:BQG131578 CAC131561:CAC131578 CJY131561:CJY131578 CTU131561:CTU131578 DDQ131561:DDQ131578 DNM131561:DNM131578 DXI131561:DXI131578 EHE131561:EHE131578 ERA131561:ERA131578 FAW131561:FAW131578 FKS131561:FKS131578 FUO131561:FUO131578 GEK131561:GEK131578 GOG131561:GOG131578 GYC131561:GYC131578 HHY131561:HHY131578 HRU131561:HRU131578 IBQ131561:IBQ131578 ILM131561:ILM131578 IVI131561:IVI131578 JFE131561:JFE131578 JPA131561:JPA131578 JYW131561:JYW131578 KIS131561:KIS131578 KSO131561:KSO131578 LCK131561:LCK131578 LMG131561:LMG131578 LWC131561:LWC131578 MFY131561:MFY131578 MPU131561:MPU131578 MZQ131561:MZQ131578 NJM131561:NJM131578 NTI131561:NTI131578 ODE131561:ODE131578 ONA131561:ONA131578 OWW131561:OWW131578 PGS131561:PGS131578 PQO131561:PQO131578 QAK131561:QAK131578 QKG131561:QKG131578 QUC131561:QUC131578 RDY131561:RDY131578 RNU131561:RNU131578 RXQ131561:RXQ131578 SHM131561:SHM131578 SRI131561:SRI131578 TBE131561:TBE131578 TLA131561:TLA131578 TUW131561:TUW131578 UES131561:UES131578 UOO131561:UOO131578 UYK131561:UYK131578 VIG131561:VIG131578 VSC131561:VSC131578 WBY131561:WBY131578 WLU131561:WLU131578 WVQ131561:WVQ131578 JE197097:JE197114 TA197097:TA197114 ACW197097:ACW197114 AMS197097:AMS197114 AWO197097:AWO197114 BGK197097:BGK197114 BQG197097:BQG197114 CAC197097:CAC197114 CJY197097:CJY197114 CTU197097:CTU197114 DDQ197097:DDQ197114 DNM197097:DNM197114 DXI197097:DXI197114 EHE197097:EHE197114 ERA197097:ERA197114 FAW197097:FAW197114 FKS197097:FKS197114 FUO197097:FUO197114 GEK197097:GEK197114 GOG197097:GOG197114 GYC197097:GYC197114 HHY197097:HHY197114 HRU197097:HRU197114 IBQ197097:IBQ197114 ILM197097:ILM197114 IVI197097:IVI197114 JFE197097:JFE197114 JPA197097:JPA197114 JYW197097:JYW197114 KIS197097:KIS197114 KSO197097:KSO197114 LCK197097:LCK197114 LMG197097:LMG197114 LWC197097:LWC197114 MFY197097:MFY197114 MPU197097:MPU197114 MZQ197097:MZQ197114 NJM197097:NJM197114 NTI197097:NTI197114 ODE197097:ODE197114 ONA197097:ONA197114 OWW197097:OWW197114 PGS197097:PGS197114 PQO197097:PQO197114 QAK197097:QAK197114 QKG197097:QKG197114 QUC197097:QUC197114 RDY197097:RDY197114 RNU197097:RNU197114 RXQ197097:RXQ197114 SHM197097:SHM197114 SRI197097:SRI197114 TBE197097:TBE197114 TLA197097:TLA197114 TUW197097:TUW197114 UES197097:UES197114 UOO197097:UOO197114 UYK197097:UYK197114 VIG197097:VIG197114 VSC197097:VSC197114 WBY197097:WBY197114 WLU197097:WLU197114 WVQ197097:WVQ197114 JE262633:JE262650 TA262633:TA262650 ACW262633:ACW262650 AMS262633:AMS262650 AWO262633:AWO262650 BGK262633:BGK262650 BQG262633:BQG262650 CAC262633:CAC262650 CJY262633:CJY262650 CTU262633:CTU262650 DDQ262633:DDQ262650 DNM262633:DNM262650 DXI262633:DXI262650 EHE262633:EHE262650 ERA262633:ERA262650 FAW262633:FAW262650 FKS262633:FKS262650 FUO262633:FUO262650 GEK262633:GEK262650 GOG262633:GOG262650 GYC262633:GYC262650 HHY262633:HHY262650 HRU262633:HRU262650 IBQ262633:IBQ262650 ILM262633:ILM262650 IVI262633:IVI262650 JFE262633:JFE262650 JPA262633:JPA262650 JYW262633:JYW262650 KIS262633:KIS262650 KSO262633:KSO262650 LCK262633:LCK262650 LMG262633:LMG262650 LWC262633:LWC262650 MFY262633:MFY262650 MPU262633:MPU262650 MZQ262633:MZQ262650 NJM262633:NJM262650 NTI262633:NTI262650 ODE262633:ODE262650 ONA262633:ONA262650 OWW262633:OWW262650 PGS262633:PGS262650 PQO262633:PQO262650 QAK262633:QAK262650 QKG262633:QKG262650 QUC262633:QUC262650 RDY262633:RDY262650 RNU262633:RNU262650 RXQ262633:RXQ262650 SHM262633:SHM262650 SRI262633:SRI262650 TBE262633:TBE262650 TLA262633:TLA262650 TUW262633:TUW262650 UES262633:UES262650 UOO262633:UOO262650 UYK262633:UYK262650 VIG262633:VIG262650 VSC262633:VSC262650 WBY262633:WBY262650 WLU262633:WLU262650 WVQ262633:WVQ262650 JE328169:JE328186 TA328169:TA328186 ACW328169:ACW328186 AMS328169:AMS328186 AWO328169:AWO328186 BGK328169:BGK328186 BQG328169:BQG328186 CAC328169:CAC328186 CJY328169:CJY328186 CTU328169:CTU328186 DDQ328169:DDQ328186 DNM328169:DNM328186 DXI328169:DXI328186 EHE328169:EHE328186 ERA328169:ERA328186 FAW328169:FAW328186 FKS328169:FKS328186 FUO328169:FUO328186 GEK328169:GEK328186 GOG328169:GOG328186 GYC328169:GYC328186 HHY328169:HHY328186 HRU328169:HRU328186 IBQ328169:IBQ328186 ILM328169:ILM328186 IVI328169:IVI328186 JFE328169:JFE328186 JPA328169:JPA328186 JYW328169:JYW328186 KIS328169:KIS328186 KSO328169:KSO328186 LCK328169:LCK328186 LMG328169:LMG328186 LWC328169:LWC328186 MFY328169:MFY328186 MPU328169:MPU328186 MZQ328169:MZQ328186 NJM328169:NJM328186 NTI328169:NTI328186 ODE328169:ODE328186 ONA328169:ONA328186 OWW328169:OWW328186 PGS328169:PGS328186 PQO328169:PQO328186 QAK328169:QAK328186 QKG328169:QKG328186 QUC328169:QUC328186 RDY328169:RDY328186 RNU328169:RNU328186 RXQ328169:RXQ328186 SHM328169:SHM328186 SRI328169:SRI328186 TBE328169:TBE328186 TLA328169:TLA328186 TUW328169:TUW328186 UES328169:UES328186 UOO328169:UOO328186 UYK328169:UYK328186 VIG328169:VIG328186 VSC328169:VSC328186 WBY328169:WBY328186 WLU328169:WLU328186 WVQ328169:WVQ328186 JE393705:JE393722 TA393705:TA393722 ACW393705:ACW393722 AMS393705:AMS393722 AWO393705:AWO393722 BGK393705:BGK393722 BQG393705:BQG393722 CAC393705:CAC393722 CJY393705:CJY393722 CTU393705:CTU393722 DDQ393705:DDQ393722 DNM393705:DNM393722 DXI393705:DXI393722 EHE393705:EHE393722 ERA393705:ERA393722 FAW393705:FAW393722 FKS393705:FKS393722 FUO393705:FUO393722 GEK393705:GEK393722 GOG393705:GOG393722 GYC393705:GYC393722 HHY393705:HHY393722 HRU393705:HRU393722 IBQ393705:IBQ393722 ILM393705:ILM393722 IVI393705:IVI393722 JFE393705:JFE393722 JPA393705:JPA393722 JYW393705:JYW393722 KIS393705:KIS393722 KSO393705:KSO393722 LCK393705:LCK393722 LMG393705:LMG393722 LWC393705:LWC393722 MFY393705:MFY393722 MPU393705:MPU393722 MZQ393705:MZQ393722 NJM393705:NJM393722 NTI393705:NTI393722 ODE393705:ODE393722 ONA393705:ONA393722 OWW393705:OWW393722 PGS393705:PGS393722 PQO393705:PQO393722 QAK393705:QAK393722 QKG393705:QKG393722 QUC393705:QUC393722 RDY393705:RDY393722 RNU393705:RNU393722 RXQ393705:RXQ393722 SHM393705:SHM393722 SRI393705:SRI393722 TBE393705:TBE393722 TLA393705:TLA393722 TUW393705:TUW393722 UES393705:UES393722 UOO393705:UOO393722 UYK393705:UYK393722 VIG393705:VIG393722 VSC393705:VSC393722 WBY393705:WBY393722 WLU393705:WLU393722 WVQ393705:WVQ393722 JE459241:JE459258 TA459241:TA459258 ACW459241:ACW459258 AMS459241:AMS459258 AWO459241:AWO459258 BGK459241:BGK459258 BQG459241:BQG459258 CAC459241:CAC459258 CJY459241:CJY459258 CTU459241:CTU459258 DDQ459241:DDQ459258 DNM459241:DNM459258 DXI459241:DXI459258 EHE459241:EHE459258 ERA459241:ERA459258 FAW459241:FAW459258 FKS459241:FKS459258 FUO459241:FUO459258 GEK459241:GEK459258 GOG459241:GOG459258 GYC459241:GYC459258 HHY459241:HHY459258 HRU459241:HRU459258 IBQ459241:IBQ459258 ILM459241:ILM459258 IVI459241:IVI459258 JFE459241:JFE459258 JPA459241:JPA459258 JYW459241:JYW459258 KIS459241:KIS459258 KSO459241:KSO459258 LCK459241:LCK459258 LMG459241:LMG459258 LWC459241:LWC459258 MFY459241:MFY459258 MPU459241:MPU459258 MZQ459241:MZQ459258 NJM459241:NJM459258 NTI459241:NTI459258 ODE459241:ODE459258 ONA459241:ONA459258 OWW459241:OWW459258 PGS459241:PGS459258 PQO459241:PQO459258 QAK459241:QAK459258 QKG459241:QKG459258 QUC459241:QUC459258 RDY459241:RDY459258 RNU459241:RNU459258 RXQ459241:RXQ459258 SHM459241:SHM459258 SRI459241:SRI459258 TBE459241:TBE459258 TLA459241:TLA459258 TUW459241:TUW459258 UES459241:UES459258 UOO459241:UOO459258 UYK459241:UYK459258 VIG459241:VIG459258 VSC459241:VSC459258 WBY459241:WBY459258 WLU459241:WLU459258 WVQ459241:WVQ459258 JE524777:JE524794 TA524777:TA524794 ACW524777:ACW524794 AMS524777:AMS524794 AWO524777:AWO524794 BGK524777:BGK524794 BQG524777:BQG524794 CAC524777:CAC524794 CJY524777:CJY524794 CTU524777:CTU524794 DDQ524777:DDQ524794 DNM524777:DNM524794 DXI524777:DXI524794 EHE524777:EHE524794 ERA524777:ERA524794 FAW524777:FAW524794 FKS524777:FKS524794 FUO524777:FUO524794 GEK524777:GEK524794 GOG524777:GOG524794 GYC524777:GYC524794 HHY524777:HHY524794 HRU524777:HRU524794 IBQ524777:IBQ524794 ILM524777:ILM524794 IVI524777:IVI524794 JFE524777:JFE524794 JPA524777:JPA524794 JYW524777:JYW524794 KIS524777:KIS524794 KSO524777:KSO524794 LCK524777:LCK524794 LMG524777:LMG524794 LWC524777:LWC524794 MFY524777:MFY524794 MPU524777:MPU524794 MZQ524777:MZQ524794 NJM524777:NJM524794 NTI524777:NTI524794 ODE524777:ODE524794 ONA524777:ONA524794 OWW524777:OWW524794 PGS524777:PGS524794 PQO524777:PQO524794 QAK524777:QAK524794 QKG524777:QKG524794 QUC524777:QUC524794 RDY524777:RDY524794 RNU524777:RNU524794 RXQ524777:RXQ524794 SHM524777:SHM524794 SRI524777:SRI524794 TBE524777:TBE524794 TLA524777:TLA524794 TUW524777:TUW524794 UES524777:UES524794 UOO524777:UOO524794 UYK524777:UYK524794 VIG524777:VIG524794 VSC524777:VSC524794 WBY524777:WBY524794 WLU524777:WLU524794 WVQ524777:WVQ524794 JE590313:JE590330 TA590313:TA590330 ACW590313:ACW590330 AMS590313:AMS590330 AWO590313:AWO590330 BGK590313:BGK590330 BQG590313:BQG590330 CAC590313:CAC590330 CJY590313:CJY590330 CTU590313:CTU590330 DDQ590313:DDQ590330 DNM590313:DNM590330 DXI590313:DXI590330 EHE590313:EHE590330 ERA590313:ERA590330 FAW590313:FAW590330 FKS590313:FKS590330 FUO590313:FUO590330 GEK590313:GEK590330 GOG590313:GOG590330 GYC590313:GYC590330 HHY590313:HHY590330 HRU590313:HRU590330 IBQ590313:IBQ590330 ILM590313:ILM590330 IVI590313:IVI590330 JFE590313:JFE590330 JPA590313:JPA590330 JYW590313:JYW590330 KIS590313:KIS590330 KSO590313:KSO590330 LCK590313:LCK590330 LMG590313:LMG590330 LWC590313:LWC590330 MFY590313:MFY590330 MPU590313:MPU590330 MZQ590313:MZQ590330 NJM590313:NJM590330 NTI590313:NTI590330 ODE590313:ODE590330 ONA590313:ONA590330 OWW590313:OWW590330 PGS590313:PGS590330 PQO590313:PQO590330 QAK590313:QAK590330 QKG590313:QKG590330 QUC590313:QUC590330 RDY590313:RDY590330 RNU590313:RNU590330 RXQ590313:RXQ590330 SHM590313:SHM590330 SRI590313:SRI590330 TBE590313:TBE590330 TLA590313:TLA590330 TUW590313:TUW590330 UES590313:UES590330 UOO590313:UOO590330 UYK590313:UYK590330 VIG590313:VIG590330 VSC590313:VSC590330 WBY590313:WBY590330 WLU590313:WLU590330 WVQ590313:WVQ590330 JE655849:JE655866 TA655849:TA655866 ACW655849:ACW655866 AMS655849:AMS655866 AWO655849:AWO655866 BGK655849:BGK655866 BQG655849:BQG655866 CAC655849:CAC655866 CJY655849:CJY655866 CTU655849:CTU655866 DDQ655849:DDQ655866 DNM655849:DNM655866 DXI655849:DXI655866 EHE655849:EHE655866 ERA655849:ERA655866 FAW655849:FAW655866 FKS655849:FKS655866 FUO655849:FUO655866 GEK655849:GEK655866 GOG655849:GOG655866 GYC655849:GYC655866 HHY655849:HHY655866 HRU655849:HRU655866 IBQ655849:IBQ655866 ILM655849:ILM655866 IVI655849:IVI655866 JFE655849:JFE655866 JPA655849:JPA655866 JYW655849:JYW655866 KIS655849:KIS655866 KSO655849:KSO655866 LCK655849:LCK655866 LMG655849:LMG655866 LWC655849:LWC655866 MFY655849:MFY655866 MPU655849:MPU655866 MZQ655849:MZQ655866 NJM655849:NJM655866 NTI655849:NTI655866 ODE655849:ODE655866 ONA655849:ONA655866 OWW655849:OWW655866 PGS655849:PGS655866 PQO655849:PQO655866 QAK655849:QAK655866 QKG655849:QKG655866 QUC655849:QUC655866 RDY655849:RDY655866 RNU655849:RNU655866 RXQ655849:RXQ655866 SHM655849:SHM655866 SRI655849:SRI655866 TBE655849:TBE655866 TLA655849:TLA655866 TUW655849:TUW655866 UES655849:UES655866 UOO655849:UOO655866 UYK655849:UYK655866 VIG655849:VIG655866 VSC655849:VSC655866 WBY655849:WBY655866 WLU655849:WLU655866 WVQ655849:WVQ655866 JE721385:JE721402 TA721385:TA721402 ACW721385:ACW721402 AMS721385:AMS721402 AWO721385:AWO721402 BGK721385:BGK721402 BQG721385:BQG721402 CAC721385:CAC721402 CJY721385:CJY721402 CTU721385:CTU721402 DDQ721385:DDQ721402 DNM721385:DNM721402 DXI721385:DXI721402 EHE721385:EHE721402 ERA721385:ERA721402 FAW721385:FAW721402 FKS721385:FKS721402 FUO721385:FUO721402 GEK721385:GEK721402 GOG721385:GOG721402 GYC721385:GYC721402 HHY721385:HHY721402 HRU721385:HRU721402 IBQ721385:IBQ721402 ILM721385:ILM721402 IVI721385:IVI721402 JFE721385:JFE721402 JPA721385:JPA721402 JYW721385:JYW721402 KIS721385:KIS721402 KSO721385:KSO721402 LCK721385:LCK721402 LMG721385:LMG721402 LWC721385:LWC721402 MFY721385:MFY721402 MPU721385:MPU721402 MZQ721385:MZQ721402 NJM721385:NJM721402 NTI721385:NTI721402 ODE721385:ODE721402 ONA721385:ONA721402 OWW721385:OWW721402 PGS721385:PGS721402 PQO721385:PQO721402 QAK721385:QAK721402 QKG721385:QKG721402 QUC721385:QUC721402 RDY721385:RDY721402 RNU721385:RNU721402 RXQ721385:RXQ721402 SHM721385:SHM721402 SRI721385:SRI721402 TBE721385:TBE721402 TLA721385:TLA721402 TUW721385:TUW721402 UES721385:UES721402 UOO721385:UOO721402 UYK721385:UYK721402 VIG721385:VIG721402 VSC721385:VSC721402 WBY721385:WBY721402 WLU721385:WLU721402 WVQ721385:WVQ721402 JE786921:JE786938 TA786921:TA786938 ACW786921:ACW786938 AMS786921:AMS786938 AWO786921:AWO786938 BGK786921:BGK786938 BQG786921:BQG786938 CAC786921:CAC786938 CJY786921:CJY786938 CTU786921:CTU786938 DDQ786921:DDQ786938 DNM786921:DNM786938 DXI786921:DXI786938 EHE786921:EHE786938 ERA786921:ERA786938 FAW786921:FAW786938 FKS786921:FKS786938 FUO786921:FUO786938 GEK786921:GEK786938 GOG786921:GOG786938 GYC786921:GYC786938 HHY786921:HHY786938 HRU786921:HRU786938 IBQ786921:IBQ786938 ILM786921:ILM786938 IVI786921:IVI786938 JFE786921:JFE786938 JPA786921:JPA786938 JYW786921:JYW786938 KIS786921:KIS786938 KSO786921:KSO786938 LCK786921:LCK786938 LMG786921:LMG786938 LWC786921:LWC786938 MFY786921:MFY786938 MPU786921:MPU786938 MZQ786921:MZQ786938 NJM786921:NJM786938 NTI786921:NTI786938 ODE786921:ODE786938 ONA786921:ONA786938 OWW786921:OWW786938 PGS786921:PGS786938 PQO786921:PQO786938 QAK786921:QAK786938 QKG786921:QKG786938 QUC786921:QUC786938 RDY786921:RDY786938 RNU786921:RNU786938 RXQ786921:RXQ786938 SHM786921:SHM786938 SRI786921:SRI786938 TBE786921:TBE786938 TLA786921:TLA786938 TUW786921:TUW786938 UES786921:UES786938 UOO786921:UOO786938 UYK786921:UYK786938 VIG786921:VIG786938 VSC786921:VSC786938 WBY786921:WBY786938 WLU786921:WLU786938 WVQ786921:WVQ786938 JE852457:JE852474 TA852457:TA852474 ACW852457:ACW852474 AMS852457:AMS852474 AWO852457:AWO852474 BGK852457:BGK852474 BQG852457:BQG852474 CAC852457:CAC852474 CJY852457:CJY852474 CTU852457:CTU852474 DDQ852457:DDQ852474 DNM852457:DNM852474 DXI852457:DXI852474 EHE852457:EHE852474 ERA852457:ERA852474 FAW852457:FAW852474 FKS852457:FKS852474 FUO852457:FUO852474 GEK852457:GEK852474 GOG852457:GOG852474 GYC852457:GYC852474 HHY852457:HHY852474 HRU852457:HRU852474 IBQ852457:IBQ852474 ILM852457:ILM852474 IVI852457:IVI852474 JFE852457:JFE852474 JPA852457:JPA852474 JYW852457:JYW852474 KIS852457:KIS852474 KSO852457:KSO852474 LCK852457:LCK852474 LMG852457:LMG852474 LWC852457:LWC852474 MFY852457:MFY852474 MPU852457:MPU852474 MZQ852457:MZQ852474 NJM852457:NJM852474 NTI852457:NTI852474 ODE852457:ODE852474 ONA852457:ONA852474 OWW852457:OWW852474 PGS852457:PGS852474 PQO852457:PQO852474 QAK852457:QAK852474 QKG852457:QKG852474 QUC852457:QUC852474 RDY852457:RDY852474 RNU852457:RNU852474 RXQ852457:RXQ852474 SHM852457:SHM852474 SRI852457:SRI852474 TBE852457:TBE852474 TLA852457:TLA852474 TUW852457:TUW852474 UES852457:UES852474 UOO852457:UOO852474 UYK852457:UYK852474 VIG852457:VIG852474 VSC852457:VSC852474 WBY852457:WBY852474 WLU852457:WLU852474 WVQ852457:WVQ852474 JE917993:JE918010 TA917993:TA918010 ACW917993:ACW918010 AMS917993:AMS918010 AWO917993:AWO918010 BGK917993:BGK918010 BQG917993:BQG918010 CAC917993:CAC918010 CJY917993:CJY918010 CTU917993:CTU918010 DDQ917993:DDQ918010 DNM917993:DNM918010 DXI917993:DXI918010 EHE917993:EHE918010 ERA917993:ERA918010 FAW917993:FAW918010 FKS917993:FKS918010 FUO917993:FUO918010 GEK917993:GEK918010 GOG917993:GOG918010 GYC917993:GYC918010 HHY917993:HHY918010 HRU917993:HRU918010 IBQ917993:IBQ918010 ILM917993:ILM918010 IVI917993:IVI918010 JFE917993:JFE918010 JPA917993:JPA918010 JYW917993:JYW918010 KIS917993:KIS918010 KSO917993:KSO918010 LCK917993:LCK918010 LMG917993:LMG918010 LWC917993:LWC918010 MFY917993:MFY918010 MPU917993:MPU918010 MZQ917993:MZQ918010 NJM917993:NJM918010 NTI917993:NTI918010 ODE917993:ODE918010 ONA917993:ONA918010 OWW917993:OWW918010 PGS917993:PGS918010 PQO917993:PQO918010 QAK917993:QAK918010 QKG917993:QKG918010 QUC917993:QUC918010 RDY917993:RDY918010 RNU917993:RNU918010 RXQ917993:RXQ918010 SHM917993:SHM918010 SRI917993:SRI918010 TBE917993:TBE918010 TLA917993:TLA918010 TUW917993:TUW918010 UES917993:UES918010 UOO917993:UOO918010 UYK917993:UYK918010 VIG917993:VIG918010 VSC917993:VSC918010 WBY917993:WBY918010 WLU917993:WLU918010 WVQ917993:WVQ918010 JE983529:JE983546 TA983529:TA983546 ACW983529:ACW983546 AMS983529:AMS983546 AWO983529:AWO983546 BGK983529:BGK983546 BQG983529:BQG983546 CAC983529:CAC983546 CJY983529:CJY983546 CTU983529:CTU983546 DDQ983529:DDQ983546 DNM983529:DNM983546 DXI983529:DXI983546 EHE983529:EHE983546 ERA983529:ERA983546 FAW983529:FAW983546 FKS983529:FKS983546 FUO983529:FUO983546 GEK983529:GEK983546 GOG983529:GOG983546 GYC983529:GYC983546 HHY983529:HHY983546 HRU983529:HRU983546 IBQ983529:IBQ983546 ILM983529:ILM983546 IVI983529:IVI983546 JFE983529:JFE983546 JPA983529:JPA983546 JYW983529:JYW983546 KIS983529:KIS983546 KSO983529:KSO983546 LCK983529:LCK983546 LMG983529:LMG983546 LWC983529:LWC983546 MFY983529:MFY983546 MPU983529:MPU983546 MZQ983529:MZQ983546 NJM983529:NJM983546 NTI983529:NTI983546 ODE983529:ODE983546 ONA983529:ONA983546 OWW983529:OWW983546 PGS983529:PGS983546 PQO983529:PQO983546 QAK983529:QAK983546 QKG983529:QKG983546 QUC983529:QUC983546 RDY983529:RDY983546 RNU983529:RNU983546 RXQ983529:RXQ983546 SHM983529:SHM983546 SRI983529:SRI983546 TBE983529:TBE983546 TLA983529:TLA983546 TUW983529:TUW983546 UES983529:UES983546 UOO983529:UOO983546 UYK983529:UYK983546 VIG983529:VIG983546 VSC983529:VSC983546 WBY983529:WBY983546 WLU983529:WLU983546 WVQ983529:WVQ983546 JE66017:JH66023 TA66017:TD66023 ACW66017:ACZ66023 AMS66017:AMV66023 AWO66017:AWR66023 BGK66017:BGN66023 BQG66017:BQJ66023 CAC66017:CAF66023 CJY66017:CKB66023 CTU66017:CTX66023 DDQ66017:DDT66023 DNM66017:DNP66023 DXI66017:DXL66023 EHE66017:EHH66023 ERA66017:ERD66023 FAW66017:FAZ66023 FKS66017:FKV66023 FUO66017:FUR66023 GEK66017:GEN66023 GOG66017:GOJ66023 GYC66017:GYF66023 HHY66017:HIB66023 HRU66017:HRX66023 IBQ66017:IBT66023 ILM66017:ILP66023 IVI66017:IVL66023 JFE66017:JFH66023 JPA66017:JPD66023 JYW66017:JYZ66023 KIS66017:KIV66023 KSO66017:KSR66023 LCK66017:LCN66023 LMG66017:LMJ66023 LWC66017:LWF66023 MFY66017:MGB66023 MPU66017:MPX66023 MZQ66017:MZT66023 NJM66017:NJP66023 NTI66017:NTL66023 ODE66017:ODH66023 ONA66017:OND66023 OWW66017:OWZ66023 PGS66017:PGV66023 PQO66017:PQR66023 QAK66017:QAN66023 QKG66017:QKJ66023 QUC66017:QUF66023 RDY66017:REB66023 RNU66017:RNX66023 RXQ66017:RXT66023 SHM66017:SHP66023 SRI66017:SRL66023 TBE66017:TBH66023 TLA66017:TLD66023 TUW66017:TUZ66023 UES66017:UEV66023 UOO66017:UOR66023 UYK66017:UYN66023 VIG66017:VIJ66023 VSC66017:VSF66023 WBY66017:WCB66023 WLU66017:WLX66023 WVQ66017:WVT66023 JE131553:JH131559 TA131553:TD131559 ACW131553:ACZ131559 AMS131553:AMV131559 AWO131553:AWR131559 BGK131553:BGN131559 BQG131553:BQJ131559 CAC131553:CAF131559 CJY131553:CKB131559 CTU131553:CTX131559 DDQ131553:DDT131559 DNM131553:DNP131559 DXI131553:DXL131559 EHE131553:EHH131559 ERA131553:ERD131559 FAW131553:FAZ131559 FKS131553:FKV131559 FUO131553:FUR131559 GEK131553:GEN131559 GOG131553:GOJ131559 GYC131553:GYF131559 HHY131553:HIB131559 HRU131553:HRX131559 IBQ131553:IBT131559 ILM131553:ILP131559 IVI131553:IVL131559 JFE131553:JFH131559 JPA131553:JPD131559 JYW131553:JYZ131559 KIS131553:KIV131559 KSO131553:KSR131559 LCK131553:LCN131559 LMG131553:LMJ131559 LWC131553:LWF131559 MFY131553:MGB131559 MPU131553:MPX131559 MZQ131553:MZT131559 NJM131553:NJP131559 NTI131553:NTL131559 ODE131553:ODH131559 ONA131553:OND131559 OWW131553:OWZ131559 PGS131553:PGV131559 PQO131553:PQR131559 QAK131553:QAN131559 QKG131553:QKJ131559 QUC131553:QUF131559 RDY131553:REB131559 RNU131553:RNX131559 RXQ131553:RXT131559 SHM131553:SHP131559 SRI131553:SRL131559 TBE131553:TBH131559 TLA131553:TLD131559 TUW131553:TUZ131559 UES131553:UEV131559 UOO131553:UOR131559 UYK131553:UYN131559 VIG131553:VIJ131559 VSC131553:VSF131559 WBY131553:WCB131559 WLU131553:WLX131559 WVQ131553:WVT131559 JE197089:JH197095 TA197089:TD197095 ACW197089:ACZ197095 AMS197089:AMV197095 AWO197089:AWR197095 BGK197089:BGN197095 BQG197089:BQJ197095 CAC197089:CAF197095 CJY197089:CKB197095 CTU197089:CTX197095 DDQ197089:DDT197095 DNM197089:DNP197095 DXI197089:DXL197095 EHE197089:EHH197095 ERA197089:ERD197095 FAW197089:FAZ197095 FKS197089:FKV197095 FUO197089:FUR197095 GEK197089:GEN197095 GOG197089:GOJ197095 GYC197089:GYF197095 HHY197089:HIB197095 HRU197089:HRX197095 IBQ197089:IBT197095 ILM197089:ILP197095 IVI197089:IVL197095 JFE197089:JFH197095 JPA197089:JPD197095 JYW197089:JYZ197095 KIS197089:KIV197095 KSO197089:KSR197095 LCK197089:LCN197095 LMG197089:LMJ197095 LWC197089:LWF197095 MFY197089:MGB197095 MPU197089:MPX197095 MZQ197089:MZT197095 NJM197089:NJP197095 NTI197089:NTL197095 ODE197089:ODH197095 ONA197089:OND197095 OWW197089:OWZ197095 PGS197089:PGV197095 PQO197089:PQR197095 QAK197089:QAN197095 QKG197089:QKJ197095 QUC197089:QUF197095 RDY197089:REB197095 RNU197089:RNX197095 RXQ197089:RXT197095 SHM197089:SHP197095 SRI197089:SRL197095 TBE197089:TBH197095 TLA197089:TLD197095 TUW197089:TUZ197095 UES197089:UEV197095 UOO197089:UOR197095 UYK197089:UYN197095 VIG197089:VIJ197095 VSC197089:VSF197095 WBY197089:WCB197095 WLU197089:WLX197095 WVQ197089:WVT197095 JE262625:JH262631 TA262625:TD262631 ACW262625:ACZ262631 AMS262625:AMV262631 AWO262625:AWR262631 BGK262625:BGN262631 BQG262625:BQJ262631 CAC262625:CAF262631 CJY262625:CKB262631 CTU262625:CTX262631 DDQ262625:DDT262631 DNM262625:DNP262631 DXI262625:DXL262631 EHE262625:EHH262631 ERA262625:ERD262631 FAW262625:FAZ262631 FKS262625:FKV262631 FUO262625:FUR262631 GEK262625:GEN262631 GOG262625:GOJ262631 GYC262625:GYF262631 HHY262625:HIB262631 HRU262625:HRX262631 IBQ262625:IBT262631 ILM262625:ILP262631 IVI262625:IVL262631 JFE262625:JFH262631 JPA262625:JPD262631 JYW262625:JYZ262631 KIS262625:KIV262631 KSO262625:KSR262631 LCK262625:LCN262631 LMG262625:LMJ262631 LWC262625:LWF262631 MFY262625:MGB262631 MPU262625:MPX262631 MZQ262625:MZT262631 NJM262625:NJP262631 NTI262625:NTL262631 ODE262625:ODH262631 ONA262625:OND262631 OWW262625:OWZ262631 PGS262625:PGV262631 PQO262625:PQR262631 QAK262625:QAN262631 QKG262625:QKJ262631 QUC262625:QUF262631 RDY262625:REB262631 RNU262625:RNX262631 RXQ262625:RXT262631 SHM262625:SHP262631 SRI262625:SRL262631 TBE262625:TBH262631 TLA262625:TLD262631 TUW262625:TUZ262631 UES262625:UEV262631 UOO262625:UOR262631 UYK262625:UYN262631 VIG262625:VIJ262631 VSC262625:VSF262631 WBY262625:WCB262631 WLU262625:WLX262631 WVQ262625:WVT262631 JE328161:JH328167 TA328161:TD328167 ACW328161:ACZ328167 AMS328161:AMV328167 AWO328161:AWR328167 BGK328161:BGN328167 BQG328161:BQJ328167 CAC328161:CAF328167 CJY328161:CKB328167 CTU328161:CTX328167 DDQ328161:DDT328167 DNM328161:DNP328167 DXI328161:DXL328167 EHE328161:EHH328167 ERA328161:ERD328167 FAW328161:FAZ328167 FKS328161:FKV328167 FUO328161:FUR328167 GEK328161:GEN328167 GOG328161:GOJ328167 GYC328161:GYF328167 HHY328161:HIB328167 HRU328161:HRX328167 IBQ328161:IBT328167 ILM328161:ILP328167 IVI328161:IVL328167 JFE328161:JFH328167 JPA328161:JPD328167 JYW328161:JYZ328167 KIS328161:KIV328167 KSO328161:KSR328167 LCK328161:LCN328167 LMG328161:LMJ328167 LWC328161:LWF328167 MFY328161:MGB328167 MPU328161:MPX328167 MZQ328161:MZT328167 NJM328161:NJP328167 NTI328161:NTL328167 ODE328161:ODH328167 ONA328161:OND328167 OWW328161:OWZ328167 PGS328161:PGV328167 PQO328161:PQR328167 QAK328161:QAN328167 QKG328161:QKJ328167 QUC328161:QUF328167 RDY328161:REB328167 RNU328161:RNX328167 RXQ328161:RXT328167 SHM328161:SHP328167 SRI328161:SRL328167 TBE328161:TBH328167 TLA328161:TLD328167 TUW328161:TUZ328167 UES328161:UEV328167 UOO328161:UOR328167 UYK328161:UYN328167 VIG328161:VIJ328167 VSC328161:VSF328167 WBY328161:WCB328167 WLU328161:WLX328167 WVQ328161:WVT328167 JE393697:JH393703 TA393697:TD393703 ACW393697:ACZ393703 AMS393697:AMV393703 AWO393697:AWR393703 BGK393697:BGN393703 BQG393697:BQJ393703 CAC393697:CAF393703 CJY393697:CKB393703 CTU393697:CTX393703 DDQ393697:DDT393703 DNM393697:DNP393703 DXI393697:DXL393703 EHE393697:EHH393703 ERA393697:ERD393703 FAW393697:FAZ393703 FKS393697:FKV393703 FUO393697:FUR393703 GEK393697:GEN393703 GOG393697:GOJ393703 GYC393697:GYF393703 HHY393697:HIB393703 HRU393697:HRX393703 IBQ393697:IBT393703 ILM393697:ILP393703 IVI393697:IVL393703 JFE393697:JFH393703 JPA393697:JPD393703 JYW393697:JYZ393703 KIS393697:KIV393703 KSO393697:KSR393703 LCK393697:LCN393703 LMG393697:LMJ393703 LWC393697:LWF393703 MFY393697:MGB393703 MPU393697:MPX393703 MZQ393697:MZT393703 NJM393697:NJP393703 NTI393697:NTL393703 ODE393697:ODH393703 ONA393697:OND393703 OWW393697:OWZ393703 PGS393697:PGV393703 PQO393697:PQR393703 QAK393697:QAN393703 QKG393697:QKJ393703 QUC393697:QUF393703 RDY393697:REB393703 RNU393697:RNX393703 RXQ393697:RXT393703 SHM393697:SHP393703 SRI393697:SRL393703 TBE393697:TBH393703 TLA393697:TLD393703 TUW393697:TUZ393703 UES393697:UEV393703 UOO393697:UOR393703 UYK393697:UYN393703 VIG393697:VIJ393703 VSC393697:VSF393703 WBY393697:WCB393703 WLU393697:WLX393703 WVQ393697:WVT393703 JE459233:JH459239 TA459233:TD459239 ACW459233:ACZ459239 AMS459233:AMV459239 AWO459233:AWR459239 BGK459233:BGN459239 BQG459233:BQJ459239 CAC459233:CAF459239 CJY459233:CKB459239 CTU459233:CTX459239 DDQ459233:DDT459239 DNM459233:DNP459239 DXI459233:DXL459239 EHE459233:EHH459239 ERA459233:ERD459239 FAW459233:FAZ459239 FKS459233:FKV459239 FUO459233:FUR459239 GEK459233:GEN459239 GOG459233:GOJ459239 GYC459233:GYF459239 HHY459233:HIB459239 HRU459233:HRX459239 IBQ459233:IBT459239 ILM459233:ILP459239 IVI459233:IVL459239 JFE459233:JFH459239 JPA459233:JPD459239 JYW459233:JYZ459239 KIS459233:KIV459239 KSO459233:KSR459239 LCK459233:LCN459239 LMG459233:LMJ459239 LWC459233:LWF459239 MFY459233:MGB459239 MPU459233:MPX459239 MZQ459233:MZT459239 NJM459233:NJP459239 NTI459233:NTL459239 ODE459233:ODH459239 ONA459233:OND459239 OWW459233:OWZ459239 PGS459233:PGV459239 PQO459233:PQR459239 QAK459233:QAN459239 QKG459233:QKJ459239 QUC459233:QUF459239 RDY459233:REB459239 RNU459233:RNX459239 RXQ459233:RXT459239 SHM459233:SHP459239 SRI459233:SRL459239 TBE459233:TBH459239 TLA459233:TLD459239 TUW459233:TUZ459239 UES459233:UEV459239 UOO459233:UOR459239 UYK459233:UYN459239 VIG459233:VIJ459239 VSC459233:VSF459239 WBY459233:WCB459239 WLU459233:WLX459239 WVQ459233:WVT459239 JE524769:JH524775 TA524769:TD524775 ACW524769:ACZ524775 AMS524769:AMV524775 AWO524769:AWR524775 BGK524769:BGN524775 BQG524769:BQJ524775 CAC524769:CAF524775 CJY524769:CKB524775 CTU524769:CTX524775 DDQ524769:DDT524775 DNM524769:DNP524775 DXI524769:DXL524775 EHE524769:EHH524775 ERA524769:ERD524775 FAW524769:FAZ524775 FKS524769:FKV524775 FUO524769:FUR524775 GEK524769:GEN524775 GOG524769:GOJ524775 GYC524769:GYF524775 HHY524769:HIB524775 HRU524769:HRX524775 IBQ524769:IBT524775 ILM524769:ILP524775 IVI524769:IVL524775 JFE524769:JFH524775 JPA524769:JPD524775 JYW524769:JYZ524775 KIS524769:KIV524775 KSO524769:KSR524775 LCK524769:LCN524775 LMG524769:LMJ524775 LWC524769:LWF524775 MFY524769:MGB524775 MPU524769:MPX524775 MZQ524769:MZT524775 NJM524769:NJP524775 NTI524769:NTL524775 ODE524769:ODH524775 ONA524769:OND524775 OWW524769:OWZ524775 PGS524769:PGV524775 PQO524769:PQR524775 QAK524769:QAN524775 QKG524769:QKJ524775 QUC524769:QUF524775 RDY524769:REB524775 RNU524769:RNX524775 RXQ524769:RXT524775 SHM524769:SHP524775 SRI524769:SRL524775 TBE524769:TBH524775 TLA524769:TLD524775 TUW524769:TUZ524775 UES524769:UEV524775 UOO524769:UOR524775 UYK524769:UYN524775 VIG524769:VIJ524775 VSC524769:VSF524775 WBY524769:WCB524775 WLU524769:WLX524775 WVQ524769:WVT524775 JE590305:JH590311 TA590305:TD590311 ACW590305:ACZ590311 AMS590305:AMV590311 AWO590305:AWR590311 BGK590305:BGN590311 BQG590305:BQJ590311 CAC590305:CAF590311 CJY590305:CKB590311 CTU590305:CTX590311 DDQ590305:DDT590311 DNM590305:DNP590311 DXI590305:DXL590311 EHE590305:EHH590311 ERA590305:ERD590311 FAW590305:FAZ590311 FKS590305:FKV590311 FUO590305:FUR590311 GEK590305:GEN590311 GOG590305:GOJ590311 GYC590305:GYF590311 HHY590305:HIB590311 HRU590305:HRX590311 IBQ590305:IBT590311 ILM590305:ILP590311 IVI590305:IVL590311 JFE590305:JFH590311 JPA590305:JPD590311 JYW590305:JYZ590311 KIS590305:KIV590311 KSO590305:KSR590311 LCK590305:LCN590311 LMG590305:LMJ590311 LWC590305:LWF590311 MFY590305:MGB590311 MPU590305:MPX590311 MZQ590305:MZT590311 NJM590305:NJP590311 NTI590305:NTL590311 ODE590305:ODH590311 ONA590305:OND590311 OWW590305:OWZ590311 PGS590305:PGV590311 PQO590305:PQR590311 QAK590305:QAN590311 QKG590305:QKJ590311 QUC590305:QUF590311 RDY590305:REB590311 RNU590305:RNX590311 RXQ590305:RXT590311 SHM590305:SHP590311 SRI590305:SRL590311 TBE590305:TBH590311 TLA590305:TLD590311 TUW590305:TUZ590311 UES590305:UEV590311 UOO590305:UOR590311 UYK590305:UYN590311 VIG590305:VIJ590311 VSC590305:VSF590311 WBY590305:WCB590311 WLU590305:WLX590311 WVQ590305:WVT590311 JE655841:JH655847 TA655841:TD655847 ACW655841:ACZ655847 AMS655841:AMV655847 AWO655841:AWR655847 BGK655841:BGN655847 BQG655841:BQJ655847 CAC655841:CAF655847 CJY655841:CKB655847 CTU655841:CTX655847 DDQ655841:DDT655847 DNM655841:DNP655847 DXI655841:DXL655847 EHE655841:EHH655847 ERA655841:ERD655847 FAW655841:FAZ655847 FKS655841:FKV655847 FUO655841:FUR655847 GEK655841:GEN655847 GOG655841:GOJ655847 GYC655841:GYF655847 HHY655841:HIB655847 HRU655841:HRX655847 IBQ655841:IBT655847 ILM655841:ILP655847 IVI655841:IVL655847 JFE655841:JFH655847 JPA655841:JPD655847 JYW655841:JYZ655847 KIS655841:KIV655847 KSO655841:KSR655847 LCK655841:LCN655847 LMG655841:LMJ655847 LWC655841:LWF655847 MFY655841:MGB655847 MPU655841:MPX655847 MZQ655841:MZT655847 NJM655841:NJP655847 NTI655841:NTL655847 ODE655841:ODH655847 ONA655841:OND655847 OWW655841:OWZ655847 PGS655841:PGV655847 PQO655841:PQR655847 QAK655841:QAN655847 QKG655841:QKJ655847 QUC655841:QUF655847 RDY655841:REB655847 RNU655841:RNX655847 RXQ655841:RXT655847 SHM655841:SHP655847 SRI655841:SRL655847 TBE655841:TBH655847 TLA655841:TLD655847 TUW655841:TUZ655847 UES655841:UEV655847 UOO655841:UOR655847 UYK655841:UYN655847 VIG655841:VIJ655847 VSC655841:VSF655847 WBY655841:WCB655847 WLU655841:WLX655847 WVQ655841:WVT655847 JE721377:JH721383 TA721377:TD721383 ACW721377:ACZ721383 AMS721377:AMV721383 AWO721377:AWR721383 BGK721377:BGN721383 BQG721377:BQJ721383 CAC721377:CAF721383 CJY721377:CKB721383 CTU721377:CTX721383 DDQ721377:DDT721383 DNM721377:DNP721383 DXI721377:DXL721383 EHE721377:EHH721383 ERA721377:ERD721383 FAW721377:FAZ721383 FKS721377:FKV721383 FUO721377:FUR721383 GEK721377:GEN721383 GOG721377:GOJ721383 GYC721377:GYF721383 HHY721377:HIB721383 HRU721377:HRX721383 IBQ721377:IBT721383 ILM721377:ILP721383 IVI721377:IVL721383 JFE721377:JFH721383 JPA721377:JPD721383 JYW721377:JYZ721383 KIS721377:KIV721383 KSO721377:KSR721383 LCK721377:LCN721383 LMG721377:LMJ721383 LWC721377:LWF721383 MFY721377:MGB721383 MPU721377:MPX721383 MZQ721377:MZT721383 NJM721377:NJP721383 NTI721377:NTL721383 ODE721377:ODH721383 ONA721377:OND721383 OWW721377:OWZ721383 PGS721377:PGV721383 PQO721377:PQR721383 QAK721377:QAN721383 QKG721377:QKJ721383 QUC721377:QUF721383 RDY721377:REB721383 RNU721377:RNX721383 RXQ721377:RXT721383 SHM721377:SHP721383 SRI721377:SRL721383 TBE721377:TBH721383 TLA721377:TLD721383 TUW721377:TUZ721383 UES721377:UEV721383 UOO721377:UOR721383 UYK721377:UYN721383 VIG721377:VIJ721383 VSC721377:VSF721383 WBY721377:WCB721383 WLU721377:WLX721383 WVQ721377:WVT721383 JE786913:JH786919 TA786913:TD786919 ACW786913:ACZ786919 AMS786913:AMV786919 AWO786913:AWR786919 BGK786913:BGN786919 BQG786913:BQJ786919 CAC786913:CAF786919 CJY786913:CKB786919 CTU786913:CTX786919 DDQ786913:DDT786919 DNM786913:DNP786919 DXI786913:DXL786919 EHE786913:EHH786919 ERA786913:ERD786919 FAW786913:FAZ786919 FKS786913:FKV786919 FUO786913:FUR786919 GEK786913:GEN786919 GOG786913:GOJ786919 GYC786913:GYF786919 HHY786913:HIB786919 HRU786913:HRX786919 IBQ786913:IBT786919 ILM786913:ILP786919 IVI786913:IVL786919 JFE786913:JFH786919 JPA786913:JPD786919 JYW786913:JYZ786919 KIS786913:KIV786919 KSO786913:KSR786919 LCK786913:LCN786919 LMG786913:LMJ786919 LWC786913:LWF786919 MFY786913:MGB786919 MPU786913:MPX786919 MZQ786913:MZT786919 NJM786913:NJP786919 NTI786913:NTL786919 ODE786913:ODH786919 ONA786913:OND786919 OWW786913:OWZ786919 PGS786913:PGV786919 PQO786913:PQR786919 QAK786913:QAN786919 QKG786913:QKJ786919 QUC786913:QUF786919 RDY786913:REB786919 RNU786913:RNX786919 RXQ786913:RXT786919 SHM786913:SHP786919 SRI786913:SRL786919 TBE786913:TBH786919 TLA786913:TLD786919 TUW786913:TUZ786919 UES786913:UEV786919 UOO786913:UOR786919 UYK786913:UYN786919 VIG786913:VIJ786919 VSC786913:VSF786919 WBY786913:WCB786919 WLU786913:WLX786919 WVQ786913:WVT786919 JE852449:JH852455 TA852449:TD852455 ACW852449:ACZ852455 AMS852449:AMV852455 AWO852449:AWR852455 BGK852449:BGN852455 BQG852449:BQJ852455 CAC852449:CAF852455 CJY852449:CKB852455 CTU852449:CTX852455 DDQ852449:DDT852455 DNM852449:DNP852455 DXI852449:DXL852455 EHE852449:EHH852455 ERA852449:ERD852455 FAW852449:FAZ852455 FKS852449:FKV852455 FUO852449:FUR852455 GEK852449:GEN852455 GOG852449:GOJ852455 GYC852449:GYF852455 HHY852449:HIB852455 HRU852449:HRX852455 IBQ852449:IBT852455 ILM852449:ILP852455 IVI852449:IVL852455 JFE852449:JFH852455 JPA852449:JPD852455 JYW852449:JYZ852455 KIS852449:KIV852455 KSO852449:KSR852455 LCK852449:LCN852455 LMG852449:LMJ852455 LWC852449:LWF852455 MFY852449:MGB852455 MPU852449:MPX852455 MZQ852449:MZT852455 NJM852449:NJP852455 NTI852449:NTL852455 ODE852449:ODH852455 ONA852449:OND852455 OWW852449:OWZ852455 PGS852449:PGV852455 PQO852449:PQR852455 QAK852449:QAN852455 QKG852449:QKJ852455 QUC852449:QUF852455 RDY852449:REB852455 RNU852449:RNX852455 RXQ852449:RXT852455 SHM852449:SHP852455 SRI852449:SRL852455 TBE852449:TBH852455 TLA852449:TLD852455 TUW852449:TUZ852455 UES852449:UEV852455 UOO852449:UOR852455 UYK852449:UYN852455 VIG852449:VIJ852455 VSC852449:VSF852455 WBY852449:WCB852455 WLU852449:WLX852455 WVQ852449:WVT852455 JE917985:JH917991 TA917985:TD917991 ACW917985:ACZ917991 AMS917985:AMV917991 AWO917985:AWR917991 BGK917985:BGN917991 BQG917985:BQJ917991 CAC917985:CAF917991 CJY917985:CKB917991 CTU917985:CTX917991 DDQ917985:DDT917991 DNM917985:DNP917991 DXI917985:DXL917991 EHE917985:EHH917991 ERA917985:ERD917991 FAW917985:FAZ917991 FKS917985:FKV917991 FUO917985:FUR917991 GEK917985:GEN917991 GOG917985:GOJ917991 GYC917985:GYF917991 HHY917985:HIB917991 HRU917985:HRX917991 IBQ917985:IBT917991 ILM917985:ILP917991 IVI917985:IVL917991 JFE917985:JFH917991 JPA917985:JPD917991 JYW917985:JYZ917991 KIS917985:KIV917991 KSO917985:KSR917991 LCK917985:LCN917991 LMG917985:LMJ917991 LWC917985:LWF917991 MFY917985:MGB917991 MPU917985:MPX917991 MZQ917985:MZT917991 NJM917985:NJP917991 NTI917985:NTL917991 ODE917985:ODH917991 ONA917985:OND917991 OWW917985:OWZ917991 PGS917985:PGV917991 PQO917985:PQR917991 QAK917985:QAN917991 QKG917985:QKJ917991 QUC917985:QUF917991 RDY917985:REB917991 RNU917985:RNX917991 RXQ917985:RXT917991 SHM917985:SHP917991 SRI917985:SRL917991 TBE917985:TBH917991 TLA917985:TLD917991 TUW917985:TUZ917991 UES917985:UEV917991 UOO917985:UOR917991 UYK917985:UYN917991 VIG917985:VIJ917991 VSC917985:VSF917991 WBY917985:WCB917991 WLU917985:WLX917991 WVQ917985:WVT917991 JE983521:JH983527 TA983521:TD983527 ACW983521:ACZ983527 AMS983521:AMV983527 AWO983521:AWR983527 BGK983521:BGN983527 BQG983521:BQJ983527 CAC983521:CAF983527 CJY983521:CKB983527 CTU983521:CTX983527 DDQ983521:DDT983527 DNM983521:DNP983527 DXI983521:DXL983527 EHE983521:EHH983527 ERA983521:ERD983527 FAW983521:FAZ983527 FKS983521:FKV983527 FUO983521:FUR983527 GEK983521:GEN983527 GOG983521:GOJ983527 GYC983521:GYF983527 HHY983521:HIB983527 HRU983521:HRX983527 IBQ983521:IBT983527 ILM983521:ILP983527 IVI983521:IVL983527 JFE983521:JFH983527 JPA983521:JPD983527 JYW983521:JYZ983527 KIS983521:KIV983527 KSO983521:KSR983527 LCK983521:LCN983527 LMG983521:LMJ983527 LWC983521:LWF983527 MFY983521:MGB983527 MPU983521:MPX983527 MZQ983521:MZT983527 NJM983521:NJP983527 NTI983521:NTL983527 ODE983521:ODH983527 ONA983521:OND983527 OWW983521:OWZ983527 PGS983521:PGV983527 PQO983521:PQR983527 QAK983521:QAN983527 QKG983521:QKJ983527 QUC983521:QUF983527 RDY983521:REB983527 RNU983521:RNX983527 RXQ983521:RXT983527 SHM983521:SHP983527 SRI983521:SRL983527 TBE983521:TBH983527 TLA983521:TLD983527 TUW983521:TUZ983527 UES983521:UEV983527 UOO983521:UOR983527 UYK983521:UYN983527 VIG983521:VIJ983527 VSC983521:VSF983527 WBY983521:WCB983527 WLU983521:WLX983527 WVQ983521:WVT983527 JC66017:JD66017 SY66017:SZ66017 ACU66017:ACV66017 AMQ66017:AMR66017 AWM66017:AWN66017 BGI66017:BGJ66017 BQE66017:BQF66017 CAA66017:CAB66017 CJW66017:CJX66017 CTS66017:CTT66017 DDO66017:DDP66017 DNK66017:DNL66017 DXG66017:DXH66017 EHC66017:EHD66017 EQY66017:EQZ66017 FAU66017:FAV66017 FKQ66017:FKR66017 FUM66017:FUN66017 GEI66017:GEJ66017 GOE66017:GOF66017 GYA66017:GYB66017 HHW66017:HHX66017 HRS66017:HRT66017 IBO66017:IBP66017 ILK66017:ILL66017 IVG66017:IVH66017 JFC66017:JFD66017 JOY66017:JOZ66017 JYU66017:JYV66017 KIQ66017:KIR66017 KSM66017:KSN66017 LCI66017:LCJ66017 LME66017:LMF66017 LWA66017:LWB66017 MFW66017:MFX66017 MPS66017:MPT66017 MZO66017:MZP66017 NJK66017:NJL66017 NTG66017:NTH66017 ODC66017:ODD66017 OMY66017:OMZ66017 OWU66017:OWV66017 PGQ66017:PGR66017 PQM66017:PQN66017 QAI66017:QAJ66017 QKE66017:QKF66017 QUA66017:QUB66017 RDW66017:RDX66017 RNS66017:RNT66017 RXO66017:RXP66017 SHK66017:SHL66017 SRG66017:SRH66017 TBC66017:TBD66017 TKY66017:TKZ66017 TUU66017:TUV66017 UEQ66017:UER66017 UOM66017:UON66017 UYI66017:UYJ66017 VIE66017:VIF66017 VSA66017:VSB66017 WBW66017:WBX66017 WLS66017:WLT66017 WVO66017:WVP66017 JC131553:JD131553 SY131553:SZ131553 ACU131553:ACV131553 AMQ131553:AMR131553 AWM131553:AWN131553 BGI131553:BGJ131553 BQE131553:BQF131553 CAA131553:CAB131553 CJW131553:CJX131553 CTS131553:CTT131553 DDO131553:DDP131553 DNK131553:DNL131553 DXG131553:DXH131553 EHC131553:EHD131553 EQY131553:EQZ131553 FAU131553:FAV131553 FKQ131553:FKR131553 FUM131553:FUN131553 GEI131553:GEJ131553 GOE131553:GOF131553 GYA131553:GYB131553 HHW131553:HHX131553 HRS131553:HRT131553 IBO131553:IBP131553 ILK131553:ILL131553 IVG131553:IVH131553 JFC131553:JFD131553 JOY131553:JOZ131553 JYU131553:JYV131553 KIQ131553:KIR131553 KSM131553:KSN131553 LCI131553:LCJ131553 LME131553:LMF131553 LWA131553:LWB131553 MFW131553:MFX131553 MPS131553:MPT131553 MZO131553:MZP131553 NJK131553:NJL131553 NTG131553:NTH131553 ODC131553:ODD131553 OMY131553:OMZ131553 OWU131553:OWV131553 PGQ131553:PGR131553 PQM131553:PQN131553 QAI131553:QAJ131553 QKE131553:QKF131553 QUA131553:QUB131553 RDW131553:RDX131553 RNS131553:RNT131553 RXO131553:RXP131553 SHK131553:SHL131553 SRG131553:SRH131553 TBC131553:TBD131553 TKY131553:TKZ131553 TUU131553:TUV131553 UEQ131553:UER131553 UOM131553:UON131553 UYI131553:UYJ131553 VIE131553:VIF131553 VSA131553:VSB131553 WBW131553:WBX131553 WLS131553:WLT131553 WVO131553:WVP131553 JC197089:JD197089 SY197089:SZ197089 ACU197089:ACV197089 AMQ197089:AMR197089 AWM197089:AWN197089 BGI197089:BGJ197089 BQE197089:BQF197089 CAA197089:CAB197089 CJW197089:CJX197089 CTS197089:CTT197089 DDO197089:DDP197089 DNK197089:DNL197089 DXG197089:DXH197089 EHC197089:EHD197089 EQY197089:EQZ197089 FAU197089:FAV197089 FKQ197089:FKR197089 FUM197089:FUN197089 GEI197089:GEJ197089 GOE197089:GOF197089 GYA197089:GYB197089 HHW197089:HHX197089 HRS197089:HRT197089 IBO197089:IBP197089 ILK197089:ILL197089 IVG197089:IVH197089 JFC197089:JFD197089 JOY197089:JOZ197089 JYU197089:JYV197089 KIQ197089:KIR197089 KSM197089:KSN197089 LCI197089:LCJ197089 LME197089:LMF197089 LWA197089:LWB197089 MFW197089:MFX197089 MPS197089:MPT197089 MZO197089:MZP197089 NJK197089:NJL197089 NTG197089:NTH197089 ODC197089:ODD197089 OMY197089:OMZ197089 OWU197089:OWV197089 PGQ197089:PGR197089 PQM197089:PQN197089 QAI197089:QAJ197089 QKE197089:QKF197089 QUA197089:QUB197089 RDW197089:RDX197089 RNS197089:RNT197089 RXO197089:RXP197089 SHK197089:SHL197089 SRG197089:SRH197089 TBC197089:TBD197089 TKY197089:TKZ197089 TUU197089:TUV197089 UEQ197089:UER197089 UOM197089:UON197089 UYI197089:UYJ197089 VIE197089:VIF197089 VSA197089:VSB197089 WBW197089:WBX197089 WLS197089:WLT197089 WVO197089:WVP197089 JC262625:JD262625 SY262625:SZ262625 ACU262625:ACV262625 AMQ262625:AMR262625 AWM262625:AWN262625 BGI262625:BGJ262625 BQE262625:BQF262625 CAA262625:CAB262625 CJW262625:CJX262625 CTS262625:CTT262625 DDO262625:DDP262625 DNK262625:DNL262625 DXG262625:DXH262625 EHC262625:EHD262625 EQY262625:EQZ262625 FAU262625:FAV262625 FKQ262625:FKR262625 FUM262625:FUN262625 GEI262625:GEJ262625 GOE262625:GOF262625 GYA262625:GYB262625 HHW262625:HHX262625 HRS262625:HRT262625 IBO262625:IBP262625 ILK262625:ILL262625 IVG262625:IVH262625 JFC262625:JFD262625 JOY262625:JOZ262625 JYU262625:JYV262625 KIQ262625:KIR262625 KSM262625:KSN262625 LCI262625:LCJ262625 LME262625:LMF262625 LWA262625:LWB262625 MFW262625:MFX262625 MPS262625:MPT262625 MZO262625:MZP262625 NJK262625:NJL262625 NTG262625:NTH262625 ODC262625:ODD262625 OMY262625:OMZ262625 OWU262625:OWV262625 PGQ262625:PGR262625 PQM262625:PQN262625 QAI262625:QAJ262625 QKE262625:QKF262625 QUA262625:QUB262625 RDW262625:RDX262625 RNS262625:RNT262625 RXO262625:RXP262625 SHK262625:SHL262625 SRG262625:SRH262625 TBC262625:TBD262625 TKY262625:TKZ262625 TUU262625:TUV262625 UEQ262625:UER262625 UOM262625:UON262625 UYI262625:UYJ262625 VIE262625:VIF262625 VSA262625:VSB262625 WBW262625:WBX262625 WLS262625:WLT262625 WVO262625:WVP262625 JC328161:JD328161 SY328161:SZ328161 ACU328161:ACV328161 AMQ328161:AMR328161 AWM328161:AWN328161 BGI328161:BGJ328161 BQE328161:BQF328161 CAA328161:CAB328161 CJW328161:CJX328161 CTS328161:CTT328161 DDO328161:DDP328161 DNK328161:DNL328161 DXG328161:DXH328161 EHC328161:EHD328161 EQY328161:EQZ328161 FAU328161:FAV328161 FKQ328161:FKR328161 FUM328161:FUN328161 GEI328161:GEJ328161 GOE328161:GOF328161 GYA328161:GYB328161 HHW328161:HHX328161 HRS328161:HRT328161 IBO328161:IBP328161 ILK328161:ILL328161 IVG328161:IVH328161 JFC328161:JFD328161 JOY328161:JOZ328161 JYU328161:JYV328161 KIQ328161:KIR328161 KSM328161:KSN328161 LCI328161:LCJ328161 LME328161:LMF328161 LWA328161:LWB328161 MFW328161:MFX328161 MPS328161:MPT328161 MZO328161:MZP328161 NJK328161:NJL328161 NTG328161:NTH328161 ODC328161:ODD328161 OMY328161:OMZ328161 OWU328161:OWV328161 PGQ328161:PGR328161 PQM328161:PQN328161 QAI328161:QAJ328161 QKE328161:QKF328161 QUA328161:QUB328161 RDW328161:RDX328161 RNS328161:RNT328161 RXO328161:RXP328161 SHK328161:SHL328161 SRG328161:SRH328161 TBC328161:TBD328161 TKY328161:TKZ328161 TUU328161:TUV328161 UEQ328161:UER328161 UOM328161:UON328161 UYI328161:UYJ328161 VIE328161:VIF328161 VSA328161:VSB328161 WBW328161:WBX328161 WLS328161:WLT328161 WVO328161:WVP328161 JC393697:JD393697 SY393697:SZ393697 ACU393697:ACV393697 AMQ393697:AMR393697 AWM393697:AWN393697 BGI393697:BGJ393697 BQE393697:BQF393697 CAA393697:CAB393697 CJW393697:CJX393697 CTS393697:CTT393697 DDO393697:DDP393697 DNK393697:DNL393697 DXG393697:DXH393697 EHC393697:EHD393697 EQY393697:EQZ393697 FAU393697:FAV393697 FKQ393697:FKR393697 FUM393697:FUN393697 GEI393697:GEJ393697 GOE393697:GOF393697 GYA393697:GYB393697 HHW393697:HHX393697 HRS393697:HRT393697 IBO393697:IBP393697 ILK393697:ILL393697 IVG393697:IVH393697 JFC393697:JFD393697 JOY393697:JOZ393697 JYU393697:JYV393697 KIQ393697:KIR393697 KSM393697:KSN393697 LCI393697:LCJ393697 LME393697:LMF393697 LWA393697:LWB393697 MFW393697:MFX393697 MPS393697:MPT393697 MZO393697:MZP393697 NJK393697:NJL393697 NTG393697:NTH393697 ODC393697:ODD393697 OMY393697:OMZ393697 OWU393697:OWV393697 PGQ393697:PGR393697 PQM393697:PQN393697 QAI393697:QAJ393697 QKE393697:QKF393697 QUA393697:QUB393697 RDW393697:RDX393697 RNS393697:RNT393697 RXO393697:RXP393697 SHK393697:SHL393697 SRG393697:SRH393697 TBC393697:TBD393697 TKY393697:TKZ393697 TUU393697:TUV393697 UEQ393697:UER393697 UOM393697:UON393697 UYI393697:UYJ393697 VIE393697:VIF393697 VSA393697:VSB393697 WBW393697:WBX393697 WLS393697:WLT393697 WVO393697:WVP393697 JC459233:JD459233 SY459233:SZ459233 ACU459233:ACV459233 AMQ459233:AMR459233 AWM459233:AWN459233 BGI459233:BGJ459233 BQE459233:BQF459233 CAA459233:CAB459233 CJW459233:CJX459233 CTS459233:CTT459233 DDO459233:DDP459233 DNK459233:DNL459233 DXG459233:DXH459233 EHC459233:EHD459233 EQY459233:EQZ459233 FAU459233:FAV459233 FKQ459233:FKR459233 FUM459233:FUN459233 GEI459233:GEJ459233 GOE459233:GOF459233 GYA459233:GYB459233 HHW459233:HHX459233 HRS459233:HRT459233 IBO459233:IBP459233 ILK459233:ILL459233 IVG459233:IVH459233 JFC459233:JFD459233 JOY459233:JOZ459233 JYU459233:JYV459233 KIQ459233:KIR459233 KSM459233:KSN459233 LCI459233:LCJ459233 LME459233:LMF459233 LWA459233:LWB459233 MFW459233:MFX459233 MPS459233:MPT459233 MZO459233:MZP459233 NJK459233:NJL459233 NTG459233:NTH459233 ODC459233:ODD459233 OMY459233:OMZ459233 OWU459233:OWV459233 PGQ459233:PGR459233 PQM459233:PQN459233 QAI459233:QAJ459233 QKE459233:QKF459233 QUA459233:QUB459233 RDW459233:RDX459233 RNS459233:RNT459233 RXO459233:RXP459233 SHK459233:SHL459233 SRG459233:SRH459233 TBC459233:TBD459233 TKY459233:TKZ459233 TUU459233:TUV459233 UEQ459233:UER459233 UOM459233:UON459233 UYI459233:UYJ459233 VIE459233:VIF459233 VSA459233:VSB459233 WBW459233:WBX459233 WLS459233:WLT459233 WVO459233:WVP459233 JC524769:JD524769 SY524769:SZ524769 ACU524769:ACV524769 AMQ524769:AMR524769 AWM524769:AWN524769 BGI524769:BGJ524769 BQE524769:BQF524769 CAA524769:CAB524769 CJW524769:CJX524769 CTS524769:CTT524769 DDO524769:DDP524769 DNK524769:DNL524769 DXG524769:DXH524769 EHC524769:EHD524769 EQY524769:EQZ524769 FAU524769:FAV524769 FKQ524769:FKR524769 FUM524769:FUN524769 GEI524769:GEJ524769 GOE524769:GOF524769 GYA524769:GYB524769 HHW524769:HHX524769 HRS524769:HRT524769 IBO524769:IBP524769 ILK524769:ILL524769 IVG524769:IVH524769 JFC524769:JFD524769 JOY524769:JOZ524769 JYU524769:JYV524769 KIQ524769:KIR524769 KSM524769:KSN524769 LCI524769:LCJ524769 LME524769:LMF524769 LWA524769:LWB524769 MFW524769:MFX524769 MPS524769:MPT524769 MZO524769:MZP524769 NJK524769:NJL524769 NTG524769:NTH524769 ODC524769:ODD524769 OMY524769:OMZ524769 OWU524769:OWV524769 PGQ524769:PGR524769 PQM524769:PQN524769 QAI524769:QAJ524769 QKE524769:QKF524769 QUA524769:QUB524769 RDW524769:RDX524769 RNS524769:RNT524769 RXO524769:RXP524769 SHK524769:SHL524769 SRG524769:SRH524769 TBC524769:TBD524769 TKY524769:TKZ524769 TUU524769:TUV524769 UEQ524769:UER524769 UOM524769:UON524769 UYI524769:UYJ524769 VIE524769:VIF524769 VSA524769:VSB524769 WBW524769:WBX524769 WLS524769:WLT524769 WVO524769:WVP524769 JC590305:JD590305 SY590305:SZ590305 ACU590305:ACV590305 AMQ590305:AMR590305 AWM590305:AWN590305 BGI590305:BGJ590305 BQE590305:BQF590305 CAA590305:CAB590305 CJW590305:CJX590305 CTS590305:CTT590305 DDO590305:DDP590305 DNK590305:DNL590305 DXG590305:DXH590305 EHC590305:EHD590305 EQY590305:EQZ590305 FAU590305:FAV590305 FKQ590305:FKR590305 FUM590305:FUN590305 GEI590305:GEJ590305 GOE590305:GOF590305 GYA590305:GYB590305 HHW590305:HHX590305 HRS590305:HRT590305 IBO590305:IBP590305 ILK590305:ILL590305 IVG590305:IVH590305 JFC590305:JFD590305 JOY590305:JOZ590305 JYU590305:JYV590305 KIQ590305:KIR590305 KSM590305:KSN590305 LCI590305:LCJ590305 LME590305:LMF590305 LWA590305:LWB590305 MFW590305:MFX590305 MPS590305:MPT590305 MZO590305:MZP590305 NJK590305:NJL590305 NTG590305:NTH590305 ODC590305:ODD590305 OMY590305:OMZ590305 OWU590305:OWV590305 PGQ590305:PGR590305 PQM590305:PQN590305 QAI590305:QAJ590305 QKE590305:QKF590305 QUA590305:QUB590305 RDW590305:RDX590305 RNS590305:RNT590305 RXO590305:RXP590305 SHK590305:SHL590305 SRG590305:SRH590305 TBC590305:TBD590305 TKY590305:TKZ590305 TUU590305:TUV590305 UEQ590305:UER590305 UOM590305:UON590305 UYI590305:UYJ590305 VIE590305:VIF590305 VSA590305:VSB590305 WBW590305:WBX590305 WLS590305:WLT590305 WVO590305:WVP590305 JC655841:JD655841 SY655841:SZ655841 ACU655841:ACV655841 AMQ655841:AMR655841 AWM655841:AWN655841 BGI655841:BGJ655841 BQE655841:BQF655841 CAA655841:CAB655841 CJW655841:CJX655841 CTS655841:CTT655841 DDO655841:DDP655841 DNK655841:DNL655841 DXG655841:DXH655841 EHC655841:EHD655841 EQY655841:EQZ655841 FAU655841:FAV655841 FKQ655841:FKR655841 FUM655841:FUN655841 GEI655841:GEJ655841 GOE655841:GOF655841 GYA655841:GYB655841 HHW655841:HHX655841 HRS655841:HRT655841 IBO655841:IBP655841 ILK655841:ILL655841 IVG655841:IVH655841 JFC655841:JFD655841 JOY655841:JOZ655841 JYU655841:JYV655841 KIQ655841:KIR655841 KSM655841:KSN655841 LCI655841:LCJ655841 LME655841:LMF655841 LWA655841:LWB655841 MFW655841:MFX655841 MPS655841:MPT655841 MZO655841:MZP655841 NJK655841:NJL655841 NTG655841:NTH655841 ODC655841:ODD655841 OMY655841:OMZ655841 OWU655841:OWV655841 PGQ655841:PGR655841 PQM655841:PQN655841 QAI655841:QAJ655841 QKE655841:QKF655841 QUA655841:QUB655841 RDW655841:RDX655841 RNS655841:RNT655841 RXO655841:RXP655841 SHK655841:SHL655841 SRG655841:SRH655841 TBC655841:TBD655841 TKY655841:TKZ655841 TUU655841:TUV655841 UEQ655841:UER655841 UOM655841:UON655841 UYI655841:UYJ655841 VIE655841:VIF655841 VSA655841:VSB655841 WBW655841:WBX655841 WLS655841:WLT655841 WVO655841:WVP655841 JC721377:JD721377 SY721377:SZ721377 ACU721377:ACV721377 AMQ721377:AMR721377 AWM721377:AWN721377 BGI721377:BGJ721377 BQE721377:BQF721377 CAA721377:CAB721377 CJW721377:CJX721377 CTS721377:CTT721377 DDO721377:DDP721377 DNK721377:DNL721377 DXG721377:DXH721377 EHC721377:EHD721377 EQY721377:EQZ721377 FAU721377:FAV721377 FKQ721377:FKR721377 FUM721377:FUN721377 GEI721377:GEJ721377 GOE721377:GOF721377 GYA721377:GYB721377 HHW721377:HHX721377 HRS721377:HRT721377 IBO721377:IBP721377 ILK721377:ILL721377 IVG721377:IVH721377 JFC721377:JFD721377 JOY721377:JOZ721377 JYU721377:JYV721377 KIQ721377:KIR721377 KSM721377:KSN721377 LCI721377:LCJ721377 LME721377:LMF721377 LWA721377:LWB721377 MFW721377:MFX721377 MPS721377:MPT721377 MZO721377:MZP721377 NJK721377:NJL721377 NTG721377:NTH721377 ODC721377:ODD721377 OMY721377:OMZ721377 OWU721377:OWV721377 PGQ721377:PGR721377 PQM721377:PQN721377 QAI721377:QAJ721377 QKE721377:QKF721377 QUA721377:QUB721377 RDW721377:RDX721377 RNS721377:RNT721377 RXO721377:RXP721377 SHK721377:SHL721377 SRG721377:SRH721377 TBC721377:TBD721377 TKY721377:TKZ721377 TUU721377:TUV721377 UEQ721377:UER721377 UOM721377:UON721377 UYI721377:UYJ721377 VIE721377:VIF721377 VSA721377:VSB721377 WBW721377:WBX721377 WLS721377:WLT721377 WVO721377:WVP721377 JC786913:JD786913 SY786913:SZ786913 ACU786913:ACV786913 AMQ786913:AMR786913 AWM786913:AWN786913 BGI786913:BGJ786913 BQE786913:BQF786913 CAA786913:CAB786913 CJW786913:CJX786913 CTS786913:CTT786913 DDO786913:DDP786913 DNK786913:DNL786913 DXG786913:DXH786913 EHC786913:EHD786913 EQY786913:EQZ786913 FAU786913:FAV786913 FKQ786913:FKR786913 FUM786913:FUN786913 GEI786913:GEJ786913 GOE786913:GOF786913 GYA786913:GYB786913 HHW786913:HHX786913 HRS786913:HRT786913 IBO786913:IBP786913 ILK786913:ILL786913 IVG786913:IVH786913 JFC786913:JFD786913 JOY786913:JOZ786913 JYU786913:JYV786913 KIQ786913:KIR786913 KSM786913:KSN786913 LCI786913:LCJ786913 LME786913:LMF786913 LWA786913:LWB786913 MFW786913:MFX786913 MPS786913:MPT786913 MZO786913:MZP786913 NJK786913:NJL786913 NTG786913:NTH786913 ODC786913:ODD786913 OMY786913:OMZ786913 OWU786913:OWV786913 PGQ786913:PGR786913 PQM786913:PQN786913 QAI786913:QAJ786913 QKE786913:QKF786913 QUA786913:QUB786913 RDW786913:RDX786913 RNS786913:RNT786913 RXO786913:RXP786913 SHK786913:SHL786913 SRG786913:SRH786913 TBC786913:TBD786913 TKY786913:TKZ786913 TUU786913:TUV786913 UEQ786913:UER786913 UOM786913:UON786913 UYI786913:UYJ786913 VIE786913:VIF786913 VSA786913:VSB786913 WBW786913:WBX786913 WLS786913:WLT786913 WVO786913:WVP786913 JC852449:JD852449 SY852449:SZ852449 ACU852449:ACV852449 AMQ852449:AMR852449 AWM852449:AWN852449 BGI852449:BGJ852449 BQE852449:BQF852449 CAA852449:CAB852449 CJW852449:CJX852449 CTS852449:CTT852449 DDO852449:DDP852449 DNK852449:DNL852449 DXG852449:DXH852449 EHC852449:EHD852449 EQY852449:EQZ852449 FAU852449:FAV852449 FKQ852449:FKR852449 FUM852449:FUN852449 GEI852449:GEJ852449 GOE852449:GOF852449 GYA852449:GYB852449 HHW852449:HHX852449 HRS852449:HRT852449 IBO852449:IBP852449 ILK852449:ILL852449 IVG852449:IVH852449 JFC852449:JFD852449 JOY852449:JOZ852449 JYU852449:JYV852449 KIQ852449:KIR852449 KSM852449:KSN852449 LCI852449:LCJ852449 LME852449:LMF852449 LWA852449:LWB852449 MFW852449:MFX852449 MPS852449:MPT852449 MZO852449:MZP852449 NJK852449:NJL852449 NTG852449:NTH852449 ODC852449:ODD852449 OMY852449:OMZ852449 OWU852449:OWV852449 PGQ852449:PGR852449 PQM852449:PQN852449 QAI852449:QAJ852449 QKE852449:QKF852449 QUA852449:QUB852449 RDW852449:RDX852449 RNS852449:RNT852449 RXO852449:RXP852449 SHK852449:SHL852449 SRG852449:SRH852449 TBC852449:TBD852449 TKY852449:TKZ852449 TUU852449:TUV852449 UEQ852449:UER852449 UOM852449:UON852449 UYI852449:UYJ852449 VIE852449:VIF852449 VSA852449:VSB852449 WBW852449:WBX852449 WLS852449:WLT852449 WVO852449:WVP852449 JC917985:JD917985 SY917985:SZ917985 ACU917985:ACV917985 AMQ917985:AMR917985 AWM917985:AWN917985 BGI917985:BGJ917985 BQE917985:BQF917985 CAA917985:CAB917985 CJW917985:CJX917985 CTS917985:CTT917985 DDO917985:DDP917985 DNK917985:DNL917985 DXG917985:DXH917985 EHC917985:EHD917985 EQY917985:EQZ917985 FAU917985:FAV917985 FKQ917985:FKR917985 FUM917985:FUN917985 GEI917985:GEJ917985 GOE917985:GOF917985 GYA917985:GYB917985 HHW917985:HHX917985 HRS917985:HRT917985 IBO917985:IBP917985 ILK917985:ILL917985 IVG917985:IVH917985 JFC917985:JFD917985 JOY917985:JOZ917985 JYU917985:JYV917985 KIQ917985:KIR917985 KSM917985:KSN917985 LCI917985:LCJ917985 LME917985:LMF917985 LWA917985:LWB917985 MFW917985:MFX917985 MPS917985:MPT917985 MZO917985:MZP917985 NJK917985:NJL917985 NTG917985:NTH917985 ODC917985:ODD917985 OMY917985:OMZ917985 OWU917985:OWV917985 PGQ917985:PGR917985 PQM917985:PQN917985 QAI917985:QAJ917985 QKE917985:QKF917985 QUA917985:QUB917985 RDW917985:RDX917985 RNS917985:RNT917985 RXO917985:RXP917985 SHK917985:SHL917985 SRG917985:SRH917985 TBC917985:TBD917985 TKY917985:TKZ917985 TUU917985:TUV917985 UEQ917985:UER917985 UOM917985:UON917985 UYI917985:UYJ917985 VIE917985:VIF917985 VSA917985:VSB917985 WBW917985:WBX917985 WLS917985:WLT917985 WVO917985:WVP917985 JC983521:JD983521 SY983521:SZ983521 ACU983521:ACV983521 AMQ983521:AMR983521 AWM983521:AWN983521 BGI983521:BGJ983521 BQE983521:BQF983521 CAA983521:CAB983521 CJW983521:CJX983521 CTS983521:CTT983521 DDO983521:DDP983521 DNK983521:DNL983521 DXG983521:DXH983521 EHC983521:EHD983521 EQY983521:EQZ983521 FAU983521:FAV983521 FKQ983521:FKR983521 FUM983521:FUN983521 GEI983521:GEJ983521 GOE983521:GOF983521 GYA983521:GYB983521 HHW983521:HHX983521 HRS983521:HRT983521 IBO983521:IBP983521 ILK983521:ILL983521 IVG983521:IVH983521 JFC983521:JFD983521 JOY983521:JOZ983521 JYU983521:JYV983521 KIQ983521:KIR983521 KSM983521:KSN983521 LCI983521:LCJ983521 LME983521:LMF983521 LWA983521:LWB983521 MFW983521:MFX983521 MPS983521:MPT983521 MZO983521:MZP983521 NJK983521:NJL983521 NTG983521:NTH983521 ODC983521:ODD983521 OMY983521:OMZ983521 OWU983521:OWV983521 PGQ983521:PGR983521 PQM983521:PQN983521 QAI983521:QAJ983521 QKE983521:QKF983521 QUA983521:QUB983521 RDW983521:RDX983521 RNS983521:RNT983521 RXO983521:RXP983521 SHK983521:SHL983521 SRG983521:SRH983521 TBC983521:TBD983521 TKY983521:TKZ983521 TUU983521:TUV983521 UEQ983521:UER983521 UOM983521:UON983521 UYI983521:UYJ983521 VIE983521:VIF983521 VSA983521:VSB983521 WBW983521:WBX983521 WLS983521:WLT983521 WVO983521:WVP983521 H65993:K66011 H131529:K131547 H197065:K197083 H262601:K262619 H328137:K328155 H393673:K393691 H459209:K459227 H524745:K524763 H590281:K590299 H655817:K655835 H721353:K721371 H786889:K786907 H852425:K852443 H917961:K917979 H983497:K983515 H66015:K66015 H131551:K131551 H197087:K197087 H262623:K262623 H328159:K328159 H393695:K393695 H459231:K459231 H524767:K524767 H590303:K590303 H655839:K655839 H721375:K721375 H786911:K786911 H852447:K852447 H917983:K917983 H983519:K983519 J66017:K66023 J131553:K131559 J197089:K197095 J262625:K262631 J328161:K328167 J393697:K393703 J459233:K459239 J524769:K524775 J590305:K590311 J655841:K655847 J721377:K721383 J786913:K786919 J852449:K852455 J917985:K917991 J983521:K983527 J983552:K983552 J918016:K918016 J852480:K852480 J786944:K786944 J721408:K721408 J655872:K655872 J590336:K590336 J524800:K524800 J459264:K459264 J393728:K393728 J328192:K328192 J262656:K262656 J197120:K197120 J131584:K131584 J66048:K66048 JB52:JD53 SX52:SZ53 ACT52:ACV53 AMP52:AMR53 AWL52:AWN53 BGH52:BGJ53 BQD52:BQF53 BZZ52:CAB53 CJV52:CJX53 CTR52:CTT53 DDN52:DDP53 DNJ52:DNL53 DXF52:DXH53 EHB52:EHD53 EQX52:EQZ53 FAT52:FAV53 FKP52:FKR53 FUL52:FUN53 GEH52:GEJ53 GOD52:GOF53 GXZ52:GYB53 HHV52:HHX53 HRR52:HRT53 IBN52:IBP53 ILJ52:ILL53 IVF52:IVH53 JFB52:JFD53 JOX52:JOZ53 JYT52:JYV53 KIP52:KIR53 KSL52:KSN53 LCH52:LCJ53 LMD52:LMF53 LVZ52:LWB53 MFV52:MFX53 MPR52:MPT53 MZN52:MZP53 NJJ52:NJL53 NTF52:NTH53 ODB52:ODD53 OMX52:OMZ53 OWT52:OWV53 PGP52:PGR53 PQL52:PQN53 QAH52:QAJ53 QKD52:QKF53 QTZ52:QUB53 RDV52:RDX53 RNR52:RNT53 RXN52:RXP53 SHJ52:SHL53 SRF52:SRH53 TBB52:TBD53 TKX52:TKZ53 TUT52:TUV53 UEP52:UER53 UOL52:UON53 UYH52:UYJ53 VID52:VIF53 VRZ52:VSB53 WBV52:WBX53 WLR52:WLT53 WVN52:WVP53 M438:M444 N575:O575 I59 H336:L336 CTS143:CTY375 O574:P574 I62 H219:L219 WLU52:WLX58 WBY52:WCB58 VSC52:VSF58 VIG52:VIJ58 UYK52:UYN58 UOO52:UOR58 UES52:UEV58 TUW52:TUZ58 TLA52:TLD58 TBE52:TBH58 SRI52:SRL58 SHM52:SHP58 RXQ52:RXT58 RNU52:RNX58 RDY52:REB58 QUC52:QUF58 QKG52:QKJ58 QAK52:QAN58 PQO52:PQR58 PGS52:PGV58 OWW52:OWZ58 ONA52:OND58 ODE52:ODH58 NTI52:NTL58 NJM52:NJP58 MZQ52:MZT58 MPU52:MPX58 MFY52:MGB58 LWC52:LWF58 LMG52:LMJ58 LCK52:LCN58 KSO52:KSR58 KIS52:KIV58 JYW52:JYZ58 JPA52:JPD58 JFE52:JFH58 IVI52:IVL58 ILM52:ILP58 IBQ52:IBT58 HRU52:HRX58 HHY52:HIB58 GYC52:GYF58 GOG52:GOJ58 GEK52:GEN58 FUO52:FUR58 FKS52:FKV58 FAW52:FAZ58 ERA52:ERD58 EHE52:EHH58 DXI52:DXL58 DNM52:DNP58 DDQ52:DDT58 CTU52:CTX58 CJY52:CKB58 CAC52:CAF58 BQG52:BQJ58 BGK52:BGN58 AWO52:AWR58 AMS52:AMV58 ACW52:ACZ58 TA52:TD58 JE52:JH58 WVQ52:WVT58 I68 I438:I444 H213:L214 H240:L240 H330:L330 K361:L363 L662 I78 H265:L266 DDO143:DDU375 H438:H439 ACT59:ACZ142 AA573:AA575 M382:N382 M446:M449 J407:K407 K441:K444 AA617:AA640 J393:J395 I88 N446:N447 H317:L317 J328:K329 I635:I644 H635:H636 DNK143:DNQ375 CJW143:CKC375 M575:M576 I101 CAA143:CAG375 BQE143:BQK375 BGI143:BGO375 AWM143:AWS375 AMQ143:AMW375 ACU143:ADA375 SY143:TE375 JC143:JI375 WVO143:WVU375 WLS143:WLY375 WBW143:WCC375 VSA143:VSG375 VIE143:VIK375 UYI143:UYO375 UOM143:UOS375 UEQ143:UEW375 TUU143:TVA375 TKY143:TLE375 TBC143:TBI375 SRG143:SRM375 SHK143:SHQ375 RXO143:RXU375 RNS143:RNY375 RDW143:REC375 QUA143:QUG375 QKE143:QKK375 QAI143:QAO375 PQM143:PQS375 PGQ143:PGW375 OWU143:OXA375 OMY143:ONE375 ODC143:ODI375 NTG143:NTM375 NJK143:NJQ375 MZO143:MZU375 MPS143:MPY375 MFW143:MGC375 LWA143:LWG375 LME143:LMK375 LCI143:LCO375 KSM143:KSS375 KIQ143:KIW375 JYU143:JZA375 JOY143:JPE375 JFC143:JFI375 IVG143:IVM375 ILK143:ILQ375 IBO143:IBU375 HRS143:HRY375 HHW143:HIC375 GYA143:GYG375 GOE143:GOK375 GEI143:GEO375 FUM143:FUS375 FKQ143:FKW375 FAU143:FBA375 EQY143:ERE375 EHC143:EHI375 DXG143:DXM375 L573:L574 L576 J203:J204 M395:N395 AMP59:AMV142 AWL59:AWR142 BGH59:BGN142 BQD59:BQJ142 BZZ59:CAF142 CJV59:CKB142 CTR59:CTX142 DDN59:DDT142 DNJ59:DNP142 DXF59:DXL142 EHB59:EHH142 EQX59:ERD142 FAT59:FAZ142 FKP59:FKV142 FUL59:FUR142 GEH59:GEN142 GOD59:GOJ142 GXZ59:GYF142 HHV59:HIB142 HRR59:HRX142 IBN59:IBT142 ILJ59:ILP142 IVF59:IVL142 JFB59:JFH142 JOX59:JPD142 JYT59:JYZ142 KIP59:KIV142 KSL59:KSR142 LCH59:LCN142 LMD59:LMJ142 LVZ59:LWF142 MFV59:MGB142 MPR59:MPX142 MZN59:MZT142 NJJ59:NJP142 NTF59:NTL142 ODB59:ODH142 OMX59:OND142 OWT59:OWZ142 PGP59:PGV142 PQL59:PQR142 QAH59:QAN142 QKD59:QKJ142 QTZ59:QUF142 RDV59:REB142 RNR59:RNX142 RXN59:RXT142 SHJ59:SHP142 SRF59:SRL142 TBB59:TBH142 TKX59:TLD142 TUT59:TUZ142 UEP59:UEV142 UOL59:UOR142 UYH59:UYN142 VID59:VIJ142 VRZ59:VSF142 WBV59:WCB142 WLR59:WLX142 WVN59:WVT142 JB59:JH142 SX59:TD142 H271:L271 M407:N407 L649:L656 N59 N62 N68 N78 N88 N101 N108 H441:H444 N125 N128 N113 N161 N166 N213:N214 N219 N240 N265:N266 N271 N292 N317 N327 N330 N336 N346 N354 N372 N375 H375:L375 M399:N399 J440:J444 H346:L346 N361:N362 J166:L166 N443:N444 N643:O644 N621:O628 I422:I423 O573 M622:M645 N629:Q642 J411:K412 K392:K395 L128 I136:I137 L125 I141 I108 I113 L59 L62 L68 L113 L78 L88 L101 L108 I125:I128 J161:L161 H372:L372 I395 H388:H395 I388 I390:I391 I393 H382:K382 J388:J391 K387 K390 H399:I409 L399:L409 J399:K400 J415:K415 H424:H425 J421:J425 H427:I427 H429 I429:I430 I449:K449 I432:I436 J430:J436 M383 M385 M387:M391 M393 M421:M423 M426:M427 M429:M436 H446:H449 I446:K447 H432:H433 H292:L292 H327:L327 H354:L354 H360:I363 H358:I358 J358:J363 K359 L659:L660 H451:K456 M451:M456</xm:sqref>
        </x14:dataValidation>
        <x14:dataValidation type="list" showInputMessage="1" showErrorMessage="1" xr:uid="{00000000-0002-0000-0C00-000025000000}">
          <x14:formula1>
            <xm:f>Reglon_renta</xm:f>
          </x14:formula1>
          <xm:sqref>JI65562:JI65575 TE65562:TE65575 ADA65562:ADA65575 AMW65562:AMW65575 AWS65562:AWS65575 BGO65562:BGO65575 BQK65562:BQK65575 CAG65562:CAG65575 CKC65562:CKC65575 CTY65562:CTY65575 DDU65562:DDU65575 DNQ65562:DNQ65575 DXM65562:DXM65575 EHI65562:EHI65575 ERE65562:ERE65575 FBA65562:FBA65575 FKW65562:FKW65575 FUS65562:FUS65575 GEO65562:GEO65575 GOK65562:GOK65575 GYG65562:GYG65575 HIC65562:HIC65575 HRY65562:HRY65575 IBU65562:IBU65575 ILQ65562:ILQ65575 IVM65562:IVM65575 JFI65562:JFI65575 JPE65562:JPE65575 JZA65562:JZA65575 KIW65562:KIW65575 KSS65562:KSS65575 LCO65562:LCO65575 LMK65562:LMK65575 LWG65562:LWG65575 MGC65562:MGC65575 MPY65562:MPY65575 MZU65562:MZU65575 NJQ65562:NJQ65575 NTM65562:NTM65575 ODI65562:ODI65575 ONE65562:ONE65575 OXA65562:OXA65575 PGW65562:PGW65575 PQS65562:PQS65575 QAO65562:QAO65575 QKK65562:QKK65575 QUG65562:QUG65575 REC65562:REC65575 RNY65562:RNY65575 RXU65562:RXU65575 SHQ65562:SHQ65575 SRM65562:SRM65575 TBI65562:TBI65575 TLE65562:TLE65575 TVA65562:TVA65575 UEW65562:UEW65575 UOS65562:UOS65575 UYO65562:UYO65575 VIK65562:VIK65575 VSG65562:VSG65575 WCC65562:WCC65575 WLY65562:WLY65575 WVU65562:WVU65575 JI131098:JI131111 TE131098:TE131111 ADA131098:ADA131111 AMW131098:AMW131111 AWS131098:AWS131111 BGO131098:BGO131111 BQK131098:BQK131111 CAG131098:CAG131111 CKC131098:CKC131111 CTY131098:CTY131111 DDU131098:DDU131111 DNQ131098:DNQ131111 DXM131098:DXM131111 EHI131098:EHI131111 ERE131098:ERE131111 FBA131098:FBA131111 FKW131098:FKW131111 FUS131098:FUS131111 GEO131098:GEO131111 GOK131098:GOK131111 GYG131098:GYG131111 HIC131098:HIC131111 HRY131098:HRY131111 IBU131098:IBU131111 ILQ131098:ILQ131111 IVM131098:IVM131111 JFI131098:JFI131111 JPE131098:JPE131111 JZA131098:JZA131111 KIW131098:KIW131111 KSS131098:KSS131111 LCO131098:LCO131111 LMK131098:LMK131111 LWG131098:LWG131111 MGC131098:MGC131111 MPY131098:MPY131111 MZU131098:MZU131111 NJQ131098:NJQ131111 NTM131098:NTM131111 ODI131098:ODI131111 ONE131098:ONE131111 OXA131098:OXA131111 PGW131098:PGW131111 PQS131098:PQS131111 QAO131098:QAO131111 QKK131098:QKK131111 QUG131098:QUG131111 REC131098:REC131111 RNY131098:RNY131111 RXU131098:RXU131111 SHQ131098:SHQ131111 SRM131098:SRM131111 TBI131098:TBI131111 TLE131098:TLE131111 TVA131098:TVA131111 UEW131098:UEW131111 UOS131098:UOS131111 UYO131098:UYO131111 VIK131098:VIK131111 VSG131098:VSG131111 WCC131098:WCC131111 WLY131098:WLY131111 WVU131098:WVU131111 JI196634:JI196647 TE196634:TE196647 ADA196634:ADA196647 AMW196634:AMW196647 AWS196634:AWS196647 BGO196634:BGO196647 BQK196634:BQK196647 CAG196634:CAG196647 CKC196634:CKC196647 CTY196634:CTY196647 DDU196634:DDU196647 DNQ196634:DNQ196647 DXM196634:DXM196647 EHI196634:EHI196647 ERE196634:ERE196647 FBA196634:FBA196647 FKW196634:FKW196647 FUS196634:FUS196647 GEO196634:GEO196647 GOK196634:GOK196647 GYG196634:GYG196647 HIC196634:HIC196647 HRY196634:HRY196647 IBU196634:IBU196647 ILQ196634:ILQ196647 IVM196634:IVM196647 JFI196634:JFI196647 JPE196634:JPE196647 JZA196634:JZA196647 KIW196634:KIW196647 KSS196634:KSS196647 LCO196634:LCO196647 LMK196634:LMK196647 LWG196634:LWG196647 MGC196634:MGC196647 MPY196634:MPY196647 MZU196634:MZU196647 NJQ196634:NJQ196647 NTM196634:NTM196647 ODI196634:ODI196647 ONE196634:ONE196647 OXA196634:OXA196647 PGW196634:PGW196647 PQS196634:PQS196647 QAO196634:QAO196647 QKK196634:QKK196647 QUG196634:QUG196647 REC196634:REC196647 RNY196634:RNY196647 RXU196634:RXU196647 SHQ196634:SHQ196647 SRM196634:SRM196647 TBI196634:TBI196647 TLE196634:TLE196647 TVA196634:TVA196647 UEW196634:UEW196647 UOS196634:UOS196647 UYO196634:UYO196647 VIK196634:VIK196647 VSG196634:VSG196647 WCC196634:WCC196647 WLY196634:WLY196647 WVU196634:WVU196647 JI262170:JI262183 TE262170:TE262183 ADA262170:ADA262183 AMW262170:AMW262183 AWS262170:AWS262183 BGO262170:BGO262183 BQK262170:BQK262183 CAG262170:CAG262183 CKC262170:CKC262183 CTY262170:CTY262183 DDU262170:DDU262183 DNQ262170:DNQ262183 DXM262170:DXM262183 EHI262170:EHI262183 ERE262170:ERE262183 FBA262170:FBA262183 FKW262170:FKW262183 FUS262170:FUS262183 GEO262170:GEO262183 GOK262170:GOK262183 GYG262170:GYG262183 HIC262170:HIC262183 HRY262170:HRY262183 IBU262170:IBU262183 ILQ262170:ILQ262183 IVM262170:IVM262183 JFI262170:JFI262183 JPE262170:JPE262183 JZA262170:JZA262183 KIW262170:KIW262183 KSS262170:KSS262183 LCO262170:LCO262183 LMK262170:LMK262183 LWG262170:LWG262183 MGC262170:MGC262183 MPY262170:MPY262183 MZU262170:MZU262183 NJQ262170:NJQ262183 NTM262170:NTM262183 ODI262170:ODI262183 ONE262170:ONE262183 OXA262170:OXA262183 PGW262170:PGW262183 PQS262170:PQS262183 QAO262170:QAO262183 QKK262170:QKK262183 QUG262170:QUG262183 REC262170:REC262183 RNY262170:RNY262183 RXU262170:RXU262183 SHQ262170:SHQ262183 SRM262170:SRM262183 TBI262170:TBI262183 TLE262170:TLE262183 TVA262170:TVA262183 UEW262170:UEW262183 UOS262170:UOS262183 UYO262170:UYO262183 VIK262170:VIK262183 VSG262170:VSG262183 WCC262170:WCC262183 WLY262170:WLY262183 WVU262170:WVU262183 JI327706:JI327719 TE327706:TE327719 ADA327706:ADA327719 AMW327706:AMW327719 AWS327706:AWS327719 BGO327706:BGO327719 BQK327706:BQK327719 CAG327706:CAG327719 CKC327706:CKC327719 CTY327706:CTY327719 DDU327706:DDU327719 DNQ327706:DNQ327719 DXM327706:DXM327719 EHI327706:EHI327719 ERE327706:ERE327719 FBA327706:FBA327719 FKW327706:FKW327719 FUS327706:FUS327719 GEO327706:GEO327719 GOK327706:GOK327719 GYG327706:GYG327719 HIC327706:HIC327719 HRY327706:HRY327719 IBU327706:IBU327719 ILQ327706:ILQ327719 IVM327706:IVM327719 JFI327706:JFI327719 JPE327706:JPE327719 JZA327706:JZA327719 KIW327706:KIW327719 KSS327706:KSS327719 LCO327706:LCO327719 LMK327706:LMK327719 LWG327706:LWG327719 MGC327706:MGC327719 MPY327706:MPY327719 MZU327706:MZU327719 NJQ327706:NJQ327719 NTM327706:NTM327719 ODI327706:ODI327719 ONE327706:ONE327719 OXA327706:OXA327719 PGW327706:PGW327719 PQS327706:PQS327719 QAO327706:QAO327719 QKK327706:QKK327719 QUG327706:QUG327719 REC327706:REC327719 RNY327706:RNY327719 RXU327706:RXU327719 SHQ327706:SHQ327719 SRM327706:SRM327719 TBI327706:TBI327719 TLE327706:TLE327719 TVA327706:TVA327719 UEW327706:UEW327719 UOS327706:UOS327719 UYO327706:UYO327719 VIK327706:VIK327719 VSG327706:VSG327719 WCC327706:WCC327719 WLY327706:WLY327719 WVU327706:WVU327719 JI393242:JI393255 TE393242:TE393255 ADA393242:ADA393255 AMW393242:AMW393255 AWS393242:AWS393255 BGO393242:BGO393255 BQK393242:BQK393255 CAG393242:CAG393255 CKC393242:CKC393255 CTY393242:CTY393255 DDU393242:DDU393255 DNQ393242:DNQ393255 DXM393242:DXM393255 EHI393242:EHI393255 ERE393242:ERE393255 FBA393242:FBA393255 FKW393242:FKW393255 FUS393242:FUS393255 GEO393242:GEO393255 GOK393242:GOK393255 GYG393242:GYG393255 HIC393242:HIC393255 HRY393242:HRY393255 IBU393242:IBU393255 ILQ393242:ILQ393255 IVM393242:IVM393255 JFI393242:JFI393255 JPE393242:JPE393255 JZA393242:JZA393255 KIW393242:KIW393255 KSS393242:KSS393255 LCO393242:LCO393255 LMK393242:LMK393255 LWG393242:LWG393255 MGC393242:MGC393255 MPY393242:MPY393255 MZU393242:MZU393255 NJQ393242:NJQ393255 NTM393242:NTM393255 ODI393242:ODI393255 ONE393242:ONE393255 OXA393242:OXA393255 PGW393242:PGW393255 PQS393242:PQS393255 QAO393242:QAO393255 QKK393242:QKK393255 QUG393242:QUG393255 REC393242:REC393255 RNY393242:RNY393255 RXU393242:RXU393255 SHQ393242:SHQ393255 SRM393242:SRM393255 TBI393242:TBI393255 TLE393242:TLE393255 TVA393242:TVA393255 UEW393242:UEW393255 UOS393242:UOS393255 UYO393242:UYO393255 VIK393242:VIK393255 VSG393242:VSG393255 WCC393242:WCC393255 WLY393242:WLY393255 WVU393242:WVU393255 JI458778:JI458791 TE458778:TE458791 ADA458778:ADA458791 AMW458778:AMW458791 AWS458778:AWS458791 BGO458778:BGO458791 BQK458778:BQK458791 CAG458778:CAG458791 CKC458778:CKC458791 CTY458778:CTY458791 DDU458778:DDU458791 DNQ458778:DNQ458791 DXM458778:DXM458791 EHI458778:EHI458791 ERE458778:ERE458791 FBA458778:FBA458791 FKW458778:FKW458791 FUS458778:FUS458791 GEO458778:GEO458791 GOK458778:GOK458791 GYG458778:GYG458791 HIC458778:HIC458791 HRY458778:HRY458791 IBU458778:IBU458791 ILQ458778:ILQ458791 IVM458778:IVM458791 JFI458778:JFI458791 JPE458778:JPE458791 JZA458778:JZA458791 KIW458778:KIW458791 KSS458778:KSS458791 LCO458778:LCO458791 LMK458778:LMK458791 LWG458778:LWG458791 MGC458778:MGC458791 MPY458778:MPY458791 MZU458778:MZU458791 NJQ458778:NJQ458791 NTM458778:NTM458791 ODI458778:ODI458791 ONE458778:ONE458791 OXA458778:OXA458791 PGW458778:PGW458791 PQS458778:PQS458791 QAO458778:QAO458791 QKK458778:QKK458791 QUG458778:QUG458791 REC458778:REC458791 RNY458778:RNY458791 RXU458778:RXU458791 SHQ458778:SHQ458791 SRM458778:SRM458791 TBI458778:TBI458791 TLE458778:TLE458791 TVA458778:TVA458791 UEW458778:UEW458791 UOS458778:UOS458791 UYO458778:UYO458791 VIK458778:VIK458791 VSG458778:VSG458791 WCC458778:WCC458791 WLY458778:WLY458791 WVU458778:WVU458791 JI524314:JI524327 TE524314:TE524327 ADA524314:ADA524327 AMW524314:AMW524327 AWS524314:AWS524327 BGO524314:BGO524327 BQK524314:BQK524327 CAG524314:CAG524327 CKC524314:CKC524327 CTY524314:CTY524327 DDU524314:DDU524327 DNQ524314:DNQ524327 DXM524314:DXM524327 EHI524314:EHI524327 ERE524314:ERE524327 FBA524314:FBA524327 FKW524314:FKW524327 FUS524314:FUS524327 GEO524314:GEO524327 GOK524314:GOK524327 GYG524314:GYG524327 HIC524314:HIC524327 HRY524314:HRY524327 IBU524314:IBU524327 ILQ524314:ILQ524327 IVM524314:IVM524327 JFI524314:JFI524327 JPE524314:JPE524327 JZA524314:JZA524327 KIW524314:KIW524327 KSS524314:KSS524327 LCO524314:LCO524327 LMK524314:LMK524327 LWG524314:LWG524327 MGC524314:MGC524327 MPY524314:MPY524327 MZU524314:MZU524327 NJQ524314:NJQ524327 NTM524314:NTM524327 ODI524314:ODI524327 ONE524314:ONE524327 OXA524314:OXA524327 PGW524314:PGW524327 PQS524314:PQS524327 QAO524314:QAO524327 QKK524314:QKK524327 QUG524314:QUG524327 REC524314:REC524327 RNY524314:RNY524327 RXU524314:RXU524327 SHQ524314:SHQ524327 SRM524314:SRM524327 TBI524314:TBI524327 TLE524314:TLE524327 TVA524314:TVA524327 UEW524314:UEW524327 UOS524314:UOS524327 UYO524314:UYO524327 VIK524314:VIK524327 VSG524314:VSG524327 WCC524314:WCC524327 WLY524314:WLY524327 WVU524314:WVU524327 JI589850:JI589863 TE589850:TE589863 ADA589850:ADA589863 AMW589850:AMW589863 AWS589850:AWS589863 BGO589850:BGO589863 BQK589850:BQK589863 CAG589850:CAG589863 CKC589850:CKC589863 CTY589850:CTY589863 DDU589850:DDU589863 DNQ589850:DNQ589863 DXM589850:DXM589863 EHI589850:EHI589863 ERE589850:ERE589863 FBA589850:FBA589863 FKW589850:FKW589863 FUS589850:FUS589863 GEO589850:GEO589863 GOK589850:GOK589863 GYG589850:GYG589863 HIC589850:HIC589863 HRY589850:HRY589863 IBU589850:IBU589863 ILQ589850:ILQ589863 IVM589850:IVM589863 JFI589850:JFI589863 JPE589850:JPE589863 JZA589850:JZA589863 KIW589850:KIW589863 KSS589850:KSS589863 LCO589850:LCO589863 LMK589850:LMK589863 LWG589850:LWG589863 MGC589850:MGC589863 MPY589850:MPY589863 MZU589850:MZU589863 NJQ589850:NJQ589863 NTM589850:NTM589863 ODI589850:ODI589863 ONE589850:ONE589863 OXA589850:OXA589863 PGW589850:PGW589863 PQS589850:PQS589863 QAO589850:QAO589863 QKK589850:QKK589863 QUG589850:QUG589863 REC589850:REC589863 RNY589850:RNY589863 RXU589850:RXU589863 SHQ589850:SHQ589863 SRM589850:SRM589863 TBI589850:TBI589863 TLE589850:TLE589863 TVA589850:TVA589863 UEW589850:UEW589863 UOS589850:UOS589863 UYO589850:UYO589863 VIK589850:VIK589863 VSG589850:VSG589863 WCC589850:WCC589863 WLY589850:WLY589863 WVU589850:WVU589863 JI655386:JI655399 TE655386:TE655399 ADA655386:ADA655399 AMW655386:AMW655399 AWS655386:AWS655399 BGO655386:BGO655399 BQK655386:BQK655399 CAG655386:CAG655399 CKC655386:CKC655399 CTY655386:CTY655399 DDU655386:DDU655399 DNQ655386:DNQ655399 DXM655386:DXM655399 EHI655386:EHI655399 ERE655386:ERE655399 FBA655386:FBA655399 FKW655386:FKW655399 FUS655386:FUS655399 GEO655386:GEO655399 GOK655386:GOK655399 GYG655386:GYG655399 HIC655386:HIC655399 HRY655386:HRY655399 IBU655386:IBU655399 ILQ655386:ILQ655399 IVM655386:IVM655399 JFI655386:JFI655399 JPE655386:JPE655399 JZA655386:JZA655399 KIW655386:KIW655399 KSS655386:KSS655399 LCO655386:LCO655399 LMK655386:LMK655399 LWG655386:LWG655399 MGC655386:MGC655399 MPY655386:MPY655399 MZU655386:MZU655399 NJQ655386:NJQ655399 NTM655386:NTM655399 ODI655386:ODI655399 ONE655386:ONE655399 OXA655386:OXA655399 PGW655386:PGW655399 PQS655386:PQS655399 QAO655386:QAO655399 QKK655386:QKK655399 QUG655386:QUG655399 REC655386:REC655399 RNY655386:RNY655399 RXU655386:RXU655399 SHQ655386:SHQ655399 SRM655386:SRM655399 TBI655386:TBI655399 TLE655386:TLE655399 TVA655386:TVA655399 UEW655386:UEW655399 UOS655386:UOS655399 UYO655386:UYO655399 VIK655386:VIK655399 VSG655386:VSG655399 WCC655386:WCC655399 WLY655386:WLY655399 WVU655386:WVU655399 JI720922:JI720935 TE720922:TE720935 ADA720922:ADA720935 AMW720922:AMW720935 AWS720922:AWS720935 BGO720922:BGO720935 BQK720922:BQK720935 CAG720922:CAG720935 CKC720922:CKC720935 CTY720922:CTY720935 DDU720922:DDU720935 DNQ720922:DNQ720935 DXM720922:DXM720935 EHI720922:EHI720935 ERE720922:ERE720935 FBA720922:FBA720935 FKW720922:FKW720935 FUS720922:FUS720935 GEO720922:GEO720935 GOK720922:GOK720935 GYG720922:GYG720935 HIC720922:HIC720935 HRY720922:HRY720935 IBU720922:IBU720935 ILQ720922:ILQ720935 IVM720922:IVM720935 JFI720922:JFI720935 JPE720922:JPE720935 JZA720922:JZA720935 KIW720922:KIW720935 KSS720922:KSS720935 LCO720922:LCO720935 LMK720922:LMK720935 LWG720922:LWG720935 MGC720922:MGC720935 MPY720922:MPY720935 MZU720922:MZU720935 NJQ720922:NJQ720935 NTM720922:NTM720935 ODI720922:ODI720935 ONE720922:ONE720935 OXA720922:OXA720935 PGW720922:PGW720935 PQS720922:PQS720935 QAO720922:QAO720935 QKK720922:QKK720935 QUG720922:QUG720935 REC720922:REC720935 RNY720922:RNY720935 RXU720922:RXU720935 SHQ720922:SHQ720935 SRM720922:SRM720935 TBI720922:TBI720935 TLE720922:TLE720935 TVA720922:TVA720935 UEW720922:UEW720935 UOS720922:UOS720935 UYO720922:UYO720935 VIK720922:VIK720935 VSG720922:VSG720935 WCC720922:WCC720935 WLY720922:WLY720935 WVU720922:WVU720935 JI786458:JI786471 TE786458:TE786471 ADA786458:ADA786471 AMW786458:AMW786471 AWS786458:AWS786471 BGO786458:BGO786471 BQK786458:BQK786471 CAG786458:CAG786471 CKC786458:CKC786471 CTY786458:CTY786471 DDU786458:DDU786471 DNQ786458:DNQ786471 DXM786458:DXM786471 EHI786458:EHI786471 ERE786458:ERE786471 FBA786458:FBA786471 FKW786458:FKW786471 FUS786458:FUS786471 GEO786458:GEO786471 GOK786458:GOK786471 GYG786458:GYG786471 HIC786458:HIC786471 HRY786458:HRY786471 IBU786458:IBU786471 ILQ786458:ILQ786471 IVM786458:IVM786471 JFI786458:JFI786471 JPE786458:JPE786471 JZA786458:JZA786471 KIW786458:KIW786471 KSS786458:KSS786471 LCO786458:LCO786471 LMK786458:LMK786471 LWG786458:LWG786471 MGC786458:MGC786471 MPY786458:MPY786471 MZU786458:MZU786471 NJQ786458:NJQ786471 NTM786458:NTM786471 ODI786458:ODI786471 ONE786458:ONE786471 OXA786458:OXA786471 PGW786458:PGW786471 PQS786458:PQS786471 QAO786458:QAO786471 QKK786458:QKK786471 QUG786458:QUG786471 REC786458:REC786471 RNY786458:RNY786471 RXU786458:RXU786471 SHQ786458:SHQ786471 SRM786458:SRM786471 TBI786458:TBI786471 TLE786458:TLE786471 TVA786458:TVA786471 UEW786458:UEW786471 UOS786458:UOS786471 UYO786458:UYO786471 VIK786458:VIK786471 VSG786458:VSG786471 WCC786458:WCC786471 WLY786458:WLY786471 WVU786458:WVU786471 JI851994:JI852007 TE851994:TE852007 ADA851994:ADA852007 AMW851994:AMW852007 AWS851994:AWS852007 BGO851994:BGO852007 BQK851994:BQK852007 CAG851994:CAG852007 CKC851994:CKC852007 CTY851994:CTY852007 DDU851994:DDU852007 DNQ851994:DNQ852007 DXM851994:DXM852007 EHI851994:EHI852007 ERE851994:ERE852007 FBA851994:FBA852007 FKW851994:FKW852007 FUS851994:FUS852007 GEO851994:GEO852007 GOK851994:GOK852007 GYG851994:GYG852007 HIC851994:HIC852007 HRY851994:HRY852007 IBU851994:IBU852007 ILQ851994:ILQ852007 IVM851994:IVM852007 JFI851994:JFI852007 JPE851994:JPE852007 JZA851994:JZA852007 KIW851994:KIW852007 KSS851994:KSS852007 LCO851994:LCO852007 LMK851994:LMK852007 LWG851994:LWG852007 MGC851994:MGC852007 MPY851994:MPY852007 MZU851994:MZU852007 NJQ851994:NJQ852007 NTM851994:NTM852007 ODI851994:ODI852007 ONE851994:ONE852007 OXA851994:OXA852007 PGW851994:PGW852007 PQS851994:PQS852007 QAO851994:QAO852007 QKK851994:QKK852007 QUG851994:QUG852007 REC851994:REC852007 RNY851994:RNY852007 RXU851994:RXU852007 SHQ851994:SHQ852007 SRM851994:SRM852007 TBI851994:TBI852007 TLE851994:TLE852007 TVA851994:TVA852007 UEW851994:UEW852007 UOS851994:UOS852007 UYO851994:UYO852007 VIK851994:VIK852007 VSG851994:VSG852007 WCC851994:WCC852007 WLY851994:WLY852007 WVU851994:WVU852007 JI917530:JI917543 TE917530:TE917543 ADA917530:ADA917543 AMW917530:AMW917543 AWS917530:AWS917543 BGO917530:BGO917543 BQK917530:BQK917543 CAG917530:CAG917543 CKC917530:CKC917543 CTY917530:CTY917543 DDU917530:DDU917543 DNQ917530:DNQ917543 DXM917530:DXM917543 EHI917530:EHI917543 ERE917530:ERE917543 FBA917530:FBA917543 FKW917530:FKW917543 FUS917530:FUS917543 GEO917530:GEO917543 GOK917530:GOK917543 GYG917530:GYG917543 HIC917530:HIC917543 HRY917530:HRY917543 IBU917530:IBU917543 ILQ917530:ILQ917543 IVM917530:IVM917543 JFI917530:JFI917543 JPE917530:JPE917543 JZA917530:JZA917543 KIW917530:KIW917543 KSS917530:KSS917543 LCO917530:LCO917543 LMK917530:LMK917543 LWG917530:LWG917543 MGC917530:MGC917543 MPY917530:MPY917543 MZU917530:MZU917543 NJQ917530:NJQ917543 NTM917530:NTM917543 ODI917530:ODI917543 ONE917530:ONE917543 OXA917530:OXA917543 PGW917530:PGW917543 PQS917530:PQS917543 QAO917530:QAO917543 QKK917530:QKK917543 QUG917530:QUG917543 REC917530:REC917543 RNY917530:RNY917543 RXU917530:RXU917543 SHQ917530:SHQ917543 SRM917530:SRM917543 TBI917530:TBI917543 TLE917530:TLE917543 TVA917530:TVA917543 UEW917530:UEW917543 UOS917530:UOS917543 UYO917530:UYO917543 VIK917530:VIK917543 VSG917530:VSG917543 WCC917530:WCC917543 WLY917530:WLY917543 WVU917530:WVU917543 JI983066:JI983079 TE983066:TE983079 ADA983066:ADA983079 AMW983066:AMW983079 AWS983066:AWS983079 BGO983066:BGO983079 BQK983066:BQK983079 CAG983066:CAG983079 CKC983066:CKC983079 CTY983066:CTY983079 DDU983066:DDU983079 DNQ983066:DNQ983079 DXM983066:DXM983079 EHI983066:EHI983079 ERE983066:ERE983079 FBA983066:FBA983079 FKW983066:FKW983079 FUS983066:FUS983079 GEO983066:GEO983079 GOK983066:GOK983079 GYG983066:GYG983079 HIC983066:HIC983079 HRY983066:HRY983079 IBU983066:IBU983079 ILQ983066:ILQ983079 IVM983066:IVM983079 JFI983066:JFI983079 JPE983066:JPE983079 JZA983066:JZA983079 KIW983066:KIW983079 KSS983066:KSS983079 LCO983066:LCO983079 LMK983066:LMK983079 LWG983066:LWG983079 MGC983066:MGC983079 MPY983066:MPY983079 MZU983066:MZU983079 NJQ983066:NJQ983079 NTM983066:NTM983079 ODI983066:ODI983079 ONE983066:ONE983079 OXA983066:OXA983079 PGW983066:PGW983079 PQS983066:PQS983079 QAO983066:QAO983079 QKK983066:QKK983079 QUG983066:QUG983079 REC983066:REC983079 RNY983066:RNY983079 RXU983066:RXU983079 SHQ983066:SHQ983079 SRM983066:SRM983079 TBI983066:TBI983079 TLE983066:TLE983079 TVA983066:TVA983079 UEW983066:UEW983079 UOS983066:UOS983079 UYO983066:UYO983079 VIK983066:VIK983079 VSG983066:VSG983079 WCC983066:WCC983079 WLY983066:WLY983079 WVU983066:WVU983079 JI66047:JI66052 TE66047:TE66052 ADA66047:ADA66052 AMW66047:AMW66052 AWS66047:AWS66052 BGO66047:BGO66052 BQK66047:BQK66052 CAG66047:CAG66052 CKC66047:CKC66052 CTY66047:CTY66052 DDU66047:DDU66052 DNQ66047:DNQ66052 DXM66047:DXM66052 EHI66047:EHI66052 ERE66047:ERE66052 FBA66047:FBA66052 FKW66047:FKW66052 FUS66047:FUS66052 GEO66047:GEO66052 GOK66047:GOK66052 GYG66047:GYG66052 HIC66047:HIC66052 HRY66047:HRY66052 IBU66047:IBU66052 ILQ66047:ILQ66052 IVM66047:IVM66052 JFI66047:JFI66052 JPE66047:JPE66052 JZA66047:JZA66052 KIW66047:KIW66052 KSS66047:KSS66052 LCO66047:LCO66052 LMK66047:LMK66052 LWG66047:LWG66052 MGC66047:MGC66052 MPY66047:MPY66052 MZU66047:MZU66052 NJQ66047:NJQ66052 NTM66047:NTM66052 ODI66047:ODI66052 ONE66047:ONE66052 OXA66047:OXA66052 PGW66047:PGW66052 PQS66047:PQS66052 QAO66047:QAO66052 QKK66047:QKK66052 QUG66047:QUG66052 REC66047:REC66052 RNY66047:RNY66052 RXU66047:RXU66052 SHQ66047:SHQ66052 SRM66047:SRM66052 TBI66047:TBI66052 TLE66047:TLE66052 TVA66047:TVA66052 UEW66047:UEW66052 UOS66047:UOS66052 UYO66047:UYO66052 VIK66047:VIK66052 VSG66047:VSG66052 WCC66047:WCC66052 WLY66047:WLY66052 WVU66047:WVU66052 JI131583:JI131588 TE131583:TE131588 ADA131583:ADA131588 AMW131583:AMW131588 AWS131583:AWS131588 BGO131583:BGO131588 BQK131583:BQK131588 CAG131583:CAG131588 CKC131583:CKC131588 CTY131583:CTY131588 DDU131583:DDU131588 DNQ131583:DNQ131588 DXM131583:DXM131588 EHI131583:EHI131588 ERE131583:ERE131588 FBA131583:FBA131588 FKW131583:FKW131588 FUS131583:FUS131588 GEO131583:GEO131588 GOK131583:GOK131588 GYG131583:GYG131588 HIC131583:HIC131588 HRY131583:HRY131588 IBU131583:IBU131588 ILQ131583:ILQ131588 IVM131583:IVM131588 JFI131583:JFI131588 JPE131583:JPE131588 JZA131583:JZA131588 KIW131583:KIW131588 KSS131583:KSS131588 LCO131583:LCO131588 LMK131583:LMK131588 LWG131583:LWG131588 MGC131583:MGC131588 MPY131583:MPY131588 MZU131583:MZU131588 NJQ131583:NJQ131588 NTM131583:NTM131588 ODI131583:ODI131588 ONE131583:ONE131588 OXA131583:OXA131588 PGW131583:PGW131588 PQS131583:PQS131588 QAO131583:QAO131588 QKK131583:QKK131588 QUG131583:QUG131588 REC131583:REC131588 RNY131583:RNY131588 RXU131583:RXU131588 SHQ131583:SHQ131588 SRM131583:SRM131588 TBI131583:TBI131588 TLE131583:TLE131588 TVA131583:TVA131588 UEW131583:UEW131588 UOS131583:UOS131588 UYO131583:UYO131588 VIK131583:VIK131588 VSG131583:VSG131588 WCC131583:WCC131588 WLY131583:WLY131588 WVU131583:WVU131588 JI197119:JI197124 TE197119:TE197124 ADA197119:ADA197124 AMW197119:AMW197124 AWS197119:AWS197124 BGO197119:BGO197124 BQK197119:BQK197124 CAG197119:CAG197124 CKC197119:CKC197124 CTY197119:CTY197124 DDU197119:DDU197124 DNQ197119:DNQ197124 DXM197119:DXM197124 EHI197119:EHI197124 ERE197119:ERE197124 FBA197119:FBA197124 FKW197119:FKW197124 FUS197119:FUS197124 GEO197119:GEO197124 GOK197119:GOK197124 GYG197119:GYG197124 HIC197119:HIC197124 HRY197119:HRY197124 IBU197119:IBU197124 ILQ197119:ILQ197124 IVM197119:IVM197124 JFI197119:JFI197124 JPE197119:JPE197124 JZA197119:JZA197124 KIW197119:KIW197124 KSS197119:KSS197124 LCO197119:LCO197124 LMK197119:LMK197124 LWG197119:LWG197124 MGC197119:MGC197124 MPY197119:MPY197124 MZU197119:MZU197124 NJQ197119:NJQ197124 NTM197119:NTM197124 ODI197119:ODI197124 ONE197119:ONE197124 OXA197119:OXA197124 PGW197119:PGW197124 PQS197119:PQS197124 QAO197119:QAO197124 QKK197119:QKK197124 QUG197119:QUG197124 REC197119:REC197124 RNY197119:RNY197124 RXU197119:RXU197124 SHQ197119:SHQ197124 SRM197119:SRM197124 TBI197119:TBI197124 TLE197119:TLE197124 TVA197119:TVA197124 UEW197119:UEW197124 UOS197119:UOS197124 UYO197119:UYO197124 VIK197119:VIK197124 VSG197119:VSG197124 WCC197119:WCC197124 WLY197119:WLY197124 WVU197119:WVU197124 JI262655:JI262660 TE262655:TE262660 ADA262655:ADA262660 AMW262655:AMW262660 AWS262655:AWS262660 BGO262655:BGO262660 BQK262655:BQK262660 CAG262655:CAG262660 CKC262655:CKC262660 CTY262655:CTY262660 DDU262655:DDU262660 DNQ262655:DNQ262660 DXM262655:DXM262660 EHI262655:EHI262660 ERE262655:ERE262660 FBA262655:FBA262660 FKW262655:FKW262660 FUS262655:FUS262660 GEO262655:GEO262660 GOK262655:GOK262660 GYG262655:GYG262660 HIC262655:HIC262660 HRY262655:HRY262660 IBU262655:IBU262660 ILQ262655:ILQ262660 IVM262655:IVM262660 JFI262655:JFI262660 JPE262655:JPE262660 JZA262655:JZA262660 KIW262655:KIW262660 KSS262655:KSS262660 LCO262655:LCO262660 LMK262655:LMK262660 LWG262655:LWG262660 MGC262655:MGC262660 MPY262655:MPY262660 MZU262655:MZU262660 NJQ262655:NJQ262660 NTM262655:NTM262660 ODI262655:ODI262660 ONE262655:ONE262660 OXA262655:OXA262660 PGW262655:PGW262660 PQS262655:PQS262660 QAO262655:QAO262660 QKK262655:QKK262660 QUG262655:QUG262660 REC262655:REC262660 RNY262655:RNY262660 RXU262655:RXU262660 SHQ262655:SHQ262660 SRM262655:SRM262660 TBI262655:TBI262660 TLE262655:TLE262660 TVA262655:TVA262660 UEW262655:UEW262660 UOS262655:UOS262660 UYO262655:UYO262660 VIK262655:VIK262660 VSG262655:VSG262660 WCC262655:WCC262660 WLY262655:WLY262660 WVU262655:WVU262660 JI328191:JI328196 TE328191:TE328196 ADA328191:ADA328196 AMW328191:AMW328196 AWS328191:AWS328196 BGO328191:BGO328196 BQK328191:BQK328196 CAG328191:CAG328196 CKC328191:CKC328196 CTY328191:CTY328196 DDU328191:DDU328196 DNQ328191:DNQ328196 DXM328191:DXM328196 EHI328191:EHI328196 ERE328191:ERE328196 FBA328191:FBA328196 FKW328191:FKW328196 FUS328191:FUS328196 GEO328191:GEO328196 GOK328191:GOK328196 GYG328191:GYG328196 HIC328191:HIC328196 HRY328191:HRY328196 IBU328191:IBU328196 ILQ328191:ILQ328196 IVM328191:IVM328196 JFI328191:JFI328196 JPE328191:JPE328196 JZA328191:JZA328196 KIW328191:KIW328196 KSS328191:KSS328196 LCO328191:LCO328196 LMK328191:LMK328196 LWG328191:LWG328196 MGC328191:MGC328196 MPY328191:MPY328196 MZU328191:MZU328196 NJQ328191:NJQ328196 NTM328191:NTM328196 ODI328191:ODI328196 ONE328191:ONE328196 OXA328191:OXA328196 PGW328191:PGW328196 PQS328191:PQS328196 QAO328191:QAO328196 QKK328191:QKK328196 QUG328191:QUG328196 REC328191:REC328196 RNY328191:RNY328196 RXU328191:RXU328196 SHQ328191:SHQ328196 SRM328191:SRM328196 TBI328191:TBI328196 TLE328191:TLE328196 TVA328191:TVA328196 UEW328191:UEW328196 UOS328191:UOS328196 UYO328191:UYO328196 VIK328191:VIK328196 VSG328191:VSG328196 WCC328191:WCC328196 WLY328191:WLY328196 WVU328191:WVU328196 JI393727:JI393732 TE393727:TE393732 ADA393727:ADA393732 AMW393727:AMW393732 AWS393727:AWS393732 BGO393727:BGO393732 BQK393727:BQK393732 CAG393727:CAG393732 CKC393727:CKC393732 CTY393727:CTY393732 DDU393727:DDU393732 DNQ393727:DNQ393732 DXM393727:DXM393732 EHI393727:EHI393732 ERE393727:ERE393732 FBA393727:FBA393732 FKW393727:FKW393732 FUS393727:FUS393732 GEO393727:GEO393732 GOK393727:GOK393732 GYG393727:GYG393732 HIC393727:HIC393732 HRY393727:HRY393732 IBU393727:IBU393732 ILQ393727:ILQ393732 IVM393727:IVM393732 JFI393727:JFI393732 JPE393727:JPE393732 JZA393727:JZA393732 KIW393727:KIW393732 KSS393727:KSS393732 LCO393727:LCO393732 LMK393727:LMK393732 LWG393727:LWG393732 MGC393727:MGC393732 MPY393727:MPY393732 MZU393727:MZU393732 NJQ393727:NJQ393732 NTM393727:NTM393732 ODI393727:ODI393732 ONE393727:ONE393732 OXA393727:OXA393732 PGW393727:PGW393732 PQS393727:PQS393732 QAO393727:QAO393732 QKK393727:QKK393732 QUG393727:QUG393732 REC393727:REC393732 RNY393727:RNY393732 RXU393727:RXU393732 SHQ393727:SHQ393732 SRM393727:SRM393732 TBI393727:TBI393732 TLE393727:TLE393732 TVA393727:TVA393732 UEW393727:UEW393732 UOS393727:UOS393732 UYO393727:UYO393732 VIK393727:VIK393732 VSG393727:VSG393732 WCC393727:WCC393732 WLY393727:WLY393732 WVU393727:WVU393732 JI459263:JI459268 TE459263:TE459268 ADA459263:ADA459268 AMW459263:AMW459268 AWS459263:AWS459268 BGO459263:BGO459268 BQK459263:BQK459268 CAG459263:CAG459268 CKC459263:CKC459268 CTY459263:CTY459268 DDU459263:DDU459268 DNQ459263:DNQ459268 DXM459263:DXM459268 EHI459263:EHI459268 ERE459263:ERE459268 FBA459263:FBA459268 FKW459263:FKW459268 FUS459263:FUS459268 GEO459263:GEO459268 GOK459263:GOK459268 GYG459263:GYG459268 HIC459263:HIC459268 HRY459263:HRY459268 IBU459263:IBU459268 ILQ459263:ILQ459268 IVM459263:IVM459268 JFI459263:JFI459268 JPE459263:JPE459268 JZA459263:JZA459268 KIW459263:KIW459268 KSS459263:KSS459268 LCO459263:LCO459268 LMK459263:LMK459268 LWG459263:LWG459268 MGC459263:MGC459268 MPY459263:MPY459268 MZU459263:MZU459268 NJQ459263:NJQ459268 NTM459263:NTM459268 ODI459263:ODI459268 ONE459263:ONE459268 OXA459263:OXA459268 PGW459263:PGW459268 PQS459263:PQS459268 QAO459263:QAO459268 QKK459263:QKK459268 QUG459263:QUG459268 REC459263:REC459268 RNY459263:RNY459268 RXU459263:RXU459268 SHQ459263:SHQ459268 SRM459263:SRM459268 TBI459263:TBI459268 TLE459263:TLE459268 TVA459263:TVA459268 UEW459263:UEW459268 UOS459263:UOS459268 UYO459263:UYO459268 VIK459263:VIK459268 VSG459263:VSG459268 WCC459263:WCC459268 WLY459263:WLY459268 WVU459263:WVU459268 JI524799:JI524804 TE524799:TE524804 ADA524799:ADA524804 AMW524799:AMW524804 AWS524799:AWS524804 BGO524799:BGO524804 BQK524799:BQK524804 CAG524799:CAG524804 CKC524799:CKC524804 CTY524799:CTY524804 DDU524799:DDU524804 DNQ524799:DNQ524804 DXM524799:DXM524804 EHI524799:EHI524804 ERE524799:ERE524804 FBA524799:FBA524804 FKW524799:FKW524804 FUS524799:FUS524804 GEO524799:GEO524804 GOK524799:GOK524804 GYG524799:GYG524804 HIC524799:HIC524804 HRY524799:HRY524804 IBU524799:IBU524804 ILQ524799:ILQ524804 IVM524799:IVM524804 JFI524799:JFI524804 JPE524799:JPE524804 JZA524799:JZA524804 KIW524799:KIW524804 KSS524799:KSS524804 LCO524799:LCO524804 LMK524799:LMK524804 LWG524799:LWG524804 MGC524799:MGC524804 MPY524799:MPY524804 MZU524799:MZU524804 NJQ524799:NJQ524804 NTM524799:NTM524804 ODI524799:ODI524804 ONE524799:ONE524804 OXA524799:OXA524804 PGW524799:PGW524804 PQS524799:PQS524804 QAO524799:QAO524804 QKK524799:QKK524804 QUG524799:QUG524804 REC524799:REC524804 RNY524799:RNY524804 RXU524799:RXU524804 SHQ524799:SHQ524804 SRM524799:SRM524804 TBI524799:TBI524804 TLE524799:TLE524804 TVA524799:TVA524804 UEW524799:UEW524804 UOS524799:UOS524804 UYO524799:UYO524804 VIK524799:VIK524804 VSG524799:VSG524804 WCC524799:WCC524804 WLY524799:WLY524804 WVU524799:WVU524804 JI590335:JI590340 TE590335:TE590340 ADA590335:ADA590340 AMW590335:AMW590340 AWS590335:AWS590340 BGO590335:BGO590340 BQK590335:BQK590340 CAG590335:CAG590340 CKC590335:CKC590340 CTY590335:CTY590340 DDU590335:DDU590340 DNQ590335:DNQ590340 DXM590335:DXM590340 EHI590335:EHI590340 ERE590335:ERE590340 FBA590335:FBA590340 FKW590335:FKW590340 FUS590335:FUS590340 GEO590335:GEO590340 GOK590335:GOK590340 GYG590335:GYG590340 HIC590335:HIC590340 HRY590335:HRY590340 IBU590335:IBU590340 ILQ590335:ILQ590340 IVM590335:IVM590340 JFI590335:JFI590340 JPE590335:JPE590340 JZA590335:JZA590340 KIW590335:KIW590340 KSS590335:KSS590340 LCO590335:LCO590340 LMK590335:LMK590340 LWG590335:LWG590340 MGC590335:MGC590340 MPY590335:MPY590340 MZU590335:MZU590340 NJQ590335:NJQ590340 NTM590335:NTM590340 ODI590335:ODI590340 ONE590335:ONE590340 OXA590335:OXA590340 PGW590335:PGW590340 PQS590335:PQS590340 QAO590335:QAO590340 QKK590335:QKK590340 QUG590335:QUG590340 REC590335:REC590340 RNY590335:RNY590340 RXU590335:RXU590340 SHQ590335:SHQ590340 SRM590335:SRM590340 TBI590335:TBI590340 TLE590335:TLE590340 TVA590335:TVA590340 UEW590335:UEW590340 UOS590335:UOS590340 UYO590335:UYO590340 VIK590335:VIK590340 VSG590335:VSG590340 WCC590335:WCC590340 WLY590335:WLY590340 WVU590335:WVU590340 JI655871:JI655876 TE655871:TE655876 ADA655871:ADA655876 AMW655871:AMW655876 AWS655871:AWS655876 BGO655871:BGO655876 BQK655871:BQK655876 CAG655871:CAG655876 CKC655871:CKC655876 CTY655871:CTY655876 DDU655871:DDU655876 DNQ655871:DNQ655876 DXM655871:DXM655876 EHI655871:EHI655876 ERE655871:ERE655876 FBA655871:FBA655876 FKW655871:FKW655876 FUS655871:FUS655876 GEO655871:GEO655876 GOK655871:GOK655876 GYG655871:GYG655876 HIC655871:HIC655876 HRY655871:HRY655876 IBU655871:IBU655876 ILQ655871:ILQ655876 IVM655871:IVM655876 JFI655871:JFI655876 JPE655871:JPE655876 JZA655871:JZA655876 KIW655871:KIW655876 KSS655871:KSS655876 LCO655871:LCO655876 LMK655871:LMK655876 LWG655871:LWG655876 MGC655871:MGC655876 MPY655871:MPY655876 MZU655871:MZU655876 NJQ655871:NJQ655876 NTM655871:NTM655876 ODI655871:ODI655876 ONE655871:ONE655876 OXA655871:OXA655876 PGW655871:PGW655876 PQS655871:PQS655876 QAO655871:QAO655876 QKK655871:QKK655876 QUG655871:QUG655876 REC655871:REC655876 RNY655871:RNY655876 RXU655871:RXU655876 SHQ655871:SHQ655876 SRM655871:SRM655876 TBI655871:TBI655876 TLE655871:TLE655876 TVA655871:TVA655876 UEW655871:UEW655876 UOS655871:UOS655876 UYO655871:UYO655876 VIK655871:VIK655876 VSG655871:VSG655876 WCC655871:WCC655876 WLY655871:WLY655876 WVU655871:WVU655876 JI721407:JI721412 TE721407:TE721412 ADA721407:ADA721412 AMW721407:AMW721412 AWS721407:AWS721412 BGO721407:BGO721412 BQK721407:BQK721412 CAG721407:CAG721412 CKC721407:CKC721412 CTY721407:CTY721412 DDU721407:DDU721412 DNQ721407:DNQ721412 DXM721407:DXM721412 EHI721407:EHI721412 ERE721407:ERE721412 FBA721407:FBA721412 FKW721407:FKW721412 FUS721407:FUS721412 GEO721407:GEO721412 GOK721407:GOK721412 GYG721407:GYG721412 HIC721407:HIC721412 HRY721407:HRY721412 IBU721407:IBU721412 ILQ721407:ILQ721412 IVM721407:IVM721412 JFI721407:JFI721412 JPE721407:JPE721412 JZA721407:JZA721412 KIW721407:KIW721412 KSS721407:KSS721412 LCO721407:LCO721412 LMK721407:LMK721412 LWG721407:LWG721412 MGC721407:MGC721412 MPY721407:MPY721412 MZU721407:MZU721412 NJQ721407:NJQ721412 NTM721407:NTM721412 ODI721407:ODI721412 ONE721407:ONE721412 OXA721407:OXA721412 PGW721407:PGW721412 PQS721407:PQS721412 QAO721407:QAO721412 QKK721407:QKK721412 QUG721407:QUG721412 REC721407:REC721412 RNY721407:RNY721412 RXU721407:RXU721412 SHQ721407:SHQ721412 SRM721407:SRM721412 TBI721407:TBI721412 TLE721407:TLE721412 TVA721407:TVA721412 UEW721407:UEW721412 UOS721407:UOS721412 UYO721407:UYO721412 VIK721407:VIK721412 VSG721407:VSG721412 WCC721407:WCC721412 WLY721407:WLY721412 WVU721407:WVU721412 JI786943:JI786948 TE786943:TE786948 ADA786943:ADA786948 AMW786943:AMW786948 AWS786943:AWS786948 BGO786943:BGO786948 BQK786943:BQK786948 CAG786943:CAG786948 CKC786943:CKC786948 CTY786943:CTY786948 DDU786943:DDU786948 DNQ786943:DNQ786948 DXM786943:DXM786948 EHI786943:EHI786948 ERE786943:ERE786948 FBA786943:FBA786948 FKW786943:FKW786948 FUS786943:FUS786948 GEO786943:GEO786948 GOK786943:GOK786948 GYG786943:GYG786948 HIC786943:HIC786948 HRY786943:HRY786948 IBU786943:IBU786948 ILQ786943:ILQ786948 IVM786943:IVM786948 JFI786943:JFI786948 JPE786943:JPE786948 JZA786943:JZA786948 KIW786943:KIW786948 KSS786943:KSS786948 LCO786943:LCO786948 LMK786943:LMK786948 LWG786943:LWG786948 MGC786943:MGC786948 MPY786943:MPY786948 MZU786943:MZU786948 NJQ786943:NJQ786948 NTM786943:NTM786948 ODI786943:ODI786948 ONE786943:ONE786948 OXA786943:OXA786948 PGW786943:PGW786948 PQS786943:PQS786948 QAO786943:QAO786948 QKK786943:QKK786948 QUG786943:QUG786948 REC786943:REC786948 RNY786943:RNY786948 RXU786943:RXU786948 SHQ786943:SHQ786948 SRM786943:SRM786948 TBI786943:TBI786948 TLE786943:TLE786948 TVA786943:TVA786948 UEW786943:UEW786948 UOS786943:UOS786948 UYO786943:UYO786948 VIK786943:VIK786948 VSG786943:VSG786948 WCC786943:WCC786948 WLY786943:WLY786948 WVU786943:WVU786948 JI852479:JI852484 TE852479:TE852484 ADA852479:ADA852484 AMW852479:AMW852484 AWS852479:AWS852484 BGO852479:BGO852484 BQK852479:BQK852484 CAG852479:CAG852484 CKC852479:CKC852484 CTY852479:CTY852484 DDU852479:DDU852484 DNQ852479:DNQ852484 DXM852479:DXM852484 EHI852479:EHI852484 ERE852479:ERE852484 FBA852479:FBA852484 FKW852479:FKW852484 FUS852479:FUS852484 GEO852479:GEO852484 GOK852479:GOK852484 GYG852479:GYG852484 HIC852479:HIC852484 HRY852479:HRY852484 IBU852479:IBU852484 ILQ852479:ILQ852484 IVM852479:IVM852484 JFI852479:JFI852484 JPE852479:JPE852484 JZA852479:JZA852484 KIW852479:KIW852484 KSS852479:KSS852484 LCO852479:LCO852484 LMK852479:LMK852484 LWG852479:LWG852484 MGC852479:MGC852484 MPY852479:MPY852484 MZU852479:MZU852484 NJQ852479:NJQ852484 NTM852479:NTM852484 ODI852479:ODI852484 ONE852479:ONE852484 OXA852479:OXA852484 PGW852479:PGW852484 PQS852479:PQS852484 QAO852479:QAO852484 QKK852479:QKK852484 QUG852479:QUG852484 REC852479:REC852484 RNY852479:RNY852484 RXU852479:RXU852484 SHQ852479:SHQ852484 SRM852479:SRM852484 TBI852479:TBI852484 TLE852479:TLE852484 TVA852479:TVA852484 UEW852479:UEW852484 UOS852479:UOS852484 UYO852479:UYO852484 VIK852479:VIK852484 VSG852479:VSG852484 WCC852479:WCC852484 WLY852479:WLY852484 WVU852479:WVU852484 JI918015:JI918020 TE918015:TE918020 ADA918015:ADA918020 AMW918015:AMW918020 AWS918015:AWS918020 BGO918015:BGO918020 BQK918015:BQK918020 CAG918015:CAG918020 CKC918015:CKC918020 CTY918015:CTY918020 DDU918015:DDU918020 DNQ918015:DNQ918020 DXM918015:DXM918020 EHI918015:EHI918020 ERE918015:ERE918020 FBA918015:FBA918020 FKW918015:FKW918020 FUS918015:FUS918020 GEO918015:GEO918020 GOK918015:GOK918020 GYG918015:GYG918020 HIC918015:HIC918020 HRY918015:HRY918020 IBU918015:IBU918020 ILQ918015:ILQ918020 IVM918015:IVM918020 JFI918015:JFI918020 JPE918015:JPE918020 JZA918015:JZA918020 KIW918015:KIW918020 KSS918015:KSS918020 LCO918015:LCO918020 LMK918015:LMK918020 LWG918015:LWG918020 MGC918015:MGC918020 MPY918015:MPY918020 MZU918015:MZU918020 NJQ918015:NJQ918020 NTM918015:NTM918020 ODI918015:ODI918020 ONE918015:ONE918020 OXA918015:OXA918020 PGW918015:PGW918020 PQS918015:PQS918020 QAO918015:QAO918020 QKK918015:QKK918020 QUG918015:QUG918020 REC918015:REC918020 RNY918015:RNY918020 RXU918015:RXU918020 SHQ918015:SHQ918020 SRM918015:SRM918020 TBI918015:TBI918020 TLE918015:TLE918020 TVA918015:TVA918020 UEW918015:UEW918020 UOS918015:UOS918020 UYO918015:UYO918020 VIK918015:VIK918020 VSG918015:VSG918020 WCC918015:WCC918020 WLY918015:WLY918020 WVU918015:WVU918020 JI983551:JI983556 TE983551:TE983556 ADA983551:ADA983556 AMW983551:AMW983556 AWS983551:AWS983556 BGO983551:BGO983556 BQK983551:BQK983556 CAG983551:CAG983556 CKC983551:CKC983556 CTY983551:CTY983556 DDU983551:DDU983556 DNQ983551:DNQ983556 DXM983551:DXM983556 EHI983551:EHI983556 ERE983551:ERE983556 FBA983551:FBA983556 FKW983551:FKW983556 FUS983551:FUS983556 GEO983551:GEO983556 GOK983551:GOK983556 GYG983551:GYG983556 HIC983551:HIC983556 HRY983551:HRY983556 IBU983551:IBU983556 ILQ983551:ILQ983556 IVM983551:IVM983556 JFI983551:JFI983556 JPE983551:JPE983556 JZA983551:JZA983556 KIW983551:KIW983556 KSS983551:KSS983556 LCO983551:LCO983556 LMK983551:LMK983556 LWG983551:LWG983556 MGC983551:MGC983556 MPY983551:MPY983556 MZU983551:MZU983556 NJQ983551:NJQ983556 NTM983551:NTM983556 ODI983551:ODI983556 ONE983551:ONE983556 OXA983551:OXA983556 PGW983551:PGW983556 PQS983551:PQS983556 QAO983551:QAO983556 QKK983551:QKK983556 QUG983551:QUG983556 REC983551:REC983556 RNY983551:RNY983556 RXU983551:RXU983556 SHQ983551:SHQ983556 SRM983551:SRM983556 TBI983551:TBI983556 TLE983551:TLE983556 TVA983551:TVA983556 UEW983551:UEW983556 UOS983551:UOS983556 UYO983551:UYO983556 VIK983551:VIK983556 VSG983551:VSG983556 WCC983551:WCC983556 WLY983551:WLY983556 WVU983551:WVU983556 JI65695:JI65698 TE65695:TE65698 ADA65695:ADA65698 AMW65695:AMW65698 AWS65695:AWS65698 BGO65695:BGO65698 BQK65695:BQK65698 CAG65695:CAG65698 CKC65695:CKC65698 CTY65695:CTY65698 DDU65695:DDU65698 DNQ65695:DNQ65698 DXM65695:DXM65698 EHI65695:EHI65698 ERE65695:ERE65698 FBA65695:FBA65698 FKW65695:FKW65698 FUS65695:FUS65698 GEO65695:GEO65698 GOK65695:GOK65698 GYG65695:GYG65698 HIC65695:HIC65698 HRY65695:HRY65698 IBU65695:IBU65698 ILQ65695:ILQ65698 IVM65695:IVM65698 JFI65695:JFI65698 JPE65695:JPE65698 JZA65695:JZA65698 KIW65695:KIW65698 KSS65695:KSS65698 LCO65695:LCO65698 LMK65695:LMK65698 LWG65695:LWG65698 MGC65695:MGC65698 MPY65695:MPY65698 MZU65695:MZU65698 NJQ65695:NJQ65698 NTM65695:NTM65698 ODI65695:ODI65698 ONE65695:ONE65698 OXA65695:OXA65698 PGW65695:PGW65698 PQS65695:PQS65698 QAO65695:QAO65698 QKK65695:QKK65698 QUG65695:QUG65698 REC65695:REC65698 RNY65695:RNY65698 RXU65695:RXU65698 SHQ65695:SHQ65698 SRM65695:SRM65698 TBI65695:TBI65698 TLE65695:TLE65698 TVA65695:TVA65698 UEW65695:UEW65698 UOS65695:UOS65698 UYO65695:UYO65698 VIK65695:VIK65698 VSG65695:VSG65698 WCC65695:WCC65698 WLY65695:WLY65698 WVU65695:WVU65698 JI131231:JI131234 TE131231:TE131234 ADA131231:ADA131234 AMW131231:AMW131234 AWS131231:AWS131234 BGO131231:BGO131234 BQK131231:BQK131234 CAG131231:CAG131234 CKC131231:CKC131234 CTY131231:CTY131234 DDU131231:DDU131234 DNQ131231:DNQ131234 DXM131231:DXM131234 EHI131231:EHI131234 ERE131231:ERE131234 FBA131231:FBA131234 FKW131231:FKW131234 FUS131231:FUS131234 GEO131231:GEO131234 GOK131231:GOK131234 GYG131231:GYG131234 HIC131231:HIC131234 HRY131231:HRY131234 IBU131231:IBU131234 ILQ131231:ILQ131234 IVM131231:IVM131234 JFI131231:JFI131234 JPE131231:JPE131234 JZA131231:JZA131234 KIW131231:KIW131234 KSS131231:KSS131234 LCO131231:LCO131234 LMK131231:LMK131234 LWG131231:LWG131234 MGC131231:MGC131234 MPY131231:MPY131234 MZU131231:MZU131234 NJQ131231:NJQ131234 NTM131231:NTM131234 ODI131231:ODI131234 ONE131231:ONE131234 OXA131231:OXA131234 PGW131231:PGW131234 PQS131231:PQS131234 QAO131231:QAO131234 QKK131231:QKK131234 QUG131231:QUG131234 REC131231:REC131234 RNY131231:RNY131234 RXU131231:RXU131234 SHQ131231:SHQ131234 SRM131231:SRM131234 TBI131231:TBI131234 TLE131231:TLE131234 TVA131231:TVA131234 UEW131231:UEW131234 UOS131231:UOS131234 UYO131231:UYO131234 VIK131231:VIK131234 VSG131231:VSG131234 WCC131231:WCC131234 WLY131231:WLY131234 WVU131231:WVU131234 JI196767:JI196770 TE196767:TE196770 ADA196767:ADA196770 AMW196767:AMW196770 AWS196767:AWS196770 BGO196767:BGO196770 BQK196767:BQK196770 CAG196767:CAG196770 CKC196767:CKC196770 CTY196767:CTY196770 DDU196767:DDU196770 DNQ196767:DNQ196770 DXM196767:DXM196770 EHI196767:EHI196770 ERE196767:ERE196770 FBA196767:FBA196770 FKW196767:FKW196770 FUS196767:FUS196770 GEO196767:GEO196770 GOK196767:GOK196770 GYG196767:GYG196770 HIC196767:HIC196770 HRY196767:HRY196770 IBU196767:IBU196770 ILQ196767:ILQ196770 IVM196767:IVM196770 JFI196767:JFI196770 JPE196767:JPE196770 JZA196767:JZA196770 KIW196767:KIW196770 KSS196767:KSS196770 LCO196767:LCO196770 LMK196767:LMK196770 LWG196767:LWG196770 MGC196767:MGC196770 MPY196767:MPY196770 MZU196767:MZU196770 NJQ196767:NJQ196770 NTM196767:NTM196770 ODI196767:ODI196770 ONE196767:ONE196770 OXA196767:OXA196770 PGW196767:PGW196770 PQS196767:PQS196770 QAO196767:QAO196770 QKK196767:QKK196770 QUG196767:QUG196770 REC196767:REC196770 RNY196767:RNY196770 RXU196767:RXU196770 SHQ196767:SHQ196770 SRM196767:SRM196770 TBI196767:TBI196770 TLE196767:TLE196770 TVA196767:TVA196770 UEW196767:UEW196770 UOS196767:UOS196770 UYO196767:UYO196770 VIK196767:VIK196770 VSG196767:VSG196770 WCC196767:WCC196770 WLY196767:WLY196770 WVU196767:WVU196770 JI262303:JI262306 TE262303:TE262306 ADA262303:ADA262306 AMW262303:AMW262306 AWS262303:AWS262306 BGO262303:BGO262306 BQK262303:BQK262306 CAG262303:CAG262306 CKC262303:CKC262306 CTY262303:CTY262306 DDU262303:DDU262306 DNQ262303:DNQ262306 DXM262303:DXM262306 EHI262303:EHI262306 ERE262303:ERE262306 FBA262303:FBA262306 FKW262303:FKW262306 FUS262303:FUS262306 GEO262303:GEO262306 GOK262303:GOK262306 GYG262303:GYG262306 HIC262303:HIC262306 HRY262303:HRY262306 IBU262303:IBU262306 ILQ262303:ILQ262306 IVM262303:IVM262306 JFI262303:JFI262306 JPE262303:JPE262306 JZA262303:JZA262306 KIW262303:KIW262306 KSS262303:KSS262306 LCO262303:LCO262306 LMK262303:LMK262306 LWG262303:LWG262306 MGC262303:MGC262306 MPY262303:MPY262306 MZU262303:MZU262306 NJQ262303:NJQ262306 NTM262303:NTM262306 ODI262303:ODI262306 ONE262303:ONE262306 OXA262303:OXA262306 PGW262303:PGW262306 PQS262303:PQS262306 QAO262303:QAO262306 QKK262303:QKK262306 QUG262303:QUG262306 REC262303:REC262306 RNY262303:RNY262306 RXU262303:RXU262306 SHQ262303:SHQ262306 SRM262303:SRM262306 TBI262303:TBI262306 TLE262303:TLE262306 TVA262303:TVA262306 UEW262303:UEW262306 UOS262303:UOS262306 UYO262303:UYO262306 VIK262303:VIK262306 VSG262303:VSG262306 WCC262303:WCC262306 WLY262303:WLY262306 WVU262303:WVU262306 JI327839:JI327842 TE327839:TE327842 ADA327839:ADA327842 AMW327839:AMW327842 AWS327839:AWS327842 BGO327839:BGO327842 BQK327839:BQK327842 CAG327839:CAG327842 CKC327839:CKC327842 CTY327839:CTY327842 DDU327839:DDU327842 DNQ327839:DNQ327842 DXM327839:DXM327842 EHI327839:EHI327842 ERE327839:ERE327842 FBA327839:FBA327842 FKW327839:FKW327842 FUS327839:FUS327842 GEO327839:GEO327842 GOK327839:GOK327842 GYG327839:GYG327842 HIC327839:HIC327842 HRY327839:HRY327842 IBU327839:IBU327842 ILQ327839:ILQ327842 IVM327839:IVM327842 JFI327839:JFI327842 JPE327839:JPE327842 JZA327839:JZA327842 KIW327839:KIW327842 KSS327839:KSS327842 LCO327839:LCO327842 LMK327839:LMK327842 LWG327839:LWG327842 MGC327839:MGC327842 MPY327839:MPY327842 MZU327839:MZU327842 NJQ327839:NJQ327842 NTM327839:NTM327842 ODI327839:ODI327842 ONE327839:ONE327842 OXA327839:OXA327842 PGW327839:PGW327842 PQS327839:PQS327842 QAO327839:QAO327842 QKK327839:QKK327842 QUG327839:QUG327842 REC327839:REC327842 RNY327839:RNY327842 RXU327839:RXU327842 SHQ327839:SHQ327842 SRM327839:SRM327842 TBI327839:TBI327842 TLE327839:TLE327842 TVA327839:TVA327842 UEW327839:UEW327842 UOS327839:UOS327842 UYO327839:UYO327842 VIK327839:VIK327842 VSG327839:VSG327842 WCC327839:WCC327842 WLY327839:WLY327842 WVU327839:WVU327842 JI393375:JI393378 TE393375:TE393378 ADA393375:ADA393378 AMW393375:AMW393378 AWS393375:AWS393378 BGO393375:BGO393378 BQK393375:BQK393378 CAG393375:CAG393378 CKC393375:CKC393378 CTY393375:CTY393378 DDU393375:DDU393378 DNQ393375:DNQ393378 DXM393375:DXM393378 EHI393375:EHI393378 ERE393375:ERE393378 FBA393375:FBA393378 FKW393375:FKW393378 FUS393375:FUS393378 GEO393375:GEO393378 GOK393375:GOK393378 GYG393375:GYG393378 HIC393375:HIC393378 HRY393375:HRY393378 IBU393375:IBU393378 ILQ393375:ILQ393378 IVM393375:IVM393378 JFI393375:JFI393378 JPE393375:JPE393378 JZA393375:JZA393378 KIW393375:KIW393378 KSS393375:KSS393378 LCO393375:LCO393378 LMK393375:LMK393378 LWG393375:LWG393378 MGC393375:MGC393378 MPY393375:MPY393378 MZU393375:MZU393378 NJQ393375:NJQ393378 NTM393375:NTM393378 ODI393375:ODI393378 ONE393375:ONE393378 OXA393375:OXA393378 PGW393375:PGW393378 PQS393375:PQS393378 QAO393375:QAO393378 QKK393375:QKK393378 QUG393375:QUG393378 REC393375:REC393378 RNY393375:RNY393378 RXU393375:RXU393378 SHQ393375:SHQ393378 SRM393375:SRM393378 TBI393375:TBI393378 TLE393375:TLE393378 TVA393375:TVA393378 UEW393375:UEW393378 UOS393375:UOS393378 UYO393375:UYO393378 VIK393375:VIK393378 VSG393375:VSG393378 WCC393375:WCC393378 WLY393375:WLY393378 WVU393375:WVU393378 JI458911:JI458914 TE458911:TE458914 ADA458911:ADA458914 AMW458911:AMW458914 AWS458911:AWS458914 BGO458911:BGO458914 BQK458911:BQK458914 CAG458911:CAG458914 CKC458911:CKC458914 CTY458911:CTY458914 DDU458911:DDU458914 DNQ458911:DNQ458914 DXM458911:DXM458914 EHI458911:EHI458914 ERE458911:ERE458914 FBA458911:FBA458914 FKW458911:FKW458914 FUS458911:FUS458914 GEO458911:GEO458914 GOK458911:GOK458914 GYG458911:GYG458914 HIC458911:HIC458914 HRY458911:HRY458914 IBU458911:IBU458914 ILQ458911:ILQ458914 IVM458911:IVM458914 JFI458911:JFI458914 JPE458911:JPE458914 JZA458911:JZA458914 KIW458911:KIW458914 KSS458911:KSS458914 LCO458911:LCO458914 LMK458911:LMK458914 LWG458911:LWG458914 MGC458911:MGC458914 MPY458911:MPY458914 MZU458911:MZU458914 NJQ458911:NJQ458914 NTM458911:NTM458914 ODI458911:ODI458914 ONE458911:ONE458914 OXA458911:OXA458914 PGW458911:PGW458914 PQS458911:PQS458914 QAO458911:QAO458914 QKK458911:QKK458914 QUG458911:QUG458914 REC458911:REC458914 RNY458911:RNY458914 RXU458911:RXU458914 SHQ458911:SHQ458914 SRM458911:SRM458914 TBI458911:TBI458914 TLE458911:TLE458914 TVA458911:TVA458914 UEW458911:UEW458914 UOS458911:UOS458914 UYO458911:UYO458914 VIK458911:VIK458914 VSG458911:VSG458914 WCC458911:WCC458914 WLY458911:WLY458914 WVU458911:WVU458914 JI524447:JI524450 TE524447:TE524450 ADA524447:ADA524450 AMW524447:AMW524450 AWS524447:AWS524450 BGO524447:BGO524450 BQK524447:BQK524450 CAG524447:CAG524450 CKC524447:CKC524450 CTY524447:CTY524450 DDU524447:DDU524450 DNQ524447:DNQ524450 DXM524447:DXM524450 EHI524447:EHI524450 ERE524447:ERE524450 FBA524447:FBA524450 FKW524447:FKW524450 FUS524447:FUS524450 GEO524447:GEO524450 GOK524447:GOK524450 GYG524447:GYG524450 HIC524447:HIC524450 HRY524447:HRY524450 IBU524447:IBU524450 ILQ524447:ILQ524450 IVM524447:IVM524450 JFI524447:JFI524450 JPE524447:JPE524450 JZA524447:JZA524450 KIW524447:KIW524450 KSS524447:KSS524450 LCO524447:LCO524450 LMK524447:LMK524450 LWG524447:LWG524450 MGC524447:MGC524450 MPY524447:MPY524450 MZU524447:MZU524450 NJQ524447:NJQ524450 NTM524447:NTM524450 ODI524447:ODI524450 ONE524447:ONE524450 OXA524447:OXA524450 PGW524447:PGW524450 PQS524447:PQS524450 QAO524447:QAO524450 QKK524447:QKK524450 QUG524447:QUG524450 REC524447:REC524450 RNY524447:RNY524450 RXU524447:RXU524450 SHQ524447:SHQ524450 SRM524447:SRM524450 TBI524447:TBI524450 TLE524447:TLE524450 TVA524447:TVA524450 UEW524447:UEW524450 UOS524447:UOS524450 UYO524447:UYO524450 VIK524447:VIK524450 VSG524447:VSG524450 WCC524447:WCC524450 WLY524447:WLY524450 WVU524447:WVU524450 JI589983:JI589986 TE589983:TE589986 ADA589983:ADA589986 AMW589983:AMW589986 AWS589983:AWS589986 BGO589983:BGO589986 BQK589983:BQK589986 CAG589983:CAG589986 CKC589983:CKC589986 CTY589983:CTY589986 DDU589983:DDU589986 DNQ589983:DNQ589986 DXM589983:DXM589986 EHI589983:EHI589986 ERE589983:ERE589986 FBA589983:FBA589986 FKW589983:FKW589986 FUS589983:FUS589986 GEO589983:GEO589986 GOK589983:GOK589986 GYG589983:GYG589986 HIC589983:HIC589986 HRY589983:HRY589986 IBU589983:IBU589986 ILQ589983:ILQ589986 IVM589983:IVM589986 JFI589983:JFI589986 JPE589983:JPE589986 JZA589983:JZA589986 KIW589983:KIW589986 KSS589983:KSS589986 LCO589983:LCO589986 LMK589983:LMK589986 LWG589983:LWG589986 MGC589983:MGC589986 MPY589983:MPY589986 MZU589983:MZU589986 NJQ589983:NJQ589986 NTM589983:NTM589986 ODI589983:ODI589986 ONE589983:ONE589986 OXA589983:OXA589986 PGW589983:PGW589986 PQS589983:PQS589986 QAO589983:QAO589986 QKK589983:QKK589986 QUG589983:QUG589986 REC589983:REC589986 RNY589983:RNY589986 RXU589983:RXU589986 SHQ589983:SHQ589986 SRM589983:SRM589986 TBI589983:TBI589986 TLE589983:TLE589986 TVA589983:TVA589986 UEW589983:UEW589986 UOS589983:UOS589986 UYO589983:UYO589986 VIK589983:VIK589986 VSG589983:VSG589986 WCC589983:WCC589986 WLY589983:WLY589986 WVU589983:WVU589986 JI655519:JI655522 TE655519:TE655522 ADA655519:ADA655522 AMW655519:AMW655522 AWS655519:AWS655522 BGO655519:BGO655522 BQK655519:BQK655522 CAG655519:CAG655522 CKC655519:CKC655522 CTY655519:CTY655522 DDU655519:DDU655522 DNQ655519:DNQ655522 DXM655519:DXM655522 EHI655519:EHI655522 ERE655519:ERE655522 FBA655519:FBA655522 FKW655519:FKW655522 FUS655519:FUS655522 GEO655519:GEO655522 GOK655519:GOK655522 GYG655519:GYG655522 HIC655519:HIC655522 HRY655519:HRY655522 IBU655519:IBU655522 ILQ655519:ILQ655522 IVM655519:IVM655522 JFI655519:JFI655522 JPE655519:JPE655522 JZA655519:JZA655522 KIW655519:KIW655522 KSS655519:KSS655522 LCO655519:LCO655522 LMK655519:LMK655522 LWG655519:LWG655522 MGC655519:MGC655522 MPY655519:MPY655522 MZU655519:MZU655522 NJQ655519:NJQ655522 NTM655519:NTM655522 ODI655519:ODI655522 ONE655519:ONE655522 OXA655519:OXA655522 PGW655519:PGW655522 PQS655519:PQS655522 QAO655519:QAO655522 QKK655519:QKK655522 QUG655519:QUG655522 REC655519:REC655522 RNY655519:RNY655522 RXU655519:RXU655522 SHQ655519:SHQ655522 SRM655519:SRM655522 TBI655519:TBI655522 TLE655519:TLE655522 TVA655519:TVA655522 UEW655519:UEW655522 UOS655519:UOS655522 UYO655519:UYO655522 VIK655519:VIK655522 VSG655519:VSG655522 WCC655519:WCC655522 WLY655519:WLY655522 WVU655519:WVU655522 JI721055:JI721058 TE721055:TE721058 ADA721055:ADA721058 AMW721055:AMW721058 AWS721055:AWS721058 BGO721055:BGO721058 BQK721055:BQK721058 CAG721055:CAG721058 CKC721055:CKC721058 CTY721055:CTY721058 DDU721055:DDU721058 DNQ721055:DNQ721058 DXM721055:DXM721058 EHI721055:EHI721058 ERE721055:ERE721058 FBA721055:FBA721058 FKW721055:FKW721058 FUS721055:FUS721058 GEO721055:GEO721058 GOK721055:GOK721058 GYG721055:GYG721058 HIC721055:HIC721058 HRY721055:HRY721058 IBU721055:IBU721058 ILQ721055:ILQ721058 IVM721055:IVM721058 JFI721055:JFI721058 JPE721055:JPE721058 JZA721055:JZA721058 KIW721055:KIW721058 KSS721055:KSS721058 LCO721055:LCO721058 LMK721055:LMK721058 LWG721055:LWG721058 MGC721055:MGC721058 MPY721055:MPY721058 MZU721055:MZU721058 NJQ721055:NJQ721058 NTM721055:NTM721058 ODI721055:ODI721058 ONE721055:ONE721058 OXA721055:OXA721058 PGW721055:PGW721058 PQS721055:PQS721058 QAO721055:QAO721058 QKK721055:QKK721058 QUG721055:QUG721058 REC721055:REC721058 RNY721055:RNY721058 RXU721055:RXU721058 SHQ721055:SHQ721058 SRM721055:SRM721058 TBI721055:TBI721058 TLE721055:TLE721058 TVA721055:TVA721058 UEW721055:UEW721058 UOS721055:UOS721058 UYO721055:UYO721058 VIK721055:VIK721058 VSG721055:VSG721058 WCC721055:WCC721058 WLY721055:WLY721058 WVU721055:WVU721058 JI786591:JI786594 TE786591:TE786594 ADA786591:ADA786594 AMW786591:AMW786594 AWS786591:AWS786594 BGO786591:BGO786594 BQK786591:BQK786594 CAG786591:CAG786594 CKC786591:CKC786594 CTY786591:CTY786594 DDU786591:DDU786594 DNQ786591:DNQ786594 DXM786591:DXM786594 EHI786591:EHI786594 ERE786591:ERE786594 FBA786591:FBA786594 FKW786591:FKW786594 FUS786591:FUS786594 GEO786591:GEO786594 GOK786591:GOK786594 GYG786591:GYG786594 HIC786591:HIC786594 HRY786591:HRY786594 IBU786591:IBU786594 ILQ786591:ILQ786594 IVM786591:IVM786594 JFI786591:JFI786594 JPE786591:JPE786594 JZA786591:JZA786594 KIW786591:KIW786594 KSS786591:KSS786594 LCO786591:LCO786594 LMK786591:LMK786594 LWG786591:LWG786594 MGC786591:MGC786594 MPY786591:MPY786594 MZU786591:MZU786594 NJQ786591:NJQ786594 NTM786591:NTM786594 ODI786591:ODI786594 ONE786591:ONE786594 OXA786591:OXA786594 PGW786591:PGW786594 PQS786591:PQS786594 QAO786591:QAO786594 QKK786591:QKK786594 QUG786591:QUG786594 REC786591:REC786594 RNY786591:RNY786594 RXU786591:RXU786594 SHQ786591:SHQ786594 SRM786591:SRM786594 TBI786591:TBI786594 TLE786591:TLE786594 TVA786591:TVA786594 UEW786591:UEW786594 UOS786591:UOS786594 UYO786591:UYO786594 VIK786591:VIK786594 VSG786591:VSG786594 WCC786591:WCC786594 WLY786591:WLY786594 WVU786591:WVU786594 JI852127:JI852130 TE852127:TE852130 ADA852127:ADA852130 AMW852127:AMW852130 AWS852127:AWS852130 BGO852127:BGO852130 BQK852127:BQK852130 CAG852127:CAG852130 CKC852127:CKC852130 CTY852127:CTY852130 DDU852127:DDU852130 DNQ852127:DNQ852130 DXM852127:DXM852130 EHI852127:EHI852130 ERE852127:ERE852130 FBA852127:FBA852130 FKW852127:FKW852130 FUS852127:FUS852130 GEO852127:GEO852130 GOK852127:GOK852130 GYG852127:GYG852130 HIC852127:HIC852130 HRY852127:HRY852130 IBU852127:IBU852130 ILQ852127:ILQ852130 IVM852127:IVM852130 JFI852127:JFI852130 JPE852127:JPE852130 JZA852127:JZA852130 KIW852127:KIW852130 KSS852127:KSS852130 LCO852127:LCO852130 LMK852127:LMK852130 LWG852127:LWG852130 MGC852127:MGC852130 MPY852127:MPY852130 MZU852127:MZU852130 NJQ852127:NJQ852130 NTM852127:NTM852130 ODI852127:ODI852130 ONE852127:ONE852130 OXA852127:OXA852130 PGW852127:PGW852130 PQS852127:PQS852130 QAO852127:QAO852130 QKK852127:QKK852130 QUG852127:QUG852130 REC852127:REC852130 RNY852127:RNY852130 RXU852127:RXU852130 SHQ852127:SHQ852130 SRM852127:SRM852130 TBI852127:TBI852130 TLE852127:TLE852130 TVA852127:TVA852130 UEW852127:UEW852130 UOS852127:UOS852130 UYO852127:UYO852130 VIK852127:VIK852130 VSG852127:VSG852130 WCC852127:WCC852130 WLY852127:WLY852130 WVU852127:WVU852130 JI917663:JI917666 TE917663:TE917666 ADA917663:ADA917666 AMW917663:AMW917666 AWS917663:AWS917666 BGO917663:BGO917666 BQK917663:BQK917666 CAG917663:CAG917666 CKC917663:CKC917666 CTY917663:CTY917666 DDU917663:DDU917666 DNQ917663:DNQ917666 DXM917663:DXM917666 EHI917663:EHI917666 ERE917663:ERE917666 FBA917663:FBA917666 FKW917663:FKW917666 FUS917663:FUS917666 GEO917663:GEO917666 GOK917663:GOK917666 GYG917663:GYG917666 HIC917663:HIC917666 HRY917663:HRY917666 IBU917663:IBU917666 ILQ917663:ILQ917666 IVM917663:IVM917666 JFI917663:JFI917666 JPE917663:JPE917666 JZA917663:JZA917666 KIW917663:KIW917666 KSS917663:KSS917666 LCO917663:LCO917666 LMK917663:LMK917666 LWG917663:LWG917666 MGC917663:MGC917666 MPY917663:MPY917666 MZU917663:MZU917666 NJQ917663:NJQ917666 NTM917663:NTM917666 ODI917663:ODI917666 ONE917663:ONE917666 OXA917663:OXA917666 PGW917663:PGW917666 PQS917663:PQS917666 QAO917663:QAO917666 QKK917663:QKK917666 QUG917663:QUG917666 REC917663:REC917666 RNY917663:RNY917666 RXU917663:RXU917666 SHQ917663:SHQ917666 SRM917663:SRM917666 TBI917663:TBI917666 TLE917663:TLE917666 TVA917663:TVA917666 UEW917663:UEW917666 UOS917663:UOS917666 UYO917663:UYO917666 VIK917663:VIK917666 VSG917663:VSG917666 WCC917663:WCC917666 WLY917663:WLY917666 WVU917663:WVU917666 JI983199:JI983202 TE983199:TE983202 ADA983199:ADA983202 AMW983199:AMW983202 AWS983199:AWS983202 BGO983199:BGO983202 BQK983199:BQK983202 CAG983199:CAG983202 CKC983199:CKC983202 CTY983199:CTY983202 DDU983199:DDU983202 DNQ983199:DNQ983202 DXM983199:DXM983202 EHI983199:EHI983202 ERE983199:ERE983202 FBA983199:FBA983202 FKW983199:FKW983202 FUS983199:FUS983202 GEO983199:GEO983202 GOK983199:GOK983202 GYG983199:GYG983202 HIC983199:HIC983202 HRY983199:HRY983202 IBU983199:IBU983202 ILQ983199:ILQ983202 IVM983199:IVM983202 JFI983199:JFI983202 JPE983199:JPE983202 JZA983199:JZA983202 KIW983199:KIW983202 KSS983199:KSS983202 LCO983199:LCO983202 LMK983199:LMK983202 LWG983199:LWG983202 MGC983199:MGC983202 MPY983199:MPY983202 MZU983199:MZU983202 NJQ983199:NJQ983202 NTM983199:NTM983202 ODI983199:ODI983202 ONE983199:ONE983202 OXA983199:OXA983202 PGW983199:PGW983202 PQS983199:PQS983202 QAO983199:QAO983202 QKK983199:QKK983202 QUG983199:QUG983202 REC983199:REC983202 RNY983199:RNY983202 RXU983199:RXU983202 SHQ983199:SHQ983202 SRM983199:SRM983202 TBI983199:TBI983202 TLE983199:TLE983202 TVA983199:TVA983202 UEW983199:UEW983202 UOS983199:UOS983202 UYO983199:UYO983202 VIK983199:VIK983202 VSG983199:VSG983202 WCC983199:WCC983202 WLY983199:WLY983202 WVU983199:WVU983202 JI65577:JI65677 TE65577:TE65677 ADA65577:ADA65677 AMW65577:AMW65677 AWS65577:AWS65677 BGO65577:BGO65677 BQK65577:BQK65677 CAG65577:CAG65677 CKC65577:CKC65677 CTY65577:CTY65677 DDU65577:DDU65677 DNQ65577:DNQ65677 DXM65577:DXM65677 EHI65577:EHI65677 ERE65577:ERE65677 FBA65577:FBA65677 FKW65577:FKW65677 FUS65577:FUS65677 GEO65577:GEO65677 GOK65577:GOK65677 GYG65577:GYG65677 HIC65577:HIC65677 HRY65577:HRY65677 IBU65577:IBU65677 ILQ65577:ILQ65677 IVM65577:IVM65677 JFI65577:JFI65677 JPE65577:JPE65677 JZA65577:JZA65677 KIW65577:KIW65677 KSS65577:KSS65677 LCO65577:LCO65677 LMK65577:LMK65677 LWG65577:LWG65677 MGC65577:MGC65677 MPY65577:MPY65677 MZU65577:MZU65677 NJQ65577:NJQ65677 NTM65577:NTM65677 ODI65577:ODI65677 ONE65577:ONE65677 OXA65577:OXA65677 PGW65577:PGW65677 PQS65577:PQS65677 QAO65577:QAO65677 QKK65577:QKK65677 QUG65577:QUG65677 REC65577:REC65677 RNY65577:RNY65677 RXU65577:RXU65677 SHQ65577:SHQ65677 SRM65577:SRM65677 TBI65577:TBI65677 TLE65577:TLE65677 TVA65577:TVA65677 UEW65577:UEW65677 UOS65577:UOS65677 UYO65577:UYO65677 VIK65577:VIK65677 VSG65577:VSG65677 WCC65577:WCC65677 WLY65577:WLY65677 WVU65577:WVU65677 JI131113:JI131213 TE131113:TE131213 ADA131113:ADA131213 AMW131113:AMW131213 AWS131113:AWS131213 BGO131113:BGO131213 BQK131113:BQK131213 CAG131113:CAG131213 CKC131113:CKC131213 CTY131113:CTY131213 DDU131113:DDU131213 DNQ131113:DNQ131213 DXM131113:DXM131213 EHI131113:EHI131213 ERE131113:ERE131213 FBA131113:FBA131213 FKW131113:FKW131213 FUS131113:FUS131213 GEO131113:GEO131213 GOK131113:GOK131213 GYG131113:GYG131213 HIC131113:HIC131213 HRY131113:HRY131213 IBU131113:IBU131213 ILQ131113:ILQ131213 IVM131113:IVM131213 JFI131113:JFI131213 JPE131113:JPE131213 JZA131113:JZA131213 KIW131113:KIW131213 KSS131113:KSS131213 LCO131113:LCO131213 LMK131113:LMK131213 LWG131113:LWG131213 MGC131113:MGC131213 MPY131113:MPY131213 MZU131113:MZU131213 NJQ131113:NJQ131213 NTM131113:NTM131213 ODI131113:ODI131213 ONE131113:ONE131213 OXA131113:OXA131213 PGW131113:PGW131213 PQS131113:PQS131213 QAO131113:QAO131213 QKK131113:QKK131213 QUG131113:QUG131213 REC131113:REC131213 RNY131113:RNY131213 RXU131113:RXU131213 SHQ131113:SHQ131213 SRM131113:SRM131213 TBI131113:TBI131213 TLE131113:TLE131213 TVA131113:TVA131213 UEW131113:UEW131213 UOS131113:UOS131213 UYO131113:UYO131213 VIK131113:VIK131213 VSG131113:VSG131213 WCC131113:WCC131213 WLY131113:WLY131213 WVU131113:WVU131213 JI196649:JI196749 TE196649:TE196749 ADA196649:ADA196749 AMW196649:AMW196749 AWS196649:AWS196749 BGO196649:BGO196749 BQK196649:BQK196749 CAG196649:CAG196749 CKC196649:CKC196749 CTY196649:CTY196749 DDU196649:DDU196749 DNQ196649:DNQ196749 DXM196649:DXM196749 EHI196649:EHI196749 ERE196649:ERE196749 FBA196649:FBA196749 FKW196649:FKW196749 FUS196649:FUS196749 GEO196649:GEO196749 GOK196649:GOK196749 GYG196649:GYG196749 HIC196649:HIC196749 HRY196649:HRY196749 IBU196649:IBU196749 ILQ196649:ILQ196749 IVM196649:IVM196749 JFI196649:JFI196749 JPE196649:JPE196749 JZA196649:JZA196749 KIW196649:KIW196749 KSS196649:KSS196749 LCO196649:LCO196749 LMK196649:LMK196749 LWG196649:LWG196749 MGC196649:MGC196749 MPY196649:MPY196749 MZU196649:MZU196749 NJQ196649:NJQ196749 NTM196649:NTM196749 ODI196649:ODI196749 ONE196649:ONE196749 OXA196649:OXA196749 PGW196649:PGW196749 PQS196649:PQS196749 QAO196649:QAO196749 QKK196649:QKK196749 QUG196649:QUG196749 REC196649:REC196749 RNY196649:RNY196749 RXU196649:RXU196749 SHQ196649:SHQ196749 SRM196649:SRM196749 TBI196649:TBI196749 TLE196649:TLE196749 TVA196649:TVA196749 UEW196649:UEW196749 UOS196649:UOS196749 UYO196649:UYO196749 VIK196649:VIK196749 VSG196649:VSG196749 WCC196649:WCC196749 WLY196649:WLY196749 WVU196649:WVU196749 JI262185:JI262285 TE262185:TE262285 ADA262185:ADA262285 AMW262185:AMW262285 AWS262185:AWS262285 BGO262185:BGO262285 BQK262185:BQK262285 CAG262185:CAG262285 CKC262185:CKC262285 CTY262185:CTY262285 DDU262185:DDU262285 DNQ262185:DNQ262285 DXM262185:DXM262285 EHI262185:EHI262285 ERE262185:ERE262285 FBA262185:FBA262285 FKW262185:FKW262285 FUS262185:FUS262285 GEO262185:GEO262285 GOK262185:GOK262285 GYG262185:GYG262285 HIC262185:HIC262285 HRY262185:HRY262285 IBU262185:IBU262285 ILQ262185:ILQ262285 IVM262185:IVM262285 JFI262185:JFI262285 JPE262185:JPE262285 JZA262185:JZA262285 KIW262185:KIW262285 KSS262185:KSS262285 LCO262185:LCO262285 LMK262185:LMK262285 LWG262185:LWG262285 MGC262185:MGC262285 MPY262185:MPY262285 MZU262185:MZU262285 NJQ262185:NJQ262285 NTM262185:NTM262285 ODI262185:ODI262285 ONE262185:ONE262285 OXA262185:OXA262285 PGW262185:PGW262285 PQS262185:PQS262285 QAO262185:QAO262285 QKK262185:QKK262285 QUG262185:QUG262285 REC262185:REC262285 RNY262185:RNY262285 RXU262185:RXU262285 SHQ262185:SHQ262285 SRM262185:SRM262285 TBI262185:TBI262285 TLE262185:TLE262285 TVA262185:TVA262285 UEW262185:UEW262285 UOS262185:UOS262285 UYO262185:UYO262285 VIK262185:VIK262285 VSG262185:VSG262285 WCC262185:WCC262285 WLY262185:WLY262285 WVU262185:WVU262285 JI327721:JI327821 TE327721:TE327821 ADA327721:ADA327821 AMW327721:AMW327821 AWS327721:AWS327821 BGO327721:BGO327821 BQK327721:BQK327821 CAG327721:CAG327821 CKC327721:CKC327821 CTY327721:CTY327821 DDU327721:DDU327821 DNQ327721:DNQ327821 DXM327721:DXM327821 EHI327721:EHI327821 ERE327721:ERE327821 FBA327721:FBA327821 FKW327721:FKW327821 FUS327721:FUS327821 GEO327721:GEO327821 GOK327721:GOK327821 GYG327721:GYG327821 HIC327721:HIC327821 HRY327721:HRY327821 IBU327721:IBU327821 ILQ327721:ILQ327821 IVM327721:IVM327821 JFI327721:JFI327821 JPE327721:JPE327821 JZA327721:JZA327821 KIW327721:KIW327821 KSS327721:KSS327821 LCO327721:LCO327821 LMK327721:LMK327821 LWG327721:LWG327821 MGC327721:MGC327821 MPY327721:MPY327821 MZU327721:MZU327821 NJQ327721:NJQ327821 NTM327721:NTM327821 ODI327721:ODI327821 ONE327721:ONE327821 OXA327721:OXA327821 PGW327721:PGW327821 PQS327721:PQS327821 QAO327721:QAO327821 QKK327721:QKK327821 QUG327721:QUG327821 REC327721:REC327821 RNY327721:RNY327821 RXU327721:RXU327821 SHQ327721:SHQ327821 SRM327721:SRM327821 TBI327721:TBI327821 TLE327721:TLE327821 TVA327721:TVA327821 UEW327721:UEW327821 UOS327721:UOS327821 UYO327721:UYO327821 VIK327721:VIK327821 VSG327721:VSG327821 WCC327721:WCC327821 WLY327721:WLY327821 WVU327721:WVU327821 JI393257:JI393357 TE393257:TE393357 ADA393257:ADA393357 AMW393257:AMW393357 AWS393257:AWS393357 BGO393257:BGO393357 BQK393257:BQK393357 CAG393257:CAG393357 CKC393257:CKC393357 CTY393257:CTY393357 DDU393257:DDU393357 DNQ393257:DNQ393357 DXM393257:DXM393357 EHI393257:EHI393357 ERE393257:ERE393357 FBA393257:FBA393357 FKW393257:FKW393357 FUS393257:FUS393357 GEO393257:GEO393357 GOK393257:GOK393357 GYG393257:GYG393357 HIC393257:HIC393357 HRY393257:HRY393357 IBU393257:IBU393357 ILQ393257:ILQ393357 IVM393257:IVM393357 JFI393257:JFI393357 JPE393257:JPE393357 JZA393257:JZA393357 KIW393257:KIW393357 KSS393257:KSS393357 LCO393257:LCO393357 LMK393257:LMK393357 LWG393257:LWG393357 MGC393257:MGC393357 MPY393257:MPY393357 MZU393257:MZU393357 NJQ393257:NJQ393357 NTM393257:NTM393357 ODI393257:ODI393357 ONE393257:ONE393357 OXA393257:OXA393357 PGW393257:PGW393357 PQS393257:PQS393357 QAO393257:QAO393357 QKK393257:QKK393357 QUG393257:QUG393357 REC393257:REC393357 RNY393257:RNY393357 RXU393257:RXU393357 SHQ393257:SHQ393357 SRM393257:SRM393357 TBI393257:TBI393357 TLE393257:TLE393357 TVA393257:TVA393357 UEW393257:UEW393357 UOS393257:UOS393357 UYO393257:UYO393357 VIK393257:VIK393357 VSG393257:VSG393357 WCC393257:WCC393357 WLY393257:WLY393357 WVU393257:WVU393357 JI458793:JI458893 TE458793:TE458893 ADA458793:ADA458893 AMW458793:AMW458893 AWS458793:AWS458893 BGO458793:BGO458893 BQK458793:BQK458893 CAG458793:CAG458893 CKC458793:CKC458893 CTY458793:CTY458893 DDU458793:DDU458893 DNQ458793:DNQ458893 DXM458793:DXM458893 EHI458793:EHI458893 ERE458793:ERE458893 FBA458793:FBA458893 FKW458793:FKW458893 FUS458793:FUS458893 GEO458793:GEO458893 GOK458793:GOK458893 GYG458793:GYG458893 HIC458793:HIC458893 HRY458793:HRY458893 IBU458793:IBU458893 ILQ458793:ILQ458893 IVM458793:IVM458893 JFI458793:JFI458893 JPE458793:JPE458893 JZA458793:JZA458893 KIW458793:KIW458893 KSS458793:KSS458893 LCO458793:LCO458893 LMK458793:LMK458893 LWG458793:LWG458893 MGC458793:MGC458893 MPY458793:MPY458893 MZU458793:MZU458893 NJQ458793:NJQ458893 NTM458793:NTM458893 ODI458793:ODI458893 ONE458793:ONE458893 OXA458793:OXA458893 PGW458793:PGW458893 PQS458793:PQS458893 QAO458793:QAO458893 QKK458793:QKK458893 QUG458793:QUG458893 REC458793:REC458893 RNY458793:RNY458893 RXU458793:RXU458893 SHQ458793:SHQ458893 SRM458793:SRM458893 TBI458793:TBI458893 TLE458793:TLE458893 TVA458793:TVA458893 UEW458793:UEW458893 UOS458793:UOS458893 UYO458793:UYO458893 VIK458793:VIK458893 VSG458793:VSG458893 WCC458793:WCC458893 WLY458793:WLY458893 WVU458793:WVU458893 JI524329:JI524429 TE524329:TE524429 ADA524329:ADA524429 AMW524329:AMW524429 AWS524329:AWS524429 BGO524329:BGO524429 BQK524329:BQK524429 CAG524329:CAG524429 CKC524329:CKC524429 CTY524329:CTY524429 DDU524329:DDU524429 DNQ524329:DNQ524429 DXM524329:DXM524429 EHI524329:EHI524429 ERE524329:ERE524429 FBA524329:FBA524429 FKW524329:FKW524429 FUS524329:FUS524429 GEO524329:GEO524429 GOK524329:GOK524429 GYG524329:GYG524429 HIC524329:HIC524429 HRY524329:HRY524429 IBU524329:IBU524429 ILQ524329:ILQ524429 IVM524329:IVM524429 JFI524329:JFI524429 JPE524329:JPE524429 JZA524329:JZA524429 KIW524329:KIW524429 KSS524329:KSS524429 LCO524329:LCO524429 LMK524329:LMK524429 LWG524329:LWG524429 MGC524329:MGC524429 MPY524329:MPY524429 MZU524329:MZU524429 NJQ524329:NJQ524429 NTM524329:NTM524429 ODI524329:ODI524429 ONE524329:ONE524429 OXA524329:OXA524429 PGW524329:PGW524429 PQS524329:PQS524429 QAO524329:QAO524429 QKK524329:QKK524429 QUG524329:QUG524429 REC524329:REC524429 RNY524329:RNY524429 RXU524329:RXU524429 SHQ524329:SHQ524429 SRM524329:SRM524429 TBI524329:TBI524429 TLE524329:TLE524429 TVA524329:TVA524429 UEW524329:UEW524429 UOS524329:UOS524429 UYO524329:UYO524429 VIK524329:VIK524429 VSG524329:VSG524429 WCC524329:WCC524429 WLY524329:WLY524429 WVU524329:WVU524429 JI589865:JI589965 TE589865:TE589965 ADA589865:ADA589965 AMW589865:AMW589965 AWS589865:AWS589965 BGO589865:BGO589965 BQK589865:BQK589965 CAG589865:CAG589965 CKC589865:CKC589965 CTY589865:CTY589965 DDU589865:DDU589965 DNQ589865:DNQ589965 DXM589865:DXM589965 EHI589865:EHI589965 ERE589865:ERE589965 FBA589865:FBA589965 FKW589865:FKW589965 FUS589865:FUS589965 GEO589865:GEO589965 GOK589865:GOK589965 GYG589865:GYG589965 HIC589865:HIC589965 HRY589865:HRY589965 IBU589865:IBU589965 ILQ589865:ILQ589965 IVM589865:IVM589965 JFI589865:JFI589965 JPE589865:JPE589965 JZA589865:JZA589965 KIW589865:KIW589965 KSS589865:KSS589965 LCO589865:LCO589965 LMK589865:LMK589965 LWG589865:LWG589965 MGC589865:MGC589965 MPY589865:MPY589965 MZU589865:MZU589965 NJQ589865:NJQ589965 NTM589865:NTM589965 ODI589865:ODI589965 ONE589865:ONE589965 OXA589865:OXA589965 PGW589865:PGW589965 PQS589865:PQS589965 QAO589865:QAO589965 QKK589865:QKK589965 QUG589865:QUG589965 REC589865:REC589965 RNY589865:RNY589965 RXU589865:RXU589965 SHQ589865:SHQ589965 SRM589865:SRM589965 TBI589865:TBI589965 TLE589865:TLE589965 TVA589865:TVA589965 UEW589865:UEW589965 UOS589865:UOS589965 UYO589865:UYO589965 VIK589865:VIK589965 VSG589865:VSG589965 WCC589865:WCC589965 WLY589865:WLY589965 WVU589865:WVU589965 JI655401:JI655501 TE655401:TE655501 ADA655401:ADA655501 AMW655401:AMW655501 AWS655401:AWS655501 BGO655401:BGO655501 BQK655401:BQK655501 CAG655401:CAG655501 CKC655401:CKC655501 CTY655401:CTY655501 DDU655401:DDU655501 DNQ655401:DNQ655501 DXM655401:DXM655501 EHI655401:EHI655501 ERE655401:ERE655501 FBA655401:FBA655501 FKW655401:FKW655501 FUS655401:FUS655501 GEO655401:GEO655501 GOK655401:GOK655501 GYG655401:GYG655501 HIC655401:HIC655501 HRY655401:HRY655501 IBU655401:IBU655501 ILQ655401:ILQ655501 IVM655401:IVM655501 JFI655401:JFI655501 JPE655401:JPE655501 JZA655401:JZA655501 KIW655401:KIW655501 KSS655401:KSS655501 LCO655401:LCO655501 LMK655401:LMK655501 LWG655401:LWG655501 MGC655401:MGC655501 MPY655401:MPY655501 MZU655401:MZU655501 NJQ655401:NJQ655501 NTM655401:NTM655501 ODI655401:ODI655501 ONE655401:ONE655501 OXA655401:OXA655501 PGW655401:PGW655501 PQS655401:PQS655501 QAO655401:QAO655501 QKK655401:QKK655501 QUG655401:QUG655501 REC655401:REC655501 RNY655401:RNY655501 RXU655401:RXU655501 SHQ655401:SHQ655501 SRM655401:SRM655501 TBI655401:TBI655501 TLE655401:TLE655501 TVA655401:TVA655501 UEW655401:UEW655501 UOS655401:UOS655501 UYO655401:UYO655501 VIK655401:VIK655501 VSG655401:VSG655501 WCC655401:WCC655501 WLY655401:WLY655501 WVU655401:WVU655501 JI720937:JI721037 TE720937:TE721037 ADA720937:ADA721037 AMW720937:AMW721037 AWS720937:AWS721037 BGO720937:BGO721037 BQK720937:BQK721037 CAG720937:CAG721037 CKC720937:CKC721037 CTY720937:CTY721037 DDU720937:DDU721037 DNQ720937:DNQ721037 DXM720937:DXM721037 EHI720937:EHI721037 ERE720937:ERE721037 FBA720937:FBA721037 FKW720937:FKW721037 FUS720937:FUS721037 GEO720937:GEO721037 GOK720937:GOK721037 GYG720937:GYG721037 HIC720937:HIC721037 HRY720937:HRY721037 IBU720937:IBU721037 ILQ720937:ILQ721037 IVM720937:IVM721037 JFI720937:JFI721037 JPE720937:JPE721037 JZA720937:JZA721037 KIW720937:KIW721037 KSS720937:KSS721037 LCO720937:LCO721037 LMK720937:LMK721037 LWG720937:LWG721037 MGC720937:MGC721037 MPY720937:MPY721037 MZU720937:MZU721037 NJQ720937:NJQ721037 NTM720937:NTM721037 ODI720937:ODI721037 ONE720937:ONE721037 OXA720937:OXA721037 PGW720937:PGW721037 PQS720937:PQS721037 QAO720937:QAO721037 QKK720937:QKK721037 QUG720937:QUG721037 REC720937:REC721037 RNY720937:RNY721037 RXU720937:RXU721037 SHQ720937:SHQ721037 SRM720937:SRM721037 TBI720937:TBI721037 TLE720937:TLE721037 TVA720937:TVA721037 UEW720937:UEW721037 UOS720937:UOS721037 UYO720937:UYO721037 VIK720937:VIK721037 VSG720937:VSG721037 WCC720937:WCC721037 WLY720937:WLY721037 WVU720937:WVU721037 JI786473:JI786573 TE786473:TE786573 ADA786473:ADA786573 AMW786473:AMW786573 AWS786473:AWS786573 BGO786473:BGO786573 BQK786473:BQK786573 CAG786473:CAG786573 CKC786473:CKC786573 CTY786473:CTY786573 DDU786473:DDU786573 DNQ786473:DNQ786573 DXM786473:DXM786573 EHI786473:EHI786573 ERE786473:ERE786573 FBA786473:FBA786573 FKW786473:FKW786573 FUS786473:FUS786573 GEO786473:GEO786573 GOK786473:GOK786573 GYG786473:GYG786573 HIC786473:HIC786573 HRY786473:HRY786573 IBU786473:IBU786573 ILQ786473:ILQ786573 IVM786473:IVM786573 JFI786473:JFI786573 JPE786473:JPE786573 JZA786473:JZA786573 KIW786473:KIW786573 KSS786473:KSS786573 LCO786473:LCO786573 LMK786473:LMK786573 LWG786473:LWG786573 MGC786473:MGC786573 MPY786473:MPY786573 MZU786473:MZU786573 NJQ786473:NJQ786573 NTM786473:NTM786573 ODI786473:ODI786573 ONE786473:ONE786573 OXA786473:OXA786573 PGW786473:PGW786573 PQS786473:PQS786573 QAO786473:QAO786573 QKK786473:QKK786573 QUG786473:QUG786573 REC786473:REC786573 RNY786473:RNY786573 RXU786473:RXU786573 SHQ786473:SHQ786573 SRM786473:SRM786573 TBI786473:TBI786573 TLE786473:TLE786573 TVA786473:TVA786573 UEW786473:UEW786573 UOS786473:UOS786573 UYO786473:UYO786573 VIK786473:VIK786573 VSG786473:VSG786573 WCC786473:WCC786573 WLY786473:WLY786573 WVU786473:WVU786573 JI852009:JI852109 TE852009:TE852109 ADA852009:ADA852109 AMW852009:AMW852109 AWS852009:AWS852109 BGO852009:BGO852109 BQK852009:BQK852109 CAG852009:CAG852109 CKC852009:CKC852109 CTY852009:CTY852109 DDU852009:DDU852109 DNQ852009:DNQ852109 DXM852009:DXM852109 EHI852009:EHI852109 ERE852009:ERE852109 FBA852009:FBA852109 FKW852009:FKW852109 FUS852009:FUS852109 GEO852009:GEO852109 GOK852009:GOK852109 GYG852009:GYG852109 HIC852009:HIC852109 HRY852009:HRY852109 IBU852009:IBU852109 ILQ852009:ILQ852109 IVM852009:IVM852109 JFI852009:JFI852109 JPE852009:JPE852109 JZA852009:JZA852109 KIW852009:KIW852109 KSS852009:KSS852109 LCO852009:LCO852109 LMK852009:LMK852109 LWG852009:LWG852109 MGC852009:MGC852109 MPY852009:MPY852109 MZU852009:MZU852109 NJQ852009:NJQ852109 NTM852009:NTM852109 ODI852009:ODI852109 ONE852009:ONE852109 OXA852009:OXA852109 PGW852009:PGW852109 PQS852009:PQS852109 QAO852009:QAO852109 QKK852009:QKK852109 QUG852009:QUG852109 REC852009:REC852109 RNY852009:RNY852109 RXU852009:RXU852109 SHQ852009:SHQ852109 SRM852009:SRM852109 TBI852009:TBI852109 TLE852009:TLE852109 TVA852009:TVA852109 UEW852009:UEW852109 UOS852009:UOS852109 UYO852009:UYO852109 VIK852009:VIK852109 VSG852009:VSG852109 WCC852009:WCC852109 WLY852009:WLY852109 WVU852009:WVU852109 JI917545:JI917645 TE917545:TE917645 ADA917545:ADA917645 AMW917545:AMW917645 AWS917545:AWS917645 BGO917545:BGO917645 BQK917545:BQK917645 CAG917545:CAG917645 CKC917545:CKC917645 CTY917545:CTY917645 DDU917545:DDU917645 DNQ917545:DNQ917645 DXM917545:DXM917645 EHI917545:EHI917645 ERE917545:ERE917645 FBA917545:FBA917645 FKW917545:FKW917645 FUS917545:FUS917645 GEO917545:GEO917645 GOK917545:GOK917645 GYG917545:GYG917645 HIC917545:HIC917645 HRY917545:HRY917645 IBU917545:IBU917645 ILQ917545:ILQ917645 IVM917545:IVM917645 JFI917545:JFI917645 JPE917545:JPE917645 JZA917545:JZA917645 KIW917545:KIW917645 KSS917545:KSS917645 LCO917545:LCO917645 LMK917545:LMK917645 LWG917545:LWG917645 MGC917545:MGC917645 MPY917545:MPY917645 MZU917545:MZU917645 NJQ917545:NJQ917645 NTM917545:NTM917645 ODI917545:ODI917645 ONE917545:ONE917645 OXA917545:OXA917645 PGW917545:PGW917645 PQS917545:PQS917645 QAO917545:QAO917645 QKK917545:QKK917645 QUG917545:QUG917645 REC917545:REC917645 RNY917545:RNY917645 RXU917545:RXU917645 SHQ917545:SHQ917645 SRM917545:SRM917645 TBI917545:TBI917645 TLE917545:TLE917645 TVA917545:TVA917645 UEW917545:UEW917645 UOS917545:UOS917645 UYO917545:UYO917645 VIK917545:VIK917645 VSG917545:VSG917645 WCC917545:WCC917645 WLY917545:WLY917645 WVU917545:WVU917645 JI983081:JI983181 TE983081:TE983181 ADA983081:ADA983181 AMW983081:AMW983181 AWS983081:AWS983181 BGO983081:BGO983181 BQK983081:BQK983181 CAG983081:CAG983181 CKC983081:CKC983181 CTY983081:CTY983181 DDU983081:DDU983181 DNQ983081:DNQ983181 DXM983081:DXM983181 EHI983081:EHI983181 ERE983081:ERE983181 FBA983081:FBA983181 FKW983081:FKW983181 FUS983081:FUS983181 GEO983081:GEO983181 GOK983081:GOK983181 GYG983081:GYG983181 HIC983081:HIC983181 HRY983081:HRY983181 IBU983081:IBU983181 ILQ983081:ILQ983181 IVM983081:IVM983181 JFI983081:JFI983181 JPE983081:JPE983181 JZA983081:JZA983181 KIW983081:KIW983181 KSS983081:KSS983181 LCO983081:LCO983181 LMK983081:LMK983181 LWG983081:LWG983181 MGC983081:MGC983181 MPY983081:MPY983181 MZU983081:MZU983181 NJQ983081:NJQ983181 NTM983081:NTM983181 ODI983081:ODI983181 ONE983081:ONE983181 OXA983081:OXA983181 PGW983081:PGW983181 PQS983081:PQS983181 QAO983081:QAO983181 QKK983081:QKK983181 QUG983081:QUG983181 REC983081:REC983181 RNY983081:RNY983181 RXU983081:RXU983181 SHQ983081:SHQ983181 SRM983081:SRM983181 TBI983081:TBI983181 TLE983081:TLE983181 TVA983081:TVA983181 UEW983081:UEW983181 UOS983081:UOS983181 UYO983081:UYO983181 VIK983081:VIK983181 VSG983081:VSG983181 WCC983081:WCC983181 WLY983081:WLY983181 WVU983081:WVU983181 JJ265:JJ266 TF265:TF266 ADB265:ADB266 AMX265:AMX266 AWT265:AWT266 BGP265:BGP266 BQL265:BQL266 CAH265:CAH266 CKD265:CKD266 CTZ265:CTZ266 DDV265:DDV266 DNR265:DNR266 DXN265:DXN266 EHJ265:EHJ266 ERF265:ERF266 FBB265:FBB266 FKX265:FKX266 FUT265:FUT266 GEP265:GEP266 GOL265:GOL266 GYH265:GYH266 HID265:HID266 HRZ265:HRZ266 IBV265:IBV266 ILR265:ILR266 IVN265:IVN266 JFJ265:JFJ266 JPF265:JPF266 JZB265:JZB266 KIX265:KIX266 KST265:KST266 LCP265:LCP266 LML265:LML266 LWH265:LWH266 MGD265:MGD266 MPZ265:MPZ266 MZV265:MZV266 NJR265:NJR266 NTN265:NTN266 ODJ265:ODJ266 ONF265:ONF266 OXB265:OXB266 PGX265:PGX266 PQT265:PQT266 QAP265:QAP266 QKL265:QKL266 QUH265:QUH266 RED265:RED266 RNZ265:RNZ266 RXV265:RXV266 SHR265:SHR266 SRN265:SRN266 TBJ265:TBJ266 TLF265:TLF266 TVB265:TVB266 UEX265:UEX266 UOT265:UOT266 UYP265:UYP266 VIL265:VIL266 VSH265:VSH266 WCD265:WCD266 WLZ265:WLZ266 WVV265:WVV266 JI65921 TE65921 ADA65921 AMW65921 AWS65921 BGO65921 BQK65921 CAG65921 CKC65921 CTY65921 DDU65921 DNQ65921 DXM65921 EHI65921 ERE65921 FBA65921 FKW65921 FUS65921 GEO65921 GOK65921 GYG65921 HIC65921 HRY65921 IBU65921 ILQ65921 IVM65921 JFI65921 JPE65921 JZA65921 KIW65921 KSS65921 LCO65921 LMK65921 LWG65921 MGC65921 MPY65921 MZU65921 NJQ65921 NTM65921 ODI65921 ONE65921 OXA65921 PGW65921 PQS65921 QAO65921 QKK65921 QUG65921 REC65921 RNY65921 RXU65921 SHQ65921 SRM65921 TBI65921 TLE65921 TVA65921 UEW65921 UOS65921 UYO65921 VIK65921 VSG65921 WCC65921 WLY65921 WVU65921 JI131457 TE131457 ADA131457 AMW131457 AWS131457 BGO131457 BQK131457 CAG131457 CKC131457 CTY131457 DDU131457 DNQ131457 DXM131457 EHI131457 ERE131457 FBA131457 FKW131457 FUS131457 GEO131457 GOK131457 GYG131457 HIC131457 HRY131457 IBU131457 ILQ131457 IVM131457 JFI131457 JPE131457 JZA131457 KIW131457 KSS131457 LCO131457 LMK131457 LWG131457 MGC131457 MPY131457 MZU131457 NJQ131457 NTM131457 ODI131457 ONE131457 OXA131457 PGW131457 PQS131457 QAO131457 QKK131457 QUG131457 REC131457 RNY131457 RXU131457 SHQ131457 SRM131457 TBI131457 TLE131457 TVA131457 UEW131457 UOS131457 UYO131457 VIK131457 VSG131457 WCC131457 WLY131457 WVU131457 JI196993 TE196993 ADA196993 AMW196993 AWS196993 BGO196993 BQK196993 CAG196993 CKC196993 CTY196993 DDU196993 DNQ196993 DXM196993 EHI196993 ERE196993 FBA196993 FKW196993 FUS196993 GEO196993 GOK196993 GYG196993 HIC196993 HRY196993 IBU196993 ILQ196993 IVM196993 JFI196993 JPE196993 JZA196993 KIW196993 KSS196993 LCO196993 LMK196993 LWG196993 MGC196993 MPY196993 MZU196993 NJQ196993 NTM196993 ODI196993 ONE196993 OXA196993 PGW196993 PQS196993 QAO196993 QKK196993 QUG196993 REC196993 RNY196993 RXU196993 SHQ196993 SRM196993 TBI196993 TLE196993 TVA196993 UEW196993 UOS196993 UYO196993 VIK196993 VSG196993 WCC196993 WLY196993 WVU196993 JI262529 TE262529 ADA262529 AMW262529 AWS262529 BGO262529 BQK262529 CAG262529 CKC262529 CTY262529 DDU262529 DNQ262529 DXM262529 EHI262529 ERE262529 FBA262529 FKW262529 FUS262529 GEO262529 GOK262529 GYG262529 HIC262529 HRY262529 IBU262529 ILQ262529 IVM262529 JFI262529 JPE262529 JZA262529 KIW262529 KSS262529 LCO262529 LMK262529 LWG262529 MGC262529 MPY262529 MZU262529 NJQ262529 NTM262529 ODI262529 ONE262529 OXA262529 PGW262529 PQS262529 QAO262529 QKK262529 QUG262529 REC262529 RNY262529 RXU262529 SHQ262529 SRM262529 TBI262529 TLE262529 TVA262529 UEW262529 UOS262529 UYO262529 VIK262529 VSG262529 WCC262529 WLY262529 WVU262529 JI328065 TE328065 ADA328065 AMW328065 AWS328065 BGO328065 BQK328065 CAG328065 CKC328065 CTY328065 DDU328065 DNQ328065 DXM328065 EHI328065 ERE328065 FBA328065 FKW328065 FUS328065 GEO328065 GOK328065 GYG328065 HIC328065 HRY328065 IBU328065 ILQ328065 IVM328065 JFI328065 JPE328065 JZA328065 KIW328065 KSS328065 LCO328065 LMK328065 LWG328065 MGC328065 MPY328065 MZU328065 NJQ328065 NTM328065 ODI328065 ONE328065 OXA328065 PGW328065 PQS328065 QAO328065 QKK328065 QUG328065 REC328065 RNY328065 RXU328065 SHQ328065 SRM328065 TBI328065 TLE328065 TVA328065 UEW328065 UOS328065 UYO328065 VIK328065 VSG328065 WCC328065 WLY328065 WVU328065 JI393601 TE393601 ADA393601 AMW393601 AWS393601 BGO393601 BQK393601 CAG393601 CKC393601 CTY393601 DDU393601 DNQ393601 DXM393601 EHI393601 ERE393601 FBA393601 FKW393601 FUS393601 GEO393601 GOK393601 GYG393601 HIC393601 HRY393601 IBU393601 ILQ393601 IVM393601 JFI393601 JPE393601 JZA393601 KIW393601 KSS393601 LCO393601 LMK393601 LWG393601 MGC393601 MPY393601 MZU393601 NJQ393601 NTM393601 ODI393601 ONE393601 OXA393601 PGW393601 PQS393601 QAO393601 QKK393601 QUG393601 REC393601 RNY393601 RXU393601 SHQ393601 SRM393601 TBI393601 TLE393601 TVA393601 UEW393601 UOS393601 UYO393601 VIK393601 VSG393601 WCC393601 WLY393601 WVU393601 JI459137 TE459137 ADA459137 AMW459137 AWS459137 BGO459137 BQK459137 CAG459137 CKC459137 CTY459137 DDU459137 DNQ459137 DXM459137 EHI459137 ERE459137 FBA459137 FKW459137 FUS459137 GEO459137 GOK459137 GYG459137 HIC459137 HRY459137 IBU459137 ILQ459137 IVM459137 JFI459137 JPE459137 JZA459137 KIW459137 KSS459137 LCO459137 LMK459137 LWG459137 MGC459137 MPY459137 MZU459137 NJQ459137 NTM459137 ODI459137 ONE459137 OXA459137 PGW459137 PQS459137 QAO459137 QKK459137 QUG459137 REC459137 RNY459137 RXU459137 SHQ459137 SRM459137 TBI459137 TLE459137 TVA459137 UEW459137 UOS459137 UYO459137 VIK459137 VSG459137 WCC459137 WLY459137 WVU459137 JI524673 TE524673 ADA524673 AMW524673 AWS524673 BGO524673 BQK524673 CAG524673 CKC524673 CTY524673 DDU524673 DNQ524673 DXM524673 EHI524673 ERE524673 FBA524673 FKW524673 FUS524673 GEO524673 GOK524673 GYG524673 HIC524673 HRY524673 IBU524673 ILQ524673 IVM524673 JFI524673 JPE524673 JZA524673 KIW524673 KSS524673 LCO524673 LMK524673 LWG524673 MGC524673 MPY524673 MZU524673 NJQ524673 NTM524673 ODI524673 ONE524673 OXA524673 PGW524673 PQS524673 QAO524673 QKK524673 QUG524673 REC524673 RNY524673 RXU524673 SHQ524673 SRM524673 TBI524673 TLE524673 TVA524673 UEW524673 UOS524673 UYO524673 VIK524673 VSG524673 WCC524673 WLY524673 WVU524673 JI590209 TE590209 ADA590209 AMW590209 AWS590209 BGO590209 BQK590209 CAG590209 CKC590209 CTY590209 DDU590209 DNQ590209 DXM590209 EHI590209 ERE590209 FBA590209 FKW590209 FUS590209 GEO590209 GOK590209 GYG590209 HIC590209 HRY590209 IBU590209 ILQ590209 IVM590209 JFI590209 JPE590209 JZA590209 KIW590209 KSS590209 LCO590209 LMK590209 LWG590209 MGC590209 MPY590209 MZU590209 NJQ590209 NTM590209 ODI590209 ONE590209 OXA590209 PGW590209 PQS590209 QAO590209 QKK590209 QUG590209 REC590209 RNY590209 RXU590209 SHQ590209 SRM590209 TBI590209 TLE590209 TVA590209 UEW590209 UOS590209 UYO590209 VIK590209 VSG590209 WCC590209 WLY590209 WVU590209 JI655745 TE655745 ADA655745 AMW655745 AWS655745 BGO655745 BQK655745 CAG655745 CKC655745 CTY655745 DDU655745 DNQ655745 DXM655745 EHI655745 ERE655745 FBA655745 FKW655745 FUS655745 GEO655745 GOK655745 GYG655745 HIC655745 HRY655745 IBU655745 ILQ655745 IVM655745 JFI655745 JPE655745 JZA655745 KIW655745 KSS655745 LCO655745 LMK655745 LWG655745 MGC655745 MPY655745 MZU655745 NJQ655745 NTM655745 ODI655745 ONE655745 OXA655745 PGW655745 PQS655745 QAO655745 QKK655745 QUG655745 REC655745 RNY655745 RXU655745 SHQ655745 SRM655745 TBI655745 TLE655745 TVA655745 UEW655745 UOS655745 UYO655745 VIK655745 VSG655745 WCC655745 WLY655745 WVU655745 JI721281 TE721281 ADA721281 AMW721281 AWS721281 BGO721281 BQK721281 CAG721281 CKC721281 CTY721281 DDU721281 DNQ721281 DXM721281 EHI721281 ERE721281 FBA721281 FKW721281 FUS721281 GEO721281 GOK721281 GYG721281 HIC721281 HRY721281 IBU721281 ILQ721281 IVM721281 JFI721281 JPE721281 JZA721281 KIW721281 KSS721281 LCO721281 LMK721281 LWG721281 MGC721281 MPY721281 MZU721281 NJQ721281 NTM721281 ODI721281 ONE721281 OXA721281 PGW721281 PQS721281 QAO721281 QKK721281 QUG721281 REC721281 RNY721281 RXU721281 SHQ721281 SRM721281 TBI721281 TLE721281 TVA721281 UEW721281 UOS721281 UYO721281 VIK721281 VSG721281 WCC721281 WLY721281 WVU721281 JI786817 TE786817 ADA786817 AMW786817 AWS786817 BGO786817 BQK786817 CAG786817 CKC786817 CTY786817 DDU786817 DNQ786817 DXM786817 EHI786817 ERE786817 FBA786817 FKW786817 FUS786817 GEO786817 GOK786817 GYG786817 HIC786817 HRY786817 IBU786817 ILQ786817 IVM786817 JFI786817 JPE786817 JZA786817 KIW786817 KSS786817 LCO786817 LMK786817 LWG786817 MGC786817 MPY786817 MZU786817 NJQ786817 NTM786817 ODI786817 ONE786817 OXA786817 PGW786817 PQS786817 QAO786817 QKK786817 QUG786817 REC786817 RNY786817 RXU786817 SHQ786817 SRM786817 TBI786817 TLE786817 TVA786817 UEW786817 UOS786817 UYO786817 VIK786817 VSG786817 WCC786817 WLY786817 WVU786817 JI852353 TE852353 ADA852353 AMW852353 AWS852353 BGO852353 BQK852353 CAG852353 CKC852353 CTY852353 DDU852353 DNQ852353 DXM852353 EHI852353 ERE852353 FBA852353 FKW852353 FUS852353 GEO852353 GOK852353 GYG852353 HIC852353 HRY852353 IBU852353 ILQ852353 IVM852353 JFI852353 JPE852353 JZA852353 KIW852353 KSS852353 LCO852353 LMK852353 LWG852353 MGC852353 MPY852353 MZU852353 NJQ852353 NTM852353 ODI852353 ONE852353 OXA852353 PGW852353 PQS852353 QAO852353 QKK852353 QUG852353 REC852353 RNY852353 RXU852353 SHQ852353 SRM852353 TBI852353 TLE852353 TVA852353 UEW852353 UOS852353 UYO852353 VIK852353 VSG852353 WCC852353 WLY852353 WVU852353 JI917889 TE917889 ADA917889 AMW917889 AWS917889 BGO917889 BQK917889 CAG917889 CKC917889 CTY917889 DDU917889 DNQ917889 DXM917889 EHI917889 ERE917889 FBA917889 FKW917889 FUS917889 GEO917889 GOK917889 GYG917889 HIC917889 HRY917889 IBU917889 ILQ917889 IVM917889 JFI917889 JPE917889 JZA917889 KIW917889 KSS917889 LCO917889 LMK917889 LWG917889 MGC917889 MPY917889 MZU917889 NJQ917889 NTM917889 ODI917889 ONE917889 OXA917889 PGW917889 PQS917889 QAO917889 QKK917889 QUG917889 REC917889 RNY917889 RXU917889 SHQ917889 SRM917889 TBI917889 TLE917889 TVA917889 UEW917889 UOS917889 UYO917889 VIK917889 VSG917889 WCC917889 WLY917889 WVU917889 JI983425 TE983425 ADA983425 AMW983425 AWS983425 BGO983425 BQK983425 CAG983425 CKC983425 CTY983425 DDU983425 DNQ983425 DXM983425 EHI983425 ERE983425 FBA983425 FKW983425 FUS983425 GEO983425 GOK983425 GYG983425 HIC983425 HRY983425 IBU983425 ILQ983425 IVM983425 JFI983425 JPE983425 JZA983425 KIW983425 KSS983425 LCO983425 LMK983425 LWG983425 MGC983425 MPY983425 MZU983425 NJQ983425 NTM983425 ODI983425 ONE983425 OXA983425 PGW983425 PQS983425 QAO983425 QKK983425 QUG983425 REC983425 RNY983425 RXU983425 SHQ983425 SRM983425 TBI983425 TLE983425 TVA983425 UEW983425 UOS983425 UYO983425 VIK983425 VSG983425 WCC983425 WLY983425 WVU983425 JI65964 TE65964 ADA65964 AMW65964 AWS65964 BGO65964 BQK65964 CAG65964 CKC65964 CTY65964 DDU65964 DNQ65964 DXM65964 EHI65964 ERE65964 FBA65964 FKW65964 FUS65964 GEO65964 GOK65964 GYG65964 HIC65964 HRY65964 IBU65964 ILQ65964 IVM65964 JFI65964 JPE65964 JZA65964 KIW65964 KSS65964 LCO65964 LMK65964 LWG65964 MGC65964 MPY65964 MZU65964 NJQ65964 NTM65964 ODI65964 ONE65964 OXA65964 PGW65964 PQS65964 QAO65964 QKK65964 QUG65964 REC65964 RNY65964 RXU65964 SHQ65964 SRM65964 TBI65964 TLE65964 TVA65964 UEW65964 UOS65964 UYO65964 VIK65964 VSG65964 WCC65964 WLY65964 WVU65964 JI131500 TE131500 ADA131500 AMW131500 AWS131500 BGO131500 BQK131500 CAG131500 CKC131500 CTY131500 DDU131500 DNQ131500 DXM131500 EHI131500 ERE131500 FBA131500 FKW131500 FUS131500 GEO131500 GOK131500 GYG131500 HIC131500 HRY131500 IBU131500 ILQ131500 IVM131500 JFI131500 JPE131500 JZA131500 KIW131500 KSS131500 LCO131500 LMK131500 LWG131500 MGC131500 MPY131500 MZU131500 NJQ131500 NTM131500 ODI131500 ONE131500 OXA131500 PGW131500 PQS131500 QAO131500 QKK131500 QUG131500 REC131500 RNY131500 RXU131500 SHQ131500 SRM131500 TBI131500 TLE131500 TVA131500 UEW131500 UOS131500 UYO131500 VIK131500 VSG131500 WCC131500 WLY131500 WVU131500 JI197036 TE197036 ADA197036 AMW197036 AWS197036 BGO197036 BQK197036 CAG197036 CKC197036 CTY197036 DDU197036 DNQ197036 DXM197036 EHI197036 ERE197036 FBA197036 FKW197036 FUS197036 GEO197036 GOK197036 GYG197036 HIC197036 HRY197036 IBU197036 ILQ197036 IVM197036 JFI197036 JPE197036 JZA197036 KIW197036 KSS197036 LCO197036 LMK197036 LWG197036 MGC197036 MPY197036 MZU197036 NJQ197036 NTM197036 ODI197036 ONE197036 OXA197036 PGW197036 PQS197036 QAO197036 QKK197036 QUG197036 REC197036 RNY197036 RXU197036 SHQ197036 SRM197036 TBI197036 TLE197036 TVA197036 UEW197036 UOS197036 UYO197036 VIK197036 VSG197036 WCC197036 WLY197036 WVU197036 JI262572 TE262572 ADA262572 AMW262572 AWS262572 BGO262572 BQK262572 CAG262572 CKC262572 CTY262572 DDU262572 DNQ262572 DXM262572 EHI262572 ERE262572 FBA262572 FKW262572 FUS262572 GEO262572 GOK262572 GYG262572 HIC262572 HRY262572 IBU262572 ILQ262572 IVM262572 JFI262572 JPE262572 JZA262572 KIW262572 KSS262572 LCO262572 LMK262572 LWG262572 MGC262572 MPY262572 MZU262572 NJQ262572 NTM262572 ODI262572 ONE262572 OXA262572 PGW262572 PQS262572 QAO262572 QKK262572 QUG262572 REC262572 RNY262572 RXU262572 SHQ262572 SRM262572 TBI262572 TLE262572 TVA262572 UEW262572 UOS262572 UYO262572 VIK262572 VSG262572 WCC262572 WLY262572 WVU262572 JI328108 TE328108 ADA328108 AMW328108 AWS328108 BGO328108 BQK328108 CAG328108 CKC328108 CTY328108 DDU328108 DNQ328108 DXM328108 EHI328108 ERE328108 FBA328108 FKW328108 FUS328108 GEO328108 GOK328108 GYG328108 HIC328108 HRY328108 IBU328108 ILQ328108 IVM328108 JFI328108 JPE328108 JZA328108 KIW328108 KSS328108 LCO328108 LMK328108 LWG328108 MGC328108 MPY328108 MZU328108 NJQ328108 NTM328108 ODI328108 ONE328108 OXA328108 PGW328108 PQS328108 QAO328108 QKK328108 QUG328108 REC328108 RNY328108 RXU328108 SHQ328108 SRM328108 TBI328108 TLE328108 TVA328108 UEW328108 UOS328108 UYO328108 VIK328108 VSG328108 WCC328108 WLY328108 WVU328108 JI393644 TE393644 ADA393644 AMW393644 AWS393644 BGO393644 BQK393644 CAG393644 CKC393644 CTY393644 DDU393644 DNQ393644 DXM393644 EHI393644 ERE393644 FBA393644 FKW393644 FUS393644 GEO393644 GOK393644 GYG393644 HIC393644 HRY393644 IBU393644 ILQ393644 IVM393644 JFI393644 JPE393644 JZA393644 KIW393644 KSS393644 LCO393644 LMK393644 LWG393644 MGC393644 MPY393644 MZU393644 NJQ393644 NTM393644 ODI393644 ONE393644 OXA393644 PGW393644 PQS393644 QAO393644 QKK393644 QUG393644 REC393644 RNY393644 RXU393644 SHQ393644 SRM393644 TBI393644 TLE393644 TVA393644 UEW393644 UOS393644 UYO393644 VIK393644 VSG393644 WCC393644 WLY393644 WVU393644 JI459180 TE459180 ADA459180 AMW459180 AWS459180 BGO459180 BQK459180 CAG459180 CKC459180 CTY459180 DDU459180 DNQ459180 DXM459180 EHI459180 ERE459180 FBA459180 FKW459180 FUS459180 GEO459180 GOK459180 GYG459180 HIC459180 HRY459180 IBU459180 ILQ459180 IVM459180 JFI459180 JPE459180 JZA459180 KIW459180 KSS459180 LCO459180 LMK459180 LWG459180 MGC459180 MPY459180 MZU459180 NJQ459180 NTM459180 ODI459180 ONE459180 OXA459180 PGW459180 PQS459180 QAO459180 QKK459180 QUG459180 REC459180 RNY459180 RXU459180 SHQ459180 SRM459180 TBI459180 TLE459180 TVA459180 UEW459180 UOS459180 UYO459180 VIK459180 VSG459180 WCC459180 WLY459180 WVU459180 JI524716 TE524716 ADA524716 AMW524716 AWS524716 BGO524716 BQK524716 CAG524716 CKC524716 CTY524716 DDU524716 DNQ524716 DXM524716 EHI524716 ERE524716 FBA524716 FKW524716 FUS524716 GEO524716 GOK524716 GYG524716 HIC524716 HRY524716 IBU524716 ILQ524716 IVM524716 JFI524716 JPE524716 JZA524716 KIW524716 KSS524716 LCO524716 LMK524716 LWG524716 MGC524716 MPY524716 MZU524716 NJQ524716 NTM524716 ODI524716 ONE524716 OXA524716 PGW524716 PQS524716 QAO524716 QKK524716 QUG524716 REC524716 RNY524716 RXU524716 SHQ524716 SRM524716 TBI524716 TLE524716 TVA524716 UEW524716 UOS524716 UYO524716 VIK524716 VSG524716 WCC524716 WLY524716 WVU524716 JI590252 TE590252 ADA590252 AMW590252 AWS590252 BGO590252 BQK590252 CAG590252 CKC590252 CTY590252 DDU590252 DNQ590252 DXM590252 EHI590252 ERE590252 FBA590252 FKW590252 FUS590252 GEO590252 GOK590252 GYG590252 HIC590252 HRY590252 IBU590252 ILQ590252 IVM590252 JFI590252 JPE590252 JZA590252 KIW590252 KSS590252 LCO590252 LMK590252 LWG590252 MGC590252 MPY590252 MZU590252 NJQ590252 NTM590252 ODI590252 ONE590252 OXA590252 PGW590252 PQS590252 QAO590252 QKK590252 QUG590252 REC590252 RNY590252 RXU590252 SHQ590252 SRM590252 TBI590252 TLE590252 TVA590252 UEW590252 UOS590252 UYO590252 VIK590252 VSG590252 WCC590252 WLY590252 WVU590252 JI655788 TE655788 ADA655788 AMW655788 AWS655788 BGO655788 BQK655788 CAG655788 CKC655788 CTY655788 DDU655788 DNQ655788 DXM655788 EHI655788 ERE655788 FBA655788 FKW655788 FUS655788 GEO655788 GOK655788 GYG655788 HIC655788 HRY655788 IBU655788 ILQ655788 IVM655788 JFI655788 JPE655788 JZA655788 KIW655788 KSS655788 LCO655788 LMK655788 LWG655788 MGC655788 MPY655788 MZU655788 NJQ655788 NTM655788 ODI655788 ONE655788 OXA655788 PGW655788 PQS655788 QAO655788 QKK655788 QUG655788 REC655788 RNY655788 RXU655788 SHQ655788 SRM655788 TBI655788 TLE655788 TVA655788 UEW655788 UOS655788 UYO655788 VIK655788 VSG655788 WCC655788 WLY655788 WVU655788 JI721324 TE721324 ADA721324 AMW721324 AWS721324 BGO721324 BQK721324 CAG721324 CKC721324 CTY721324 DDU721324 DNQ721324 DXM721324 EHI721324 ERE721324 FBA721324 FKW721324 FUS721324 GEO721324 GOK721324 GYG721324 HIC721324 HRY721324 IBU721324 ILQ721324 IVM721324 JFI721324 JPE721324 JZA721324 KIW721324 KSS721324 LCO721324 LMK721324 LWG721324 MGC721324 MPY721324 MZU721324 NJQ721324 NTM721324 ODI721324 ONE721324 OXA721324 PGW721324 PQS721324 QAO721324 QKK721324 QUG721324 REC721324 RNY721324 RXU721324 SHQ721324 SRM721324 TBI721324 TLE721324 TVA721324 UEW721324 UOS721324 UYO721324 VIK721324 VSG721324 WCC721324 WLY721324 WVU721324 JI786860 TE786860 ADA786860 AMW786860 AWS786860 BGO786860 BQK786860 CAG786860 CKC786860 CTY786860 DDU786860 DNQ786860 DXM786860 EHI786860 ERE786860 FBA786860 FKW786860 FUS786860 GEO786860 GOK786860 GYG786860 HIC786860 HRY786860 IBU786860 ILQ786860 IVM786860 JFI786860 JPE786860 JZA786860 KIW786860 KSS786860 LCO786860 LMK786860 LWG786860 MGC786860 MPY786860 MZU786860 NJQ786860 NTM786860 ODI786860 ONE786860 OXA786860 PGW786860 PQS786860 QAO786860 QKK786860 QUG786860 REC786860 RNY786860 RXU786860 SHQ786860 SRM786860 TBI786860 TLE786860 TVA786860 UEW786860 UOS786860 UYO786860 VIK786860 VSG786860 WCC786860 WLY786860 WVU786860 JI852396 TE852396 ADA852396 AMW852396 AWS852396 BGO852396 BQK852396 CAG852396 CKC852396 CTY852396 DDU852396 DNQ852396 DXM852396 EHI852396 ERE852396 FBA852396 FKW852396 FUS852396 GEO852396 GOK852396 GYG852396 HIC852396 HRY852396 IBU852396 ILQ852396 IVM852396 JFI852396 JPE852396 JZA852396 KIW852396 KSS852396 LCO852396 LMK852396 LWG852396 MGC852396 MPY852396 MZU852396 NJQ852396 NTM852396 ODI852396 ONE852396 OXA852396 PGW852396 PQS852396 QAO852396 QKK852396 QUG852396 REC852396 RNY852396 RXU852396 SHQ852396 SRM852396 TBI852396 TLE852396 TVA852396 UEW852396 UOS852396 UYO852396 VIK852396 VSG852396 WCC852396 WLY852396 WVU852396 JI917932 TE917932 ADA917932 AMW917932 AWS917932 BGO917932 BQK917932 CAG917932 CKC917932 CTY917932 DDU917932 DNQ917932 DXM917932 EHI917932 ERE917932 FBA917932 FKW917932 FUS917932 GEO917932 GOK917932 GYG917932 HIC917932 HRY917932 IBU917932 ILQ917932 IVM917932 JFI917932 JPE917932 JZA917932 KIW917932 KSS917932 LCO917932 LMK917932 LWG917932 MGC917932 MPY917932 MZU917932 NJQ917932 NTM917932 ODI917932 ONE917932 OXA917932 PGW917932 PQS917932 QAO917932 QKK917932 QUG917932 REC917932 RNY917932 RXU917932 SHQ917932 SRM917932 TBI917932 TLE917932 TVA917932 UEW917932 UOS917932 UYO917932 VIK917932 VSG917932 WCC917932 WLY917932 WVU917932 JI983468 TE983468 ADA983468 AMW983468 AWS983468 BGO983468 BQK983468 CAG983468 CKC983468 CTY983468 DDU983468 DNQ983468 DXM983468 EHI983468 ERE983468 FBA983468 FKW983468 FUS983468 GEO983468 GOK983468 GYG983468 HIC983468 HRY983468 IBU983468 ILQ983468 IVM983468 JFI983468 JPE983468 JZA983468 KIW983468 KSS983468 LCO983468 LMK983468 LWG983468 MGC983468 MPY983468 MZU983468 NJQ983468 NTM983468 ODI983468 ONE983468 OXA983468 PGW983468 PQS983468 QAO983468 QKK983468 QUG983468 REC983468 RNY983468 RXU983468 SHQ983468 SRM983468 TBI983468 TLE983468 TVA983468 UEW983468 UOS983468 UYO983468 VIK983468 VSG983468 WCC983468 WLY983468 WVU983468 JI65993 TE65993 ADA65993 AMW65993 AWS65993 BGO65993 BQK65993 CAG65993 CKC65993 CTY65993 DDU65993 DNQ65993 DXM65993 EHI65993 ERE65993 FBA65993 FKW65993 FUS65993 GEO65993 GOK65993 GYG65993 HIC65993 HRY65993 IBU65993 ILQ65993 IVM65993 JFI65993 JPE65993 JZA65993 KIW65993 KSS65993 LCO65993 LMK65993 LWG65993 MGC65993 MPY65993 MZU65993 NJQ65993 NTM65993 ODI65993 ONE65993 OXA65993 PGW65993 PQS65993 QAO65993 QKK65993 QUG65993 REC65993 RNY65993 RXU65993 SHQ65993 SRM65993 TBI65993 TLE65993 TVA65993 UEW65993 UOS65993 UYO65993 VIK65993 VSG65993 WCC65993 WLY65993 WVU65993 JI131529 TE131529 ADA131529 AMW131529 AWS131529 BGO131529 BQK131529 CAG131529 CKC131529 CTY131529 DDU131529 DNQ131529 DXM131529 EHI131529 ERE131529 FBA131529 FKW131529 FUS131529 GEO131529 GOK131529 GYG131529 HIC131529 HRY131529 IBU131529 ILQ131529 IVM131529 JFI131529 JPE131529 JZA131529 KIW131529 KSS131529 LCO131529 LMK131529 LWG131529 MGC131529 MPY131529 MZU131529 NJQ131529 NTM131529 ODI131529 ONE131529 OXA131529 PGW131529 PQS131529 QAO131529 QKK131529 QUG131529 REC131529 RNY131529 RXU131529 SHQ131529 SRM131529 TBI131529 TLE131529 TVA131529 UEW131529 UOS131529 UYO131529 VIK131529 VSG131529 WCC131529 WLY131529 WVU131529 JI197065 TE197065 ADA197065 AMW197065 AWS197065 BGO197065 BQK197065 CAG197065 CKC197065 CTY197065 DDU197065 DNQ197065 DXM197065 EHI197065 ERE197065 FBA197065 FKW197065 FUS197065 GEO197065 GOK197065 GYG197065 HIC197065 HRY197065 IBU197065 ILQ197065 IVM197065 JFI197065 JPE197065 JZA197065 KIW197065 KSS197065 LCO197065 LMK197065 LWG197065 MGC197065 MPY197065 MZU197065 NJQ197065 NTM197065 ODI197065 ONE197065 OXA197065 PGW197065 PQS197065 QAO197065 QKK197065 QUG197065 REC197065 RNY197065 RXU197065 SHQ197065 SRM197065 TBI197065 TLE197065 TVA197065 UEW197065 UOS197065 UYO197065 VIK197065 VSG197065 WCC197065 WLY197065 WVU197065 JI262601 TE262601 ADA262601 AMW262601 AWS262601 BGO262601 BQK262601 CAG262601 CKC262601 CTY262601 DDU262601 DNQ262601 DXM262601 EHI262601 ERE262601 FBA262601 FKW262601 FUS262601 GEO262601 GOK262601 GYG262601 HIC262601 HRY262601 IBU262601 ILQ262601 IVM262601 JFI262601 JPE262601 JZA262601 KIW262601 KSS262601 LCO262601 LMK262601 LWG262601 MGC262601 MPY262601 MZU262601 NJQ262601 NTM262601 ODI262601 ONE262601 OXA262601 PGW262601 PQS262601 QAO262601 QKK262601 QUG262601 REC262601 RNY262601 RXU262601 SHQ262601 SRM262601 TBI262601 TLE262601 TVA262601 UEW262601 UOS262601 UYO262601 VIK262601 VSG262601 WCC262601 WLY262601 WVU262601 JI328137 TE328137 ADA328137 AMW328137 AWS328137 BGO328137 BQK328137 CAG328137 CKC328137 CTY328137 DDU328137 DNQ328137 DXM328137 EHI328137 ERE328137 FBA328137 FKW328137 FUS328137 GEO328137 GOK328137 GYG328137 HIC328137 HRY328137 IBU328137 ILQ328137 IVM328137 JFI328137 JPE328137 JZA328137 KIW328137 KSS328137 LCO328137 LMK328137 LWG328137 MGC328137 MPY328137 MZU328137 NJQ328137 NTM328137 ODI328137 ONE328137 OXA328137 PGW328137 PQS328137 QAO328137 QKK328137 QUG328137 REC328137 RNY328137 RXU328137 SHQ328137 SRM328137 TBI328137 TLE328137 TVA328137 UEW328137 UOS328137 UYO328137 VIK328137 VSG328137 WCC328137 WLY328137 WVU328137 JI393673 TE393673 ADA393673 AMW393673 AWS393673 BGO393673 BQK393673 CAG393673 CKC393673 CTY393673 DDU393673 DNQ393673 DXM393673 EHI393673 ERE393673 FBA393673 FKW393673 FUS393673 GEO393673 GOK393673 GYG393673 HIC393673 HRY393673 IBU393673 ILQ393673 IVM393673 JFI393673 JPE393673 JZA393673 KIW393673 KSS393673 LCO393673 LMK393673 LWG393673 MGC393673 MPY393673 MZU393673 NJQ393673 NTM393673 ODI393673 ONE393673 OXA393673 PGW393673 PQS393673 QAO393673 QKK393673 QUG393673 REC393673 RNY393673 RXU393673 SHQ393673 SRM393673 TBI393673 TLE393673 TVA393673 UEW393673 UOS393673 UYO393673 VIK393673 VSG393673 WCC393673 WLY393673 WVU393673 JI459209 TE459209 ADA459209 AMW459209 AWS459209 BGO459209 BQK459209 CAG459209 CKC459209 CTY459209 DDU459209 DNQ459209 DXM459209 EHI459209 ERE459209 FBA459209 FKW459209 FUS459209 GEO459209 GOK459209 GYG459209 HIC459209 HRY459209 IBU459209 ILQ459209 IVM459209 JFI459209 JPE459209 JZA459209 KIW459209 KSS459209 LCO459209 LMK459209 LWG459209 MGC459209 MPY459209 MZU459209 NJQ459209 NTM459209 ODI459209 ONE459209 OXA459209 PGW459209 PQS459209 QAO459209 QKK459209 QUG459209 REC459209 RNY459209 RXU459209 SHQ459209 SRM459209 TBI459209 TLE459209 TVA459209 UEW459209 UOS459209 UYO459209 VIK459209 VSG459209 WCC459209 WLY459209 WVU459209 JI524745 TE524745 ADA524745 AMW524745 AWS524745 BGO524745 BQK524745 CAG524745 CKC524745 CTY524745 DDU524745 DNQ524745 DXM524745 EHI524745 ERE524745 FBA524745 FKW524745 FUS524745 GEO524745 GOK524745 GYG524745 HIC524745 HRY524745 IBU524745 ILQ524745 IVM524745 JFI524745 JPE524745 JZA524745 KIW524745 KSS524745 LCO524745 LMK524745 LWG524745 MGC524745 MPY524745 MZU524745 NJQ524745 NTM524745 ODI524745 ONE524745 OXA524745 PGW524745 PQS524745 QAO524745 QKK524745 QUG524745 REC524745 RNY524745 RXU524745 SHQ524745 SRM524745 TBI524745 TLE524745 TVA524745 UEW524745 UOS524745 UYO524745 VIK524745 VSG524745 WCC524745 WLY524745 WVU524745 JI590281 TE590281 ADA590281 AMW590281 AWS590281 BGO590281 BQK590281 CAG590281 CKC590281 CTY590281 DDU590281 DNQ590281 DXM590281 EHI590281 ERE590281 FBA590281 FKW590281 FUS590281 GEO590281 GOK590281 GYG590281 HIC590281 HRY590281 IBU590281 ILQ590281 IVM590281 JFI590281 JPE590281 JZA590281 KIW590281 KSS590281 LCO590281 LMK590281 LWG590281 MGC590281 MPY590281 MZU590281 NJQ590281 NTM590281 ODI590281 ONE590281 OXA590281 PGW590281 PQS590281 QAO590281 QKK590281 QUG590281 REC590281 RNY590281 RXU590281 SHQ590281 SRM590281 TBI590281 TLE590281 TVA590281 UEW590281 UOS590281 UYO590281 VIK590281 VSG590281 WCC590281 WLY590281 WVU590281 JI655817 TE655817 ADA655817 AMW655817 AWS655817 BGO655817 BQK655817 CAG655817 CKC655817 CTY655817 DDU655817 DNQ655817 DXM655817 EHI655817 ERE655817 FBA655817 FKW655817 FUS655817 GEO655817 GOK655817 GYG655817 HIC655817 HRY655817 IBU655817 ILQ655817 IVM655817 JFI655817 JPE655817 JZA655817 KIW655817 KSS655817 LCO655817 LMK655817 LWG655817 MGC655817 MPY655817 MZU655817 NJQ655817 NTM655817 ODI655817 ONE655817 OXA655817 PGW655817 PQS655817 QAO655817 QKK655817 QUG655817 REC655817 RNY655817 RXU655817 SHQ655817 SRM655817 TBI655817 TLE655817 TVA655817 UEW655817 UOS655817 UYO655817 VIK655817 VSG655817 WCC655817 WLY655817 WVU655817 JI721353 TE721353 ADA721353 AMW721353 AWS721353 BGO721353 BQK721353 CAG721353 CKC721353 CTY721353 DDU721353 DNQ721353 DXM721353 EHI721353 ERE721353 FBA721353 FKW721353 FUS721353 GEO721353 GOK721353 GYG721353 HIC721353 HRY721353 IBU721353 ILQ721353 IVM721353 JFI721353 JPE721353 JZA721353 KIW721353 KSS721353 LCO721353 LMK721353 LWG721353 MGC721353 MPY721353 MZU721353 NJQ721353 NTM721353 ODI721353 ONE721353 OXA721353 PGW721353 PQS721353 QAO721353 QKK721353 QUG721353 REC721353 RNY721353 RXU721353 SHQ721353 SRM721353 TBI721353 TLE721353 TVA721353 UEW721353 UOS721353 UYO721353 VIK721353 VSG721353 WCC721353 WLY721353 WVU721353 JI786889 TE786889 ADA786889 AMW786889 AWS786889 BGO786889 BQK786889 CAG786889 CKC786889 CTY786889 DDU786889 DNQ786889 DXM786889 EHI786889 ERE786889 FBA786889 FKW786889 FUS786889 GEO786889 GOK786889 GYG786889 HIC786889 HRY786889 IBU786889 ILQ786889 IVM786889 JFI786889 JPE786889 JZA786889 KIW786889 KSS786889 LCO786889 LMK786889 LWG786889 MGC786889 MPY786889 MZU786889 NJQ786889 NTM786889 ODI786889 ONE786889 OXA786889 PGW786889 PQS786889 QAO786889 QKK786889 QUG786889 REC786889 RNY786889 RXU786889 SHQ786889 SRM786889 TBI786889 TLE786889 TVA786889 UEW786889 UOS786889 UYO786889 VIK786889 VSG786889 WCC786889 WLY786889 WVU786889 JI852425 TE852425 ADA852425 AMW852425 AWS852425 BGO852425 BQK852425 CAG852425 CKC852425 CTY852425 DDU852425 DNQ852425 DXM852425 EHI852425 ERE852425 FBA852425 FKW852425 FUS852425 GEO852425 GOK852425 GYG852425 HIC852425 HRY852425 IBU852425 ILQ852425 IVM852425 JFI852425 JPE852425 JZA852425 KIW852425 KSS852425 LCO852425 LMK852425 LWG852425 MGC852425 MPY852425 MZU852425 NJQ852425 NTM852425 ODI852425 ONE852425 OXA852425 PGW852425 PQS852425 QAO852425 QKK852425 QUG852425 REC852425 RNY852425 RXU852425 SHQ852425 SRM852425 TBI852425 TLE852425 TVA852425 UEW852425 UOS852425 UYO852425 VIK852425 VSG852425 WCC852425 WLY852425 WVU852425 JI917961 TE917961 ADA917961 AMW917961 AWS917961 BGO917961 BQK917961 CAG917961 CKC917961 CTY917961 DDU917961 DNQ917961 DXM917961 EHI917961 ERE917961 FBA917961 FKW917961 FUS917961 GEO917961 GOK917961 GYG917961 HIC917961 HRY917961 IBU917961 ILQ917961 IVM917961 JFI917961 JPE917961 JZA917961 KIW917961 KSS917961 LCO917961 LMK917961 LWG917961 MGC917961 MPY917961 MZU917961 NJQ917961 NTM917961 ODI917961 ONE917961 OXA917961 PGW917961 PQS917961 QAO917961 QKK917961 QUG917961 REC917961 RNY917961 RXU917961 SHQ917961 SRM917961 TBI917961 TLE917961 TVA917961 UEW917961 UOS917961 UYO917961 VIK917961 VSG917961 WCC917961 WLY917961 WVU917961 JI983497 TE983497 ADA983497 AMW983497 AWS983497 BGO983497 BQK983497 CAG983497 CKC983497 CTY983497 DDU983497 DNQ983497 DXM983497 EHI983497 ERE983497 FBA983497 FKW983497 FUS983497 GEO983497 GOK983497 GYG983497 HIC983497 HRY983497 IBU983497 ILQ983497 IVM983497 JFI983497 JPE983497 JZA983497 KIW983497 KSS983497 LCO983497 LMK983497 LWG983497 MGC983497 MPY983497 MZU983497 NJQ983497 NTM983497 ODI983497 ONE983497 OXA983497 PGW983497 PQS983497 QAO983497 QKK983497 QUG983497 REC983497 RNY983497 RXU983497 SHQ983497 SRM983497 TBI983497 TLE983497 TVA983497 UEW983497 UOS983497 UYO983497 VIK983497 VSG983497 WCC983497 WLY983497 WVU983497 JI65821:JI65822 TE65821:TE65822 ADA65821:ADA65822 AMW65821:AMW65822 AWS65821:AWS65822 BGO65821:BGO65822 BQK65821:BQK65822 CAG65821:CAG65822 CKC65821:CKC65822 CTY65821:CTY65822 DDU65821:DDU65822 DNQ65821:DNQ65822 DXM65821:DXM65822 EHI65821:EHI65822 ERE65821:ERE65822 FBA65821:FBA65822 FKW65821:FKW65822 FUS65821:FUS65822 GEO65821:GEO65822 GOK65821:GOK65822 GYG65821:GYG65822 HIC65821:HIC65822 HRY65821:HRY65822 IBU65821:IBU65822 ILQ65821:ILQ65822 IVM65821:IVM65822 JFI65821:JFI65822 JPE65821:JPE65822 JZA65821:JZA65822 KIW65821:KIW65822 KSS65821:KSS65822 LCO65821:LCO65822 LMK65821:LMK65822 LWG65821:LWG65822 MGC65821:MGC65822 MPY65821:MPY65822 MZU65821:MZU65822 NJQ65821:NJQ65822 NTM65821:NTM65822 ODI65821:ODI65822 ONE65821:ONE65822 OXA65821:OXA65822 PGW65821:PGW65822 PQS65821:PQS65822 QAO65821:QAO65822 QKK65821:QKK65822 QUG65821:QUG65822 REC65821:REC65822 RNY65821:RNY65822 RXU65821:RXU65822 SHQ65821:SHQ65822 SRM65821:SRM65822 TBI65821:TBI65822 TLE65821:TLE65822 TVA65821:TVA65822 UEW65821:UEW65822 UOS65821:UOS65822 UYO65821:UYO65822 VIK65821:VIK65822 VSG65821:VSG65822 WCC65821:WCC65822 WLY65821:WLY65822 WVU65821:WVU65822 JI131357:JI131358 TE131357:TE131358 ADA131357:ADA131358 AMW131357:AMW131358 AWS131357:AWS131358 BGO131357:BGO131358 BQK131357:BQK131358 CAG131357:CAG131358 CKC131357:CKC131358 CTY131357:CTY131358 DDU131357:DDU131358 DNQ131357:DNQ131358 DXM131357:DXM131358 EHI131357:EHI131358 ERE131357:ERE131358 FBA131357:FBA131358 FKW131357:FKW131358 FUS131357:FUS131358 GEO131357:GEO131358 GOK131357:GOK131358 GYG131357:GYG131358 HIC131357:HIC131358 HRY131357:HRY131358 IBU131357:IBU131358 ILQ131357:ILQ131358 IVM131357:IVM131358 JFI131357:JFI131358 JPE131357:JPE131358 JZA131357:JZA131358 KIW131357:KIW131358 KSS131357:KSS131358 LCO131357:LCO131358 LMK131357:LMK131358 LWG131357:LWG131358 MGC131357:MGC131358 MPY131357:MPY131358 MZU131357:MZU131358 NJQ131357:NJQ131358 NTM131357:NTM131358 ODI131357:ODI131358 ONE131357:ONE131358 OXA131357:OXA131358 PGW131357:PGW131358 PQS131357:PQS131358 QAO131357:QAO131358 QKK131357:QKK131358 QUG131357:QUG131358 REC131357:REC131358 RNY131357:RNY131358 RXU131357:RXU131358 SHQ131357:SHQ131358 SRM131357:SRM131358 TBI131357:TBI131358 TLE131357:TLE131358 TVA131357:TVA131358 UEW131357:UEW131358 UOS131357:UOS131358 UYO131357:UYO131358 VIK131357:VIK131358 VSG131357:VSG131358 WCC131357:WCC131358 WLY131357:WLY131358 WVU131357:WVU131358 JI196893:JI196894 TE196893:TE196894 ADA196893:ADA196894 AMW196893:AMW196894 AWS196893:AWS196894 BGO196893:BGO196894 BQK196893:BQK196894 CAG196893:CAG196894 CKC196893:CKC196894 CTY196893:CTY196894 DDU196893:DDU196894 DNQ196893:DNQ196894 DXM196893:DXM196894 EHI196893:EHI196894 ERE196893:ERE196894 FBA196893:FBA196894 FKW196893:FKW196894 FUS196893:FUS196894 GEO196893:GEO196894 GOK196893:GOK196894 GYG196893:GYG196894 HIC196893:HIC196894 HRY196893:HRY196894 IBU196893:IBU196894 ILQ196893:ILQ196894 IVM196893:IVM196894 JFI196893:JFI196894 JPE196893:JPE196894 JZA196893:JZA196894 KIW196893:KIW196894 KSS196893:KSS196894 LCO196893:LCO196894 LMK196893:LMK196894 LWG196893:LWG196894 MGC196893:MGC196894 MPY196893:MPY196894 MZU196893:MZU196894 NJQ196893:NJQ196894 NTM196893:NTM196894 ODI196893:ODI196894 ONE196893:ONE196894 OXA196893:OXA196894 PGW196893:PGW196894 PQS196893:PQS196894 QAO196893:QAO196894 QKK196893:QKK196894 QUG196893:QUG196894 REC196893:REC196894 RNY196893:RNY196894 RXU196893:RXU196894 SHQ196893:SHQ196894 SRM196893:SRM196894 TBI196893:TBI196894 TLE196893:TLE196894 TVA196893:TVA196894 UEW196893:UEW196894 UOS196893:UOS196894 UYO196893:UYO196894 VIK196893:VIK196894 VSG196893:VSG196894 WCC196893:WCC196894 WLY196893:WLY196894 WVU196893:WVU196894 JI262429:JI262430 TE262429:TE262430 ADA262429:ADA262430 AMW262429:AMW262430 AWS262429:AWS262430 BGO262429:BGO262430 BQK262429:BQK262430 CAG262429:CAG262430 CKC262429:CKC262430 CTY262429:CTY262430 DDU262429:DDU262430 DNQ262429:DNQ262430 DXM262429:DXM262430 EHI262429:EHI262430 ERE262429:ERE262430 FBA262429:FBA262430 FKW262429:FKW262430 FUS262429:FUS262430 GEO262429:GEO262430 GOK262429:GOK262430 GYG262429:GYG262430 HIC262429:HIC262430 HRY262429:HRY262430 IBU262429:IBU262430 ILQ262429:ILQ262430 IVM262429:IVM262430 JFI262429:JFI262430 JPE262429:JPE262430 JZA262429:JZA262430 KIW262429:KIW262430 KSS262429:KSS262430 LCO262429:LCO262430 LMK262429:LMK262430 LWG262429:LWG262430 MGC262429:MGC262430 MPY262429:MPY262430 MZU262429:MZU262430 NJQ262429:NJQ262430 NTM262429:NTM262430 ODI262429:ODI262430 ONE262429:ONE262430 OXA262429:OXA262430 PGW262429:PGW262430 PQS262429:PQS262430 QAO262429:QAO262430 QKK262429:QKK262430 QUG262429:QUG262430 REC262429:REC262430 RNY262429:RNY262430 RXU262429:RXU262430 SHQ262429:SHQ262430 SRM262429:SRM262430 TBI262429:TBI262430 TLE262429:TLE262430 TVA262429:TVA262430 UEW262429:UEW262430 UOS262429:UOS262430 UYO262429:UYO262430 VIK262429:VIK262430 VSG262429:VSG262430 WCC262429:WCC262430 WLY262429:WLY262430 WVU262429:WVU262430 JI327965:JI327966 TE327965:TE327966 ADA327965:ADA327966 AMW327965:AMW327966 AWS327965:AWS327966 BGO327965:BGO327966 BQK327965:BQK327966 CAG327965:CAG327966 CKC327965:CKC327966 CTY327965:CTY327966 DDU327965:DDU327966 DNQ327965:DNQ327966 DXM327965:DXM327966 EHI327965:EHI327966 ERE327965:ERE327966 FBA327965:FBA327966 FKW327965:FKW327966 FUS327965:FUS327966 GEO327965:GEO327966 GOK327965:GOK327966 GYG327965:GYG327966 HIC327965:HIC327966 HRY327965:HRY327966 IBU327965:IBU327966 ILQ327965:ILQ327966 IVM327965:IVM327966 JFI327965:JFI327966 JPE327965:JPE327966 JZA327965:JZA327966 KIW327965:KIW327966 KSS327965:KSS327966 LCO327965:LCO327966 LMK327965:LMK327966 LWG327965:LWG327966 MGC327965:MGC327966 MPY327965:MPY327966 MZU327965:MZU327966 NJQ327965:NJQ327966 NTM327965:NTM327966 ODI327965:ODI327966 ONE327965:ONE327966 OXA327965:OXA327966 PGW327965:PGW327966 PQS327965:PQS327966 QAO327965:QAO327966 QKK327965:QKK327966 QUG327965:QUG327966 REC327965:REC327966 RNY327965:RNY327966 RXU327965:RXU327966 SHQ327965:SHQ327966 SRM327965:SRM327966 TBI327965:TBI327966 TLE327965:TLE327966 TVA327965:TVA327966 UEW327965:UEW327966 UOS327965:UOS327966 UYO327965:UYO327966 VIK327965:VIK327966 VSG327965:VSG327966 WCC327965:WCC327966 WLY327965:WLY327966 WVU327965:WVU327966 JI393501:JI393502 TE393501:TE393502 ADA393501:ADA393502 AMW393501:AMW393502 AWS393501:AWS393502 BGO393501:BGO393502 BQK393501:BQK393502 CAG393501:CAG393502 CKC393501:CKC393502 CTY393501:CTY393502 DDU393501:DDU393502 DNQ393501:DNQ393502 DXM393501:DXM393502 EHI393501:EHI393502 ERE393501:ERE393502 FBA393501:FBA393502 FKW393501:FKW393502 FUS393501:FUS393502 GEO393501:GEO393502 GOK393501:GOK393502 GYG393501:GYG393502 HIC393501:HIC393502 HRY393501:HRY393502 IBU393501:IBU393502 ILQ393501:ILQ393502 IVM393501:IVM393502 JFI393501:JFI393502 JPE393501:JPE393502 JZA393501:JZA393502 KIW393501:KIW393502 KSS393501:KSS393502 LCO393501:LCO393502 LMK393501:LMK393502 LWG393501:LWG393502 MGC393501:MGC393502 MPY393501:MPY393502 MZU393501:MZU393502 NJQ393501:NJQ393502 NTM393501:NTM393502 ODI393501:ODI393502 ONE393501:ONE393502 OXA393501:OXA393502 PGW393501:PGW393502 PQS393501:PQS393502 QAO393501:QAO393502 QKK393501:QKK393502 QUG393501:QUG393502 REC393501:REC393502 RNY393501:RNY393502 RXU393501:RXU393502 SHQ393501:SHQ393502 SRM393501:SRM393502 TBI393501:TBI393502 TLE393501:TLE393502 TVA393501:TVA393502 UEW393501:UEW393502 UOS393501:UOS393502 UYO393501:UYO393502 VIK393501:VIK393502 VSG393501:VSG393502 WCC393501:WCC393502 WLY393501:WLY393502 WVU393501:WVU393502 JI459037:JI459038 TE459037:TE459038 ADA459037:ADA459038 AMW459037:AMW459038 AWS459037:AWS459038 BGO459037:BGO459038 BQK459037:BQK459038 CAG459037:CAG459038 CKC459037:CKC459038 CTY459037:CTY459038 DDU459037:DDU459038 DNQ459037:DNQ459038 DXM459037:DXM459038 EHI459037:EHI459038 ERE459037:ERE459038 FBA459037:FBA459038 FKW459037:FKW459038 FUS459037:FUS459038 GEO459037:GEO459038 GOK459037:GOK459038 GYG459037:GYG459038 HIC459037:HIC459038 HRY459037:HRY459038 IBU459037:IBU459038 ILQ459037:ILQ459038 IVM459037:IVM459038 JFI459037:JFI459038 JPE459037:JPE459038 JZA459037:JZA459038 KIW459037:KIW459038 KSS459037:KSS459038 LCO459037:LCO459038 LMK459037:LMK459038 LWG459037:LWG459038 MGC459037:MGC459038 MPY459037:MPY459038 MZU459037:MZU459038 NJQ459037:NJQ459038 NTM459037:NTM459038 ODI459037:ODI459038 ONE459037:ONE459038 OXA459037:OXA459038 PGW459037:PGW459038 PQS459037:PQS459038 QAO459037:QAO459038 QKK459037:QKK459038 QUG459037:QUG459038 REC459037:REC459038 RNY459037:RNY459038 RXU459037:RXU459038 SHQ459037:SHQ459038 SRM459037:SRM459038 TBI459037:TBI459038 TLE459037:TLE459038 TVA459037:TVA459038 UEW459037:UEW459038 UOS459037:UOS459038 UYO459037:UYO459038 VIK459037:VIK459038 VSG459037:VSG459038 WCC459037:WCC459038 WLY459037:WLY459038 WVU459037:WVU459038 JI524573:JI524574 TE524573:TE524574 ADA524573:ADA524574 AMW524573:AMW524574 AWS524573:AWS524574 BGO524573:BGO524574 BQK524573:BQK524574 CAG524573:CAG524574 CKC524573:CKC524574 CTY524573:CTY524574 DDU524573:DDU524574 DNQ524573:DNQ524574 DXM524573:DXM524574 EHI524573:EHI524574 ERE524573:ERE524574 FBA524573:FBA524574 FKW524573:FKW524574 FUS524573:FUS524574 GEO524573:GEO524574 GOK524573:GOK524574 GYG524573:GYG524574 HIC524573:HIC524574 HRY524573:HRY524574 IBU524573:IBU524574 ILQ524573:ILQ524574 IVM524573:IVM524574 JFI524573:JFI524574 JPE524573:JPE524574 JZA524573:JZA524574 KIW524573:KIW524574 KSS524573:KSS524574 LCO524573:LCO524574 LMK524573:LMK524574 LWG524573:LWG524574 MGC524573:MGC524574 MPY524573:MPY524574 MZU524573:MZU524574 NJQ524573:NJQ524574 NTM524573:NTM524574 ODI524573:ODI524574 ONE524573:ONE524574 OXA524573:OXA524574 PGW524573:PGW524574 PQS524573:PQS524574 QAO524573:QAO524574 QKK524573:QKK524574 QUG524573:QUG524574 REC524573:REC524574 RNY524573:RNY524574 RXU524573:RXU524574 SHQ524573:SHQ524574 SRM524573:SRM524574 TBI524573:TBI524574 TLE524573:TLE524574 TVA524573:TVA524574 UEW524573:UEW524574 UOS524573:UOS524574 UYO524573:UYO524574 VIK524573:VIK524574 VSG524573:VSG524574 WCC524573:WCC524574 WLY524573:WLY524574 WVU524573:WVU524574 JI590109:JI590110 TE590109:TE590110 ADA590109:ADA590110 AMW590109:AMW590110 AWS590109:AWS590110 BGO590109:BGO590110 BQK590109:BQK590110 CAG590109:CAG590110 CKC590109:CKC590110 CTY590109:CTY590110 DDU590109:DDU590110 DNQ590109:DNQ590110 DXM590109:DXM590110 EHI590109:EHI590110 ERE590109:ERE590110 FBA590109:FBA590110 FKW590109:FKW590110 FUS590109:FUS590110 GEO590109:GEO590110 GOK590109:GOK590110 GYG590109:GYG590110 HIC590109:HIC590110 HRY590109:HRY590110 IBU590109:IBU590110 ILQ590109:ILQ590110 IVM590109:IVM590110 JFI590109:JFI590110 JPE590109:JPE590110 JZA590109:JZA590110 KIW590109:KIW590110 KSS590109:KSS590110 LCO590109:LCO590110 LMK590109:LMK590110 LWG590109:LWG590110 MGC590109:MGC590110 MPY590109:MPY590110 MZU590109:MZU590110 NJQ590109:NJQ590110 NTM590109:NTM590110 ODI590109:ODI590110 ONE590109:ONE590110 OXA590109:OXA590110 PGW590109:PGW590110 PQS590109:PQS590110 QAO590109:QAO590110 QKK590109:QKK590110 QUG590109:QUG590110 REC590109:REC590110 RNY590109:RNY590110 RXU590109:RXU590110 SHQ590109:SHQ590110 SRM590109:SRM590110 TBI590109:TBI590110 TLE590109:TLE590110 TVA590109:TVA590110 UEW590109:UEW590110 UOS590109:UOS590110 UYO590109:UYO590110 VIK590109:VIK590110 VSG590109:VSG590110 WCC590109:WCC590110 WLY590109:WLY590110 WVU590109:WVU590110 JI655645:JI655646 TE655645:TE655646 ADA655645:ADA655646 AMW655645:AMW655646 AWS655645:AWS655646 BGO655645:BGO655646 BQK655645:BQK655646 CAG655645:CAG655646 CKC655645:CKC655646 CTY655645:CTY655646 DDU655645:DDU655646 DNQ655645:DNQ655646 DXM655645:DXM655646 EHI655645:EHI655646 ERE655645:ERE655646 FBA655645:FBA655646 FKW655645:FKW655646 FUS655645:FUS655646 GEO655645:GEO655646 GOK655645:GOK655646 GYG655645:GYG655646 HIC655645:HIC655646 HRY655645:HRY655646 IBU655645:IBU655646 ILQ655645:ILQ655646 IVM655645:IVM655646 JFI655645:JFI655646 JPE655645:JPE655646 JZA655645:JZA655646 KIW655645:KIW655646 KSS655645:KSS655646 LCO655645:LCO655646 LMK655645:LMK655646 LWG655645:LWG655646 MGC655645:MGC655646 MPY655645:MPY655646 MZU655645:MZU655646 NJQ655645:NJQ655646 NTM655645:NTM655646 ODI655645:ODI655646 ONE655645:ONE655646 OXA655645:OXA655646 PGW655645:PGW655646 PQS655645:PQS655646 QAO655645:QAO655646 QKK655645:QKK655646 QUG655645:QUG655646 REC655645:REC655646 RNY655645:RNY655646 RXU655645:RXU655646 SHQ655645:SHQ655646 SRM655645:SRM655646 TBI655645:TBI655646 TLE655645:TLE655646 TVA655645:TVA655646 UEW655645:UEW655646 UOS655645:UOS655646 UYO655645:UYO655646 VIK655645:VIK655646 VSG655645:VSG655646 WCC655645:WCC655646 WLY655645:WLY655646 WVU655645:WVU655646 JI721181:JI721182 TE721181:TE721182 ADA721181:ADA721182 AMW721181:AMW721182 AWS721181:AWS721182 BGO721181:BGO721182 BQK721181:BQK721182 CAG721181:CAG721182 CKC721181:CKC721182 CTY721181:CTY721182 DDU721181:DDU721182 DNQ721181:DNQ721182 DXM721181:DXM721182 EHI721181:EHI721182 ERE721181:ERE721182 FBA721181:FBA721182 FKW721181:FKW721182 FUS721181:FUS721182 GEO721181:GEO721182 GOK721181:GOK721182 GYG721181:GYG721182 HIC721181:HIC721182 HRY721181:HRY721182 IBU721181:IBU721182 ILQ721181:ILQ721182 IVM721181:IVM721182 JFI721181:JFI721182 JPE721181:JPE721182 JZA721181:JZA721182 KIW721181:KIW721182 KSS721181:KSS721182 LCO721181:LCO721182 LMK721181:LMK721182 LWG721181:LWG721182 MGC721181:MGC721182 MPY721181:MPY721182 MZU721181:MZU721182 NJQ721181:NJQ721182 NTM721181:NTM721182 ODI721181:ODI721182 ONE721181:ONE721182 OXA721181:OXA721182 PGW721181:PGW721182 PQS721181:PQS721182 QAO721181:QAO721182 QKK721181:QKK721182 QUG721181:QUG721182 REC721181:REC721182 RNY721181:RNY721182 RXU721181:RXU721182 SHQ721181:SHQ721182 SRM721181:SRM721182 TBI721181:TBI721182 TLE721181:TLE721182 TVA721181:TVA721182 UEW721181:UEW721182 UOS721181:UOS721182 UYO721181:UYO721182 VIK721181:VIK721182 VSG721181:VSG721182 WCC721181:WCC721182 WLY721181:WLY721182 WVU721181:WVU721182 JI786717:JI786718 TE786717:TE786718 ADA786717:ADA786718 AMW786717:AMW786718 AWS786717:AWS786718 BGO786717:BGO786718 BQK786717:BQK786718 CAG786717:CAG786718 CKC786717:CKC786718 CTY786717:CTY786718 DDU786717:DDU786718 DNQ786717:DNQ786718 DXM786717:DXM786718 EHI786717:EHI786718 ERE786717:ERE786718 FBA786717:FBA786718 FKW786717:FKW786718 FUS786717:FUS786718 GEO786717:GEO786718 GOK786717:GOK786718 GYG786717:GYG786718 HIC786717:HIC786718 HRY786717:HRY786718 IBU786717:IBU786718 ILQ786717:ILQ786718 IVM786717:IVM786718 JFI786717:JFI786718 JPE786717:JPE786718 JZA786717:JZA786718 KIW786717:KIW786718 KSS786717:KSS786718 LCO786717:LCO786718 LMK786717:LMK786718 LWG786717:LWG786718 MGC786717:MGC786718 MPY786717:MPY786718 MZU786717:MZU786718 NJQ786717:NJQ786718 NTM786717:NTM786718 ODI786717:ODI786718 ONE786717:ONE786718 OXA786717:OXA786718 PGW786717:PGW786718 PQS786717:PQS786718 QAO786717:QAO786718 QKK786717:QKK786718 QUG786717:QUG786718 REC786717:REC786718 RNY786717:RNY786718 RXU786717:RXU786718 SHQ786717:SHQ786718 SRM786717:SRM786718 TBI786717:TBI786718 TLE786717:TLE786718 TVA786717:TVA786718 UEW786717:UEW786718 UOS786717:UOS786718 UYO786717:UYO786718 VIK786717:VIK786718 VSG786717:VSG786718 WCC786717:WCC786718 WLY786717:WLY786718 WVU786717:WVU786718 JI852253:JI852254 TE852253:TE852254 ADA852253:ADA852254 AMW852253:AMW852254 AWS852253:AWS852254 BGO852253:BGO852254 BQK852253:BQK852254 CAG852253:CAG852254 CKC852253:CKC852254 CTY852253:CTY852254 DDU852253:DDU852254 DNQ852253:DNQ852254 DXM852253:DXM852254 EHI852253:EHI852254 ERE852253:ERE852254 FBA852253:FBA852254 FKW852253:FKW852254 FUS852253:FUS852254 GEO852253:GEO852254 GOK852253:GOK852254 GYG852253:GYG852254 HIC852253:HIC852254 HRY852253:HRY852254 IBU852253:IBU852254 ILQ852253:ILQ852254 IVM852253:IVM852254 JFI852253:JFI852254 JPE852253:JPE852254 JZA852253:JZA852254 KIW852253:KIW852254 KSS852253:KSS852254 LCO852253:LCO852254 LMK852253:LMK852254 LWG852253:LWG852254 MGC852253:MGC852254 MPY852253:MPY852254 MZU852253:MZU852254 NJQ852253:NJQ852254 NTM852253:NTM852254 ODI852253:ODI852254 ONE852253:ONE852254 OXA852253:OXA852254 PGW852253:PGW852254 PQS852253:PQS852254 QAO852253:QAO852254 QKK852253:QKK852254 QUG852253:QUG852254 REC852253:REC852254 RNY852253:RNY852254 RXU852253:RXU852254 SHQ852253:SHQ852254 SRM852253:SRM852254 TBI852253:TBI852254 TLE852253:TLE852254 TVA852253:TVA852254 UEW852253:UEW852254 UOS852253:UOS852254 UYO852253:UYO852254 VIK852253:VIK852254 VSG852253:VSG852254 WCC852253:WCC852254 WLY852253:WLY852254 WVU852253:WVU852254 JI917789:JI917790 TE917789:TE917790 ADA917789:ADA917790 AMW917789:AMW917790 AWS917789:AWS917790 BGO917789:BGO917790 BQK917789:BQK917790 CAG917789:CAG917790 CKC917789:CKC917790 CTY917789:CTY917790 DDU917789:DDU917790 DNQ917789:DNQ917790 DXM917789:DXM917790 EHI917789:EHI917790 ERE917789:ERE917790 FBA917789:FBA917790 FKW917789:FKW917790 FUS917789:FUS917790 GEO917789:GEO917790 GOK917789:GOK917790 GYG917789:GYG917790 HIC917789:HIC917790 HRY917789:HRY917790 IBU917789:IBU917790 ILQ917789:ILQ917790 IVM917789:IVM917790 JFI917789:JFI917790 JPE917789:JPE917790 JZA917789:JZA917790 KIW917789:KIW917790 KSS917789:KSS917790 LCO917789:LCO917790 LMK917789:LMK917790 LWG917789:LWG917790 MGC917789:MGC917790 MPY917789:MPY917790 MZU917789:MZU917790 NJQ917789:NJQ917790 NTM917789:NTM917790 ODI917789:ODI917790 ONE917789:ONE917790 OXA917789:OXA917790 PGW917789:PGW917790 PQS917789:PQS917790 QAO917789:QAO917790 QKK917789:QKK917790 QUG917789:QUG917790 REC917789:REC917790 RNY917789:RNY917790 RXU917789:RXU917790 SHQ917789:SHQ917790 SRM917789:SRM917790 TBI917789:TBI917790 TLE917789:TLE917790 TVA917789:TVA917790 UEW917789:UEW917790 UOS917789:UOS917790 UYO917789:UYO917790 VIK917789:VIK917790 VSG917789:VSG917790 WCC917789:WCC917790 WLY917789:WLY917790 WVU917789:WVU917790 JI983325:JI983326 TE983325:TE983326 ADA983325:ADA983326 AMW983325:AMW983326 AWS983325:AWS983326 BGO983325:BGO983326 BQK983325:BQK983326 CAG983325:CAG983326 CKC983325:CKC983326 CTY983325:CTY983326 DDU983325:DDU983326 DNQ983325:DNQ983326 DXM983325:DXM983326 EHI983325:EHI983326 ERE983325:ERE983326 FBA983325:FBA983326 FKW983325:FKW983326 FUS983325:FUS983326 GEO983325:GEO983326 GOK983325:GOK983326 GYG983325:GYG983326 HIC983325:HIC983326 HRY983325:HRY983326 IBU983325:IBU983326 ILQ983325:ILQ983326 IVM983325:IVM983326 JFI983325:JFI983326 JPE983325:JPE983326 JZA983325:JZA983326 KIW983325:KIW983326 KSS983325:KSS983326 LCO983325:LCO983326 LMK983325:LMK983326 LWG983325:LWG983326 MGC983325:MGC983326 MPY983325:MPY983326 MZU983325:MZU983326 NJQ983325:NJQ983326 NTM983325:NTM983326 ODI983325:ODI983326 ONE983325:ONE983326 OXA983325:OXA983326 PGW983325:PGW983326 PQS983325:PQS983326 QAO983325:QAO983326 QKK983325:QKK983326 QUG983325:QUG983326 REC983325:REC983326 RNY983325:RNY983326 RXU983325:RXU983326 SHQ983325:SHQ983326 SRM983325:SRM983326 TBI983325:TBI983326 TLE983325:TLE983326 TVA983325:TVA983326 UEW983325:UEW983326 UOS983325:UOS983326 UYO983325:UYO983326 VIK983325:VIK983326 VSG983325:VSG983326 WCC983325:WCC983326 WLY983325:WLY983326 WVU983325:WVU983326 JI66014:JI66016 TE66014:TE66016 ADA66014:ADA66016 AMW66014:AMW66016 AWS66014:AWS66016 BGO66014:BGO66016 BQK66014:BQK66016 CAG66014:CAG66016 CKC66014:CKC66016 CTY66014:CTY66016 DDU66014:DDU66016 DNQ66014:DNQ66016 DXM66014:DXM66016 EHI66014:EHI66016 ERE66014:ERE66016 FBA66014:FBA66016 FKW66014:FKW66016 FUS66014:FUS66016 GEO66014:GEO66016 GOK66014:GOK66016 GYG66014:GYG66016 HIC66014:HIC66016 HRY66014:HRY66016 IBU66014:IBU66016 ILQ66014:ILQ66016 IVM66014:IVM66016 JFI66014:JFI66016 JPE66014:JPE66016 JZA66014:JZA66016 KIW66014:KIW66016 KSS66014:KSS66016 LCO66014:LCO66016 LMK66014:LMK66016 LWG66014:LWG66016 MGC66014:MGC66016 MPY66014:MPY66016 MZU66014:MZU66016 NJQ66014:NJQ66016 NTM66014:NTM66016 ODI66014:ODI66016 ONE66014:ONE66016 OXA66014:OXA66016 PGW66014:PGW66016 PQS66014:PQS66016 QAO66014:QAO66016 QKK66014:QKK66016 QUG66014:QUG66016 REC66014:REC66016 RNY66014:RNY66016 RXU66014:RXU66016 SHQ66014:SHQ66016 SRM66014:SRM66016 TBI66014:TBI66016 TLE66014:TLE66016 TVA66014:TVA66016 UEW66014:UEW66016 UOS66014:UOS66016 UYO66014:UYO66016 VIK66014:VIK66016 VSG66014:VSG66016 WCC66014:WCC66016 WLY66014:WLY66016 WVU66014:WVU66016 JI131550:JI131552 TE131550:TE131552 ADA131550:ADA131552 AMW131550:AMW131552 AWS131550:AWS131552 BGO131550:BGO131552 BQK131550:BQK131552 CAG131550:CAG131552 CKC131550:CKC131552 CTY131550:CTY131552 DDU131550:DDU131552 DNQ131550:DNQ131552 DXM131550:DXM131552 EHI131550:EHI131552 ERE131550:ERE131552 FBA131550:FBA131552 FKW131550:FKW131552 FUS131550:FUS131552 GEO131550:GEO131552 GOK131550:GOK131552 GYG131550:GYG131552 HIC131550:HIC131552 HRY131550:HRY131552 IBU131550:IBU131552 ILQ131550:ILQ131552 IVM131550:IVM131552 JFI131550:JFI131552 JPE131550:JPE131552 JZA131550:JZA131552 KIW131550:KIW131552 KSS131550:KSS131552 LCO131550:LCO131552 LMK131550:LMK131552 LWG131550:LWG131552 MGC131550:MGC131552 MPY131550:MPY131552 MZU131550:MZU131552 NJQ131550:NJQ131552 NTM131550:NTM131552 ODI131550:ODI131552 ONE131550:ONE131552 OXA131550:OXA131552 PGW131550:PGW131552 PQS131550:PQS131552 QAO131550:QAO131552 QKK131550:QKK131552 QUG131550:QUG131552 REC131550:REC131552 RNY131550:RNY131552 RXU131550:RXU131552 SHQ131550:SHQ131552 SRM131550:SRM131552 TBI131550:TBI131552 TLE131550:TLE131552 TVA131550:TVA131552 UEW131550:UEW131552 UOS131550:UOS131552 UYO131550:UYO131552 VIK131550:VIK131552 VSG131550:VSG131552 WCC131550:WCC131552 WLY131550:WLY131552 WVU131550:WVU131552 JI197086:JI197088 TE197086:TE197088 ADA197086:ADA197088 AMW197086:AMW197088 AWS197086:AWS197088 BGO197086:BGO197088 BQK197086:BQK197088 CAG197086:CAG197088 CKC197086:CKC197088 CTY197086:CTY197088 DDU197086:DDU197088 DNQ197086:DNQ197088 DXM197086:DXM197088 EHI197086:EHI197088 ERE197086:ERE197088 FBA197086:FBA197088 FKW197086:FKW197088 FUS197086:FUS197088 GEO197086:GEO197088 GOK197086:GOK197088 GYG197086:GYG197088 HIC197086:HIC197088 HRY197086:HRY197088 IBU197086:IBU197088 ILQ197086:ILQ197088 IVM197086:IVM197088 JFI197086:JFI197088 JPE197086:JPE197088 JZA197086:JZA197088 KIW197086:KIW197088 KSS197086:KSS197088 LCO197086:LCO197088 LMK197086:LMK197088 LWG197086:LWG197088 MGC197086:MGC197088 MPY197086:MPY197088 MZU197086:MZU197088 NJQ197086:NJQ197088 NTM197086:NTM197088 ODI197086:ODI197088 ONE197086:ONE197088 OXA197086:OXA197088 PGW197086:PGW197088 PQS197086:PQS197088 QAO197086:QAO197088 QKK197086:QKK197088 QUG197086:QUG197088 REC197086:REC197088 RNY197086:RNY197088 RXU197086:RXU197088 SHQ197086:SHQ197088 SRM197086:SRM197088 TBI197086:TBI197088 TLE197086:TLE197088 TVA197086:TVA197088 UEW197086:UEW197088 UOS197086:UOS197088 UYO197086:UYO197088 VIK197086:VIK197088 VSG197086:VSG197088 WCC197086:WCC197088 WLY197086:WLY197088 WVU197086:WVU197088 JI262622:JI262624 TE262622:TE262624 ADA262622:ADA262624 AMW262622:AMW262624 AWS262622:AWS262624 BGO262622:BGO262624 BQK262622:BQK262624 CAG262622:CAG262624 CKC262622:CKC262624 CTY262622:CTY262624 DDU262622:DDU262624 DNQ262622:DNQ262624 DXM262622:DXM262624 EHI262622:EHI262624 ERE262622:ERE262624 FBA262622:FBA262624 FKW262622:FKW262624 FUS262622:FUS262624 GEO262622:GEO262624 GOK262622:GOK262624 GYG262622:GYG262624 HIC262622:HIC262624 HRY262622:HRY262624 IBU262622:IBU262624 ILQ262622:ILQ262624 IVM262622:IVM262624 JFI262622:JFI262624 JPE262622:JPE262624 JZA262622:JZA262624 KIW262622:KIW262624 KSS262622:KSS262624 LCO262622:LCO262624 LMK262622:LMK262624 LWG262622:LWG262624 MGC262622:MGC262624 MPY262622:MPY262624 MZU262622:MZU262624 NJQ262622:NJQ262624 NTM262622:NTM262624 ODI262622:ODI262624 ONE262622:ONE262624 OXA262622:OXA262624 PGW262622:PGW262624 PQS262622:PQS262624 QAO262622:QAO262624 QKK262622:QKK262624 QUG262622:QUG262624 REC262622:REC262624 RNY262622:RNY262624 RXU262622:RXU262624 SHQ262622:SHQ262624 SRM262622:SRM262624 TBI262622:TBI262624 TLE262622:TLE262624 TVA262622:TVA262624 UEW262622:UEW262624 UOS262622:UOS262624 UYO262622:UYO262624 VIK262622:VIK262624 VSG262622:VSG262624 WCC262622:WCC262624 WLY262622:WLY262624 WVU262622:WVU262624 JI328158:JI328160 TE328158:TE328160 ADA328158:ADA328160 AMW328158:AMW328160 AWS328158:AWS328160 BGO328158:BGO328160 BQK328158:BQK328160 CAG328158:CAG328160 CKC328158:CKC328160 CTY328158:CTY328160 DDU328158:DDU328160 DNQ328158:DNQ328160 DXM328158:DXM328160 EHI328158:EHI328160 ERE328158:ERE328160 FBA328158:FBA328160 FKW328158:FKW328160 FUS328158:FUS328160 GEO328158:GEO328160 GOK328158:GOK328160 GYG328158:GYG328160 HIC328158:HIC328160 HRY328158:HRY328160 IBU328158:IBU328160 ILQ328158:ILQ328160 IVM328158:IVM328160 JFI328158:JFI328160 JPE328158:JPE328160 JZA328158:JZA328160 KIW328158:KIW328160 KSS328158:KSS328160 LCO328158:LCO328160 LMK328158:LMK328160 LWG328158:LWG328160 MGC328158:MGC328160 MPY328158:MPY328160 MZU328158:MZU328160 NJQ328158:NJQ328160 NTM328158:NTM328160 ODI328158:ODI328160 ONE328158:ONE328160 OXA328158:OXA328160 PGW328158:PGW328160 PQS328158:PQS328160 QAO328158:QAO328160 QKK328158:QKK328160 QUG328158:QUG328160 REC328158:REC328160 RNY328158:RNY328160 RXU328158:RXU328160 SHQ328158:SHQ328160 SRM328158:SRM328160 TBI328158:TBI328160 TLE328158:TLE328160 TVA328158:TVA328160 UEW328158:UEW328160 UOS328158:UOS328160 UYO328158:UYO328160 VIK328158:VIK328160 VSG328158:VSG328160 WCC328158:WCC328160 WLY328158:WLY328160 WVU328158:WVU328160 JI393694:JI393696 TE393694:TE393696 ADA393694:ADA393696 AMW393694:AMW393696 AWS393694:AWS393696 BGO393694:BGO393696 BQK393694:BQK393696 CAG393694:CAG393696 CKC393694:CKC393696 CTY393694:CTY393696 DDU393694:DDU393696 DNQ393694:DNQ393696 DXM393694:DXM393696 EHI393694:EHI393696 ERE393694:ERE393696 FBA393694:FBA393696 FKW393694:FKW393696 FUS393694:FUS393696 GEO393694:GEO393696 GOK393694:GOK393696 GYG393694:GYG393696 HIC393694:HIC393696 HRY393694:HRY393696 IBU393694:IBU393696 ILQ393694:ILQ393696 IVM393694:IVM393696 JFI393694:JFI393696 JPE393694:JPE393696 JZA393694:JZA393696 KIW393694:KIW393696 KSS393694:KSS393696 LCO393694:LCO393696 LMK393694:LMK393696 LWG393694:LWG393696 MGC393694:MGC393696 MPY393694:MPY393696 MZU393694:MZU393696 NJQ393694:NJQ393696 NTM393694:NTM393696 ODI393694:ODI393696 ONE393694:ONE393696 OXA393694:OXA393696 PGW393694:PGW393696 PQS393694:PQS393696 QAO393694:QAO393696 QKK393694:QKK393696 QUG393694:QUG393696 REC393694:REC393696 RNY393694:RNY393696 RXU393694:RXU393696 SHQ393694:SHQ393696 SRM393694:SRM393696 TBI393694:TBI393696 TLE393694:TLE393696 TVA393694:TVA393696 UEW393694:UEW393696 UOS393694:UOS393696 UYO393694:UYO393696 VIK393694:VIK393696 VSG393694:VSG393696 WCC393694:WCC393696 WLY393694:WLY393696 WVU393694:WVU393696 JI459230:JI459232 TE459230:TE459232 ADA459230:ADA459232 AMW459230:AMW459232 AWS459230:AWS459232 BGO459230:BGO459232 BQK459230:BQK459232 CAG459230:CAG459232 CKC459230:CKC459232 CTY459230:CTY459232 DDU459230:DDU459232 DNQ459230:DNQ459232 DXM459230:DXM459232 EHI459230:EHI459232 ERE459230:ERE459232 FBA459230:FBA459232 FKW459230:FKW459232 FUS459230:FUS459232 GEO459230:GEO459232 GOK459230:GOK459232 GYG459230:GYG459232 HIC459230:HIC459232 HRY459230:HRY459232 IBU459230:IBU459232 ILQ459230:ILQ459232 IVM459230:IVM459232 JFI459230:JFI459232 JPE459230:JPE459232 JZA459230:JZA459232 KIW459230:KIW459232 KSS459230:KSS459232 LCO459230:LCO459232 LMK459230:LMK459232 LWG459230:LWG459232 MGC459230:MGC459232 MPY459230:MPY459232 MZU459230:MZU459232 NJQ459230:NJQ459232 NTM459230:NTM459232 ODI459230:ODI459232 ONE459230:ONE459232 OXA459230:OXA459232 PGW459230:PGW459232 PQS459230:PQS459232 QAO459230:QAO459232 QKK459230:QKK459232 QUG459230:QUG459232 REC459230:REC459232 RNY459230:RNY459232 RXU459230:RXU459232 SHQ459230:SHQ459232 SRM459230:SRM459232 TBI459230:TBI459232 TLE459230:TLE459232 TVA459230:TVA459232 UEW459230:UEW459232 UOS459230:UOS459232 UYO459230:UYO459232 VIK459230:VIK459232 VSG459230:VSG459232 WCC459230:WCC459232 WLY459230:WLY459232 WVU459230:WVU459232 JI524766:JI524768 TE524766:TE524768 ADA524766:ADA524768 AMW524766:AMW524768 AWS524766:AWS524768 BGO524766:BGO524768 BQK524766:BQK524768 CAG524766:CAG524768 CKC524766:CKC524768 CTY524766:CTY524768 DDU524766:DDU524768 DNQ524766:DNQ524768 DXM524766:DXM524768 EHI524766:EHI524768 ERE524766:ERE524768 FBA524766:FBA524768 FKW524766:FKW524768 FUS524766:FUS524768 GEO524766:GEO524768 GOK524766:GOK524768 GYG524766:GYG524768 HIC524766:HIC524768 HRY524766:HRY524768 IBU524766:IBU524768 ILQ524766:ILQ524768 IVM524766:IVM524768 JFI524766:JFI524768 JPE524766:JPE524768 JZA524766:JZA524768 KIW524766:KIW524768 KSS524766:KSS524768 LCO524766:LCO524768 LMK524766:LMK524768 LWG524766:LWG524768 MGC524766:MGC524768 MPY524766:MPY524768 MZU524766:MZU524768 NJQ524766:NJQ524768 NTM524766:NTM524768 ODI524766:ODI524768 ONE524766:ONE524768 OXA524766:OXA524768 PGW524766:PGW524768 PQS524766:PQS524768 QAO524766:QAO524768 QKK524766:QKK524768 QUG524766:QUG524768 REC524766:REC524768 RNY524766:RNY524768 RXU524766:RXU524768 SHQ524766:SHQ524768 SRM524766:SRM524768 TBI524766:TBI524768 TLE524766:TLE524768 TVA524766:TVA524768 UEW524766:UEW524768 UOS524766:UOS524768 UYO524766:UYO524768 VIK524766:VIK524768 VSG524766:VSG524768 WCC524766:WCC524768 WLY524766:WLY524768 WVU524766:WVU524768 JI590302:JI590304 TE590302:TE590304 ADA590302:ADA590304 AMW590302:AMW590304 AWS590302:AWS590304 BGO590302:BGO590304 BQK590302:BQK590304 CAG590302:CAG590304 CKC590302:CKC590304 CTY590302:CTY590304 DDU590302:DDU590304 DNQ590302:DNQ590304 DXM590302:DXM590304 EHI590302:EHI590304 ERE590302:ERE590304 FBA590302:FBA590304 FKW590302:FKW590304 FUS590302:FUS590304 GEO590302:GEO590304 GOK590302:GOK590304 GYG590302:GYG590304 HIC590302:HIC590304 HRY590302:HRY590304 IBU590302:IBU590304 ILQ590302:ILQ590304 IVM590302:IVM590304 JFI590302:JFI590304 JPE590302:JPE590304 JZA590302:JZA590304 KIW590302:KIW590304 KSS590302:KSS590304 LCO590302:LCO590304 LMK590302:LMK590304 LWG590302:LWG590304 MGC590302:MGC590304 MPY590302:MPY590304 MZU590302:MZU590304 NJQ590302:NJQ590304 NTM590302:NTM590304 ODI590302:ODI590304 ONE590302:ONE590304 OXA590302:OXA590304 PGW590302:PGW590304 PQS590302:PQS590304 QAO590302:QAO590304 QKK590302:QKK590304 QUG590302:QUG590304 REC590302:REC590304 RNY590302:RNY590304 RXU590302:RXU590304 SHQ590302:SHQ590304 SRM590302:SRM590304 TBI590302:TBI590304 TLE590302:TLE590304 TVA590302:TVA590304 UEW590302:UEW590304 UOS590302:UOS590304 UYO590302:UYO590304 VIK590302:VIK590304 VSG590302:VSG590304 WCC590302:WCC590304 WLY590302:WLY590304 WVU590302:WVU590304 JI655838:JI655840 TE655838:TE655840 ADA655838:ADA655840 AMW655838:AMW655840 AWS655838:AWS655840 BGO655838:BGO655840 BQK655838:BQK655840 CAG655838:CAG655840 CKC655838:CKC655840 CTY655838:CTY655840 DDU655838:DDU655840 DNQ655838:DNQ655840 DXM655838:DXM655840 EHI655838:EHI655840 ERE655838:ERE655840 FBA655838:FBA655840 FKW655838:FKW655840 FUS655838:FUS655840 GEO655838:GEO655840 GOK655838:GOK655840 GYG655838:GYG655840 HIC655838:HIC655840 HRY655838:HRY655840 IBU655838:IBU655840 ILQ655838:ILQ655840 IVM655838:IVM655840 JFI655838:JFI655840 JPE655838:JPE655840 JZA655838:JZA655840 KIW655838:KIW655840 KSS655838:KSS655840 LCO655838:LCO655840 LMK655838:LMK655840 LWG655838:LWG655840 MGC655838:MGC655840 MPY655838:MPY655840 MZU655838:MZU655840 NJQ655838:NJQ655840 NTM655838:NTM655840 ODI655838:ODI655840 ONE655838:ONE655840 OXA655838:OXA655840 PGW655838:PGW655840 PQS655838:PQS655840 QAO655838:QAO655840 QKK655838:QKK655840 QUG655838:QUG655840 REC655838:REC655840 RNY655838:RNY655840 RXU655838:RXU655840 SHQ655838:SHQ655840 SRM655838:SRM655840 TBI655838:TBI655840 TLE655838:TLE655840 TVA655838:TVA655840 UEW655838:UEW655840 UOS655838:UOS655840 UYO655838:UYO655840 VIK655838:VIK655840 VSG655838:VSG655840 WCC655838:WCC655840 WLY655838:WLY655840 WVU655838:WVU655840 JI721374:JI721376 TE721374:TE721376 ADA721374:ADA721376 AMW721374:AMW721376 AWS721374:AWS721376 BGO721374:BGO721376 BQK721374:BQK721376 CAG721374:CAG721376 CKC721374:CKC721376 CTY721374:CTY721376 DDU721374:DDU721376 DNQ721374:DNQ721376 DXM721374:DXM721376 EHI721374:EHI721376 ERE721374:ERE721376 FBA721374:FBA721376 FKW721374:FKW721376 FUS721374:FUS721376 GEO721374:GEO721376 GOK721374:GOK721376 GYG721374:GYG721376 HIC721374:HIC721376 HRY721374:HRY721376 IBU721374:IBU721376 ILQ721374:ILQ721376 IVM721374:IVM721376 JFI721374:JFI721376 JPE721374:JPE721376 JZA721374:JZA721376 KIW721374:KIW721376 KSS721374:KSS721376 LCO721374:LCO721376 LMK721374:LMK721376 LWG721374:LWG721376 MGC721374:MGC721376 MPY721374:MPY721376 MZU721374:MZU721376 NJQ721374:NJQ721376 NTM721374:NTM721376 ODI721374:ODI721376 ONE721374:ONE721376 OXA721374:OXA721376 PGW721374:PGW721376 PQS721374:PQS721376 QAO721374:QAO721376 QKK721374:QKK721376 QUG721374:QUG721376 REC721374:REC721376 RNY721374:RNY721376 RXU721374:RXU721376 SHQ721374:SHQ721376 SRM721374:SRM721376 TBI721374:TBI721376 TLE721374:TLE721376 TVA721374:TVA721376 UEW721374:UEW721376 UOS721374:UOS721376 UYO721374:UYO721376 VIK721374:VIK721376 VSG721374:VSG721376 WCC721374:WCC721376 WLY721374:WLY721376 WVU721374:WVU721376 JI786910:JI786912 TE786910:TE786912 ADA786910:ADA786912 AMW786910:AMW786912 AWS786910:AWS786912 BGO786910:BGO786912 BQK786910:BQK786912 CAG786910:CAG786912 CKC786910:CKC786912 CTY786910:CTY786912 DDU786910:DDU786912 DNQ786910:DNQ786912 DXM786910:DXM786912 EHI786910:EHI786912 ERE786910:ERE786912 FBA786910:FBA786912 FKW786910:FKW786912 FUS786910:FUS786912 GEO786910:GEO786912 GOK786910:GOK786912 GYG786910:GYG786912 HIC786910:HIC786912 HRY786910:HRY786912 IBU786910:IBU786912 ILQ786910:ILQ786912 IVM786910:IVM786912 JFI786910:JFI786912 JPE786910:JPE786912 JZA786910:JZA786912 KIW786910:KIW786912 KSS786910:KSS786912 LCO786910:LCO786912 LMK786910:LMK786912 LWG786910:LWG786912 MGC786910:MGC786912 MPY786910:MPY786912 MZU786910:MZU786912 NJQ786910:NJQ786912 NTM786910:NTM786912 ODI786910:ODI786912 ONE786910:ONE786912 OXA786910:OXA786912 PGW786910:PGW786912 PQS786910:PQS786912 QAO786910:QAO786912 QKK786910:QKK786912 QUG786910:QUG786912 REC786910:REC786912 RNY786910:RNY786912 RXU786910:RXU786912 SHQ786910:SHQ786912 SRM786910:SRM786912 TBI786910:TBI786912 TLE786910:TLE786912 TVA786910:TVA786912 UEW786910:UEW786912 UOS786910:UOS786912 UYO786910:UYO786912 VIK786910:VIK786912 VSG786910:VSG786912 WCC786910:WCC786912 WLY786910:WLY786912 WVU786910:WVU786912 JI852446:JI852448 TE852446:TE852448 ADA852446:ADA852448 AMW852446:AMW852448 AWS852446:AWS852448 BGO852446:BGO852448 BQK852446:BQK852448 CAG852446:CAG852448 CKC852446:CKC852448 CTY852446:CTY852448 DDU852446:DDU852448 DNQ852446:DNQ852448 DXM852446:DXM852448 EHI852446:EHI852448 ERE852446:ERE852448 FBA852446:FBA852448 FKW852446:FKW852448 FUS852446:FUS852448 GEO852446:GEO852448 GOK852446:GOK852448 GYG852446:GYG852448 HIC852446:HIC852448 HRY852446:HRY852448 IBU852446:IBU852448 ILQ852446:ILQ852448 IVM852446:IVM852448 JFI852446:JFI852448 JPE852446:JPE852448 JZA852446:JZA852448 KIW852446:KIW852448 KSS852446:KSS852448 LCO852446:LCO852448 LMK852446:LMK852448 LWG852446:LWG852448 MGC852446:MGC852448 MPY852446:MPY852448 MZU852446:MZU852448 NJQ852446:NJQ852448 NTM852446:NTM852448 ODI852446:ODI852448 ONE852446:ONE852448 OXA852446:OXA852448 PGW852446:PGW852448 PQS852446:PQS852448 QAO852446:QAO852448 QKK852446:QKK852448 QUG852446:QUG852448 REC852446:REC852448 RNY852446:RNY852448 RXU852446:RXU852448 SHQ852446:SHQ852448 SRM852446:SRM852448 TBI852446:TBI852448 TLE852446:TLE852448 TVA852446:TVA852448 UEW852446:UEW852448 UOS852446:UOS852448 UYO852446:UYO852448 VIK852446:VIK852448 VSG852446:VSG852448 WCC852446:WCC852448 WLY852446:WLY852448 WVU852446:WVU852448 JI917982:JI917984 TE917982:TE917984 ADA917982:ADA917984 AMW917982:AMW917984 AWS917982:AWS917984 BGO917982:BGO917984 BQK917982:BQK917984 CAG917982:CAG917984 CKC917982:CKC917984 CTY917982:CTY917984 DDU917982:DDU917984 DNQ917982:DNQ917984 DXM917982:DXM917984 EHI917982:EHI917984 ERE917982:ERE917984 FBA917982:FBA917984 FKW917982:FKW917984 FUS917982:FUS917984 GEO917982:GEO917984 GOK917982:GOK917984 GYG917982:GYG917984 HIC917982:HIC917984 HRY917982:HRY917984 IBU917982:IBU917984 ILQ917982:ILQ917984 IVM917982:IVM917984 JFI917982:JFI917984 JPE917982:JPE917984 JZA917982:JZA917984 KIW917982:KIW917984 KSS917982:KSS917984 LCO917982:LCO917984 LMK917982:LMK917984 LWG917982:LWG917984 MGC917982:MGC917984 MPY917982:MPY917984 MZU917982:MZU917984 NJQ917982:NJQ917984 NTM917982:NTM917984 ODI917982:ODI917984 ONE917982:ONE917984 OXA917982:OXA917984 PGW917982:PGW917984 PQS917982:PQS917984 QAO917982:QAO917984 QKK917982:QKK917984 QUG917982:QUG917984 REC917982:REC917984 RNY917982:RNY917984 RXU917982:RXU917984 SHQ917982:SHQ917984 SRM917982:SRM917984 TBI917982:TBI917984 TLE917982:TLE917984 TVA917982:TVA917984 UEW917982:UEW917984 UOS917982:UOS917984 UYO917982:UYO917984 VIK917982:VIK917984 VSG917982:VSG917984 WCC917982:WCC917984 WLY917982:WLY917984 WVU917982:WVU917984 JI983518:JI983520 TE983518:TE983520 ADA983518:ADA983520 AMW983518:AMW983520 AWS983518:AWS983520 BGO983518:BGO983520 BQK983518:BQK983520 CAG983518:CAG983520 CKC983518:CKC983520 CTY983518:CTY983520 DDU983518:DDU983520 DNQ983518:DNQ983520 DXM983518:DXM983520 EHI983518:EHI983520 ERE983518:ERE983520 FBA983518:FBA983520 FKW983518:FKW983520 FUS983518:FUS983520 GEO983518:GEO983520 GOK983518:GOK983520 GYG983518:GYG983520 HIC983518:HIC983520 HRY983518:HRY983520 IBU983518:IBU983520 ILQ983518:ILQ983520 IVM983518:IVM983520 JFI983518:JFI983520 JPE983518:JPE983520 JZA983518:JZA983520 KIW983518:KIW983520 KSS983518:KSS983520 LCO983518:LCO983520 LMK983518:LMK983520 LWG983518:LWG983520 MGC983518:MGC983520 MPY983518:MPY983520 MZU983518:MZU983520 NJQ983518:NJQ983520 NTM983518:NTM983520 ODI983518:ODI983520 ONE983518:ONE983520 OXA983518:OXA983520 PGW983518:PGW983520 PQS983518:PQS983520 QAO983518:QAO983520 QKK983518:QKK983520 QUG983518:QUG983520 REC983518:REC983520 RNY983518:RNY983520 RXU983518:RXU983520 SHQ983518:SHQ983520 SRM983518:SRM983520 TBI983518:TBI983520 TLE983518:TLE983520 TVA983518:TVA983520 UEW983518:UEW983520 UOS983518:UOS983520 UYO983518:UYO983520 VIK983518:VIK983520 VSG983518:VSG983520 WCC983518:WCC983520 WLY983518:WLY983520 WVU983518:WVU983520 JI66044:JI66045 TE66044:TE66045 ADA66044:ADA66045 AMW66044:AMW66045 AWS66044:AWS66045 BGO66044:BGO66045 BQK66044:BQK66045 CAG66044:CAG66045 CKC66044:CKC66045 CTY66044:CTY66045 DDU66044:DDU66045 DNQ66044:DNQ66045 DXM66044:DXM66045 EHI66044:EHI66045 ERE66044:ERE66045 FBA66044:FBA66045 FKW66044:FKW66045 FUS66044:FUS66045 GEO66044:GEO66045 GOK66044:GOK66045 GYG66044:GYG66045 HIC66044:HIC66045 HRY66044:HRY66045 IBU66044:IBU66045 ILQ66044:ILQ66045 IVM66044:IVM66045 JFI66044:JFI66045 JPE66044:JPE66045 JZA66044:JZA66045 KIW66044:KIW66045 KSS66044:KSS66045 LCO66044:LCO66045 LMK66044:LMK66045 LWG66044:LWG66045 MGC66044:MGC66045 MPY66044:MPY66045 MZU66044:MZU66045 NJQ66044:NJQ66045 NTM66044:NTM66045 ODI66044:ODI66045 ONE66044:ONE66045 OXA66044:OXA66045 PGW66044:PGW66045 PQS66044:PQS66045 QAO66044:QAO66045 QKK66044:QKK66045 QUG66044:QUG66045 REC66044:REC66045 RNY66044:RNY66045 RXU66044:RXU66045 SHQ66044:SHQ66045 SRM66044:SRM66045 TBI66044:TBI66045 TLE66044:TLE66045 TVA66044:TVA66045 UEW66044:UEW66045 UOS66044:UOS66045 UYO66044:UYO66045 VIK66044:VIK66045 VSG66044:VSG66045 WCC66044:WCC66045 WLY66044:WLY66045 WVU66044:WVU66045 JI131580:JI131581 TE131580:TE131581 ADA131580:ADA131581 AMW131580:AMW131581 AWS131580:AWS131581 BGO131580:BGO131581 BQK131580:BQK131581 CAG131580:CAG131581 CKC131580:CKC131581 CTY131580:CTY131581 DDU131580:DDU131581 DNQ131580:DNQ131581 DXM131580:DXM131581 EHI131580:EHI131581 ERE131580:ERE131581 FBA131580:FBA131581 FKW131580:FKW131581 FUS131580:FUS131581 GEO131580:GEO131581 GOK131580:GOK131581 GYG131580:GYG131581 HIC131580:HIC131581 HRY131580:HRY131581 IBU131580:IBU131581 ILQ131580:ILQ131581 IVM131580:IVM131581 JFI131580:JFI131581 JPE131580:JPE131581 JZA131580:JZA131581 KIW131580:KIW131581 KSS131580:KSS131581 LCO131580:LCO131581 LMK131580:LMK131581 LWG131580:LWG131581 MGC131580:MGC131581 MPY131580:MPY131581 MZU131580:MZU131581 NJQ131580:NJQ131581 NTM131580:NTM131581 ODI131580:ODI131581 ONE131580:ONE131581 OXA131580:OXA131581 PGW131580:PGW131581 PQS131580:PQS131581 QAO131580:QAO131581 QKK131580:QKK131581 QUG131580:QUG131581 REC131580:REC131581 RNY131580:RNY131581 RXU131580:RXU131581 SHQ131580:SHQ131581 SRM131580:SRM131581 TBI131580:TBI131581 TLE131580:TLE131581 TVA131580:TVA131581 UEW131580:UEW131581 UOS131580:UOS131581 UYO131580:UYO131581 VIK131580:VIK131581 VSG131580:VSG131581 WCC131580:WCC131581 WLY131580:WLY131581 WVU131580:WVU131581 JI197116:JI197117 TE197116:TE197117 ADA197116:ADA197117 AMW197116:AMW197117 AWS197116:AWS197117 BGO197116:BGO197117 BQK197116:BQK197117 CAG197116:CAG197117 CKC197116:CKC197117 CTY197116:CTY197117 DDU197116:DDU197117 DNQ197116:DNQ197117 DXM197116:DXM197117 EHI197116:EHI197117 ERE197116:ERE197117 FBA197116:FBA197117 FKW197116:FKW197117 FUS197116:FUS197117 GEO197116:GEO197117 GOK197116:GOK197117 GYG197116:GYG197117 HIC197116:HIC197117 HRY197116:HRY197117 IBU197116:IBU197117 ILQ197116:ILQ197117 IVM197116:IVM197117 JFI197116:JFI197117 JPE197116:JPE197117 JZA197116:JZA197117 KIW197116:KIW197117 KSS197116:KSS197117 LCO197116:LCO197117 LMK197116:LMK197117 LWG197116:LWG197117 MGC197116:MGC197117 MPY197116:MPY197117 MZU197116:MZU197117 NJQ197116:NJQ197117 NTM197116:NTM197117 ODI197116:ODI197117 ONE197116:ONE197117 OXA197116:OXA197117 PGW197116:PGW197117 PQS197116:PQS197117 QAO197116:QAO197117 QKK197116:QKK197117 QUG197116:QUG197117 REC197116:REC197117 RNY197116:RNY197117 RXU197116:RXU197117 SHQ197116:SHQ197117 SRM197116:SRM197117 TBI197116:TBI197117 TLE197116:TLE197117 TVA197116:TVA197117 UEW197116:UEW197117 UOS197116:UOS197117 UYO197116:UYO197117 VIK197116:VIK197117 VSG197116:VSG197117 WCC197116:WCC197117 WLY197116:WLY197117 WVU197116:WVU197117 JI262652:JI262653 TE262652:TE262653 ADA262652:ADA262653 AMW262652:AMW262653 AWS262652:AWS262653 BGO262652:BGO262653 BQK262652:BQK262653 CAG262652:CAG262653 CKC262652:CKC262653 CTY262652:CTY262653 DDU262652:DDU262653 DNQ262652:DNQ262653 DXM262652:DXM262653 EHI262652:EHI262653 ERE262652:ERE262653 FBA262652:FBA262653 FKW262652:FKW262653 FUS262652:FUS262653 GEO262652:GEO262653 GOK262652:GOK262653 GYG262652:GYG262653 HIC262652:HIC262653 HRY262652:HRY262653 IBU262652:IBU262653 ILQ262652:ILQ262653 IVM262652:IVM262653 JFI262652:JFI262653 JPE262652:JPE262653 JZA262652:JZA262653 KIW262652:KIW262653 KSS262652:KSS262653 LCO262652:LCO262653 LMK262652:LMK262653 LWG262652:LWG262653 MGC262652:MGC262653 MPY262652:MPY262653 MZU262652:MZU262653 NJQ262652:NJQ262653 NTM262652:NTM262653 ODI262652:ODI262653 ONE262652:ONE262653 OXA262652:OXA262653 PGW262652:PGW262653 PQS262652:PQS262653 QAO262652:QAO262653 QKK262652:QKK262653 QUG262652:QUG262653 REC262652:REC262653 RNY262652:RNY262653 RXU262652:RXU262653 SHQ262652:SHQ262653 SRM262652:SRM262653 TBI262652:TBI262653 TLE262652:TLE262653 TVA262652:TVA262653 UEW262652:UEW262653 UOS262652:UOS262653 UYO262652:UYO262653 VIK262652:VIK262653 VSG262652:VSG262653 WCC262652:WCC262653 WLY262652:WLY262653 WVU262652:WVU262653 JI328188:JI328189 TE328188:TE328189 ADA328188:ADA328189 AMW328188:AMW328189 AWS328188:AWS328189 BGO328188:BGO328189 BQK328188:BQK328189 CAG328188:CAG328189 CKC328188:CKC328189 CTY328188:CTY328189 DDU328188:DDU328189 DNQ328188:DNQ328189 DXM328188:DXM328189 EHI328188:EHI328189 ERE328188:ERE328189 FBA328188:FBA328189 FKW328188:FKW328189 FUS328188:FUS328189 GEO328188:GEO328189 GOK328188:GOK328189 GYG328188:GYG328189 HIC328188:HIC328189 HRY328188:HRY328189 IBU328188:IBU328189 ILQ328188:ILQ328189 IVM328188:IVM328189 JFI328188:JFI328189 JPE328188:JPE328189 JZA328188:JZA328189 KIW328188:KIW328189 KSS328188:KSS328189 LCO328188:LCO328189 LMK328188:LMK328189 LWG328188:LWG328189 MGC328188:MGC328189 MPY328188:MPY328189 MZU328188:MZU328189 NJQ328188:NJQ328189 NTM328188:NTM328189 ODI328188:ODI328189 ONE328188:ONE328189 OXA328188:OXA328189 PGW328188:PGW328189 PQS328188:PQS328189 QAO328188:QAO328189 QKK328188:QKK328189 QUG328188:QUG328189 REC328188:REC328189 RNY328188:RNY328189 RXU328188:RXU328189 SHQ328188:SHQ328189 SRM328188:SRM328189 TBI328188:TBI328189 TLE328188:TLE328189 TVA328188:TVA328189 UEW328188:UEW328189 UOS328188:UOS328189 UYO328188:UYO328189 VIK328188:VIK328189 VSG328188:VSG328189 WCC328188:WCC328189 WLY328188:WLY328189 WVU328188:WVU328189 JI393724:JI393725 TE393724:TE393725 ADA393724:ADA393725 AMW393724:AMW393725 AWS393724:AWS393725 BGO393724:BGO393725 BQK393724:BQK393725 CAG393724:CAG393725 CKC393724:CKC393725 CTY393724:CTY393725 DDU393724:DDU393725 DNQ393724:DNQ393725 DXM393724:DXM393725 EHI393724:EHI393725 ERE393724:ERE393725 FBA393724:FBA393725 FKW393724:FKW393725 FUS393724:FUS393725 GEO393724:GEO393725 GOK393724:GOK393725 GYG393724:GYG393725 HIC393724:HIC393725 HRY393724:HRY393725 IBU393724:IBU393725 ILQ393724:ILQ393725 IVM393724:IVM393725 JFI393724:JFI393725 JPE393724:JPE393725 JZA393724:JZA393725 KIW393724:KIW393725 KSS393724:KSS393725 LCO393724:LCO393725 LMK393724:LMK393725 LWG393724:LWG393725 MGC393724:MGC393725 MPY393724:MPY393725 MZU393724:MZU393725 NJQ393724:NJQ393725 NTM393724:NTM393725 ODI393724:ODI393725 ONE393724:ONE393725 OXA393724:OXA393725 PGW393724:PGW393725 PQS393724:PQS393725 QAO393724:QAO393725 QKK393724:QKK393725 QUG393724:QUG393725 REC393724:REC393725 RNY393724:RNY393725 RXU393724:RXU393725 SHQ393724:SHQ393725 SRM393724:SRM393725 TBI393724:TBI393725 TLE393724:TLE393725 TVA393724:TVA393725 UEW393724:UEW393725 UOS393724:UOS393725 UYO393724:UYO393725 VIK393724:VIK393725 VSG393724:VSG393725 WCC393724:WCC393725 WLY393724:WLY393725 WVU393724:WVU393725 JI459260:JI459261 TE459260:TE459261 ADA459260:ADA459261 AMW459260:AMW459261 AWS459260:AWS459261 BGO459260:BGO459261 BQK459260:BQK459261 CAG459260:CAG459261 CKC459260:CKC459261 CTY459260:CTY459261 DDU459260:DDU459261 DNQ459260:DNQ459261 DXM459260:DXM459261 EHI459260:EHI459261 ERE459260:ERE459261 FBA459260:FBA459261 FKW459260:FKW459261 FUS459260:FUS459261 GEO459260:GEO459261 GOK459260:GOK459261 GYG459260:GYG459261 HIC459260:HIC459261 HRY459260:HRY459261 IBU459260:IBU459261 ILQ459260:ILQ459261 IVM459260:IVM459261 JFI459260:JFI459261 JPE459260:JPE459261 JZA459260:JZA459261 KIW459260:KIW459261 KSS459260:KSS459261 LCO459260:LCO459261 LMK459260:LMK459261 LWG459260:LWG459261 MGC459260:MGC459261 MPY459260:MPY459261 MZU459260:MZU459261 NJQ459260:NJQ459261 NTM459260:NTM459261 ODI459260:ODI459261 ONE459260:ONE459261 OXA459260:OXA459261 PGW459260:PGW459261 PQS459260:PQS459261 QAO459260:QAO459261 QKK459260:QKK459261 QUG459260:QUG459261 REC459260:REC459261 RNY459260:RNY459261 RXU459260:RXU459261 SHQ459260:SHQ459261 SRM459260:SRM459261 TBI459260:TBI459261 TLE459260:TLE459261 TVA459260:TVA459261 UEW459260:UEW459261 UOS459260:UOS459261 UYO459260:UYO459261 VIK459260:VIK459261 VSG459260:VSG459261 WCC459260:WCC459261 WLY459260:WLY459261 WVU459260:WVU459261 JI524796:JI524797 TE524796:TE524797 ADA524796:ADA524797 AMW524796:AMW524797 AWS524796:AWS524797 BGO524796:BGO524797 BQK524796:BQK524797 CAG524796:CAG524797 CKC524796:CKC524797 CTY524796:CTY524797 DDU524796:DDU524797 DNQ524796:DNQ524797 DXM524796:DXM524797 EHI524796:EHI524797 ERE524796:ERE524797 FBA524796:FBA524797 FKW524796:FKW524797 FUS524796:FUS524797 GEO524796:GEO524797 GOK524796:GOK524797 GYG524796:GYG524797 HIC524796:HIC524797 HRY524796:HRY524797 IBU524796:IBU524797 ILQ524796:ILQ524797 IVM524796:IVM524797 JFI524796:JFI524797 JPE524796:JPE524797 JZA524796:JZA524797 KIW524796:KIW524797 KSS524796:KSS524797 LCO524796:LCO524797 LMK524796:LMK524797 LWG524796:LWG524797 MGC524796:MGC524797 MPY524796:MPY524797 MZU524796:MZU524797 NJQ524796:NJQ524797 NTM524796:NTM524797 ODI524796:ODI524797 ONE524796:ONE524797 OXA524796:OXA524797 PGW524796:PGW524797 PQS524796:PQS524797 QAO524796:QAO524797 QKK524796:QKK524797 QUG524796:QUG524797 REC524796:REC524797 RNY524796:RNY524797 RXU524796:RXU524797 SHQ524796:SHQ524797 SRM524796:SRM524797 TBI524796:TBI524797 TLE524796:TLE524797 TVA524796:TVA524797 UEW524796:UEW524797 UOS524796:UOS524797 UYO524796:UYO524797 VIK524796:VIK524797 VSG524796:VSG524797 WCC524796:WCC524797 WLY524796:WLY524797 WVU524796:WVU524797 JI590332:JI590333 TE590332:TE590333 ADA590332:ADA590333 AMW590332:AMW590333 AWS590332:AWS590333 BGO590332:BGO590333 BQK590332:BQK590333 CAG590332:CAG590333 CKC590332:CKC590333 CTY590332:CTY590333 DDU590332:DDU590333 DNQ590332:DNQ590333 DXM590332:DXM590333 EHI590332:EHI590333 ERE590332:ERE590333 FBA590332:FBA590333 FKW590332:FKW590333 FUS590332:FUS590333 GEO590332:GEO590333 GOK590332:GOK590333 GYG590332:GYG590333 HIC590332:HIC590333 HRY590332:HRY590333 IBU590332:IBU590333 ILQ590332:ILQ590333 IVM590332:IVM590333 JFI590332:JFI590333 JPE590332:JPE590333 JZA590332:JZA590333 KIW590332:KIW590333 KSS590332:KSS590333 LCO590332:LCO590333 LMK590332:LMK590333 LWG590332:LWG590333 MGC590332:MGC590333 MPY590332:MPY590333 MZU590332:MZU590333 NJQ590332:NJQ590333 NTM590332:NTM590333 ODI590332:ODI590333 ONE590332:ONE590333 OXA590332:OXA590333 PGW590332:PGW590333 PQS590332:PQS590333 QAO590332:QAO590333 QKK590332:QKK590333 QUG590332:QUG590333 REC590332:REC590333 RNY590332:RNY590333 RXU590332:RXU590333 SHQ590332:SHQ590333 SRM590332:SRM590333 TBI590332:TBI590333 TLE590332:TLE590333 TVA590332:TVA590333 UEW590332:UEW590333 UOS590332:UOS590333 UYO590332:UYO590333 VIK590332:VIK590333 VSG590332:VSG590333 WCC590332:WCC590333 WLY590332:WLY590333 WVU590332:WVU590333 JI655868:JI655869 TE655868:TE655869 ADA655868:ADA655869 AMW655868:AMW655869 AWS655868:AWS655869 BGO655868:BGO655869 BQK655868:BQK655869 CAG655868:CAG655869 CKC655868:CKC655869 CTY655868:CTY655869 DDU655868:DDU655869 DNQ655868:DNQ655869 DXM655868:DXM655869 EHI655868:EHI655869 ERE655868:ERE655869 FBA655868:FBA655869 FKW655868:FKW655869 FUS655868:FUS655869 GEO655868:GEO655869 GOK655868:GOK655869 GYG655868:GYG655869 HIC655868:HIC655869 HRY655868:HRY655869 IBU655868:IBU655869 ILQ655868:ILQ655869 IVM655868:IVM655869 JFI655868:JFI655869 JPE655868:JPE655869 JZA655868:JZA655869 KIW655868:KIW655869 KSS655868:KSS655869 LCO655868:LCO655869 LMK655868:LMK655869 LWG655868:LWG655869 MGC655868:MGC655869 MPY655868:MPY655869 MZU655868:MZU655869 NJQ655868:NJQ655869 NTM655868:NTM655869 ODI655868:ODI655869 ONE655868:ONE655869 OXA655868:OXA655869 PGW655868:PGW655869 PQS655868:PQS655869 QAO655868:QAO655869 QKK655868:QKK655869 QUG655868:QUG655869 REC655868:REC655869 RNY655868:RNY655869 RXU655868:RXU655869 SHQ655868:SHQ655869 SRM655868:SRM655869 TBI655868:TBI655869 TLE655868:TLE655869 TVA655868:TVA655869 UEW655868:UEW655869 UOS655868:UOS655869 UYO655868:UYO655869 VIK655868:VIK655869 VSG655868:VSG655869 WCC655868:WCC655869 WLY655868:WLY655869 WVU655868:WVU655869 JI721404:JI721405 TE721404:TE721405 ADA721404:ADA721405 AMW721404:AMW721405 AWS721404:AWS721405 BGO721404:BGO721405 BQK721404:BQK721405 CAG721404:CAG721405 CKC721404:CKC721405 CTY721404:CTY721405 DDU721404:DDU721405 DNQ721404:DNQ721405 DXM721404:DXM721405 EHI721404:EHI721405 ERE721404:ERE721405 FBA721404:FBA721405 FKW721404:FKW721405 FUS721404:FUS721405 GEO721404:GEO721405 GOK721404:GOK721405 GYG721404:GYG721405 HIC721404:HIC721405 HRY721404:HRY721405 IBU721404:IBU721405 ILQ721404:ILQ721405 IVM721404:IVM721405 JFI721404:JFI721405 JPE721404:JPE721405 JZA721404:JZA721405 KIW721404:KIW721405 KSS721404:KSS721405 LCO721404:LCO721405 LMK721404:LMK721405 LWG721404:LWG721405 MGC721404:MGC721405 MPY721404:MPY721405 MZU721404:MZU721405 NJQ721404:NJQ721405 NTM721404:NTM721405 ODI721404:ODI721405 ONE721404:ONE721405 OXA721404:OXA721405 PGW721404:PGW721405 PQS721404:PQS721405 QAO721404:QAO721405 QKK721404:QKK721405 QUG721404:QUG721405 REC721404:REC721405 RNY721404:RNY721405 RXU721404:RXU721405 SHQ721404:SHQ721405 SRM721404:SRM721405 TBI721404:TBI721405 TLE721404:TLE721405 TVA721404:TVA721405 UEW721404:UEW721405 UOS721404:UOS721405 UYO721404:UYO721405 VIK721404:VIK721405 VSG721404:VSG721405 WCC721404:WCC721405 WLY721404:WLY721405 WVU721404:WVU721405 JI786940:JI786941 TE786940:TE786941 ADA786940:ADA786941 AMW786940:AMW786941 AWS786940:AWS786941 BGO786940:BGO786941 BQK786940:BQK786941 CAG786940:CAG786941 CKC786940:CKC786941 CTY786940:CTY786941 DDU786940:DDU786941 DNQ786940:DNQ786941 DXM786940:DXM786941 EHI786940:EHI786941 ERE786940:ERE786941 FBA786940:FBA786941 FKW786940:FKW786941 FUS786940:FUS786941 GEO786940:GEO786941 GOK786940:GOK786941 GYG786940:GYG786941 HIC786940:HIC786941 HRY786940:HRY786941 IBU786940:IBU786941 ILQ786940:ILQ786941 IVM786940:IVM786941 JFI786940:JFI786941 JPE786940:JPE786941 JZA786940:JZA786941 KIW786940:KIW786941 KSS786940:KSS786941 LCO786940:LCO786941 LMK786940:LMK786941 LWG786940:LWG786941 MGC786940:MGC786941 MPY786940:MPY786941 MZU786940:MZU786941 NJQ786940:NJQ786941 NTM786940:NTM786941 ODI786940:ODI786941 ONE786940:ONE786941 OXA786940:OXA786941 PGW786940:PGW786941 PQS786940:PQS786941 QAO786940:QAO786941 QKK786940:QKK786941 QUG786940:QUG786941 REC786940:REC786941 RNY786940:RNY786941 RXU786940:RXU786941 SHQ786940:SHQ786941 SRM786940:SRM786941 TBI786940:TBI786941 TLE786940:TLE786941 TVA786940:TVA786941 UEW786940:UEW786941 UOS786940:UOS786941 UYO786940:UYO786941 VIK786940:VIK786941 VSG786940:VSG786941 WCC786940:WCC786941 WLY786940:WLY786941 WVU786940:WVU786941 JI852476:JI852477 TE852476:TE852477 ADA852476:ADA852477 AMW852476:AMW852477 AWS852476:AWS852477 BGO852476:BGO852477 BQK852476:BQK852477 CAG852476:CAG852477 CKC852476:CKC852477 CTY852476:CTY852477 DDU852476:DDU852477 DNQ852476:DNQ852477 DXM852476:DXM852477 EHI852476:EHI852477 ERE852476:ERE852477 FBA852476:FBA852477 FKW852476:FKW852477 FUS852476:FUS852477 GEO852476:GEO852477 GOK852476:GOK852477 GYG852476:GYG852477 HIC852476:HIC852477 HRY852476:HRY852477 IBU852476:IBU852477 ILQ852476:ILQ852477 IVM852476:IVM852477 JFI852476:JFI852477 JPE852476:JPE852477 JZA852476:JZA852477 KIW852476:KIW852477 KSS852476:KSS852477 LCO852476:LCO852477 LMK852476:LMK852477 LWG852476:LWG852477 MGC852476:MGC852477 MPY852476:MPY852477 MZU852476:MZU852477 NJQ852476:NJQ852477 NTM852476:NTM852477 ODI852476:ODI852477 ONE852476:ONE852477 OXA852476:OXA852477 PGW852476:PGW852477 PQS852476:PQS852477 QAO852476:QAO852477 QKK852476:QKK852477 QUG852476:QUG852477 REC852476:REC852477 RNY852476:RNY852477 RXU852476:RXU852477 SHQ852476:SHQ852477 SRM852476:SRM852477 TBI852476:TBI852477 TLE852476:TLE852477 TVA852476:TVA852477 UEW852476:UEW852477 UOS852476:UOS852477 UYO852476:UYO852477 VIK852476:VIK852477 VSG852476:VSG852477 WCC852476:WCC852477 WLY852476:WLY852477 WVU852476:WVU852477 JI918012:JI918013 TE918012:TE918013 ADA918012:ADA918013 AMW918012:AMW918013 AWS918012:AWS918013 BGO918012:BGO918013 BQK918012:BQK918013 CAG918012:CAG918013 CKC918012:CKC918013 CTY918012:CTY918013 DDU918012:DDU918013 DNQ918012:DNQ918013 DXM918012:DXM918013 EHI918012:EHI918013 ERE918012:ERE918013 FBA918012:FBA918013 FKW918012:FKW918013 FUS918012:FUS918013 GEO918012:GEO918013 GOK918012:GOK918013 GYG918012:GYG918013 HIC918012:HIC918013 HRY918012:HRY918013 IBU918012:IBU918013 ILQ918012:ILQ918013 IVM918012:IVM918013 JFI918012:JFI918013 JPE918012:JPE918013 JZA918012:JZA918013 KIW918012:KIW918013 KSS918012:KSS918013 LCO918012:LCO918013 LMK918012:LMK918013 LWG918012:LWG918013 MGC918012:MGC918013 MPY918012:MPY918013 MZU918012:MZU918013 NJQ918012:NJQ918013 NTM918012:NTM918013 ODI918012:ODI918013 ONE918012:ONE918013 OXA918012:OXA918013 PGW918012:PGW918013 PQS918012:PQS918013 QAO918012:QAO918013 QKK918012:QKK918013 QUG918012:QUG918013 REC918012:REC918013 RNY918012:RNY918013 RXU918012:RXU918013 SHQ918012:SHQ918013 SRM918012:SRM918013 TBI918012:TBI918013 TLE918012:TLE918013 TVA918012:TVA918013 UEW918012:UEW918013 UOS918012:UOS918013 UYO918012:UYO918013 VIK918012:VIK918013 VSG918012:VSG918013 WCC918012:WCC918013 WLY918012:WLY918013 WVU918012:WVU918013 JI983548:JI983549 TE983548:TE983549 ADA983548:ADA983549 AMW983548:AMW983549 AWS983548:AWS983549 BGO983548:BGO983549 BQK983548:BQK983549 CAG983548:CAG983549 CKC983548:CKC983549 CTY983548:CTY983549 DDU983548:DDU983549 DNQ983548:DNQ983549 DXM983548:DXM983549 EHI983548:EHI983549 ERE983548:ERE983549 FBA983548:FBA983549 FKW983548:FKW983549 FUS983548:FUS983549 GEO983548:GEO983549 GOK983548:GOK983549 GYG983548:GYG983549 HIC983548:HIC983549 HRY983548:HRY983549 IBU983548:IBU983549 ILQ983548:ILQ983549 IVM983548:IVM983549 JFI983548:JFI983549 JPE983548:JPE983549 JZA983548:JZA983549 KIW983548:KIW983549 KSS983548:KSS983549 LCO983548:LCO983549 LMK983548:LMK983549 LWG983548:LWG983549 MGC983548:MGC983549 MPY983548:MPY983549 MZU983548:MZU983549 NJQ983548:NJQ983549 NTM983548:NTM983549 ODI983548:ODI983549 ONE983548:ONE983549 OXA983548:OXA983549 PGW983548:PGW983549 PQS983548:PQS983549 QAO983548:QAO983549 QKK983548:QKK983549 QUG983548:QUG983549 REC983548:REC983549 RNY983548:RNY983549 RXU983548:RXU983549 SHQ983548:SHQ983549 SRM983548:SRM983549 TBI983548:TBI983549 TLE983548:TLE983549 TVA983548:TVA983549 UEW983548:UEW983549 UOS983548:UOS983549 UYO983548:UYO983549 VIK983548:VIK983549 VSG983548:VSG983549 WCC983548:WCC983549 WLY983548:WLY983549 WVU983548:WVU983549 JI65825:JI65881 TE65825:TE65881 ADA65825:ADA65881 AMW65825:AMW65881 AWS65825:AWS65881 BGO65825:BGO65881 BQK65825:BQK65881 CAG65825:CAG65881 CKC65825:CKC65881 CTY65825:CTY65881 DDU65825:DDU65881 DNQ65825:DNQ65881 DXM65825:DXM65881 EHI65825:EHI65881 ERE65825:ERE65881 FBA65825:FBA65881 FKW65825:FKW65881 FUS65825:FUS65881 GEO65825:GEO65881 GOK65825:GOK65881 GYG65825:GYG65881 HIC65825:HIC65881 HRY65825:HRY65881 IBU65825:IBU65881 ILQ65825:ILQ65881 IVM65825:IVM65881 JFI65825:JFI65881 JPE65825:JPE65881 JZA65825:JZA65881 KIW65825:KIW65881 KSS65825:KSS65881 LCO65825:LCO65881 LMK65825:LMK65881 LWG65825:LWG65881 MGC65825:MGC65881 MPY65825:MPY65881 MZU65825:MZU65881 NJQ65825:NJQ65881 NTM65825:NTM65881 ODI65825:ODI65881 ONE65825:ONE65881 OXA65825:OXA65881 PGW65825:PGW65881 PQS65825:PQS65881 QAO65825:QAO65881 QKK65825:QKK65881 QUG65825:QUG65881 REC65825:REC65881 RNY65825:RNY65881 RXU65825:RXU65881 SHQ65825:SHQ65881 SRM65825:SRM65881 TBI65825:TBI65881 TLE65825:TLE65881 TVA65825:TVA65881 UEW65825:UEW65881 UOS65825:UOS65881 UYO65825:UYO65881 VIK65825:VIK65881 VSG65825:VSG65881 WCC65825:WCC65881 WLY65825:WLY65881 WVU65825:WVU65881 JI131361:JI131417 TE131361:TE131417 ADA131361:ADA131417 AMW131361:AMW131417 AWS131361:AWS131417 BGO131361:BGO131417 BQK131361:BQK131417 CAG131361:CAG131417 CKC131361:CKC131417 CTY131361:CTY131417 DDU131361:DDU131417 DNQ131361:DNQ131417 DXM131361:DXM131417 EHI131361:EHI131417 ERE131361:ERE131417 FBA131361:FBA131417 FKW131361:FKW131417 FUS131361:FUS131417 GEO131361:GEO131417 GOK131361:GOK131417 GYG131361:GYG131417 HIC131361:HIC131417 HRY131361:HRY131417 IBU131361:IBU131417 ILQ131361:ILQ131417 IVM131361:IVM131417 JFI131361:JFI131417 JPE131361:JPE131417 JZA131361:JZA131417 KIW131361:KIW131417 KSS131361:KSS131417 LCO131361:LCO131417 LMK131361:LMK131417 LWG131361:LWG131417 MGC131361:MGC131417 MPY131361:MPY131417 MZU131361:MZU131417 NJQ131361:NJQ131417 NTM131361:NTM131417 ODI131361:ODI131417 ONE131361:ONE131417 OXA131361:OXA131417 PGW131361:PGW131417 PQS131361:PQS131417 QAO131361:QAO131417 QKK131361:QKK131417 QUG131361:QUG131417 REC131361:REC131417 RNY131361:RNY131417 RXU131361:RXU131417 SHQ131361:SHQ131417 SRM131361:SRM131417 TBI131361:TBI131417 TLE131361:TLE131417 TVA131361:TVA131417 UEW131361:UEW131417 UOS131361:UOS131417 UYO131361:UYO131417 VIK131361:VIK131417 VSG131361:VSG131417 WCC131361:WCC131417 WLY131361:WLY131417 WVU131361:WVU131417 JI196897:JI196953 TE196897:TE196953 ADA196897:ADA196953 AMW196897:AMW196953 AWS196897:AWS196953 BGO196897:BGO196953 BQK196897:BQK196953 CAG196897:CAG196953 CKC196897:CKC196953 CTY196897:CTY196953 DDU196897:DDU196953 DNQ196897:DNQ196953 DXM196897:DXM196953 EHI196897:EHI196953 ERE196897:ERE196953 FBA196897:FBA196953 FKW196897:FKW196953 FUS196897:FUS196953 GEO196897:GEO196953 GOK196897:GOK196953 GYG196897:GYG196953 HIC196897:HIC196953 HRY196897:HRY196953 IBU196897:IBU196953 ILQ196897:ILQ196953 IVM196897:IVM196953 JFI196897:JFI196953 JPE196897:JPE196953 JZA196897:JZA196953 KIW196897:KIW196953 KSS196897:KSS196953 LCO196897:LCO196953 LMK196897:LMK196953 LWG196897:LWG196953 MGC196897:MGC196953 MPY196897:MPY196953 MZU196897:MZU196953 NJQ196897:NJQ196953 NTM196897:NTM196953 ODI196897:ODI196953 ONE196897:ONE196953 OXA196897:OXA196953 PGW196897:PGW196953 PQS196897:PQS196953 QAO196897:QAO196953 QKK196897:QKK196953 QUG196897:QUG196953 REC196897:REC196953 RNY196897:RNY196953 RXU196897:RXU196953 SHQ196897:SHQ196953 SRM196897:SRM196953 TBI196897:TBI196953 TLE196897:TLE196953 TVA196897:TVA196953 UEW196897:UEW196953 UOS196897:UOS196953 UYO196897:UYO196953 VIK196897:VIK196953 VSG196897:VSG196953 WCC196897:WCC196953 WLY196897:WLY196953 WVU196897:WVU196953 JI262433:JI262489 TE262433:TE262489 ADA262433:ADA262489 AMW262433:AMW262489 AWS262433:AWS262489 BGO262433:BGO262489 BQK262433:BQK262489 CAG262433:CAG262489 CKC262433:CKC262489 CTY262433:CTY262489 DDU262433:DDU262489 DNQ262433:DNQ262489 DXM262433:DXM262489 EHI262433:EHI262489 ERE262433:ERE262489 FBA262433:FBA262489 FKW262433:FKW262489 FUS262433:FUS262489 GEO262433:GEO262489 GOK262433:GOK262489 GYG262433:GYG262489 HIC262433:HIC262489 HRY262433:HRY262489 IBU262433:IBU262489 ILQ262433:ILQ262489 IVM262433:IVM262489 JFI262433:JFI262489 JPE262433:JPE262489 JZA262433:JZA262489 KIW262433:KIW262489 KSS262433:KSS262489 LCO262433:LCO262489 LMK262433:LMK262489 LWG262433:LWG262489 MGC262433:MGC262489 MPY262433:MPY262489 MZU262433:MZU262489 NJQ262433:NJQ262489 NTM262433:NTM262489 ODI262433:ODI262489 ONE262433:ONE262489 OXA262433:OXA262489 PGW262433:PGW262489 PQS262433:PQS262489 QAO262433:QAO262489 QKK262433:QKK262489 QUG262433:QUG262489 REC262433:REC262489 RNY262433:RNY262489 RXU262433:RXU262489 SHQ262433:SHQ262489 SRM262433:SRM262489 TBI262433:TBI262489 TLE262433:TLE262489 TVA262433:TVA262489 UEW262433:UEW262489 UOS262433:UOS262489 UYO262433:UYO262489 VIK262433:VIK262489 VSG262433:VSG262489 WCC262433:WCC262489 WLY262433:WLY262489 WVU262433:WVU262489 JI327969:JI328025 TE327969:TE328025 ADA327969:ADA328025 AMW327969:AMW328025 AWS327969:AWS328025 BGO327969:BGO328025 BQK327969:BQK328025 CAG327969:CAG328025 CKC327969:CKC328025 CTY327969:CTY328025 DDU327969:DDU328025 DNQ327969:DNQ328025 DXM327969:DXM328025 EHI327969:EHI328025 ERE327969:ERE328025 FBA327969:FBA328025 FKW327969:FKW328025 FUS327969:FUS328025 GEO327969:GEO328025 GOK327969:GOK328025 GYG327969:GYG328025 HIC327969:HIC328025 HRY327969:HRY328025 IBU327969:IBU328025 ILQ327969:ILQ328025 IVM327969:IVM328025 JFI327969:JFI328025 JPE327969:JPE328025 JZA327969:JZA328025 KIW327969:KIW328025 KSS327969:KSS328025 LCO327969:LCO328025 LMK327969:LMK328025 LWG327969:LWG328025 MGC327969:MGC328025 MPY327969:MPY328025 MZU327969:MZU328025 NJQ327969:NJQ328025 NTM327969:NTM328025 ODI327969:ODI328025 ONE327969:ONE328025 OXA327969:OXA328025 PGW327969:PGW328025 PQS327969:PQS328025 QAO327969:QAO328025 QKK327969:QKK328025 QUG327969:QUG328025 REC327969:REC328025 RNY327969:RNY328025 RXU327969:RXU328025 SHQ327969:SHQ328025 SRM327969:SRM328025 TBI327969:TBI328025 TLE327969:TLE328025 TVA327969:TVA328025 UEW327969:UEW328025 UOS327969:UOS328025 UYO327969:UYO328025 VIK327969:VIK328025 VSG327969:VSG328025 WCC327969:WCC328025 WLY327969:WLY328025 WVU327969:WVU328025 JI393505:JI393561 TE393505:TE393561 ADA393505:ADA393561 AMW393505:AMW393561 AWS393505:AWS393561 BGO393505:BGO393561 BQK393505:BQK393561 CAG393505:CAG393561 CKC393505:CKC393561 CTY393505:CTY393561 DDU393505:DDU393561 DNQ393505:DNQ393561 DXM393505:DXM393561 EHI393505:EHI393561 ERE393505:ERE393561 FBA393505:FBA393561 FKW393505:FKW393561 FUS393505:FUS393561 GEO393505:GEO393561 GOK393505:GOK393561 GYG393505:GYG393561 HIC393505:HIC393561 HRY393505:HRY393561 IBU393505:IBU393561 ILQ393505:ILQ393561 IVM393505:IVM393561 JFI393505:JFI393561 JPE393505:JPE393561 JZA393505:JZA393561 KIW393505:KIW393561 KSS393505:KSS393561 LCO393505:LCO393561 LMK393505:LMK393561 LWG393505:LWG393561 MGC393505:MGC393561 MPY393505:MPY393561 MZU393505:MZU393561 NJQ393505:NJQ393561 NTM393505:NTM393561 ODI393505:ODI393561 ONE393505:ONE393561 OXA393505:OXA393561 PGW393505:PGW393561 PQS393505:PQS393561 QAO393505:QAO393561 QKK393505:QKK393561 QUG393505:QUG393561 REC393505:REC393561 RNY393505:RNY393561 RXU393505:RXU393561 SHQ393505:SHQ393561 SRM393505:SRM393561 TBI393505:TBI393561 TLE393505:TLE393561 TVA393505:TVA393561 UEW393505:UEW393561 UOS393505:UOS393561 UYO393505:UYO393561 VIK393505:VIK393561 VSG393505:VSG393561 WCC393505:WCC393561 WLY393505:WLY393561 WVU393505:WVU393561 JI459041:JI459097 TE459041:TE459097 ADA459041:ADA459097 AMW459041:AMW459097 AWS459041:AWS459097 BGO459041:BGO459097 BQK459041:BQK459097 CAG459041:CAG459097 CKC459041:CKC459097 CTY459041:CTY459097 DDU459041:DDU459097 DNQ459041:DNQ459097 DXM459041:DXM459097 EHI459041:EHI459097 ERE459041:ERE459097 FBA459041:FBA459097 FKW459041:FKW459097 FUS459041:FUS459097 GEO459041:GEO459097 GOK459041:GOK459097 GYG459041:GYG459097 HIC459041:HIC459097 HRY459041:HRY459097 IBU459041:IBU459097 ILQ459041:ILQ459097 IVM459041:IVM459097 JFI459041:JFI459097 JPE459041:JPE459097 JZA459041:JZA459097 KIW459041:KIW459097 KSS459041:KSS459097 LCO459041:LCO459097 LMK459041:LMK459097 LWG459041:LWG459097 MGC459041:MGC459097 MPY459041:MPY459097 MZU459041:MZU459097 NJQ459041:NJQ459097 NTM459041:NTM459097 ODI459041:ODI459097 ONE459041:ONE459097 OXA459041:OXA459097 PGW459041:PGW459097 PQS459041:PQS459097 QAO459041:QAO459097 QKK459041:QKK459097 QUG459041:QUG459097 REC459041:REC459097 RNY459041:RNY459097 RXU459041:RXU459097 SHQ459041:SHQ459097 SRM459041:SRM459097 TBI459041:TBI459097 TLE459041:TLE459097 TVA459041:TVA459097 UEW459041:UEW459097 UOS459041:UOS459097 UYO459041:UYO459097 VIK459041:VIK459097 VSG459041:VSG459097 WCC459041:WCC459097 WLY459041:WLY459097 WVU459041:WVU459097 JI524577:JI524633 TE524577:TE524633 ADA524577:ADA524633 AMW524577:AMW524633 AWS524577:AWS524633 BGO524577:BGO524633 BQK524577:BQK524633 CAG524577:CAG524633 CKC524577:CKC524633 CTY524577:CTY524633 DDU524577:DDU524633 DNQ524577:DNQ524633 DXM524577:DXM524633 EHI524577:EHI524633 ERE524577:ERE524633 FBA524577:FBA524633 FKW524577:FKW524633 FUS524577:FUS524633 GEO524577:GEO524633 GOK524577:GOK524633 GYG524577:GYG524633 HIC524577:HIC524633 HRY524577:HRY524633 IBU524577:IBU524633 ILQ524577:ILQ524633 IVM524577:IVM524633 JFI524577:JFI524633 JPE524577:JPE524633 JZA524577:JZA524633 KIW524577:KIW524633 KSS524577:KSS524633 LCO524577:LCO524633 LMK524577:LMK524633 LWG524577:LWG524633 MGC524577:MGC524633 MPY524577:MPY524633 MZU524577:MZU524633 NJQ524577:NJQ524633 NTM524577:NTM524633 ODI524577:ODI524633 ONE524577:ONE524633 OXA524577:OXA524633 PGW524577:PGW524633 PQS524577:PQS524633 QAO524577:QAO524633 QKK524577:QKK524633 QUG524577:QUG524633 REC524577:REC524633 RNY524577:RNY524633 RXU524577:RXU524633 SHQ524577:SHQ524633 SRM524577:SRM524633 TBI524577:TBI524633 TLE524577:TLE524633 TVA524577:TVA524633 UEW524577:UEW524633 UOS524577:UOS524633 UYO524577:UYO524633 VIK524577:VIK524633 VSG524577:VSG524633 WCC524577:WCC524633 WLY524577:WLY524633 WVU524577:WVU524633 JI590113:JI590169 TE590113:TE590169 ADA590113:ADA590169 AMW590113:AMW590169 AWS590113:AWS590169 BGO590113:BGO590169 BQK590113:BQK590169 CAG590113:CAG590169 CKC590113:CKC590169 CTY590113:CTY590169 DDU590113:DDU590169 DNQ590113:DNQ590169 DXM590113:DXM590169 EHI590113:EHI590169 ERE590113:ERE590169 FBA590113:FBA590169 FKW590113:FKW590169 FUS590113:FUS590169 GEO590113:GEO590169 GOK590113:GOK590169 GYG590113:GYG590169 HIC590113:HIC590169 HRY590113:HRY590169 IBU590113:IBU590169 ILQ590113:ILQ590169 IVM590113:IVM590169 JFI590113:JFI590169 JPE590113:JPE590169 JZA590113:JZA590169 KIW590113:KIW590169 KSS590113:KSS590169 LCO590113:LCO590169 LMK590113:LMK590169 LWG590113:LWG590169 MGC590113:MGC590169 MPY590113:MPY590169 MZU590113:MZU590169 NJQ590113:NJQ590169 NTM590113:NTM590169 ODI590113:ODI590169 ONE590113:ONE590169 OXA590113:OXA590169 PGW590113:PGW590169 PQS590113:PQS590169 QAO590113:QAO590169 QKK590113:QKK590169 QUG590113:QUG590169 REC590113:REC590169 RNY590113:RNY590169 RXU590113:RXU590169 SHQ590113:SHQ590169 SRM590113:SRM590169 TBI590113:TBI590169 TLE590113:TLE590169 TVA590113:TVA590169 UEW590113:UEW590169 UOS590113:UOS590169 UYO590113:UYO590169 VIK590113:VIK590169 VSG590113:VSG590169 WCC590113:WCC590169 WLY590113:WLY590169 WVU590113:WVU590169 JI655649:JI655705 TE655649:TE655705 ADA655649:ADA655705 AMW655649:AMW655705 AWS655649:AWS655705 BGO655649:BGO655705 BQK655649:BQK655705 CAG655649:CAG655705 CKC655649:CKC655705 CTY655649:CTY655705 DDU655649:DDU655705 DNQ655649:DNQ655705 DXM655649:DXM655705 EHI655649:EHI655705 ERE655649:ERE655705 FBA655649:FBA655705 FKW655649:FKW655705 FUS655649:FUS655705 GEO655649:GEO655705 GOK655649:GOK655705 GYG655649:GYG655705 HIC655649:HIC655705 HRY655649:HRY655705 IBU655649:IBU655705 ILQ655649:ILQ655705 IVM655649:IVM655705 JFI655649:JFI655705 JPE655649:JPE655705 JZA655649:JZA655705 KIW655649:KIW655705 KSS655649:KSS655705 LCO655649:LCO655705 LMK655649:LMK655705 LWG655649:LWG655705 MGC655649:MGC655705 MPY655649:MPY655705 MZU655649:MZU655705 NJQ655649:NJQ655705 NTM655649:NTM655705 ODI655649:ODI655705 ONE655649:ONE655705 OXA655649:OXA655705 PGW655649:PGW655705 PQS655649:PQS655705 QAO655649:QAO655705 QKK655649:QKK655705 QUG655649:QUG655705 REC655649:REC655705 RNY655649:RNY655705 RXU655649:RXU655705 SHQ655649:SHQ655705 SRM655649:SRM655705 TBI655649:TBI655705 TLE655649:TLE655705 TVA655649:TVA655705 UEW655649:UEW655705 UOS655649:UOS655705 UYO655649:UYO655705 VIK655649:VIK655705 VSG655649:VSG655705 WCC655649:WCC655705 WLY655649:WLY655705 WVU655649:WVU655705 JI721185:JI721241 TE721185:TE721241 ADA721185:ADA721241 AMW721185:AMW721241 AWS721185:AWS721241 BGO721185:BGO721241 BQK721185:BQK721241 CAG721185:CAG721241 CKC721185:CKC721241 CTY721185:CTY721241 DDU721185:DDU721241 DNQ721185:DNQ721241 DXM721185:DXM721241 EHI721185:EHI721241 ERE721185:ERE721241 FBA721185:FBA721241 FKW721185:FKW721241 FUS721185:FUS721241 GEO721185:GEO721241 GOK721185:GOK721241 GYG721185:GYG721241 HIC721185:HIC721241 HRY721185:HRY721241 IBU721185:IBU721241 ILQ721185:ILQ721241 IVM721185:IVM721241 JFI721185:JFI721241 JPE721185:JPE721241 JZA721185:JZA721241 KIW721185:KIW721241 KSS721185:KSS721241 LCO721185:LCO721241 LMK721185:LMK721241 LWG721185:LWG721241 MGC721185:MGC721241 MPY721185:MPY721241 MZU721185:MZU721241 NJQ721185:NJQ721241 NTM721185:NTM721241 ODI721185:ODI721241 ONE721185:ONE721241 OXA721185:OXA721241 PGW721185:PGW721241 PQS721185:PQS721241 QAO721185:QAO721241 QKK721185:QKK721241 QUG721185:QUG721241 REC721185:REC721241 RNY721185:RNY721241 RXU721185:RXU721241 SHQ721185:SHQ721241 SRM721185:SRM721241 TBI721185:TBI721241 TLE721185:TLE721241 TVA721185:TVA721241 UEW721185:UEW721241 UOS721185:UOS721241 UYO721185:UYO721241 VIK721185:VIK721241 VSG721185:VSG721241 WCC721185:WCC721241 WLY721185:WLY721241 WVU721185:WVU721241 JI786721:JI786777 TE786721:TE786777 ADA786721:ADA786777 AMW786721:AMW786777 AWS786721:AWS786777 BGO786721:BGO786777 BQK786721:BQK786777 CAG786721:CAG786777 CKC786721:CKC786777 CTY786721:CTY786777 DDU786721:DDU786777 DNQ786721:DNQ786777 DXM786721:DXM786777 EHI786721:EHI786777 ERE786721:ERE786777 FBA786721:FBA786777 FKW786721:FKW786777 FUS786721:FUS786777 GEO786721:GEO786777 GOK786721:GOK786777 GYG786721:GYG786777 HIC786721:HIC786777 HRY786721:HRY786777 IBU786721:IBU786777 ILQ786721:ILQ786777 IVM786721:IVM786777 JFI786721:JFI786777 JPE786721:JPE786777 JZA786721:JZA786777 KIW786721:KIW786777 KSS786721:KSS786777 LCO786721:LCO786777 LMK786721:LMK786777 LWG786721:LWG786777 MGC786721:MGC786777 MPY786721:MPY786777 MZU786721:MZU786777 NJQ786721:NJQ786777 NTM786721:NTM786777 ODI786721:ODI786777 ONE786721:ONE786777 OXA786721:OXA786777 PGW786721:PGW786777 PQS786721:PQS786777 QAO786721:QAO786777 QKK786721:QKK786777 QUG786721:QUG786777 REC786721:REC786777 RNY786721:RNY786777 RXU786721:RXU786777 SHQ786721:SHQ786777 SRM786721:SRM786777 TBI786721:TBI786777 TLE786721:TLE786777 TVA786721:TVA786777 UEW786721:UEW786777 UOS786721:UOS786777 UYO786721:UYO786777 VIK786721:VIK786777 VSG786721:VSG786777 WCC786721:WCC786777 WLY786721:WLY786777 WVU786721:WVU786777 JI852257:JI852313 TE852257:TE852313 ADA852257:ADA852313 AMW852257:AMW852313 AWS852257:AWS852313 BGO852257:BGO852313 BQK852257:BQK852313 CAG852257:CAG852313 CKC852257:CKC852313 CTY852257:CTY852313 DDU852257:DDU852313 DNQ852257:DNQ852313 DXM852257:DXM852313 EHI852257:EHI852313 ERE852257:ERE852313 FBA852257:FBA852313 FKW852257:FKW852313 FUS852257:FUS852313 GEO852257:GEO852313 GOK852257:GOK852313 GYG852257:GYG852313 HIC852257:HIC852313 HRY852257:HRY852313 IBU852257:IBU852313 ILQ852257:ILQ852313 IVM852257:IVM852313 JFI852257:JFI852313 JPE852257:JPE852313 JZA852257:JZA852313 KIW852257:KIW852313 KSS852257:KSS852313 LCO852257:LCO852313 LMK852257:LMK852313 LWG852257:LWG852313 MGC852257:MGC852313 MPY852257:MPY852313 MZU852257:MZU852313 NJQ852257:NJQ852313 NTM852257:NTM852313 ODI852257:ODI852313 ONE852257:ONE852313 OXA852257:OXA852313 PGW852257:PGW852313 PQS852257:PQS852313 QAO852257:QAO852313 QKK852257:QKK852313 QUG852257:QUG852313 REC852257:REC852313 RNY852257:RNY852313 RXU852257:RXU852313 SHQ852257:SHQ852313 SRM852257:SRM852313 TBI852257:TBI852313 TLE852257:TLE852313 TVA852257:TVA852313 UEW852257:UEW852313 UOS852257:UOS852313 UYO852257:UYO852313 VIK852257:VIK852313 VSG852257:VSG852313 WCC852257:WCC852313 WLY852257:WLY852313 WVU852257:WVU852313 JI917793:JI917849 TE917793:TE917849 ADA917793:ADA917849 AMW917793:AMW917849 AWS917793:AWS917849 BGO917793:BGO917849 BQK917793:BQK917849 CAG917793:CAG917849 CKC917793:CKC917849 CTY917793:CTY917849 DDU917793:DDU917849 DNQ917793:DNQ917849 DXM917793:DXM917849 EHI917793:EHI917849 ERE917793:ERE917849 FBA917793:FBA917849 FKW917793:FKW917849 FUS917793:FUS917849 GEO917793:GEO917849 GOK917793:GOK917849 GYG917793:GYG917849 HIC917793:HIC917849 HRY917793:HRY917849 IBU917793:IBU917849 ILQ917793:ILQ917849 IVM917793:IVM917849 JFI917793:JFI917849 JPE917793:JPE917849 JZA917793:JZA917849 KIW917793:KIW917849 KSS917793:KSS917849 LCO917793:LCO917849 LMK917793:LMK917849 LWG917793:LWG917849 MGC917793:MGC917849 MPY917793:MPY917849 MZU917793:MZU917849 NJQ917793:NJQ917849 NTM917793:NTM917849 ODI917793:ODI917849 ONE917793:ONE917849 OXA917793:OXA917849 PGW917793:PGW917849 PQS917793:PQS917849 QAO917793:QAO917849 QKK917793:QKK917849 QUG917793:QUG917849 REC917793:REC917849 RNY917793:RNY917849 RXU917793:RXU917849 SHQ917793:SHQ917849 SRM917793:SRM917849 TBI917793:TBI917849 TLE917793:TLE917849 TVA917793:TVA917849 UEW917793:UEW917849 UOS917793:UOS917849 UYO917793:UYO917849 VIK917793:VIK917849 VSG917793:VSG917849 WCC917793:WCC917849 WLY917793:WLY917849 WVU917793:WVU917849 JI983329:JI983385 TE983329:TE983385 ADA983329:ADA983385 AMW983329:AMW983385 AWS983329:AWS983385 BGO983329:BGO983385 BQK983329:BQK983385 CAG983329:CAG983385 CKC983329:CKC983385 CTY983329:CTY983385 DDU983329:DDU983385 DNQ983329:DNQ983385 DXM983329:DXM983385 EHI983329:EHI983385 ERE983329:ERE983385 FBA983329:FBA983385 FKW983329:FKW983385 FUS983329:FUS983385 GEO983329:GEO983385 GOK983329:GOK983385 GYG983329:GYG983385 HIC983329:HIC983385 HRY983329:HRY983385 IBU983329:IBU983385 ILQ983329:ILQ983385 IVM983329:IVM983385 JFI983329:JFI983385 JPE983329:JPE983385 JZA983329:JZA983385 KIW983329:KIW983385 KSS983329:KSS983385 LCO983329:LCO983385 LMK983329:LMK983385 LWG983329:LWG983385 MGC983329:MGC983385 MPY983329:MPY983385 MZU983329:MZU983385 NJQ983329:NJQ983385 NTM983329:NTM983385 ODI983329:ODI983385 ONE983329:ONE983385 OXA983329:OXA983385 PGW983329:PGW983385 PQS983329:PQS983385 QAO983329:QAO983385 QKK983329:QKK983385 QUG983329:QUG983385 REC983329:REC983385 RNY983329:RNY983385 RXU983329:RXU983385 SHQ983329:SHQ983385 SRM983329:SRM983385 TBI983329:TBI983385 TLE983329:TLE983385 TVA983329:TVA983385 UEW983329:UEW983385 UOS983329:UOS983385 UYO983329:UYO983385 VIK983329:VIK983385 VSG983329:VSG983385 WCC983329:WCC983385 WLY983329:WLY983385 WVU983329:WVU983385 ADB143 TF143 JJ143 WVV143 WLZ143 WCD143 VSH143 VIL143 UYP143 UOT143 UEX143 TVB143 TLF143 TBJ143 SRN143 SHR143 RXV143 RNZ143 RED143 QUH143 QKL143 QAP143 PQT143 PGX143 OXB143 ONF143 ODJ143 NTN143 NJR143 MZV143 MPZ143 MGD143 LWH143 LML143 LCP143 KST143 KIX143 JZB143 JPF143 JFJ143 IVN143 ILR143 IBV143 HRZ143 HID143 GYH143 GOL143 GEP143 FUT143 FKX143 FBB143 ERF143 EHJ143 DXN143 DNR143 DDV143 CTZ143 CKD143 CAH143 BQL143 BGP143 AWT143 AMX143 ADB317:ADB360 AMX317:AMX360 AWT317:AWT360 BGP317:BGP360 BQL317:BQL360 CAH317:CAH360 CKD317:CKD360 CTZ317:CTZ360 DDV317:DDV360 DNR317:DNR360 DXN317:DXN360 EHJ317:EHJ360 ERF317:ERF360 FBB317:FBB360 FKX317:FKX360 FUT317:FUT360 GEP317:GEP360 GOL317:GOL360 GYH317:GYH360 HID317:HID360 HRZ317:HRZ360 IBV317:IBV360 ILR317:ILR360 IVN317:IVN360 JFJ317:JFJ360 JPF317:JPF360 JZB317:JZB360 KIX317:KIX360 KST317:KST360 LCP317:LCP360 LML317:LML360 LWH317:LWH360 MGD317:MGD360 MPZ317:MPZ360 MZV317:MZV360 NJR317:NJR360 NTN317:NTN360 ODJ317:ODJ360 ONF317:ONF360 OXB317:OXB360 PGX317:PGX360 PQT317:PQT360 QAP317:QAP360 QKL317:QKL360 QUH317:QUH360 RED317:RED360 RNZ317:RNZ360 RXV317:RXV360 SHR317:SHR360 SRN317:SRN360 TBJ317:TBJ360 TLF317:TLF360 TVB317:TVB360 UEX317:UEX360 UOT317:UOT360 UYP317:UYP360 VIL317:VIL360 VSH317:VSH360 WCD317:WCD360 WLZ317:WLZ360 WVV317:WVV360 JJ317:JJ360 TF317:TF360 WVV206:WVV214 WLZ206:WLZ214 WCD206:WCD214 VSH206:VSH214 VIL206:VIL214 UYP206:UYP214 UOT206:UOT214 UEX206:UEX214 TVB206:TVB214 TLF206:TLF214 TBJ206:TBJ214 SRN206:SRN214 SHR206:SHR214 RXV206:RXV214 RNZ206:RNZ214 RED206:RED214 QUH206:QUH214 QKL206:QKL214 QAP206:QAP214 PQT206:PQT214 PGX206:PGX214 OXB206:OXB214 ONF206:ONF214 ODJ206:ODJ214 NTN206:NTN214 NJR206:NJR214 MZV206:MZV214 MPZ206:MPZ214 MGD206:MGD214 LWH206:LWH214 LML206:LML214 LCP206:LCP214 KST206:KST214 KIX206:KIX214 JZB206:JZB214 JPF206:JPF214 JFJ206:JFJ214 IVN206:IVN214 ILR206:ILR214 IBV206:IBV214 HRZ206:HRZ214 HID206:HID214 GYH206:GYH214 GOL206:GOL214 GEP206:GEP214 FUT206:FUT214 FKX206:FKX214 FBB206:FBB214 ERF206:ERF214 EHJ206:EHJ214 DXN206:DXN214 DNR206:DNR214 DDV206:DDV214 CTZ206:CTZ214 CKD206:CKD214 CAH206:CAH214 BQL206:BQL214 BGP206:BGP214 AWT206:AWT214 AMX206:AMX214 ADB206:ADB214 TF206:TF214 JJ206:JJ214 JI448 TE448 ADA448 AMW448 AWS448 BGO448 BQK448 CAG448 CKC448 CTY448 DDU448 DNQ448 DXM448 EHI448 ERE448 FBA448 FKW448 FUS448 GEO448 GOK448 GYG448 HIC448 HRY448 IBU448 ILQ448 IVM448 JFI448 JPE448 JZA448 KIW448 KSS448 LCO448 LMK448 LWG448 MGC448 MPY448 MZU448 NJQ448 NTM448 ODI448 ONE448 OXA448 PGW448 PQS448 QAO448 QKK448 QUG448 REC448 RNY448 RXU448 SHQ448 SRM448 TBI448 TLE448 TVA448 UEW448 UOS448 UYO448 VIK448 VSG448 WCC448 WLY448 WVU448 WVT376:WVT447 WLX376:WLX447 WCB376:WCB447 VSF376:VSF447 VIJ376:VIJ447 UYN376:UYN447 UOR376:UOR447 UEV376:UEV447 TUZ376:TUZ447 TLD376:TLD447 TBH376:TBH447 SRL376:SRL447 SHP376:SHP447 RXT376:RXT447 RNX376:RNX447 REB376:REB447 QUF376:QUF447 QKJ376:QKJ447 QAN376:QAN447 PQR376:PQR447 PGV376:PGV447 OWZ376:OWZ447 OND376:OND447 ODH376:ODH447 NTL376:NTL447 NJP376:NJP447 MZT376:MZT447 MPX376:MPX447 MGB376:MGB447 LWF376:LWF447 LMJ376:LMJ447 LCN376:LCN447 KSR376:KSR447 KIV376:KIV447 JYZ376:JYZ447 JPD376:JPD447 JFH376:JFH447 IVL376:IVL447 ILP376:ILP447 IBT376:IBT447 HRX376:HRX447 HIB376:HIB447 GYF376:GYF447 GOJ376:GOJ447 GEN376:GEN447 FUR376:FUR447 FKV376:FKV447 FAZ376:FAZ447 ERD376:ERD447 EHH376:EHH447 DXL376:DXL447 DNP376:DNP447 DDT376:DDT447 CTX376:CTX447 CKB376:CKB447 CAF376:CAF447 BQJ376:BQJ447 BGN376:BGN447 AWR376:AWR447 AMV376:AMV447 ACZ376:ACZ447 TD376:TD447 JH376:JH447 AWT8 AWS9:AWS142 BGP8 BGO9:BGO142 BQL8 BQK9:BQK142 CAH8 CAG9:CAG142 CKD8 CKC9:CKC142 CTZ8 CTY9:CTY142 DDV8 DDU9:DDU142 DNR8 DNQ9:DNQ142 DXN8 DXM9:DXM142 EHJ8 EHI9:EHI142 ERF8 ERE9:ERE142 FBB8 FBA9:FBA142 FKX8 FKW9:FKW142 FUT8 FUS9:FUS142 GEP8 GEO9:GEO142 GOL8 GOK9:GOK142 GYH8 GYG9:GYG142 HID8 HIC9:HIC142 HRZ8 HRY9:HRY142 IBV8 IBU9:IBU142 ILR8 ILQ9:ILQ142 IVN8 IVM9:IVM142 JFJ8 JFI9:JFI142 JPF8 JPE9:JPE142 JZB8 JZA9:JZA142 KIX8 KIW9:KIW142 KST8 KSS9:KSS142 LCP8 LCO9:LCO142 LML8 LMK9:LMK142 LWH8 LWG9:LWG142 MGD8 MGC9:MGC142 MPZ8 MPY9:MPY142 MZV8 MZU9:MZU142 NJR8 NJQ9:NJQ142 NTN8 NTM9:NTM142 ODJ8 ODI9:ODI142 ONF8 ONE9:ONE142 OXB8 OXA9:OXA142 PGX8 PGW9:PGW142 PQT8 PQS9:PQS142 QAP8 QAO9:QAO142 QKL8 QKK9:QKK142 QUH8 QUG9:QUG142 RED8 REC9:REC142 RNZ8 RNY9:RNY142 RXV8 RXU9:RXU142 SHR8 SHQ9:SHQ142 SRN8 SRM9:SRM142 TBJ8 TBI9:TBI142 TLF8 TLE9:TLE142 TVB8 TVA9:TVA142 UEX8 UEW9:UEW142 UOT8 UOS9:UOS142 UYP8 UYO9:UYO142 VIL8 VIK9:VIK142 VSH8 VSG9:VSG142 WCD8 WCC9:WCC142 WLZ8 WLY9:WLY142 WVV8 WVU9:WVU142 JJ8 JI9:JI142 TF8 TE9:TE142 ADB8 ADA9:ADA142 AMX8 AMW9:AMW142 WVT449:WVT457 WLX449:WLX457 WCB449:WCB457 VSF449:VSF457 VIJ449:VIJ457 UYN449:UYN457 UOR449:UOR457 UEV449:UEV457 TUZ449:TUZ457 TLD449:TLD457 TBH449:TBH457 SRL449:SRL457 SHP449:SHP457 RXT449:RXT457 RNX449:RNX457 REB449:REB457 QUF449:QUF457 QKJ449:QKJ457 QAN449:QAN457 PQR449:PQR457 PGV449:PGV457 OWZ449:OWZ457 OND449:OND457 ODH449:ODH457 NTL449:NTL457 NJP449:NJP457 MZT449:MZT457 MPX449:MPX457 MGB449:MGB457 LWF449:LWF457 LMJ449:LMJ457 LCN449:LCN457 KSR449:KSR457 KIV449:KIV457 JYZ449:JYZ457 JPD449:JPD457 JFH449:JFH457 IVL449:IVL457 ILP449:ILP457 IBT449:IBT457 HRX449:HRX457 HIB449:HIB457 GYF449:GYF457 GOJ449:GOJ457 GEN449:GEN457 FUR449:FUR457 FKV449:FKV457 FAZ449:FAZ457 ERD449:ERD457 EHH449:EHH457 DXL449:DXL457 DNP449:DNP457 DDT449:DDT457 CTX449:CTX457 CKB449:CKB457 CAF449:CAF457 BQJ449:BQJ457 BGN449:BGN457 AWR449:AWR457 AMV449:AMV457 ACZ449:ACZ457 TD449:TD457 JH449:JH457</xm:sqref>
        </x14:dataValidation>
        <x14:dataValidation type="decimal" operator="greaterThanOrEqual" allowBlank="1" showInputMessage="1" showErrorMessage="1" error="Valor debe ser mayor o igual 0" xr:uid="{00000000-0002-0000-0C00-000026000000}">
          <x14:formula1>
            <xm:f>0</xm:f>
          </x14:formula1>
          <xm:sqref>H65760:I65771 JB65760:JB65771 SX65760:SX65771 ACT65760:ACT65771 AMP65760:AMP65771 AWL65760:AWL65771 BGH65760:BGH65771 BQD65760:BQD65771 BZZ65760:BZZ65771 CJV65760:CJV65771 CTR65760:CTR65771 DDN65760:DDN65771 DNJ65760:DNJ65771 DXF65760:DXF65771 EHB65760:EHB65771 EQX65760:EQX65771 FAT65760:FAT65771 FKP65760:FKP65771 FUL65760:FUL65771 GEH65760:GEH65771 GOD65760:GOD65771 GXZ65760:GXZ65771 HHV65760:HHV65771 HRR65760:HRR65771 IBN65760:IBN65771 ILJ65760:ILJ65771 IVF65760:IVF65771 JFB65760:JFB65771 JOX65760:JOX65771 JYT65760:JYT65771 KIP65760:KIP65771 KSL65760:KSL65771 LCH65760:LCH65771 LMD65760:LMD65771 LVZ65760:LVZ65771 MFV65760:MFV65771 MPR65760:MPR65771 MZN65760:MZN65771 NJJ65760:NJJ65771 NTF65760:NTF65771 ODB65760:ODB65771 OMX65760:OMX65771 OWT65760:OWT65771 PGP65760:PGP65771 PQL65760:PQL65771 QAH65760:QAH65771 QKD65760:QKD65771 QTZ65760:QTZ65771 RDV65760:RDV65771 RNR65760:RNR65771 RXN65760:RXN65771 SHJ65760:SHJ65771 SRF65760:SRF65771 TBB65760:TBB65771 TKX65760:TKX65771 TUT65760:TUT65771 UEP65760:UEP65771 UOL65760:UOL65771 UYH65760:UYH65771 VID65760:VID65771 VRZ65760:VRZ65771 WBV65760:WBV65771 WLR65760:WLR65771 WVN65760:WVN65771 H131296:I131307 JB131296:JB131307 SX131296:SX131307 ACT131296:ACT131307 AMP131296:AMP131307 AWL131296:AWL131307 BGH131296:BGH131307 BQD131296:BQD131307 BZZ131296:BZZ131307 CJV131296:CJV131307 CTR131296:CTR131307 DDN131296:DDN131307 DNJ131296:DNJ131307 DXF131296:DXF131307 EHB131296:EHB131307 EQX131296:EQX131307 FAT131296:FAT131307 FKP131296:FKP131307 FUL131296:FUL131307 GEH131296:GEH131307 GOD131296:GOD131307 GXZ131296:GXZ131307 HHV131296:HHV131307 HRR131296:HRR131307 IBN131296:IBN131307 ILJ131296:ILJ131307 IVF131296:IVF131307 JFB131296:JFB131307 JOX131296:JOX131307 JYT131296:JYT131307 KIP131296:KIP131307 KSL131296:KSL131307 LCH131296:LCH131307 LMD131296:LMD131307 LVZ131296:LVZ131307 MFV131296:MFV131307 MPR131296:MPR131307 MZN131296:MZN131307 NJJ131296:NJJ131307 NTF131296:NTF131307 ODB131296:ODB131307 OMX131296:OMX131307 OWT131296:OWT131307 PGP131296:PGP131307 PQL131296:PQL131307 QAH131296:QAH131307 QKD131296:QKD131307 QTZ131296:QTZ131307 RDV131296:RDV131307 RNR131296:RNR131307 RXN131296:RXN131307 SHJ131296:SHJ131307 SRF131296:SRF131307 TBB131296:TBB131307 TKX131296:TKX131307 TUT131296:TUT131307 UEP131296:UEP131307 UOL131296:UOL131307 UYH131296:UYH131307 VID131296:VID131307 VRZ131296:VRZ131307 WBV131296:WBV131307 WLR131296:WLR131307 WVN131296:WVN131307 H196832:I196843 JB196832:JB196843 SX196832:SX196843 ACT196832:ACT196843 AMP196832:AMP196843 AWL196832:AWL196843 BGH196832:BGH196843 BQD196832:BQD196843 BZZ196832:BZZ196843 CJV196832:CJV196843 CTR196832:CTR196843 DDN196832:DDN196843 DNJ196832:DNJ196843 DXF196832:DXF196843 EHB196832:EHB196843 EQX196832:EQX196843 FAT196832:FAT196843 FKP196832:FKP196843 FUL196832:FUL196843 GEH196832:GEH196843 GOD196832:GOD196843 GXZ196832:GXZ196843 HHV196832:HHV196843 HRR196832:HRR196843 IBN196832:IBN196843 ILJ196832:ILJ196843 IVF196832:IVF196843 JFB196832:JFB196843 JOX196832:JOX196843 JYT196832:JYT196843 KIP196832:KIP196843 KSL196832:KSL196843 LCH196832:LCH196843 LMD196832:LMD196843 LVZ196832:LVZ196843 MFV196832:MFV196843 MPR196832:MPR196843 MZN196832:MZN196843 NJJ196832:NJJ196843 NTF196832:NTF196843 ODB196832:ODB196843 OMX196832:OMX196843 OWT196832:OWT196843 PGP196832:PGP196843 PQL196832:PQL196843 QAH196832:QAH196843 QKD196832:QKD196843 QTZ196832:QTZ196843 RDV196832:RDV196843 RNR196832:RNR196843 RXN196832:RXN196843 SHJ196832:SHJ196843 SRF196832:SRF196843 TBB196832:TBB196843 TKX196832:TKX196843 TUT196832:TUT196843 UEP196832:UEP196843 UOL196832:UOL196843 UYH196832:UYH196843 VID196832:VID196843 VRZ196832:VRZ196843 WBV196832:WBV196843 WLR196832:WLR196843 WVN196832:WVN196843 H262368:I262379 JB262368:JB262379 SX262368:SX262379 ACT262368:ACT262379 AMP262368:AMP262379 AWL262368:AWL262379 BGH262368:BGH262379 BQD262368:BQD262379 BZZ262368:BZZ262379 CJV262368:CJV262379 CTR262368:CTR262379 DDN262368:DDN262379 DNJ262368:DNJ262379 DXF262368:DXF262379 EHB262368:EHB262379 EQX262368:EQX262379 FAT262368:FAT262379 FKP262368:FKP262379 FUL262368:FUL262379 GEH262368:GEH262379 GOD262368:GOD262379 GXZ262368:GXZ262379 HHV262368:HHV262379 HRR262368:HRR262379 IBN262368:IBN262379 ILJ262368:ILJ262379 IVF262368:IVF262379 JFB262368:JFB262379 JOX262368:JOX262379 JYT262368:JYT262379 KIP262368:KIP262379 KSL262368:KSL262379 LCH262368:LCH262379 LMD262368:LMD262379 LVZ262368:LVZ262379 MFV262368:MFV262379 MPR262368:MPR262379 MZN262368:MZN262379 NJJ262368:NJJ262379 NTF262368:NTF262379 ODB262368:ODB262379 OMX262368:OMX262379 OWT262368:OWT262379 PGP262368:PGP262379 PQL262368:PQL262379 QAH262368:QAH262379 QKD262368:QKD262379 QTZ262368:QTZ262379 RDV262368:RDV262379 RNR262368:RNR262379 RXN262368:RXN262379 SHJ262368:SHJ262379 SRF262368:SRF262379 TBB262368:TBB262379 TKX262368:TKX262379 TUT262368:TUT262379 UEP262368:UEP262379 UOL262368:UOL262379 UYH262368:UYH262379 VID262368:VID262379 VRZ262368:VRZ262379 WBV262368:WBV262379 WLR262368:WLR262379 WVN262368:WVN262379 H327904:I327915 JB327904:JB327915 SX327904:SX327915 ACT327904:ACT327915 AMP327904:AMP327915 AWL327904:AWL327915 BGH327904:BGH327915 BQD327904:BQD327915 BZZ327904:BZZ327915 CJV327904:CJV327915 CTR327904:CTR327915 DDN327904:DDN327915 DNJ327904:DNJ327915 DXF327904:DXF327915 EHB327904:EHB327915 EQX327904:EQX327915 FAT327904:FAT327915 FKP327904:FKP327915 FUL327904:FUL327915 GEH327904:GEH327915 GOD327904:GOD327915 GXZ327904:GXZ327915 HHV327904:HHV327915 HRR327904:HRR327915 IBN327904:IBN327915 ILJ327904:ILJ327915 IVF327904:IVF327915 JFB327904:JFB327915 JOX327904:JOX327915 JYT327904:JYT327915 KIP327904:KIP327915 KSL327904:KSL327915 LCH327904:LCH327915 LMD327904:LMD327915 LVZ327904:LVZ327915 MFV327904:MFV327915 MPR327904:MPR327915 MZN327904:MZN327915 NJJ327904:NJJ327915 NTF327904:NTF327915 ODB327904:ODB327915 OMX327904:OMX327915 OWT327904:OWT327915 PGP327904:PGP327915 PQL327904:PQL327915 QAH327904:QAH327915 QKD327904:QKD327915 QTZ327904:QTZ327915 RDV327904:RDV327915 RNR327904:RNR327915 RXN327904:RXN327915 SHJ327904:SHJ327915 SRF327904:SRF327915 TBB327904:TBB327915 TKX327904:TKX327915 TUT327904:TUT327915 UEP327904:UEP327915 UOL327904:UOL327915 UYH327904:UYH327915 VID327904:VID327915 VRZ327904:VRZ327915 WBV327904:WBV327915 WLR327904:WLR327915 WVN327904:WVN327915 H393440:I393451 JB393440:JB393451 SX393440:SX393451 ACT393440:ACT393451 AMP393440:AMP393451 AWL393440:AWL393451 BGH393440:BGH393451 BQD393440:BQD393451 BZZ393440:BZZ393451 CJV393440:CJV393451 CTR393440:CTR393451 DDN393440:DDN393451 DNJ393440:DNJ393451 DXF393440:DXF393451 EHB393440:EHB393451 EQX393440:EQX393451 FAT393440:FAT393451 FKP393440:FKP393451 FUL393440:FUL393451 GEH393440:GEH393451 GOD393440:GOD393451 GXZ393440:GXZ393451 HHV393440:HHV393451 HRR393440:HRR393451 IBN393440:IBN393451 ILJ393440:ILJ393451 IVF393440:IVF393451 JFB393440:JFB393451 JOX393440:JOX393451 JYT393440:JYT393451 KIP393440:KIP393451 KSL393440:KSL393451 LCH393440:LCH393451 LMD393440:LMD393451 LVZ393440:LVZ393451 MFV393440:MFV393451 MPR393440:MPR393451 MZN393440:MZN393451 NJJ393440:NJJ393451 NTF393440:NTF393451 ODB393440:ODB393451 OMX393440:OMX393451 OWT393440:OWT393451 PGP393440:PGP393451 PQL393440:PQL393451 QAH393440:QAH393451 QKD393440:QKD393451 QTZ393440:QTZ393451 RDV393440:RDV393451 RNR393440:RNR393451 RXN393440:RXN393451 SHJ393440:SHJ393451 SRF393440:SRF393451 TBB393440:TBB393451 TKX393440:TKX393451 TUT393440:TUT393451 UEP393440:UEP393451 UOL393440:UOL393451 UYH393440:UYH393451 VID393440:VID393451 VRZ393440:VRZ393451 WBV393440:WBV393451 WLR393440:WLR393451 WVN393440:WVN393451 H458976:I458987 JB458976:JB458987 SX458976:SX458987 ACT458976:ACT458987 AMP458976:AMP458987 AWL458976:AWL458987 BGH458976:BGH458987 BQD458976:BQD458987 BZZ458976:BZZ458987 CJV458976:CJV458987 CTR458976:CTR458987 DDN458976:DDN458987 DNJ458976:DNJ458987 DXF458976:DXF458987 EHB458976:EHB458987 EQX458976:EQX458987 FAT458976:FAT458987 FKP458976:FKP458987 FUL458976:FUL458987 GEH458976:GEH458987 GOD458976:GOD458987 GXZ458976:GXZ458987 HHV458976:HHV458987 HRR458976:HRR458987 IBN458976:IBN458987 ILJ458976:ILJ458987 IVF458976:IVF458987 JFB458976:JFB458987 JOX458976:JOX458987 JYT458976:JYT458987 KIP458976:KIP458987 KSL458976:KSL458987 LCH458976:LCH458987 LMD458976:LMD458987 LVZ458976:LVZ458987 MFV458976:MFV458987 MPR458976:MPR458987 MZN458976:MZN458987 NJJ458976:NJJ458987 NTF458976:NTF458987 ODB458976:ODB458987 OMX458976:OMX458987 OWT458976:OWT458987 PGP458976:PGP458987 PQL458976:PQL458987 QAH458976:QAH458987 QKD458976:QKD458987 QTZ458976:QTZ458987 RDV458976:RDV458987 RNR458976:RNR458987 RXN458976:RXN458987 SHJ458976:SHJ458987 SRF458976:SRF458987 TBB458976:TBB458987 TKX458976:TKX458987 TUT458976:TUT458987 UEP458976:UEP458987 UOL458976:UOL458987 UYH458976:UYH458987 VID458976:VID458987 VRZ458976:VRZ458987 WBV458976:WBV458987 WLR458976:WLR458987 WVN458976:WVN458987 H524512:I524523 JB524512:JB524523 SX524512:SX524523 ACT524512:ACT524523 AMP524512:AMP524523 AWL524512:AWL524523 BGH524512:BGH524523 BQD524512:BQD524523 BZZ524512:BZZ524523 CJV524512:CJV524523 CTR524512:CTR524523 DDN524512:DDN524523 DNJ524512:DNJ524523 DXF524512:DXF524523 EHB524512:EHB524523 EQX524512:EQX524523 FAT524512:FAT524523 FKP524512:FKP524523 FUL524512:FUL524523 GEH524512:GEH524523 GOD524512:GOD524523 GXZ524512:GXZ524523 HHV524512:HHV524523 HRR524512:HRR524523 IBN524512:IBN524523 ILJ524512:ILJ524523 IVF524512:IVF524523 JFB524512:JFB524523 JOX524512:JOX524523 JYT524512:JYT524523 KIP524512:KIP524523 KSL524512:KSL524523 LCH524512:LCH524523 LMD524512:LMD524523 LVZ524512:LVZ524523 MFV524512:MFV524523 MPR524512:MPR524523 MZN524512:MZN524523 NJJ524512:NJJ524523 NTF524512:NTF524523 ODB524512:ODB524523 OMX524512:OMX524523 OWT524512:OWT524523 PGP524512:PGP524523 PQL524512:PQL524523 QAH524512:QAH524523 QKD524512:QKD524523 QTZ524512:QTZ524523 RDV524512:RDV524523 RNR524512:RNR524523 RXN524512:RXN524523 SHJ524512:SHJ524523 SRF524512:SRF524523 TBB524512:TBB524523 TKX524512:TKX524523 TUT524512:TUT524523 UEP524512:UEP524523 UOL524512:UOL524523 UYH524512:UYH524523 VID524512:VID524523 VRZ524512:VRZ524523 WBV524512:WBV524523 WLR524512:WLR524523 WVN524512:WVN524523 H590048:I590059 JB590048:JB590059 SX590048:SX590059 ACT590048:ACT590059 AMP590048:AMP590059 AWL590048:AWL590059 BGH590048:BGH590059 BQD590048:BQD590059 BZZ590048:BZZ590059 CJV590048:CJV590059 CTR590048:CTR590059 DDN590048:DDN590059 DNJ590048:DNJ590059 DXF590048:DXF590059 EHB590048:EHB590059 EQX590048:EQX590059 FAT590048:FAT590059 FKP590048:FKP590059 FUL590048:FUL590059 GEH590048:GEH590059 GOD590048:GOD590059 GXZ590048:GXZ590059 HHV590048:HHV590059 HRR590048:HRR590059 IBN590048:IBN590059 ILJ590048:ILJ590059 IVF590048:IVF590059 JFB590048:JFB590059 JOX590048:JOX590059 JYT590048:JYT590059 KIP590048:KIP590059 KSL590048:KSL590059 LCH590048:LCH590059 LMD590048:LMD590059 LVZ590048:LVZ590059 MFV590048:MFV590059 MPR590048:MPR590059 MZN590048:MZN590059 NJJ590048:NJJ590059 NTF590048:NTF590059 ODB590048:ODB590059 OMX590048:OMX590059 OWT590048:OWT590059 PGP590048:PGP590059 PQL590048:PQL590059 QAH590048:QAH590059 QKD590048:QKD590059 QTZ590048:QTZ590059 RDV590048:RDV590059 RNR590048:RNR590059 RXN590048:RXN590059 SHJ590048:SHJ590059 SRF590048:SRF590059 TBB590048:TBB590059 TKX590048:TKX590059 TUT590048:TUT590059 UEP590048:UEP590059 UOL590048:UOL590059 UYH590048:UYH590059 VID590048:VID590059 VRZ590048:VRZ590059 WBV590048:WBV590059 WLR590048:WLR590059 WVN590048:WVN590059 H655584:I655595 JB655584:JB655595 SX655584:SX655595 ACT655584:ACT655595 AMP655584:AMP655595 AWL655584:AWL655595 BGH655584:BGH655595 BQD655584:BQD655595 BZZ655584:BZZ655595 CJV655584:CJV655595 CTR655584:CTR655595 DDN655584:DDN655595 DNJ655584:DNJ655595 DXF655584:DXF655595 EHB655584:EHB655595 EQX655584:EQX655595 FAT655584:FAT655595 FKP655584:FKP655595 FUL655584:FUL655595 GEH655584:GEH655595 GOD655584:GOD655595 GXZ655584:GXZ655595 HHV655584:HHV655595 HRR655584:HRR655595 IBN655584:IBN655595 ILJ655584:ILJ655595 IVF655584:IVF655595 JFB655584:JFB655595 JOX655584:JOX655595 JYT655584:JYT655595 KIP655584:KIP655595 KSL655584:KSL655595 LCH655584:LCH655595 LMD655584:LMD655595 LVZ655584:LVZ655595 MFV655584:MFV655595 MPR655584:MPR655595 MZN655584:MZN655595 NJJ655584:NJJ655595 NTF655584:NTF655595 ODB655584:ODB655595 OMX655584:OMX655595 OWT655584:OWT655595 PGP655584:PGP655595 PQL655584:PQL655595 QAH655584:QAH655595 QKD655584:QKD655595 QTZ655584:QTZ655595 RDV655584:RDV655595 RNR655584:RNR655595 RXN655584:RXN655595 SHJ655584:SHJ655595 SRF655584:SRF655595 TBB655584:TBB655595 TKX655584:TKX655595 TUT655584:TUT655595 UEP655584:UEP655595 UOL655584:UOL655595 UYH655584:UYH655595 VID655584:VID655595 VRZ655584:VRZ655595 WBV655584:WBV655595 WLR655584:WLR655595 WVN655584:WVN655595 H721120:I721131 JB721120:JB721131 SX721120:SX721131 ACT721120:ACT721131 AMP721120:AMP721131 AWL721120:AWL721131 BGH721120:BGH721131 BQD721120:BQD721131 BZZ721120:BZZ721131 CJV721120:CJV721131 CTR721120:CTR721131 DDN721120:DDN721131 DNJ721120:DNJ721131 DXF721120:DXF721131 EHB721120:EHB721131 EQX721120:EQX721131 FAT721120:FAT721131 FKP721120:FKP721131 FUL721120:FUL721131 GEH721120:GEH721131 GOD721120:GOD721131 GXZ721120:GXZ721131 HHV721120:HHV721131 HRR721120:HRR721131 IBN721120:IBN721131 ILJ721120:ILJ721131 IVF721120:IVF721131 JFB721120:JFB721131 JOX721120:JOX721131 JYT721120:JYT721131 KIP721120:KIP721131 KSL721120:KSL721131 LCH721120:LCH721131 LMD721120:LMD721131 LVZ721120:LVZ721131 MFV721120:MFV721131 MPR721120:MPR721131 MZN721120:MZN721131 NJJ721120:NJJ721131 NTF721120:NTF721131 ODB721120:ODB721131 OMX721120:OMX721131 OWT721120:OWT721131 PGP721120:PGP721131 PQL721120:PQL721131 QAH721120:QAH721131 QKD721120:QKD721131 QTZ721120:QTZ721131 RDV721120:RDV721131 RNR721120:RNR721131 RXN721120:RXN721131 SHJ721120:SHJ721131 SRF721120:SRF721131 TBB721120:TBB721131 TKX721120:TKX721131 TUT721120:TUT721131 UEP721120:UEP721131 UOL721120:UOL721131 UYH721120:UYH721131 VID721120:VID721131 VRZ721120:VRZ721131 WBV721120:WBV721131 WLR721120:WLR721131 WVN721120:WVN721131 H786656:I786667 JB786656:JB786667 SX786656:SX786667 ACT786656:ACT786667 AMP786656:AMP786667 AWL786656:AWL786667 BGH786656:BGH786667 BQD786656:BQD786667 BZZ786656:BZZ786667 CJV786656:CJV786667 CTR786656:CTR786667 DDN786656:DDN786667 DNJ786656:DNJ786667 DXF786656:DXF786667 EHB786656:EHB786667 EQX786656:EQX786667 FAT786656:FAT786667 FKP786656:FKP786667 FUL786656:FUL786667 GEH786656:GEH786667 GOD786656:GOD786667 GXZ786656:GXZ786667 HHV786656:HHV786667 HRR786656:HRR786667 IBN786656:IBN786667 ILJ786656:ILJ786667 IVF786656:IVF786667 JFB786656:JFB786667 JOX786656:JOX786667 JYT786656:JYT786667 KIP786656:KIP786667 KSL786656:KSL786667 LCH786656:LCH786667 LMD786656:LMD786667 LVZ786656:LVZ786667 MFV786656:MFV786667 MPR786656:MPR786667 MZN786656:MZN786667 NJJ786656:NJJ786667 NTF786656:NTF786667 ODB786656:ODB786667 OMX786656:OMX786667 OWT786656:OWT786667 PGP786656:PGP786667 PQL786656:PQL786667 QAH786656:QAH786667 QKD786656:QKD786667 QTZ786656:QTZ786667 RDV786656:RDV786667 RNR786656:RNR786667 RXN786656:RXN786667 SHJ786656:SHJ786667 SRF786656:SRF786667 TBB786656:TBB786667 TKX786656:TKX786667 TUT786656:TUT786667 UEP786656:UEP786667 UOL786656:UOL786667 UYH786656:UYH786667 VID786656:VID786667 VRZ786656:VRZ786667 WBV786656:WBV786667 WLR786656:WLR786667 WVN786656:WVN786667 H852192:I852203 JB852192:JB852203 SX852192:SX852203 ACT852192:ACT852203 AMP852192:AMP852203 AWL852192:AWL852203 BGH852192:BGH852203 BQD852192:BQD852203 BZZ852192:BZZ852203 CJV852192:CJV852203 CTR852192:CTR852203 DDN852192:DDN852203 DNJ852192:DNJ852203 DXF852192:DXF852203 EHB852192:EHB852203 EQX852192:EQX852203 FAT852192:FAT852203 FKP852192:FKP852203 FUL852192:FUL852203 GEH852192:GEH852203 GOD852192:GOD852203 GXZ852192:GXZ852203 HHV852192:HHV852203 HRR852192:HRR852203 IBN852192:IBN852203 ILJ852192:ILJ852203 IVF852192:IVF852203 JFB852192:JFB852203 JOX852192:JOX852203 JYT852192:JYT852203 KIP852192:KIP852203 KSL852192:KSL852203 LCH852192:LCH852203 LMD852192:LMD852203 LVZ852192:LVZ852203 MFV852192:MFV852203 MPR852192:MPR852203 MZN852192:MZN852203 NJJ852192:NJJ852203 NTF852192:NTF852203 ODB852192:ODB852203 OMX852192:OMX852203 OWT852192:OWT852203 PGP852192:PGP852203 PQL852192:PQL852203 QAH852192:QAH852203 QKD852192:QKD852203 QTZ852192:QTZ852203 RDV852192:RDV852203 RNR852192:RNR852203 RXN852192:RXN852203 SHJ852192:SHJ852203 SRF852192:SRF852203 TBB852192:TBB852203 TKX852192:TKX852203 TUT852192:TUT852203 UEP852192:UEP852203 UOL852192:UOL852203 UYH852192:UYH852203 VID852192:VID852203 VRZ852192:VRZ852203 WBV852192:WBV852203 WLR852192:WLR852203 WVN852192:WVN852203 H917728:I917739 JB917728:JB917739 SX917728:SX917739 ACT917728:ACT917739 AMP917728:AMP917739 AWL917728:AWL917739 BGH917728:BGH917739 BQD917728:BQD917739 BZZ917728:BZZ917739 CJV917728:CJV917739 CTR917728:CTR917739 DDN917728:DDN917739 DNJ917728:DNJ917739 DXF917728:DXF917739 EHB917728:EHB917739 EQX917728:EQX917739 FAT917728:FAT917739 FKP917728:FKP917739 FUL917728:FUL917739 GEH917728:GEH917739 GOD917728:GOD917739 GXZ917728:GXZ917739 HHV917728:HHV917739 HRR917728:HRR917739 IBN917728:IBN917739 ILJ917728:ILJ917739 IVF917728:IVF917739 JFB917728:JFB917739 JOX917728:JOX917739 JYT917728:JYT917739 KIP917728:KIP917739 KSL917728:KSL917739 LCH917728:LCH917739 LMD917728:LMD917739 LVZ917728:LVZ917739 MFV917728:MFV917739 MPR917728:MPR917739 MZN917728:MZN917739 NJJ917728:NJJ917739 NTF917728:NTF917739 ODB917728:ODB917739 OMX917728:OMX917739 OWT917728:OWT917739 PGP917728:PGP917739 PQL917728:PQL917739 QAH917728:QAH917739 QKD917728:QKD917739 QTZ917728:QTZ917739 RDV917728:RDV917739 RNR917728:RNR917739 RXN917728:RXN917739 SHJ917728:SHJ917739 SRF917728:SRF917739 TBB917728:TBB917739 TKX917728:TKX917739 TUT917728:TUT917739 UEP917728:UEP917739 UOL917728:UOL917739 UYH917728:UYH917739 VID917728:VID917739 VRZ917728:VRZ917739 WBV917728:WBV917739 WLR917728:WLR917739 WVN917728:WVN917739 H983264:I983275 JB983264:JB983275 SX983264:SX983275 ACT983264:ACT983275 AMP983264:AMP983275 AWL983264:AWL983275 BGH983264:BGH983275 BQD983264:BQD983275 BZZ983264:BZZ983275 CJV983264:CJV983275 CTR983264:CTR983275 DDN983264:DDN983275 DNJ983264:DNJ983275 DXF983264:DXF983275 EHB983264:EHB983275 EQX983264:EQX983275 FAT983264:FAT983275 FKP983264:FKP983275 FUL983264:FUL983275 GEH983264:GEH983275 GOD983264:GOD983275 GXZ983264:GXZ983275 HHV983264:HHV983275 HRR983264:HRR983275 IBN983264:IBN983275 ILJ983264:ILJ983275 IVF983264:IVF983275 JFB983264:JFB983275 JOX983264:JOX983275 JYT983264:JYT983275 KIP983264:KIP983275 KSL983264:KSL983275 LCH983264:LCH983275 LMD983264:LMD983275 LVZ983264:LVZ983275 MFV983264:MFV983275 MPR983264:MPR983275 MZN983264:MZN983275 NJJ983264:NJJ983275 NTF983264:NTF983275 ODB983264:ODB983275 OMX983264:OMX983275 OWT983264:OWT983275 PGP983264:PGP983275 PQL983264:PQL983275 QAH983264:QAH983275 QKD983264:QKD983275 QTZ983264:QTZ983275 RDV983264:RDV983275 RNR983264:RNR983275 RXN983264:RXN983275 SHJ983264:SHJ983275 SRF983264:SRF983275 TBB983264:TBB983275 TKX983264:TKX983275 TUT983264:TUT983275 UEP983264:UEP983275 UOL983264:UOL983275 UYH983264:UYH983275 VID983264:VID983275 VRZ983264:VRZ983275 WBV983264:WBV983275 WLR983264:WLR983275 WVN983264:WVN983275 H65773:I65784 JB65773:JB65784 SX65773:SX65784 ACT65773:ACT65784 AMP65773:AMP65784 AWL65773:AWL65784 BGH65773:BGH65784 BQD65773:BQD65784 BZZ65773:BZZ65784 CJV65773:CJV65784 CTR65773:CTR65784 DDN65773:DDN65784 DNJ65773:DNJ65784 DXF65773:DXF65784 EHB65773:EHB65784 EQX65773:EQX65784 FAT65773:FAT65784 FKP65773:FKP65784 FUL65773:FUL65784 GEH65773:GEH65784 GOD65773:GOD65784 GXZ65773:GXZ65784 HHV65773:HHV65784 HRR65773:HRR65784 IBN65773:IBN65784 ILJ65773:ILJ65784 IVF65773:IVF65784 JFB65773:JFB65784 JOX65773:JOX65784 JYT65773:JYT65784 KIP65773:KIP65784 KSL65773:KSL65784 LCH65773:LCH65784 LMD65773:LMD65784 LVZ65773:LVZ65784 MFV65773:MFV65784 MPR65773:MPR65784 MZN65773:MZN65784 NJJ65773:NJJ65784 NTF65773:NTF65784 ODB65773:ODB65784 OMX65773:OMX65784 OWT65773:OWT65784 PGP65773:PGP65784 PQL65773:PQL65784 QAH65773:QAH65784 QKD65773:QKD65784 QTZ65773:QTZ65784 RDV65773:RDV65784 RNR65773:RNR65784 RXN65773:RXN65784 SHJ65773:SHJ65784 SRF65773:SRF65784 TBB65773:TBB65784 TKX65773:TKX65784 TUT65773:TUT65784 UEP65773:UEP65784 UOL65773:UOL65784 UYH65773:UYH65784 VID65773:VID65784 VRZ65773:VRZ65784 WBV65773:WBV65784 WLR65773:WLR65784 WVN65773:WVN65784 H131309:I131320 JB131309:JB131320 SX131309:SX131320 ACT131309:ACT131320 AMP131309:AMP131320 AWL131309:AWL131320 BGH131309:BGH131320 BQD131309:BQD131320 BZZ131309:BZZ131320 CJV131309:CJV131320 CTR131309:CTR131320 DDN131309:DDN131320 DNJ131309:DNJ131320 DXF131309:DXF131320 EHB131309:EHB131320 EQX131309:EQX131320 FAT131309:FAT131320 FKP131309:FKP131320 FUL131309:FUL131320 GEH131309:GEH131320 GOD131309:GOD131320 GXZ131309:GXZ131320 HHV131309:HHV131320 HRR131309:HRR131320 IBN131309:IBN131320 ILJ131309:ILJ131320 IVF131309:IVF131320 JFB131309:JFB131320 JOX131309:JOX131320 JYT131309:JYT131320 KIP131309:KIP131320 KSL131309:KSL131320 LCH131309:LCH131320 LMD131309:LMD131320 LVZ131309:LVZ131320 MFV131309:MFV131320 MPR131309:MPR131320 MZN131309:MZN131320 NJJ131309:NJJ131320 NTF131309:NTF131320 ODB131309:ODB131320 OMX131309:OMX131320 OWT131309:OWT131320 PGP131309:PGP131320 PQL131309:PQL131320 QAH131309:QAH131320 QKD131309:QKD131320 QTZ131309:QTZ131320 RDV131309:RDV131320 RNR131309:RNR131320 RXN131309:RXN131320 SHJ131309:SHJ131320 SRF131309:SRF131320 TBB131309:TBB131320 TKX131309:TKX131320 TUT131309:TUT131320 UEP131309:UEP131320 UOL131309:UOL131320 UYH131309:UYH131320 VID131309:VID131320 VRZ131309:VRZ131320 WBV131309:WBV131320 WLR131309:WLR131320 WVN131309:WVN131320 H196845:I196856 JB196845:JB196856 SX196845:SX196856 ACT196845:ACT196856 AMP196845:AMP196856 AWL196845:AWL196856 BGH196845:BGH196856 BQD196845:BQD196856 BZZ196845:BZZ196856 CJV196845:CJV196856 CTR196845:CTR196856 DDN196845:DDN196856 DNJ196845:DNJ196856 DXF196845:DXF196856 EHB196845:EHB196856 EQX196845:EQX196856 FAT196845:FAT196856 FKP196845:FKP196856 FUL196845:FUL196856 GEH196845:GEH196856 GOD196845:GOD196856 GXZ196845:GXZ196856 HHV196845:HHV196856 HRR196845:HRR196856 IBN196845:IBN196856 ILJ196845:ILJ196856 IVF196845:IVF196856 JFB196845:JFB196856 JOX196845:JOX196856 JYT196845:JYT196856 KIP196845:KIP196856 KSL196845:KSL196856 LCH196845:LCH196856 LMD196845:LMD196856 LVZ196845:LVZ196856 MFV196845:MFV196856 MPR196845:MPR196856 MZN196845:MZN196856 NJJ196845:NJJ196856 NTF196845:NTF196856 ODB196845:ODB196856 OMX196845:OMX196856 OWT196845:OWT196856 PGP196845:PGP196856 PQL196845:PQL196856 QAH196845:QAH196856 QKD196845:QKD196856 QTZ196845:QTZ196856 RDV196845:RDV196856 RNR196845:RNR196856 RXN196845:RXN196856 SHJ196845:SHJ196856 SRF196845:SRF196856 TBB196845:TBB196856 TKX196845:TKX196856 TUT196845:TUT196856 UEP196845:UEP196856 UOL196845:UOL196856 UYH196845:UYH196856 VID196845:VID196856 VRZ196845:VRZ196856 WBV196845:WBV196856 WLR196845:WLR196856 WVN196845:WVN196856 H262381:I262392 JB262381:JB262392 SX262381:SX262392 ACT262381:ACT262392 AMP262381:AMP262392 AWL262381:AWL262392 BGH262381:BGH262392 BQD262381:BQD262392 BZZ262381:BZZ262392 CJV262381:CJV262392 CTR262381:CTR262392 DDN262381:DDN262392 DNJ262381:DNJ262392 DXF262381:DXF262392 EHB262381:EHB262392 EQX262381:EQX262392 FAT262381:FAT262392 FKP262381:FKP262392 FUL262381:FUL262392 GEH262381:GEH262392 GOD262381:GOD262392 GXZ262381:GXZ262392 HHV262381:HHV262392 HRR262381:HRR262392 IBN262381:IBN262392 ILJ262381:ILJ262392 IVF262381:IVF262392 JFB262381:JFB262392 JOX262381:JOX262392 JYT262381:JYT262392 KIP262381:KIP262392 KSL262381:KSL262392 LCH262381:LCH262392 LMD262381:LMD262392 LVZ262381:LVZ262392 MFV262381:MFV262392 MPR262381:MPR262392 MZN262381:MZN262392 NJJ262381:NJJ262392 NTF262381:NTF262392 ODB262381:ODB262392 OMX262381:OMX262392 OWT262381:OWT262392 PGP262381:PGP262392 PQL262381:PQL262392 QAH262381:QAH262392 QKD262381:QKD262392 QTZ262381:QTZ262392 RDV262381:RDV262392 RNR262381:RNR262392 RXN262381:RXN262392 SHJ262381:SHJ262392 SRF262381:SRF262392 TBB262381:TBB262392 TKX262381:TKX262392 TUT262381:TUT262392 UEP262381:UEP262392 UOL262381:UOL262392 UYH262381:UYH262392 VID262381:VID262392 VRZ262381:VRZ262392 WBV262381:WBV262392 WLR262381:WLR262392 WVN262381:WVN262392 H327917:I327928 JB327917:JB327928 SX327917:SX327928 ACT327917:ACT327928 AMP327917:AMP327928 AWL327917:AWL327928 BGH327917:BGH327928 BQD327917:BQD327928 BZZ327917:BZZ327928 CJV327917:CJV327928 CTR327917:CTR327928 DDN327917:DDN327928 DNJ327917:DNJ327928 DXF327917:DXF327928 EHB327917:EHB327928 EQX327917:EQX327928 FAT327917:FAT327928 FKP327917:FKP327928 FUL327917:FUL327928 GEH327917:GEH327928 GOD327917:GOD327928 GXZ327917:GXZ327928 HHV327917:HHV327928 HRR327917:HRR327928 IBN327917:IBN327928 ILJ327917:ILJ327928 IVF327917:IVF327928 JFB327917:JFB327928 JOX327917:JOX327928 JYT327917:JYT327928 KIP327917:KIP327928 KSL327917:KSL327928 LCH327917:LCH327928 LMD327917:LMD327928 LVZ327917:LVZ327928 MFV327917:MFV327928 MPR327917:MPR327928 MZN327917:MZN327928 NJJ327917:NJJ327928 NTF327917:NTF327928 ODB327917:ODB327928 OMX327917:OMX327928 OWT327917:OWT327928 PGP327917:PGP327928 PQL327917:PQL327928 QAH327917:QAH327928 QKD327917:QKD327928 QTZ327917:QTZ327928 RDV327917:RDV327928 RNR327917:RNR327928 RXN327917:RXN327928 SHJ327917:SHJ327928 SRF327917:SRF327928 TBB327917:TBB327928 TKX327917:TKX327928 TUT327917:TUT327928 UEP327917:UEP327928 UOL327917:UOL327928 UYH327917:UYH327928 VID327917:VID327928 VRZ327917:VRZ327928 WBV327917:WBV327928 WLR327917:WLR327928 WVN327917:WVN327928 H393453:I393464 JB393453:JB393464 SX393453:SX393464 ACT393453:ACT393464 AMP393453:AMP393464 AWL393453:AWL393464 BGH393453:BGH393464 BQD393453:BQD393464 BZZ393453:BZZ393464 CJV393453:CJV393464 CTR393453:CTR393464 DDN393453:DDN393464 DNJ393453:DNJ393464 DXF393453:DXF393464 EHB393453:EHB393464 EQX393453:EQX393464 FAT393453:FAT393464 FKP393453:FKP393464 FUL393453:FUL393464 GEH393453:GEH393464 GOD393453:GOD393464 GXZ393453:GXZ393464 HHV393453:HHV393464 HRR393453:HRR393464 IBN393453:IBN393464 ILJ393453:ILJ393464 IVF393453:IVF393464 JFB393453:JFB393464 JOX393453:JOX393464 JYT393453:JYT393464 KIP393453:KIP393464 KSL393453:KSL393464 LCH393453:LCH393464 LMD393453:LMD393464 LVZ393453:LVZ393464 MFV393453:MFV393464 MPR393453:MPR393464 MZN393453:MZN393464 NJJ393453:NJJ393464 NTF393453:NTF393464 ODB393453:ODB393464 OMX393453:OMX393464 OWT393453:OWT393464 PGP393453:PGP393464 PQL393453:PQL393464 QAH393453:QAH393464 QKD393453:QKD393464 QTZ393453:QTZ393464 RDV393453:RDV393464 RNR393453:RNR393464 RXN393453:RXN393464 SHJ393453:SHJ393464 SRF393453:SRF393464 TBB393453:TBB393464 TKX393453:TKX393464 TUT393453:TUT393464 UEP393453:UEP393464 UOL393453:UOL393464 UYH393453:UYH393464 VID393453:VID393464 VRZ393453:VRZ393464 WBV393453:WBV393464 WLR393453:WLR393464 WVN393453:WVN393464 H458989:I459000 JB458989:JB459000 SX458989:SX459000 ACT458989:ACT459000 AMP458989:AMP459000 AWL458989:AWL459000 BGH458989:BGH459000 BQD458989:BQD459000 BZZ458989:BZZ459000 CJV458989:CJV459000 CTR458989:CTR459000 DDN458989:DDN459000 DNJ458989:DNJ459000 DXF458989:DXF459000 EHB458989:EHB459000 EQX458989:EQX459000 FAT458989:FAT459000 FKP458989:FKP459000 FUL458989:FUL459000 GEH458989:GEH459000 GOD458989:GOD459000 GXZ458989:GXZ459000 HHV458989:HHV459000 HRR458989:HRR459000 IBN458989:IBN459000 ILJ458989:ILJ459000 IVF458989:IVF459000 JFB458989:JFB459000 JOX458989:JOX459000 JYT458989:JYT459000 KIP458989:KIP459000 KSL458989:KSL459000 LCH458989:LCH459000 LMD458989:LMD459000 LVZ458989:LVZ459000 MFV458989:MFV459000 MPR458989:MPR459000 MZN458989:MZN459000 NJJ458989:NJJ459000 NTF458989:NTF459000 ODB458989:ODB459000 OMX458989:OMX459000 OWT458989:OWT459000 PGP458989:PGP459000 PQL458989:PQL459000 QAH458989:QAH459000 QKD458989:QKD459000 QTZ458989:QTZ459000 RDV458989:RDV459000 RNR458989:RNR459000 RXN458989:RXN459000 SHJ458989:SHJ459000 SRF458989:SRF459000 TBB458989:TBB459000 TKX458989:TKX459000 TUT458989:TUT459000 UEP458989:UEP459000 UOL458989:UOL459000 UYH458989:UYH459000 VID458989:VID459000 VRZ458989:VRZ459000 WBV458989:WBV459000 WLR458989:WLR459000 WVN458989:WVN459000 H524525:I524536 JB524525:JB524536 SX524525:SX524536 ACT524525:ACT524536 AMP524525:AMP524536 AWL524525:AWL524536 BGH524525:BGH524536 BQD524525:BQD524536 BZZ524525:BZZ524536 CJV524525:CJV524536 CTR524525:CTR524536 DDN524525:DDN524536 DNJ524525:DNJ524536 DXF524525:DXF524536 EHB524525:EHB524536 EQX524525:EQX524536 FAT524525:FAT524536 FKP524525:FKP524536 FUL524525:FUL524536 GEH524525:GEH524536 GOD524525:GOD524536 GXZ524525:GXZ524536 HHV524525:HHV524536 HRR524525:HRR524536 IBN524525:IBN524536 ILJ524525:ILJ524536 IVF524525:IVF524536 JFB524525:JFB524536 JOX524525:JOX524536 JYT524525:JYT524536 KIP524525:KIP524536 KSL524525:KSL524536 LCH524525:LCH524536 LMD524525:LMD524536 LVZ524525:LVZ524536 MFV524525:MFV524536 MPR524525:MPR524536 MZN524525:MZN524536 NJJ524525:NJJ524536 NTF524525:NTF524536 ODB524525:ODB524536 OMX524525:OMX524536 OWT524525:OWT524536 PGP524525:PGP524536 PQL524525:PQL524536 QAH524525:QAH524536 QKD524525:QKD524536 QTZ524525:QTZ524536 RDV524525:RDV524536 RNR524525:RNR524536 RXN524525:RXN524536 SHJ524525:SHJ524536 SRF524525:SRF524536 TBB524525:TBB524536 TKX524525:TKX524536 TUT524525:TUT524536 UEP524525:UEP524536 UOL524525:UOL524536 UYH524525:UYH524536 VID524525:VID524536 VRZ524525:VRZ524536 WBV524525:WBV524536 WLR524525:WLR524536 WVN524525:WVN524536 H590061:I590072 JB590061:JB590072 SX590061:SX590072 ACT590061:ACT590072 AMP590061:AMP590072 AWL590061:AWL590072 BGH590061:BGH590072 BQD590061:BQD590072 BZZ590061:BZZ590072 CJV590061:CJV590072 CTR590061:CTR590072 DDN590061:DDN590072 DNJ590061:DNJ590072 DXF590061:DXF590072 EHB590061:EHB590072 EQX590061:EQX590072 FAT590061:FAT590072 FKP590061:FKP590072 FUL590061:FUL590072 GEH590061:GEH590072 GOD590061:GOD590072 GXZ590061:GXZ590072 HHV590061:HHV590072 HRR590061:HRR590072 IBN590061:IBN590072 ILJ590061:ILJ590072 IVF590061:IVF590072 JFB590061:JFB590072 JOX590061:JOX590072 JYT590061:JYT590072 KIP590061:KIP590072 KSL590061:KSL590072 LCH590061:LCH590072 LMD590061:LMD590072 LVZ590061:LVZ590072 MFV590061:MFV590072 MPR590061:MPR590072 MZN590061:MZN590072 NJJ590061:NJJ590072 NTF590061:NTF590072 ODB590061:ODB590072 OMX590061:OMX590072 OWT590061:OWT590072 PGP590061:PGP590072 PQL590061:PQL590072 QAH590061:QAH590072 QKD590061:QKD590072 QTZ590061:QTZ590072 RDV590061:RDV590072 RNR590061:RNR590072 RXN590061:RXN590072 SHJ590061:SHJ590072 SRF590061:SRF590072 TBB590061:TBB590072 TKX590061:TKX590072 TUT590061:TUT590072 UEP590061:UEP590072 UOL590061:UOL590072 UYH590061:UYH590072 VID590061:VID590072 VRZ590061:VRZ590072 WBV590061:WBV590072 WLR590061:WLR590072 WVN590061:WVN590072 H655597:I655608 JB655597:JB655608 SX655597:SX655608 ACT655597:ACT655608 AMP655597:AMP655608 AWL655597:AWL655608 BGH655597:BGH655608 BQD655597:BQD655608 BZZ655597:BZZ655608 CJV655597:CJV655608 CTR655597:CTR655608 DDN655597:DDN655608 DNJ655597:DNJ655608 DXF655597:DXF655608 EHB655597:EHB655608 EQX655597:EQX655608 FAT655597:FAT655608 FKP655597:FKP655608 FUL655597:FUL655608 GEH655597:GEH655608 GOD655597:GOD655608 GXZ655597:GXZ655608 HHV655597:HHV655608 HRR655597:HRR655608 IBN655597:IBN655608 ILJ655597:ILJ655608 IVF655597:IVF655608 JFB655597:JFB655608 JOX655597:JOX655608 JYT655597:JYT655608 KIP655597:KIP655608 KSL655597:KSL655608 LCH655597:LCH655608 LMD655597:LMD655608 LVZ655597:LVZ655608 MFV655597:MFV655608 MPR655597:MPR655608 MZN655597:MZN655608 NJJ655597:NJJ655608 NTF655597:NTF655608 ODB655597:ODB655608 OMX655597:OMX655608 OWT655597:OWT655608 PGP655597:PGP655608 PQL655597:PQL655608 QAH655597:QAH655608 QKD655597:QKD655608 QTZ655597:QTZ655608 RDV655597:RDV655608 RNR655597:RNR655608 RXN655597:RXN655608 SHJ655597:SHJ655608 SRF655597:SRF655608 TBB655597:TBB655608 TKX655597:TKX655608 TUT655597:TUT655608 UEP655597:UEP655608 UOL655597:UOL655608 UYH655597:UYH655608 VID655597:VID655608 VRZ655597:VRZ655608 WBV655597:WBV655608 WLR655597:WLR655608 WVN655597:WVN655608 H721133:I721144 JB721133:JB721144 SX721133:SX721144 ACT721133:ACT721144 AMP721133:AMP721144 AWL721133:AWL721144 BGH721133:BGH721144 BQD721133:BQD721144 BZZ721133:BZZ721144 CJV721133:CJV721144 CTR721133:CTR721144 DDN721133:DDN721144 DNJ721133:DNJ721144 DXF721133:DXF721144 EHB721133:EHB721144 EQX721133:EQX721144 FAT721133:FAT721144 FKP721133:FKP721144 FUL721133:FUL721144 GEH721133:GEH721144 GOD721133:GOD721144 GXZ721133:GXZ721144 HHV721133:HHV721144 HRR721133:HRR721144 IBN721133:IBN721144 ILJ721133:ILJ721144 IVF721133:IVF721144 JFB721133:JFB721144 JOX721133:JOX721144 JYT721133:JYT721144 KIP721133:KIP721144 KSL721133:KSL721144 LCH721133:LCH721144 LMD721133:LMD721144 LVZ721133:LVZ721144 MFV721133:MFV721144 MPR721133:MPR721144 MZN721133:MZN721144 NJJ721133:NJJ721144 NTF721133:NTF721144 ODB721133:ODB721144 OMX721133:OMX721144 OWT721133:OWT721144 PGP721133:PGP721144 PQL721133:PQL721144 QAH721133:QAH721144 QKD721133:QKD721144 QTZ721133:QTZ721144 RDV721133:RDV721144 RNR721133:RNR721144 RXN721133:RXN721144 SHJ721133:SHJ721144 SRF721133:SRF721144 TBB721133:TBB721144 TKX721133:TKX721144 TUT721133:TUT721144 UEP721133:UEP721144 UOL721133:UOL721144 UYH721133:UYH721144 VID721133:VID721144 VRZ721133:VRZ721144 WBV721133:WBV721144 WLR721133:WLR721144 WVN721133:WVN721144 H786669:I786680 JB786669:JB786680 SX786669:SX786680 ACT786669:ACT786680 AMP786669:AMP786680 AWL786669:AWL786680 BGH786669:BGH786680 BQD786669:BQD786680 BZZ786669:BZZ786680 CJV786669:CJV786680 CTR786669:CTR786680 DDN786669:DDN786680 DNJ786669:DNJ786680 DXF786669:DXF786680 EHB786669:EHB786680 EQX786669:EQX786680 FAT786669:FAT786680 FKP786669:FKP786680 FUL786669:FUL786680 GEH786669:GEH786680 GOD786669:GOD786680 GXZ786669:GXZ786680 HHV786669:HHV786680 HRR786669:HRR786680 IBN786669:IBN786680 ILJ786669:ILJ786680 IVF786669:IVF786680 JFB786669:JFB786680 JOX786669:JOX786680 JYT786669:JYT786680 KIP786669:KIP786680 KSL786669:KSL786680 LCH786669:LCH786680 LMD786669:LMD786680 LVZ786669:LVZ786680 MFV786669:MFV786680 MPR786669:MPR786680 MZN786669:MZN786680 NJJ786669:NJJ786680 NTF786669:NTF786680 ODB786669:ODB786680 OMX786669:OMX786680 OWT786669:OWT786680 PGP786669:PGP786680 PQL786669:PQL786680 QAH786669:QAH786680 QKD786669:QKD786680 QTZ786669:QTZ786680 RDV786669:RDV786680 RNR786669:RNR786680 RXN786669:RXN786680 SHJ786669:SHJ786680 SRF786669:SRF786680 TBB786669:TBB786680 TKX786669:TKX786680 TUT786669:TUT786680 UEP786669:UEP786680 UOL786669:UOL786680 UYH786669:UYH786680 VID786669:VID786680 VRZ786669:VRZ786680 WBV786669:WBV786680 WLR786669:WLR786680 WVN786669:WVN786680 H852205:I852216 JB852205:JB852216 SX852205:SX852216 ACT852205:ACT852216 AMP852205:AMP852216 AWL852205:AWL852216 BGH852205:BGH852216 BQD852205:BQD852216 BZZ852205:BZZ852216 CJV852205:CJV852216 CTR852205:CTR852216 DDN852205:DDN852216 DNJ852205:DNJ852216 DXF852205:DXF852216 EHB852205:EHB852216 EQX852205:EQX852216 FAT852205:FAT852216 FKP852205:FKP852216 FUL852205:FUL852216 GEH852205:GEH852216 GOD852205:GOD852216 GXZ852205:GXZ852216 HHV852205:HHV852216 HRR852205:HRR852216 IBN852205:IBN852216 ILJ852205:ILJ852216 IVF852205:IVF852216 JFB852205:JFB852216 JOX852205:JOX852216 JYT852205:JYT852216 KIP852205:KIP852216 KSL852205:KSL852216 LCH852205:LCH852216 LMD852205:LMD852216 LVZ852205:LVZ852216 MFV852205:MFV852216 MPR852205:MPR852216 MZN852205:MZN852216 NJJ852205:NJJ852216 NTF852205:NTF852216 ODB852205:ODB852216 OMX852205:OMX852216 OWT852205:OWT852216 PGP852205:PGP852216 PQL852205:PQL852216 QAH852205:QAH852216 QKD852205:QKD852216 QTZ852205:QTZ852216 RDV852205:RDV852216 RNR852205:RNR852216 RXN852205:RXN852216 SHJ852205:SHJ852216 SRF852205:SRF852216 TBB852205:TBB852216 TKX852205:TKX852216 TUT852205:TUT852216 UEP852205:UEP852216 UOL852205:UOL852216 UYH852205:UYH852216 VID852205:VID852216 VRZ852205:VRZ852216 WBV852205:WBV852216 WLR852205:WLR852216 WVN852205:WVN852216 H917741:I917752 JB917741:JB917752 SX917741:SX917752 ACT917741:ACT917752 AMP917741:AMP917752 AWL917741:AWL917752 BGH917741:BGH917752 BQD917741:BQD917752 BZZ917741:BZZ917752 CJV917741:CJV917752 CTR917741:CTR917752 DDN917741:DDN917752 DNJ917741:DNJ917752 DXF917741:DXF917752 EHB917741:EHB917752 EQX917741:EQX917752 FAT917741:FAT917752 FKP917741:FKP917752 FUL917741:FUL917752 GEH917741:GEH917752 GOD917741:GOD917752 GXZ917741:GXZ917752 HHV917741:HHV917752 HRR917741:HRR917752 IBN917741:IBN917752 ILJ917741:ILJ917752 IVF917741:IVF917752 JFB917741:JFB917752 JOX917741:JOX917752 JYT917741:JYT917752 KIP917741:KIP917752 KSL917741:KSL917752 LCH917741:LCH917752 LMD917741:LMD917752 LVZ917741:LVZ917752 MFV917741:MFV917752 MPR917741:MPR917752 MZN917741:MZN917752 NJJ917741:NJJ917752 NTF917741:NTF917752 ODB917741:ODB917752 OMX917741:OMX917752 OWT917741:OWT917752 PGP917741:PGP917752 PQL917741:PQL917752 QAH917741:QAH917752 QKD917741:QKD917752 QTZ917741:QTZ917752 RDV917741:RDV917752 RNR917741:RNR917752 RXN917741:RXN917752 SHJ917741:SHJ917752 SRF917741:SRF917752 TBB917741:TBB917752 TKX917741:TKX917752 TUT917741:TUT917752 UEP917741:UEP917752 UOL917741:UOL917752 UYH917741:UYH917752 VID917741:VID917752 VRZ917741:VRZ917752 WBV917741:WBV917752 WLR917741:WLR917752 WVN917741:WVN917752 H983277:I983288 JB983277:JB983288 SX983277:SX983288 ACT983277:ACT983288 AMP983277:AMP983288 AWL983277:AWL983288 BGH983277:BGH983288 BQD983277:BQD983288 BZZ983277:BZZ983288 CJV983277:CJV983288 CTR983277:CTR983288 DDN983277:DDN983288 DNJ983277:DNJ983288 DXF983277:DXF983288 EHB983277:EHB983288 EQX983277:EQX983288 FAT983277:FAT983288 FKP983277:FKP983288 FUL983277:FUL983288 GEH983277:GEH983288 GOD983277:GOD983288 GXZ983277:GXZ983288 HHV983277:HHV983288 HRR983277:HRR983288 IBN983277:IBN983288 ILJ983277:ILJ983288 IVF983277:IVF983288 JFB983277:JFB983288 JOX983277:JOX983288 JYT983277:JYT983288 KIP983277:KIP983288 KSL983277:KSL983288 LCH983277:LCH983288 LMD983277:LMD983288 LVZ983277:LVZ983288 MFV983277:MFV983288 MPR983277:MPR983288 MZN983277:MZN983288 NJJ983277:NJJ983288 NTF983277:NTF983288 ODB983277:ODB983288 OMX983277:OMX983288 OWT983277:OWT983288 PGP983277:PGP983288 PQL983277:PQL983288 QAH983277:QAH983288 QKD983277:QKD983288 QTZ983277:QTZ983288 RDV983277:RDV983288 RNR983277:RNR983288 RXN983277:RXN983288 SHJ983277:SHJ983288 SRF983277:SRF983288 TBB983277:TBB983288 TKX983277:TKX983288 TUT983277:TUT983288 UEP983277:UEP983288 UOL983277:UOL983288 UYH983277:UYH983288 VID983277:VID983288 VRZ983277:VRZ983288 WBV983277:WBV983288 WLR983277:WLR983288 WVN983277:WVN983288 JC65674:JD65801 SY65674:SZ65801 ACU65674:ACV65801 AMQ65674:AMR65801 AWM65674:AWN65801 BGI65674:BGJ65801 BQE65674:BQF65801 CAA65674:CAB65801 CJW65674:CJX65801 CTS65674:CTT65801 DDO65674:DDP65801 DNK65674:DNL65801 DXG65674:DXH65801 EHC65674:EHD65801 EQY65674:EQZ65801 FAU65674:FAV65801 FKQ65674:FKR65801 FUM65674:FUN65801 GEI65674:GEJ65801 GOE65674:GOF65801 GYA65674:GYB65801 HHW65674:HHX65801 HRS65674:HRT65801 IBO65674:IBP65801 ILK65674:ILL65801 IVG65674:IVH65801 JFC65674:JFD65801 JOY65674:JOZ65801 JYU65674:JYV65801 KIQ65674:KIR65801 KSM65674:KSN65801 LCI65674:LCJ65801 LME65674:LMF65801 LWA65674:LWB65801 MFW65674:MFX65801 MPS65674:MPT65801 MZO65674:MZP65801 NJK65674:NJL65801 NTG65674:NTH65801 ODC65674:ODD65801 OMY65674:OMZ65801 OWU65674:OWV65801 PGQ65674:PGR65801 PQM65674:PQN65801 QAI65674:QAJ65801 QKE65674:QKF65801 QUA65674:QUB65801 RDW65674:RDX65801 RNS65674:RNT65801 RXO65674:RXP65801 SHK65674:SHL65801 SRG65674:SRH65801 TBC65674:TBD65801 TKY65674:TKZ65801 TUU65674:TUV65801 UEQ65674:UER65801 UOM65674:UON65801 UYI65674:UYJ65801 VIE65674:VIF65801 VSA65674:VSB65801 WBW65674:WBX65801 WLS65674:WLT65801 WVO65674:WVP65801 JC131210:JD131337 SY131210:SZ131337 ACU131210:ACV131337 AMQ131210:AMR131337 AWM131210:AWN131337 BGI131210:BGJ131337 BQE131210:BQF131337 CAA131210:CAB131337 CJW131210:CJX131337 CTS131210:CTT131337 DDO131210:DDP131337 DNK131210:DNL131337 DXG131210:DXH131337 EHC131210:EHD131337 EQY131210:EQZ131337 FAU131210:FAV131337 FKQ131210:FKR131337 FUM131210:FUN131337 GEI131210:GEJ131337 GOE131210:GOF131337 GYA131210:GYB131337 HHW131210:HHX131337 HRS131210:HRT131337 IBO131210:IBP131337 ILK131210:ILL131337 IVG131210:IVH131337 JFC131210:JFD131337 JOY131210:JOZ131337 JYU131210:JYV131337 KIQ131210:KIR131337 KSM131210:KSN131337 LCI131210:LCJ131337 LME131210:LMF131337 LWA131210:LWB131337 MFW131210:MFX131337 MPS131210:MPT131337 MZO131210:MZP131337 NJK131210:NJL131337 NTG131210:NTH131337 ODC131210:ODD131337 OMY131210:OMZ131337 OWU131210:OWV131337 PGQ131210:PGR131337 PQM131210:PQN131337 QAI131210:QAJ131337 QKE131210:QKF131337 QUA131210:QUB131337 RDW131210:RDX131337 RNS131210:RNT131337 RXO131210:RXP131337 SHK131210:SHL131337 SRG131210:SRH131337 TBC131210:TBD131337 TKY131210:TKZ131337 TUU131210:TUV131337 UEQ131210:UER131337 UOM131210:UON131337 UYI131210:UYJ131337 VIE131210:VIF131337 VSA131210:VSB131337 WBW131210:WBX131337 WLS131210:WLT131337 WVO131210:WVP131337 JC196746:JD196873 SY196746:SZ196873 ACU196746:ACV196873 AMQ196746:AMR196873 AWM196746:AWN196873 BGI196746:BGJ196873 BQE196746:BQF196873 CAA196746:CAB196873 CJW196746:CJX196873 CTS196746:CTT196873 DDO196746:DDP196873 DNK196746:DNL196873 DXG196746:DXH196873 EHC196746:EHD196873 EQY196746:EQZ196873 FAU196746:FAV196873 FKQ196746:FKR196873 FUM196746:FUN196873 GEI196746:GEJ196873 GOE196746:GOF196873 GYA196746:GYB196873 HHW196746:HHX196873 HRS196746:HRT196873 IBO196746:IBP196873 ILK196746:ILL196873 IVG196746:IVH196873 JFC196746:JFD196873 JOY196746:JOZ196873 JYU196746:JYV196873 KIQ196746:KIR196873 KSM196746:KSN196873 LCI196746:LCJ196873 LME196746:LMF196873 LWA196746:LWB196873 MFW196746:MFX196873 MPS196746:MPT196873 MZO196746:MZP196873 NJK196746:NJL196873 NTG196746:NTH196873 ODC196746:ODD196873 OMY196746:OMZ196873 OWU196746:OWV196873 PGQ196746:PGR196873 PQM196746:PQN196873 QAI196746:QAJ196873 QKE196746:QKF196873 QUA196746:QUB196873 RDW196746:RDX196873 RNS196746:RNT196873 RXO196746:RXP196873 SHK196746:SHL196873 SRG196746:SRH196873 TBC196746:TBD196873 TKY196746:TKZ196873 TUU196746:TUV196873 UEQ196746:UER196873 UOM196746:UON196873 UYI196746:UYJ196873 VIE196746:VIF196873 VSA196746:VSB196873 WBW196746:WBX196873 WLS196746:WLT196873 WVO196746:WVP196873 JC262282:JD262409 SY262282:SZ262409 ACU262282:ACV262409 AMQ262282:AMR262409 AWM262282:AWN262409 BGI262282:BGJ262409 BQE262282:BQF262409 CAA262282:CAB262409 CJW262282:CJX262409 CTS262282:CTT262409 DDO262282:DDP262409 DNK262282:DNL262409 DXG262282:DXH262409 EHC262282:EHD262409 EQY262282:EQZ262409 FAU262282:FAV262409 FKQ262282:FKR262409 FUM262282:FUN262409 GEI262282:GEJ262409 GOE262282:GOF262409 GYA262282:GYB262409 HHW262282:HHX262409 HRS262282:HRT262409 IBO262282:IBP262409 ILK262282:ILL262409 IVG262282:IVH262409 JFC262282:JFD262409 JOY262282:JOZ262409 JYU262282:JYV262409 KIQ262282:KIR262409 KSM262282:KSN262409 LCI262282:LCJ262409 LME262282:LMF262409 LWA262282:LWB262409 MFW262282:MFX262409 MPS262282:MPT262409 MZO262282:MZP262409 NJK262282:NJL262409 NTG262282:NTH262409 ODC262282:ODD262409 OMY262282:OMZ262409 OWU262282:OWV262409 PGQ262282:PGR262409 PQM262282:PQN262409 QAI262282:QAJ262409 QKE262282:QKF262409 QUA262282:QUB262409 RDW262282:RDX262409 RNS262282:RNT262409 RXO262282:RXP262409 SHK262282:SHL262409 SRG262282:SRH262409 TBC262282:TBD262409 TKY262282:TKZ262409 TUU262282:TUV262409 UEQ262282:UER262409 UOM262282:UON262409 UYI262282:UYJ262409 VIE262282:VIF262409 VSA262282:VSB262409 WBW262282:WBX262409 WLS262282:WLT262409 WVO262282:WVP262409 JC327818:JD327945 SY327818:SZ327945 ACU327818:ACV327945 AMQ327818:AMR327945 AWM327818:AWN327945 BGI327818:BGJ327945 BQE327818:BQF327945 CAA327818:CAB327945 CJW327818:CJX327945 CTS327818:CTT327945 DDO327818:DDP327945 DNK327818:DNL327945 DXG327818:DXH327945 EHC327818:EHD327945 EQY327818:EQZ327945 FAU327818:FAV327945 FKQ327818:FKR327945 FUM327818:FUN327945 GEI327818:GEJ327945 GOE327818:GOF327945 GYA327818:GYB327945 HHW327818:HHX327945 HRS327818:HRT327945 IBO327818:IBP327945 ILK327818:ILL327945 IVG327818:IVH327945 JFC327818:JFD327945 JOY327818:JOZ327945 JYU327818:JYV327945 KIQ327818:KIR327945 KSM327818:KSN327945 LCI327818:LCJ327945 LME327818:LMF327945 LWA327818:LWB327945 MFW327818:MFX327945 MPS327818:MPT327945 MZO327818:MZP327945 NJK327818:NJL327945 NTG327818:NTH327945 ODC327818:ODD327945 OMY327818:OMZ327945 OWU327818:OWV327945 PGQ327818:PGR327945 PQM327818:PQN327945 QAI327818:QAJ327945 QKE327818:QKF327945 QUA327818:QUB327945 RDW327818:RDX327945 RNS327818:RNT327945 RXO327818:RXP327945 SHK327818:SHL327945 SRG327818:SRH327945 TBC327818:TBD327945 TKY327818:TKZ327945 TUU327818:TUV327945 UEQ327818:UER327945 UOM327818:UON327945 UYI327818:UYJ327945 VIE327818:VIF327945 VSA327818:VSB327945 WBW327818:WBX327945 WLS327818:WLT327945 WVO327818:WVP327945 JC393354:JD393481 SY393354:SZ393481 ACU393354:ACV393481 AMQ393354:AMR393481 AWM393354:AWN393481 BGI393354:BGJ393481 BQE393354:BQF393481 CAA393354:CAB393481 CJW393354:CJX393481 CTS393354:CTT393481 DDO393354:DDP393481 DNK393354:DNL393481 DXG393354:DXH393481 EHC393354:EHD393481 EQY393354:EQZ393481 FAU393354:FAV393481 FKQ393354:FKR393481 FUM393354:FUN393481 GEI393354:GEJ393481 GOE393354:GOF393481 GYA393354:GYB393481 HHW393354:HHX393481 HRS393354:HRT393481 IBO393354:IBP393481 ILK393354:ILL393481 IVG393354:IVH393481 JFC393354:JFD393481 JOY393354:JOZ393481 JYU393354:JYV393481 KIQ393354:KIR393481 KSM393354:KSN393481 LCI393354:LCJ393481 LME393354:LMF393481 LWA393354:LWB393481 MFW393354:MFX393481 MPS393354:MPT393481 MZO393354:MZP393481 NJK393354:NJL393481 NTG393354:NTH393481 ODC393354:ODD393481 OMY393354:OMZ393481 OWU393354:OWV393481 PGQ393354:PGR393481 PQM393354:PQN393481 QAI393354:QAJ393481 QKE393354:QKF393481 QUA393354:QUB393481 RDW393354:RDX393481 RNS393354:RNT393481 RXO393354:RXP393481 SHK393354:SHL393481 SRG393354:SRH393481 TBC393354:TBD393481 TKY393354:TKZ393481 TUU393354:TUV393481 UEQ393354:UER393481 UOM393354:UON393481 UYI393354:UYJ393481 VIE393354:VIF393481 VSA393354:VSB393481 WBW393354:WBX393481 WLS393354:WLT393481 WVO393354:WVP393481 JC458890:JD459017 SY458890:SZ459017 ACU458890:ACV459017 AMQ458890:AMR459017 AWM458890:AWN459017 BGI458890:BGJ459017 BQE458890:BQF459017 CAA458890:CAB459017 CJW458890:CJX459017 CTS458890:CTT459017 DDO458890:DDP459017 DNK458890:DNL459017 DXG458890:DXH459017 EHC458890:EHD459017 EQY458890:EQZ459017 FAU458890:FAV459017 FKQ458890:FKR459017 FUM458890:FUN459017 GEI458890:GEJ459017 GOE458890:GOF459017 GYA458890:GYB459017 HHW458890:HHX459017 HRS458890:HRT459017 IBO458890:IBP459017 ILK458890:ILL459017 IVG458890:IVH459017 JFC458890:JFD459017 JOY458890:JOZ459017 JYU458890:JYV459017 KIQ458890:KIR459017 KSM458890:KSN459017 LCI458890:LCJ459017 LME458890:LMF459017 LWA458890:LWB459017 MFW458890:MFX459017 MPS458890:MPT459017 MZO458890:MZP459017 NJK458890:NJL459017 NTG458890:NTH459017 ODC458890:ODD459017 OMY458890:OMZ459017 OWU458890:OWV459017 PGQ458890:PGR459017 PQM458890:PQN459017 QAI458890:QAJ459017 QKE458890:QKF459017 QUA458890:QUB459017 RDW458890:RDX459017 RNS458890:RNT459017 RXO458890:RXP459017 SHK458890:SHL459017 SRG458890:SRH459017 TBC458890:TBD459017 TKY458890:TKZ459017 TUU458890:TUV459017 UEQ458890:UER459017 UOM458890:UON459017 UYI458890:UYJ459017 VIE458890:VIF459017 VSA458890:VSB459017 WBW458890:WBX459017 WLS458890:WLT459017 WVO458890:WVP459017 JC524426:JD524553 SY524426:SZ524553 ACU524426:ACV524553 AMQ524426:AMR524553 AWM524426:AWN524553 BGI524426:BGJ524553 BQE524426:BQF524553 CAA524426:CAB524553 CJW524426:CJX524553 CTS524426:CTT524553 DDO524426:DDP524553 DNK524426:DNL524553 DXG524426:DXH524553 EHC524426:EHD524553 EQY524426:EQZ524553 FAU524426:FAV524553 FKQ524426:FKR524553 FUM524426:FUN524553 GEI524426:GEJ524553 GOE524426:GOF524553 GYA524426:GYB524553 HHW524426:HHX524553 HRS524426:HRT524553 IBO524426:IBP524553 ILK524426:ILL524553 IVG524426:IVH524553 JFC524426:JFD524553 JOY524426:JOZ524553 JYU524426:JYV524553 KIQ524426:KIR524553 KSM524426:KSN524553 LCI524426:LCJ524553 LME524426:LMF524553 LWA524426:LWB524553 MFW524426:MFX524553 MPS524426:MPT524553 MZO524426:MZP524553 NJK524426:NJL524553 NTG524426:NTH524553 ODC524426:ODD524553 OMY524426:OMZ524553 OWU524426:OWV524553 PGQ524426:PGR524553 PQM524426:PQN524553 QAI524426:QAJ524553 QKE524426:QKF524553 QUA524426:QUB524553 RDW524426:RDX524553 RNS524426:RNT524553 RXO524426:RXP524553 SHK524426:SHL524553 SRG524426:SRH524553 TBC524426:TBD524553 TKY524426:TKZ524553 TUU524426:TUV524553 UEQ524426:UER524553 UOM524426:UON524553 UYI524426:UYJ524553 VIE524426:VIF524553 VSA524426:VSB524553 WBW524426:WBX524553 WLS524426:WLT524553 WVO524426:WVP524553 JC589962:JD590089 SY589962:SZ590089 ACU589962:ACV590089 AMQ589962:AMR590089 AWM589962:AWN590089 BGI589962:BGJ590089 BQE589962:BQF590089 CAA589962:CAB590089 CJW589962:CJX590089 CTS589962:CTT590089 DDO589962:DDP590089 DNK589962:DNL590089 DXG589962:DXH590089 EHC589962:EHD590089 EQY589962:EQZ590089 FAU589962:FAV590089 FKQ589962:FKR590089 FUM589962:FUN590089 GEI589962:GEJ590089 GOE589962:GOF590089 GYA589962:GYB590089 HHW589962:HHX590089 HRS589962:HRT590089 IBO589962:IBP590089 ILK589962:ILL590089 IVG589962:IVH590089 JFC589962:JFD590089 JOY589962:JOZ590089 JYU589962:JYV590089 KIQ589962:KIR590089 KSM589962:KSN590089 LCI589962:LCJ590089 LME589962:LMF590089 LWA589962:LWB590089 MFW589962:MFX590089 MPS589962:MPT590089 MZO589962:MZP590089 NJK589962:NJL590089 NTG589962:NTH590089 ODC589962:ODD590089 OMY589962:OMZ590089 OWU589962:OWV590089 PGQ589962:PGR590089 PQM589962:PQN590089 QAI589962:QAJ590089 QKE589962:QKF590089 QUA589962:QUB590089 RDW589962:RDX590089 RNS589962:RNT590089 RXO589962:RXP590089 SHK589962:SHL590089 SRG589962:SRH590089 TBC589962:TBD590089 TKY589962:TKZ590089 TUU589962:TUV590089 UEQ589962:UER590089 UOM589962:UON590089 UYI589962:UYJ590089 VIE589962:VIF590089 VSA589962:VSB590089 WBW589962:WBX590089 WLS589962:WLT590089 WVO589962:WVP590089 JC655498:JD655625 SY655498:SZ655625 ACU655498:ACV655625 AMQ655498:AMR655625 AWM655498:AWN655625 BGI655498:BGJ655625 BQE655498:BQF655625 CAA655498:CAB655625 CJW655498:CJX655625 CTS655498:CTT655625 DDO655498:DDP655625 DNK655498:DNL655625 DXG655498:DXH655625 EHC655498:EHD655625 EQY655498:EQZ655625 FAU655498:FAV655625 FKQ655498:FKR655625 FUM655498:FUN655625 GEI655498:GEJ655625 GOE655498:GOF655625 GYA655498:GYB655625 HHW655498:HHX655625 HRS655498:HRT655625 IBO655498:IBP655625 ILK655498:ILL655625 IVG655498:IVH655625 JFC655498:JFD655625 JOY655498:JOZ655625 JYU655498:JYV655625 KIQ655498:KIR655625 KSM655498:KSN655625 LCI655498:LCJ655625 LME655498:LMF655625 LWA655498:LWB655625 MFW655498:MFX655625 MPS655498:MPT655625 MZO655498:MZP655625 NJK655498:NJL655625 NTG655498:NTH655625 ODC655498:ODD655625 OMY655498:OMZ655625 OWU655498:OWV655625 PGQ655498:PGR655625 PQM655498:PQN655625 QAI655498:QAJ655625 QKE655498:QKF655625 QUA655498:QUB655625 RDW655498:RDX655625 RNS655498:RNT655625 RXO655498:RXP655625 SHK655498:SHL655625 SRG655498:SRH655625 TBC655498:TBD655625 TKY655498:TKZ655625 TUU655498:TUV655625 UEQ655498:UER655625 UOM655498:UON655625 UYI655498:UYJ655625 VIE655498:VIF655625 VSA655498:VSB655625 WBW655498:WBX655625 WLS655498:WLT655625 WVO655498:WVP655625 JC721034:JD721161 SY721034:SZ721161 ACU721034:ACV721161 AMQ721034:AMR721161 AWM721034:AWN721161 BGI721034:BGJ721161 BQE721034:BQF721161 CAA721034:CAB721161 CJW721034:CJX721161 CTS721034:CTT721161 DDO721034:DDP721161 DNK721034:DNL721161 DXG721034:DXH721161 EHC721034:EHD721161 EQY721034:EQZ721161 FAU721034:FAV721161 FKQ721034:FKR721161 FUM721034:FUN721161 GEI721034:GEJ721161 GOE721034:GOF721161 GYA721034:GYB721161 HHW721034:HHX721161 HRS721034:HRT721161 IBO721034:IBP721161 ILK721034:ILL721161 IVG721034:IVH721161 JFC721034:JFD721161 JOY721034:JOZ721161 JYU721034:JYV721161 KIQ721034:KIR721161 KSM721034:KSN721161 LCI721034:LCJ721161 LME721034:LMF721161 LWA721034:LWB721161 MFW721034:MFX721161 MPS721034:MPT721161 MZO721034:MZP721161 NJK721034:NJL721161 NTG721034:NTH721161 ODC721034:ODD721161 OMY721034:OMZ721161 OWU721034:OWV721161 PGQ721034:PGR721161 PQM721034:PQN721161 QAI721034:QAJ721161 QKE721034:QKF721161 QUA721034:QUB721161 RDW721034:RDX721161 RNS721034:RNT721161 RXO721034:RXP721161 SHK721034:SHL721161 SRG721034:SRH721161 TBC721034:TBD721161 TKY721034:TKZ721161 TUU721034:TUV721161 UEQ721034:UER721161 UOM721034:UON721161 UYI721034:UYJ721161 VIE721034:VIF721161 VSA721034:VSB721161 WBW721034:WBX721161 WLS721034:WLT721161 WVO721034:WVP721161 JC786570:JD786697 SY786570:SZ786697 ACU786570:ACV786697 AMQ786570:AMR786697 AWM786570:AWN786697 BGI786570:BGJ786697 BQE786570:BQF786697 CAA786570:CAB786697 CJW786570:CJX786697 CTS786570:CTT786697 DDO786570:DDP786697 DNK786570:DNL786697 DXG786570:DXH786697 EHC786570:EHD786697 EQY786570:EQZ786697 FAU786570:FAV786697 FKQ786570:FKR786697 FUM786570:FUN786697 GEI786570:GEJ786697 GOE786570:GOF786697 GYA786570:GYB786697 HHW786570:HHX786697 HRS786570:HRT786697 IBO786570:IBP786697 ILK786570:ILL786697 IVG786570:IVH786697 JFC786570:JFD786697 JOY786570:JOZ786697 JYU786570:JYV786697 KIQ786570:KIR786697 KSM786570:KSN786697 LCI786570:LCJ786697 LME786570:LMF786697 LWA786570:LWB786697 MFW786570:MFX786697 MPS786570:MPT786697 MZO786570:MZP786697 NJK786570:NJL786697 NTG786570:NTH786697 ODC786570:ODD786697 OMY786570:OMZ786697 OWU786570:OWV786697 PGQ786570:PGR786697 PQM786570:PQN786697 QAI786570:QAJ786697 QKE786570:QKF786697 QUA786570:QUB786697 RDW786570:RDX786697 RNS786570:RNT786697 RXO786570:RXP786697 SHK786570:SHL786697 SRG786570:SRH786697 TBC786570:TBD786697 TKY786570:TKZ786697 TUU786570:TUV786697 UEQ786570:UER786697 UOM786570:UON786697 UYI786570:UYJ786697 VIE786570:VIF786697 VSA786570:VSB786697 WBW786570:WBX786697 WLS786570:WLT786697 WVO786570:WVP786697 JC852106:JD852233 SY852106:SZ852233 ACU852106:ACV852233 AMQ852106:AMR852233 AWM852106:AWN852233 BGI852106:BGJ852233 BQE852106:BQF852233 CAA852106:CAB852233 CJW852106:CJX852233 CTS852106:CTT852233 DDO852106:DDP852233 DNK852106:DNL852233 DXG852106:DXH852233 EHC852106:EHD852233 EQY852106:EQZ852233 FAU852106:FAV852233 FKQ852106:FKR852233 FUM852106:FUN852233 GEI852106:GEJ852233 GOE852106:GOF852233 GYA852106:GYB852233 HHW852106:HHX852233 HRS852106:HRT852233 IBO852106:IBP852233 ILK852106:ILL852233 IVG852106:IVH852233 JFC852106:JFD852233 JOY852106:JOZ852233 JYU852106:JYV852233 KIQ852106:KIR852233 KSM852106:KSN852233 LCI852106:LCJ852233 LME852106:LMF852233 LWA852106:LWB852233 MFW852106:MFX852233 MPS852106:MPT852233 MZO852106:MZP852233 NJK852106:NJL852233 NTG852106:NTH852233 ODC852106:ODD852233 OMY852106:OMZ852233 OWU852106:OWV852233 PGQ852106:PGR852233 PQM852106:PQN852233 QAI852106:QAJ852233 QKE852106:QKF852233 QUA852106:QUB852233 RDW852106:RDX852233 RNS852106:RNT852233 RXO852106:RXP852233 SHK852106:SHL852233 SRG852106:SRH852233 TBC852106:TBD852233 TKY852106:TKZ852233 TUU852106:TUV852233 UEQ852106:UER852233 UOM852106:UON852233 UYI852106:UYJ852233 VIE852106:VIF852233 VSA852106:VSB852233 WBW852106:WBX852233 WLS852106:WLT852233 WVO852106:WVP852233 JC917642:JD917769 SY917642:SZ917769 ACU917642:ACV917769 AMQ917642:AMR917769 AWM917642:AWN917769 BGI917642:BGJ917769 BQE917642:BQF917769 CAA917642:CAB917769 CJW917642:CJX917769 CTS917642:CTT917769 DDO917642:DDP917769 DNK917642:DNL917769 DXG917642:DXH917769 EHC917642:EHD917769 EQY917642:EQZ917769 FAU917642:FAV917769 FKQ917642:FKR917769 FUM917642:FUN917769 GEI917642:GEJ917769 GOE917642:GOF917769 GYA917642:GYB917769 HHW917642:HHX917769 HRS917642:HRT917769 IBO917642:IBP917769 ILK917642:ILL917769 IVG917642:IVH917769 JFC917642:JFD917769 JOY917642:JOZ917769 JYU917642:JYV917769 KIQ917642:KIR917769 KSM917642:KSN917769 LCI917642:LCJ917769 LME917642:LMF917769 LWA917642:LWB917769 MFW917642:MFX917769 MPS917642:MPT917769 MZO917642:MZP917769 NJK917642:NJL917769 NTG917642:NTH917769 ODC917642:ODD917769 OMY917642:OMZ917769 OWU917642:OWV917769 PGQ917642:PGR917769 PQM917642:PQN917769 QAI917642:QAJ917769 QKE917642:QKF917769 QUA917642:QUB917769 RDW917642:RDX917769 RNS917642:RNT917769 RXO917642:RXP917769 SHK917642:SHL917769 SRG917642:SRH917769 TBC917642:TBD917769 TKY917642:TKZ917769 TUU917642:TUV917769 UEQ917642:UER917769 UOM917642:UON917769 UYI917642:UYJ917769 VIE917642:VIF917769 VSA917642:VSB917769 WBW917642:WBX917769 WLS917642:WLT917769 WVO917642:WVP917769 JC983178:JD983305 SY983178:SZ983305 ACU983178:ACV983305 AMQ983178:AMR983305 AWM983178:AWN983305 BGI983178:BGJ983305 BQE983178:BQF983305 CAA983178:CAB983305 CJW983178:CJX983305 CTS983178:CTT983305 DDO983178:DDP983305 DNK983178:DNL983305 DXG983178:DXH983305 EHC983178:EHD983305 EQY983178:EQZ983305 FAU983178:FAV983305 FKQ983178:FKR983305 FUM983178:FUN983305 GEI983178:GEJ983305 GOE983178:GOF983305 GYA983178:GYB983305 HHW983178:HHX983305 HRS983178:HRT983305 IBO983178:IBP983305 ILK983178:ILL983305 IVG983178:IVH983305 JFC983178:JFD983305 JOY983178:JOZ983305 JYU983178:JYV983305 KIQ983178:KIR983305 KSM983178:KSN983305 LCI983178:LCJ983305 LME983178:LMF983305 LWA983178:LWB983305 MFW983178:MFX983305 MPS983178:MPT983305 MZO983178:MZP983305 NJK983178:NJL983305 NTG983178:NTH983305 ODC983178:ODD983305 OMY983178:OMZ983305 OWU983178:OWV983305 PGQ983178:PGR983305 PQM983178:PQN983305 QAI983178:QAJ983305 QKE983178:QKF983305 QUA983178:QUB983305 RDW983178:RDX983305 RNS983178:RNT983305 RXO983178:RXP983305 SHK983178:SHL983305 SRG983178:SRH983305 TBC983178:TBD983305 TKY983178:TKZ983305 TUU983178:TUV983305 UEQ983178:UER983305 UOM983178:UON983305 UYI983178:UYJ983305 VIE983178:VIF983305 VSA983178:VSB983305 WBW983178:WBX983305 WLS983178:WLT983305 WVO983178:WVP983305 H65562:I65758 JB65562:JB65758 SX65562:SX65758 ACT65562:ACT65758 AMP65562:AMP65758 AWL65562:AWL65758 BGH65562:BGH65758 BQD65562:BQD65758 BZZ65562:BZZ65758 CJV65562:CJV65758 CTR65562:CTR65758 DDN65562:DDN65758 DNJ65562:DNJ65758 DXF65562:DXF65758 EHB65562:EHB65758 EQX65562:EQX65758 FAT65562:FAT65758 FKP65562:FKP65758 FUL65562:FUL65758 GEH65562:GEH65758 GOD65562:GOD65758 GXZ65562:GXZ65758 HHV65562:HHV65758 HRR65562:HRR65758 IBN65562:IBN65758 ILJ65562:ILJ65758 IVF65562:IVF65758 JFB65562:JFB65758 JOX65562:JOX65758 JYT65562:JYT65758 KIP65562:KIP65758 KSL65562:KSL65758 LCH65562:LCH65758 LMD65562:LMD65758 LVZ65562:LVZ65758 MFV65562:MFV65758 MPR65562:MPR65758 MZN65562:MZN65758 NJJ65562:NJJ65758 NTF65562:NTF65758 ODB65562:ODB65758 OMX65562:OMX65758 OWT65562:OWT65758 PGP65562:PGP65758 PQL65562:PQL65758 QAH65562:QAH65758 QKD65562:QKD65758 QTZ65562:QTZ65758 RDV65562:RDV65758 RNR65562:RNR65758 RXN65562:RXN65758 SHJ65562:SHJ65758 SRF65562:SRF65758 TBB65562:TBB65758 TKX65562:TKX65758 TUT65562:TUT65758 UEP65562:UEP65758 UOL65562:UOL65758 UYH65562:UYH65758 VID65562:VID65758 VRZ65562:VRZ65758 WBV65562:WBV65758 WLR65562:WLR65758 WVN65562:WVN65758 H131098:I131294 JB131098:JB131294 SX131098:SX131294 ACT131098:ACT131294 AMP131098:AMP131294 AWL131098:AWL131294 BGH131098:BGH131294 BQD131098:BQD131294 BZZ131098:BZZ131294 CJV131098:CJV131294 CTR131098:CTR131294 DDN131098:DDN131294 DNJ131098:DNJ131294 DXF131098:DXF131294 EHB131098:EHB131294 EQX131098:EQX131294 FAT131098:FAT131294 FKP131098:FKP131294 FUL131098:FUL131294 GEH131098:GEH131294 GOD131098:GOD131294 GXZ131098:GXZ131294 HHV131098:HHV131294 HRR131098:HRR131294 IBN131098:IBN131294 ILJ131098:ILJ131294 IVF131098:IVF131294 JFB131098:JFB131294 JOX131098:JOX131294 JYT131098:JYT131294 KIP131098:KIP131294 KSL131098:KSL131294 LCH131098:LCH131294 LMD131098:LMD131294 LVZ131098:LVZ131294 MFV131098:MFV131294 MPR131098:MPR131294 MZN131098:MZN131294 NJJ131098:NJJ131294 NTF131098:NTF131294 ODB131098:ODB131294 OMX131098:OMX131294 OWT131098:OWT131294 PGP131098:PGP131294 PQL131098:PQL131294 QAH131098:QAH131294 QKD131098:QKD131294 QTZ131098:QTZ131294 RDV131098:RDV131294 RNR131098:RNR131294 RXN131098:RXN131294 SHJ131098:SHJ131294 SRF131098:SRF131294 TBB131098:TBB131294 TKX131098:TKX131294 TUT131098:TUT131294 UEP131098:UEP131294 UOL131098:UOL131294 UYH131098:UYH131294 VID131098:VID131294 VRZ131098:VRZ131294 WBV131098:WBV131294 WLR131098:WLR131294 WVN131098:WVN131294 H196634:I196830 JB196634:JB196830 SX196634:SX196830 ACT196634:ACT196830 AMP196634:AMP196830 AWL196634:AWL196830 BGH196634:BGH196830 BQD196634:BQD196830 BZZ196634:BZZ196830 CJV196634:CJV196830 CTR196634:CTR196830 DDN196634:DDN196830 DNJ196634:DNJ196830 DXF196634:DXF196830 EHB196634:EHB196830 EQX196634:EQX196830 FAT196634:FAT196830 FKP196634:FKP196830 FUL196634:FUL196830 GEH196634:GEH196830 GOD196634:GOD196830 GXZ196634:GXZ196830 HHV196634:HHV196830 HRR196634:HRR196830 IBN196634:IBN196830 ILJ196634:ILJ196830 IVF196634:IVF196830 JFB196634:JFB196830 JOX196634:JOX196830 JYT196634:JYT196830 KIP196634:KIP196830 KSL196634:KSL196830 LCH196634:LCH196830 LMD196634:LMD196830 LVZ196634:LVZ196830 MFV196634:MFV196830 MPR196634:MPR196830 MZN196634:MZN196830 NJJ196634:NJJ196830 NTF196634:NTF196830 ODB196634:ODB196830 OMX196634:OMX196830 OWT196634:OWT196830 PGP196634:PGP196830 PQL196634:PQL196830 QAH196634:QAH196830 QKD196634:QKD196830 QTZ196634:QTZ196830 RDV196634:RDV196830 RNR196634:RNR196830 RXN196634:RXN196830 SHJ196634:SHJ196830 SRF196634:SRF196830 TBB196634:TBB196830 TKX196634:TKX196830 TUT196634:TUT196830 UEP196634:UEP196830 UOL196634:UOL196830 UYH196634:UYH196830 VID196634:VID196830 VRZ196634:VRZ196830 WBV196634:WBV196830 WLR196634:WLR196830 WVN196634:WVN196830 H262170:I262366 JB262170:JB262366 SX262170:SX262366 ACT262170:ACT262366 AMP262170:AMP262366 AWL262170:AWL262366 BGH262170:BGH262366 BQD262170:BQD262366 BZZ262170:BZZ262366 CJV262170:CJV262366 CTR262170:CTR262366 DDN262170:DDN262366 DNJ262170:DNJ262366 DXF262170:DXF262366 EHB262170:EHB262366 EQX262170:EQX262366 FAT262170:FAT262366 FKP262170:FKP262366 FUL262170:FUL262366 GEH262170:GEH262366 GOD262170:GOD262366 GXZ262170:GXZ262366 HHV262170:HHV262366 HRR262170:HRR262366 IBN262170:IBN262366 ILJ262170:ILJ262366 IVF262170:IVF262366 JFB262170:JFB262366 JOX262170:JOX262366 JYT262170:JYT262366 KIP262170:KIP262366 KSL262170:KSL262366 LCH262170:LCH262366 LMD262170:LMD262366 LVZ262170:LVZ262366 MFV262170:MFV262366 MPR262170:MPR262366 MZN262170:MZN262366 NJJ262170:NJJ262366 NTF262170:NTF262366 ODB262170:ODB262366 OMX262170:OMX262366 OWT262170:OWT262366 PGP262170:PGP262366 PQL262170:PQL262366 QAH262170:QAH262366 QKD262170:QKD262366 QTZ262170:QTZ262366 RDV262170:RDV262366 RNR262170:RNR262366 RXN262170:RXN262366 SHJ262170:SHJ262366 SRF262170:SRF262366 TBB262170:TBB262366 TKX262170:TKX262366 TUT262170:TUT262366 UEP262170:UEP262366 UOL262170:UOL262366 UYH262170:UYH262366 VID262170:VID262366 VRZ262170:VRZ262366 WBV262170:WBV262366 WLR262170:WLR262366 WVN262170:WVN262366 H327706:I327902 JB327706:JB327902 SX327706:SX327902 ACT327706:ACT327902 AMP327706:AMP327902 AWL327706:AWL327902 BGH327706:BGH327902 BQD327706:BQD327902 BZZ327706:BZZ327902 CJV327706:CJV327902 CTR327706:CTR327902 DDN327706:DDN327902 DNJ327706:DNJ327902 DXF327706:DXF327902 EHB327706:EHB327902 EQX327706:EQX327902 FAT327706:FAT327902 FKP327706:FKP327902 FUL327706:FUL327902 GEH327706:GEH327902 GOD327706:GOD327902 GXZ327706:GXZ327902 HHV327706:HHV327902 HRR327706:HRR327902 IBN327706:IBN327902 ILJ327706:ILJ327902 IVF327706:IVF327902 JFB327706:JFB327902 JOX327706:JOX327902 JYT327706:JYT327902 KIP327706:KIP327902 KSL327706:KSL327902 LCH327706:LCH327902 LMD327706:LMD327902 LVZ327706:LVZ327902 MFV327706:MFV327902 MPR327706:MPR327902 MZN327706:MZN327902 NJJ327706:NJJ327902 NTF327706:NTF327902 ODB327706:ODB327902 OMX327706:OMX327902 OWT327706:OWT327902 PGP327706:PGP327902 PQL327706:PQL327902 QAH327706:QAH327902 QKD327706:QKD327902 QTZ327706:QTZ327902 RDV327706:RDV327902 RNR327706:RNR327902 RXN327706:RXN327902 SHJ327706:SHJ327902 SRF327706:SRF327902 TBB327706:TBB327902 TKX327706:TKX327902 TUT327706:TUT327902 UEP327706:UEP327902 UOL327706:UOL327902 UYH327706:UYH327902 VID327706:VID327902 VRZ327706:VRZ327902 WBV327706:WBV327902 WLR327706:WLR327902 WVN327706:WVN327902 H393242:I393438 JB393242:JB393438 SX393242:SX393438 ACT393242:ACT393438 AMP393242:AMP393438 AWL393242:AWL393438 BGH393242:BGH393438 BQD393242:BQD393438 BZZ393242:BZZ393438 CJV393242:CJV393438 CTR393242:CTR393438 DDN393242:DDN393438 DNJ393242:DNJ393438 DXF393242:DXF393438 EHB393242:EHB393438 EQX393242:EQX393438 FAT393242:FAT393438 FKP393242:FKP393438 FUL393242:FUL393438 GEH393242:GEH393438 GOD393242:GOD393438 GXZ393242:GXZ393438 HHV393242:HHV393438 HRR393242:HRR393438 IBN393242:IBN393438 ILJ393242:ILJ393438 IVF393242:IVF393438 JFB393242:JFB393438 JOX393242:JOX393438 JYT393242:JYT393438 KIP393242:KIP393438 KSL393242:KSL393438 LCH393242:LCH393438 LMD393242:LMD393438 LVZ393242:LVZ393438 MFV393242:MFV393438 MPR393242:MPR393438 MZN393242:MZN393438 NJJ393242:NJJ393438 NTF393242:NTF393438 ODB393242:ODB393438 OMX393242:OMX393438 OWT393242:OWT393438 PGP393242:PGP393438 PQL393242:PQL393438 QAH393242:QAH393438 QKD393242:QKD393438 QTZ393242:QTZ393438 RDV393242:RDV393438 RNR393242:RNR393438 RXN393242:RXN393438 SHJ393242:SHJ393438 SRF393242:SRF393438 TBB393242:TBB393438 TKX393242:TKX393438 TUT393242:TUT393438 UEP393242:UEP393438 UOL393242:UOL393438 UYH393242:UYH393438 VID393242:VID393438 VRZ393242:VRZ393438 WBV393242:WBV393438 WLR393242:WLR393438 WVN393242:WVN393438 H458778:I458974 JB458778:JB458974 SX458778:SX458974 ACT458778:ACT458974 AMP458778:AMP458974 AWL458778:AWL458974 BGH458778:BGH458974 BQD458778:BQD458974 BZZ458778:BZZ458974 CJV458778:CJV458974 CTR458778:CTR458974 DDN458778:DDN458974 DNJ458778:DNJ458974 DXF458778:DXF458974 EHB458778:EHB458974 EQX458778:EQX458974 FAT458778:FAT458974 FKP458778:FKP458974 FUL458778:FUL458974 GEH458778:GEH458974 GOD458778:GOD458974 GXZ458778:GXZ458974 HHV458778:HHV458974 HRR458778:HRR458974 IBN458778:IBN458974 ILJ458778:ILJ458974 IVF458778:IVF458974 JFB458778:JFB458974 JOX458778:JOX458974 JYT458778:JYT458974 KIP458778:KIP458974 KSL458778:KSL458974 LCH458778:LCH458974 LMD458778:LMD458974 LVZ458778:LVZ458974 MFV458778:MFV458974 MPR458778:MPR458974 MZN458778:MZN458974 NJJ458778:NJJ458974 NTF458778:NTF458974 ODB458778:ODB458974 OMX458778:OMX458974 OWT458778:OWT458974 PGP458778:PGP458974 PQL458778:PQL458974 QAH458778:QAH458974 QKD458778:QKD458974 QTZ458778:QTZ458974 RDV458778:RDV458974 RNR458778:RNR458974 RXN458778:RXN458974 SHJ458778:SHJ458974 SRF458778:SRF458974 TBB458778:TBB458974 TKX458778:TKX458974 TUT458778:TUT458974 UEP458778:UEP458974 UOL458778:UOL458974 UYH458778:UYH458974 VID458778:VID458974 VRZ458778:VRZ458974 WBV458778:WBV458974 WLR458778:WLR458974 WVN458778:WVN458974 H524314:I524510 JB524314:JB524510 SX524314:SX524510 ACT524314:ACT524510 AMP524314:AMP524510 AWL524314:AWL524510 BGH524314:BGH524510 BQD524314:BQD524510 BZZ524314:BZZ524510 CJV524314:CJV524510 CTR524314:CTR524510 DDN524314:DDN524510 DNJ524314:DNJ524510 DXF524314:DXF524510 EHB524314:EHB524510 EQX524314:EQX524510 FAT524314:FAT524510 FKP524314:FKP524510 FUL524314:FUL524510 GEH524314:GEH524510 GOD524314:GOD524510 GXZ524314:GXZ524510 HHV524314:HHV524510 HRR524314:HRR524510 IBN524314:IBN524510 ILJ524314:ILJ524510 IVF524314:IVF524510 JFB524314:JFB524510 JOX524314:JOX524510 JYT524314:JYT524510 KIP524314:KIP524510 KSL524314:KSL524510 LCH524314:LCH524510 LMD524314:LMD524510 LVZ524314:LVZ524510 MFV524314:MFV524510 MPR524314:MPR524510 MZN524314:MZN524510 NJJ524314:NJJ524510 NTF524314:NTF524510 ODB524314:ODB524510 OMX524314:OMX524510 OWT524314:OWT524510 PGP524314:PGP524510 PQL524314:PQL524510 QAH524314:QAH524510 QKD524314:QKD524510 QTZ524314:QTZ524510 RDV524314:RDV524510 RNR524314:RNR524510 RXN524314:RXN524510 SHJ524314:SHJ524510 SRF524314:SRF524510 TBB524314:TBB524510 TKX524314:TKX524510 TUT524314:TUT524510 UEP524314:UEP524510 UOL524314:UOL524510 UYH524314:UYH524510 VID524314:VID524510 VRZ524314:VRZ524510 WBV524314:WBV524510 WLR524314:WLR524510 WVN524314:WVN524510 H589850:I590046 JB589850:JB590046 SX589850:SX590046 ACT589850:ACT590046 AMP589850:AMP590046 AWL589850:AWL590046 BGH589850:BGH590046 BQD589850:BQD590046 BZZ589850:BZZ590046 CJV589850:CJV590046 CTR589850:CTR590046 DDN589850:DDN590046 DNJ589850:DNJ590046 DXF589850:DXF590046 EHB589850:EHB590046 EQX589850:EQX590046 FAT589850:FAT590046 FKP589850:FKP590046 FUL589850:FUL590046 GEH589850:GEH590046 GOD589850:GOD590046 GXZ589850:GXZ590046 HHV589850:HHV590046 HRR589850:HRR590046 IBN589850:IBN590046 ILJ589850:ILJ590046 IVF589850:IVF590046 JFB589850:JFB590046 JOX589850:JOX590046 JYT589850:JYT590046 KIP589850:KIP590046 KSL589850:KSL590046 LCH589850:LCH590046 LMD589850:LMD590046 LVZ589850:LVZ590046 MFV589850:MFV590046 MPR589850:MPR590046 MZN589850:MZN590046 NJJ589850:NJJ590046 NTF589850:NTF590046 ODB589850:ODB590046 OMX589850:OMX590046 OWT589850:OWT590046 PGP589850:PGP590046 PQL589850:PQL590046 QAH589850:QAH590046 QKD589850:QKD590046 QTZ589850:QTZ590046 RDV589850:RDV590046 RNR589850:RNR590046 RXN589850:RXN590046 SHJ589850:SHJ590046 SRF589850:SRF590046 TBB589850:TBB590046 TKX589850:TKX590046 TUT589850:TUT590046 UEP589850:UEP590046 UOL589850:UOL590046 UYH589850:UYH590046 VID589850:VID590046 VRZ589850:VRZ590046 WBV589850:WBV590046 WLR589850:WLR590046 WVN589850:WVN590046 H655386:I655582 JB655386:JB655582 SX655386:SX655582 ACT655386:ACT655582 AMP655386:AMP655582 AWL655386:AWL655582 BGH655386:BGH655582 BQD655386:BQD655582 BZZ655386:BZZ655582 CJV655386:CJV655582 CTR655386:CTR655582 DDN655386:DDN655582 DNJ655386:DNJ655582 DXF655386:DXF655582 EHB655386:EHB655582 EQX655386:EQX655582 FAT655386:FAT655582 FKP655386:FKP655582 FUL655386:FUL655582 GEH655386:GEH655582 GOD655386:GOD655582 GXZ655386:GXZ655582 HHV655386:HHV655582 HRR655386:HRR655582 IBN655386:IBN655582 ILJ655386:ILJ655582 IVF655386:IVF655582 JFB655386:JFB655582 JOX655386:JOX655582 JYT655386:JYT655582 KIP655386:KIP655582 KSL655386:KSL655582 LCH655386:LCH655582 LMD655386:LMD655582 LVZ655386:LVZ655582 MFV655386:MFV655582 MPR655386:MPR655582 MZN655386:MZN655582 NJJ655386:NJJ655582 NTF655386:NTF655582 ODB655386:ODB655582 OMX655386:OMX655582 OWT655386:OWT655582 PGP655386:PGP655582 PQL655386:PQL655582 QAH655386:QAH655582 QKD655386:QKD655582 QTZ655386:QTZ655582 RDV655386:RDV655582 RNR655386:RNR655582 RXN655386:RXN655582 SHJ655386:SHJ655582 SRF655386:SRF655582 TBB655386:TBB655582 TKX655386:TKX655582 TUT655386:TUT655582 UEP655386:UEP655582 UOL655386:UOL655582 UYH655386:UYH655582 VID655386:VID655582 VRZ655386:VRZ655582 WBV655386:WBV655582 WLR655386:WLR655582 WVN655386:WVN655582 H720922:I721118 JB720922:JB721118 SX720922:SX721118 ACT720922:ACT721118 AMP720922:AMP721118 AWL720922:AWL721118 BGH720922:BGH721118 BQD720922:BQD721118 BZZ720922:BZZ721118 CJV720922:CJV721118 CTR720922:CTR721118 DDN720922:DDN721118 DNJ720922:DNJ721118 DXF720922:DXF721118 EHB720922:EHB721118 EQX720922:EQX721118 FAT720922:FAT721118 FKP720922:FKP721118 FUL720922:FUL721118 GEH720922:GEH721118 GOD720922:GOD721118 GXZ720922:GXZ721118 HHV720922:HHV721118 HRR720922:HRR721118 IBN720922:IBN721118 ILJ720922:ILJ721118 IVF720922:IVF721118 JFB720922:JFB721118 JOX720922:JOX721118 JYT720922:JYT721118 KIP720922:KIP721118 KSL720922:KSL721118 LCH720922:LCH721118 LMD720922:LMD721118 LVZ720922:LVZ721118 MFV720922:MFV721118 MPR720922:MPR721118 MZN720922:MZN721118 NJJ720922:NJJ721118 NTF720922:NTF721118 ODB720922:ODB721118 OMX720922:OMX721118 OWT720922:OWT721118 PGP720922:PGP721118 PQL720922:PQL721118 QAH720922:QAH721118 QKD720922:QKD721118 QTZ720922:QTZ721118 RDV720922:RDV721118 RNR720922:RNR721118 RXN720922:RXN721118 SHJ720922:SHJ721118 SRF720922:SRF721118 TBB720922:TBB721118 TKX720922:TKX721118 TUT720922:TUT721118 UEP720922:UEP721118 UOL720922:UOL721118 UYH720922:UYH721118 VID720922:VID721118 VRZ720922:VRZ721118 WBV720922:WBV721118 WLR720922:WLR721118 WVN720922:WVN721118 H786458:I786654 JB786458:JB786654 SX786458:SX786654 ACT786458:ACT786654 AMP786458:AMP786654 AWL786458:AWL786654 BGH786458:BGH786654 BQD786458:BQD786654 BZZ786458:BZZ786654 CJV786458:CJV786654 CTR786458:CTR786654 DDN786458:DDN786654 DNJ786458:DNJ786654 DXF786458:DXF786654 EHB786458:EHB786654 EQX786458:EQX786654 FAT786458:FAT786654 FKP786458:FKP786654 FUL786458:FUL786654 GEH786458:GEH786654 GOD786458:GOD786654 GXZ786458:GXZ786654 HHV786458:HHV786654 HRR786458:HRR786654 IBN786458:IBN786654 ILJ786458:ILJ786654 IVF786458:IVF786654 JFB786458:JFB786654 JOX786458:JOX786654 JYT786458:JYT786654 KIP786458:KIP786654 KSL786458:KSL786654 LCH786458:LCH786654 LMD786458:LMD786654 LVZ786458:LVZ786654 MFV786458:MFV786654 MPR786458:MPR786654 MZN786458:MZN786654 NJJ786458:NJJ786654 NTF786458:NTF786654 ODB786458:ODB786654 OMX786458:OMX786654 OWT786458:OWT786654 PGP786458:PGP786654 PQL786458:PQL786654 QAH786458:QAH786654 QKD786458:QKD786654 QTZ786458:QTZ786654 RDV786458:RDV786654 RNR786458:RNR786654 RXN786458:RXN786654 SHJ786458:SHJ786654 SRF786458:SRF786654 TBB786458:TBB786654 TKX786458:TKX786654 TUT786458:TUT786654 UEP786458:UEP786654 UOL786458:UOL786654 UYH786458:UYH786654 VID786458:VID786654 VRZ786458:VRZ786654 WBV786458:WBV786654 WLR786458:WLR786654 WVN786458:WVN786654 H851994:I852190 JB851994:JB852190 SX851994:SX852190 ACT851994:ACT852190 AMP851994:AMP852190 AWL851994:AWL852190 BGH851994:BGH852190 BQD851994:BQD852190 BZZ851994:BZZ852190 CJV851994:CJV852190 CTR851994:CTR852190 DDN851994:DDN852190 DNJ851994:DNJ852190 DXF851994:DXF852190 EHB851994:EHB852190 EQX851994:EQX852190 FAT851994:FAT852190 FKP851994:FKP852190 FUL851994:FUL852190 GEH851994:GEH852190 GOD851994:GOD852190 GXZ851994:GXZ852190 HHV851994:HHV852190 HRR851994:HRR852190 IBN851994:IBN852190 ILJ851994:ILJ852190 IVF851994:IVF852190 JFB851994:JFB852190 JOX851994:JOX852190 JYT851994:JYT852190 KIP851994:KIP852190 KSL851994:KSL852190 LCH851994:LCH852190 LMD851994:LMD852190 LVZ851994:LVZ852190 MFV851994:MFV852190 MPR851994:MPR852190 MZN851994:MZN852190 NJJ851994:NJJ852190 NTF851994:NTF852190 ODB851994:ODB852190 OMX851994:OMX852190 OWT851994:OWT852190 PGP851994:PGP852190 PQL851994:PQL852190 QAH851994:QAH852190 QKD851994:QKD852190 QTZ851994:QTZ852190 RDV851994:RDV852190 RNR851994:RNR852190 RXN851994:RXN852190 SHJ851994:SHJ852190 SRF851994:SRF852190 TBB851994:TBB852190 TKX851994:TKX852190 TUT851994:TUT852190 UEP851994:UEP852190 UOL851994:UOL852190 UYH851994:UYH852190 VID851994:VID852190 VRZ851994:VRZ852190 WBV851994:WBV852190 WLR851994:WLR852190 WVN851994:WVN852190 H917530:I917726 JB917530:JB917726 SX917530:SX917726 ACT917530:ACT917726 AMP917530:AMP917726 AWL917530:AWL917726 BGH917530:BGH917726 BQD917530:BQD917726 BZZ917530:BZZ917726 CJV917530:CJV917726 CTR917530:CTR917726 DDN917530:DDN917726 DNJ917530:DNJ917726 DXF917530:DXF917726 EHB917530:EHB917726 EQX917530:EQX917726 FAT917530:FAT917726 FKP917530:FKP917726 FUL917530:FUL917726 GEH917530:GEH917726 GOD917530:GOD917726 GXZ917530:GXZ917726 HHV917530:HHV917726 HRR917530:HRR917726 IBN917530:IBN917726 ILJ917530:ILJ917726 IVF917530:IVF917726 JFB917530:JFB917726 JOX917530:JOX917726 JYT917530:JYT917726 KIP917530:KIP917726 KSL917530:KSL917726 LCH917530:LCH917726 LMD917530:LMD917726 LVZ917530:LVZ917726 MFV917530:MFV917726 MPR917530:MPR917726 MZN917530:MZN917726 NJJ917530:NJJ917726 NTF917530:NTF917726 ODB917530:ODB917726 OMX917530:OMX917726 OWT917530:OWT917726 PGP917530:PGP917726 PQL917530:PQL917726 QAH917530:QAH917726 QKD917530:QKD917726 QTZ917530:QTZ917726 RDV917530:RDV917726 RNR917530:RNR917726 RXN917530:RXN917726 SHJ917530:SHJ917726 SRF917530:SRF917726 TBB917530:TBB917726 TKX917530:TKX917726 TUT917530:TUT917726 UEP917530:UEP917726 UOL917530:UOL917726 UYH917530:UYH917726 VID917530:VID917726 VRZ917530:VRZ917726 WBV917530:WBV917726 WLR917530:WLR917726 WVN917530:WVN917726 H983066:I983262 JB983066:JB983262 SX983066:SX983262 ACT983066:ACT983262 AMP983066:AMP983262 AWL983066:AWL983262 BGH983066:BGH983262 BQD983066:BQD983262 BZZ983066:BZZ983262 CJV983066:CJV983262 CTR983066:CTR983262 DDN983066:DDN983262 DNJ983066:DNJ983262 DXF983066:DXF983262 EHB983066:EHB983262 EQX983066:EQX983262 FAT983066:FAT983262 FKP983066:FKP983262 FUL983066:FUL983262 GEH983066:GEH983262 GOD983066:GOD983262 GXZ983066:GXZ983262 HHV983066:HHV983262 HRR983066:HRR983262 IBN983066:IBN983262 ILJ983066:ILJ983262 IVF983066:IVF983262 JFB983066:JFB983262 JOX983066:JOX983262 JYT983066:JYT983262 KIP983066:KIP983262 KSL983066:KSL983262 LCH983066:LCH983262 LMD983066:LMD983262 LVZ983066:LVZ983262 MFV983066:MFV983262 MPR983066:MPR983262 MZN983066:MZN983262 NJJ983066:NJJ983262 NTF983066:NTF983262 ODB983066:ODB983262 OMX983066:OMX983262 OWT983066:OWT983262 PGP983066:PGP983262 PQL983066:PQL983262 QAH983066:QAH983262 QKD983066:QKD983262 QTZ983066:QTZ983262 RDV983066:RDV983262 RNR983066:RNR983262 RXN983066:RXN983262 SHJ983066:SHJ983262 SRF983066:SRF983262 TBB983066:TBB983262 TKX983066:TKX983262 TUT983066:TUT983262 UEP983066:UEP983262 UOL983066:UOL983262 UYH983066:UYH983262 VID983066:VID983262 VRZ983066:VRZ983262 WBV983066:WBV983262 WLR983066:WLR983262 WVN983066:WVN983262 JC65562:JD65672 SY65562:SZ65672 ACU65562:ACV65672 AMQ65562:AMR65672 AWM65562:AWN65672 BGI65562:BGJ65672 BQE65562:BQF65672 CAA65562:CAB65672 CJW65562:CJX65672 CTS65562:CTT65672 DDO65562:DDP65672 DNK65562:DNL65672 DXG65562:DXH65672 EHC65562:EHD65672 EQY65562:EQZ65672 FAU65562:FAV65672 FKQ65562:FKR65672 FUM65562:FUN65672 GEI65562:GEJ65672 GOE65562:GOF65672 GYA65562:GYB65672 HHW65562:HHX65672 HRS65562:HRT65672 IBO65562:IBP65672 ILK65562:ILL65672 IVG65562:IVH65672 JFC65562:JFD65672 JOY65562:JOZ65672 JYU65562:JYV65672 KIQ65562:KIR65672 KSM65562:KSN65672 LCI65562:LCJ65672 LME65562:LMF65672 LWA65562:LWB65672 MFW65562:MFX65672 MPS65562:MPT65672 MZO65562:MZP65672 NJK65562:NJL65672 NTG65562:NTH65672 ODC65562:ODD65672 OMY65562:OMZ65672 OWU65562:OWV65672 PGQ65562:PGR65672 PQM65562:PQN65672 QAI65562:QAJ65672 QKE65562:QKF65672 QUA65562:QUB65672 RDW65562:RDX65672 RNS65562:RNT65672 RXO65562:RXP65672 SHK65562:SHL65672 SRG65562:SRH65672 TBC65562:TBD65672 TKY65562:TKZ65672 TUU65562:TUV65672 UEQ65562:UER65672 UOM65562:UON65672 UYI65562:UYJ65672 VIE65562:VIF65672 VSA65562:VSB65672 WBW65562:WBX65672 WLS65562:WLT65672 WVO65562:WVP65672 JC131098:JD131208 SY131098:SZ131208 ACU131098:ACV131208 AMQ131098:AMR131208 AWM131098:AWN131208 BGI131098:BGJ131208 BQE131098:BQF131208 CAA131098:CAB131208 CJW131098:CJX131208 CTS131098:CTT131208 DDO131098:DDP131208 DNK131098:DNL131208 DXG131098:DXH131208 EHC131098:EHD131208 EQY131098:EQZ131208 FAU131098:FAV131208 FKQ131098:FKR131208 FUM131098:FUN131208 GEI131098:GEJ131208 GOE131098:GOF131208 GYA131098:GYB131208 HHW131098:HHX131208 HRS131098:HRT131208 IBO131098:IBP131208 ILK131098:ILL131208 IVG131098:IVH131208 JFC131098:JFD131208 JOY131098:JOZ131208 JYU131098:JYV131208 KIQ131098:KIR131208 KSM131098:KSN131208 LCI131098:LCJ131208 LME131098:LMF131208 LWA131098:LWB131208 MFW131098:MFX131208 MPS131098:MPT131208 MZO131098:MZP131208 NJK131098:NJL131208 NTG131098:NTH131208 ODC131098:ODD131208 OMY131098:OMZ131208 OWU131098:OWV131208 PGQ131098:PGR131208 PQM131098:PQN131208 QAI131098:QAJ131208 QKE131098:QKF131208 QUA131098:QUB131208 RDW131098:RDX131208 RNS131098:RNT131208 RXO131098:RXP131208 SHK131098:SHL131208 SRG131098:SRH131208 TBC131098:TBD131208 TKY131098:TKZ131208 TUU131098:TUV131208 UEQ131098:UER131208 UOM131098:UON131208 UYI131098:UYJ131208 VIE131098:VIF131208 VSA131098:VSB131208 WBW131098:WBX131208 WLS131098:WLT131208 WVO131098:WVP131208 JC196634:JD196744 SY196634:SZ196744 ACU196634:ACV196744 AMQ196634:AMR196744 AWM196634:AWN196744 BGI196634:BGJ196744 BQE196634:BQF196744 CAA196634:CAB196744 CJW196634:CJX196744 CTS196634:CTT196744 DDO196634:DDP196744 DNK196634:DNL196744 DXG196634:DXH196744 EHC196634:EHD196744 EQY196634:EQZ196744 FAU196634:FAV196744 FKQ196634:FKR196744 FUM196634:FUN196744 GEI196634:GEJ196744 GOE196634:GOF196744 GYA196634:GYB196744 HHW196634:HHX196744 HRS196634:HRT196744 IBO196634:IBP196744 ILK196634:ILL196744 IVG196634:IVH196744 JFC196634:JFD196744 JOY196634:JOZ196744 JYU196634:JYV196744 KIQ196634:KIR196744 KSM196634:KSN196744 LCI196634:LCJ196744 LME196634:LMF196744 LWA196634:LWB196744 MFW196634:MFX196744 MPS196634:MPT196744 MZO196634:MZP196744 NJK196634:NJL196744 NTG196634:NTH196744 ODC196634:ODD196744 OMY196634:OMZ196744 OWU196634:OWV196744 PGQ196634:PGR196744 PQM196634:PQN196744 QAI196634:QAJ196744 QKE196634:QKF196744 QUA196634:QUB196744 RDW196634:RDX196744 RNS196634:RNT196744 RXO196634:RXP196744 SHK196634:SHL196744 SRG196634:SRH196744 TBC196634:TBD196744 TKY196634:TKZ196744 TUU196634:TUV196744 UEQ196634:UER196744 UOM196634:UON196744 UYI196634:UYJ196744 VIE196634:VIF196744 VSA196634:VSB196744 WBW196634:WBX196744 WLS196634:WLT196744 WVO196634:WVP196744 JC262170:JD262280 SY262170:SZ262280 ACU262170:ACV262280 AMQ262170:AMR262280 AWM262170:AWN262280 BGI262170:BGJ262280 BQE262170:BQF262280 CAA262170:CAB262280 CJW262170:CJX262280 CTS262170:CTT262280 DDO262170:DDP262280 DNK262170:DNL262280 DXG262170:DXH262280 EHC262170:EHD262280 EQY262170:EQZ262280 FAU262170:FAV262280 FKQ262170:FKR262280 FUM262170:FUN262280 GEI262170:GEJ262280 GOE262170:GOF262280 GYA262170:GYB262280 HHW262170:HHX262280 HRS262170:HRT262280 IBO262170:IBP262280 ILK262170:ILL262280 IVG262170:IVH262280 JFC262170:JFD262280 JOY262170:JOZ262280 JYU262170:JYV262280 KIQ262170:KIR262280 KSM262170:KSN262280 LCI262170:LCJ262280 LME262170:LMF262280 LWA262170:LWB262280 MFW262170:MFX262280 MPS262170:MPT262280 MZO262170:MZP262280 NJK262170:NJL262280 NTG262170:NTH262280 ODC262170:ODD262280 OMY262170:OMZ262280 OWU262170:OWV262280 PGQ262170:PGR262280 PQM262170:PQN262280 QAI262170:QAJ262280 QKE262170:QKF262280 QUA262170:QUB262280 RDW262170:RDX262280 RNS262170:RNT262280 RXO262170:RXP262280 SHK262170:SHL262280 SRG262170:SRH262280 TBC262170:TBD262280 TKY262170:TKZ262280 TUU262170:TUV262280 UEQ262170:UER262280 UOM262170:UON262280 UYI262170:UYJ262280 VIE262170:VIF262280 VSA262170:VSB262280 WBW262170:WBX262280 WLS262170:WLT262280 WVO262170:WVP262280 JC327706:JD327816 SY327706:SZ327816 ACU327706:ACV327816 AMQ327706:AMR327816 AWM327706:AWN327816 BGI327706:BGJ327816 BQE327706:BQF327816 CAA327706:CAB327816 CJW327706:CJX327816 CTS327706:CTT327816 DDO327706:DDP327816 DNK327706:DNL327816 DXG327706:DXH327816 EHC327706:EHD327816 EQY327706:EQZ327816 FAU327706:FAV327816 FKQ327706:FKR327816 FUM327706:FUN327816 GEI327706:GEJ327816 GOE327706:GOF327816 GYA327706:GYB327816 HHW327706:HHX327816 HRS327706:HRT327816 IBO327706:IBP327816 ILK327706:ILL327816 IVG327706:IVH327816 JFC327706:JFD327816 JOY327706:JOZ327816 JYU327706:JYV327816 KIQ327706:KIR327816 KSM327706:KSN327816 LCI327706:LCJ327816 LME327706:LMF327816 LWA327706:LWB327816 MFW327706:MFX327816 MPS327706:MPT327816 MZO327706:MZP327816 NJK327706:NJL327816 NTG327706:NTH327816 ODC327706:ODD327816 OMY327706:OMZ327816 OWU327706:OWV327816 PGQ327706:PGR327816 PQM327706:PQN327816 QAI327706:QAJ327816 QKE327706:QKF327816 QUA327706:QUB327816 RDW327706:RDX327816 RNS327706:RNT327816 RXO327706:RXP327816 SHK327706:SHL327816 SRG327706:SRH327816 TBC327706:TBD327816 TKY327706:TKZ327816 TUU327706:TUV327816 UEQ327706:UER327816 UOM327706:UON327816 UYI327706:UYJ327816 VIE327706:VIF327816 VSA327706:VSB327816 WBW327706:WBX327816 WLS327706:WLT327816 WVO327706:WVP327816 JC393242:JD393352 SY393242:SZ393352 ACU393242:ACV393352 AMQ393242:AMR393352 AWM393242:AWN393352 BGI393242:BGJ393352 BQE393242:BQF393352 CAA393242:CAB393352 CJW393242:CJX393352 CTS393242:CTT393352 DDO393242:DDP393352 DNK393242:DNL393352 DXG393242:DXH393352 EHC393242:EHD393352 EQY393242:EQZ393352 FAU393242:FAV393352 FKQ393242:FKR393352 FUM393242:FUN393352 GEI393242:GEJ393352 GOE393242:GOF393352 GYA393242:GYB393352 HHW393242:HHX393352 HRS393242:HRT393352 IBO393242:IBP393352 ILK393242:ILL393352 IVG393242:IVH393352 JFC393242:JFD393352 JOY393242:JOZ393352 JYU393242:JYV393352 KIQ393242:KIR393352 KSM393242:KSN393352 LCI393242:LCJ393352 LME393242:LMF393352 LWA393242:LWB393352 MFW393242:MFX393352 MPS393242:MPT393352 MZO393242:MZP393352 NJK393242:NJL393352 NTG393242:NTH393352 ODC393242:ODD393352 OMY393242:OMZ393352 OWU393242:OWV393352 PGQ393242:PGR393352 PQM393242:PQN393352 QAI393242:QAJ393352 QKE393242:QKF393352 QUA393242:QUB393352 RDW393242:RDX393352 RNS393242:RNT393352 RXO393242:RXP393352 SHK393242:SHL393352 SRG393242:SRH393352 TBC393242:TBD393352 TKY393242:TKZ393352 TUU393242:TUV393352 UEQ393242:UER393352 UOM393242:UON393352 UYI393242:UYJ393352 VIE393242:VIF393352 VSA393242:VSB393352 WBW393242:WBX393352 WLS393242:WLT393352 WVO393242:WVP393352 JC458778:JD458888 SY458778:SZ458888 ACU458778:ACV458888 AMQ458778:AMR458888 AWM458778:AWN458888 BGI458778:BGJ458888 BQE458778:BQF458888 CAA458778:CAB458888 CJW458778:CJX458888 CTS458778:CTT458888 DDO458778:DDP458888 DNK458778:DNL458888 DXG458778:DXH458888 EHC458778:EHD458888 EQY458778:EQZ458888 FAU458778:FAV458888 FKQ458778:FKR458888 FUM458778:FUN458888 GEI458778:GEJ458888 GOE458778:GOF458888 GYA458778:GYB458888 HHW458778:HHX458888 HRS458778:HRT458888 IBO458778:IBP458888 ILK458778:ILL458888 IVG458778:IVH458888 JFC458778:JFD458888 JOY458778:JOZ458888 JYU458778:JYV458888 KIQ458778:KIR458888 KSM458778:KSN458888 LCI458778:LCJ458888 LME458778:LMF458888 LWA458778:LWB458888 MFW458778:MFX458888 MPS458778:MPT458888 MZO458778:MZP458888 NJK458778:NJL458888 NTG458778:NTH458888 ODC458778:ODD458888 OMY458778:OMZ458888 OWU458778:OWV458888 PGQ458778:PGR458888 PQM458778:PQN458888 QAI458778:QAJ458888 QKE458778:QKF458888 QUA458778:QUB458888 RDW458778:RDX458888 RNS458778:RNT458888 RXO458778:RXP458888 SHK458778:SHL458888 SRG458778:SRH458888 TBC458778:TBD458888 TKY458778:TKZ458888 TUU458778:TUV458888 UEQ458778:UER458888 UOM458778:UON458888 UYI458778:UYJ458888 VIE458778:VIF458888 VSA458778:VSB458888 WBW458778:WBX458888 WLS458778:WLT458888 WVO458778:WVP458888 JC524314:JD524424 SY524314:SZ524424 ACU524314:ACV524424 AMQ524314:AMR524424 AWM524314:AWN524424 BGI524314:BGJ524424 BQE524314:BQF524424 CAA524314:CAB524424 CJW524314:CJX524424 CTS524314:CTT524424 DDO524314:DDP524424 DNK524314:DNL524424 DXG524314:DXH524424 EHC524314:EHD524424 EQY524314:EQZ524424 FAU524314:FAV524424 FKQ524314:FKR524424 FUM524314:FUN524424 GEI524314:GEJ524424 GOE524314:GOF524424 GYA524314:GYB524424 HHW524314:HHX524424 HRS524314:HRT524424 IBO524314:IBP524424 ILK524314:ILL524424 IVG524314:IVH524424 JFC524314:JFD524424 JOY524314:JOZ524424 JYU524314:JYV524424 KIQ524314:KIR524424 KSM524314:KSN524424 LCI524314:LCJ524424 LME524314:LMF524424 LWA524314:LWB524424 MFW524314:MFX524424 MPS524314:MPT524424 MZO524314:MZP524424 NJK524314:NJL524424 NTG524314:NTH524424 ODC524314:ODD524424 OMY524314:OMZ524424 OWU524314:OWV524424 PGQ524314:PGR524424 PQM524314:PQN524424 QAI524314:QAJ524424 QKE524314:QKF524424 QUA524314:QUB524424 RDW524314:RDX524424 RNS524314:RNT524424 RXO524314:RXP524424 SHK524314:SHL524424 SRG524314:SRH524424 TBC524314:TBD524424 TKY524314:TKZ524424 TUU524314:TUV524424 UEQ524314:UER524424 UOM524314:UON524424 UYI524314:UYJ524424 VIE524314:VIF524424 VSA524314:VSB524424 WBW524314:WBX524424 WLS524314:WLT524424 WVO524314:WVP524424 JC589850:JD589960 SY589850:SZ589960 ACU589850:ACV589960 AMQ589850:AMR589960 AWM589850:AWN589960 BGI589850:BGJ589960 BQE589850:BQF589960 CAA589850:CAB589960 CJW589850:CJX589960 CTS589850:CTT589960 DDO589850:DDP589960 DNK589850:DNL589960 DXG589850:DXH589960 EHC589850:EHD589960 EQY589850:EQZ589960 FAU589850:FAV589960 FKQ589850:FKR589960 FUM589850:FUN589960 GEI589850:GEJ589960 GOE589850:GOF589960 GYA589850:GYB589960 HHW589850:HHX589960 HRS589850:HRT589960 IBO589850:IBP589960 ILK589850:ILL589960 IVG589850:IVH589960 JFC589850:JFD589960 JOY589850:JOZ589960 JYU589850:JYV589960 KIQ589850:KIR589960 KSM589850:KSN589960 LCI589850:LCJ589960 LME589850:LMF589960 LWA589850:LWB589960 MFW589850:MFX589960 MPS589850:MPT589960 MZO589850:MZP589960 NJK589850:NJL589960 NTG589850:NTH589960 ODC589850:ODD589960 OMY589850:OMZ589960 OWU589850:OWV589960 PGQ589850:PGR589960 PQM589850:PQN589960 QAI589850:QAJ589960 QKE589850:QKF589960 QUA589850:QUB589960 RDW589850:RDX589960 RNS589850:RNT589960 RXO589850:RXP589960 SHK589850:SHL589960 SRG589850:SRH589960 TBC589850:TBD589960 TKY589850:TKZ589960 TUU589850:TUV589960 UEQ589850:UER589960 UOM589850:UON589960 UYI589850:UYJ589960 VIE589850:VIF589960 VSA589850:VSB589960 WBW589850:WBX589960 WLS589850:WLT589960 WVO589850:WVP589960 JC655386:JD655496 SY655386:SZ655496 ACU655386:ACV655496 AMQ655386:AMR655496 AWM655386:AWN655496 BGI655386:BGJ655496 BQE655386:BQF655496 CAA655386:CAB655496 CJW655386:CJX655496 CTS655386:CTT655496 DDO655386:DDP655496 DNK655386:DNL655496 DXG655386:DXH655496 EHC655386:EHD655496 EQY655386:EQZ655496 FAU655386:FAV655496 FKQ655386:FKR655496 FUM655386:FUN655496 GEI655386:GEJ655496 GOE655386:GOF655496 GYA655386:GYB655496 HHW655386:HHX655496 HRS655386:HRT655496 IBO655386:IBP655496 ILK655386:ILL655496 IVG655386:IVH655496 JFC655386:JFD655496 JOY655386:JOZ655496 JYU655386:JYV655496 KIQ655386:KIR655496 KSM655386:KSN655496 LCI655386:LCJ655496 LME655386:LMF655496 LWA655386:LWB655496 MFW655386:MFX655496 MPS655386:MPT655496 MZO655386:MZP655496 NJK655386:NJL655496 NTG655386:NTH655496 ODC655386:ODD655496 OMY655386:OMZ655496 OWU655386:OWV655496 PGQ655386:PGR655496 PQM655386:PQN655496 QAI655386:QAJ655496 QKE655386:QKF655496 QUA655386:QUB655496 RDW655386:RDX655496 RNS655386:RNT655496 RXO655386:RXP655496 SHK655386:SHL655496 SRG655386:SRH655496 TBC655386:TBD655496 TKY655386:TKZ655496 TUU655386:TUV655496 UEQ655386:UER655496 UOM655386:UON655496 UYI655386:UYJ655496 VIE655386:VIF655496 VSA655386:VSB655496 WBW655386:WBX655496 WLS655386:WLT655496 WVO655386:WVP655496 JC720922:JD721032 SY720922:SZ721032 ACU720922:ACV721032 AMQ720922:AMR721032 AWM720922:AWN721032 BGI720922:BGJ721032 BQE720922:BQF721032 CAA720922:CAB721032 CJW720922:CJX721032 CTS720922:CTT721032 DDO720922:DDP721032 DNK720922:DNL721032 DXG720922:DXH721032 EHC720922:EHD721032 EQY720922:EQZ721032 FAU720922:FAV721032 FKQ720922:FKR721032 FUM720922:FUN721032 GEI720922:GEJ721032 GOE720922:GOF721032 GYA720922:GYB721032 HHW720922:HHX721032 HRS720922:HRT721032 IBO720922:IBP721032 ILK720922:ILL721032 IVG720922:IVH721032 JFC720922:JFD721032 JOY720922:JOZ721032 JYU720922:JYV721032 KIQ720922:KIR721032 KSM720922:KSN721032 LCI720922:LCJ721032 LME720922:LMF721032 LWA720922:LWB721032 MFW720922:MFX721032 MPS720922:MPT721032 MZO720922:MZP721032 NJK720922:NJL721032 NTG720922:NTH721032 ODC720922:ODD721032 OMY720922:OMZ721032 OWU720922:OWV721032 PGQ720922:PGR721032 PQM720922:PQN721032 QAI720922:QAJ721032 QKE720922:QKF721032 QUA720922:QUB721032 RDW720922:RDX721032 RNS720922:RNT721032 RXO720922:RXP721032 SHK720922:SHL721032 SRG720922:SRH721032 TBC720922:TBD721032 TKY720922:TKZ721032 TUU720922:TUV721032 UEQ720922:UER721032 UOM720922:UON721032 UYI720922:UYJ721032 VIE720922:VIF721032 VSA720922:VSB721032 WBW720922:WBX721032 WLS720922:WLT721032 WVO720922:WVP721032 JC786458:JD786568 SY786458:SZ786568 ACU786458:ACV786568 AMQ786458:AMR786568 AWM786458:AWN786568 BGI786458:BGJ786568 BQE786458:BQF786568 CAA786458:CAB786568 CJW786458:CJX786568 CTS786458:CTT786568 DDO786458:DDP786568 DNK786458:DNL786568 DXG786458:DXH786568 EHC786458:EHD786568 EQY786458:EQZ786568 FAU786458:FAV786568 FKQ786458:FKR786568 FUM786458:FUN786568 GEI786458:GEJ786568 GOE786458:GOF786568 GYA786458:GYB786568 HHW786458:HHX786568 HRS786458:HRT786568 IBO786458:IBP786568 ILK786458:ILL786568 IVG786458:IVH786568 JFC786458:JFD786568 JOY786458:JOZ786568 JYU786458:JYV786568 KIQ786458:KIR786568 KSM786458:KSN786568 LCI786458:LCJ786568 LME786458:LMF786568 LWA786458:LWB786568 MFW786458:MFX786568 MPS786458:MPT786568 MZO786458:MZP786568 NJK786458:NJL786568 NTG786458:NTH786568 ODC786458:ODD786568 OMY786458:OMZ786568 OWU786458:OWV786568 PGQ786458:PGR786568 PQM786458:PQN786568 QAI786458:QAJ786568 QKE786458:QKF786568 QUA786458:QUB786568 RDW786458:RDX786568 RNS786458:RNT786568 RXO786458:RXP786568 SHK786458:SHL786568 SRG786458:SRH786568 TBC786458:TBD786568 TKY786458:TKZ786568 TUU786458:TUV786568 UEQ786458:UER786568 UOM786458:UON786568 UYI786458:UYJ786568 VIE786458:VIF786568 VSA786458:VSB786568 WBW786458:WBX786568 WLS786458:WLT786568 WVO786458:WVP786568 JC851994:JD852104 SY851994:SZ852104 ACU851994:ACV852104 AMQ851994:AMR852104 AWM851994:AWN852104 BGI851994:BGJ852104 BQE851994:BQF852104 CAA851994:CAB852104 CJW851994:CJX852104 CTS851994:CTT852104 DDO851994:DDP852104 DNK851994:DNL852104 DXG851994:DXH852104 EHC851994:EHD852104 EQY851994:EQZ852104 FAU851994:FAV852104 FKQ851994:FKR852104 FUM851994:FUN852104 GEI851994:GEJ852104 GOE851994:GOF852104 GYA851994:GYB852104 HHW851994:HHX852104 HRS851994:HRT852104 IBO851994:IBP852104 ILK851994:ILL852104 IVG851994:IVH852104 JFC851994:JFD852104 JOY851994:JOZ852104 JYU851994:JYV852104 KIQ851994:KIR852104 KSM851994:KSN852104 LCI851994:LCJ852104 LME851994:LMF852104 LWA851994:LWB852104 MFW851994:MFX852104 MPS851994:MPT852104 MZO851994:MZP852104 NJK851994:NJL852104 NTG851994:NTH852104 ODC851994:ODD852104 OMY851994:OMZ852104 OWU851994:OWV852104 PGQ851994:PGR852104 PQM851994:PQN852104 QAI851994:QAJ852104 QKE851994:QKF852104 QUA851994:QUB852104 RDW851994:RDX852104 RNS851994:RNT852104 RXO851994:RXP852104 SHK851994:SHL852104 SRG851994:SRH852104 TBC851994:TBD852104 TKY851994:TKZ852104 TUU851994:TUV852104 UEQ851994:UER852104 UOM851994:UON852104 UYI851994:UYJ852104 VIE851994:VIF852104 VSA851994:VSB852104 WBW851994:WBX852104 WLS851994:WLT852104 WVO851994:WVP852104 JC917530:JD917640 SY917530:SZ917640 ACU917530:ACV917640 AMQ917530:AMR917640 AWM917530:AWN917640 BGI917530:BGJ917640 BQE917530:BQF917640 CAA917530:CAB917640 CJW917530:CJX917640 CTS917530:CTT917640 DDO917530:DDP917640 DNK917530:DNL917640 DXG917530:DXH917640 EHC917530:EHD917640 EQY917530:EQZ917640 FAU917530:FAV917640 FKQ917530:FKR917640 FUM917530:FUN917640 GEI917530:GEJ917640 GOE917530:GOF917640 GYA917530:GYB917640 HHW917530:HHX917640 HRS917530:HRT917640 IBO917530:IBP917640 ILK917530:ILL917640 IVG917530:IVH917640 JFC917530:JFD917640 JOY917530:JOZ917640 JYU917530:JYV917640 KIQ917530:KIR917640 KSM917530:KSN917640 LCI917530:LCJ917640 LME917530:LMF917640 LWA917530:LWB917640 MFW917530:MFX917640 MPS917530:MPT917640 MZO917530:MZP917640 NJK917530:NJL917640 NTG917530:NTH917640 ODC917530:ODD917640 OMY917530:OMZ917640 OWU917530:OWV917640 PGQ917530:PGR917640 PQM917530:PQN917640 QAI917530:QAJ917640 QKE917530:QKF917640 QUA917530:QUB917640 RDW917530:RDX917640 RNS917530:RNT917640 RXO917530:RXP917640 SHK917530:SHL917640 SRG917530:SRH917640 TBC917530:TBD917640 TKY917530:TKZ917640 TUU917530:TUV917640 UEQ917530:UER917640 UOM917530:UON917640 UYI917530:UYJ917640 VIE917530:VIF917640 VSA917530:VSB917640 WBW917530:WBX917640 WLS917530:WLT917640 WVO917530:WVP917640 JC983066:JD983176 SY983066:SZ983176 ACU983066:ACV983176 AMQ983066:AMR983176 AWM983066:AWN983176 BGI983066:BGJ983176 BQE983066:BQF983176 CAA983066:CAB983176 CJW983066:CJX983176 CTS983066:CTT983176 DDO983066:DDP983176 DNK983066:DNL983176 DXG983066:DXH983176 EHC983066:EHD983176 EQY983066:EQZ983176 FAU983066:FAV983176 FKQ983066:FKR983176 FUM983066:FUN983176 GEI983066:GEJ983176 GOE983066:GOF983176 GYA983066:GYB983176 HHW983066:HHX983176 HRS983066:HRT983176 IBO983066:IBP983176 ILK983066:ILL983176 IVG983066:IVH983176 JFC983066:JFD983176 JOY983066:JOZ983176 JYU983066:JYV983176 KIQ983066:KIR983176 KSM983066:KSN983176 LCI983066:LCJ983176 LME983066:LMF983176 LWA983066:LWB983176 MFW983066:MFX983176 MPS983066:MPT983176 MZO983066:MZP983176 NJK983066:NJL983176 NTG983066:NTH983176 ODC983066:ODD983176 OMY983066:OMZ983176 OWU983066:OWV983176 PGQ983066:PGR983176 PQM983066:PQN983176 QAI983066:QAJ983176 QKE983066:QKF983176 QUA983066:QUB983176 RDW983066:RDX983176 RNS983066:RNT983176 RXO983066:RXP983176 SHK983066:SHL983176 SRG983066:SRH983176 TBC983066:TBD983176 TKY983066:TKZ983176 TUU983066:TUV983176 UEQ983066:UER983176 UOM983066:UON983176 UYI983066:UYJ983176 VIE983066:VIF983176 VSA983066:VSB983176 WBW983066:WBX983176 WLS983066:WLT983176 WVO983066:WVP983176 JE65562:JE65801 TA65562:TA65801 ACW65562:ACW65801 AMS65562:AMS65801 AWO65562:AWO65801 BGK65562:BGK65801 BQG65562:BQG65801 CAC65562:CAC65801 CJY65562:CJY65801 CTU65562:CTU65801 DDQ65562:DDQ65801 DNM65562:DNM65801 DXI65562:DXI65801 EHE65562:EHE65801 ERA65562:ERA65801 FAW65562:FAW65801 FKS65562:FKS65801 FUO65562:FUO65801 GEK65562:GEK65801 GOG65562:GOG65801 GYC65562:GYC65801 HHY65562:HHY65801 HRU65562:HRU65801 IBQ65562:IBQ65801 ILM65562:ILM65801 IVI65562:IVI65801 JFE65562:JFE65801 JPA65562:JPA65801 JYW65562:JYW65801 KIS65562:KIS65801 KSO65562:KSO65801 LCK65562:LCK65801 LMG65562:LMG65801 LWC65562:LWC65801 MFY65562:MFY65801 MPU65562:MPU65801 MZQ65562:MZQ65801 NJM65562:NJM65801 NTI65562:NTI65801 ODE65562:ODE65801 ONA65562:ONA65801 OWW65562:OWW65801 PGS65562:PGS65801 PQO65562:PQO65801 QAK65562:QAK65801 QKG65562:QKG65801 QUC65562:QUC65801 RDY65562:RDY65801 RNU65562:RNU65801 RXQ65562:RXQ65801 SHM65562:SHM65801 SRI65562:SRI65801 TBE65562:TBE65801 TLA65562:TLA65801 TUW65562:TUW65801 UES65562:UES65801 UOO65562:UOO65801 UYK65562:UYK65801 VIG65562:VIG65801 VSC65562:VSC65801 WBY65562:WBY65801 WLU65562:WLU65801 WVQ65562:WVQ65801 JE131098:JE131337 TA131098:TA131337 ACW131098:ACW131337 AMS131098:AMS131337 AWO131098:AWO131337 BGK131098:BGK131337 BQG131098:BQG131337 CAC131098:CAC131337 CJY131098:CJY131337 CTU131098:CTU131337 DDQ131098:DDQ131337 DNM131098:DNM131337 DXI131098:DXI131337 EHE131098:EHE131337 ERA131098:ERA131337 FAW131098:FAW131337 FKS131098:FKS131337 FUO131098:FUO131337 GEK131098:GEK131337 GOG131098:GOG131337 GYC131098:GYC131337 HHY131098:HHY131337 HRU131098:HRU131337 IBQ131098:IBQ131337 ILM131098:ILM131337 IVI131098:IVI131337 JFE131098:JFE131337 JPA131098:JPA131337 JYW131098:JYW131337 KIS131098:KIS131337 KSO131098:KSO131337 LCK131098:LCK131337 LMG131098:LMG131337 LWC131098:LWC131337 MFY131098:MFY131337 MPU131098:MPU131337 MZQ131098:MZQ131337 NJM131098:NJM131337 NTI131098:NTI131337 ODE131098:ODE131337 ONA131098:ONA131337 OWW131098:OWW131337 PGS131098:PGS131337 PQO131098:PQO131337 QAK131098:QAK131337 QKG131098:QKG131337 QUC131098:QUC131337 RDY131098:RDY131337 RNU131098:RNU131337 RXQ131098:RXQ131337 SHM131098:SHM131337 SRI131098:SRI131337 TBE131098:TBE131337 TLA131098:TLA131337 TUW131098:TUW131337 UES131098:UES131337 UOO131098:UOO131337 UYK131098:UYK131337 VIG131098:VIG131337 VSC131098:VSC131337 WBY131098:WBY131337 WLU131098:WLU131337 WVQ131098:WVQ131337 JE196634:JE196873 TA196634:TA196873 ACW196634:ACW196873 AMS196634:AMS196873 AWO196634:AWO196873 BGK196634:BGK196873 BQG196634:BQG196873 CAC196634:CAC196873 CJY196634:CJY196873 CTU196634:CTU196873 DDQ196634:DDQ196873 DNM196634:DNM196873 DXI196634:DXI196873 EHE196634:EHE196873 ERA196634:ERA196873 FAW196634:FAW196873 FKS196634:FKS196873 FUO196634:FUO196873 GEK196634:GEK196873 GOG196634:GOG196873 GYC196634:GYC196873 HHY196634:HHY196873 HRU196634:HRU196873 IBQ196634:IBQ196873 ILM196634:ILM196873 IVI196634:IVI196873 JFE196634:JFE196873 JPA196634:JPA196873 JYW196634:JYW196873 KIS196634:KIS196873 KSO196634:KSO196873 LCK196634:LCK196873 LMG196634:LMG196873 LWC196634:LWC196873 MFY196634:MFY196873 MPU196634:MPU196873 MZQ196634:MZQ196873 NJM196634:NJM196873 NTI196634:NTI196873 ODE196634:ODE196873 ONA196634:ONA196873 OWW196634:OWW196873 PGS196634:PGS196873 PQO196634:PQO196873 QAK196634:QAK196873 QKG196634:QKG196873 QUC196634:QUC196873 RDY196634:RDY196873 RNU196634:RNU196873 RXQ196634:RXQ196873 SHM196634:SHM196873 SRI196634:SRI196873 TBE196634:TBE196873 TLA196634:TLA196873 TUW196634:TUW196873 UES196634:UES196873 UOO196634:UOO196873 UYK196634:UYK196873 VIG196634:VIG196873 VSC196634:VSC196873 WBY196634:WBY196873 WLU196634:WLU196873 WVQ196634:WVQ196873 JE262170:JE262409 TA262170:TA262409 ACW262170:ACW262409 AMS262170:AMS262409 AWO262170:AWO262409 BGK262170:BGK262409 BQG262170:BQG262409 CAC262170:CAC262409 CJY262170:CJY262409 CTU262170:CTU262409 DDQ262170:DDQ262409 DNM262170:DNM262409 DXI262170:DXI262409 EHE262170:EHE262409 ERA262170:ERA262409 FAW262170:FAW262409 FKS262170:FKS262409 FUO262170:FUO262409 GEK262170:GEK262409 GOG262170:GOG262409 GYC262170:GYC262409 HHY262170:HHY262409 HRU262170:HRU262409 IBQ262170:IBQ262409 ILM262170:ILM262409 IVI262170:IVI262409 JFE262170:JFE262409 JPA262170:JPA262409 JYW262170:JYW262409 KIS262170:KIS262409 KSO262170:KSO262409 LCK262170:LCK262409 LMG262170:LMG262409 LWC262170:LWC262409 MFY262170:MFY262409 MPU262170:MPU262409 MZQ262170:MZQ262409 NJM262170:NJM262409 NTI262170:NTI262409 ODE262170:ODE262409 ONA262170:ONA262409 OWW262170:OWW262409 PGS262170:PGS262409 PQO262170:PQO262409 QAK262170:QAK262409 QKG262170:QKG262409 QUC262170:QUC262409 RDY262170:RDY262409 RNU262170:RNU262409 RXQ262170:RXQ262409 SHM262170:SHM262409 SRI262170:SRI262409 TBE262170:TBE262409 TLA262170:TLA262409 TUW262170:TUW262409 UES262170:UES262409 UOO262170:UOO262409 UYK262170:UYK262409 VIG262170:VIG262409 VSC262170:VSC262409 WBY262170:WBY262409 WLU262170:WLU262409 WVQ262170:WVQ262409 JE327706:JE327945 TA327706:TA327945 ACW327706:ACW327945 AMS327706:AMS327945 AWO327706:AWO327945 BGK327706:BGK327945 BQG327706:BQG327945 CAC327706:CAC327945 CJY327706:CJY327945 CTU327706:CTU327945 DDQ327706:DDQ327945 DNM327706:DNM327945 DXI327706:DXI327945 EHE327706:EHE327945 ERA327706:ERA327945 FAW327706:FAW327945 FKS327706:FKS327945 FUO327706:FUO327945 GEK327706:GEK327945 GOG327706:GOG327945 GYC327706:GYC327945 HHY327706:HHY327945 HRU327706:HRU327945 IBQ327706:IBQ327945 ILM327706:ILM327945 IVI327706:IVI327945 JFE327706:JFE327945 JPA327706:JPA327945 JYW327706:JYW327945 KIS327706:KIS327945 KSO327706:KSO327945 LCK327706:LCK327945 LMG327706:LMG327945 LWC327706:LWC327945 MFY327706:MFY327945 MPU327706:MPU327945 MZQ327706:MZQ327945 NJM327706:NJM327945 NTI327706:NTI327945 ODE327706:ODE327945 ONA327706:ONA327945 OWW327706:OWW327945 PGS327706:PGS327945 PQO327706:PQO327945 QAK327706:QAK327945 QKG327706:QKG327945 QUC327706:QUC327945 RDY327706:RDY327945 RNU327706:RNU327945 RXQ327706:RXQ327945 SHM327706:SHM327945 SRI327706:SRI327945 TBE327706:TBE327945 TLA327706:TLA327945 TUW327706:TUW327945 UES327706:UES327945 UOO327706:UOO327945 UYK327706:UYK327945 VIG327706:VIG327945 VSC327706:VSC327945 WBY327706:WBY327945 WLU327706:WLU327945 WVQ327706:WVQ327945 JE393242:JE393481 TA393242:TA393481 ACW393242:ACW393481 AMS393242:AMS393481 AWO393242:AWO393481 BGK393242:BGK393481 BQG393242:BQG393481 CAC393242:CAC393481 CJY393242:CJY393481 CTU393242:CTU393481 DDQ393242:DDQ393481 DNM393242:DNM393481 DXI393242:DXI393481 EHE393242:EHE393481 ERA393242:ERA393481 FAW393242:FAW393481 FKS393242:FKS393481 FUO393242:FUO393481 GEK393242:GEK393481 GOG393242:GOG393481 GYC393242:GYC393481 HHY393242:HHY393481 HRU393242:HRU393481 IBQ393242:IBQ393481 ILM393242:ILM393481 IVI393242:IVI393481 JFE393242:JFE393481 JPA393242:JPA393481 JYW393242:JYW393481 KIS393242:KIS393481 KSO393242:KSO393481 LCK393242:LCK393481 LMG393242:LMG393481 LWC393242:LWC393481 MFY393242:MFY393481 MPU393242:MPU393481 MZQ393242:MZQ393481 NJM393242:NJM393481 NTI393242:NTI393481 ODE393242:ODE393481 ONA393242:ONA393481 OWW393242:OWW393481 PGS393242:PGS393481 PQO393242:PQO393481 QAK393242:QAK393481 QKG393242:QKG393481 QUC393242:QUC393481 RDY393242:RDY393481 RNU393242:RNU393481 RXQ393242:RXQ393481 SHM393242:SHM393481 SRI393242:SRI393481 TBE393242:TBE393481 TLA393242:TLA393481 TUW393242:TUW393481 UES393242:UES393481 UOO393242:UOO393481 UYK393242:UYK393481 VIG393242:VIG393481 VSC393242:VSC393481 WBY393242:WBY393481 WLU393242:WLU393481 WVQ393242:WVQ393481 JE458778:JE459017 TA458778:TA459017 ACW458778:ACW459017 AMS458778:AMS459017 AWO458778:AWO459017 BGK458778:BGK459017 BQG458778:BQG459017 CAC458778:CAC459017 CJY458778:CJY459017 CTU458778:CTU459017 DDQ458778:DDQ459017 DNM458778:DNM459017 DXI458778:DXI459017 EHE458778:EHE459017 ERA458778:ERA459017 FAW458778:FAW459017 FKS458778:FKS459017 FUO458778:FUO459017 GEK458778:GEK459017 GOG458778:GOG459017 GYC458778:GYC459017 HHY458778:HHY459017 HRU458778:HRU459017 IBQ458778:IBQ459017 ILM458778:ILM459017 IVI458778:IVI459017 JFE458778:JFE459017 JPA458778:JPA459017 JYW458778:JYW459017 KIS458778:KIS459017 KSO458778:KSO459017 LCK458778:LCK459017 LMG458778:LMG459017 LWC458778:LWC459017 MFY458778:MFY459017 MPU458778:MPU459017 MZQ458778:MZQ459017 NJM458778:NJM459017 NTI458778:NTI459017 ODE458778:ODE459017 ONA458778:ONA459017 OWW458778:OWW459017 PGS458778:PGS459017 PQO458778:PQO459017 QAK458778:QAK459017 QKG458778:QKG459017 QUC458778:QUC459017 RDY458778:RDY459017 RNU458778:RNU459017 RXQ458778:RXQ459017 SHM458778:SHM459017 SRI458778:SRI459017 TBE458778:TBE459017 TLA458778:TLA459017 TUW458778:TUW459017 UES458778:UES459017 UOO458778:UOO459017 UYK458778:UYK459017 VIG458778:VIG459017 VSC458778:VSC459017 WBY458778:WBY459017 WLU458778:WLU459017 WVQ458778:WVQ459017 JE524314:JE524553 TA524314:TA524553 ACW524314:ACW524553 AMS524314:AMS524553 AWO524314:AWO524553 BGK524314:BGK524553 BQG524314:BQG524553 CAC524314:CAC524553 CJY524314:CJY524553 CTU524314:CTU524553 DDQ524314:DDQ524553 DNM524314:DNM524553 DXI524314:DXI524553 EHE524314:EHE524553 ERA524314:ERA524553 FAW524314:FAW524553 FKS524314:FKS524553 FUO524314:FUO524553 GEK524314:GEK524553 GOG524314:GOG524553 GYC524314:GYC524553 HHY524314:HHY524553 HRU524314:HRU524553 IBQ524314:IBQ524553 ILM524314:ILM524553 IVI524314:IVI524553 JFE524314:JFE524553 JPA524314:JPA524553 JYW524314:JYW524553 KIS524314:KIS524553 KSO524314:KSO524553 LCK524314:LCK524553 LMG524314:LMG524553 LWC524314:LWC524553 MFY524314:MFY524553 MPU524314:MPU524553 MZQ524314:MZQ524553 NJM524314:NJM524553 NTI524314:NTI524553 ODE524314:ODE524553 ONA524314:ONA524553 OWW524314:OWW524553 PGS524314:PGS524553 PQO524314:PQO524553 QAK524314:QAK524553 QKG524314:QKG524553 QUC524314:QUC524553 RDY524314:RDY524553 RNU524314:RNU524553 RXQ524314:RXQ524553 SHM524314:SHM524553 SRI524314:SRI524553 TBE524314:TBE524553 TLA524314:TLA524553 TUW524314:TUW524553 UES524314:UES524553 UOO524314:UOO524553 UYK524314:UYK524553 VIG524314:VIG524553 VSC524314:VSC524553 WBY524314:WBY524553 WLU524314:WLU524553 WVQ524314:WVQ524553 JE589850:JE590089 TA589850:TA590089 ACW589850:ACW590089 AMS589850:AMS590089 AWO589850:AWO590089 BGK589850:BGK590089 BQG589850:BQG590089 CAC589850:CAC590089 CJY589850:CJY590089 CTU589850:CTU590089 DDQ589850:DDQ590089 DNM589850:DNM590089 DXI589850:DXI590089 EHE589850:EHE590089 ERA589850:ERA590089 FAW589850:FAW590089 FKS589850:FKS590089 FUO589850:FUO590089 GEK589850:GEK590089 GOG589850:GOG590089 GYC589850:GYC590089 HHY589850:HHY590089 HRU589850:HRU590089 IBQ589850:IBQ590089 ILM589850:ILM590089 IVI589850:IVI590089 JFE589850:JFE590089 JPA589850:JPA590089 JYW589850:JYW590089 KIS589850:KIS590089 KSO589850:KSO590089 LCK589850:LCK590089 LMG589850:LMG590089 LWC589850:LWC590089 MFY589850:MFY590089 MPU589850:MPU590089 MZQ589850:MZQ590089 NJM589850:NJM590089 NTI589850:NTI590089 ODE589850:ODE590089 ONA589850:ONA590089 OWW589850:OWW590089 PGS589850:PGS590089 PQO589850:PQO590089 QAK589850:QAK590089 QKG589850:QKG590089 QUC589850:QUC590089 RDY589850:RDY590089 RNU589850:RNU590089 RXQ589850:RXQ590089 SHM589850:SHM590089 SRI589850:SRI590089 TBE589850:TBE590089 TLA589850:TLA590089 TUW589850:TUW590089 UES589850:UES590089 UOO589850:UOO590089 UYK589850:UYK590089 VIG589850:VIG590089 VSC589850:VSC590089 WBY589850:WBY590089 WLU589850:WLU590089 WVQ589850:WVQ590089 JE655386:JE655625 TA655386:TA655625 ACW655386:ACW655625 AMS655386:AMS655625 AWO655386:AWO655625 BGK655386:BGK655625 BQG655386:BQG655625 CAC655386:CAC655625 CJY655386:CJY655625 CTU655386:CTU655625 DDQ655386:DDQ655625 DNM655386:DNM655625 DXI655386:DXI655625 EHE655386:EHE655625 ERA655386:ERA655625 FAW655386:FAW655625 FKS655386:FKS655625 FUO655386:FUO655625 GEK655386:GEK655625 GOG655386:GOG655625 GYC655386:GYC655625 HHY655386:HHY655625 HRU655386:HRU655625 IBQ655386:IBQ655625 ILM655386:ILM655625 IVI655386:IVI655625 JFE655386:JFE655625 JPA655386:JPA655625 JYW655386:JYW655625 KIS655386:KIS655625 KSO655386:KSO655625 LCK655386:LCK655625 LMG655386:LMG655625 LWC655386:LWC655625 MFY655386:MFY655625 MPU655386:MPU655625 MZQ655386:MZQ655625 NJM655386:NJM655625 NTI655386:NTI655625 ODE655386:ODE655625 ONA655386:ONA655625 OWW655386:OWW655625 PGS655386:PGS655625 PQO655386:PQO655625 QAK655386:QAK655625 QKG655386:QKG655625 QUC655386:QUC655625 RDY655386:RDY655625 RNU655386:RNU655625 RXQ655386:RXQ655625 SHM655386:SHM655625 SRI655386:SRI655625 TBE655386:TBE655625 TLA655386:TLA655625 TUW655386:TUW655625 UES655386:UES655625 UOO655386:UOO655625 UYK655386:UYK655625 VIG655386:VIG655625 VSC655386:VSC655625 WBY655386:WBY655625 WLU655386:WLU655625 WVQ655386:WVQ655625 JE720922:JE721161 TA720922:TA721161 ACW720922:ACW721161 AMS720922:AMS721161 AWO720922:AWO721161 BGK720922:BGK721161 BQG720922:BQG721161 CAC720922:CAC721161 CJY720922:CJY721161 CTU720922:CTU721161 DDQ720922:DDQ721161 DNM720922:DNM721161 DXI720922:DXI721161 EHE720922:EHE721161 ERA720922:ERA721161 FAW720922:FAW721161 FKS720922:FKS721161 FUO720922:FUO721161 GEK720922:GEK721161 GOG720922:GOG721161 GYC720922:GYC721161 HHY720922:HHY721161 HRU720922:HRU721161 IBQ720922:IBQ721161 ILM720922:ILM721161 IVI720922:IVI721161 JFE720922:JFE721161 JPA720922:JPA721161 JYW720922:JYW721161 KIS720922:KIS721161 KSO720922:KSO721161 LCK720922:LCK721161 LMG720922:LMG721161 LWC720922:LWC721161 MFY720922:MFY721161 MPU720922:MPU721161 MZQ720922:MZQ721161 NJM720922:NJM721161 NTI720922:NTI721161 ODE720922:ODE721161 ONA720922:ONA721161 OWW720922:OWW721161 PGS720922:PGS721161 PQO720922:PQO721161 QAK720922:QAK721161 QKG720922:QKG721161 QUC720922:QUC721161 RDY720922:RDY721161 RNU720922:RNU721161 RXQ720922:RXQ721161 SHM720922:SHM721161 SRI720922:SRI721161 TBE720922:TBE721161 TLA720922:TLA721161 TUW720922:TUW721161 UES720922:UES721161 UOO720922:UOO721161 UYK720922:UYK721161 VIG720922:VIG721161 VSC720922:VSC721161 WBY720922:WBY721161 WLU720922:WLU721161 WVQ720922:WVQ721161 JE786458:JE786697 TA786458:TA786697 ACW786458:ACW786697 AMS786458:AMS786697 AWO786458:AWO786697 BGK786458:BGK786697 BQG786458:BQG786697 CAC786458:CAC786697 CJY786458:CJY786697 CTU786458:CTU786697 DDQ786458:DDQ786697 DNM786458:DNM786697 DXI786458:DXI786697 EHE786458:EHE786697 ERA786458:ERA786697 FAW786458:FAW786697 FKS786458:FKS786697 FUO786458:FUO786697 GEK786458:GEK786697 GOG786458:GOG786697 GYC786458:GYC786697 HHY786458:HHY786697 HRU786458:HRU786697 IBQ786458:IBQ786697 ILM786458:ILM786697 IVI786458:IVI786697 JFE786458:JFE786697 JPA786458:JPA786697 JYW786458:JYW786697 KIS786458:KIS786697 KSO786458:KSO786697 LCK786458:LCK786697 LMG786458:LMG786697 LWC786458:LWC786697 MFY786458:MFY786697 MPU786458:MPU786697 MZQ786458:MZQ786697 NJM786458:NJM786697 NTI786458:NTI786697 ODE786458:ODE786697 ONA786458:ONA786697 OWW786458:OWW786697 PGS786458:PGS786697 PQO786458:PQO786697 QAK786458:QAK786697 QKG786458:QKG786697 QUC786458:QUC786697 RDY786458:RDY786697 RNU786458:RNU786697 RXQ786458:RXQ786697 SHM786458:SHM786697 SRI786458:SRI786697 TBE786458:TBE786697 TLA786458:TLA786697 TUW786458:TUW786697 UES786458:UES786697 UOO786458:UOO786697 UYK786458:UYK786697 VIG786458:VIG786697 VSC786458:VSC786697 WBY786458:WBY786697 WLU786458:WLU786697 WVQ786458:WVQ786697 JE851994:JE852233 TA851994:TA852233 ACW851994:ACW852233 AMS851994:AMS852233 AWO851994:AWO852233 BGK851994:BGK852233 BQG851994:BQG852233 CAC851994:CAC852233 CJY851994:CJY852233 CTU851994:CTU852233 DDQ851994:DDQ852233 DNM851994:DNM852233 DXI851994:DXI852233 EHE851994:EHE852233 ERA851994:ERA852233 FAW851994:FAW852233 FKS851994:FKS852233 FUO851994:FUO852233 GEK851994:GEK852233 GOG851994:GOG852233 GYC851994:GYC852233 HHY851994:HHY852233 HRU851994:HRU852233 IBQ851994:IBQ852233 ILM851994:ILM852233 IVI851994:IVI852233 JFE851994:JFE852233 JPA851994:JPA852233 JYW851994:JYW852233 KIS851994:KIS852233 KSO851994:KSO852233 LCK851994:LCK852233 LMG851994:LMG852233 LWC851994:LWC852233 MFY851994:MFY852233 MPU851994:MPU852233 MZQ851994:MZQ852233 NJM851994:NJM852233 NTI851994:NTI852233 ODE851994:ODE852233 ONA851994:ONA852233 OWW851994:OWW852233 PGS851994:PGS852233 PQO851994:PQO852233 QAK851994:QAK852233 QKG851994:QKG852233 QUC851994:QUC852233 RDY851994:RDY852233 RNU851994:RNU852233 RXQ851994:RXQ852233 SHM851994:SHM852233 SRI851994:SRI852233 TBE851994:TBE852233 TLA851994:TLA852233 TUW851994:TUW852233 UES851994:UES852233 UOO851994:UOO852233 UYK851994:UYK852233 VIG851994:VIG852233 VSC851994:VSC852233 WBY851994:WBY852233 WLU851994:WLU852233 WVQ851994:WVQ852233 JE917530:JE917769 TA917530:TA917769 ACW917530:ACW917769 AMS917530:AMS917769 AWO917530:AWO917769 BGK917530:BGK917769 BQG917530:BQG917769 CAC917530:CAC917769 CJY917530:CJY917769 CTU917530:CTU917769 DDQ917530:DDQ917769 DNM917530:DNM917769 DXI917530:DXI917769 EHE917530:EHE917769 ERA917530:ERA917769 FAW917530:FAW917769 FKS917530:FKS917769 FUO917530:FUO917769 GEK917530:GEK917769 GOG917530:GOG917769 GYC917530:GYC917769 HHY917530:HHY917769 HRU917530:HRU917769 IBQ917530:IBQ917769 ILM917530:ILM917769 IVI917530:IVI917769 JFE917530:JFE917769 JPA917530:JPA917769 JYW917530:JYW917769 KIS917530:KIS917769 KSO917530:KSO917769 LCK917530:LCK917769 LMG917530:LMG917769 LWC917530:LWC917769 MFY917530:MFY917769 MPU917530:MPU917769 MZQ917530:MZQ917769 NJM917530:NJM917769 NTI917530:NTI917769 ODE917530:ODE917769 ONA917530:ONA917769 OWW917530:OWW917769 PGS917530:PGS917769 PQO917530:PQO917769 QAK917530:QAK917769 QKG917530:QKG917769 QUC917530:QUC917769 RDY917530:RDY917769 RNU917530:RNU917769 RXQ917530:RXQ917769 SHM917530:SHM917769 SRI917530:SRI917769 TBE917530:TBE917769 TLA917530:TLA917769 TUW917530:TUW917769 UES917530:UES917769 UOO917530:UOO917769 UYK917530:UYK917769 VIG917530:VIG917769 VSC917530:VSC917769 WBY917530:WBY917769 WLU917530:WLU917769 WVQ917530:WVQ917769 JE983066:JE983305 TA983066:TA983305 ACW983066:ACW983305 AMS983066:AMS983305 AWO983066:AWO983305 BGK983066:BGK983305 BQG983066:BQG983305 CAC983066:CAC983305 CJY983066:CJY983305 CTU983066:CTU983305 DDQ983066:DDQ983305 DNM983066:DNM983305 DXI983066:DXI983305 EHE983066:EHE983305 ERA983066:ERA983305 FAW983066:FAW983305 FKS983066:FKS983305 FUO983066:FUO983305 GEK983066:GEK983305 GOG983066:GOG983305 GYC983066:GYC983305 HHY983066:HHY983305 HRU983066:HRU983305 IBQ983066:IBQ983305 ILM983066:ILM983305 IVI983066:IVI983305 JFE983066:JFE983305 JPA983066:JPA983305 JYW983066:JYW983305 KIS983066:KIS983305 KSO983066:KSO983305 LCK983066:LCK983305 LMG983066:LMG983305 LWC983066:LWC983305 MFY983066:MFY983305 MPU983066:MPU983305 MZQ983066:MZQ983305 NJM983066:NJM983305 NTI983066:NTI983305 ODE983066:ODE983305 ONA983066:ONA983305 OWW983066:OWW983305 PGS983066:PGS983305 PQO983066:PQO983305 QAK983066:QAK983305 QKG983066:QKG983305 QUC983066:QUC983305 RDY983066:RDY983305 RNU983066:RNU983305 RXQ983066:RXQ983305 SHM983066:SHM983305 SRI983066:SRI983305 TBE983066:TBE983305 TLA983066:TLA983305 TUW983066:TUW983305 UES983066:UES983305 UOO983066:UOO983305 UYK983066:UYK983305 VIG983066:VIG983305 VSC983066:VSC983305 WBY983066:WBY983305 WLU983066:WLU983305 WVQ983066:WVQ983305 K65562:K65801 JH65562:JH65801 TD65562:TD65801 ACZ65562:ACZ65801 AMV65562:AMV65801 AWR65562:AWR65801 BGN65562:BGN65801 BQJ65562:BQJ65801 CAF65562:CAF65801 CKB65562:CKB65801 CTX65562:CTX65801 DDT65562:DDT65801 DNP65562:DNP65801 DXL65562:DXL65801 EHH65562:EHH65801 ERD65562:ERD65801 FAZ65562:FAZ65801 FKV65562:FKV65801 FUR65562:FUR65801 GEN65562:GEN65801 GOJ65562:GOJ65801 GYF65562:GYF65801 HIB65562:HIB65801 HRX65562:HRX65801 IBT65562:IBT65801 ILP65562:ILP65801 IVL65562:IVL65801 JFH65562:JFH65801 JPD65562:JPD65801 JYZ65562:JYZ65801 KIV65562:KIV65801 KSR65562:KSR65801 LCN65562:LCN65801 LMJ65562:LMJ65801 LWF65562:LWF65801 MGB65562:MGB65801 MPX65562:MPX65801 MZT65562:MZT65801 NJP65562:NJP65801 NTL65562:NTL65801 ODH65562:ODH65801 OND65562:OND65801 OWZ65562:OWZ65801 PGV65562:PGV65801 PQR65562:PQR65801 QAN65562:QAN65801 QKJ65562:QKJ65801 QUF65562:QUF65801 REB65562:REB65801 RNX65562:RNX65801 RXT65562:RXT65801 SHP65562:SHP65801 SRL65562:SRL65801 TBH65562:TBH65801 TLD65562:TLD65801 TUZ65562:TUZ65801 UEV65562:UEV65801 UOR65562:UOR65801 UYN65562:UYN65801 VIJ65562:VIJ65801 VSF65562:VSF65801 WCB65562:WCB65801 WLX65562:WLX65801 WVT65562:WVT65801 K131098:K131337 JH131098:JH131337 TD131098:TD131337 ACZ131098:ACZ131337 AMV131098:AMV131337 AWR131098:AWR131337 BGN131098:BGN131337 BQJ131098:BQJ131337 CAF131098:CAF131337 CKB131098:CKB131337 CTX131098:CTX131337 DDT131098:DDT131337 DNP131098:DNP131337 DXL131098:DXL131337 EHH131098:EHH131337 ERD131098:ERD131337 FAZ131098:FAZ131337 FKV131098:FKV131337 FUR131098:FUR131337 GEN131098:GEN131337 GOJ131098:GOJ131337 GYF131098:GYF131337 HIB131098:HIB131337 HRX131098:HRX131337 IBT131098:IBT131337 ILP131098:ILP131337 IVL131098:IVL131337 JFH131098:JFH131337 JPD131098:JPD131337 JYZ131098:JYZ131337 KIV131098:KIV131337 KSR131098:KSR131337 LCN131098:LCN131337 LMJ131098:LMJ131337 LWF131098:LWF131337 MGB131098:MGB131337 MPX131098:MPX131337 MZT131098:MZT131337 NJP131098:NJP131337 NTL131098:NTL131337 ODH131098:ODH131337 OND131098:OND131337 OWZ131098:OWZ131337 PGV131098:PGV131337 PQR131098:PQR131337 QAN131098:QAN131337 QKJ131098:QKJ131337 QUF131098:QUF131337 REB131098:REB131337 RNX131098:RNX131337 RXT131098:RXT131337 SHP131098:SHP131337 SRL131098:SRL131337 TBH131098:TBH131337 TLD131098:TLD131337 TUZ131098:TUZ131337 UEV131098:UEV131337 UOR131098:UOR131337 UYN131098:UYN131337 VIJ131098:VIJ131337 VSF131098:VSF131337 WCB131098:WCB131337 WLX131098:WLX131337 WVT131098:WVT131337 K196634:K196873 JH196634:JH196873 TD196634:TD196873 ACZ196634:ACZ196873 AMV196634:AMV196873 AWR196634:AWR196873 BGN196634:BGN196873 BQJ196634:BQJ196873 CAF196634:CAF196873 CKB196634:CKB196873 CTX196634:CTX196873 DDT196634:DDT196873 DNP196634:DNP196873 DXL196634:DXL196873 EHH196634:EHH196873 ERD196634:ERD196873 FAZ196634:FAZ196873 FKV196634:FKV196873 FUR196634:FUR196873 GEN196634:GEN196873 GOJ196634:GOJ196873 GYF196634:GYF196873 HIB196634:HIB196873 HRX196634:HRX196873 IBT196634:IBT196873 ILP196634:ILP196873 IVL196634:IVL196873 JFH196634:JFH196873 JPD196634:JPD196873 JYZ196634:JYZ196873 KIV196634:KIV196873 KSR196634:KSR196873 LCN196634:LCN196873 LMJ196634:LMJ196873 LWF196634:LWF196873 MGB196634:MGB196873 MPX196634:MPX196873 MZT196634:MZT196873 NJP196634:NJP196873 NTL196634:NTL196873 ODH196634:ODH196873 OND196634:OND196873 OWZ196634:OWZ196873 PGV196634:PGV196873 PQR196634:PQR196873 QAN196634:QAN196873 QKJ196634:QKJ196873 QUF196634:QUF196873 REB196634:REB196873 RNX196634:RNX196873 RXT196634:RXT196873 SHP196634:SHP196873 SRL196634:SRL196873 TBH196634:TBH196873 TLD196634:TLD196873 TUZ196634:TUZ196873 UEV196634:UEV196873 UOR196634:UOR196873 UYN196634:UYN196873 VIJ196634:VIJ196873 VSF196634:VSF196873 WCB196634:WCB196873 WLX196634:WLX196873 WVT196634:WVT196873 K262170:K262409 JH262170:JH262409 TD262170:TD262409 ACZ262170:ACZ262409 AMV262170:AMV262409 AWR262170:AWR262409 BGN262170:BGN262409 BQJ262170:BQJ262409 CAF262170:CAF262409 CKB262170:CKB262409 CTX262170:CTX262409 DDT262170:DDT262409 DNP262170:DNP262409 DXL262170:DXL262409 EHH262170:EHH262409 ERD262170:ERD262409 FAZ262170:FAZ262409 FKV262170:FKV262409 FUR262170:FUR262409 GEN262170:GEN262409 GOJ262170:GOJ262409 GYF262170:GYF262409 HIB262170:HIB262409 HRX262170:HRX262409 IBT262170:IBT262409 ILP262170:ILP262409 IVL262170:IVL262409 JFH262170:JFH262409 JPD262170:JPD262409 JYZ262170:JYZ262409 KIV262170:KIV262409 KSR262170:KSR262409 LCN262170:LCN262409 LMJ262170:LMJ262409 LWF262170:LWF262409 MGB262170:MGB262409 MPX262170:MPX262409 MZT262170:MZT262409 NJP262170:NJP262409 NTL262170:NTL262409 ODH262170:ODH262409 OND262170:OND262409 OWZ262170:OWZ262409 PGV262170:PGV262409 PQR262170:PQR262409 QAN262170:QAN262409 QKJ262170:QKJ262409 QUF262170:QUF262409 REB262170:REB262409 RNX262170:RNX262409 RXT262170:RXT262409 SHP262170:SHP262409 SRL262170:SRL262409 TBH262170:TBH262409 TLD262170:TLD262409 TUZ262170:TUZ262409 UEV262170:UEV262409 UOR262170:UOR262409 UYN262170:UYN262409 VIJ262170:VIJ262409 VSF262170:VSF262409 WCB262170:WCB262409 WLX262170:WLX262409 WVT262170:WVT262409 K327706:K327945 JH327706:JH327945 TD327706:TD327945 ACZ327706:ACZ327945 AMV327706:AMV327945 AWR327706:AWR327945 BGN327706:BGN327945 BQJ327706:BQJ327945 CAF327706:CAF327945 CKB327706:CKB327945 CTX327706:CTX327945 DDT327706:DDT327945 DNP327706:DNP327945 DXL327706:DXL327945 EHH327706:EHH327945 ERD327706:ERD327945 FAZ327706:FAZ327945 FKV327706:FKV327945 FUR327706:FUR327945 GEN327706:GEN327945 GOJ327706:GOJ327945 GYF327706:GYF327945 HIB327706:HIB327945 HRX327706:HRX327945 IBT327706:IBT327945 ILP327706:ILP327945 IVL327706:IVL327945 JFH327706:JFH327945 JPD327706:JPD327945 JYZ327706:JYZ327945 KIV327706:KIV327945 KSR327706:KSR327945 LCN327706:LCN327945 LMJ327706:LMJ327945 LWF327706:LWF327945 MGB327706:MGB327945 MPX327706:MPX327945 MZT327706:MZT327945 NJP327706:NJP327945 NTL327706:NTL327945 ODH327706:ODH327945 OND327706:OND327945 OWZ327706:OWZ327945 PGV327706:PGV327945 PQR327706:PQR327945 QAN327706:QAN327945 QKJ327706:QKJ327945 QUF327706:QUF327945 REB327706:REB327945 RNX327706:RNX327945 RXT327706:RXT327945 SHP327706:SHP327945 SRL327706:SRL327945 TBH327706:TBH327945 TLD327706:TLD327945 TUZ327706:TUZ327945 UEV327706:UEV327945 UOR327706:UOR327945 UYN327706:UYN327945 VIJ327706:VIJ327945 VSF327706:VSF327945 WCB327706:WCB327945 WLX327706:WLX327945 WVT327706:WVT327945 K393242:K393481 JH393242:JH393481 TD393242:TD393481 ACZ393242:ACZ393481 AMV393242:AMV393481 AWR393242:AWR393481 BGN393242:BGN393481 BQJ393242:BQJ393481 CAF393242:CAF393481 CKB393242:CKB393481 CTX393242:CTX393481 DDT393242:DDT393481 DNP393242:DNP393481 DXL393242:DXL393481 EHH393242:EHH393481 ERD393242:ERD393481 FAZ393242:FAZ393481 FKV393242:FKV393481 FUR393242:FUR393481 GEN393242:GEN393481 GOJ393242:GOJ393481 GYF393242:GYF393481 HIB393242:HIB393481 HRX393242:HRX393481 IBT393242:IBT393481 ILP393242:ILP393481 IVL393242:IVL393481 JFH393242:JFH393481 JPD393242:JPD393481 JYZ393242:JYZ393481 KIV393242:KIV393481 KSR393242:KSR393481 LCN393242:LCN393481 LMJ393242:LMJ393481 LWF393242:LWF393481 MGB393242:MGB393481 MPX393242:MPX393481 MZT393242:MZT393481 NJP393242:NJP393481 NTL393242:NTL393481 ODH393242:ODH393481 OND393242:OND393481 OWZ393242:OWZ393481 PGV393242:PGV393481 PQR393242:PQR393481 QAN393242:QAN393481 QKJ393242:QKJ393481 QUF393242:QUF393481 REB393242:REB393481 RNX393242:RNX393481 RXT393242:RXT393481 SHP393242:SHP393481 SRL393242:SRL393481 TBH393242:TBH393481 TLD393242:TLD393481 TUZ393242:TUZ393481 UEV393242:UEV393481 UOR393242:UOR393481 UYN393242:UYN393481 VIJ393242:VIJ393481 VSF393242:VSF393481 WCB393242:WCB393481 WLX393242:WLX393481 WVT393242:WVT393481 K458778:K459017 JH458778:JH459017 TD458778:TD459017 ACZ458778:ACZ459017 AMV458778:AMV459017 AWR458778:AWR459017 BGN458778:BGN459017 BQJ458778:BQJ459017 CAF458778:CAF459017 CKB458778:CKB459017 CTX458778:CTX459017 DDT458778:DDT459017 DNP458778:DNP459017 DXL458778:DXL459017 EHH458778:EHH459017 ERD458778:ERD459017 FAZ458778:FAZ459017 FKV458778:FKV459017 FUR458778:FUR459017 GEN458778:GEN459017 GOJ458778:GOJ459017 GYF458778:GYF459017 HIB458778:HIB459017 HRX458778:HRX459017 IBT458778:IBT459017 ILP458778:ILP459017 IVL458778:IVL459017 JFH458778:JFH459017 JPD458778:JPD459017 JYZ458778:JYZ459017 KIV458778:KIV459017 KSR458778:KSR459017 LCN458778:LCN459017 LMJ458778:LMJ459017 LWF458778:LWF459017 MGB458778:MGB459017 MPX458778:MPX459017 MZT458778:MZT459017 NJP458778:NJP459017 NTL458778:NTL459017 ODH458778:ODH459017 OND458778:OND459017 OWZ458778:OWZ459017 PGV458778:PGV459017 PQR458778:PQR459017 QAN458778:QAN459017 QKJ458778:QKJ459017 QUF458778:QUF459017 REB458778:REB459017 RNX458778:RNX459017 RXT458778:RXT459017 SHP458778:SHP459017 SRL458778:SRL459017 TBH458778:TBH459017 TLD458778:TLD459017 TUZ458778:TUZ459017 UEV458778:UEV459017 UOR458778:UOR459017 UYN458778:UYN459017 VIJ458778:VIJ459017 VSF458778:VSF459017 WCB458778:WCB459017 WLX458778:WLX459017 WVT458778:WVT459017 K524314:K524553 JH524314:JH524553 TD524314:TD524553 ACZ524314:ACZ524553 AMV524314:AMV524553 AWR524314:AWR524553 BGN524314:BGN524553 BQJ524314:BQJ524553 CAF524314:CAF524553 CKB524314:CKB524553 CTX524314:CTX524553 DDT524314:DDT524553 DNP524314:DNP524553 DXL524314:DXL524553 EHH524314:EHH524553 ERD524314:ERD524553 FAZ524314:FAZ524553 FKV524314:FKV524553 FUR524314:FUR524553 GEN524314:GEN524553 GOJ524314:GOJ524553 GYF524314:GYF524553 HIB524314:HIB524553 HRX524314:HRX524553 IBT524314:IBT524553 ILP524314:ILP524553 IVL524314:IVL524553 JFH524314:JFH524553 JPD524314:JPD524553 JYZ524314:JYZ524553 KIV524314:KIV524553 KSR524314:KSR524553 LCN524314:LCN524553 LMJ524314:LMJ524553 LWF524314:LWF524553 MGB524314:MGB524553 MPX524314:MPX524553 MZT524314:MZT524553 NJP524314:NJP524553 NTL524314:NTL524553 ODH524314:ODH524553 OND524314:OND524553 OWZ524314:OWZ524553 PGV524314:PGV524553 PQR524314:PQR524553 QAN524314:QAN524553 QKJ524314:QKJ524553 QUF524314:QUF524553 REB524314:REB524553 RNX524314:RNX524553 RXT524314:RXT524553 SHP524314:SHP524553 SRL524314:SRL524553 TBH524314:TBH524553 TLD524314:TLD524553 TUZ524314:TUZ524553 UEV524314:UEV524553 UOR524314:UOR524553 UYN524314:UYN524553 VIJ524314:VIJ524553 VSF524314:VSF524553 WCB524314:WCB524553 WLX524314:WLX524553 WVT524314:WVT524553 K589850:K590089 JH589850:JH590089 TD589850:TD590089 ACZ589850:ACZ590089 AMV589850:AMV590089 AWR589850:AWR590089 BGN589850:BGN590089 BQJ589850:BQJ590089 CAF589850:CAF590089 CKB589850:CKB590089 CTX589850:CTX590089 DDT589850:DDT590089 DNP589850:DNP590089 DXL589850:DXL590089 EHH589850:EHH590089 ERD589850:ERD590089 FAZ589850:FAZ590089 FKV589850:FKV590089 FUR589850:FUR590089 GEN589850:GEN590089 GOJ589850:GOJ590089 GYF589850:GYF590089 HIB589850:HIB590089 HRX589850:HRX590089 IBT589850:IBT590089 ILP589850:ILP590089 IVL589850:IVL590089 JFH589850:JFH590089 JPD589850:JPD590089 JYZ589850:JYZ590089 KIV589850:KIV590089 KSR589850:KSR590089 LCN589850:LCN590089 LMJ589850:LMJ590089 LWF589850:LWF590089 MGB589850:MGB590089 MPX589850:MPX590089 MZT589850:MZT590089 NJP589850:NJP590089 NTL589850:NTL590089 ODH589850:ODH590089 OND589850:OND590089 OWZ589850:OWZ590089 PGV589850:PGV590089 PQR589850:PQR590089 QAN589850:QAN590089 QKJ589850:QKJ590089 QUF589850:QUF590089 REB589850:REB590089 RNX589850:RNX590089 RXT589850:RXT590089 SHP589850:SHP590089 SRL589850:SRL590089 TBH589850:TBH590089 TLD589850:TLD590089 TUZ589850:TUZ590089 UEV589850:UEV590089 UOR589850:UOR590089 UYN589850:UYN590089 VIJ589850:VIJ590089 VSF589850:VSF590089 WCB589850:WCB590089 WLX589850:WLX590089 WVT589850:WVT590089 K655386:K655625 JH655386:JH655625 TD655386:TD655625 ACZ655386:ACZ655625 AMV655386:AMV655625 AWR655386:AWR655625 BGN655386:BGN655625 BQJ655386:BQJ655625 CAF655386:CAF655625 CKB655386:CKB655625 CTX655386:CTX655625 DDT655386:DDT655625 DNP655386:DNP655625 DXL655386:DXL655625 EHH655386:EHH655625 ERD655386:ERD655625 FAZ655386:FAZ655625 FKV655386:FKV655625 FUR655386:FUR655625 GEN655386:GEN655625 GOJ655386:GOJ655625 GYF655386:GYF655625 HIB655386:HIB655625 HRX655386:HRX655625 IBT655386:IBT655625 ILP655386:ILP655625 IVL655386:IVL655625 JFH655386:JFH655625 JPD655386:JPD655625 JYZ655386:JYZ655625 KIV655386:KIV655625 KSR655386:KSR655625 LCN655386:LCN655625 LMJ655386:LMJ655625 LWF655386:LWF655625 MGB655386:MGB655625 MPX655386:MPX655625 MZT655386:MZT655625 NJP655386:NJP655625 NTL655386:NTL655625 ODH655386:ODH655625 OND655386:OND655625 OWZ655386:OWZ655625 PGV655386:PGV655625 PQR655386:PQR655625 QAN655386:QAN655625 QKJ655386:QKJ655625 QUF655386:QUF655625 REB655386:REB655625 RNX655386:RNX655625 RXT655386:RXT655625 SHP655386:SHP655625 SRL655386:SRL655625 TBH655386:TBH655625 TLD655386:TLD655625 TUZ655386:TUZ655625 UEV655386:UEV655625 UOR655386:UOR655625 UYN655386:UYN655625 VIJ655386:VIJ655625 VSF655386:VSF655625 WCB655386:WCB655625 WLX655386:WLX655625 WVT655386:WVT655625 K720922:K721161 JH720922:JH721161 TD720922:TD721161 ACZ720922:ACZ721161 AMV720922:AMV721161 AWR720922:AWR721161 BGN720922:BGN721161 BQJ720922:BQJ721161 CAF720922:CAF721161 CKB720922:CKB721161 CTX720922:CTX721161 DDT720922:DDT721161 DNP720922:DNP721161 DXL720922:DXL721161 EHH720922:EHH721161 ERD720922:ERD721161 FAZ720922:FAZ721161 FKV720922:FKV721161 FUR720922:FUR721161 GEN720922:GEN721161 GOJ720922:GOJ721161 GYF720922:GYF721161 HIB720922:HIB721161 HRX720922:HRX721161 IBT720922:IBT721161 ILP720922:ILP721161 IVL720922:IVL721161 JFH720922:JFH721161 JPD720922:JPD721161 JYZ720922:JYZ721161 KIV720922:KIV721161 KSR720922:KSR721161 LCN720922:LCN721161 LMJ720922:LMJ721161 LWF720922:LWF721161 MGB720922:MGB721161 MPX720922:MPX721161 MZT720922:MZT721161 NJP720922:NJP721161 NTL720922:NTL721161 ODH720922:ODH721161 OND720922:OND721161 OWZ720922:OWZ721161 PGV720922:PGV721161 PQR720922:PQR721161 QAN720922:QAN721161 QKJ720922:QKJ721161 QUF720922:QUF721161 REB720922:REB721161 RNX720922:RNX721161 RXT720922:RXT721161 SHP720922:SHP721161 SRL720922:SRL721161 TBH720922:TBH721161 TLD720922:TLD721161 TUZ720922:TUZ721161 UEV720922:UEV721161 UOR720922:UOR721161 UYN720922:UYN721161 VIJ720922:VIJ721161 VSF720922:VSF721161 WCB720922:WCB721161 WLX720922:WLX721161 WVT720922:WVT721161 K786458:K786697 JH786458:JH786697 TD786458:TD786697 ACZ786458:ACZ786697 AMV786458:AMV786697 AWR786458:AWR786697 BGN786458:BGN786697 BQJ786458:BQJ786697 CAF786458:CAF786697 CKB786458:CKB786697 CTX786458:CTX786697 DDT786458:DDT786697 DNP786458:DNP786697 DXL786458:DXL786697 EHH786458:EHH786697 ERD786458:ERD786697 FAZ786458:FAZ786697 FKV786458:FKV786697 FUR786458:FUR786697 GEN786458:GEN786697 GOJ786458:GOJ786697 GYF786458:GYF786697 HIB786458:HIB786697 HRX786458:HRX786697 IBT786458:IBT786697 ILP786458:ILP786697 IVL786458:IVL786697 JFH786458:JFH786697 JPD786458:JPD786697 JYZ786458:JYZ786697 KIV786458:KIV786697 KSR786458:KSR786697 LCN786458:LCN786697 LMJ786458:LMJ786697 LWF786458:LWF786697 MGB786458:MGB786697 MPX786458:MPX786697 MZT786458:MZT786697 NJP786458:NJP786697 NTL786458:NTL786697 ODH786458:ODH786697 OND786458:OND786697 OWZ786458:OWZ786697 PGV786458:PGV786697 PQR786458:PQR786697 QAN786458:QAN786697 QKJ786458:QKJ786697 QUF786458:QUF786697 REB786458:REB786697 RNX786458:RNX786697 RXT786458:RXT786697 SHP786458:SHP786697 SRL786458:SRL786697 TBH786458:TBH786697 TLD786458:TLD786697 TUZ786458:TUZ786697 UEV786458:UEV786697 UOR786458:UOR786697 UYN786458:UYN786697 VIJ786458:VIJ786697 VSF786458:VSF786697 WCB786458:WCB786697 WLX786458:WLX786697 WVT786458:WVT786697 K851994:K852233 JH851994:JH852233 TD851994:TD852233 ACZ851994:ACZ852233 AMV851994:AMV852233 AWR851994:AWR852233 BGN851994:BGN852233 BQJ851994:BQJ852233 CAF851994:CAF852233 CKB851994:CKB852233 CTX851994:CTX852233 DDT851994:DDT852233 DNP851994:DNP852233 DXL851994:DXL852233 EHH851994:EHH852233 ERD851994:ERD852233 FAZ851994:FAZ852233 FKV851994:FKV852233 FUR851994:FUR852233 GEN851994:GEN852233 GOJ851994:GOJ852233 GYF851994:GYF852233 HIB851994:HIB852233 HRX851994:HRX852233 IBT851994:IBT852233 ILP851994:ILP852233 IVL851994:IVL852233 JFH851994:JFH852233 JPD851994:JPD852233 JYZ851994:JYZ852233 KIV851994:KIV852233 KSR851994:KSR852233 LCN851994:LCN852233 LMJ851994:LMJ852233 LWF851994:LWF852233 MGB851994:MGB852233 MPX851994:MPX852233 MZT851994:MZT852233 NJP851994:NJP852233 NTL851994:NTL852233 ODH851994:ODH852233 OND851994:OND852233 OWZ851994:OWZ852233 PGV851994:PGV852233 PQR851994:PQR852233 QAN851994:QAN852233 QKJ851994:QKJ852233 QUF851994:QUF852233 REB851994:REB852233 RNX851994:RNX852233 RXT851994:RXT852233 SHP851994:SHP852233 SRL851994:SRL852233 TBH851994:TBH852233 TLD851994:TLD852233 TUZ851994:TUZ852233 UEV851994:UEV852233 UOR851994:UOR852233 UYN851994:UYN852233 VIJ851994:VIJ852233 VSF851994:VSF852233 WCB851994:WCB852233 WLX851994:WLX852233 WVT851994:WVT852233 K917530:K917769 JH917530:JH917769 TD917530:TD917769 ACZ917530:ACZ917769 AMV917530:AMV917769 AWR917530:AWR917769 BGN917530:BGN917769 BQJ917530:BQJ917769 CAF917530:CAF917769 CKB917530:CKB917769 CTX917530:CTX917769 DDT917530:DDT917769 DNP917530:DNP917769 DXL917530:DXL917769 EHH917530:EHH917769 ERD917530:ERD917769 FAZ917530:FAZ917769 FKV917530:FKV917769 FUR917530:FUR917769 GEN917530:GEN917769 GOJ917530:GOJ917769 GYF917530:GYF917769 HIB917530:HIB917769 HRX917530:HRX917769 IBT917530:IBT917769 ILP917530:ILP917769 IVL917530:IVL917769 JFH917530:JFH917769 JPD917530:JPD917769 JYZ917530:JYZ917769 KIV917530:KIV917769 KSR917530:KSR917769 LCN917530:LCN917769 LMJ917530:LMJ917769 LWF917530:LWF917769 MGB917530:MGB917769 MPX917530:MPX917769 MZT917530:MZT917769 NJP917530:NJP917769 NTL917530:NTL917769 ODH917530:ODH917769 OND917530:OND917769 OWZ917530:OWZ917769 PGV917530:PGV917769 PQR917530:PQR917769 QAN917530:QAN917769 QKJ917530:QKJ917769 QUF917530:QUF917769 REB917530:REB917769 RNX917530:RNX917769 RXT917530:RXT917769 SHP917530:SHP917769 SRL917530:SRL917769 TBH917530:TBH917769 TLD917530:TLD917769 TUZ917530:TUZ917769 UEV917530:UEV917769 UOR917530:UOR917769 UYN917530:UYN917769 VIJ917530:VIJ917769 VSF917530:VSF917769 WCB917530:WCB917769 WLX917530:WLX917769 WVT917530:WVT917769 K983066:K983305 JH983066:JH983305 TD983066:TD983305 ACZ983066:ACZ983305 AMV983066:AMV983305 AWR983066:AWR983305 BGN983066:BGN983305 BQJ983066:BQJ983305 CAF983066:CAF983305 CKB983066:CKB983305 CTX983066:CTX983305 DDT983066:DDT983305 DNP983066:DNP983305 DXL983066:DXL983305 EHH983066:EHH983305 ERD983066:ERD983305 FAZ983066:FAZ983305 FKV983066:FKV983305 FUR983066:FUR983305 GEN983066:GEN983305 GOJ983066:GOJ983305 GYF983066:GYF983305 HIB983066:HIB983305 HRX983066:HRX983305 IBT983066:IBT983305 ILP983066:ILP983305 IVL983066:IVL983305 JFH983066:JFH983305 JPD983066:JPD983305 JYZ983066:JYZ983305 KIV983066:KIV983305 KSR983066:KSR983305 LCN983066:LCN983305 LMJ983066:LMJ983305 LWF983066:LWF983305 MGB983066:MGB983305 MPX983066:MPX983305 MZT983066:MZT983305 NJP983066:NJP983305 NTL983066:NTL983305 ODH983066:ODH983305 OND983066:OND983305 OWZ983066:OWZ983305 PGV983066:PGV983305 PQR983066:PQR983305 QAN983066:QAN983305 QKJ983066:QKJ983305 QUF983066:QUF983305 REB983066:REB983305 RNX983066:RNX983305 RXT983066:RXT983305 SHP983066:SHP983305 SRL983066:SRL983305 TBH983066:TBH983305 TLD983066:TLD983305 TUZ983066:TUZ983305 UEV983066:UEV983305 UOR983066:UOR983305 UYN983066:UYN983305 VIJ983066:VIJ983305 VSF983066:VSF983305 WCB983066:WCB983305 WLX983066:WLX983305 WVT983066:WVT983305 J65562:J65672 JF65562:JG65672 TB65562:TC65672 ACX65562:ACY65672 AMT65562:AMU65672 AWP65562:AWQ65672 BGL65562:BGM65672 BQH65562:BQI65672 CAD65562:CAE65672 CJZ65562:CKA65672 CTV65562:CTW65672 DDR65562:DDS65672 DNN65562:DNO65672 DXJ65562:DXK65672 EHF65562:EHG65672 ERB65562:ERC65672 FAX65562:FAY65672 FKT65562:FKU65672 FUP65562:FUQ65672 GEL65562:GEM65672 GOH65562:GOI65672 GYD65562:GYE65672 HHZ65562:HIA65672 HRV65562:HRW65672 IBR65562:IBS65672 ILN65562:ILO65672 IVJ65562:IVK65672 JFF65562:JFG65672 JPB65562:JPC65672 JYX65562:JYY65672 KIT65562:KIU65672 KSP65562:KSQ65672 LCL65562:LCM65672 LMH65562:LMI65672 LWD65562:LWE65672 MFZ65562:MGA65672 MPV65562:MPW65672 MZR65562:MZS65672 NJN65562:NJO65672 NTJ65562:NTK65672 ODF65562:ODG65672 ONB65562:ONC65672 OWX65562:OWY65672 PGT65562:PGU65672 PQP65562:PQQ65672 QAL65562:QAM65672 QKH65562:QKI65672 QUD65562:QUE65672 RDZ65562:REA65672 RNV65562:RNW65672 RXR65562:RXS65672 SHN65562:SHO65672 SRJ65562:SRK65672 TBF65562:TBG65672 TLB65562:TLC65672 TUX65562:TUY65672 UET65562:UEU65672 UOP65562:UOQ65672 UYL65562:UYM65672 VIH65562:VII65672 VSD65562:VSE65672 WBZ65562:WCA65672 WLV65562:WLW65672 WVR65562:WVS65672 J131098:J131208 JF131098:JG131208 TB131098:TC131208 ACX131098:ACY131208 AMT131098:AMU131208 AWP131098:AWQ131208 BGL131098:BGM131208 BQH131098:BQI131208 CAD131098:CAE131208 CJZ131098:CKA131208 CTV131098:CTW131208 DDR131098:DDS131208 DNN131098:DNO131208 DXJ131098:DXK131208 EHF131098:EHG131208 ERB131098:ERC131208 FAX131098:FAY131208 FKT131098:FKU131208 FUP131098:FUQ131208 GEL131098:GEM131208 GOH131098:GOI131208 GYD131098:GYE131208 HHZ131098:HIA131208 HRV131098:HRW131208 IBR131098:IBS131208 ILN131098:ILO131208 IVJ131098:IVK131208 JFF131098:JFG131208 JPB131098:JPC131208 JYX131098:JYY131208 KIT131098:KIU131208 KSP131098:KSQ131208 LCL131098:LCM131208 LMH131098:LMI131208 LWD131098:LWE131208 MFZ131098:MGA131208 MPV131098:MPW131208 MZR131098:MZS131208 NJN131098:NJO131208 NTJ131098:NTK131208 ODF131098:ODG131208 ONB131098:ONC131208 OWX131098:OWY131208 PGT131098:PGU131208 PQP131098:PQQ131208 QAL131098:QAM131208 QKH131098:QKI131208 QUD131098:QUE131208 RDZ131098:REA131208 RNV131098:RNW131208 RXR131098:RXS131208 SHN131098:SHO131208 SRJ131098:SRK131208 TBF131098:TBG131208 TLB131098:TLC131208 TUX131098:TUY131208 UET131098:UEU131208 UOP131098:UOQ131208 UYL131098:UYM131208 VIH131098:VII131208 VSD131098:VSE131208 WBZ131098:WCA131208 WLV131098:WLW131208 WVR131098:WVS131208 J196634:J196744 JF196634:JG196744 TB196634:TC196744 ACX196634:ACY196744 AMT196634:AMU196744 AWP196634:AWQ196744 BGL196634:BGM196744 BQH196634:BQI196744 CAD196634:CAE196744 CJZ196634:CKA196744 CTV196634:CTW196744 DDR196634:DDS196744 DNN196634:DNO196744 DXJ196634:DXK196744 EHF196634:EHG196744 ERB196634:ERC196744 FAX196634:FAY196744 FKT196634:FKU196744 FUP196634:FUQ196744 GEL196634:GEM196744 GOH196634:GOI196744 GYD196634:GYE196744 HHZ196634:HIA196744 HRV196634:HRW196744 IBR196634:IBS196744 ILN196634:ILO196744 IVJ196634:IVK196744 JFF196634:JFG196744 JPB196634:JPC196744 JYX196634:JYY196744 KIT196634:KIU196744 KSP196634:KSQ196744 LCL196634:LCM196744 LMH196634:LMI196744 LWD196634:LWE196744 MFZ196634:MGA196744 MPV196634:MPW196744 MZR196634:MZS196744 NJN196634:NJO196744 NTJ196634:NTK196744 ODF196634:ODG196744 ONB196634:ONC196744 OWX196634:OWY196744 PGT196634:PGU196744 PQP196634:PQQ196744 QAL196634:QAM196744 QKH196634:QKI196744 QUD196634:QUE196744 RDZ196634:REA196744 RNV196634:RNW196744 RXR196634:RXS196744 SHN196634:SHO196744 SRJ196634:SRK196744 TBF196634:TBG196744 TLB196634:TLC196744 TUX196634:TUY196744 UET196634:UEU196744 UOP196634:UOQ196744 UYL196634:UYM196744 VIH196634:VII196744 VSD196634:VSE196744 WBZ196634:WCA196744 WLV196634:WLW196744 WVR196634:WVS196744 J262170:J262280 JF262170:JG262280 TB262170:TC262280 ACX262170:ACY262280 AMT262170:AMU262280 AWP262170:AWQ262280 BGL262170:BGM262280 BQH262170:BQI262280 CAD262170:CAE262280 CJZ262170:CKA262280 CTV262170:CTW262280 DDR262170:DDS262280 DNN262170:DNO262280 DXJ262170:DXK262280 EHF262170:EHG262280 ERB262170:ERC262280 FAX262170:FAY262280 FKT262170:FKU262280 FUP262170:FUQ262280 GEL262170:GEM262280 GOH262170:GOI262280 GYD262170:GYE262280 HHZ262170:HIA262280 HRV262170:HRW262280 IBR262170:IBS262280 ILN262170:ILO262280 IVJ262170:IVK262280 JFF262170:JFG262280 JPB262170:JPC262280 JYX262170:JYY262280 KIT262170:KIU262280 KSP262170:KSQ262280 LCL262170:LCM262280 LMH262170:LMI262280 LWD262170:LWE262280 MFZ262170:MGA262280 MPV262170:MPW262280 MZR262170:MZS262280 NJN262170:NJO262280 NTJ262170:NTK262280 ODF262170:ODG262280 ONB262170:ONC262280 OWX262170:OWY262280 PGT262170:PGU262280 PQP262170:PQQ262280 QAL262170:QAM262280 QKH262170:QKI262280 QUD262170:QUE262280 RDZ262170:REA262280 RNV262170:RNW262280 RXR262170:RXS262280 SHN262170:SHO262280 SRJ262170:SRK262280 TBF262170:TBG262280 TLB262170:TLC262280 TUX262170:TUY262280 UET262170:UEU262280 UOP262170:UOQ262280 UYL262170:UYM262280 VIH262170:VII262280 VSD262170:VSE262280 WBZ262170:WCA262280 WLV262170:WLW262280 WVR262170:WVS262280 J327706:J327816 JF327706:JG327816 TB327706:TC327816 ACX327706:ACY327816 AMT327706:AMU327816 AWP327706:AWQ327816 BGL327706:BGM327816 BQH327706:BQI327816 CAD327706:CAE327816 CJZ327706:CKA327816 CTV327706:CTW327816 DDR327706:DDS327816 DNN327706:DNO327816 DXJ327706:DXK327816 EHF327706:EHG327816 ERB327706:ERC327816 FAX327706:FAY327816 FKT327706:FKU327816 FUP327706:FUQ327816 GEL327706:GEM327816 GOH327706:GOI327816 GYD327706:GYE327816 HHZ327706:HIA327816 HRV327706:HRW327816 IBR327706:IBS327816 ILN327706:ILO327816 IVJ327706:IVK327816 JFF327706:JFG327816 JPB327706:JPC327816 JYX327706:JYY327816 KIT327706:KIU327816 KSP327706:KSQ327816 LCL327706:LCM327816 LMH327706:LMI327816 LWD327706:LWE327816 MFZ327706:MGA327816 MPV327706:MPW327816 MZR327706:MZS327816 NJN327706:NJO327816 NTJ327706:NTK327816 ODF327706:ODG327816 ONB327706:ONC327816 OWX327706:OWY327816 PGT327706:PGU327816 PQP327706:PQQ327816 QAL327706:QAM327816 QKH327706:QKI327816 QUD327706:QUE327816 RDZ327706:REA327816 RNV327706:RNW327816 RXR327706:RXS327816 SHN327706:SHO327816 SRJ327706:SRK327816 TBF327706:TBG327816 TLB327706:TLC327816 TUX327706:TUY327816 UET327706:UEU327816 UOP327706:UOQ327816 UYL327706:UYM327816 VIH327706:VII327816 VSD327706:VSE327816 WBZ327706:WCA327816 WLV327706:WLW327816 WVR327706:WVS327816 J393242:J393352 JF393242:JG393352 TB393242:TC393352 ACX393242:ACY393352 AMT393242:AMU393352 AWP393242:AWQ393352 BGL393242:BGM393352 BQH393242:BQI393352 CAD393242:CAE393352 CJZ393242:CKA393352 CTV393242:CTW393352 DDR393242:DDS393352 DNN393242:DNO393352 DXJ393242:DXK393352 EHF393242:EHG393352 ERB393242:ERC393352 FAX393242:FAY393352 FKT393242:FKU393352 FUP393242:FUQ393352 GEL393242:GEM393352 GOH393242:GOI393352 GYD393242:GYE393352 HHZ393242:HIA393352 HRV393242:HRW393352 IBR393242:IBS393352 ILN393242:ILO393352 IVJ393242:IVK393352 JFF393242:JFG393352 JPB393242:JPC393352 JYX393242:JYY393352 KIT393242:KIU393352 KSP393242:KSQ393352 LCL393242:LCM393352 LMH393242:LMI393352 LWD393242:LWE393352 MFZ393242:MGA393352 MPV393242:MPW393352 MZR393242:MZS393352 NJN393242:NJO393352 NTJ393242:NTK393352 ODF393242:ODG393352 ONB393242:ONC393352 OWX393242:OWY393352 PGT393242:PGU393352 PQP393242:PQQ393352 QAL393242:QAM393352 QKH393242:QKI393352 QUD393242:QUE393352 RDZ393242:REA393352 RNV393242:RNW393352 RXR393242:RXS393352 SHN393242:SHO393352 SRJ393242:SRK393352 TBF393242:TBG393352 TLB393242:TLC393352 TUX393242:TUY393352 UET393242:UEU393352 UOP393242:UOQ393352 UYL393242:UYM393352 VIH393242:VII393352 VSD393242:VSE393352 WBZ393242:WCA393352 WLV393242:WLW393352 WVR393242:WVS393352 J458778:J458888 JF458778:JG458888 TB458778:TC458888 ACX458778:ACY458888 AMT458778:AMU458888 AWP458778:AWQ458888 BGL458778:BGM458888 BQH458778:BQI458888 CAD458778:CAE458888 CJZ458778:CKA458888 CTV458778:CTW458888 DDR458778:DDS458888 DNN458778:DNO458888 DXJ458778:DXK458888 EHF458778:EHG458888 ERB458778:ERC458888 FAX458778:FAY458888 FKT458778:FKU458888 FUP458778:FUQ458888 GEL458778:GEM458888 GOH458778:GOI458888 GYD458778:GYE458888 HHZ458778:HIA458888 HRV458778:HRW458888 IBR458778:IBS458888 ILN458778:ILO458888 IVJ458778:IVK458888 JFF458778:JFG458888 JPB458778:JPC458888 JYX458778:JYY458888 KIT458778:KIU458888 KSP458778:KSQ458888 LCL458778:LCM458888 LMH458778:LMI458888 LWD458778:LWE458888 MFZ458778:MGA458888 MPV458778:MPW458888 MZR458778:MZS458888 NJN458778:NJO458888 NTJ458778:NTK458888 ODF458778:ODG458888 ONB458778:ONC458888 OWX458778:OWY458888 PGT458778:PGU458888 PQP458778:PQQ458888 QAL458778:QAM458888 QKH458778:QKI458888 QUD458778:QUE458888 RDZ458778:REA458888 RNV458778:RNW458888 RXR458778:RXS458888 SHN458778:SHO458888 SRJ458778:SRK458888 TBF458778:TBG458888 TLB458778:TLC458888 TUX458778:TUY458888 UET458778:UEU458888 UOP458778:UOQ458888 UYL458778:UYM458888 VIH458778:VII458888 VSD458778:VSE458888 WBZ458778:WCA458888 WLV458778:WLW458888 WVR458778:WVS458888 J524314:J524424 JF524314:JG524424 TB524314:TC524424 ACX524314:ACY524424 AMT524314:AMU524424 AWP524314:AWQ524424 BGL524314:BGM524424 BQH524314:BQI524424 CAD524314:CAE524424 CJZ524314:CKA524424 CTV524314:CTW524424 DDR524314:DDS524424 DNN524314:DNO524424 DXJ524314:DXK524424 EHF524314:EHG524424 ERB524314:ERC524424 FAX524314:FAY524424 FKT524314:FKU524424 FUP524314:FUQ524424 GEL524314:GEM524424 GOH524314:GOI524424 GYD524314:GYE524424 HHZ524314:HIA524424 HRV524314:HRW524424 IBR524314:IBS524424 ILN524314:ILO524424 IVJ524314:IVK524424 JFF524314:JFG524424 JPB524314:JPC524424 JYX524314:JYY524424 KIT524314:KIU524424 KSP524314:KSQ524424 LCL524314:LCM524424 LMH524314:LMI524424 LWD524314:LWE524424 MFZ524314:MGA524424 MPV524314:MPW524424 MZR524314:MZS524424 NJN524314:NJO524424 NTJ524314:NTK524424 ODF524314:ODG524424 ONB524314:ONC524424 OWX524314:OWY524424 PGT524314:PGU524424 PQP524314:PQQ524424 QAL524314:QAM524424 QKH524314:QKI524424 QUD524314:QUE524424 RDZ524314:REA524424 RNV524314:RNW524424 RXR524314:RXS524424 SHN524314:SHO524424 SRJ524314:SRK524424 TBF524314:TBG524424 TLB524314:TLC524424 TUX524314:TUY524424 UET524314:UEU524424 UOP524314:UOQ524424 UYL524314:UYM524424 VIH524314:VII524424 VSD524314:VSE524424 WBZ524314:WCA524424 WLV524314:WLW524424 WVR524314:WVS524424 J589850:J589960 JF589850:JG589960 TB589850:TC589960 ACX589850:ACY589960 AMT589850:AMU589960 AWP589850:AWQ589960 BGL589850:BGM589960 BQH589850:BQI589960 CAD589850:CAE589960 CJZ589850:CKA589960 CTV589850:CTW589960 DDR589850:DDS589960 DNN589850:DNO589960 DXJ589850:DXK589960 EHF589850:EHG589960 ERB589850:ERC589960 FAX589850:FAY589960 FKT589850:FKU589960 FUP589850:FUQ589960 GEL589850:GEM589960 GOH589850:GOI589960 GYD589850:GYE589960 HHZ589850:HIA589960 HRV589850:HRW589960 IBR589850:IBS589960 ILN589850:ILO589960 IVJ589850:IVK589960 JFF589850:JFG589960 JPB589850:JPC589960 JYX589850:JYY589960 KIT589850:KIU589960 KSP589850:KSQ589960 LCL589850:LCM589960 LMH589850:LMI589960 LWD589850:LWE589960 MFZ589850:MGA589960 MPV589850:MPW589960 MZR589850:MZS589960 NJN589850:NJO589960 NTJ589850:NTK589960 ODF589850:ODG589960 ONB589850:ONC589960 OWX589850:OWY589960 PGT589850:PGU589960 PQP589850:PQQ589960 QAL589850:QAM589960 QKH589850:QKI589960 QUD589850:QUE589960 RDZ589850:REA589960 RNV589850:RNW589960 RXR589850:RXS589960 SHN589850:SHO589960 SRJ589850:SRK589960 TBF589850:TBG589960 TLB589850:TLC589960 TUX589850:TUY589960 UET589850:UEU589960 UOP589850:UOQ589960 UYL589850:UYM589960 VIH589850:VII589960 VSD589850:VSE589960 WBZ589850:WCA589960 WLV589850:WLW589960 WVR589850:WVS589960 J655386:J655496 JF655386:JG655496 TB655386:TC655496 ACX655386:ACY655496 AMT655386:AMU655496 AWP655386:AWQ655496 BGL655386:BGM655496 BQH655386:BQI655496 CAD655386:CAE655496 CJZ655386:CKA655496 CTV655386:CTW655496 DDR655386:DDS655496 DNN655386:DNO655496 DXJ655386:DXK655496 EHF655386:EHG655496 ERB655386:ERC655496 FAX655386:FAY655496 FKT655386:FKU655496 FUP655386:FUQ655496 GEL655386:GEM655496 GOH655386:GOI655496 GYD655386:GYE655496 HHZ655386:HIA655496 HRV655386:HRW655496 IBR655386:IBS655496 ILN655386:ILO655496 IVJ655386:IVK655496 JFF655386:JFG655496 JPB655386:JPC655496 JYX655386:JYY655496 KIT655386:KIU655496 KSP655386:KSQ655496 LCL655386:LCM655496 LMH655386:LMI655496 LWD655386:LWE655496 MFZ655386:MGA655496 MPV655386:MPW655496 MZR655386:MZS655496 NJN655386:NJO655496 NTJ655386:NTK655496 ODF655386:ODG655496 ONB655386:ONC655496 OWX655386:OWY655496 PGT655386:PGU655496 PQP655386:PQQ655496 QAL655386:QAM655496 QKH655386:QKI655496 QUD655386:QUE655496 RDZ655386:REA655496 RNV655386:RNW655496 RXR655386:RXS655496 SHN655386:SHO655496 SRJ655386:SRK655496 TBF655386:TBG655496 TLB655386:TLC655496 TUX655386:TUY655496 UET655386:UEU655496 UOP655386:UOQ655496 UYL655386:UYM655496 VIH655386:VII655496 VSD655386:VSE655496 WBZ655386:WCA655496 WLV655386:WLW655496 WVR655386:WVS655496 J720922:J721032 JF720922:JG721032 TB720922:TC721032 ACX720922:ACY721032 AMT720922:AMU721032 AWP720922:AWQ721032 BGL720922:BGM721032 BQH720922:BQI721032 CAD720922:CAE721032 CJZ720922:CKA721032 CTV720922:CTW721032 DDR720922:DDS721032 DNN720922:DNO721032 DXJ720922:DXK721032 EHF720922:EHG721032 ERB720922:ERC721032 FAX720922:FAY721032 FKT720922:FKU721032 FUP720922:FUQ721032 GEL720922:GEM721032 GOH720922:GOI721032 GYD720922:GYE721032 HHZ720922:HIA721032 HRV720922:HRW721032 IBR720922:IBS721032 ILN720922:ILO721032 IVJ720922:IVK721032 JFF720922:JFG721032 JPB720922:JPC721032 JYX720922:JYY721032 KIT720922:KIU721032 KSP720922:KSQ721032 LCL720922:LCM721032 LMH720922:LMI721032 LWD720922:LWE721032 MFZ720922:MGA721032 MPV720922:MPW721032 MZR720922:MZS721032 NJN720922:NJO721032 NTJ720922:NTK721032 ODF720922:ODG721032 ONB720922:ONC721032 OWX720922:OWY721032 PGT720922:PGU721032 PQP720922:PQQ721032 QAL720922:QAM721032 QKH720922:QKI721032 QUD720922:QUE721032 RDZ720922:REA721032 RNV720922:RNW721032 RXR720922:RXS721032 SHN720922:SHO721032 SRJ720922:SRK721032 TBF720922:TBG721032 TLB720922:TLC721032 TUX720922:TUY721032 UET720922:UEU721032 UOP720922:UOQ721032 UYL720922:UYM721032 VIH720922:VII721032 VSD720922:VSE721032 WBZ720922:WCA721032 WLV720922:WLW721032 WVR720922:WVS721032 J786458:J786568 JF786458:JG786568 TB786458:TC786568 ACX786458:ACY786568 AMT786458:AMU786568 AWP786458:AWQ786568 BGL786458:BGM786568 BQH786458:BQI786568 CAD786458:CAE786568 CJZ786458:CKA786568 CTV786458:CTW786568 DDR786458:DDS786568 DNN786458:DNO786568 DXJ786458:DXK786568 EHF786458:EHG786568 ERB786458:ERC786568 FAX786458:FAY786568 FKT786458:FKU786568 FUP786458:FUQ786568 GEL786458:GEM786568 GOH786458:GOI786568 GYD786458:GYE786568 HHZ786458:HIA786568 HRV786458:HRW786568 IBR786458:IBS786568 ILN786458:ILO786568 IVJ786458:IVK786568 JFF786458:JFG786568 JPB786458:JPC786568 JYX786458:JYY786568 KIT786458:KIU786568 KSP786458:KSQ786568 LCL786458:LCM786568 LMH786458:LMI786568 LWD786458:LWE786568 MFZ786458:MGA786568 MPV786458:MPW786568 MZR786458:MZS786568 NJN786458:NJO786568 NTJ786458:NTK786568 ODF786458:ODG786568 ONB786458:ONC786568 OWX786458:OWY786568 PGT786458:PGU786568 PQP786458:PQQ786568 QAL786458:QAM786568 QKH786458:QKI786568 QUD786458:QUE786568 RDZ786458:REA786568 RNV786458:RNW786568 RXR786458:RXS786568 SHN786458:SHO786568 SRJ786458:SRK786568 TBF786458:TBG786568 TLB786458:TLC786568 TUX786458:TUY786568 UET786458:UEU786568 UOP786458:UOQ786568 UYL786458:UYM786568 VIH786458:VII786568 VSD786458:VSE786568 WBZ786458:WCA786568 WLV786458:WLW786568 WVR786458:WVS786568 J851994:J852104 JF851994:JG852104 TB851994:TC852104 ACX851994:ACY852104 AMT851994:AMU852104 AWP851994:AWQ852104 BGL851994:BGM852104 BQH851994:BQI852104 CAD851994:CAE852104 CJZ851994:CKA852104 CTV851994:CTW852104 DDR851994:DDS852104 DNN851994:DNO852104 DXJ851994:DXK852104 EHF851994:EHG852104 ERB851994:ERC852104 FAX851994:FAY852104 FKT851994:FKU852104 FUP851994:FUQ852104 GEL851994:GEM852104 GOH851994:GOI852104 GYD851994:GYE852104 HHZ851994:HIA852104 HRV851994:HRW852104 IBR851994:IBS852104 ILN851994:ILO852104 IVJ851994:IVK852104 JFF851994:JFG852104 JPB851994:JPC852104 JYX851994:JYY852104 KIT851994:KIU852104 KSP851994:KSQ852104 LCL851994:LCM852104 LMH851994:LMI852104 LWD851994:LWE852104 MFZ851994:MGA852104 MPV851994:MPW852104 MZR851994:MZS852104 NJN851994:NJO852104 NTJ851994:NTK852104 ODF851994:ODG852104 ONB851994:ONC852104 OWX851994:OWY852104 PGT851994:PGU852104 PQP851994:PQQ852104 QAL851994:QAM852104 QKH851994:QKI852104 QUD851994:QUE852104 RDZ851994:REA852104 RNV851994:RNW852104 RXR851994:RXS852104 SHN851994:SHO852104 SRJ851994:SRK852104 TBF851994:TBG852104 TLB851994:TLC852104 TUX851994:TUY852104 UET851994:UEU852104 UOP851994:UOQ852104 UYL851994:UYM852104 VIH851994:VII852104 VSD851994:VSE852104 WBZ851994:WCA852104 WLV851994:WLW852104 WVR851994:WVS852104 J917530:J917640 JF917530:JG917640 TB917530:TC917640 ACX917530:ACY917640 AMT917530:AMU917640 AWP917530:AWQ917640 BGL917530:BGM917640 BQH917530:BQI917640 CAD917530:CAE917640 CJZ917530:CKA917640 CTV917530:CTW917640 DDR917530:DDS917640 DNN917530:DNO917640 DXJ917530:DXK917640 EHF917530:EHG917640 ERB917530:ERC917640 FAX917530:FAY917640 FKT917530:FKU917640 FUP917530:FUQ917640 GEL917530:GEM917640 GOH917530:GOI917640 GYD917530:GYE917640 HHZ917530:HIA917640 HRV917530:HRW917640 IBR917530:IBS917640 ILN917530:ILO917640 IVJ917530:IVK917640 JFF917530:JFG917640 JPB917530:JPC917640 JYX917530:JYY917640 KIT917530:KIU917640 KSP917530:KSQ917640 LCL917530:LCM917640 LMH917530:LMI917640 LWD917530:LWE917640 MFZ917530:MGA917640 MPV917530:MPW917640 MZR917530:MZS917640 NJN917530:NJO917640 NTJ917530:NTK917640 ODF917530:ODG917640 ONB917530:ONC917640 OWX917530:OWY917640 PGT917530:PGU917640 PQP917530:PQQ917640 QAL917530:QAM917640 QKH917530:QKI917640 QUD917530:QUE917640 RDZ917530:REA917640 RNV917530:RNW917640 RXR917530:RXS917640 SHN917530:SHO917640 SRJ917530:SRK917640 TBF917530:TBG917640 TLB917530:TLC917640 TUX917530:TUY917640 UET917530:UEU917640 UOP917530:UOQ917640 UYL917530:UYM917640 VIH917530:VII917640 VSD917530:VSE917640 WBZ917530:WCA917640 WLV917530:WLW917640 WVR917530:WVS917640 J983066:J983176 JF983066:JG983176 TB983066:TC983176 ACX983066:ACY983176 AMT983066:AMU983176 AWP983066:AWQ983176 BGL983066:BGM983176 BQH983066:BQI983176 CAD983066:CAE983176 CJZ983066:CKA983176 CTV983066:CTW983176 DDR983066:DDS983176 DNN983066:DNO983176 DXJ983066:DXK983176 EHF983066:EHG983176 ERB983066:ERC983176 FAX983066:FAY983176 FKT983066:FKU983176 FUP983066:FUQ983176 GEL983066:GEM983176 GOH983066:GOI983176 GYD983066:GYE983176 HHZ983066:HIA983176 HRV983066:HRW983176 IBR983066:IBS983176 ILN983066:ILO983176 IVJ983066:IVK983176 JFF983066:JFG983176 JPB983066:JPC983176 JYX983066:JYY983176 KIT983066:KIU983176 KSP983066:KSQ983176 LCL983066:LCM983176 LMH983066:LMI983176 LWD983066:LWE983176 MFZ983066:MGA983176 MPV983066:MPW983176 MZR983066:MZS983176 NJN983066:NJO983176 NTJ983066:NTK983176 ODF983066:ODG983176 ONB983066:ONC983176 OWX983066:OWY983176 PGT983066:PGU983176 PQP983066:PQQ983176 QAL983066:QAM983176 QKH983066:QKI983176 QUD983066:QUE983176 RDZ983066:REA983176 RNV983066:RNW983176 RXR983066:RXS983176 SHN983066:SHO983176 SRJ983066:SRK983176 TBF983066:TBG983176 TLB983066:TLC983176 TUX983066:TUY983176 UET983066:UEU983176 UOP983066:UOQ983176 UYL983066:UYM983176 VIH983066:VII983176 VSD983066:VSE983176 WBZ983066:WCA983176 WLV983066:WLW983176 WVR983066:WVS983176 J65674:J65801 JF65674:JG65801 TB65674:TC65801 ACX65674:ACY65801 AMT65674:AMU65801 AWP65674:AWQ65801 BGL65674:BGM65801 BQH65674:BQI65801 CAD65674:CAE65801 CJZ65674:CKA65801 CTV65674:CTW65801 DDR65674:DDS65801 DNN65674:DNO65801 DXJ65674:DXK65801 EHF65674:EHG65801 ERB65674:ERC65801 FAX65674:FAY65801 FKT65674:FKU65801 FUP65674:FUQ65801 GEL65674:GEM65801 GOH65674:GOI65801 GYD65674:GYE65801 HHZ65674:HIA65801 HRV65674:HRW65801 IBR65674:IBS65801 ILN65674:ILO65801 IVJ65674:IVK65801 JFF65674:JFG65801 JPB65674:JPC65801 JYX65674:JYY65801 KIT65674:KIU65801 KSP65674:KSQ65801 LCL65674:LCM65801 LMH65674:LMI65801 LWD65674:LWE65801 MFZ65674:MGA65801 MPV65674:MPW65801 MZR65674:MZS65801 NJN65674:NJO65801 NTJ65674:NTK65801 ODF65674:ODG65801 ONB65674:ONC65801 OWX65674:OWY65801 PGT65674:PGU65801 PQP65674:PQQ65801 QAL65674:QAM65801 QKH65674:QKI65801 QUD65674:QUE65801 RDZ65674:REA65801 RNV65674:RNW65801 RXR65674:RXS65801 SHN65674:SHO65801 SRJ65674:SRK65801 TBF65674:TBG65801 TLB65674:TLC65801 TUX65674:TUY65801 UET65674:UEU65801 UOP65674:UOQ65801 UYL65674:UYM65801 VIH65674:VII65801 VSD65674:VSE65801 WBZ65674:WCA65801 WLV65674:WLW65801 WVR65674:WVS65801 J131210:J131337 JF131210:JG131337 TB131210:TC131337 ACX131210:ACY131337 AMT131210:AMU131337 AWP131210:AWQ131337 BGL131210:BGM131337 BQH131210:BQI131337 CAD131210:CAE131337 CJZ131210:CKA131337 CTV131210:CTW131337 DDR131210:DDS131337 DNN131210:DNO131337 DXJ131210:DXK131337 EHF131210:EHG131337 ERB131210:ERC131337 FAX131210:FAY131337 FKT131210:FKU131337 FUP131210:FUQ131337 GEL131210:GEM131337 GOH131210:GOI131337 GYD131210:GYE131337 HHZ131210:HIA131337 HRV131210:HRW131337 IBR131210:IBS131337 ILN131210:ILO131337 IVJ131210:IVK131337 JFF131210:JFG131337 JPB131210:JPC131337 JYX131210:JYY131337 KIT131210:KIU131337 KSP131210:KSQ131337 LCL131210:LCM131337 LMH131210:LMI131337 LWD131210:LWE131337 MFZ131210:MGA131337 MPV131210:MPW131337 MZR131210:MZS131337 NJN131210:NJO131337 NTJ131210:NTK131337 ODF131210:ODG131337 ONB131210:ONC131337 OWX131210:OWY131337 PGT131210:PGU131337 PQP131210:PQQ131337 QAL131210:QAM131337 QKH131210:QKI131337 QUD131210:QUE131337 RDZ131210:REA131337 RNV131210:RNW131337 RXR131210:RXS131337 SHN131210:SHO131337 SRJ131210:SRK131337 TBF131210:TBG131337 TLB131210:TLC131337 TUX131210:TUY131337 UET131210:UEU131337 UOP131210:UOQ131337 UYL131210:UYM131337 VIH131210:VII131337 VSD131210:VSE131337 WBZ131210:WCA131337 WLV131210:WLW131337 WVR131210:WVS131337 J196746:J196873 JF196746:JG196873 TB196746:TC196873 ACX196746:ACY196873 AMT196746:AMU196873 AWP196746:AWQ196873 BGL196746:BGM196873 BQH196746:BQI196873 CAD196746:CAE196873 CJZ196746:CKA196873 CTV196746:CTW196873 DDR196746:DDS196873 DNN196746:DNO196873 DXJ196746:DXK196873 EHF196746:EHG196873 ERB196746:ERC196873 FAX196746:FAY196873 FKT196746:FKU196873 FUP196746:FUQ196873 GEL196746:GEM196873 GOH196746:GOI196873 GYD196746:GYE196873 HHZ196746:HIA196873 HRV196746:HRW196873 IBR196746:IBS196873 ILN196746:ILO196873 IVJ196746:IVK196873 JFF196746:JFG196873 JPB196746:JPC196873 JYX196746:JYY196873 KIT196746:KIU196873 KSP196746:KSQ196873 LCL196746:LCM196873 LMH196746:LMI196873 LWD196746:LWE196873 MFZ196746:MGA196873 MPV196746:MPW196873 MZR196746:MZS196873 NJN196746:NJO196873 NTJ196746:NTK196873 ODF196746:ODG196873 ONB196746:ONC196873 OWX196746:OWY196873 PGT196746:PGU196873 PQP196746:PQQ196873 QAL196746:QAM196873 QKH196746:QKI196873 QUD196746:QUE196873 RDZ196746:REA196873 RNV196746:RNW196873 RXR196746:RXS196873 SHN196746:SHO196873 SRJ196746:SRK196873 TBF196746:TBG196873 TLB196746:TLC196873 TUX196746:TUY196873 UET196746:UEU196873 UOP196746:UOQ196873 UYL196746:UYM196873 VIH196746:VII196873 VSD196746:VSE196873 WBZ196746:WCA196873 WLV196746:WLW196873 WVR196746:WVS196873 J262282:J262409 JF262282:JG262409 TB262282:TC262409 ACX262282:ACY262409 AMT262282:AMU262409 AWP262282:AWQ262409 BGL262282:BGM262409 BQH262282:BQI262409 CAD262282:CAE262409 CJZ262282:CKA262409 CTV262282:CTW262409 DDR262282:DDS262409 DNN262282:DNO262409 DXJ262282:DXK262409 EHF262282:EHG262409 ERB262282:ERC262409 FAX262282:FAY262409 FKT262282:FKU262409 FUP262282:FUQ262409 GEL262282:GEM262409 GOH262282:GOI262409 GYD262282:GYE262409 HHZ262282:HIA262409 HRV262282:HRW262409 IBR262282:IBS262409 ILN262282:ILO262409 IVJ262282:IVK262409 JFF262282:JFG262409 JPB262282:JPC262409 JYX262282:JYY262409 KIT262282:KIU262409 KSP262282:KSQ262409 LCL262282:LCM262409 LMH262282:LMI262409 LWD262282:LWE262409 MFZ262282:MGA262409 MPV262282:MPW262409 MZR262282:MZS262409 NJN262282:NJO262409 NTJ262282:NTK262409 ODF262282:ODG262409 ONB262282:ONC262409 OWX262282:OWY262409 PGT262282:PGU262409 PQP262282:PQQ262409 QAL262282:QAM262409 QKH262282:QKI262409 QUD262282:QUE262409 RDZ262282:REA262409 RNV262282:RNW262409 RXR262282:RXS262409 SHN262282:SHO262409 SRJ262282:SRK262409 TBF262282:TBG262409 TLB262282:TLC262409 TUX262282:TUY262409 UET262282:UEU262409 UOP262282:UOQ262409 UYL262282:UYM262409 VIH262282:VII262409 VSD262282:VSE262409 WBZ262282:WCA262409 WLV262282:WLW262409 WVR262282:WVS262409 J327818:J327945 JF327818:JG327945 TB327818:TC327945 ACX327818:ACY327945 AMT327818:AMU327945 AWP327818:AWQ327945 BGL327818:BGM327945 BQH327818:BQI327945 CAD327818:CAE327945 CJZ327818:CKA327945 CTV327818:CTW327945 DDR327818:DDS327945 DNN327818:DNO327945 DXJ327818:DXK327945 EHF327818:EHG327945 ERB327818:ERC327945 FAX327818:FAY327945 FKT327818:FKU327945 FUP327818:FUQ327945 GEL327818:GEM327945 GOH327818:GOI327945 GYD327818:GYE327945 HHZ327818:HIA327945 HRV327818:HRW327945 IBR327818:IBS327945 ILN327818:ILO327945 IVJ327818:IVK327945 JFF327818:JFG327945 JPB327818:JPC327945 JYX327818:JYY327945 KIT327818:KIU327945 KSP327818:KSQ327945 LCL327818:LCM327945 LMH327818:LMI327945 LWD327818:LWE327945 MFZ327818:MGA327945 MPV327818:MPW327945 MZR327818:MZS327945 NJN327818:NJO327945 NTJ327818:NTK327945 ODF327818:ODG327945 ONB327818:ONC327945 OWX327818:OWY327945 PGT327818:PGU327945 PQP327818:PQQ327945 QAL327818:QAM327945 QKH327818:QKI327945 QUD327818:QUE327945 RDZ327818:REA327945 RNV327818:RNW327945 RXR327818:RXS327945 SHN327818:SHO327945 SRJ327818:SRK327945 TBF327818:TBG327945 TLB327818:TLC327945 TUX327818:TUY327945 UET327818:UEU327945 UOP327818:UOQ327945 UYL327818:UYM327945 VIH327818:VII327945 VSD327818:VSE327945 WBZ327818:WCA327945 WLV327818:WLW327945 WVR327818:WVS327945 J393354:J393481 JF393354:JG393481 TB393354:TC393481 ACX393354:ACY393481 AMT393354:AMU393481 AWP393354:AWQ393481 BGL393354:BGM393481 BQH393354:BQI393481 CAD393354:CAE393481 CJZ393354:CKA393481 CTV393354:CTW393481 DDR393354:DDS393481 DNN393354:DNO393481 DXJ393354:DXK393481 EHF393354:EHG393481 ERB393354:ERC393481 FAX393354:FAY393481 FKT393354:FKU393481 FUP393354:FUQ393481 GEL393354:GEM393481 GOH393354:GOI393481 GYD393354:GYE393481 HHZ393354:HIA393481 HRV393354:HRW393481 IBR393354:IBS393481 ILN393354:ILO393481 IVJ393354:IVK393481 JFF393354:JFG393481 JPB393354:JPC393481 JYX393354:JYY393481 KIT393354:KIU393481 KSP393354:KSQ393481 LCL393354:LCM393481 LMH393354:LMI393481 LWD393354:LWE393481 MFZ393354:MGA393481 MPV393354:MPW393481 MZR393354:MZS393481 NJN393354:NJO393481 NTJ393354:NTK393481 ODF393354:ODG393481 ONB393354:ONC393481 OWX393354:OWY393481 PGT393354:PGU393481 PQP393354:PQQ393481 QAL393354:QAM393481 QKH393354:QKI393481 QUD393354:QUE393481 RDZ393354:REA393481 RNV393354:RNW393481 RXR393354:RXS393481 SHN393354:SHO393481 SRJ393354:SRK393481 TBF393354:TBG393481 TLB393354:TLC393481 TUX393354:TUY393481 UET393354:UEU393481 UOP393354:UOQ393481 UYL393354:UYM393481 VIH393354:VII393481 VSD393354:VSE393481 WBZ393354:WCA393481 WLV393354:WLW393481 WVR393354:WVS393481 J458890:J459017 JF458890:JG459017 TB458890:TC459017 ACX458890:ACY459017 AMT458890:AMU459017 AWP458890:AWQ459017 BGL458890:BGM459017 BQH458890:BQI459017 CAD458890:CAE459017 CJZ458890:CKA459017 CTV458890:CTW459017 DDR458890:DDS459017 DNN458890:DNO459017 DXJ458890:DXK459017 EHF458890:EHG459017 ERB458890:ERC459017 FAX458890:FAY459017 FKT458890:FKU459017 FUP458890:FUQ459017 GEL458890:GEM459017 GOH458890:GOI459017 GYD458890:GYE459017 HHZ458890:HIA459017 HRV458890:HRW459017 IBR458890:IBS459017 ILN458890:ILO459017 IVJ458890:IVK459017 JFF458890:JFG459017 JPB458890:JPC459017 JYX458890:JYY459017 KIT458890:KIU459017 KSP458890:KSQ459017 LCL458890:LCM459017 LMH458890:LMI459017 LWD458890:LWE459017 MFZ458890:MGA459017 MPV458890:MPW459017 MZR458890:MZS459017 NJN458890:NJO459017 NTJ458890:NTK459017 ODF458890:ODG459017 ONB458890:ONC459017 OWX458890:OWY459017 PGT458890:PGU459017 PQP458890:PQQ459017 QAL458890:QAM459017 QKH458890:QKI459017 QUD458890:QUE459017 RDZ458890:REA459017 RNV458890:RNW459017 RXR458890:RXS459017 SHN458890:SHO459017 SRJ458890:SRK459017 TBF458890:TBG459017 TLB458890:TLC459017 TUX458890:TUY459017 UET458890:UEU459017 UOP458890:UOQ459017 UYL458890:UYM459017 VIH458890:VII459017 VSD458890:VSE459017 WBZ458890:WCA459017 WLV458890:WLW459017 WVR458890:WVS459017 J524426:J524553 JF524426:JG524553 TB524426:TC524553 ACX524426:ACY524553 AMT524426:AMU524553 AWP524426:AWQ524553 BGL524426:BGM524553 BQH524426:BQI524553 CAD524426:CAE524553 CJZ524426:CKA524553 CTV524426:CTW524553 DDR524426:DDS524553 DNN524426:DNO524553 DXJ524426:DXK524553 EHF524426:EHG524553 ERB524426:ERC524553 FAX524426:FAY524553 FKT524426:FKU524553 FUP524426:FUQ524553 GEL524426:GEM524553 GOH524426:GOI524553 GYD524426:GYE524553 HHZ524426:HIA524553 HRV524426:HRW524553 IBR524426:IBS524553 ILN524426:ILO524553 IVJ524426:IVK524553 JFF524426:JFG524553 JPB524426:JPC524553 JYX524426:JYY524553 KIT524426:KIU524553 KSP524426:KSQ524553 LCL524426:LCM524553 LMH524426:LMI524553 LWD524426:LWE524553 MFZ524426:MGA524553 MPV524426:MPW524553 MZR524426:MZS524553 NJN524426:NJO524553 NTJ524426:NTK524553 ODF524426:ODG524553 ONB524426:ONC524553 OWX524426:OWY524553 PGT524426:PGU524553 PQP524426:PQQ524553 QAL524426:QAM524553 QKH524426:QKI524553 QUD524426:QUE524553 RDZ524426:REA524553 RNV524426:RNW524553 RXR524426:RXS524553 SHN524426:SHO524553 SRJ524426:SRK524553 TBF524426:TBG524553 TLB524426:TLC524553 TUX524426:TUY524553 UET524426:UEU524553 UOP524426:UOQ524553 UYL524426:UYM524553 VIH524426:VII524553 VSD524426:VSE524553 WBZ524426:WCA524553 WLV524426:WLW524553 WVR524426:WVS524553 J589962:J590089 JF589962:JG590089 TB589962:TC590089 ACX589962:ACY590089 AMT589962:AMU590089 AWP589962:AWQ590089 BGL589962:BGM590089 BQH589962:BQI590089 CAD589962:CAE590089 CJZ589962:CKA590089 CTV589962:CTW590089 DDR589962:DDS590089 DNN589962:DNO590089 DXJ589962:DXK590089 EHF589962:EHG590089 ERB589962:ERC590089 FAX589962:FAY590089 FKT589962:FKU590089 FUP589962:FUQ590089 GEL589962:GEM590089 GOH589962:GOI590089 GYD589962:GYE590089 HHZ589962:HIA590089 HRV589962:HRW590089 IBR589962:IBS590089 ILN589962:ILO590089 IVJ589962:IVK590089 JFF589962:JFG590089 JPB589962:JPC590089 JYX589962:JYY590089 KIT589962:KIU590089 KSP589962:KSQ590089 LCL589962:LCM590089 LMH589962:LMI590089 LWD589962:LWE590089 MFZ589962:MGA590089 MPV589962:MPW590089 MZR589962:MZS590089 NJN589962:NJO590089 NTJ589962:NTK590089 ODF589962:ODG590089 ONB589962:ONC590089 OWX589962:OWY590089 PGT589962:PGU590089 PQP589962:PQQ590089 QAL589962:QAM590089 QKH589962:QKI590089 QUD589962:QUE590089 RDZ589962:REA590089 RNV589962:RNW590089 RXR589962:RXS590089 SHN589962:SHO590089 SRJ589962:SRK590089 TBF589962:TBG590089 TLB589962:TLC590089 TUX589962:TUY590089 UET589962:UEU590089 UOP589962:UOQ590089 UYL589962:UYM590089 VIH589962:VII590089 VSD589962:VSE590089 WBZ589962:WCA590089 WLV589962:WLW590089 WVR589962:WVS590089 J655498:J655625 JF655498:JG655625 TB655498:TC655625 ACX655498:ACY655625 AMT655498:AMU655625 AWP655498:AWQ655625 BGL655498:BGM655625 BQH655498:BQI655625 CAD655498:CAE655625 CJZ655498:CKA655625 CTV655498:CTW655625 DDR655498:DDS655625 DNN655498:DNO655625 DXJ655498:DXK655625 EHF655498:EHG655625 ERB655498:ERC655625 FAX655498:FAY655625 FKT655498:FKU655625 FUP655498:FUQ655625 GEL655498:GEM655625 GOH655498:GOI655625 GYD655498:GYE655625 HHZ655498:HIA655625 HRV655498:HRW655625 IBR655498:IBS655625 ILN655498:ILO655625 IVJ655498:IVK655625 JFF655498:JFG655625 JPB655498:JPC655625 JYX655498:JYY655625 KIT655498:KIU655625 KSP655498:KSQ655625 LCL655498:LCM655625 LMH655498:LMI655625 LWD655498:LWE655625 MFZ655498:MGA655625 MPV655498:MPW655625 MZR655498:MZS655625 NJN655498:NJO655625 NTJ655498:NTK655625 ODF655498:ODG655625 ONB655498:ONC655625 OWX655498:OWY655625 PGT655498:PGU655625 PQP655498:PQQ655625 QAL655498:QAM655625 QKH655498:QKI655625 QUD655498:QUE655625 RDZ655498:REA655625 RNV655498:RNW655625 RXR655498:RXS655625 SHN655498:SHO655625 SRJ655498:SRK655625 TBF655498:TBG655625 TLB655498:TLC655625 TUX655498:TUY655625 UET655498:UEU655625 UOP655498:UOQ655625 UYL655498:UYM655625 VIH655498:VII655625 VSD655498:VSE655625 WBZ655498:WCA655625 WLV655498:WLW655625 WVR655498:WVS655625 J721034:J721161 JF721034:JG721161 TB721034:TC721161 ACX721034:ACY721161 AMT721034:AMU721161 AWP721034:AWQ721161 BGL721034:BGM721161 BQH721034:BQI721161 CAD721034:CAE721161 CJZ721034:CKA721161 CTV721034:CTW721161 DDR721034:DDS721161 DNN721034:DNO721161 DXJ721034:DXK721161 EHF721034:EHG721161 ERB721034:ERC721161 FAX721034:FAY721161 FKT721034:FKU721161 FUP721034:FUQ721161 GEL721034:GEM721161 GOH721034:GOI721161 GYD721034:GYE721161 HHZ721034:HIA721161 HRV721034:HRW721161 IBR721034:IBS721161 ILN721034:ILO721161 IVJ721034:IVK721161 JFF721034:JFG721161 JPB721034:JPC721161 JYX721034:JYY721161 KIT721034:KIU721161 KSP721034:KSQ721161 LCL721034:LCM721161 LMH721034:LMI721161 LWD721034:LWE721161 MFZ721034:MGA721161 MPV721034:MPW721161 MZR721034:MZS721161 NJN721034:NJO721161 NTJ721034:NTK721161 ODF721034:ODG721161 ONB721034:ONC721161 OWX721034:OWY721161 PGT721034:PGU721161 PQP721034:PQQ721161 QAL721034:QAM721161 QKH721034:QKI721161 QUD721034:QUE721161 RDZ721034:REA721161 RNV721034:RNW721161 RXR721034:RXS721161 SHN721034:SHO721161 SRJ721034:SRK721161 TBF721034:TBG721161 TLB721034:TLC721161 TUX721034:TUY721161 UET721034:UEU721161 UOP721034:UOQ721161 UYL721034:UYM721161 VIH721034:VII721161 VSD721034:VSE721161 WBZ721034:WCA721161 WLV721034:WLW721161 WVR721034:WVS721161 J786570:J786697 JF786570:JG786697 TB786570:TC786697 ACX786570:ACY786697 AMT786570:AMU786697 AWP786570:AWQ786697 BGL786570:BGM786697 BQH786570:BQI786697 CAD786570:CAE786697 CJZ786570:CKA786697 CTV786570:CTW786697 DDR786570:DDS786697 DNN786570:DNO786697 DXJ786570:DXK786697 EHF786570:EHG786697 ERB786570:ERC786697 FAX786570:FAY786697 FKT786570:FKU786697 FUP786570:FUQ786697 GEL786570:GEM786697 GOH786570:GOI786697 GYD786570:GYE786697 HHZ786570:HIA786697 HRV786570:HRW786697 IBR786570:IBS786697 ILN786570:ILO786697 IVJ786570:IVK786697 JFF786570:JFG786697 JPB786570:JPC786697 JYX786570:JYY786697 KIT786570:KIU786697 KSP786570:KSQ786697 LCL786570:LCM786697 LMH786570:LMI786697 LWD786570:LWE786697 MFZ786570:MGA786697 MPV786570:MPW786697 MZR786570:MZS786697 NJN786570:NJO786697 NTJ786570:NTK786697 ODF786570:ODG786697 ONB786570:ONC786697 OWX786570:OWY786697 PGT786570:PGU786697 PQP786570:PQQ786697 QAL786570:QAM786697 QKH786570:QKI786697 QUD786570:QUE786697 RDZ786570:REA786697 RNV786570:RNW786697 RXR786570:RXS786697 SHN786570:SHO786697 SRJ786570:SRK786697 TBF786570:TBG786697 TLB786570:TLC786697 TUX786570:TUY786697 UET786570:UEU786697 UOP786570:UOQ786697 UYL786570:UYM786697 VIH786570:VII786697 VSD786570:VSE786697 WBZ786570:WCA786697 WLV786570:WLW786697 WVR786570:WVS786697 J852106:J852233 JF852106:JG852233 TB852106:TC852233 ACX852106:ACY852233 AMT852106:AMU852233 AWP852106:AWQ852233 BGL852106:BGM852233 BQH852106:BQI852233 CAD852106:CAE852233 CJZ852106:CKA852233 CTV852106:CTW852233 DDR852106:DDS852233 DNN852106:DNO852233 DXJ852106:DXK852233 EHF852106:EHG852233 ERB852106:ERC852233 FAX852106:FAY852233 FKT852106:FKU852233 FUP852106:FUQ852233 GEL852106:GEM852233 GOH852106:GOI852233 GYD852106:GYE852233 HHZ852106:HIA852233 HRV852106:HRW852233 IBR852106:IBS852233 ILN852106:ILO852233 IVJ852106:IVK852233 JFF852106:JFG852233 JPB852106:JPC852233 JYX852106:JYY852233 KIT852106:KIU852233 KSP852106:KSQ852233 LCL852106:LCM852233 LMH852106:LMI852233 LWD852106:LWE852233 MFZ852106:MGA852233 MPV852106:MPW852233 MZR852106:MZS852233 NJN852106:NJO852233 NTJ852106:NTK852233 ODF852106:ODG852233 ONB852106:ONC852233 OWX852106:OWY852233 PGT852106:PGU852233 PQP852106:PQQ852233 QAL852106:QAM852233 QKH852106:QKI852233 QUD852106:QUE852233 RDZ852106:REA852233 RNV852106:RNW852233 RXR852106:RXS852233 SHN852106:SHO852233 SRJ852106:SRK852233 TBF852106:TBG852233 TLB852106:TLC852233 TUX852106:TUY852233 UET852106:UEU852233 UOP852106:UOQ852233 UYL852106:UYM852233 VIH852106:VII852233 VSD852106:VSE852233 WBZ852106:WCA852233 WLV852106:WLW852233 WVR852106:WVS852233 J917642:J917769 JF917642:JG917769 TB917642:TC917769 ACX917642:ACY917769 AMT917642:AMU917769 AWP917642:AWQ917769 BGL917642:BGM917769 BQH917642:BQI917769 CAD917642:CAE917769 CJZ917642:CKA917769 CTV917642:CTW917769 DDR917642:DDS917769 DNN917642:DNO917769 DXJ917642:DXK917769 EHF917642:EHG917769 ERB917642:ERC917769 FAX917642:FAY917769 FKT917642:FKU917769 FUP917642:FUQ917769 GEL917642:GEM917769 GOH917642:GOI917769 GYD917642:GYE917769 HHZ917642:HIA917769 HRV917642:HRW917769 IBR917642:IBS917769 ILN917642:ILO917769 IVJ917642:IVK917769 JFF917642:JFG917769 JPB917642:JPC917769 JYX917642:JYY917769 KIT917642:KIU917769 KSP917642:KSQ917769 LCL917642:LCM917769 LMH917642:LMI917769 LWD917642:LWE917769 MFZ917642:MGA917769 MPV917642:MPW917769 MZR917642:MZS917769 NJN917642:NJO917769 NTJ917642:NTK917769 ODF917642:ODG917769 ONB917642:ONC917769 OWX917642:OWY917769 PGT917642:PGU917769 PQP917642:PQQ917769 QAL917642:QAM917769 QKH917642:QKI917769 QUD917642:QUE917769 RDZ917642:REA917769 RNV917642:RNW917769 RXR917642:RXS917769 SHN917642:SHO917769 SRJ917642:SRK917769 TBF917642:TBG917769 TLB917642:TLC917769 TUX917642:TUY917769 UET917642:UEU917769 UOP917642:UOQ917769 UYL917642:UYM917769 VIH917642:VII917769 VSD917642:VSE917769 WBZ917642:WCA917769 WLV917642:WLW917769 WVR917642:WVS917769 J983178:J983305 JF983178:JG983305 TB983178:TC983305 ACX983178:ACY983305 AMT983178:AMU983305 AWP983178:AWQ983305 BGL983178:BGM983305 BQH983178:BQI983305 CAD983178:CAE983305 CJZ983178:CKA983305 CTV983178:CTW983305 DDR983178:DDS983305 DNN983178:DNO983305 DXJ983178:DXK983305 EHF983178:EHG983305 ERB983178:ERC983305 FAX983178:FAY983305 FKT983178:FKU983305 FUP983178:FUQ983305 GEL983178:GEM983305 GOH983178:GOI983305 GYD983178:GYE983305 HHZ983178:HIA983305 HRV983178:HRW983305 IBR983178:IBS983305 ILN983178:ILO983305 IVJ983178:IVK983305 JFF983178:JFG983305 JPB983178:JPC983305 JYX983178:JYY983305 KIT983178:KIU983305 KSP983178:KSQ983305 LCL983178:LCM983305 LMH983178:LMI983305 LWD983178:LWE983305 MFZ983178:MGA983305 MPV983178:MPW983305 MZR983178:MZS983305 NJN983178:NJO983305 NTJ983178:NTK983305 ODF983178:ODG983305 ONB983178:ONC983305 OWX983178:OWY983305 PGT983178:PGU983305 PQP983178:PQQ983305 QAL983178:QAM983305 QKH983178:QKI983305 QUD983178:QUE983305 RDZ983178:REA983305 RNV983178:RNW983305 RXR983178:RXS983305 SHN983178:SHO983305 SRJ983178:SRK983305 TBF983178:TBG983305 TLB983178:TLC983305 TUX983178:TUY983305 UET983178:UEU983305 UOP983178:UOQ983305 UYL983178:UYM983305 VIH983178:VII983305 VSD983178:VSE983305 WBZ983178:WCA983305 WLV983178:WLW983305 WVR983178:WVS983305</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4"/>
  <dimension ref="A1:AB116"/>
  <sheetViews>
    <sheetView showGridLines="0" showRowColHeaders="0" topLeftCell="A58" zoomScale="70" zoomScaleNormal="70" workbookViewId="0">
      <selection activeCell="D60" sqref="D60"/>
    </sheetView>
  </sheetViews>
  <sheetFormatPr defaultColWidth="11.42578125" defaultRowHeight="15"/>
  <cols>
    <col min="1" max="1" width="6.5703125" style="165" customWidth="1"/>
    <col min="2" max="2" width="10.42578125" style="165" customWidth="1"/>
    <col min="3" max="3" width="50.7109375" style="165" customWidth="1"/>
    <col min="4" max="4" width="24.28515625" style="165" customWidth="1"/>
    <col min="5" max="5" width="22.42578125" style="167" customWidth="1"/>
    <col min="6" max="6" width="22.28515625" style="167" customWidth="1"/>
    <col min="7" max="7" width="26" style="167" customWidth="1"/>
    <col min="8" max="8" width="31.7109375" style="167" customWidth="1"/>
    <col min="9" max="9" width="32.140625" style="167" customWidth="1"/>
    <col min="10" max="10" width="25.7109375" style="167" customWidth="1"/>
    <col min="11" max="11" width="20" style="165" customWidth="1"/>
    <col min="12" max="12" width="20.140625" style="165" customWidth="1"/>
    <col min="13" max="13" width="27.7109375" style="165" customWidth="1"/>
    <col min="14" max="14" width="26.28515625" style="165" customWidth="1"/>
    <col min="15" max="16" width="24" style="165" customWidth="1"/>
    <col min="17" max="17" width="27.42578125" style="165" customWidth="1"/>
    <col min="18" max="18" width="24.85546875" style="165" customWidth="1"/>
    <col min="19" max="25" width="11.42578125" style="165"/>
    <col min="26" max="32" width="0" style="165" hidden="1" customWidth="1"/>
    <col min="33" max="16384" width="11.42578125" style="165"/>
  </cols>
  <sheetData>
    <row r="1" spans="1:28" s="126" customFormat="1" ht="15" customHeight="1">
      <c r="A1" s="121"/>
      <c r="B1" s="122"/>
      <c r="C1" s="122"/>
      <c r="D1" s="123"/>
      <c r="E1" s="124"/>
      <c r="F1" s="1465" t="s">
        <v>500</v>
      </c>
      <c r="G1" s="1466"/>
      <c r="H1" s="1466"/>
      <c r="I1" s="1466"/>
      <c r="J1" s="1466"/>
      <c r="K1" s="1466"/>
      <c r="L1" s="1467"/>
      <c r="M1" s="125"/>
      <c r="N1" s="125"/>
      <c r="O1" s="125"/>
      <c r="P1" s="125"/>
    </row>
    <row r="2" spans="1:28" s="126" customFormat="1" ht="15" customHeight="1">
      <c r="A2" s="127"/>
      <c r="D2" s="128"/>
      <c r="E2" s="129"/>
      <c r="F2" s="1468"/>
      <c r="G2" s="1469"/>
      <c r="H2" s="1469"/>
      <c r="I2" s="1469"/>
      <c r="J2" s="1469"/>
      <c r="K2" s="1469"/>
      <c r="L2" s="1470"/>
      <c r="M2" s="125"/>
      <c r="N2" s="125"/>
      <c r="O2" s="125"/>
      <c r="P2" s="125"/>
    </row>
    <row r="3" spans="1:28" s="126" customFormat="1" ht="15" customHeight="1">
      <c r="A3" s="127"/>
      <c r="D3" s="128"/>
      <c r="E3" s="129"/>
      <c r="F3" s="1468"/>
      <c r="G3" s="1469"/>
      <c r="H3" s="1469"/>
      <c r="I3" s="1469"/>
      <c r="J3" s="1469"/>
      <c r="K3" s="1469"/>
      <c r="L3" s="1470"/>
      <c r="M3" s="125"/>
      <c r="N3" s="125"/>
      <c r="O3" s="125"/>
      <c r="P3" s="125"/>
    </row>
    <row r="4" spans="1:28" s="126" customFormat="1" ht="15" customHeight="1">
      <c r="A4" s="127"/>
      <c r="D4" s="128"/>
      <c r="E4" s="129"/>
      <c r="F4" s="1468"/>
      <c r="G4" s="1469"/>
      <c r="H4" s="1469"/>
      <c r="I4" s="1469"/>
      <c r="J4" s="1469"/>
      <c r="K4" s="1469"/>
      <c r="L4" s="1470"/>
      <c r="M4" s="125"/>
      <c r="N4" s="125"/>
      <c r="O4" s="125"/>
      <c r="P4" s="125"/>
    </row>
    <row r="5" spans="1:28" s="131" customFormat="1" ht="18.75" customHeight="1">
      <c r="A5" s="130"/>
      <c r="E5" s="132"/>
      <c r="F5" s="1468"/>
      <c r="G5" s="1469"/>
      <c r="H5" s="1469"/>
      <c r="I5" s="1469"/>
      <c r="J5" s="1469"/>
      <c r="K5" s="1469"/>
      <c r="L5" s="1470"/>
      <c r="M5" s="125"/>
      <c r="N5" s="125"/>
      <c r="O5" s="125"/>
      <c r="P5" s="125"/>
    </row>
    <row r="6" spans="1:28" s="126" customFormat="1" ht="15" customHeight="1" thickBot="1">
      <c r="A6" s="133"/>
      <c r="B6" s="134"/>
      <c r="C6" s="134"/>
      <c r="D6" s="135"/>
      <c r="E6" s="136"/>
      <c r="F6" s="1471"/>
      <c r="G6" s="1472"/>
      <c r="H6" s="1472"/>
      <c r="I6" s="1472"/>
      <c r="J6" s="1472"/>
      <c r="K6" s="1472"/>
      <c r="L6" s="1473"/>
      <c r="M6" s="125"/>
      <c r="N6" s="125"/>
      <c r="O6" s="125"/>
      <c r="P6" s="125"/>
    </row>
    <row r="7" spans="1:28" s="627" customFormat="1" ht="21" hidden="1" customHeight="1">
      <c r="D7" s="616" t="s">
        <v>1133</v>
      </c>
      <c r="E7" s="626" t="s">
        <v>1134</v>
      </c>
      <c r="F7" s="626" t="s">
        <v>1135</v>
      </c>
      <c r="G7" s="626" t="s">
        <v>1136</v>
      </c>
      <c r="H7" s="626" t="s">
        <v>1137</v>
      </c>
      <c r="I7" s="626" t="s">
        <v>1138</v>
      </c>
      <c r="J7" s="626" t="s">
        <v>1139</v>
      </c>
      <c r="K7" s="616" t="s">
        <v>1140</v>
      </c>
      <c r="L7" s="616" t="s">
        <v>1141</v>
      </c>
    </row>
    <row r="8" spans="1:28" s="126" customFormat="1" ht="20.25">
      <c r="B8" s="137" t="s">
        <v>499</v>
      </c>
      <c r="C8" s="137"/>
      <c r="D8" s="138"/>
      <c r="E8" s="138"/>
      <c r="F8" s="138"/>
      <c r="G8" s="138"/>
      <c r="H8" s="138"/>
      <c r="I8" s="138"/>
      <c r="L8" s="139"/>
    </row>
    <row r="9" spans="1:28" s="126" customFormat="1" ht="15.75">
      <c r="D9" s="139"/>
      <c r="E9" s="138"/>
      <c r="F9" s="138"/>
      <c r="G9" s="138"/>
      <c r="H9" s="138"/>
      <c r="I9" s="138"/>
      <c r="J9" s="138"/>
    </row>
    <row r="10" spans="1:28" s="126" customFormat="1" ht="15" customHeight="1">
      <c r="A10" s="1421" t="s">
        <v>753</v>
      </c>
      <c r="B10" s="1424" t="s">
        <v>498</v>
      </c>
      <c r="C10" s="1425"/>
      <c r="D10" s="1421" t="s">
        <v>677</v>
      </c>
      <c r="E10" s="1421" t="s">
        <v>72</v>
      </c>
      <c r="F10" s="1421" t="s">
        <v>73</v>
      </c>
      <c r="G10" s="1421" t="s">
        <v>643</v>
      </c>
      <c r="H10" s="1421" t="s">
        <v>899</v>
      </c>
      <c r="I10" s="1421" t="s">
        <v>900</v>
      </c>
      <c r="J10" s="1421" t="s">
        <v>76</v>
      </c>
      <c r="K10" s="1424" t="s">
        <v>1191</v>
      </c>
      <c r="L10" s="1425"/>
      <c r="M10" s="140"/>
      <c r="N10" s="140"/>
      <c r="O10" s="1420"/>
      <c r="P10" s="1423"/>
    </row>
    <row r="11" spans="1:28" s="142" customFormat="1" ht="54" customHeight="1">
      <c r="A11" s="1422"/>
      <c r="B11" s="1426"/>
      <c r="C11" s="1427"/>
      <c r="D11" s="1422"/>
      <c r="E11" s="1422"/>
      <c r="F11" s="1422"/>
      <c r="G11" s="1422"/>
      <c r="H11" s="1422"/>
      <c r="I11" s="1422"/>
      <c r="J11" s="1422"/>
      <c r="K11" s="1426"/>
      <c r="L11" s="1427"/>
      <c r="M11" s="141"/>
      <c r="N11" s="141"/>
      <c r="O11" s="1420"/>
      <c r="P11" s="1420"/>
      <c r="AA11" s="1" t="s">
        <v>991</v>
      </c>
      <c r="AB11" s="1" t="s">
        <v>992</v>
      </c>
    </row>
    <row r="12" spans="1:28" s="142" customFormat="1" ht="21.75" customHeight="1">
      <c r="A12" s="143">
        <v>12</v>
      </c>
      <c r="B12" s="1461" t="s">
        <v>497</v>
      </c>
      <c r="C12" s="1462"/>
      <c r="D12" s="1462"/>
      <c r="E12" s="1462"/>
      <c r="F12" s="1462"/>
      <c r="G12" s="1462"/>
      <c r="H12" s="1462"/>
      <c r="I12" s="1462"/>
      <c r="J12" s="1462"/>
      <c r="K12" s="1462"/>
      <c r="L12" s="1463"/>
      <c r="M12" s="141"/>
      <c r="N12" s="141"/>
      <c r="O12" s="144"/>
      <c r="P12" s="144"/>
      <c r="AA12" s="1"/>
      <c r="AB12" s="1"/>
    </row>
    <row r="13" spans="1:28" s="142" customFormat="1" ht="21" customHeight="1">
      <c r="A13" s="143">
        <f t="shared" ref="A13:A51" si="0">A12+1</f>
        <v>13</v>
      </c>
      <c r="B13" s="145"/>
      <c r="C13" s="146" t="s">
        <v>1</v>
      </c>
      <c r="D13" s="250"/>
      <c r="E13" s="250"/>
      <c r="F13" s="251"/>
      <c r="G13" s="251"/>
      <c r="H13" s="106"/>
      <c r="I13" s="250"/>
      <c r="J13" s="147">
        <f t="shared" ref="J13:J30" si="1">I13-H13</f>
        <v>0</v>
      </c>
      <c r="K13" s="1436">
        <f>IF(F13=" ",0,IF(F13=0,0,H13/F13)*100)</f>
        <v>0</v>
      </c>
      <c r="L13" s="1437"/>
      <c r="M13" s="141"/>
      <c r="N13" s="141"/>
      <c r="O13" s="148"/>
      <c r="P13" s="148"/>
      <c r="AA13" s="240" t="str">
        <f>IF(ABS($F13+$G13)=ABS($D13-$E13),"OK","ERROR")</f>
        <v>OK</v>
      </c>
      <c r="AB13" s="240" t="str">
        <f>IF((AA13="Error"),CONCATENATE("Error en el concepto ",C13," La suma de las columnas “Diferencia Temporaria” + “Diferencia Permanente” debe ser igual a la diferencia entre las columnas “Base Fiscal” - “Base contable” de la Hoja 4 Fila ",A13),"")</f>
        <v/>
      </c>
    </row>
    <row r="14" spans="1:28" s="142" customFormat="1" ht="21" customHeight="1">
      <c r="A14" s="143">
        <f t="shared" si="0"/>
        <v>14</v>
      </c>
      <c r="B14" s="145"/>
      <c r="C14" s="146" t="s">
        <v>495</v>
      </c>
      <c r="D14" s="250"/>
      <c r="E14" s="250"/>
      <c r="F14" s="251"/>
      <c r="G14" s="251"/>
      <c r="H14" s="106"/>
      <c r="I14" s="250"/>
      <c r="J14" s="147">
        <f t="shared" si="1"/>
        <v>0</v>
      </c>
      <c r="K14" s="1436">
        <f t="shared" ref="K14:K30" si="2">IF(F14=" ",0,IF(F14=0,0,H14/F14)*100)</f>
        <v>0</v>
      </c>
      <c r="L14" s="1437"/>
      <c r="M14" s="141"/>
      <c r="N14" s="141"/>
      <c r="O14" s="148"/>
      <c r="P14" s="148"/>
      <c r="AA14" s="240" t="str">
        <f t="shared" ref="AA14:AA50" si="3">IF(ABS($F14+$G14)=ABS($D14-$E14),"OK","ERROR")</f>
        <v>OK</v>
      </c>
      <c r="AB14" s="240" t="str">
        <f t="shared" ref="AB14:AB50" si="4">IF((AA14="Error"),CONCATENATE("Error en el concepto ",C14," La suma de las columnas “Diferencia Temporaria” + “Diferencia Permanente” debe ser igual a la diferencia entre las columnas “Base Fiscal” - “Base contable” de la Hoja 4 Fila ",A14),"")</f>
        <v/>
      </c>
    </row>
    <row r="15" spans="1:28" s="142" customFormat="1" ht="21" customHeight="1">
      <c r="A15" s="143">
        <f t="shared" si="0"/>
        <v>15</v>
      </c>
      <c r="B15" s="145"/>
      <c r="C15" s="146" t="s">
        <v>5</v>
      </c>
      <c r="D15" s="250"/>
      <c r="E15" s="250"/>
      <c r="F15" s="251"/>
      <c r="G15" s="251"/>
      <c r="H15" s="106"/>
      <c r="I15" s="250"/>
      <c r="J15" s="147">
        <f t="shared" si="1"/>
        <v>0</v>
      </c>
      <c r="K15" s="1436">
        <f t="shared" si="2"/>
        <v>0</v>
      </c>
      <c r="L15" s="1437"/>
      <c r="M15" s="141"/>
      <c r="N15" s="141"/>
      <c r="O15" s="148"/>
      <c r="P15" s="148"/>
      <c r="AA15" s="240" t="str">
        <f t="shared" si="3"/>
        <v>OK</v>
      </c>
      <c r="AB15" s="240" t="str">
        <f t="shared" si="4"/>
        <v/>
      </c>
    </row>
    <row r="16" spans="1:28" s="142" customFormat="1" ht="21" customHeight="1">
      <c r="A16" s="143">
        <f t="shared" si="0"/>
        <v>16</v>
      </c>
      <c r="B16" s="145"/>
      <c r="C16" s="146" t="s">
        <v>6</v>
      </c>
      <c r="D16" s="250"/>
      <c r="E16" s="250"/>
      <c r="F16" s="251"/>
      <c r="G16" s="251"/>
      <c r="H16" s="106"/>
      <c r="I16" s="250"/>
      <c r="J16" s="147">
        <f t="shared" si="1"/>
        <v>0</v>
      </c>
      <c r="K16" s="1436">
        <f t="shared" si="2"/>
        <v>0</v>
      </c>
      <c r="L16" s="1437"/>
      <c r="M16" s="141"/>
      <c r="N16" s="141"/>
      <c r="O16" s="148"/>
      <c r="P16" s="148"/>
      <c r="AA16" s="240" t="str">
        <f t="shared" si="3"/>
        <v>OK</v>
      </c>
      <c r="AB16" s="240" t="str">
        <f t="shared" si="4"/>
        <v/>
      </c>
    </row>
    <row r="17" spans="1:28" s="142" customFormat="1" ht="21" customHeight="1">
      <c r="A17" s="143">
        <f t="shared" si="0"/>
        <v>17</v>
      </c>
      <c r="B17" s="145"/>
      <c r="C17" s="146" t="s">
        <v>12</v>
      </c>
      <c r="D17" s="250"/>
      <c r="E17" s="250"/>
      <c r="F17" s="251"/>
      <c r="G17" s="251"/>
      <c r="H17" s="106"/>
      <c r="I17" s="250"/>
      <c r="J17" s="147">
        <f t="shared" si="1"/>
        <v>0</v>
      </c>
      <c r="K17" s="1436">
        <f t="shared" si="2"/>
        <v>0</v>
      </c>
      <c r="L17" s="1437"/>
      <c r="M17" s="141"/>
      <c r="N17" s="141"/>
      <c r="O17" s="148"/>
      <c r="P17" s="148"/>
      <c r="AA17" s="240" t="str">
        <f>IF(ABS($F17+$G17)=ABS($D17-$E17),"OK","ERROR")</f>
        <v>OK</v>
      </c>
      <c r="AB17" s="240" t="str">
        <f t="shared" si="4"/>
        <v/>
      </c>
    </row>
    <row r="18" spans="1:28" s="142" customFormat="1" ht="21" customHeight="1">
      <c r="A18" s="143">
        <f t="shared" si="0"/>
        <v>18</v>
      </c>
      <c r="B18" s="145"/>
      <c r="C18" s="146" t="s">
        <v>374</v>
      </c>
      <c r="D18" s="250"/>
      <c r="E18" s="250"/>
      <c r="F18" s="251"/>
      <c r="G18" s="251"/>
      <c r="H18" s="106"/>
      <c r="I18" s="250"/>
      <c r="J18" s="147">
        <f t="shared" si="1"/>
        <v>0</v>
      </c>
      <c r="K18" s="1436">
        <f t="shared" si="2"/>
        <v>0</v>
      </c>
      <c r="L18" s="1437"/>
      <c r="M18" s="141"/>
      <c r="N18" s="141"/>
      <c r="O18" s="148"/>
      <c r="P18" s="148"/>
      <c r="AA18" s="240" t="str">
        <f t="shared" si="3"/>
        <v>OK</v>
      </c>
      <c r="AB18" s="240" t="str">
        <f t="shared" si="4"/>
        <v/>
      </c>
    </row>
    <row r="19" spans="1:28" s="142" customFormat="1" ht="21" customHeight="1">
      <c r="A19" s="143">
        <f t="shared" si="0"/>
        <v>19</v>
      </c>
      <c r="B19" s="145"/>
      <c r="C19" s="146" t="s">
        <v>171</v>
      </c>
      <c r="D19" s="250"/>
      <c r="E19" s="250"/>
      <c r="F19" s="251"/>
      <c r="G19" s="251"/>
      <c r="H19" s="106"/>
      <c r="I19" s="250"/>
      <c r="J19" s="147">
        <f t="shared" si="1"/>
        <v>0</v>
      </c>
      <c r="K19" s="1436">
        <f t="shared" si="2"/>
        <v>0</v>
      </c>
      <c r="L19" s="1437"/>
      <c r="M19" s="141"/>
      <c r="N19" s="141"/>
      <c r="O19" s="148"/>
      <c r="P19" s="148"/>
      <c r="AA19" s="240" t="str">
        <f t="shared" si="3"/>
        <v>OK</v>
      </c>
      <c r="AB19" s="240" t="str">
        <f t="shared" si="4"/>
        <v/>
      </c>
    </row>
    <row r="20" spans="1:28" s="142" customFormat="1" ht="21" customHeight="1">
      <c r="A20" s="143">
        <f t="shared" si="0"/>
        <v>20</v>
      </c>
      <c r="B20" s="145"/>
      <c r="C20" s="146" t="s">
        <v>169</v>
      </c>
      <c r="D20" s="250"/>
      <c r="E20" s="250"/>
      <c r="F20" s="251"/>
      <c r="G20" s="251"/>
      <c r="H20" s="106"/>
      <c r="I20" s="250"/>
      <c r="J20" s="147">
        <f t="shared" si="1"/>
        <v>0</v>
      </c>
      <c r="K20" s="1436">
        <f t="shared" si="2"/>
        <v>0</v>
      </c>
      <c r="L20" s="1437"/>
      <c r="M20" s="141"/>
      <c r="N20" s="141"/>
      <c r="O20" s="148"/>
      <c r="P20" s="148"/>
      <c r="AA20" s="240" t="str">
        <f t="shared" si="3"/>
        <v>OK</v>
      </c>
      <c r="AB20" s="240" t="str">
        <f t="shared" si="4"/>
        <v/>
      </c>
    </row>
    <row r="21" spans="1:28" s="142" customFormat="1" ht="21" customHeight="1">
      <c r="A21" s="143">
        <f t="shared" si="0"/>
        <v>21</v>
      </c>
      <c r="B21" s="145"/>
      <c r="C21" s="146" t="s">
        <v>11</v>
      </c>
      <c r="D21" s="250"/>
      <c r="E21" s="250"/>
      <c r="F21" s="251"/>
      <c r="G21" s="251"/>
      <c r="H21" s="106"/>
      <c r="I21" s="250"/>
      <c r="J21" s="147">
        <f t="shared" si="1"/>
        <v>0</v>
      </c>
      <c r="K21" s="1436">
        <f t="shared" si="2"/>
        <v>0</v>
      </c>
      <c r="L21" s="1437"/>
      <c r="M21" s="141"/>
      <c r="N21" s="141"/>
      <c r="O21" s="148"/>
      <c r="P21" s="148"/>
      <c r="AA21" s="240" t="str">
        <f t="shared" si="3"/>
        <v>OK</v>
      </c>
      <c r="AB21" s="240" t="str">
        <f t="shared" si="4"/>
        <v/>
      </c>
    </row>
    <row r="22" spans="1:28" s="142" customFormat="1" ht="21" customHeight="1">
      <c r="A22" s="143">
        <f t="shared" si="0"/>
        <v>22</v>
      </c>
      <c r="B22" s="145"/>
      <c r="C22" s="146" t="s">
        <v>494</v>
      </c>
      <c r="D22" s="250"/>
      <c r="E22" s="250"/>
      <c r="F22" s="251"/>
      <c r="G22" s="251"/>
      <c r="H22" s="106"/>
      <c r="I22" s="250"/>
      <c r="J22" s="147">
        <f t="shared" si="1"/>
        <v>0</v>
      </c>
      <c r="K22" s="1436">
        <f t="shared" si="2"/>
        <v>0</v>
      </c>
      <c r="L22" s="1437"/>
      <c r="M22" s="141"/>
      <c r="N22" s="141"/>
      <c r="O22" s="148"/>
      <c r="P22" s="148"/>
      <c r="AA22" s="240" t="str">
        <f t="shared" si="3"/>
        <v>OK</v>
      </c>
      <c r="AB22" s="240" t="str">
        <f t="shared" si="4"/>
        <v/>
      </c>
    </row>
    <row r="23" spans="1:28" s="142" customFormat="1" ht="21" customHeight="1">
      <c r="A23" s="143">
        <f t="shared" si="0"/>
        <v>23</v>
      </c>
      <c r="B23" s="145"/>
      <c r="C23" s="146" t="s">
        <v>493</v>
      </c>
      <c r="D23" s="250"/>
      <c r="E23" s="250"/>
      <c r="F23" s="251"/>
      <c r="G23" s="251"/>
      <c r="H23" s="106"/>
      <c r="I23" s="250"/>
      <c r="J23" s="147">
        <f t="shared" si="1"/>
        <v>0</v>
      </c>
      <c r="K23" s="1436">
        <f t="shared" si="2"/>
        <v>0</v>
      </c>
      <c r="L23" s="1437"/>
      <c r="M23" s="141"/>
      <c r="N23" s="141"/>
      <c r="O23" s="148"/>
      <c r="P23" s="148"/>
      <c r="AA23" s="240" t="str">
        <f t="shared" si="3"/>
        <v>OK</v>
      </c>
      <c r="AB23" s="240" t="str">
        <f t="shared" si="4"/>
        <v/>
      </c>
    </row>
    <row r="24" spans="1:28" s="142" customFormat="1" ht="21" customHeight="1">
      <c r="A24" s="143">
        <f t="shared" si="0"/>
        <v>24</v>
      </c>
      <c r="B24" s="145"/>
      <c r="C24" s="146" t="s">
        <v>362</v>
      </c>
      <c r="D24" s="250"/>
      <c r="E24" s="250"/>
      <c r="F24" s="251"/>
      <c r="G24" s="251"/>
      <c r="H24" s="106"/>
      <c r="I24" s="250"/>
      <c r="J24" s="147">
        <f t="shared" si="1"/>
        <v>0</v>
      </c>
      <c r="K24" s="1436">
        <f t="shared" si="2"/>
        <v>0</v>
      </c>
      <c r="L24" s="1437"/>
      <c r="M24" s="141"/>
      <c r="N24" s="141"/>
      <c r="O24" s="148"/>
      <c r="P24" s="148"/>
      <c r="AA24" s="240" t="str">
        <f t="shared" si="3"/>
        <v>OK</v>
      </c>
      <c r="AB24" s="240" t="str">
        <f t="shared" si="4"/>
        <v/>
      </c>
    </row>
    <row r="25" spans="1:28" s="142" customFormat="1" ht="21" customHeight="1">
      <c r="A25" s="143">
        <f t="shared" si="0"/>
        <v>25</v>
      </c>
      <c r="B25" s="145"/>
      <c r="C25" s="146" t="s">
        <v>13</v>
      </c>
      <c r="D25" s="250"/>
      <c r="E25" s="250"/>
      <c r="F25" s="251"/>
      <c r="G25" s="251"/>
      <c r="H25" s="106"/>
      <c r="I25" s="250"/>
      <c r="J25" s="147">
        <f t="shared" si="1"/>
        <v>0</v>
      </c>
      <c r="K25" s="1436">
        <f t="shared" si="2"/>
        <v>0</v>
      </c>
      <c r="L25" s="1437"/>
      <c r="M25" s="141"/>
      <c r="N25" s="141"/>
      <c r="O25" s="148"/>
      <c r="P25" s="148"/>
      <c r="AA25" s="240" t="str">
        <f t="shared" si="3"/>
        <v>OK</v>
      </c>
      <c r="AB25" s="240" t="str">
        <f t="shared" si="4"/>
        <v/>
      </c>
    </row>
    <row r="26" spans="1:28" s="142" customFormat="1" ht="21" customHeight="1">
      <c r="A26" s="143">
        <f t="shared" si="0"/>
        <v>26</v>
      </c>
      <c r="B26" s="145"/>
      <c r="C26" s="180" t="s">
        <v>901</v>
      </c>
      <c r="D26" s="250"/>
      <c r="E26" s="250"/>
      <c r="F26" s="251"/>
      <c r="G26" s="251"/>
      <c r="H26" s="106"/>
      <c r="I26" s="250"/>
      <c r="J26" s="147">
        <f t="shared" si="1"/>
        <v>0</v>
      </c>
      <c r="K26" s="1436">
        <f t="shared" si="2"/>
        <v>0</v>
      </c>
      <c r="L26" s="1437"/>
      <c r="M26" s="141"/>
      <c r="N26" s="141"/>
      <c r="O26" s="148"/>
      <c r="P26" s="148"/>
      <c r="AA26" s="240" t="str">
        <f t="shared" si="3"/>
        <v>OK</v>
      </c>
      <c r="AB26" s="240" t="str">
        <f t="shared" si="4"/>
        <v/>
      </c>
    </row>
    <row r="27" spans="1:28" s="142" customFormat="1" ht="21" customHeight="1">
      <c r="A27" s="143">
        <f t="shared" si="0"/>
        <v>27</v>
      </c>
      <c r="B27" s="145"/>
      <c r="C27" s="146" t="s">
        <v>492</v>
      </c>
      <c r="D27" s="250"/>
      <c r="E27" s="250"/>
      <c r="F27" s="251"/>
      <c r="G27" s="251"/>
      <c r="H27" s="106"/>
      <c r="I27" s="250"/>
      <c r="J27" s="147">
        <f t="shared" si="1"/>
        <v>0</v>
      </c>
      <c r="K27" s="1436">
        <f t="shared" si="2"/>
        <v>0</v>
      </c>
      <c r="L27" s="1437"/>
      <c r="M27" s="141"/>
      <c r="N27" s="141"/>
      <c r="O27" s="148"/>
      <c r="P27" s="148"/>
      <c r="AA27" s="240" t="str">
        <f t="shared" si="3"/>
        <v>OK</v>
      </c>
      <c r="AB27" s="240" t="str">
        <f t="shared" si="4"/>
        <v/>
      </c>
    </row>
    <row r="28" spans="1:28" s="142" customFormat="1" ht="21" customHeight="1">
      <c r="A28" s="143">
        <f t="shared" si="0"/>
        <v>28</v>
      </c>
      <c r="B28" s="145"/>
      <c r="C28" s="146" t="s">
        <v>818</v>
      </c>
      <c r="D28" s="250"/>
      <c r="E28" s="250"/>
      <c r="F28" s="251"/>
      <c r="G28" s="251"/>
      <c r="H28" s="106"/>
      <c r="I28" s="251"/>
      <c r="J28" s="147">
        <f t="shared" si="1"/>
        <v>0</v>
      </c>
      <c r="K28" s="1436">
        <f t="shared" si="2"/>
        <v>0</v>
      </c>
      <c r="L28" s="1437"/>
      <c r="M28" s="141"/>
      <c r="N28" s="141"/>
      <c r="O28" s="148"/>
      <c r="P28" s="148"/>
      <c r="AA28" s="240" t="str">
        <f t="shared" si="3"/>
        <v>OK</v>
      </c>
      <c r="AB28" s="240" t="str">
        <f t="shared" si="4"/>
        <v/>
      </c>
    </row>
    <row r="29" spans="1:28" s="142" customFormat="1" ht="21" customHeight="1">
      <c r="A29" s="143">
        <f t="shared" si="0"/>
        <v>29</v>
      </c>
      <c r="B29" s="145"/>
      <c r="C29" s="146" t="s">
        <v>491</v>
      </c>
      <c r="D29" s="250"/>
      <c r="E29" s="250"/>
      <c r="F29" s="251"/>
      <c r="G29" s="251"/>
      <c r="H29" s="106"/>
      <c r="I29" s="251"/>
      <c r="J29" s="147">
        <f t="shared" si="1"/>
        <v>0</v>
      </c>
      <c r="K29" s="1436">
        <f t="shared" si="2"/>
        <v>0</v>
      </c>
      <c r="L29" s="1437"/>
      <c r="M29" s="141"/>
      <c r="N29" s="141"/>
      <c r="O29" s="148"/>
      <c r="P29" s="148"/>
      <c r="AA29" s="240" t="str">
        <f t="shared" si="3"/>
        <v>OK</v>
      </c>
      <c r="AB29" s="240" t="str">
        <f t="shared" si="4"/>
        <v/>
      </c>
    </row>
    <row r="30" spans="1:28" s="142" customFormat="1" ht="21" customHeight="1">
      <c r="A30" s="143">
        <f t="shared" si="0"/>
        <v>30</v>
      </c>
      <c r="B30" s="145"/>
      <c r="C30" s="146" t="s">
        <v>9</v>
      </c>
      <c r="D30" s="250"/>
      <c r="E30" s="250"/>
      <c r="F30" s="251"/>
      <c r="G30" s="251"/>
      <c r="H30" s="106"/>
      <c r="I30" s="251"/>
      <c r="J30" s="147">
        <f t="shared" si="1"/>
        <v>0</v>
      </c>
      <c r="K30" s="1436">
        <f t="shared" si="2"/>
        <v>0</v>
      </c>
      <c r="L30" s="1437"/>
      <c r="M30" s="141"/>
      <c r="N30" s="141"/>
      <c r="O30" s="148"/>
      <c r="P30" s="148"/>
      <c r="AA30" s="240" t="str">
        <f t="shared" si="3"/>
        <v>OK</v>
      </c>
      <c r="AB30" s="240" t="str">
        <f t="shared" si="4"/>
        <v/>
      </c>
    </row>
    <row r="31" spans="1:28" s="142" customFormat="1" ht="19.5" customHeight="1">
      <c r="A31" s="143">
        <f t="shared" si="0"/>
        <v>31</v>
      </c>
      <c r="B31" s="149"/>
      <c r="C31" s="150" t="s">
        <v>490</v>
      </c>
      <c r="D31" s="147"/>
      <c r="E31" s="147"/>
      <c r="F31" s="147"/>
      <c r="G31" s="151"/>
      <c r="H31" s="147">
        <f>SUM(H13:H30)</f>
        <v>0</v>
      </c>
      <c r="I31" s="147">
        <f>SUM(I13:I30)</f>
        <v>0</v>
      </c>
      <c r="J31" s="147">
        <f>SUM(J13:J30)</f>
        <v>0</v>
      </c>
      <c r="K31" s="1454"/>
      <c r="L31" s="1451"/>
      <c r="M31" s="141"/>
      <c r="N31" s="141"/>
      <c r="O31" s="148"/>
      <c r="P31" s="148"/>
      <c r="AA31" s="276" t="str">
        <f>IF('H2 (ESF - Patrimonio)'!G82='H4 (Impuesto Diferido)'!H31,"OK","ERROR")</f>
        <v>OK</v>
      </c>
      <c r="AB31" s="240" t="str">
        <f>IF((AA31="Error"),CONCATENATE("El total del saldo del activo por impuesto diferido (H4 - celda H31) debe ser igual al valor de la sección Hoja 2 casilla G82 Activos por impuestos diferidos "),"")</f>
        <v/>
      </c>
    </row>
    <row r="32" spans="1:28" s="142" customFormat="1" ht="30.75" customHeight="1">
      <c r="A32" s="143">
        <f t="shared" si="0"/>
        <v>32</v>
      </c>
      <c r="B32" s="1464" t="s">
        <v>496</v>
      </c>
      <c r="C32" s="1462"/>
      <c r="D32" s="1462"/>
      <c r="E32" s="1462"/>
      <c r="F32" s="1462"/>
      <c r="G32" s="1462"/>
      <c r="H32" s="1462"/>
      <c r="I32" s="1462"/>
      <c r="J32" s="1462"/>
      <c r="K32" s="1462"/>
      <c r="L32" s="1463"/>
      <c r="M32" s="141"/>
      <c r="N32" s="141"/>
      <c r="O32" s="144"/>
      <c r="P32" s="144"/>
      <c r="AA32" s="240"/>
      <c r="AB32" s="240" t="str">
        <f t="shared" si="4"/>
        <v/>
      </c>
    </row>
    <row r="33" spans="1:28" s="142" customFormat="1" ht="21" customHeight="1">
      <c r="A33" s="143">
        <f t="shared" si="0"/>
        <v>33</v>
      </c>
      <c r="B33" s="152"/>
      <c r="C33" s="146" t="s">
        <v>1</v>
      </c>
      <c r="D33" s="250"/>
      <c r="E33" s="250"/>
      <c r="F33" s="251"/>
      <c r="G33" s="251"/>
      <c r="H33" s="251"/>
      <c r="I33" s="251"/>
      <c r="J33" s="147">
        <f t="shared" ref="J33:J50" si="5">I33-H33</f>
        <v>0</v>
      </c>
      <c r="K33" s="1436">
        <f t="shared" ref="K33:K34" si="6">IF(F33=" ",0,IF(F33=0,0,H33/F33)*100)</f>
        <v>0</v>
      </c>
      <c r="L33" s="1437"/>
      <c r="M33" s="141"/>
      <c r="N33" s="141"/>
      <c r="O33" s="148"/>
      <c r="P33" s="148"/>
      <c r="AA33" s="240" t="str">
        <f t="shared" si="3"/>
        <v>OK</v>
      </c>
      <c r="AB33" s="240" t="str">
        <f t="shared" si="4"/>
        <v/>
      </c>
    </row>
    <row r="34" spans="1:28" s="142" customFormat="1" ht="21" customHeight="1">
      <c r="A34" s="143">
        <f t="shared" si="0"/>
        <v>34</v>
      </c>
      <c r="B34" s="152"/>
      <c r="C34" s="146" t="s">
        <v>495</v>
      </c>
      <c r="D34" s="250"/>
      <c r="E34" s="250"/>
      <c r="F34" s="251"/>
      <c r="G34" s="251"/>
      <c r="H34" s="251"/>
      <c r="I34" s="251"/>
      <c r="J34" s="147">
        <f t="shared" si="5"/>
        <v>0</v>
      </c>
      <c r="K34" s="1436">
        <f t="shared" si="6"/>
        <v>0</v>
      </c>
      <c r="L34" s="1437"/>
      <c r="M34" s="141"/>
      <c r="N34" s="141"/>
      <c r="O34" s="148"/>
      <c r="P34" s="148"/>
      <c r="AA34" s="240" t="str">
        <f t="shared" si="3"/>
        <v>OK</v>
      </c>
      <c r="AB34" s="240" t="str">
        <f t="shared" si="4"/>
        <v/>
      </c>
    </row>
    <row r="35" spans="1:28" s="142" customFormat="1" ht="21" customHeight="1">
      <c r="A35" s="143">
        <f t="shared" si="0"/>
        <v>35</v>
      </c>
      <c r="B35" s="152"/>
      <c r="C35" s="146" t="s">
        <v>5</v>
      </c>
      <c r="D35" s="250"/>
      <c r="E35" s="250"/>
      <c r="F35" s="251"/>
      <c r="G35" s="251"/>
      <c r="H35" s="251"/>
      <c r="I35" s="251"/>
      <c r="J35" s="147">
        <f t="shared" si="5"/>
        <v>0</v>
      </c>
      <c r="K35" s="1436">
        <f>IF(F35=" ",0,IF(F35=0,0,H35/F35)*100)</f>
        <v>0</v>
      </c>
      <c r="L35" s="1437"/>
      <c r="M35" s="141"/>
      <c r="N35" s="141"/>
      <c r="O35" s="148"/>
      <c r="P35" s="148"/>
      <c r="AA35" s="240" t="str">
        <f t="shared" si="3"/>
        <v>OK</v>
      </c>
      <c r="AB35" s="240" t="str">
        <f t="shared" si="4"/>
        <v/>
      </c>
    </row>
    <row r="36" spans="1:28" s="142" customFormat="1" ht="21" customHeight="1">
      <c r="A36" s="143">
        <f t="shared" si="0"/>
        <v>36</v>
      </c>
      <c r="B36" s="152"/>
      <c r="C36" s="146" t="s">
        <v>6</v>
      </c>
      <c r="D36" s="250"/>
      <c r="E36" s="250"/>
      <c r="F36" s="251"/>
      <c r="G36" s="251"/>
      <c r="H36" s="251"/>
      <c r="I36" s="251"/>
      <c r="J36" s="147">
        <f t="shared" si="5"/>
        <v>0</v>
      </c>
      <c r="K36" s="1436">
        <f t="shared" ref="K36:K50" si="7">IF(F36=" ",0,IF(F36=0,0,H36/F36)*100)</f>
        <v>0</v>
      </c>
      <c r="L36" s="1437"/>
      <c r="M36" s="141"/>
      <c r="N36" s="141"/>
      <c r="O36" s="148"/>
      <c r="P36" s="148"/>
      <c r="AA36" s="240" t="str">
        <f t="shared" si="3"/>
        <v>OK</v>
      </c>
      <c r="AB36" s="240" t="str">
        <f t="shared" si="4"/>
        <v/>
      </c>
    </row>
    <row r="37" spans="1:28" s="142" customFormat="1" ht="21" customHeight="1">
      <c r="A37" s="143">
        <f t="shared" si="0"/>
        <v>37</v>
      </c>
      <c r="B37" s="152"/>
      <c r="C37" s="146" t="s">
        <v>12</v>
      </c>
      <c r="D37" s="250"/>
      <c r="E37" s="250"/>
      <c r="F37" s="251"/>
      <c r="G37" s="251"/>
      <c r="H37" s="251"/>
      <c r="I37" s="251"/>
      <c r="J37" s="147">
        <f t="shared" si="5"/>
        <v>0</v>
      </c>
      <c r="K37" s="1436">
        <f t="shared" si="7"/>
        <v>0</v>
      </c>
      <c r="L37" s="1437"/>
      <c r="M37" s="141"/>
      <c r="N37" s="141"/>
      <c r="O37" s="148"/>
      <c r="P37" s="148"/>
      <c r="AA37" s="240" t="str">
        <f t="shared" si="3"/>
        <v>OK</v>
      </c>
      <c r="AB37" s="240" t="str">
        <f t="shared" si="4"/>
        <v/>
      </c>
    </row>
    <row r="38" spans="1:28" s="142" customFormat="1" ht="21" customHeight="1">
      <c r="A38" s="143">
        <f t="shared" si="0"/>
        <v>38</v>
      </c>
      <c r="B38" s="152"/>
      <c r="C38" s="146" t="s">
        <v>374</v>
      </c>
      <c r="D38" s="250"/>
      <c r="E38" s="250"/>
      <c r="F38" s="251"/>
      <c r="G38" s="251"/>
      <c r="H38" s="251"/>
      <c r="I38" s="251"/>
      <c r="J38" s="147">
        <f t="shared" si="5"/>
        <v>0</v>
      </c>
      <c r="K38" s="1436">
        <f t="shared" si="7"/>
        <v>0</v>
      </c>
      <c r="L38" s="1437"/>
      <c r="M38" s="141"/>
      <c r="N38" s="141"/>
      <c r="O38" s="148"/>
      <c r="P38" s="148"/>
      <c r="AA38" s="240" t="str">
        <f t="shared" si="3"/>
        <v>OK</v>
      </c>
      <c r="AB38" s="240" t="str">
        <f t="shared" si="4"/>
        <v/>
      </c>
    </row>
    <row r="39" spans="1:28" s="142" customFormat="1" ht="21" customHeight="1">
      <c r="A39" s="143">
        <f t="shared" si="0"/>
        <v>39</v>
      </c>
      <c r="B39" s="152"/>
      <c r="C39" s="146" t="s">
        <v>171</v>
      </c>
      <c r="D39" s="250"/>
      <c r="E39" s="250"/>
      <c r="F39" s="251"/>
      <c r="G39" s="251"/>
      <c r="H39" s="251"/>
      <c r="I39" s="251"/>
      <c r="J39" s="147">
        <f t="shared" si="5"/>
        <v>0</v>
      </c>
      <c r="K39" s="1436">
        <f t="shared" si="7"/>
        <v>0</v>
      </c>
      <c r="L39" s="1437"/>
      <c r="M39" s="141"/>
      <c r="N39" s="141"/>
      <c r="O39" s="148"/>
      <c r="P39" s="148"/>
      <c r="AA39" s="240" t="str">
        <f t="shared" si="3"/>
        <v>OK</v>
      </c>
      <c r="AB39" s="240" t="str">
        <f t="shared" si="4"/>
        <v/>
      </c>
    </row>
    <row r="40" spans="1:28" s="142" customFormat="1" ht="21" customHeight="1">
      <c r="A40" s="143">
        <f t="shared" si="0"/>
        <v>40</v>
      </c>
      <c r="B40" s="152"/>
      <c r="C40" s="146" t="s">
        <v>169</v>
      </c>
      <c r="D40" s="250"/>
      <c r="E40" s="250"/>
      <c r="F40" s="251"/>
      <c r="G40" s="251"/>
      <c r="H40" s="251"/>
      <c r="I40" s="251"/>
      <c r="J40" s="147">
        <f t="shared" si="5"/>
        <v>0</v>
      </c>
      <c r="K40" s="1436">
        <f t="shared" si="7"/>
        <v>0</v>
      </c>
      <c r="L40" s="1437"/>
      <c r="M40" s="141"/>
      <c r="N40" s="141"/>
      <c r="O40" s="148"/>
      <c r="P40" s="148"/>
      <c r="AA40" s="240" t="str">
        <f t="shared" si="3"/>
        <v>OK</v>
      </c>
      <c r="AB40" s="240" t="str">
        <f t="shared" si="4"/>
        <v/>
      </c>
    </row>
    <row r="41" spans="1:28" s="142" customFormat="1" ht="21" customHeight="1">
      <c r="A41" s="143">
        <f t="shared" si="0"/>
        <v>41</v>
      </c>
      <c r="B41" s="152"/>
      <c r="C41" s="146" t="s">
        <v>11</v>
      </c>
      <c r="D41" s="250"/>
      <c r="E41" s="250"/>
      <c r="F41" s="251"/>
      <c r="G41" s="251"/>
      <c r="H41" s="251"/>
      <c r="I41" s="251"/>
      <c r="J41" s="147">
        <f t="shared" si="5"/>
        <v>0</v>
      </c>
      <c r="K41" s="1436">
        <f t="shared" si="7"/>
        <v>0</v>
      </c>
      <c r="L41" s="1437"/>
      <c r="M41" s="141"/>
      <c r="N41" s="141"/>
      <c r="O41" s="148"/>
      <c r="P41" s="148"/>
      <c r="AA41" s="240" t="str">
        <f t="shared" si="3"/>
        <v>OK</v>
      </c>
      <c r="AB41" s="240" t="str">
        <f t="shared" si="4"/>
        <v/>
      </c>
    </row>
    <row r="42" spans="1:28" s="142" customFormat="1" ht="21" customHeight="1">
      <c r="A42" s="143">
        <f t="shared" si="0"/>
        <v>42</v>
      </c>
      <c r="B42" s="152"/>
      <c r="C42" s="146" t="s">
        <v>494</v>
      </c>
      <c r="D42" s="250"/>
      <c r="E42" s="250"/>
      <c r="F42" s="251"/>
      <c r="G42" s="251"/>
      <c r="H42" s="251"/>
      <c r="I42" s="251"/>
      <c r="J42" s="147">
        <f t="shared" si="5"/>
        <v>0</v>
      </c>
      <c r="K42" s="1436">
        <f t="shared" si="7"/>
        <v>0</v>
      </c>
      <c r="L42" s="1437"/>
      <c r="M42" s="141"/>
      <c r="N42" s="141"/>
      <c r="O42" s="148"/>
      <c r="P42" s="148"/>
      <c r="AA42" s="240" t="str">
        <f t="shared" si="3"/>
        <v>OK</v>
      </c>
      <c r="AB42" s="240" t="str">
        <f t="shared" si="4"/>
        <v/>
      </c>
    </row>
    <row r="43" spans="1:28" s="142" customFormat="1" ht="21" customHeight="1">
      <c r="A43" s="143">
        <f t="shared" si="0"/>
        <v>43</v>
      </c>
      <c r="B43" s="152"/>
      <c r="C43" s="146" t="s">
        <v>493</v>
      </c>
      <c r="D43" s="250"/>
      <c r="E43" s="250"/>
      <c r="F43" s="251"/>
      <c r="G43" s="251"/>
      <c r="H43" s="251"/>
      <c r="I43" s="251"/>
      <c r="J43" s="147">
        <f t="shared" si="5"/>
        <v>0</v>
      </c>
      <c r="K43" s="1436">
        <f t="shared" si="7"/>
        <v>0</v>
      </c>
      <c r="L43" s="1437"/>
      <c r="M43" s="141"/>
      <c r="N43" s="141"/>
      <c r="O43" s="148"/>
      <c r="P43" s="148"/>
      <c r="AA43" s="240" t="str">
        <f t="shared" si="3"/>
        <v>OK</v>
      </c>
      <c r="AB43" s="240" t="str">
        <f t="shared" si="4"/>
        <v/>
      </c>
    </row>
    <row r="44" spans="1:28" s="142" customFormat="1" ht="21" customHeight="1">
      <c r="A44" s="143">
        <f t="shared" si="0"/>
        <v>44</v>
      </c>
      <c r="B44" s="152"/>
      <c r="C44" s="146" t="s">
        <v>362</v>
      </c>
      <c r="D44" s="250"/>
      <c r="E44" s="250"/>
      <c r="F44" s="251"/>
      <c r="G44" s="251"/>
      <c r="H44" s="251"/>
      <c r="I44" s="251"/>
      <c r="J44" s="147">
        <f t="shared" si="5"/>
        <v>0</v>
      </c>
      <c r="K44" s="1436">
        <f t="shared" si="7"/>
        <v>0</v>
      </c>
      <c r="L44" s="1437"/>
      <c r="M44" s="141"/>
      <c r="N44" s="141"/>
      <c r="O44" s="148"/>
      <c r="P44" s="148"/>
      <c r="AA44" s="240" t="str">
        <f t="shared" si="3"/>
        <v>OK</v>
      </c>
      <c r="AB44" s="240" t="str">
        <f t="shared" si="4"/>
        <v/>
      </c>
    </row>
    <row r="45" spans="1:28" s="142" customFormat="1" ht="21" customHeight="1">
      <c r="A45" s="143">
        <f t="shared" si="0"/>
        <v>45</v>
      </c>
      <c r="B45" s="152"/>
      <c r="C45" s="146" t="s">
        <v>13</v>
      </c>
      <c r="D45" s="250"/>
      <c r="E45" s="250"/>
      <c r="F45" s="251"/>
      <c r="G45" s="251"/>
      <c r="H45" s="251"/>
      <c r="I45" s="251"/>
      <c r="J45" s="147">
        <f t="shared" si="5"/>
        <v>0</v>
      </c>
      <c r="K45" s="1436">
        <f t="shared" si="7"/>
        <v>0</v>
      </c>
      <c r="L45" s="1437"/>
      <c r="M45" s="141"/>
      <c r="N45" s="141"/>
      <c r="O45" s="148"/>
      <c r="P45" s="148"/>
      <c r="AA45" s="240" t="str">
        <f t="shared" si="3"/>
        <v>OK</v>
      </c>
      <c r="AB45" s="240" t="str">
        <f t="shared" si="4"/>
        <v/>
      </c>
    </row>
    <row r="46" spans="1:28" s="142" customFormat="1" ht="21" customHeight="1">
      <c r="A46" s="143">
        <f t="shared" si="0"/>
        <v>46</v>
      </c>
      <c r="B46" s="152"/>
      <c r="C46" s="180" t="s">
        <v>901</v>
      </c>
      <c r="D46" s="250"/>
      <c r="E46" s="250"/>
      <c r="F46" s="251"/>
      <c r="G46" s="251"/>
      <c r="H46" s="251"/>
      <c r="I46" s="251"/>
      <c r="J46" s="147">
        <f t="shared" si="5"/>
        <v>0</v>
      </c>
      <c r="K46" s="1436">
        <f t="shared" si="7"/>
        <v>0</v>
      </c>
      <c r="L46" s="1437"/>
      <c r="M46" s="141"/>
      <c r="N46" s="141"/>
      <c r="O46" s="148"/>
      <c r="P46" s="148"/>
      <c r="AA46" s="240" t="str">
        <f t="shared" si="3"/>
        <v>OK</v>
      </c>
      <c r="AB46" s="240" t="str">
        <f t="shared" si="4"/>
        <v/>
      </c>
    </row>
    <row r="47" spans="1:28" s="142" customFormat="1" ht="21" customHeight="1">
      <c r="A47" s="143">
        <f t="shared" si="0"/>
        <v>47</v>
      </c>
      <c r="B47" s="152"/>
      <c r="C47" s="146" t="s">
        <v>492</v>
      </c>
      <c r="D47" s="250"/>
      <c r="E47" s="250"/>
      <c r="F47" s="251"/>
      <c r="G47" s="251"/>
      <c r="H47" s="251"/>
      <c r="I47" s="251"/>
      <c r="J47" s="147">
        <f t="shared" si="5"/>
        <v>0</v>
      </c>
      <c r="K47" s="1436">
        <f t="shared" si="7"/>
        <v>0</v>
      </c>
      <c r="L47" s="1437"/>
      <c r="M47" s="141"/>
      <c r="N47" s="141"/>
      <c r="O47" s="148"/>
      <c r="P47" s="148"/>
      <c r="AA47" s="240" t="str">
        <f t="shared" si="3"/>
        <v>OK</v>
      </c>
      <c r="AB47" s="240" t="str">
        <f t="shared" si="4"/>
        <v/>
      </c>
    </row>
    <row r="48" spans="1:28" s="142" customFormat="1" ht="21" customHeight="1">
      <c r="A48" s="143">
        <f t="shared" si="0"/>
        <v>48</v>
      </c>
      <c r="B48" s="152"/>
      <c r="C48" s="146" t="s">
        <v>818</v>
      </c>
      <c r="D48" s="250"/>
      <c r="E48" s="250"/>
      <c r="F48" s="251"/>
      <c r="G48" s="251"/>
      <c r="H48" s="251"/>
      <c r="I48" s="251"/>
      <c r="J48" s="147">
        <f t="shared" si="5"/>
        <v>0</v>
      </c>
      <c r="K48" s="1436">
        <f t="shared" si="7"/>
        <v>0</v>
      </c>
      <c r="L48" s="1437"/>
      <c r="M48" s="141"/>
      <c r="N48" s="141"/>
      <c r="O48" s="148"/>
      <c r="P48" s="148"/>
      <c r="AA48" s="240" t="str">
        <f t="shared" si="3"/>
        <v>OK</v>
      </c>
      <c r="AB48" s="240" t="str">
        <f t="shared" si="4"/>
        <v/>
      </c>
    </row>
    <row r="49" spans="1:28" s="142" customFormat="1" ht="21" customHeight="1">
      <c r="A49" s="143">
        <f t="shared" si="0"/>
        <v>49</v>
      </c>
      <c r="B49" s="152"/>
      <c r="C49" s="146" t="s">
        <v>491</v>
      </c>
      <c r="D49" s="250"/>
      <c r="E49" s="250"/>
      <c r="F49" s="251"/>
      <c r="G49" s="251"/>
      <c r="H49" s="251"/>
      <c r="I49" s="251"/>
      <c r="J49" s="147">
        <f t="shared" si="5"/>
        <v>0</v>
      </c>
      <c r="K49" s="1436">
        <f t="shared" si="7"/>
        <v>0</v>
      </c>
      <c r="L49" s="1437"/>
      <c r="M49" s="141"/>
      <c r="N49" s="141"/>
      <c r="O49" s="148"/>
      <c r="P49" s="148"/>
      <c r="AA49" s="240" t="str">
        <f t="shared" si="3"/>
        <v>OK</v>
      </c>
      <c r="AB49" s="240" t="str">
        <f t="shared" si="4"/>
        <v/>
      </c>
    </row>
    <row r="50" spans="1:28" s="142" customFormat="1" ht="21" customHeight="1">
      <c r="A50" s="143">
        <f t="shared" si="0"/>
        <v>50</v>
      </c>
      <c r="B50" s="152"/>
      <c r="C50" s="146" t="s">
        <v>9</v>
      </c>
      <c r="D50" s="250"/>
      <c r="E50" s="250"/>
      <c r="F50" s="251"/>
      <c r="G50" s="251"/>
      <c r="H50" s="251"/>
      <c r="I50" s="251"/>
      <c r="J50" s="147">
        <f t="shared" si="5"/>
        <v>0</v>
      </c>
      <c r="K50" s="1436">
        <f t="shared" si="7"/>
        <v>0</v>
      </c>
      <c r="L50" s="1437"/>
      <c r="M50" s="141"/>
      <c r="N50" s="141"/>
      <c r="O50" s="148"/>
      <c r="P50" s="148"/>
      <c r="AA50" s="240" t="str">
        <f t="shared" si="3"/>
        <v>OK</v>
      </c>
      <c r="AB50" s="240" t="str">
        <f t="shared" si="4"/>
        <v/>
      </c>
    </row>
    <row r="51" spans="1:28" s="142" customFormat="1" ht="19.5" customHeight="1">
      <c r="A51" s="153">
        <f t="shared" si="0"/>
        <v>51</v>
      </c>
      <c r="B51" s="154"/>
      <c r="C51" s="155" t="s">
        <v>490</v>
      </c>
      <c r="D51" s="147"/>
      <c r="E51" s="147"/>
      <c r="F51" s="147"/>
      <c r="G51" s="151"/>
      <c r="H51" s="147">
        <f>SUM(H33:H50)</f>
        <v>0</v>
      </c>
      <c r="I51" s="147">
        <f>SUM(I33:I50)</f>
        <v>0</v>
      </c>
      <c r="J51" s="147">
        <f>SUM(J33:J50)</f>
        <v>0</v>
      </c>
      <c r="K51" s="1454"/>
      <c r="L51" s="1455"/>
      <c r="M51" s="141"/>
      <c r="N51" s="141"/>
      <c r="O51" s="148"/>
      <c r="P51" s="148"/>
      <c r="AA51" s="240" t="str">
        <f>IF('H2 (ESF - Patrimonio)'!G164='H4 (Impuesto Diferido)'!H51,"OK","ERROR")</f>
        <v>OK</v>
      </c>
      <c r="AB51" s="240" t="str">
        <f>IF((AA51="Error"),CONCATENATE("El total del saldo del pasivo por impuesto diferido (H4 – celda H51) debe ser igual al valor de la Hoja 2 casilla G164 Pasivos por Impuestos Diferidos "),"")</f>
        <v/>
      </c>
    </row>
    <row r="52" spans="1:28" s="126" customFormat="1" ht="15.75">
      <c r="A52" s="156"/>
      <c r="E52" s="138"/>
      <c r="F52" s="138"/>
      <c r="G52" s="138"/>
      <c r="H52" s="138"/>
      <c r="I52" s="138"/>
      <c r="J52" s="138"/>
      <c r="AA52" s="277"/>
      <c r="AB52" s="240"/>
    </row>
    <row r="53" spans="1:28" s="126" customFormat="1" ht="15.75">
      <c r="E53" s="138"/>
      <c r="F53" s="138"/>
      <c r="G53" s="138"/>
      <c r="H53" s="138"/>
      <c r="I53" s="138"/>
      <c r="J53" s="138"/>
      <c r="K53" s="157"/>
      <c r="L53" s="157"/>
      <c r="M53" s="138"/>
      <c r="AA53" s="277"/>
      <c r="AB53" s="240"/>
    </row>
    <row r="54" spans="1:28" s="126" customFormat="1" ht="15.75">
      <c r="E54" s="138"/>
      <c r="F54" s="138"/>
      <c r="G54" s="138"/>
      <c r="H54" s="138"/>
      <c r="I54" s="138"/>
      <c r="J54" s="138"/>
      <c r="AA54" s="277"/>
      <c r="AB54" s="240"/>
    </row>
    <row r="55" spans="1:28" s="126" customFormat="1" ht="20.25">
      <c r="B55" s="137" t="s">
        <v>743</v>
      </c>
      <c r="C55" s="138"/>
      <c r="D55" s="138"/>
      <c r="E55" s="138"/>
      <c r="F55" s="138"/>
      <c r="G55" s="138"/>
      <c r="H55" s="138"/>
      <c r="AA55" s="277"/>
      <c r="AB55" s="240"/>
    </row>
    <row r="56" spans="1:28" s="126" customFormat="1" ht="15.75">
      <c r="D56" s="139"/>
      <c r="E56" s="138"/>
      <c r="F56" s="138"/>
      <c r="G56" s="138"/>
      <c r="H56" s="138"/>
      <c r="I56" s="138"/>
      <c r="J56" s="138"/>
      <c r="AA56" s="277"/>
      <c r="AB56" s="240"/>
    </row>
    <row r="57" spans="1:28" s="126" customFormat="1" ht="24.75" customHeight="1">
      <c r="A57" s="1421" t="s">
        <v>753</v>
      </c>
      <c r="B57" s="1424" t="s">
        <v>162</v>
      </c>
      <c r="C57" s="1425"/>
      <c r="D57" s="1421" t="s">
        <v>902</v>
      </c>
      <c r="E57" s="1421" t="s">
        <v>489</v>
      </c>
      <c r="F57" s="1421" t="s">
        <v>76</v>
      </c>
      <c r="G57" s="1456" t="s">
        <v>203</v>
      </c>
      <c r="H57" s="1457"/>
      <c r="I57" s="1457"/>
      <c r="J57" s="1457"/>
      <c r="K57" s="1457"/>
      <c r="L57" s="1458"/>
      <c r="AA57" s="277"/>
      <c r="AB57" s="240"/>
    </row>
    <row r="58" spans="1:28" s="126" customFormat="1" ht="46.5" customHeight="1">
      <c r="A58" s="1438"/>
      <c r="B58" s="1439"/>
      <c r="C58" s="1440"/>
      <c r="D58" s="1438"/>
      <c r="E58" s="1445"/>
      <c r="F58" s="1445"/>
      <c r="G58" s="1447" t="s">
        <v>488</v>
      </c>
      <c r="H58" s="1447" t="s">
        <v>903</v>
      </c>
      <c r="I58" s="252" t="s">
        <v>79</v>
      </c>
      <c r="J58" s="253"/>
      <c r="K58" s="1447" t="s">
        <v>204</v>
      </c>
      <c r="L58" s="1448"/>
      <c r="AA58" s="277"/>
      <c r="AB58" s="240"/>
    </row>
    <row r="59" spans="1:28" s="126" customFormat="1" ht="30" customHeight="1">
      <c r="A59" s="1422"/>
      <c r="B59" s="1426"/>
      <c r="C59" s="1427"/>
      <c r="D59" s="1422"/>
      <c r="E59" s="1446"/>
      <c r="F59" s="1446"/>
      <c r="G59" s="1448"/>
      <c r="H59" s="1449"/>
      <c r="I59" s="252" t="s">
        <v>479</v>
      </c>
      <c r="J59" s="252" t="s">
        <v>478</v>
      </c>
      <c r="K59" s="252" t="s">
        <v>479</v>
      </c>
      <c r="L59" s="252" t="s">
        <v>478</v>
      </c>
      <c r="AA59" s="277"/>
      <c r="AB59" s="240"/>
    </row>
    <row r="60" spans="1:28" s="126" customFormat="1" ht="24.75" customHeight="1">
      <c r="A60" s="158">
        <f>60</f>
        <v>60</v>
      </c>
      <c r="B60" s="1441" t="s">
        <v>486</v>
      </c>
      <c r="C60" s="1442"/>
      <c r="D60" s="251">
        <v>16658000</v>
      </c>
      <c r="E60" s="251">
        <v>14972000</v>
      </c>
      <c r="F60" s="159">
        <f>D60-E60</f>
        <v>1686000</v>
      </c>
      <c r="G60" s="251"/>
      <c r="H60" s="251">
        <v>1686000</v>
      </c>
      <c r="I60" s="251"/>
      <c r="J60" s="251"/>
      <c r="K60" s="251"/>
      <c r="L60" s="251"/>
      <c r="AA60" s="277"/>
      <c r="AB60" s="240"/>
    </row>
    <row r="61" spans="1:28" s="126" customFormat="1" ht="24.75" customHeight="1">
      <c r="A61" s="153">
        <f>A60+1</f>
        <v>61</v>
      </c>
      <c r="B61" s="1443" t="s">
        <v>744</v>
      </c>
      <c r="C61" s="1444"/>
      <c r="D61" s="251"/>
      <c r="E61" s="251"/>
      <c r="F61" s="159">
        <f t="shared" ref="F61" si="8">D61-E61</f>
        <v>0</v>
      </c>
      <c r="G61" s="251"/>
      <c r="H61" s="251"/>
      <c r="I61" s="251"/>
      <c r="J61" s="251"/>
      <c r="K61" s="251"/>
      <c r="L61" s="251"/>
      <c r="AA61" s="277"/>
      <c r="AB61" s="240"/>
    </row>
    <row r="62" spans="1:28" s="126" customFormat="1" ht="15.75">
      <c r="D62" s="139"/>
      <c r="E62" s="138"/>
      <c r="F62" s="138"/>
      <c r="G62" s="138"/>
      <c r="H62" s="138"/>
      <c r="I62" s="138"/>
      <c r="J62" s="138"/>
      <c r="AA62" s="277"/>
      <c r="AB62" s="240"/>
    </row>
    <row r="63" spans="1:28" s="126" customFormat="1" ht="15.75">
      <c r="D63" s="139"/>
      <c r="E63" s="138"/>
      <c r="F63" s="138"/>
      <c r="G63" s="138"/>
      <c r="H63" s="138"/>
      <c r="I63" s="138"/>
      <c r="J63" s="138"/>
      <c r="AA63" s="277"/>
      <c r="AB63" s="240"/>
    </row>
    <row r="64" spans="1:28" s="126" customFormat="1" ht="15.75">
      <c r="D64" s="138"/>
      <c r="E64" s="138"/>
      <c r="F64" s="138"/>
      <c r="G64" s="138"/>
      <c r="H64" s="138"/>
      <c r="I64" s="138"/>
      <c r="J64" s="138"/>
      <c r="AA64" s="277"/>
      <c r="AB64" s="240"/>
    </row>
    <row r="65" spans="1:28" s="126" customFormat="1" ht="15.75">
      <c r="D65" s="138"/>
      <c r="E65" s="138"/>
      <c r="F65" s="138"/>
      <c r="G65" s="138"/>
      <c r="H65" s="138"/>
      <c r="I65" s="138"/>
      <c r="J65" s="138"/>
      <c r="AA65" s="277"/>
      <c r="AB65" s="240"/>
    </row>
    <row r="66" spans="1:28" s="126" customFormat="1" ht="20.25">
      <c r="B66" s="160" t="s">
        <v>745</v>
      </c>
      <c r="C66" s="138"/>
      <c r="D66" s="138"/>
      <c r="E66" s="138"/>
      <c r="F66" s="138"/>
      <c r="G66" s="138"/>
      <c r="H66" s="138"/>
      <c r="AA66" s="277"/>
      <c r="AB66" s="240"/>
    </row>
    <row r="67" spans="1:28" s="126" customFormat="1" ht="15.75">
      <c r="D67" s="138"/>
      <c r="E67" s="138"/>
      <c r="F67" s="138"/>
      <c r="G67" s="138"/>
      <c r="H67" s="138"/>
      <c r="I67" s="138"/>
      <c r="J67" s="138"/>
      <c r="AA67" s="277"/>
      <c r="AB67" s="240"/>
    </row>
    <row r="68" spans="1:28" s="126" customFormat="1" ht="15.75">
      <c r="D68" s="138"/>
      <c r="E68" s="138"/>
      <c r="F68" s="138"/>
      <c r="G68" s="138"/>
      <c r="H68" s="138"/>
      <c r="I68" s="138"/>
      <c r="J68" s="138"/>
      <c r="AA68" s="277"/>
      <c r="AB68" s="240"/>
    </row>
    <row r="69" spans="1:28" s="126" customFormat="1" ht="55.5" customHeight="1">
      <c r="A69" s="1428" t="s">
        <v>753</v>
      </c>
      <c r="B69" s="1424" t="s">
        <v>484</v>
      </c>
      <c r="C69" s="1433"/>
      <c r="D69" s="1428" t="s">
        <v>904</v>
      </c>
      <c r="E69" s="1428" t="s">
        <v>905</v>
      </c>
      <c r="F69" s="1428" t="s">
        <v>485</v>
      </c>
      <c r="G69" s="1428" t="s">
        <v>482</v>
      </c>
      <c r="H69" s="1428" t="s">
        <v>481</v>
      </c>
      <c r="I69" s="1429"/>
      <c r="J69" s="1428" t="s">
        <v>906</v>
      </c>
      <c r="K69" s="1456" t="s">
        <v>480</v>
      </c>
      <c r="L69" s="1474"/>
      <c r="AA69" s="277"/>
      <c r="AB69" s="240"/>
    </row>
    <row r="70" spans="1:28" s="126" customFormat="1" ht="23.25" customHeight="1">
      <c r="A70" s="1429"/>
      <c r="B70" s="1434"/>
      <c r="C70" s="1435"/>
      <c r="D70" s="1429"/>
      <c r="E70" s="1429"/>
      <c r="F70" s="1429"/>
      <c r="G70" s="1429"/>
      <c r="H70" s="254" t="s">
        <v>479</v>
      </c>
      <c r="I70" s="254" t="s">
        <v>478</v>
      </c>
      <c r="J70" s="1429"/>
      <c r="K70" s="1475"/>
      <c r="L70" s="1474"/>
      <c r="AA70" s="277"/>
      <c r="AB70" s="240"/>
    </row>
    <row r="71" spans="1:28" s="126" customFormat="1" ht="23.25" customHeight="1">
      <c r="A71" s="161">
        <f>71</f>
        <v>71</v>
      </c>
      <c r="B71" s="1432">
        <v>2017</v>
      </c>
      <c r="C71" s="162" t="s">
        <v>251</v>
      </c>
      <c r="D71" s="667"/>
      <c r="E71" s="255"/>
      <c r="F71" s="255"/>
      <c r="G71" s="255"/>
      <c r="H71" s="255"/>
      <c r="I71" s="255"/>
      <c r="J71" s="147">
        <f t="shared" ref="J71:J96" si="9">D71+E71-F71-G71+H71-I71</f>
        <v>0</v>
      </c>
      <c r="K71" s="1459"/>
      <c r="L71" s="1460"/>
      <c r="AA71" s="277" t="str">
        <f>IF(J71&lt;0,"ERROR","OK")</f>
        <v>OK</v>
      </c>
      <c r="AB71" s="240" t="str">
        <f>IF((AA71="Error"),CONCATENATE("Error en el Año  ",B71," ",C71," de la Hoja 4 Fila  ",A71),"")</f>
        <v/>
      </c>
    </row>
    <row r="72" spans="1:28" s="126" customFormat="1" ht="23.25" customHeight="1">
      <c r="A72" s="163">
        <f>A71+1</f>
        <v>72</v>
      </c>
      <c r="B72" s="1431"/>
      <c r="C72" s="164" t="s">
        <v>243</v>
      </c>
      <c r="D72" s="668"/>
      <c r="E72" s="255"/>
      <c r="F72" s="255"/>
      <c r="G72" s="255"/>
      <c r="H72" s="255"/>
      <c r="I72" s="255"/>
      <c r="J72" s="147">
        <f t="shared" si="9"/>
        <v>0</v>
      </c>
      <c r="K72" s="1419"/>
      <c r="L72" s="1417"/>
      <c r="AA72" s="277" t="str">
        <f t="shared" ref="AA72:AA110" si="10">IF(J72&lt;0,"ERROR","OK")</f>
        <v>OK</v>
      </c>
      <c r="AB72" s="240" t="str">
        <f>IF((AA72="Error"),CONCATENATE("Error en el Año  ",B71," ",C72," de la Hoja 4 Fila  ",A72),"")</f>
        <v/>
      </c>
    </row>
    <row r="73" spans="1:28" s="126" customFormat="1" ht="22.5" customHeight="1">
      <c r="A73" s="163">
        <f t="shared" ref="A73:A96" si="11">A72+1</f>
        <v>73</v>
      </c>
      <c r="B73" s="1432">
        <v>2018</v>
      </c>
      <c r="C73" s="164" t="s">
        <v>251</v>
      </c>
      <c r="D73" s="147">
        <f>J71</f>
        <v>0</v>
      </c>
      <c r="E73" s="255"/>
      <c r="F73" s="255"/>
      <c r="G73" s="255"/>
      <c r="H73" s="255"/>
      <c r="I73" s="255"/>
      <c r="J73" s="147">
        <f t="shared" si="9"/>
        <v>0</v>
      </c>
      <c r="K73" s="1419"/>
      <c r="L73" s="1417"/>
      <c r="AA73" s="277" t="str">
        <f t="shared" si="10"/>
        <v>OK</v>
      </c>
      <c r="AB73" s="240" t="str">
        <f>IF((AA73="Error"),CONCATENATE("Error en el Año  ",B73," ",C73," de la Hoja 4 Fila  ",A73),"")</f>
        <v/>
      </c>
    </row>
    <row r="74" spans="1:28" s="126" customFormat="1" ht="22.5" customHeight="1">
      <c r="A74" s="163">
        <f t="shared" si="11"/>
        <v>74</v>
      </c>
      <c r="B74" s="1431"/>
      <c r="C74" s="164" t="s">
        <v>243</v>
      </c>
      <c r="D74" s="151">
        <f>J72</f>
        <v>0</v>
      </c>
      <c r="E74" s="255"/>
      <c r="F74" s="255"/>
      <c r="G74" s="255"/>
      <c r="H74" s="255"/>
      <c r="I74" s="255"/>
      <c r="J74" s="147">
        <f t="shared" si="9"/>
        <v>0</v>
      </c>
      <c r="K74" s="1419"/>
      <c r="L74" s="1417"/>
      <c r="AA74" s="277" t="str">
        <f t="shared" si="10"/>
        <v>OK</v>
      </c>
      <c r="AB74" s="240" t="str">
        <f t="shared" ref="AB74:AB96" si="12">IF((AA74="Error"),CONCATENATE("Error en el Año  ",B73," ",C74," de la Hoja 4 Fila  ",A74),"")</f>
        <v/>
      </c>
    </row>
    <row r="75" spans="1:28" s="126" customFormat="1" ht="20.25" customHeight="1">
      <c r="A75" s="163">
        <f t="shared" si="11"/>
        <v>75</v>
      </c>
      <c r="B75" s="1432">
        <v>2019</v>
      </c>
      <c r="C75" s="164" t="s">
        <v>251</v>
      </c>
      <c r="D75" s="147">
        <f t="shared" ref="D75:D96" si="13">J73</f>
        <v>0</v>
      </c>
      <c r="E75" s="255"/>
      <c r="F75" s="255"/>
      <c r="G75" s="255"/>
      <c r="H75" s="255"/>
      <c r="I75" s="255"/>
      <c r="J75" s="147">
        <f t="shared" si="9"/>
        <v>0</v>
      </c>
      <c r="K75" s="1419"/>
      <c r="L75" s="1417"/>
      <c r="M75" s="139"/>
      <c r="AA75" s="277" t="str">
        <f t="shared" si="10"/>
        <v>OK</v>
      </c>
      <c r="AB75" s="240" t="str">
        <f>IF((AA75="Error"),CONCATENATE("Error en el Año  ",B75," ",C75," de la Hoja 4 Fila  ",A75),"")</f>
        <v/>
      </c>
    </row>
    <row r="76" spans="1:28" s="126" customFormat="1" ht="20.25" customHeight="1">
      <c r="A76" s="163">
        <f t="shared" si="11"/>
        <v>76</v>
      </c>
      <c r="B76" s="1431"/>
      <c r="C76" s="164" t="s">
        <v>243</v>
      </c>
      <c r="D76" s="151">
        <f t="shared" si="13"/>
        <v>0</v>
      </c>
      <c r="E76" s="255"/>
      <c r="F76" s="255"/>
      <c r="G76" s="255"/>
      <c r="H76" s="255"/>
      <c r="I76" s="255"/>
      <c r="J76" s="147">
        <f t="shared" si="9"/>
        <v>0</v>
      </c>
      <c r="K76" s="1419"/>
      <c r="L76" s="1417"/>
      <c r="M76" s="139"/>
      <c r="AA76" s="277" t="str">
        <f t="shared" si="10"/>
        <v>OK</v>
      </c>
      <c r="AB76" s="240" t="str">
        <f t="shared" si="12"/>
        <v/>
      </c>
    </row>
    <row r="77" spans="1:28" s="126" customFormat="1" ht="23.25" customHeight="1">
      <c r="A77" s="163">
        <f t="shared" si="11"/>
        <v>77</v>
      </c>
      <c r="B77" s="1432">
        <v>2020</v>
      </c>
      <c r="C77" s="164" t="s">
        <v>251</v>
      </c>
      <c r="D77" s="147">
        <f t="shared" si="13"/>
        <v>0</v>
      </c>
      <c r="E77" s="255"/>
      <c r="F77" s="255"/>
      <c r="G77" s="255"/>
      <c r="H77" s="255"/>
      <c r="I77" s="255"/>
      <c r="J77" s="147">
        <f t="shared" si="9"/>
        <v>0</v>
      </c>
      <c r="K77" s="1419"/>
      <c r="L77" s="1417"/>
      <c r="AA77" s="277" t="str">
        <f t="shared" si="10"/>
        <v>OK</v>
      </c>
      <c r="AB77" s="240" t="str">
        <f>IF((AA77="Error"),CONCATENATE("Error en el Año  ",B77," ",C77," de la Hoja 4 Fila  ",A77),"")</f>
        <v/>
      </c>
    </row>
    <row r="78" spans="1:28" s="126" customFormat="1" ht="23.25" customHeight="1">
      <c r="A78" s="163">
        <f t="shared" si="11"/>
        <v>78</v>
      </c>
      <c r="B78" s="1431"/>
      <c r="C78" s="164" t="s">
        <v>243</v>
      </c>
      <c r="D78" s="151">
        <f t="shared" si="13"/>
        <v>0</v>
      </c>
      <c r="E78" s="255"/>
      <c r="F78" s="255"/>
      <c r="G78" s="255"/>
      <c r="H78" s="255"/>
      <c r="I78" s="255"/>
      <c r="J78" s="147">
        <f t="shared" si="9"/>
        <v>0</v>
      </c>
      <c r="K78" s="1419"/>
      <c r="L78" s="1417"/>
      <c r="AA78" s="277" t="str">
        <f t="shared" si="10"/>
        <v>OK</v>
      </c>
      <c r="AB78" s="240" t="str">
        <f t="shared" si="12"/>
        <v/>
      </c>
    </row>
    <row r="79" spans="1:28" s="142" customFormat="1" ht="22.5" customHeight="1">
      <c r="A79" s="163">
        <f t="shared" si="11"/>
        <v>79</v>
      </c>
      <c r="B79" s="1430">
        <v>2021</v>
      </c>
      <c r="C79" s="164" t="s">
        <v>251</v>
      </c>
      <c r="D79" s="147">
        <f t="shared" si="13"/>
        <v>0</v>
      </c>
      <c r="E79" s="255"/>
      <c r="F79" s="255"/>
      <c r="G79" s="255"/>
      <c r="H79" s="255"/>
      <c r="I79" s="255"/>
      <c r="J79" s="147">
        <f t="shared" si="9"/>
        <v>0</v>
      </c>
      <c r="K79" s="1416"/>
      <c r="L79" s="1417"/>
      <c r="M79" s="165"/>
      <c r="N79" s="165"/>
      <c r="O79" s="165"/>
      <c r="P79" s="165"/>
      <c r="AA79" s="277" t="str">
        <f t="shared" si="10"/>
        <v>OK</v>
      </c>
      <c r="AB79" s="240" t="str">
        <f>IF((AA79="Error"),CONCATENATE("Error en el Año  ",B79," ",C79," de la Hoja 4 Fila  ",A79),"")</f>
        <v/>
      </c>
    </row>
    <row r="80" spans="1:28" s="142" customFormat="1" ht="22.5" customHeight="1">
      <c r="A80" s="163">
        <f t="shared" si="11"/>
        <v>80</v>
      </c>
      <c r="B80" s="1431"/>
      <c r="C80" s="164" t="s">
        <v>243</v>
      </c>
      <c r="D80" s="151">
        <f t="shared" si="13"/>
        <v>0</v>
      </c>
      <c r="E80" s="255"/>
      <c r="F80" s="255"/>
      <c r="G80" s="255"/>
      <c r="H80" s="255"/>
      <c r="I80" s="255"/>
      <c r="J80" s="147">
        <f t="shared" si="9"/>
        <v>0</v>
      </c>
      <c r="K80" s="1416"/>
      <c r="L80" s="1417"/>
      <c r="M80" s="165"/>
      <c r="N80" s="165"/>
      <c r="O80" s="165"/>
      <c r="P80" s="165"/>
      <c r="AA80" s="277" t="str">
        <f t="shared" si="10"/>
        <v>OK</v>
      </c>
      <c r="AB80" s="240" t="str">
        <f t="shared" si="12"/>
        <v/>
      </c>
    </row>
    <row r="81" spans="1:28" s="142" customFormat="1" ht="22.5" customHeight="1">
      <c r="A81" s="163">
        <f t="shared" si="11"/>
        <v>81</v>
      </c>
      <c r="B81" s="1430">
        <v>2022</v>
      </c>
      <c r="C81" s="164" t="s">
        <v>251</v>
      </c>
      <c r="D81" s="147">
        <f t="shared" si="13"/>
        <v>0</v>
      </c>
      <c r="E81" s="255"/>
      <c r="F81" s="255"/>
      <c r="G81" s="255"/>
      <c r="H81" s="255"/>
      <c r="I81" s="255"/>
      <c r="J81" s="147">
        <f t="shared" si="9"/>
        <v>0</v>
      </c>
      <c r="K81" s="1416"/>
      <c r="L81" s="1417"/>
      <c r="M81" s="165"/>
      <c r="N81" s="165"/>
      <c r="O81" s="165"/>
      <c r="P81" s="165"/>
      <c r="AA81" s="277" t="str">
        <f t="shared" si="10"/>
        <v>OK</v>
      </c>
      <c r="AB81" s="240" t="str">
        <f>IF((AA81="Error"),CONCATENATE("Error en el Año  ",B81," ",C81," de la Hoja 4 Fila  ",A81),"")</f>
        <v/>
      </c>
    </row>
    <row r="82" spans="1:28" s="142" customFormat="1" ht="22.5" customHeight="1">
      <c r="A82" s="163">
        <f t="shared" si="11"/>
        <v>82</v>
      </c>
      <c r="B82" s="1431"/>
      <c r="C82" s="164" t="s">
        <v>243</v>
      </c>
      <c r="D82" s="151">
        <f t="shared" si="13"/>
        <v>0</v>
      </c>
      <c r="E82" s="255"/>
      <c r="F82" s="255"/>
      <c r="G82" s="255"/>
      <c r="H82" s="255"/>
      <c r="I82" s="255"/>
      <c r="J82" s="147">
        <f t="shared" si="9"/>
        <v>0</v>
      </c>
      <c r="K82" s="1416"/>
      <c r="L82" s="1417"/>
      <c r="M82" s="165"/>
      <c r="N82" s="165"/>
      <c r="O82" s="165"/>
      <c r="P82" s="165"/>
      <c r="AA82" s="277" t="str">
        <f t="shared" si="10"/>
        <v>OK</v>
      </c>
      <c r="AB82" s="240" t="str">
        <f t="shared" si="12"/>
        <v/>
      </c>
    </row>
    <row r="83" spans="1:28" s="142" customFormat="1" ht="24" customHeight="1">
      <c r="A83" s="163">
        <f t="shared" si="11"/>
        <v>83</v>
      </c>
      <c r="B83" s="1430">
        <v>2023</v>
      </c>
      <c r="C83" s="164" t="s">
        <v>251</v>
      </c>
      <c r="D83" s="147">
        <f t="shared" si="13"/>
        <v>0</v>
      </c>
      <c r="E83" s="255"/>
      <c r="F83" s="255"/>
      <c r="G83" s="255"/>
      <c r="H83" s="255"/>
      <c r="I83" s="255"/>
      <c r="J83" s="147">
        <f t="shared" si="9"/>
        <v>0</v>
      </c>
      <c r="K83" s="1416"/>
      <c r="L83" s="1417"/>
      <c r="M83" s="165"/>
      <c r="N83" s="165"/>
      <c r="O83" s="165"/>
      <c r="P83" s="165"/>
      <c r="AA83" s="277" t="str">
        <f t="shared" si="10"/>
        <v>OK</v>
      </c>
      <c r="AB83" s="240" t="str">
        <f>IF((AA83="Error"),CONCATENATE("Error en el Año  ",B83," ",C83," de la Hoja 4 Fila  ",A83),"")</f>
        <v/>
      </c>
    </row>
    <row r="84" spans="1:28" s="142" customFormat="1" ht="24" customHeight="1">
      <c r="A84" s="163">
        <f t="shared" si="11"/>
        <v>84</v>
      </c>
      <c r="B84" s="1431"/>
      <c r="C84" s="164" t="s">
        <v>243</v>
      </c>
      <c r="D84" s="151">
        <f t="shared" si="13"/>
        <v>0</v>
      </c>
      <c r="E84" s="255"/>
      <c r="F84" s="255"/>
      <c r="G84" s="255"/>
      <c r="H84" s="255"/>
      <c r="I84" s="255"/>
      <c r="J84" s="147">
        <f t="shared" si="9"/>
        <v>0</v>
      </c>
      <c r="K84" s="1416"/>
      <c r="L84" s="1417"/>
      <c r="M84" s="165"/>
      <c r="N84" s="165"/>
      <c r="O84" s="165"/>
      <c r="P84" s="165"/>
      <c r="AA84" s="277" t="str">
        <f t="shared" si="10"/>
        <v>OK</v>
      </c>
      <c r="AB84" s="240" t="str">
        <f t="shared" si="12"/>
        <v/>
      </c>
    </row>
    <row r="85" spans="1:28" s="142" customFormat="1" ht="24" customHeight="1">
      <c r="A85" s="163">
        <f t="shared" si="11"/>
        <v>85</v>
      </c>
      <c r="B85" s="1430">
        <v>2024</v>
      </c>
      <c r="C85" s="164" t="s">
        <v>251</v>
      </c>
      <c r="D85" s="147">
        <f t="shared" si="13"/>
        <v>0</v>
      </c>
      <c r="E85" s="255"/>
      <c r="F85" s="255"/>
      <c r="G85" s="255"/>
      <c r="H85" s="255"/>
      <c r="I85" s="255"/>
      <c r="J85" s="147">
        <f t="shared" si="9"/>
        <v>0</v>
      </c>
      <c r="K85" s="1416"/>
      <c r="L85" s="1417"/>
      <c r="M85" s="165"/>
      <c r="N85" s="165"/>
      <c r="O85" s="165"/>
      <c r="P85" s="165"/>
      <c r="AA85" s="277" t="str">
        <f t="shared" si="10"/>
        <v>OK</v>
      </c>
      <c r="AB85" s="240" t="str">
        <f>IF((AA85="Error"),CONCATENATE("Error en el Año  ",B85," ",C85," de la Hoja 4 Fila  ",A85),"")</f>
        <v/>
      </c>
    </row>
    <row r="86" spans="1:28" s="142" customFormat="1" ht="24" customHeight="1">
      <c r="A86" s="163">
        <f t="shared" si="11"/>
        <v>86</v>
      </c>
      <c r="B86" s="1431"/>
      <c r="C86" s="164" t="s">
        <v>243</v>
      </c>
      <c r="D86" s="151">
        <f t="shared" si="13"/>
        <v>0</v>
      </c>
      <c r="E86" s="255"/>
      <c r="F86" s="255"/>
      <c r="G86" s="255"/>
      <c r="H86" s="255"/>
      <c r="I86" s="255"/>
      <c r="J86" s="147">
        <f t="shared" si="9"/>
        <v>0</v>
      </c>
      <c r="K86" s="1416"/>
      <c r="L86" s="1417"/>
      <c r="M86" s="165"/>
      <c r="N86" s="165"/>
      <c r="O86" s="165"/>
      <c r="P86" s="165"/>
      <c r="AA86" s="277" t="str">
        <f t="shared" si="10"/>
        <v>OK</v>
      </c>
      <c r="AB86" s="240" t="str">
        <f t="shared" si="12"/>
        <v/>
      </c>
    </row>
    <row r="87" spans="1:28" s="142" customFormat="1" ht="23.25" customHeight="1">
      <c r="A87" s="163">
        <f t="shared" si="11"/>
        <v>87</v>
      </c>
      <c r="B87" s="1430">
        <v>2025</v>
      </c>
      <c r="C87" s="164" t="s">
        <v>251</v>
      </c>
      <c r="D87" s="147">
        <f t="shared" si="13"/>
        <v>0</v>
      </c>
      <c r="E87" s="255"/>
      <c r="F87" s="255"/>
      <c r="G87" s="255"/>
      <c r="H87" s="255"/>
      <c r="I87" s="255"/>
      <c r="J87" s="147">
        <f t="shared" si="9"/>
        <v>0</v>
      </c>
      <c r="K87" s="1416"/>
      <c r="L87" s="1417"/>
      <c r="M87" s="165"/>
      <c r="N87" s="165"/>
      <c r="O87" s="165"/>
      <c r="P87" s="165"/>
      <c r="AA87" s="277" t="str">
        <f t="shared" si="10"/>
        <v>OK</v>
      </c>
      <c r="AB87" s="240" t="str">
        <f>IF((AA87="Error"),CONCATENATE("Error en el Año  ",B87," ",C87," de la Hoja 4 Fila  ",A87),"")</f>
        <v/>
      </c>
    </row>
    <row r="88" spans="1:28" s="142" customFormat="1" ht="23.25" customHeight="1">
      <c r="A88" s="163">
        <f t="shared" si="11"/>
        <v>88</v>
      </c>
      <c r="B88" s="1431"/>
      <c r="C88" s="164" t="s">
        <v>243</v>
      </c>
      <c r="D88" s="151">
        <f t="shared" si="13"/>
        <v>0</v>
      </c>
      <c r="E88" s="255"/>
      <c r="F88" s="255"/>
      <c r="G88" s="255"/>
      <c r="H88" s="255"/>
      <c r="I88" s="255"/>
      <c r="J88" s="147">
        <f t="shared" si="9"/>
        <v>0</v>
      </c>
      <c r="K88" s="1416"/>
      <c r="L88" s="1417"/>
      <c r="M88" s="165"/>
      <c r="N88" s="165"/>
      <c r="O88" s="165"/>
      <c r="P88" s="165"/>
      <c r="AA88" s="277" t="str">
        <f t="shared" si="10"/>
        <v>OK</v>
      </c>
      <c r="AB88" s="240" t="str">
        <f t="shared" si="12"/>
        <v/>
      </c>
    </row>
    <row r="89" spans="1:28" s="142" customFormat="1" ht="23.25" customHeight="1">
      <c r="A89" s="163">
        <f t="shared" si="11"/>
        <v>89</v>
      </c>
      <c r="B89" s="1430">
        <v>2026</v>
      </c>
      <c r="C89" s="164" t="s">
        <v>251</v>
      </c>
      <c r="D89" s="147">
        <f t="shared" si="13"/>
        <v>0</v>
      </c>
      <c r="E89" s="255"/>
      <c r="F89" s="255"/>
      <c r="G89" s="255"/>
      <c r="H89" s="255"/>
      <c r="I89" s="255"/>
      <c r="J89" s="147">
        <f t="shared" si="9"/>
        <v>0</v>
      </c>
      <c r="K89" s="1416"/>
      <c r="L89" s="1417"/>
      <c r="M89" s="165"/>
      <c r="N89" s="165"/>
      <c r="O89" s="165"/>
      <c r="P89" s="165"/>
      <c r="AA89" s="277" t="str">
        <f t="shared" si="10"/>
        <v>OK</v>
      </c>
      <c r="AB89" s="240" t="str">
        <f>IF((AA89="Error"),CONCATENATE("Error en el Año  ",B89," ",C89," de la Hoja 4 Fila  ",A89),"")</f>
        <v/>
      </c>
    </row>
    <row r="90" spans="1:28" s="142" customFormat="1" ht="23.25" customHeight="1">
      <c r="A90" s="163">
        <f t="shared" si="11"/>
        <v>90</v>
      </c>
      <c r="B90" s="1431"/>
      <c r="C90" s="164" t="s">
        <v>243</v>
      </c>
      <c r="D90" s="151">
        <f t="shared" si="13"/>
        <v>0</v>
      </c>
      <c r="E90" s="255"/>
      <c r="F90" s="255"/>
      <c r="G90" s="255"/>
      <c r="H90" s="255"/>
      <c r="I90" s="255"/>
      <c r="J90" s="147">
        <f t="shared" si="9"/>
        <v>0</v>
      </c>
      <c r="K90" s="1416"/>
      <c r="L90" s="1417"/>
      <c r="M90" s="165"/>
      <c r="N90" s="165"/>
      <c r="O90" s="165"/>
      <c r="P90" s="165"/>
      <c r="AA90" s="277" t="str">
        <f t="shared" si="10"/>
        <v>OK</v>
      </c>
      <c r="AB90" s="240" t="str">
        <f t="shared" si="12"/>
        <v/>
      </c>
    </row>
    <row r="91" spans="1:28" s="142" customFormat="1" ht="22.5" customHeight="1">
      <c r="A91" s="163">
        <f t="shared" si="11"/>
        <v>91</v>
      </c>
      <c r="B91" s="1430">
        <v>2027</v>
      </c>
      <c r="C91" s="164" t="s">
        <v>251</v>
      </c>
      <c r="D91" s="147">
        <f t="shared" si="13"/>
        <v>0</v>
      </c>
      <c r="E91" s="255"/>
      <c r="F91" s="255"/>
      <c r="G91" s="255"/>
      <c r="H91" s="255"/>
      <c r="I91" s="255"/>
      <c r="J91" s="147">
        <f t="shared" si="9"/>
        <v>0</v>
      </c>
      <c r="K91" s="1416"/>
      <c r="L91" s="1417"/>
      <c r="M91" s="165"/>
      <c r="N91" s="165"/>
      <c r="O91" s="165"/>
      <c r="P91" s="165"/>
      <c r="AA91" s="277" t="str">
        <f t="shared" si="10"/>
        <v>OK</v>
      </c>
      <c r="AB91" s="240" t="str">
        <f>IF((AA91="Error"),CONCATENATE("Error en el Año  ",B91," ",C91," de la Hoja 4 Fila  ",A91),"")</f>
        <v/>
      </c>
    </row>
    <row r="92" spans="1:28" s="142" customFormat="1" ht="22.5" customHeight="1">
      <c r="A92" s="163">
        <f t="shared" si="11"/>
        <v>92</v>
      </c>
      <c r="B92" s="1431"/>
      <c r="C92" s="164" t="s">
        <v>243</v>
      </c>
      <c r="D92" s="151">
        <f t="shared" si="13"/>
        <v>0</v>
      </c>
      <c r="E92" s="255"/>
      <c r="F92" s="255"/>
      <c r="G92" s="255"/>
      <c r="H92" s="255"/>
      <c r="I92" s="255"/>
      <c r="J92" s="147">
        <f t="shared" si="9"/>
        <v>0</v>
      </c>
      <c r="K92" s="1416"/>
      <c r="L92" s="1417"/>
      <c r="M92" s="165"/>
      <c r="N92" s="165"/>
      <c r="O92" s="165"/>
      <c r="P92" s="165"/>
      <c r="AA92" s="277" t="str">
        <f t="shared" si="10"/>
        <v>OK</v>
      </c>
      <c r="AB92" s="240" t="str">
        <f t="shared" si="12"/>
        <v/>
      </c>
    </row>
    <row r="93" spans="1:28" s="142" customFormat="1" ht="19.5" customHeight="1">
      <c r="A93" s="163">
        <f t="shared" si="11"/>
        <v>93</v>
      </c>
      <c r="B93" s="1430">
        <v>2028</v>
      </c>
      <c r="C93" s="164" t="s">
        <v>251</v>
      </c>
      <c r="D93" s="147">
        <f t="shared" si="13"/>
        <v>0</v>
      </c>
      <c r="E93" s="255"/>
      <c r="F93" s="255"/>
      <c r="G93" s="255"/>
      <c r="H93" s="255"/>
      <c r="I93" s="255"/>
      <c r="J93" s="147">
        <f t="shared" si="9"/>
        <v>0</v>
      </c>
      <c r="K93" s="1416"/>
      <c r="L93" s="1417"/>
      <c r="M93" s="165"/>
      <c r="N93" s="165"/>
      <c r="O93" s="165"/>
      <c r="P93" s="165"/>
      <c r="AA93" s="277" t="str">
        <f t="shared" si="10"/>
        <v>OK</v>
      </c>
      <c r="AB93" s="240" t="str">
        <f>IF((AA93="Error"),CONCATENATE("Error en el Año  ",B93," ",C93," de la Hoja 4 Fila  ",A93),"")</f>
        <v/>
      </c>
    </row>
    <row r="94" spans="1:28" s="142" customFormat="1" ht="19.5" customHeight="1">
      <c r="A94" s="163">
        <f t="shared" si="11"/>
        <v>94</v>
      </c>
      <c r="B94" s="1431"/>
      <c r="C94" s="164" t="s">
        <v>243</v>
      </c>
      <c r="D94" s="151">
        <f t="shared" si="13"/>
        <v>0</v>
      </c>
      <c r="E94" s="255"/>
      <c r="F94" s="255"/>
      <c r="G94" s="255"/>
      <c r="H94" s="255"/>
      <c r="I94" s="255"/>
      <c r="J94" s="147">
        <f t="shared" si="9"/>
        <v>0</v>
      </c>
      <c r="K94" s="1416"/>
      <c r="L94" s="1417"/>
      <c r="M94" s="165"/>
      <c r="N94" s="165"/>
      <c r="O94" s="165"/>
      <c r="P94" s="165"/>
      <c r="AA94" s="277" t="str">
        <f t="shared" si="10"/>
        <v>OK</v>
      </c>
      <c r="AB94" s="240" t="str">
        <f t="shared" si="12"/>
        <v/>
      </c>
    </row>
    <row r="95" spans="1:28" s="142" customFormat="1" ht="23.25" customHeight="1">
      <c r="A95" s="163">
        <f t="shared" si="11"/>
        <v>95</v>
      </c>
      <c r="B95" s="1430">
        <v>2029</v>
      </c>
      <c r="C95" s="164" t="s">
        <v>251</v>
      </c>
      <c r="D95" s="147">
        <f t="shared" si="13"/>
        <v>0</v>
      </c>
      <c r="E95" s="255"/>
      <c r="F95" s="255"/>
      <c r="G95" s="255"/>
      <c r="H95" s="255"/>
      <c r="I95" s="255"/>
      <c r="J95" s="147">
        <f t="shared" si="9"/>
        <v>0</v>
      </c>
      <c r="K95" s="1416"/>
      <c r="L95" s="1417"/>
      <c r="M95" s="165"/>
      <c r="N95" s="165"/>
      <c r="O95" s="165"/>
      <c r="P95" s="165"/>
      <c r="AA95" s="277" t="str">
        <f t="shared" si="10"/>
        <v>OK</v>
      </c>
      <c r="AB95" s="240" t="str">
        <f>IF((AA95="Error"),CONCATENATE("Error en el Año  ",B95," ",C95," de la Hoja 4 Fila  ",A95),"")</f>
        <v/>
      </c>
    </row>
    <row r="96" spans="1:28" s="142" customFormat="1" ht="23.25" customHeight="1">
      <c r="A96" s="166">
        <f t="shared" si="11"/>
        <v>96</v>
      </c>
      <c r="B96" s="1431"/>
      <c r="C96" s="164" t="s">
        <v>243</v>
      </c>
      <c r="D96" s="151">
        <f t="shared" si="13"/>
        <v>0</v>
      </c>
      <c r="E96" s="255"/>
      <c r="F96" s="255"/>
      <c r="G96" s="255"/>
      <c r="H96" s="255"/>
      <c r="I96" s="255"/>
      <c r="J96" s="147">
        <f t="shared" si="9"/>
        <v>0</v>
      </c>
      <c r="K96" s="1416"/>
      <c r="L96" s="1417"/>
      <c r="M96" s="165"/>
      <c r="N96" s="165"/>
      <c r="O96" s="165"/>
      <c r="P96" s="165"/>
      <c r="AA96" s="277" t="str">
        <f t="shared" si="10"/>
        <v>OK</v>
      </c>
      <c r="AB96" s="240" t="str">
        <f t="shared" si="12"/>
        <v/>
      </c>
    </row>
    <row r="97" spans="1:28" s="142" customFormat="1" ht="21" customHeight="1">
      <c r="D97" s="165"/>
      <c r="E97" s="167"/>
      <c r="F97" s="167"/>
      <c r="G97" s="167"/>
      <c r="H97" s="167"/>
      <c r="I97" s="167"/>
      <c r="J97" s="167"/>
      <c r="K97" s="165"/>
      <c r="L97" s="165"/>
      <c r="M97" s="165"/>
      <c r="N97" s="165"/>
      <c r="O97" s="165"/>
      <c r="P97" s="165"/>
      <c r="AA97" s="277"/>
      <c r="AB97" s="240"/>
    </row>
    <row r="98" spans="1:28" s="142" customFormat="1" ht="21" customHeight="1">
      <c r="D98" s="165"/>
      <c r="E98" s="167"/>
      <c r="F98" s="167"/>
      <c r="G98" s="167"/>
      <c r="H98" s="167"/>
      <c r="I98" s="167"/>
      <c r="J98" s="167"/>
      <c r="K98" s="165"/>
      <c r="L98" s="165"/>
      <c r="M98" s="165"/>
      <c r="N98" s="165"/>
      <c r="O98" s="165"/>
      <c r="P98" s="165"/>
      <c r="AA98" s="277"/>
      <c r="AB98" s="240"/>
    </row>
    <row r="99" spans="1:28" s="142" customFormat="1" ht="21" customHeight="1">
      <c r="B99" s="160" t="s">
        <v>840</v>
      </c>
      <c r="D99" s="165"/>
      <c r="E99" s="167"/>
      <c r="F99" s="167"/>
      <c r="G99" s="167"/>
      <c r="H99" s="167"/>
      <c r="I99" s="167"/>
      <c r="J99" s="167"/>
      <c r="K99" s="165"/>
      <c r="L99" s="165"/>
      <c r="M99" s="165"/>
      <c r="N99" s="165"/>
      <c r="O99" s="165"/>
      <c r="P99" s="165"/>
      <c r="AA99" s="277"/>
      <c r="AB99" s="240"/>
    </row>
    <row r="100" spans="1:28" s="142" customFormat="1" ht="21" customHeight="1">
      <c r="D100" s="165"/>
      <c r="E100" s="167"/>
      <c r="F100" s="167"/>
      <c r="G100" s="167"/>
      <c r="H100" s="167"/>
      <c r="I100" s="167"/>
      <c r="J100" s="167"/>
      <c r="K100" s="165"/>
      <c r="L100" s="165"/>
      <c r="M100" s="165"/>
      <c r="N100" s="165"/>
      <c r="O100" s="165"/>
      <c r="P100" s="165"/>
      <c r="AA100" s="277"/>
      <c r="AB100" s="240"/>
    </row>
    <row r="101" spans="1:28" s="142" customFormat="1" ht="21" customHeight="1">
      <c r="D101" s="165"/>
      <c r="E101" s="167"/>
      <c r="F101" s="167"/>
      <c r="G101" s="167"/>
      <c r="H101" s="167"/>
      <c r="I101" s="167"/>
      <c r="J101" s="167"/>
      <c r="K101" s="165"/>
      <c r="L101" s="165"/>
      <c r="M101" s="165"/>
      <c r="N101" s="165"/>
      <c r="O101" s="165"/>
      <c r="P101" s="165"/>
      <c r="AA101" s="277"/>
      <c r="AB101" s="240"/>
    </row>
    <row r="102" spans="1:28" s="142" customFormat="1" ht="38.25" customHeight="1">
      <c r="A102" s="1428" t="s">
        <v>753</v>
      </c>
      <c r="B102" s="1424" t="s">
        <v>746</v>
      </c>
      <c r="C102" s="1433"/>
      <c r="D102" s="1428" t="s">
        <v>907</v>
      </c>
      <c r="E102" s="1428" t="s">
        <v>908</v>
      </c>
      <c r="F102" s="1428" t="s">
        <v>483</v>
      </c>
      <c r="G102" s="1428" t="s">
        <v>482</v>
      </c>
      <c r="H102" s="1428" t="s">
        <v>481</v>
      </c>
      <c r="I102" s="1429"/>
      <c r="J102" s="1428" t="s">
        <v>909</v>
      </c>
      <c r="K102" s="1456" t="s">
        <v>480</v>
      </c>
      <c r="L102" s="1474"/>
      <c r="M102" s="165"/>
      <c r="N102" s="165"/>
      <c r="O102" s="165"/>
      <c r="AA102" s="277"/>
      <c r="AB102" s="240"/>
    </row>
    <row r="103" spans="1:28" s="142" customFormat="1" ht="31.5" customHeight="1">
      <c r="A103" s="1429"/>
      <c r="B103" s="1434"/>
      <c r="C103" s="1435"/>
      <c r="D103" s="1429"/>
      <c r="E103" s="1429"/>
      <c r="F103" s="1429"/>
      <c r="G103" s="1429"/>
      <c r="H103" s="254" t="s">
        <v>479</v>
      </c>
      <c r="I103" s="254" t="s">
        <v>478</v>
      </c>
      <c r="J103" s="1429"/>
      <c r="K103" s="1475"/>
      <c r="L103" s="1474"/>
      <c r="M103" s="165"/>
      <c r="N103" s="165"/>
      <c r="O103" s="165"/>
      <c r="AA103" s="277"/>
      <c r="AB103" s="240"/>
    </row>
    <row r="104" spans="1:28" s="142" customFormat="1" ht="21" customHeight="1">
      <c r="A104" s="158">
        <v>104</v>
      </c>
      <c r="B104" s="1450">
        <v>2017</v>
      </c>
      <c r="C104" s="1451"/>
      <c r="D104" s="667"/>
      <c r="E104" s="255"/>
      <c r="F104" s="255"/>
      <c r="G104" s="255"/>
      <c r="H104" s="255"/>
      <c r="I104" s="255"/>
      <c r="J104" s="147">
        <f t="shared" ref="J104:J116" si="14">D104+E104-F104-G104+H104-I104</f>
        <v>0</v>
      </c>
      <c r="K104" s="1419"/>
      <c r="L104" s="1417"/>
      <c r="M104" s="165"/>
      <c r="N104" s="165"/>
      <c r="O104" s="165"/>
      <c r="AA104" s="277" t="str">
        <f t="shared" si="10"/>
        <v>OK</v>
      </c>
      <c r="AB104" s="240" t="str">
        <f>IF((AA104="Error"),CONCATENATE("Error en el Año ",C104," de la Hoja 4 Fila  ",A104),"")</f>
        <v/>
      </c>
    </row>
    <row r="105" spans="1:28" s="142" customFormat="1" ht="21" customHeight="1">
      <c r="A105" s="168">
        <f t="shared" ref="A105:A110" si="15">A104+1</f>
        <v>105</v>
      </c>
      <c r="B105" s="1450">
        <v>2018</v>
      </c>
      <c r="C105" s="1451"/>
      <c r="D105" s="147">
        <f>J104</f>
        <v>0</v>
      </c>
      <c r="E105" s="255"/>
      <c r="F105" s="255"/>
      <c r="G105" s="255"/>
      <c r="H105" s="255"/>
      <c r="I105" s="255"/>
      <c r="J105" s="147">
        <f t="shared" si="14"/>
        <v>0</v>
      </c>
      <c r="K105" s="1419"/>
      <c r="L105" s="1417"/>
      <c r="M105" s="165"/>
      <c r="N105" s="165"/>
      <c r="O105" s="165"/>
      <c r="AA105" s="277" t="str">
        <f t="shared" si="10"/>
        <v>OK</v>
      </c>
      <c r="AB105" s="240" t="str">
        <f t="shared" ref="AB105:AB110" si="16">IF((AA105="Error"),CONCATENATE("Error en el Año ",C105," de la Hoja 4 Fila  ",A105),"")</f>
        <v/>
      </c>
    </row>
    <row r="106" spans="1:28" s="142" customFormat="1" ht="21" customHeight="1">
      <c r="A106" s="168">
        <f t="shared" si="15"/>
        <v>106</v>
      </c>
      <c r="B106" s="1450">
        <v>2019</v>
      </c>
      <c r="C106" s="1451"/>
      <c r="D106" s="147">
        <f t="shared" ref="D106:D116" si="17">J105</f>
        <v>0</v>
      </c>
      <c r="E106" s="255"/>
      <c r="F106" s="255"/>
      <c r="G106" s="255"/>
      <c r="H106" s="255"/>
      <c r="I106" s="255"/>
      <c r="J106" s="147">
        <f t="shared" si="14"/>
        <v>0</v>
      </c>
      <c r="K106" s="1419"/>
      <c r="L106" s="1417"/>
      <c r="M106" s="165"/>
      <c r="N106" s="165"/>
      <c r="O106" s="165"/>
      <c r="AA106" s="277" t="str">
        <f t="shared" si="10"/>
        <v>OK</v>
      </c>
      <c r="AB106" s="240" t="str">
        <f t="shared" si="16"/>
        <v/>
      </c>
    </row>
    <row r="107" spans="1:28" s="142" customFormat="1" ht="21" customHeight="1">
      <c r="A107" s="168">
        <f t="shared" si="15"/>
        <v>107</v>
      </c>
      <c r="B107" s="1450">
        <v>2020</v>
      </c>
      <c r="C107" s="1451"/>
      <c r="D107" s="147">
        <f t="shared" si="17"/>
        <v>0</v>
      </c>
      <c r="E107" s="255"/>
      <c r="F107" s="255"/>
      <c r="G107" s="255"/>
      <c r="H107" s="255"/>
      <c r="I107" s="255"/>
      <c r="J107" s="147">
        <f t="shared" si="14"/>
        <v>0</v>
      </c>
      <c r="K107" s="1419"/>
      <c r="L107" s="1417"/>
      <c r="M107" s="165"/>
      <c r="N107" s="165"/>
      <c r="O107" s="165"/>
      <c r="AA107" s="277" t="str">
        <f t="shared" si="10"/>
        <v>OK</v>
      </c>
      <c r="AB107" s="240" t="str">
        <f t="shared" si="16"/>
        <v/>
      </c>
    </row>
    <row r="108" spans="1:28" s="142" customFormat="1" ht="21" customHeight="1">
      <c r="A108" s="168">
        <f t="shared" si="15"/>
        <v>108</v>
      </c>
      <c r="B108" s="1452">
        <v>2021</v>
      </c>
      <c r="C108" s="1453"/>
      <c r="D108" s="147">
        <f t="shared" si="17"/>
        <v>0</v>
      </c>
      <c r="E108" s="255"/>
      <c r="F108" s="255"/>
      <c r="G108" s="255"/>
      <c r="H108" s="255"/>
      <c r="I108" s="255"/>
      <c r="J108" s="147">
        <f t="shared" si="14"/>
        <v>0</v>
      </c>
      <c r="K108" s="1416"/>
      <c r="L108" s="1417"/>
      <c r="M108" s="165"/>
      <c r="N108" s="165"/>
      <c r="O108" s="165"/>
      <c r="AA108" s="277" t="str">
        <f t="shared" si="10"/>
        <v>OK</v>
      </c>
      <c r="AB108" s="240" t="str">
        <f t="shared" si="16"/>
        <v/>
      </c>
    </row>
    <row r="109" spans="1:28" s="142" customFormat="1" ht="21" customHeight="1">
      <c r="A109" s="780">
        <f t="shared" si="15"/>
        <v>109</v>
      </c>
      <c r="B109" s="1414">
        <v>2022</v>
      </c>
      <c r="C109" s="1415"/>
      <c r="D109" s="147">
        <f t="shared" si="17"/>
        <v>0</v>
      </c>
      <c r="E109" s="255"/>
      <c r="F109" s="255"/>
      <c r="G109" s="255"/>
      <c r="H109" s="255"/>
      <c r="I109" s="255"/>
      <c r="J109" s="147">
        <f t="shared" si="14"/>
        <v>0</v>
      </c>
      <c r="K109" s="1416"/>
      <c r="L109" s="1417"/>
      <c r="M109" s="165"/>
      <c r="N109" s="165"/>
      <c r="O109" s="165"/>
      <c r="AA109" s="277" t="str">
        <f t="shared" si="10"/>
        <v>OK</v>
      </c>
      <c r="AB109" s="240" t="str">
        <f t="shared" si="16"/>
        <v/>
      </c>
    </row>
    <row r="110" spans="1:28" s="142" customFormat="1" ht="21" customHeight="1">
      <c r="A110" s="156">
        <f t="shared" si="15"/>
        <v>110</v>
      </c>
      <c r="B110" s="1414">
        <v>2023</v>
      </c>
      <c r="C110" s="1415"/>
      <c r="D110" s="147">
        <f t="shared" si="17"/>
        <v>0</v>
      </c>
      <c r="E110" s="255"/>
      <c r="F110" s="255"/>
      <c r="G110" s="255"/>
      <c r="H110" s="255"/>
      <c r="I110" s="255"/>
      <c r="J110" s="147">
        <f t="shared" si="14"/>
        <v>0</v>
      </c>
      <c r="K110" s="1416"/>
      <c r="L110" s="1417"/>
      <c r="M110" s="165"/>
      <c r="N110" s="165"/>
      <c r="O110" s="165"/>
      <c r="AA110" s="277" t="str">
        <f t="shared" si="10"/>
        <v>OK</v>
      </c>
      <c r="AB110" s="240" t="str">
        <f t="shared" si="16"/>
        <v/>
      </c>
    </row>
    <row r="111" spans="1:28" s="142" customFormat="1" ht="21" customHeight="1">
      <c r="A111" s="780">
        <v>111</v>
      </c>
      <c r="B111" s="1418">
        <v>2024</v>
      </c>
      <c r="C111" s="1415"/>
      <c r="D111" s="147">
        <f t="shared" si="17"/>
        <v>0</v>
      </c>
      <c r="E111" s="255"/>
      <c r="F111" s="255"/>
      <c r="G111" s="255"/>
      <c r="H111" s="255"/>
      <c r="I111" s="255"/>
      <c r="J111" s="147">
        <f t="shared" si="14"/>
        <v>0</v>
      </c>
      <c r="K111" s="1419"/>
      <c r="L111" s="1417"/>
      <c r="M111" s="165"/>
      <c r="N111" s="165"/>
      <c r="O111" s="165"/>
      <c r="AA111" s="277"/>
      <c r="AB111" s="240" t="str">
        <f t="shared" ref="AB111:AB112" si="18">IF((AA111="Error"),CONCATENATE("Error en el concepto ",C111," de la Hoja 4 Fila  ",A111),"")</f>
        <v/>
      </c>
    </row>
    <row r="112" spans="1:28" s="142" customFormat="1" ht="21" customHeight="1">
      <c r="A112" s="780">
        <v>112</v>
      </c>
      <c r="B112" s="1414">
        <v>2025</v>
      </c>
      <c r="C112" s="1415">
        <v>2025</v>
      </c>
      <c r="D112" s="147">
        <f t="shared" si="17"/>
        <v>0</v>
      </c>
      <c r="E112" s="255"/>
      <c r="F112" s="255"/>
      <c r="G112" s="255"/>
      <c r="H112" s="255"/>
      <c r="I112" s="255"/>
      <c r="J112" s="147">
        <f t="shared" si="14"/>
        <v>0</v>
      </c>
      <c r="K112" s="1416"/>
      <c r="L112" s="1417"/>
      <c r="M112" s="165"/>
      <c r="N112" s="165"/>
      <c r="O112" s="165"/>
      <c r="AA112" s="277"/>
      <c r="AB112" s="240" t="str">
        <f t="shared" si="18"/>
        <v/>
      </c>
    </row>
    <row r="113" spans="1:28" s="142" customFormat="1" ht="21" customHeight="1">
      <c r="A113" s="780">
        <v>113</v>
      </c>
      <c r="B113" s="1414">
        <v>2026</v>
      </c>
      <c r="C113" s="1415">
        <v>2026</v>
      </c>
      <c r="D113" s="147">
        <f t="shared" si="17"/>
        <v>0</v>
      </c>
      <c r="E113" s="255"/>
      <c r="F113" s="255"/>
      <c r="G113" s="255"/>
      <c r="H113" s="255"/>
      <c r="I113" s="255"/>
      <c r="J113" s="147">
        <f t="shared" si="14"/>
        <v>0</v>
      </c>
      <c r="K113" s="1416"/>
      <c r="L113" s="1417"/>
      <c r="M113" s="165"/>
      <c r="N113" s="165"/>
      <c r="O113" s="165"/>
      <c r="AA113" s="277"/>
      <c r="AB113" s="240"/>
    </row>
    <row r="114" spans="1:28" s="142" customFormat="1" ht="21" customHeight="1">
      <c r="A114" s="156">
        <v>114</v>
      </c>
      <c r="B114" s="1414">
        <v>2027</v>
      </c>
      <c r="C114" s="1415">
        <v>2027</v>
      </c>
      <c r="D114" s="147">
        <f t="shared" si="17"/>
        <v>0</v>
      </c>
      <c r="E114" s="255"/>
      <c r="F114" s="255"/>
      <c r="G114" s="255"/>
      <c r="H114" s="255"/>
      <c r="I114" s="255"/>
      <c r="J114" s="147">
        <f t="shared" si="14"/>
        <v>0</v>
      </c>
      <c r="K114" s="1416"/>
      <c r="L114" s="1417"/>
      <c r="M114" s="165"/>
      <c r="N114" s="165"/>
      <c r="O114" s="165"/>
      <c r="AA114" s="277"/>
      <c r="AB114" s="240"/>
    </row>
    <row r="115" spans="1:28" s="142" customFormat="1" ht="21" customHeight="1">
      <c r="A115" s="156">
        <v>115</v>
      </c>
      <c r="B115" s="1414">
        <v>2028</v>
      </c>
      <c r="C115" s="1415">
        <v>2028</v>
      </c>
      <c r="D115" s="147">
        <f t="shared" si="17"/>
        <v>0</v>
      </c>
      <c r="E115" s="255"/>
      <c r="F115" s="255"/>
      <c r="G115" s="255"/>
      <c r="H115" s="255"/>
      <c r="I115" s="255"/>
      <c r="J115" s="147">
        <f t="shared" si="14"/>
        <v>0</v>
      </c>
      <c r="K115" s="1416"/>
      <c r="L115" s="1417"/>
      <c r="M115" s="165"/>
      <c r="N115" s="165"/>
      <c r="O115" s="165"/>
      <c r="AA115" s="277"/>
      <c r="AB115" s="240"/>
    </row>
    <row r="116" spans="1:28" s="142" customFormat="1" ht="21" customHeight="1">
      <c r="A116" s="781">
        <v>116</v>
      </c>
      <c r="B116" s="1414">
        <v>2029</v>
      </c>
      <c r="C116" s="1415"/>
      <c r="D116" s="147">
        <f t="shared" si="17"/>
        <v>0</v>
      </c>
      <c r="E116" s="255"/>
      <c r="F116" s="255"/>
      <c r="G116" s="255"/>
      <c r="H116" s="255"/>
      <c r="I116" s="255"/>
      <c r="J116" s="147">
        <f t="shared" si="14"/>
        <v>0</v>
      </c>
      <c r="K116" s="1416"/>
      <c r="L116" s="1417"/>
      <c r="M116" s="165"/>
      <c r="N116" s="165"/>
      <c r="O116" s="165"/>
      <c r="AA116" s="277"/>
      <c r="AB116" s="240"/>
    </row>
  </sheetData>
  <sheetProtection algorithmName="SHA-512" hashValue="6rDoAxZRWgMDuxdqrAVrA7m7+1h23S34L8O6oBeJjLreCccaVstqmtkXkLYMe+EiesYW+m6rNryiLAXAir4Vwg==" saltValue="1jD79jL9v+7aHDdNBJAYrg==" spinCount="100000" sheet="1" objects="1" scenarios="1" selectLockedCells="1"/>
  <dataConsolidate/>
  <mergeCells count="147">
    <mergeCell ref="B12:L12"/>
    <mergeCell ref="B32:L32"/>
    <mergeCell ref="F1:L6"/>
    <mergeCell ref="K108:L108"/>
    <mergeCell ref="K109:L109"/>
    <mergeCell ref="K110:L110"/>
    <mergeCell ref="K102:L103"/>
    <mergeCell ref="K69:L70"/>
    <mergeCell ref="K96:L96"/>
    <mergeCell ref="K104:L104"/>
    <mergeCell ref="K105:L105"/>
    <mergeCell ref="K106:L106"/>
    <mergeCell ref="K107:L107"/>
    <mergeCell ref="K91:L91"/>
    <mergeCell ref="K92:L92"/>
    <mergeCell ref="K93:L93"/>
    <mergeCell ref="K94:L94"/>
    <mergeCell ref="K95:L95"/>
    <mergeCell ref="K86:L86"/>
    <mergeCell ref="K87:L87"/>
    <mergeCell ref="K88:L88"/>
    <mergeCell ref="K89:L89"/>
    <mergeCell ref="K90:L90"/>
    <mergeCell ref="K81:L81"/>
    <mergeCell ref="K47:L47"/>
    <mergeCell ref="K48:L48"/>
    <mergeCell ref="K49:L49"/>
    <mergeCell ref="K50:L50"/>
    <mergeCell ref="K51:L51"/>
    <mergeCell ref="K82:L82"/>
    <mergeCell ref="K83:L83"/>
    <mergeCell ref="K84:L84"/>
    <mergeCell ref="K85:L85"/>
    <mergeCell ref="K76:L76"/>
    <mergeCell ref="K77:L77"/>
    <mergeCell ref="K78:L78"/>
    <mergeCell ref="K79:L79"/>
    <mergeCell ref="K80:L80"/>
    <mergeCell ref="G57:L57"/>
    <mergeCell ref="K71:L71"/>
    <mergeCell ref="K72:L72"/>
    <mergeCell ref="K73:L73"/>
    <mergeCell ref="K74:L74"/>
    <mergeCell ref="K75:L75"/>
    <mergeCell ref="K42:L42"/>
    <mergeCell ref="K43:L43"/>
    <mergeCell ref="K44:L44"/>
    <mergeCell ref="K45:L45"/>
    <mergeCell ref="K46:L46"/>
    <mergeCell ref="K37:L37"/>
    <mergeCell ref="K38:L38"/>
    <mergeCell ref="K39:L39"/>
    <mergeCell ref="K40:L40"/>
    <mergeCell ref="K41:L41"/>
    <mergeCell ref="K31:L31"/>
    <mergeCell ref="K33:L33"/>
    <mergeCell ref="K34:L34"/>
    <mergeCell ref="K35:L35"/>
    <mergeCell ref="K36:L36"/>
    <mergeCell ref="K26:L26"/>
    <mergeCell ref="K27:L27"/>
    <mergeCell ref="K28:L28"/>
    <mergeCell ref="K29:L29"/>
    <mergeCell ref="K30:L30"/>
    <mergeCell ref="B109:C109"/>
    <mergeCell ref="B110:C110"/>
    <mergeCell ref="B81:B82"/>
    <mergeCell ref="B83:B84"/>
    <mergeCell ref="B85:B86"/>
    <mergeCell ref="B87:B88"/>
    <mergeCell ref="B89:B90"/>
    <mergeCell ref="B91:B92"/>
    <mergeCell ref="B93:B94"/>
    <mergeCell ref="B95:B96"/>
    <mergeCell ref="B102:C103"/>
    <mergeCell ref="B104:C104"/>
    <mergeCell ref="B105:C105"/>
    <mergeCell ref="B106:C106"/>
    <mergeCell ref="B107:C107"/>
    <mergeCell ref="B108:C108"/>
    <mergeCell ref="K13:L13"/>
    <mergeCell ref="A57:A59"/>
    <mergeCell ref="B57:C59"/>
    <mergeCell ref="B60:C60"/>
    <mergeCell ref="B61:C61"/>
    <mergeCell ref="B10:C11"/>
    <mergeCell ref="K14:L14"/>
    <mergeCell ref="K15:L15"/>
    <mergeCell ref="K16:L16"/>
    <mergeCell ref="K17:L17"/>
    <mergeCell ref="K18:L18"/>
    <mergeCell ref="K19:L19"/>
    <mergeCell ref="K20:L20"/>
    <mergeCell ref="K21:L21"/>
    <mergeCell ref="K22:L22"/>
    <mergeCell ref="K23:L23"/>
    <mergeCell ref="K24:L24"/>
    <mergeCell ref="K25:L25"/>
    <mergeCell ref="D57:D59"/>
    <mergeCell ref="E57:E59"/>
    <mergeCell ref="F57:F59"/>
    <mergeCell ref="G58:G59"/>
    <mergeCell ref="K58:L58"/>
    <mergeCell ref="H58:H59"/>
    <mergeCell ref="A69:A70"/>
    <mergeCell ref="D69:D70"/>
    <mergeCell ref="E69:E70"/>
    <mergeCell ref="H69:I69"/>
    <mergeCell ref="J69:J70"/>
    <mergeCell ref="A102:A103"/>
    <mergeCell ref="D102:D103"/>
    <mergeCell ref="E102:E103"/>
    <mergeCell ref="F102:F103"/>
    <mergeCell ref="G102:G103"/>
    <mergeCell ref="B79:B80"/>
    <mergeCell ref="H102:I102"/>
    <mergeCell ref="J102:J103"/>
    <mergeCell ref="B71:B72"/>
    <mergeCell ref="B73:B74"/>
    <mergeCell ref="B75:B76"/>
    <mergeCell ref="B77:B78"/>
    <mergeCell ref="B69:C70"/>
    <mergeCell ref="F69:F70"/>
    <mergeCell ref="G69:G70"/>
    <mergeCell ref="O10:O11"/>
    <mergeCell ref="G10:G11"/>
    <mergeCell ref="P10:P11"/>
    <mergeCell ref="A10:A11"/>
    <mergeCell ref="D10:D11"/>
    <mergeCell ref="E10:E11"/>
    <mergeCell ref="F10:F11"/>
    <mergeCell ref="H10:H11"/>
    <mergeCell ref="I10:I11"/>
    <mergeCell ref="J10:J11"/>
    <mergeCell ref="K10:L11"/>
    <mergeCell ref="B116:C116"/>
    <mergeCell ref="K116:L116"/>
    <mergeCell ref="B111:C111"/>
    <mergeCell ref="K111:L111"/>
    <mergeCell ref="B112:C112"/>
    <mergeCell ref="K112:L112"/>
    <mergeCell ref="B113:C113"/>
    <mergeCell ref="K113:L113"/>
    <mergeCell ref="B114:C114"/>
    <mergeCell ref="K114:L114"/>
    <mergeCell ref="B115:C115"/>
    <mergeCell ref="K115:L115"/>
  </mergeCells>
  <conditionalFormatting sqref="D13:G13">
    <cfRule type="expression" dxfId="74" priority="42">
      <formula>NOT(ABS($F13+$G13)=ABS($D13-$E13))</formula>
    </cfRule>
  </conditionalFormatting>
  <conditionalFormatting sqref="D14:G30">
    <cfRule type="expression" dxfId="73" priority="41">
      <formula>NOT(ABS($F14+$G14)=ABS($D14-$E14))</formula>
    </cfRule>
  </conditionalFormatting>
  <conditionalFormatting sqref="D33:G50">
    <cfRule type="expression" dxfId="72" priority="40">
      <formula>NOT(ABS($F33+$G33)=ABS($D33-$E33))</formula>
    </cfRule>
  </conditionalFormatting>
  <conditionalFormatting sqref="E71:I71">
    <cfRule type="expression" dxfId="71" priority="39">
      <formula>$J71&lt;0</formula>
    </cfRule>
  </conditionalFormatting>
  <conditionalFormatting sqref="E73:I73">
    <cfRule type="expression" dxfId="70" priority="38">
      <formula>$J73&lt;0</formula>
    </cfRule>
  </conditionalFormatting>
  <conditionalFormatting sqref="E75:I75">
    <cfRule type="expression" dxfId="69" priority="37">
      <formula>$J75&lt;0</formula>
    </cfRule>
  </conditionalFormatting>
  <conditionalFormatting sqref="E77:I77">
    <cfRule type="expression" dxfId="68" priority="36">
      <formula>$J77&lt;0</formula>
    </cfRule>
  </conditionalFormatting>
  <conditionalFormatting sqref="E79:I79">
    <cfRule type="expression" dxfId="67" priority="35">
      <formula>$J79&lt;0</formula>
    </cfRule>
  </conditionalFormatting>
  <conditionalFormatting sqref="E81:I81">
    <cfRule type="expression" dxfId="66" priority="34">
      <formula>$J81&lt;0</formula>
    </cfRule>
  </conditionalFormatting>
  <conditionalFormatting sqref="E83:I83">
    <cfRule type="expression" dxfId="65" priority="33">
      <formula>$J83&lt;0</formula>
    </cfRule>
  </conditionalFormatting>
  <conditionalFormatting sqref="E85:I85">
    <cfRule type="expression" dxfId="64" priority="32">
      <formula>$J85&lt;0</formula>
    </cfRule>
  </conditionalFormatting>
  <conditionalFormatting sqref="E87:I87">
    <cfRule type="expression" dxfId="63" priority="31">
      <formula>$J87&lt;0</formula>
    </cfRule>
  </conditionalFormatting>
  <conditionalFormatting sqref="E89:I89">
    <cfRule type="expression" dxfId="62" priority="30">
      <formula>$J89&lt;0</formula>
    </cfRule>
  </conditionalFormatting>
  <conditionalFormatting sqref="E91:I91">
    <cfRule type="expression" dxfId="61" priority="29">
      <formula>$J91&lt;0</formula>
    </cfRule>
  </conditionalFormatting>
  <conditionalFormatting sqref="E93:I93">
    <cfRule type="expression" dxfId="60" priority="28">
      <formula>$J93&lt;0</formula>
    </cfRule>
  </conditionalFormatting>
  <conditionalFormatting sqref="E95:I95">
    <cfRule type="expression" dxfId="59" priority="27">
      <formula>$J95&lt;0</formula>
    </cfRule>
  </conditionalFormatting>
  <conditionalFormatting sqref="E72:I72">
    <cfRule type="expression" dxfId="58" priority="26">
      <formula>$J72&lt;0</formula>
    </cfRule>
  </conditionalFormatting>
  <conditionalFormatting sqref="E74:I74">
    <cfRule type="expression" dxfId="57" priority="25">
      <formula>$J74&lt;0</formula>
    </cfRule>
  </conditionalFormatting>
  <conditionalFormatting sqref="E76:I76">
    <cfRule type="expression" dxfId="56" priority="24">
      <formula>$J76&lt;0</formula>
    </cfRule>
  </conditionalFormatting>
  <conditionalFormatting sqref="E78:I78">
    <cfRule type="expression" dxfId="55" priority="23">
      <formula>$J78&lt;0</formula>
    </cfRule>
  </conditionalFormatting>
  <conditionalFormatting sqref="E80:I80">
    <cfRule type="expression" dxfId="54" priority="22">
      <formula>$J80&lt;0</formula>
    </cfRule>
  </conditionalFormatting>
  <conditionalFormatting sqref="E82:I82">
    <cfRule type="expression" dxfId="53" priority="21">
      <formula>$J82&lt;0</formula>
    </cfRule>
  </conditionalFormatting>
  <conditionalFormatting sqref="E84:I84">
    <cfRule type="expression" dxfId="52" priority="20">
      <formula>$J84&lt;0</formula>
    </cfRule>
  </conditionalFormatting>
  <conditionalFormatting sqref="E86:I86">
    <cfRule type="expression" dxfId="51" priority="19">
      <formula>$J86&lt;0</formula>
    </cfRule>
  </conditionalFormatting>
  <conditionalFormatting sqref="E88:I88">
    <cfRule type="expression" dxfId="50" priority="18">
      <formula>$J88&lt;0</formula>
    </cfRule>
  </conditionalFormatting>
  <conditionalFormatting sqref="E90:I90">
    <cfRule type="expression" dxfId="49" priority="17">
      <formula>$J90&lt;0</formula>
    </cfRule>
  </conditionalFormatting>
  <conditionalFormatting sqref="E92:I92">
    <cfRule type="expression" dxfId="48" priority="16">
      <formula>$J92&lt;0</formula>
    </cfRule>
  </conditionalFormatting>
  <conditionalFormatting sqref="E94:I94">
    <cfRule type="expression" dxfId="47" priority="15">
      <formula>$J94&lt;0</formula>
    </cfRule>
  </conditionalFormatting>
  <conditionalFormatting sqref="E96:I96">
    <cfRule type="expression" dxfId="46" priority="14">
      <formula>$J96&lt;0</formula>
    </cfRule>
  </conditionalFormatting>
  <conditionalFormatting sqref="E104:I104">
    <cfRule type="expression" dxfId="45" priority="13">
      <formula>$J104&lt;0</formula>
    </cfRule>
  </conditionalFormatting>
  <conditionalFormatting sqref="E105:I105">
    <cfRule type="expression" dxfId="44" priority="12">
      <formula>$J105&lt;0</formula>
    </cfRule>
  </conditionalFormatting>
  <conditionalFormatting sqref="E106:I106">
    <cfRule type="expression" dxfId="43" priority="11">
      <formula>$J106&lt;0</formula>
    </cfRule>
  </conditionalFormatting>
  <conditionalFormatting sqref="E107:I107">
    <cfRule type="expression" dxfId="42" priority="10">
      <formula>$J107&lt;0</formula>
    </cfRule>
  </conditionalFormatting>
  <conditionalFormatting sqref="E108:I108">
    <cfRule type="expression" dxfId="41" priority="9">
      <formula>$J108&lt;0</formula>
    </cfRule>
  </conditionalFormatting>
  <conditionalFormatting sqref="E109:I109">
    <cfRule type="expression" dxfId="40" priority="8">
      <formula>$J109&lt;0</formula>
    </cfRule>
  </conditionalFormatting>
  <conditionalFormatting sqref="E110:I110">
    <cfRule type="expression" dxfId="39" priority="7">
      <formula>$J110&lt;0</formula>
    </cfRule>
  </conditionalFormatting>
  <conditionalFormatting sqref="E111:I111">
    <cfRule type="expression" dxfId="38" priority="6">
      <formula>$J111&lt;0</formula>
    </cfRule>
  </conditionalFormatting>
  <conditionalFormatting sqref="E112:I112">
    <cfRule type="expression" dxfId="37" priority="5">
      <formula>$J112&lt;0</formula>
    </cfRule>
  </conditionalFormatting>
  <conditionalFormatting sqref="E113:I113">
    <cfRule type="expression" dxfId="36" priority="4">
      <formula>$J113&lt;0</formula>
    </cfRule>
  </conditionalFormatting>
  <conditionalFormatting sqref="E114:I114">
    <cfRule type="expression" dxfId="35" priority="3">
      <formula>$J114&lt;0</formula>
    </cfRule>
  </conditionalFormatting>
  <conditionalFormatting sqref="E115:I115">
    <cfRule type="expression" dxfId="34" priority="2">
      <formula>$J115&lt;0</formula>
    </cfRule>
  </conditionalFormatting>
  <conditionalFormatting sqref="E116:I116">
    <cfRule type="expression" dxfId="33" priority="1">
      <formula>$J116&lt;0</formula>
    </cfRule>
  </conditionalFormatting>
  <dataValidations count="2">
    <dataValidation type="whole" operator="greaterThanOrEqual" allowBlank="1" showInputMessage="1" showErrorMessage="1" sqref="D71:D96 E30:I30 D104:D116" xr:uid="{00000000-0002-0000-0D00-000000000000}">
      <formula1>0</formula1>
    </dataValidation>
    <dataValidation type="whole" operator="greaterThanOrEqual" allowBlank="1" showInputMessage="1" showErrorMessage="1" errorTitle="ERROR VALOR" error="Debe igresar un número entero &gt;=0" sqref="D29:D30 D13:I28 E29:I29 D33:I50 D60:E61 G60:L61 E71:I96 K71:K96 L72:L96 E104:I110 K104:L110" xr:uid="{00000000-0002-0000-0D00-000001000000}">
      <formula1>0</formula1>
    </dataValidation>
  </dataValidations>
  <pageMargins left="0.70866141732283472" right="0.70866141732283472" top="0.74803149606299213" bottom="0.74803149606299213" header="0.31496062992125984" footer="0.31496062992125984"/>
  <pageSetup scale="60" orientation="landscape" r:id="rId1"/>
  <drawing r:id="rId2"/>
  <legacyDrawing r:id="rId3"/>
  <controls>
    <mc:AlternateContent xmlns:mc="http://schemas.openxmlformats.org/markup-compatibility/2006">
      <mc:Choice Requires="x14">
        <control shapeId="32769" r:id="rId4" name="TBoxAyuda">
          <controlPr defaultSize="0" autoLine="0" r:id="rId5">
            <anchor moveWithCells="1">
              <from>
                <xdr:col>11</xdr:col>
                <xdr:colOff>1333500</xdr:colOff>
                <xdr:row>0</xdr:row>
                <xdr:rowOff>28575</xdr:rowOff>
              </from>
              <to>
                <xdr:col>14</xdr:col>
                <xdr:colOff>742950</xdr:colOff>
                <xdr:row>10</xdr:row>
                <xdr:rowOff>76200</xdr:rowOff>
              </to>
            </anchor>
          </controlPr>
        </control>
      </mc:Choice>
      <mc:Fallback>
        <control shapeId="32769" r:id="rId4" name="TBoxAyuda"/>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5"/>
  <dimension ref="A1:AB17"/>
  <sheetViews>
    <sheetView showGridLines="0" showRowColHeaders="0" topLeftCell="F1" zoomScale="60" zoomScaleNormal="70" workbookViewId="0">
      <selection activeCell="J12" sqref="J12"/>
    </sheetView>
  </sheetViews>
  <sheetFormatPr defaultColWidth="11.42578125" defaultRowHeight="15"/>
  <cols>
    <col min="1" max="1" width="6.28515625" customWidth="1"/>
    <col min="2" max="2" width="46.140625" customWidth="1"/>
    <col min="3" max="14" width="23.5703125" customWidth="1"/>
    <col min="15" max="15" width="20.7109375" customWidth="1"/>
    <col min="25" max="30" width="0" hidden="1" customWidth="1"/>
  </cols>
  <sheetData>
    <row r="1" spans="1:28" ht="15.75">
      <c r="A1" s="41"/>
      <c r="B1" s="19"/>
      <c r="C1" s="4"/>
      <c r="D1" s="1107" t="s">
        <v>513</v>
      </c>
      <c r="E1" s="1108"/>
      <c r="F1" s="1476"/>
      <c r="G1" s="1476"/>
      <c r="H1" s="1476"/>
      <c r="I1" s="1476"/>
      <c r="J1" s="1476"/>
      <c r="K1" s="1476"/>
      <c r="L1" s="1476"/>
      <c r="M1" s="1477"/>
      <c r="N1" s="1478"/>
    </row>
    <row r="2" spans="1:28" ht="15.75">
      <c r="A2" s="40"/>
      <c r="B2" s="20"/>
      <c r="C2" s="5"/>
      <c r="D2" s="1479"/>
      <c r="E2" s="1480"/>
      <c r="F2" s="1480"/>
      <c r="G2" s="1480"/>
      <c r="H2" s="1480"/>
      <c r="I2" s="1480"/>
      <c r="J2" s="1480"/>
      <c r="K2" s="1480"/>
      <c r="L2" s="1480"/>
      <c r="M2" s="1481"/>
      <c r="N2" s="1482"/>
    </row>
    <row r="3" spans="1:28" ht="15.75">
      <c r="A3" s="40"/>
      <c r="B3" s="20"/>
      <c r="C3" s="5"/>
      <c r="D3" s="1479"/>
      <c r="E3" s="1480"/>
      <c r="F3" s="1480"/>
      <c r="G3" s="1480"/>
      <c r="H3" s="1480"/>
      <c r="I3" s="1480"/>
      <c r="J3" s="1480"/>
      <c r="K3" s="1480"/>
      <c r="L3" s="1480"/>
      <c r="M3" s="1481"/>
      <c r="N3" s="1482"/>
    </row>
    <row r="4" spans="1:28" ht="15.75">
      <c r="A4" s="40"/>
      <c r="B4" s="20"/>
      <c r="C4" s="5"/>
      <c r="D4" s="1479"/>
      <c r="E4" s="1480"/>
      <c r="F4" s="1480"/>
      <c r="G4" s="1480"/>
      <c r="H4" s="1480"/>
      <c r="I4" s="1480"/>
      <c r="J4" s="1480"/>
      <c r="K4" s="1480"/>
      <c r="L4" s="1480"/>
      <c r="M4" s="1481"/>
      <c r="N4" s="1482"/>
    </row>
    <row r="5" spans="1:28" ht="18">
      <c r="A5" s="40"/>
      <c r="B5" s="21"/>
      <c r="C5" s="6"/>
      <c r="D5" s="1479"/>
      <c r="E5" s="1480"/>
      <c r="F5" s="1480"/>
      <c r="G5" s="1480"/>
      <c r="H5" s="1480"/>
      <c r="I5" s="1480"/>
      <c r="J5" s="1480"/>
      <c r="K5" s="1480"/>
      <c r="L5" s="1480"/>
      <c r="M5" s="1481"/>
      <c r="N5" s="1482"/>
    </row>
    <row r="6" spans="1:28" ht="16.5" thickBot="1">
      <c r="A6" s="39"/>
      <c r="B6" s="22"/>
      <c r="C6" s="7"/>
      <c r="D6" s="1483"/>
      <c r="E6" s="1484"/>
      <c r="F6" s="1484"/>
      <c r="G6" s="1484"/>
      <c r="H6" s="1484"/>
      <c r="I6" s="1484"/>
      <c r="J6" s="1484"/>
      <c r="K6" s="1484"/>
      <c r="L6" s="1484"/>
      <c r="M6" s="1485"/>
      <c r="N6" s="1486"/>
    </row>
    <row r="7" spans="1:28" s="549" customFormat="1" ht="23.25" hidden="1" customHeight="1">
      <c r="B7" s="628"/>
      <c r="C7" s="628" t="s">
        <v>1133</v>
      </c>
      <c r="D7" s="628" t="s">
        <v>1134</v>
      </c>
      <c r="E7" s="628" t="s">
        <v>1135</v>
      </c>
      <c r="F7" s="628" t="s">
        <v>1136</v>
      </c>
      <c r="G7" s="628" t="s">
        <v>1137</v>
      </c>
      <c r="H7" s="628" t="s">
        <v>1138</v>
      </c>
      <c r="I7" s="628" t="s">
        <v>1139</v>
      </c>
      <c r="J7" s="628" t="s">
        <v>1140</v>
      </c>
      <c r="K7" s="628" t="s">
        <v>1141</v>
      </c>
      <c r="L7" s="628" t="s">
        <v>1142</v>
      </c>
      <c r="M7" s="628" t="s">
        <v>1143</v>
      </c>
      <c r="N7" s="628" t="s">
        <v>1144</v>
      </c>
    </row>
    <row r="8" spans="1:28" s="18" customFormat="1" ht="15.75" thickBot="1">
      <c r="D8"/>
      <c r="E8"/>
      <c r="F8"/>
      <c r="G8"/>
      <c r="H8"/>
      <c r="I8"/>
      <c r="J8"/>
      <c r="K8"/>
      <c r="L8"/>
      <c r="M8"/>
    </row>
    <row r="9" spans="1:28" s="18" customFormat="1" ht="33" customHeight="1">
      <c r="A9" s="942" t="s">
        <v>753</v>
      </c>
      <c r="B9" s="1489" t="s">
        <v>498</v>
      </c>
      <c r="C9" s="1492" t="s">
        <v>512</v>
      </c>
      <c r="D9" s="1493"/>
      <c r="E9" s="1493"/>
      <c r="F9" s="1494"/>
      <c r="G9" s="1493" t="s">
        <v>511</v>
      </c>
      <c r="H9" s="1493"/>
      <c r="I9" s="1493"/>
      <c r="J9" s="1493"/>
      <c r="K9" s="1493"/>
      <c r="L9" s="1492" t="s">
        <v>510</v>
      </c>
      <c r="M9" s="1493"/>
      <c r="N9" s="1494"/>
    </row>
    <row r="10" spans="1:28" s="37" customFormat="1" ht="70.5" customHeight="1">
      <c r="A10" s="1487"/>
      <c r="B10" s="1490"/>
      <c r="C10" s="256" t="s">
        <v>509</v>
      </c>
      <c r="D10" s="257" t="s">
        <v>508</v>
      </c>
      <c r="E10" s="257" t="s">
        <v>487</v>
      </c>
      <c r="F10" s="258" t="s">
        <v>507</v>
      </c>
      <c r="G10" s="259" t="s">
        <v>506</v>
      </c>
      <c r="H10" s="257" t="s">
        <v>505</v>
      </c>
      <c r="I10" s="257" t="s">
        <v>747</v>
      </c>
      <c r="J10" s="257" t="s">
        <v>748</v>
      </c>
      <c r="K10" s="260" t="s">
        <v>490</v>
      </c>
      <c r="L10" s="256" t="s">
        <v>504</v>
      </c>
      <c r="M10" s="257" t="s">
        <v>669</v>
      </c>
      <c r="N10" s="258" t="s">
        <v>490</v>
      </c>
      <c r="O10" s="38"/>
    </row>
    <row r="11" spans="1:28" s="18" customFormat="1" ht="23.25" customHeight="1" thickBot="1">
      <c r="A11" s="1488"/>
      <c r="B11" s="1491"/>
      <c r="C11" s="261">
        <v>1</v>
      </c>
      <c r="D11" s="262">
        <v>2</v>
      </c>
      <c r="E11" s="262">
        <v>3</v>
      </c>
      <c r="F11" s="263" t="s">
        <v>503</v>
      </c>
      <c r="G11" s="264">
        <v>5</v>
      </c>
      <c r="H11" s="262">
        <v>6</v>
      </c>
      <c r="I11" s="262">
        <v>7</v>
      </c>
      <c r="J11" s="262">
        <v>8</v>
      </c>
      <c r="K11" s="265" t="s">
        <v>502</v>
      </c>
      <c r="L11" s="261">
        <v>10</v>
      </c>
      <c r="M11" s="262">
        <v>11</v>
      </c>
      <c r="N11" s="263" t="s">
        <v>668</v>
      </c>
    </row>
    <row r="12" spans="1:28" s="18" customFormat="1" ht="21.75" customHeight="1">
      <c r="A12" s="36">
        <v>12</v>
      </c>
      <c r="B12" s="175" t="s">
        <v>24</v>
      </c>
      <c r="C12" s="266"/>
      <c r="D12" s="267"/>
      <c r="E12" s="267"/>
      <c r="F12" s="292">
        <f>C12-D12+E12</f>
        <v>0</v>
      </c>
      <c r="G12" s="268"/>
      <c r="H12" s="269"/>
      <c r="I12" s="269"/>
      <c r="J12" s="269"/>
      <c r="K12" s="293">
        <f>G12+H12+I12+J12</f>
        <v>0</v>
      </c>
      <c r="L12" s="273"/>
      <c r="M12" s="269"/>
      <c r="N12" s="292">
        <f>H12+L12+M12</f>
        <v>0</v>
      </c>
      <c r="AA12" s="278" t="str">
        <f>IF(C12-D12+E12&lt;0,"ERROR","OK")</f>
        <v>OK</v>
      </c>
      <c r="AB12" s="278" t="str">
        <f>IF((AA12="Error"),CONCATENATE("El saldo al final del período del pasivo por ingreso deferido no puede ser negativo ",B12," de la Hoja 5 Fila  ",A12),"")</f>
        <v/>
      </c>
    </row>
    <row r="13" spans="1:28" s="18" customFormat="1" ht="20.25" customHeight="1">
      <c r="A13" s="36">
        <f>A12+1</f>
        <v>13</v>
      </c>
      <c r="B13" s="176" t="s">
        <v>501</v>
      </c>
      <c r="C13" s="266"/>
      <c r="D13" s="267"/>
      <c r="E13" s="267"/>
      <c r="F13" s="294">
        <f t="shared" ref="F13:F16" si="0">C13-D13+E13</f>
        <v>0</v>
      </c>
      <c r="G13" s="270"/>
      <c r="H13" s="267">
        <v>33182000</v>
      </c>
      <c r="I13" s="267"/>
      <c r="J13" s="267"/>
      <c r="K13" s="294">
        <f t="shared" ref="K13:K16" si="1">G13+H13+I13+J13</f>
        <v>33182000</v>
      </c>
      <c r="L13" s="274"/>
      <c r="M13" s="267"/>
      <c r="N13" s="294">
        <f t="shared" ref="N13:N16" si="2">H13+L13+M13</f>
        <v>33182000</v>
      </c>
      <c r="AA13" s="278" t="str">
        <f t="shared" ref="AA13:AA14" si="3">IF(C13-D13+E13&lt;0,"ERROR","OK")</f>
        <v>OK</v>
      </c>
      <c r="AB13" s="278" t="str">
        <f t="shared" ref="AB13:AB17" si="4">IF((AA13="Error"),CONCATENATE("El saldo al final del período del pasivo por ingreso deferido no puede ser negativo ",B13," de la Hoja 5 Fila  ",A13),"")</f>
        <v/>
      </c>
    </row>
    <row r="14" spans="1:28" s="18" customFormat="1" ht="20.25" customHeight="1">
      <c r="A14" s="36">
        <f t="shared" ref="A14:A17" si="5">A13+1</f>
        <v>14</v>
      </c>
      <c r="B14" s="176" t="s">
        <v>645</v>
      </c>
      <c r="C14" s="266"/>
      <c r="D14" s="267"/>
      <c r="E14" s="267"/>
      <c r="F14" s="294">
        <f t="shared" si="0"/>
        <v>0</v>
      </c>
      <c r="G14" s="270"/>
      <c r="H14" s="267"/>
      <c r="I14" s="267"/>
      <c r="J14" s="267"/>
      <c r="K14" s="294">
        <f t="shared" si="1"/>
        <v>0</v>
      </c>
      <c r="L14" s="274"/>
      <c r="M14" s="267"/>
      <c r="N14" s="294">
        <f t="shared" si="2"/>
        <v>0</v>
      </c>
      <c r="AA14" s="278" t="str">
        <f t="shared" si="3"/>
        <v>OK</v>
      </c>
      <c r="AB14" s="278" t="str">
        <f t="shared" si="4"/>
        <v/>
      </c>
    </row>
    <row r="15" spans="1:28" s="18" customFormat="1" ht="22.5" customHeight="1">
      <c r="A15" s="36">
        <f t="shared" si="5"/>
        <v>15</v>
      </c>
      <c r="B15" s="176" t="s">
        <v>604</v>
      </c>
      <c r="C15" s="295"/>
      <c r="D15" s="296"/>
      <c r="E15" s="296"/>
      <c r="F15" s="294">
        <f t="shared" si="0"/>
        <v>0</v>
      </c>
      <c r="G15" s="270"/>
      <c r="H15" s="267"/>
      <c r="I15" s="267"/>
      <c r="J15" s="267"/>
      <c r="K15" s="297">
        <f t="shared" si="1"/>
        <v>0</v>
      </c>
      <c r="L15" s="295"/>
      <c r="M15" s="296"/>
      <c r="N15" s="294">
        <f t="shared" si="2"/>
        <v>0</v>
      </c>
      <c r="AA15" s="278"/>
      <c r="AB15" s="278"/>
    </row>
    <row r="16" spans="1:28" s="18" customFormat="1" ht="24" customHeight="1">
      <c r="A16" s="36">
        <f t="shared" si="5"/>
        <v>16</v>
      </c>
      <c r="B16" s="118" t="s">
        <v>810</v>
      </c>
      <c r="C16" s="298"/>
      <c r="D16" s="299"/>
      <c r="E16" s="299"/>
      <c r="F16" s="294">
        <f t="shared" si="0"/>
        <v>0</v>
      </c>
      <c r="G16" s="271"/>
      <c r="H16" s="272"/>
      <c r="I16" s="272"/>
      <c r="J16" s="272"/>
      <c r="K16" s="297">
        <f t="shared" si="1"/>
        <v>0</v>
      </c>
      <c r="L16" s="275"/>
      <c r="M16" s="272"/>
      <c r="N16" s="294">
        <f t="shared" si="2"/>
        <v>0</v>
      </c>
      <c r="AA16" s="278"/>
      <c r="AB16" s="278"/>
    </row>
    <row r="17" spans="1:28" ht="25.5" customHeight="1" thickBot="1">
      <c r="A17" s="36">
        <f t="shared" si="5"/>
        <v>17</v>
      </c>
      <c r="B17" s="115" t="s">
        <v>265</v>
      </c>
      <c r="C17" s="300">
        <f>SUM(C12:C15)-C16</f>
        <v>0</v>
      </c>
      <c r="D17" s="301">
        <f t="shared" ref="D17:N17" si="6">SUM(D12:D15)-D16</f>
        <v>0</v>
      </c>
      <c r="E17" s="301">
        <f t="shared" si="6"/>
        <v>0</v>
      </c>
      <c r="F17" s="302">
        <f t="shared" si="6"/>
        <v>0</v>
      </c>
      <c r="G17" s="303">
        <f t="shared" si="6"/>
        <v>0</v>
      </c>
      <c r="H17" s="301">
        <f t="shared" si="6"/>
        <v>33182000</v>
      </c>
      <c r="I17" s="301">
        <f t="shared" si="6"/>
        <v>0</v>
      </c>
      <c r="J17" s="301">
        <f t="shared" si="6"/>
        <v>0</v>
      </c>
      <c r="K17" s="304">
        <f t="shared" si="6"/>
        <v>33182000</v>
      </c>
      <c r="L17" s="305">
        <f t="shared" si="6"/>
        <v>0</v>
      </c>
      <c r="M17" s="301">
        <f t="shared" si="6"/>
        <v>0</v>
      </c>
      <c r="N17" s="302">
        <f t="shared" si="6"/>
        <v>33182000</v>
      </c>
      <c r="AA17" s="279" t="str">
        <f>IF(OR(G17&lt;0,H17&lt;0,I17&lt;0,J17&lt;0,L17&lt;0,M17&lt;0),"ERROR","OK")</f>
        <v>OK</v>
      </c>
      <c r="AB17" s="278" t="str">
        <f t="shared" si="4"/>
        <v/>
      </c>
    </row>
  </sheetData>
  <sheetProtection algorithmName="SHA-512" hashValue="DTWkFurcl9UnQ6k25TGGQY7SXMgYSD9gkjNTzIKC3IKjAPkcilaKufRkG5VEKhbcgtcOlV/gxy9pER6D3Us+UQ==" saltValue="0jvAa29H5AaeE4tbgP81Zg==" spinCount="100000" sheet="1" objects="1" scenarios="1" selectLockedCells="1"/>
  <mergeCells count="6">
    <mergeCell ref="D1:N6"/>
    <mergeCell ref="A9:A11"/>
    <mergeCell ref="B9:B11"/>
    <mergeCell ref="C9:F9"/>
    <mergeCell ref="G9:K9"/>
    <mergeCell ref="L9:N9"/>
  </mergeCells>
  <conditionalFormatting sqref="C12:E12">
    <cfRule type="expression" dxfId="32" priority="3">
      <formula>$C$12-$D$12+$E$12&lt;0</formula>
    </cfRule>
  </conditionalFormatting>
  <conditionalFormatting sqref="C13:E13">
    <cfRule type="expression" dxfId="31" priority="2">
      <formula>$C$13-$D$13+$E$13&lt;0</formula>
    </cfRule>
  </conditionalFormatting>
  <conditionalFormatting sqref="C14:E14">
    <cfRule type="expression" dxfId="30" priority="1">
      <formula>$C$14-$D$14+$E$14&lt;0</formula>
    </cfRule>
  </conditionalFormatting>
  <dataValidations count="1">
    <dataValidation type="whole" operator="greaterThanOrEqual" allowBlank="1" showInputMessage="1" showErrorMessage="1" errorTitle="ERROR VALOR" error="Debe igresar un número entero &gt;=0" sqref="L16:M16 G12:J16 L12:M14 C12:E14" xr:uid="{00000000-0002-0000-0E00-000000000000}">
      <formula1>0</formula1>
    </dataValidation>
  </dataValidations>
  <printOptions horizontalCentered="1" verticalCentered="1"/>
  <pageMargins left="0.51181102362204722" right="0.51181102362204722" top="0.74803149606299213" bottom="0.74803149606299213" header="0.31496062992125984" footer="0.31496062992125984"/>
  <pageSetup scale="65" orientation="landscape" r:id="rId1"/>
  <drawing r:id="rId2"/>
  <legacyDrawing r:id="rId3"/>
  <controls>
    <mc:AlternateContent xmlns:mc="http://schemas.openxmlformats.org/markup-compatibility/2006">
      <mc:Choice Requires="x14">
        <control shapeId="33793" r:id="rId4" name="TBoxAyuda">
          <controlPr defaultSize="0" autoLine="0" r:id="rId5">
            <anchor moveWithCells="1">
              <from>
                <xdr:col>14</xdr:col>
                <xdr:colOff>28575</xdr:colOff>
                <xdr:row>0</xdr:row>
                <xdr:rowOff>38100</xdr:rowOff>
              </from>
              <to>
                <xdr:col>15</xdr:col>
                <xdr:colOff>666750</xdr:colOff>
                <xdr:row>9</xdr:row>
                <xdr:rowOff>657225</xdr:rowOff>
              </to>
            </anchor>
          </controlPr>
        </control>
      </mc:Choice>
      <mc:Fallback>
        <control shapeId="33793" r:id="rId4" name="TBoxAyuda"/>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6"/>
  <dimension ref="A1:AR60"/>
  <sheetViews>
    <sheetView showGridLines="0" showRowColHeaders="0" zoomScale="60" zoomScaleNormal="60" workbookViewId="0">
      <selection activeCell="D13" sqref="D13"/>
    </sheetView>
  </sheetViews>
  <sheetFormatPr defaultColWidth="11.42578125" defaultRowHeight="15"/>
  <cols>
    <col min="1" max="1" width="4" style="89" bestFit="1" customWidth="1"/>
    <col min="2" max="2" width="7.140625" style="89" customWidth="1"/>
    <col min="3" max="3" width="33.42578125" style="89" customWidth="1"/>
    <col min="4" max="4" width="23.5703125" style="89" customWidth="1"/>
    <col min="5" max="5" width="19.42578125" style="89" customWidth="1"/>
    <col min="6" max="11" width="23.5703125" style="89" customWidth="1"/>
    <col min="12" max="12" width="19.7109375" style="89" customWidth="1"/>
    <col min="13" max="34" width="23.5703125" style="89" customWidth="1"/>
    <col min="35" max="35" width="11.42578125" style="89"/>
    <col min="36" max="36" width="0" style="89" hidden="1" customWidth="1"/>
    <col min="37" max="37" width="12.5703125" style="89" hidden="1" customWidth="1"/>
    <col min="38" max="38" width="10.85546875" style="89" hidden="1" customWidth="1"/>
    <col min="39" max="39" width="7.140625" style="89" hidden="1" customWidth="1"/>
    <col min="40" max="40" width="16.140625" style="89" hidden="1" customWidth="1"/>
    <col min="41" max="41" width="6.5703125" style="89" hidden="1" customWidth="1"/>
    <col min="42" max="42" width="9.140625" style="89" hidden="1" customWidth="1"/>
    <col min="43" max="43" width="10.28515625" style="89" hidden="1" customWidth="1"/>
    <col min="44" max="44" width="9.7109375" style="89" hidden="1" customWidth="1"/>
    <col min="45" max="45" width="0" style="89" hidden="1" customWidth="1"/>
    <col min="46" max="16384" width="11.42578125" style="89"/>
  </cols>
  <sheetData>
    <row r="1" spans="1:44" ht="15.75" customHeight="1">
      <c r="A1" s="86"/>
      <c r="B1" s="87"/>
      <c r="C1" s="88"/>
      <c r="D1" s="88"/>
      <c r="E1" s="88"/>
      <c r="F1" s="1497" t="s">
        <v>910</v>
      </c>
      <c r="G1" s="1498"/>
      <c r="H1" s="1498"/>
      <c r="I1" s="1498"/>
      <c r="J1" s="1498"/>
      <c r="K1" s="1498"/>
      <c r="L1" s="1498"/>
      <c r="M1" s="1498"/>
      <c r="N1" s="1498"/>
      <c r="O1" s="1498"/>
      <c r="P1" s="1498"/>
      <c r="Q1" s="1498"/>
      <c r="R1" s="1498"/>
      <c r="S1" s="1498"/>
      <c r="T1" s="1498"/>
      <c r="U1" s="1498"/>
      <c r="V1" s="1498"/>
      <c r="W1" s="1498"/>
      <c r="X1" s="1498"/>
      <c r="Y1" s="1498"/>
      <c r="Z1" s="1498"/>
      <c r="AA1" s="1498"/>
      <c r="AB1" s="1498"/>
      <c r="AC1" s="1498"/>
      <c r="AD1" s="1498"/>
      <c r="AE1" s="1498"/>
      <c r="AF1" s="1498"/>
      <c r="AG1" s="1498"/>
      <c r="AH1" s="1499"/>
    </row>
    <row r="2" spans="1:44" ht="15.75" customHeight="1">
      <c r="A2" s="90"/>
      <c r="B2" s="91"/>
      <c r="C2" s="92"/>
      <c r="D2" s="92"/>
      <c r="E2" s="92"/>
      <c r="F2" s="1500"/>
      <c r="G2" s="1501"/>
      <c r="H2" s="1501"/>
      <c r="I2" s="1501"/>
      <c r="J2" s="1501"/>
      <c r="K2" s="1501"/>
      <c r="L2" s="1501"/>
      <c r="M2" s="1501"/>
      <c r="N2" s="1501"/>
      <c r="O2" s="1501"/>
      <c r="P2" s="1501"/>
      <c r="Q2" s="1501"/>
      <c r="R2" s="1501"/>
      <c r="S2" s="1501"/>
      <c r="T2" s="1501"/>
      <c r="U2" s="1501"/>
      <c r="V2" s="1501"/>
      <c r="W2" s="1501"/>
      <c r="X2" s="1501"/>
      <c r="Y2" s="1501"/>
      <c r="Z2" s="1501"/>
      <c r="AA2" s="1501"/>
      <c r="AB2" s="1501"/>
      <c r="AC2" s="1501"/>
      <c r="AD2" s="1501"/>
      <c r="AE2" s="1501"/>
      <c r="AF2" s="1501"/>
      <c r="AG2" s="1501"/>
      <c r="AH2" s="1502"/>
    </row>
    <row r="3" spans="1:44" ht="15.75" customHeight="1">
      <c r="A3" s="90"/>
      <c r="B3" s="91"/>
      <c r="C3" s="92"/>
      <c r="D3" s="92"/>
      <c r="E3" s="92"/>
      <c r="F3" s="1500"/>
      <c r="G3" s="1501"/>
      <c r="H3" s="1501"/>
      <c r="I3" s="1501"/>
      <c r="J3" s="1501"/>
      <c r="K3" s="1501"/>
      <c r="L3" s="1501"/>
      <c r="M3" s="1501"/>
      <c r="N3" s="1501"/>
      <c r="O3" s="1501"/>
      <c r="P3" s="1501"/>
      <c r="Q3" s="1501"/>
      <c r="R3" s="1501"/>
      <c r="S3" s="1501"/>
      <c r="T3" s="1501"/>
      <c r="U3" s="1501"/>
      <c r="V3" s="1501"/>
      <c r="W3" s="1501"/>
      <c r="X3" s="1501"/>
      <c r="Y3" s="1501"/>
      <c r="Z3" s="1501"/>
      <c r="AA3" s="1501"/>
      <c r="AB3" s="1501"/>
      <c r="AC3" s="1501"/>
      <c r="AD3" s="1501"/>
      <c r="AE3" s="1501"/>
      <c r="AF3" s="1501"/>
      <c r="AG3" s="1501"/>
      <c r="AH3" s="1502"/>
    </row>
    <row r="4" spans="1:44" ht="15.75" customHeight="1">
      <c r="A4" s="90"/>
      <c r="B4" s="91"/>
      <c r="C4" s="92"/>
      <c r="D4" s="92"/>
      <c r="E4" s="92"/>
      <c r="F4" s="1500"/>
      <c r="G4" s="1501"/>
      <c r="H4" s="1501"/>
      <c r="I4" s="1501"/>
      <c r="J4" s="1501"/>
      <c r="K4" s="1501"/>
      <c r="L4" s="1501"/>
      <c r="M4" s="1501"/>
      <c r="N4" s="1501"/>
      <c r="O4" s="1501"/>
      <c r="P4" s="1501"/>
      <c r="Q4" s="1501"/>
      <c r="R4" s="1501"/>
      <c r="S4" s="1501"/>
      <c r="T4" s="1501"/>
      <c r="U4" s="1501"/>
      <c r="V4" s="1501"/>
      <c r="W4" s="1501"/>
      <c r="X4" s="1501"/>
      <c r="Y4" s="1501"/>
      <c r="Z4" s="1501"/>
      <c r="AA4" s="1501"/>
      <c r="AB4" s="1501"/>
      <c r="AC4" s="1501"/>
      <c r="AD4" s="1501"/>
      <c r="AE4" s="1501"/>
      <c r="AF4" s="1501"/>
      <c r="AG4" s="1501"/>
      <c r="AH4" s="1502"/>
    </row>
    <row r="5" spans="1:44" ht="15.75" customHeight="1">
      <c r="A5" s="90"/>
      <c r="B5" s="91"/>
      <c r="C5" s="92"/>
      <c r="D5" s="92"/>
      <c r="E5" s="92"/>
      <c r="F5" s="1500"/>
      <c r="G5" s="1501"/>
      <c r="H5" s="1501"/>
      <c r="I5" s="1501"/>
      <c r="J5" s="1501"/>
      <c r="K5" s="1501"/>
      <c r="L5" s="1501"/>
      <c r="M5" s="1501"/>
      <c r="N5" s="1501"/>
      <c r="O5" s="1501"/>
      <c r="P5" s="1501"/>
      <c r="Q5" s="1501"/>
      <c r="R5" s="1501"/>
      <c r="S5" s="1501"/>
      <c r="T5" s="1501"/>
      <c r="U5" s="1501"/>
      <c r="V5" s="1501"/>
      <c r="W5" s="1501"/>
      <c r="X5" s="1501"/>
      <c r="Y5" s="1501"/>
      <c r="Z5" s="1501"/>
      <c r="AA5" s="1501"/>
      <c r="AB5" s="1501"/>
      <c r="AC5" s="1501"/>
      <c r="AD5" s="1501"/>
      <c r="AE5" s="1501"/>
      <c r="AF5" s="1501"/>
      <c r="AG5" s="1501"/>
      <c r="AH5" s="1502"/>
    </row>
    <row r="6" spans="1:44" ht="8.4499999999999993" customHeight="1">
      <c r="A6" s="286"/>
      <c r="B6" s="177"/>
      <c r="C6" s="178"/>
      <c r="D6" s="178"/>
      <c r="E6" s="178"/>
      <c r="F6" s="1503"/>
      <c r="G6" s="1504"/>
      <c r="H6" s="1504"/>
      <c r="I6" s="1504"/>
      <c r="J6" s="1504"/>
      <c r="K6" s="1504"/>
      <c r="L6" s="1504"/>
      <c r="M6" s="1504"/>
      <c r="N6" s="1504"/>
      <c r="O6" s="1504"/>
      <c r="P6" s="1504"/>
      <c r="Q6" s="1504"/>
      <c r="R6" s="1504"/>
      <c r="S6" s="1504"/>
      <c r="T6" s="1504"/>
      <c r="U6" s="1504"/>
      <c r="V6" s="1504"/>
      <c r="W6" s="1504"/>
      <c r="X6" s="1504"/>
      <c r="Y6" s="1504"/>
      <c r="Z6" s="1504"/>
      <c r="AA6" s="1504"/>
      <c r="AB6" s="1504"/>
      <c r="AC6" s="1504"/>
      <c r="AD6" s="1504"/>
      <c r="AE6" s="1504"/>
      <c r="AF6" s="1504"/>
      <c r="AG6" s="1504"/>
      <c r="AH6" s="1505"/>
    </row>
    <row r="7" spans="1:44" s="613" customFormat="1" ht="24" hidden="1" customHeight="1">
      <c r="D7" s="549" t="s">
        <v>1133</v>
      </c>
      <c r="E7" s="549" t="s">
        <v>1134</v>
      </c>
      <c r="F7" s="549" t="s">
        <v>1135</v>
      </c>
      <c r="G7" s="549" t="s">
        <v>1136</v>
      </c>
      <c r="H7" s="549" t="s">
        <v>1137</v>
      </c>
      <c r="I7" s="549" t="s">
        <v>1138</v>
      </c>
      <c r="J7" s="549" t="s">
        <v>1139</v>
      </c>
      <c r="K7" s="549" t="s">
        <v>1140</v>
      </c>
      <c r="L7" s="549" t="s">
        <v>1141</v>
      </c>
      <c r="M7" s="549" t="s">
        <v>1142</v>
      </c>
      <c r="N7" s="549" t="s">
        <v>1143</v>
      </c>
      <c r="O7" s="549" t="s">
        <v>1144</v>
      </c>
      <c r="P7" s="549" t="s">
        <v>1145</v>
      </c>
      <c r="Q7" s="549" t="s">
        <v>1146</v>
      </c>
      <c r="R7" s="549" t="s">
        <v>1147</v>
      </c>
      <c r="S7" s="549" t="s">
        <v>1148</v>
      </c>
      <c r="T7" s="549" t="s">
        <v>1149</v>
      </c>
      <c r="U7" s="549" t="s">
        <v>1150</v>
      </c>
      <c r="V7" s="549" t="s">
        <v>1151</v>
      </c>
      <c r="W7" s="549" t="s">
        <v>1152</v>
      </c>
      <c r="X7" s="549" t="s">
        <v>1153</v>
      </c>
      <c r="Y7" s="549" t="s">
        <v>1154</v>
      </c>
      <c r="Z7" s="549" t="s">
        <v>1155</v>
      </c>
      <c r="AA7" s="549" t="s">
        <v>1156</v>
      </c>
      <c r="AB7" s="549" t="s">
        <v>1157</v>
      </c>
      <c r="AC7" s="549" t="s">
        <v>1158</v>
      </c>
      <c r="AD7" s="549" t="s">
        <v>1159</v>
      </c>
      <c r="AE7" s="549" t="s">
        <v>1160</v>
      </c>
      <c r="AF7" s="549" t="s">
        <v>1161</v>
      </c>
      <c r="AG7" s="549" t="s">
        <v>1162</v>
      </c>
      <c r="AH7" s="549" t="s">
        <v>1163</v>
      </c>
    </row>
    <row r="8" spans="1:44">
      <c r="A8" s="1507" t="s">
        <v>752</v>
      </c>
      <c r="B8" s="1510" t="s">
        <v>360</v>
      </c>
      <c r="C8" s="1511"/>
      <c r="D8" s="1506" t="s">
        <v>276</v>
      </c>
      <c r="E8" s="1506"/>
      <c r="F8" s="1506"/>
      <c r="G8" s="1506"/>
      <c r="H8" s="1506"/>
      <c r="I8" s="1506"/>
      <c r="J8" s="1506"/>
      <c r="K8" s="1506"/>
      <c r="L8" s="1506"/>
      <c r="M8" s="1506"/>
      <c r="N8" s="1506"/>
      <c r="O8" s="1506"/>
      <c r="P8" s="1506"/>
      <c r="Q8" s="1506"/>
      <c r="R8" s="1506"/>
      <c r="S8" s="1506"/>
      <c r="T8" s="1506"/>
      <c r="U8" s="1506"/>
      <c r="V8" s="1506"/>
      <c r="W8" s="1506"/>
      <c r="X8" s="1496" t="s">
        <v>271</v>
      </c>
      <c r="Y8" s="1496"/>
      <c r="Z8" s="1496"/>
      <c r="AA8" s="1496"/>
      <c r="AB8" s="1496"/>
      <c r="AC8" s="1496"/>
      <c r="AD8" s="1496"/>
      <c r="AE8" s="1496"/>
      <c r="AF8" s="1496"/>
      <c r="AG8" s="1496"/>
      <c r="AH8" s="1496"/>
    </row>
    <row r="9" spans="1:44" ht="28.5" customHeight="1">
      <c r="A9" s="1508"/>
      <c r="B9" s="1512"/>
      <c r="C9" s="1513"/>
      <c r="D9" s="1506" t="s">
        <v>524</v>
      </c>
      <c r="E9" s="1506"/>
      <c r="F9" s="1506"/>
      <c r="G9" s="1506"/>
      <c r="H9" s="1506"/>
      <c r="I9" s="1506"/>
      <c r="J9" s="1506"/>
      <c r="K9" s="1506"/>
      <c r="L9" s="1506"/>
      <c r="M9" s="1506"/>
      <c r="N9" s="1506"/>
      <c r="O9" s="1506"/>
      <c r="P9" s="1506"/>
      <c r="Q9" s="1506"/>
      <c r="R9" s="1506"/>
      <c r="S9" s="1506"/>
      <c r="T9" s="1506"/>
      <c r="U9" s="1506" t="s">
        <v>275</v>
      </c>
      <c r="V9" s="1506"/>
      <c r="W9" s="1506"/>
      <c r="X9" s="1496" t="s">
        <v>751</v>
      </c>
      <c r="Y9" s="1496"/>
      <c r="Z9" s="1496"/>
      <c r="AA9" s="1496"/>
      <c r="AB9" s="1496"/>
      <c r="AC9" s="1496"/>
      <c r="AD9" s="1496"/>
      <c r="AE9" s="1495" t="s">
        <v>911</v>
      </c>
      <c r="AF9" s="1496"/>
      <c r="AG9" s="1496"/>
      <c r="AH9" s="1496"/>
    </row>
    <row r="10" spans="1:44" ht="57" customHeight="1">
      <c r="A10" s="1508"/>
      <c r="B10" s="1512"/>
      <c r="C10" s="1513"/>
      <c r="D10" s="1531" t="s">
        <v>912</v>
      </c>
      <c r="E10" s="1506"/>
      <c r="F10" s="1506"/>
      <c r="G10" s="1506" t="s">
        <v>531</v>
      </c>
      <c r="H10" s="1506"/>
      <c r="I10" s="1506" t="s">
        <v>529</v>
      </c>
      <c r="J10" s="1506"/>
      <c r="K10" s="1506" t="s">
        <v>527</v>
      </c>
      <c r="L10" s="1506"/>
      <c r="M10" s="1506"/>
      <c r="N10" s="1506" t="s">
        <v>518</v>
      </c>
      <c r="O10" s="1506" t="s">
        <v>526</v>
      </c>
      <c r="P10" s="1506"/>
      <c r="Q10" s="1506" t="s">
        <v>274</v>
      </c>
      <c r="R10" s="1506"/>
      <c r="S10" s="1506" t="s">
        <v>273</v>
      </c>
      <c r="T10" s="1506" t="s">
        <v>272</v>
      </c>
      <c r="U10" s="1506" t="s">
        <v>525</v>
      </c>
      <c r="V10" s="1506" t="s">
        <v>520</v>
      </c>
      <c r="W10" s="1506" t="s">
        <v>519</v>
      </c>
      <c r="X10" s="1496" t="s">
        <v>270</v>
      </c>
      <c r="Y10" s="1496" t="s">
        <v>269</v>
      </c>
      <c r="Z10" s="1496" t="s">
        <v>268</v>
      </c>
      <c r="AA10" s="1496" t="s">
        <v>517</v>
      </c>
      <c r="AB10" s="1496" t="s">
        <v>267</v>
      </c>
      <c r="AC10" s="1496" t="s">
        <v>266</v>
      </c>
      <c r="AD10" s="1496" t="s">
        <v>516</v>
      </c>
      <c r="AE10" s="1495" t="s">
        <v>916</v>
      </c>
      <c r="AF10" s="1496" t="s">
        <v>515</v>
      </c>
      <c r="AG10" s="1496" t="s">
        <v>523</v>
      </c>
      <c r="AH10" s="1496" t="s">
        <v>514</v>
      </c>
    </row>
    <row r="11" spans="1:44" ht="94.5" customHeight="1">
      <c r="A11" s="1509"/>
      <c r="B11" s="1514"/>
      <c r="C11" s="1515"/>
      <c r="D11" s="93" t="s">
        <v>676</v>
      </c>
      <c r="E11" s="93" t="s">
        <v>708</v>
      </c>
      <c r="F11" s="93" t="s">
        <v>773</v>
      </c>
      <c r="G11" s="93" t="s">
        <v>530</v>
      </c>
      <c r="H11" s="182" t="s">
        <v>913</v>
      </c>
      <c r="I11" s="93" t="s">
        <v>528</v>
      </c>
      <c r="J11" s="182" t="s">
        <v>913</v>
      </c>
      <c r="K11" s="182" t="s">
        <v>914</v>
      </c>
      <c r="L11" s="93" t="s">
        <v>708</v>
      </c>
      <c r="M11" s="182" t="s">
        <v>915</v>
      </c>
      <c r="N11" s="1506"/>
      <c r="O11" s="93" t="s">
        <v>676</v>
      </c>
      <c r="P11" s="93" t="s">
        <v>773</v>
      </c>
      <c r="Q11" s="182" t="s">
        <v>914</v>
      </c>
      <c r="R11" s="182" t="s">
        <v>915</v>
      </c>
      <c r="S11" s="1506"/>
      <c r="T11" s="1506"/>
      <c r="U11" s="1506"/>
      <c r="V11" s="1506"/>
      <c r="W11" s="1506"/>
      <c r="X11" s="1496"/>
      <c r="Y11" s="1496"/>
      <c r="Z11" s="1496"/>
      <c r="AA11" s="1496"/>
      <c r="AB11" s="1496"/>
      <c r="AC11" s="1496"/>
      <c r="AD11" s="1496"/>
      <c r="AE11" s="1496"/>
      <c r="AF11" s="1496"/>
      <c r="AG11" s="1496"/>
      <c r="AH11" s="1496"/>
    </row>
    <row r="12" spans="1:44" ht="20.25" customHeight="1">
      <c r="A12" s="94">
        <v>12</v>
      </c>
      <c r="B12" s="1522" t="s">
        <v>12</v>
      </c>
      <c r="C12" s="1523"/>
      <c r="D12" s="95"/>
      <c r="E12" s="95"/>
      <c r="F12" s="95"/>
      <c r="G12" s="95"/>
      <c r="H12" s="95"/>
      <c r="I12" s="95"/>
      <c r="J12" s="95"/>
      <c r="K12" s="95"/>
      <c r="L12" s="95"/>
      <c r="M12" s="95"/>
      <c r="N12" s="95"/>
      <c r="O12" s="95"/>
      <c r="P12" s="95"/>
      <c r="Q12" s="95"/>
      <c r="R12" s="95"/>
      <c r="S12" s="95"/>
      <c r="T12" s="95"/>
      <c r="U12" s="95"/>
      <c r="V12" s="95"/>
      <c r="W12" s="95"/>
      <c r="X12" s="95"/>
      <c r="Y12" s="95"/>
      <c r="Z12" s="95"/>
      <c r="AA12" s="95"/>
      <c r="AB12" s="95"/>
      <c r="AC12" s="95"/>
      <c r="AD12" s="95"/>
      <c r="AE12" s="95"/>
      <c r="AF12" s="95"/>
      <c r="AG12" s="95"/>
      <c r="AH12" s="95"/>
      <c r="AK12" s="287"/>
      <c r="AL12" s="287"/>
      <c r="AM12" s="287"/>
      <c r="AN12" s="287"/>
      <c r="AO12" s="287"/>
      <c r="AP12" s="288"/>
      <c r="AQ12" s="288"/>
      <c r="AR12" s="288"/>
    </row>
    <row r="13" spans="1:44">
      <c r="A13" s="96">
        <f>A12+1</f>
        <v>13</v>
      </c>
      <c r="B13" s="1516"/>
      <c r="C13" s="97" t="s">
        <v>127</v>
      </c>
      <c r="D13" s="280"/>
      <c r="E13" s="281"/>
      <c r="F13" s="282"/>
      <c r="G13" s="280"/>
      <c r="H13" s="282"/>
      <c r="I13" s="280"/>
      <c r="J13" s="282"/>
      <c r="K13" s="280"/>
      <c r="L13" s="281"/>
      <c r="M13" s="280"/>
      <c r="N13" s="280"/>
      <c r="O13" s="283">
        <f>D13+E13+G13-I13-K13-L13-N13</f>
        <v>0</v>
      </c>
      <c r="P13" s="283">
        <f t="shared" ref="P13:P31" si="0">F13+H13-J13-M13</f>
        <v>0</v>
      </c>
      <c r="Q13" s="251"/>
      <c r="R13" s="251"/>
      <c r="S13" s="251"/>
      <c r="T13" s="251"/>
      <c r="U13" s="251"/>
      <c r="V13" s="251"/>
      <c r="W13" s="251"/>
      <c r="X13" s="251"/>
      <c r="Y13" s="251"/>
      <c r="Z13" s="251"/>
      <c r="AA13" s="283">
        <f t="shared" ref="AA13:AA31" si="1">X13+Y13-Z13</f>
        <v>0</v>
      </c>
      <c r="AB13" s="251"/>
      <c r="AC13" s="283">
        <f t="shared" ref="AC13:AC31" si="2">AA13-AB13</f>
        <v>0</v>
      </c>
      <c r="AD13" s="251"/>
      <c r="AE13" s="251"/>
      <c r="AF13" s="251"/>
      <c r="AG13" s="283">
        <f t="shared" ref="AG13:AG31" si="3">AE13-AF13</f>
        <v>0</v>
      </c>
      <c r="AH13" s="251"/>
      <c r="AK13" s="289" t="str">
        <f>IF(O13&lt;0,"ERROR","OK")</f>
        <v>OK</v>
      </c>
      <c r="AL13" s="290" t="str">
        <f>IF(O13+P13&lt;0,"ERROR","OK")</f>
        <v>OK</v>
      </c>
      <c r="AM13" s="290" t="str">
        <f>IF(AA13&lt;0,"ERROR","OK")</f>
        <v>OK</v>
      </c>
      <c r="AN13" s="290" t="str">
        <f>IF(AC13&lt;0,"ERROR","OK")</f>
        <v>OK</v>
      </c>
      <c r="AO13" s="290" t="str">
        <f>IF(AG13&lt;0,"ERROR","OK")</f>
        <v>OK</v>
      </c>
      <c r="AP13" s="288"/>
      <c r="AQ13" s="288"/>
      <c r="AR13" s="287" t="str">
        <f>IF(OR(AK13="ERROR",AL13="ERROR",AM13="ERROR",AN13="ERROR",AO13="ERROR",AP13="ERROR",AQ13="ERROR"),(CONCATENATE("Error en el concepto ",C13," de la hoja 6 Fila ",A13)),"")</f>
        <v/>
      </c>
    </row>
    <row r="14" spans="1:44">
      <c r="A14" s="96">
        <f>A13+1</f>
        <v>14</v>
      </c>
      <c r="B14" s="1516"/>
      <c r="C14" s="97" t="s">
        <v>286</v>
      </c>
      <c r="D14" s="280"/>
      <c r="E14" s="281"/>
      <c r="F14" s="282"/>
      <c r="G14" s="280"/>
      <c r="H14" s="282"/>
      <c r="I14" s="280"/>
      <c r="J14" s="282"/>
      <c r="K14" s="280"/>
      <c r="L14" s="281"/>
      <c r="M14" s="280"/>
      <c r="N14" s="280"/>
      <c r="O14" s="283">
        <f t="shared" ref="O14:O31" si="4">D14+E14+G14-I14-K14-L14-N14</f>
        <v>0</v>
      </c>
      <c r="P14" s="283">
        <f t="shared" si="0"/>
        <v>0</v>
      </c>
      <c r="Q14" s="251"/>
      <c r="R14" s="251"/>
      <c r="S14" s="251"/>
      <c r="T14" s="251"/>
      <c r="U14" s="251"/>
      <c r="V14" s="251"/>
      <c r="W14" s="251"/>
      <c r="X14" s="251"/>
      <c r="Y14" s="251"/>
      <c r="Z14" s="251"/>
      <c r="AA14" s="283">
        <f t="shared" si="1"/>
        <v>0</v>
      </c>
      <c r="AB14" s="251"/>
      <c r="AC14" s="283">
        <f t="shared" si="2"/>
        <v>0</v>
      </c>
      <c r="AD14" s="251"/>
      <c r="AE14" s="251"/>
      <c r="AF14" s="251"/>
      <c r="AG14" s="283">
        <f t="shared" si="3"/>
        <v>0</v>
      </c>
      <c r="AH14" s="251"/>
      <c r="AK14" s="289" t="str">
        <f t="shared" ref="AK14:AK54" si="5">IF(O14&lt;0,"ERROR","OK")</f>
        <v>OK</v>
      </c>
      <c r="AL14" s="290" t="str">
        <f t="shared" ref="AL14:AL55" si="6">IF(O14+P14&lt;0,"ERROR","OK")</f>
        <v>OK</v>
      </c>
      <c r="AM14" s="290" t="str">
        <f t="shared" ref="AM14:AM55" si="7">IF(AA14&lt;0,"ERROR","OK")</f>
        <v>OK</v>
      </c>
      <c r="AN14" s="290" t="str">
        <f t="shared" ref="AN14:AN55" si="8">IF(AC14&lt;0,"ERROR","OK")</f>
        <v>OK</v>
      </c>
      <c r="AO14" s="290" t="str">
        <f t="shared" ref="AO14:AO55" si="9">IF(AG14&lt;0,"ERROR","OK")</f>
        <v>OK</v>
      </c>
      <c r="AP14" s="288"/>
      <c r="AQ14" s="288"/>
      <c r="AR14" s="287" t="str">
        <f t="shared" ref="AR14:AR54" si="10">IF(OR(AK14="ERROR",AL14="ERROR",AM14="ERROR",AN14="ERROR",AO14="ERROR",AP14="ERROR",AQ14="ERROR"),(CONCATENATE("Error en el concepto ",C14," de la hoja 6 Fila ",A14)),"")</f>
        <v/>
      </c>
    </row>
    <row r="15" spans="1:44">
      <c r="A15" s="96">
        <f t="shared" ref="A15:A16" si="11">A14+1</f>
        <v>15</v>
      </c>
      <c r="B15" s="1516"/>
      <c r="C15" s="97" t="s">
        <v>310</v>
      </c>
      <c r="D15" s="280"/>
      <c r="E15" s="281"/>
      <c r="F15" s="282"/>
      <c r="G15" s="280"/>
      <c r="H15" s="282"/>
      <c r="I15" s="280"/>
      <c r="J15" s="282"/>
      <c r="K15" s="280"/>
      <c r="L15" s="281"/>
      <c r="M15" s="280"/>
      <c r="N15" s="280"/>
      <c r="O15" s="283">
        <f t="shared" si="4"/>
        <v>0</v>
      </c>
      <c r="P15" s="283">
        <f t="shared" si="0"/>
        <v>0</v>
      </c>
      <c r="Q15" s="251"/>
      <c r="R15" s="251"/>
      <c r="S15" s="251"/>
      <c r="T15" s="251"/>
      <c r="U15" s="251"/>
      <c r="V15" s="251"/>
      <c r="W15" s="251"/>
      <c r="X15" s="251"/>
      <c r="Y15" s="251"/>
      <c r="Z15" s="251"/>
      <c r="AA15" s="283">
        <f t="shared" si="1"/>
        <v>0</v>
      </c>
      <c r="AB15" s="251"/>
      <c r="AC15" s="283">
        <f t="shared" si="2"/>
        <v>0</v>
      </c>
      <c r="AD15" s="251"/>
      <c r="AE15" s="251"/>
      <c r="AF15" s="251"/>
      <c r="AG15" s="283">
        <f t="shared" si="3"/>
        <v>0</v>
      </c>
      <c r="AH15" s="251"/>
      <c r="AK15" s="289" t="str">
        <f t="shared" si="5"/>
        <v>OK</v>
      </c>
      <c r="AL15" s="290" t="str">
        <f t="shared" si="6"/>
        <v>OK</v>
      </c>
      <c r="AM15" s="290" t="str">
        <f t="shared" si="7"/>
        <v>OK</v>
      </c>
      <c r="AN15" s="290" t="str">
        <f t="shared" si="8"/>
        <v>OK</v>
      </c>
      <c r="AO15" s="290" t="str">
        <f t="shared" si="9"/>
        <v>OK</v>
      </c>
      <c r="AP15" s="288"/>
      <c r="AQ15" s="288"/>
      <c r="AR15" s="287" t="str">
        <f t="shared" si="10"/>
        <v/>
      </c>
    </row>
    <row r="16" spans="1:44">
      <c r="A16" s="96">
        <f t="shared" si="11"/>
        <v>16</v>
      </c>
      <c r="B16" s="1516"/>
      <c r="C16" s="97" t="s">
        <v>302</v>
      </c>
      <c r="D16" s="280"/>
      <c r="E16" s="281"/>
      <c r="F16" s="282"/>
      <c r="G16" s="280"/>
      <c r="H16" s="282"/>
      <c r="I16" s="280"/>
      <c r="J16" s="282"/>
      <c r="K16" s="280"/>
      <c r="L16" s="281"/>
      <c r="M16" s="280"/>
      <c r="N16" s="280"/>
      <c r="O16" s="283">
        <f t="shared" si="4"/>
        <v>0</v>
      </c>
      <c r="P16" s="283">
        <f t="shared" si="0"/>
        <v>0</v>
      </c>
      <c r="Q16" s="251"/>
      <c r="R16" s="251"/>
      <c r="S16" s="251"/>
      <c r="T16" s="251"/>
      <c r="U16" s="251"/>
      <c r="V16" s="251"/>
      <c r="W16" s="251"/>
      <c r="X16" s="251"/>
      <c r="Y16" s="251"/>
      <c r="Z16" s="251"/>
      <c r="AA16" s="283">
        <f t="shared" si="1"/>
        <v>0</v>
      </c>
      <c r="AB16" s="251"/>
      <c r="AC16" s="283">
        <f t="shared" si="2"/>
        <v>0</v>
      </c>
      <c r="AD16" s="251"/>
      <c r="AE16" s="251"/>
      <c r="AF16" s="251"/>
      <c r="AG16" s="283">
        <f t="shared" si="3"/>
        <v>0</v>
      </c>
      <c r="AH16" s="251"/>
      <c r="AK16" s="289" t="str">
        <f t="shared" si="5"/>
        <v>OK</v>
      </c>
      <c r="AL16" s="290" t="str">
        <f t="shared" si="6"/>
        <v>OK</v>
      </c>
      <c r="AM16" s="290" t="str">
        <f t="shared" si="7"/>
        <v>OK</v>
      </c>
      <c r="AN16" s="290" t="str">
        <f t="shared" si="8"/>
        <v>OK</v>
      </c>
      <c r="AO16" s="290" t="str">
        <f t="shared" si="9"/>
        <v>OK</v>
      </c>
      <c r="AP16" s="288"/>
      <c r="AQ16" s="288"/>
      <c r="AR16" s="287" t="str">
        <f t="shared" si="10"/>
        <v/>
      </c>
    </row>
    <row r="17" spans="1:44">
      <c r="A17" s="96">
        <f t="shared" ref="A17:A55" si="12">A16+1</f>
        <v>17</v>
      </c>
      <c r="B17" s="1516"/>
      <c r="C17" s="97" t="s">
        <v>301</v>
      </c>
      <c r="D17" s="280"/>
      <c r="E17" s="281"/>
      <c r="F17" s="282"/>
      <c r="G17" s="280"/>
      <c r="H17" s="282"/>
      <c r="I17" s="280"/>
      <c r="J17" s="282"/>
      <c r="K17" s="280"/>
      <c r="L17" s="281"/>
      <c r="M17" s="280"/>
      <c r="N17" s="280"/>
      <c r="O17" s="283">
        <f t="shared" si="4"/>
        <v>0</v>
      </c>
      <c r="P17" s="283">
        <f t="shared" si="0"/>
        <v>0</v>
      </c>
      <c r="Q17" s="251"/>
      <c r="R17" s="251"/>
      <c r="S17" s="251"/>
      <c r="T17" s="251"/>
      <c r="U17" s="251"/>
      <c r="V17" s="251"/>
      <c r="W17" s="251"/>
      <c r="X17" s="251"/>
      <c r="Y17" s="251"/>
      <c r="Z17" s="251"/>
      <c r="AA17" s="283">
        <f t="shared" si="1"/>
        <v>0</v>
      </c>
      <c r="AB17" s="251"/>
      <c r="AC17" s="283">
        <f t="shared" si="2"/>
        <v>0</v>
      </c>
      <c r="AD17" s="251"/>
      <c r="AE17" s="251"/>
      <c r="AF17" s="251"/>
      <c r="AG17" s="283">
        <f t="shared" si="3"/>
        <v>0</v>
      </c>
      <c r="AH17" s="251"/>
      <c r="AK17" s="289" t="str">
        <f t="shared" si="5"/>
        <v>OK</v>
      </c>
      <c r="AL17" s="290" t="str">
        <f t="shared" si="6"/>
        <v>OK</v>
      </c>
      <c r="AM17" s="290" t="str">
        <f t="shared" si="7"/>
        <v>OK</v>
      </c>
      <c r="AN17" s="290" t="str">
        <f t="shared" si="8"/>
        <v>OK</v>
      </c>
      <c r="AO17" s="290" t="str">
        <f t="shared" si="9"/>
        <v>OK</v>
      </c>
      <c r="AP17" s="288"/>
      <c r="AQ17" s="288"/>
      <c r="AR17" s="287" t="str">
        <f t="shared" si="10"/>
        <v/>
      </c>
    </row>
    <row r="18" spans="1:44">
      <c r="A18" s="96">
        <f t="shared" si="12"/>
        <v>18</v>
      </c>
      <c r="B18" s="1516"/>
      <c r="C18" s="97" t="s">
        <v>300</v>
      </c>
      <c r="D18" s="280"/>
      <c r="E18" s="281"/>
      <c r="F18" s="282"/>
      <c r="G18" s="280"/>
      <c r="H18" s="282"/>
      <c r="I18" s="280"/>
      <c r="J18" s="282"/>
      <c r="K18" s="280"/>
      <c r="L18" s="281"/>
      <c r="M18" s="280"/>
      <c r="N18" s="280"/>
      <c r="O18" s="283">
        <f t="shared" si="4"/>
        <v>0</v>
      </c>
      <c r="P18" s="283">
        <f t="shared" si="0"/>
        <v>0</v>
      </c>
      <c r="Q18" s="251"/>
      <c r="R18" s="251"/>
      <c r="S18" s="251"/>
      <c r="T18" s="251"/>
      <c r="U18" s="251"/>
      <c r="V18" s="251"/>
      <c r="W18" s="251"/>
      <c r="X18" s="251"/>
      <c r="Y18" s="251"/>
      <c r="Z18" s="251"/>
      <c r="AA18" s="283">
        <f t="shared" si="1"/>
        <v>0</v>
      </c>
      <c r="AB18" s="251"/>
      <c r="AC18" s="283">
        <f t="shared" si="2"/>
        <v>0</v>
      </c>
      <c r="AD18" s="251"/>
      <c r="AE18" s="251"/>
      <c r="AF18" s="251"/>
      <c r="AG18" s="283">
        <f t="shared" si="3"/>
        <v>0</v>
      </c>
      <c r="AH18" s="251"/>
      <c r="AK18" s="289" t="str">
        <f t="shared" si="5"/>
        <v>OK</v>
      </c>
      <c r="AL18" s="290" t="str">
        <f t="shared" si="6"/>
        <v>OK</v>
      </c>
      <c r="AM18" s="290" t="str">
        <f t="shared" si="7"/>
        <v>OK</v>
      </c>
      <c r="AN18" s="290" t="str">
        <f t="shared" si="8"/>
        <v>OK</v>
      </c>
      <c r="AO18" s="290" t="str">
        <f t="shared" si="9"/>
        <v>OK</v>
      </c>
      <c r="AP18" s="288"/>
      <c r="AQ18" s="288"/>
      <c r="AR18" s="287" t="str">
        <f t="shared" si="10"/>
        <v/>
      </c>
    </row>
    <row r="19" spans="1:44" ht="15.75" customHeight="1">
      <c r="A19" s="96">
        <f t="shared" si="12"/>
        <v>19</v>
      </c>
      <c r="B19" s="1516"/>
      <c r="C19" s="97" t="s">
        <v>299</v>
      </c>
      <c r="D19" s="280"/>
      <c r="E19" s="281"/>
      <c r="F19" s="282"/>
      <c r="G19" s="280"/>
      <c r="H19" s="282"/>
      <c r="I19" s="280"/>
      <c r="J19" s="282"/>
      <c r="K19" s="280"/>
      <c r="L19" s="281"/>
      <c r="M19" s="280"/>
      <c r="N19" s="280"/>
      <c r="O19" s="283">
        <f t="shared" si="4"/>
        <v>0</v>
      </c>
      <c r="P19" s="283">
        <f t="shared" si="0"/>
        <v>0</v>
      </c>
      <c r="Q19" s="251"/>
      <c r="R19" s="251"/>
      <c r="S19" s="251"/>
      <c r="T19" s="251"/>
      <c r="U19" s="251"/>
      <c r="V19" s="251"/>
      <c r="W19" s="251"/>
      <c r="X19" s="251"/>
      <c r="Y19" s="251"/>
      <c r="Z19" s="251"/>
      <c r="AA19" s="283">
        <f t="shared" si="1"/>
        <v>0</v>
      </c>
      <c r="AB19" s="251"/>
      <c r="AC19" s="283">
        <f t="shared" si="2"/>
        <v>0</v>
      </c>
      <c r="AD19" s="251"/>
      <c r="AE19" s="251"/>
      <c r="AF19" s="251"/>
      <c r="AG19" s="283">
        <f t="shared" si="3"/>
        <v>0</v>
      </c>
      <c r="AH19" s="251"/>
      <c r="AK19" s="289" t="str">
        <f t="shared" si="5"/>
        <v>OK</v>
      </c>
      <c r="AL19" s="290" t="str">
        <f t="shared" si="6"/>
        <v>OK</v>
      </c>
      <c r="AM19" s="290" t="str">
        <f t="shared" si="7"/>
        <v>OK</v>
      </c>
      <c r="AN19" s="290" t="str">
        <f t="shared" si="8"/>
        <v>OK</v>
      </c>
      <c r="AO19" s="290" t="str">
        <f t="shared" si="9"/>
        <v>OK</v>
      </c>
      <c r="AP19" s="288"/>
      <c r="AQ19" s="288"/>
      <c r="AR19" s="287" t="str">
        <f t="shared" si="10"/>
        <v/>
      </c>
    </row>
    <row r="20" spans="1:44" ht="20.25" customHeight="1">
      <c r="A20" s="96">
        <f t="shared" si="12"/>
        <v>20</v>
      </c>
      <c r="B20" s="1516"/>
      <c r="C20" s="97" t="s">
        <v>298</v>
      </c>
      <c r="D20" s="280"/>
      <c r="E20" s="281"/>
      <c r="F20" s="282"/>
      <c r="G20" s="280"/>
      <c r="H20" s="282"/>
      <c r="I20" s="280"/>
      <c r="J20" s="282"/>
      <c r="K20" s="280"/>
      <c r="L20" s="281"/>
      <c r="M20" s="280"/>
      <c r="N20" s="280"/>
      <c r="O20" s="283">
        <f t="shared" si="4"/>
        <v>0</v>
      </c>
      <c r="P20" s="283">
        <f t="shared" si="0"/>
        <v>0</v>
      </c>
      <c r="Q20" s="251"/>
      <c r="R20" s="251"/>
      <c r="S20" s="251"/>
      <c r="T20" s="251"/>
      <c r="U20" s="251"/>
      <c r="V20" s="251"/>
      <c r="W20" s="251"/>
      <c r="X20" s="251"/>
      <c r="Y20" s="251"/>
      <c r="Z20" s="251"/>
      <c r="AA20" s="283">
        <f t="shared" si="1"/>
        <v>0</v>
      </c>
      <c r="AB20" s="251"/>
      <c r="AC20" s="283">
        <f t="shared" si="2"/>
        <v>0</v>
      </c>
      <c r="AD20" s="251"/>
      <c r="AE20" s="251"/>
      <c r="AF20" s="251"/>
      <c r="AG20" s="283">
        <f t="shared" si="3"/>
        <v>0</v>
      </c>
      <c r="AH20" s="251"/>
      <c r="AK20" s="289" t="str">
        <f t="shared" si="5"/>
        <v>OK</v>
      </c>
      <c r="AL20" s="290" t="str">
        <f t="shared" si="6"/>
        <v>OK</v>
      </c>
      <c r="AM20" s="290" t="str">
        <f t="shared" si="7"/>
        <v>OK</v>
      </c>
      <c r="AN20" s="290" t="str">
        <f t="shared" si="8"/>
        <v>OK</v>
      </c>
      <c r="AO20" s="290" t="str">
        <f t="shared" si="9"/>
        <v>OK</v>
      </c>
      <c r="AP20" s="288"/>
      <c r="AQ20" s="288"/>
      <c r="AR20" s="287" t="str">
        <f t="shared" si="10"/>
        <v/>
      </c>
    </row>
    <row r="21" spans="1:44" ht="22.5" customHeight="1">
      <c r="A21" s="96">
        <f t="shared" si="12"/>
        <v>21</v>
      </c>
      <c r="B21" s="1516"/>
      <c r="C21" s="97" t="s">
        <v>297</v>
      </c>
      <c r="D21" s="280"/>
      <c r="E21" s="281"/>
      <c r="F21" s="282"/>
      <c r="G21" s="280"/>
      <c r="H21" s="282"/>
      <c r="I21" s="280"/>
      <c r="J21" s="282"/>
      <c r="K21" s="280"/>
      <c r="L21" s="281"/>
      <c r="M21" s="280"/>
      <c r="N21" s="280"/>
      <c r="O21" s="283">
        <f t="shared" si="4"/>
        <v>0</v>
      </c>
      <c r="P21" s="283">
        <f t="shared" si="0"/>
        <v>0</v>
      </c>
      <c r="Q21" s="251"/>
      <c r="R21" s="251"/>
      <c r="S21" s="251"/>
      <c r="T21" s="251"/>
      <c r="U21" s="251"/>
      <c r="V21" s="251"/>
      <c r="W21" s="251"/>
      <c r="X21" s="251"/>
      <c r="Y21" s="251"/>
      <c r="Z21" s="251"/>
      <c r="AA21" s="283">
        <f t="shared" si="1"/>
        <v>0</v>
      </c>
      <c r="AB21" s="251"/>
      <c r="AC21" s="283">
        <f t="shared" si="2"/>
        <v>0</v>
      </c>
      <c r="AD21" s="251"/>
      <c r="AE21" s="251"/>
      <c r="AF21" s="251"/>
      <c r="AG21" s="283">
        <f t="shared" si="3"/>
        <v>0</v>
      </c>
      <c r="AH21" s="251"/>
      <c r="AK21" s="289" t="str">
        <f t="shared" si="5"/>
        <v>OK</v>
      </c>
      <c r="AL21" s="290" t="str">
        <f t="shared" si="6"/>
        <v>OK</v>
      </c>
      <c r="AM21" s="290" t="str">
        <f t="shared" si="7"/>
        <v>OK</v>
      </c>
      <c r="AN21" s="290" t="str">
        <f t="shared" si="8"/>
        <v>OK</v>
      </c>
      <c r="AO21" s="290" t="str">
        <f t="shared" si="9"/>
        <v>OK</v>
      </c>
      <c r="AP21" s="288"/>
      <c r="AQ21" s="288"/>
      <c r="AR21" s="287" t="str">
        <f t="shared" si="10"/>
        <v/>
      </c>
    </row>
    <row r="22" spans="1:44" ht="21.75" customHeight="1">
      <c r="A22" s="96">
        <f t="shared" si="12"/>
        <v>22</v>
      </c>
      <c r="B22" s="1516"/>
      <c r="C22" s="97" t="s">
        <v>296</v>
      </c>
      <c r="D22" s="280"/>
      <c r="E22" s="281"/>
      <c r="F22" s="282"/>
      <c r="G22" s="280"/>
      <c r="H22" s="282"/>
      <c r="I22" s="280"/>
      <c r="J22" s="282"/>
      <c r="K22" s="280"/>
      <c r="L22" s="281"/>
      <c r="M22" s="280"/>
      <c r="N22" s="280"/>
      <c r="O22" s="283">
        <f t="shared" si="4"/>
        <v>0</v>
      </c>
      <c r="P22" s="283">
        <f t="shared" si="0"/>
        <v>0</v>
      </c>
      <c r="Q22" s="251"/>
      <c r="R22" s="251"/>
      <c r="S22" s="251"/>
      <c r="T22" s="251"/>
      <c r="U22" s="251"/>
      <c r="V22" s="251"/>
      <c r="W22" s="251"/>
      <c r="X22" s="251"/>
      <c r="Y22" s="251"/>
      <c r="Z22" s="251"/>
      <c r="AA22" s="283">
        <f t="shared" si="1"/>
        <v>0</v>
      </c>
      <c r="AB22" s="251"/>
      <c r="AC22" s="283">
        <f t="shared" si="2"/>
        <v>0</v>
      </c>
      <c r="AD22" s="251"/>
      <c r="AE22" s="251"/>
      <c r="AF22" s="251"/>
      <c r="AG22" s="283">
        <f t="shared" si="3"/>
        <v>0</v>
      </c>
      <c r="AH22" s="251"/>
      <c r="AK22" s="289" t="str">
        <f t="shared" si="5"/>
        <v>OK</v>
      </c>
      <c r="AL22" s="290" t="str">
        <f t="shared" si="6"/>
        <v>OK</v>
      </c>
      <c r="AM22" s="290" t="str">
        <f t="shared" si="7"/>
        <v>OK</v>
      </c>
      <c r="AN22" s="290" t="str">
        <f t="shared" si="8"/>
        <v>OK</v>
      </c>
      <c r="AO22" s="290" t="str">
        <f t="shared" si="9"/>
        <v>OK</v>
      </c>
      <c r="AP22" s="288"/>
      <c r="AQ22" s="288"/>
      <c r="AR22" s="287" t="str">
        <f t="shared" si="10"/>
        <v/>
      </c>
    </row>
    <row r="23" spans="1:44" ht="17.25" customHeight="1">
      <c r="A23" s="96">
        <f t="shared" si="12"/>
        <v>23</v>
      </c>
      <c r="B23" s="1516"/>
      <c r="C23" s="97" t="s">
        <v>295</v>
      </c>
      <c r="D23" s="280"/>
      <c r="E23" s="281"/>
      <c r="F23" s="282"/>
      <c r="G23" s="280"/>
      <c r="H23" s="282"/>
      <c r="I23" s="280"/>
      <c r="J23" s="282"/>
      <c r="K23" s="280"/>
      <c r="L23" s="281"/>
      <c r="M23" s="280"/>
      <c r="N23" s="280"/>
      <c r="O23" s="283">
        <f t="shared" si="4"/>
        <v>0</v>
      </c>
      <c r="P23" s="283">
        <f t="shared" si="0"/>
        <v>0</v>
      </c>
      <c r="Q23" s="251"/>
      <c r="R23" s="251"/>
      <c r="S23" s="251"/>
      <c r="T23" s="251"/>
      <c r="U23" s="251"/>
      <c r="V23" s="251"/>
      <c r="W23" s="251"/>
      <c r="X23" s="251"/>
      <c r="Y23" s="251"/>
      <c r="Z23" s="251"/>
      <c r="AA23" s="283">
        <f t="shared" si="1"/>
        <v>0</v>
      </c>
      <c r="AB23" s="251"/>
      <c r="AC23" s="283">
        <f t="shared" si="2"/>
        <v>0</v>
      </c>
      <c r="AD23" s="251"/>
      <c r="AE23" s="251"/>
      <c r="AF23" s="251"/>
      <c r="AG23" s="283">
        <f t="shared" si="3"/>
        <v>0</v>
      </c>
      <c r="AH23" s="251"/>
      <c r="AK23" s="289" t="str">
        <f t="shared" si="5"/>
        <v>OK</v>
      </c>
      <c r="AL23" s="290" t="str">
        <f t="shared" si="6"/>
        <v>OK</v>
      </c>
      <c r="AM23" s="290" t="str">
        <f t="shared" si="7"/>
        <v>OK</v>
      </c>
      <c r="AN23" s="290" t="str">
        <f t="shared" si="8"/>
        <v>OK</v>
      </c>
      <c r="AO23" s="290" t="str">
        <f t="shared" si="9"/>
        <v>OK</v>
      </c>
      <c r="AP23" s="288"/>
      <c r="AQ23" s="288"/>
      <c r="AR23" s="287" t="str">
        <f t="shared" si="10"/>
        <v/>
      </c>
    </row>
    <row r="24" spans="1:44" ht="33.75" customHeight="1">
      <c r="A24" s="96">
        <f t="shared" si="12"/>
        <v>24</v>
      </c>
      <c r="B24" s="1516"/>
      <c r="C24" s="97" t="s">
        <v>294</v>
      </c>
      <c r="D24" s="280"/>
      <c r="E24" s="281"/>
      <c r="F24" s="282"/>
      <c r="G24" s="280"/>
      <c r="H24" s="282"/>
      <c r="I24" s="280"/>
      <c r="J24" s="282"/>
      <c r="K24" s="280"/>
      <c r="L24" s="281"/>
      <c r="M24" s="280"/>
      <c r="N24" s="280"/>
      <c r="O24" s="283">
        <f t="shared" si="4"/>
        <v>0</v>
      </c>
      <c r="P24" s="283">
        <f t="shared" si="0"/>
        <v>0</v>
      </c>
      <c r="Q24" s="251"/>
      <c r="R24" s="251"/>
      <c r="S24" s="251"/>
      <c r="T24" s="251"/>
      <c r="U24" s="251"/>
      <c r="V24" s="251"/>
      <c r="W24" s="251"/>
      <c r="X24" s="251"/>
      <c r="Y24" s="251"/>
      <c r="Z24" s="251"/>
      <c r="AA24" s="283">
        <f t="shared" si="1"/>
        <v>0</v>
      </c>
      <c r="AB24" s="251"/>
      <c r="AC24" s="283">
        <f t="shared" si="2"/>
        <v>0</v>
      </c>
      <c r="AD24" s="251"/>
      <c r="AE24" s="251"/>
      <c r="AF24" s="251"/>
      <c r="AG24" s="283">
        <f t="shared" si="3"/>
        <v>0</v>
      </c>
      <c r="AH24" s="251"/>
      <c r="AK24" s="289" t="str">
        <f t="shared" si="5"/>
        <v>OK</v>
      </c>
      <c r="AL24" s="290" t="str">
        <f t="shared" si="6"/>
        <v>OK</v>
      </c>
      <c r="AM24" s="290" t="str">
        <f t="shared" si="7"/>
        <v>OK</v>
      </c>
      <c r="AN24" s="290" t="str">
        <f t="shared" si="8"/>
        <v>OK</v>
      </c>
      <c r="AO24" s="290" t="str">
        <f t="shared" si="9"/>
        <v>OK</v>
      </c>
      <c r="AP24" s="288"/>
      <c r="AQ24" s="288"/>
      <c r="AR24" s="287" t="str">
        <f t="shared" si="10"/>
        <v/>
      </c>
    </row>
    <row r="25" spans="1:44" ht="16.5" customHeight="1">
      <c r="A25" s="96">
        <f t="shared" si="12"/>
        <v>25</v>
      </c>
      <c r="B25" s="1516"/>
      <c r="C25" s="97" t="s">
        <v>293</v>
      </c>
      <c r="D25" s="280"/>
      <c r="E25" s="281"/>
      <c r="F25" s="282"/>
      <c r="G25" s="280"/>
      <c r="H25" s="282"/>
      <c r="I25" s="280"/>
      <c r="J25" s="282"/>
      <c r="K25" s="280"/>
      <c r="L25" s="281"/>
      <c r="M25" s="280"/>
      <c r="N25" s="280"/>
      <c r="O25" s="283">
        <f t="shared" si="4"/>
        <v>0</v>
      </c>
      <c r="P25" s="283">
        <f t="shared" si="0"/>
        <v>0</v>
      </c>
      <c r="Q25" s="251"/>
      <c r="R25" s="251"/>
      <c r="S25" s="251"/>
      <c r="T25" s="251"/>
      <c r="U25" s="251"/>
      <c r="V25" s="251"/>
      <c r="W25" s="251"/>
      <c r="X25" s="251"/>
      <c r="Y25" s="251"/>
      <c r="Z25" s="251"/>
      <c r="AA25" s="283">
        <f t="shared" si="1"/>
        <v>0</v>
      </c>
      <c r="AB25" s="251"/>
      <c r="AC25" s="283">
        <f t="shared" si="2"/>
        <v>0</v>
      </c>
      <c r="AD25" s="251"/>
      <c r="AE25" s="251"/>
      <c r="AF25" s="251"/>
      <c r="AG25" s="283">
        <f t="shared" si="3"/>
        <v>0</v>
      </c>
      <c r="AH25" s="251"/>
      <c r="AK25" s="289" t="str">
        <f t="shared" si="5"/>
        <v>OK</v>
      </c>
      <c r="AL25" s="290" t="str">
        <f t="shared" si="6"/>
        <v>OK</v>
      </c>
      <c r="AM25" s="290" t="str">
        <f t="shared" si="7"/>
        <v>OK</v>
      </c>
      <c r="AN25" s="290" t="str">
        <f t="shared" si="8"/>
        <v>OK</v>
      </c>
      <c r="AO25" s="290" t="str">
        <f t="shared" si="9"/>
        <v>OK</v>
      </c>
      <c r="AP25" s="288"/>
      <c r="AQ25" s="288"/>
      <c r="AR25" s="287" t="str">
        <f t="shared" si="10"/>
        <v/>
      </c>
    </row>
    <row r="26" spans="1:44" ht="17.25" customHeight="1">
      <c r="A26" s="96">
        <f t="shared" si="12"/>
        <v>26</v>
      </c>
      <c r="B26" s="1516"/>
      <c r="C26" s="97" t="s">
        <v>292</v>
      </c>
      <c r="D26" s="280"/>
      <c r="E26" s="281"/>
      <c r="F26" s="282"/>
      <c r="G26" s="280"/>
      <c r="H26" s="282"/>
      <c r="I26" s="280"/>
      <c r="J26" s="282"/>
      <c r="K26" s="280"/>
      <c r="L26" s="281"/>
      <c r="M26" s="280"/>
      <c r="N26" s="280"/>
      <c r="O26" s="283">
        <f t="shared" si="4"/>
        <v>0</v>
      </c>
      <c r="P26" s="283">
        <f t="shared" si="0"/>
        <v>0</v>
      </c>
      <c r="Q26" s="251"/>
      <c r="R26" s="251"/>
      <c r="S26" s="251"/>
      <c r="T26" s="251"/>
      <c r="U26" s="251"/>
      <c r="V26" s="251"/>
      <c r="W26" s="251"/>
      <c r="X26" s="251"/>
      <c r="Y26" s="251"/>
      <c r="Z26" s="251"/>
      <c r="AA26" s="283">
        <f t="shared" si="1"/>
        <v>0</v>
      </c>
      <c r="AB26" s="251"/>
      <c r="AC26" s="283">
        <f t="shared" si="2"/>
        <v>0</v>
      </c>
      <c r="AD26" s="251"/>
      <c r="AE26" s="251"/>
      <c r="AF26" s="251"/>
      <c r="AG26" s="283">
        <f t="shared" si="3"/>
        <v>0</v>
      </c>
      <c r="AH26" s="251"/>
      <c r="AK26" s="289" t="str">
        <f t="shared" si="5"/>
        <v>OK</v>
      </c>
      <c r="AL26" s="290" t="str">
        <f t="shared" si="6"/>
        <v>OK</v>
      </c>
      <c r="AM26" s="290" t="str">
        <f t="shared" si="7"/>
        <v>OK</v>
      </c>
      <c r="AN26" s="290" t="str">
        <f t="shared" si="8"/>
        <v>OK</v>
      </c>
      <c r="AO26" s="290" t="str">
        <f t="shared" si="9"/>
        <v>OK</v>
      </c>
      <c r="AP26" s="288"/>
      <c r="AQ26" s="288"/>
      <c r="AR26" s="287" t="str">
        <f t="shared" si="10"/>
        <v/>
      </c>
    </row>
    <row r="27" spans="1:44" ht="24" customHeight="1">
      <c r="A27" s="96">
        <f t="shared" si="12"/>
        <v>27</v>
      </c>
      <c r="B27" s="1516"/>
      <c r="C27" s="97" t="s">
        <v>605</v>
      </c>
      <c r="D27" s="280"/>
      <c r="E27" s="281"/>
      <c r="F27" s="282"/>
      <c r="G27" s="280"/>
      <c r="H27" s="282"/>
      <c r="I27" s="280"/>
      <c r="J27" s="282"/>
      <c r="K27" s="280"/>
      <c r="L27" s="281"/>
      <c r="M27" s="280"/>
      <c r="N27" s="280"/>
      <c r="O27" s="283">
        <f t="shared" si="4"/>
        <v>0</v>
      </c>
      <c r="P27" s="283">
        <f t="shared" si="0"/>
        <v>0</v>
      </c>
      <c r="Q27" s="251"/>
      <c r="R27" s="251"/>
      <c r="S27" s="251"/>
      <c r="T27" s="251"/>
      <c r="U27" s="251"/>
      <c r="V27" s="251"/>
      <c r="W27" s="251"/>
      <c r="X27" s="251"/>
      <c r="Y27" s="251"/>
      <c r="Z27" s="251"/>
      <c r="AA27" s="283">
        <f t="shared" si="1"/>
        <v>0</v>
      </c>
      <c r="AB27" s="251"/>
      <c r="AC27" s="283">
        <f t="shared" si="2"/>
        <v>0</v>
      </c>
      <c r="AD27" s="251"/>
      <c r="AE27" s="251"/>
      <c r="AF27" s="251"/>
      <c r="AG27" s="283">
        <f t="shared" si="3"/>
        <v>0</v>
      </c>
      <c r="AH27" s="251"/>
      <c r="AK27" s="289" t="str">
        <f t="shared" si="5"/>
        <v>OK</v>
      </c>
      <c r="AL27" s="290" t="str">
        <f t="shared" si="6"/>
        <v>OK</v>
      </c>
      <c r="AM27" s="290" t="str">
        <f t="shared" si="7"/>
        <v>OK</v>
      </c>
      <c r="AN27" s="290" t="str">
        <f t="shared" si="8"/>
        <v>OK</v>
      </c>
      <c r="AO27" s="290" t="str">
        <f t="shared" si="9"/>
        <v>OK</v>
      </c>
      <c r="AP27" s="288"/>
      <c r="AQ27" s="288"/>
      <c r="AR27" s="287" t="str">
        <f t="shared" si="10"/>
        <v/>
      </c>
    </row>
    <row r="28" spans="1:44" ht="17.25" customHeight="1">
      <c r="A28" s="96">
        <f t="shared" si="12"/>
        <v>28</v>
      </c>
      <c r="B28" s="1516"/>
      <c r="C28" s="97" t="s">
        <v>290</v>
      </c>
      <c r="D28" s="280"/>
      <c r="E28" s="281"/>
      <c r="F28" s="282"/>
      <c r="G28" s="280"/>
      <c r="H28" s="282"/>
      <c r="I28" s="280"/>
      <c r="J28" s="282"/>
      <c r="K28" s="280"/>
      <c r="L28" s="281"/>
      <c r="M28" s="280"/>
      <c r="N28" s="280"/>
      <c r="O28" s="283">
        <f t="shared" si="4"/>
        <v>0</v>
      </c>
      <c r="P28" s="283">
        <f t="shared" si="0"/>
        <v>0</v>
      </c>
      <c r="Q28" s="251"/>
      <c r="R28" s="251"/>
      <c r="S28" s="251"/>
      <c r="T28" s="251"/>
      <c r="U28" s="251"/>
      <c r="V28" s="251"/>
      <c r="W28" s="251"/>
      <c r="X28" s="251"/>
      <c r="Y28" s="251"/>
      <c r="Z28" s="251"/>
      <c r="AA28" s="283">
        <f t="shared" si="1"/>
        <v>0</v>
      </c>
      <c r="AB28" s="251"/>
      <c r="AC28" s="283">
        <f t="shared" si="2"/>
        <v>0</v>
      </c>
      <c r="AD28" s="251"/>
      <c r="AE28" s="251"/>
      <c r="AF28" s="251"/>
      <c r="AG28" s="283">
        <f t="shared" si="3"/>
        <v>0</v>
      </c>
      <c r="AH28" s="251"/>
      <c r="AK28" s="289" t="str">
        <f t="shared" si="5"/>
        <v>OK</v>
      </c>
      <c r="AL28" s="290" t="str">
        <f t="shared" si="6"/>
        <v>OK</v>
      </c>
      <c r="AM28" s="290" t="str">
        <f t="shared" si="7"/>
        <v>OK</v>
      </c>
      <c r="AN28" s="290" t="str">
        <f t="shared" si="8"/>
        <v>OK</v>
      </c>
      <c r="AO28" s="290" t="str">
        <f t="shared" si="9"/>
        <v>OK</v>
      </c>
      <c r="AP28" s="288"/>
      <c r="AQ28" s="288"/>
      <c r="AR28" s="287" t="str">
        <f t="shared" si="10"/>
        <v/>
      </c>
    </row>
    <row r="29" spans="1:44" ht="16.5" customHeight="1">
      <c r="A29" s="96">
        <f t="shared" si="12"/>
        <v>29</v>
      </c>
      <c r="B29" s="1516"/>
      <c r="C29" s="97" t="s">
        <v>311</v>
      </c>
      <c r="D29" s="280"/>
      <c r="E29" s="281"/>
      <c r="F29" s="282"/>
      <c r="G29" s="280"/>
      <c r="H29" s="282"/>
      <c r="I29" s="280"/>
      <c r="J29" s="282"/>
      <c r="K29" s="280"/>
      <c r="L29" s="281"/>
      <c r="M29" s="280"/>
      <c r="N29" s="280"/>
      <c r="O29" s="283">
        <f t="shared" si="4"/>
        <v>0</v>
      </c>
      <c r="P29" s="283">
        <f t="shared" si="0"/>
        <v>0</v>
      </c>
      <c r="Q29" s="251"/>
      <c r="R29" s="251"/>
      <c r="S29" s="251"/>
      <c r="T29" s="251"/>
      <c r="U29" s="251"/>
      <c r="V29" s="251"/>
      <c r="W29" s="251"/>
      <c r="X29" s="251"/>
      <c r="Y29" s="251"/>
      <c r="Z29" s="251"/>
      <c r="AA29" s="283">
        <f t="shared" si="1"/>
        <v>0</v>
      </c>
      <c r="AB29" s="251"/>
      <c r="AC29" s="283">
        <f t="shared" si="2"/>
        <v>0</v>
      </c>
      <c r="AD29" s="251"/>
      <c r="AE29" s="251"/>
      <c r="AF29" s="251"/>
      <c r="AG29" s="283">
        <f t="shared" si="3"/>
        <v>0</v>
      </c>
      <c r="AH29" s="251"/>
      <c r="AK29" s="289" t="str">
        <f t="shared" si="5"/>
        <v>OK</v>
      </c>
      <c r="AL29" s="290" t="str">
        <f t="shared" si="6"/>
        <v>OK</v>
      </c>
      <c r="AM29" s="290" t="str">
        <f t="shared" si="7"/>
        <v>OK</v>
      </c>
      <c r="AN29" s="290" t="str">
        <f t="shared" si="8"/>
        <v>OK</v>
      </c>
      <c r="AO29" s="290" t="str">
        <f t="shared" si="9"/>
        <v>OK</v>
      </c>
      <c r="AP29" s="288"/>
      <c r="AQ29" s="288"/>
      <c r="AR29" s="287" t="str">
        <f t="shared" si="10"/>
        <v/>
      </c>
    </row>
    <row r="30" spans="1:44" ht="17.25" customHeight="1">
      <c r="A30" s="96">
        <f t="shared" si="12"/>
        <v>30</v>
      </c>
      <c r="B30" s="1516"/>
      <c r="C30" s="97" t="s">
        <v>289</v>
      </c>
      <c r="D30" s="280"/>
      <c r="E30" s="281"/>
      <c r="F30" s="282"/>
      <c r="G30" s="280"/>
      <c r="H30" s="282"/>
      <c r="I30" s="280"/>
      <c r="J30" s="282"/>
      <c r="K30" s="280"/>
      <c r="L30" s="281"/>
      <c r="M30" s="280"/>
      <c r="N30" s="280"/>
      <c r="O30" s="283">
        <f t="shared" si="4"/>
        <v>0</v>
      </c>
      <c r="P30" s="283">
        <f t="shared" si="0"/>
        <v>0</v>
      </c>
      <c r="Q30" s="251"/>
      <c r="R30" s="251"/>
      <c r="S30" s="251"/>
      <c r="T30" s="251"/>
      <c r="U30" s="251"/>
      <c r="V30" s="251"/>
      <c r="W30" s="251"/>
      <c r="X30" s="251"/>
      <c r="Y30" s="251"/>
      <c r="Z30" s="251"/>
      <c r="AA30" s="283">
        <f t="shared" si="1"/>
        <v>0</v>
      </c>
      <c r="AB30" s="251"/>
      <c r="AC30" s="283">
        <f t="shared" si="2"/>
        <v>0</v>
      </c>
      <c r="AD30" s="251"/>
      <c r="AE30" s="251"/>
      <c r="AF30" s="251"/>
      <c r="AG30" s="283">
        <f t="shared" si="3"/>
        <v>0</v>
      </c>
      <c r="AH30" s="251"/>
      <c r="AK30" s="289" t="str">
        <f t="shared" si="5"/>
        <v>OK</v>
      </c>
      <c r="AL30" s="290" t="str">
        <f t="shared" si="6"/>
        <v>OK</v>
      </c>
      <c r="AM30" s="290" t="str">
        <f t="shared" si="7"/>
        <v>OK</v>
      </c>
      <c r="AN30" s="290" t="str">
        <f t="shared" si="8"/>
        <v>OK</v>
      </c>
      <c r="AO30" s="290" t="str">
        <f t="shared" si="9"/>
        <v>OK</v>
      </c>
      <c r="AP30" s="288"/>
      <c r="AQ30" s="288"/>
      <c r="AR30" s="287" t="str">
        <f t="shared" si="10"/>
        <v/>
      </c>
    </row>
    <row r="31" spans="1:44" ht="18.75" customHeight="1">
      <c r="A31" s="96">
        <f t="shared" si="12"/>
        <v>31</v>
      </c>
      <c r="B31" s="1516"/>
      <c r="C31" s="97" t="s">
        <v>288</v>
      </c>
      <c r="D31" s="280"/>
      <c r="E31" s="281"/>
      <c r="F31" s="282"/>
      <c r="G31" s="280"/>
      <c r="H31" s="282"/>
      <c r="I31" s="280"/>
      <c r="J31" s="282"/>
      <c r="K31" s="280"/>
      <c r="L31" s="281"/>
      <c r="M31" s="280"/>
      <c r="N31" s="280"/>
      <c r="O31" s="283">
        <f t="shared" si="4"/>
        <v>0</v>
      </c>
      <c r="P31" s="283">
        <f t="shared" si="0"/>
        <v>0</v>
      </c>
      <c r="Q31" s="251"/>
      <c r="R31" s="251"/>
      <c r="S31" s="251"/>
      <c r="T31" s="251"/>
      <c r="U31" s="251"/>
      <c r="V31" s="251"/>
      <c r="W31" s="251"/>
      <c r="X31" s="251"/>
      <c r="Y31" s="251"/>
      <c r="Z31" s="251"/>
      <c r="AA31" s="283">
        <f t="shared" si="1"/>
        <v>0</v>
      </c>
      <c r="AB31" s="251"/>
      <c r="AC31" s="283">
        <f t="shared" si="2"/>
        <v>0</v>
      </c>
      <c r="AD31" s="251"/>
      <c r="AE31" s="251"/>
      <c r="AF31" s="251"/>
      <c r="AG31" s="283">
        <f t="shared" si="3"/>
        <v>0</v>
      </c>
      <c r="AH31" s="251"/>
      <c r="AK31" s="289" t="str">
        <f t="shared" si="5"/>
        <v>OK</v>
      </c>
      <c r="AL31" s="290" t="str">
        <f t="shared" si="6"/>
        <v>OK</v>
      </c>
      <c r="AM31" s="290" t="str">
        <f t="shared" si="7"/>
        <v>OK</v>
      </c>
      <c r="AN31" s="290" t="str">
        <f t="shared" si="8"/>
        <v>OK</v>
      </c>
      <c r="AO31" s="290" t="str">
        <f t="shared" si="9"/>
        <v>OK</v>
      </c>
      <c r="AP31" s="288"/>
      <c r="AQ31" s="288"/>
      <c r="AR31" s="287" t="str">
        <f t="shared" si="10"/>
        <v/>
      </c>
    </row>
    <row r="32" spans="1:44" ht="34.5" customHeight="1">
      <c r="A32" s="96">
        <f t="shared" si="12"/>
        <v>32</v>
      </c>
      <c r="B32" s="1517"/>
      <c r="C32" s="98" t="s">
        <v>287</v>
      </c>
      <c r="D32" s="284">
        <f t="shared" ref="D32:AH32" si="13">SUM(D13:D31)</f>
        <v>0</v>
      </c>
      <c r="E32" s="284">
        <f t="shared" si="13"/>
        <v>0</v>
      </c>
      <c r="F32" s="284">
        <f t="shared" si="13"/>
        <v>0</v>
      </c>
      <c r="G32" s="284">
        <f t="shared" si="13"/>
        <v>0</v>
      </c>
      <c r="H32" s="284">
        <f t="shared" si="13"/>
        <v>0</v>
      </c>
      <c r="I32" s="284">
        <f t="shared" si="13"/>
        <v>0</v>
      </c>
      <c r="J32" s="284">
        <f t="shared" si="13"/>
        <v>0</v>
      </c>
      <c r="K32" s="284">
        <f t="shared" si="13"/>
        <v>0</v>
      </c>
      <c r="L32" s="284">
        <f t="shared" si="13"/>
        <v>0</v>
      </c>
      <c r="M32" s="284">
        <f t="shared" si="13"/>
        <v>0</v>
      </c>
      <c r="N32" s="284">
        <f t="shared" si="13"/>
        <v>0</v>
      </c>
      <c r="O32" s="284">
        <f t="shared" si="13"/>
        <v>0</v>
      </c>
      <c r="P32" s="284">
        <f t="shared" si="13"/>
        <v>0</v>
      </c>
      <c r="Q32" s="284">
        <f t="shared" si="13"/>
        <v>0</v>
      </c>
      <c r="R32" s="284">
        <f t="shared" si="13"/>
        <v>0</v>
      </c>
      <c r="S32" s="284">
        <f t="shared" si="13"/>
        <v>0</v>
      </c>
      <c r="T32" s="284">
        <f t="shared" si="13"/>
        <v>0</v>
      </c>
      <c r="U32" s="284">
        <f t="shared" si="13"/>
        <v>0</v>
      </c>
      <c r="V32" s="284">
        <f t="shared" si="13"/>
        <v>0</v>
      </c>
      <c r="W32" s="284">
        <f t="shared" si="13"/>
        <v>0</v>
      </c>
      <c r="X32" s="284">
        <f t="shared" si="13"/>
        <v>0</v>
      </c>
      <c r="Y32" s="284">
        <f t="shared" si="13"/>
        <v>0</v>
      </c>
      <c r="Z32" s="284">
        <f t="shared" si="13"/>
        <v>0</v>
      </c>
      <c r="AA32" s="284">
        <f t="shared" si="13"/>
        <v>0</v>
      </c>
      <c r="AB32" s="284">
        <f t="shared" si="13"/>
        <v>0</v>
      </c>
      <c r="AC32" s="284">
        <f t="shared" si="13"/>
        <v>0</v>
      </c>
      <c r="AD32" s="284">
        <f t="shared" si="13"/>
        <v>0</v>
      </c>
      <c r="AE32" s="284">
        <f t="shared" si="13"/>
        <v>0</v>
      </c>
      <c r="AF32" s="284">
        <f t="shared" si="13"/>
        <v>0</v>
      </c>
      <c r="AG32" s="284">
        <f t="shared" si="13"/>
        <v>0</v>
      </c>
      <c r="AH32" s="284">
        <f t="shared" si="13"/>
        <v>0</v>
      </c>
      <c r="AK32" s="289" t="str">
        <f t="shared" si="5"/>
        <v>OK</v>
      </c>
      <c r="AL32" s="290" t="str">
        <f t="shared" si="6"/>
        <v>OK</v>
      </c>
      <c r="AM32" s="290" t="str">
        <f t="shared" si="7"/>
        <v>OK</v>
      </c>
      <c r="AN32" s="290" t="str">
        <f t="shared" si="8"/>
        <v>OK</v>
      </c>
      <c r="AO32" s="290" t="str">
        <f t="shared" si="9"/>
        <v>OK</v>
      </c>
      <c r="AP32" s="288"/>
      <c r="AQ32" s="288"/>
      <c r="AR32" s="287" t="str">
        <f t="shared" si="10"/>
        <v/>
      </c>
    </row>
    <row r="33" spans="1:44" ht="24" customHeight="1">
      <c r="A33" s="96">
        <f t="shared" si="12"/>
        <v>33</v>
      </c>
      <c r="B33" s="1526" t="s">
        <v>171</v>
      </c>
      <c r="C33" s="1527"/>
      <c r="D33" s="99"/>
      <c r="E33" s="99"/>
      <c r="F33" s="99"/>
      <c r="G33" s="99"/>
      <c r="H33" s="99"/>
      <c r="I33" s="99"/>
      <c r="J33" s="99"/>
      <c r="K33" s="99"/>
      <c r="L33" s="99"/>
      <c r="M33" s="99"/>
      <c r="N33" s="99"/>
      <c r="O33" s="99">
        <f>D33+G33-I33-K33-N33</f>
        <v>0</v>
      </c>
      <c r="P33" s="99">
        <f>F33+H33-J33-M33</f>
        <v>0</v>
      </c>
      <c r="Q33" s="99"/>
      <c r="R33" s="99"/>
      <c r="S33" s="99"/>
      <c r="T33" s="99"/>
      <c r="U33" s="99"/>
      <c r="V33" s="99"/>
      <c r="W33" s="99"/>
      <c r="X33" s="99"/>
      <c r="Y33" s="99"/>
      <c r="Z33" s="99"/>
      <c r="AA33" s="99">
        <f>X33+Y33-Z33</f>
        <v>0</v>
      </c>
      <c r="AB33" s="99"/>
      <c r="AC33" s="99">
        <f>AA33-AB33</f>
        <v>0</v>
      </c>
      <c r="AD33" s="99"/>
      <c r="AE33" s="99"/>
      <c r="AF33" s="99"/>
      <c r="AG33" s="99">
        <f>AE33-AF33</f>
        <v>0</v>
      </c>
      <c r="AH33" s="99"/>
      <c r="AK33" s="289" t="str">
        <f t="shared" si="5"/>
        <v>OK</v>
      </c>
      <c r="AL33" s="290" t="str">
        <f t="shared" si="6"/>
        <v>OK</v>
      </c>
      <c r="AM33" s="290" t="str">
        <f t="shared" si="7"/>
        <v>OK</v>
      </c>
      <c r="AN33" s="290" t="str">
        <f t="shared" si="8"/>
        <v>OK</v>
      </c>
      <c r="AO33" s="290" t="str">
        <f t="shared" si="9"/>
        <v>OK</v>
      </c>
      <c r="AP33" s="288"/>
      <c r="AQ33" s="288"/>
      <c r="AR33" s="287" t="str">
        <f t="shared" si="10"/>
        <v/>
      </c>
    </row>
    <row r="34" spans="1:44">
      <c r="A34" s="96">
        <f t="shared" si="12"/>
        <v>34</v>
      </c>
      <c r="B34" s="1518"/>
      <c r="C34" s="97" t="s">
        <v>127</v>
      </c>
      <c r="D34" s="280"/>
      <c r="E34" s="281"/>
      <c r="F34" s="282"/>
      <c r="G34" s="280"/>
      <c r="H34" s="282"/>
      <c r="I34" s="280"/>
      <c r="J34" s="282"/>
      <c r="K34" s="280"/>
      <c r="L34" s="281"/>
      <c r="M34" s="280"/>
      <c r="N34" s="280"/>
      <c r="O34" s="283">
        <f t="shared" ref="O34:O35" si="14">D34+E34+G34-I34-K34-L34-N34</f>
        <v>0</v>
      </c>
      <c r="P34" s="283">
        <f>F34+H34-J34-M34</f>
        <v>0</v>
      </c>
      <c r="Q34" s="251"/>
      <c r="R34" s="251"/>
      <c r="S34" s="251"/>
      <c r="T34" s="251"/>
      <c r="U34" s="251"/>
      <c r="V34" s="251"/>
      <c r="W34" s="251"/>
      <c r="X34" s="251"/>
      <c r="Y34" s="251"/>
      <c r="Z34" s="251"/>
      <c r="AA34" s="283">
        <f t="shared" ref="AA34:AA35" si="15">X34+Y34-Z34</f>
        <v>0</v>
      </c>
      <c r="AB34" s="251"/>
      <c r="AC34" s="283">
        <f>AA34-AB34</f>
        <v>0</v>
      </c>
      <c r="AD34" s="251"/>
      <c r="AE34" s="251"/>
      <c r="AF34" s="251"/>
      <c r="AG34" s="283">
        <f>AE34-AF34</f>
        <v>0</v>
      </c>
      <c r="AH34" s="251"/>
      <c r="AK34" s="289" t="str">
        <f t="shared" si="5"/>
        <v>OK</v>
      </c>
      <c r="AL34" s="290" t="str">
        <f t="shared" si="6"/>
        <v>OK</v>
      </c>
      <c r="AM34" s="290" t="str">
        <f t="shared" si="7"/>
        <v>OK</v>
      </c>
      <c r="AN34" s="290" t="str">
        <f t="shared" si="8"/>
        <v>OK</v>
      </c>
      <c r="AO34" s="290" t="str">
        <f t="shared" si="9"/>
        <v>OK</v>
      </c>
      <c r="AP34" s="288"/>
      <c r="AQ34" s="288"/>
      <c r="AR34" s="287" t="str">
        <f t="shared" si="10"/>
        <v/>
      </c>
    </row>
    <row r="35" spans="1:44">
      <c r="A35" s="96">
        <f t="shared" si="12"/>
        <v>35</v>
      </c>
      <c r="B35" s="1518"/>
      <c r="C35" s="97" t="s">
        <v>286</v>
      </c>
      <c r="D35" s="280"/>
      <c r="E35" s="281"/>
      <c r="F35" s="282"/>
      <c r="G35" s="280"/>
      <c r="H35" s="282"/>
      <c r="I35" s="280"/>
      <c r="J35" s="282"/>
      <c r="K35" s="280"/>
      <c r="L35" s="281"/>
      <c r="M35" s="280"/>
      <c r="N35" s="280"/>
      <c r="O35" s="283">
        <f t="shared" si="14"/>
        <v>0</v>
      </c>
      <c r="P35" s="283">
        <f>F35+H35-J35-M35</f>
        <v>0</v>
      </c>
      <c r="Q35" s="251"/>
      <c r="R35" s="251"/>
      <c r="S35" s="251"/>
      <c r="T35" s="251"/>
      <c r="U35" s="251"/>
      <c r="V35" s="251"/>
      <c r="W35" s="251"/>
      <c r="X35" s="251"/>
      <c r="Y35" s="251"/>
      <c r="Z35" s="251"/>
      <c r="AA35" s="283">
        <f t="shared" si="15"/>
        <v>0</v>
      </c>
      <c r="AB35" s="251"/>
      <c r="AC35" s="283">
        <f>AA35-AB35</f>
        <v>0</v>
      </c>
      <c r="AD35" s="251"/>
      <c r="AE35" s="251"/>
      <c r="AF35" s="251"/>
      <c r="AG35" s="283">
        <f>AE35-AF35</f>
        <v>0</v>
      </c>
      <c r="AH35" s="251"/>
      <c r="AK35" s="289" t="str">
        <f t="shared" si="5"/>
        <v>OK</v>
      </c>
      <c r="AL35" s="290" t="str">
        <f t="shared" si="6"/>
        <v>OK</v>
      </c>
      <c r="AM35" s="290" t="str">
        <f t="shared" si="7"/>
        <v>OK</v>
      </c>
      <c r="AN35" s="290" t="str">
        <f t="shared" si="8"/>
        <v>OK</v>
      </c>
      <c r="AO35" s="290" t="str">
        <f t="shared" si="9"/>
        <v>OK</v>
      </c>
      <c r="AP35" s="288"/>
      <c r="AQ35" s="288"/>
      <c r="AR35" s="287" t="str">
        <f t="shared" si="10"/>
        <v/>
      </c>
    </row>
    <row r="36" spans="1:44" ht="24.75" customHeight="1">
      <c r="A36" s="96">
        <f t="shared" si="12"/>
        <v>36</v>
      </c>
      <c r="B36" s="1519"/>
      <c r="C36" s="100" t="s">
        <v>285</v>
      </c>
      <c r="D36" s="112">
        <f t="shared" ref="D36:AH36" si="16">SUM(D34:D35)</f>
        <v>0</v>
      </c>
      <c r="E36" s="112">
        <f t="shared" si="16"/>
        <v>0</v>
      </c>
      <c r="F36" s="112">
        <f t="shared" si="16"/>
        <v>0</v>
      </c>
      <c r="G36" s="112">
        <f t="shared" si="16"/>
        <v>0</v>
      </c>
      <c r="H36" s="112">
        <f t="shared" si="16"/>
        <v>0</v>
      </c>
      <c r="I36" s="112">
        <f t="shared" si="16"/>
        <v>0</v>
      </c>
      <c r="J36" s="112">
        <f t="shared" si="16"/>
        <v>0</v>
      </c>
      <c r="K36" s="112">
        <f t="shared" si="16"/>
        <v>0</v>
      </c>
      <c r="L36" s="112">
        <f t="shared" si="16"/>
        <v>0</v>
      </c>
      <c r="M36" s="112">
        <f t="shared" si="16"/>
        <v>0</v>
      </c>
      <c r="N36" s="112">
        <f t="shared" si="16"/>
        <v>0</v>
      </c>
      <c r="O36" s="112">
        <f t="shared" si="16"/>
        <v>0</v>
      </c>
      <c r="P36" s="112">
        <f t="shared" si="16"/>
        <v>0</v>
      </c>
      <c r="Q36" s="112">
        <f t="shared" si="16"/>
        <v>0</v>
      </c>
      <c r="R36" s="112">
        <f t="shared" si="16"/>
        <v>0</v>
      </c>
      <c r="S36" s="112">
        <f t="shared" si="16"/>
        <v>0</v>
      </c>
      <c r="T36" s="112">
        <f t="shared" si="16"/>
        <v>0</v>
      </c>
      <c r="U36" s="112">
        <f t="shared" si="16"/>
        <v>0</v>
      </c>
      <c r="V36" s="112">
        <f t="shared" si="16"/>
        <v>0</v>
      </c>
      <c r="W36" s="112">
        <f t="shared" si="16"/>
        <v>0</v>
      </c>
      <c r="X36" s="112">
        <f t="shared" si="16"/>
        <v>0</v>
      </c>
      <c r="Y36" s="112">
        <f t="shared" si="16"/>
        <v>0</v>
      </c>
      <c r="Z36" s="112">
        <f t="shared" si="16"/>
        <v>0</v>
      </c>
      <c r="AA36" s="112">
        <f t="shared" si="16"/>
        <v>0</v>
      </c>
      <c r="AB36" s="112">
        <f t="shared" si="16"/>
        <v>0</v>
      </c>
      <c r="AC36" s="112">
        <f t="shared" si="16"/>
        <v>0</v>
      </c>
      <c r="AD36" s="112">
        <f t="shared" si="16"/>
        <v>0</v>
      </c>
      <c r="AE36" s="112">
        <f t="shared" si="16"/>
        <v>0</v>
      </c>
      <c r="AF36" s="112">
        <f t="shared" si="16"/>
        <v>0</v>
      </c>
      <c r="AG36" s="112">
        <f t="shared" si="16"/>
        <v>0</v>
      </c>
      <c r="AH36" s="112">
        <f t="shared" si="16"/>
        <v>0</v>
      </c>
      <c r="AK36" s="289" t="str">
        <f t="shared" si="5"/>
        <v>OK</v>
      </c>
      <c r="AL36" s="290" t="str">
        <f t="shared" si="6"/>
        <v>OK</v>
      </c>
      <c r="AM36" s="290" t="str">
        <f t="shared" si="7"/>
        <v>OK</v>
      </c>
      <c r="AN36" s="290" t="str">
        <f t="shared" si="8"/>
        <v>OK</v>
      </c>
      <c r="AO36" s="290" t="str">
        <f t="shared" si="9"/>
        <v>OK</v>
      </c>
      <c r="AP36" s="288"/>
      <c r="AQ36" s="288"/>
      <c r="AR36" s="287" t="str">
        <f t="shared" si="10"/>
        <v/>
      </c>
    </row>
    <row r="37" spans="1:44" ht="23.25" customHeight="1">
      <c r="A37" s="96">
        <f t="shared" si="12"/>
        <v>37</v>
      </c>
      <c r="B37" s="1524" t="s">
        <v>522</v>
      </c>
      <c r="C37" s="1525"/>
      <c r="D37" s="734"/>
      <c r="E37" s="179"/>
      <c r="F37" s="734"/>
      <c r="G37" s="734"/>
      <c r="H37" s="734"/>
      <c r="I37" s="734"/>
      <c r="J37" s="734"/>
      <c r="K37" s="734"/>
      <c r="L37" s="179"/>
      <c r="M37" s="734"/>
      <c r="N37" s="734"/>
      <c r="O37" s="111">
        <f>D37+E37+G37-I37-K37-L37-N37</f>
        <v>0</v>
      </c>
      <c r="P37" s="111">
        <f>F37+H37-J37-M37</f>
        <v>0</v>
      </c>
      <c r="Q37" s="734"/>
      <c r="R37" s="734"/>
      <c r="S37" s="734"/>
      <c r="T37" s="734"/>
      <c r="U37" s="734"/>
      <c r="V37" s="734"/>
      <c r="W37" s="734"/>
      <c r="X37" s="734"/>
      <c r="Y37" s="734"/>
      <c r="Z37" s="734"/>
      <c r="AA37" s="111">
        <f>X37+Y37-Z37</f>
        <v>0</v>
      </c>
      <c r="AB37" s="734"/>
      <c r="AC37" s="111">
        <f>AA37-AB37</f>
        <v>0</v>
      </c>
      <c r="AD37" s="734"/>
      <c r="AE37" s="734"/>
      <c r="AF37" s="734"/>
      <c r="AG37" s="111">
        <f>AE37-AF37</f>
        <v>0</v>
      </c>
      <c r="AH37" s="734"/>
      <c r="AK37" s="289" t="str">
        <f t="shared" si="5"/>
        <v>OK</v>
      </c>
      <c r="AL37" s="290" t="str">
        <f t="shared" si="6"/>
        <v>OK</v>
      </c>
      <c r="AM37" s="290" t="str">
        <f t="shared" si="7"/>
        <v>OK</v>
      </c>
      <c r="AN37" s="290" t="str">
        <f t="shared" si="8"/>
        <v>OK</v>
      </c>
      <c r="AO37" s="290" t="str">
        <f t="shared" si="9"/>
        <v>OK</v>
      </c>
      <c r="AP37" s="288"/>
      <c r="AQ37" s="288"/>
      <c r="AR37" s="287" t="str">
        <f t="shared" si="10"/>
        <v/>
      </c>
    </row>
    <row r="38" spans="1:44" ht="21" customHeight="1">
      <c r="A38" s="96">
        <f t="shared" si="12"/>
        <v>38</v>
      </c>
      <c r="B38" s="1529" t="s">
        <v>535</v>
      </c>
      <c r="C38" s="1530"/>
      <c r="D38" s="111">
        <f t="shared" ref="D38:AH38" si="17">D32+D36+D37</f>
        <v>0</v>
      </c>
      <c r="E38" s="111">
        <f t="shared" si="17"/>
        <v>0</v>
      </c>
      <c r="F38" s="111">
        <f t="shared" si="17"/>
        <v>0</v>
      </c>
      <c r="G38" s="111">
        <f t="shared" si="17"/>
        <v>0</v>
      </c>
      <c r="H38" s="111">
        <f t="shared" si="17"/>
        <v>0</v>
      </c>
      <c r="I38" s="111">
        <f t="shared" si="17"/>
        <v>0</v>
      </c>
      <c r="J38" s="111">
        <f t="shared" si="17"/>
        <v>0</v>
      </c>
      <c r="K38" s="111">
        <f t="shared" si="17"/>
        <v>0</v>
      </c>
      <c r="L38" s="111">
        <f t="shared" si="17"/>
        <v>0</v>
      </c>
      <c r="M38" s="111">
        <f t="shared" si="17"/>
        <v>0</v>
      </c>
      <c r="N38" s="111">
        <f t="shared" si="17"/>
        <v>0</v>
      </c>
      <c r="O38" s="111">
        <f t="shared" si="17"/>
        <v>0</v>
      </c>
      <c r="P38" s="111">
        <f t="shared" si="17"/>
        <v>0</v>
      </c>
      <c r="Q38" s="111">
        <f t="shared" si="17"/>
        <v>0</v>
      </c>
      <c r="R38" s="111">
        <f t="shared" si="17"/>
        <v>0</v>
      </c>
      <c r="S38" s="111">
        <f t="shared" si="17"/>
        <v>0</v>
      </c>
      <c r="T38" s="111">
        <f t="shared" si="17"/>
        <v>0</v>
      </c>
      <c r="U38" s="111">
        <f t="shared" si="17"/>
        <v>0</v>
      </c>
      <c r="V38" s="111">
        <f t="shared" si="17"/>
        <v>0</v>
      </c>
      <c r="W38" s="111">
        <f t="shared" si="17"/>
        <v>0</v>
      </c>
      <c r="X38" s="111">
        <f t="shared" si="17"/>
        <v>0</v>
      </c>
      <c r="Y38" s="111">
        <f t="shared" si="17"/>
        <v>0</v>
      </c>
      <c r="Z38" s="111">
        <f t="shared" si="17"/>
        <v>0</v>
      </c>
      <c r="AA38" s="111">
        <f t="shared" si="17"/>
        <v>0</v>
      </c>
      <c r="AB38" s="111">
        <f t="shared" si="17"/>
        <v>0</v>
      </c>
      <c r="AC38" s="111">
        <f t="shared" si="17"/>
        <v>0</v>
      </c>
      <c r="AD38" s="111">
        <f t="shared" si="17"/>
        <v>0</v>
      </c>
      <c r="AE38" s="111">
        <f t="shared" si="17"/>
        <v>0</v>
      </c>
      <c r="AF38" s="111">
        <f t="shared" si="17"/>
        <v>0</v>
      </c>
      <c r="AG38" s="111">
        <f t="shared" si="17"/>
        <v>0</v>
      </c>
      <c r="AH38" s="111">
        <f t="shared" si="17"/>
        <v>0</v>
      </c>
      <c r="AK38" s="289" t="str">
        <f t="shared" si="5"/>
        <v>OK</v>
      </c>
      <c r="AL38" s="290" t="str">
        <f t="shared" si="6"/>
        <v>OK</v>
      </c>
      <c r="AM38" s="290" t="str">
        <f t="shared" si="7"/>
        <v>OK</v>
      </c>
      <c r="AN38" s="290" t="str">
        <f t="shared" si="8"/>
        <v>OK</v>
      </c>
      <c r="AO38" s="290" t="str">
        <f t="shared" si="9"/>
        <v>OK</v>
      </c>
      <c r="AP38" s="288"/>
      <c r="AQ38" s="288"/>
      <c r="AR38" s="287" t="str">
        <f>IF(OR(AK38="ERROR",AL38="ERROR",AM38="ERROR",AN38="ERROR",AO38="ERROR"),CONCATENATE("Error en el concepto ",B38," de la hoja 6 Fila ",A38),"")</f>
        <v/>
      </c>
    </row>
    <row r="39" spans="1:44" ht="25.5" customHeight="1">
      <c r="A39" s="96">
        <f t="shared" si="12"/>
        <v>39</v>
      </c>
      <c r="B39" s="1528" t="s">
        <v>304</v>
      </c>
      <c r="C39" s="1527"/>
      <c r="D39" s="113"/>
      <c r="E39" s="113"/>
      <c r="F39" s="113"/>
      <c r="G39" s="113"/>
      <c r="H39" s="113"/>
      <c r="I39" s="113"/>
      <c r="J39" s="113"/>
      <c r="K39" s="113"/>
      <c r="L39" s="113"/>
      <c r="M39" s="113"/>
      <c r="N39" s="113"/>
      <c r="O39" s="113">
        <f t="shared" ref="O39" si="18">D39+G39-I39-K39-N39</f>
        <v>0</v>
      </c>
      <c r="P39" s="113">
        <f t="shared" ref="P39:P53" si="19">F39+H39-J39-M39</f>
        <v>0</v>
      </c>
      <c r="Q39" s="113"/>
      <c r="R39" s="113"/>
      <c r="S39" s="113"/>
      <c r="T39" s="113"/>
      <c r="U39" s="113"/>
      <c r="V39" s="113"/>
      <c r="W39" s="113"/>
      <c r="X39" s="113"/>
      <c r="Y39" s="113"/>
      <c r="Z39" s="113"/>
      <c r="AA39" s="113">
        <f t="shared" ref="AA39:AA53" si="20">X39+Y39-Z39</f>
        <v>0</v>
      </c>
      <c r="AB39" s="113"/>
      <c r="AC39" s="113">
        <f t="shared" ref="AC39:AC53" si="21">AA39-AB39</f>
        <v>0</v>
      </c>
      <c r="AD39" s="113"/>
      <c r="AE39" s="113"/>
      <c r="AF39" s="113"/>
      <c r="AG39" s="113">
        <f t="shared" ref="AG39:AG53" si="22">AE39-AF39</f>
        <v>0</v>
      </c>
      <c r="AH39" s="113"/>
      <c r="AK39" s="289" t="str">
        <f t="shared" si="5"/>
        <v>OK</v>
      </c>
      <c r="AL39" s="290" t="str">
        <f t="shared" si="6"/>
        <v>OK</v>
      </c>
      <c r="AM39" s="290" t="str">
        <f t="shared" si="7"/>
        <v>OK</v>
      </c>
      <c r="AN39" s="290" t="str">
        <f t="shared" si="8"/>
        <v>OK</v>
      </c>
      <c r="AO39" s="290" t="str">
        <f t="shared" si="9"/>
        <v>OK</v>
      </c>
      <c r="AP39" s="288"/>
      <c r="AQ39" s="288"/>
      <c r="AR39" s="287" t="str">
        <f t="shared" si="10"/>
        <v/>
      </c>
    </row>
    <row r="40" spans="1:44" ht="20.25" customHeight="1">
      <c r="A40" s="96">
        <f t="shared" si="12"/>
        <v>40</v>
      </c>
      <c r="B40" s="1520"/>
      <c r="C40" s="97" t="s">
        <v>284</v>
      </c>
      <c r="D40" s="280"/>
      <c r="E40" s="281"/>
      <c r="F40" s="282"/>
      <c r="G40" s="280"/>
      <c r="H40" s="282"/>
      <c r="I40" s="280"/>
      <c r="J40" s="282"/>
      <c r="K40" s="280"/>
      <c r="L40" s="281"/>
      <c r="M40" s="280"/>
      <c r="N40" s="280"/>
      <c r="O40" s="283">
        <f t="shared" ref="O40:O53" si="23">D40+E40+G40-I40-K40-L40-N40</f>
        <v>0</v>
      </c>
      <c r="P40" s="283">
        <f t="shared" si="19"/>
        <v>0</v>
      </c>
      <c r="Q40" s="251"/>
      <c r="R40" s="251"/>
      <c r="S40" s="251"/>
      <c r="T40" s="251"/>
      <c r="U40" s="251"/>
      <c r="V40" s="251"/>
      <c r="W40" s="251"/>
      <c r="X40" s="251"/>
      <c r="Y40" s="251"/>
      <c r="Z40" s="251"/>
      <c r="AA40" s="283">
        <f t="shared" si="20"/>
        <v>0</v>
      </c>
      <c r="AB40" s="251"/>
      <c r="AC40" s="283">
        <f t="shared" si="21"/>
        <v>0</v>
      </c>
      <c r="AD40" s="251"/>
      <c r="AE40" s="251"/>
      <c r="AF40" s="251"/>
      <c r="AG40" s="283">
        <f t="shared" si="22"/>
        <v>0</v>
      </c>
      <c r="AH40" s="251"/>
      <c r="AK40" s="289" t="str">
        <f t="shared" si="5"/>
        <v>OK</v>
      </c>
      <c r="AL40" s="290" t="str">
        <f t="shared" si="6"/>
        <v>OK</v>
      </c>
      <c r="AM40" s="290" t="str">
        <f t="shared" si="7"/>
        <v>OK</v>
      </c>
      <c r="AN40" s="290" t="str">
        <f t="shared" si="8"/>
        <v>OK</v>
      </c>
      <c r="AO40" s="290" t="str">
        <f t="shared" si="9"/>
        <v>OK</v>
      </c>
      <c r="AP40" s="288"/>
      <c r="AQ40" s="288"/>
      <c r="AR40" s="287" t="str">
        <f t="shared" si="10"/>
        <v/>
      </c>
    </row>
    <row r="41" spans="1:44" ht="30.75" customHeight="1">
      <c r="A41" s="96">
        <f t="shared" si="12"/>
        <v>41</v>
      </c>
      <c r="B41" s="1520"/>
      <c r="C41" s="97" t="s">
        <v>521</v>
      </c>
      <c r="D41" s="280"/>
      <c r="E41" s="281"/>
      <c r="F41" s="282"/>
      <c r="G41" s="280"/>
      <c r="H41" s="282"/>
      <c r="I41" s="280"/>
      <c r="J41" s="282"/>
      <c r="K41" s="280"/>
      <c r="L41" s="281"/>
      <c r="M41" s="280"/>
      <c r="N41" s="280"/>
      <c r="O41" s="283">
        <f t="shared" si="23"/>
        <v>0</v>
      </c>
      <c r="P41" s="283">
        <f t="shared" si="19"/>
        <v>0</v>
      </c>
      <c r="Q41" s="251"/>
      <c r="R41" s="251"/>
      <c r="S41" s="251"/>
      <c r="T41" s="251"/>
      <c r="U41" s="251"/>
      <c r="V41" s="251"/>
      <c r="W41" s="251"/>
      <c r="X41" s="251"/>
      <c r="Y41" s="251"/>
      <c r="Z41" s="251"/>
      <c r="AA41" s="283">
        <f t="shared" si="20"/>
        <v>0</v>
      </c>
      <c r="AB41" s="251"/>
      <c r="AC41" s="283">
        <f t="shared" si="21"/>
        <v>0</v>
      </c>
      <c r="AD41" s="251"/>
      <c r="AE41" s="251"/>
      <c r="AF41" s="251"/>
      <c r="AG41" s="283">
        <f t="shared" si="22"/>
        <v>0</v>
      </c>
      <c r="AH41" s="251"/>
      <c r="AK41" s="289" t="str">
        <f t="shared" si="5"/>
        <v>OK</v>
      </c>
      <c r="AL41" s="290" t="str">
        <f t="shared" si="6"/>
        <v>OK</v>
      </c>
      <c r="AM41" s="290" t="str">
        <f t="shared" si="7"/>
        <v>OK</v>
      </c>
      <c r="AN41" s="290" t="str">
        <f t="shared" si="8"/>
        <v>OK</v>
      </c>
      <c r="AO41" s="290" t="str">
        <f t="shared" si="9"/>
        <v>OK</v>
      </c>
      <c r="AP41" s="288"/>
      <c r="AQ41" s="288"/>
      <c r="AR41" s="287" t="str">
        <f t="shared" si="10"/>
        <v/>
      </c>
    </row>
    <row r="42" spans="1:44" ht="32.25" customHeight="1">
      <c r="A42" s="96">
        <f t="shared" si="12"/>
        <v>42</v>
      </c>
      <c r="B42" s="1520"/>
      <c r="C42" s="97" t="s">
        <v>534</v>
      </c>
      <c r="D42" s="280"/>
      <c r="E42" s="281"/>
      <c r="F42" s="282"/>
      <c r="G42" s="280"/>
      <c r="H42" s="282"/>
      <c r="I42" s="280"/>
      <c r="J42" s="282"/>
      <c r="K42" s="280"/>
      <c r="L42" s="281"/>
      <c r="M42" s="280"/>
      <c r="N42" s="280"/>
      <c r="O42" s="283">
        <f t="shared" si="23"/>
        <v>0</v>
      </c>
      <c r="P42" s="283">
        <f t="shared" si="19"/>
        <v>0</v>
      </c>
      <c r="Q42" s="251"/>
      <c r="R42" s="251"/>
      <c r="S42" s="251"/>
      <c r="T42" s="251"/>
      <c r="U42" s="251"/>
      <c r="V42" s="251"/>
      <c r="W42" s="251"/>
      <c r="X42" s="251"/>
      <c r="Y42" s="251"/>
      <c r="Z42" s="251"/>
      <c r="AA42" s="283">
        <f t="shared" si="20"/>
        <v>0</v>
      </c>
      <c r="AB42" s="251"/>
      <c r="AC42" s="283">
        <f t="shared" si="21"/>
        <v>0</v>
      </c>
      <c r="AD42" s="251"/>
      <c r="AE42" s="251"/>
      <c r="AF42" s="251"/>
      <c r="AG42" s="283">
        <f t="shared" si="22"/>
        <v>0</v>
      </c>
      <c r="AH42" s="251"/>
      <c r="AK42" s="289" t="str">
        <f t="shared" si="5"/>
        <v>OK</v>
      </c>
      <c r="AL42" s="290" t="str">
        <f t="shared" si="6"/>
        <v>OK</v>
      </c>
      <c r="AM42" s="290" t="str">
        <f t="shared" si="7"/>
        <v>OK</v>
      </c>
      <c r="AN42" s="290" t="str">
        <f t="shared" si="8"/>
        <v>OK</v>
      </c>
      <c r="AO42" s="290" t="str">
        <f t="shared" si="9"/>
        <v>OK</v>
      </c>
      <c r="AP42" s="288"/>
      <c r="AQ42" s="288"/>
      <c r="AR42" s="287" t="str">
        <f t="shared" si="10"/>
        <v/>
      </c>
    </row>
    <row r="43" spans="1:44" ht="30" customHeight="1">
      <c r="A43" s="96">
        <f t="shared" si="12"/>
        <v>43</v>
      </c>
      <c r="B43" s="1520"/>
      <c r="C43" s="97" t="s">
        <v>283</v>
      </c>
      <c r="D43" s="280"/>
      <c r="E43" s="281"/>
      <c r="F43" s="282"/>
      <c r="G43" s="280"/>
      <c r="H43" s="282"/>
      <c r="I43" s="280"/>
      <c r="J43" s="282"/>
      <c r="K43" s="280"/>
      <c r="L43" s="281"/>
      <c r="M43" s="280"/>
      <c r="N43" s="280"/>
      <c r="O43" s="283">
        <f t="shared" si="23"/>
        <v>0</v>
      </c>
      <c r="P43" s="283">
        <f t="shared" si="19"/>
        <v>0</v>
      </c>
      <c r="Q43" s="251"/>
      <c r="R43" s="251"/>
      <c r="S43" s="251"/>
      <c r="T43" s="251"/>
      <c r="U43" s="251"/>
      <c r="V43" s="251"/>
      <c r="W43" s="251"/>
      <c r="X43" s="251"/>
      <c r="Y43" s="251"/>
      <c r="Z43" s="251"/>
      <c r="AA43" s="283">
        <f t="shared" si="20"/>
        <v>0</v>
      </c>
      <c r="AB43" s="251"/>
      <c r="AC43" s="283">
        <f t="shared" si="21"/>
        <v>0</v>
      </c>
      <c r="AD43" s="251"/>
      <c r="AE43" s="251"/>
      <c r="AF43" s="251"/>
      <c r="AG43" s="283">
        <f t="shared" si="22"/>
        <v>0</v>
      </c>
      <c r="AH43" s="251"/>
      <c r="AK43" s="289" t="str">
        <f t="shared" si="5"/>
        <v>OK</v>
      </c>
      <c r="AL43" s="290" t="str">
        <f t="shared" si="6"/>
        <v>OK</v>
      </c>
      <c r="AM43" s="290" t="str">
        <f t="shared" si="7"/>
        <v>OK</v>
      </c>
      <c r="AN43" s="290" t="str">
        <f t="shared" si="8"/>
        <v>OK</v>
      </c>
      <c r="AO43" s="290" t="str">
        <f t="shared" si="9"/>
        <v>OK</v>
      </c>
      <c r="AP43" s="288"/>
      <c r="AQ43" s="288"/>
      <c r="AR43" s="287" t="str">
        <f t="shared" si="10"/>
        <v/>
      </c>
    </row>
    <row r="44" spans="1:44" ht="21" customHeight="1">
      <c r="A44" s="96">
        <f t="shared" si="12"/>
        <v>44</v>
      </c>
      <c r="B44" s="1520"/>
      <c r="C44" s="97" t="s">
        <v>282</v>
      </c>
      <c r="D44" s="280"/>
      <c r="E44" s="281"/>
      <c r="F44" s="282"/>
      <c r="G44" s="280"/>
      <c r="H44" s="282"/>
      <c r="I44" s="280"/>
      <c r="J44" s="282"/>
      <c r="K44" s="280"/>
      <c r="L44" s="281"/>
      <c r="M44" s="280"/>
      <c r="N44" s="280"/>
      <c r="O44" s="283">
        <f t="shared" si="23"/>
        <v>0</v>
      </c>
      <c r="P44" s="283">
        <f t="shared" si="19"/>
        <v>0</v>
      </c>
      <c r="Q44" s="251"/>
      <c r="R44" s="251"/>
      <c r="S44" s="251"/>
      <c r="T44" s="251"/>
      <c r="U44" s="251"/>
      <c r="V44" s="251"/>
      <c r="W44" s="251"/>
      <c r="X44" s="251"/>
      <c r="Y44" s="251"/>
      <c r="Z44" s="251"/>
      <c r="AA44" s="283">
        <f t="shared" si="20"/>
        <v>0</v>
      </c>
      <c r="AB44" s="251"/>
      <c r="AC44" s="283">
        <f t="shared" si="21"/>
        <v>0</v>
      </c>
      <c r="AD44" s="251"/>
      <c r="AE44" s="251"/>
      <c r="AF44" s="251"/>
      <c r="AG44" s="283">
        <f t="shared" si="22"/>
        <v>0</v>
      </c>
      <c r="AH44" s="251"/>
      <c r="AK44" s="289" t="str">
        <f t="shared" si="5"/>
        <v>OK</v>
      </c>
      <c r="AL44" s="290" t="str">
        <f t="shared" si="6"/>
        <v>OK</v>
      </c>
      <c r="AM44" s="290" t="str">
        <f t="shared" si="7"/>
        <v>OK</v>
      </c>
      <c r="AN44" s="290" t="str">
        <f t="shared" si="8"/>
        <v>OK</v>
      </c>
      <c r="AO44" s="290" t="str">
        <f t="shared" si="9"/>
        <v>OK</v>
      </c>
      <c r="AP44" s="288"/>
      <c r="AQ44" s="288"/>
      <c r="AR44" s="287" t="str">
        <f t="shared" si="10"/>
        <v/>
      </c>
    </row>
    <row r="45" spans="1:44" ht="48.75" customHeight="1">
      <c r="A45" s="96">
        <f t="shared" si="12"/>
        <v>45</v>
      </c>
      <c r="B45" s="1520"/>
      <c r="C45" s="97" t="s">
        <v>533</v>
      </c>
      <c r="D45" s="280"/>
      <c r="E45" s="281"/>
      <c r="F45" s="282"/>
      <c r="G45" s="280"/>
      <c r="H45" s="282"/>
      <c r="I45" s="280"/>
      <c r="J45" s="282"/>
      <c r="K45" s="280"/>
      <c r="L45" s="281"/>
      <c r="M45" s="280"/>
      <c r="N45" s="280"/>
      <c r="O45" s="283">
        <f t="shared" si="23"/>
        <v>0</v>
      </c>
      <c r="P45" s="283">
        <f t="shared" si="19"/>
        <v>0</v>
      </c>
      <c r="Q45" s="251"/>
      <c r="R45" s="251"/>
      <c r="S45" s="251"/>
      <c r="T45" s="251"/>
      <c r="U45" s="251"/>
      <c r="V45" s="251"/>
      <c r="W45" s="251"/>
      <c r="X45" s="251"/>
      <c r="Y45" s="251"/>
      <c r="Z45" s="251"/>
      <c r="AA45" s="283">
        <f t="shared" si="20"/>
        <v>0</v>
      </c>
      <c r="AB45" s="251"/>
      <c r="AC45" s="283">
        <f t="shared" si="21"/>
        <v>0</v>
      </c>
      <c r="AD45" s="251"/>
      <c r="AE45" s="251"/>
      <c r="AF45" s="251"/>
      <c r="AG45" s="283">
        <f t="shared" si="22"/>
        <v>0</v>
      </c>
      <c r="AH45" s="251"/>
      <c r="AK45" s="289" t="str">
        <f t="shared" si="5"/>
        <v>OK</v>
      </c>
      <c r="AL45" s="290" t="str">
        <f t="shared" si="6"/>
        <v>OK</v>
      </c>
      <c r="AM45" s="290" t="str">
        <f t="shared" si="7"/>
        <v>OK</v>
      </c>
      <c r="AN45" s="290" t="str">
        <f t="shared" si="8"/>
        <v>OK</v>
      </c>
      <c r="AO45" s="290" t="str">
        <f t="shared" si="9"/>
        <v>OK</v>
      </c>
      <c r="AP45" s="288"/>
      <c r="AQ45" s="288"/>
      <c r="AR45" s="287" t="str">
        <f>IF(OR(AK45="ERROR",AL45="ERROR",AM45="ERROR",AN45="ERROR",AO45="ERROR",AP45="ERROR",AQ45="ERROR"),(CONCATENATE("Error en el concepto ",C45," de la hoja 6 Fila ",A45)),"")</f>
        <v/>
      </c>
    </row>
    <row r="46" spans="1:44" ht="36" customHeight="1">
      <c r="A46" s="96">
        <f t="shared" si="12"/>
        <v>46</v>
      </c>
      <c r="B46" s="1520"/>
      <c r="C46" s="97" t="s">
        <v>281</v>
      </c>
      <c r="D46" s="280"/>
      <c r="E46" s="281"/>
      <c r="F46" s="282"/>
      <c r="G46" s="280"/>
      <c r="H46" s="282"/>
      <c r="I46" s="280"/>
      <c r="J46" s="282"/>
      <c r="K46" s="280"/>
      <c r="L46" s="281"/>
      <c r="M46" s="280"/>
      <c r="N46" s="280"/>
      <c r="O46" s="283">
        <f t="shared" si="23"/>
        <v>0</v>
      </c>
      <c r="P46" s="283">
        <f t="shared" si="19"/>
        <v>0</v>
      </c>
      <c r="Q46" s="251"/>
      <c r="R46" s="251"/>
      <c r="S46" s="251"/>
      <c r="T46" s="251"/>
      <c r="U46" s="251"/>
      <c r="V46" s="251"/>
      <c r="W46" s="251"/>
      <c r="X46" s="251"/>
      <c r="Y46" s="251"/>
      <c r="Z46" s="251"/>
      <c r="AA46" s="283">
        <f t="shared" si="20"/>
        <v>0</v>
      </c>
      <c r="AB46" s="251"/>
      <c r="AC46" s="283">
        <f t="shared" si="21"/>
        <v>0</v>
      </c>
      <c r="AD46" s="251"/>
      <c r="AE46" s="251"/>
      <c r="AF46" s="251"/>
      <c r="AG46" s="283">
        <f t="shared" si="22"/>
        <v>0</v>
      </c>
      <c r="AH46" s="251"/>
      <c r="AK46" s="289" t="str">
        <f t="shared" si="5"/>
        <v>OK</v>
      </c>
      <c r="AL46" s="290" t="str">
        <f t="shared" si="6"/>
        <v>OK</v>
      </c>
      <c r="AM46" s="290" t="str">
        <f t="shared" si="7"/>
        <v>OK</v>
      </c>
      <c r="AN46" s="290" t="str">
        <f t="shared" si="8"/>
        <v>OK</v>
      </c>
      <c r="AO46" s="290" t="str">
        <f t="shared" si="9"/>
        <v>OK</v>
      </c>
      <c r="AP46" s="288"/>
      <c r="AQ46" s="288"/>
      <c r="AR46" s="287" t="str">
        <f t="shared" si="10"/>
        <v/>
      </c>
    </row>
    <row r="47" spans="1:44">
      <c r="A47" s="96">
        <f t="shared" si="12"/>
        <v>47</v>
      </c>
      <c r="B47" s="1520"/>
      <c r="C47" s="97" t="s">
        <v>280</v>
      </c>
      <c r="D47" s="280"/>
      <c r="E47" s="281"/>
      <c r="F47" s="282"/>
      <c r="G47" s="280"/>
      <c r="H47" s="282"/>
      <c r="I47" s="280"/>
      <c r="J47" s="282"/>
      <c r="K47" s="280"/>
      <c r="L47" s="281"/>
      <c r="M47" s="280"/>
      <c r="N47" s="280"/>
      <c r="O47" s="283">
        <f t="shared" si="23"/>
        <v>0</v>
      </c>
      <c r="P47" s="283">
        <f t="shared" si="19"/>
        <v>0</v>
      </c>
      <c r="Q47" s="251"/>
      <c r="R47" s="251"/>
      <c r="S47" s="251"/>
      <c r="T47" s="251"/>
      <c r="U47" s="251"/>
      <c r="V47" s="251"/>
      <c r="W47" s="251"/>
      <c r="X47" s="251"/>
      <c r="Y47" s="251"/>
      <c r="Z47" s="251"/>
      <c r="AA47" s="283">
        <f t="shared" si="20"/>
        <v>0</v>
      </c>
      <c r="AB47" s="251"/>
      <c r="AC47" s="283">
        <f t="shared" si="21"/>
        <v>0</v>
      </c>
      <c r="AD47" s="251"/>
      <c r="AE47" s="251"/>
      <c r="AF47" s="251"/>
      <c r="AG47" s="283">
        <f t="shared" si="22"/>
        <v>0</v>
      </c>
      <c r="AH47" s="251"/>
      <c r="AK47" s="289" t="str">
        <f t="shared" si="5"/>
        <v>OK</v>
      </c>
      <c r="AL47" s="290" t="str">
        <f t="shared" si="6"/>
        <v>OK</v>
      </c>
      <c r="AM47" s="290" t="str">
        <f t="shared" si="7"/>
        <v>OK</v>
      </c>
      <c r="AN47" s="290" t="str">
        <f t="shared" si="8"/>
        <v>OK</v>
      </c>
      <c r="AO47" s="290" t="str">
        <f t="shared" si="9"/>
        <v>OK</v>
      </c>
      <c r="AP47" s="288"/>
      <c r="AQ47" s="288"/>
      <c r="AR47" s="287" t="str">
        <f t="shared" si="10"/>
        <v/>
      </c>
    </row>
    <row r="48" spans="1:44" ht="36" customHeight="1">
      <c r="A48" s="96">
        <f t="shared" si="12"/>
        <v>48</v>
      </c>
      <c r="B48" s="1520"/>
      <c r="C48" s="97" t="s">
        <v>532</v>
      </c>
      <c r="D48" s="280"/>
      <c r="E48" s="281"/>
      <c r="F48" s="282"/>
      <c r="G48" s="280"/>
      <c r="H48" s="282"/>
      <c r="I48" s="280"/>
      <c r="J48" s="282"/>
      <c r="K48" s="280"/>
      <c r="L48" s="281"/>
      <c r="M48" s="280"/>
      <c r="N48" s="280"/>
      <c r="O48" s="283">
        <f t="shared" si="23"/>
        <v>0</v>
      </c>
      <c r="P48" s="283">
        <f t="shared" si="19"/>
        <v>0</v>
      </c>
      <c r="Q48" s="251"/>
      <c r="R48" s="251"/>
      <c r="S48" s="251"/>
      <c r="T48" s="251"/>
      <c r="U48" s="251"/>
      <c r="V48" s="251"/>
      <c r="W48" s="251"/>
      <c r="X48" s="251"/>
      <c r="Y48" s="251"/>
      <c r="Z48" s="251"/>
      <c r="AA48" s="283">
        <f t="shared" si="20"/>
        <v>0</v>
      </c>
      <c r="AB48" s="251"/>
      <c r="AC48" s="283">
        <f t="shared" si="21"/>
        <v>0</v>
      </c>
      <c r="AD48" s="251"/>
      <c r="AE48" s="251"/>
      <c r="AF48" s="251"/>
      <c r="AG48" s="283">
        <f t="shared" si="22"/>
        <v>0</v>
      </c>
      <c r="AH48" s="251"/>
      <c r="AK48" s="289" t="str">
        <f t="shared" si="5"/>
        <v>OK</v>
      </c>
      <c r="AL48" s="290" t="str">
        <f t="shared" si="6"/>
        <v>OK</v>
      </c>
      <c r="AM48" s="290" t="str">
        <f t="shared" si="7"/>
        <v>OK</v>
      </c>
      <c r="AN48" s="290" t="str">
        <f t="shared" si="8"/>
        <v>OK</v>
      </c>
      <c r="AO48" s="290" t="str">
        <f t="shared" si="9"/>
        <v>OK</v>
      </c>
      <c r="AP48" s="288"/>
      <c r="AQ48" s="288"/>
      <c r="AR48" s="287" t="str">
        <f t="shared" si="10"/>
        <v/>
      </c>
    </row>
    <row r="49" spans="1:44" ht="27.75" customHeight="1">
      <c r="A49" s="96">
        <f t="shared" si="12"/>
        <v>49</v>
      </c>
      <c r="B49" s="1520"/>
      <c r="C49" s="97" t="s">
        <v>279</v>
      </c>
      <c r="D49" s="280"/>
      <c r="E49" s="281"/>
      <c r="F49" s="282"/>
      <c r="G49" s="280"/>
      <c r="H49" s="282"/>
      <c r="I49" s="280"/>
      <c r="J49" s="282"/>
      <c r="K49" s="280"/>
      <c r="L49" s="281"/>
      <c r="M49" s="280"/>
      <c r="N49" s="280"/>
      <c r="O49" s="283">
        <f t="shared" si="23"/>
        <v>0</v>
      </c>
      <c r="P49" s="283">
        <f t="shared" si="19"/>
        <v>0</v>
      </c>
      <c r="Q49" s="251"/>
      <c r="R49" s="251"/>
      <c r="S49" s="251"/>
      <c r="T49" s="251"/>
      <c r="U49" s="251"/>
      <c r="V49" s="251"/>
      <c r="W49" s="251"/>
      <c r="X49" s="251"/>
      <c r="Y49" s="251"/>
      <c r="Z49" s="251"/>
      <c r="AA49" s="283">
        <f t="shared" si="20"/>
        <v>0</v>
      </c>
      <c r="AB49" s="251"/>
      <c r="AC49" s="283">
        <f t="shared" si="21"/>
        <v>0</v>
      </c>
      <c r="AD49" s="251"/>
      <c r="AE49" s="251"/>
      <c r="AF49" s="251"/>
      <c r="AG49" s="283">
        <f t="shared" si="22"/>
        <v>0</v>
      </c>
      <c r="AH49" s="251"/>
      <c r="AK49" s="289" t="str">
        <f t="shared" si="5"/>
        <v>OK</v>
      </c>
      <c r="AL49" s="290" t="str">
        <f t="shared" si="6"/>
        <v>OK</v>
      </c>
      <c r="AM49" s="290" t="str">
        <f t="shared" si="7"/>
        <v>OK</v>
      </c>
      <c r="AN49" s="290" t="str">
        <f t="shared" si="8"/>
        <v>OK</v>
      </c>
      <c r="AO49" s="290" t="str">
        <f t="shared" si="9"/>
        <v>OK</v>
      </c>
      <c r="AP49" s="288"/>
      <c r="AQ49" s="288"/>
      <c r="AR49" s="287" t="str">
        <f t="shared" si="10"/>
        <v/>
      </c>
    </row>
    <row r="50" spans="1:44">
      <c r="A50" s="96">
        <f t="shared" si="12"/>
        <v>50</v>
      </c>
      <c r="B50" s="1520"/>
      <c r="C50" s="97" t="s">
        <v>278</v>
      </c>
      <c r="D50" s="280"/>
      <c r="E50" s="281"/>
      <c r="F50" s="282"/>
      <c r="G50" s="280"/>
      <c r="H50" s="282"/>
      <c r="I50" s="280"/>
      <c r="J50" s="282"/>
      <c r="K50" s="280"/>
      <c r="L50" s="281"/>
      <c r="M50" s="280"/>
      <c r="N50" s="280"/>
      <c r="O50" s="283">
        <f t="shared" si="23"/>
        <v>0</v>
      </c>
      <c r="P50" s="283">
        <f t="shared" si="19"/>
        <v>0</v>
      </c>
      <c r="Q50" s="251"/>
      <c r="R50" s="251"/>
      <c r="S50" s="251"/>
      <c r="T50" s="251"/>
      <c r="U50" s="251"/>
      <c r="V50" s="251"/>
      <c r="W50" s="251"/>
      <c r="X50" s="251"/>
      <c r="Y50" s="251"/>
      <c r="Z50" s="251"/>
      <c r="AA50" s="283">
        <f t="shared" si="20"/>
        <v>0</v>
      </c>
      <c r="AB50" s="251"/>
      <c r="AC50" s="283">
        <f t="shared" si="21"/>
        <v>0</v>
      </c>
      <c r="AD50" s="251"/>
      <c r="AE50" s="251"/>
      <c r="AF50" s="251"/>
      <c r="AG50" s="283">
        <f t="shared" si="22"/>
        <v>0</v>
      </c>
      <c r="AH50" s="251"/>
      <c r="AK50" s="289" t="str">
        <f t="shared" si="5"/>
        <v>OK</v>
      </c>
      <c r="AL50" s="290" t="str">
        <f t="shared" si="6"/>
        <v>OK</v>
      </c>
      <c r="AM50" s="290" t="str">
        <f t="shared" si="7"/>
        <v>OK</v>
      </c>
      <c r="AN50" s="290" t="str">
        <f t="shared" si="8"/>
        <v>OK</v>
      </c>
      <c r="AO50" s="290" t="str">
        <f t="shared" si="9"/>
        <v>OK</v>
      </c>
      <c r="AP50" s="288"/>
      <c r="AQ50" s="288"/>
      <c r="AR50" s="287" t="str">
        <f t="shared" si="10"/>
        <v/>
      </c>
    </row>
    <row r="51" spans="1:44" ht="30">
      <c r="A51" s="96">
        <f t="shared" si="12"/>
        <v>51</v>
      </c>
      <c r="B51" s="1520"/>
      <c r="C51" s="97" t="s">
        <v>291</v>
      </c>
      <c r="D51" s="280"/>
      <c r="E51" s="281"/>
      <c r="F51" s="282"/>
      <c r="G51" s="280"/>
      <c r="H51" s="282"/>
      <c r="I51" s="280"/>
      <c r="J51" s="282"/>
      <c r="K51" s="280"/>
      <c r="L51" s="281"/>
      <c r="M51" s="280"/>
      <c r="N51" s="280"/>
      <c r="O51" s="283">
        <f t="shared" si="23"/>
        <v>0</v>
      </c>
      <c r="P51" s="283">
        <f t="shared" si="19"/>
        <v>0</v>
      </c>
      <c r="Q51" s="251"/>
      <c r="R51" s="251"/>
      <c r="S51" s="251"/>
      <c r="T51" s="251"/>
      <c r="U51" s="251"/>
      <c r="V51" s="251"/>
      <c r="W51" s="251"/>
      <c r="X51" s="251"/>
      <c r="Y51" s="251"/>
      <c r="Z51" s="251"/>
      <c r="AA51" s="283">
        <f t="shared" si="20"/>
        <v>0</v>
      </c>
      <c r="AB51" s="251"/>
      <c r="AC51" s="283">
        <f t="shared" si="21"/>
        <v>0</v>
      </c>
      <c r="AD51" s="251"/>
      <c r="AE51" s="251"/>
      <c r="AF51" s="251"/>
      <c r="AG51" s="283">
        <f t="shared" si="22"/>
        <v>0</v>
      </c>
      <c r="AH51" s="251"/>
      <c r="AK51" s="289" t="str">
        <f t="shared" si="5"/>
        <v>OK</v>
      </c>
      <c r="AL51" s="290" t="str">
        <f t="shared" si="6"/>
        <v>OK</v>
      </c>
      <c r="AM51" s="290" t="str">
        <f t="shared" si="7"/>
        <v>OK</v>
      </c>
      <c r="AN51" s="290" t="str">
        <f t="shared" si="8"/>
        <v>OK</v>
      </c>
      <c r="AO51" s="290" t="str">
        <f t="shared" si="9"/>
        <v>OK</v>
      </c>
      <c r="AP51" s="288"/>
      <c r="AQ51" s="288"/>
      <c r="AR51" s="287" t="str">
        <f t="shared" si="10"/>
        <v/>
      </c>
    </row>
    <row r="52" spans="1:44">
      <c r="A52" s="96">
        <f t="shared" si="12"/>
        <v>52</v>
      </c>
      <c r="B52" s="1520"/>
      <c r="C52" s="97" t="s">
        <v>652</v>
      </c>
      <c r="D52" s="280"/>
      <c r="E52" s="281"/>
      <c r="F52" s="282"/>
      <c r="G52" s="280"/>
      <c r="H52" s="282"/>
      <c r="I52" s="280"/>
      <c r="J52" s="282"/>
      <c r="K52" s="280"/>
      <c r="L52" s="281"/>
      <c r="M52" s="280"/>
      <c r="N52" s="280"/>
      <c r="O52" s="283">
        <f t="shared" si="23"/>
        <v>0</v>
      </c>
      <c r="P52" s="283">
        <f t="shared" si="19"/>
        <v>0</v>
      </c>
      <c r="Q52" s="251"/>
      <c r="R52" s="251"/>
      <c r="S52" s="251"/>
      <c r="T52" s="251"/>
      <c r="U52" s="251"/>
      <c r="V52" s="251"/>
      <c r="W52" s="251"/>
      <c r="X52" s="251"/>
      <c r="Y52" s="251"/>
      <c r="Z52" s="251"/>
      <c r="AA52" s="283">
        <f t="shared" si="20"/>
        <v>0</v>
      </c>
      <c r="AB52" s="251"/>
      <c r="AC52" s="283">
        <f t="shared" si="21"/>
        <v>0</v>
      </c>
      <c r="AD52" s="251"/>
      <c r="AE52" s="251"/>
      <c r="AF52" s="251"/>
      <c r="AG52" s="283">
        <f t="shared" si="22"/>
        <v>0</v>
      </c>
      <c r="AH52" s="251"/>
      <c r="AK52" s="289" t="str">
        <f t="shared" si="5"/>
        <v>OK</v>
      </c>
      <c r="AL52" s="290" t="str">
        <f t="shared" si="6"/>
        <v>OK</v>
      </c>
      <c r="AM52" s="290" t="str">
        <f t="shared" si="7"/>
        <v>OK</v>
      </c>
      <c r="AN52" s="290" t="str">
        <f t="shared" si="8"/>
        <v>OK</v>
      </c>
      <c r="AO52" s="290" t="str">
        <f t="shared" si="9"/>
        <v>OK</v>
      </c>
      <c r="AP52" s="288"/>
      <c r="AQ52" s="288"/>
      <c r="AR52" s="287" t="str">
        <f t="shared" si="10"/>
        <v/>
      </c>
    </row>
    <row r="53" spans="1:44" ht="24" customHeight="1">
      <c r="A53" s="96">
        <f t="shared" si="12"/>
        <v>53</v>
      </c>
      <c r="B53" s="1520"/>
      <c r="C53" s="97" t="s">
        <v>131</v>
      </c>
      <c r="D53" s="280"/>
      <c r="E53" s="281"/>
      <c r="F53" s="282"/>
      <c r="G53" s="280"/>
      <c r="H53" s="282"/>
      <c r="I53" s="280"/>
      <c r="J53" s="282"/>
      <c r="K53" s="280"/>
      <c r="L53" s="281"/>
      <c r="M53" s="280"/>
      <c r="N53" s="280"/>
      <c r="O53" s="283">
        <f t="shared" si="23"/>
        <v>0</v>
      </c>
      <c r="P53" s="283">
        <f t="shared" si="19"/>
        <v>0</v>
      </c>
      <c r="Q53" s="251"/>
      <c r="R53" s="251"/>
      <c r="S53" s="251"/>
      <c r="T53" s="251"/>
      <c r="U53" s="251"/>
      <c r="V53" s="251"/>
      <c r="W53" s="251"/>
      <c r="X53" s="251"/>
      <c r="Y53" s="251"/>
      <c r="Z53" s="251"/>
      <c r="AA53" s="283">
        <f t="shared" si="20"/>
        <v>0</v>
      </c>
      <c r="AB53" s="251"/>
      <c r="AC53" s="283">
        <f t="shared" si="21"/>
        <v>0</v>
      </c>
      <c r="AD53" s="251"/>
      <c r="AE53" s="251"/>
      <c r="AF53" s="251"/>
      <c r="AG53" s="283">
        <f t="shared" si="22"/>
        <v>0</v>
      </c>
      <c r="AH53" s="251"/>
      <c r="AK53" s="289" t="str">
        <f t="shared" si="5"/>
        <v>OK</v>
      </c>
      <c r="AL53" s="290" t="str">
        <f t="shared" si="6"/>
        <v>OK</v>
      </c>
      <c r="AM53" s="290" t="str">
        <f t="shared" si="7"/>
        <v>OK</v>
      </c>
      <c r="AN53" s="290" t="str">
        <f t="shared" si="8"/>
        <v>OK</v>
      </c>
      <c r="AO53" s="290" t="str">
        <f t="shared" si="9"/>
        <v>OK</v>
      </c>
      <c r="AP53" s="288"/>
      <c r="AQ53" s="288"/>
      <c r="AR53" s="287" t="str">
        <f t="shared" si="10"/>
        <v/>
      </c>
    </row>
    <row r="54" spans="1:44" ht="21.75" customHeight="1">
      <c r="A54" s="96">
        <f t="shared" si="12"/>
        <v>54</v>
      </c>
      <c r="B54" s="1521"/>
      <c r="C54" s="101" t="s">
        <v>277</v>
      </c>
      <c r="D54" s="285">
        <f t="shared" ref="D54:AH54" si="24">SUM(D40:D53)</f>
        <v>0</v>
      </c>
      <c r="E54" s="285">
        <f t="shared" si="24"/>
        <v>0</v>
      </c>
      <c r="F54" s="285">
        <f t="shared" si="24"/>
        <v>0</v>
      </c>
      <c r="G54" s="285">
        <f t="shared" si="24"/>
        <v>0</v>
      </c>
      <c r="H54" s="285">
        <f t="shared" si="24"/>
        <v>0</v>
      </c>
      <c r="I54" s="285">
        <f t="shared" si="24"/>
        <v>0</v>
      </c>
      <c r="J54" s="285">
        <f t="shared" si="24"/>
        <v>0</v>
      </c>
      <c r="K54" s="285">
        <f t="shared" si="24"/>
        <v>0</v>
      </c>
      <c r="L54" s="285">
        <f t="shared" si="24"/>
        <v>0</v>
      </c>
      <c r="M54" s="285">
        <f t="shared" si="24"/>
        <v>0</v>
      </c>
      <c r="N54" s="285">
        <f t="shared" si="24"/>
        <v>0</v>
      </c>
      <c r="O54" s="285">
        <f t="shared" si="24"/>
        <v>0</v>
      </c>
      <c r="P54" s="285">
        <f t="shared" si="24"/>
        <v>0</v>
      </c>
      <c r="Q54" s="285">
        <f t="shared" si="24"/>
        <v>0</v>
      </c>
      <c r="R54" s="285">
        <f t="shared" si="24"/>
        <v>0</v>
      </c>
      <c r="S54" s="285">
        <f t="shared" si="24"/>
        <v>0</v>
      </c>
      <c r="T54" s="285">
        <f t="shared" si="24"/>
        <v>0</v>
      </c>
      <c r="U54" s="285">
        <f t="shared" si="24"/>
        <v>0</v>
      </c>
      <c r="V54" s="285">
        <f t="shared" si="24"/>
        <v>0</v>
      </c>
      <c r="W54" s="285">
        <f t="shared" si="24"/>
        <v>0</v>
      </c>
      <c r="X54" s="285">
        <f t="shared" si="24"/>
        <v>0</v>
      </c>
      <c r="Y54" s="285">
        <f t="shared" si="24"/>
        <v>0</v>
      </c>
      <c r="Z54" s="285">
        <f t="shared" si="24"/>
        <v>0</v>
      </c>
      <c r="AA54" s="285">
        <f t="shared" si="24"/>
        <v>0</v>
      </c>
      <c r="AB54" s="285">
        <f t="shared" si="24"/>
        <v>0</v>
      </c>
      <c r="AC54" s="285">
        <f t="shared" si="24"/>
        <v>0</v>
      </c>
      <c r="AD54" s="285">
        <f t="shared" si="24"/>
        <v>0</v>
      </c>
      <c r="AE54" s="285">
        <f t="shared" si="24"/>
        <v>0</v>
      </c>
      <c r="AF54" s="285">
        <f t="shared" si="24"/>
        <v>0</v>
      </c>
      <c r="AG54" s="285">
        <f t="shared" si="24"/>
        <v>0</v>
      </c>
      <c r="AH54" s="285">
        <f t="shared" si="24"/>
        <v>0</v>
      </c>
      <c r="AK54" s="289" t="str">
        <f t="shared" si="5"/>
        <v>OK</v>
      </c>
      <c r="AL54" s="290" t="str">
        <f t="shared" si="6"/>
        <v>OK</v>
      </c>
      <c r="AM54" s="290" t="str">
        <f t="shared" si="7"/>
        <v>OK</v>
      </c>
      <c r="AN54" s="290" t="str">
        <f t="shared" si="8"/>
        <v>OK</v>
      </c>
      <c r="AO54" s="290" t="str">
        <f t="shared" si="9"/>
        <v>OK</v>
      </c>
      <c r="AP54" s="288"/>
      <c r="AQ54" s="288"/>
      <c r="AR54" s="287" t="str">
        <f t="shared" si="10"/>
        <v/>
      </c>
    </row>
    <row r="55" spans="1:44" ht="45" customHeight="1">
      <c r="A55" s="102">
        <f t="shared" si="12"/>
        <v>55</v>
      </c>
      <c r="B55" s="1529" t="s">
        <v>303</v>
      </c>
      <c r="C55" s="1530"/>
      <c r="D55" s="111">
        <f t="shared" ref="D55:AH55" si="25">D38+D54</f>
        <v>0</v>
      </c>
      <c r="E55" s="111">
        <f t="shared" ref="E55" si="26">E38+E54</f>
        <v>0</v>
      </c>
      <c r="F55" s="111">
        <f t="shared" si="25"/>
        <v>0</v>
      </c>
      <c r="G55" s="111">
        <f t="shared" si="25"/>
        <v>0</v>
      </c>
      <c r="H55" s="111">
        <f t="shared" si="25"/>
        <v>0</v>
      </c>
      <c r="I55" s="111">
        <f t="shared" si="25"/>
        <v>0</v>
      </c>
      <c r="J55" s="111">
        <f t="shared" si="25"/>
        <v>0</v>
      </c>
      <c r="K55" s="111">
        <f t="shared" si="25"/>
        <v>0</v>
      </c>
      <c r="L55" s="111">
        <f t="shared" ref="L55" si="27">L38+L54</f>
        <v>0</v>
      </c>
      <c r="M55" s="111">
        <f t="shared" si="25"/>
        <v>0</v>
      </c>
      <c r="N55" s="111">
        <f t="shared" si="25"/>
        <v>0</v>
      </c>
      <c r="O55" s="111">
        <f t="shared" si="25"/>
        <v>0</v>
      </c>
      <c r="P55" s="111">
        <f t="shared" si="25"/>
        <v>0</v>
      </c>
      <c r="Q55" s="111">
        <f t="shared" si="25"/>
        <v>0</v>
      </c>
      <c r="R55" s="111">
        <f t="shared" si="25"/>
        <v>0</v>
      </c>
      <c r="S55" s="111">
        <f t="shared" si="25"/>
        <v>0</v>
      </c>
      <c r="T55" s="111">
        <f t="shared" si="25"/>
        <v>0</v>
      </c>
      <c r="U55" s="111">
        <f t="shared" si="25"/>
        <v>0</v>
      </c>
      <c r="V55" s="111">
        <f t="shared" si="25"/>
        <v>0</v>
      </c>
      <c r="W55" s="111">
        <f t="shared" si="25"/>
        <v>0</v>
      </c>
      <c r="X55" s="111">
        <f t="shared" si="25"/>
        <v>0</v>
      </c>
      <c r="Y55" s="111">
        <f t="shared" si="25"/>
        <v>0</v>
      </c>
      <c r="Z55" s="111">
        <f t="shared" si="25"/>
        <v>0</v>
      </c>
      <c r="AA55" s="111">
        <f t="shared" si="25"/>
        <v>0</v>
      </c>
      <c r="AB55" s="111">
        <f t="shared" si="25"/>
        <v>0</v>
      </c>
      <c r="AC55" s="111">
        <f t="shared" si="25"/>
        <v>0</v>
      </c>
      <c r="AD55" s="111">
        <f t="shared" si="25"/>
        <v>0</v>
      </c>
      <c r="AE55" s="111">
        <f t="shared" si="25"/>
        <v>0</v>
      </c>
      <c r="AF55" s="111">
        <f t="shared" si="25"/>
        <v>0</v>
      </c>
      <c r="AG55" s="111">
        <f t="shared" si="25"/>
        <v>0</v>
      </c>
      <c r="AH55" s="111">
        <f t="shared" si="25"/>
        <v>0</v>
      </c>
      <c r="AK55" s="289" t="str">
        <f>IF(O55&lt;0,"ERROR","OK")</f>
        <v>OK</v>
      </c>
      <c r="AL55" s="290" t="str">
        <f t="shared" si="6"/>
        <v>OK</v>
      </c>
      <c r="AM55" s="290" t="str">
        <f t="shared" si="7"/>
        <v>OK</v>
      </c>
      <c r="AN55" s="290" t="str">
        <f t="shared" si="8"/>
        <v>OK</v>
      </c>
      <c r="AO55" s="290" t="str">
        <f t="shared" si="9"/>
        <v>OK</v>
      </c>
      <c r="AP55" s="288"/>
      <c r="AQ55" s="288"/>
      <c r="AR55" s="287" t="str">
        <f>IF(OR(AK55="ERROR",AL55="ERROR",AM55="ERROR",AN55="ERROR",AO55="ERROR",AP55="ERROR",AQ55="ERROR"),(CONCATENATE("Error en el concepto ",B55," de la hoja 6 Fila ",A55)),"")</f>
        <v/>
      </c>
    </row>
    <row r="56" spans="1:44">
      <c r="AK56" s="289" t="str">
        <f>IF(('H2 (ESF - Patrimonio)'!G92+'H2 (ESF - Patrimonio)'!G104+'H2 (ESF - Patrimonio)'!G109+'H2 (ESF - Patrimonio)'!G114+'H2 (ESF - Patrimonio)'!G117+'H2 (ESF - Patrimonio)'!G122+'H2 (ESF - Patrimonio)'!G125+'H2 (ESF - Patrimonio)'!G130+'H2 (ESF - Patrimonio)'!G133)=N55,"OK","ERROR")</f>
        <v>OK</v>
      </c>
      <c r="AL56" s="291"/>
      <c r="AM56" s="291"/>
      <c r="AN56" s="291"/>
      <c r="AO56" s="291"/>
      <c r="AP56" s="288"/>
      <c r="AQ56" s="288"/>
      <c r="AR56" s="287" t="str">
        <f>IF((AK56="ERROR"),(CONCATENATE("El deterioro acumulado reportado en esta sección no corresponde con el deterioro acumulado contable reportado en el Estado de Situación financiera ")),"")</f>
        <v/>
      </c>
    </row>
    <row r="57" spans="1:44">
      <c r="AK57" s="289" t="str">
        <f>IF('H3 (ERI - Renta Liquida)'!O270=Q55+R55,"OK","ERROR")</f>
        <v>OK</v>
      </c>
      <c r="AL57" s="288"/>
      <c r="AM57" s="288"/>
      <c r="AN57" s="288"/>
      <c r="AO57" s="288"/>
      <c r="AP57" s="288"/>
      <c r="AQ57" s="288"/>
      <c r="AR57" s="287" t="str">
        <f>IF((AK57="ERROR"),(CONCATENATE("El gasto del período por depreciación o amortización reportado en esta sección (H6) no corresponde con el gasto por depreciación o amortización reportado en el Estado de Resultado Integral (H3)")),"")</f>
        <v/>
      </c>
    </row>
    <row r="58" spans="1:44">
      <c r="AK58" s="290" t="str">
        <f>IF('H3 (ERI - Renta Liquida)'!O280=S55,"OK","ERROR")</f>
        <v>OK</v>
      </c>
      <c r="AL58" s="288"/>
      <c r="AM58" s="288"/>
      <c r="AN58" s="288"/>
      <c r="AO58" s="288"/>
      <c r="AP58" s="288"/>
      <c r="AQ58" s="288"/>
      <c r="AR58" s="287" t="str">
        <f>IF((AK58="ERROR"),(CONCATENATE("El gasto del período por deterioro reportado en esta sección no corresponde con el gasto por deterioro reportado en el Estado de Resultado Integral ")),"")</f>
        <v/>
      </c>
    </row>
    <row r="59" spans="1:44">
      <c r="AK59" s="290" t="str">
        <f>IF('H3 (ERI - Renta Liquida)'!O278=AD55,"OK","ERROR")</f>
        <v>OK</v>
      </c>
      <c r="AL59" s="288"/>
      <c r="AM59" s="288"/>
      <c r="AN59" s="288"/>
      <c r="AO59" s="288"/>
      <c r="AP59" s="288"/>
      <c r="AQ59" s="288"/>
      <c r="AR59" s="287" t="str">
        <f>IF((AK59="ERROR"),(CONCATENATE("El gasto fiscal por depreciación y/o amortización del período reportado en esta sección (H6) no corresponde con el gasto fiscal por depreciación o amortización del período reportado en el Estado de Resultado Integral (H3)")),"")</f>
        <v/>
      </c>
    </row>
    <row r="60" spans="1:44">
      <c r="AR60" s="753"/>
    </row>
  </sheetData>
  <sheetProtection algorithmName="SHA-512" hashValue="yEeP9TYgKYi4VE4Ils2htUffFawyuko9E+CPV4paTqUyB6wfPR7PPqU2aPmW/hHOanv7Z428FnWlLrpg6NySNQ==" saltValue="tExASrPtSkcqh2+30+YJUg==" spinCount="100000" sheet="1" objects="1" scenarios="1" selectLockedCells="1"/>
  <mergeCells count="41">
    <mergeCell ref="B55:C55"/>
    <mergeCell ref="B38:C38"/>
    <mergeCell ref="X10:X11"/>
    <mergeCell ref="Y10:Y11"/>
    <mergeCell ref="Z10:Z11"/>
    <mergeCell ref="K10:M10"/>
    <mergeCell ref="N10:N11"/>
    <mergeCell ref="O10:P10"/>
    <mergeCell ref="G10:H10"/>
    <mergeCell ref="U10:U11"/>
    <mergeCell ref="V10:V11"/>
    <mergeCell ref="W10:W11"/>
    <mergeCell ref="D10:F10"/>
    <mergeCell ref="Q10:R10"/>
    <mergeCell ref="S10:S11"/>
    <mergeCell ref="T10:T11"/>
    <mergeCell ref="A8:A11"/>
    <mergeCell ref="B8:C11"/>
    <mergeCell ref="B13:B32"/>
    <mergeCell ref="B34:B36"/>
    <mergeCell ref="B40:B54"/>
    <mergeCell ref="B12:C12"/>
    <mergeCell ref="B37:C37"/>
    <mergeCell ref="B33:C33"/>
    <mergeCell ref="B39:C39"/>
    <mergeCell ref="AE10:AE11"/>
    <mergeCell ref="AF10:AF11"/>
    <mergeCell ref="F1:AH6"/>
    <mergeCell ref="X8:AH8"/>
    <mergeCell ref="AG10:AG11"/>
    <mergeCell ref="AH10:AH11"/>
    <mergeCell ref="X9:AD9"/>
    <mergeCell ref="AE9:AH9"/>
    <mergeCell ref="D9:T9"/>
    <mergeCell ref="U9:W9"/>
    <mergeCell ref="D8:W8"/>
    <mergeCell ref="I10:J10"/>
    <mergeCell ref="AA10:AA11"/>
    <mergeCell ref="AD10:AD11"/>
    <mergeCell ref="AC10:AC11"/>
    <mergeCell ref="AB10:AB11"/>
  </mergeCells>
  <conditionalFormatting sqref="G13 I13 K13">
    <cfRule type="expression" dxfId="29" priority="30">
      <formula>$O13&lt;0</formula>
    </cfRule>
  </conditionalFormatting>
  <conditionalFormatting sqref="F13 H13 J13">
    <cfRule type="expression" dxfId="28" priority="29">
      <formula>$P13&lt;0</formula>
    </cfRule>
  </conditionalFormatting>
  <conditionalFormatting sqref="D13">
    <cfRule type="expression" dxfId="27" priority="28">
      <formula>$O13&lt;0</formula>
    </cfRule>
  </conditionalFormatting>
  <conditionalFormatting sqref="N13">
    <cfRule type="expression" dxfId="26" priority="27">
      <formula>$O13&lt;0</formula>
    </cfRule>
  </conditionalFormatting>
  <conditionalFormatting sqref="M13">
    <cfRule type="expression" dxfId="25" priority="26">
      <formula>$P13&lt;0</formula>
    </cfRule>
  </conditionalFormatting>
  <conditionalFormatting sqref="G14:G31 I14:I31 K14:K31">
    <cfRule type="expression" dxfId="24" priority="25">
      <formula>$O14&lt;0</formula>
    </cfRule>
  </conditionalFormatting>
  <conditionalFormatting sqref="F14:F31 H14:H31 J14:J31">
    <cfRule type="expression" dxfId="23" priority="24">
      <formula>$P14&lt;0</formula>
    </cfRule>
  </conditionalFormatting>
  <conditionalFormatting sqref="D14:D31">
    <cfRule type="expression" dxfId="22" priority="23">
      <formula>$O14&lt;0</formula>
    </cfRule>
  </conditionalFormatting>
  <conditionalFormatting sqref="N14:N31">
    <cfRule type="expression" dxfId="21" priority="22">
      <formula>$O14&lt;0</formula>
    </cfRule>
  </conditionalFormatting>
  <conditionalFormatting sqref="M14:M31">
    <cfRule type="expression" dxfId="20" priority="21">
      <formula>$P14&lt;0</formula>
    </cfRule>
  </conditionalFormatting>
  <conditionalFormatting sqref="AA13:AB13">
    <cfRule type="expression" dxfId="19" priority="20">
      <formula>$AC13&lt;0</formula>
    </cfRule>
  </conditionalFormatting>
  <conditionalFormatting sqref="AA14:AB14">
    <cfRule type="expression" dxfId="18" priority="19">
      <formula>$AC14&lt;0</formula>
    </cfRule>
  </conditionalFormatting>
  <conditionalFormatting sqref="AB15">
    <cfRule type="expression" dxfId="17" priority="18">
      <formula>$AC15&lt;0</formula>
    </cfRule>
  </conditionalFormatting>
  <conditionalFormatting sqref="AA15:AB31">
    <cfRule type="expression" dxfId="16" priority="17">
      <formula>$AC15&lt;0</formula>
    </cfRule>
  </conditionalFormatting>
  <conditionalFormatting sqref="AE13:AF13">
    <cfRule type="expression" dxfId="15" priority="16">
      <formula>$AG13&lt;0</formula>
    </cfRule>
  </conditionalFormatting>
  <conditionalFormatting sqref="AE14:AF31">
    <cfRule type="expression" dxfId="14" priority="15">
      <formula>$AG14&lt;0</formula>
    </cfRule>
  </conditionalFormatting>
  <conditionalFormatting sqref="G34:G35 I34:I35 K34:K35">
    <cfRule type="expression" dxfId="13" priority="14">
      <formula>$O34&lt;0</formula>
    </cfRule>
  </conditionalFormatting>
  <conditionalFormatting sqref="F34:F35 H34:H35 J34:J35">
    <cfRule type="expression" dxfId="12" priority="13">
      <formula>$P34&lt;0</formula>
    </cfRule>
  </conditionalFormatting>
  <conditionalFormatting sqref="D34:D35">
    <cfRule type="expression" dxfId="11" priority="12">
      <formula>$O34&lt;0</formula>
    </cfRule>
  </conditionalFormatting>
  <conditionalFormatting sqref="N34:N35">
    <cfRule type="expression" dxfId="10" priority="11">
      <formula>$O34&lt;0</formula>
    </cfRule>
  </conditionalFormatting>
  <conditionalFormatting sqref="M34:M35">
    <cfRule type="expression" dxfId="9" priority="10">
      <formula>$P34&lt;0</formula>
    </cfRule>
  </conditionalFormatting>
  <conditionalFormatting sqref="AA34:AB35">
    <cfRule type="expression" dxfId="8" priority="9">
      <formula>$AC34&lt;0</formula>
    </cfRule>
  </conditionalFormatting>
  <conditionalFormatting sqref="AE34:AF35">
    <cfRule type="expression" dxfId="7" priority="8">
      <formula>$AG34&lt;0</formula>
    </cfRule>
  </conditionalFormatting>
  <conditionalFormatting sqref="G40:G53 I40:I53 K40:K53">
    <cfRule type="expression" dxfId="6" priority="7">
      <formula>$O40&lt;0</formula>
    </cfRule>
  </conditionalFormatting>
  <conditionalFormatting sqref="F40:F53 H40:H53 J40:J53">
    <cfRule type="expression" dxfId="5" priority="6">
      <formula>$P40&lt;0</formula>
    </cfRule>
  </conditionalFormatting>
  <conditionalFormatting sqref="D40:D53">
    <cfRule type="expression" dxfId="4" priority="5">
      <formula>$O40&lt;0</formula>
    </cfRule>
  </conditionalFormatting>
  <conditionalFormatting sqref="N40:N53">
    <cfRule type="expression" dxfId="3" priority="4">
      <formula>$O40&lt;0</formula>
    </cfRule>
  </conditionalFormatting>
  <conditionalFormatting sqref="M40:M53">
    <cfRule type="expression" dxfId="2" priority="3">
      <formula>$P40&lt;0</formula>
    </cfRule>
  </conditionalFormatting>
  <conditionalFormatting sqref="AA40:AB53">
    <cfRule type="expression" dxfId="1" priority="2">
      <formula>$AC40&lt;0</formula>
    </cfRule>
  </conditionalFormatting>
  <conditionalFormatting sqref="AE40:AF53">
    <cfRule type="expression" dxfId="0" priority="1">
      <formula>$AG40&lt;0</formula>
    </cfRule>
  </conditionalFormatting>
  <dataValidations count="2">
    <dataValidation type="whole" allowBlank="1" showInputMessage="1" showErrorMessage="1" errorTitle="ERROR VALOR" error="Debe igresar un número entero &gt;=0" sqref="F13:F31 H13:H31 J13:J31 F34:F35 H34:H35 J34:J35 F40:F53 H40:H53 J40:J53" xr:uid="{00000000-0002-0000-0F00-000000000000}">
      <formula1>-99999999999999900</formula1>
      <formula2>999999999999999000</formula2>
    </dataValidation>
    <dataValidation type="whole" operator="greaterThanOrEqual" allowBlank="1" showInputMessage="1" showErrorMessage="1" errorTitle="ERROR VALOR" error="Debe igresar un número entero &gt;=0" sqref="M13:N31 Q13:Z31 D13:D31 AH13:AH31 AB13:AB31 AD13:AF31 G13:G31 I13:I31 K13:K31 M34:N35 Q34:Z35 AH34:AH35 D34:D35 K34:K35 AB34:AB35 AD34:AF35 G34:G35 I34:I35 AD40:AF53 D40:D53 AB40:AB53 K40:K53 AH40:AH53 Q40:Z53 M40:N53 G40:G53 I40:I53" xr:uid="{00000000-0002-0000-0F00-000001000000}">
      <formula1>0</formula1>
    </dataValidation>
  </dataValidations>
  <pageMargins left="0.70866141732283472" right="0.70866141732283472" top="0.74803149606299213" bottom="0.74803149606299213" header="0.31496062992125984" footer="0.31496062992125984"/>
  <pageSetup scale="55" orientation="landscape" r:id="rId1"/>
  <ignoredErrors>
    <ignoredError sqref="AR38" formula="1"/>
  </ignoredErrors>
  <drawing r:id="rId2"/>
  <legacyDrawing r:id="rId3"/>
  <controls>
    <mc:AlternateContent xmlns:mc="http://schemas.openxmlformats.org/markup-compatibility/2006">
      <mc:Choice Requires="x14">
        <control shapeId="34817" r:id="rId4" name="TBoxAyuda">
          <controlPr defaultSize="0" autoLine="0" autoPict="0" r:id="rId5">
            <anchor moveWithCells="1">
              <from>
                <xdr:col>34</xdr:col>
                <xdr:colOff>19050</xdr:colOff>
                <xdr:row>0</xdr:row>
                <xdr:rowOff>9525</xdr:rowOff>
              </from>
              <to>
                <xdr:col>48</xdr:col>
                <xdr:colOff>600075</xdr:colOff>
                <xdr:row>9</xdr:row>
                <xdr:rowOff>381000</xdr:rowOff>
              </to>
            </anchor>
          </controlPr>
        </control>
      </mc:Choice>
      <mc:Fallback>
        <control shapeId="34817" r:id="rId4" name="TBoxAyuda"/>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7"/>
  <dimension ref="A1:K112"/>
  <sheetViews>
    <sheetView showGridLines="0" showRowColHeaders="0" topLeftCell="B67" zoomScaleNormal="100" workbookViewId="0">
      <selection activeCell="L18" sqref="L18"/>
    </sheetView>
  </sheetViews>
  <sheetFormatPr defaultColWidth="11.42578125" defaultRowHeight="14.25"/>
  <cols>
    <col min="1" max="1" width="4.28515625" style="186" hidden="1" customWidth="1"/>
    <col min="2" max="2" width="5.140625" style="186" customWidth="1"/>
    <col min="3" max="3" width="4.7109375" style="186" customWidth="1"/>
    <col min="4" max="4" width="4.140625" style="186" customWidth="1"/>
    <col min="5" max="5" width="11.42578125" style="186" customWidth="1"/>
    <col min="6" max="6" width="44.85546875" style="186" customWidth="1"/>
    <col min="7" max="7" width="24.85546875" style="186" customWidth="1"/>
    <col min="8" max="8" width="21.85546875" style="186" customWidth="1"/>
    <col min="9" max="9" width="22.140625" style="186" customWidth="1"/>
    <col min="10" max="16384" width="11.42578125" style="186"/>
  </cols>
  <sheetData>
    <row r="1" spans="1:11" ht="27.75" customHeight="1">
      <c r="A1" s="183"/>
      <c r="B1" s="184"/>
      <c r="C1" s="184"/>
      <c r="D1" s="184"/>
      <c r="E1" s="184"/>
      <c r="F1" s="1553" t="s">
        <v>917</v>
      </c>
      <c r="G1" s="1554"/>
      <c r="H1" s="1554"/>
      <c r="I1" s="1555"/>
      <c r="J1" s="185"/>
      <c r="K1" s="185"/>
    </row>
    <row r="2" spans="1:11" ht="18.75" customHeight="1">
      <c r="A2" s="187"/>
      <c r="B2" s="188"/>
      <c r="C2" s="188"/>
      <c r="D2" s="188"/>
      <c r="E2" s="188"/>
      <c r="F2" s="1556"/>
      <c r="G2" s="1557"/>
      <c r="H2" s="1557"/>
      <c r="I2" s="1558"/>
      <c r="J2" s="185"/>
      <c r="K2" s="185"/>
    </row>
    <row r="3" spans="1:11" ht="22.5" customHeight="1">
      <c r="A3" s="187"/>
      <c r="B3" s="188"/>
      <c r="C3" s="188"/>
      <c r="D3" s="188"/>
      <c r="E3" s="188"/>
      <c r="F3" s="1556"/>
      <c r="G3" s="1557"/>
      <c r="H3" s="1557"/>
      <c r="I3" s="1558"/>
      <c r="J3" s="185"/>
      <c r="K3" s="185"/>
    </row>
    <row r="4" spans="1:11" ht="12" customHeight="1">
      <c r="A4" s="187"/>
      <c r="B4" s="188"/>
      <c r="C4" s="188"/>
      <c r="D4" s="188"/>
      <c r="E4" s="188"/>
      <c r="F4" s="1556"/>
      <c r="G4" s="1557"/>
      <c r="H4" s="1557"/>
      <c r="I4" s="1558"/>
      <c r="J4" s="185"/>
      <c r="K4" s="185"/>
    </row>
    <row r="5" spans="1:11" ht="18.75" customHeight="1">
      <c r="A5" s="189"/>
      <c r="B5" s="3"/>
      <c r="C5" s="3"/>
      <c r="D5" s="3"/>
      <c r="E5" s="3"/>
      <c r="F5" s="1556"/>
      <c r="G5" s="1557"/>
      <c r="H5" s="1557"/>
      <c r="I5" s="1558"/>
      <c r="J5" s="185"/>
      <c r="K5" s="185"/>
    </row>
    <row r="6" spans="1:11" ht="20.25" customHeight="1" thickBot="1">
      <c r="A6" s="190"/>
      <c r="B6" s="191"/>
      <c r="C6" s="191"/>
      <c r="D6" s="191"/>
      <c r="E6" s="191"/>
      <c r="F6" s="1559"/>
      <c r="G6" s="1560"/>
      <c r="H6" s="1560"/>
      <c r="I6" s="1561"/>
      <c r="J6" s="185"/>
      <c r="K6" s="185"/>
    </row>
    <row r="7" spans="1:11" s="614" customFormat="1" ht="24" hidden="1" customHeight="1">
      <c r="G7" s="614" t="s">
        <v>1133</v>
      </c>
      <c r="H7" s="614" t="s">
        <v>1134</v>
      </c>
      <c r="I7" s="614" t="s">
        <v>1135</v>
      </c>
    </row>
    <row r="8" spans="1:11" ht="42.75" customHeight="1">
      <c r="A8" s="192" t="s">
        <v>752</v>
      </c>
      <c r="B8" s="1536" t="s">
        <v>360</v>
      </c>
      <c r="C8" s="1537"/>
      <c r="D8" s="1537"/>
      <c r="E8" s="1537"/>
      <c r="F8" s="1538"/>
      <c r="G8" s="306" t="s">
        <v>358</v>
      </c>
      <c r="H8" s="306" t="s">
        <v>359</v>
      </c>
      <c r="I8" s="306" t="s">
        <v>707</v>
      </c>
    </row>
    <row r="9" spans="1:11" ht="22.5" customHeight="1">
      <c r="A9" s="193">
        <v>9</v>
      </c>
      <c r="B9" s="1539" t="s">
        <v>918</v>
      </c>
      <c r="C9" s="1540"/>
      <c r="D9" s="1540"/>
      <c r="E9" s="1540"/>
      <c r="F9" s="1540"/>
      <c r="G9" s="1540"/>
      <c r="H9" s="1540"/>
      <c r="I9" s="1540"/>
    </row>
    <row r="10" spans="1:11" ht="20.25" customHeight="1">
      <c r="A10" s="194">
        <f>A9+1</f>
        <v>10</v>
      </c>
      <c r="B10" s="1547"/>
      <c r="C10" s="1541" t="s">
        <v>706</v>
      </c>
      <c r="D10" s="1541"/>
      <c r="E10" s="1541"/>
      <c r="F10" s="1541"/>
      <c r="G10" s="1541"/>
      <c r="H10" s="1541"/>
      <c r="I10" s="1541"/>
    </row>
    <row r="11" spans="1:11">
      <c r="A11" s="194">
        <f t="shared" ref="A11:A74" si="0">A10+1</f>
        <v>11</v>
      </c>
      <c r="B11" s="1548"/>
      <c r="C11" s="1542"/>
      <c r="D11" s="1532" t="s">
        <v>1</v>
      </c>
      <c r="E11" s="1532"/>
      <c r="F11" s="1532"/>
      <c r="G11" s="195">
        <f>+'H2 (ESF - Patrimonio)'!G11</f>
        <v>106690110</v>
      </c>
      <c r="H11" s="196">
        <f>+'H2 (ESF - Patrimonio)'!K11</f>
        <v>107259879</v>
      </c>
      <c r="I11" s="197">
        <f t="shared" ref="I11:I24" si="1">+G11-H11</f>
        <v>-569769</v>
      </c>
    </row>
    <row r="12" spans="1:11">
      <c r="A12" s="194">
        <f t="shared" si="0"/>
        <v>12</v>
      </c>
      <c r="B12" s="1548"/>
      <c r="C12" s="1543"/>
      <c r="D12" s="1532" t="s">
        <v>121</v>
      </c>
      <c r="E12" s="1532"/>
      <c r="F12" s="1532"/>
      <c r="G12" s="195">
        <f>+'H2 (ESF - Patrimonio)'!G17</f>
        <v>215609</v>
      </c>
      <c r="H12" s="196">
        <f>+'H2 (ESF - Patrimonio)'!K17</f>
        <v>215609</v>
      </c>
      <c r="I12" s="197">
        <f t="shared" si="1"/>
        <v>0</v>
      </c>
    </row>
    <row r="13" spans="1:11">
      <c r="A13" s="194">
        <f t="shared" si="0"/>
        <v>13</v>
      </c>
      <c r="B13" s="1548"/>
      <c r="C13" s="1543"/>
      <c r="D13" s="1532" t="s">
        <v>5</v>
      </c>
      <c r="E13" s="1532"/>
      <c r="F13" s="1532"/>
      <c r="G13" s="195">
        <f>+'H2 (ESF - Patrimonio)'!G40</f>
        <v>0</v>
      </c>
      <c r="H13" s="196">
        <f>+'H2 (ESF - Patrimonio)'!K40</f>
        <v>0</v>
      </c>
      <c r="I13" s="197">
        <f t="shared" si="1"/>
        <v>0</v>
      </c>
    </row>
    <row r="14" spans="1:11">
      <c r="A14" s="194">
        <f t="shared" si="0"/>
        <v>14</v>
      </c>
      <c r="B14" s="1548"/>
      <c r="C14" s="1543"/>
      <c r="D14" s="1532" t="s">
        <v>6</v>
      </c>
      <c r="E14" s="1532"/>
      <c r="F14" s="1532"/>
      <c r="G14" s="195">
        <f>+'H2 (ESF - Patrimonio)'!G60</f>
        <v>0</v>
      </c>
      <c r="H14" s="196">
        <f>+'H2 (ESF - Patrimonio)'!K60</f>
        <v>0</v>
      </c>
      <c r="I14" s="197">
        <f t="shared" si="1"/>
        <v>0</v>
      </c>
    </row>
    <row r="15" spans="1:11">
      <c r="A15" s="194">
        <f t="shared" si="0"/>
        <v>15</v>
      </c>
      <c r="B15" s="1548"/>
      <c r="C15" s="1543"/>
      <c r="D15" s="1532" t="s">
        <v>10</v>
      </c>
      <c r="E15" s="1532"/>
      <c r="F15" s="1532"/>
      <c r="G15" s="195">
        <f>+'H2 (ESF - Patrimonio)'!G72</f>
        <v>0</v>
      </c>
      <c r="H15" s="196">
        <f>+'H2 (ESF - Patrimonio)'!K72</f>
        <v>0</v>
      </c>
      <c r="I15" s="197">
        <f t="shared" si="1"/>
        <v>0</v>
      </c>
    </row>
    <row r="16" spans="1:11">
      <c r="A16" s="194">
        <f t="shared" si="0"/>
        <v>16</v>
      </c>
      <c r="B16" s="1548"/>
      <c r="C16" s="1543"/>
      <c r="D16" s="1532" t="s">
        <v>124</v>
      </c>
      <c r="E16" s="1532"/>
      <c r="F16" s="1532"/>
      <c r="G16" s="195">
        <f>+'H2 (ESF - Patrimonio)'!G77</f>
        <v>11827553</v>
      </c>
      <c r="H16" s="196">
        <f>+'H2 (ESF - Patrimonio)'!K77</f>
        <v>11827553</v>
      </c>
      <c r="I16" s="197">
        <f t="shared" si="1"/>
        <v>0</v>
      </c>
    </row>
    <row r="17" spans="1:9">
      <c r="A17" s="194">
        <f t="shared" si="0"/>
        <v>17</v>
      </c>
      <c r="B17" s="1548"/>
      <c r="C17" s="1543"/>
      <c r="D17" s="1532" t="s">
        <v>135</v>
      </c>
      <c r="E17" s="1532"/>
      <c r="F17" s="1532"/>
      <c r="G17" s="195">
        <f>+'H2 (ESF - Patrimonio)'!G82</f>
        <v>0</v>
      </c>
      <c r="H17" s="196">
        <f>+'H2 (ESF - Patrimonio)'!K82</f>
        <v>0</v>
      </c>
      <c r="I17" s="197">
        <f t="shared" si="1"/>
        <v>0</v>
      </c>
    </row>
    <row r="18" spans="1:9">
      <c r="A18" s="194">
        <f t="shared" si="0"/>
        <v>18</v>
      </c>
      <c r="B18" s="1548"/>
      <c r="C18" s="1543"/>
      <c r="D18" s="1532" t="s">
        <v>12</v>
      </c>
      <c r="E18" s="1532"/>
      <c r="F18" s="1532"/>
      <c r="G18" s="195">
        <f>+'H2 (ESF - Patrimonio)'!G83</f>
        <v>71337000</v>
      </c>
      <c r="H18" s="196">
        <f>+'H2 (ESF - Patrimonio)'!K83</f>
        <v>91906000</v>
      </c>
      <c r="I18" s="197">
        <f t="shared" si="1"/>
        <v>-20569000</v>
      </c>
    </row>
    <row r="19" spans="1:9">
      <c r="A19" s="194">
        <f t="shared" si="0"/>
        <v>19</v>
      </c>
      <c r="B19" s="1548"/>
      <c r="C19" s="1543"/>
      <c r="D19" s="1532" t="s">
        <v>8</v>
      </c>
      <c r="E19" s="1532"/>
      <c r="F19" s="1532"/>
      <c r="G19" s="195">
        <f>+'H2 (ESF - Patrimonio)'!G93</f>
        <v>0</v>
      </c>
      <c r="H19" s="196">
        <f>+'H2 (ESF - Patrimonio)'!K93</f>
        <v>0</v>
      </c>
      <c r="I19" s="197">
        <f t="shared" si="1"/>
        <v>0</v>
      </c>
    </row>
    <row r="20" spans="1:9">
      <c r="A20" s="194">
        <f t="shared" si="0"/>
        <v>20</v>
      </c>
      <c r="B20" s="1548"/>
      <c r="C20" s="1543"/>
      <c r="D20" s="1532" t="s">
        <v>171</v>
      </c>
      <c r="E20" s="1532"/>
      <c r="F20" s="1532"/>
      <c r="G20" s="195">
        <f>+'H2 (ESF - Patrimonio)'!G110</f>
        <v>0</v>
      </c>
      <c r="H20" s="196">
        <f>+'H2 (ESF - Patrimonio)'!K110</f>
        <v>0</v>
      </c>
      <c r="I20" s="197">
        <f t="shared" si="1"/>
        <v>0</v>
      </c>
    </row>
    <row r="21" spans="1:9" ht="23.25" customHeight="1">
      <c r="A21" s="194">
        <f t="shared" si="0"/>
        <v>21</v>
      </c>
      <c r="B21" s="1548"/>
      <c r="C21" s="1543"/>
      <c r="D21" s="1532" t="s">
        <v>11</v>
      </c>
      <c r="E21" s="1532"/>
      <c r="F21" s="1532"/>
      <c r="G21" s="195">
        <f>+'H2 (ESF - Patrimonio)'!G115</f>
        <v>0</v>
      </c>
      <c r="H21" s="196">
        <f>+'H2 (ESF - Patrimonio)'!K115</f>
        <v>0</v>
      </c>
      <c r="I21" s="197">
        <f t="shared" si="1"/>
        <v>0</v>
      </c>
    </row>
    <row r="22" spans="1:9">
      <c r="A22" s="194">
        <f t="shared" si="0"/>
        <v>22</v>
      </c>
      <c r="B22" s="1548"/>
      <c r="C22" s="1543"/>
      <c r="D22" s="1532" t="s">
        <v>169</v>
      </c>
      <c r="E22" s="1532"/>
      <c r="F22" s="1532"/>
      <c r="G22" s="195">
        <f>+'H2 (ESF - Patrimonio)'!G118</f>
        <v>0</v>
      </c>
      <c r="H22" s="196">
        <f>+'H2 (ESF - Patrimonio)'!K118</f>
        <v>0</v>
      </c>
      <c r="I22" s="197">
        <f t="shared" si="1"/>
        <v>0</v>
      </c>
    </row>
    <row r="23" spans="1:9">
      <c r="A23" s="194">
        <f t="shared" si="0"/>
        <v>23</v>
      </c>
      <c r="B23" s="1548"/>
      <c r="C23" s="1543"/>
      <c r="D23" s="1532" t="s">
        <v>9</v>
      </c>
      <c r="E23" s="1532"/>
      <c r="F23" s="1532"/>
      <c r="G23" s="195">
        <f>+'H2 (ESF - Patrimonio)'!G135</f>
        <v>0</v>
      </c>
      <c r="H23" s="196">
        <f>+'H2 (ESF - Patrimonio)'!K135</f>
        <v>0</v>
      </c>
      <c r="I23" s="197">
        <f t="shared" si="1"/>
        <v>0</v>
      </c>
    </row>
    <row r="24" spans="1:9" ht="21.75" customHeight="1">
      <c r="A24" s="194">
        <f>A23+1</f>
        <v>24</v>
      </c>
      <c r="B24" s="1548"/>
      <c r="C24" s="1544"/>
      <c r="D24" s="1545" t="s">
        <v>705</v>
      </c>
      <c r="E24" s="1546"/>
      <c r="F24" s="1546"/>
      <c r="G24" s="198">
        <f>SUM(G11:G23)</f>
        <v>190070272</v>
      </c>
      <c r="H24" s="198">
        <f>SUM(H11:H23)</f>
        <v>211209041</v>
      </c>
      <c r="I24" s="199">
        <f t="shared" si="1"/>
        <v>-21138769</v>
      </c>
    </row>
    <row r="25" spans="1:9" ht="21.75" customHeight="1">
      <c r="A25" s="194">
        <f t="shared" si="0"/>
        <v>25</v>
      </c>
      <c r="B25" s="1548"/>
      <c r="C25" s="1534" t="s">
        <v>704</v>
      </c>
      <c r="D25" s="1535"/>
      <c r="E25" s="1535"/>
      <c r="F25" s="1535"/>
      <c r="G25" s="1535"/>
      <c r="H25" s="1535"/>
      <c r="I25" s="1535"/>
    </row>
    <row r="26" spans="1:9" ht="15">
      <c r="A26" s="194">
        <f t="shared" si="0"/>
        <v>26</v>
      </c>
      <c r="B26" s="1548"/>
      <c r="C26" s="1542"/>
      <c r="D26" s="1532" t="s">
        <v>15</v>
      </c>
      <c r="E26" s="1533"/>
      <c r="F26" s="1533"/>
      <c r="G26" s="200">
        <f>+'H2 (ESF - Patrimonio)'!G141</f>
        <v>6077894</v>
      </c>
      <c r="H26" s="200">
        <f>+'H2 (ESF - Patrimonio)'!K141</f>
        <v>6077894</v>
      </c>
      <c r="I26" s="197">
        <f t="shared" ref="I26:I35" si="2">+G26-H26</f>
        <v>0</v>
      </c>
    </row>
    <row r="27" spans="1:9" ht="15">
      <c r="A27" s="194">
        <f t="shared" si="0"/>
        <v>27</v>
      </c>
      <c r="B27" s="1548"/>
      <c r="C27" s="1549"/>
      <c r="D27" s="1532" t="s">
        <v>338</v>
      </c>
      <c r="E27" s="1533"/>
      <c r="F27" s="1533"/>
      <c r="G27" s="200">
        <f>+'H2 (ESF - Patrimonio)'!G152</f>
        <v>0</v>
      </c>
      <c r="H27" s="200">
        <f>+'H2 (ESF - Patrimonio)'!K152</f>
        <v>0</v>
      </c>
      <c r="I27" s="197">
        <f t="shared" si="2"/>
        <v>0</v>
      </c>
    </row>
    <row r="28" spans="1:9" ht="15">
      <c r="A28" s="194">
        <f t="shared" si="0"/>
        <v>28</v>
      </c>
      <c r="B28" s="1548"/>
      <c r="C28" s="1549"/>
      <c r="D28" s="1532" t="s">
        <v>138</v>
      </c>
      <c r="E28" s="1533"/>
      <c r="F28" s="1533"/>
      <c r="G28" s="200">
        <f>+'H2 (ESF - Patrimonio)'!G156</f>
        <v>0</v>
      </c>
      <c r="H28" s="200">
        <f>+'H2 (ESF - Patrimonio)'!K156</f>
        <v>0</v>
      </c>
      <c r="I28" s="197">
        <f t="shared" si="2"/>
        <v>0</v>
      </c>
    </row>
    <row r="29" spans="1:9" ht="15">
      <c r="A29" s="194">
        <f t="shared" si="0"/>
        <v>29</v>
      </c>
      <c r="B29" s="1548"/>
      <c r="C29" s="1549"/>
      <c r="D29" s="1532" t="s">
        <v>149</v>
      </c>
      <c r="E29" s="1533"/>
      <c r="F29" s="1533"/>
      <c r="G29" s="200">
        <f>+'H2 (ESF - Patrimonio)'!G160</f>
        <v>341500</v>
      </c>
      <c r="H29" s="200">
        <f>+'H2 (ESF - Patrimonio)'!K160</f>
        <v>341500</v>
      </c>
      <c r="I29" s="197">
        <f t="shared" si="2"/>
        <v>0</v>
      </c>
    </row>
    <row r="30" spans="1:9" ht="15">
      <c r="A30" s="194">
        <f t="shared" si="0"/>
        <v>30</v>
      </c>
      <c r="B30" s="1548"/>
      <c r="C30" s="1549"/>
      <c r="D30" s="1532" t="s">
        <v>343</v>
      </c>
      <c r="E30" s="1533"/>
      <c r="F30" s="1533"/>
      <c r="G30" s="200">
        <f>+'H2 (ESF - Patrimonio)'!G164</f>
        <v>0</v>
      </c>
      <c r="H30" s="200">
        <f>+'H2 (ESF - Patrimonio)'!K164</f>
        <v>0</v>
      </c>
      <c r="I30" s="197">
        <f t="shared" si="2"/>
        <v>0</v>
      </c>
    </row>
    <row r="31" spans="1:9" ht="15">
      <c r="A31" s="194">
        <f t="shared" si="0"/>
        <v>31</v>
      </c>
      <c r="B31" s="1548"/>
      <c r="C31" s="1549"/>
      <c r="D31" s="1532" t="s">
        <v>553</v>
      </c>
      <c r="E31" s="1533"/>
      <c r="F31" s="1533"/>
      <c r="G31" s="200">
        <f>+'H2 (ESF - Patrimonio)'!G165</f>
        <v>0</v>
      </c>
      <c r="H31" s="200">
        <f>+'H2 (ESF - Patrimonio)'!K165</f>
        <v>0</v>
      </c>
      <c r="I31" s="197">
        <f t="shared" si="2"/>
        <v>0</v>
      </c>
    </row>
    <row r="32" spans="1:9" ht="15">
      <c r="A32" s="194">
        <f t="shared" si="0"/>
        <v>32</v>
      </c>
      <c r="B32" s="1548"/>
      <c r="C32" s="1549"/>
      <c r="D32" s="1532" t="s">
        <v>13</v>
      </c>
      <c r="E32" s="1533"/>
      <c r="F32" s="1533"/>
      <c r="G32" s="200">
        <f>+'H2 (ESF - Patrimonio)'!G170</f>
        <v>0</v>
      </c>
      <c r="H32" s="200">
        <f>+'H2 (ESF - Patrimonio)'!K170</f>
        <v>0</v>
      </c>
      <c r="I32" s="197">
        <f t="shared" si="2"/>
        <v>0</v>
      </c>
    </row>
    <row r="33" spans="1:9" ht="15">
      <c r="A33" s="194">
        <f t="shared" si="0"/>
        <v>33</v>
      </c>
      <c r="B33" s="1548"/>
      <c r="C33" s="1549"/>
      <c r="D33" s="1532" t="s">
        <v>141</v>
      </c>
      <c r="E33" s="1533"/>
      <c r="F33" s="1533"/>
      <c r="G33" s="200">
        <f>+'H2 (ESF - Patrimonio)'!G180</f>
        <v>0</v>
      </c>
      <c r="H33" s="200">
        <f>+'H2 (ESF - Patrimonio)'!K180</f>
        <v>0</v>
      </c>
      <c r="I33" s="197">
        <f t="shared" si="2"/>
        <v>0</v>
      </c>
    </row>
    <row r="34" spans="1:9" ht="15">
      <c r="A34" s="194">
        <f t="shared" si="0"/>
        <v>34</v>
      </c>
      <c r="B34" s="1548"/>
      <c r="C34" s="1549"/>
      <c r="D34" s="1532" t="s">
        <v>145</v>
      </c>
      <c r="E34" s="1533"/>
      <c r="F34" s="1533"/>
      <c r="G34" s="200">
        <f>+'H2 (ESF - Patrimonio)'!G185</f>
        <v>330600</v>
      </c>
      <c r="H34" s="200">
        <f>+'H2 (ESF - Patrimonio)'!K185</f>
        <v>330600</v>
      </c>
      <c r="I34" s="197">
        <f t="shared" si="2"/>
        <v>0</v>
      </c>
    </row>
    <row r="35" spans="1:9" ht="25.5" customHeight="1">
      <c r="A35" s="194">
        <f t="shared" si="0"/>
        <v>35</v>
      </c>
      <c r="B35" s="1548"/>
      <c r="C35" s="1550"/>
      <c r="D35" s="1545" t="s">
        <v>703</v>
      </c>
      <c r="E35" s="1562"/>
      <c r="F35" s="1562"/>
      <c r="G35" s="198">
        <f>SUM(G26:G34)</f>
        <v>6749994</v>
      </c>
      <c r="H35" s="198">
        <f>SUM(H26:H34)</f>
        <v>6749994</v>
      </c>
      <c r="I35" s="199">
        <f t="shared" si="2"/>
        <v>0</v>
      </c>
    </row>
    <row r="36" spans="1:9" ht="22.5" customHeight="1">
      <c r="A36" s="194">
        <f t="shared" si="0"/>
        <v>36</v>
      </c>
      <c r="B36" s="1548"/>
      <c r="C36" s="1534" t="s">
        <v>168</v>
      </c>
      <c r="D36" s="1535"/>
      <c r="E36" s="1535"/>
      <c r="F36" s="1535"/>
      <c r="G36" s="1535"/>
      <c r="H36" s="1535"/>
      <c r="I36" s="1535"/>
    </row>
    <row r="37" spans="1:9" ht="15">
      <c r="A37" s="194">
        <f t="shared" si="0"/>
        <v>37</v>
      </c>
      <c r="B37" s="1548"/>
      <c r="C37" s="1542"/>
      <c r="D37" s="1532" t="s">
        <v>919</v>
      </c>
      <c r="E37" s="1533"/>
      <c r="F37" s="1533"/>
      <c r="G37" s="200">
        <f>+'H2 (ESF - Patrimonio)'!G196</f>
        <v>27933287</v>
      </c>
      <c r="H37" s="201"/>
      <c r="I37" s="202"/>
    </row>
    <row r="38" spans="1:9" ht="15">
      <c r="A38" s="194">
        <f t="shared" si="0"/>
        <v>38</v>
      </c>
      <c r="B38" s="1548"/>
      <c r="C38" s="1549"/>
      <c r="D38" s="1532" t="s">
        <v>20</v>
      </c>
      <c r="E38" s="1533"/>
      <c r="F38" s="1533"/>
      <c r="G38" s="200">
        <f>+'H2 (ESF - Patrimonio)'!G200</f>
        <v>37418378</v>
      </c>
      <c r="H38" s="201"/>
      <c r="I38" s="202"/>
    </row>
    <row r="39" spans="1:9" ht="15">
      <c r="A39" s="194">
        <f t="shared" si="0"/>
        <v>39</v>
      </c>
      <c r="B39" s="1548"/>
      <c r="C39" s="1549"/>
      <c r="D39" s="1532" t="s">
        <v>21</v>
      </c>
      <c r="E39" s="1533"/>
      <c r="F39" s="1533"/>
      <c r="G39" s="200">
        <f>+'H2 (ESF - Patrimonio)'!G205</f>
        <v>117968613</v>
      </c>
      <c r="H39" s="201"/>
      <c r="I39" s="202"/>
    </row>
    <row r="40" spans="1:9" ht="34.5" customHeight="1">
      <c r="A40" s="194">
        <f t="shared" si="0"/>
        <v>40</v>
      </c>
      <c r="B40" s="1548"/>
      <c r="C40" s="1549"/>
      <c r="D40" s="1532" t="s">
        <v>540</v>
      </c>
      <c r="E40" s="1533"/>
      <c r="F40" s="1533"/>
      <c r="G40" s="200">
        <f>+'H2 (ESF - Patrimonio)'!G212</f>
        <v>0</v>
      </c>
      <c r="H40" s="201"/>
      <c r="I40" s="202"/>
    </row>
    <row r="41" spans="1:9" ht="15">
      <c r="A41" s="194">
        <f t="shared" si="0"/>
        <v>41</v>
      </c>
      <c r="B41" s="1548"/>
      <c r="C41" s="1549"/>
      <c r="D41" s="1532" t="s">
        <v>156</v>
      </c>
      <c r="E41" s="1533"/>
      <c r="F41" s="1533"/>
      <c r="G41" s="200">
        <f>+'H2 (ESF - Patrimonio)'!G215</f>
        <v>0</v>
      </c>
      <c r="H41" s="201"/>
      <c r="I41" s="202"/>
    </row>
    <row r="42" spans="1:9" ht="29.25" customHeight="1">
      <c r="A42" s="194">
        <f t="shared" si="0"/>
        <v>42</v>
      </c>
      <c r="B42" s="1548"/>
      <c r="C42" s="1550"/>
      <c r="D42" s="1545" t="s">
        <v>702</v>
      </c>
      <c r="E42" s="1562"/>
      <c r="F42" s="1562"/>
      <c r="G42" s="198">
        <f>SUM(G37:G41)</f>
        <v>183320278</v>
      </c>
      <c r="H42" s="198"/>
      <c r="I42" s="199"/>
    </row>
    <row r="43" spans="1:9" ht="18" customHeight="1">
      <c r="A43" s="194">
        <f t="shared" si="0"/>
        <v>43</v>
      </c>
      <c r="B43" s="1566" t="s">
        <v>701</v>
      </c>
      <c r="C43" s="1567"/>
      <c r="D43" s="1567"/>
      <c r="E43" s="1567"/>
      <c r="F43" s="1567"/>
      <c r="G43" s="1567"/>
      <c r="H43" s="1567"/>
      <c r="I43" s="1567"/>
    </row>
    <row r="44" spans="1:9" ht="19.5" customHeight="1">
      <c r="A44" s="194">
        <f t="shared" si="0"/>
        <v>44</v>
      </c>
      <c r="B44" s="1568"/>
      <c r="C44" s="1534" t="s">
        <v>318</v>
      </c>
      <c r="D44" s="1535"/>
      <c r="E44" s="1535"/>
      <c r="F44" s="1535"/>
      <c r="G44" s="1535"/>
      <c r="H44" s="1535"/>
      <c r="I44" s="1535"/>
    </row>
    <row r="45" spans="1:9" ht="29.25" customHeight="1">
      <c r="A45" s="194">
        <f t="shared" si="0"/>
        <v>45</v>
      </c>
      <c r="B45" s="1568"/>
      <c r="C45" s="203"/>
      <c r="D45" s="1063" t="s">
        <v>926</v>
      </c>
      <c r="E45" s="1551"/>
      <c r="F45" s="1552"/>
      <c r="G45" s="200">
        <f>+'H3 (ERI - Renta Liquida)'!H10</f>
        <v>33182000</v>
      </c>
      <c r="H45" s="200">
        <f>+'H3 (ERI - Renta Liquida)'!L10</f>
        <v>33182000</v>
      </c>
      <c r="I45" s="200">
        <f t="shared" ref="I45:I64" si="3">+G45-H45</f>
        <v>0</v>
      </c>
    </row>
    <row r="46" spans="1:9" ht="15">
      <c r="A46" s="194">
        <f t="shared" si="0"/>
        <v>46</v>
      </c>
      <c r="B46" s="1568"/>
      <c r="C46" s="203"/>
      <c r="D46" s="1063" t="s">
        <v>594</v>
      </c>
      <c r="E46" s="1551"/>
      <c r="F46" s="1552"/>
      <c r="G46" s="200">
        <f>+'H3 (ERI - Renta Liquida)'!H20</f>
        <v>0</v>
      </c>
      <c r="H46" s="200">
        <f>+'H3 (ERI - Renta Liquida)'!L20</f>
        <v>0</v>
      </c>
      <c r="I46" s="200">
        <f t="shared" si="3"/>
        <v>0</v>
      </c>
    </row>
    <row r="47" spans="1:9" ht="15">
      <c r="A47" s="194">
        <f t="shared" si="0"/>
        <v>47</v>
      </c>
      <c r="B47" s="1568"/>
      <c r="C47" s="203"/>
      <c r="D47" s="1063" t="s">
        <v>251</v>
      </c>
      <c r="E47" s="1551"/>
      <c r="F47" s="1552"/>
      <c r="G47" s="200">
        <f>+'H3 (ERI - Renta Liquida)'!H25</f>
        <v>13287242</v>
      </c>
      <c r="H47" s="200">
        <f>+'H3 (ERI - Renta Liquida)'!L25</f>
        <v>13287242</v>
      </c>
      <c r="I47" s="200">
        <f t="shared" si="3"/>
        <v>0</v>
      </c>
    </row>
    <row r="48" spans="1:9" ht="15">
      <c r="A48" s="194">
        <f t="shared" si="0"/>
        <v>48</v>
      </c>
      <c r="B48" s="1568"/>
      <c r="C48" s="203"/>
      <c r="D48" s="1046" t="s">
        <v>243</v>
      </c>
      <c r="E48" s="1584"/>
      <c r="F48" s="1583"/>
      <c r="G48" s="204">
        <f>G49-G50+G52+G53+G54+G55+G56+G57+G58+G59+G60+G61</f>
        <v>0</v>
      </c>
      <c r="H48" s="204">
        <f>H49-H50+H52+H53+H54+H56+H57+H58+H59+H60+H61</f>
        <v>0</v>
      </c>
      <c r="I48" s="204">
        <f t="shared" si="3"/>
        <v>0</v>
      </c>
    </row>
    <row r="49" spans="1:9" s="205" customFormat="1" ht="25.5" customHeight="1">
      <c r="A49" s="194">
        <f t="shared" si="0"/>
        <v>49</v>
      </c>
      <c r="B49" s="1569"/>
      <c r="C49" s="1563"/>
      <c r="D49" s="1586"/>
      <c r="E49" s="1589" t="s">
        <v>920</v>
      </c>
      <c r="F49" s="1590"/>
      <c r="G49" s="307">
        <f>+'H3 (ERI - Renta Liquida)'!H39</f>
        <v>0</v>
      </c>
      <c r="H49" s="200">
        <f>+'H3 (ERI - Renta Liquida)'!L39</f>
        <v>0</v>
      </c>
      <c r="I49" s="200">
        <f t="shared" si="3"/>
        <v>0</v>
      </c>
    </row>
    <row r="50" spans="1:9" s="205" customFormat="1" ht="19.5" customHeight="1">
      <c r="A50" s="194">
        <f t="shared" si="0"/>
        <v>50</v>
      </c>
      <c r="B50" s="1570"/>
      <c r="C50" s="1563"/>
      <c r="D50" s="1587"/>
      <c r="E50" s="1046" t="s">
        <v>225</v>
      </c>
      <c r="F50" s="1583"/>
      <c r="G50" s="308">
        <f>'H3 (ERI - Renta Liquida)'!H55</f>
        <v>0</v>
      </c>
      <c r="H50" s="204">
        <f>'H3 (ERI - Renta Liquida)'!L55</f>
        <v>0</v>
      </c>
      <c r="I50" s="204">
        <f t="shared" si="3"/>
        <v>0</v>
      </c>
    </row>
    <row r="51" spans="1:9" s="205" customFormat="1" ht="25.5" customHeight="1">
      <c r="A51" s="194">
        <f t="shared" si="0"/>
        <v>51</v>
      </c>
      <c r="B51" s="1569"/>
      <c r="C51" s="1563"/>
      <c r="D51" s="1587"/>
      <c r="E51" s="1046" t="s">
        <v>254</v>
      </c>
      <c r="F51" s="1583"/>
      <c r="G51" s="200">
        <v>0</v>
      </c>
      <c r="H51" s="200">
        <v>0</v>
      </c>
      <c r="I51" s="200">
        <f t="shared" si="3"/>
        <v>0</v>
      </c>
    </row>
    <row r="52" spans="1:9" s="205" customFormat="1" ht="15">
      <c r="A52" s="194">
        <f t="shared" si="0"/>
        <v>52</v>
      </c>
      <c r="B52" s="1569"/>
      <c r="C52" s="1564"/>
      <c r="D52" s="1587"/>
      <c r="E52" s="1046" t="s">
        <v>88</v>
      </c>
      <c r="F52" s="1583"/>
      <c r="G52" s="307">
        <f>+'H3 (ERI - Renta Liquida)'!H59</f>
        <v>0</v>
      </c>
      <c r="H52" s="200">
        <f>+'H3 (ERI - Renta Liquida)'!L59</f>
        <v>0</v>
      </c>
      <c r="I52" s="200">
        <f t="shared" si="3"/>
        <v>0</v>
      </c>
    </row>
    <row r="53" spans="1:9" s="205" customFormat="1" ht="15">
      <c r="A53" s="194">
        <f t="shared" si="0"/>
        <v>53</v>
      </c>
      <c r="B53" s="1569"/>
      <c r="C53" s="1564"/>
      <c r="D53" s="1587"/>
      <c r="E53" s="1046" t="s">
        <v>81</v>
      </c>
      <c r="F53" s="1583"/>
      <c r="G53" s="307">
        <f>+'H3 (ERI - Renta Liquida)'!H62</f>
        <v>0</v>
      </c>
      <c r="H53" s="200">
        <f>+'H3 (ERI - Renta Liquida)'!L62</f>
        <v>0</v>
      </c>
      <c r="I53" s="200">
        <f t="shared" si="3"/>
        <v>0</v>
      </c>
    </row>
    <row r="54" spans="1:9" s="205" customFormat="1" ht="36" customHeight="1">
      <c r="A54" s="194">
        <f t="shared" si="0"/>
        <v>54</v>
      </c>
      <c r="B54" s="1569"/>
      <c r="C54" s="1564"/>
      <c r="D54" s="1587"/>
      <c r="E54" s="1046" t="s">
        <v>776</v>
      </c>
      <c r="F54" s="1583"/>
      <c r="G54" s="307">
        <f>+'H3 (ERI - Renta Liquida)'!H68</f>
        <v>0</v>
      </c>
      <c r="H54" s="200">
        <f>+'H3 (ERI - Renta Liquida)'!L68</f>
        <v>0</v>
      </c>
      <c r="I54" s="200">
        <f t="shared" si="3"/>
        <v>0</v>
      </c>
    </row>
    <row r="55" spans="1:9" s="205" customFormat="1" ht="46.5" customHeight="1">
      <c r="A55" s="194">
        <f t="shared" si="0"/>
        <v>55</v>
      </c>
      <c r="B55" s="1569"/>
      <c r="C55" s="1564"/>
      <c r="D55" s="1587"/>
      <c r="E55" s="1046" t="s">
        <v>601</v>
      </c>
      <c r="F55" s="1583"/>
      <c r="G55" s="307">
        <f>+'H3 (ERI - Renta Liquida)'!H78</f>
        <v>0</v>
      </c>
      <c r="H55" s="200">
        <f>+'H3 (ERI - Renta Liquida)'!L78</f>
        <v>0</v>
      </c>
      <c r="I55" s="200">
        <f t="shared" si="3"/>
        <v>0</v>
      </c>
    </row>
    <row r="56" spans="1:9" s="205" customFormat="1" ht="15">
      <c r="A56" s="194">
        <f t="shared" si="0"/>
        <v>56</v>
      </c>
      <c r="B56" s="1569"/>
      <c r="C56" s="1564"/>
      <c r="D56" s="1587"/>
      <c r="E56" s="1046" t="s">
        <v>700</v>
      </c>
      <c r="F56" s="1583"/>
      <c r="G56" s="307">
        <f>+'H3 (ERI - Renta Liquida)'!H88</f>
        <v>0</v>
      </c>
      <c r="H56" s="200">
        <f>+'H3 (ERI - Renta Liquida)'!L88</f>
        <v>0</v>
      </c>
      <c r="I56" s="200">
        <f t="shared" si="3"/>
        <v>0</v>
      </c>
    </row>
    <row r="57" spans="1:9" s="205" customFormat="1" ht="30.75" customHeight="1">
      <c r="A57" s="194">
        <f t="shared" si="0"/>
        <v>57</v>
      </c>
      <c r="B57" s="1569"/>
      <c r="C57" s="1564"/>
      <c r="D57" s="1587"/>
      <c r="E57" s="1046" t="s">
        <v>84</v>
      </c>
      <c r="F57" s="1583"/>
      <c r="G57" s="307">
        <f>+'H3 (ERI - Renta Liquida)'!H101</f>
        <v>0</v>
      </c>
      <c r="H57" s="200">
        <f>+'H3 (ERI - Renta Liquida)'!L101</f>
        <v>0</v>
      </c>
      <c r="I57" s="200">
        <f t="shared" si="3"/>
        <v>0</v>
      </c>
    </row>
    <row r="58" spans="1:9" s="205" customFormat="1" ht="30" customHeight="1">
      <c r="A58" s="194">
        <f t="shared" si="0"/>
        <v>58</v>
      </c>
      <c r="B58" s="1569"/>
      <c r="C58" s="1564"/>
      <c r="D58" s="1587"/>
      <c r="E58" s="1046" t="s">
        <v>85</v>
      </c>
      <c r="F58" s="1583"/>
      <c r="G58" s="307">
        <f>+'H3 (ERI - Renta Liquida)'!H108</f>
        <v>0</v>
      </c>
      <c r="H58" s="200">
        <f>+'H3 (ERI - Renta Liquida)'!L108</f>
        <v>0</v>
      </c>
      <c r="I58" s="200">
        <f t="shared" si="3"/>
        <v>0</v>
      </c>
    </row>
    <row r="59" spans="1:9" s="205" customFormat="1" ht="15">
      <c r="A59" s="194">
        <f t="shared" si="0"/>
        <v>59</v>
      </c>
      <c r="B59" s="1569"/>
      <c r="C59" s="1564"/>
      <c r="D59" s="1587"/>
      <c r="E59" s="1046" t="s">
        <v>257</v>
      </c>
      <c r="F59" s="1583"/>
      <c r="G59" s="307">
        <f>+'H3 (ERI - Renta Liquida)'!H113</f>
        <v>0</v>
      </c>
      <c r="H59" s="200">
        <f>+'H3 (ERI - Renta Liquida)'!L113</f>
        <v>0</v>
      </c>
      <c r="I59" s="200">
        <f t="shared" si="3"/>
        <v>0</v>
      </c>
    </row>
    <row r="60" spans="1:9" s="205" customFormat="1" ht="15">
      <c r="A60" s="194">
        <f t="shared" si="0"/>
        <v>60</v>
      </c>
      <c r="B60" s="1569"/>
      <c r="C60" s="1564"/>
      <c r="D60" s="1587"/>
      <c r="E60" s="1046" t="s">
        <v>122</v>
      </c>
      <c r="F60" s="1583"/>
      <c r="G60" s="307">
        <f>+'H3 (ERI - Renta Liquida)'!H124</f>
        <v>0</v>
      </c>
      <c r="H60" s="200">
        <f>+'H3 (ERI - Renta Liquida)'!L124</f>
        <v>0</v>
      </c>
      <c r="I60" s="200">
        <f t="shared" si="3"/>
        <v>0</v>
      </c>
    </row>
    <row r="61" spans="1:9" s="205" customFormat="1" ht="15">
      <c r="A61" s="194">
        <f t="shared" si="0"/>
        <v>61</v>
      </c>
      <c r="B61" s="1569"/>
      <c r="C61" s="1564"/>
      <c r="D61" s="1588"/>
      <c r="E61" s="1046" t="s">
        <v>699</v>
      </c>
      <c r="F61" s="1583"/>
      <c r="G61" s="307">
        <f>+'H3 (ERI - Renta Liquida)'!H125</f>
        <v>0</v>
      </c>
      <c r="H61" s="200">
        <f>+'H3 (ERI - Renta Liquida)'!L125</f>
        <v>0</v>
      </c>
      <c r="I61" s="200">
        <f t="shared" si="3"/>
        <v>0</v>
      </c>
    </row>
    <row r="62" spans="1:9" s="205" customFormat="1" ht="44.25" customHeight="1">
      <c r="A62" s="194">
        <f t="shared" si="0"/>
        <v>62</v>
      </c>
      <c r="B62" s="1569"/>
      <c r="C62" s="1565"/>
      <c r="D62" s="1532" t="s">
        <v>618</v>
      </c>
      <c r="E62" s="1533"/>
      <c r="F62" s="1533"/>
      <c r="G62" s="200">
        <f>+'H3 (ERI - Renta Liquida)'!H128</f>
        <v>0</v>
      </c>
      <c r="H62" s="200">
        <f>+'H3 (ERI - Renta Liquida)'!L128</f>
        <v>0</v>
      </c>
      <c r="I62" s="200">
        <f t="shared" si="3"/>
        <v>0</v>
      </c>
    </row>
    <row r="63" spans="1:9" s="205" customFormat="1" ht="27" customHeight="1">
      <c r="A63" s="194">
        <f t="shared" si="0"/>
        <v>63</v>
      </c>
      <c r="B63" s="1570"/>
      <c r="C63" s="1581"/>
      <c r="D63" s="1585" t="s">
        <v>175</v>
      </c>
      <c r="E63" s="1584"/>
      <c r="F63" s="1583"/>
      <c r="G63" s="204">
        <f>'H3 (ERI - Renta Liquida)'!H141</f>
        <v>0</v>
      </c>
      <c r="H63" s="204">
        <f>'H3 (ERI - Renta Liquida)'!L141</f>
        <v>7552200</v>
      </c>
      <c r="I63" s="204">
        <f t="shared" si="3"/>
        <v>-7552200</v>
      </c>
    </row>
    <row r="64" spans="1:9" s="205" customFormat="1" ht="23.25" customHeight="1">
      <c r="A64" s="194">
        <f t="shared" si="0"/>
        <v>64</v>
      </c>
      <c r="B64" s="1569"/>
      <c r="C64" s="1582"/>
      <c r="D64" s="1545" t="s">
        <v>698</v>
      </c>
      <c r="E64" s="1562"/>
      <c r="F64" s="1562"/>
      <c r="G64" s="198">
        <f>G45+G46+G47+G48+G62-G63</f>
        <v>46469242</v>
      </c>
      <c r="H64" s="198">
        <f>H45+H46+H47+H48+H62-H63</f>
        <v>38917042</v>
      </c>
      <c r="I64" s="198">
        <f t="shared" si="3"/>
        <v>7552200</v>
      </c>
    </row>
    <row r="65" spans="1:9" s="205" customFormat="1" ht="18.75" customHeight="1">
      <c r="A65" s="194">
        <f t="shared" si="0"/>
        <v>65</v>
      </c>
      <c r="B65" s="1569"/>
      <c r="C65" s="1579" t="s">
        <v>640</v>
      </c>
      <c r="D65" s="1580"/>
      <c r="E65" s="1580"/>
      <c r="F65" s="1580"/>
      <c r="G65" s="1580"/>
      <c r="H65" s="1580"/>
      <c r="I65" s="1580"/>
    </row>
    <row r="66" spans="1:9" s="205" customFormat="1" ht="30.75" customHeight="1">
      <c r="A66" s="194">
        <f t="shared" si="0"/>
        <v>66</v>
      </c>
      <c r="B66" s="1569"/>
      <c r="C66" s="1563"/>
      <c r="D66" s="1532" t="s">
        <v>697</v>
      </c>
      <c r="E66" s="1533"/>
      <c r="F66" s="1533"/>
      <c r="G66" s="200">
        <f>+'H3 (ERI - Renta Liquida)'!H144</f>
        <v>0</v>
      </c>
      <c r="H66" s="200">
        <f>+'H3 (ERI - Renta Liquida)'!L144</f>
        <v>0</v>
      </c>
      <c r="I66" s="200">
        <f t="shared" ref="I66:I71" si="4">+G66-H66</f>
        <v>0</v>
      </c>
    </row>
    <row r="67" spans="1:9" s="205" customFormat="1" ht="15.75" customHeight="1">
      <c r="A67" s="194">
        <f t="shared" si="0"/>
        <v>67</v>
      </c>
      <c r="B67" s="1569"/>
      <c r="C67" s="1564"/>
      <c r="D67" s="1532" t="s">
        <v>373</v>
      </c>
      <c r="E67" s="1533"/>
      <c r="F67" s="1533"/>
      <c r="G67" s="200">
        <f>+'H3 (ERI - Renta Liquida)'!H161</f>
        <v>0</v>
      </c>
      <c r="H67" s="200">
        <f>+'H3 (ERI - Renta Liquida)'!L161</f>
        <v>0</v>
      </c>
      <c r="I67" s="200">
        <f t="shared" si="4"/>
        <v>0</v>
      </c>
    </row>
    <row r="68" spans="1:9" s="205" customFormat="1" ht="15.75" customHeight="1">
      <c r="A68" s="194">
        <f t="shared" si="0"/>
        <v>68</v>
      </c>
      <c r="B68" s="1569"/>
      <c r="C68" s="1564"/>
      <c r="D68" s="1532" t="s">
        <v>32</v>
      </c>
      <c r="E68" s="1533"/>
      <c r="F68" s="1533"/>
      <c r="G68" s="200">
        <f>+'H3 (ERI - Renta Liquida)'!H166</f>
        <v>0</v>
      </c>
      <c r="H68" s="200">
        <f>+'H3 (ERI - Renta Liquida)'!L166</f>
        <v>0</v>
      </c>
      <c r="I68" s="200">
        <f t="shared" si="4"/>
        <v>0</v>
      </c>
    </row>
    <row r="69" spans="1:9" s="205" customFormat="1" ht="15">
      <c r="A69" s="194">
        <f t="shared" si="0"/>
        <v>69</v>
      </c>
      <c r="B69" s="1569"/>
      <c r="C69" s="1564"/>
      <c r="D69" s="1532" t="s">
        <v>95</v>
      </c>
      <c r="E69" s="1533"/>
      <c r="F69" s="1533"/>
      <c r="G69" s="200">
        <f>+'H3 (ERI - Renta Liquida)'!H191</f>
        <v>0</v>
      </c>
      <c r="H69" s="200">
        <f>+'H3 (ERI - Renta Liquida)'!L191</f>
        <v>0</v>
      </c>
      <c r="I69" s="200">
        <f t="shared" si="4"/>
        <v>0</v>
      </c>
    </row>
    <row r="70" spans="1:9" s="205" customFormat="1" ht="15">
      <c r="A70" s="194">
        <f t="shared" si="0"/>
        <v>70</v>
      </c>
      <c r="B70" s="1570"/>
      <c r="C70" s="1581"/>
      <c r="D70" s="1575" t="s">
        <v>921</v>
      </c>
      <c r="E70" s="1576"/>
      <c r="F70" s="1576"/>
      <c r="G70" s="204">
        <f>'H3 (ERI - Renta Liquida)'!H204</f>
        <v>0</v>
      </c>
      <c r="H70" s="204">
        <f>'H3 (ERI - Renta Liquida)'!L204</f>
        <v>0</v>
      </c>
      <c r="I70" s="200">
        <f t="shared" si="4"/>
        <v>0</v>
      </c>
    </row>
    <row r="71" spans="1:9" s="205" customFormat="1" ht="21" customHeight="1">
      <c r="A71" s="194">
        <f t="shared" si="0"/>
        <v>71</v>
      </c>
      <c r="B71" s="1569"/>
      <c r="C71" s="1565"/>
      <c r="D71" s="1545" t="s">
        <v>696</v>
      </c>
      <c r="E71" s="1562"/>
      <c r="F71" s="1562"/>
      <c r="G71" s="198">
        <f>SUM(G66:G69)-G70</f>
        <v>0</v>
      </c>
      <c r="H71" s="198">
        <f>SUM(H66:H69)-H70</f>
        <v>0</v>
      </c>
      <c r="I71" s="198">
        <f t="shared" si="4"/>
        <v>0</v>
      </c>
    </row>
    <row r="72" spans="1:9" s="205" customFormat="1" ht="18.75" customHeight="1">
      <c r="A72" s="194">
        <f t="shared" si="0"/>
        <v>72</v>
      </c>
      <c r="B72" s="1569"/>
      <c r="C72" s="1534" t="s">
        <v>695</v>
      </c>
      <c r="D72" s="1535"/>
      <c r="E72" s="1535"/>
      <c r="F72" s="1535"/>
      <c r="G72" s="1535"/>
      <c r="H72" s="1535"/>
      <c r="I72" s="1535"/>
    </row>
    <row r="73" spans="1:9" s="205" customFormat="1" ht="15">
      <c r="A73" s="194">
        <f t="shared" si="0"/>
        <v>73</v>
      </c>
      <c r="B73" s="1569"/>
      <c r="C73" s="203"/>
      <c r="D73" s="1063" t="s">
        <v>317</v>
      </c>
      <c r="E73" s="1551"/>
      <c r="F73" s="1552"/>
      <c r="G73" s="200">
        <f>+'H3 (ERI - Renta Liquida)'!H207</f>
        <v>181338</v>
      </c>
      <c r="H73" s="200">
        <f>+'H3 (ERI - Renta Liquida)'!L207</f>
        <v>90669</v>
      </c>
      <c r="I73" s="200">
        <f>+G73-H73</f>
        <v>90669</v>
      </c>
    </row>
    <row r="74" spans="1:9" s="205" customFormat="1" ht="15">
      <c r="A74" s="194">
        <f t="shared" si="0"/>
        <v>74</v>
      </c>
      <c r="B74" s="1569"/>
      <c r="C74" s="1563"/>
      <c r="D74" s="1534" t="s">
        <v>694</v>
      </c>
      <c r="E74" s="1535"/>
      <c r="F74" s="1535"/>
      <c r="G74" s="1535"/>
      <c r="H74" s="1535"/>
      <c r="I74" s="1535"/>
    </row>
    <row r="75" spans="1:9" s="205" customFormat="1" ht="15">
      <c r="A75" s="194">
        <f t="shared" ref="A75:A93" si="5">A74+1</f>
        <v>75</v>
      </c>
      <c r="B75" s="1569"/>
      <c r="C75" s="1564"/>
      <c r="D75" s="1563"/>
      <c r="E75" s="1532" t="s">
        <v>373</v>
      </c>
      <c r="F75" s="1533"/>
      <c r="G75" s="200">
        <f>+'H3 (ERI - Renta Liquida)'!H214</f>
        <v>0</v>
      </c>
      <c r="H75" s="200">
        <f>+'H3 (ERI - Renta Liquida)'!L214</f>
        <v>0</v>
      </c>
      <c r="I75" s="200">
        <f>+G75-H75</f>
        <v>0</v>
      </c>
    </row>
    <row r="76" spans="1:9" s="205" customFormat="1" ht="15">
      <c r="A76" s="194">
        <f t="shared" si="5"/>
        <v>76</v>
      </c>
      <c r="B76" s="1569"/>
      <c r="C76" s="1564"/>
      <c r="D76" s="1564"/>
      <c r="E76" s="1532" t="s">
        <v>387</v>
      </c>
      <c r="F76" s="1533"/>
      <c r="G76" s="200">
        <f>+'H3 (ERI - Renta Liquida)'!H219</f>
        <v>7723200</v>
      </c>
      <c r="H76" s="200">
        <f>+'H3 (ERI - Renta Liquida)'!L219</f>
        <v>0</v>
      </c>
      <c r="I76" s="200">
        <f>+G76-H76</f>
        <v>7723200</v>
      </c>
    </row>
    <row r="77" spans="1:9" s="205" customFormat="1" ht="15">
      <c r="A77" s="194">
        <f t="shared" si="5"/>
        <v>77</v>
      </c>
      <c r="B77" s="1569"/>
      <c r="C77" s="1564"/>
      <c r="D77" s="1564"/>
      <c r="E77" s="1532" t="s">
        <v>32</v>
      </c>
      <c r="F77" s="1533"/>
      <c r="G77" s="200">
        <f>+'H3 (ERI - Renta Liquida)'!H240</f>
        <v>0</v>
      </c>
      <c r="H77" s="200">
        <f>+'H3 (ERI - Renta Liquida)'!L240</f>
        <v>0</v>
      </c>
      <c r="I77" s="200">
        <f>+G77-H77</f>
        <v>0</v>
      </c>
    </row>
    <row r="78" spans="1:9" s="205" customFormat="1" ht="15">
      <c r="A78" s="194">
        <f t="shared" si="5"/>
        <v>78</v>
      </c>
      <c r="B78" s="1569"/>
      <c r="C78" s="1564"/>
      <c r="D78" s="1564"/>
      <c r="E78" s="1577" t="s">
        <v>693</v>
      </c>
      <c r="F78" s="1578"/>
      <c r="G78" s="200">
        <f>SUM(G75:G77)</f>
        <v>7723200</v>
      </c>
      <c r="H78" s="200">
        <f>SUM(H75:H77)</f>
        <v>0</v>
      </c>
      <c r="I78" s="200">
        <f>SUM(I75:I77)</f>
        <v>7723200</v>
      </c>
    </row>
    <row r="79" spans="1:9" s="205" customFormat="1" ht="15">
      <c r="A79" s="194">
        <f t="shared" si="5"/>
        <v>79</v>
      </c>
      <c r="B79" s="1569"/>
      <c r="C79" s="1564"/>
      <c r="D79" s="1534" t="s">
        <v>692</v>
      </c>
      <c r="E79" s="1535"/>
      <c r="F79" s="1535"/>
      <c r="G79" s="1535"/>
      <c r="H79" s="1535"/>
      <c r="I79" s="1535"/>
    </row>
    <row r="80" spans="1:9" s="205" customFormat="1" ht="15">
      <c r="A80" s="194">
        <f t="shared" si="5"/>
        <v>80</v>
      </c>
      <c r="B80" s="1569"/>
      <c r="C80" s="1564"/>
      <c r="D80" s="1563"/>
      <c r="E80" s="1532" t="s">
        <v>373</v>
      </c>
      <c r="F80" s="1533"/>
      <c r="G80" s="200">
        <f>+'H3 (ERI - Renta Liquida)'!H266</f>
        <v>0</v>
      </c>
      <c r="H80" s="200">
        <f>+'H3 (ERI - Renta Liquida)'!L266</f>
        <v>0</v>
      </c>
      <c r="I80" s="200">
        <f t="shared" ref="I80:I91" si="6">+G80-H80</f>
        <v>0</v>
      </c>
    </row>
    <row r="81" spans="1:9" s="205" customFormat="1" ht="15">
      <c r="A81" s="194">
        <f t="shared" si="5"/>
        <v>81</v>
      </c>
      <c r="B81" s="1569"/>
      <c r="C81" s="1564"/>
      <c r="D81" s="1564"/>
      <c r="E81" s="1532" t="s">
        <v>392</v>
      </c>
      <c r="F81" s="1533"/>
      <c r="G81" s="200">
        <f>+'H3 (ERI - Renta Liquida)'!H271</f>
        <v>0</v>
      </c>
      <c r="H81" s="200">
        <f>+'H3 (ERI - Renta Liquida)'!L271</f>
        <v>0</v>
      </c>
      <c r="I81" s="200">
        <f t="shared" si="6"/>
        <v>0</v>
      </c>
    </row>
    <row r="82" spans="1:9" s="205" customFormat="1" ht="15">
      <c r="A82" s="194">
        <f t="shared" si="5"/>
        <v>82</v>
      </c>
      <c r="B82" s="1569"/>
      <c r="C82" s="1564"/>
      <c r="D82" s="1564"/>
      <c r="E82" s="1532" t="s">
        <v>32</v>
      </c>
      <c r="F82" s="1533"/>
      <c r="G82" s="200">
        <f>+'H3 (ERI - Renta Liquida)'!H292</f>
        <v>0</v>
      </c>
      <c r="H82" s="200">
        <f>+'H3 (ERI - Renta Liquida)'!L292</f>
        <v>0</v>
      </c>
      <c r="I82" s="200">
        <f t="shared" si="6"/>
        <v>0</v>
      </c>
    </row>
    <row r="83" spans="1:9" s="205" customFormat="1" ht="15">
      <c r="A83" s="194">
        <f t="shared" si="5"/>
        <v>83</v>
      </c>
      <c r="B83" s="1569"/>
      <c r="C83" s="1564"/>
      <c r="D83" s="1565"/>
      <c r="E83" s="1545" t="s">
        <v>691</v>
      </c>
      <c r="F83" s="1562"/>
      <c r="G83" s="198">
        <f>SUM(G80:G82)</f>
        <v>0</v>
      </c>
      <c r="H83" s="198">
        <f>SUM(H80:H82)</f>
        <v>0</v>
      </c>
      <c r="I83" s="198">
        <f t="shared" si="6"/>
        <v>0</v>
      </c>
    </row>
    <row r="84" spans="1:9" s="205" customFormat="1" ht="15">
      <c r="A84" s="194">
        <f t="shared" si="5"/>
        <v>84</v>
      </c>
      <c r="B84" s="1569"/>
      <c r="C84" s="1564"/>
      <c r="D84" s="1532" t="s">
        <v>922</v>
      </c>
      <c r="E84" s="1533"/>
      <c r="F84" s="1533"/>
      <c r="G84" s="200">
        <f>+'H3 (ERI - Renta Liquida)'!H317</f>
        <v>558113</v>
      </c>
      <c r="H84" s="200">
        <f>+'H3 (ERI - Renta Liquida)'!L317</f>
        <v>0</v>
      </c>
      <c r="I84" s="200">
        <f t="shared" si="6"/>
        <v>558113</v>
      </c>
    </row>
    <row r="85" spans="1:9" s="205" customFormat="1" ht="30.75" customHeight="1">
      <c r="A85" s="194">
        <f t="shared" si="5"/>
        <v>85</v>
      </c>
      <c r="B85" s="1569"/>
      <c r="C85" s="1564"/>
      <c r="D85" s="1532" t="s">
        <v>777</v>
      </c>
      <c r="E85" s="1533"/>
      <c r="F85" s="1533"/>
      <c r="G85" s="200">
        <f>+'H3 (ERI - Renta Liquida)'!H327</f>
        <v>0</v>
      </c>
      <c r="H85" s="200">
        <f>+'H3 (ERI - Renta Liquida)'!L327</f>
        <v>0</v>
      </c>
      <c r="I85" s="200">
        <f t="shared" si="6"/>
        <v>0</v>
      </c>
    </row>
    <row r="86" spans="1:9" s="205" customFormat="1" ht="15">
      <c r="A86" s="194">
        <f t="shared" si="5"/>
        <v>86</v>
      </c>
      <c r="B86" s="1569"/>
      <c r="C86" s="1564"/>
      <c r="D86" s="1532" t="s">
        <v>98</v>
      </c>
      <c r="E86" s="1533"/>
      <c r="F86" s="1533"/>
      <c r="G86" s="200">
        <f>+'H3 (ERI - Renta Liquida)'!H330</f>
        <v>0</v>
      </c>
      <c r="H86" s="200">
        <f>+'H3 (ERI - Renta Liquida)'!L330</f>
        <v>0</v>
      </c>
      <c r="I86" s="200">
        <f t="shared" si="6"/>
        <v>0</v>
      </c>
    </row>
    <row r="87" spans="1:9" s="205" customFormat="1" ht="15">
      <c r="A87" s="194">
        <f t="shared" si="5"/>
        <v>87</v>
      </c>
      <c r="B87" s="1569"/>
      <c r="C87" s="1564"/>
      <c r="D87" s="1532" t="s">
        <v>403</v>
      </c>
      <c r="E87" s="1533"/>
      <c r="F87" s="1533"/>
      <c r="G87" s="200">
        <f>+'H3 (ERI - Renta Liquida)'!H336</f>
        <v>0</v>
      </c>
      <c r="H87" s="200">
        <f>+'H3 (ERI - Renta Liquida)'!L336</f>
        <v>0</v>
      </c>
      <c r="I87" s="200">
        <f t="shared" si="6"/>
        <v>0</v>
      </c>
    </row>
    <row r="88" spans="1:9" s="205" customFormat="1" ht="36.75" customHeight="1">
      <c r="A88" s="194">
        <f t="shared" si="5"/>
        <v>88</v>
      </c>
      <c r="B88" s="1569"/>
      <c r="C88" s="1564"/>
      <c r="D88" s="1532" t="s">
        <v>101</v>
      </c>
      <c r="E88" s="1533"/>
      <c r="F88" s="1533"/>
      <c r="G88" s="200">
        <f>+'H3 (ERI - Renta Liquida)'!H346</f>
        <v>0</v>
      </c>
      <c r="H88" s="200">
        <f>+'H3 (ERI - Renta Liquida)'!L346</f>
        <v>0</v>
      </c>
      <c r="I88" s="200">
        <f t="shared" si="6"/>
        <v>0</v>
      </c>
    </row>
    <row r="89" spans="1:9" s="205" customFormat="1" ht="15">
      <c r="A89" s="194">
        <f t="shared" si="5"/>
        <v>89</v>
      </c>
      <c r="B89" s="1569"/>
      <c r="C89" s="1564"/>
      <c r="D89" s="1532" t="s">
        <v>31</v>
      </c>
      <c r="E89" s="1533"/>
      <c r="F89" s="1533"/>
      <c r="G89" s="200">
        <f>+'H3 (ERI - Renta Liquida)'!H354</f>
        <v>588213</v>
      </c>
      <c r="H89" s="200">
        <f>+'H3 (ERI - Renta Liquida)'!L354</f>
        <v>0</v>
      </c>
      <c r="I89" s="200">
        <f t="shared" si="6"/>
        <v>588213</v>
      </c>
    </row>
    <row r="90" spans="1:9" s="205" customFormat="1" ht="15">
      <c r="A90" s="194">
        <f t="shared" si="5"/>
        <v>90</v>
      </c>
      <c r="B90" s="1570"/>
      <c r="C90" s="1572"/>
      <c r="D90" s="1575" t="s">
        <v>123</v>
      </c>
      <c r="E90" s="1576"/>
      <c r="F90" s="1576"/>
      <c r="G90" s="200">
        <f>+'H3 (ERI - Renta Liquida)'!H359</f>
        <v>0</v>
      </c>
      <c r="H90" s="200">
        <f>+'H3 (ERI - Renta Liquida)'!L359</f>
        <v>0</v>
      </c>
      <c r="I90" s="200">
        <f t="shared" si="6"/>
        <v>0</v>
      </c>
    </row>
    <row r="91" spans="1:9" s="205" customFormat="1" ht="33" customHeight="1">
      <c r="A91" s="194">
        <f t="shared" si="5"/>
        <v>91</v>
      </c>
      <c r="B91" s="1569"/>
      <c r="C91" s="1564"/>
      <c r="D91" s="1575" t="s">
        <v>923</v>
      </c>
      <c r="E91" s="1576"/>
      <c r="F91" s="1576"/>
      <c r="G91" s="200">
        <f>+'H3 (ERI - Renta Liquida)'!H360</f>
        <v>0</v>
      </c>
      <c r="H91" s="200">
        <f>+'H3 (ERI - Renta Liquida)'!L360</f>
        <v>0</v>
      </c>
      <c r="I91" s="200">
        <f t="shared" si="6"/>
        <v>0</v>
      </c>
    </row>
    <row r="92" spans="1:9" s="205" customFormat="1" ht="21.75" customHeight="1">
      <c r="A92" s="194">
        <f t="shared" si="5"/>
        <v>92</v>
      </c>
      <c r="B92" s="1569"/>
      <c r="C92" s="1565"/>
      <c r="D92" s="1545" t="s">
        <v>690</v>
      </c>
      <c r="E92" s="1562"/>
      <c r="F92" s="1562"/>
      <c r="G92" s="198">
        <f>G73+G78+G83+G84+G85+G86+G87+G88+G89+G90-G91</f>
        <v>9050864</v>
      </c>
      <c r="H92" s="198">
        <f>H73+H78+H83+H84+H85+H86+H87+H88+H89+H90-H91</f>
        <v>90669</v>
      </c>
      <c r="I92" s="198">
        <f>I73+I78+I83+I84+I85+I86+I87+I88+I89+I91</f>
        <v>8960195</v>
      </c>
    </row>
    <row r="93" spans="1:9" s="205" customFormat="1" ht="26.25" customHeight="1">
      <c r="A93" s="194">
        <f t="shared" si="5"/>
        <v>93</v>
      </c>
      <c r="B93" s="1571"/>
      <c r="C93" s="1573" t="s">
        <v>689</v>
      </c>
      <c r="D93" s="1574"/>
      <c r="E93" s="1574"/>
      <c r="F93" s="1574"/>
      <c r="G93" s="206">
        <f>G64-G71-G92</f>
        <v>37418378</v>
      </c>
      <c r="H93" s="206">
        <f>H64-H71-H92</f>
        <v>38826373</v>
      </c>
      <c r="I93" s="206">
        <f>I64-I71-I92</f>
        <v>-1407995</v>
      </c>
    </row>
    <row r="94" spans="1:9" s="205" customFormat="1"/>
    <row r="95" spans="1:9" s="205" customFormat="1"/>
    <row r="96" spans="1:9" s="205" customFormat="1"/>
    <row r="97" s="205" customFormat="1"/>
    <row r="98" s="205" customFormat="1"/>
    <row r="99" s="205" customFormat="1"/>
    <row r="100" s="205" customFormat="1"/>
    <row r="101" s="205" customFormat="1"/>
    <row r="102" s="205" customFormat="1"/>
    <row r="103" s="205" customFormat="1"/>
    <row r="104" s="205" customFormat="1"/>
    <row r="105" s="205" customFormat="1"/>
    <row r="106" s="205" customFormat="1"/>
    <row r="107" s="205" customFormat="1"/>
    <row r="108" s="205" customFormat="1"/>
    <row r="109" s="205" customFormat="1"/>
    <row r="110" s="205" customFormat="1"/>
    <row r="111" s="205" customFormat="1"/>
    <row r="112" s="205" customFormat="1"/>
  </sheetData>
  <sheetProtection algorithmName="SHA-512" hashValue="RzHDekNmTTK36RYLl4TNp+wxVqNZWr8fbnL0XGb/Lr7MaeBlaO7HsMtiRaknvUoUiBKP/qFmaqw2CRnr2MdTZA==" saltValue="TRH02MdZnGglYSPfY3u6uw==" spinCount="100000" sheet="1" objects="1" scenarios="1" selectLockedCells="1"/>
  <mergeCells count="98">
    <mergeCell ref="D48:F48"/>
    <mergeCell ref="D32:F32"/>
    <mergeCell ref="E60:F60"/>
    <mergeCell ref="E61:F61"/>
    <mergeCell ref="D63:F63"/>
    <mergeCell ref="E50:F50"/>
    <mergeCell ref="D49:D61"/>
    <mergeCell ref="E55:F55"/>
    <mergeCell ref="E56:F56"/>
    <mergeCell ref="E57:F57"/>
    <mergeCell ref="E58:F58"/>
    <mergeCell ref="E59:F59"/>
    <mergeCell ref="E49:F49"/>
    <mergeCell ref="E51:F51"/>
    <mergeCell ref="E52:F52"/>
    <mergeCell ref="E53:F53"/>
    <mergeCell ref="D45:F45"/>
    <mergeCell ref="D46:F46"/>
    <mergeCell ref="D47:F47"/>
    <mergeCell ref="D35:F35"/>
    <mergeCell ref="D41:F41"/>
    <mergeCell ref="D42:F42"/>
    <mergeCell ref="C44:I44"/>
    <mergeCell ref="C26:C35"/>
    <mergeCell ref="D26:F26"/>
    <mergeCell ref="D27:F27"/>
    <mergeCell ref="D28:F28"/>
    <mergeCell ref="D29:F29"/>
    <mergeCell ref="D31:F31"/>
    <mergeCell ref="D62:F62"/>
    <mergeCell ref="D88:F88"/>
    <mergeCell ref="D89:F89"/>
    <mergeCell ref="D91:F91"/>
    <mergeCell ref="E80:F80"/>
    <mergeCell ref="E81:F81"/>
    <mergeCell ref="E83:F83"/>
    <mergeCell ref="E78:F78"/>
    <mergeCell ref="D71:F71"/>
    <mergeCell ref="D64:F64"/>
    <mergeCell ref="C65:I65"/>
    <mergeCell ref="C49:C64"/>
    <mergeCell ref="E54:F54"/>
    <mergeCell ref="D90:F90"/>
    <mergeCell ref="D70:F70"/>
    <mergeCell ref="C66:C71"/>
    <mergeCell ref="F1:I6"/>
    <mergeCell ref="D92:F92"/>
    <mergeCell ref="D75:D78"/>
    <mergeCell ref="D80:D83"/>
    <mergeCell ref="B43:I43"/>
    <mergeCell ref="B44:B93"/>
    <mergeCell ref="C74:C92"/>
    <mergeCell ref="C93:F93"/>
    <mergeCell ref="D86:F86"/>
    <mergeCell ref="D87:F87"/>
    <mergeCell ref="D85:F85"/>
    <mergeCell ref="D74:I74"/>
    <mergeCell ref="D79:I79"/>
    <mergeCell ref="E75:F75"/>
    <mergeCell ref="E76:F76"/>
    <mergeCell ref="E77:F77"/>
    <mergeCell ref="E82:F82"/>
    <mergeCell ref="C72:I72"/>
    <mergeCell ref="D68:F68"/>
    <mergeCell ref="D84:F84"/>
    <mergeCell ref="D73:F73"/>
    <mergeCell ref="D69:F69"/>
    <mergeCell ref="D66:F66"/>
    <mergeCell ref="D67:F67"/>
    <mergeCell ref="D33:F33"/>
    <mergeCell ref="D34:F34"/>
    <mergeCell ref="B10:B42"/>
    <mergeCell ref="C36:I36"/>
    <mergeCell ref="C37:C42"/>
    <mergeCell ref="D37:F37"/>
    <mergeCell ref="D38:F38"/>
    <mergeCell ref="D39:F39"/>
    <mergeCell ref="D40:F40"/>
    <mergeCell ref="D16:F16"/>
    <mergeCell ref="D17:F17"/>
    <mergeCell ref="D18:F18"/>
    <mergeCell ref="D19:F19"/>
    <mergeCell ref="D20:F20"/>
    <mergeCell ref="D21:F21"/>
    <mergeCell ref="D30:F30"/>
    <mergeCell ref="C25:I25"/>
    <mergeCell ref="B8:F8"/>
    <mergeCell ref="B9:I9"/>
    <mergeCell ref="C10:I10"/>
    <mergeCell ref="C11:C24"/>
    <mergeCell ref="D11:F11"/>
    <mergeCell ref="D22:F22"/>
    <mergeCell ref="D12:F12"/>
    <mergeCell ref="D13:F13"/>
    <mergeCell ref="D14:F14"/>
    <mergeCell ref="D15:F15"/>
    <mergeCell ref="D23:F23"/>
    <mergeCell ref="D24:F24"/>
  </mergeCells>
  <pageMargins left="0.7" right="0.7" top="0.75" bottom="0.75" header="0.3" footer="0.3"/>
  <pageSetup orientation="portrait" r:id="rId1"/>
  <drawing r:id="rId2"/>
  <legacyDrawing r:id="rId3"/>
  <controls>
    <mc:AlternateContent xmlns:mc="http://schemas.openxmlformats.org/markup-compatibility/2006">
      <mc:Choice Requires="x14">
        <control shapeId="35841" r:id="rId4" name="TBoxAyuda">
          <controlPr defaultSize="0" autoLine="0" r:id="rId5">
            <anchor moveWithCells="1">
              <from>
                <xdr:col>9</xdr:col>
                <xdr:colOff>9525</xdr:colOff>
                <xdr:row>0</xdr:row>
                <xdr:rowOff>19050</xdr:rowOff>
              </from>
              <to>
                <xdr:col>12</xdr:col>
                <xdr:colOff>238125</xdr:colOff>
                <xdr:row>14</xdr:row>
                <xdr:rowOff>66675</xdr:rowOff>
              </to>
            </anchor>
          </controlPr>
        </control>
      </mc:Choice>
      <mc:Fallback>
        <control shapeId="35841" r:id="rId4" name="TBoxAyuda"/>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9"/>
  <dimension ref="A1:BA65"/>
  <sheetViews>
    <sheetView showGridLines="0" showRowColHeaders="0" topLeftCell="A45" zoomScale="85" zoomScaleNormal="85" workbookViewId="0">
      <selection activeCell="AM45" sqref="AM45"/>
    </sheetView>
  </sheetViews>
  <sheetFormatPr defaultColWidth="11.42578125" defaultRowHeight="15"/>
  <cols>
    <col min="1" max="1" width="1.42578125" style="288" customWidth="1"/>
    <col min="2" max="2" width="5.5703125" style="288" customWidth="1"/>
    <col min="3" max="3" width="8.5703125" style="288" customWidth="1"/>
    <col min="4" max="4" width="5.28515625" style="288" customWidth="1"/>
    <col min="5" max="5" width="3.85546875" style="288" customWidth="1"/>
    <col min="6" max="6" width="4.140625" style="288" customWidth="1"/>
    <col min="7" max="7" width="3.85546875" style="288" customWidth="1"/>
    <col min="8" max="8" width="4.140625" style="288" customWidth="1"/>
    <col min="9" max="9" width="5" style="288" customWidth="1"/>
    <col min="10" max="10" width="3.7109375" style="288" customWidth="1"/>
    <col min="11" max="11" width="6.42578125" style="288" customWidth="1"/>
    <col min="12" max="12" width="9.42578125" style="288" customWidth="1"/>
    <col min="13" max="13" width="4.28515625" style="288" customWidth="1"/>
    <col min="14" max="14" width="2.42578125" style="288" customWidth="1"/>
    <col min="15" max="15" width="3.28515625" style="288" customWidth="1"/>
    <col min="16" max="16" width="3.42578125" style="288" customWidth="1"/>
    <col min="17" max="17" width="3.85546875" style="288" customWidth="1"/>
    <col min="18" max="18" width="3.42578125" style="288" customWidth="1"/>
    <col min="19" max="19" width="5" style="288" customWidth="1"/>
    <col min="20" max="20" width="5.140625" style="288" customWidth="1"/>
    <col min="21" max="21" width="6.28515625" style="288" customWidth="1"/>
    <col min="22" max="22" width="4.42578125" style="288" customWidth="1"/>
    <col min="23" max="23" width="8.140625" style="288" customWidth="1"/>
    <col min="24" max="24" width="6.85546875" style="288" customWidth="1"/>
    <col min="25" max="25" width="8" style="288" customWidth="1"/>
    <col min="26" max="26" width="4.140625" style="288" customWidth="1"/>
    <col min="27" max="27" width="0.42578125" style="288" customWidth="1"/>
    <col min="28" max="28" width="4" style="288" customWidth="1"/>
    <col min="29" max="29" width="15.28515625" style="288" customWidth="1"/>
    <col min="30" max="30" width="13.5703125" style="288" customWidth="1"/>
    <col min="31" max="31" width="5.85546875" style="288" customWidth="1"/>
    <col min="32" max="32" width="3.7109375" style="288" customWidth="1"/>
    <col min="33" max="33" width="4.85546875" style="288" customWidth="1"/>
    <col min="34" max="34" width="5.28515625" style="288" customWidth="1"/>
    <col min="35" max="35" width="2.7109375" style="288" customWidth="1"/>
    <col min="36" max="36" width="5" style="288" customWidth="1"/>
    <col min="37" max="37" width="4" style="288" customWidth="1"/>
    <col min="38" max="38" width="4.28515625" style="288" hidden="1" customWidth="1"/>
    <col min="39" max="39" width="14.7109375" style="288" hidden="1" customWidth="1"/>
    <col min="40" max="40" width="2.7109375" style="288" hidden="1" customWidth="1"/>
    <col min="41" max="41" width="6.140625" style="288" hidden="1" customWidth="1"/>
    <col min="42" max="42" width="2.7109375" style="288" hidden="1" customWidth="1"/>
    <col min="43" max="43" width="4.28515625" style="288" hidden="1" customWidth="1"/>
    <col min="44" max="44" width="4.140625" style="288" hidden="1" customWidth="1"/>
    <col min="45" max="47" width="11.42578125" style="288" hidden="1" customWidth="1"/>
    <col min="48" max="48" width="11.42578125" style="288"/>
    <col min="49" max="49" width="19.42578125" style="288" customWidth="1"/>
    <col min="50" max="50" width="14.5703125" style="288" customWidth="1"/>
    <col min="51" max="51" width="13.85546875" style="288" customWidth="1"/>
    <col min="52" max="52" width="11.42578125" style="288"/>
    <col min="53" max="53" width="13.7109375" style="288" customWidth="1"/>
    <col min="54" max="16384" width="11.42578125" style="288"/>
  </cols>
  <sheetData>
    <row r="1" spans="2:41" ht="15" customHeight="1">
      <c r="B1" s="684"/>
      <c r="C1" s="685"/>
      <c r="D1" s="685"/>
      <c r="E1" s="685"/>
      <c r="F1" s="685"/>
      <c r="G1" s="686"/>
      <c r="H1" s="1593" t="s">
        <v>1766</v>
      </c>
      <c r="I1" s="1594"/>
      <c r="J1" s="1594"/>
      <c r="K1" s="1594"/>
      <c r="L1" s="1594"/>
      <c r="M1" s="1594"/>
      <c r="N1" s="1594"/>
      <c r="O1" s="1594"/>
      <c r="P1" s="1594"/>
      <c r="Q1" s="1594"/>
      <c r="R1" s="1594"/>
      <c r="S1" s="1594"/>
      <c r="T1" s="1594"/>
      <c r="U1" s="1594"/>
      <c r="V1" s="1594"/>
      <c r="W1" s="1594"/>
      <c r="X1" s="1594"/>
      <c r="Y1" s="1594"/>
      <c r="Z1" s="1594"/>
      <c r="AA1" s="1599" t="s">
        <v>163</v>
      </c>
      <c r="AB1" s="1600"/>
      <c r="AC1" s="1600"/>
      <c r="AD1" s="1600"/>
      <c r="AE1" s="1600"/>
      <c r="AF1" s="1601"/>
      <c r="AG1" s="1608" t="s">
        <v>931</v>
      </c>
      <c r="AH1" s="1609"/>
      <c r="AI1" s="1609"/>
      <c r="AJ1" s="1609"/>
      <c r="AK1" s="1609"/>
      <c r="AO1" s="288">
        <f>+'H3 (ERI - Renta Liquida)'!M6</f>
        <v>42412</v>
      </c>
    </row>
    <row r="2" spans="2:41" ht="15" customHeight="1">
      <c r="B2" s="687"/>
      <c r="C2" s="688"/>
      <c r="D2" s="688"/>
      <c r="E2" s="688"/>
      <c r="F2" s="688"/>
      <c r="G2" s="689"/>
      <c r="H2" s="1595"/>
      <c r="I2" s="1596"/>
      <c r="J2" s="1596"/>
      <c r="K2" s="1596"/>
      <c r="L2" s="1596"/>
      <c r="M2" s="1596"/>
      <c r="N2" s="1596"/>
      <c r="O2" s="1596"/>
      <c r="P2" s="1596"/>
      <c r="Q2" s="1596"/>
      <c r="R2" s="1596"/>
      <c r="S2" s="1596"/>
      <c r="T2" s="1596"/>
      <c r="U2" s="1596"/>
      <c r="V2" s="1596"/>
      <c r="W2" s="1596"/>
      <c r="X2" s="1596"/>
      <c r="Y2" s="1596"/>
      <c r="Z2" s="1596"/>
      <c r="AA2" s="1602"/>
      <c r="AB2" s="1603"/>
      <c r="AC2" s="1603"/>
      <c r="AD2" s="1603"/>
      <c r="AE2" s="1603"/>
      <c r="AF2" s="1604"/>
      <c r="AG2" s="1610"/>
      <c r="AH2" s="1611"/>
      <c r="AI2" s="1611"/>
      <c r="AJ2" s="1611"/>
      <c r="AK2" s="1611"/>
    </row>
    <row r="3" spans="2:41" ht="15" customHeight="1">
      <c r="B3" s="687"/>
      <c r="C3" s="688"/>
      <c r="D3" s="688"/>
      <c r="E3" s="688"/>
      <c r="F3" s="688"/>
      <c r="G3" s="689"/>
      <c r="H3" s="1595"/>
      <c r="I3" s="1596"/>
      <c r="J3" s="1596"/>
      <c r="K3" s="1596"/>
      <c r="L3" s="1596"/>
      <c r="M3" s="1596"/>
      <c r="N3" s="1596"/>
      <c r="O3" s="1596"/>
      <c r="P3" s="1596"/>
      <c r="Q3" s="1596"/>
      <c r="R3" s="1596"/>
      <c r="S3" s="1596"/>
      <c r="T3" s="1596"/>
      <c r="U3" s="1596"/>
      <c r="V3" s="1596"/>
      <c r="W3" s="1596"/>
      <c r="X3" s="1596"/>
      <c r="Y3" s="1596"/>
      <c r="Z3" s="1596"/>
      <c r="AA3" s="1602"/>
      <c r="AB3" s="1603"/>
      <c r="AC3" s="1603"/>
      <c r="AD3" s="1603"/>
      <c r="AE3" s="1603"/>
      <c r="AF3" s="1604"/>
      <c r="AG3" s="1610"/>
      <c r="AH3" s="1611"/>
      <c r="AI3" s="1611"/>
      <c r="AJ3" s="1611"/>
      <c r="AK3" s="1611"/>
    </row>
    <row r="4" spans="2:41" ht="27" customHeight="1">
      <c r="B4" s="690"/>
      <c r="C4" s="691"/>
      <c r="D4" s="691"/>
      <c r="E4" s="691"/>
      <c r="F4" s="691"/>
      <c r="G4" s="692"/>
      <c r="H4" s="1597"/>
      <c r="I4" s="1598"/>
      <c r="J4" s="1598"/>
      <c r="K4" s="1598"/>
      <c r="L4" s="1598"/>
      <c r="M4" s="1598"/>
      <c r="N4" s="1598"/>
      <c r="O4" s="1598"/>
      <c r="P4" s="1598"/>
      <c r="Q4" s="1598"/>
      <c r="R4" s="1598"/>
      <c r="S4" s="1598"/>
      <c r="T4" s="1598"/>
      <c r="U4" s="1598"/>
      <c r="V4" s="1598"/>
      <c r="W4" s="1598"/>
      <c r="X4" s="1598"/>
      <c r="Y4" s="1598"/>
      <c r="Z4" s="1598"/>
      <c r="AA4" s="1605"/>
      <c r="AB4" s="1606"/>
      <c r="AC4" s="1606"/>
      <c r="AD4" s="1606"/>
      <c r="AE4" s="1606"/>
      <c r="AF4" s="1607"/>
      <c r="AG4" s="1610"/>
      <c r="AH4" s="1611"/>
      <c r="AI4" s="1611"/>
      <c r="AJ4" s="1611"/>
      <c r="AK4" s="1611"/>
    </row>
    <row r="5" spans="2:41">
      <c r="B5" s="1612"/>
      <c r="C5" s="1613"/>
      <c r="D5" s="1613"/>
      <c r="E5" s="1613"/>
      <c r="F5" s="1613"/>
      <c r="G5" s="1613"/>
      <c r="H5" s="1613"/>
      <c r="I5" s="1613"/>
      <c r="J5" s="1613"/>
      <c r="K5" s="1613"/>
      <c r="L5" s="1613"/>
      <c r="M5" s="1613"/>
      <c r="N5" s="1613"/>
      <c r="O5" s="1613"/>
      <c r="P5" s="1613"/>
      <c r="Q5" s="1614"/>
      <c r="R5" s="688"/>
      <c r="S5" s="688"/>
      <c r="T5" s="688"/>
      <c r="U5" s="688"/>
      <c r="V5" s="688"/>
      <c r="W5" s="688"/>
      <c r="X5" s="688"/>
      <c r="Y5" s="688"/>
      <c r="Z5" s="688"/>
      <c r="AA5" s="688"/>
      <c r="AB5" s="688"/>
      <c r="AC5" s="688"/>
      <c r="AD5" s="688"/>
      <c r="AE5" s="688"/>
      <c r="AF5" s="688"/>
      <c r="AG5" s="688"/>
      <c r="AH5" s="685"/>
      <c r="AI5" s="685"/>
      <c r="AJ5" s="693"/>
      <c r="AK5" s="686"/>
    </row>
    <row r="6" spans="2:41" ht="15.75">
      <c r="B6" s="694"/>
      <c r="C6" s="1615" t="s">
        <v>164</v>
      </c>
      <c r="D6" s="1615"/>
      <c r="E6" s="1616">
        <v>2023</v>
      </c>
      <c r="F6" s="1617"/>
      <c r="G6" s="1618"/>
      <c r="H6" s="1619"/>
      <c r="I6" s="1613"/>
      <c r="J6" s="1613"/>
      <c r="K6" s="1613"/>
      <c r="L6" s="1613"/>
      <c r="M6" s="1613"/>
      <c r="N6" s="1613"/>
      <c r="O6" s="1613"/>
      <c r="P6" s="1613"/>
      <c r="Q6" s="1620"/>
      <c r="R6" s="1621" t="s">
        <v>932</v>
      </c>
      <c r="S6" s="1622"/>
      <c r="T6" s="1622"/>
      <c r="U6" s="1622"/>
      <c r="V6" s="1622"/>
      <c r="W6" s="1622"/>
      <c r="X6" s="1623"/>
      <c r="Y6" s="1624"/>
      <c r="Z6" s="1624"/>
      <c r="AA6" s="1624"/>
      <c r="AB6" s="1624"/>
      <c r="AC6" s="1624"/>
      <c r="AD6" s="1624"/>
      <c r="AE6" s="1624"/>
      <c r="AF6" s="1627"/>
      <c r="AG6" s="1627"/>
      <c r="AH6" s="1627"/>
      <c r="AI6" s="1627"/>
      <c r="AJ6" s="1627"/>
      <c r="AK6" s="1628"/>
    </row>
    <row r="7" spans="2:41">
      <c r="B7" s="694"/>
      <c r="C7" s="695"/>
      <c r="D7" s="695"/>
      <c r="E7" s="1654"/>
      <c r="F7" s="1654"/>
      <c r="G7" s="1654"/>
      <c r="H7" s="695"/>
      <c r="I7" s="695"/>
      <c r="J7" s="695"/>
      <c r="K7" s="695"/>
      <c r="L7" s="695"/>
      <c r="M7" s="695"/>
      <c r="N7" s="695"/>
      <c r="O7" s="695"/>
      <c r="P7" s="695"/>
      <c r="Q7" s="696"/>
      <c r="R7" s="688"/>
      <c r="S7" s="691"/>
      <c r="T7" s="691"/>
      <c r="U7" s="691"/>
      <c r="V7" s="1655"/>
      <c r="W7" s="1655"/>
      <c r="X7" s="1655"/>
      <c r="Y7" s="691"/>
      <c r="Z7" s="691"/>
      <c r="AA7" s="691"/>
      <c r="AB7" s="691"/>
      <c r="AC7" s="691"/>
      <c r="AD7" s="691"/>
      <c r="AE7" s="691"/>
      <c r="AF7" s="691"/>
      <c r="AG7" s="691"/>
      <c r="AH7" s="691"/>
      <c r="AI7" s="1655"/>
      <c r="AJ7" s="1655"/>
      <c r="AK7" s="692"/>
    </row>
    <row r="8" spans="2:41" ht="15" customHeight="1">
      <c r="B8" s="1656" t="s">
        <v>933</v>
      </c>
      <c r="C8" s="1657"/>
      <c r="D8" s="1657"/>
      <c r="E8" s="1657"/>
      <c r="F8" s="1657"/>
      <c r="G8" s="1657"/>
      <c r="H8" s="1657"/>
      <c r="I8" s="1657"/>
      <c r="J8" s="1657"/>
      <c r="K8" s="1657"/>
      <c r="L8" s="1657"/>
      <c r="M8" s="1657"/>
      <c r="N8" s="1657"/>
      <c r="O8" s="1657"/>
      <c r="P8" s="1657"/>
      <c r="Q8" s="1658"/>
      <c r="R8" s="697"/>
      <c r="S8" s="698"/>
      <c r="T8" s="698"/>
      <c r="U8" s="698"/>
      <c r="V8" s="698"/>
      <c r="W8" s="698"/>
      <c r="X8" s="698"/>
      <c r="Y8" s="698"/>
      <c r="Z8" s="698"/>
      <c r="AA8" s="698"/>
      <c r="AB8" s="698"/>
      <c r="AC8" s="698"/>
      <c r="AD8" s="698"/>
      <c r="AE8" s="698"/>
      <c r="AF8" s="698"/>
      <c r="AG8" s="698"/>
      <c r="AH8" s="698"/>
      <c r="AI8" s="1661"/>
      <c r="AJ8" s="1661"/>
      <c r="AK8" s="699"/>
    </row>
    <row r="9" spans="2:41" ht="15" customHeight="1">
      <c r="B9" s="1659"/>
      <c r="C9" s="1660"/>
      <c r="D9" s="1660"/>
      <c r="E9" s="1660"/>
      <c r="F9" s="1660"/>
      <c r="G9" s="1660"/>
      <c r="H9" s="1660"/>
      <c r="I9" s="1660"/>
      <c r="J9" s="1660"/>
      <c r="K9" s="1660"/>
      <c r="L9" s="1660"/>
      <c r="M9" s="1660"/>
      <c r="N9" s="1660"/>
      <c r="O9" s="1660"/>
      <c r="P9" s="1660"/>
      <c r="Q9" s="1660"/>
      <c r="R9" s="1662" t="s">
        <v>995</v>
      </c>
      <c r="S9" s="1663"/>
      <c r="T9" s="1663"/>
      <c r="U9" s="1663"/>
      <c r="V9" s="1663"/>
      <c r="W9" s="1663"/>
      <c r="X9" s="1663"/>
      <c r="Y9" s="1663"/>
      <c r="Z9" s="1663"/>
      <c r="AA9" s="1663"/>
      <c r="AB9" s="1663"/>
      <c r="AC9" s="1663"/>
      <c r="AD9" s="1663"/>
      <c r="AE9" s="1663"/>
      <c r="AF9" s="1663"/>
      <c r="AG9" s="1663"/>
      <c r="AH9" s="1663"/>
      <c r="AI9" s="1663"/>
      <c r="AJ9" s="1663"/>
      <c r="AK9" s="1664"/>
    </row>
    <row r="10" spans="2:41" ht="15" customHeight="1">
      <c r="B10" s="1666" t="s">
        <v>1767</v>
      </c>
      <c r="C10" s="1667"/>
      <c r="D10" s="1667"/>
      <c r="E10" s="1667"/>
      <c r="F10" s="1667"/>
      <c r="G10" s="1667"/>
      <c r="H10" s="1667"/>
      <c r="I10" s="1667"/>
      <c r="J10" s="1667"/>
      <c r="K10" s="1667"/>
      <c r="L10" s="1667"/>
      <c r="M10" s="1667"/>
      <c r="N10" s="1667"/>
      <c r="O10" s="1667"/>
      <c r="P10" s="1667"/>
      <c r="Q10" s="1668"/>
      <c r="R10" s="1665"/>
      <c r="S10" s="1663"/>
      <c r="T10" s="1663"/>
      <c r="U10" s="1663"/>
      <c r="V10" s="1663"/>
      <c r="W10" s="1663"/>
      <c r="X10" s="1663"/>
      <c r="Y10" s="1663"/>
      <c r="Z10" s="1663"/>
      <c r="AA10" s="1663"/>
      <c r="AB10" s="1663"/>
      <c r="AC10" s="1663"/>
      <c r="AD10" s="1663"/>
      <c r="AE10" s="1663"/>
      <c r="AF10" s="1663"/>
      <c r="AG10" s="1663"/>
      <c r="AH10" s="1663"/>
      <c r="AI10" s="1663"/>
      <c r="AJ10" s="1663"/>
      <c r="AK10" s="1664"/>
    </row>
    <row r="11" spans="2:41" ht="15" customHeight="1">
      <c r="B11" s="1669"/>
      <c r="C11" s="1667"/>
      <c r="D11" s="1667"/>
      <c r="E11" s="1667"/>
      <c r="F11" s="1667"/>
      <c r="G11" s="1667"/>
      <c r="H11" s="1667"/>
      <c r="I11" s="1667"/>
      <c r="J11" s="1667"/>
      <c r="K11" s="1667"/>
      <c r="L11" s="1667"/>
      <c r="M11" s="1667"/>
      <c r="N11" s="1667"/>
      <c r="O11" s="1667"/>
      <c r="P11" s="1667"/>
      <c r="Q11" s="1668"/>
      <c r="R11" s="1665"/>
      <c r="S11" s="1663"/>
      <c r="T11" s="1663"/>
      <c r="U11" s="1663"/>
      <c r="V11" s="1663"/>
      <c r="W11" s="1663"/>
      <c r="X11" s="1663"/>
      <c r="Y11" s="1663"/>
      <c r="Z11" s="1663"/>
      <c r="AA11" s="1663"/>
      <c r="AB11" s="1663"/>
      <c r="AC11" s="1663"/>
      <c r="AD11" s="1663"/>
      <c r="AE11" s="1663"/>
      <c r="AF11" s="1663"/>
      <c r="AG11" s="1663"/>
      <c r="AH11" s="1663"/>
      <c r="AI11" s="1663"/>
      <c r="AJ11" s="1663"/>
      <c r="AK11" s="1664"/>
    </row>
    <row r="12" spans="2:41" ht="15" customHeight="1">
      <c r="B12" s="1669"/>
      <c r="C12" s="1667"/>
      <c r="D12" s="1667"/>
      <c r="E12" s="1667"/>
      <c r="F12" s="1667"/>
      <c r="G12" s="1667"/>
      <c r="H12" s="1667"/>
      <c r="I12" s="1667"/>
      <c r="J12" s="1667"/>
      <c r="K12" s="1667"/>
      <c r="L12" s="1667"/>
      <c r="M12" s="1667"/>
      <c r="N12" s="1667"/>
      <c r="O12" s="1667"/>
      <c r="P12" s="1667"/>
      <c r="Q12" s="1668"/>
      <c r="R12" s="1665"/>
      <c r="S12" s="1663"/>
      <c r="T12" s="1663"/>
      <c r="U12" s="1663"/>
      <c r="V12" s="1663"/>
      <c r="W12" s="1663"/>
      <c r="X12" s="1663"/>
      <c r="Y12" s="1663"/>
      <c r="Z12" s="1663"/>
      <c r="AA12" s="1663"/>
      <c r="AB12" s="1663"/>
      <c r="AC12" s="1663"/>
      <c r="AD12" s="1663"/>
      <c r="AE12" s="1663"/>
      <c r="AF12" s="1663"/>
      <c r="AG12" s="1663"/>
      <c r="AH12" s="1663"/>
      <c r="AI12" s="1663"/>
      <c r="AJ12" s="1663"/>
      <c r="AK12" s="1664"/>
    </row>
    <row r="13" spans="2:41" ht="15.75" customHeight="1">
      <c r="B13" s="1669"/>
      <c r="C13" s="1667"/>
      <c r="D13" s="1667"/>
      <c r="E13" s="1667"/>
      <c r="F13" s="1667"/>
      <c r="G13" s="1667"/>
      <c r="H13" s="1667"/>
      <c r="I13" s="1667"/>
      <c r="J13" s="1667"/>
      <c r="K13" s="1667"/>
      <c r="L13" s="1667"/>
      <c r="M13" s="1667"/>
      <c r="N13" s="1667"/>
      <c r="O13" s="1667"/>
      <c r="P13" s="1667"/>
      <c r="Q13" s="1668"/>
      <c r="R13" s="1665"/>
      <c r="S13" s="1663"/>
      <c r="T13" s="1663"/>
      <c r="U13" s="1663"/>
      <c r="V13" s="1663"/>
      <c r="W13" s="1663"/>
      <c r="X13" s="1663"/>
      <c r="Y13" s="1663"/>
      <c r="Z13" s="1663"/>
      <c r="AA13" s="1663"/>
      <c r="AB13" s="1663"/>
      <c r="AC13" s="1663"/>
      <c r="AD13" s="1663"/>
      <c r="AE13" s="1663"/>
      <c r="AF13" s="1663"/>
      <c r="AG13" s="1663"/>
      <c r="AH13" s="1663"/>
      <c r="AI13" s="1663"/>
      <c r="AJ13" s="1663"/>
      <c r="AK13" s="1664"/>
    </row>
    <row r="14" spans="2:41" ht="6" customHeight="1">
      <c r="B14" s="1669"/>
      <c r="C14" s="1667"/>
      <c r="D14" s="1667"/>
      <c r="E14" s="1667"/>
      <c r="F14" s="1667"/>
      <c r="G14" s="1667"/>
      <c r="H14" s="1667"/>
      <c r="I14" s="1667"/>
      <c r="J14" s="1667"/>
      <c r="K14" s="1667"/>
      <c r="L14" s="1667"/>
      <c r="M14" s="1667"/>
      <c r="N14" s="1667"/>
      <c r="O14" s="1667"/>
      <c r="P14" s="1667"/>
      <c r="Q14" s="1668"/>
      <c r="R14" s="1665"/>
      <c r="S14" s="1663"/>
      <c r="T14" s="1663"/>
      <c r="U14" s="1663"/>
      <c r="V14" s="1663"/>
      <c r="W14" s="1663"/>
      <c r="X14" s="1663"/>
      <c r="Y14" s="1663"/>
      <c r="Z14" s="1663"/>
      <c r="AA14" s="1663"/>
      <c r="AB14" s="1663"/>
      <c r="AC14" s="1663"/>
      <c r="AD14" s="1663"/>
      <c r="AE14" s="1663"/>
      <c r="AF14" s="1663"/>
      <c r="AG14" s="1663"/>
      <c r="AH14" s="1663"/>
      <c r="AI14" s="1663"/>
      <c r="AJ14" s="1663"/>
      <c r="AK14" s="1664"/>
    </row>
    <row r="15" spans="2:41">
      <c r="B15" s="1625" t="s">
        <v>934</v>
      </c>
      <c r="C15" s="1647" t="s">
        <v>935</v>
      </c>
      <c r="D15" s="1647"/>
      <c r="E15" s="1647"/>
      <c r="F15" s="1647"/>
      <c r="G15" s="1647"/>
      <c r="H15" s="1648"/>
      <c r="I15" s="700" t="s">
        <v>936</v>
      </c>
      <c r="J15" s="1646" t="s">
        <v>937</v>
      </c>
      <c r="K15" s="1647"/>
      <c r="L15" s="1647"/>
      <c r="M15" s="1647"/>
      <c r="N15" s="1647"/>
      <c r="O15" s="1647"/>
      <c r="P15" s="1647"/>
      <c r="Q15" s="1647"/>
      <c r="R15" s="1647" t="s">
        <v>938</v>
      </c>
      <c r="S15" s="1647"/>
      <c r="T15" s="1647"/>
      <c r="U15" s="1647"/>
      <c r="V15" s="1647"/>
      <c r="W15" s="1647"/>
      <c r="X15" s="1647"/>
      <c r="Y15" s="1647"/>
      <c r="Z15" s="1647" t="s">
        <v>939</v>
      </c>
      <c r="AA15" s="1647"/>
      <c r="AB15" s="1647"/>
      <c r="AC15" s="1647"/>
      <c r="AD15" s="1647"/>
      <c r="AE15" s="1647"/>
      <c r="AF15" s="1646" t="s">
        <v>940</v>
      </c>
      <c r="AG15" s="1647"/>
      <c r="AH15" s="1647"/>
      <c r="AI15" s="1647"/>
      <c r="AJ15" s="1647"/>
      <c r="AK15" s="1648"/>
    </row>
    <row r="16" spans="2:41" ht="15" customHeight="1">
      <c r="B16" s="1625"/>
      <c r="C16" s="1649"/>
      <c r="D16" s="1649"/>
      <c r="E16" s="1649"/>
      <c r="F16" s="1649"/>
      <c r="G16" s="1649"/>
      <c r="H16" s="1650"/>
      <c r="I16" s="701"/>
      <c r="J16" s="1677"/>
      <c r="K16" s="1678"/>
      <c r="L16" s="1679"/>
      <c r="M16" s="1679"/>
      <c r="N16" s="1679"/>
      <c r="O16" s="1679"/>
      <c r="P16" s="1679"/>
      <c r="Q16" s="1680"/>
      <c r="R16" s="1677"/>
      <c r="S16" s="1681"/>
      <c r="T16" s="1681"/>
      <c r="U16" s="1681"/>
      <c r="V16" s="1681"/>
      <c r="W16" s="1681"/>
      <c r="X16" s="1681"/>
      <c r="Y16" s="1682"/>
      <c r="Z16" s="1677"/>
      <c r="AA16" s="1681"/>
      <c r="AB16" s="1681"/>
      <c r="AC16" s="1681"/>
      <c r="AD16" s="1681"/>
      <c r="AE16" s="1683"/>
      <c r="AF16" s="1651"/>
      <c r="AG16" s="1652"/>
      <c r="AH16" s="1652"/>
      <c r="AI16" s="1652"/>
      <c r="AJ16" s="1652"/>
      <c r="AK16" s="1653"/>
    </row>
    <row r="17" spans="2:38" ht="16.5" customHeight="1">
      <c r="B17" s="1625"/>
      <c r="C17" s="1670" t="s">
        <v>941</v>
      </c>
      <c r="D17" s="1670"/>
      <c r="E17" s="1671"/>
      <c r="F17" s="1672" t="s">
        <v>942</v>
      </c>
      <c r="G17" s="1672"/>
      <c r="H17" s="1672"/>
      <c r="I17" s="1673"/>
      <c r="J17" s="1674" t="s">
        <v>943</v>
      </c>
      <c r="K17" s="1675"/>
      <c r="L17" s="1675"/>
      <c r="M17" s="1675"/>
      <c r="N17" s="1676"/>
      <c r="O17" s="1674" t="s">
        <v>944</v>
      </c>
      <c r="P17" s="1675"/>
      <c r="Q17" s="1675"/>
      <c r="R17" s="1675"/>
      <c r="S17" s="1675"/>
      <c r="T17" s="1675"/>
      <c r="U17" s="1676"/>
      <c r="V17" s="1686" t="s">
        <v>945</v>
      </c>
      <c r="W17" s="1687"/>
      <c r="X17" s="1687"/>
      <c r="Y17" s="1687"/>
      <c r="Z17" s="1687"/>
      <c r="AA17" s="1687"/>
      <c r="AB17" s="1687"/>
      <c r="AC17" s="1688"/>
      <c r="AD17" s="1674" t="s">
        <v>1768</v>
      </c>
      <c r="AE17" s="1676"/>
      <c r="AF17" s="1629">
        <f>ROUND('H3 (ERI - Renta Liquida)'!L418,-3)</f>
        <v>24000</v>
      </c>
      <c r="AG17" s="1630"/>
      <c r="AH17" s="1630"/>
      <c r="AI17" s="1630"/>
      <c r="AJ17" s="1630"/>
      <c r="AK17" s="1631"/>
    </row>
    <row r="18" spans="2:38" ht="18" customHeight="1" thickBot="1">
      <c r="B18" s="1626"/>
      <c r="C18" s="1635" t="str">
        <f>MID('H1 (Caratula)'!AK14,1,2)</f>
        <v>02</v>
      </c>
      <c r="D18" s="1635"/>
      <c r="E18" s="1636"/>
      <c r="F18" s="1637" t="str">
        <f>MID('H1 (Caratula)'!X14,1,4)</f>
        <v>7112</v>
      </c>
      <c r="G18" s="1638"/>
      <c r="H18" s="1638"/>
      <c r="I18" s="1639"/>
      <c r="J18" s="1640" t="s">
        <v>986</v>
      </c>
      <c r="K18" s="1641"/>
      <c r="L18" s="1641"/>
      <c r="M18" s="1641"/>
      <c r="N18" s="1642"/>
      <c r="O18" s="1643" t="s">
        <v>986</v>
      </c>
      <c r="P18" s="1644"/>
      <c r="Q18" s="1644"/>
      <c r="R18" s="1644"/>
      <c r="S18" s="1644"/>
      <c r="T18" s="1644"/>
      <c r="U18" s="1645"/>
      <c r="V18" s="1689"/>
      <c r="W18" s="1690"/>
      <c r="X18" s="1690"/>
      <c r="Y18" s="1690"/>
      <c r="Z18" s="1690"/>
      <c r="AA18" s="1690"/>
      <c r="AB18" s="1690"/>
      <c r="AC18" s="1691"/>
      <c r="AD18" s="1684"/>
      <c r="AE18" s="1685"/>
      <c r="AF18" s="1632"/>
      <c r="AG18" s="1633"/>
      <c r="AH18" s="1633"/>
      <c r="AI18" s="1633"/>
      <c r="AJ18" s="1633"/>
      <c r="AK18" s="1634"/>
    </row>
    <row r="19" spans="2:38">
      <c r="B19" s="1712" t="s">
        <v>168</v>
      </c>
      <c r="C19" s="1713"/>
      <c r="D19" s="1714"/>
      <c r="E19" s="1715" t="s">
        <v>946</v>
      </c>
      <c r="F19" s="1716"/>
      <c r="G19" s="1716"/>
      <c r="H19" s="1716"/>
      <c r="I19" s="1717"/>
      <c r="J19" s="702">
        <v>29</v>
      </c>
      <c r="K19" s="1692">
        <f>ROUND(+'H2 (ESF - Patrimonio)'!K139,-3)</f>
        <v>211209000</v>
      </c>
      <c r="L19" s="1693"/>
      <c r="M19" s="1693"/>
      <c r="N19" s="1693"/>
      <c r="O19" s="1693"/>
      <c r="P19" s="1694"/>
      <c r="Q19" s="1715" t="s">
        <v>947</v>
      </c>
      <c r="R19" s="1716"/>
      <c r="S19" s="1716"/>
      <c r="T19" s="1717"/>
      <c r="U19" s="703">
        <f>+J19+1</f>
        <v>30</v>
      </c>
      <c r="V19" s="1718">
        <f>ROUND(+'H2 (ESF - Patrimonio)'!K192,-3)</f>
        <v>6750000</v>
      </c>
      <c r="W19" s="1719"/>
      <c r="X19" s="1719"/>
      <c r="Y19" s="1719"/>
      <c r="Z19" s="1719"/>
      <c r="AA19" s="1720"/>
      <c r="AB19" s="1721" t="s">
        <v>994</v>
      </c>
      <c r="AC19" s="1722"/>
      <c r="AD19" s="1723"/>
      <c r="AE19" s="704">
        <f>+U19+1</f>
        <v>31</v>
      </c>
      <c r="AF19" s="1692">
        <f>IF(K19-V19&lt;0,0,K19-V19)</f>
        <v>204459000</v>
      </c>
      <c r="AG19" s="1693"/>
      <c r="AH19" s="1693"/>
      <c r="AI19" s="1693"/>
      <c r="AJ19" s="1693"/>
      <c r="AK19" s="1694"/>
    </row>
    <row r="20" spans="2:38" ht="35.25" customHeight="1">
      <c r="B20" s="1728" t="s">
        <v>837</v>
      </c>
      <c r="C20" s="1731" t="s">
        <v>948</v>
      </c>
      <c r="D20" s="1732"/>
      <c r="E20" s="1732"/>
      <c r="F20" s="1732"/>
      <c r="G20" s="1732"/>
      <c r="H20" s="1732"/>
      <c r="I20" s="1733"/>
      <c r="J20" s="1734" t="s">
        <v>249</v>
      </c>
      <c r="K20" s="1731"/>
      <c r="L20" s="1732"/>
      <c r="M20" s="1732"/>
      <c r="N20" s="1732"/>
      <c r="O20" s="1732"/>
      <c r="P20" s="1732"/>
      <c r="Q20" s="1735"/>
      <c r="R20" s="1736" t="s">
        <v>1769</v>
      </c>
      <c r="S20" s="1737"/>
      <c r="T20" s="1737"/>
      <c r="U20" s="1737"/>
      <c r="V20" s="1737"/>
      <c r="W20" s="1737"/>
      <c r="X20" s="1737"/>
      <c r="Y20" s="1737"/>
      <c r="Z20" s="1737"/>
      <c r="AA20" s="1738"/>
      <c r="AB20" s="1734" t="s">
        <v>251</v>
      </c>
      <c r="AC20" s="1732"/>
      <c r="AD20" s="1735"/>
      <c r="AE20" s="1734" t="s">
        <v>243</v>
      </c>
      <c r="AF20" s="1732"/>
      <c r="AG20" s="1732"/>
      <c r="AH20" s="1732"/>
      <c r="AI20" s="1732"/>
      <c r="AJ20" s="1732"/>
      <c r="AK20" s="1735"/>
      <c r="AL20" s="705"/>
    </row>
    <row r="21" spans="2:38" ht="15" customHeight="1">
      <c r="B21" s="1729"/>
      <c r="C21" s="1739" t="s">
        <v>949</v>
      </c>
      <c r="D21" s="1739"/>
      <c r="E21" s="1739"/>
      <c r="F21" s="1739"/>
      <c r="G21" s="1739"/>
      <c r="H21" s="1739"/>
      <c r="I21" s="1740"/>
      <c r="J21" s="702">
        <f>+AE19+1</f>
        <v>32</v>
      </c>
      <c r="K21" s="1725">
        <f>ROUND(+'H3 (ERI - Renta Liquida)'!H378+'H3 (ERI - Renta Liquida)'!H379+'H3 (ERI - Renta Liquida)'!H380+'H3 (ERI - Renta Liquida)'!H381,-3)</f>
        <v>33182000</v>
      </c>
      <c r="L21" s="1726"/>
      <c r="M21" s="1726"/>
      <c r="N21" s="1726"/>
      <c r="O21" s="1726"/>
      <c r="P21" s="1726"/>
      <c r="Q21" s="1727"/>
      <c r="R21" s="702">
        <f>J37+1</f>
        <v>43</v>
      </c>
      <c r="S21" s="1741">
        <f>ROUND(+'H3 (ERI - Renta Liquida)'!I378+'H3 (ERI - Renta Liquida)'!I379+'H3 (ERI - Renta Liquida)'!I380+'H3 (ERI - Renta Liquida)'!I381,-3)</f>
        <v>0</v>
      </c>
      <c r="T21" s="1724"/>
      <c r="U21" s="1724"/>
      <c r="V21" s="1724"/>
      <c r="W21" s="1724"/>
      <c r="X21" s="1724"/>
      <c r="Y21" s="1724"/>
      <c r="Z21" s="1724"/>
      <c r="AA21" s="1742"/>
      <c r="AB21" s="702">
        <f>R37+1</f>
        <v>58</v>
      </c>
      <c r="AC21" s="1724">
        <f>ROUND(+'H3 (ERI - Renta Liquida)'!J378+'H3 (ERI - Renta Liquida)'!J379+'H3 (ERI - Renta Liquida)'!J380+'H3 (ERI - Renta Liquida)'!J381,-3)</f>
        <v>13287000</v>
      </c>
      <c r="AD21" s="1724"/>
      <c r="AE21" s="702">
        <f>AB37+1</f>
        <v>74</v>
      </c>
      <c r="AF21" s="1725">
        <f>ROUND(+'H3 (ERI - Renta Liquida)'!K378+'H3 (ERI - Renta Liquida)'!K379+'H3 (ERI - Renta Liquida)'!K380+'H3 (ERI - Renta Liquida)'!K381+'H3 (ERI - Renta Liquida)'!L55,-3)</f>
        <v>0</v>
      </c>
      <c r="AG21" s="1726"/>
      <c r="AH21" s="1726"/>
      <c r="AI21" s="1726"/>
      <c r="AJ21" s="1726"/>
      <c r="AK21" s="1727"/>
    </row>
    <row r="22" spans="2:38" ht="15" customHeight="1">
      <c r="B22" s="1729"/>
      <c r="C22" s="1698" t="s">
        <v>225</v>
      </c>
      <c r="D22" s="1698"/>
      <c r="E22" s="1698"/>
      <c r="F22" s="1698"/>
      <c r="G22" s="1698"/>
      <c r="H22" s="1698"/>
      <c r="I22" s="1699"/>
      <c r="J22" s="1700"/>
      <c r="K22" s="1701"/>
      <c r="L22" s="1701"/>
      <c r="M22" s="1701"/>
      <c r="N22" s="1701"/>
      <c r="O22" s="1701"/>
      <c r="P22" s="1701"/>
      <c r="Q22" s="1701"/>
      <c r="R22" s="1701"/>
      <c r="S22" s="1701"/>
      <c r="T22" s="1701"/>
      <c r="U22" s="1701"/>
      <c r="V22" s="1701"/>
      <c r="W22" s="1701"/>
      <c r="X22" s="1701"/>
      <c r="Y22" s="1701"/>
      <c r="Z22" s="1701"/>
      <c r="AA22" s="1701"/>
      <c r="AB22" s="1701"/>
      <c r="AC22" s="1701"/>
      <c r="AD22" s="1702"/>
      <c r="AE22" s="706">
        <f>AE21+1</f>
        <v>75</v>
      </c>
      <c r="AF22" s="1704">
        <f>ROUND(+'H3 (ERI - Renta Liquida)'!L55,-3)</f>
        <v>0</v>
      </c>
      <c r="AG22" s="1705"/>
      <c r="AH22" s="1705"/>
      <c r="AI22" s="1705"/>
      <c r="AJ22" s="1705"/>
      <c r="AK22" s="1706"/>
    </row>
    <row r="23" spans="2:38">
      <c r="B23" s="1729"/>
      <c r="C23" s="1739" t="s">
        <v>950</v>
      </c>
      <c r="D23" s="1739"/>
      <c r="E23" s="1739"/>
      <c r="F23" s="1739"/>
      <c r="G23" s="1739"/>
      <c r="H23" s="1739"/>
      <c r="I23" s="1740"/>
      <c r="J23" s="702">
        <f>J21+1</f>
        <v>33</v>
      </c>
      <c r="K23" s="1741">
        <f>ROUND(+'H3 (ERI - Renta Liquida)'!H382,-3)</f>
        <v>7552000</v>
      </c>
      <c r="L23" s="1724"/>
      <c r="M23" s="1724"/>
      <c r="N23" s="1724"/>
      <c r="O23" s="1724"/>
      <c r="P23" s="1724"/>
      <c r="Q23" s="1742"/>
      <c r="R23" s="702">
        <f>+R21+1</f>
        <v>44</v>
      </c>
      <c r="S23" s="1724">
        <f>ROUND(+'H3 (ERI - Renta Liquida)'!I382,-3)</f>
        <v>0</v>
      </c>
      <c r="T23" s="1724"/>
      <c r="U23" s="1724"/>
      <c r="V23" s="1724"/>
      <c r="W23" s="1724"/>
      <c r="X23" s="1724"/>
      <c r="Y23" s="1724"/>
      <c r="Z23" s="1724"/>
      <c r="AA23" s="1724"/>
      <c r="AB23" s="702">
        <f>+AB21+1</f>
        <v>59</v>
      </c>
      <c r="AC23" s="1710">
        <f>ROUND(+'H3 (ERI - Renta Liquida)'!J382,-3)</f>
        <v>0</v>
      </c>
      <c r="AD23" s="1710"/>
      <c r="AE23" s="702">
        <f>AE22+1</f>
        <v>76</v>
      </c>
      <c r="AF23" s="1695">
        <f>ROUND(+'H3 (ERI - Renta Liquida)'!K382,-3)</f>
        <v>0</v>
      </c>
      <c r="AG23" s="1696"/>
      <c r="AH23" s="1696"/>
      <c r="AI23" s="1696"/>
      <c r="AJ23" s="1696"/>
      <c r="AK23" s="1697"/>
    </row>
    <row r="24" spans="2:38" ht="15" customHeight="1">
      <c r="B24" s="1729"/>
      <c r="C24" s="1698" t="s">
        <v>951</v>
      </c>
      <c r="D24" s="1698"/>
      <c r="E24" s="1698"/>
      <c r="F24" s="1698"/>
      <c r="G24" s="1698"/>
      <c r="H24" s="1698"/>
      <c r="I24" s="1699"/>
      <c r="J24" s="1700"/>
      <c r="K24" s="1701"/>
      <c r="L24" s="1701"/>
      <c r="M24" s="1701"/>
      <c r="N24" s="1701"/>
      <c r="O24" s="1701"/>
      <c r="P24" s="1701"/>
      <c r="Q24" s="1702"/>
      <c r="R24" s="707">
        <f>+R23+1</f>
        <v>45</v>
      </c>
      <c r="S24" s="1703">
        <f>ROUND(+'H3 (ERI - Renta Liquida)'!I396+'H3 (ERI - Renta Liquida)'!I397,-3)</f>
        <v>0</v>
      </c>
      <c r="T24" s="1703"/>
      <c r="U24" s="1703"/>
      <c r="V24" s="1703"/>
      <c r="W24" s="1703"/>
      <c r="X24" s="1703"/>
      <c r="Y24" s="1703"/>
      <c r="Z24" s="1703"/>
      <c r="AA24" s="1703"/>
      <c r="AB24" s="706">
        <f>+AB23+1</f>
        <v>60</v>
      </c>
      <c r="AC24" s="1703">
        <f>ROUND(+'H3 (ERI - Renta Liquida)'!J396+'H3 (ERI - Renta Liquida)'!J397,-3)</f>
        <v>0</v>
      </c>
      <c r="AD24" s="1703"/>
      <c r="AE24" s="706">
        <f>AE23+1</f>
        <v>77</v>
      </c>
      <c r="AF24" s="1704">
        <f>ROUND(+'H3 (ERI - Renta Liquida)'!K396+'H3 (ERI - Renta Liquida)'!K397,-3)</f>
        <v>0</v>
      </c>
      <c r="AG24" s="1705"/>
      <c r="AH24" s="1705"/>
      <c r="AI24" s="1705"/>
      <c r="AJ24" s="1705"/>
      <c r="AK24" s="1706"/>
    </row>
    <row r="25" spans="2:38" ht="15" customHeight="1">
      <c r="B25" s="1729"/>
      <c r="C25" s="1707" t="s">
        <v>1770</v>
      </c>
      <c r="D25" s="1707"/>
      <c r="E25" s="1707"/>
      <c r="F25" s="1707"/>
      <c r="G25" s="1707"/>
      <c r="H25" s="1707"/>
      <c r="I25" s="1708"/>
      <c r="J25" s="708">
        <f>+J23+1</f>
        <v>34</v>
      </c>
      <c r="K25" s="1709">
        <f>IF(K21-K23&lt;0,0,K21-K23)</f>
        <v>25630000</v>
      </c>
      <c r="L25" s="1710"/>
      <c r="M25" s="1710"/>
      <c r="N25" s="1710"/>
      <c r="O25" s="1710"/>
      <c r="P25" s="1710"/>
      <c r="Q25" s="1711"/>
      <c r="R25" s="708">
        <f>+R24+1</f>
        <v>46</v>
      </c>
      <c r="S25" s="1710">
        <f>IF(S21-S23-S24&lt;0,0,S21-S23-S24)</f>
        <v>0</v>
      </c>
      <c r="T25" s="1710"/>
      <c r="U25" s="1710"/>
      <c r="V25" s="1710"/>
      <c r="W25" s="1710"/>
      <c r="X25" s="1710"/>
      <c r="Y25" s="1710"/>
      <c r="Z25" s="1710"/>
      <c r="AA25" s="1710"/>
      <c r="AB25" s="708">
        <f>+AB24+1</f>
        <v>61</v>
      </c>
      <c r="AC25" s="1710">
        <f>IF(AC21-AC23-AC24&lt;0,0,AC21-AC23-AC24)</f>
        <v>13287000</v>
      </c>
      <c r="AD25" s="1710"/>
      <c r="AE25" s="708">
        <f>AE24+1</f>
        <v>78</v>
      </c>
      <c r="AF25" s="1709">
        <f>IF(AF21-AF22-AF23-AF24&lt;0,0,AF21-AF22-AF23-AF24)</f>
        <v>0</v>
      </c>
      <c r="AG25" s="1710"/>
      <c r="AH25" s="1710"/>
      <c r="AI25" s="1710"/>
      <c r="AJ25" s="1710"/>
      <c r="AK25" s="1711"/>
    </row>
    <row r="26" spans="2:38" ht="15" customHeight="1">
      <c r="B26" s="1729"/>
      <c r="C26" s="1698" t="s">
        <v>796</v>
      </c>
      <c r="D26" s="1698"/>
      <c r="E26" s="1698"/>
      <c r="F26" s="1698"/>
      <c r="G26" s="1698"/>
      <c r="H26" s="1698"/>
      <c r="I26" s="1699"/>
      <c r="J26" s="1743"/>
      <c r="K26" s="1744"/>
      <c r="L26" s="1744"/>
      <c r="M26" s="1744"/>
      <c r="N26" s="1744"/>
      <c r="O26" s="1744"/>
      <c r="P26" s="1744"/>
      <c r="Q26" s="1744"/>
      <c r="R26" s="1744"/>
      <c r="S26" s="1744"/>
      <c r="T26" s="1744"/>
      <c r="U26" s="1744"/>
      <c r="V26" s="1744"/>
      <c r="W26" s="1744"/>
      <c r="X26" s="1744"/>
      <c r="Y26" s="1744"/>
      <c r="Z26" s="1744"/>
      <c r="AA26" s="1745"/>
      <c r="AB26" s="709">
        <f>+AB25+1</f>
        <v>62</v>
      </c>
      <c r="AC26" s="1703">
        <f>ROUND(+'H3 (ERI - Renta Liquida)'!J399,-3)</f>
        <v>0</v>
      </c>
      <c r="AD26" s="1703"/>
      <c r="AE26" s="706">
        <f>AE25+1</f>
        <v>79</v>
      </c>
      <c r="AF26" s="1704">
        <f>ROUND(+'H3 (ERI - Renta Liquida)'!K399,-3)</f>
        <v>0</v>
      </c>
      <c r="AG26" s="1705"/>
      <c r="AH26" s="1705"/>
      <c r="AI26" s="1705"/>
      <c r="AJ26" s="1705"/>
      <c r="AK26" s="1706"/>
    </row>
    <row r="27" spans="2:38" ht="15" customHeight="1">
      <c r="B27" s="1729"/>
      <c r="C27" s="1625" t="s">
        <v>720</v>
      </c>
      <c r="D27" s="1746" t="s">
        <v>1771</v>
      </c>
      <c r="E27" s="1747"/>
      <c r="F27" s="1747"/>
      <c r="G27" s="1747"/>
      <c r="H27" s="1747"/>
      <c r="I27" s="1748"/>
      <c r="J27" s="710">
        <f>+J25+1</f>
        <v>35</v>
      </c>
      <c r="K27" s="1741">
        <f>ROUND(+'H3 (ERI - Renta Liquida)'!H426+'H3 (ERI - Renta Liquida)'!H428,-3)</f>
        <v>0</v>
      </c>
      <c r="L27" s="1724"/>
      <c r="M27" s="1724"/>
      <c r="N27" s="1724"/>
      <c r="O27" s="1724"/>
      <c r="P27" s="1724"/>
      <c r="Q27" s="1742"/>
      <c r="R27" s="702">
        <f>+R25+1</f>
        <v>47</v>
      </c>
      <c r="S27" s="1724">
        <f>ROUND(+'H3 (ERI - Renta Liquida)'!I426+'H3 (ERI - Renta Liquida)'!I428,-3)</f>
        <v>0</v>
      </c>
      <c r="T27" s="1724"/>
      <c r="U27" s="1724"/>
      <c r="V27" s="1724"/>
      <c r="W27" s="1724"/>
      <c r="X27" s="1724"/>
      <c r="Y27" s="1724"/>
      <c r="Z27" s="1724"/>
      <c r="AA27" s="1724"/>
      <c r="AB27" s="711">
        <f>+AB26+1</f>
        <v>63</v>
      </c>
      <c r="AC27" s="1726">
        <f>ROUND(+'H3 (ERI - Renta Liquida)'!J426+'H3 (ERI - Renta Liquida)'!J428,-3)</f>
        <v>0</v>
      </c>
      <c r="AD27" s="1726"/>
      <c r="AE27" s="711">
        <f>+AE26+1</f>
        <v>80</v>
      </c>
      <c r="AF27" s="1749">
        <f>ROUND(+'H3 (ERI - Renta Liquida)'!K426+'H3 (ERI - Renta Liquida)'!K428,-3)</f>
        <v>0</v>
      </c>
      <c r="AG27" s="1750"/>
      <c r="AH27" s="1750"/>
      <c r="AI27" s="1750"/>
      <c r="AJ27" s="1750"/>
      <c r="AK27" s="1751"/>
    </row>
    <row r="28" spans="2:38" ht="17.25" customHeight="1">
      <c r="B28" s="1729"/>
      <c r="C28" s="1625"/>
      <c r="D28" s="1752" t="s">
        <v>952</v>
      </c>
      <c r="E28" s="1698"/>
      <c r="F28" s="1698"/>
      <c r="G28" s="1698"/>
      <c r="H28" s="1698"/>
      <c r="I28" s="1699"/>
      <c r="J28" s="706">
        <f>J27+1</f>
        <v>36</v>
      </c>
      <c r="K28" s="1753">
        <f>ROUND(+'H3 (ERI - Renta Liquida)'!H420-'H3 (ERI - Renta Liquida)'!H426-'H3 (ERI - Renta Liquida)'!H428,-3)</f>
        <v>6385000</v>
      </c>
      <c r="L28" s="1703"/>
      <c r="M28" s="1703"/>
      <c r="N28" s="1703"/>
      <c r="O28" s="1703"/>
      <c r="P28" s="1703"/>
      <c r="Q28" s="1754"/>
      <c r="R28" s="706">
        <f>R27+1</f>
        <v>48</v>
      </c>
      <c r="S28" s="1703">
        <f>ROUND(+'H3 (ERI - Renta Liquida)'!I420-'H3 (ERI - Renta Liquida)'!I426-'H3 (ERI - Renta Liquida)'!I428,-3)</f>
        <v>0</v>
      </c>
      <c r="T28" s="1703"/>
      <c r="U28" s="1703"/>
      <c r="V28" s="1703"/>
      <c r="W28" s="1703"/>
      <c r="X28" s="1703"/>
      <c r="Y28" s="1703"/>
      <c r="Z28" s="1703"/>
      <c r="AA28" s="1703"/>
      <c r="AB28" s="706">
        <f>+AB27+1</f>
        <v>64</v>
      </c>
      <c r="AC28" s="1703">
        <f>ROUND(+'H3 (ERI - Renta Liquida)'!J420-'H3 (ERI - Renta Liquida)'!J426-'H3 (ERI - Renta Liquida)'!J428,-3)</f>
        <v>0</v>
      </c>
      <c r="AD28" s="1703"/>
      <c r="AE28" s="706">
        <f>+AE27+1</f>
        <v>81</v>
      </c>
      <c r="AF28" s="1704">
        <f>ROUND(+'H3 (ERI - Renta Liquida)'!K420-'H3 (ERI - Renta Liquida)'!K426-'H3 (ERI - Renta Liquida)'!K428,-3)</f>
        <v>0</v>
      </c>
      <c r="AG28" s="1705"/>
      <c r="AH28" s="1705"/>
      <c r="AI28" s="1705"/>
      <c r="AJ28" s="1705"/>
      <c r="AK28" s="1706"/>
    </row>
    <row r="29" spans="2:38" ht="15" customHeight="1">
      <c r="B29" s="1729"/>
      <c r="C29" s="1625"/>
      <c r="D29" s="1755" t="s">
        <v>953</v>
      </c>
      <c r="E29" s="1756"/>
      <c r="F29" s="1756"/>
      <c r="G29" s="1756"/>
      <c r="H29" s="1756"/>
      <c r="I29" s="1757"/>
      <c r="J29" s="712">
        <f>J28+1</f>
        <v>37</v>
      </c>
      <c r="K29" s="1758">
        <f>+K27+K28</f>
        <v>6385000</v>
      </c>
      <c r="L29" s="1759"/>
      <c r="M29" s="1759"/>
      <c r="N29" s="1759"/>
      <c r="O29" s="1759"/>
      <c r="P29" s="1759"/>
      <c r="Q29" s="1760"/>
      <c r="R29" s="712">
        <f>+R28+1</f>
        <v>49</v>
      </c>
      <c r="S29" s="1759">
        <f>+S27+S28</f>
        <v>0</v>
      </c>
      <c r="T29" s="1759"/>
      <c r="U29" s="1759"/>
      <c r="V29" s="1759"/>
      <c r="W29" s="1759"/>
      <c r="X29" s="1759"/>
      <c r="Y29" s="1759"/>
      <c r="Z29" s="1759"/>
      <c r="AA29" s="1759"/>
      <c r="AB29" s="712">
        <f>AB28+1</f>
        <v>65</v>
      </c>
      <c r="AC29" s="1759">
        <f>+AC27+AC28</f>
        <v>0</v>
      </c>
      <c r="AD29" s="1759"/>
      <c r="AE29" s="712">
        <f t="shared" ref="AE29:AE37" si="0">AE28+1</f>
        <v>82</v>
      </c>
      <c r="AF29" s="1761">
        <f>+AF27+AF28</f>
        <v>0</v>
      </c>
      <c r="AG29" s="1762"/>
      <c r="AH29" s="1762"/>
      <c r="AI29" s="1762"/>
      <c r="AJ29" s="1762"/>
      <c r="AK29" s="1763"/>
    </row>
    <row r="30" spans="2:38" ht="17.25" customHeight="1">
      <c r="B30" s="1729"/>
      <c r="C30" s="1764" t="s">
        <v>954</v>
      </c>
      <c r="D30" s="1752" t="s">
        <v>955</v>
      </c>
      <c r="E30" s="1698"/>
      <c r="F30" s="1698"/>
      <c r="G30" s="1698"/>
      <c r="H30" s="1698"/>
      <c r="I30" s="1699"/>
      <c r="J30" s="706">
        <f>+J29+1</f>
        <v>38</v>
      </c>
      <c r="K30" s="1753">
        <f>ROUND(+'H3 (ERI - Renta Liquida)'!H414,-3)</f>
        <v>0</v>
      </c>
      <c r="L30" s="1703">
        <v>130000000</v>
      </c>
      <c r="M30" s="1703"/>
      <c r="N30" s="1703"/>
      <c r="O30" s="1703"/>
      <c r="P30" s="1703"/>
      <c r="Q30" s="1754"/>
      <c r="R30" s="706">
        <f>R29+1</f>
        <v>50</v>
      </c>
      <c r="S30" s="1703">
        <f>ROUND(+'H3 (ERI - Renta Liquida)'!I414,-3)</f>
        <v>0</v>
      </c>
      <c r="T30" s="1703"/>
      <c r="U30" s="1703"/>
      <c r="V30" s="1703"/>
      <c r="W30" s="1703"/>
      <c r="X30" s="1703"/>
      <c r="Y30" s="1703"/>
      <c r="Z30" s="1703"/>
      <c r="AA30" s="1703"/>
      <c r="AB30" s="707">
        <f>+AB29+1</f>
        <v>66</v>
      </c>
      <c r="AC30" s="1703">
        <f>ROUND(+'H3 (ERI - Renta Liquida)'!J414,-3)</f>
        <v>0</v>
      </c>
      <c r="AD30" s="1703"/>
      <c r="AE30" s="707">
        <f t="shared" si="0"/>
        <v>83</v>
      </c>
      <c r="AF30" s="1704">
        <f>ROUND(+'H3 (ERI - Renta Liquida)'!K414,-3)</f>
        <v>0</v>
      </c>
      <c r="AG30" s="1705"/>
      <c r="AH30" s="1705"/>
      <c r="AI30" s="1705"/>
      <c r="AJ30" s="1705"/>
      <c r="AK30" s="1706"/>
    </row>
    <row r="31" spans="2:38" ht="22.5" customHeight="1">
      <c r="B31" s="1729"/>
      <c r="C31" s="1765"/>
      <c r="D31" s="1739" t="s">
        <v>956</v>
      </c>
      <c r="E31" s="1739"/>
      <c r="F31" s="1739"/>
      <c r="G31" s="1739"/>
      <c r="H31" s="1739"/>
      <c r="I31" s="1740"/>
      <c r="J31" s="702">
        <f>J30+1</f>
        <v>39</v>
      </c>
      <c r="K31" s="1741">
        <f>ROUND(+'H3 (ERI - Renta Liquida)'!H410-'H3 (ERI - Renta Liquida)'!H414,-3)</f>
        <v>0</v>
      </c>
      <c r="L31" s="1724"/>
      <c r="M31" s="1724"/>
      <c r="N31" s="1724"/>
      <c r="O31" s="1724"/>
      <c r="P31" s="1724"/>
      <c r="Q31" s="1742"/>
      <c r="R31" s="702">
        <f>R30+1</f>
        <v>51</v>
      </c>
      <c r="S31" s="1724">
        <f>ROUND(+'H3 (ERI - Renta Liquida)'!I410-'H3 (ERI - Renta Liquida)'!I414,-3)</f>
        <v>0</v>
      </c>
      <c r="T31" s="1724"/>
      <c r="U31" s="1724"/>
      <c r="V31" s="1724"/>
      <c r="W31" s="1724"/>
      <c r="X31" s="1724"/>
      <c r="Y31" s="1724"/>
      <c r="Z31" s="1724"/>
      <c r="AA31" s="1724"/>
      <c r="AB31" s="702">
        <f>AB30+1</f>
        <v>67</v>
      </c>
      <c r="AC31" s="1724">
        <f>ROUND(+'H3 (ERI - Renta Liquida)'!J410-'H3 (ERI - Renta Liquida)'!J414,-3)</f>
        <v>91000</v>
      </c>
      <c r="AD31" s="1724"/>
      <c r="AE31" s="702">
        <f t="shared" si="0"/>
        <v>84</v>
      </c>
      <c r="AF31" s="1695">
        <f>ROUND(+'H3 (ERI - Renta Liquida)'!K410-'H3 (ERI - Renta Liquida)'!K414,-3)</f>
        <v>0</v>
      </c>
      <c r="AG31" s="1696"/>
      <c r="AH31" s="1696"/>
      <c r="AI31" s="1696"/>
      <c r="AJ31" s="1696"/>
      <c r="AK31" s="1697"/>
    </row>
    <row r="32" spans="2:38" ht="18" customHeight="1">
      <c r="B32" s="1729"/>
      <c r="C32" s="1766"/>
      <c r="D32" s="1767" t="s">
        <v>957</v>
      </c>
      <c r="E32" s="1768"/>
      <c r="F32" s="1768"/>
      <c r="G32" s="1768"/>
      <c r="H32" s="1768"/>
      <c r="I32" s="1769"/>
      <c r="J32" s="713">
        <f>+J31+1</f>
        <v>40</v>
      </c>
      <c r="K32" s="1770">
        <f>+K30+K31</f>
        <v>0</v>
      </c>
      <c r="L32" s="1771">
        <f>+L30+L31</f>
        <v>130000000</v>
      </c>
      <c r="M32" s="1771"/>
      <c r="N32" s="1771"/>
      <c r="O32" s="1771"/>
      <c r="P32" s="1771"/>
      <c r="Q32" s="1772"/>
      <c r="R32" s="713">
        <f>R31+1</f>
        <v>52</v>
      </c>
      <c r="S32" s="1770">
        <f>+S30+S31</f>
        <v>0</v>
      </c>
      <c r="T32" s="1771"/>
      <c r="U32" s="1771"/>
      <c r="V32" s="1771"/>
      <c r="W32" s="1771"/>
      <c r="X32" s="1771"/>
      <c r="Y32" s="1771"/>
      <c r="Z32" s="1771"/>
      <c r="AA32" s="1772"/>
      <c r="AB32" s="714">
        <f>+AB31+1</f>
        <v>68</v>
      </c>
      <c r="AC32" s="1771">
        <f>+AC30+AC31</f>
        <v>91000</v>
      </c>
      <c r="AD32" s="1771"/>
      <c r="AE32" s="714">
        <f t="shared" si="0"/>
        <v>85</v>
      </c>
      <c r="AF32" s="1773">
        <f>+AF30+AF31</f>
        <v>0</v>
      </c>
      <c r="AG32" s="1774"/>
      <c r="AH32" s="1774"/>
      <c r="AI32" s="1774"/>
      <c r="AJ32" s="1774"/>
      <c r="AK32" s="1775"/>
    </row>
    <row r="33" spans="2:53" ht="24.75" customHeight="1">
      <c r="B33" s="1729"/>
      <c r="C33" s="1776" t="s">
        <v>1772</v>
      </c>
      <c r="D33" s="1777"/>
      <c r="E33" s="1777"/>
      <c r="F33" s="1777"/>
      <c r="G33" s="1777"/>
      <c r="H33" s="1777"/>
      <c r="I33" s="1778"/>
      <c r="J33" s="708">
        <f>J32+1</f>
        <v>41</v>
      </c>
      <c r="K33" s="1779">
        <f>ROUND(+'H3 (ERI - Renta Liquida)'!H444,-3)</f>
        <v>6385000</v>
      </c>
      <c r="L33" s="1780"/>
      <c r="M33" s="1780"/>
      <c r="N33" s="1780"/>
      <c r="O33" s="1780"/>
      <c r="P33" s="1780"/>
      <c r="Q33" s="1781"/>
      <c r="R33" s="708">
        <f>R32+1</f>
        <v>53</v>
      </c>
      <c r="S33" s="1710">
        <f>ROUND(+'H3 (ERI - Renta Liquida)'!I444,-3)</f>
        <v>0</v>
      </c>
      <c r="T33" s="1710"/>
      <c r="U33" s="1710"/>
      <c r="V33" s="1710"/>
      <c r="W33" s="1710"/>
      <c r="X33" s="1710"/>
      <c r="Y33" s="1710"/>
      <c r="Z33" s="1710"/>
      <c r="AA33" s="1710"/>
      <c r="AB33" s="708">
        <f>AB32+1</f>
        <v>69</v>
      </c>
      <c r="AC33" s="1710">
        <f>ROUND(+'H3 (ERI - Renta Liquida)'!J444,-3)</f>
        <v>91000</v>
      </c>
      <c r="AD33" s="1710"/>
      <c r="AE33" s="708">
        <f t="shared" si="0"/>
        <v>86</v>
      </c>
      <c r="AF33" s="1782">
        <f>ROUND(+'H3 (ERI - Renta Liquida)'!K444,-3)</f>
        <v>0</v>
      </c>
      <c r="AG33" s="1783"/>
      <c r="AH33" s="1783"/>
      <c r="AI33" s="1783"/>
      <c r="AJ33" s="1783"/>
      <c r="AK33" s="1784"/>
      <c r="AS33" s="760">
        <f>IF(AL32&lt;0,0,IF(ROUND(IF((K29+K32)=0,0,IF(AL32&gt;(K29+K32),(K29+K32),IF((K29+K32)=AL32,(K29+K32),IF((K29+K32)&lt;AL32,(K29+K32),IF((K29+K32)&gt;AL32,AL32)))))/1000,0)*1000&gt;K25,K25,ROUND(IF((K29+K32)=0,0,IF(AL32&gt;(K29+K32),(K29+K32),IF((K29+K32)=AL32,(K29+K32),IF((K29+K32)&lt;AL32,(K29+K32),IF((K29+K32)&gt;AL32,AL32)))))/1000,0)*1000))</f>
        <v>0</v>
      </c>
    </row>
    <row r="34" spans="2:53" ht="15.75" customHeight="1">
      <c r="B34" s="1729"/>
      <c r="C34" s="1785" t="s">
        <v>815</v>
      </c>
      <c r="D34" s="1785"/>
      <c r="E34" s="1785"/>
      <c r="F34" s="1785"/>
      <c r="G34" s="1785"/>
      <c r="H34" s="1785"/>
      <c r="I34" s="1786"/>
      <c r="J34" s="1700"/>
      <c r="K34" s="1701"/>
      <c r="L34" s="1701"/>
      <c r="M34" s="1701"/>
      <c r="N34" s="1701"/>
      <c r="O34" s="1701"/>
      <c r="P34" s="1701"/>
      <c r="Q34" s="1702"/>
      <c r="R34" s="715">
        <f>+R33+1</f>
        <v>54</v>
      </c>
      <c r="S34" s="1787">
        <f>IF(S21-S23-S24-S33&lt;0,0,S21-S23-S24-S33)</f>
        <v>0</v>
      </c>
      <c r="T34" s="1787"/>
      <c r="U34" s="1787"/>
      <c r="V34" s="1787"/>
      <c r="W34" s="1787"/>
      <c r="X34" s="1787"/>
      <c r="Y34" s="1787"/>
      <c r="Z34" s="1787"/>
      <c r="AA34" s="1787"/>
      <c r="AB34" s="715">
        <f>+AB33+1</f>
        <v>70</v>
      </c>
      <c r="AC34" s="1787">
        <f>IF(AC21-AC23-AC24+AC26-AC33&lt;0,0,AC21-AC23-AC24+AC26-AC33)</f>
        <v>13196000</v>
      </c>
      <c r="AD34" s="1787"/>
      <c r="AE34" s="715">
        <f t="shared" si="0"/>
        <v>87</v>
      </c>
      <c r="AF34" s="1788">
        <f>IF(AF21-AF22-AF23-AF24+AF26-AF33&lt;0,0,AF21-AF22-AF23-AF24+AF26-AF33)</f>
        <v>0</v>
      </c>
      <c r="AG34" s="1787"/>
      <c r="AH34" s="1787"/>
      <c r="AI34" s="1787"/>
      <c r="AJ34" s="1787"/>
      <c r="AK34" s="1789"/>
    </row>
    <row r="35" spans="2:53" ht="15" customHeight="1">
      <c r="B35" s="1729"/>
      <c r="C35" s="1707" t="s">
        <v>958</v>
      </c>
      <c r="D35" s="1707"/>
      <c r="E35" s="1707"/>
      <c r="F35" s="1707"/>
      <c r="G35" s="1707"/>
      <c r="H35" s="1707"/>
      <c r="I35" s="1708"/>
      <c r="J35" s="1700"/>
      <c r="K35" s="1701"/>
      <c r="L35" s="1701"/>
      <c r="M35" s="1701"/>
      <c r="N35" s="1701"/>
      <c r="O35" s="1701"/>
      <c r="P35" s="1701"/>
      <c r="Q35" s="1702"/>
      <c r="R35" s="708">
        <f>+R34+1</f>
        <v>55</v>
      </c>
      <c r="S35" s="1790">
        <f>IF(S23+S24-S21&lt;0,0,S23+S24-S21)</f>
        <v>0</v>
      </c>
      <c r="T35" s="1710"/>
      <c r="U35" s="1710"/>
      <c r="V35" s="1710"/>
      <c r="W35" s="1710"/>
      <c r="X35" s="1710"/>
      <c r="Y35" s="1710"/>
      <c r="Z35" s="1710"/>
      <c r="AA35" s="1710"/>
      <c r="AB35" s="708">
        <f>+AB34+1</f>
        <v>71</v>
      </c>
      <c r="AC35" s="1710">
        <f>IF(AC23+AC24-AC21-AC26&lt;0,0,AC23+AC24-AC21-AC26)</f>
        <v>0</v>
      </c>
      <c r="AD35" s="1710"/>
      <c r="AE35" s="708">
        <f t="shared" si="0"/>
        <v>88</v>
      </c>
      <c r="AF35" s="1709">
        <f>IF(AF22+AF23+AF24-AF21-AF26&lt;0,0,AF22+AF23+AF24-AF21-AF26)</f>
        <v>0</v>
      </c>
      <c r="AG35" s="1710"/>
      <c r="AH35" s="1710"/>
      <c r="AI35" s="1710"/>
      <c r="AJ35" s="1710"/>
      <c r="AK35" s="1711"/>
    </row>
    <row r="36" spans="2:53" ht="15" customHeight="1">
      <c r="B36" s="1729"/>
      <c r="C36" s="1698" t="s">
        <v>959</v>
      </c>
      <c r="D36" s="1698"/>
      <c r="E36" s="1698"/>
      <c r="F36" s="1698"/>
      <c r="G36" s="1698"/>
      <c r="H36" s="1698"/>
      <c r="I36" s="1699"/>
      <c r="J36" s="1700"/>
      <c r="K36" s="1701"/>
      <c r="L36" s="1701"/>
      <c r="M36" s="1701"/>
      <c r="N36" s="1701"/>
      <c r="O36" s="1701"/>
      <c r="P36" s="1701"/>
      <c r="Q36" s="1702"/>
      <c r="R36" s="706">
        <f>+R35+1</f>
        <v>56</v>
      </c>
      <c r="S36" s="1703">
        <f>ROUND(+'H3 (ERI - Renta Liquida)'!I448,-3)</f>
        <v>0</v>
      </c>
      <c r="T36" s="1703"/>
      <c r="U36" s="1703"/>
      <c r="V36" s="1703"/>
      <c r="W36" s="1703"/>
      <c r="X36" s="1703"/>
      <c r="Y36" s="1703"/>
      <c r="Z36" s="1703"/>
      <c r="AA36" s="1703"/>
      <c r="AB36" s="706">
        <f>+AB35+1</f>
        <v>72</v>
      </c>
      <c r="AC36" s="1703">
        <f>ROUND(+'H3 (ERI - Renta Liquida)'!J448,-3)</f>
        <v>0</v>
      </c>
      <c r="AD36" s="1703"/>
      <c r="AE36" s="706">
        <f t="shared" si="0"/>
        <v>89</v>
      </c>
      <c r="AF36" s="1704">
        <f>ROUND(+'H3 (ERI - Renta Liquida)'!K448,-3)</f>
        <v>0</v>
      </c>
      <c r="AG36" s="1705"/>
      <c r="AH36" s="1705"/>
      <c r="AI36" s="1705"/>
      <c r="AJ36" s="1705"/>
      <c r="AK36" s="1706"/>
    </row>
    <row r="37" spans="2:53" ht="15.75" customHeight="1" thickBot="1">
      <c r="B37" s="1729"/>
      <c r="C37" s="1794" t="s">
        <v>960</v>
      </c>
      <c r="D37" s="1795"/>
      <c r="E37" s="1795"/>
      <c r="F37" s="1795"/>
      <c r="G37" s="1795"/>
      <c r="H37" s="1795"/>
      <c r="I37" s="1796"/>
      <c r="J37" s="716">
        <f>+J33+1</f>
        <v>42</v>
      </c>
      <c r="K37" s="1797">
        <f>IF(K25-K33&lt;0,0,K25-K33)</f>
        <v>19245000</v>
      </c>
      <c r="L37" s="1798"/>
      <c r="M37" s="1798"/>
      <c r="N37" s="1798"/>
      <c r="O37" s="1798"/>
      <c r="P37" s="1798"/>
      <c r="Q37" s="1799"/>
      <c r="R37" s="716">
        <f>+R36+1</f>
        <v>57</v>
      </c>
      <c r="S37" s="1797">
        <f>IF(S34-S36&lt;0,0,S34-S36)</f>
        <v>0</v>
      </c>
      <c r="T37" s="1798"/>
      <c r="U37" s="1798"/>
      <c r="V37" s="1798"/>
      <c r="W37" s="1798"/>
      <c r="X37" s="1798"/>
      <c r="Y37" s="1798"/>
      <c r="Z37" s="1798"/>
      <c r="AA37" s="1799"/>
      <c r="AB37" s="716">
        <f>+AB36+1</f>
        <v>73</v>
      </c>
      <c r="AC37" s="1797">
        <f>IF(AC34-AC36&lt;0,0,AC34-AC36)</f>
        <v>13196000</v>
      </c>
      <c r="AD37" s="1799"/>
      <c r="AE37" s="716">
        <f t="shared" si="0"/>
        <v>90</v>
      </c>
      <c r="AF37" s="1797">
        <f>IF(AF34-AF36&lt;0,0,AF34-AF36)</f>
        <v>0</v>
      </c>
      <c r="AG37" s="1798"/>
      <c r="AH37" s="1798"/>
      <c r="AI37" s="1798"/>
      <c r="AJ37" s="1798"/>
      <c r="AK37" s="1799"/>
    </row>
    <row r="38" spans="2:53" ht="33.75" customHeight="1">
      <c r="B38" s="1729"/>
      <c r="C38" s="1800" t="s">
        <v>1773</v>
      </c>
      <c r="D38" s="1801"/>
      <c r="E38" s="1801"/>
      <c r="F38" s="1801"/>
      <c r="G38" s="1801"/>
      <c r="H38" s="717">
        <f>+AE37+1</f>
        <v>91</v>
      </c>
      <c r="I38" s="1802">
        <f>K37+K33+S37+S33+AC37+AC33+AF37+AF33</f>
        <v>38917000</v>
      </c>
      <c r="J38" s="1803"/>
      <c r="K38" s="1804"/>
      <c r="L38" s="1805" t="s">
        <v>1774</v>
      </c>
      <c r="M38" s="1806"/>
      <c r="N38" s="1806"/>
      <c r="O38" s="1806"/>
      <c r="P38" s="1806"/>
      <c r="Q38" s="1807"/>
      <c r="R38" s="718">
        <f>+H38+1</f>
        <v>92</v>
      </c>
      <c r="S38" s="1802">
        <f>ROUND(IF('H3 (ERI - Renta Liquida)'!L444&gt;I38,I38,'H3 (ERI - Renta Liquida)'!L444),-3)</f>
        <v>6500000</v>
      </c>
      <c r="T38" s="1803"/>
      <c r="U38" s="1804"/>
      <c r="V38" s="1805" t="s">
        <v>1775</v>
      </c>
      <c r="W38" s="1808"/>
      <c r="X38" s="1808"/>
      <c r="Y38" s="1809"/>
      <c r="Z38" s="718">
        <f>R38+1</f>
        <v>93</v>
      </c>
      <c r="AA38" s="1802">
        <f>+I38-S38</f>
        <v>32417000</v>
      </c>
      <c r="AB38" s="1810"/>
      <c r="AC38" s="1811"/>
      <c r="AD38" s="1752" t="s">
        <v>961</v>
      </c>
      <c r="AE38" s="1698"/>
      <c r="AF38" s="1698"/>
      <c r="AG38" s="719">
        <f>+Z38+1</f>
        <v>94</v>
      </c>
      <c r="AH38" s="1812">
        <f>ROUND(+'H3 (ERI - Renta Liquida)'!L448,-3)</f>
        <v>0</v>
      </c>
      <c r="AI38" s="1813"/>
      <c r="AJ38" s="1813"/>
      <c r="AK38" s="1814"/>
    </row>
    <row r="39" spans="2:53" ht="31.5" customHeight="1" thickBot="1">
      <c r="B39" s="1730"/>
      <c r="C39" s="1815" t="s">
        <v>962</v>
      </c>
      <c r="D39" s="1816"/>
      <c r="E39" s="1816"/>
      <c r="F39" s="1816"/>
      <c r="G39" s="1817"/>
      <c r="H39" s="720">
        <f>+AG38+1</f>
        <v>95</v>
      </c>
      <c r="I39" s="1818">
        <f>ROUND(+'H3 (ERI - Renta Liquida)'!L449,-3)</f>
        <v>0</v>
      </c>
      <c r="J39" s="1819"/>
      <c r="K39" s="1820"/>
      <c r="L39" s="1821" t="s">
        <v>725</v>
      </c>
      <c r="M39" s="1822"/>
      <c r="N39" s="1822"/>
      <c r="O39" s="1822"/>
      <c r="P39" s="1822"/>
      <c r="Q39" s="1823"/>
      <c r="R39" s="720">
        <f>+H39+1</f>
        <v>96</v>
      </c>
      <c r="S39" s="1818">
        <f>ROUND(+'H3 (ERI - Renta Liquida)'!L450,-3)</f>
        <v>0</v>
      </c>
      <c r="T39" s="1819"/>
      <c r="U39" s="1820"/>
      <c r="V39" s="1824" t="s">
        <v>1776</v>
      </c>
      <c r="W39" s="1825"/>
      <c r="X39" s="1825"/>
      <c r="Y39" s="1826"/>
      <c r="Z39" s="721">
        <f>+R39+1</f>
        <v>97</v>
      </c>
      <c r="AA39" s="1827">
        <f>IF(AA38+S39-AH38-I39&lt;0,0,AA38+S39-AH38-I39)</f>
        <v>32417000</v>
      </c>
      <c r="AB39" s="1828"/>
      <c r="AC39" s="1829"/>
      <c r="AD39" s="1815" t="s">
        <v>867</v>
      </c>
      <c r="AE39" s="1816" t="e">
        <f>AD38+1</f>
        <v>#VALUE!</v>
      </c>
      <c r="AF39" s="1817">
        <v>0</v>
      </c>
      <c r="AG39" s="720">
        <f>+Z39+1</f>
        <v>98</v>
      </c>
      <c r="AH39" s="1818">
        <f>ROUND(+'H3 (ERI - Renta Liquida)'!L576,-3)</f>
        <v>0</v>
      </c>
      <c r="AI39" s="1819"/>
      <c r="AJ39" s="1819"/>
      <c r="AK39" s="1820"/>
    </row>
    <row r="40" spans="2:53" ht="18" customHeight="1">
      <c r="B40" s="1892" t="s">
        <v>963</v>
      </c>
      <c r="C40" s="1698" t="s">
        <v>964</v>
      </c>
      <c r="D40" s="1698"/>
      <c r="E40" s="1698"/>
      <c r="F40" s="1698"/>
      <c r="G40" s="1698"/>
      <c r="H40" s="1698"/>
      <c r="I40" s="1698"/>
      <c r="J40" s="1698"/>
      <c r="K40" s="1698"/>
      <c r="L40" s="1699"/>
      <c r="M40" s="722">
        <f>AG39+1</f>
        <v>99</v>
      </c>
      <c r="N40" s="1753">
        <f>ROUND(+'H3 (ERI - Renta Liquida)'!M378,-3)</f>
        <v>0</v>
      </c>
      <c r="O40" s="1703"/>
      <c r="P40" s="1703"/>
      <c r="Q40" s="1703"/>
      <c r="R40" s="1703"/>
      <c r="S40" s="1703"/>
      <c r="T40" s="1703"/>
      <c r="U40" s="1754"/>
      <c r="V40" s="1840" t="s">
        <v>966</v>
      </c>
      <c r="W40" s="1844" t="s">
        <v>967</v>
      </c>
      <c r="X40" s="1846" t="s">
        <v>1749</v>
      </c>
      <c r="Y40" s="1847"/>
      <c r="Z40" s="1847"/>
      <c r="AA40" s="1847"/>
      <c r="AB40" s="1847"/>
      <c r="AC40" s="1847"/>
      <c r="AD40" s="1848"/>
      <c r="AE40" s="706">
        <v>116</v>
      </c>
      <c r="AF40" s="1703">
        <f>ROUND(IF(AA39&gt;=AH39,IF(N52/AO1&lt;=1090,0,IF(N52/AO1&lt;=1700,((N52/AO1-1090)*0.19)*AO1,IF(N52/AO1&lt;=4100,((N52/AO1-1700)*0.28+116)*AO1,IF(N52/AO1&lt;=8670,((N52/AO1-4100)*0.33+788)*AO1,IF(N52/AO1&lt;=18970,((N52/AO1-8670)*0.35+2296)*AO1,IF(N52/AO1&lt;=31000,((N52/AO1-18970)*0.37+5901)*AO1,((N52/AO1-31000)*0.39+10352)*AO1)))))),0),-3)</f>
        <v>0</v>
      </c>
      <c r="AG40" s="1703"/>
      <c r="AH40" s="1703"/>
      <c r="AI40" s="1703"/>
      <c r="AJ40" s="1703"/>
      <c r="AK40" s="1849"/>
      <c r="AL40" s="723"/>
      <c r="AM40" s="724"/>
      <c r="AN40" s="724"/>
      <c r="AO40" s="724"/>
    </row>
    <row r="41" spans="2:53" ht="19.5" customHeight="1">
      <c r="B41" s="1893"/>
      <c r="C41" s="1739" t="s">
        <v>965</v>
      </c>
      <c r="D41" s="1739"/>
      <c r="E41" s="1739"/>
      <c r="F41" s="1739"/>
      <c r="G41" s="1739"/>
      <c r="H41" s="1739"/>
      <c r="I41" s="1739"/>
      <c r="J41" s="1739"/>
      <c r="K41" s="1739"/>
      <c r="L41" s="1740"/>
      <c r="M41" s="702">
        <f t="shared" ref="M41:M56" si="1">M40+1</f>
        <v>100</v>
      </c>
      <c r="N41" s="1741">
        <f>ROUND(+'H3 (ERI - Renta Liquida)'!M382,-3)</f>
        <v>0</v>
      </c>
      <c r="O41" s="1724"/>
      <c r="P41" s="1724"/>
      <c r="Q41" s="1724"/>
      <c r="R41" s="1724"/>
      <c r="S41" s="1724"/>
      <c r="T41" s="1724"/>
      <c r="U41" s="1742"/>
      <c r="V41" s="1841"/>
      <c r="W41" s="1844"/>
      <c r="X41" s="1836" t="s">
        <v>1750</v>
      </c>
      <c r="Y41" s="1837"/>
      <c r="Z41" s="1837"/>
      <c r="AA41" s="1837"/>
      <c r="AB41" s="1837"/>
      <c r="AC41" s="1837"/>
      <c r="AD41" s="1838"/>
      <c r="AE41" s="702">
        <f>AE40+1</f>
        <v>117</v>
      </c>
      <c r="AF41" s="1724">
        <f>ROUND(IF(AH39&gt;AA39,IF(N52/AO1&lt;=1090,0,IF(N52/AO1&lt;=1700,((N52/AO1-1090)*0.19)*AO1,IF(N52/AO1&lt;=4100,((N52/AO1-1700)*0.28+116)*AO1,IF(N52/AO1&lt;=8670,((N52/AO1-4100)*0.33+788)*AO1,IF(N52/AO1&lt;=18970,((N52/AO1-8670)*0.35+2296)*AO1,IF(N52/AO1&lt;=31000,((N52/AO1-18970)*0.37+5901)*AO1,((N52/AO1-31000)*0.39+10352)*AO1)))))),0),-3)</f>
        <v>0</v>
      </c>
      <c r="AG41" s="1724"/>
      <c r="AH41" s="1724"/>
      <c r="AI41" s="1724"/>
      <c r="AJ41" s="1724"/>
      <c r="AK41" s="1839"/>
    </row>
    <row r="42" spans="2:53" ht="29.25" customHeight="1">
      <c r="B42" s="1893"/>
      <c r="C42" s="1850" t="s">
        <v>1777</v>
      </c>
      <c r="D42" s="1698"/>
      <c r="E42" s="1698"/>
      <c r="F42" s="1698"/>
      <c r="G42" s="1698"/>
      <c r="H42" s="1698"/>
      <c r="I42" s="1698"/>
      <c r="J42" s="1698"/>
      <c r="K42" s="1698"/>
      <c r="L42" s="1699"/>
      <c r="M42" s="715">
        <f t="shared" si="1"/>
        <v>101</v>
      </c>
      <c r="N42" s="1788">
        <f>IF(N40-N41&lt;0,0,N40-N41)</f>
        <v>0</v>
      </c>
      <c r="O42" s="1787"/>
      <c r="P42" s="1787"/>
      <c r="Q42" s="1787"/>
      <c r="R42" s="1787"/>
      <c r="S42" s="1787"/>
      <c r="T42" s="1787"/>
      <c r="U42" s="1789"/>
      <c r="V42" s="1841"/>
      <c r="W42" s="1844"/>
      <c r="X42" s="1846" t="s">
        <v>1751</v>
      </c>
      <c r="Y42" s="1847"/>
      <c r="Z42" s="1847"/>
      <c r="AA42" s="1847"/>
      <c r="AB42" s="1847"/>
      <c r="AC42" s="1847"/>
      <c r="AD42" s="1848"/>
      <c r="AE42" s="706">
        <f>AE41+1</f>
        <v>118</v>
      </c>
      <c r="AF42" s="1855">
        <v>0</v>
      </c>
      <c r="AG42" s="1855"/>
      <c r="AH42" s="1855"/>
      <c r="AI42" s="1855"/>
      <c r="AJ42" s="1855"/>
      <c r="AK42" s="1856"/>
      <c r="AV42" s="1591" t="s">
        <v>1789</v>
      </c>
      <c r="AW42" s="1592"/>
      <c r="AX42" s="1592"/>
      <c r="AY42" s="1592"/>
      <c r="AZ42" s="1592"/>
      <c r="BA42" s="1592"/>
    </row>
    <row r="43" spans="2:53" ht="31.5" customHeight="1">
      <c r="B43" s="1893"/>
      <c r="C43" s="1739" t="s">
        <v>968</v>
      </c>
      <c r="D43" s="1739"/>
      <c r="E43" s="1739"/>
      <c r="F43" s="1739"/>
      <c r="G43" s="1739"/>
      <c r="H43" s="1739"/>
      <c r="I43" s="1739"/>
      <c r="J43" s="1739"/>
      <c r="K43" s="1739"/>
      <c r="L43" s="1740"/>
      <c r="M43" s="702">
        <f t="shared" si="1"/>
        <v>102</v>
      </c>
      <c r="N43" s="1741">
        <f>ROUND(+'H3 (ERI - Renta Liquida)'!M420,-3)</f>
        <v>0</v>
      </c>
      <c r="O43" s="1724"/>
      <c r="P43" s="1724"/>
      <c r="Q43" s="1724"/>
      <c r="R43" s="1724"/>
      <c r="S43" s="1724"/>
      <c r="T43" s="1724"/>
      <c r="U43" s="1742"/>
      <c r="V43" s="1841"/>
      <c r="W43" s="1844"/>
      <c r="X43" s="1836" t="s">
        <v>1752</v>
      </c>
      <c r="Y43" s="1837"/>
      <c r="Z43" s="1837"/>
      <c r="AA43" s="1837"/>
      <c r="AB43" s="1837"/>
      <c r="AC43" s="1837"/>
      <c r="AD43" s="1838"/>
      <c r="AE43" s="702">
        <f>AE42+1</f>
        <v>119</v>
      </c>
      <c r="AF43" s="1724">
        <f>ROUND(IF(N47/AO1&lt;=1090,0,IF(AND(N47/AO1&gt;1090,N47/AO1&lt;=1700),((N47/AO1-1090)*0.19)*AO1,IF(AND(N47/AO1&gt;1700,N47/AO1&lt;=4100),((N47/AO1-1700)*0.28+116)*AO1,((N47/AO1-4100)*0.33+788)*AO1))),-3)</f>
        <v>0</v>
      </c>
      <c r="AG43" s="1724"/>
      <c r="AH43" s="1724"/>
      <c r="AI43" s="1724"/>
      <c r="AJ43" s="1724"/>
      <c r="AK43" s="1839"/>
      <c r="AV43" s="1592"/>
      <c r="AW43" s="1592"/>
      <c r="AX43" s="1592"/>
      <c r="AY43" s="1592"/>
      <c r="AZ43" s="1592"/>
      <c r="BA43" s="1592"/>
    </row>
    <row r="44" spans="2:53" ht="22.5" customHeight="1" thickBot="1">
      <c r="B44" s="1894"/>
      <c r="C44" s="1830" t="s">
        <v>1778</v>
      </c>
      <c r="D44" s="1831"/>
      <c r="E44" s="1831"/>
      <c r="F44" s="1831"/>
      <c r="G44" s="1831"/>
      <c r="H44" s="1831"/>
      <c r="I44" s="1831"/>
      <c r="J44" s="1831"/>
      <c r="K44" s="1831"/>
      <c r="L44" s="1832"/>
      <c r="M44" s="725">
        <f t="shared" si="1"/>
        <v>103</v>
      </c>
      <c r="N44" s="1833">
        <f>IF(N42-N43&lt;0,0,N42-N43)</f>
        <v>0</v>
      </c>
      <c r="O44" s="1834"/>
      <c r="P44" s="1834"/>
      <c r="Q44" s="1834"/>
      <c r="R44" s="1834"/>
      <c r="S44" s="1834"/>
      <c r="T44" s="1834"/>
      <c r="U44" s="1835"/>
      <c r="V44" s="1841"/>
      <c r="W44" s="1844"/>
      <c r="X44" s="1846" t="s">
        <v>1753</v>
      </c>
      <c r="Y44" s="1847"/>
      <c r="Z44" s="1847"/>
      <c r="AA44" s="1847"/>
      <c r="AB44" s="1847"/>
      <c r="AC44" s="1847"/>
      <c r="AD44" s="1848"/>
      <c r="AE44" s="706">
        <f>AE43+1</f>
        <v>120</v>
      </c>
      <c r="AF44" s="1875">
        <f>ROUND((N50-N51)*0.35,-3)</f>
        <v>0</v>
      </c>
      <c r="AG44" s="1876"/>
      <c r="AH44" s="1876"/>
      <c r="AI44" s="1876"/>
      <c r="AJ44" s="1876"/>
      <c r="AK44" s="1877"/>
      <c r="AV44" s="1591" t="s">
        <v>1788</v>
      </c>
      <c r="AW44" s="1592"/>
      <c r="AX44" s="1592"/>
      <c r="AY44" s="1592"/>
      <c r="AZ44" s="1592"/>
      <c r="BA44" s="1592"/>
    </row>
    <row r="45" spans="2:53" ht="22.5" customHeight="1">
      <c r="B45" s="1868" t="s">
        <v>969</v>
      </c>
      <c r="C45" s="1870" t="s">
        <v>1780</v>
      </c>
      <c r="D45" s="1870"/>
      <c r="E45" s="1870"/>
      <c r="F45" s="1870"/>
      <c r="G45" s="1870"/>
      <c r="H45" s="1870"/>
      <c r="I45" s="1870"/>
      <c r="J45" s="1870"/>
      <c r="K45" s="1870"/>
      <c r="L45" s="1871"/>
      <c r="M45" s="726">
        <f t="shared" si="1"/>
        <v>104</v>
      </c>
      <c r="N45" s="1872">
        <f>ROUND(+'H3 (ERI - Renta Liquida)'!L131+'H3 (ERI - Renta Liquida)'!L132+'H3 (ERI - Renta Liquida)'!L133,-3)</f>
        <v>0</v>
      </c>
      <c r="O45" s="1873"/>
      <c r="P45" s="1873"/>
      <c r="Q45" s="1873"/>
      <c r="R45" s="1873"/>
      <c r="S45" s="1873"/>
      <c r="T45" s="1873"/>
      <c r="U45" s="1874"/>
      <c r="V45" s="1841"/>
      <c r="W45" s="1845"/>
      <c r="X45" s="1878" t="s">
        <v>1783</v>
      </c>
      <c r="Y45" s="1879"/>
      <c r="Z45" s="1879"/>
      <c r="AA45" s="1879"/>
      <c r="AB45" s="1879"/>
      <c r="AC45" s="1879"/>
      <c r="AD45" s="1880"/>
      <c r="AE45" s="712">
        <f>AE44+1</f>
        <v>121</v>
      </c>
      <c r="AF45" s="1759">
        <f>AF40+AF41++AF42+AF43+AF44</f>
        <v>0</v>
      </c>
      <c r="AG45" s="1881"/>
      <c r="AH45" s="1881"/>
      <c r="AI45" s="1881"/>
      <c r="AJ45" s="1881"/>
      <c r="AK45" s="1882"/>
      <c r="AM45" s="764">
        <v>-1</v>
      </c>
      <c r="AV45" s="1592"/>
      <c r="AW45" s="1592"/>
      <c r="AX45" s="1592"/>
      <c r="AY45" s="1592"/>
      <c r="AZ45" s="1592"/>
      <c r="BA45" s="1592"/>
    </row>
    <row r="46" spans="2:53" ht="28.5" customHeight="1">
      <c r="B46" s="1869"/>
      <c r="C46" s="1698" t="s">
        <v>950</v>
      </c>
      <c r="D46" s="1698"/>
      <c r="E46" s="1698"/>
      <c r="F46" s="1698"/>
      <c r="G46" s="1698"/>
      <c r="H46" s="1698"/>
      <c r="I46" s="1698"/>
      <c r="J46" s="1698"/>
      <c r="K46" s="1698"/>
      <c r="L46" s="1699"/>
      <c r="M46" s="706">
        <f t="shared" si="1"/>
        <v>105</v>
      </c>
      <c r="N46" s="1753">
        <f>ROUND(+'H3 (ERI - Renta Liquida)'!L131+'H3 (ERI - Renta Liquida)'!L133,-3)</f>
        <v>0</v>
      </c>
      <c r="O46" s="1703"/>
      <c r="P46" s="1703"/>
      <c r="Q46" s="1703"/>
      <c r="R46" s="1703"/>
      <c r="S46" s="1703"/>
      <c r="T46" s="1703"/>
      <c r="U46" s="1754"/>
      <c r="V46" s="1841"/>
      <c r="W46" s="1886" t="s">
        <v>170</v>
      </c>
      <c r="X46" s="1857" t="s">
        <v>970</v>
      </c>
      <c r="Y46" s="1888"/>
      <c r="Z46" s="1888"/>
      <c r="AA46" s="789"/>
      <c r="AB46" s="706">
        <f>AE45+1</f>
        <v>122</v>
      </c>
      <c r="AC46" s="790">
        <f>ROUND(+'H3 (ERI - Renta Liquida)'!L601,-3)</f>
        <v>0</v>
      </c>
      <c r="AD46" s="1857" t="s">
        <v>19</v>
      </c>
      <c r="AE46" s="1858"/>
      <c r="AF46" s="727">
        <f>+AB46+1</f>
        <v>123</v>
      </c>
      <c r="AG46" s="1859">
        <f>ROUND(+'H3 (ERI - Renta Liquida)'!L602,-3)</f>
        <v>0</v>
      </c>
      <c r="AH46" s="1860"/>
      <c r="AI46" s="1860"/>
      <c r="AJ46" s="1860"/>
      <c r="AK46" s="1861"/>
      <c r="AM46" s="764">
        <f>ROUND((N49*0.35),-3)</f>
        <v>0</v>
      </c>
    </row>
    <row r="47" spans="2:53" ht="31.5" customHeight="1">
      <c r="B47" s="1869"/>
      <c r="C47" s="1776" t="s">
        <v>1779</v>
      </c>
      <c r="D47" s="1739"/>
      <c r="E47" s="1739"/>
      <c r="F47" s="1739"/>
      <c r="G47" s="1739"/>
      <c r="H47" s="1739"/>
      <c r="I47" s="1739"/>
      <c r="J47" s="1739"/>
      <c r="K47" s="1739"/>
      <c r="L47" s="1740"/>
      <c r="M47" s="708">
        <f t="shared" si="1"/>
        <v>106</v>
      </c>
      <c r="N47" s="1709">
        <f>IF(N45-N46&lt;0,0,N45-N46)</f>
        <v>0</v>
      </c>
      <c r="O47" s="1710"/>
      <c r="P47" s="1710"/>
      <c r="Q47" s="1710"/>
      <c r="R47" s="1710"/>
      <c r="S47" s="1710"/>
      <c r="T47" s="1710"/>
      <c r="U47" s="1711"/>
      <c r="V47" s="1841"/>
      <c r="W47" s="1887"/>
      <c r="X47" s="1862" t="s">
        <v>1754</v>
      </c>
      <c r="Y47" s="1863"/>
      <c r="Z47" s="1863"/>
      <c r="AA47" s="754"/>
      <c r="AB47" s="728">
        <f>AF46+1</f>
        <v>124</v>
      </c>
      <c r="AC47" s="791">
        <f>ROUND(+'H3 (ERI - Renta Liquida)'!L603 +'H3 (ERI - Renta Liquida)'!L604,-3)</f>
        <v>0</v>
      </c>
      <c r="AD47" s="1889" t="s">
        <v>1784</v>
      </c>
      <c r="AE47" s="1890"/>
      <c r="AF47" s="783">
        <f>+AB47+1</f>
        <v>125</v>
      </c>
      <c r="AG47" s="1758">
        <f>+IF(AC46+AC47+AG46&gt;AF45,AF45,AC46+AC47+AG46)</f>
        <v>0</v>
      </c>
      <c r="AH47" s="1759"/>
      <c r="AI47" s="1759"/>
      <c r="AJ47" s="1759"/>
      <c r="AK47" s="1891"/>
    </row>
    <row r="48" spans="2:53" ht="20.25" customHeight="1">
      <c r="B48" s="1869"/>
      <c r="C48" s="1698" t="s">
        <v>971</v>
      </c>
      <c r="D48" s="1698"/>
      <c r="E48" s="1698"/>
      <c r="F48" s="1698"/>
      <c r="G48" s="1698"/>
      <c r="H48" s="1698"/>
      <c r="I48" s="1698"/>
      <c r="J48" s="1698"/>
      <c r="K48" s="1698"/>
      <c r="L48" s="1699"/>
      <c r="M48" s="706">
        <f t="shared" si="1"/>
        <v>107</v>
      </c>
      <c r="N48" s="1753">
        <f>ROUND(+'H3 (ERI - Renta Liquida)'!L134,-3)</f>
        <v>0</v>
      </c>
      <c r="O48" s="1703"/>
      <c r="P48" s="1703"/>
      <c r="Q48" s="1703"/>
      <c r="R48" s="1703"/>
      <c r="S48" s="1703"/>
      <c r="T48" s="1703"/>
      <c r="U48" s="1754"/>
      <c r="V48" s="1841"/>
      <c r="W48" s="1851" t="s">
        <v>1785</v>
      </c>
      <c r="X48" s="1852"/>
      <c r="Y48" s="1852"/>
      <c r="Z48" s="1852"/>
      <c r="AA48" s="1852"/>
      <c r="AB48" s="1852"/>
      <c r="AC48" s="1852"/>
      <c r="AD48" s="1853"/>
      <c r="AE48" s="715">
        <f>+AF47+1</f>
        <v>126</v>
      </c>
      <c r="AF48" s="1787">
        <f>IF(AF45-AG47&lt;0,0,AF45-AG47)</f>
        <v>0</v>
      </c>
      <c r="AG48" s="1787"/>
      <c r="AH48" s="1787"/>
      <c r="AI48" s="1787"/>
      <c r="AJ48" s="1787"/>
      <c r="AK48" s="1854"/>
      <c r="AV48" s="792"/>
    </row>
    <row r="49" spans="1:53" ht="21.75" customHeight="1">
      <c r="B49" s="1869"/>
      <c r="C49" s="1739" t="s">
        <v>972</v>
      </c>
      <c r="D49" s="1739"/>
      <c r="E49" s="1739"/>
      <c r="F49" s="1739"/>
      <c r="G49" s="1739"/>
      <c r="H49" s="1739"/>
      <c r="I49" s="1739"/>
      <c r="J49" s="1739"/>
      <c r="K49" s="1739"/>
      <c r="L49" s="1740"/>
      <c r="M49" s="702">
        <f t="shared" si="1"/>
        <v>108</v>
      </c>
      <c r="N49" s="1709">
        <f>ROUND(+'H3 (ERI - Renta Liquida)'!L135,-3)</f>
        <v>0</v>
      </c>
      <c r="O49" s="1710"/>
      <c r="P49" s="1710"/>
      <c r="Q49" s="1710"/>
      <c r="R49" s="1710"/>
      <c r="S49" s="1710"/>
      <c r="T49" s="1710"/>
      <c r="U49" s="1711"/>
      <c r="V49" s="1841"/>
      <c r="W49" s="1791" t="s">
        <v>1755</v>
      </c>
      <c r="X49" s="1792"/>
      <c r="Y49" s="1792"/>
      <c r="Z49" s="1792"/>
      <c r="AA49" s="1792"/>
      <c r="AB49" s="1792"/>
      <c r="AC49" s="1792"/>
      <c r="AD49" s="1793"/>
      <c r="AE49" s="708">
        <f t="shared" ref="AE49:AE55" si="2">AE48+1</f>
        <v>127</v>
      </c>
      <c r="AF49" s="1710">
        <f>ROUND(+'H3 (ERI - Renta Liquida)'!L600,-3)</f>
        <v>0</v>
      </c>
      <c r="AG49" s="1710"/>
      <c r="AH49" s="1710"/>
      <c r="AI49" s="1710"/>
      <c r="AJ49" s="1710"/>
      <c r="AK49" s="1867"/>
      <c r="AV49" s="792"/>
    </row>
    <row r="50" spans="1:53" ht="19.5" customHeight="1">
      <c r="B50" s="1869"/>
      <c r="C50" s="1698" t="s">
        <v>1781</v>
      </c>
      <c r="D50" s="1698"/>
      <c r="E50" s="1698"/>
      <c r="F50" s="1698"/>
      <c r="G50" s="1698"/>
      <c r="H50" s="1698"/>
      <c r="I50" s="1698"/>
      <c r="J50" s="1698"/>
      <c r="K50" s="1698"/>
      <c r="L50" s="1699"/>
      <c r="M50" s="706">
        <f t="shared" si="1"/>
        <v>109</v>
      </c>
      <c r="N50" s="1753">
        <f>ROUND(+'H3 (ERI - Renta Liquida)'!L138+'H3 (ERI - Renta Liquida)'!L139+'H3 (ERI - Renta Liquida)'!L140+'H3 (ERI - Renta Liquida)'!L364+'H3 (ERI - Renta Liquida)'!L365,-3)</f>
        <v>0</v>
      </c>
      <c r="O50" s="1703"/>
      <c r="P50" s="1703"/>
      <c r="Q50" s="1703"/>
      <c r="R50" s="1703"/>
      <c r="S50" s="1703"/>
      <c r="T50" s="1703"/>
      <c r="U50" s="1754"/>
      <c r="V50" s="1841"/>
      <c r="W50" s="1883" t="s">
        <v>766</v>
      </c>
      <c r="X50" s="1884"/>
      <c r="Y50" s="1884"/>
      <c r="Z50" s="1884"/>
      <c r="AA50" s="1884"/>
      <c r="AB50" s="1884"/>
      <c r="AC50" s="1884"/>
      <c r="AD50" s="1885"/>
      <c r="AE50" s="706">
        <f t="shared" si="2"/>
        <v>128</v>
      </c>
      <c r="AF50" s="1703">
        <f>ROUND(+'H3 (ERI - Renta Liquida)'!L606,-3)</f>
        <v>0</v>
      </c>
      <c r="AG50" s="1703"/>
      <c r="AH50" s="1703"/>
      <c r="AI50" s="1703"/>
      <c r="AJ50" s="1703"/>
      <c r="AK50" s="1849"/>
      <c r="AL50" t="s">
        <v>986</v>
      </c>
      <c r="AV50" s="792"/>
    </row>
    <row r="51" spans="1:53" ht="17.25" customHeight="1">
      <c r="B51" s="1869"/>
      <c r="C51" s="1739" t="s">
        <v>973</v>
      </c>
      <c r="D51" s="1739"/>
      <c r="E51" s="1739"/>
      <c r="F51" s="1739"/>
      <c r="G51" s="1739"/>
      <c r="H51" s="1739"/>
      <c r="I51" s="1739"/>
      <c r="J51" s="1739"/>
      <c r="K51" s="1739"/>
      <c r="L51" s="1740"/>
      <c r="M51" s="702">
        <f t="shared" si="1"/>
        <v>110</v>
      </c>
      <c r="N51" s="1741">
        <f>ROUND(+'H3 (ERI - Renta Liquida)'!L138+'H3 (ERI - Renta Liquida)'!L140+'H3 (ERI - Renta Liquida)'!L365,-3)</f>
        <v>0</v>
      </c>
      <c r="O51" s="1724"/>
      <c r="P51" s="1724"/>
      <c r="Q51" s="1724"/>
      <c r="R51" s="1724"/>
      <c r="S51" s="1724"/>
      <c r="T51" s="1724"/>
      <c r="U51" s="1742"/>
      <c r="V51" s="1842"/>
      <c r="W51" s="1791" t="s">
        <v>1756</v>
      </c>
      <c r="X51" s="1792"/>
      <c r="Y51" s="1792"/>
      <c r="Z51" s="1792"/>
      <c r="AA51" s="1792"/>
      <c r="AB51" s="1792"/>
      <c r="AC51" s="1792"/>
      <c r="AD51" s="1793"/>
      <c r="AE51" s="708">
        <v>129</v>
      </c>
      <c r="AF51" s="1710">
        <f>ROUND((AF48+AF49-AF50)/1000,0)*1000</f>
        <v>0</v>
      </c>
      <c r="AG51" s="1710"/>
      <c r="AH51" s="1710"/>
      <c r="AI51" s="1710"/>
      <c r="AJ51" s="1710"/>
      <c r="AK51" s="1867"/>
      <c r="AV51" s="792"/>
    </row>
    <row r="52" spans="1:53" ht="38.25" customHeight="1">
      <c r="B52" s="1938" t="s">
        <v>1747</v>
      </c>
      <c r="C52" s="1938"/>
      <c r="D52" s="1938"/>
      <c r="E52" s="1938"/>
      <c r="F52" s="1938"/>
      <c r="G52" s="1938"/>
      <c r="H52" s="1938"/>
      <c r="I52" s="1938"/>
      <c r="J52" s="1938"/>
      <c r="K52" s="1938"/>
      <c r="L52" s="1938"/>
      <c r="M52" s="782">
        <v>111</v>
      </c>
      <c r="N52" s="1939">
        <f>IF(AA39+N44+N48+N49-AF42&gt;=AH39,AA39+N44+N48+N49-AF42,AH39)</f>
        <v>32417000</v>
      </c>
      <c r="O52" s="1939"/>
      <c r="P52" s="1939"/>
      <c r="Q52" s="1939"/>
      <c r="R52" s="1939"/>
      <c r="S52" s="1939"/>
      <c r="T52" s="1939"/>
      <c r="U52" s="1939"/>
      <c r="V52" s="1841"/>
      <c r="W52" s="1883" t="s">
        <v>767</v>
      </c>
      <c r="X52" s="1884"/>
      <c r="Y52" s="1884"/>
      <c r="Z52" s="1884"/>
      <c r="AA52" s="1884"/>
      <c r="AB52" s="1884"/>
      <c r="AC52" s="1884"/>
      <c r="AD52" s="1885"/>
      <c r="AE52" s="706">
        <v>130</v>
      </c>
      <c r="AF52" s="1703">
        <f>ROUND(+'H3 (ERI - Renta Liquida)'!L607,-3)</f>
        <v>0</v>
      </c>
      <c r="AG52" s="1703"/>
      <c r="AH52" s="1703"/>
      <c r="AI52" s="1703"/>
      <c r="AJ52" s="1703"/>
      <c r="AK52" s="1849"/>
      <c r="AV52" s="792"/>
    </row>
    <row r="53" spans="1:53" ht="27.75" customHeight="1">
      <c r="B53" s="1864" t="s">
        <v>974</v>
      </c>
      <c r="C53" s="1909" t="s">
        <v>975</v>
      </c>
      <c r="D53" s="1909"/>
      <c r="E53" s="1909"/>
      <c r="F53" s="1909"/>
      <c r="G53" s="1909"/>
      <c r="H53" s="1909"/>
      <c r="I53" s="1909"/>
      <c r="J53" s="1909"/>
      <c r="K53" s="1909"/>
      <c r="L53" s="1910"/>
      <c r="M53" s="702">
        <v>112</v>
      </c>
      <c r="N53" s="1741">
        <f>ROUND(+'H3 (ERI - Renta Liquida)'!L592,-3)</f>
        <v>0</v>
      </c>
      <c r="O53" s="1724"/>
      <c r="P53" s="1724"/>
      <c r="Q53" s="1724"/>
      <c r="R53" s="1724"/>
      <c r="S53" s="1724"/>
      <c r="T53" s="1724"/>
      <c r="U53" s="1742"/>
      <c r="V53" s="1841"/>
      <c r="W53" s="1906" t="s">
        <v>993</v>
      </c>
      <c r="X53" s="1907"/>
      <c r="Y53" s="1907"/>
      <c r="Z53" s="1907"/>
      <c r="AA53" s="1907"/>
      <c r="AB53" s="1907"/>
      <c r="AC53" s="1907"/>
      <c r="AD53" s="1908"/>
      <c r="AE53" s="702">
        <f t="shared" si="2"/>
        <v>131</v>
      </c>
      <c r="AF53" s="1724">
        <f>ROUND(+'H3 (ERI - Renta Liquida)'!L608,-3)</f>
        <v>14972000</v>
      </c>
      <c r="AG53" s="1724"/>
      <c r="AH53" s="1724"/>
      <c r="AI53" s="1724"/>
      <c r="AJ53" s="1724"/>
      <c r="AK53" s="1839"/>
      <c r="AV53" s="792"/>
    </row>
    <row r="54" spans="1:53" ht="30.75" customHeight="1">
      <c r="B54" s="1865"/>
      <c r="C54" s="1901" t="s">
        <v>1748</v>
      </c>
      <c r="D54" s="1901"/>
      <c r="E54" s="1901"/>
      <c r="F54" s="1901"/>
      <c r="G54" s="1901"/>
      <c r="H54" s="1901"/>
      <c r="I54" s="1901"/>
      <c r="J54" s="1901"/>
      <c r="K54" s="1901"/>
      <c r="L54" s="1902"/>
      <c r="M54" s="706">
        <f t="shared" si="1"/>
        <v>113</v>
      </c>
      <c r="N54" s="1903">
        <f>ROUND(+'H3 (ERI - Renta Liquida)'!L595,-3)</f>
        <v>0</v>
      </c>
      <c r="O54" s="1904"/>
      <c r="P54" s="1904"/>
      <c r="Q54" s="1904"/>
      <c r="R54" s="1904"/>
      <c r="S54" s="1904"/>
      <c r="T54" s="1904"/>
      <c r="U54" s="1905"/>
      <c r="V54" s="1841"/>
      <c r="W54" s="1883" t="s">
        <v>1757</v>
      </c>
      <c r="X54" s="1884"/>
      <c r="Y54" s="1884"/>
      <c r="Z54" s="1884"/>
      <c r="AA54" s="1884"/>
      <c r="AB54" s="1884"/>
      <c r="AC54" s="1884"/>
      <c r="AD54" s="1885"/>
      <c r="AE54" s="706">
        <f t="shared" si="2"/>
        <v>132</v>
      </c>
      <c r="AF54" s="1703">
        <f>ROUND(+'H3 (ERI - Renta Liquida)'!L617+'H3 (ERI - Renta Liquida)'!L619,-3)</f>
        <v>1686000</v>
      </c>
      <c r="AG54" s="1703"/>
      <c r="AH54" s="1703"/>
      <c r="AI54" s="1703"/>
      <c r="AJ54" s="1703"/>
      <c r="AK54" s="1849"/>
      <c r="AV54" s="792"/>
    </row>
    <row r="55" spans="1:53" ht="19.5" customHeight="1">
      <c r="B55" s="1865"/>
      <c r="C55" s="1909" t="s">
        <v>976</v>
      </c>
      <c r="D55" s="1909"/>
      <c r="E55" s="1909"/>
      <c r="F55" s="1909"/>
      <c r="G55" s="1909"/>
      <c r="H55" s="1909"/>
      <c r="I55" s="1909"/>
      <c r="J55" s="1909"/>
      <c r="K55" s="1909"/>
      <c r="L55" s="1910"/>
      <c r="M55" s="702">
        <f t="shared" si="1"/>
        <v>114</v>
      </c>
      <c r="N55" s="1741">
        <f>ROUND(+'H3 (ERI - Renta Liquida)'!L596+'H3 (ERI - Renta Liquida)'!L597,-3)</f>
        <v>0</v>
      </c>
      <c r="O55" s="1724"/>
      <c r="P55" s="1724"/>
      <c r="Q55" s="1724"/>
      <c r="R55" s="1724"/>
      <c r="S55" s="1724"/>
      <c r="T55" s="1724"/>
      <c r="U55" s="1742"/>
      <c r="V55" s="1843"/>
      <c r="W55" s="1913" t="s">
        <v>977</v>
      </c>
      <c r="X55" s="1914"/>
      <c r="Y55" s="1914"/>
      <c r="Z55" s="1914"/>
      <c r="AA55" s="1914"/>
      <c r="AB55" s="1914"/>
      <c r="AC55" s="1914"/>
      <c r="AD55" s="1915"/>
      <c r="AE55" s="788">
        <f t="shared" si="2"/>
        <v>133</v>
      </c>
      <c r="AF55" s="1916">
        <f>ROUND(+'H3 (ERI - Renta Liquida)'!L618,-3)</f>
        <v>0</v>
      </c>
      <c r="AG55" s="1917"/>
      <c r="AH55" s="1917"/>
      <c r="AI55" s="1917"/>
      <c r="AJ55" s="1917"/>
      <c r="AK55" s="1918"/>
      <c r="AV55" s="792"/>
    </row>
    <row r="56" spans="1:53" ht="26.25" customHeight="1">
      <c r="A56" s="787"/>
      <c r="B56" s="1866"/>
      <c r="C56" s="1911" t="s">
        <v>1782</v>
      </c>
      <c r="D56" s="1901"/>
      <c r="E56" s="1901"/>
      <c r="F56" s="1901"/>
      <c r="G56" s="1901"/>
      <c r="H56" s="1901"/>
      <c r="I56" s="1901"/>
      <c r="J56" s="1901"/>
      <c r="K56" s="1901"/>
      <c r="L56" s="1902"/>
      <c r="M56" s="706">
        <f t="shared" si="1"/>
        <v>115</v>
      </c>
      <c r="N56" s="1903">
        <f>IF(N53-N54-N55&lt;0,0,ROUND((N53-N54-N55)/1000,0)*1000)</f>
        <v>0</v>
      </c>
      <c r="O56" s="1904"/>
      <c r="P56" s="1912"/>
      <c r="Q56" s="1912"/>
      <c r="R56" s="1912"/>
      <c r="S56" s="1912"/>
      <c r="T56" s="1912"/>
      <c r="U56" s="1912"/>
      <c r="V56" s="1945"/>
      <c r="W56" s="1945"/>
      <c r="X56" s="1945"/>
      <c r="Y56" s="1945"/>
      <c r="Z56" s="1945"/>
      <c r="AA56" s="1945"/>
      <c r="AB56" s="1945"/>
      <c r="AC56" s="1945"/>
      <c r="AD56" s="1945"/>
      <c r="AE56" s="1945"/>
      <c r="AF56" s="1945"/>
      <c r="AG56" s="1945"/>
      <c r="AH56" s="1945"/>
      <c r="AI56" s="1945"/>
      <c r="AJ56" s="1945"/>
      <c r="AK56" s="1945"/>
      <c r="AV56" s="792"/>
    </row>
    <row r="57" spans="1:53" ht="27" customHeight="1">
      <c r="B57" s="1946" t="s">
        <v>1786</v>
      </c>
      <c r="C57" s="1947"/>
      <c r="D57" s="1947"/>
      <c r="E57" s="1948"/>
      <c r="F57" s="812">
        <v>134</v>
      </c>
      <c r="G57" s="1949">
        <f>IF(AF51-AF52-AF53-AF54+AF55&lt;0,0,AF51-AF52-AF53-AF54+AF55)</f>
        <v>0</v>
      </c>
      <c r="H57" s="1950"/>
      <c r="I57" s="1950"/>
      <c r="J57" s="1950"/>
      <c r="K57" s="1951"/>
      <c r="L57" s="1952" t="s">
        <v>770</v>
      </c>
      <c r="M57" s="1953"/>
      <c r="N57" s="1953"/>
      <c r="O57" s="1954"/>
      <c r="P57" s="817">
        <v>135</v>
      </c>
      <c r="Q57" s="1955">
        <f>ROUND(+'H3 (ERI - Renta Liquida)'!L620,-3)</f>
        <v>0</v>
      </c>
      <c r="R57" s="1956"/>
      <c r="S57" s="1956"/>
      <c r="T57" s="1956"/>
      <c r="U57" s="1957"/>
      <c r="V57" s="1940" t="s">
        <v>1758</v>
      </c>
      <c r="W57" s="1940"/>
      <c r="X57" s="1940"/>
      <c r="Y57" s="1941"/>
      <c r="Z57" s="805">
        <v>136</v>
      </c>
      <c r="AA57" s="1958">
        <f>IF(AF51-AF52-AF53-AF54+AF55+Q57&lt;0,0,AF51-AF52-AF53-AF54+AF55+Q57)</f>
        <v>0</v>
      </c>
      <c r="AB57" s="1959"/>
      <c r="AC57" s="1960"/>
      <c r="AD57" s="819" t="s">
        <v>1759</v>
      </c>
      <c r="AE57" s="800">
        <v>137</v>
      </c>
      <c r="AF57" s="1942">
        <f>IF(AF52+AF53+AF54-AF51-AF55-Q57&lt;0,0,AF52+AF53+AF54-AF51-AF55-Q57)</f>
        <v>16658000</v>
      </c>
      <c r="AG57" s="1943"/>
      <c r="AH57" s="1943"/>
      <c r="AI57" s="1943"/>
      <c r="AJ57" s="1943"/>
      <c r="AK57" s="1944"/>
      <c r="AV57" s="792"/>
    </row>
    <row r="58" spans="1:53" ht="30" customHeight="1">
      <c r="A58" s="787"/>
      <c r="B58" s="1962" t="s">
        <v>1760</v>
      </c>
      <c r="C58" s="1963"/>
      <c r="D58" s="1963"/>
      <c r="E58" s="1963"/>
      <c r="F58" s="1963"/>
      <c r="G58" s="1964"/>
      <c r="H58" s="810">
        <v>138</v>
      </c>
      <c r="I58" s="811">
        <f>+'H3 (ERI - Renta Liquida)'!H412</f>
        <v>0</v>
      </c>
      <c r="J58" s="1965" t="s">
        <v>1761</v>
      </c>
      <c r="K58" s="1965"/>
      <c r="L58" s="1965"/>
      <c r="M58" s="1965"/>
      <c r="N58" s="1965"/>
      <c r="O58" s="1966"/>
      <c r="P58" s="818">
        <v>139</v>
      </c>
      <c r="Q58" s="1967">
        <f>ROUND(+'H3 (ERI - Renta Liquida)'!L412,-3)</f>
        <v>0</v>
      </c>
      <c r="R58" s="1968"/>
      <c r="S58" s="1968"/>
      <c r="T58" s="1968"/>
      <c r="U58" s="1969" t="s">
        <v>1762</v>
      </c>
      <c r="V58" s="1970"/>
      <c r="W58" s="1971"/>
      <c r="X58" s="794">
        <v>140</v>
      </c>
      <c r="Y58" s="807" t="str">
        <f>IF(AND(S21=0,S24&gt;0),"X",IF(AND(S21=0,S24=0),"",IF(S24/S21&gt;60%,"X","")))</f>
        <v/>
      </c>
      <c r="Z58" s="1972"/>
      <c r="AA58" s="1973"/>
      <c r="AB58" s="1973"/>
      <c r="AC58" s="1974"/>
      <c r="AD58" s="820" t="s">
        <v>1763</v>
      </c>
      <c r="AE58" s="793">
        <v>141</v>
      </c>
      <c r="AF58" s="1975">
        <v>0</v>
      </c>
      <c r="AG58" s="1976"/>
      <c r="AH58" s="1976"/>
      <c r="AI58" s="1976"/>
      <c r="AJ58" s="1976"/>
      <c r="AK58" s="1977"/>
      <c r="AV58" s="1592" t="s">
        <v>1787</v>
      </c>
      <c r="AW58" s="1592"/>
      <c r="AX58" s="1592"/>
      <c r="AY58" s="1592"/>
      <c r="AZ58" s="1592"/>
      <c r="BA58" s="1592"/>
    </row>
    <row r="59" spans="1:53" ht="27" customHeight="1">
      <c r="A59" s="787"/>
      <c r="B59" s="801" t="s">
        <v>728</v>
      </c>
      <c r="C59" s="813"/>
      <c r="D59" s="813"/>
      <c r="E59" s="813"/>
      <c r="F59" s="799" t="s">
        <v>978</v>
      </c>
      <c r="G59" s="1896"/>
      <c r="H59" s="1896"/>
      <c r="I59" s="1896"/>
      <c r="J59" s="1896"/>
      <c r="K59" s="1896"/>
      <c r="L59" s="1928" t="s">
        <v>979</v>
      </c>
      <c r="M59" s="1929"/>
      <c r="N59" s="1929"/>
      <c r="O59" s="1929"/>
      <c r="P59" s="1930"/>
      <c r="Q59" s="1929"/>
      <c r="R59" s="1929"/>
      <c r="S59" s="1931"/>
      <c r="T59" s="814"/>
      <c r="U59" s="814"/>
      <c r="V59" s="814"/>
      <c r="W59" s="814"/>
      <c r="X59" s="814"/>
      <c r="Y59" s="814"/>
      <c r="Z59" s="814"/>
      <c r="AA59" s="814"/>
      <c r="AB59" s="814"/>
      <c r="AC59" s="806"/>
      <c r="AD59" s="1978" t="s">
        <v>981</v>
      </c>
      <c r="AE59" s="1979"/>
      <c r="AF59" s="1980">
        <f>+AA57+AF58</f>
        <v>0</v>
      </c>
      <c r="AG59" s="1981"/>
      <c r="AH59" s="1981"/>
      <c r="AI59" s="1981"/>
      <c r="AJ59" s="1981"/>
      <c r="AK59" s="1982"/>
      <c r="AV59" s="792"/>
    </row>
    <row r="60" spans="1:53" ht="26.25" customHeight="1">
      <c r="A60" s="787"/>
      <c r="B60" s="802" t="s">
        <v>980</v>
      </c>
      <c r="C60" s="815"/>
      <c r="D60" s="815"/>
      <c r="E60" s="815"/>
      <c r="F60" s="798"/>
      <c r="G60" s="813"/>
      <c r="H60" s="813"/>
      <c r="I60" s="1896"/>
      <c r="J60" s="1896"/>
      <c r="K60" s="813"/>
      <c r="L60" s="1932"/>
      <c r="M60" s="1933"/>
      <c r="N60" s="1933"/>
      <c r="O60" s="1933"/>
      <c r="P60" s="1933"/>
      <c r="Q60" s="1933"/>
      <c r="R60" s="1933"/>
      <c r="S60" s="1934"/>
      <c r="T60" s="814"/>
      <c r="U60" s="814"/>
      <c r="V60" s="814"/>
      <c r="W60" s="814"/>
      <c r="X60" s="814"/>
      <c r="Y60" s="814"/>
      <c r="Z60" s="814"/>
      <c r="AA60" s="814"/>
      <c r="AB60" s="814"/>
      <c r="AC60" s="814"/>
      <c r="AD60" s="795"/>
      <c r="AE60" s="795"/>
      <c r="AF60" s="796"/>
      <c r="AG60" s="796"/>
      <c r="AH60" s="796"/>
      <c r="AI60" s="796"/>
      <c r="AJ60" s="796"/>
      <c r="AK60" s="797"/>
      <c r="AV60" s="792"/>
    </row>
    <row r="61" spans="1:53" ht="15" customHeight="1">
      <c r="A61" s="787"/>
      <c r="B61" s="1961"/>
      <c r="C61" s="1896"/>
      <c r="D61" s="1896"/>
      <c r="E61" s="1896"/>
      <c r="F61" s="1896"/>
      <c r="G61" s="1896"/>
      <c r="H61" s="1896"/>
      <c r="I61" s="1896"/>
      <c r="J61" s="1896"/>
      <c r="K61" s="1896"/>
      <c r="L61" s="1932"/>
      <c r="M61" s="1933"/>
      <c r="N61" s="1933"/>
      <c r="O61" s="1933"/>
      <c r="P61" s="1933"/>
      <c r="Q61" s="1933"/>
      <c r="R61" s="1933"/>
      <c r="S61" s="1934"/>
      <c r="T61" s="1919" t="s">
        <v>982</v>
      </c>
      <c r="U61" s="1920"/>
      <c r="V61" s="1920"/>
      <c r="W61" s="1920"/>
      <c r="X61" s="1920"/>
      <c r="Y61" s="1920"/>
      <c r="Z61" s="1920"/>
      <c r="AA61" s="1920"/>
      <c r="AB61" s="1920"/>
      <c r="AC61" s="1920"/>
      <c r="AD61" s="1920"/>
      <c r="AE61" s="1920"/>
      <c r="AF61" s="1920"/>
      <c r="AG61" s="1920"/>
      <c r="AH61" s="1920"/>
      <c r="AI61" s="1920"/>
      <c r="AJ61" s="1920"/>
      <c r="AK61" s="1921"/>
      <c r="AV61" s="792"/>
    </row>
    <row r="62" spans="1:53" ht="17.25" customHeight="1">
      <c r="A62" s="787"/>
      <c r="B62" s="1961"/>
      <c r="C62" s="1896"/>
      <c r="D62" s="1896"/>
      <c r="E62" s="1896"/>
      <c r="F62" s="1896"/>
      <c r="G62" s="1896"/>
      <c r="H62" s="1896"/>
      <c r="I62" s="1896"/>
      <c r="J62" s="1896"/>
      <c r="K62" s="1896"/>
      <c r="L62" s="1932"/>
      <c r="M62" s="1933"/>
      <c r="N62" s="1933"/>
      <c r="O62" s="1933"/>
      <c r="P62" s="1933"/>
      <c r="Q62" s="1933"/>
      <c r="R62" s="1933"/>
      <c r="S62" s="1934"/>
      <c r="T62" s="1922"/>
      <c r="U62" s="1923"/>
      <c r="V62" s="1923"/>
      <c r="W62" s="1923"/>
      <c r="X62" s="1923"/>
      <c r="Y62" s="1923"/>
      <c r="Z62" s="1923"/>
      <c r="AA62" s="1923"/>
      <c r="AB62" s="1923"/>
      <c r="AC62" s="1923"/>
      <c r="AD62" s="1923"/>
      <c r="AE62" s="1923"/>
      <c r="AF62" s="1923"/>
      <c r="AG62" s="1923"/>
      <c r="AH62" s="1923"/>
      <c r="AI62" s="1923"/>
      <c r="AJ62" s="1923"/>
      <c r="AK62" s="1924"/>
      <c r="AV62" s="792"/>
    </row>
    <row r="63" spans="1:53" ht="12" customHeight="1">
      <c r="A63" s="787"/>
      <c r="B63" s="1961"/>
      <c r="C63" s="1896"/>
      <c r="D63" s="1896"/>
      <c r="E63" s="1896"/>
      <c r="F63" s="1896"/>
      <c r="G63" s="1896"/>
      <c r="H63" s="1896"/>
      <c r="I63" s="1896"/>
      <c r="J63" s="1896"/>
      <c r="K63" s="1896"/>
      <c r="L63" s="1932"/>
      <c r="M63" s="1933"/>
      <c r="N63" s="1933"/>
      <c r="O63" s="1933"/>
      <c r="P63" s="1933"/>
      <c r="Q63" s="1933"/>
      <c r="R63" s="1933"/>
      <c r="S63" s="1934"/>
      <c r="T63" s="1922"/>
      <c r="U63" s="1923"/>
      <c r="V63" s="1923"/>
      <c r="W63" s="1923"/>
      <c r="X63" s="1923"/>
      <c r="Y63" s="1923"/>
      <c r="Z63" s="1923"/>
      <c r="AA63" s="1923"/>
      <c r="AB63" s="1923"/>
      <c r="AC63" s="1923"/>
      <c r="AD63" s="1923"/>
      <c r="AE63" s="1923"/>
      <c r="AF63" s="1923"/>
      <c r="AG63" s="1923"/>
      <c r="AH63" s="1923"/>
      <c r="AI63" s="1923"/>
      <c r="AJ63" s="1923"/>
      <c r="AK63" s="1924"/>
      <c r="AV63" s="792"/>
    </row>
    <row r="64" spans="1:53" ht="12.75" customHeight="1">
      <c r="A64" s="787"/>
      <c r="B64" s="801" t="s">
        <v>983</v>
      </c>
      <c r="C64" s="816"/>
      <c r="D64" s="816"/>
      <c r="E64" s="815"/>
      <c r="F64" s="815"/>
      <c r="G64" s="729"/>
      <c r="H64" s="730"/>
      <c r="I64" s="1895"/>
      <c r="J64" s="1896"/>
      <c r="K64" s="1896"/>
      <c r="L64" s="1932"/>
      <c r="M64" s="1933"/>
      <c r="N64" s="1933"/>
      <c r="O64" s="1933"/>
      <c r="P64" s="1933"/>
      <c r="Q64" s="1933"/>
      <c r="R64" s="1933"/>
      <c r="S64" s="1934"/>
      <c r="T64" s="1922"/>
      <c r="U64" s="1923"/>
      <c r="V64" s="1923"/>
      <c r="W64" s="1923"/>
      <c r="X64" s="1923"/>
      <c r="Y64" s="1923"/>
      <c r="Z64" s="1923"/>
      <c r="AA64" s="1923"/>
      <c r="AB64" s="1923"/>
      <c r="AC64" s="1923"/>
      <c r="AD64" s="1923"/>
      <c r="AE64" s="1923"/>
      <c r="AF64" s="1923"/>
      <c r="AG64" s="1923"/>
      <c r="AH64" s="1923"/>
      <c r="AI64" s="1923"/>
      <c r="AJ64" s="1923"/>
      <c r="AK64" s="1924"/>
      <c r="AV64" s="792"/>
    </row>
    <row r="65" spans="1:48" ht="15" customHeight="1">
      <c r="A65" s="787"/>
      <c r="B65" s="803" t="s">
        <v>984</v>
      </c>
      <c r="C65" s="804"/>
      <c r="D65" s="804"/>
      <c r="E65" s="804"/>
      <c r="F65" s="804"/>
      <c r="G65" s="1897" t="s">
        <v>985</v>
      </c>
      <c r="H65" s="1897"/>
      <c r="I65" s="1898"/>
      <c r="J65" s="1899"/>
      <c r="K65" s="1900"/>
      <c r="L65" s="1935"/>
      <c r="M65" s="1936"/>
      <c r="N65" s="1936"/>
      <c r="O65" s="1936"/>
      <c r="P65" s="1936"/>
      <c r="Q65" s="1936"/>
      <c r="R65" s="1936"/>
      <c r="S65" s="1937"/>
      <c r="T65" s="1925"/>
      <c r="U65" s="1926"/>
      <c r="V65" s="1926"/>
      <c r="W65" s="1926"/>
      <c r="X65" s="1926"/>
      <c r="Y65" s="1926"/>
      <c r="Z65" s="1926"/>
      <c r="AA65" s="1926"/>
      <c r="AB65" s="1926"/>
      <c r="AC65" s="1926"/>
      <c r="AD65" s="1926"/>
      <c r="AE65" s="1926"/>
      <c r="AF65" s="1926"/>
      <c r="AG65" s="1926"/>
      <c r="AH65" s="1926"/>
      <c r="AI65" s="1926"/>
      <c r="AJ65" s="1926"/>
      <c r="AK65" s="1927"/>
      <c r="AV65" s="792"/>
    </row>
  </sheetData>
  <sheetProtection algorithmName="SHA-512" hashValue="tnzOtR8+ftxyFADeJAg7cETSDA9bhs01+k4bj4tSsOkR8exxsfxTCrx2h5WEhd/ZqkL+OezETSz1nskGWZTUlg==" saltValue="SSP7JNdE1esQCzgUou2kmA==" spinCount="100000" sheet="1" objects="1" scenarios="1" selectLockedCells="1"/>
  <mergeCells count="251">
    <mergeCell ref="AV58:BA58"/>
    <mergeCell ref="B61:K63"/>
    <mergeCell ref="G59:K59"/>
    <mergeCell ref="B58:G58"/>
    <mergeCell ref="J58:O58"/>
    <mergeCell ref="Q58:T58"/>
    <mergeCell ref="U58:W58"/>
    <mergeCell ref="Z58:AC58"/>
    <mergeCell ref="AF58:AK58"/>
    <mergeCell ref="AD59:AE59"/>
    <mergeCell ref="I60:J60"/>
    <mergeCell ref="AF59:AK59"/>
    <mergeCell ref="B52:L52"/>
    <mergeCell ref="N52:U52"/>
    <mergeCell ref="W51:AD51"/>
    <mergeCell ref="AF51:AK51"/>
    <mergeCell ref="V57:Y57"/>
    <mergeCell ref="AF57:AK57"/>
    <mergeCell ref="V56:AK56"/>
    <mergeCell ref="B57:E57"/>
    <mergeCell ref="G57:K57"/>
    <mergeCell ref="L57:O57"/>
    <mergeCell ref="Q57:U57"/>
    <mergeCell ref="AA57:AC57"/>
    <mergeCell ref="C40:L40"/>
    <mergeCell ref="N40:U40"/>
    <mergeCell ref="C41:L41"/>
    <mergeCell ref="I64:K64"/>
    <mergeCell ref="G65:I65"/>
    <mergeCell ref="J65:K65"/>
    <mergeCell ref="N53:U53"/>
    <mergeCell ref="W52:AD52"/>
    <mergeCell ref="AF52:AK52"/>
    <mergeCell ref="C54:L54"/>
    <mergeCell ref="N54:U54"/>
    <mergeCell ref="W53:AD53"/>
    <mergeCell ref="AF53:AK53"/>
    <mergeCell ref="C55:L55"/>
    <mergeCell ref="N55:U55"/>
    <mergeCell ref="W54:AD54"/>
    <mergeCell ref="AF54:AK54"/>
    <mergeCell ref="C56:L56"/>
    <mergeCell ref="N56:U56"/>
    <mergeCell ref="W55:AD55"/>
    <mergeCell ref="AF55:AK55"/>
    <mergeCell ref="C53:L53"/>
    <mergeCell ref="T61:AK65"/>
    <mergeCell ref="L59:S65"/>
    <mergeCell ref="C48:L48"/>
    <mergeCell ref="N48:U48"/>
    <mergeCell ref="X47:Z47"/>
    <mergeCell ref="B53:B56"/>
    <mergeCell ref="AF49:AK49"/>
    <mergeCell ref="B45:B51"/>
    <mergeCell ref="C45:L45"/>
    <mergeCell ref="N45:U45"/>
    <mergeCell ref="X44:AD44"/>
    <mergeCell ref="AF44:AK44"/>
    <mergeCell ref="C46:L46"/>
    <mergeCell ref="N46:U46"/>
    <mergeCell ref="X45:AD45"/>
    <mergeCell ref="AF45:AK45"/>
    <mergeCell ref="C47:L47"/>
    <mergeCell ref="C51:L51"/>
    <mergeCell ref="N51:U51"/>
    <mergeCell ref="W50:AD50"/>
    <mergeCell ref="AF50:AK50"/>
    <mergeCell ref="W46:W47"/>
    <mergeCell ref="X46:Z46"/>
    <mergeCell ref="AD47:AE47"/>
    <mergeCell ref="AG47:AK47"/>
    <mergeCell ref="B40:B44"/>
    <mergeCell ref="X43:AD43"/>
    <mergeCell ref="AF43:AK43"/>
    <mergeCell ref="AH39:AK39"/>
    <mergeCell ref="N41:U41"/>
    <mergeCell ref="V40:V55"/>
    <mergeCell ref="W40:W45"/>
    <mergeCell ref="X40:AD40"/>
    <mergeCell ref="AF40:AK40"/>
    <mergeCell ref="C42:L42"/>
    <mergeCell ref="N42:U42"/>
    <mergeCell ref="X41:AD41"/>
    <mergeCell ref="AF41:AK41"/>
    <mergeCell ref="C43:L43"/>
    <mergeCell ref="N43:U43"/>
    <mergeCell ref="C49:L49"/>
    <mergeCell ref="N49:U49"/>
    <mergeCell ref="W48:AD48"/>
    <mergeCell ref="AF48:AK48"/>
    <mergeCell ref="C50:L50"/>
    <mergeCell ref="X42:AD42"/>
    <mergeCell ref="AF42:AK42"/>
    <mergeCell ref="N47:U47"/>
    <mergeCell ref="AD46:AE46"/>
    <mergeCell ref="AG46:AK46"/>
    <mergeCell ref="N50:U50"/>
    <mergeCell ref="W49:AD49"/>
    <mergeCell ref="C37:I37"/>
    <mergeCell ref="K37:Q37"/>
    <mergeCell ref="S37:AA37"/>
    <mergeCell ref="AC37:AD37"/>
    <mergeCell ref="AF37:AK37"/>
    <mergeCell ref="C38:G38"/>
    <mergeCell ref="I38:K38"/>
    <mergeCell ref="L38:Q38"/>
    <mergeCell ref="S38:U38"/>
    <mergeCell ref="V38:Y38"/>
    <mergeCell ref="AA38:AC38"/>
    <mergeCell ref="AD38:AF38"/>
    <mergeCell ref="AH38:AK38"/>
    <mergeCell ref="C39:G39"/>
    <mergeCell ref="I39:K39"/>
    <mergeCell ref="L39:Q39"/>
    <mergeCell ref="S39:U39"/>
    <mergeCell ref="V39:Y39"/>
    <mergeCell ref="AA39:AC39"/>
    <mergeCell ref="AD39:AF39"/>
    <mergeCell ref="C44:L44"/>
    <mergeCell ref="N44:U44"/>
    <mergeCell ref="C33:I33"/>
    <mergeCell ref="K33:Q33"/>
    <mergeCell ref="S33:AA33"/>
    <mergeCell ref="AC33:AD33"/>
    <mergeCell ref="AF33:AK33"/>
    <mergeCell ref="C34:I34"/>
    <mergeCell ref="J34:Q36"/>
    <mergeCell ref="S34:AA34"/>
    <mergeCell ref="AC34:AD34"/>
    <mergeCell ref="AF34:AK34"/>
    <mergeCell ref="C35:I35"/>
    <mergeCell ref="S35:AA35"/>
    <mergeCell ref="AC35:AD35"/>
    <mergeCell ref="AF35:AK35"/>
    <mergeCell ref="C36:I36"/>
    <mergeCell ref="S36:AA36"/>
    <mergeCell ref="AC36:AD36"/>
    <mergeCell ref="AF36:AK36"/>
    <mergeCell ref="C30:C32"/>
    <mergeCell ref="D30:I30"/>
    <mergeCell ref="K30:Q30"/>
    <mergeCell ref="S30:AA30"/>
    <mergeCell ref="AC30:AD30"/>
    <mergeCell ref="AF30:AK30"/>
    <mergeCell ref="D31:I31"/>
    <mergeCell ref="K31:Q31"/>
    <mergeCell ref="S31:AA31"/>
    <mergeCell ref="AC31:AD31"/>
    <mergeCell ref="AF31:AK31"/>
    <mergeCell ref="D32:I32"/>
    <mergeCell ref="K32:Q32"/>
    <mergeCell ref="S32:AA32"/>
    <mergeCell ref="AC32:AD32"/>
    <mergeCell ref="AF32:AK32"/>
    <mergeCell ref="C26:I26"/>
    <mergeCell ref="J26:AA26"/>
    <mergeCell ref="AC26:AD26"/>
    <mergeCell ref="AF26:AK26"/>
    <mergeCell ref="C27:C29"/>
    <mergeCell ref="D27:I27"/>
    <mergeCell ref="K27:Q27"/>
    <mergeCell ref="S27:AA27"/>
    <mergeCell ref="AC27:AD27"/>
    <mergeCell ref="AF27:AK27"/>
    <mergeCell ref="D28:I28"/>
    <mergeCell ref="K28:Q28"/>
    <mergeCell ref="S28:AA28"/>
    <mergeCell ref="AC28:AD28"/>
    <mergeCell ref="AF28:AK28"/>
    <mergeCell ref="D29:I29"/>
    <mergeCell ref="K29:Q29"/>
    <mergeCell ref="S29:AA29"/>
    <mergeCell ref="AC29:AD29"/>
    <mergeCell ref="AF29:AK29"/>
    <mergeCell ref="C20:I20"/>
    <mergeCell ref="J20:Q20"/>
    <mergeCell ref="R20:AA20"/>
    <mergeCell ref="AB20:AD20"/>
    <mergeCell ref="AE20:AK20"/>
    <mergeCell ref="C21:I21"/>
    <mergeCell ref="K21:Q21"/>
    <mergeCell ref="S21:AA21"/>
    <mergeCell ref="C23:I23"/>
    <mergeCell ref="K23:Q23"/>
    <mergeCell ref="S23:AA23"/>
    <mergeCell ref="AC23:AD23"/>
    <mergeCell ref="AF19:AK19"/>
    <mergeCell ref="AF23:AK23"/>
    <mergeCell ref="C24:I24"/>
    <mergeCell ref="J24:Q24"/>
    <mergeCell ref="S24:AA24"/>
    <mergeCell ref="AC24:AD24"/>
    <mergeCell ref="AF24:AK24"/>
    <mergeCell ref="C25:I25"/>
    <mergeCell ref="K25:Q25"/>
    <mergeCell ref="S25:AA25"/>
    <mergeCell ref="AC25:AD25"/>
    <mergeCell ref="AF25:AK25"/>
    <mergeCell ref="B19:D19"/>
    <mergeCell ref="E19:I19"/>
    <mergeCell ref="K19:P19"/>
    <mergeCell ref="Q19:T19"/>
    <mergeCell ref="V19:AA19"/>
    <mergeCell ref="AB19:AD19"/>
    <mergeCell ref="AC21:AD21"/>
    <mergeCell ref="AF21:AK21"/>
    <mergeCell ref="C22:I22"/>
    <mergeCell ref="J22:AD22"/>
    <mergeCell ref="AF22:AK22"/>
    <mergeCell ref="B20:B39"/>
    <mergeCell ref="B8:Q9"/>
    <mergeCell ref="AI8:AJ8"/>
    <mergeCell ref="R9:AK14"/>
    <mergeCell ref="B10:Q14"/>
    <mergeCell ref="C15:H15"/>
    <mergeCell ref="J15:Q15"/>
    <mergeCell ref="R15:Y15"/>
    <mergeCell ref="Z15:AE15"/>
    <mergeCell ref="C17:E17"/>
    <mergeCell ref="F17:I17"/>
    <mergeCell ref="J17:N17"/>
    <mergeCell ref="O17:U17"/>
    <mergeCell ref="J16:Q16"/>
    <mergeCell ref="R16:Y16"/>
    <mergeCell ref="Z16:AE16"/>
    <mergeCell ref="AD17:AE18"/>
    <mergeCell ref="V17:AC18"/>
    <mergeCell ref="AV44:BA45"/>
    <mergeCell ref="AV42:BA43"/>
    <mergeCell ref="H1:Z4"/>
    <mergeCell ref="AA1:AF4"/>
    <mergeCell ref="AG1:AK4"/>
    <mergeCell ref="B5:Q5"/>
    <mergeCell ref="C6:D6"/>
    <mergeCell ref="E6:G6"/>
    <mergeCell ref="H6:Q6"/>
    <mergeCell ref="R6:W6"/>
    <mergeCell ref="X6:AE6"/>
    <mergeCell ref="B15:B18"/>
    <mergeCell ref="AF6:AK6"/>
    <mergeCell ref="AF17:AK18"/>
    <mergeCell ref="C18:E18"/>
    <mergeCell ref="F18:I18"/>
    <mergeCell ref="J18:N18"/>
    <mergeCell ref="O18:U18"/>
    <mergeCell ref="AF15:AK15"/>
    <mergeCell ref="C16:H16"/>
    <mergeCell ref="AF16:AK16"/>
    <mergeCell ref="E7:G7"/>
    <mergeCell ref="V7:X7"/>
    <mergeCell ref="AI7:AJ7"/>
  </mergeCells>
  <dataValidations count="7">
    <dataValidation type="list" allowBlank="1" showInputMessage="1" showErrorMessage="1" sqref="F59" xr:uid="{A62EE034-E481-4775-96AE-399D35EB38F4}">
      <formula1>$AJ$22:$AJ$39</formula1>
    </dataValidation>
    <dataValidation type="list" allowBlank="1" showInputMessage="1" showErrorMessage="1" sqref="H64 J65" xr:uid="{0E854AC3-8F6D-4182-BAF5-5B9CDCA2AF2C}">
      <formula1>$AJ$5:$AJ$7</formula1>
    </dataValidation>
    <dataValidation type="whole" operator="greaterThanOrEqual" allowBlank="1" showInputMessage="1" showErrorMessage="1" errorTitle="ERROR" error="Debe ingresar un número Entero &gt;= 0" sqref="AF44" xr:uid="{5CA5869C-7A89-4B30-B7A8-DFC278E3062B}">
      <formula1>0</formula1>
    </dataValidation>
    <dataValidation operator="greaterThan" showInputMessage="1" showErrorMessage="1" error="La parte no gravada y exenta no puede ser mayor al resultado de resta de la casilla 80 menos la casilla 83" sqref="N56:U56" xr:uid="{90D2D27F-5E4D-4AEB-9BA2-1DF40E13A9B4}"/>
    <dataValidation type="whole" operator="lessThanOrEqual" showInputMessage="1" showErrorMessage="1" errorTitle="REVISE EL VALOR A INCLUIR" error="El valor de esta casilla no puede ser mayor al valor de la casilla 32 ni mayor al valor de la casilla 81" sqref="N54:O54" xr:uid="{AF07C93E-42CC-466A-B92C-08DF65436486}">
      <formula1>T43</formula1>
    </dataValidation>
    <dataValidation type="whole" operator="lessThanOrEqual" showInputMessage="1" showErrorMessage="1" errorTitle="REVISE EL VALOR A INCLUIR" error="El valor de esta casilla no puede ser mayor al valor de la casilla 32 ni mayor al valor de la casilla 81" sqref="P54:U54" xr:uid="{1C1538CF-0035-4319-A06C-098F3A1BB9FE}">
      <formula1>V42</formula1>
    </dataValidation>
    <dataValidation type="whole" operator="greaterThanOrEqual" allowBlank="1" showInputMessage="1" showErrorMessage="1" sqref="AF42:AK42" xr:uid="{23667394-8E82-4598-B89A-10EFA69B0350}">
      <formula1>0</formula1>
    </dataValidation>
  </dataValidations>
  <pageMargins left="0.7" right="0.7" top="0.75" bottom="0.75" header="0.3" footer="0.3"/>
  <pageSetup orientation="portrait" r:id="rId1"/>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8"/>
  <dimension ref="A1:K30"/>
  <sheetViews>
    <sheetView workbookViewId="0">
      <selection activeCell="E14" sqref="E14"/>
    </sheetView>
  </sheetViews>
  <sheetFormatPr defaultColWidth="11.42578125" defaultRowHeight="15"/>
  <cols>
    <col min="1" max="1" width="22.85546875" customWidth="1"/>
    <col min="2" max="2" width="40" customWidth="1"/>
    <col min="3" max="3" width="32" customWidth="1"/>
    <col min="4" max="4" width="21.28515625" customWidth="1"/>
    <col min="5" max="5" width="18.42578125" customWidth="1"/>
    <col min="6" max="6" width="16.42578125" customWidth="1"/>
    <col min="7" max="7" width="20.7109375" customWidth="1"/>
    <col min="8" max="8" width="22.7109375" customWidth="1"/>
    <col min="10" max="10" width="22.28515625" customWidth="1"/>
    <col min="11" max="11" width="23.85546875" customWidth="1"/>
  </cols>
  <sheetData>
    <row r="1" spans="1:11">
      <c r="A1" s="17" t="s">
        <v>201</v>
      </c>
    </row>
    <row r="2" spans="1:11">
      <c r="A2" s="17"/>
    </row>
    <row r="3" spans="1:11">
      <c r="A3" t="s">
        <v>200</v>
      </c>
    </row>
    <row r="5" spans="1:11" ht="89.25" customHeight="1">
      <c r="A5" s="8" t="s">
        <v>158</v>
      </c>
      <c r="B5" s="8" t="s">
        <v>159</v>
      </c>
      <c r="C5" s="8" t="s">
        <v>71</v>
      </c>
      <c r="D5" s="8" t="s">
        <v>72</v>
      </c>
      <c r="E5" s="8" t="s">
        <v>73</v>
      </c>
      <c r="F5" s="8" t="s">
        <v>78</v>
      </c>
      <c r="G5" s="8" t="s">
        <v>74</v>
      </c>
      <c r="H5" s="8" t="s">
        <v>75</v>
      </c>
      <c r="I5" s="8" t="s">
        <v>77</v>
      </c>
      <c r="J5" s="8" t="s">
        <v>160</v>
      </c>
      <c r="K5" s="8" t="s">
        <v>161</v>
      </c>
    </row>
    <row r="7" spans="1:11" ht="15.75">
      <c r="A7" s="15" t="s">
        <v>196</v>
      </c>
      <c r="B7" s="1"/>
      <c r="C7" s="1"/>
      <c r="D7" s="1"/>
      <c r="E7" s="1"/>
      <c r="F7" s="1"/>
      <c r="G7" s="1"/>
      <c r="H7" s="1"/>
      <c r="I7" s="13"/>
      <c r="J7" s="1"/>
      <c r="K7" s="1"/>
    </row>
    <row r="8" spans="1:11" ht="15.75">
      <c r="A8" s="9" t="s">
        <v>136</v>
      </c>
      <c r="B8" s="9" t="s">
        <v>195</v>
      </c>
      <c r="C8" s="10">
        <v>100</v>
      </c>
      <c r="D8" s="10">
        <v>20</v>
      </c>
      <c r="E8" s="10">
        <v>80</v>
      </c>
      <c r="F8" s="14">
        <v>0.25</v>
      </c>
      <c r="G8" s="10">
        <v>20</v>
      </c>
      <c r="H8" s="10">
        <v>0</v>
      </c>
      <c r="I8" s="10">
        <v>20</v>
      </c>
      <c r="J8" s="10">
        <v>2016</v>
      </c>
      <c r="K8" s="10">
        <v>2019</v>
      </c>
    </row>
    <row r="10" spans="1:11" ht="15.75">
      <c r="A10" s="12" t="s">
        <v>112</v>
      </c>
      <c r="B10" s="1983" t="s">
        <v>66</v>
      </c>
      <c r="C10" s="1983"/>
      <c r="D10" s="2" t="s">
        <v>67</v>
      </c>
      <c r="E10" s="2" t="s">
        <v>68</v>
      </c>
    </row>
    <row r="11" spans="1:11" ht="45">
      <c r="B11" s="11" t="s">
        <v>49</v>
      </c>
      <c r="C11" s="11" t="s">
        <v>62</v>
      </c>
      <c r="D11">
        <v>20</v>
      </c>
    </row>
    <row r="13" spans="1:11" ht="15.75">
      <c r="A13" s="16" t="s">
        <v>197</v>
      </c>
      <c r="B13" s="9"/>
      <c r="C13" s="10"/>
      <c r="D13" s="10"/>
      <c r="E13" s="10"/>
      <c r="F13" s="10"/>
      <c r="G13" s="10"/>
      <c r="H13" s="10"/>
      <c r="I13" s="10"/>
      <c r="J13" s="10"/>
      <c r="K13" s="10"/>
    </row>
    <row r="14" spans="1:11" ht="15.75">
      <c r="A14" s="9" t="s">
        <v>136</v>
      </c>
      <c r="B14" s="9" t="s">
        <v>195</v>
      </c>
      <c r="C14" s="10">
        <v>250</v>
      </c>
      <c r="D14" s="10">
        <v>100</v>
      </c>
      <c r="E14" s="10">
        <v>150</v>
      </c>
      <c r="F14" s="14">
        <v>0.25</v>
      </c>
      <c r="G14" s="10">
        <v>37.5</v>
      </c>
      <c r="H14" s="10">
        <v>20</v>
      </c>
      <c r="I14" s="10">
        <v>17.5</v>
      </c>
      <c r="J14" s="10">
        <v>2017</v>
      </c>
      <c r="K14" s="10">
        <v>2019</v>
      </c>
    </row>
    <row r="16" spans="1:11" ht="15.75">
      <c r="A16" s="12" t="s">
        <v>112</v>
      </c>
      <c r="B16" s="1983" t="s">
        <v>66</v>
      </c>
      <c r="C16" s="1983"/>
      <c r="D16" s="2" t="s">
        <v>67</v>
      </c>
      <c r="E16" s="2" t="s">
        <v>68</v>
      </c>
    </row>
    <row r="17" spans="1:11" ht="45">
      <c r="B17" s="11" t="s">
        <v>49</v>
      </c>
      <c r="C17" s="11" t="s">
        <v>62</v>
      </c>
      <c r="D17">
        <v>17.5</v>
      </c>
    </row>
    <row r="19" spans="1:11" ht="15.75">
      <c r="A19" s="16" t="s">
        <v>198</v>
      </c>
      <c r="B19" s="9"/>
      <c r="C19" s="10"/>
      <c r="D19" s="10"/>
      <c r="E19" s="10"/>
      <c r="F19" s="10"/>
      <c r="G19" s="10"/>
      <c r="H19" s="10"/>
      <c r="I19" s="10"/>
      <c r="J19" s="10"/>
      <c r="K19" s="10"/>
    </row>
    <row r="20" spans="1:11" ht="15.75">
      <c r="A20" s="9" t="s">
        <v>136</v>
      </c>
      <c r="B20" s="9" t="s">
        <v>195</v>
      </c>
      <c r="C20" s="10">
        <v>220</v>
      </c>
      <c r="D20" s="10">
        <v>150</v>
      </c>
      <c r="E20" s="10">
        <v>70</v>
      </c>
      <c r="F20" s="14">
        <v>0.25</v>
      </c>
      <c r="G20" s="10">
        <f>E20*F20</f>
        <v>17.5</v>
      </c>
      <c r="H20" s="10">
        <v>37.5</v>
      </c>
      <c r="I20" s="10">
        <v>-20</v>
      </c>
      <c r="J20" s="10"/>
      <c r="K20" s="10"/>
    </row>
    <row r="22" spans="1:11" ht="15.75">
      <c r="A22" s="12" t="s">
        <v>112</v>
      </c>
      <c r="B22" s="1983" t="s">
        <v>66</v>
      </c>
      <c r="C22" s="1983"/>
      <c r="D22" s="2" t="s">
        <v>67</v>
      </c>
      <c r="E22" s="2" t="s">
        <v>68</v>
      </c>
    </row>
    <row r="23" spans="1:11" ht="45">
      <c r="B23" s="11" t="s">
        <v>49</v>
      </c>
      <c r="C23" s="11" t="s">
        <v>62</v>
      </c>
      <c r="E23">
        <v>20</v>
      </c>
    </row>
    <row r="25" spans="1:11" ht="15.75">
      <c r="A25" s="16" t="s">
        <v>199</v>
      </c>
      <c r="B25" s="9"/>
      <c r="C25" s="10"/>
      <c r="D25" s="10"/>
      <c r="E25" s="10"/>
      <c r="F25" s="10"/>
      <c r="G25" s="10"/>
      <c r="H25" s="10"/>
      <c r="I25" s="10"/>
      <c r="J25" s="10"/>
      <c r="K25" s="10"/>
    </row>
    <row r="26" spans="1:11" ht="15.75">
      <c r="A26" s="9" t="s">
        <v>136</v>
      </c>
      <c r="B26" s="9" t="s">
        <v>195</v>
      </c>
      <c r="C26" s="10">
        <v>0</v>
      </c>
      <c r="D26" s="10">
        <v>0</v>
      </c>
      <c r="E26" s="10">
        <v>0</v>
      </c>
      <c r="F26" s="14">
        <v>0.25</v>
      </c>
      <c r="G26" s="10">
        <v>0</v>
      </c>
      <c r="H26" s="10">
        <v>17.5</v>
      </c>
      <c r="I26" s="10">
        <v>-17.5</v>
      </c>
      <c r="J26" s="10">
        <v>2016</v>
      </c>
      <c r="K26" s="10">
        <v>2019</v>
      </c>
    </row>
    <row r="29" spans="1:11" ht="15.75">
      <c r="A29" s="12" t="s">
        <v>112</v>
      </c>
      <c r="B29" s="1983" t="s">
        <v>66</v>
      </c>
      <c r="C29" s="1983"/>
      <c r="D29" s="2" t="s">
        <v>67</v>
      </c>
      <c r="E29" s="2" t="s">
        <v>68</v>
      </c>
    </row>
    <row r="30" spans="1:11" ht="45">
      <c r="B30" s="11" t="s">
        <v>49</v>
      </c>
      <c r="C30" s="11" t="s">
        <v>62</v>
      </c>
      <c r="E30">
        <v>17.5</v>
      </c>
    </row>
  </sheetData>
  <mergeCells count="4">
    <mergeCell ref="B10:C10"/>
    <mergeCell ref="B16:C16"/>
    <mergeCell ref="B22:C22"/>
    <mergeCell ref="B29:C29"/>
  </mergeCells>
  <dataValidations count="1">
    <dataValidation operator="greaterThanOrEqual" allowBlank="1" showInputMessage="1" showErrorMessage="1" error="Valor debe ser mayor o igual que 0" sqref="D10:E10 D16:E16 D22:E22 D29:E29" xr:uid="{00000000-0002-0000-1200-000000000000}"/>
  </dataValidation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6</vt:i4>
      </vt:variant>
    </vt:vector>
  </HeadingPairs>
  <TitlesOfParts>
    <vt:vector size="25" baseType="lpstr">
      <vt:lpstr>Prevalidador</vt:lpstr>
      <vt:lpstr>DescripcionAyuda</vt:lpstr>
      <vt:lpstr>DefinicionMenu</vt:lpstr>
      <vt:lpstr>Presentacion</vt:lpstr>
      <vt:lpstr>LimpiarHojas</vt:lpstr>
      <vt:lpstr>paramVentana</vt:lpstr>
      <vt:lpstr>GeneraXML</vt:lpstr>
      <vt:lpstr>ErroresXSD</vt:lpstr>
      <vt:lpstr>HErrores</vt:lpstr>
      <vt:lpstr>DefinicionXml</vt:lpstr>
      <vt:lpstr>H1 (Caratula)</vt:lpstr>
      <vt:lpstr>H2 (ESF - Patrimonio)</vt:lpstr>
      <vt:lpstr>H3 (ERI - Renta Liquida)</vt:lpstr>
      <vt:lpstr>H4 (Impuesto Diferido)</vt:lpstr>
      <vt:lpstr>H5 (Ingresos y Facturacion)</vt:lpstr>
      <vt:lpstr>H6 (Activos fijos)</vt:lpstr>
      <vt:lpstr>H7 (Resumen ESF-ERI)</vt:lpstr>
      <vt:lpstr>Formulario F210</vt:lpstr>
      <vt:lpstr>ejemplos</vt:lpstr>
      <vt:lpstr>'Formulario F210'!L4l3828289</vt:lpstr>
      <vt:lpstr>'H3 (ERI - Renta Liquida)'!L4l3828289</vt:lpstr>
      <vt:lpstr>'H2 (ESF - Patrimonio)'!Print_Area</vt:lpstr>
      <vt:lpstr>'H4 (Impuesto Diferido)'!Print_Area</vt:lpstr>
      <vt:lpstr>'H5 (Ingresos y Facturacion)'!Print_Area</vt:lpstr>
      <vt:lpstr>'H4 (Impuesto Diferido)'!Print_Titles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Gerardo Gabriel Gonzalez Villamil</dc:creator>
  <cp:lastModifiedBy>Alex Gregorio Montes Barrios</cp:lastModifiedBy>
  <cp:lastPrinted>2020-05-03T08:58:22Z</cp:lastPrinted>
  <dcterms:created xsi:type="dcterms:W3CDTF">2016-10-11T19:36:49Z</dcterms:created>
  <dcterms:modified xsi:type="dcterms:W3CDTF">2024-10-28T20:29:01Z</dcterms:modified>
</cp:coreProperties>
</file>